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st estimator" sheetId="1" r:id="rId5"/>
    <sheet state="hidden" name="Sheet22" sheetId="2" r:id="rId6"/>
    <sheet state="hidden" name="n8n" sheetId="3" r:id="rId7"/>
    <sheet state="visible" name="Booking TH" sheetId="4" r:id="rId8"/>
    <sheet state="visible" name="Booking SG" sheetId="5" r:id="rId9"/>
    <sheet state="hidden" name="Oct Challenge" sheetId="6" r:id="rId10"/>
    <sheet state="visible" name="Booking MY" sheetId="7" r:id="rId11"/>
    <sheet state="visible" name="Posts" sheetId="8" r:id="rId12"/>
    <sheet state="hidden" name="Restaurant DB" sheetId="9" r:id="rId13"/>
    <sheet state="hidden" name="Restaurant DB All" sheetId="10" r:id="rId14"/>
    <sheet state="visible" name="DATA" sheetId="11" r:id="rId15"/>
    <sheet state="hidden" name="Playground - Posts" sheetId="12" r:id="rId16"/>
    <sheet state="hidden" name="File details" sheetId="13" r:id="rId17"/>
    <sheet state="hidden" name="n8n_results" sheetId="14" r:id="rId18"/>
    <sheet state="hidden" name="Search function" sheetId="15" r:id="rId19"/>
    <sheet state="hidden" name="Scripts" sheetId="16" r:id="rId20"/>
  </sheets>
  <definedNames>
    <definedName name="KOL_DB_Header">#REF!</definedName>
    <definedName hidden="1" localSheetId="4" name="_xlnm._FilterDatabase">'Booking SG'!$B$1:$AB$249</definedName>
    <definedName hidden="1" localSheetId="5" name="_xlnm._FilterDatabase">'Oct Challenge'!$B$2:$I$72</definedName>
    <definedName hidden="1" localSheetId="7" name="_xlnm._FilterDatabase">Posts!$B$1:$AI$924</definedName>
    <definedName hidden="1" localSheetId="8" name="_xlnm._FilterDatabase">'Restaurant DB'!$A$1:$N$2383</definedName>
    <definedName hidden="1" localSheetId="9" name="_xlnm._FilterDatabase">'Restaurant DB All'!$A$1:$P$6246</definedName>
    <definedName hidden="1" localSheetId="3" name="Z_6712E7B1_4175_4E43_A992_35194D68267C_.wvu.FilterData">'Booking TH'!$B$1:$AB$466</definedName>
    <definedName hidden="1" localSheetId="4" name="Z_6712E7B1_4175_4E43_A992_35194D68267C_.wvu.FilterData">'Booking SG'!$B$1:$AB$249</definedName>
    <definedName hidden="1" localSheetId="6" name="Z_6712E7B1_4175_4E43_A992_35194D68267C_.wvu.FilterData">'Booking MY'!$B$1:$AB$7</definedName>
    <definedName hidden="1" localSheetId="3" name="Z_047E0852_1016_4497_9D17_FEB0C6A39483_.wvu.FilterData">'Booking TH'!$B$1:$AB$466</definedName>
    <definedName hidden="1" localSheetId="4" name="Z_1C377B53_9EE8_41F2_A40E_6EEB7806BFBD_.wvu.FilterData">'Booking SG'!$B$1:$AB$249</definedName>
    <definedName hidden="1" localSheetId="6" name="Z_1C377B53_9EE8_41F2_A40E_6EEB7806BFBD_.wvu.FilterData">'Booking MY'!$B$1:$AB$7</definedName>
    <definedName hidden="1" localSheetId="7" name="Z_DCE8D343_4D36_42D5_9E48_D21986EF1BB0_.wvu.FilterData">Posts!$B$1:$AI$924</definedName>
    <definedName hidden="1" localSheetId="3" name="Z_A52A068E_B75F_4F2F_B133_54BF076E596E_.wvu.FilterData">'Booking TH'!$B$1:$AB$466</definedName>
    <definedName hidden="1" localSheetId="4" name="Z_A52A068E_B75F_4F2F_B133_54BF076E596E_.wvu.FilterData">'Booking SG'!$B$1:$AB$249</definedName>
    <definedName hidden="1" localSheetId="6" name="Z_A52A068E_B75F_4F2F_B133_54BF076E596E_.wvu.FilterData">'Booking MY'!$B$1:$AB$7</definedName>
  </definedNames>
  <calcPr/>
  <customWorkbookViews>
    <customWorkbookView activeSheetId="0" maximized="1" windowHeight="0" windowWidth="0" guid="{6712E7B1-4175-4E43-A992-35194D68267C}" name="Fred view - restaurant"/>
    <customWorkbookView activeSheetId="0" maximized="1" windowHeight="0" windowWidth="0" guid="{1C377B53-9EE8-41F2-A40E-6EEB7806BFBD}" name="Guillaume View"/>
    <customWorkbookView activeSheetId="0" maximized="1" windowHeight="0" windowWidth="0" guid="{A52A068E-B75F-4F2F-B133-54BF076E596E}" name="Sales_view"/>
    <customWorkbookView activeSheetId="0" maximized="1" windowHeight="0" windowWidth="0" guid="{047E0852-1016-4497-9D17-FEB0C6A39483}" name="Guillaume Filter "/>
    <customWorkbookView activeSheetId="0" maximized="1" windowHeight="0" windowWidth="0" guid="{DCE8D343-4D36-42D5-9E48-D21986EF1BB0}" name="Guillaum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
      <text>
        <t xml:space="preserve">Fred: U23435a74b485b7d13df68be60a689c4d
</t>
      </text>
    </comment>
    <comment authorId="0" ref="K14">
      <text>
        <t xml:space="preserve">SGD</t>
      </text>
    </comment>
    <comment authorId="0" ref="K15">
      <text>
        <t xml:space="preserve">SGD</t>
      </text>
    </comment>
    <comment authorId="0" ref="K16">
      <text>
        <t xml:space="preserve">SGD</t>
      </text>
    </comment>
    <comment authorId="0" ref="K20">
      <text>
        <t xml:space="preserve">SGD</t>
      </text>
    </comment>
    <comment authorId="0" ref="K24">
      <text>
        <t xml:space="preserve">SGD</t>
      </text>
    </comment>
    <comment authorId="0" ref="K25">
      <text>
        <t xml:space="preserve">SGD</t>
      </text>
    </comment>
    <comment authorId="0" ref="K26">
      <text>
        <t xml:space="preserve">SGD</t>
      </text>
    </comment>
    <comment authorId="0" ref="K34">
      <text>
        <t xml:space="preserve">SGD</t>
      </text>
    </comment>
    <comment authorId="0" ref="K52">
      <text>
        <t xml:space="preserve">SGD</t>
      </text>
    </comment>
    <comment authorId="0" ref="K62">
      <text>
        <t xml:space="preserve">SGD</t>
      </text>
    </comment>
    <comment authorId="0" ref="K64">
      <text>
        <t xml:space="preserve">SGD</t>
      </text>
    </comment>
    <comment authorId="0" ref="K65">
      <text>
        <t xml:space="preserve">SGD</t>
      </text>
    </comment>
    <comment authorId="0" ref="K68">
      <text>
        <t xml:space="preserve">SGD</t>
      </text>
    </comment>
    <comment authorId="0" ref="K69">
      <text>
        <t xml:space="preserve">SGD</t>
      </text>
    </comment>
    <comment authorId="0" ref="K72">
      <text>
        <t xml:space="preserve">SGD</t>
      </text>
    </comment>
    <comment authorId="0" ref="K73">
      <text>
        <t xml:space="preserve">SGD</t>
      </text>
    </comment>
    <comment authorId="0" ref="K76">
      <text>
        <t xml:space="preserve">SGD</t>
      </text>
    </comment>
    <comment authorId="0" ref="K142">
      <text>
        <t xml:space="preserve">SGD</t>
      </text>
    </comment>
    <comment authorId="0" ref="K149">
      <text>
        <t xml:space="preserve">SGD</t>
      </text>
    </comment>
    <comment authorId="0" ref="K175">
      <text>
        <t xml:space="preserve">SGD</t>
      </text>
    </comment>
    <comment authorId="0" ref="K187">
      <text>
        <t xml:space="preserve">SGD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
      <text>
        <t xml:space="preserve">Fred: U23435a74b485b7d13df68be60a689c4d
</t>
      </text>
    </comment>
    <comment authorId="0" ref="K6">
      <text>
        <t xml:space="preserve">SGD</t>
      </text>
    </comment>
    <comment authorId="0" ref="K7">
      <text>
        <t xml:space="preserve">SGD</t>
      </text>
    </comment>
    <comment authorId="0" ref="K8">
      <text>
        <t xml:space="preserve">SGD</t>
      </text>
    </comment>
    <comment authorId="0" ref="K9">
      <text>
        <t xml:space="preserve">SGD</t>
      </text>
    </comment>
    <comment authorId="0" ref="K10">
      <text>
        <t xml:space="preserve">SGD</t>
      </text>
    </comment>
    <comment authorId="0" ref="K11">
      <text>
        <t xml:space="preserve">SGD</t>
      </text>
    </comment>
    <comment authorId="0" ref="K12">
      <text>
        <t xml:space="preserve">SGD</t>
      </text>
    </comment>
    <comment authorId="0" ref="K13">
      <text>
        <t xml:space="preserve">SGD</t>
      </text>
    </comment>
    <comment authorId="0" ref="K14">
      <text>
        <t xml:space="preserve">SGD</t>
      </text>
    </comment>
    <comment authorId="0" ref="K15">
      <text>
        <t xml:space="preserve">SGD</t>
      </text>
    </comment>
    <comment authorId="0" ref="K16">
      <text>
        <t xml:space="preserve">SGD</t>
      </text>
    </comment>
    <comment authorId="0" ref="K17">
      <text>
        <t xml:space="preserve">SGD</t>
      </text>
    </comment>
    <comment authorId="0" ref="K18">
      <text>
        <t xml:space="preserve">SGD</t>
      </text>
    </comment>
    <comment authorId="0" ref="K19">
      <text>
        <t xml:space="preserve">SGD</t>
      </text>
    </comment>
    <comment authorId="0" ref="K20">
      <text>
        <t xml:space="preserve">SGD</t>
      </text>
    </comment>
    <comment authorId="0" ref="K21">
      <text>
        <t xml:space="preserve">SGD</t>
      </text>
    </comment>
    <comment authorId="0" ref="K22">
      <text>
        <t xml:space="preserve">SGD</t>
      </text>
    </comment>
    <comment authorId="0" ref="K23">
      <text>
        <t xml:space="preserve">SGD</t>
      </text>
    </comment>
    <comment authorId="0" ref="K24">
      <text>
        <t xml:space="preserve">SGD</t>
      </text>
    </comment>
    <comment authorId="0" ref="K27">
      <text>
        <t xml:space="preserve">SGD</t>
      </text>
    </comment>
    <comment authorId="0" ref="K28">
      <text>
        <t xml:space="preserve">SGD</t>
      </text>
    </comment>
    <comment authorId="0" ref="K29">
      <text>
        <t xml:space="preserve">SGD</t>
      </text>
    </comment>
    <comment authorId="0" ref="K31">
      <text>
        <t xml:space="preserve">SGD</t>
      </text>
    </comment>
    <comment authorId="0" ref="K32">
      <text>
        <t xml:space="preserve">SGD</t>
      </text>
    </comment>
    <comment authorId="0" ref="K33">
      <text>
        <t xml:space="preserve">SGD</t>
      </text>
    </comment>
    <comment authorId="0" ref="K34">
      <text>
        <t xml:space="preserve">SGD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
      <text>
        <t xml:space="preserve">Fred: U23435a74b485b7d13df68be60a689c4d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IF content =/ restaurant 
THEN enter Content Type</t>
      </text>
    </comment>
    <comment authorId="0" ref="G1">
      <text>
        <t xml:space="preserve">If content =/ Restaurant 
THEN Content Style </t>
      </text>
    </comment>
    <comment authorId="0" ref="H1">
      <text>
        <t xml:space="preserve">IF content =/ Restaurant
THEN Hook
</t>
      </text>
    </comment>
  </commentList>
</comments>
</file>

<file path=xl/sharedStrings.xml><?xml version="1.0" encoding="utf-8"?>
<sst xmlns="http://schemas.openxmlformats.org/spreadsheetml/2006/main" count="84734" uniqueCount="22737">
  <si>
    <t xml:space="preserve">Build template for KOL contract negociation. </t>
  </si>
  <si>
    <t>dokdoksoda@gmail.com</t>
  </si>
  <si>
    <t>deenise@deeniseglitz.com</t>
  </si>
  <si>
    <t>dewyeweat@gmail.com</t>
  </si>
  <si>
    <t>Aguchi.benson@gmail.com</t>
  </si>
  <si>
    <t>paulinamikielskaa@gmail.com</t>
  </si>
  <si>
    <t>stormscape88@gmail.com</t>
  </si>
  <si>
    <t>hellomegsandalex@gmail.com</t>
  </si>
  <si>
    <t>Szeyun.low@gmail.com</t>
  </si>
  <si>
    <t>partners@brenttimm.com</t>
  </si>
  <si>
    <t>caseycollab@gmail.com</t>
  </si>
  <si>
    <t>foodtravelexplores@hotmail.com</t>
  </si>
  <si>
    <t>dhnhatuyen@gmail.com</t>
  </si>
  <si>
    <t>Leslie.Koh.Zhan.Ming@gmail.com</t>
  </si>
  <si>
    <t>@daddy.xj</t>
  </si>
  <si>
    <t>cecil1705@yahoo.com</t>
  </si>
  <si>
    <t>foodieswithhoodies.hk@gmail.com</t>
  </si>
  <si>
    <t>whatisdieting@gmail.com</t>
  </si>
  <si>
    <t>Sagepark1211@gmail.com</t>
  </si>
  <si>
    <t>contact@martasielska.com</t>
  </si>
  <si>
    <t>sg.foodirectory@gmail.com</t>
  </si>
  <si>
    <t>ray91829@gmail.com</t>
  </si>
  <si>
    <t>Koy_kamyuy27@hotmail.com</t>
  </si>
  <si>
    <t>mikeyumedia@gmail.com</t>
  </si>
  <si>
    <t>yongweikai@gmail.com</t>
  </si>
  <si>
    <t>marion@swizzyinsg.com</t>
  </si>
  <si>
    <t>aj.some.more@gmail.com</t>
  </si>
  <si>
    <t>Travelwithjulius1@gmail.com</t>
  </si>
  <si>
    <t>foodtreasurebox@gmail.com</t>
  </si>
  <si>
    <t>thesamtyler@gmail.com</t>
  </si>
  <si>
    <t>eshton.c@hotmail.com</t>
  </si>
  <si>
    <t>kawaiimah@yahoo.com</t>
  </si>
  <si>
    <t>shesaidsedap@gmail.com</t>
  </si>
  <si>
    <t>sgadventurousduo@gmail.com</t>
  </si>
  <si>
    <t>pandaranting@gmail.com</t>
  </si>
  <si>
    <t>enquiries@theroycelee.com</t>
  </si>
  <si>
    <t>carlytravely@gmail.com</t>
  </si>
  <si>
    <t>myfoodiegallerysg@gmail.com</t>
  </si>
  <si>
    <t>info@sethlui.com</t>
  </si>
  <si>
    <t>hello@tachichosz.com</t>
  </si>
  <si>
    <t>hiddenjemmm@gmail.com</t>
  </si>
  <si>
    <t>marketing@stefanocicchini.com</t>
  </si>
  <si>
    <t>eddyakarata365@gmail.com</t>
  </si>
  <si>
    <t>dannyinbangkok3@gmail.com</t>
  </si>
  <si>
    <t>zevhu212224@gmail.com</t>
  </si>
  <si>
    <t>Username</t>
  </si>
  <si>
    <t>Social media type</t>
  </si>
  <si>
    <t xml:space="preserve">                                                    </t>
  </si>
  <si>
    <t>KOL_ID</t>
  </si>
  <si>
    <t>Followers</t>
  </si>
  <si>
    <t>Country</t>
  </si>
  <si>
    <t>Social media URL</t>
  </si>
  <si>
    <t>Restaurant name</t>
  </si>
  <si>
    <t>Restaurant ID</t>
  </si>
  <si>
    <t>Cuisine Type</t>
  </si>
  <si>
    <t>Package Type</t>
  </si>
  <si>
    <t>Package price</t>
  </si>
  <si>
    <t>Package Name</t>
  </si>
  <si>
    <t>Alergies</t>
  </si>
  <si>
    <t>Comments</t>
  </si>
  <si>
    <t>Fee per content</t>
  </si>
  <si>
    <t>Hotel required</t>
  </si>
  <si>
    <t>Validation 1</t>
  </si>
  <si>
    <t>Sales in charge</t>
  </si>
  <si>
    <t>Target Date</t>
  </si>
  <si>
    <t>Target time</t>
  </si>
  <si>
    <t>No people</t>
  </si>
  <si>
    <t>Sales Check</t>
  </si>
  <si>
    <t>Line_thread_id</t>
  </si>
  <si>
    <t>Booking ID</t>
  </si>
  <si>
    <t>Target post date</t>
  </si>
  <si>
    <t>Post details</t>
  </si>
  <si>
    <t>Notes</t>
  </si>
  <si>
    <t>index</t>
  </si>
  <si>
    <t>HH-LOIMU</t>
  </si>
  <si>
    <t>immikeyu</t>
  </si>
  <si>
    <t>Bangkok</t>
  </si>
  <si>
    <t>Vertigo TOO Banyan Tree</t>
  </si>
  <si>
    <t>Party Pack</t>
  </si>
  <si>
    <t>Approved</t>
  </si>
  <si>
    <t>2</t>
  </si>
  <si>
    <t>Validated</t>
  </si>
  <si>
    <t>Check Later</t>
  </si>
  <si>
    <t>Jim Thompson, A Thai Restaurant</t>
  </si>
  <si>
    <t>HH-LOALZ</t>
  </si>
  <si>
    <t>ali.al5baz</t>
  </si>
  <si>
    <t>Instagram.com/ali.al5baz</t>
  </si>
  <si>
    <t>JHOL Coastal Indian Cuisine</t>
  </si>
  <si>
    <t>Sharing Set for 2 People</t>
  </si>
  <si>
    <t>Jharokha by Indus</t>
  </si>
  <si>
    <t>Exclusive Dinner Sharing Set for 2 People</t>
  </si>
  <si>
    <t>Florae at Valia Hotel Bangkok</t>
  </si>
  <si>
    <t>Romantic Dinner: 5-Course for 2 People</t>
  </si>
  <si>
    <t>Nuatair Samyan Mitrtown</t>
  </si>
  <si>
    <t>All You Can Eat</t>
  </si>
  <si>
    <t>Premium: Nuatair Buffet (Jan 1st, 2025 Onwards)</t>
  </si>
  <si>
    <t>HH-LOBAS</t>
  </si>
  <si>
    <t>bangkok.rooftops</t>
  </si>
  <si>
    <t>instagram.com/bangkok.rooftops</t>
  </si>
  <si>
    <t>The Speakeasy Rooftop Bar Bangkok</t>
  </si>
  <si>
    <t>2 Dishes with 1 Alcoholic Beverage (6-8 P.M.)</t>
  </si>
  <si>
    <t>N/A</t>
  </si>
  <si>
    <t>Booked</t>
  </si>
  <si>
    <t>6888788</t>
  </si>
  <si>
    <t>Dark Waters Rooftop Bar &amp; Riverside</t>
  </si>
  <si>
    <t>2 Dishes + Free Flow Alcohol &amp; Soft Drinks</t>
  </si>
  <si>
    <t>6863186</t>
  </si>
  <si>
    <t>Cielo Sky Bar &amp; Restaurant Rooftop</t>
  </si>
  <si>
    <t>New: Sharing Set for 2 People</t>
  </si>
  <si>
    <t>6867847</t>
  </si>
  <si>
    <t>LUZ Bangkok Tapas Bar</t>
  </si>
  <si>
    <t>LUZ Premium Sharing Set for 2 People</t>
  </si>
  <si>
    <t>6868290</t>
  </si>
  <si>
    <t>ThreeSixty Rooftop Bar at Millennium Hilton Bangkok</t>
  </si>
  <si>
    <t>Sharing Set for 2 People with 4 Alcohol Drink</t>
  </si>
  <si>
    <t>6917649</t>
  </si>
  <si>
    <t>howtotravelfulltime</t>
  </si>
  <si>
    <t>Butcher Factory by Bangkok Butcher</t>
  </si>
  <si>
    <t>Dry Aged Buffet Steak</t>
  </si>
  <si>
    <t>eaterries</t>
  </si>
  <si>
    <t>Singapore</t>
  </si>
  <si>
    <t>Warm Up Cafe @ Mackenzie Road</t>
  </si>
  <si>
    <t>HH-SGMEY</t>
  </si>
  <si>
    <t>melicacy</t>
  </si>
  <si>
    <t>Instagram.com/melicacy</t>
  </si>
  <si>
    <t>Forma</t>
  </si>
  <si>
    <t>3-COURSE WINTER SET DINNER</t>
  </si>
  <si>
    <t>Wild Child Pizzette</t>
  </si>
  <si>
    <t>Copper Beyond Buffet Gaysorn Amarin (Hungry Hub)</t>
  </si>
  <si>
    <t>Hungry Hub Pack A - Select 1 Premium Menu</t>
  </si>
  <si>
    <t xml:space="preserve"> Dry Aged Buffet Steak </t>
  </si>
  <si>
    <t>Mix Beef Club &amp; Restaurant BKK</t>
  </si>
  <si>
    <t>Mizuya Omakase</t>
  </si>
  <si>
    <t xml:space="preserve">Special x2 Omakase 7 Course With Free Flow Green Tea </t>
  </si>
  <si>
    <t>Mojjo Rooftop Lounge &amp; Bar Skyview Hotel</t>
  </si>
  <si>
    <t>3 Dishes &amp; Free Flow Non-Alc. Drinks (90 Mins)</t>
  </si>
  <si>
    <t>The Seafood Cafe &amp; Restaurant</t>
  </si>
  <si>
    <t>Premium Seafood Buffet + 1 Premium Jumbo River Prawn</t>
  </si>
  <si>
    <t>HH-LODAJ</t>
  </si>
  <si>
    <t>daddy.xj</t>
  </si>
  <si>
    <t>NAMA Japanese and Seafood Buffet (Hungry Hub)</t>
  </si>
  <si>
    <t>Premium Box 1 Set + Exclusive Menu + Buffet Line (Sat-Sun)</t>
  </si>
  <si>
    <t>2 (1 Adult, 1 kid)</t>
  </si>
  <si>
    <t>HH-LOTHI</t>
  </si>
  <si>
    <t>thara_koiii</t>
  </si>
  <si>
    <t>Instagram.com/thara_koiii</t>
  </si>
  <si>
    <t>Colony At The Ritz-Carlton, Millenia Singapore</t>
  </si>
  <si>
    <t xml:space="preserve">Lunch Buffet (Mon-Fri) </t>
  </si>
  <si>
    <t>7175926</t>
  </si>
  <si>
    <t>Fook Kin 福劲</t>
  </si>
  <si>
    <t>sgadventurousduo</t>
  </si>
  <si>
    <t>Kam's Roast Central World</t>
  </si>
  <si>
    <t>Premium Set for 2 People</t>
  </si>
  <si>
    <t>Oishi Grand Siam Paragon</t>
  </si>
  <si>
    <t>Oishi Grand: Premium Buffet</t>
  </si>
  <si>
    <t>Premium Box 1 Set + Exclusive Menu + Buffet Line (Mon-Fri)</t>
  </si>
  <si>
    <t>About Beef Lava Grill</t>
  </si>
  <si>
    <t>Premium International Buffet (Only for Hungry Hub)</t>
  </si>
  <si>
    <t>Baan Dalaa by Angkana</t>
  </si>
  <si>
    <t>Premium Dry Aged Gentle Butcher Buffet Steak)</t>
  </si>
  <si>
    <t>HH-INJKO</t>
  </si>
  <si>
    <t>jkonthego</t>
  </si>
  <si>
    <t>1</t>
  </si>
  <si>
    <t>Bar Cicheti</t>
  </si>
  <si>
    <t>3-Course Set Dinner Menu</t>
  </si>
  <si>
    <t>Great Harbour International Buffet</t>
  </si>
  <si>
    <t>Standard Buffet + Durian Buffet</t>
  </si>
  <si>
    <t>instagram.com/jkonthego</t>
  </si>
  <si>
    <t>Romantic Set for 2 People (Advance 1 Day)</t>
  </si>
  <si>
    <t>bangkok.discovery</t>
  </si>
  <si>
    <t>Instagram.com/bangkok.discovery</t>
  </si>
  <si>
    <t>Oishi Grand: Prestige Buffet</t>
  </si>
  <si>
    <t>instagram.com/jkonthegoV2</t>
  </si>
  <si>
    <t>Lobster Lover Set for 4 People</t>
  </si>
  <si>
    <t>Gentle Butcher by Bangkok Butcher</t>
  </si>
  <si>
    <t>Premium Dry Aged Gentle Butcher Buffet Steak</t>
  </si>
  <si>
    <t>HH-LOBAE</t>
  </si>
  <si>
    <t>bangkok.vibe</t>
  </si>
  <si>
    <t>https://www.instagram.com/bangkok.vibe/</t>
  </si>
  <si>
    <t>HH-LOCAW</t>
  </si>
  <si>
    <t>carmen_wqw</t>
  </si>
  <si>
    <t>RedSquare Rooftop Bar at Novotel Bangkok Sukhumvit 4</t>
  </si>
  <si>
    <t>3</t>
  </si>
  <si>
    <t>Khao Wireless Road</t>
  </si>
  <si>
    <t>Siam Yacht Club Royal Orchid Sheraton Riverside</t>
  </si>
  <si>
    <t>Saffron Contemporary Thai Signature Rooftop Banyan Tree Bangkok</t>
  </si>
  <si>
    <t>HH-INCHH</t>
  </si>
  <si>
    <t>chai_shin_yih</t>
  </si>
  <si>
    <t xml:space="preserve"> The Bar: 3 Dishes &amp; 8 Cocktails or 1 Bottle of Wine for 4 People</t>
  </si>
  <si>
    <t xml:space="preserve"> Premium Box 1 Set + Exclusive Menu + Buffet Line (Sat-Sun)</t>
  </si>
  <si>
    <t xml:space="preserve"> Romantic Set with 1 Bottle of Wine OR 4 Glasses of Cocktail for 2 People (Book 2 Days in Advance)</t>
  </si>
  <si>
    <t>Asked Guillaume</t>
  </si>
  <si>
    <t>574486794880417923</t>
  </si>
  <si>
    <t>Jim's Party A for 2 People inc. 1 drink per person</t>
  </si>
  <si>
    <t>HH-LOJEG</t>
  </si>
  <si>
    <t>jesszhengg</t>
  </si>
  <si>
    <t>Escape Bangkok Emquartier</t>
  </si>
  <si>
    <t xml:space="preserve"> Sharing Set for 2 People (Mon-Fri)</t>
  </si>
  <si>
    <t>Hai Tien Lo at Pan Pacific Hotel Singapore</t>
  </si>
  <si>
    <t>Hai Tien Lo l 5-Course Dinner Set</t>
  </si>
  <si>
    <t>utdoor Romantic Set : 4 Dishes &amp; 1 Bottle of Sparkling Wine (Advance 2 Days)</t>
  </si>
  <si>
    <t>HH-INSTI</t>
  </si>
  <si>
    <t>stefano_cicchini</t>
  </si>
  <si>
    <t>The St. Regis Bar and The Drawing Room</t>
  </si>
  <si>
    <t xml:space="preserve"> 2 cocktails with 1 Dish x 3 packages (new menu)</t>
  </si>
  <si>
    <t>Nimitr Rooftop by 137 Pillars</t>
  </si>
  <si>
    <t xml:space="preserve"> 4 Dishes &amp; 4 Mocktail and Cocktail OR 1 Bottle of Wine for 2 People</t>
  </si>
  <si>
    <t>instagram.com/test</t>
  </si>
  <si>
    <t>Sharing Set for 3 People</t>
  </si>
  <si>
    <t>Myste</t>
  </si>
  <si>
    <t>Fine Dining 8 Courses</t>
  </si>
  <si>
    <t>The Bar: 3 Dishes &amp; 8 Cocktails or 1 Bottle of Wine for 4 People</t>
  </si>
  <si>
    <t>Oh Ho Thai BBQ</t>
  </si>
  <si>
    <t>Sharing Set for 2 People (Book 2 Hours in Advance)</t>
  </si>
  <si>
    <t>HH-LOMAE</t>
  </si>
  <si>
    <t>ma_vie_nomade</t>
  </si>
  <si>
    <t>Home Dusk: Live House</t>
  </si>
  <si>
    <t>Sharing Set for 2 people</t>
  </si>
  <si>
    <t>HH-INTAZ</t>
  </si>
  <si>
    <t>tachichosz</t>
  </si>
  <si>
    <t>Bone Apple Tea Bistro</t>
  </si>
  <si>
    <t xml:space="preserve"> Lunch Set for 2 people</t>
  </si>
  <si>
    <t>7419684</t>
  </si>
  <si>
    <t>HH-LODID</t>
  </si>
  <si>
    <t>diaryaroundtheworld</t>
  </si>
  <si>
    <t>The Crystal Grill House at Asiatique The Riverfront</t>
  </si>
  <si>
    <t>Premium Outside Seating Sharing Set for 2 People</t>
  </si>
  <si>
    <t xml:space="preserve"> Choose 4 Dishes for 2 Persons [Premium menu]</t>
  </si>
  <si>
    <t>Grand Konak Turkish and Lebanese Restaurant</t>
  </si>
  <si>
    <t>7421309</t>
  </si>
  <si>
    <t>Waterfall Lounge at Furama Riverfront Hotel</t>
  </si>
  <si>
    <t>Waterfall l Tea Bliss Set for 2 People</t>
  </si>
  <si>
    <t>7422629</t>
  </si>
  <si>
    <t>IGNIV Bangkok at The St.Regis Bangkok (One Michelin Star)</t>
  </si>
  <si>
    <t xml:space="preserve"> Lunch Break 4 Course Set</t>
  </si>
  <si>
    <t>Taksim Restaurant</t>
  </si>
  <si>
    <t>7419713</t>
  </si>
  <si>
    <t>Tea Lounge at Conrad Singapore Orchard</t>
  </si>
  <si>
    <t>Weekend High Tea Buffet</t>
  </si>
  <si>
    <t>7424025</t>
  </si>
  <si>
    <t>Outdoor Romantic Set : 4 Dishes &amp; 1 Bottle of Sparkling Wine (Advance 2 Days)</t>
  </si>
  <si>
    <t>Great Harbour: Weekday Buffet (Monday- Friday)</t>
  </si>
  <si>
    <t>HH-LOFOS</t>
  </si>
  <si>
    <t>foodtravelexplores</t>
  </si>
  <si>
    <t>Phuket</t>
  </si>
  <si>
    <t>Takieng at Renaissance Resort &amp; Spa (Phuket)</t>
  </si>
  <si>
    <t>W Omakase Pradit Manutham</t>
  </si>
  <si>
    <t>Seasonal Omakase 21 Course</t>
  </si>
  <si>
    <t>HH-LOBAY</t>
  </si>
  <si>
    <t>HH-LOSOY</t>
  </si>
  <si>
    <t>sovifooddiary</t>
  </si>
  <si>
    <t>NEW: All You Can Eat with Premium Seafood Buffet + 1 Premium Jumbo River Prawn</t>
  </si>
  <si>
    <t>Sharing Set for 2 People with 2 Alcohol Drink</t>
  </si>
  <si>
    <t>Khao Jaan-Prod CentralWorld</t>
  </si>
  <si>
    <t>Sirimahannop Asiatique The Riverfront</t>
  </si>
  <si>
    <t>Premium Sharing Set for 2 People</t>
  </si>
  <si>
    <t>HH-LOMEX</t>
  </si>
  <si>
    <t>megsandalex</t>
  </si>
  <si>
    <t>Vertigo Rooftop Banyan Tree</t>
  </si>
  <si>
    <t>Romantic Dinner w/ 1 bottle of Wine (Book 2 days in advance)</t>
  </si>
  <si>
    <t>*Allergic to Seafood*</t>
  </si>
  <si>
    <t>Neta Grill Seacon Square Srinagarindra</t>
  </si>
  <si>
    <t>Neta Grill Premium Buffet (Discount 10%, 15%)</t>
  </si>
  <si>
    <t>Pattaya</t>
  </si>
  <si>
    <t>The Sky 32 at Grande CentrePoint Hotel (Pattaya)</t>
  </si>
  <si>
    <t>Set of 4 Dishes + Free Flow Drink (90 Mins.) for 1 Person</t>
  </si>
  <si>
    <t>Dinner: Intro to IGNIV 4 Course</t>
  </si>
  <si>
    <t>HH-LOAJE</t>
  </si>
  <si>
    <t>aj.some.more</t>
  </si>
  <si>
    <t xml:space="preserve"> Hungry Hub Pack A - Select 1 Premium Menu</t>
  </si>
  <si>
    <t>HH-LOGOE</t>
  </si>
  <si>
    <t>gooutwithcharlie</t>
  </si>
  <si>
    <t>Sharing Set for 2 People with Cocktail</t>
  </si>
  <si>
    <t>HH-INJOR</t>
  </si>
  <si>
    <t>jocelapar</t>
  </si>
  <si>
    <t>8 Dishes with Mocktails for 3 People</t>
  </si>
  <si>
    <t>NEW: All You Can Eat with Premium Seafood Buffet + 1 Premium Menu</t>
  </si>
  <si>
    <t>Premium Set for 3 People</t>
  </si>
  <si>
    <t>HH-LOGGO</t>
  </si>
  <si>
    <t>gg_guoguo</t>
  </si>
  <si>
    <t>7475794</t>
  </si>
  <si>
    <t>Vantage Point QSNCC</t>
  </si>
  <si>
    <t>Vantage Buffet with Drinks (Lunch)</t>
  </si>
  <si>
    <t>Copper Beyond Buffet The Sense Pinklao (Hungry Hub)</t>
  </si>
  <si>
    <t>Paii at The House on Sathorn</t>
  </si>
  <si>
    <t>Paii | 3 - Course Set Menu</t>
  </si>
  <si>
    <t>Romantic Dinner w/ 1 Bottle of Wine (Book 2 days in advance)</t>
  </si>
  <si>
    <t>HH-INBI0</t>
  </si>
  <si>
    <t>bibiw820</t>
  </si>
  <si>
    <t>Instagram.com/bibiw820</t>
  </si>
  <si>
    <t>Blogger from KKDAY</t>
  </si>
  <si>
    <t>Topgolf Megacity</t>
  </si>
  <si>
    <t>Xperience</t>
  </si>
  <si>
    <t>PLAY.FOOD.FUN B</t>
  </si>
  <si>
    <t>4</t>
  </si>
  <si>
    <t>Samosorn One Bangkok</t>
  </si>
  <si>
    <t>Vantage Point One Bangkok</t>
  </si>
  <si>
    <t>The Park Buffet with Drinks (Dinner)</t>
  </si>
  <si>
    <t>HH-LOBRL</t>
  </si>
  <si>
    <t>brenttimmtravel</t>
  </si>
  <si>
    <t>HH-LOKAF</t>
  </si>
  <si>
    <t>katie.caf</t>
  </si>
  <si>
    <t>Le Petit Chef at Sheraton Grande Sukhumvit, a Luxury Collection Hotel , Bangkok</t>
  </si>
  <si>
    <t>Menu A - LE PETIT CHEF'S GRAND VOYAGE: A CULINARY JOURNEY (Booking 1 day in advance)</t>
  </si>
  <si>
    <t>The Barracuda Sky Gala at Akara (Pattaya)</t>
  </si>
  <si>
    <t>Barracuda SET C</t>
  </si>
  <si>
    <t>Apsara Cruise by Banyan Tree</t>
  </si>
  <si>
    <t xml:space="preserve"> 4-Course Set l Non-Vegetarian (Food only) + Add on Wine 2,700</t>
  </si>
  <si>
    <t>Exclusive Lunch Sharing Set for 2 People</t>
  </si>
  <si>
    <t>HH-INPLG</t>
  </si>
  <si>
    <t>pl_linggggg</t>
  </si>
  <si>
    <t>Top 2 Buffet in Bangkok</t>
  </si>
  <si>
    <t>TAT x Malaysia</t>
  </si>
  <si>
    <t xml:space="preserve"> </t>
  </si>
  <si>
    <t>HH-INIAC</t>
  </si>
  <si>
    <t>iamverac</t>
  </si>
  <si>
    <t>Instagram.com/iamverac</t>
  </si>
  <si>
    <t>RIB ROOM &amp; BAR Steakhouse The Landmark Bangkok</t>
  </si>
  <si>
    <t>RIB ROOM Set Menus 8 Menus for 3 People w/Drinks</t>
  </si>
  <si>
    <t>HH-LOONW</t>
  </si>
  <si>
    <t>onelifetravelwow</t>
  </si>
  <si>
    <t>Sirada</t>
  </si>
  <si>
    <t>HH-INCHK</t>
  </si>
  <si>
    <t>cherryfunghk</t>
  </si>
  <si>
    <t>Instagram.com/cherryfunghk</t>
  </si>
  <si>
    <t>OJI Omakase Sathorn</t>
  </si>
  <si>
    <t>OJI Omakase Essentials 14-Course</t>
  </si>
  <si>
    <t>HH-INVAT</t>
  </si>
  <si>
    <t>vanishaoct</t>
  </si>
  <si>
    <t>http://instagram.com/vanishaoct</t>
  </si>
  <si>
    <t>Kwann at Nysa Hotel Bangkok</t>
  </si>
  <si>
    <t>Kwann Sharing Set for 2 People</t>
  </si>
  <si>
    <t>4 Dishes &amp; 4 Mocktail and Cocktail OR 1 Bottle of Wine for 2 People</t>
  </si>
  <si>
    <t>Assembly Point Thonglor @ One One Hotel Bkk</t>
  </si>
  <si>
    <t>AYCE &amp; Free-flow Non-Alcoholic Drinks, Cocktail, Wine, and Beer for 90 Minutes</t>
  </si>
  <si>
    <t>HH-INGOS</t>
  </si>
  <si>
    <t>goofytwocooks</t>
  </si>
  <si>
    <t>Oishi Grand: Platinum Buffet</t>
  </si>
  <si>
    <t>HH-SGLIE</t>
  </si>
  <si>
    <t>liveloveatwithjie</t>
  </si>
  <si>
    <t>Mama Diam 妈妈店</t>
  </si>
  <si>
    <t>Restaurant PATT</t>
  </si>
  <si>
    <t>Best of Patt</t>
  </si>
  <si>
    <t>Brasserie 9</t>
  </si>
  <si>
    <t>Pack A : Brasserie 9 Set Menu</t>
  </si>
  <si>
    <t>Hotaru 119 Omakase &amp; Izakaya - Sanampao</t>
  </si>
  <si>
    <t>Omakase 15-Course for 1 Person</t>
  </si>
  <si>
    <t>HH-LODAK</t>
  </si>
  <si>
    <t>dannyinbangkok</t>
  </si>
  <si>
    <t>HH-LOBUW</t>
  </si>
  <si>
    <t>bubufoodshow</t>
  </si>
  <si>
    <t>Saneh Jaan (One Michelin star)</t>
  </si>
  <si>
    <t>Lunch Set for 2 People (Mon-Fri)</t>
  </si>
  <si>
    <t>Choose 3 dishes + 3 Cocktails</t>
  </si>
  <si>
    <t>Les Bouchons at Robertson Quay</t>
  </si>
  <si>
    <t>A Taste of France l 3-Course Meal</t>
  </si>
  <si>
    <t>Omakase 14-Course for 1 Person</t>
  </si>
  <si>
    <t>Mia (One Michelin Star)</t>
  </si>
  <si>
    <t>Hungry Hub Exclusive: Taste of Mia 8 Course</t>
  </si>
  <si>
    <t xml:space="preserve">Lunch Break - 4 Course Upgrade to 5 </t>
  </si>
  <si>
    <t>HH-LOMYG</t>
  </si>
  <si>
    <t>myfoodiegallerysg</t>
  </si>
  <si>
    <t>Enjoy Eating House and Bar</t>
  </si>
  <si>
    <t>Neta Grill Market Village Suvarnabhumi</t>
  </si>
  <si>
    <t>HH-LOTHS</t>
  </si>
  <si>
    <t>thailand.trends</t>
  </si>
  <si>
    <t>HH-INTRS</t>
  </si>
  <si>
    <t>trip_or_treatss</t>
  </si>
  <si>
    <t>Instagram.com/trip_or_treatss</t>
  </si>
  <si>
    <t>7604290</t>
  </si>
  <si>
    <t>Na Klongwan Vibhavadi 20</t>
  </si>
  <si>
    <t>Premium Seafood Buffet (2 Hrs.)</t>
  </si>
  <si>
    <t>The City Buffet with Drinks (Dinner)</t>
  </si>
  <si>
    <t>HH-INBRO</t>
  </si>
  <si>
    <t>brunobarbieriro</t>
  </si>
  <si>
    <t>https://www.tiktok.com/@brunobarbieriro</t>
  </si>
  <si>
    <t>57th Street Marriott Sukhumvit 57</t>
  </si>
  <si>
    <t>Baan Suriyasai @ One Bangkok</t>
  </si>
  <si>
    <t>HH-LOFLS</t>
  </si>
  <si>
    <t>fluffyunicorneats</t>
  </si>
  <si>
    <t>Check LAter</t>
  </si>
  <si>
    <t>Bar.Yard at Kimpton Maa-Lai Bangkok</t>
  </si>
  <si>
    <t>High Vibe Dry: 4 Dishes with 2 Non-Alcohol for 2 People</t>
  </si>
  <si>
    <t xml:space="preserve"> Best of Patt</t>
  </si>
  <si>
    <t>Edge at Pan Pacific Hotel Singapore</t>
  </si>
  <si>
    <t>Weekday Dinner Buffet (Sun-Thu)</t>
  </si>
  <si>
    <t>The City Buffet with Drinks (Lunch)</t>
  </si>
  <si>
    <t>HH-LOYUK</t>
  </si>
  <si>
    <t>yur.i.bangkok</t>
  </si>
  <si>
    <t xml:space="preserve"> NEW : Set Menu w/ Free flow Mocktails Per Person</t>
  </si>
  <si>
    <t>HH-INBIK</t>
  </si>
  <si>
    <t>bigjohnjiak</t>
  </si>
  <si>
    <t>Neta Grill Central Rama 2</t>
  </si>
  <si>
    <t>NEW: Neta Grill Premium Buffet</t>
  </si>
  <si>
    <t>Refused</t>
  </si>
  <si>
    <t>Asked Ben</t>
  </si>
  <si>
    <t>HH-LOISA</t>
  </si>
  <si>
    <t>islandlifewithclaudia</t>
  </si>
  <si>
    <t>Saffron Cruise by Banyan Tree</t>
  </si>
  <si>
    <t>NEW : Set Menu w/ Free flow Mocktails Per Person</t>
  </si>
  <si>
    <t xml:space="preserve"> Yard Party Mode: 3 Dishes with 4 Glasses of Alcohol for 4 People</t>
  </si>
  <si>
    <t>Lamaya Bangkok</t>
  </si>
  <si>
    <t>Sharing Set for 2 People (Dinner)</t>
  </si>
  <si>
    <t>Choose 7 Dishes for 4 Persons</t>
  </si>
  <si>
    <t>7703043</t>
  </si>
  <si>
    <t>PLAY.FOOD.FUN A</t>
  </si>
  <si>
    <r>
      <rPr>
        <sz val="10.0"/>
      </rPr>
      <t xml:space="preserve">IG: </t>
    </r>
    <r>
      <rPr>
        <color rgb="FF1155CC"/>
        <sz val="10.0"/>
        <u/>
      </rPr>
      <t xml:space="preserve">https://www.instagram.com/bangkok.vibe/
</t>
    </r>
    <r>
      <rPr>
        <sz val="10.0"/>
      </rPr>
      <t xml:space="preserve">XHS: </t>
    </r>
    <r>
      <rPr>
        <color rgb="FF1155CC"/>
        <sz val="10.0"/>
        <u/>
      </rPr>
      <t>https://www.xiaohongshu.com/user/profile/64e37dd50000000001010ed9?xsec_token=YB8lE87zTEt3IPUJRYXW2HdKIY__JqZqLRvMLSjUVSppM=&amp;xsec_source=app_share&amp;xhsshare=CopyLink&amp;appuid=66d58f3f000000001d033b7e&amp;apptime=1753157321&amp;shar</t>
    </r>
  </si>
  <si>
    <t>7740634</t>
  </si>
  <si>
    <t>HH-SIGLN</t>
  </si>
  <si>
    <t>globetrotterkin</t>
  </si>
  <si>
    <t>Instagram.com/globetrotterkin</t>
  </si>
  <si>
    <t>Pacific Emporium at Pan Pacific Hotel Singapore</t>
  </si>
  <si>
    <t>NEW: Local-Inspired Afternoon Tea (Sat-Sun)</t>
  </si>
  <si>
    <t>7709865</t>
  </si>
  <si>
    <t>HH-INBEH</t>
  </si>
  <si>
    <t>beatricechongyh</t>
  </si>
  <si>
    <t>Instagram.com/beatricechongyh</t>
  </si>
  <si>
    <t>Tiktok: https://www.tiktok.com/@beatricechongyh
Xiao Hong Shu: https://www.xiaohongshu.com/user/profile/5e071a5a000000000100b676?xsec_token=ABRrPUbb5zdI402t6cso4Fu5fU90sP6OfshW79_kk3Gyg%3D&amp;xsec_source=pc_search</t>
  </si>
  <si>
    <t>7711810</t>
  </si>
  <si>
    <t>Omakase Ten</t>
  </si>
  <si>
    <t>Omakase Ten Takumi Value: 20-Course</t>
  </si>
  <si>
    <t>https://www.instagram.com/onelifetravelwow/</t>
  </si>
  <si>
    <t>7748043</t>
  </si>
  <si>
    <t>Unlimited Hataka Wagyu A5, Foie Gras and Dry Aged Steak Buffet</t>
  </si>
  <si>
    <t>1234</t>
  </si>
  <si>
    <t>Kohaku Omakase</t>
  </si>
  <si>
    <t>Hiru 10-Course for 1 Person</t>
  </si>
  <si>
    <t xml:space="preserve">Sirada </t>
  </si>
  <si>
    <r>
      <rPr>
        <sz val="10.0"/>
      </rPr>
      <t xml:space="preserve">XHS: </t>
    </r>
    <r>
      <rPr>
        <color rgb="FF1155CC"/>
        <sz val="10.0"/>
        <u/>
      </rPr>
      <t>https://www.xiaohongshu.com/user/profile/64e37dd50000000001010ed9?xsec_token=YB8lE87zTEt3IPUJRYXW2HdKIY__JqZqLRvMLSjUVSppM=&amp;xsec_source=app_share&amp;xhsshare=CopyLink&amp;appuid=66d58f3f000000001d033b7e&amp;apptime=1753157321&amp;shar</t>
    </r>
  </si>
  <si>
    <t>7747502</t>
  </si>
  <si>
    <t>7778284</t>
  </si>
  <si>
    <t>Posted</t>
  </si>
  <si>
    <t>HH-INLEH</t>
  </si>
  <si>
    <t>leslie.koh</t>
  </si>
  <si>
    <t>Instagram.com/leslie.koh</t>
  </si>
  <si>
    <t>None</t>
  </si>
  <si>
    <t xml:space="preserve">	7813206</t>
  </si>
  <si>
    <t>https://www.instagram.com/islandlifewithclaudia/</t>
  </si>
  <si>
    <t>https://www.tiktok.com/@islandlifewithclaudia</t>
  </si>
  <si>
    <t>7802850</t>
  </si>
  <si>
    <t>Bangkok Wonderland</t>
  </si>
  <si>
    <t>Wonderland Buffet</t>
  </si>
  <si>
    <t>7811829</t>
  </si>
  <si>
    <t>NEW: Neta Grill Gold Buffet</t>
  </si>
  <si>
    <t>7813338</t>
  </si>
  <si>
    <t>https://www.instagram.com/immikeyu/</t>
  </si>
  <si>
    <t>Omakase 20-Course for 1 Person</t>
  </si>
  <si>
    <t>7813320</t>
  </si>
  <si>
    <t>Pastel Rooftop Bar &amp; Mediterranean Dining</t>
  </si>
  <si>
    <t>7802797</t>
  </si>
  <si>
    <t>HH-INRAL</t>
  </si>
  <si>
    <t>randomtravelll</t>
  </si>
  <si>
    <t>Instagram.com/randomtravelll</t>
  </si>
  <si>
    <t>Red Sky Rooftop &amp; Bar 56th Floor</t>
  </si>
  <si>
    <t>Bar Menu Three Dishes w/ Free Flow Mocktails (90Mins)</t>
  </si>
  <si>
    <t>Vegeterian</t>
  </si>
  <si>
    <t>7825078</t>
  </si>
  <si>
    <t>HH-INHOY</t>
  </si>
  <si>
    <t>hotelbuffet.my</t>
  </si>
  <si>
    <t>Instagram.com/hotelbuffet.my</t>
  </si>
  <si>
    <t>-</t>
  </si>
  <si>
    <t xml:space="preserve">FB Page: (34,000 followers)
https://www.facebook.com/hotelbuffet.my 
FBGroups : (123,900 members) 
https://www.facebook.com/share/ZSjogmekTkabD7bt/ 
IG: (2600 followers) 
https://www.instagram.com/hotelbuffet.my?igsh=MXV0YnQycnhrZGg1ZQ%3D%3D&amp;utm_source=qr
Red Note: (8400 followers)
https://www.xiaohongshu.com/user/profile/62123670000000001000a53a?xsec_token </t>
  </si>
  <si>
    <t>7783331</t>
  </si>
  <si>
    <t>7802474</t>
  </si>
  <si>
    <t>HH-INGON</t>
  </si>
  <si>
    <t>gocmengen</t>
  </si>
  <si>
    <t>Instagram.com/gocmengen</t>
  </si>
  <si>
    <t>No pork</t>
  </si>
  <si>
    <t>6</t>
  </si>
  <si>
    <t>574450096851911354</t>
  </si>
  <si>
    <t>7840370</t>
  </si>
  <si>
    <t>High Vibe Dry 4 Dishes with 2 Non-Alcohol for 2 People</t>
  </si>
  <si>
    <t>573889037438550680</t>
  </si>
  <si>
    <t>PLAY.FOOD.FUN A (FRI-SUN 17.00 - 22.00)</t>
  </si>
  <si>
    <t>573871907347104334</t>
  </si>
  <si>
    <t>posted</t>
  </si>
  <si>
    <t>HH-LOMAA</t>
  </si>
  <si>
    <t>martasielska</t>
  </si>
  <si>
    <t>Tiktok.com/@martasielska</t>
  </si>
  <si>
    <t>Lamaya Afternoon Tea for 4 People</t>
  </si>
  <si>
    <t>Vegan</t>
  </si>
  <si>
    <r>
      <rPr>
        <rFont val="Roboto"/>
        <color rgb="FF000000"/>
      </rPr>
      <t xml:space="preserve">Additional social media : </t>
    </r>
    <r>
      <rPr>
        <rFont val="Roboto"/>
        <color rgb="FF1155CC"/>
        <u/>
      </rPr>
      <t>https://www.instagram.com/martasiels/</t>
    </r>
  </si>
  <si>
    <t>574500503645061243</t>
  </si>
  <si>
    <t>7848708</t>
  </si>
  <si>
    <t>Guillaume</t>
  </si>
  <si>
    <t>Veganerie Concept</t>
  </si>
  <si>
    <r>
      <rPr>
        <rFont val="Roboto"/>
        <color rgb="FF000000"/>
      </rPr>
      <t xml:space="preserve">Additional social media : </t>
    </r>
    <r>
      <rPr>
        <rFont val="Roboto"/>
        <color rgb="FF1155CC"/>
        <u/>
      </rPr>
      <t>https://www.instagram.com/martasiels/</t>
    </r>
  </si>
  <si>
    <t>574500500792672889</t>
  </si>
  <si>
    <t>7853255</t>
  </si>
  <si>
    <t>New : Romantic Dinner w/ 1 Bottle of Wine (Minimum 2 Days Advance Booking)</t>
  </si>
  <si>
    <r>
      <rPr>
        <rFont val="Roboto"/>
        <color rgb="FF000000"/>
      </rPr>
      <t xml:space="preserve">Additional social media : </t>
    </r>
    <r>
      <rPr>
        <rFont val="Roboto"/>
        <color rgb="FF1155CC"/>
        <u/>
      </rPr>
      <t>https://www.instagram.com/martasiels/</t>
    </r>
  </si>
  <si>
    <t>574500497386373553</t>
  </si>
  <si>
    <t>7860982</t>
  </si>
  <si>
    <t>Asked Bank</t>
  </si>
  <si>
    <t>575901264782295160</t>
  </si>
  <si>
    <t>HH-LOKM_</t>
  </si>
  <si>
    <t>kmystagram_</t>
  </si>
  <si>
    <t>Instagram.com/kmystagram_</t>
  </si>
  <si>
    <t>575920184968872464</t>
  </si>
  <si>
    <t>7871449</t>
  </si>
  <si>
    <t>madelineteee</t>
  </si>
  <si>
    <t>Instagram.com/madelineteee</t>
  </si>
  <si>
    <t>Saneh Jaan</t>
  </si>
  <si>
    <t>575904178363957729</t>
  </si>
  <si>
    <t>7877915</t>
  </si>
  <si>
    <t>HH-LOTHK</t>
  </si>
  <si>
    <t>theakshaypathak</t>
  </si>
  <si>
    <t>Instagram.com/theakshaypathak</t>
  </si>
  <si>
    <t>SEEN Rooftop Avani Riverside</t>
  </si>
  <si>
    <t>576233714242290424</t>
  </si>
  <si>
    <t>7882455</t>
  </si>
  <si>
    <t>HH-LOMAI</t>
  </si>
  <si>
    <t>martina.v.asii</t>
  </si>
  <si>
    <t>Tiktok.com/@martina.v.asii</t>
  </si>
  <si>
    <t>576500299959631929</t>
  </si>
  <si>
    <t>7886716</t>
  </si>
  <si>
    <t>Good Times Dry : 2 Dishes with 2 Non-Alcohol for 1 Person</t>
  </si>
  <si>
    <t>576193509590565585</t>
  </si>
  <si>
    <t>HH-LOSIE</t>
  </si>
  <si>
    <t>sidneyygeorge</t>
  </si>
  <si>
    <t>Instagram.com/sidneyygeorge</t>
  </si>
  <si>
    <t>575469488280699293</t>
  </si>
  <si>
    <t>7862256</t>
  </si>
  <si>
    <t>Bubble in the Forest Cafe</t>
  </si>
  <si>
    <t>Set Menu for 1 Person + Complimentary Gift for Hungry Hub Customers</t>
  </si>
  <si>
    <t>576193512744419837</t>
  </si>
  <si>
    <t>7880094</t>
  </si>
  <si>
    <t>575920186981351641</t>
  </si>
  <si>
    <t>7877448</t>
  </si>
  <si>
    <t>HH-TCLXXXLX</t>
  </si>
  <si>
    <t>clark_bkk</t>
  </si>
  <si>
    <t>https://www.instagram.com/clark_bkk/</t>
  </si>
  <si>
    <t>nut allergy/ แพ้ถั่ว</t>
  </si>
  <si>
    <t>576334489728057738</t>
  </si>
  <si>
    <t>7881697</t>
  </si>
  <si>
    <t>Instagram.com/dannyinbangkok</t>
  </si>
  <si>
    <t>576483165825139030</t>
  </si>
  <si>
    <t>7889103</t>
  </si>
  <si>
    <t>HH-LOGII</t>
  </si>
  <si>
    <t>gianaarmellini</t>
  </si>
  <si>
    <t>Instagram.com/gianaarmellini</t>
  </si>
  <si>
    <t>575207618084864278</t>
  </si>
  <si>
    <t>7858444</t>
  </si>
  <si>
    <t>575904180712768085</t>
  </si>
  <si>
    <t>7873572</t>
  </si>
  <si>
    <t>575471538976588326</t>
  </si>
  <si>
    <t>7881742</t>
  </si>
  <si>
    <t>576478675085295906</t>
  </si>
  <si>
    <t>7886767</t>
  </si>
  <si>
    <t>576356700329083018</t>
  </si>
  <si>
    <t>7889117</t>
  </si>
  <si>
    <t>575904182943351355</t>
  </si>
  <si>
    <t>7871151</t>
  </si>
  <si>
    <t>DID - Dine in the Dark at Sheraton Grande Sukhumvit, a Luxury Collection Hotel , Bangkok</t>
  </si>
  <si>
    <t>Dine In The Dark Experience - Vegetarian Menu</t>
  </si>
  <si>
    <t>576193515798135077</t>
  </si>
  <si>
    <t>7898571</t>
  </si>
  <si>
    <t>576488490645848292</t>
  </si>
  <si>
    <t>7903191</t>
  </si>
  <si>
    <t>HH-LOTRA</t>
  </si>
  <si>
    <t>trending.in.asia</t>
  </si>
  <si>
    <t>Instagram.com/trending.in.asia</t>
  </si>
  <si>
    <t>577196717062488496</t>
  </si>
  <si>
    <t>7912918</t>
  </si>
  <si>
    <t>575920189179953370</t>
  </si>
  <si>
    <t>7871414</t>
  </si>
  <si>
    <t>Tiktok.com/@brunobarbieriro</t>
  </si>
  <si>
    <t>577059525086674962</t>
  </si>
  <si>
    <t>7905547</t>
  </si>
  <si>
    <t>Kuang Seafood Ratchada</t>
  </si>
  <si>
    <t>Thai-Chinese Seafood Buffet with Free Flow Soft Drinks</t>
  </si>
  <si>
    <t>NO PORK</t>
  </si>
  <si>
    <t>577233267200622750</t>
  </si>
  <si>
    <t>7915010</t>
  </si>
  <si>
    <t>HH-LOBAT</t>
  </si>
  <si>
    <t>bangkok.mustvisit</t>
  </si>
  <si>
    <t>Instagram.com/bangkok.mustvisit</t>
  </si>
  <si>
    <t>Spectrum Rooftop at Hyatt Regency Bangkok Sukhumvit</t>
  </si>
  <si>
    <t>One person is Vegan</t>
  </si>
  <si>
    <t>577347034424803966</t>
  </si>
  <si>
    <t>7918416</t>
  </si>
  <si>
    <t>HH-INKI_</t>
  </si>
  <si>
    <t>kivalive_</t>
  </si>
  <si>
    <t>Instagram.com/kivalive_</t>
  </si>
  <si>
    <t>575363960498028774</t>
  </si>
  <si>
    <t>7898963</t>
  </si>
  <si>
    <t>577197066095165876</t>
  </si>
  <si>
    <t>7918250</t>
  </si>
  <si>
    <t>Yakiniku Shoutaian 2nd Rich</t>
  </si>
  <si>
    <t>A5 kuroge wagyu moriawase &amp; buffet</t>
  </si>
  <si>
    <t>577233269600026869</t>
  </si>
  <si>
    <t>7918786</t>
  </si>
  <si>
    <t>HH-INITN</t>
  </si>
  <si>
    <t>itsyourgirl.erin</t>
  </si>
  <si>
    <t>Instagram.com/itsyourgirl.erin</t>
  </si>
  <si>
    <t>575328318040309868</t>
  </si>
  <si>
    <t xml:space="preserve">        7859345</t>
  </si>
  <si>
    <t>575328315238515596</t>
  </si>
  <si>
    <t>7861017</t>
  </si>
  <si>
    <t>HH-LOCH1</t>
  </si>
  <si>
    <t>chinesebar1</t>
  </si>
  <si>
    <t>Tiktok.com/@chinesebar1</t>
  </si>
  <si>
    <t>575504413007807090</t>
  </si>
  <si>
    <t>7870671</t>
  </si>
  <si>
    <t>575357962206576972</t>
  </si>
  <si>
    <t>7859328</t>
  </si>
  <si>
    <t>576488186005160110</t>
  </si>
  <si>
    <t>7886920</t>
  </si>
  <si>
    <t>577228480459046987</t>
  </si>
  <si>
    <t>7937468</t>
  </si>
  <si>
    <t>HH-LOBRY</t>
  </si>
  <si>
    <t>bryanoyy</t>
  </si>
  <si>
    <t>Instagram.com/bryanoyy</t>
  </si>
  <si>
    <t>Total 4 pax (2 Adults + 2 Kids)</t>
  </si>
  <si>
    <t>7825205</t>
  </si>
  <si>
    <t>Kwann Sharing Set for 4 People</t>
  </si>
  <si>
    <t>7826338</t>
  </si>
  <si>
    <t>575357959974944772</t>
  </si>
  <si>
    <t>7861035</t>
  </si>
  <si>
    <t>575474391488397794</t>
  </si>
  <si>
    <t>7861803</t>
  </si>
  <si>
    <t>HH-LOKIL</t>
  </si>
  <si>
    <t>kimncal</t>
  </si>
  <si>
    <t>https://www.tiktok.com/@kimncal</t>
  </si>
  <si>
    <t xml:space="preserve">Cross post to :https://www.instagram.com/kimncal </t>
  </si>
  <si>
    <t>577955512004903239</t>
  </si>
  <si>
    <t>7934297</t>
  </si>
  <si>
    <t>573441911663362342</t>
  </si>
  <si>
    <t>7813204</t>
  </si>
  <si>
    <t>HH-SGCRG</t>
  </si>
  <si>
    <t>crappysotong</t>
  </si>
  <si>
    <t>Instagram.com/crappysotong</t>
  </si>
  <si>
    <t>578382967232790994</t>
  </si>
  <si>
    <t>7942531</t>
  </si>
  <si>
    <t>HH-LODI_</t>
  </si>
  <si>
    <t>discoverwithemma_</t>
  </si>
  <si>
    <t>Instagram.com/discoverwithemma_</t>
  </si>
  <si>
    <t>Vegan Fine Dining 8-Course</t>
  </si>
  <si>
    <t>vegetarian</t>
  </si>
  <si>
    <t>577536440720949828</t>
  </si>
  <si>
    <t>7927345</t>
  </si>
  <si>
    <t>578368252490285238</t>
  </si>
  <si>
    <t>HH-LOTHZ</t>
  </si>
  <si>
    <t>thesiutwinz</t>
  </si>
  <si>
    <t>Instagram.com/thesiutwinz</t>
  </si>
  <si>
    <r>
      <rPr>
        <sz val="10.0"/>
      </rPr>
      <t xml:space="preserve">Additional social media : 
Instagram : </t>
    </r>
    <r>
      <rPr>
        <color rgb="FF1155CC"/>
        <sz val="10.0"/>
        <u/>
      </rPr>
      <t>https://www.instagram.com/Twinzinbangkok</t>
    </r>
  </si>
  <si>
    <t>578375070615863647</t>
  </si>
  <si>
    <t>7952345</t>
  </si>
  <si>
    <t>578216591591473891</t>
  </si>
  <si>
    <t xml:space="preserve">	7936902</t>
  </si>
  <si>
    <t>Mimosa Mediterranean Restaurant</t>
  </si>
  <si>
    <t>577536448874938913</t>
  </si>
  <si>
    <t>7930303</t>
  </si>
  <si>
    <t>577970775663837793</t>
  </si>
  <si>
    <t>7930391</t>
  </si>
  <si>
    <t>578224797041819667</t>
  </si>
  <si>
    <t>7938227</t>
  </si>
  <si>
    <t>577536445300867599</t>
  </si>
  <si>
    <t>7938413</t>
  </si>
  <si>
    <t>577536451877535800</t>
  </si>
  <si>
    <t>7960548</t>
  </si>
  <si>
    <t>Bangkok Balcony (Indoor Zone) 81st floor at Baiyoke Sky Hotel</t>
  </si>
  <si>
    <t>(Everyday) Premium Buffet (Indoor Zone) - Dinner</t>
  </si>
  <si>
    <t>578216594544263358</t>
  </si>
  <si>
    <t>7934484</t>
  </si>
  <si>
    <t>HH-LOMAY</t>
  </si>
  <si>
    <t>made_by_britney</t>
  </si>
  <si>
    <t>Tiktok.com/@made_by_britney</t>
  </si>
  <si>
    <t>1 of them allergic to Seafood</t>
  </si>
  <si>
    <t>576953576597749780</t>
  </si>
  <si>
    <t>7901548</t>
  </si>
  <si>
    <r>
      <rPr>
        <sz val="10.0"/>
      </rPr>
      <t xml:space="preserve">August Camapaign:
Additional social media : 
Instagram : </t>
    </r>
    <r>
      <rPr>
        <color rgb="FF1155CC"/>
        <sz val="10.0"/>
        <u/>
      </rPr>
      <t>https://www.instagram.com/Twinzinbangkok</t>
    </r>
  </si>
  <si>
    <t>579130477416808806</t>
  </si>
  <si>
    <t>7960609</t>
  </si>
  <si>
    <t>HH-LOTHZUMO41</t>
  </si>
  <si>
    <t>Penthouse Bar + Grill at Park Hyatt Bangkok (level 34)</t>
  </si>
  <si>
    <r>
      <rPr>
        <rFont val="Roboto"/>
        <color rgb="FF434343"/>
      </rPr>
      <t xml:space="preserve">August Camapaign:
Additional social media : 
Instagram : </t>
    </r>
    <r>
      <rPr>
        <rFont val="Roboto"/>
        <color rgb="FF1155CC"/>
        <u/>
      </rPr>
      <t>https://www.instagram.com/Twinzinbangkok</t>
    </r>
  </si>
  <si>
    <t>579240919312892041</t>
  </si>
  <si>
    <t>7965288</t>
  </si>
  <si>
    <t>HH-LOTHZENE10</t>
  </si>
  <si>
    <t>579561999945171653</t>
  </si>
  <si>
    <t>7969895</t>
  </si>
  <si>
    <t>HH-LOBRKJNR49</t>
  </si>
  <si>
    <t>578216597043281994</t>
  </si>
  <si>
    <t>7934321</t>
  </si>
  <si>
    <t>HH-LOPRA_OE</t>
  </si>
  <si>
    <t>priyamsharma_</t>
  </si>
  <si>
    <t>Instagram.com/priyamsharma_</t>
  </si>
  <si>
    <t>none</t>
  </si>
  <si>
    <t>579963030469607794</t>
  </si>
  <si>
    <t>7978365</t>
  </si>
  <si>
    <t>HH-LOPRA_OEMIL76</t>
  </si>
  <si>
    <t>HH-KLICK4</t>
  </si>
  <si>
    <t>jenny 在泰國</t>
  </si>
  <si>
    <t>China</t>
  </si>
  <si>
    <t>https://www.xiaohongshu.com/user/profile/5748fc2a82ec3916bcfe1b26?xsec_token=YBxL64ddJ4hgEuQ5Q0bLUrSq55rwlP1Z3peAcJkis690I%3D&amp;xsec_source=app_share&amp;xhsshare=CopyLink&amp;shareRedId=Nz02OElINko-OUpFPEExPEhGT0w1Rzg_&amp;apptime=1758706263&amp;share_id=bea9fb7cdb1f484ca5f5a84589a77cd6&amp;share_channel=copy_link</t>
  </si>
  <si>
    <t>Napha Emsphere</t>
  </si>
  <si>
    <t>Easy Set for 2 People (Lunch)</t>
  </si>
  <si>
    <t>KOC Campaign for China</t>
  </si>
  <si>
    <t>580407766179644074</t>
  </si>
  <si>
    <t>7990165</t>
  </si>
  <si>
    <t>HH-KLICK4TDO32</t>
  </si>
  <si>
    <t>HH-KLICK7</t>
  </si>
  <si>
    <t>candy若若在泰兰德</t>
  </si>
  <si>
    <t>https://www.xiaohongshu.com/user/profile/598e7e6a5e87e75309b899e8?xsec_token=ABMvrFHA_E0cAJv6gPQ8AORzxULeaVZKUnyTlvVKX_uk0%3D&amp;xsec_source=pc_search /https://xhslink.com/m/ARxJ1CYG1qT</t>
  </si>
  <si>
    <t>Premium Set for 4 People</t>
  </si>
  <si>
    <t>KOC Campaign for China
5 people,  post under 2 accounts instead
Here is the other account: https://xhslink.com/m/ARxJ1CYG1qT</t>
  </si>
  <si>
    <t>4adults 1 Kid</t>
  </si>
  <si>
    <t>580418169731547446</t>
  </si>
  <si>
    <t>7990436</t>
  </si>
  <si>
    <t>HH-KLICK7OFV17</t>
  </si>
  <si>
    <t>579963033070076433</t>
  </si>
  <si>
    <t>7982557</t>
  </si>
  <si>
    <t>HH-LOPRA_OEPHF16</t>
  </si>
  <si>
    <t>HH-TSPEBYRY</t>
  </si>
  <si>
    <t>outof_spacebaby1</t>
  </si>
  <si>
    <t>Instagram.com/outof_spacebaby1</t>
  </si>
  <si>
    <t>580111056669245530</t>
  </si>
  <si>
    <t>7982961</t>
  </si>
  <si>
    <t>HH-TSPEBYRYJOQ44</t>
  </si>
  <si>
    <t>HH-KLICK5</t>
  </si>
  <si>
    <t>MM豆</t>
  </si>
  <si>
    <t>https://www.xiaohongshu.com/user/profile/5dea4b330000000001000147</t>
  </si>
  <si>
    <t>580402615339450759</t>
  </si>
  <si>
    <t>7993772</t>
  </si>
  <si>
    <t>HH-KLICK6</t>
  </si>
  <si>
    <t>艾琳Elyn🎀</t>
  </si>
  <si>
    <t>https://www.xiaohongshu.com/user/profile/60696c3b000000000100ac7c</t>
  </si>
  <si>
    <t>7993793</t>
  </si>
  <si>
    <t>HH-KLICK8</t>
  </si>
  <si>
    <t>Evonne在泰兰德</t>
  </si>
  <si>
    <t>https://www.xiaohongshu.com/user/profile/55dedd2df5a2630ed2526af9?xsec_token=YB5zKLh2c9uQWjgQO5KYqNnX35QiIEumSanK27aY2zM0E=&amp;xsec_source=app_share&amp;xhsshare=CopyLink&amp;appuid=64c380c3000000000b00a370&amp;apptime=1740370369&amp;share_id=80d8b33c2a084280a0ed290af19e3137</t>
  </si>
  <si>
    <t>2 Adults 1 Kid</t>
  </si>
  <si>
    <t>580532626683854881</t>
  </si>
  <si>
    <t>7993802</t>
  </si>
  <si>
    <t>HH-KLICK8XHX19</t>
  </si>
  <si>
    <t>HH-LOKUN</t>
  </si>
  <si>
    <t>kuubenson</t>
  </si>
  <si>
    <t>Instagram.com/kuubenson</t>
  </si>
  <si>
    <t>Hungry Hub Pack A : Select 1 Premium Menu</t>
  </si>
  <si>
    <t>580534559620202829</t>
  </si>
  <si>
    <t>HH-LOKUNJSL22</t>
  </si>
  <si>
    <t>HH-KLICK3</t>
  </si>
  <si>
    <t>echo曼谷生活记</t>
  </si>
  <si>
    <t>https://www.douyin.com/user/MS4wLjABAAAAg1EU3lrIMgwXt0tv_OWWrDUB100b8ku6HosRYzrc9IO1KyyTQkcjdm4xkg7vcCWQ?from_tab_name=main&amp;vid=7462694211570240802</t>
  </si>
  <si>
    <t>Asked Bond</t>
  </si>
  <si>
    <t>580402578480431688</t>
  </si>
  <si>
    <t>waiting for launching in Dianping</t>
  </si>
  <si>
    <t>HH-KLICK3ISM32</t>
  </si>
  <si>
    <t>Romantic Set for 2 People (Booking 3 days in Advance)</t>
  </si>
  <si>
    <t>580560156635430950</t>
  </si>
  <si>
    <t>8005971</t>
  </si>
  <si>
    <t>HH-LOGIIQKS14</t>
  </si>
  <si>
    <t>578216599358800254</t>
  </si>
  <si>
    <t>7938512</t>
  </si>
  <si>
    <t>HH-LOWIA</t>
  </si>
  <si>
    <t>withlaya</t>
  </si>
  <si>
    <t>Instagram.com/withlaya</t>
  </si>
  <si>
    <t>no beef and duck</t>
  </si>
  <si>
    <t>579109410668806616</t>
  </si>
  <si>
    <t>7968695</t>
  </si>
  <si>
    <t>HH-KLICK1</t>
  </si>
  <si>
    <t>小妖在泰国</t>
  </si>
  <si>
    <t>https://www.xiaohongshu.com/user/profile/572dddca82ec3965db73344d?xsec_token=ABnSUkix-B_rdG5suaXuvT8Hnp8aOxG-byIvjx_Dyz1uM%3D&amp;xsec_source=pc_search</t>
  </si>
  <si>
    <t>580402573598261423</t>
  </si>
  <si>
    <t>HH-KLICK1UWE35</t>
  </si>
  <si>
    <t>HH-KLICK11</t>
  </si>
  <si>
    <t>泰兰德白雪老师</t>
  </si>
  <si>
    <t>https://www.xiaohongshu.com/user/profile/65c0aadf000000000e0266c1?xsec_token=ABu6Q8ob-Slja6Aly1nfBzsyjJHfb7u4wNRbkxNJ3-tI8%3D&amp;xsec_source=pc_search</t>
  </si>
  <si>
    <t>580984410418446512</t>
  </si>
  <si>
    <t xml:space="preserve"> 8043731</t>
  </si>
  <si>
    <t>HH-KLICK7OCD73</t>
  </si>
  <si>
    <t>580991751590773387</t>
  </si>
  <si>
    <t>8009330</t>
  </si>
  <si>
    <t>HH-LOTRAFJX68</t>
  </si>
  <si>
    <t>579109407565283572</t>
  </si>
  <si>
    <t>7957394</t>
  </si>
  <si>
    <t>Romantic Set with Mocktails For 2 People (Book 2 Days in Advance)</t>
  </si>
  <si>
    <t>7968740</t>
  </si>
  <si>
    <t>HH-LOPAL</t>
  </si>
  <si>
    <t>patrycja_sordyl</t>
  </si>
  <si>
    <t>Instagram.com/patrycja_sordyl</t>
  </si>
  <si>
    <t>No Shrimp</t>
  </si>
  <si>
    <t>580399277193560293</t>
  </si>
  <si>
    <t>7992491</t>
  </si>
  <si>
    <t>HH-LOPALITM96</t>
  </si>
  <si>
    <t>1997f3b5b359f8b3</t>
  </si>
  <si>
    <t>8005067</t>
  </si>
  <si>
    <t>HH-LOPALVDE85</t>
  </si>
  <si>
    <t>HH-KLICK10</t>
  </si>
  <si>
    <t>迪迪在曼谷</t>
  </si>
  <si>
    <t>https://www.xiaohongshu.com/user/profile/56e0a28caed7584567338168</t>
  </si>
  <si>
    <t xml:space="preserve">Romantic Set for 2 </t>
  </si>
  <si>
    <t>580573625334366484</t>
  </si>
  <si>
    <t>8005111</t>
  </si>
  <si>
    <t>HH-KLICK10AVC10</t>
  </si>
  <si>
    <t>HH-KLICK2</t>
  </si>
  <si>
    <t>曼曼漫游记</t>
  </si>
  <si>
    <t>https://www.xiaohongshu.com/user/profile/5fabd27c000000000101d0de?xsec_token=YBrARyFPAoHJwK5hXBGLXoAqcrTIHBsfXLNa5hkfcbS2I=&amp;xsec_source=app_share&amp;xhsshare=WeixinSession&amp;appuid=5fabd27c000000000101d0de&amp;apptime=1741750160&amp;share_id=6a6999d00b394a95ba80e3989af4376e</t>
  </si>
  <si>
    <t>581413311472992719</t>
  </si>
  <si>
    <t>8021066</t>
  </si>
  <si>
    <t>HH-KLICK2SYA90</t>
  </si>
  <si>
    <t>HH-KLICK9</t>
  </si>
  <si>
    <t xml:space="preserve"> 眈悅味食</t>
  </si>
  <si>
    <t>https://www.douyin.com/user/MS4wLjABAAAAg1EU3lrIMgwXt0tv_OWWrDUB100b8ku6HosRYzrc9IO1KyyTQkcjdm4xkg7vcCWQ?from_tab_name=main&amp;vid=7462694211570240802Bt4IzEdlsz38Vjr61kI3Zxls=&amp;xsec_source=app_share&amp;xhsshare=CopyLink&amp;appuid=65f696bb000000000600fd3d&amp;apptime=1734578731&amp;share_id=e9e9fd5c454543d4b9a002e1e11917ae&amp;wechatWid=39106174140ccde3fb5a2b456d3e908a&amp;wechatOrigin=menu</t>
  </si>
  <si>
    <t>580532869232591454</t>
  </si>
  <si>
    <t>7662509</t>
  </si>
  <si>
    <t>HH-KLICK9JNG58</t>
  </si>
  <si>
    <t>Fatboy Izakaya Gaysorn Amarin</t>
  </si>
  <si>
    <t>Sharing Set for 2 People (Sun-Thu)</t>
  </si>
  <si>
    <t>582001053118497364</t>
  </si>
  <si>
    <t>8037261</t>
  </si>
  <si>
    <t>HH-LOBAYSFV71</t>
  </si>
  <si>
    <t>581982281947152748</t>
  </si>
  <si>
    <t>8036673</t>
  </si>
  <si>
    <t>HH-LOBAYNYI08</t>
  </si>
  <si>
    <t>旺旺小周（在泰留子版）</t>
  </si>
  <si>
    <t>https://www.xiaohongshu.com/user/profile/65ed3ff0000000000d025b51?xsec_token=ABPfaXkGwUg7iZw-vB4FrGYXLvNUoRUOqy3exuyGoes9k=&amp;xsec_source=pc_note</t>
  </si>
  <si>
    <t>Jim's Romantic Set For 2</t>
  </si>
  <si>
    <t>582140363167498683</t>
  </si>
  <si>
    <t>8043731</t>
  </si>
  <si>
    <t>HH-KLICK11TIK79</t>
  </si>
  <si>
    <t>HH-INTEG</t>
  </si>
  <si>
    <t>TESTING</t>
  </si>
  <si>
    <t>testing</t>
  </si>
  <si>
    <t>test cuisine</t>
  </si>
  <si>
    <t xml:space="preserve">Test package name </t>
  </si>
  <si>
    <t>No allergies</t>
  </si>
  <si>
    <t>No Comment</t>
  </si>
  <si>
    <t>10</t>
  </si>
  <si>
    <t>587243045234933996</t>
  </si>
  <si>
    <t>HH-INTEGTGV24</t>
  </si>
  <si>
    <t>HH-TPRGRIGT</t>
  </si>
  <si>
    <t>prythapramesthi</t>
  </si>
  <si>
    <t>Instagram.com/prythapramesthi</t>
  </si>
  <si>
    <t>582173578967908823</t>
  </si>
  <si>
    <t>8043367</t>
  </si>
  <si>
    <t>HH-TPRGRIGTFCM88</t>
  </si>
  <si>
    <t>HH-KLICK13</t>
  </si>
  <si>
    <t>一一在泰国</t>
  </si>
  <si>
    <t>https://www.xiaohongshu.com/search_result?keyword=%25E4%25B8%2580%25E4%25B8%2580%25E5%259C%25A8%25E6%25B3%25B0%25E5%259B%25BD&amp;source=web_search_result_notes</t>
  </si>
  <si>
    <t>582315363103670516</t>
  </si>
  <si>
    <t>HH-KLICK13GBT12</t>
  </si>
  <si>
    <t>HH-TXXXXXKN</t>
  </si>
  <si>
    <t>95pje</t>
  </si>
  <si>
    <t>Instagram.com/95pje</t>
  </si>
  <si>
    <t>580991458794799175</t>
  </si>
  <si>
    <t>8033696</t>
  </si>
  <si>
    <t>HH-TXXXXXKNFIE91</t>
  </si>
  <si>
    <t>HH-KLICK12</t>
  </si>
  <si>
    <t>🍡Pigeon屁针泰国漫游记</t>
  </si>
  <si>
    <t>https://www.xiaohongshu.com/user/profile/5aa4c0ca11be101c2bb48913?xsec_token=ABJwV_6MiPefxJcCISGgcquhft8PiVwdnzUxSMZf3fhHQ=&amp;xsec_source=pc_note</t>
  </si>
  <si>
    <t>582315360938885382</t>
  </si>
  <si>
    <t>8050422</t>
  </si>
  <si>
    <t>HH-KLICK12OUJ32</t>
  </si>
  <si>
    <t>Instagram.com/bangkok.vibe</t>
  </si>
  <si>
    <t>Sharing Set for 2 People with Alcoholic Beverages</t>
  </si>
  <si>
    <t>581292479950094358</t>
  </si>
  <si>
    <t>8016204</t>
  </si>
  <si>
    <t>HH-LOBAELNL67</t>
  </si>
  <si>
    <t>581411630110474503</t>
  </si>
  <si>
    <t>8017131</t>
  </si>
  <si>
    <t>HH-TXXXXXKNLRU12</t>
  </si>
  <si>
    <t>HH-XHSAMD</t>
  </si>
  <si>
    <t>爱吃香菜</t>
  </si>
  <si>
    <t>36.3K</t>
  </si>
  <si>
    <t>Thai Expat</t>
  </si>
  <si>
    <t>https://www.xiaohongshu.com/user/profile/624161410000000021027680?xsec_token=YBUxcnXyAkJOh1Z0ynAL_oYzCAJYg_HIwhUnEswfxNa2s=&amp;xsec_source=app_share&amp;xhsshare=CopyLink&amp;shareRedId=ODxGNTtLN082NzUyOTgwNjdHOTo3Rz1O&amp;apptime=1760433170&amp;share_id=104620dda84049e1845ce01eb461e7e1</t>
  </si>
  <si>
    <t>Gyu-Ya Yakiniku True Digital Park (West Side)</t>
  </si>
  <si>
    <t>Gyu-Ya l Hungry Buffet</t>
  </si>
  <si>
    <t>583179792866607435</t>
  </si>
  <si>
    <t>8066772</t>
  </si>
  <si>
    <t>HH-XHSAMDDUN25</t>
  </si>
  <si>
    <t>Sharing Set for 2 People (Fri-Sat)</t>
  </si>
  <si>
    <t>583181224651784439</t>
  </si>
  <si>
    <t>8089914</t>
  </si>
  <si>
    <t>HH-XHSAMDOYY98</t>
  </si>
  <si>
    <t>580991461211243144</t>
  </si>
  <si>
    <t>8032541</t>
  </si>
  <si>
    <t>Waiting for this trip confirm's date</t>
  </si>
  <si>
    <t>HH-TXXXXXKNQJK98</t>
  </si>
  <si>
    <t>580991466445210310</t>
  </si>
  <si>
    <t>8005935</t>
  </si>
  <si>
    <t>HH-TXXXXXKNVKY55</t>
  </si>
  <si>
    <t>HH-XHSYI</t>
  </si>
  <si>
    <t>芋头妮妮在泰国</t>
  </si>
  <si>
    <t>29K</t>
  </si>
  <si>
    <t>https://www.xiaohongshu.com/user/profile/5f7a7401000000000100bac2?xsec_token=YBSYf7c0soH0OWe29KI41jN0Adas-Msvm97TGWOaZN8dY=&amp;xsec_source=app_share&amp;xhsshare=CopyLink&amp;shareRedId=Nz47ODY1Nz07N0g2Szw3PDhFOTk5RzxL&amp;apptime=1760434532&amp;share_id=fa82ae8824c84af9aa864086a3a58e6a</t>
  </si>
  <si>
    <t>583324722411602161</t>
  </si>
  <si>
    <t>8078902</t>
  </si>
  <si>
    <t>HH-XHSYIJON27</t>
  </si>
  <si>
    <t>Audrey Cafe Thonglor Soi 11</t>
  </si>
  <si>
    <t>Duo Set</t>
  </si>
  <si>
    <t>583181232855056559</t>
  </si>
  <si>
    <t>8090275</t>
  </si>
  <si>
    <t>HH-XHSAMDAAG44</t>
  </si>
  <si>
    <t>HH-XHSYUM</t>
  </si>
  <si>
    <t>躲猫咪在泰国</t>
  </si>
  <si>
    <t>https://www.xiaohongshu.com/user/profile/64c12a000000000014036a71?xsec_token=YBxH-xvsDk5-Z5fcgQ6CGcB9K9ITPx7aCzIk5dL-0SngI=&amp;xsec_source=app_share&amp;xhsshare=CopyLink&amp;appuid=557035863397db682949be50&amp;apptime=1745642587&amp;share_id=46c97a29fd9d4134bbb45733674d46ed</t>
  </si>
  <si>
    <t>Atrium Restaurant The Landmark Bangkok Hotel</t>
  </si>
  <si>
    <t>(Sat-Sun) Brunch Buffet Include Free-Flow Drinking Water, Coffee and Tea</t>
  </si>
  <si>
    <t>583323979985977653</t>
  </si>
  <si>
    <t xml:space="preserve">	8077986</t>
  </si>
  <si>
    <t>HH-XHSYUMAPU38</t>
  </si>
  <si>
    <t>580991469214236780</t>
  </si>
  <si>
    <t xml:space="preserve">	8008714</t>
  </si>
  <si>
    <t>HH-TXXXXXKNVVQ64</t>
  </si>
  <si>
    <t>HH-XHSYUE</t>
  </si>
  <si>
    <t>月园（泰游记）</t>
  </si>
  <si>
    <t>https://www.xiaohongshu.com/user/profile/55759b29e4b1cf6c147965ec?xhsshare=CopyLink&amp;appuid=55759b29e4b1cf6c147965ec&amp;apptime=1727145904&amp;share_id=65372a06cde340859d89d429714c967b</t>
  </si>
  <si>
    <t>583327904545636740</t>
  </si>
  <si>
    <t>8078027</t>
  </si>
  <si>
    <t>HH-XHSYUESIP80</t>
  </si>
  <si>
    <t>HH-INCHTSRF</t>
  </si>
  <si>
    <t>christianandakitaeats</t>
  </si>
  <si>
    <t>Tiktok.com/@christianandakitaeats</t>
  </si>
  <si>
    <t>[NEW] 3 Dish With Free Flow Soft Drink 90 Mins</t>
  </si>
  <si>
    <r>
      <rPr>
        <rFont val="Arial"/>
      </rPr>
      <t xml:space="preserve">Cross post to: </t>
    </r>
    <r>
      <rPr>
        <rFont val="Arial"/>
        <color rgb="FF1155CC"/>
        <u/>
      </rPr>
      <t>https://www.instagram.com/christianandakitaeats/</t>
    </r>
  </si>
  <si>
    <t>2 + 2(kids)</t>
  </si>
  <si>
    <t>582579826771886660</t>
  </si>
  <si>
    <t>Lars</t>
  </si>
  <si>
    <t>HH-INCHTSRFVTY</t>
  </si>
  <si>
    <t xml:space="preserve">[6pm &amp; 8pm] All You Can Eat with FF Soft Drinks &amp; Beer
</t>
  </si>
  <si>
    <r>
      <rPr>
        <rFont val="Arial"/>
        <color rgb="FF434343"/>
      </rPr>
      <t xml:space="preserve">Cross post to: </t>
    </r>
    <r>
      <rPr>
        <rFont val="Arial"/>
        <color rgb="FF1155CC"/>
        <u/>
      </rPr>
      <t>https://www.instagram.com/christianandakitaeats/</t>
    </r>
  </si>
  <si>
    <t>583299178797727970</t>
  </si>
  <si>
    <t>8088963</t>
  </si>
  <si>
    <t>HH-INCHTSRFZPJ41</t>
  </si>
  <si>
    <r>
      <rPr>
        <rFont val="Arial"/>
      </rPr>
      <t xml:space="preserve">Cross post to: </t>
    </r>
    <r>
      <rPr>
        <rFont val="Arial"/>
        <color rgb="FF1155CC"/>
        <u/>
      </rPr>
      <t>https://www.instagram.com/christianandakitaeats/</t>
    </r>
  </si>
  <si>
    <t>582579824087007511</t>
  </si>
  <si>
    <t>8051726</t>
  </si>
  <si>
    <t>HH-INCHTSRFBJA</t>
  </si>
  <si>
    <t>Wagyu A4 1 Set + Exclusive Menu + Buffet Line (Mon-Fri)</t>
  </si>
  <si>
    <r>
      <rPr>
        <rFont val="Arial"/>
      </rPr>
      <t xml:space="preserve">Cross post to: </t>
    </r>
    <r>
      <rPr>
        <rFont val="Arial"/>
        <color rgb="FF1155CC"/>
        <u/>
      </rPr>
      <t>https://www.instagram.com/christianandakitaeats/</t>
    </r>
  </si>
  <si>
    <t>582579836803875015</t>
  </si>
  <si>
    <t>8080631</t>
  </si>
  <si>
    <t>HH-INCHTSRFCRP</t>
  </si>
  <si>
    <t>HH-INPAY</t>
  </si>
  <si>
    <t>patrick.chillguy</t>
  </si>
  <si>
    <t>Instagram.com/patrick.chillguy</t>
  </si>
  <si>
    <t>Blogger from Klook</t>
  </si>
  <si>
    <t>577228482707980756</t>
  </si>
  <si>
    <t xml:space="preserve">	7927377</t>
  </si>
  <si>
    <t>[Mon-Thu] International Dinner Buffet with 1 Beer</t>
  </si>
  <si>
    <r>
      <rPr>
        <rFont val="Arial"/>
      </rPr>
      <t xml:space="preserve">Cross post to: </t>
    </r>
    <r>
      <rPr>
        <rFont val="Arial"/>
        <color rgb="FF1155CC"/>
        <u/>
      </rPr>
      <t>https://www.instagram.com/christianandakitaeats/</t>
    </r>
  </si>
  <si>
    <t>582579832039145648</t>
  </si>
  <si>
    <t>HH-INCHTSRFWRX</t>
  </si>
  <si>
    <t>HH-TMABUGLR</t>
  </si>
  <si>
    <t>mackabuang</t>
  </si>
  <si>
    <t>Instagram.com/mackabuang</t>
  </si>
  <si>
    <t>Hotaru 119 Omakase - Rama 9</t>
  </si>
  <si>
    <t>584169649785275120</t>
  </si>
  <si>
    <t>8109871</t>
  </si>
  <si>
    <t>HH-TMABUGLRYCB82</t>
  </si>
  <si>
    <t>584210485176959356</t>
  </si>
  <si>
    <t>8114596</t>
  </si>
  <si>
    <t>HH-TMABUGLRJKF37</t>
  </si>
  <si>
    <t>Flavors at Renaissance Bangkok</t>
  </si>
  <si>
    <t>[Thurs.-Sun.] Seafood Buffet with Free Flow Soft Drinks (6PM - 8.30PM)</t>
  </si>
  <si>
    <r>
      <rPr>
        <rFont val="Arial"/>
        <color rgb="FF434343"/>
      </rPr>
      <t xml:space="preserve">Cross post to: </t>
    </r>
    <r>
      <rPr>
        <rFont val="Arial"/>
        <color rgb="FF1155CC"/>
        <u/>
      </rPr>
      <t>https://www.instagram.com/christianandakitaeats/</t>
    </r>
  </si>
  <si>
    <t>583299176113373462</t>
  </si>
  <si>
    <t>8102689</t>
  </si>
  <si>
    <t>HH-INCHTSRFIRE32</t>
  </si>
  <si>
    <t>Koko Japanese Omakase</t>
  </si>
  <si>
    <t>Omakase 12 Course</t>
  </si>
  <si>
    <t>584344958321295718</t>
  </si>
  <si>
    <t>8119140</t>
  </si>
  <si>
    <t>HH-INVATSBE27</t>
  </si>
  <si>
    <t>Fallabella River Front Iconsiam</t>
  </si>
  <si>
    <t>NEW: Lunch Set for 2 Persons</t>
  </si>
  <si>
    <r>
      <rPr>
        <rFont val="Arial"/>
      </rPr>
      <t xml:space="preserve">Cross post to: </t>
    </r>
    <r>
      <rPr>
        <rFont val="Arial"/>
        <color rgb="FF1155CC"/>
        <u/>
      </rPr>
      <t>https://www.instagram.com/christianandakitaeats/</t>
    </r>
  </si>
  <si>
    <t>582579834404995346</t>
  </si>
  <si>
    <t>8115103</t>
  </si>
  <si>
    <t>HH-INCHTSRFGZV</t>
  </si>
  <si>
    <t>HH-XHSXA</t>
  </si>
  <si>
    <t>小A在泰国</t>
  </si>
  <si>
    <t>14.8K</t>
  </si>
  <si>
    <t>https://www.xiaohongshu.com/user/profile/5e98447e00000000010076e3?xsec_token=YB4IHQhcSdDSyjXWrtY6Ul9q2gWeoEIQU7-JE1oYa6FVg=&amp;xsec_source=app_share&amp;xhsshare=CopyLink&amp;shareRedId=ODxGNTtLN082NzUyOTgwNjdHOTo3Rz1O&amp;apptime=1760434136&amp;share_id=4e61ecd8ef3b481b807c76900a597807</t>
  </si>
  <si>
    <t>583181243995390372</t>
  </si>
  <si>
    <t>8070359</t>
  </si>
  <si>
    <t>HH-XHSXACVN67</t>
  </si>
  <si>
    <t>Charcoal Tandoor Grill &amp; Mixology</t>
  </si>
  <si>
    <t>583324728618648083</t>
  </si>
  <si>
    <t>HH-XHSYIFNT81</t>
  </si>
  <si>
    <t>Purple Laurel 紫桂轩</t>
  </si>
  <si>
    <t>583324731537883818</t>
  </si>
  <si>
    <t>HH-XHSYIPBV29</t>
  </si>
  <si>
    <t>Opium Bar</t>
  </si>
  <si>
    <r>
      <rPr>
        <rFont val="Arial"/>
      </rPr>
      <t xml:space="preserve">Cross post to: </t>
    </r>
    <r>
      <rPr>
        <rFont val="Arial"/>
        <color rgb="FF1155CC"/>
        <u/>
      </rPr>
      <t>https://www.instagram.com/christianandakitaeats/</t>
    </r>
  </si>
  <si>
    <t>582579829389131779</t>
  </si>
  <si>
    <t>8051902</t>
  </si>
  <si>
    <t>HH-INCHTSRFWFM</t>
  </si>
  <si>
    <t>The Standard Grill at The Standard, Bangkok Mahanakhon</t>
  </si>
  <si>
    <t>583324725565718820</t>
  </si>
  <si>
    <t>HH-XHSYIBGF70</t>
  </si>
  <si>
    <t>Baan Suriyasai @ Surawongse</t>
  </si>
  <si>
    <t>584211248422322481</t>
  </si>
  <si>
    <t>HH-TMABUGLRBNB97</t>
  </si>
  <si>
    <t>HH-XHSTD</t>
  </si>
  <si>
    <t>Yanchela在泰国</t>
  </si>
  <si>
    <t>https://www.xiaohongshu.com/user/profile/58710cd56a6a692b60fab696?xhsshare=CopyLink&amp;appuid=58710cd56a6a692b60fab696&amp;apptime=1724745889</t>
  </si>
  <si>
    <t>Charoen Rung Rueang International Buffet True Digital 101</t>
  </si>
  <si>
    <t>Hungry Hub Special Package</t>
  </si>
  <si>
    <t>584011893354529021</t>
  </si>
  <si>
    <t>HH-XHSTDIVL33</t>
  </si>
  <si>
    <t>Praya Kitchen Bangkok Marriott Hotel The Surawongse</t>
  </si>
  <si>
    <t>Lunch Buffet Saturday (12:00-15:00)</t>
  </si>
  <si>
    <t>Asked Ravi</t>
  </si>
  <si>
    <t>584172150932373893</t>
  </si>
  <si>
    <t>HH-XHSTDBNT48</t>
  </si>
  <si>
    <t>HH-XHSMB</t>
  </si>
  <si>
    <t>海边听Jay.</t>
  </si>
  <si>
    <t>https://www.xiaohongshu.com/user/profile/5fd4a852000000000100b25a?xsec_token=YBP8XqQM3vtZQ1IgUEjjtXo51BTnXrECjatPYHkuNS-98=&amp;xsec_source=app_share&amp;xhsshare=CopyLink&amp;shareRedId=ODc6Nzo5NTo2NzUyOTgwNjczOTc4PT5K&amp;apptime=1759996405&amp;share_id=ffbf66cf90ce46b086416d365b979a9e</t>
  </si>
  <si>
    <t>584056996349870346</t>
  </si>
  <si>
    <t>HH-XHSMBZTK77</t>
  </si>
  <si>
    <t>HH-ANXXPT</t>
  </si>
  <si>
    <t>ancomothai</t>
  </si>
  <si>
    <t>Tiktok.com/@ancomothai</t>
  </si>
  <si>
    <t>584191229093740944</t>
  </si>
  <si>
    <t>HH-ANXXPTSVX62</t>
  </si>
  <si>
    <t>584181088625098902</t>
  </si>
  <si>
    <t>HH-XHSMBXVT97</t>
  </si>
  <si>
    <t>584181090941141447</t>
  </si>
  <si>
    <t>HH-XHSMBMXZ72</t>
  </si>
  <si>
    <t>584344955150663956</t>
  </si>
  <si>
    <t>HH-INVATWUT43</t>
  </si>
  <si>
    <t>International Dinner Buffet (ROUND: 8PM - 10PM)</t>
  </si>
  <si>
    <t>583181237016592906</t>
  </si>
  <si>
    <t>8070340</t>
  </si>
  <si>
    <t>HH-XHSAMDUUR78</t>
  </si>
  <si>
    <t>HH-XHSDR</t>
  </si>
  <si>
    <t>酸奶不酸</t>
  </si>
  <si>
    <t>https://www.xiaohongshu.com/user/profile/6603b3cf000000000600cb00?xsec_token=YBI5M4DorZH9bthrSoS4vbilOJUCMZuj_V_nwhTwh8NCw=&amp;xsec_source=app_share&amp;xhsshare=CopyLink&amp;appuid=5b818f1a99d2360001c67a98&amp;apptime=1746598212&amp;share_id=7cd6ed388bc949d694eca000f45110cb</t>
  </si>
  <si>
    <t>Savoey Riverview Rama 3</t>
  </si>
  <si>
    <t>Standard Sharing Set for 2-4 People : Choose 4 Dishes + 2 Desserts</t>
  </si>
  <si>
    <t>584016861776838711</t>
  </si>
  <si>
    <t>8135103</t>
  </si>
  <si>
    <t>HH-XHSDRWFJ16</t>
  </si>
  <si>
    <t>HH-RJW</t>
  </si>
  <si>
    <t>rogerwu</t>
  </si>
  <si>
    <t>253K</t>
  </si>
  <si>
    <t>Hong Kong</t>
  </si>
  <si>
    <t>https://www.youtube.com/@rogerwu</t>
  </si>
  <si>
    <t>2590 3690</t>
  </si>
  <si>
    <t xml:space="preserve">Sharing Set for 2 People (1 Oct onwards)
Sharing Set for 3 People (1 Oct onwards)
</t>
  </si>
  <si>
    <t>583169932880511205</t>
  </si>
  <si>
    <t>8071157</t>
  </si>
  <si>
    <t>HH-RJWZKK11</t>
  </si>
  <si>
    <t>Ministry Of Crab</t>
  </si>
  <si>
    <t>Crabtastic Experience for 2 People</t>
  </si>
  <si>
    <t>583169938802606562</t>
  </si>
  <si>
    <t xml:space="preserve">
8079209</t>
  </si>
  <si>
    <t>HH-RJWDME68</t>
  </si>
  <si>
    <t xml:space="preserve">Anchor Premium Buffet </t>
  </si>
  <si>
    <t>Premium Buffet + 1 Foie Gras De Anchor</t>
  </si>
  <si>
    <t>Asked Nidnueng</t>
  </si>
  <si>
    <t>583176434101780783</t>
  </si>
  <si>
    <t>HH-RJWTJN45</t>
  </si>
  <si>
    <t>Okura Cruise</t>
  </si>
  <si>
    <t>Seasonal Kaiseki Set Menu, 8-Course per person</t>
  </si>
  <si>
    <t>583169941218787483</t>
  </si>
  <si>
    <t>8077959</t>
  </si>
  <si>
    <t>HH-RJWIYF94</t>
  </si>
  <si>
    <t>Thai-Chinese Seafood Buffet &amp; 1 Premium Dish with Free Flow Beer</t>
  </si>
  <si>
    <r>
      <rPr>
        <rFont val="Arial"/>
      </rPr>
      <t xml:space="preserve">Cross post: 
Douyin: https://www.douyin.com/user/MS4wLjABAAAA7MiFgbJnZI5K5_Axwbuc87-VuLKjc-avHyLDFzZRY1Q?from_tab_name=main&amp;relation=0&amp;vid=7549141610165603618
Xiao Hong shu: </t>
    </r>
    <r>
      <rPr>
        <rFont val="Arial"/>
        <color rgb="FF1155CC"/>
        <u/>
      </rPr>
      <t>https://www.xiaohongshu.com/explore/68c3ed06000000001b01f6ee?app_platform=ios&amp;app_version=9.0.2&amp;share_from_user_hidden=true&amp;xsec_source=app_share&amp;type=video&amp;xsec_token=CBGGJPFcoQfz-K_UFpKlX6tt-fpdpmjIx4Yr17AA5EVs4=&amp;author_share=1&amp;xhsshare=CopyLink&amp;shareRedId=ODY6ODY1SU02NzUyOTgwNjY0OThHOjc-&amp;apptime=1757931579&amp;share_id=4c9d8671d7b741f7a94debc863b3ebda</t>
    </r>
  </si>
  <si>
    <t>584616483301622140</t>
  </si>
  <si>
    <t>8133851</t>
  </si>
  <si>
    <t>HH-LOCH1TOM80</t>
  </si>
  <si>
    <t>1990 3690</t>
  </si>
  <si>
    <t>Sharing Set for 2 People
Sharing Set for 3 People</t>
  </si>
  <si>
    <t>Blogger asks for outdoor zone only</t>
  </si>
  <si>
    <t>583169936470835834</t>
  </si>
  <si>
    <t>8071053</t>
  </si>
  <si>
    <t>HH-RJWBBO27</t>
  </si>
  <si>
    <t>585030838929326425</t>
  </si>
  <si>
    <t>8133824</t>
  </si>
  <si>
    <t>HH-LOBAEXZM07</t>
  </si>
  <si>
    <t>Sharing Set for 3 People (Sun-Thu)</t>
  </si>
  <si>
    <t>earth@hungryhub.com</t>
  </si>
  <si>
    <t>585061366130541222</t>
  </si>
  <si>
    <t>8142730</t>
  </si>
  <si>
    <t>HH-XHSTDSXK33</t>
  </si>
  <si>
    <t>Audrey Cafe EmQuartier</t>
  </si>
  <si>
    <t>Happy Set</t>
  </si>
  <si>
    <t>585325291652514479</t>
  </si>
  <si>
    <t>HH-INBROIEO80</t>
  </si>
  <si>
    <t>HH-INLAY</t>
  </si>
  <si>
    <t>lastminuteguy</t>
  </si>
  <si>
    <t>Instagram.com/lastminuteguy</t>
  </si>
  <si>
    <t>584622611364578049</t>
  </si>
  <si>
    <t>8124296</t>
  </si>
  <si>
    <t>HH-INLAYKHW32</t>
  </si>
  <si>
    <t>Sharing Set for 2 People (1 Oct onwards)</t>
  </si>
  <si>
    <t>584622615071818089</t>
  </si>
  <si>
    <t>HH-INLAYTEE53</t>
  </si>
  <si>
    <t>HH-KLICK14</t>
  </si>
  <si>
    <t>西喜Chelsea</t>
  </si>
  <si>
    <t>https://www.xiaohongshu.com/user/profile/5bf36f93fc7e1200015666fe?xsec_token=ABPVFi8MEtrUo1gnx5csejtPOS6vG-mz_kveA6ofC7MDs%3D&amp;xsec_source=pc_search</t>
  </si>
  <si>
    <t>2 Adults + 1 kid</t>
  </si>
  <si>
    <t>582580184461869744</t>
  </si>
  <si>
    <t>8051827</t>
  </si>
  <si>
    <t>HH-KLICK14FPO38</t>
  </si>
  <si>
    <t>585069609263563319</t>
  </si>
  <si>
    <t>8157141</t>
  </si>
  <si>
    <t>HH-XHSYUMDFV24</t>
  </si>
  <si>
    <t>584622619014987931</t>
  </si>
  <si>
    <t>8142649</t>
  </si>
  <si>
    <t>HH-INLAYSRP00</t>
  </si>
  <si>
    <t>585216284677898363</t>
  </si>
  <si>
    <t>8142676</t>
  </si>
  <si>
    <t>HH-XHSYUESFR61</t>
  </si>
  <si>
    <t>HH-TSWCRRWO</t>
  </si>
  <si>
    <t>swishdas</t>
  </si>
  <si>
    <t>Instagram.com/swishdas</t>
  </si>
  <si>
    <t>dietary preferences gluten-free, lactose-free, and no beef</t>
  </si>
  <si>
    <t>585370089067381068</t>
  </si>
  <si>
    <t>HH-TSWCRRWOONQ39</t>
  </si>
  <si>
    <t>585370092355715362</t>
  </si>
  <si>
    <t>HH-TSWCRRWOLPE51</t>
  </si>
  <si>
    <t>Sip &amp; Dine for 4 People (Sun-Thu)</t>
  </si>
  <si>
    <r>
      <rPr>
        <rFont val="Arial"/>
      </rPr>
      <t xml:space="preserve">She would post this chnnel too: </t>
    </r>
    <r>
      <rPr>
        <rFont val="Arial"/>
        <color rgb="FF1155CC"/>
        <u/>
      </rPr>
      <t>https://www.xiaohongshu.com/user/profile/55759b29e4b1cf6c147965ec?xhsshare=CopyLink&amp;appuid=55759b29e4b1cf6c147965ec&amp;apptime=1727145904&amp;share_id=65372a06cde340859d89d429714c967b
https://www.douyin.com/user/MS4wLjABAAAAL-yvAeu6-jFkNkw0J7CAw5vhCwYmGPMDoCy6_dn4qWBxVdSN4Ap11wYlnM6ZI9bs?from_tab_name=main&amp;relation=0&amp;vid=7563949955079671099</t>
    </r>
  </si>
  <si>
    <t>585629318278545547</t>
  </si>
  <si>
    <t>8170470</t>
  </si>
  <si>
    <t>HH-XHSDRWZW72</t>
  </si>
  <si>
    <t>HH-INFIS</t>
  </si>
  <si>
    <t xml:space="preserve">  </t>
  </si>
  <si>
    <t>Instagram.com/filipino.eats</t>
  </si>
  <si>
    <t>585219692449497321</t>
  </si>
  <si>
    <t>8174855</t>
  </si>
  <si>
    <t>HH-INFISEJP43</t>
  </si>
  <si>
    <t>HH-XHSDRS</t>
  </si>
  <si>
    <t>暹罗一只喵</t>
  </si>
  <si>
    <t>https://www.xiaohongshu.com/user/profile/5b818f1a99d2360001c67a98?xsec_token=YBAB1PZckORkz1c2WK1lBWa0F05A1lwsZLhz24CZJSJlE=&amp;xsec_source=app_share&amp;xhsshare=CopyLink&amp;shareRedId=N0g6MTtLNUo_QEk0PD4wNjY0TD07Rj9B&amp;apptime=1761560860&amp;share_id=f244418ec44845bbb191d34991d09d88</t>
  </si>
  <si>
    <r>
      <rPr>
        <rFont val="Arial"/>
      </rPr>
      <t xml:space="preserve">Cross Post 
Douyin: </t>
    </r>
    <r>
      <rPr>
        <rFont val="Arial"/>
        <color rgb="FF1155CC"/>
        <u/>
      </rPr>
      <t>https://www.douyin.com/user/MS4wLjABAAAAL-yvAeu6-jFkNkw0J7CAw5vhCwYmGPMDoCy6_dn4qWBxVdSN4Ap11wYlnM6ZI9bs?from_tab_name=main&amp;relation=0&amp;vid=7563949955079671099</t>
    </r>
  </si>
  <si>
    <t>585075844029349963</t>
  </si>
  <si>
    <t>8138483</t>
  </si>
  <si>
    <t>HH-XHSDRSJPS61</t>
  </si>
  <si>
    <t>filipino.eats</t>
  </si>
  <si>
    <t>585219694832124104</t>
  </si>
  <si>
    <t>8142685</t>
  </si>
  <si>
    <t>HH-INFISIHF06</t>
  </si>
  <si>
    <t>585205314576449763</t>
  </si>
  <si>
    <t>HH-XHSYUEERX40</t>
  </si>
  <si>
    <r>
      <rPr>
        <rFont val="Arial"/>
      </rPr>
      <t xml:space="preserve">Cross Post 
Douyin: </t>
    </r>
    <r>
      <rPr>
        <rFont val="Arial"/>
        <color rgb="FF1155CC"/>
        <u/>
      </rPr>
      <t>https://www.douyin.com/user/MS4wLjABAAAAL-yvAeu6-jFkNkw0J7CAw5vhCwYmGPMDoCy6_dn4qWBxVdSN4Ap11wYlnM6ZI9bs?from_tab_name=main&amp;relation=0&amp;vid=7563949955079671099</t>
    </r>
  </si>
  <si>
    <t>585075846797590955</t>
  </si>
  <si>
    <t xml:space="preserve">	8143766</t>
  </si>
  <si>
    <t>HH-XHSDRSIYZ42</t>
  </si>
  <si>
    <t>HH-LOITY</t>
  </si>
  <si>
    <t>itsemandty</t>
  </si>
  <si>
    <t>Instagram.com/itsemandty</t>
  </si>
  <si>
    <t>Set Menu for 2 People + Complimentary Gift for Hungry Hub Customers</t>
  </si>
  <si>
    <t>Allergic to Seafood</t>
  </si>
  <si>
    <t>585612940561351058</t>
  </si>
  <si>
    <t xml:space="preserve">	8159575</t>
  </si>
  <si>
    <t>HH-LOITYMTF52</t>
  </si>
  <si>
    <t>584617642490069454</t>
  </si>
  <si>
    <t>8124000</t>
  </si>
  <si>
    <t>HH-LODAKXGQ30</t>
  </si>
  <si>
    <t>585219697852285460</t>
  </si>
  <si>
    <t>8143397</t>
  </si>
  <si>
    <t>HH-INFISHNH41</t>
  </si>
  <si>
    <t>11.2K</t>
  </si>
  <si>
    <t>(Mon-Fri) Lunch Buffet Include Free-Flow Drinking Water, Coffee and Tea</t>
  </si>
  <si>
    <t>585326330062045763</t>
  </si>
  <si>
    <t xml:space="preserve">	8143412</t>
  </si>
  <si>
    <t>HH-XHSTDXGI86</t>
  </si>
  <si>
    <t>Giorgio's Riverside Royal Orchid Sheraton Hotel</t>
  </si>
  <si>
    <t>Sharing Set for 4 People</t>
  </si>
  <si>
    <r>
      <rPr>
        <rFont val="Arial"/>
      </rPr>
      <t xml:space="preserve">She would post this chnnel too: </t>
    </r>
    <r>
      <rPr>
        <rFont val="Arial"/>
        <color rgb="FF1155CC"/>
        <u/>
      </rPr>
      <t>https://www.xiaohongshu.com/user/profile/55759b29e4b1cf6c147965ec?xhsshare=CopyLink&amp;appuid=55759b29e4b1cf6c147965ec&amp;apptime=1727145904&amp;share_id=65372a06cde340859d89d429714c967b
https://www.douyin.com/user/MS4wLjABAAAAL-yvAeu6-jFkNkw0J7CAw5vhCwYmGPMDoCy6_dn4qWBxVdSN4Ap11wYlnM6ZI9bs?from_tab_name=main&amp;relation=0&amp;vid=7563949955079671099</t>
    </r>
  </si>
  <si>
    <t>585629315274899579</t>
  </si>
  <si>
    <t>8159623</t>
  </si>
  <si>
    <t>HH-XHSDRWJB24</t>
  </si>
  <si>
    <t>585631598201012743</t>
  </si>
  <si>
    <t>HH-XHSAMDRNO80</t>
  </si>
  <si>
    <t>585321317231231303</t>
  </si>
  <si>
    <t>8142725</t>
  </si>
  <si>
    <t>HH-XHSYUEDVB32</t>
  </si>
  <si>
    <t>585347829929607426</t>
  </si>
  <si>
    <t>HH-XHSDRSMSQ70</t>
  </si>
  <si>
    <t>585612943581249573</t>
  </si>
  <si>
    <t>HH-LOITYCXZ12</t>
  </si>
  <si>
    <t>Seasonal Tastes The Westin Grande Sukhumvit</t>
  </si>
  <si>
    <t>Seafood &amp; Grill Dinner Buffet (Friday – Saturday)</t>
  </si>
  <si>
    <t>585631602613420572</t>
  </si>
  <si>
    <t>HH-XHSAMDNTJ12</t>
  </si>
  <si>
    <t>HH-XHSJE</t>
  </si>
  <si>
    <t>小包子滚滚🐷(泰国版)</t>
  </si>
  <si>
    <t>https://www.xiaohongshu.com/user/profile/5ff55ae10000000001007413?xsec_token=YBRC6DAl0HIoLXKi6EAyjr0jNCwXsJWjLwt91_eK1O6mI=&amp;xsec_source=app_share&amp;xhsshare=CopyLink&amp;shareRedId=ODxGNTtLN082NzUyOTgwNjdHOTo3Rz1O&amp;apptime=1762316615&amp;share_id=315b8449a51141baa23d10cb5c558e16&amp;exSource=</t>
  </si>
  <si>
    <t>Wagyu A4 1 Set + Exclusive Menu + Buffet Line (Sat-Sun)</t>
  </si>
  <si>
    <t>586339871510495356</t>
  </si>
  <si>
    <t>HH-XHSJEOHL00</t>
  </si>
  <si>
    <t>HH-LOEMIESH</t>
  </si>
  <si>
    <t>empommie</t>
  </si>
  <si>
    <t>Tiktok.com/@empommie</t>
  </si>
  <si>
    <t>586351192893292905</t>
  </si>
  <si>
    <t>HH-LOEMIESHBHP28</t>
  </si>
  <si>
    <t>586339875268854361</t>
  </si>
  <si>
    <t>HH-XHSJEOAO49</t>
  </si>
  <si>
    <t>HH-TDAKERIK</t>
  </si>
  <si>
    <t>david.michelangelo_</t>
  </si>
  <si>
    <t>Instagram.com/david.michelangelo_</t>
  </si>
  <si>
    <r>
      <rPr>
        <rFont val="Arial"/>
      </rPr>
      <t xml:space="preserve">Cross post: </t>
    </r>
    <r>
      <rPr>
        <rFont val="Arial"/>
        <color rgb="FF1155CC"/>
        <u/>
      </rPr>
      <t>https://www.tiktok.com/@david.michelangelo_</t>
    </r>
  </si>
  <si>
    <t>586511823361802990</t>
  </si>
  <si>
    <t>HH-TDAKERIKMBZ80</t>
  </si>
  <si>
    <t>Napha Dusit Central Park</t>
  </si>
  <si>
    <t>dew@hungryhub.com</t>
  </si>
  <si>
    <t>585646031337685562</t>
  </si>
  <si>
    <t>8177125</t>
  </si>
  <si>
    <t>HH-LOITYLLD74</t>
  </si>
  <si>
    <t>585639073809433210</t>
  </si>
  <si>
    <t>HH-XHSAMDHRL44</t>
  </si>
  <si>
    <t>HH-LOJO1</t>
  </si>
  <si>
    <t>joeinthailand1</t>
  </si>
  <si>
    <t>Instagram.com/joeinthailand1</t>
  </si>
  <si>
    <r>
      <rPr>
        <rFont val="Arial"/>
      </rPr>
      <t xml:space="preserve">They have 4months kid
Cross Pross to: 
Tiktok: https://www.tiktok.com/@joeinthailand
Facebook: </t>
    </r>
    <r>
      <rPr>
        <rFont val="Arial"/>
        <color rgb="FF1155CC"/>
        <u/>
      </rPr>
      <t>https://www.facebook.com/profile.php?id=61555873413463</t>
    </r>
  </si>
  <si>
    <t>586657296806576660</t>
  </si>
  <si>
    <t>HH-LOJO1UCT02</t>
  </si>
  <si>
    <r>
      <rPr>
        <rFont val="Arial"/>
      </rPr>
      <t xml:space="preserve">Cross post: </t>
    </r>
    <r>
      <rPr>
        <rFont val="Arial"/>
        <color rgb="FF1155CC"/>
        <u/>
      </rPr>
      <t>https://www.tiktok.com/@david.michelangelo_</t>
    </r>
  </si>
  <si>
    <t>586511826952127045</t>
  </si>
  <si>
    <t>HH-TDAKERIKMTL22</t>
  </si>
  <si>
    <t>585612938212540798</t>
  </si>
  <si>
    <t>8159596</t>
  </si>
  <si>
    <t>HH-LOITYTEA24</t>
  </si>
  <si>
    <t>RIB ROOM Set Menus 11 Menus for 2 People w/Drinks</t>
  </si>
  <si>
    <t>586228877559595419</t>
  </si>
  <si>
    <t>HH-XHSTDZOC45</t>
  </si>
  <si>
    <t>Lyon French Cuisine</t>
  </si>
  <si>
    <t>Dinner Set for 2 People</t>
  </si>
  <si>
    <t>586518083980755587</t>
  </si>
  <si>
    <t>8220454</t>
  </si>
  <si>
    <t>HH-LOGIIGIX49</t>
  </si>
  <si>
    <t>HH-TOHCRRUH</t>
  </si>
  <si>
    <t>ohmyla_</t>
  </si>
  <si>
    <t>Instagram.com/ohmyla_</t>
  </si>
  <si>
    <t xml:space="preserve">NO cucumber and oranges </t>
  </si>
  <si>
    <t>587077485536739432</t>
  </si>
  <si>
    <t>8214470</t>
  </si>
  <si>
    <t>HH-TOHCRRUHKZC96</t>
  </si>
  <si>
    <t>Above Eleven</t>
  </si>
  <si>
    <t>585631605314551811</t>
  </si>
  <si>
    <t>HH-XHSAMDIYS25</t>
  </si>
  <si>
    <r>
      <rPr>
        <rFont val="Arial"/>
      </rPr>
      <t xml:space="preserve">They have 4months kid
Cross Pross to: 
Tiktok: https://www.tiktok.com/@joeinthailand
Facebook: </t>
    </r>
    <r>
      <rPr>
        <rFont val="Arial"/>
        <color rgb="FF1155CC"/>
        <u/>
      </rPr>
      <t>https://www.facebook.com/profile.php?id=61555873413463</t>
    </r>
  </si>
  <si>
    <t>586657300564148429</t>
  </si>
  <si>
    <t>HH-LOJO1UMR02</t>
  </si>
  <si>
    <t>Canton Disco</t>
  </si>
  <si>
    <r>
      <rPr>
        <rFont val="Arial"/>
      </rPr>
      <t xml:space="preserve">Cross post: </t>
    </r>
    <r>
      <rPr>
        <rFont val="Arial"/>
        <color rgb="FF1155CC"/>
        <u/>
      </rPr>
      <t>https://www.tiktok.com/@david.michelangelo_</t>
    </r>
  </si>
  <si>
    <t>586511815409402353</t>
  </si>
  <si>
    <t>8209756</t>
  </si>
  <si>
    <t>HH-TDAKERIKJXS18</t>
  </si>
  <si>
    <t>Sharing Set for 3 People with Alcoholic Beverages</t>
  </si>
  <si>
    <r>
      <rPr>
        <rFont val="Arial"/>
      </rPr>
      <t xml:space="preserve">Cross post: </t>
    </r>
    <r>
      <rPr>
        <rFont val="Arial"/>
        <color rgb="FF1155CC"/>
        <u/>
      </rPr>
      <t>https://www.tiktok.com/@david.michelangelo_</t>
    </r>
  </si>
  <si>
    <t>586511819116380484</t>
  </si>
  <si>
    <t>8210353</t>
  </si>
  <si>
    <t>HH-TDAKERIKVBH21</t>
  </si>
  <si>
    <t>587078942654726537</t>
  </si>
  <si>
    <t>HH-LOEMIESHXTD60</t>
  </si>
  <si>
    <t>Copper Beyond Buffet Gaysorn Amarin</t>
  </si>
  <si>
    <t>587077482953048339</t>
  </si>
  <si>
    <t>8210928</t>
  </si>
  <si>
    <t>HH-TOHCRRUHXQU56</t>
  </si>
  <si>
    <t>HH-XHSWEI</t>
  </si>
  <si>
    <t xml:space="preserve">
weiwei泰国慢生活</t>
  </si>
  <si>
    <t>https://www.xiaohongshu.com/user/profile/568899045e87e7207c605644?xsec_token=&amp;xsec_source=pc_note&amp;exSource=</t>
  </si>
  <si>
    <t>587243053941522598</t>
  </si>
  <si>
    <t>8218824</t>
  </si>
  <si>
    <t>HH-XHSWEIPYB12</t>
  </si>
  <si>
    <t>Together Set [Premium]</t>
  </si>
  <si>
    <t>Asked Dew</t>
  </si>
  <si>
    <t>588112235818647764</t>
  </si>
  <si>
    <t>8215411</t>
  </si>
  <si>
    <t>HH-LOPRA_OEPKD67</t>
  </si>
  <si>
    <t>Karaoke Room (4 Hours) for 10 People</t>
  </si>
  <si>
    <r>
      <rPr>
        <rFont val="Arial"/>
      </rPr>
      <t xml:space="preserve">Cross post: </t>
    </r>
    <r>
      <rPr>
        <rFont val="Arial"/>
        <color rgb="FF1155CC"/>
        <u/>
      </rPr>
      <t>https://www.tiktok.com/@david.michelangelo_</t>
    </r>
  </si>
  <si>
    <t>Abandoned Mansion</t>
  </si>
  <si>
    <t>2299
2499</t>
  </si>
  <si>
    <t>Sharing with the Gang: Set A (For 2 People)
Sharing with the Gang: Set B (For 2 People)</t>
  </si>
  <si>
    <r>
      <rPr>
        <rFont val="Arial"/>
      </rPr>
      <t xml:space="preserve">Cross post: </t>
    </r>
    <r>
      <rPr>
        <rFont val="Arial"/>
        <color rgb="FF1155CC"/>
        <u/>
      </rPr>
      <t>https://www.tiktok.com/@david.michelangelo_</t>
    </r>
  </si>
  <si>
    <t>586511830441525438</t>
  </si>
  <si>
    <t>8209746</t>
  </si>
  <si>
    <t>HH-TDAKERIKIMF43</t>
  </si>
  <si>
    <t>585075840942080021</t>
  </si>
  <si>
    <t>8138497</t>
  </si>
  <si>
    <t>HH-XHSAMDKRY26</t>
  </si>
  <si>
    <t>HH-TXXXXXZT</t>
  </si>
  <si>
    <t>hialan1314</t>
  </si>
  <si>
    <t>Instagram.com/hialan1314</t>
  </si>
  <si>
    <t>No raw food, avoid overly spicy dishes and eats beef occasionally but prefers non–beef-heavy meals</t>
  </si>
  <si>
    <t>586376236780224759</t>
  </si>
  <si>
    <t>8251288</t>
  </si>
  <si>
    <t>HH-TXXXXXZTDGR78</t>
  </si>
  <si>
    <t>Copper Beyond Buffet + Unlimited Foie Gras</t>
  </si>
  <si>
    <t>5</t>
  </si>
  <si>
    <t>586376240823796056</t>
  </si>
  <si>
    <t>8189837</t>
  </si>
  <si>
    <t>HH-TXXXXXZTEEJ89</t>
  </si>
  <si>
    <t>587243236511449442</t>
  </si>
  <si>
    <t>8218985</t>
  </si>
  <si>
    <t>HH-TOHCRRUHQQP90</t>
  </si>
  <si>
    <t>HH-TESTING</t>
  </si>
  <si>
    <t>Instagram.com/langrova_tereza</t>
  </si>
  <si>
    <t>Sichon Tesoro Staycation (Nakhon Si Thammarat)</t>
  </si>
  <si>
    <t>Testing apckage name</t>
  </si>
  <si>
    <t>Test comments</t>
  </si>
  <si>
    <t>587243049344827473</t>
  </si>
  <si>
    <t>HH-TESTINGWCQ70</t>
  </si>
  <si>
    <t>HH-LOWHG</t>
  </si>
  <si>
    <t>whatisdieting</t>
  </si>
  <si>
    <t>choteklsw</t>
  </si>
  <si>
    <t>HH-INDET</t>
  </si>
  <si>
    <t>dew.yew.eat</t>
  </si>
  <si>
    <t>Instagram.com/dew.yew.eat</t>
  </si>
  <si>
    <t>Instagram.com/eaterries</t>
  </si>
  <si>
    <t>HH-LOSAR</t>
  </si>
  <si>
    <t>samzacktyler</t>
  </si>
  <si>
    <t>Instagram.com/samzacktyler</t>
  </si>
  <si>
    <t>Sabio</t>
  </si>
  <si>
    <t>HH-SGTHT</t>
  </si>
  <si>
    <t>thehungryfeet</t>
  </si>
  <si>
    <t>Instagram.com/thehungryfeet</t>
  </si>
  <si>
    <t>HH-LOSAAPBV</t>
  </si>
  <si>
    <t>sailingoffwithoutamap</t>
  </si>
  <si>
    <t>Instagram.com/sailingoffwithoutamap</t>
  </si>
  <si>
    <t xml:space="preserve">One is Vegan, another can eat only chicken </t>
  </si>
  <si>
    <t>HH-LOSAAPBVDPD</t>
  </si>
  <si>
    <t>HH-LOSAAPBVCNL</t>
  </si>
  <si>
    <t>HH-LOPAA</t>
  </si>
  <si>
    <t>paulinamikielska</t>
  </si>
  <si>
    <t>Instagram.com/paulinamikielska</t>
  </si>
  <si>
    <t>588681233740071615</t>
  </si>
  <si>
    <t>HH-LOPAAWIT26</t>
  </si>
  <si>
    <t>3 Bar Bites + 1 Bottle of Wine for 2-4 People</t>
  </si>
  <si>
    <t>588681236105921162</t>
  </si>
  <si>
    <t>HH-LOPAALRP54</t>
  </si>
  <si>
    <t>HH-LOMIA</t>
  </si>
  <si>
    <t>miriaminiesta</t>
  </si>
  <si>
    <t>Tiktok.com/@miriaminiesta</t>
  </si>
  <si>
    <t>HH-LOSP3</t>
  </si>
  <si>
    <t>spacebaby13</t>
  </si>
  <si>
    <t>Tiktok.com/@spacebaby13</t>
  </si>
  <si>
    <t>HH-SGTHDVZC</t>
  </si>
  <si>
    <t>thatfoodadv</t>
  </si>
  <si>
    <t>Instagram.com/thatfoodadv</t>
  </si>
  <si>
    <t>Instagram.com/bangkok.rooftops</t>
  </si>
  <si>
    <r>
      <rPr>
        <rFont val="Arial"/>
      </rPr>
      <t xml:space="preserve">Cross post to :
Tiktok: https://www.tiktok.com/@bangkok.rooftops
Facebook: https://www.facebook.com/bangkok.rooftops
IG: </t>
    </r>
    <r>
      <rPr>
        <rFont val="Arial"/>
        <color rgb="FF1155CC"/>
        <u/>
      </rPr>
      <t>https://www.instagram.com/thailand.restaurants/</t>
    </r>
  </si>
  <si>
    <t>588112219644887828</t>
  </si>
  <si>
    <t>HH-LOBASZOR53</t>
  </si>
  <si>
    <r>
      <rPr>
        <rFont val="Arial"/>
      </rPr>
      <t xml:space="preserve">Cross post to :
Tiktok: https://www.tiktok.com/@bangkok.rooftops
Facebook: https://www.facebook.com/bangkok.rooftops
IG: </t>
    </r>
    <r>
      <rPr>
        <rFont val="Arial"/>
        <color rgb="FF1155CC"/>
        <u/>
      </rPr>
      <t>https://www.instagram.com/thailand.restaurants/</t>
    </r>
  </si>
  <si>
    <t>588112223553978705</t>
  </si>
  <si>
    <t>HH-LOBASGYS87</t>
  </si>
  <si>
    <t>Penthouse Bar + Grill Rooftop at Park Hyatt Bangkok (level 36)</t>
  </si>
  <si>
    <r>
      <rPr>
        <rFont val="Arial"/>
      </rPr>
      <t xml:space="preserve">Cross post to :
Tiktok: https://www.tiktok.com/@bangkok.rooftops
Facebook: https://www.facebook.com/bangkok.rooftops
IG: </t>
    </r>
    <r>
      <rPr>
        <rFont val="Arial"/>
        <color rgb="FF1155CC"/>
        <u/>
      </rPr>
      <t>https://www.instagram.com/thailand.restaurants/</t>
    </r>
  </si>
  <si>
    <t>588112227848945972</t>
  </si>
  <si>
    <t>HH-LOBASQZK80</t>
  </si>
  <si>
    <r>
      <rPr>
        <rFont val="Arial"/>
      </rPr>
      <t xml:space="preserve">Cross post to :
Tiktok: https://www.tiktok.com/@bangkok.rooftops
Facebook: https://www.facebook.com/bangkok.rooftops
IG: </t>
    </r>
    <r>
      <rPr>
        <rFont val="Arial"/>
        <color rgb="FF1155CC"/>
        <u/>
      </rPr>
      <t>https://www.instagram.com/thailand.restaurants/</t>
    </r>
  </si>
  <si>
    <t>3 Dishes with 1 Bottle of Wine for 3 People</t>
  </si>
  <si>
    <r>
      <rPr>
        <rFont val="Arial"/>
      </rPr>
      <t xml:space="preserve">Cross post to :
Tiktok: https://www.tiktok.com/@bangkok.rooftops
Facebook: https://www.facebook.com/bangkok.rooftops
IG: </t>
    </r>
    <r>
      <rPr>
        <rFont val="Arial"/>
        <color rgb="FF1155CC"/>
        <u/>
      </rPr>
      <t>https://www.instagram.com/thailand.restaurants/</t>
    </r>
  </si>
  <si>
    <t>588112231960150226</t>
  </si>
  <si>
    <t>HH-LOBASMDA80</t>
  </si>
  <si>
    <t>HH-INTID</t>
  </si>
  <si>
    <t>tiffie.on.the.road</t>
  </si>
  <si>
    <t>Instagram.com/tiffie.on.the.road</t>
  </si>
  <si>
    <t>HH-TTELAVBL</t>
  </si>
  <si>
    <t>langrova_tereza</t>
  </si>
  <si>
    <r>
      <rPr>
        <rFont val="Arial"/>
      </rPr>
      <t xml:space="preserve">Cross Post to: </t>
    </r>
    <r>
      <rPr>
        <rFont val="Arial"/>
        <color rgb="FF1155CC"/>
        <u/>
      </rPr>
      <t>https://www.tiktok.com/@langrova_tereza</t>
    </r>
  </si>
  <si>
    <t>588247970173420118</t>
  </si>
  <si>
    <t>8278165</t>
  </si>
  <si>
    <t>HH-TTELAVBLLMF55</t>
  </si>
  <si>
    <t>Set Menu for 4 People + Complimentary Gift for Hungry Hub Customers</t>
  </si>
  <si>
    <r>
      <rPr>
        <rFont val="Arial"/>
      </rPr>
      <t xml:space="preserve">Cross Post to: </t>
    </r>
    <r>
      <rPr>
        <rFont val="Arial"/>
        <color rgb="FF1155CC"/>
        <u/>
      </rPr>
      <t>https://www.tiktok.com/@langrova_tereza</t>
    </r>
  </si>
  <si>
    <t>588529415035290264</t>
  </si>
  <si>
    <t>8294189</t>
  </si>
  <si>
    <t>HH-TTELAVBLREH27</t>
  </si>
  <si>
    <r>
      <rPr>
        <rFont val="Arial"/>
      </rPr>
      <t xml:space="preserve">Cross Post to: </t>
    </r>
    <r>
      <rPr>
        <rFont val="Arial"/>
        <color rgb="FF1155CC"/>
        <u/>
      </rPr>
      <t>https://www.tiktok.com/@langrova_tereza</t>
    </r>
  </si>
  <si>
    <t>588247976716010134</t>
  </si>
  <si>
    <t>HH-TTELAVBLIFC65</t>
  </si>
  <si>
    <r>
      <rPr>
        <rFont val="Arial"/>
      </rPr>
      <t xml:space="preserve">Cross Post to: </t>
    </r>
    <r>
      <rPr>
        <rFont val="Arial"/>
        <color rgb="FF1155CC"/>
        <u/>
      </rPr>
      <t>https://www.tiktok.com/@langrova_tereza</t>
    </r>
  </si>
  <si>
    <t>588247980474106202</t>
  </si>
  <si>
    <t>8278014</t>
  </si>
  <si>
    <t>HH-TTELAVBLVAV62</t>
  </si>
  <si>
    <r>
      <rPr>
        <rFont val="Arial"/>
      </rPr>
      <t xml:space="preserve">Cross Post to: </t>
    </r>
    <r>
      <rPr>
        <rFont val="Arial"/>
        <color rgb="FF1155CC"/>
        <u/>
      </rPr>
      <t>https://www.tiktok.com/@langrova_tereza</t>
    </r>
  </si>
  <si>
    <t>588247983678816614</t>
  </si>
  <si>
    <t>8294124</t>
  </si>
  <si>
    <t>HH-TTELAVBLPYW41</t>
  </si>
  <si>
    <t>HH-TNAKHKCC</t>
  </si>
  <si>
    <t>nm.alisa</t>
  </si>
  <si>
    <t>Instagram.com/nm.alisa</t>
  </si>
  <si>
    <t>HH-INHIH</t>
  </si>
  <si>
    <t>hieatsreych</t>
  </si>
  <si>
    <t>Instagram.com/hieatsreych</t>
  </si>
  <si>
    <t>Standard Dry Aged Gentle Butcher Buffet Steak</t>
  </si>
  <si>
    <r>
      <rPr>
        <rFont val="Arial"/>
      </rPr>
      <t xml:space="preserve">Cross post: </t>
    </r>
    <r>
      <rPr>
        <rFont val="Arial"/>
        <color rgb="FF1155CC"/>
        <u/>
      </rPr>
      <t>https://www.tiktok.com/@hieatsreych</t>
    </r>
  </si>
  <si>
    <t>Asked Earth</t>
  </si>
  <si>
    <t>587391680580157743</t>
  </si>
  <si>
    <t>HH-INHIHHSH68</t>
  </si>
  <si>
    <r>
      <rPr>
        <rFont val="Arial"/>
      </rPr>
      <t xml:space="preserve">Cross post: </t>
    </r>
    <r>
      <rPr>
        <rFont val="Arial"/>
        <color rgb="FF1155CC"/>
        <u/>
      </rPr>
      <t>https://www.tiktok.com/@hieatsreych</t>
    </r>
  </si>
  <si>
    <t>587391684741694040</t>
  </si>
  <si>
    <t>8225141</t>
  </si>
  <si>
    <t>HH-INHIHMPL99</t>
  </si>
  <si>
    <t>Savio at Chatrium Grand Bangkok</t>
  </si>
  <si>
    <t>[Mon-Sat] International Lunch Buffet with Free Flow Soft Drinks, Free Tea &amp; Coffee</t>
  </si>
  <si>
    <r>
      <rPr>
        <rFont val="Arial"/>
      </rPr>
      <t xml:space="preserve">Cross post: </t>
    </r>
    <r>
      <rPr>
        <rFont val="Arial"/>
        <color rgb="FF1155CC"/>
        <u/>
      </rPr>
      <t>https://www.tiktok.com/@hieatsreych</t>
    </r>
  </si>
  <si>
    <t>587391688549859743</t>
  </si>
  <si>
    <t>HH-INHIHSJJ48</t>
  </si>
  <si>
    <r>
      <rPr>
        <rFont val="Arial"/>
      </rPr>
      <t xml:space="preserve">Cross post: </t>
    </r>
    <r>
      <rPr>
        <rFont val="Arial"/>
        <color rgb="FF1155CC"/>
        <u/>
      </rPr>
      <t>https://www.tiktok.com/@hieatsreych</t>
    </r>
  </si>
  <si>
    <t>587391692542836745</t>
  </si>
  <si>
    <t>8225185</t>
  </si>
  <si>
    <t>HH-INHIHPWD61</t>
  </si>
  <si>
    <t>Siam Yacht Club AYCE Buffet (indoor only)</t>
  </si>
  <si>
    <r>
      <rPr>
        <rFont val="Arial"/>
      </rPr>
      <t xml:space="preserve">Cross post: </t>
    </r>
    <r>
      <rPr>
        <rFont val="Arial"/>
        <color rgb="FF1155CC"/>
        <u/>
      </rPr>
      <t>https://www.tiktok.com/@hieatsreych</t>
    </r>
  </si>
  <si>
    <t>587391697055646139</t>
  </si>
  <si>
    <t>8279272</t>
  </si>
  <si>
    <t>HH-INHIHGXO68</t>
  </si>
  <si>
    <t>587529148323332114</t>
  </si>
  <si>
    <t>8226829</t>
  </si>
  <si>
    <t>HH-XHSAMDZAW76</t>
  </si>
  <si>
    <t xml:space="preserve">
Saturday Brunch Buffet (ROUND: 12:00 PM- 13:30 PM)</t>
  </si>
  <si>
    <t>587531525789319587</t>
  </si>
  <si>
    <t>8250960</t>
  </si>
  <si>
    <t>HH-XHSTDEEY15</t>
  </si>
  <si>
    <t>HH-LOUNR</t>
  </si>
  <si>
    <t>universal_traveller</t>
  </si>
  <si>
    <t>Instagram.com/universal_traveller</t>
  </si>
  <si>
    <t>588075301499044442</t>
  </si>
  <si>
    <t>8246237</t>
  </si>
  <si>
    <t>HH-LOUNRMAW41</t>
  </si>
  <si>
    <t>NO BEEF, Only chicken veg and pork</t>
  </si>
  <si>
    <t>588121414750961905</t>
  </si>
  <si>
    <t>HH-LOPRA_OELWM65</t>
  </si>
  <si>
    <t>HH-TQUXXXOY</t>
  </si>
  <si>
    <t>queendiamondparadise_</t>
  </si>
  <si>
    <t>Instagram.com/queendiamondparadise_</t>
  </si>
  <si>
    <t>HH-TXXXXXWE</t>
  </si>
  <si>
    <t>made_in_thai555</t>
  </si>
  <si>
    <t>Instagram.com/made_in_thai555</t>
  </si>
  <si>
    <t>2 of them allergic to Shrimp</t>
  </si>
  <si>
    <t>3 Adults + 2 child
10 years old  and 2 years old</t>
  </si>
  <si>
    <t>588406044732949236</t>
  </si>
  <si>
    <t>8279224</t>
  </si>
  <si>
    <t>HH-TXXXXXWEXAN06</t>
  </si>
  <si>
    <t>HH-TXXXXXOA</t>
  </si>
  <si>
    <t>sssaaaaayyy</t>
  </si>
  <si>
    <t>https://www.instagram.com/sssaaaaayyy/</t>
  </si>
  <si>
    <r>
      <rPr>
        <rFont val="Arial"/>
      </rPr>
      <t xml:space="preserve">2 Adults 1 Kid
Mainly post on : </t>
    </r>
    <r>
      <rPr>
        <rFont val="Arial"/>
        <color rgb="FF1155CC"/>
        <u/>
      </rPr>
      <t>https://blog.naver.com/mayongchit</t>
    </r>
  </si>
  <si>
    <t>588246102953165039</t>
  </si>
  <si>
    <t>8278048</t>
  </si>
  <si>
    <t>HH-TXXXXXOAOQI64</t>
  </si>
  <si>
    <r>
      <rPr>
        <rFont val="Arial"/>
      </rPr>
      <t xml:space="preserve">2 Adults 1 Kid
Mainly post on : </t>
    </r>
    <r>
      <rPr>
        <rFont val="Arial"/>
        <color rgb="FF1155CC"/>
        <u/>
      </rPr>
      <t>https://blog.naver.com/mayongchit</t>
    </r>
  </si>
  <si>
    <t>588246106006618679</t>
  </si>
  <si>
    <t>8278311</t>
  </si>
  <si>
    <t>HH-TXXXXXOAVNM85</t>
  </si>
  <si>
    <r>
      <rPr>
        <rFont val="Arial"/>
      </rPr>
      <t xml:space="preserve">2 Adults 1 Kid
Mainly post on : </t>
    </r>
    <r>
      <rPr>
        <rFont val="Arial"/>
        <color rgb="FF1155CC"/>
        <u/>
      </rPr>
      <t>https://blog.naver.com/mayongchit</t>
    </r>
  </si>
  <si>
    <t>588246109328769830</t>
  </si>
  <si>
    <t>8278085</t>
  </si>
  <si>
    <t>HH-TXXXXXOACPZ47</t>
  </si>
  <si>
    <t>HH-TXXCRRDO</t>
  </si>
  <si>
    <t>bycharlenechong</t>
  </si>
  <si>
    <t>Instagram.com/bycharlenechong</t>
  </si>
  <si>
    <t>HH-TJAMESCB</t>
  </si>
  <si>
    <t>jamseylau</t>
  </si>
  <si>
    <t>Instagram.com/jamseylau</t>
  </si>
  <si>
    <t>HH-INLAT</t>
  </si>
  <si>
    <t>laughtraveleat</t>
  </si>
  <si>
    <t>Instagram.com/laughtraveleat</t>
  </si>
  <si>
    <r>
      <rPr>
        <rFont val="Arial"/>
      </rPr>
      <t xml:space="preserve">Collaboration Post with: </t>
    </r>
    <r>
      <rPr>
        <rFont val="Arial"/>
        <color rgb="FF1155CC"/>
        <u/>
      </rPr>
      <t>https://www.instagram.com/bangkok.explore</t>
    </r>
  </si>
  <si>
    <t>588517933698253160</t>
  </si>
  <si>
    <t>8300156</t>
  </si>
  <si>
    <t>HH-INLATQTT76</t>
  </si>
  <si>
    <t>HH-TBEHBSEM</t>
  </si>
  <si>
    <t>bewithbams</t>
  </si>
  <si>
    <t>Instagram.com/bewithbams</t>
  </si>
  <si>
    <t>No BEEF</t>
  </si>
  <si>
    <r>
      <rPr>
        <rFont val="Arial"/>
      </rPr>
      <t xml:space="preserve">Cross Post to : </t>
    </r>
    <r>
      <rPr>
        <rFont val="Arial"/>
        <color rgb="FF1155CC"/>
        <u/>
      </rPr>
      <t>https://www.tiktok.com/@.bewithbams</t>
    </r>
  </si>
  <si>
    <r>
      <rPr>
        <rFont val="Arial"/>
      </rPr>
      <t xml:space="preserve">Cross Post to : </t>
    </r>
    <r>
      <rPr>
        <rFont val="Arial"/>
        <color rgb="FF1155CC"/>
        <u/>
      </rPr>
      <t>https://www.tiktok.com/@.bewithbams</t>
    </r>
  </si>
  <si>
    <r>
      <rPr>
        <rFont val="Arial"/>
      </rPr>
      <t xml:space="preserve">Cross Post to : </t>
    </r>
    <r>
      <rPr>
        <rFont val="Arial"/>
        <color rgb="FF1155CC"/>
        <u/>
      </rPr>
      <t>https://www.tiktok.com/@.bewithbams</t>
    </r>
  </si>
  <si>
    <r>
      <rPr>
        <rFont val="Arial"/>
      </rPr>
      <t xml:space="preserve">Cross Post to : </t>
    </r>
    <r>
      <rPr>
        <rFont val="Arial"/>
        <color rgb="FF1155CC"/>
        <u/>
      </rPr>
      <t>https://www.tiktok.com/@.bewithbams</t>
    </r>
  </si>
  <si>
    <r>
      <rPr>
        <rFont val="Arial"/>
      </rPr>
      <t xml:space="preserve">Cross Post to : </t>
    </r>
    <r>
      <rPr>
        <rFont val="Arial"/>
        <color rgb="FF1155CC"/>
        <u/>
      </rPr>
      <t>https://www.tiktok.com/@.bewithbams</t>
    </r>
  </si>
  <si>
    <t>All You Can Eat with free flow Soft drinks and Mocktails</t>
  </si>
  <si>
    <r>
      <rPr>
        <rFont val="Arial"/>
      </rPr>
      <t xml:space="preserve">Cross post: </t>
    </r>
    <r>
      <rPr>
        <rFont val="Arial"/>
        <color rgb="FF1155CC"/>
        <u/>
      </rPr>
      <t>https://www.tiktok.com/@hieatsreych</t>
    </r>
  </si>
  <si>
    <t>588685335870046690</t>
  </si>
  <si>
    <t>HH-INHIHHIE08</t>
  </si>
  <si>
    <t>HH-THKXBRMA</t>
  </si>
  <si>
    <t>hkfoodiexblogger</t>
  </si>
  <si>
    <t>Instagram.com/hkfoodiexblogger</t>
  </si>
  <si>
    <t>Allergies</t>
  </si>
  <si>
    <t>Column 15</t>
  </si>
  <si>
    <t>Column 16</t>
  </si>
  <si>
    <t>Column 17</t>
  </si>
  <si>
    <t>Test city</t>
  </si>
  <si>
    <t>ig.com/testing</t>
  </si>
  <si>
    <t>tesitng restaurant</t>
  </si>
  <si>
    <t>Testing menu</t>
  </si>
  <si>
    <t>Testing alergies</t>
  </si>
  <si>
    <t>20</t>
  </si>
  <si>
    <t>588528281180176784</t>
  </si>
  <si>
    <t>TEST</t>
  </si>
  <si>
    <t>HH-TESTINGXDE71</t>
  </si>
  <si>
    <t>test 4</t>
  </si>
  <si>
    <t>100</t>
  </si>
  <si>
    <t>588528294350291663</t>
  </si>
  <si>
    <t>HH-TESTINGQHU28</t>
  </si>
  <si>
    <t>test 3</t>
  </si>
  <si>
    <t>50</t>
  </si>
  <si>
    <t>588528289937883222</t>
  </si>
  <si>
    <t>HH-TESTINGYSO07</t>
  </si>
  <si>
    <t>test 2</t>
  </si>
  <si>
    <t>588528285491921411</t>
  </si>
  <si>
    <t>HH-TESTINGLNF73</t>
  </si>
  <si>
    <t>Synthesis 食拿酒稳 Chinese Cuisine</t>
  </si>
  <si>
    <t>Review date:: 30 Jun, 7PM</t>
  </si>
  <si>
    <t>Crossroads Buffet at Singapore Marriott Tang Plaza Hotel</t>
  </si>
  <si>
    <t>Shrimp Prawn Seafood</t>
  </si>
  <si>
    <r>
      <rPr>
        <rFont val="Arial"/>
        <sz val="10.0"/>
      </rPr>
      <t xml:space="preserve">Blogger from KKDAY
KOL :globetrotterkin
IG : </t>
    </r>
    <r>
      <rPr>
        <rFont val="Arial"/>
        <color rgb="FF1155CC"/>
        <sz val="10.0"/>
        <u/>
      </rPr>
      <t>https://www.instagram.com/globetrotterkin/</t>
    </r>
    <r>
      <rPr>
        <rFont val="Arial"/>
        <sz val="10.0"/>
      </rPr>
      <t xml:space="preserve"> 
Follower : 31K</t>
    </r>
  </si>
  <si>
    <t>7751400</t>
  </si>
  <si>
    <t>The Seafood Market by House of White Bee Hoon</t>
  </si>
  <si>
    <t>Sharing Set for 3 people</t>
  </si>
  <si>
    <t>HH-SGEAG</t>
  </si>
  <si>
    <t>eatsnapsg</t>
  </si>
  <si>
    <t>Tiktok.com/@eatsnapsg</t>
  </si>
  <si>
    <t>O.BBa Jjajang</t>
  </si>
  <si>
    <t>BBQ Set for 3 People</t>
  </si>
  <si>
    <t>No Dietary restrictions</t>
  </si>
  <si>
    <t>August Campaign</t>
  </si>
  <si>
    <t>7799247</t>
  </si>
  <si>
    <t>Nozomi at Millenia Walk</t>
  </si>
  <si>
    <t>Nozomi l Premium Buffet &amp; 1 Special Menu</t>
  </si>
  <si>
    <r>
      <rPr>
        <rFont val="Arial"/>
        <sz val="10.0"/>
      </rPr>
      <t xml:space="preserve">August Campaign, Instagram : </t>
    </r>
    <r>
      <rPr>
        <rFont val="Arial"/>
        <color rgb="FF1155CC"/>
        <sz val="10.0"/>
        <u/>
      </rPr>
      <t>https://www.instagram.com/bigjohnjiak/</t>
    </r>
  </si>
  <si>
    <t>573865938483937496</t>
  </si>
  <si>
    <t>7826084</t>
  </si>
  <si>
    <t>HH-SGGIS</t>
  </si>
  <si>
    <t>girldevours</t>
  </si>
  <si>
    <t>Tiktok.com/@girldevours</t>
  </si>
  <si>
    <t>Sharing set for 2</t>
  </si>
  <si>
    <t>573456397380092487</t>
  </si>
  <si>
    <t>7833694</t>
  </si>
  <si>
    <t>HH-INPAR</t>
  </si>
  <si>
    <t>parttimefoodblogger</t>
  </si>
  <si>
    <t>Instagram.com/parttimefoodblogger</t>
  </si>
  <si>
    <t>Baia Rooftop Dining Lounge Bar</t>
  </si>
  <si>
    <r>
      <rPr>
        <rFont val="Roboto"/>
        <sz val="10.0"/>
      </rPr>
      <t xml:space="preserve">August Campaign, Instagram : </t>
    </r>
    <r>
      <rPr>
        <rFont val="Roboto"/>
        <color rgb="FF1155CC"/>
        <sz val="10.0"/>
        <u/>
      </rPr>
      <t>https://www.instagram.com/parttimefoodblogger/</t>
    </r>
    <r>
      <rPr>
        <rFont val="Roboto"/>
        <sz val="10.0"/>
      </rPr>
      <t xml:space="preserve"> (will post on Tiktok too)</t>
    </r>
  </si>
  <si>
    <t>574165946647183599</t>
  </si>
  <si>
    <t>HH-INPARXEU</t>
  </si>
  <si>
    <t>HH-INROA</t>
  </si>
  <si>
    <t>roadtrippers.asia</t>
  </si>
  <si>
    <t>Tiktok.com/@roadtrippers.asia</t>
  </si>
  <si>
    <t>Riviera</t>
  </si>
  <si>
    <t xml:space="preserve">Lunch course 3 meals - 3 pax </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</si>
  <si>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</si>
  <si>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574749961032826970</t>
  </si>
  <si>
    <t>7850140</t>
  </si>
  <si>
    <t>3-course set dinner menu</t>
  </si>
  <si>
    <r>
      <rPr>
        <sz val="10.0"/>
      </rPr>
      <t xml:space="preserve">August Campaing
Tiktok
https://www.tiktok.com/@roadtrippers.asia
IG
https://www.instagram.com/eatwithandrewchan
Facebook
https://www.facebook.com/@roadtrippers.asia
Lemon8
https://www.lemon8-app.com/@roadtrippers.asia
Xiao Hong Shu
https://www.xiaohongshu.com/user/profile/66b9854e000000001d020eb8
Youtube
</t>
    </r>
    <r>
      <rPr>
        <color rgb="FF1155CC"/>
        <sz val="10.0"/>
        <u/>
      </rPr>
      <t>https://youtube.com/@roadtrippers-asia</t>
    </r>
  </si>
  <si>
    <t>7813043</t>
  </si>
  <si>
    <t>HH-SGQIX</t>
  </si>
  <si>
    <t>qingxiangsqx</t>
  </si>
  <si>
    <t>Instagram.com/qingxiangsqx</t>
  </si>
  <si>
    <t xml:space="preserve">Guest does not eat: Lamb or beef </t>
  </si>
  <si>
    <t>7834272</t>
  </si>
  <si>
    <t>Fu Lin Bar &amp; Kitchen (Clarke Quay)</t>
  </si>
  <si>
    <t>Sharing set for 3 people</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</si>
  <si>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</si>
  <si>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574190196955283542</t>
  </si>
  <si>
    <t>7835968</t>
  </si>
  <si>
    <t>Nozomi l Premium Buffet</t>
  </si>
  <si>
    <t>7801439</t>
  </si>
  <si>
    <t>HH-SGJJ6</t>
  </si>
  <si>
    <t>jjloves86</t>
  </si>
  <si>
    <t>Instagram.com/jjloves86</t>
  </si>
  <si>
    <t>Saturday Lunch</t>
  </si>
  <si>
    <t>7808185</t>
  </si>
  <si>
    <t>https://www.instagram.com/goofytwocooks/</t>
  </si>
  <si>
    <t>7808162</t>
  </si>
  <si>
    <t>HH-SGVIN</t>
  </si>
  <si>
    <t>vincas_kitchen</t>
  </si>
  <si>
    <t>Instagram.com/vincas_kitchen</t>
  </si>
  <si>
    <t>Sharing set for 4 people</t>
  </si>
  <si>
    <t>August Campaign (updated time)</t>
  </si>
  <si>
    <t>574457070502281256</t>
  </si>
  <si>
    <t>7860950</t>
  </si>
  <si>
    <t>NOVA</t>
  </si>
  <si>
    <t>Sip &amp; Dine for 2 People</t>
  </si>
  <si>
    <r>
      <rPr>
        <sz val="10.0"/>
      </rPr>
      <t xml:space="preserve">Additional social media : 
Instagram : </t>
    </r>
    <r>
      <rPr>
        <color rgb="FF1155CC"/>
        <sz val="10.0"/>
        <u/>
      </rPr>
      <t>https://www.instagram.com/Twinzinbangkok</t>
    </r>
  </si>
  <si>
    <t>573865938416828669</t>
  </si>
  <si>
    <t>7852372</t>
  </si>
  <si>
    <t>574154487775363232</t>
  </si>
  <si>
    <t>7836071</t>
  </si>
  <si>
    <t>HH-SGTHY</t>
  </si>
  <si>
    <t>the_ace_sisters_and_mummy_fay</t>
  </si>
  <si>
    <t>Instagram.com/the_ace_sisters_and_mummy_fay</t>
  </si>
  <si>
    <t>Food Exchange at Novotel Singapore On Stevens</t>
  </si>
  <si>
    <t>Special Price 50% Off | Lobstermania – Exclusive Saturday Dinner, 7 PM (Only 10 Seats Daily)</t>
  </si>
  <si>
    <t>can’t take spicy , broad beans and animals organs</t>
  </si>
  <si>
    <r>
      <rPr>
        <rFont val="Arial"/>
        <sz val="10.0"/>
      </rPr>
      <t xml:space="preserve">Cross post to 
Tiktok : https://www.tiktok.com/@theacesistersandmummyfay
Fb : https://www.facebook.com/ArissaAnya/?ref=pro_upsell_xav_ig_profile_page_web#
Lemon8
Youtube Short : </t>
    </r>
    <r>
      <rPr>
        <rFont val="Arial"/>
        <color rgb="FF1155CC"/>
        <sz val="10.0"/>
        <u/>
      </rPr>
      <t>https://www.youtube.com/@theacesistersandmummyfay</t>
    </r>
  </si>
  <si>
    <t>576483703048897142</t>
  </si>
  <si>
    <t>7887907</t>
  </si>
  <si>
    <t>HH-SGCOR</t>
  </si>
  <si>
    <t>comfortchomper</t>
  </si>
  <si>
    <t>Tiktok.com/@comfortchomper</t>
  </si>
  <si>
    <r>
      <rPr>
        <rFont val="Arial"/>
        <sz val="10.0"/>
      </rPr>
      <t xml:space="preserve">Cross posted on </t>
    </r>
    <r>
      <rPr>
        <rFont val="Arial"/>
        <color rgb="FF1155CC"/>
        <sz val="10.0"/>
        <u/>
      </rPr>
      <t>https://www.instagram.com/comfortchomper</t>
    </r>
  </si>
  <si>
    <t>577350712661377160</t>
  </si>
  <si>
    <t>7918767</t>
  </si>
  <si>
    <t>HH-SGFOS</t>
  </si>
  <si>
    <t>foody_flyers</t>
  </si>
  <si>
    <t>Instagram.com/foody_flyers</t>
  </si>
  <si>
    <t>The Butcher's Wife</t>
  </si>
  <si>
    <t>576921410095022507</t>
  </si>
  <si>
    <t>7906796</t>
  </si>
  <si>
    <t>https://www.instagram.com/myfoodiegallerysg/</t>
  </si>
  <si>
    <t>577516820354040137</t>
  </si>
  <si>
    <t>7918703</t>
  </si>
  <si>
    <t>Heaven's lotus</t>
  </si>
  <si>
    <r>
      <rPr>
        <rFont val="Arial"/>
        <sz val="10.0"/>
      </rPr>
      <t xml:space="preserve">Cross posted on </t>
    </r>
    <r>
      <rPr>
        <rFont val="Arial"/>
        <color rgb="FF1155CC"/>
        <sz val="10.0"/>
        <u/>
      </rPr>
      <t>https://www.instagram.com/comfortchomper</t>
    </r>
  </si>
  <si>
    <t>577938871422550461</t>
  </si>
  <si>
    <t>7917735</t>
  </si>
  <si>
    <t>Oscar's At Conrad Singapore Marina Bay</t>
  </si>
  <si>
    <t>Oscar's Dinner Buffet l The Sea, Smoke &amp; Spice (Wed-Sun)</t>
  </si>
  <si>
    <t>577052058084180244</t>
  </si>
  <si>
    <t>7936870</t>
  </si>
  <si>
    <t>HH-SGARK</t>
  </si>
  <si>
    <t>arctheshark</t>
  </si>
  <si>
    <t>Instagram.com/arctheshark</t>
  </si>
  <si>
    <t>Korat Thai Cafe</t>
  </si>
  <si>
    <t>577970260737786054</t>
  </si>
  <si>
    <t>7928788</t>
  </si>
  <si>
    <t>(1st-30th September 2025) Oscar's Dinner Buffet l The Sea, Smoke &amp; Spice (Wed-Sun)</t>
  </si>
  <si>
    <t>577514629300224246</t>
  </si>
  <si>
    <t>7936799</t>
  </si>
  <si>
    <t>577242940540453083</t>
  </si>
  <si>
    <t>7938325</t>
  </si>
  <si>
    <t>Town Restaurant At The Fullerton Hotel Singapore</t>
  </si>
  <si>
    <t>Sunday Brunch (Unlimited Lobster)</t>
  </si>
  <si>
    <t>576952617058959857</t>
  </si>
  <si>
    <t>7934597</t>
  </si>
  <si>
    <t>中国好味道 China Taste</t>
  </si>
  <si>
    <r>
      <rPr>
        <rFont val="Arial"/>
        <sz val="10.0"/>
      </rPr>
      <t xml:space="preserve">Cross posted on </t>
    </r>
    <r>
      <rPr>
        <rFont val="Arial"/>
        <color rgb="FF1155CC"/>
        <sz val="10.0"/>
        <u/>
      </rPr>
      <t>https://www.instagram.com/comfortchomper</t>
    </r>
  </si>
  <si>
    <t>577350715177959886</t>
  </si>
  <si>
    <t>7938164</t>
  </si>
  <si>
    <t>577516823223468156</t>
  </si>
  <si>
    <t>7938054</t>
  </si>
  <si>
    <t>HH-SGSHR</t>
  </si>
  <si>
    <t>sheen_cher</t>
  </si>
  <si>
    <t>Instagram.com/sheen_cher</t>
  </si>
  <si>
    <t>578073728362480217</t>
  </si>
  <si>
    <t>7931373</t>
  </si>
  <si>
    <t>Horses Mouth</t>
  </si>
  <si>
    <t>The Horse’s Feast: Limited Edition+ 1 Premium Menu (All You Can Eat)</t>
  </si>
  <si>
    <t>578366144096763924</t>
  </si>
  <si>
    <t>7942715</t>
  </si>
  <si>
    <t>HH-INPARQRU</t>
  </si>
  <si>
    <t>Obba.Jjanag</t>
  </si>
  <si>
    <t>BBQ Set for 3 people</t>
  </si>
  <si>
    <t>577970263203774844</t>
  </si>
  <si>
    <t>7931428</t>
  </si>
  <si>
    <t>The Horse's Mouth</t>
  </si>
  <si>
    <t>International Buffet + 1 Premium Menu</t>
  </si>
  <si>
    <t>577345221730239019</t>
  </si>
  <si>
    <t>HH-SGNWL</t>
  </si>
  <si>
    <t>nwso.ul</t>
  </si>
  <si>
    <t>Tiktok.com/@nwso.ul</t>
  </si>
  <si>
    <t>ShoSha</t>
  </si>
  <si>
    <t>Certified Halal</t>
  </si>
  <si>
    <t>577947313549869108</t>
  </si>
  <si>
    <t>7941266</t>
  </si>
  <si>
    <t>HH-SGNWLLOE</t>
  </si>
  <si>
    <t>577242944466321634</t>
  </si>
  <si>
    <t>7968910</t>
  </si>
  <si>
    <t>HH-SGJJ6RFN</t>
  </si>
  <si>
    <t>HH-SGEAT</t>
  </si>
  <si>
    <t>eatwithkeat</t>
  </si>
  <si>
    <t>Instagram.com/eatwithkeat</t>
  </si>
  <si>
    <t>allergic to uni and abalone</t>
  </si>
  <si>
    <t>Tiktok : tiktok.com/eatwithkheat</t>
  </si>
  <si>
    <t>579251341588168875</t>
  </si>
  <si>
    <t>7961505</t>
  </si>
  <si>
    <t>HH-SGEATOXB</t>
  </si>
  <si>
    <t>579263674066141408</t>
  </si>
  <si>
    <t>7972694</t>
  </si>
  <si>
    <t>HH-SGEATWEA</t>
  </si>
  <si>
    <t>Kintamani at Furama Riverfront Hotel</t>
  </si>
  <si>
    <t>Weekday Dinner Buffet (Mon-Thu)</t>
  </si>
  <si>
    <t>577947310177124516</t>
  </si>
  <si>
    <t>7977628</t>
  </si>
  <si>
    <t>HH-SGNWLNIU</t>
  </si>
  <si>
    <t>HH-SGLUELIP</t>
  </si>
  <si>
    <t>lucy.rezel</t>
  </si>
  <si>
    <t>Instagram.com/lucy.rezel</t>
  </si>
  <si>
    <t>Sharing Set For 2 People</t>
  </si>
  <si>
    <t>579956093946691639</t>
  </si>
  <si>
    <t>7977829</t>
  </si>
  <si>
    <t>HH-SGLUELIPVWG72</t>
  </si>
  <si>
    <t>577947316318110006</t>
  </si>
  <si>
    <t>7941579</t>
  </si>
  <si>
    <t>HH-SGNWLMWE</t>
  </si>
  <si>
    <t>The Horse’s Feast: Limited Edition (All You Can Eat)</t>
  </si>
  <si>
    <t>580538827828625704</t>
  </si>
  <si>
    <t>7993212</t>
  </si>
  <si>
    <t>HH-SGGISCFU</t>
  </si>
  <si>
    <t>Instagram.com/myfoodiegallerysg</t>
  </si>
  <si>
    <t>Town Restaurant At The Fullerton Hotel Singapore (mail)</t>
  </si>
  <si>
    <t>Spice Odyssey Dinner Buffet (Fri-Sat &amp; Public Holidays)</t>
  </si>
  <si>
    <t>1997ad98805dc3b2</t>
  </si>
  <si>
    <t>7992710</t>
  </si>
  <si>
    <t>HH-LOMYGAYE37</t>
  </si>
  <si>
    <t>HH-SGEXN</t>
  </si>
  <si>
    <t>exploretomakan</t>
  </si>
  <si>
    <t>Instagram.com/exploretomakan</t>
  </si>
  <si>
    <t>Weekday Lunch Buffet (Mon-Thu)</t>
  </si>
  <si>
    <t>Halal only, no red meat</t>
  </si>
  <si>
    <t>Arrives in Singapore 25 Sept</t>
  </si>
  <si>
    <t>577234971078165096</t>
  </si>
  <si>
    <t>7977637</t>
  </si>
  <si>
    <t>HH-SGEXNPWE</t>
  </si>
  <si>
    <t>FIRE</t>
  </si>
  <si>
    <t>FIRE l 5 Course Dinner</t>
  </si>
  <si>
    <t>577234973460267341</t>
  </si>
  <si>
    <t>HH-LOTHIJWC</t>
  </si>
  <si>
    <t>Edge at Pan Pacific Hotel Singapore (mail)</t>
  </si>
  <si>
    <t>Lunch Buffet (Mon-Fri)</t>
  </si>
  <si>
    <t>She plans to arrive early so the buffet spread still looks full and nice.</t>
  </si>
  <si>
    <t>1996f7c5ef2b3c71</t>
  </si>
  <si>
    <t>7978617</t>
  </si>
  <si>
    <t>HH-SGLUELIPNZE69</t>
  </si>
  <si>
    <t>Sakon Thai At E!Hub Downtown East</t>
  </si>
  <si>
    <t>579983656076968027</t>
  </si>
  <si>
    <t>7981933</t>
  </si>
  <si>
    <t>HH-SGEATVRP</t>
  </si>
  <si>
    <t>579956096681378228</t>
  </si>
  <si>
    <t>7988886</t>
  </si>
  <si>
    <t>HH-SGLUELIPKLL95</t>
  </si>
  <si>
    <t>580275936587940335</t>
  </si>
  <si>
    <t xml:space="preserve">	8009511</t>
  </si>
  <si>
    <t>HH-LOMYGAKX12</t>
  </si>
  <si>
    <t>HH-SGFOISPL</t>
  </si>
  <si>
    <t>foodkakis</t>
  </si>
  <si>
    <t>Instagram.com/foodkakis</t>
  </si>
  <si>
    <t>580968047783969442</t>
  </si>
  <si>
    <t>8020322</t>
  </si>
  <si>
    <t>HH-SGFOISPLEAU91</t>
  </si>
  <si>
    <t>October Campaign</t>
  </si>
  <si>
    <t>581256410025951569</t>
  </si>
  <si>
    <t>8017115</t>
  </si>
  <si>
    <t>HH-SGVINUJG48</t>
  </si>
  <si>
    <t>HH-TFRTRRNJ</t>
  </si>
  <si>
    <t>fred.and.chloe</t>
  </si>
  <si>
    <t>Instagram.com/fred.and.chloe</t>
  </si>
  <si>
    <t>BBQ Set for 2 People</t>
  </si>
  <si>
    <t>579534187632525942</t>
  </si>
  <si>
    <t>7990567</t>
  </si>
  <si>
    <t>HH-TFRTRRNJDYL12</t>
  </si>
  <si>
    <t>HH-TSAAGLUQ</t>
  </si>
  <si>
    <t>sakshi_reliving</t>
  </si>
  <si>
    <t>Instagram.com/sakshi_reliving</t>
  </si>
  <si>
    <t>Oscar's At Conrad Singapore Marina Bay (mail)</t>
  </si>
  <si>
    <t>Oscar's Dinner Buffet I The Sea, Smoke &amp; Spice (Wed-Sun)</t>
  </si>
  <si>
    <t>No pork and beef</t>
  </si>
  <si>
    <t>1999490b28012e0f</t>
  </si>
  <si>
    <t>HH-TSAAGLUQJSS98</t>
  </si>
  <si>
    <t>578214619211104772</t>
  </si>
  <si>
    <t>7938177</t>
  </si>
  <si>
    <t>Instagram.com/megsandalex</t>
  </si>
  <si>
    <t xml:space="preserve">HIGHHOUSE </t>
  </si>
  <si>
    <t>Individual Set (Dinner Only)</t>
  </si>
  <si>
    <t>580137182602199258</t>
  </si>
  <si>
    <t>HH-LOMEXFVG73</t>
  </si>
  <si>
    <t>HH-SGXCTYWH</t>
  </si>
  <si>
    <t>xchubbykitty</t>
  </si>
  <si>
    <t>Instagram.com/xchubbykitty</t>
  </si>
  <si>
    <t>No beef and mutton</t>
  </si>
  <si>
    <t>581984919023517923</t>
  </si>
  <si>
    <t>HH-SGXCTYWHPBP09</t>
  </si>
  <si>
    <t>Absurdities Singapore</t>
  </si>
  <si>
    <t>6 Course Omakase</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</si>
  <si>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</si>
  <si>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580398918346211794</t>
  </si>
  <si>
    <t>8050550</t>
  </si>
  <si>
    <t>HH-INROAXLE37</t>
  </si>
  <si>
    <t>FREE LOBSTER worth $88 - Premium Set for 3 People (End October)</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</si>
  <si>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</si>
  <si>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580398915930030389</t>
  </si>
  <si>
    <t>8048331</t>
  </si>
  <si>
    <t>HH-INROAMBC10</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</si>
  <si>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</si>
  <si>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580398923126931907</t>
  </si>
  <si>
    <t>8043251</t>
  </si>
  <si>
    <t>HH-INROAPII64</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</si>
  <si>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</si>
  <si>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1997f3809bb175ee</t>
  </si>
  <si>
    <t>7990087</t>
  </si>
  <si>
    <t>HH-INROARYL46</t>
  </si>
  <si>
    <t>Firangi Super Star</t>
  </si>
  <si>
    <t>580999760329572423</t>
  </si>
  <si>
    <t>HH-TSAAGLUQCZQ77</t>
  </si>
  <si>
    <t>Beach Road Kitchen at JW Marriott Singapore South Beach (mail)</t>
  </si>
  <si>
    <t>Weekend Dinner (Fri-Sat)</t>
  </si>
  <si>
    <t>1 + 1 Child</t>
  </si>
  <si>
    <t>HH-SGLUELIPAOB32</t>
  </si>
  <si>
    <t>HH-SGBAH3AJ</t>
  </si>
  <si>
    <t>bakencookwith3</t>
  </si>
  <si>
    <t>Instagram.com/bakencookwith3</t>
  </si>
  <si>
    <t>199be53ee689e05f</t>
  </si>
  <si>
    <t>8037909</t>
  </si>
  <si>
    <t>HH-SGBAH3AJCSX25</t>
  </si>
  <si>
    <t>HH-TXXFOERQ</t>
  </si>
  <si>
    <t>munchingmomentswithm</t>
  </si>
  <si>
    <t>Instagram.com/munchingmomentswithm</t>
  </si>
  <si>
    <t>199a82edd53f36b6</t>
  </si>
  <si>
    <t>8019975</t>
  </si>
  <si>
    <t>HH-TXXFOERQXYY85</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</si>
  <si>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</si>
  <si>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580398920862793883</t>
  </si>
  <si>
    <t>8051688</t>
  </si>
  <si>
    <t>HH-INROAXII71</t>
  </si>
  <si>
    <t>Nozomi at The Star Vista</t>
  </si>
  <si>
    <r>
      <rPr>
        <sz val="10.0"/>
      </rPr>
      <t xml:space="preserve">August Campaign
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</si>
  <si>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580398925794771502</t>
  </si>
  <si>
    <t>8051713</t>
  </si>
  <si>
    <t>HH-INROAQLP90</t>
  </si>
  <si>
    <t>HH-TLICHGFX</t>
  </si>
  <si>
    <t>heyyolina616</t>
  </si>
  <si>
    <t>Instagram.com/heyyolina616</t>
  </si>
  <si>
    <t>Nozomi I Premium Buffet</t>
  </si>
  <si>
    <t>582012612184375509</t>
  </si>
  <si>
    <t>8043291</t>
  </si>
  <si>
    <t>HH-TLICHGFXXYO67</t>
  </si>
  <si>
    <t>Special Price 50% Off I Stevens - Exclusive Sunday Brunch, 1:30 PM (Only 10 Seats Daily)</t>
  </si>
  <si>
    <t>2 Adults + 1 Child</t>
  </si>
  <si>
    <t>582301770656252013</t>
  </si>
  <si>
    <t>8043308</t>
  </si>
  <si>
    <t>HH-SGLUELIPZKZ56</t>
  </si>
  <si>
    <t>582022343405339126</t>
  </si>
  <si>
    <t>8036903</t>
  </si>
  <si>
    <t>HH-SGFOISPLDZI98</t>
  </si>
  <si>
    <t>HH-CEXXZX</t>
  </si>
  <si>
    <t>certifiedfabclub</t>
  </si>
  <si>
    <t>Tiktok.com/@certifiedfabclub</t>
  </si>
  <si>
    <t>580985086305632773</t>
  </si>
  <si>
    <t>HH-CEXXZXMCT36</t>
  </si>
  <si>
    <t>Colony At The Ritz-Carlton, Millenia Singapore (mail)</t>
  </si>
  <si>
    <t>Champagne Brunch - Sunday</t>
  </si>
  <si>
    <t>19994fdcda8d8ec7</t>
  </si>
  <si>
    <t>8050864</t>
  </si>
  <si>
    <t>HH-TXXFOERQFSE94</t>
  </si>
  <si>
    <t>2 + 1 Child</t>
  </si>
  <si>
    <t>582288748398772263</t>
  </si>
  <si>
    <t>HH-SGLUELIPSBL06</t>
  </si>
  <si>
    <t>La Brasserie At The Fullerton Bay Hotel Singapore</t>
  </si>
  <si>
    <t>580999762560942134</t>
  </si>
  <si>
    <t>HH-TSAAGLUQHMB73</t>
  </si>
  <si>
    <t>HH-SGRON</t>
  </si>
  <si>
    <t>rontreechan</t>
  </si>
  <si>
    <t>Instagram.com/rontreechan</t>
  </si>
  <si>
    <t>580414746407731459</t>
  </si>
  <si>
    <t>7993240</t>
  </si>
  <si>
    <t>HH-SGRONDCE24</t>
  </si>
  <si>
    <t>Instagram.com/goofytwocooks</t>
  </si>
  <si>
    <t>Dinner Set for 4 People</t>
  </si>
  <si>
    <t>580538629252972722</t>
  </si>
  <si>
    <t>8005139</t>
  </si>
  <si>
    <t>HH-INGOSGUH83</t>
  </si>
  <si>
    <t>Sakon Thai At Northpoint City</t>
  </si>
  <si>
    <t>No beef</t>
  </si>
  <si>
    <t>582281324329959974</t>
  </si>
  <si>
    <t>HH-TLICHGFXMGG78</t>
  </si>
  <si>
    <t>582419225277629039</t>
  </si>
  <si>
    <t>8046709</t>
  </si>
  <si>
    <t>HH-SGJJ6LXM26</t>
  </si>
  <si>
    <r>
      <rPr>
        <rFont val="Arial"/>
        <sz val="10.0"/>
      </rPr>
      <t xml:space="preserve">2 adults , 2 kids 
Cross post to 
Tiktok : https://www.tiktok.com/@theacesistersandmummyfay
Fb : https://www.facebook.com/ArissaAnya/?ref=pro_upsell_xav_ig_profile_page_web#
Lemon8
Youtube Short : </t>
    </r>
    <r>
      <rPr>
        <rFont val="Arial"/>
        <color rgb="FF1155CC"/>
        <sz val="10.0"/>
        <u/>
      </rPr>
      <t>https://www.youtube.com/@theacesistersandmummyfay</t>
    </r>
  </si>
  <si>
    <t>582412250384957918</t>
  </si>
  <si>
    <t>8051801</t>
  </si>
  <si>
    <t>HH-SGTHYPAP79</t>
  </si>
  <si>
    <t>Australian Outback (13Oct - 9 Nov) 6:00-10:00 pm.</t>
  </si>
  <si>
    <r>
      <rPr>
        <rFont val="Arial"/>
        <sz val="10.0"/>
      </rPr>
      <t xml:space="preserve">Cross post to 
Tiktok : https://www.tiktok.com/@theacesistersandmummyfay
Fb : https://www.facebook.com/ArissaAnya/?ref=pro_upsell_xav_ig_profile_page_web#
Lemon8
Youtube Short : </t>
    </r>
    <r>
      <rPr>
        <rFont val="Arial"/>
        <color rgb="FF1155CC"/>
        <sz val="10.0"/>
        <u/>
      </rPr>
      <t>https://www.youtube.com/@theacesistersandmummyfay</t>
    </r>
  </si>
  <si>
    <t>199c6bf703677181</t>
  </si>
  <si>
    <t>8050810</t>
  </si>
  <si>
    <t>HH-SGTHYHNM38</t>
  </si>
  <si>
    <t>Crossroads Buffet at Singapore - Marriott Tang Plaza Hotel (mail)</t>
  </si>
  <si>
    <t>Weekday Lunch Buffet</t>
  </si>
  <si>
    <t>199cda09d31de63e</t>
  </si>
  <si>
    <t>HH-SGLUELIPIVB79</t>
  </si>
  <si>
    <t>582012615069270600</t>
  </si>
  <si>
    <t>8051812</t>
  </si>
  <si>
    <t>HH-TLICHGFXXRP90</t>
  </si>
  <si>
    <t>(Special Rate) Oscar's Dinner Buffet I The Sea, Smoke &amp; Spice (Wed-Sun)</t>
  </si>
  <si>
    <t>199bdcb0118af30d</t>
  </si>
  <si>
    <t>HH-TSAAGLUQQJN11</t>
  </si>
  <si>
    <t>Morita Unigoro</t>
  </si>
  <si>
    <t>Exclusive Limited 1:1 Course (Lunch/Dinner)</t>
  </si>
  <si>
    <t>580557855892177089</t>
  </si>
  <si>
    <t>8019919</t>
  </si>
  <si>
    <t>HH-INGOSLJZ92</t>
  </si>
  <si>
    <t>HH-SG8FABHN</t>
  </si>
  <si>
    <t>8foodlab</t>
  </si>
  <si>
    <t>Instagram.com/8foodlab</t>
  </si>
  <si>
    <t>582411484119171092</t>
  </si>
  <si>
    <t>8050831</t>
  </si>
  <si>
    <t>HH-SG8FABHNHZJ04</t>
  </si>
  <si>
    <t>580414755786195305</t>
  </si>
  <si>
    <t>8010006</t>
  </si>
  <si>
    <t>HH-SGRONALU81</t>
  </si>
  <si>
    <t>582411477239988302</t>
  </si>
  <si>
    <t>8050675</t>
  </si>
  <si>
    <t>HH-SG8FABHNJVX23</t>
  </si>
  <si>
    <t>582411479522476127</t>
  </si>
  <si>
    <t>8050665</t>
  </si>
  <si>
    <t>HH-SG8FABHNNNA95</t>
  </si>
  <si>
    <t>Instagram.com/liveloveatwithjie</t>
  </si>
  <si>
    <t>Seafood Dinner Buffet (Fri-Sat)</t>
  </si>
  <si>
    <t>199c71346292fc12</t>
  </si>
  <si>
    <t>HH-SGLIEFAP60</t>
  </si>
  <si>
    <t>HH-SGLUELIPTDR48</t>
  </si>
  <si>
    <t>579977953535066568</t>
  </si>
  <si>
    <t>8009319</t>
  </si>
  <si>
    <t>HH-TFRTRRNJASJ95</t>
  </si>
  <si>
    <t>6 Course Omakase for 2 People (Mon-Fri)</t>
  </si>
  <si>
    <t>581256413046112750</t>
  </si>
  <si>
    <t>8071029</t>
  </si>
  <si>
    <t>HH-SGVINFKB69</t>
  </si>
  <si>
    <t>199a3e253c2b1726</t>
  </si>
  <si>
    <t>8038080</t>
  </si>
  <si>
    <t>HH-TXXFOERQMWC25</t>
  </si>
  <si>
    <t>582411481820692713</t>
  </si>
  <si>
    <t>8050654</t>
  </si>
  <si>
    <t>HH-SG8FABHNCRA49</t>
  </si>
  <si>
    <t>HH-SGAIT</t>
  </si>
  <si>
    <t>aikokat</t>
  </si>
  <si>
    <t>Instagram.com/aikokat</t>
  </si>
  <si>
    <t>Allergic to oysters, doesn't really drink alochol</t>
  </si>
  <si>
    <t>583149531047657916</t>
  </si>
  <si>
    <t>8080109</t>
  </si>
  <si>
    <t>HH-SGAITNJG50</t>
  </si>
  <si>
    <t>580414758554435962</t>
  </si>
  <si>
    <t>8017124</t>
  </si>
  <si>
    <t>HH-SGRONHFM62</t>
  </si>
  <si>
    <t>582024738202190275</t>
  </si>
  <si>
    <t>8021714</t>
  </si>
  <si>
    <t>HH-SGJJ6JMB16</t>
  </si>
  <si>
    <t>HH-SGHEE</t>
  </si>
  <si>
    <t>hey.itsmechie</t>
  </si>
  <si>
    <t>Tiktok.com/@hey.itsmechie</t>
  </si>
  <si>
    <r>
      <rPr>
        <sz val="10.0"/>
      </rPr>
      <t xml:space="preserve">Instagram : </t>
    </r>
    <r>
      <rPr>
        <color rgb="FF1155CC"/>
        <sz val="10.0"/>
        <u/>
      </rPr>
      <t>https://www.instagram.com/hey.itsmechie</t>
    </r>
    <r>
      <rPr>
        <sz val="10.0"/>
      </rPr>
      <t xml:space="preserve"> (will post stories as well)</t>
    </r>
  </si>
  <si>
    <t>2pax + 1 child</t>
  </si>
  <si>
    <t>581301547263590403</t>
  </si>
  <si>
    <t>8032599</t>
  </si>
  <si>
    <t>check later</t>
  </si>
  <si>
    <t>HH-SGHEETKX48</t>
  </si>
  <si>
    <t>581120416127910333</t>
  </si>
  <si>
    <t>8036779</t>
  </si>
  <si>
    <t>HH-INGOSJID29</t>
  </si>
  <si>
    <t>580402826162209500</t>
  </si>
  <si>
    <t>8050882</t>
  </si>
  <si>
    <t>HH-LOMYGSTO37</t>
  </si>
  <si>
    <t>199e212c1e247c58</t>
  </si>
  <si>
    <t>8089270</t>
  </si>
  <si>
    <t>HH-TXXXXXZTBCS82</t>
  </si>
  <si>
    <t>581299057558552936</t>
  </si>
  <si>
    <t>8017094</t>
  </si>
  <si>
    <t>HH-SGARKEHS23</t>
  </si>
  <si>
    <t>Basilico at Conrad Singapore Orchard</t>
  </si>
  <si>
    <t>Buffet Dinner Experience: La Cucina Storica</t>
  </si>
  <si>
    <t>KOL will arrive 15min early to start shooting</t>
  </si>
  <si>
    <t>582024740969906394</t>
  </si>
  <si>
    <t>8089364</t>
  </si>
  <si>
    <t>HH-SGJJ6XZI04</t>
  </si>
  <si>
    <t>HH-SGEALECD</t>
  </si>
  <si>
    <t>eat_play_lifestyle</t>
  </si>
  <si>
    <t>Instagram.com/eat_play_lifestyle</t>
  </si>
  <si>
    <t>Dinner Buffet (Sun-Thur)</t>
  </si>
  <si>
    <t>199e6fe47326c588</t>
  </si>
  <si>
    <t>8091279</t>
  </si>
  <si>
    <t>Waiting for revise draft</t>
  </si>
  <si>
    <t>HH-SGEALECDBJT08</t>
  </si>
  <si>
    <t>Instagram.com/bigjohnjiak</t>
  </si>
  <si>
    <t>(Special Rate) Around The World – Lunch Buffet (Everyday)</t>
  </si>
  <si>
    <t>199ec86d37f35ea7</t>
  </si>
  <si>
    <t>8097875</t>
  </si>
  <si>
    <t>HH-INBIKGJT74</t>
  </si>
  <si>
    <t>HH-TVANNYAY</t>
  </si>
  <si>
    <t>vannytelly</t>
  </si>
  <si>
    <t>Instagram.com/vannytelly</t>
  </si>
  <si>
    <t>2 adults + 3 kids (family visit)
Request for a birthday surprise, it’s the influencer’s own birthday.
She would like to arrive 15–30 minutes earlier to film before the buffet starts (if possible).</t>
  </si>
  <si>
    <t>199c8124626fbcf1</t>
  </si>
  <si>
    <t>8050821</t>
  </si>
  <si>
    <t>HH-TVANNYAYWCE37</t>
  </si>
  <si>
    <t>199e7b9d4adc15b9</t>
  </si>
  <si>
    <t>8091256</t>
  </si>
  <si>
    <t>HH-INBIKLFO48</t>
  </si>
  <si>
    <t>Crab Wang Imperial Dining At Hotel Boss</t>
  </si>
  <si>
    <t>583322327430201792</t>
  </si>
  <si>
    <t>HH-LOMYGAKM74</t>
  </si>
  <si>
    <t>HH-SIKEX</t>
  </si>
  <si>
    <t>kerrynleemx</t>
  </si>
  <si>
    <t>Instagram.com/kerrynleemx</t>
  </si>
  <si>
    <t>582016021951676639</t>
  </si>
  <si>
    <t>8051761</t>
  </si>
  <si>
    <t>HH-SIKEXAQP59</t>
  </si>
  <si>
    <t>199b78b7b9866d54</t>
  </si>
  <si>
    <t>HH-SGBAH3AJCSX2588</t>
  </si>
  <si>
    <t>582016024216338919</t>
  </si>
  <si>
    <t>8034246</t>
  </si>
  <si>
    <t>HH-SIKEXAFI40</t>
  </si>
  <si>
    <t>(Special Rate) Oscar's Dinner Buffet l The Sea, Smoke &amp; Spice (Wed-Sun)</t>
  </si>
  <si>
    <r>
      <rPr>
        <rFont val="Arial"/>
        <sz val="10.0"/>
      </rPr>
      <t xml:space="preserve">Cross post to 
Tiktok : https://www.tiktok.com/@theacesistersandmummyfay
Fb : https://www.facebook.com/ArissaAnya/?ref=pro_upsell_xav_ig_profile_page_web#
Lemon8
Youtube Short : </t>
    </r>
    <r>
      <rPr>
        <rFont val="Arial"/>
        <color rgb="FF1155CC"/>
        <sz val="10.0"/>
        <u/>
      </rPr>
      <t>https://www.youtube.com/@theacesistersandmummyfay</t>
    </r>
  </si>
  <si>
    <t>199f0106012baa72</t>
  </si>
  <si>
    <t>8090240</t>
  </si>
  <si>
    <t>HH-SGTHYSEL25</t>
  </si>
  <si>
    <t>HH-INREK</t>
  </si>
  <si>
    <t>rebeccaeatbook</t>
  </si>
  <si>
    <t>Tiktok.com/@rebeccaeatbook</t>
  </si>
  <si>
    <t>Hongdae Korean BBQ x HH</t>
  </si>
  <si>
    <r>
      <rPr>
        <rFont val="Arial"/>
        <sz val="10.0"/>
      </rPr>
      <t xml:space="preserve">Cross post to: </t>
    </r>
    <r>
      <rPr>
        <rFont val="Arial"/>
        <color rgb="FF1155CC"/>
        <sz val="10.0"/>
        <u/>
      </rPr>
      <t>https://www.instagram.com/rebeccaeatbook/</t>
    </r>
  </si>
  <si>
    <t>583153244147548486</t>
  </si>
  <si>
    <t>8071064</t>
  </si>
  <si>
    <t>HH-INREKGJT59</t>
  </si>
  <si>
    <t>Shosha</t>
  </si>
  <si>
    <t>583287216710090897</t>
  </si>
  <si>
    <t>HH-SGEXNYWE24</t>
  </si>
  <si>
    <t>583612857976619305</t>
  </si>
  <si>
    <t>8114618</t>
  </si>
  <si>
    <t>HH-SGLIEOSG33</t>
  </si>
  <si>
    <t>582012175238038316</t>
  </si>
  <si>
    <t>HH-SGXCTYWHVQX56</t>
  </si>
  <si>
    <t>584189753202049501</t>
  </si>
  <si>
    <t>HH-SGXCTYWHPEB23</t>
  </si>
  <si>
    <t>Tha Siam Authentic Thai Kitchen Parklane</t>
  </si>
  <si>
    <r>
      <rPr>
        <rFont val="Arial"/>
        <sz val="10.0"/>
      </rPr>
      <t xml:space="preserve">Cross post to: </t>
    </r>
    <r>
      <rPr>
        <rFont val="Arial"/>
        <color rgb="FF1155CC"/>
        <sz val="10.0"/>
        <u/>
      </rPr>
      <t>https://www.instagram.com/rebeccaeatbook/</t>
    </r>
  </si>
  <si>
    <t>583153246748278857</t>
  </si>
  <si>
    <t>8114637</t>
  </si>
  <si>
    <t>HH-INREKOXX09</t>
  </si>
  <si>
    <t>583307940900634937</t>
  </si>
  <si>
    <t>8108575</t>
  </si>
  <si>
    <t>HH-SGJJ6IBC73</t>
  </si>
  <si>
    <t>Wonderland Upside Down</t>
  </si>
  <si>
    <t>5 Course Omakase for 2 People</t>
  </si>
  <si>
    <t>582016016885219754</t>
  </si>
  <si>
    <t>8043264</t>
  </si>
  <si>
    <t>HH-SIKEXIES95</t>
  </si>
  <si>
    <r>
      <rPr>
        <rFont val="Arial"/>
        <sz val="10.0"/>
      </rPr>
      <t xml:space="preserve">Cross post to 
Tiktok : https://www.tiktok.com/@theacesistersandmummyfay
Fb : https://www.facebook.com/ArissaAnya/?ref=pro_upsell_xav_ig_profile_page_web#
Lemon8
Youtube Short : </t>
    </r>
    <r>
      <rPr>
        <rFont val="Arial"/>
        <color rgb="FF1155CC"/>
        <sz val="10.0"/>
        <u/>
      </rPr>
      <t>https://www.youtube.com/@theacesistersandmummyfay</t>
    </r>
  </si>
  <si>
    <t>583282602237755465</t>
  </si>
  <si>
    <t>8080023</t>
  </si>
  <si>
    <t>HH-SGTHYDNL49</t>
  </si>
  <si>
    <t>583181388967838233</t>
  </si>
  <si>
    <t>8123126</t>
  </si>
  <si>
    <t>HH-TXXXXXZTGQQ43</t>
  </si>
  <si>
    <t>579534193470734356</t>
  </si>
  <si>
    <t>7990572</t>
  </si>
  <si>
    <t>HH-TFRTRRNJKTF11</t>
  </si>
  <si>
    <t>Special Price 50% Of I Lobstermania - Exclusive Saturday Dinner, 7 PM (Only 10 Seats Daily)</t>
  </si>
  <si>
    <t>581299051585601945</t>
  </si>
  <si>
    <t>8017101</t>
  </si>
  <si>
    <t>HH-SGARKGIY25</t>
  </si>
  <si>
    <t>19a04f6b4676da4a</t>
  </si>
  <si>
    <t>8122799</t>
  </si>
  <si>
    <t>HH-SGEALECDXLX05</t>
  </si>
  <si>
    <t>19985290b927a2c2</t>
  </si>
  <si>
    <t>8005128</t>
  </si>
  <si>
    <t>HH-INGOSWTM94</t>
  </si>
  <si>
    <t>199e1953f0f91da2</t>
  </si>
  <si>
    <t>8089296</t>
  </si>
  <si>
    <t>HH-SGFOISPLFFX64</t>
  </si>
  <si>
    <t>583181391869509670</t>
  </si>
  <si>
    <t>8109866</t>
  </si>
  <si>
    <t>HH-TXXXXXZTWHU88</t>
  </si>
  <si>
    <t>HH-SGEIT</t>
  </si>
  <si>
    <t>eileen_eats_alot</t>
  </si>
  <si>
    <t>Instagram.com/eileen_eats_alot</t>
  </si>
  <si>
    <t>199a442569387fc9</t>
  </si>
  <si>
    <t>HH-SGEITCWH03</t>
  </si>
  <si>
    <t>Synthesis</t>
  </si>
  <si>
    <t>584305075170574360</t>
  </si>
  <si>
    <t>8122821</t>
  </si>
  <si>
    <t>HH-SGVINDHW51</t>
  </si>
  <si>
    <t>199e727cc38c1571</t>
  </si>
  <si>
    <t>8089229</t>
  </si>
  <si>
    <t>HH-SGAITRPA75</t>
  </si>
  <si>
    <t>199ffda88cd1f9b0</t>
  </si>
  <si>
    <t>HH-SGLIEHAL86</t>
  </si>
  <si>
    <t>584191555008201116</t>
  </si>
  <si>
    <t>8110667</t>
  </si>
  <si>
    <t>HH-SGBAH3AJRJE65</t>
  </si>
  <si>
    <t>Fu Lin Bar &amp; Kitchen (Telok Ayer)</t>
  </si>
  <si>
    <t>All You Can Eat (Premium)</t>
  </si>
  <si>
    <t>584165127235043446</t>
  </si>
  <si>
    <t>8123103</t>
  </si>
  <si>
    <t>HH-INBIKMDR72</t>
  </si>
  <si>
    <t>Weekday Lunch Buffet (Mon-Fri)</t>
  </si>
  <si>
    <t>19a05a9f550240e3</t>
  </si>
  <si>
    <t>8122840</t>
  </si>
  <si>
    <t>HH-SGLUELIPZIL33</t>
  </si>
  <si>
    <r>
      <rPr>
        <rFont val="Arial"/>
        <sz val="10.0"/>
      </rPr>
      <t xml:space="preserve">Cross post to: </t>
    </r>
    <r>
      <rPr>
        <rFont val="Arial"/>
        <color rgb="FF1155CC"/>
        <sz val="10.0"/>
        <u/>
      </rPr>
      <t>https://www.instagram.com/rebeccaeatbook/</t>
    </r>
  </si>
  <si>
    <t>583153249365000297</t>
  </si>
  <si>
    <t>8079973</t>
  </si>
  <si>
    <t>HH-INREKEVL94</t>
  </si>
  <si>
    <t>Luxury Course (Dinner)</t>
  </si>
  <si>
    <t>583324444664529681</t>
  </si>
  <si>
    <t>HH-SGAITLVF75</t>
  </si>
  <si>
    <t>584042636898730054</t>
  </si>
  <si>
    <t>8156943</t>
  </si>
  <si>
    <t>HH-SIKEXKGZ45</t>
  </si>
  <si>
    <t>Special Price 20% Off | Stevens – Exclusive Sunday Brunch, (12:30 - 3 pm).</t>
  </si>
  <si>
    <t>8156733</t>
  </si>
  <si>
    <t>HH-SGBAH3AJCSX28</t>
  </si>
  <si>
    <t>Cheeky Signature’s (Bee Hoon)</t>
  </si>
  <si>
    <t>583439798073557005</t>
  </si>
  <si>
    <t>8078982</t>
  </si>
  <si>
    <t>HH-TXXXXXZTFKN83</t>
  </si>
  <si>
    <t>Dinner Set for 3 People</t>
  </si>
  <si>
    <t>HH-TSAAGLUQLCD31</t>
  </si>
  <si>
    <t>HH-SGLUI2</t>
  </si>
  <si>
    <t>lutonikuyalevi</t>
  </si>
  <si>
    <t>Instagram.com/lutonikuyalevi</t>
  </si>
  <si>
    <t>582568002323743206</t>
  </si>
  <si>
    <t>8050835</t>
  </si>
  <si>
    <t>HH-SGLUI2HSI02</t>
  </si>
  <si>
    <t>BBQ Set for 4 People</t>
  </si>
  <si>
    <t>582570056878129427</t>
  </si>
  <si>
    <t>8051639</t>
  </si>
  <si>
    <t>HH-SGLUI2SDW04</t>
  </si>
  <si>
    <t>Firangi SuperStar</t>
  </si>
  <si>
    <t>HH-TSAAGLUQFTR15</t>
  </si>
  <si>
    <t>All You Can Eat (Standard)</t>
  </si>
  <si>
    <t>HH-SGLUI2RRJ11</t>
  </si>
  <si>
    <t>582568005343642180</t>
  </si>
  <si>
    <t>HH-SGLUI2HQB88</t>
  </si>
  <si>
    <t>Spice Odyssey Dinner Buffet (Tue-Thurs)</t>
  </si>
  <si>
    <t>HH-SGEALECDLXK00</t>
  </si>
  <si>
    <t>199eb486e7ee6504</t>
  </si>
  <si>
    <t>8181593</t>
  </si>
  <si>
    <t>HH-SGLIEUCY74</t>
  </si>
  <si>
    <t>HH-TSAAGLUQVLR75</t>
  </si>
  <si>
    <t>Neon Pigeon</t>
  </si>
  <si>
    <t>HH-SGAITMPT20</t>
  </si>
  <si>
    <t>Unlimited Dim Sum Buffet (Weekdays)</t>
  </si>
  <si>
    <t>586377005461667861</t>
  </si>
  <si>
    <t>8209728</t>
  </si>
  <si>
    <t>HH-TXXFOERQUQH17</t>
  </si>
  <si>
    <t>Weekend Brunch Buffet: La Cucina Storica</t>
  </si>
  <si>
    <t>Allergic to Prawns</t>
  </si>
  <si>
    <t>584018507990827640</t>
  </si>
  <si>
    <t>HH-SGTHDVZCPBU46</t>
  </si>
  <si>
    <t>586377009287135732</t>
  </si>
  <si>
    <t>8234247</t>
  </si>
  <si>
    <t>HH-TXXFOERQXPP84</t>
  </si>
  <si>
    <t>FLNT</t>
  </si>
  <si>
    <r>
      <rPr>
        <sz val="10.0"/>
      </rPr>
      <t xml:space="preserve">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</si>
  <si>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586523776339148926</t>
  </si>
  <si>
    <t>8233143</t>
  </si>
  <si>
    <t>HH-INROAKXB16</t>
  </si>
  <si>
    <t>Yenney</t>
  </si>
  <si>
    <r>
      <rPr>
        <sz val="10.0"/>
      </rPr>
      <t xml:space="preserve">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</si>
  <si>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586523783738163337</t>
  </si>
  <si>
    <t>8233497</t>
  </si>
  <si>
    <t>HH-INROAEQX04</t>
  </si>
  <si>
    <t>HH-SGSWN</t>
  </si>
  <si>
    <t>swaggyreian</t>
  </si>
  <si>
    <t>Tiktok.com/@swaggyreian</t>
  </si>
  <si>
    <t>Taksim</t>
  </si>
  <si>
    <t xml:space="preserve">⚠️⚠️ Alergies to Prawns and Seafood ! </t>
  </si>
  <si>
    <t>Asked Fred</t>
  </si>
  <si>
    <t>587387806033642128</t>
  </si>
  <si>
    <t>HH-SGSWNWLY53</t>
  </si>
  <si>
    <t>HH-TTOJENBK</t>
  </si>
  <si>
    <t>tomatojen</t>
  </si>
  <si>
    <t>Instagram.com/tomatojen</t>
  </si>
  <si>
    <t xml:space="preserve">(New) Premium Buffet + 2 Special menus
</t>
  </si>
  <si>
    <t>8181977</t>
  </si>
  <si>
    <t>HH-TTOJENBKWPO28</t>
  </si>
  <si>
    <r>
      <rPr>
        <sz val="10.0"/>
      </rPr>
      <t xml:space="preserve">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</si>
  <si>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586523779879403725</t>
  </si>
  <si>
    <t xml:space="preserve">	8233351</t>
  </si>
  <si>
    <t>HH-INROAOKB56</t>
  </si>
  <si>
    <t>canteen by enjoy</t>
  </si>
  <si>
    <t>sharing set for 3 People</t>
  </si>
  <si>
    <r>
      <rPr>
        <sz val="10.0"/>
      </rPr>
      <t xml:space="preserve">Tiktok
https://www.tiktok.com/@roadtrippers.asia
IG
https://www.instagram.com/eatwithandrewchan
Facebook
https://www.facebook.com/@roadtrippers.asia
Lemon8
https://www.lemon8-app.com/@roadtrippers.asia
Xiao Hong Shu
</t>
    </r>
    <r>
      <rPr>
        <color rgb="FF1155CC"/>
        <sz val="10.0"/>
        <u/>
      </rPr>
      <t>https://www.xiaohongshu.com/user/profile/66b9854e000000001d020eb8</t>
    </r>
    <r>
      <rPr>
        <sz val="10.0"/>
      </rPr>
      <t xml:space="preserve">
Youtube
</t>
    </r>
    <r>
      <rPr>
        <color rgb="FF1155CC"/>
        <sz val="10.0"/>
        <u/>
      </rPr>
      <t>https://youtube.com/@roadtrippers-asia</t>
    </r>
  </si>
  <si>
    <t>586523787194270005</t>
  </si>
  <si>
    <t>HH-INROAIDC08</t>
  </si>
  <si>
    <t>HH-TJOCXCQD</t>
  </si>
  <si>
    <t>camilla_mamajoanne</t>
  </si>
  <si>
    <t>Instagram.com/camilla_mamajoanne</t>
  </si>
  <si>
    <t>Coriander Leaf @ Craig</t>
  </si>
  <si>
    <t>HH-TJOCXCQDYJU88</t>
  </si>
  <si>
    <t xml:space="preserve">BBQ Set for 3 People
</t>
  </si>
  <si>
    <t>HH-TXXXXXZTEHA98</t>
  </si>
  <si>
    <t>Jade At The Fullerton Hotel Singapore</t>
  </si>
  <si>
    <t>588266548222230546</t>
  </si>
  <si>
    <t>HH-TXXFOERQCZG17</t>
  </si>
  <si>
    <t>HH-TSAAGLUQSBJ96</t>
  </si>
  <si>
    <t>Edge Festive Dinner (Everyday)</t>
  </si>
  <si>
    <t>November Campaign</t>
  </si>
  <si>
    <t>19a820dc127fb29d</t>
  </si>
  <si>
    <t>8250974</t>
  </si>
  <si>
    <t>HH-SGVINZVD12</t>
  </si>
  <si>
    <t>(New) Premium Buffet + 2 Special menus</t>
  </si>
  <si>
    <t>587684440852398251</t>
  </si>
  <si>
    <t>8294327</t>
  </si>
  <si>
    <t>HH-SGVINUIL95</t>
  </si>
  <si>
    <t>HH-TJETRRAY</t>
  </si>
  <si>
    <t>jeethehungrytraveler</t>
  </si>
  <si>
    <t>Instagram.com/jeethehungrytraveler</t>
  </si>
  <si>
    <t>3-Course Set Dinner + 1 Complimentary Drink (Prosecco, House pour Wine, Mocktail, Soft drink)</t>
  </si>
  <si>
    <t>586377001855353092</t>
  </si>
  <si>
    <t>HH-TJETRRAYOKA46</t>
  </si>
  <si>
    <t>583159738104545881</t>
  </si>
  <si>
    <t>8297705</t>
  </si>
  <si>
    <t>HH-SGXCTYWHKGT29</t>
  </si>
  <si>
    <t>583159735688626246</t>
  </si>
  <si>
    <t>HH-SGXCTYWHHZX78</t>
  </si>
  <si>
    <t>HH-INYE9</t>
  </si>
  <si>
    <t>yenlyn0109</t>
  </si>
  <si>
    <t>Instagram.com/yenlyn0109</t>
  </si>
  <si>
    <r>
      <rPr>
        <rFont val="Arial"/>
      </rPr>
      <t xml:space="preserve">Cross post to: </t>
    </r>
    <r>
      <rPr>
        <rFont val="Arial"/>
        <color rgb="FF1155CC"/>
        <u/>
      </rPr>
      <t>https://www.facebook.com/yanlinfansclub/?ref=_xav_ig_profile_page_web#</t>
    </r>
  </si>
  <si>
    <t>586522317895500364</t>
  </si>
  <si>
    <t>8225149</t>
  </si>
  <si>
    <t>HH-INYE9IDH80</t>
  </si>
  <si>
    <t>587080189855400102</t>
  </si>
  <si>
    <t>8215400</t>
  </si>
  <si>
    <t>HH-SGLUI2PHD89</t>
  </si>
  <si>
    <r>
      <rPr>
        <rFont val="Arial"/>
      </rPr>
      <t xml:space="preserve">Cross post to: </t>
    </r>
    <r>
      <rPr>
        <rFont val="Arial"/>
        <color rgb="FF1155CC"/>
        <u/>
      </rPr>
      <t>https://www.facebook.com/yanlinfansclub/?ref=_xav_ig_profile_page_web#</t>
    </r>
  </si>
  <si>
    <t>586522321654382894</t>
  </si>
  <si>
    <t>HH-INYE9DTV77</t>
  </si>
  <si>
    <t>5 Course Omakase for 1 Person (Mon ; Fri/Sat)</t>
  </si>
  <si>
    <r>
      <rPr>
        <rFont val="Arial"/>
      </rPr>
      <t xml:space="preserve">Cross post to: </t>
    </r>
    <r>
      <rPr>
        <rFont val="Arial"/>
        <color rgb="FF1155CC"/>
        <u/>
      </rPr>
      <t>https://www.facebook.com/yanlinfansclub/?ref=_xav_ig_profile_page_web#</t>
    </r>
  </si>
  <si>
    <t>586522326435627264</t>
  </si>
  <si>
    <t>8209683</t>
  </si>
  <si>
    <t>HH-INYE9GZQ11</t>
  </si>
  <si>
    <r>
      <rPr>
        <rFont val="Arial"/>
      </rPr>
      <t xml:space="preserve">Cross post to: </t>
    </r>
    <r>
      <rPr>
        <rFont val="Arial"/>
        <color rgb="FF1155CC"/>
        <u/>
      </rPr>
      <t>https://www.facebook.com/yanlinfansclub/?ref=_xav_ig_profile_page_web#</t>
    </r>
  </si>
  <si>
    <t>587217442934095980</t>
  </si>
  <si>
    <t>HH-INYE9OZM93</t>
  </si>
  <si>
    <t>588542205631922714</t>
  </si>
  <si>
    <t>8294261</t>
  </si>
  <si>
    <t>HH-TXXFOERQMFE29</t>
  </si>
  <si>
    <t>Tanoke</t>
  </si>
  <si>
    <t>588662051996959299</t>
  </si>
  <si>
    <t>8297675</t>
  </si>
  <si>
    <t>HH-SGVINQFV57</t>
  </si>
  <si>
    <t>HH-TMIXXXLM</t>
  </si>
  <si>
    <t>mickeyhuang0126</t>
  </si>
  <si>
    <t>Instagram.com/mickeyhuang0126</t>
  </si>
  <si>
    <t>Festive Weekend Brunch</t>
  </si>
  <si>
    <r>
      <rPr>
        <rFont val="Arial"/>
      </rPr>
      <t xml:space="preserve">Cross post to: </t>
    </r>
    <r>
      <rPr>
        <rFont val="Arial"/>
        <color rgb="FF1155CC"/>
        <u/>
      </rPr>
      <t>https://www.facebook.com/yanlinfansclub/?ref=_xav_ig_profile_page_web#</t>
    </r>
  </si>
  <si>
    <t>586522330176421950</t>
  </si>
  <si>
    <t>8246167</t>
  </si>
  <si>
    <t>HH-INYE9YZH11</t>
  </si>
  <si>
    <t>(New) Premium Buffet + 1 Special Premium Menu</t>
  </si>
  <si>
    <r>
      <rPr>
        <rFont val="Arial"/>
      </rPr>
      <t xml:space="preserve">Cross post to: </t>
    </r>
    <r>
      <rPr>
        <rFont val="Arial"/>
        <color rgb="FF1155CC"/>
        <u/>
      </rPr>
      <t>https://www.facebook.com/yanlinfansclub/?ref=_xav_ig_profile_page_web#</t>
    </r>
  </si>
  <si>
    <t>586522334437835096</t>
  </si>
  <si>
    <t>8209662</t>
  </si>
  <si>
    <t>HH-INYE9OQF16</t>
  </si>
  <si>
    <t>HH-SGDOA</t>
  </si>
  <si>
    <t>doveria</t>
  </si>
  <si>
    <t>Instagram.com/doveria</t>
  </si>
  <si>
    <t>587065685952430171</t>
  </si>
  <si>
    <t xml:space="preserve">	8233173</t>
  </si>
  <si>
    <t>HH-SGDOAQCK24</t>
  </si>
  <si>
    <t>HH-TRALIEPU</t>
  </si>
  <si>
    <t>ray_yee</t>
  </si>
  <si>
    <t>Instagram.com/ray_yee</t>
  </si>
  <si>
    <r>
      <rPr>
        <sz val="10.0"/>
      </rPr>
      <t xml:space="preserve">Cross post to: Facebook: https://www.facebook.com/raymondyeesg
Google Reviews: https://maps.app.goo.gl/aAWEDMEmCn1uvCESA?g_st=ic
TikTok: https://www.tiktok.com/@ray_yee2022?_r=1&amp;_t=ZS-91UwQljLKjA
Xiaohongshu (XHS): https://xhslink.com/m/9CbXhaBnW3T
Lemon8: </t>
    </r>
    <r>
      <rPr>
        <color rgb="FF1155CC"/>
        <sz val="10.0"/>
        <u/>
      </rPr>
      <t>https://s.lemon8-app.com/s/GgkxkdvZRN</t>
    </r>
  </si>
  <si>
    <t>588685880877908260</t>
  </si>
  <si>
    <t>HH-TRALIEPUHQW95</t>
  </si>
  <si>
    <t>584323061571125455</t>
  </si>
  <si>
    <t>8123068</t>
  </si>
  <si>
    <t>HH-SGXCTYWHFPK93</t>
  </si>
  <si>
    <t>588369420272009354</t>
  </si>
  <si>
    <t>HH-SGAITWVE18</t>
  </si>
  <si>
    <t>Festive Lunch Buffet</t>
  </si>
  <si>
    <t>19a9f7e60d9e1ab5</t>
  </si>
  <si>
    <t>HH-TMIXXXLMKII90</t>
  </si>
  <si>
    <t xml:space="preserve">Festive Barbecue Dinner Buffet (Fri-Sat)
</t>
  </si>
  <si>
    <t>19aa56246fa1fc83</t>
  </si>
  <si>
    <t>8300342</t>
  </si>
  <si>
    <t>HH-TMIXXXLMWSX62</t>
  </si>
  <si>
    <t>589087879633043926</t>
  </si>
  <si>
    <t>HH-SIKEXHUD64</t>
  </si>
  <si>
    <t>588254674348933156</t>
  </si>
  <si>
    <t>HH-TXXXXXZTVNO54</t>
  </si>
  <si>
    <t>588664475465810125</t>
  </si>
  <si>
    <t>HH-SGAITCSF64</t>
  </si>
  <si>
    <t>Festive Dinner Buffet</t>
  </si>
  <si>
    <r>
      <rPr>
        <sz val="10.0"/>
      </rPr>
      <t xml:space="preserve">Cross post to: Facebook: https://www.facebook.com/raymondyeesg
Google Reviews: https://maps.app.goo.gl/aAWEDMEmCn1uvCESA?g_st=ic
TikTok: https://www.tiktok.com/@ray_yee2022?_r=1&amp;_t=ZS-91UwQljLKjA
Xiaohongshu (XHS): https://xhslink.com/m/9CbXhaBnW3T
Lemon8: </t>
    </r>
    <r>
      <rPr>
        <color rgb="FF1155CC"/>
        <sz val="10.0"/>
        <u/>
      </rPr>
      <t>https://s.lemon8-app.com/s/GgkxkdvZRN</t>
    </r>
  </si>
  <si>
    <t>588685883310866946</t>
  </si>
  <si>
    <t>HH-TRALIEPUKFZ11</t>
  </si>
  <si>
    <t>587217447027999049</t>
  </si>
  <si>
    <t>HH-SGDOALUU75</t>
  </si>
  <si>
    <r>
      <rPr>
        <sz val="10.0"/>
      </rPr>
      <t xml:space="preserve">Cross post to: Facebook: https://www.facebook.com/raymondyeesg
Google Reviews: https://maps.app.goo.gl/aAWEDMEmCn1uvCESA?g_st=ic
TikTok: https://www.tiktok.com/@ray_yee2022?_r=1&amp;_t=ZS-91UwQljLKjA
Xiaohongshu (XHS): https://xhslink.com/m/9CbXhaBnW3T
Lemon8: </t>
    </r>
    <r>
      <rPr>
        <color rgb="FF1155CC"/>
        <sz val="10.0"/>
        <u/>
      </rPr>
      <t>https://s.lemon8-app.com/s/GgkxkdvZRN</t>
    </r>
  </si>
  <si>
    <t>588685885827448953</t>
  </si>
  <si>
    <t>HH-TRALIEPUROA97</t>
  </si>
  <si>
    <t>19a961925defb8d6</t>
  </si>
  <si>
    <t>HH-SGTHDVZCTHW00</t>
  </si>
  <si>
    <t>587684432396157297</t>
  </si>
  <si>
    <t>HH-SGVINZJU99</t>
  </si>
  <si>
    <t>HH-SGTHN</t>
  </si>
  <si>
    <t>thesherryamin</t>
  </si>
  <si>
    <t>Instagram.com/thesherryamin</t>
  </si>
  <si>
    <t>Sharing Set for 2 People + Alcoholic Beverage</t>
  </si>
  <si>
    <t>No pork &amp; Halal</t>
  </si>
  <si>
    <t>KOL canceled</t>
  </si>
  <si>
    <t>CANCEL</t>
  </si>
  <si>
    <t>Guillaume, KOL canceled</t>
  </si>
  <si>
    <t>Sabio by the Sea</t>
  </si>
  <si>
    <t>Joie de Vivre Weekend Brunch</t>
  </si>
  <si>
    <r>
      <rPr>
        <sz val="10.0"/>
      </rPr>
      <t xml:space="preserve">2 adults + 1 child 
Instagram : </t>
    </r>
    <r>
      <rPr>
        <color rgb="FF1155CC"/>
        <sz val="10.0"/>
        <u/>
      </rPr>
      <t>https://www.instagram.com/hey.itsmechie</t>
    </r>
    <r>
      <rPr>
        <sz val="10.0"/>
      </rPr>
      <t xml:space="preserve"> (will post stories as well)</t>
    </r>
  </si>
  <si>
    <t>581301549746618796</t>
  </si>
  <si>
    <t>HH-SGHEESGX</t>
  </si>
  <si>
    <t>577963116764594200</t>
  </si>
  <si>
    <t>HH-SGTHTMQO</t>
  </si>
  <si>
    <t>HH-SGSEO</t>
  </si>
  <si>
    <t>serenetomato</t>
  </si>
  <si>
    <t>Instagram.com/serenetomato</t>
  </si>
  <si>
    <t>HH-SGFOSULR</t>
  </si>
  <si>
    <r>
      <rPr>
        <sz val="10.0"/>
      </rPr>
      <t xml:space="preserve">Instagram : </t>
    </r>
    <r>
      <rPr>
        <color rgb="FF1155CC"/>
        <sz val="10.0"/>
        <u/>
      </rPr>
      <t>https://www.instagram.com/hey.itsmechie</t>
    </r>
    <r>
      <rPr>
        <sz val="10.0"/>
      </rPr>
      <t xml:space="preserve"> (will post stories as well)</t>
    </r>
  </si>
  <si>
    <t>575887573416411909</t>
  </si>
  <si>
    <t>HH-LOGIIBWB</t>
  </si>
  <si>
    <t>HH-SGFOH</t>
  </si>
  <si>
    <t>foodhunterph</t>
  </si>
  <si>
    <t>Instagram.com/foodhunterph</t>
  </si>
  <si>
    <t>HH-TSHLOWHF</t>
  </si>
  <si>
    <t>shirlynlw</t>
  </si>
  <si>
    <t>Instagram.com/shirlynlw</t>
  </si>
  <si>
    <t>KOL username</t>
  </si>
  <si>
    <t>In Charge</t>
  </si>
  <si>
    <t>Contacted</t>
  </si>
  <si>
    <t>Num Reviews</t>
  </si>
  <si>
    <t>Price per content</t>
  </si>
  <si>
    <t>Total price</t>
  </si>
  <si>
    <t>Extra Free post</t>
  </si>
  <si>
    <t>Gui</t>
  </si>
  <si>
    <t>Contacted/Accepted</t>
  </si>
  <si>
    <t xml:space="preserve">waiting </t>
  </si>
  <si>
    <r>
      <rPr>
        <color rgb="FF1155CC"/>
        <sz val="10.0"/>
        <u/>
      </rPr>
      <t>roadtripper.asia</t>
    </r>
    <r>
      <rPr>
        <sz val="10.0"/>
      </rPr>
      <t>.</t>
    </r>
  </si>
  <si>
    <t>8Foodlab</t>
  </si>
  <si>
    <t>Ieatishootipost</t>
  </si>
  <si>
    <t>Onebiteonly</t>
  </si>
  <si>
    <t>seanchankw</t>
  </si>
  <si>
    <t>dargoyaki</t>
  </si>
  <si>
    <t>jae7iew</t>
  </si>
  <si>
    <t>Auntyeats</t>
  </si>
  <si>
    <t>Contacted/Refused</t>
  </si>
  <si>
    <t>Brenda Tan</t>
  </si>
  <si>
    <t>Aikenchia</t>
  </si>
  <si>
    <t>Jason.explores</t>
  </si>
  <si>
    <t>Lucy.rezel</t>
  </si>
  <si>
    <t>Rontreechan</t>
  </si>
  <si>
    <t>Amelia_singapore</t>
  </si>
  <si>
    <t>Contacted/Ghosted</t>
  </si>
  <si>
    <t>Fir_foodie</t>
  </si>
  <si>
    <t>Chiaraang</t>
  </si>
  <si>
    <t>Contacted/November</t>
  </si>
  <si>
    <t>VannyTelly</t>
  </si>
  <si>
    <t>Lutonikuyalevi</t>
  </si>
  <si>
    <t>Makoeats</t>
  </si>
  <si>
    <t>Therantingpanda</t>
  </si>
  <si>
    <r>
      <rPr>
        <rFont val="Arial"/>
        <color rgb="FF1155CC"/>
        <sz val="10.0"/>
      </rPr>
      <t>the.sg</t>
    </r>
    <r>
      <rPr>
        <rFont val="Arial"/>
        <sz val="10.0"/>
      </rPr>
      <t>.nomad</t>
    </r>
  </si>
  <si>
    <t xml:space="preserve">Lars </t>
  </si>
  <si>
    <t>Myfoodiegallerysg</t>
  </si>
  <si>
    <t>Tong</t>
  </si>
  <si>
    <t>eatingjourney</t>
  </si>
  <si>
    <t>Bigjohnjiak</t>
  </si>
  <si>
    <t>Goofytwocooks</t>
  </si>
  <si>
    <t>Accepted</t>
  </si>
  <si>
    <t>Foody_flyers</t>
  </si>
  <si>
    <t>Parttimefoodblogger</t>
  </si>
  <si>
    <t>ongoing collabs</t>
  </si>
  <si>
    <t>livewithxiaojie</t>
  </si>
  <si>
    <t xml:space="preserve">ray_yee
</t>
  </si>
  <si>
    <t xml:space="preserve">eat_play_lifestyle
</t>
  </si>
  <si>
    <t>Foodkakis</t>
  </si>
  <si>
    <t xml:space="preserve">Yong Wei Kai </t>
  </si>
  <si>
    <t>Maggiegiehu</t>
  </si>
  <si>
    <t>elma_chin</t>
  </si>
  <si>
    <t>Arctheshark</t>
  </si>
  <si>
    <t>Familystaysg</t>
  </si>
  <si>
    <t>omgdidwejust</t>
  </si>
  <si>
    <t>ghibli_ojisan</t>
  </si>
  <si>
    <t>blessedmomcess</t>
  </si>
  <si>
    <t>jjloves</t>
  </si>
  <si>
    <t>benwhoah</t>
  </si>
  <si>
    <t>yongthefoodmonster</t>
  </si>
  <si>
    <t>puckerandpout</t>
  </si>
  <si>
    <r>
      <rPr>
        <rFont val="Inter, sans-serif"/>
        <color rgb="FF1155CC"/>
        <sz val="10.0"/>
      </rPr>
      <t>vivian.sg</t>
    </r>
    <r>
      <rPr>
        <rFont val="Inter, sans-serif"/>
        <color rgb="FF404452"/>
        <sz val="10.0"/>
      </rPr>
      <t>.5</t>
    </r>
  </si>
  <si>
    <t>foodiekom</t>
  </si>
  <si>
    <t>qlyx</t>
  </si>
  <si>
    <t>chloebutnotreally</t>
  </si>
  <si>
    <t>blackivory</t>
  </si>
  <si>
    <t>getfedsg</t>
  </si>
  <si>
    <t>goodfomood</t>
  </si>
  <si>
    <t>anaffairwithfood</t>
  </si>
  <si>
    <t>callmepuipuii</t>
  </si>
  <si>
    <t>seoulcoolsg</t>
  </si>
  <si>
    <t>keanmono</t>
  </si>
  <si>
    <t>Price per post</t>
  </si>
  <si>
    <t>Restaurant Code</t>
  </si>
  <si>
    <t>Restaurant Name</t>
  </si>
  <si>
    <t>Social Media</t>
  </si>
  <si>
    <t>Booking Date</t>
  </si>
  <si>
    <t>Boost Code</t>
  </si>
  <si>
    <t>Post Type</t>
  </si>
  <si>
    <t>Post Date</t>
  </si>
  <si>
    <t>Post URL</t>
  </si>
  <si>
    <t>D+1</t>
  </si>
  <si>
    <t>Views</t>
  </si>
  <si>
    <t>Likes</t>
  </si>
  <si>
    <t>D+5</t>
  </si>
  <si>
    <t>Views (+5)</t>
  </si>
  <si>
    <t>Comments (+5)</t>
  </si>
  <si>
    <t>Likes (+5)</t>
  </si>
  <si>
    <t>D+10</t>
  </si>
  <si>
    <t>Views (+10</t>
  </si>
  <si>
    <t>Comments (+10)</t>
  </si>
  <si>
    <t>Likes (+10)</t>
  </si>
  <si>
    <t>growth rate</t>
  </si>
  <si>
    <t>Conv Rate</t>
  </si>
  <si>
    <t>CPM</t>
  </si>
  <si>
    <t>Content</t>
  </si>
  <si>
    <t>Hook (First 5 Seconds)</t>
  </si>
  <si>
    <t>Transcript</t>
  </si>
  <si>
    <t>views (latest total)</t>
  </si>
  <si>
    <t>HH-IN36Y</t>
  </si>
  <si>
    <t>365days2play</t>
  </si>
  <si>
    <t/>
  </si>
  <si>
    <t xml:space="preserve">Thai-European </t>
  </si>
  <si>
    <t>Instagram</t>
  </si>
  <si>
    <t>Instagram.com/365days2play</t>
  </si>
  <si>
    <t>Paid</t>
  </si>
  <si>
    <t>Video</t>
  </si>
  <si>
    <t>https://www.instagram.com/p/C_AmcP_SZxO/</t>
  </si>
  <si>
    <t>Unique things to do aboard a ship, XX cuisines (AI and text)</t>
  </si>
  <si>
    <t>HH-INAAD</t>
  </si>
  <si>
    <t>aayan_world</t>
  </si>
  <si>
    <t>International</t>
  </si>
  <si>
    <t>Instagram.com/aayan_world</t>
  </si>
  <si>
    <t>https://www.instagram.com/p/DONfTcejOx6/</t>
  </si>
  <si>
    <t xml:space="preserve">✨ When in Thailand, food isn’t just a meal — it’s an experience. 🇹🇭
On my recent trip, I discovered @hungryhub_th the app that completely changed the way I dine out here. Instead of walk-ins, I booked an exclusive package through Hungry Hub — knowing the price upfront, no hidden charges, and menus specially curated just for their members. 🍲🥢
From the moment the first dish arrived, I knew this wasn’t your regular dinner. It felt premium, personalized, and effortless — all thanks to Hungry Hub. The best part? These deals aren’t available anywhere else, so it feels like unlocking a secret dining world. 🔑✨
📲 If you’re visiting or living in Thailand, skip the hassle and book your slots through Hungry Hub. Trust me, your taste buds will thank you! 💯
#hungryhub #Thailandfoodie #luxurydining #exclusivepackages #thaifoodexperience
[ Hungry Hub, Thailand dining, Thailand foodie, exclusive dining packages, premium dining, curated food experiences, Thailand restaurants, luxury dining, food reservations app, no hidden charges, easy reservations, Bangkok food, Thai food journey, foodie in Thailand, unique dining deals, premium food experience, Thailand food guide, hidden gems Thailand, dining made easy, travel &amp; food Thailand, baby food blogger, food vlogger, dubai kids] &amp; </t>
  </si>
  <si>
    <t>https://www.instagram.com/p/DNfuVImS49G/</t>
  </si>
  <si>
    <t xml:space="preserve">Just found my new Bangkok obsession 😍 — Copper Beyond Buffet at Gaysorn Amarin!
This award-winning buffet (Best Buffet Restaurants Award 2024 🏆) is next-level luxury:
 🦞 Baked &amp; Torched Canadian Lobster Tail with trio cheese velouté — creamy, rich, melt-in-your-mouth goodness
 🦀 Korean Crab Paste DIY Rice Bowl — umami bomb &amp; so fun to mix
Over 140 dishes — from premium meats, fresh seafood, sushi, Thai favourites, to Michelin-level desserts 🍰✨
💡 Pro tip: Book through Hungry Hub to get their full Pack A experience for only 2,599 THB/pax, skip the queue &amp; dine stress-free.
If you’re coming to Bangkok, SAVE this spot 🥢 — it’s 100% worth it!
@hungryhub_th 
#hungryhubthailand #hungryhub
#copperbeyondbuffet 
#bangkokbuffet &amp; </t>
  </si>
  <si>
    <t>Japanese</t>
  </si>
  <si>
    <t>https://www.instagram.com/p/DNk9UFHSazA/</t>
  </si>
  <si>
    <t xml:space="preserve">If you love Japanese food, this is the buffet to visit in Bangkok. 🍣✨
Oishi Grand at Siam Paragon serves over 140 premium dishes — from thick-cut sashimi and chef’s premium sushi sets, to wagyu udon, sizzling teppanyaki, comforting dobin mushi, Thai favourites, Chinese delicacies, and even Häagen-Dazs with juicy Japanese melon.
The best part? It’s only ฿1,119 per person when you book exclusively via Hungry Hub. Premium quality, huge variety, and unbeatable value — this is hands down one of my top buffet picks in Bangkok.
📍 Siam Paragon – Oishi Grand
 📲 Book now on Hungry Hub
@hungryhub_th 
#hungryhubthailand #hungryhub
#oishigrandsiamparagon
#oishigrand 
#bangkokjapanesebuffet &amp; </t>
  </si>
  <si>
    <t>https://www.instagram.com/p/DNse0kWYmjk/</t>
  </si>
  <si>
    <t xml:space="preserve">If you’re in Bangkok and craving an unforgettable sushi experience, Kohaku Omakase is a must. 🌟 Rated 4.9 stars with over 2,000 glowing reviews, it’s not just about the food — the setting is classy, calm, and intimate, perfect for a special night out or even a solo treat.
The sushi here is made with premium seasonal seafood flown in directly from Japan, and every bite is a flavour bomb. 🍣 The chef’s passion really shines through — torching, plating, and presenting each dish like a piece of art.
I booked via Hungry Hub and got a full 10-course omakase for only 1,165 baht — seriously unbeatable for this quality. 
Honestly, one of the best omakase experiences I’ve ever had. Highly recommend booking your slot through Hungry Hub to enjoy this deal. 💛
@hungryhub_th 
#hungryhubthailand #hungryhub &amp; </t>
  </si>
  <si>
    <t>Fusion</t>
  </si>
  <si>
    <t>https://www.instagram.com/p/DNyBhp70jHA/</t>
  </si>
  <si>
    <t xml:space="preserve">Just found my new favourite rooftop bar in Bangkok — Lamaya! 🌇✨
 Perched on the 30th floor of Staybridge Suites Sukhumvit 24, it’s got stunning city views, tribal-inspired cocktails in the cutest glasses, and that tropical escape vibe right in the middle of the city.
Started outside for the views, then moved indoors for dinner — warm lighting, live jazz, and a super cozy atmosphere. 🎶
 Booked the Party Pack sharing set for 2 on Hungry Hub for just 1,690 baht and got:
 🍣 Hotate Uramaki
 🌮 Juicy wagyu beef tacos
 🦑 Crispy calamari
 🍟 Truffle fries
 🍹 Two drinks
 If you want good food + good vibes + gorgeous views, Lamaya’s where it’s at.
 📌 Save this for your next trip &amp; book via Hungry Hub for the best deal!
@hungryhub_th 
#hungryhubthailand #hungryhub #lamayabangkok #lamayarooftopbar &amp; </t>
  </si>
  <si>
    <t>Steakhouse</t>
  </si>
  <si>
    <t>https://www.instagram.com/p/DN9y149EQ-U/</t>
  </si>
  <si>
    <t xml:space="preserve">If you’re a true meat lover, this is paradise. 🥩✨
 At Gentle Butcher in Sathorn, I had unlimited Hataka Wagyu A5, Foie Gras, and Dry Aged Steak — all for just ฿2,390 per person when booking via Hungry Hub.
From melt-in-your-mouth wagyu tenderloin to fresh lobster, grilled beef tongue, creamy truffle pasta, and even dry aged sashimi — every bite was pure bliss. 💯 The quality, variety, and flavor here are on another level.
Definitely my top steak buffet pick in Bangkok. 🔥 Save this for your next trip!
@hungryhub_th 
#hungryhubthailand #hungryhub
#gentlebutcher #bangkok #steakbuffetbangkok &amp; </t>
  </si>
  <si>
    <t>https://www.instagram.com/p/DM-YoM1T99h/</t>
  </si>
  <si>
    <t xml:space="preserve">COPPER BEYOND
Possibly the best luxury buffet in Bangkok. Copper beyond not only serve more than 200 all you can eat items, even oysters, sashimi, wagyu beef and lobster are all unlimited.
Just download and make your reservation through Hungry Hub app to secure your slots to enjoy the deal at 2599baht ($103sgd).
📍Gaysorn Amarin, Unit 3F-s06, 3F-s07 502, Phloen Chit Rd, Lumphini, Pathum Wan, Bangkok 10330, Thailand
@hungryhub_sg
@hungryhub_th 
@copperbeyondbuffet 
#bangkok #buffet #travel #thailand #hungryhub #wagyu #wheretoeat #foodreview #hojiakbo #sginstagram #foodvlogger #viral #fyp #bigjohnjiak &amp; </t>
  </si>
  <si>
    <t>Tiktok</t>
  </si>
  <si>
    <t>Tiktok.com/@bigjohnjiak</t>
  </si>
  <si>
    <t>https://www.tiktok.com/@bigjohnjiak/video/7535086654705487111</t>
  </si>
  <si>
    <t>https://tiktok.com/@bigjohnjiak</t>
  </si>
  <si>
    <t>https://www.tiktok.com/@bigjohnjiak/video/7558094617837620487</t>
  </si>
  <si>
    <t>NAMA JAPANESE AND SEAFOOD BUFFET Must try Japanese premium buffet in Bangkok with almost 200 different items from sushi, sashimi, fresh seafood to grilled meats amd more. Remember to make your reservation through the Hungry hub app. 📍24th floor Centara Grand and Bangkok Convention Centre, 999/99 Rama I Rd, Khwaeng Pathum Wan, Pathum Wan, Bangkok 10330, Thailand @hungryhubofficial  #buffet #japanesefood #sashimi #wagyu #bangkok  &amp; ["buffet","japanesefood","sashimi","wagyu","bangkok"]</t>
  </si>
  <si>
    <t>https://www.instagram.com/p/DPeBf9lkwYF/</t>
  </si>
  <si>
    <t xml:space="preserve">NAMA JAPANESE AND SEAFOOD BUFFET
Must try Japanese premium buffet in Bangkok with almost 200 different items from sushi, sashimi, fresh seafood to grilled meats and many more.
Remember to make your reservation through the Hungry hub app.
📍24th floor Centara Grand and Bangkok Convention Centre, 999/99 Rama I Rd, Khwaeng Pathum Wan, Pathum Wan, Bangkok 10330, Thailand
@hungryhubofficial @hungryhub_th @nama__buffet
#buffet #japanesefood #sashimi #wagyu #bangkokfood #bangkok #whattoeat #foodreview #hojiakbo #hungryhub #foodvlogger #sginstagram #viral #fyp #bigjohnjiak &amp; </t>
  </si>
  <si>
    <t>HH-INBRL</t>
  </si>
  <si>
    <t>Instagram.com/brenttimmtravel</t>
  </si>
  <si>
    <t>https://www.instagram.com/p/DMhAg8itih2/</t>
  </si>
  <si>
    <t>Welcome to the BEST buffet in Thailand, and maybe the best on the planet. This is @copperbeyondbuffet , and I’m still dreaming about every sweet, savory, and succulent bite. It’s one of the most popular restaurants in Bangkok, and if you want to feast on 100+ delicious dishes, you need a reservation to avoid the long queue!
I booked mine through @hungryhub_th — the app that makes it so easy to discover and reserve the hottest and most unique restaurants in Thailand, while getting the best deals every time.
Which food looks the best to you?
#hungryhub #buffet #thailand #bangkok #travelfoodie</t>
  </si>
  <si>
    <t>https://www.instagram.com/p/DNU1brwo6y9/</t>
  </si>
  <si>
    <t xml:space="preserve">It’s meat sweats Monday! This is the @gentle.butcher and they’re offering the most protein-packed buffet I’ve ever visited in my life. I’m pretty sure we tried every cut of steak known to man here, along with fish, shrimp, chicken, lamb and more. This restaurant is super popular, so make sure you use the @hungryhub_th app to book your table and find the best deals at Thailand’s most delicious restaurants. 
Which dish looked best? 
#hungryhub #thailand #meatsweats #bangkok #bangkokfoodie &amp; </t>
  </si>
  <si>
    <t>https://www.instagram.com/p/DN_wnndDLkd/</t>
  </si>
  <si>
    <t xml:space="preserve">Date nights in Bangkok just hit different with roses, boats, and view of the incredible Icon Siam. My girlfriend and I celebrated out anniversary at @siamyachtclub and it was one of our most memorable nights in Thailand. We found an amazing deal on this four-course dinner with drinks using the @hungryhub_th app. This is our 3rd time using Hungry Hub in Bangkok, and it’s now our go-to app for finding the best restaurants all around the city. Download it before your next trip to Thailand and treat your partner to a night they’ll never forget!
🇹🇭 #thailand #bangkok #hungryhub #thaifoodstagram #iconsiam &amp; </t>
  </si>
  <si>
    <t>Indian</t>
  </si>
  <si>
    <t>https://www.instagram.com/p/DOLQDXJjLaQ/</t>
  </si>
  <si>
    <t xml:space="preserve">This is the best Indian food I’ve ever had in Thailand!
We were both craving Indian food, and found @jharokhabyindus through our favorite food app in Thailand – @hungryhub_th And SHEESH… this place blew us away! The flavors were out of this world——every dish packed with spice, depth, and soul . Combine that with the gorgeous setting and it’s easily one of the most memorable dining experiences we’ve had in Bangkok. Highly recommend if you’re craving authentic Indian cuisine with a touch of elegance. Download Hungry hub to find amazing restaurants like this all over Thailand! 
What’s the best naan? 
🇹🇭 #hungryhub #bangkok #indianfood #desifood #thailand &amp; </t>
  </si>
  <si>
    <t>Thai</t>
  </si>
  <si>
    <t>https://www.instagram.com/p/DOnv4PiDDlJ/</t>
  </si>
  <si>
    <t xml:space="preserve">For this week’s Thailand Date Night, we headed to @samosorn_restaurant and we were honestly blown away! Every dish was more than just food—it was art on a plate, with super colorful Thai-fusion flavors and mind-blowing presentation. The atmosphere was perfect for a special night out, and booking through @hungryhub_th got us an amazing discount. If you want to experience Bangkok’s most creative and vibrant Thai cuisine, this place is a must-try.
Do you like Thai food? 
🇹🇭 #hungryhub #thaifood #bangkok #visitthailand #bangkokeats &amp; </t>
  </si>
  <si>
    <t>Tiktok.com/@brenttimmtravel</t>
  </si>
  <si>
    <t>https://www.tiktok.com/@brent.timm.travel/video/7550273909384334622</t>
  </si>
  <si>
    <t>For this week's Thai Date Night, we headed SAMOSORN ONE and we were honestly blown away! Every dish was more than just food—it was art on a plate, with super colorful Thai-fusion flavors and mind-blowing presentation. The atmosphere was perfect for a special night out, and booking through @HungryHub_Official got us an amazing discount. If you want to experience Bangkok’s most creative and vibrant Thai cuisine, this place is a must-try. #SamosornOne #hungryhub #thaifood #bangkok #visitthailand  &amp; ["samosornone","hungryhub","thaifood","bangkok","visitthailand"]</t>
  </si>
  <si>
    <t>HH-INBUW</t>
  </si>
  <si>
    <t>Saneh Jaan Glasshouse Sindhorn Wireless road</t>
  </si>
  <si>
    <t>Instagram.com/bubufoodshow</t>
  </si>
  <si>
    <t>https://www.instagram.com/p/DLT7WYaxASv/</t>
  </si>
  <si>
    <t>changing scenes according to beat (no VO, AI nor text)</t>
  </si>
  <si>
    <t>https://www.instagram.com/p/DLZjL5lRJj1/</t>
  </si>
  <si>
    <t>European</t>
  </si>
  <si>
    <t>https://www.instagram.com/p/DLbcObyxqT6/</t>
  </si>
  <si>
    <t>HH-INCA9</t>
  </si>
  <si>
    <t>candychi99</t>
  </si>
  <si>
    <t>Saffron Sky Garden Rooftop Banyan Tree Bangkok</t>
  </si>
  <si>
    <t xml:space="preserve">Thailand </t>
  </si>
  <si>
    <t>Instagram.com/candychi99</t>
  </si>
  <si>
    <t>https://www.instagram.com/p/C_P-LyAyQGA/</t>
  </si>
  <si>
    <t>Bangkok Rooftop Bar @location, $XXX (text only)</t>
  </si>
  <si>
    <t>HH-INCAW</t>
  </si>
  <si>
    <t>https://www.instagram.com/p/DI_DJGrvZR9/</t>
  </si>
  <si>
    <t>https://www.instagram.com/p/DIBt5d0zT05/</t>
  </si>
  <si>
    <t>[BANGKOK 🇹🇭] @siamyachtclub Siam Yacht Club – One of the most beautiful riverside restaurants in BANGKOK! 🌊🍷✨ 
An evening at Siam Yacht Club at Royal Orchid Sheraton Hotel located along Chao Phraya river is pure magic! 💫 With the ICONSIAM skyline twinkling across the river, we indulged in an exclusive dining package via @hungryhub_th - The Bar Package: 3 dishes + 8 cocktails OR 1 bottle of wine for 4 people at just ฿1,990! 🍷🍹 
What makes this experience special? HungryHub's exclusive packages unlock premium dining at unbeatable value, giving access to seamless reservation experience. 
As wine lovers, we had to go for the bottle of wine🥂, the perfect pairing for this dreamy riverside dinner. Plus, with live performances from Thursday to Sunday, the ambiance is on another level! 🎶✨ 
Here's what we enjoyed: 
🍤 Piri-Piri White Prawns – Juicy prawns with feta, wild rocket, and a spicy kick from chili oil &amp; lemon. 
🍝 Green Curry Linguine with Wild Salmon – A bold fusion of green curry cream, ikura, anchovies Colatura, and green peas – bursting with flavor! 
🔥 Tom Yum Seafood Black Rigatoni – White prawns, baby squid, and salted cod roe tossed in a tom yum-infused foam sauce. 
For unmatched views, gourmet flavors, and exclusive perks, this is the spot! 🍷🌊 
Book on HungryHub and elevate your dining experience. 
#Hungryhub #SiamYachtClub #BangkokEats #ExclusiveDining #BangkokFoodie</t>
  </si>
  <si>
    <t>Hungryhub SiamYachtClub BangkokEats ExclusiveDining BangkokFoodie</t>
  </si>
  <si>
    <t>HH-INCHTSAA</t>
  </si>
  <si>
    <t>christianandakita</t>
  </si>
  <si>
    <t>https://www.instagram.com/p/DQdbvEqEU68/</t>
  </si>
  <si>
    <t xml:space="preserve">Must-Visit All-You-Can-Eat Buffet in Bangkok! 🇹🇭
Today, we had the pleasure of dining at one of the highest-rated buffets in Thailand, and it truly exceeded our expectations! The buffet featured an impressive array of self-serve stations, along with a dedicated section where you could order over 80 à la carte items, all beautifully presented in fine dining style.
We booked our experience through @hungryhub_th ensuring we got the best deal possible, along with exclusive menu items! 
If you’re in Bangkok and looking for a culinary adventure, this buffet is a must-visit. Indulge in a feast that marries variety with gourmet flair, and savor every moment of your dining experience!
-
-
-
-
#foryou #fyp #foryoupage #fy #fypシ #hungryhub #bangkok🇹🇭 #thailandfood #thailandtravel &amp; </t>
  </si>
  <si>
    <t>https://tiktok.com/@christianandakitaeats</t>
  </si>
  <si>
    <t>video</t>
  </si>
  <si>
    <t>https://www.tiktok.com/@christianandakitaeats/video/7567238129858415879</t>
  </si>
  <si>
    <t>Must-Visit All-You-Can-Eat Buffet in Bangkok! 🇹🇭 Today, we had the pleasure of dining at one of the highest-rated buffets in Thailand, and it truly exceeded our expectations! The buffet featured an impressive array of self-serve stations, along with a dedicated section where you could order over 80 à la carte items, all beautifully presented in fine dining style. We booked our experience through @HungryHub_Official ensuring we got the best deal possible, along with exclusive menu items!  If you’re in Bangkok and looking for a culinary adventure, this buffet is a must-visit. Indulge in a feast that marries variety with gourmet flair, and savor every moment of your dining experience! - - - - #fyp #foryoupage #thailand🇹🇭 #hungryhub  &amp; [null,"fyp","foryoupage","thailand🇹🇭","hungryhub"]</t>
  </si>
  <si>
    <t>https://www.tiktok.com/@christianandakitaeats/video/7568815515422969095</t>
  </si>
  <si>
    <t>Best Japanese Buffet in Thailand! 🇹🇭  We visited the best seafood Japanese buffet in Bangkok! If you love seafood and sushi this is a must visit spot and make sure you book through @HungryHub_Official  - - - - #foryou #fyp #fy #foryoupage #hungryhub  &amp; [null,"foryou","fyp","fy","foryoupage","hungryhub"]</t>
  </si>
  <si>
    <t>https://www.tiktok.com/@christianandakitaeats/video/7573236343678176530</t>
  </si>
  <si>
    <t>Buffets in Bangkok are amazing! 🤩  #foryou #fyp #foryoupage #hungryhub  &amp; ["foryou","fyp","foryoupage","hungryhub"]</t>
  </si>
  <si>
    <t>HH-INDIY</t>
  </si>
  <si>
    <t>dilanthony</t>
  </si>
  <si>
    <t>Instagram.com/dilanthony</t>
  </si>
  <si>
    <t>https://www.instagram.com/p/C-ITWVQPKUs/</t>
  </si>
  <si>
    <t xml:space="preserve">There's this really nice rooftop spot that I want to take you to... conversation with someone (VO and text) </t>
  </si>
  <si>
    <t>HH-INDRM</t>
  </si>
  <si>
    <t>drelias_tam</t>
  </si>
  <si>
    <t xml:space="preserve">International </t>
  </si>
  <si>
    <t>Instagram.com/drelias_tam</t>
  </si>
  <si>
    <t>https://www.instagram.com/p/C-pROhOyD1M/</t>
  </si>
  <si>
    <t>XX and XXX at a buffet in XXX (text only)
OMG. There is XXXX in this Buffet?? (VO and text)</t>
  </si>
  <si>
    <t>HH-INFOX</t>
  </si>
  <si>
    <t>foodtreasurebox</t>
  </si>
  <si>
    <t>Instagram.com/foodtreasurebox</t>
  </si>
  <si>
    <t>https://www.instagram.com/p/C_fpQxsSAsf/</t>
  </si>
  <si>
    <t>The Best XXX Buffet (text only)
I can't believe I just had caviar at a buffet (VO and text)</t>
  </si>
  <si>
    <t>HH-INGIM</t>
  </si>
  <si>
    <t>giadinhcamcam</t>
  </si>
  <si>
    <t>Tiktok.com/@giadinhcamcam</t>
  </si>
  <si>
    <t>https://www.tiktok.com/@giadinhcamcam/video/7530268593448340744</t>
  </si>
  <si>
    <t xml:space="preserve">Series đi Thái và những điều chưa thử: Trải nghiệm kiểu “fine-dining” trên sông giữa lòng Bangkok @HungryHub_Official #giadinhcamcam #HungryHub #thailand #foodtiktok </t>
  </si>
  <si>
    <t>https://www.tiktok.com/@giadinhcamcam/video/7531243629118082322</t>
  </si>
  <si>
    <t>Series đi Thái và những điều chưa thử p.2: Buffet cao cấp với đầu bếp Michelin ngay trung tâm Bangkok mà có giá hợp lý có thể bạn chưa biết #giadinhcamcam #fyp @HungryHub_Official #HungryHub &amp; ["giadinhcamcam","fyp","hungryhub"]</t>
  </si>
  <si>
    <t>https://www.tiktok.com/@giadinhcamcam/video/7534347870984572168</t>
  </si>
  <si>
    <t>Series đi Thái và những điều chưa thử p.4: Buffet hải sản Nhật cao cấp ngay CentralWorld mà bọn mình mới tìm được... @HungryHub_Official #giadinhcamcam #foodtiktok #thailand🇹🇭 #HungryHub &amp; ["giadinhcamcam","foodtiktok","thailand🇹🇭","hungryhub"]</t>
  </si>
  <si>
    <t>https://www.instagram.com/p/DOnsRjljfK4/</t>
  </si>
  <si>
    <t xml:space="preserve">Konum için kaydedin❣️
[TR] Tayland’da en özel restoranlarda sıra beklemeden yerinizi ayırtmaya ne dersiniz?
Üstelik özel menülere, özel fiyatlarla ulaşma imkanı da var! Ben Copper Beyond Buffet’te Hungry Hub sayesinde hem en iyi fiyatı yakaladım hem de hiç sıra beklemeden direkt masama geçtim🦞
Kişi başı 2.600 Baht’a, 2 saat boyunca sınırsız açık büfe keyfi için rezervasyonunuzu @hungryhub_th üzerinden yapabilirsiniz. Bangkok’a geliyorsanız listenizin başına mutlaka ekleyin!🇹🇭
[EN] How about reserving a table at Thailand’s most exclusive restaurants without waiting in line? ✨
Plus, you get access to special menus at special prices! I experienced Copper Beyond Buffet with Hungry Hub and got the best deal — and the best part, I skipped the line and went straight to my table 🦞
For just 2,600 Baht per person, you can enjoy a 2-hour all-you-can-eat buffet. Simply book your spot through @hungryhub_th If you’re coming to Bangkok, this should definitely be on your list! 🇹🇭
Reklam #işbirliği #collab #thailand #bangkok #dining #copperbeyondbuffet #hungryhub #travel &amp; </t>
  </si>
  <si>
    <t>https://www.instagram.com/p/DLKb_7jzYaQ/</t>
  </si>
  <si>
    <t>All-You-Can-Eat 🎌🍣Craving quality Japanese cuisine in the heart of Bangkok? Head to Oishi Grand at Siam Paragon for a premium buffet experience. From melt-in-your-mouth sashimi and handcrafted sushi to sizzling grilled meats and crispy tempura, every dish is a celebration of authentic flavors and finesse. 🍣🔥
🌟 Pro tip: Book through the Hungry Hub App to unlock exclusive discounts, enjoy special set menus, and rack up Hungry Points (1 point = 1 Baht!). It’s the smartest way to dine in style and save while you’re at it.
#OishiGrand #SiamParagonEats #JapaneseBuffet #BangkokFoodie #HungryHubDeals #AllYouCanEatDelight 🍱</t>
  </si>
  <si>
    <t>HH-INHAS</t>
  </si>
  <si>
    <t>happylizzieeats</t>
  </si>
  <si>
    <t>Instagram.com/happylizzieeats</t>
  </si>
  <si>
    <t>https://www.instagram.com/p/DLSheAuvuVN/</t>
  </si>
  <si>
    <t>Experience Authentic Royal Thai Cuisine in an XXX way (VO and text)</t>
  </si>
  <si>
    <t>French</t>
  </si>
  <si>
    <t>https://www.instagram.com/p/DLh4KrFP2W5/</t>
  </si>
  <si>
    <t>This got to be one of XXX's BEST NEW Restaurants... (VO and text)</t>
  </si>
  <si>
    <t>https://www.instagram.com/p/DNuw3dE5ueh/</t>
  </si>
  <si>
    <t xml:space="preserve">没来过 @copperbeyondbuffet , 就不算来过曼谷! Buffet业里的Fine Dine!❤️❤️
一间高端顶级Buffet, 无人不知晓的【Copper Beyond Buffet】! 这家是曼谷本地人甚至游客也爱去的Buffet餐厅, 水准远超过一般酒店Buffet, 不是只有浮夸, 而是真材实料, 道道精致!😋😋
Copper Beyond Buffet 主打的是“比酒店更有诚意”的自助餐! 每一道菜都讲究质感与摆盘, 而且味道完全对得起价格! 不是那种只是选项多, 而是每一样你吃下去都会觉得：“哇, 做得很好吃,!”
今晚吃的是Hungry Hub Pack A 2599Baht, 这个配套包括了其中一道Special Menu (Baked &amp; Torched Canadian Lobster Tail with Trio Cheese Veloute; Khao-Soi Lobster Truffle Espuma or Korean Crab Paste D.I.Y) ! 
这个只有在Hungry Hub 预约与购买才有的哦！❤️❤️ 我们选着了Lobster Tail with Trio Cheese 和 Korean Crab ! 好吃😋
今晚really cincai 叫, cincai 吃, 毕竟第一次来, 有没有😂😂
没来的急做攻略, 但是ho, really beh pai, 每一样都色香味俱全！❤️😋
以下这几样都是a la carte 单点的, 要去到Ordering Counter 然后讲你的桌好, 然后讲你要点什么号码的食物,就搞定了！
食物然后会送来桌子😘😘
前菜: 
- Spanish Iberico Ham w Melon❤️❤️
- Crispy Homemade Tofu Foie Gras with White Truffle👍👍
- Hokkaido Scallop A La Plancha Cauliflower, Raisin Purée😋😋
- Cured Wet-aged Seabass, Grapes with Tomato Essence😍😍
- Argentinian Prawn Tartare, Green Pea and Wasabi Foam🥰
主食:
- Australian Striploin Steak (YYDS😘)
- Australian Wagyu Sushi ❤️❤️❤️
特别菜肴 : 
- Abalone Puff Pastry❤️
- Abalone Orzo Pasta❤️❤️
然后呢, 以下是在Serving Station 拿的: 
- Truffle Soup with Croissant ❤️
- Wagyu Prime Rib Marble 5/6❤️❤️
- Copper Smokey Pork Rib👍👍
- Sous Vibe Beef Tongue❤️❤️
- Australian Wagyu Beef Boat Noodle❤️❤️❤️
- Grilled River Prawns 😋😋
- Oyster 和 Sashimi 😘😘
甜也有单点, 也有在Serving Station❤️
感觉上, 好像只是吃了这里的菜单10% 而已, 下次再来盘🤭😂
整体环境高雅, 用餐氛围舒服, 食材补得快, 很多精致的食物都是即点即煮, 而且服务人员训练有素, 收盘, 送餐都非常快!❤️
重要提醒：Copper Beyond 是曼谷最容易爆满的Buffet之一，几乎每天都有人排长龙, 没有接受walk-in 的! 
通过 @hungryhub_th App 提前预订, 不只是方便, 用Hungry Hub Booking, 还可以选着特别菜单, 放心省时又专业 ❤️
还有记得做攻略, 一进如就立马去Order A La Carte 的menu, 另外一位战友也要去拿其他食物咯.. 不要等哦😂😂
晚餐是两个时段: 5pm-7pm / 7.30pm-9.30pm
预约: 
Copper Beyond Buffet Gaysorn Amarin
https://hhub.ly/7KGVE
Menu: 
https://online.fliphtml5.com/imgdc/warq/#p=1
#HungryHub
#CopperBeyondBuffet
#CopperAtGaysornAmarin
#amazingthailand
#bangkokbuffet 
#hotelbuffet吃到饱吹水站 
#hotelbuffet吃到饱分享站 &amp; </t>
  </si>
  <si>
    <t>https://www.instagram.com/p/DPBgKtJgWDT/</t>
  </si>
  <si>
    <t xml:space="preserve">This is your sign to try one of the most premium buffets in Bangkok! ✨
Unlimited Wagyu, fresh seafood, and over 80 à la carte dishes served straight to your table. 
Pro tip: Book through HungryHub to score extra dishes like the Lobster, enjoy better deals than walk-ins, and get access to an exclusive menu. 📍 Copper Beyond Buffet
3rd Floor, Gaysorn Amarin
@copperbeyondbuffet 
#copperbeyondbuffet #buffet #bangkok #thailand #bkk #food #seafood #wagyu #unlimited &amp; </t>
  </si>
  <si>
    <t>Tiktok.com/@itsyourgirl.erin</t>
  </si>
  <si>
    <t>Paid Thai</t>
  </si>
  <si>
    <t>https://www.tiktok.com/@itsyourgirl.erin/video/7553988136154549525</t>
  </si>
  <si>
    <t>This is your sign to try one of the most premium buffets in Bangkok! ✨ Unlimited Wagyu, fresh seafood, and over 80 à la carte dishes served straight to your table.  Pro tip: Book through HungryHub to score extra dishes like the Lobster, enjoy better deals than walk-ins, and get access to an exclusive menu. 📍 Copper Beyond Buffet 3rd Floor, Gaysorn Amarin @CopperBeyondBuffet  #buffet #bangkok #thailand #bkk #food  &amp; ["buffet","bangkok","thailand","bkk","food"]</t>
  </si>
  <si>
    <t>https://www.instagram.com/p/DPF9yJ_gaRI/</t>
  </si>
  <si>
    <t xml:space="preserve">If variety is your thing, Great Harbour is a food lover’s paradise! 🥢🦐🍝 
From classic Asian favorites like dim sum, Peking duck, and fresh seafood to Western delights such as pasta, steak, and indulgent desserts, the selection is so wide you won’t be able to try it all in just one visit ✨
 Book through HungryHub to get better prices, easy reservations, and exclusive deals to make your dining experience even more special 🙌🏻
📍 6th Floor, ICONSIAM
@great_harbour_th @hungryhub_th 
#bangkok #thailand #bkk #buffet #iconsiam #greatharbour #foodie #food &amp; </t>
  </si>
  <si>
    <t>https://www.instagram.com/p/DPLWBOCAXgo/</t>
  </si>
  <si>
    <t xml:space="preserve">Craving Japanese flavors with a view? 🍣✨
NAMA takes dining to the next level with fresh sashimi, melt-in-your-mouth Wagyu, premium seafood, and a stunning cityscape to match every bite!
 Book through HungryHub to unlock an exclusive menu and enjoy unbeatable deals with seamless reservations ❤️
@nama__buffet @hungryhub_th  📍 24th Floor, Centara Grand @ CentralWorld
#namajapaneseandseafoodbuffet #centaragrand #centralworld #bangkok #thailand #foodie #food #bkk &amp; </t>
  </si>
  <si>
    <t>HH-INKA_</t>
  </si>
  <si>
    <t>kawaiimah_</t>
  </si>
  <si>
    <t>Thailand</t>
  </si>
  <si>
    <t>Instagram.com/kawaiimah_</t>
  </si>
  <si>
    <t>https://www.instagram.com/p/DAP8JgWPCZg/</t>
  </si>
  <si>
    <t>POV: You found XXX's Highly rated and XXXX Restaurant (text only)</t>
  </si>
  <si>
    <t>https://www.instagram.com/p/DOp9i4fEjZ9/</t>
  </si>
  <si>
    <t xml:space="preserve">✨ Save this unique Thai dining experience in a heritage house or beside the koi pond! ✨
We found this amazing dining spot via @hungryhub_th — @jimthompsonathairestaurant is a relaxing luxury spot with refined Thai cuisine🍴 We booked Jim’s Party A for 2 (2,590 THB), which comes with 4 dishes + 2 drinks.
Must-try: the melt-in-your-mouth Grilled Wagyu in Panang Curry &amp; the bold Tom Yum Goong 🦐🔥 Walking distance from BTS National Stadium with a free shuttle bus available!
📍 @hungryhub_th @jimthompsonathairestaurant 
#bangkok #thailand #bangkoktravel #bangkokfood #thaicuisine &amp; </t>
  </si>
  <si>
    <t>https://www.instagram.com/p/DO5nIu_krN9/</t>
  </si>
  <si>
    <t xml:space="preserve">Just had an amazing omakase at one of the best-rated spots in Bangkok (4.9 stars on Google!) ✨🙌
The sushi was super fresh and delicate, and the best part? It was super affordable! I booked through Hungry Hub for a 10-course Hiru omakase for only 1,165 baht – seriously can’t believe the value for this quality!
📍 @kohaku.th @hungryhub_th 
#bangkok #thailand #bangkokthailand #sushi #omakase #dining &amp; </t>
  </si>
  <si>
    <t>https://www.instagram.com/p/DPgTMqaAEMx/</t>
  </si>
  <si>
    <t xml:space="preserve">Save this must try buffet spot, you don’t wanna miss it! Copper Beyond Buffet the award-winning buffet in bangkok.
Why you should try it?
- Best Buffet Restaurants in Bangkok 
- Over 140 dishes 
- Premium meats, fresh seafood, sushi
- Michelin-level desserts. 
Pro tip: Book through Hungry Hub to get their full Pack A (Lobster Meal) for only 2,599 THB/pax, skip the queue secured your seat in a minute 😉
@hungryhub_th #hungryhubthailand #hungryhub #copperbeyondbuffet #bangkok #bangkokthailand &amp; </t>
  </si>
  <si>
    <t>https://www.instagram.com/p/DLaGzFmyfCx/</t>
  </si>
  <si>
    <t>To all the hungry souls out there, I found the best app for you if you are visiting XXX (VO only)</t>
  </si>
  <si>
    <t>https://www.instagram.com/p/C-xWpscy8BJ/</t>
  </si>
  <si>
    <t>This might be the CHEAPEST Omakase in Bangkok (text only)
Less than $XX for a 12 Course OMAKASE (voiceover and text)</t>
  </si>
  <si>
    <t>https://www.instagram.com/p/DPBTEkBEbh7/</t>
  </si>
  <si>
    <t xml:space="preserve">This is said to be Bangkok’s BEST buffet and the hype is real.
@copperbeyondbuffet at Gaysorn Amarin gives you 2 hours to feast on over 80 à la carte dishes, all made-to-order.
Portions are bite-sized so you can try everything and there’s even ChaTraMue milk tea on tap!
Pro tip: book via @hungryhub_th for great deals like weekday lunch from ฿1,999!
Follow @leslie.koh for more food recommendations!
#BangkokEats #HungryHub #CopperBuffet #ThailandFoodie #BangkokFood &amp; </t>
  </si>
  <si>
    <t>HH-INLIY</t>
  </si>
  <si>
    <t>littlepuffy_diary</t>
  </si>
  <si>
    <t>Mexican</t>
  </si>
  <si>
    <t>Instagram.com/littlepuffy_diary</t>
  </si>
  <si>
    <t>https://www.instagram.com/p/DA-tn0wvnIA/</t>
  </si>
  <si>
    <t xml:space="preserve">This rooftop bar is so pretty right? I am XXX and I am at XXX Restaurant (VO and text) </t>
  </si>
  <si>
    <t>HH-INMRN</t>
  </si>
  <si>
    <t>mrf00dporn</t>
  </si>
  <si>
    <t>Instagram.com/mrf00dporn</t>
  </si>
  <si>
    <t>https://www.instagram.com/p/C94jS6qh3vi/</t>
  </si>
  <si>
    <t>Behind me is my favourite buffet spot in the whole of XXX (VO and text)</t>
  </si>
  <si>
    <t>HH-INNAI</t>
  </si>
  <si>
    <t>namrata_pardasani</t>
  </si>
  <si>
    <t>Instagram.com/namrata_pardasani</t>
  </si>
  <si>
    <t>https://www.instagram.com/p/DLtqh-qRxsP/</t>
  </si>
  <si>
    <t>Hi guys, today I am at XXX Restaurant (VO only)</t>
  </si>
  <si>
    <t>https://www.instagram.com/p/DOazT-YExgx/</t>
  </si>
  <si>
    <t xml:space="preserve">🚨 What if I told you luxury dining in Bangkok doesn’t have to be crazy expensive? 👀✨
From sipping cocktails 56 floors above the city at Red Sky Rooftop 🌇🍸 … to soaking in views that feel unreal 🤯—we got it all at Only 1,099 baht to enjoy a stunning view in Bangkok , thanks to Hungry Hub. 💸
Why just dream luxury… when you can actually live it? 🥂
👉 Book smart. Dine smarter. Download Hungry Hub NOW !!! . Available on both Apple and Android.
Do follow us on Instagram @randomtravelll 
#randomtravelll #bangkok #thailand #bar #rooftop #hungryhub 
[ bangkok nightlife, bangkok rooftop bars, bangkok city views, best rooftop bar bangkok, food deals, bangkok travel guide, dining in bangkok, bangkok rooftop restaurants, rooftop bar thailand , luxury dining bangkok, cheap eats bangkok, bangkok cocktail bars, bangkok dinner deals, bangkok foodie, bangkok travel tips, rooftop dining bangkok, bangkok sky bar, bangkok city lights, thailand travel, bangkok restaurants, rooftop bar experience, bangkok trip, food in bangkok, bangkok travel blog, hidden gems bangkok, rooftop cocktails bangkok, bangkok travel deals, bangkok night views , red sky 56th floor , red sky rooftop bar , bangkok best rooftop bars , restaurants in bangkok , food reel , food video , randomtravelll , bangkok , thailand ] &amp; </t>
  </si>
  <si>
    <t>https://www.instagram.com/p/DOv_UoZk3Cs/</t>
  </si>
  <si>
    <t>HH-INSGO</t>
  </si>
  <si>
    <t>https://tiktok.com/@sgadventurousduo</t>
  </si>
  <si>
    <t>https://www.tiktok.com/@sgadventurousduo/video/7433737671043747073</t>
  </si>
  <si>
    <t>Omg this buffet has a DIY bubble tea station and a chocolate fountain?! Check out @HungryHub_Official for the best food deals 📍Great Harbour International Buffet 6th Floor, ICONSIAM, Charoen Nakhon Rd, Khlong Ton Sai, Khlong San, Bangkok 10600, Thailand Opening hours as per Google: Daily:  12–2:30 pm 5–9 pm &amp; [null]</t>
  </si>
  <si>
    <t>HH-INSHR</t>
  </si>
  <si>
    <t>shrugmyshoulder</t>
  </si>
  <si>
    <t>Instagram.com/shrugmyshoulder</t>
  </si>
  <si>
    <t>https://www.instagram.com/p/C9_psB1SQUI/</t>
  </si>
  <si>
    <t>How to save more than $XXXX when dining at XXXX (voiceover and text)</t>
  </si>
  <si>
    <t>https://tiktok.com/@shrugmyshoulder</t>
  </si>
  <si>
    <t>https://www.tiktok.com/@shrugmyshoulder/video/7489993085728918805</t>
  </si>
  <si>
    <t>🇹🇭 UNLIMITED WAGYU?! 📍Gentle Butcher 👉 Booked via @HungryHub_Official  #HungryHub #HungryHubBangkok #GentleButcher &amp; [null,"hungryhub","hungryhubbangkok","gentlebutcher"]</t>
  </si>
  <si>
    <t>HH-INSOY</t>
  </si>
  <si>
    <t>Instagram.com/sovifooddiary</t>
  </si>
  <si>
    <t>https://www.instagram.com/p/DOXwmZNkjm_/</t>
  </si>
  <si>
    <t xml:space="preserve">Ngebeer, dinner atau cuma mau ngemil aja jg asik disini, tapi ke sini enaknya pas sunset ya krn tau kan Bangkok panasnya kayak apa kalo siang 😄 Jd biar dpt view sunset yg bagus. gini dtg jam 5an. 
Restaurant ini di kapal tp kapalnya udah gak jalan ya dgn view sungai Chao Phraya. 
Lokasi di Asiatique, bukanya jam 4 sore sampe 12 malam. 
Kalo kalian suka dinner di resto high end wajib cek ada promo package apa aja di apps @hungryhub_th 
📍 @sirimahannop 
Asiatique The Riverfront 
Bangkok
#sovifooddiary#bangkok#bkkfood#reels#reelsvideo#hungryhub#thailand#thaifood#bkkfoodguide#thailandtravel#thailandfood &amp; </t>
  </si>
  <si>
    <t>Instagram.com/stefano_cicchini</t>
  </si>
  <si>
    <t>https://www.instagram.com/p/DLpyYmwouAY/</t>
  </si>
  <si>
    <t>You are looking for a cool Instagrammable place to see the sunset at XXX (VO and text)</t>
  </si>
  <si>
    <t>https://www.instagram.com/p/DM3MUN8of8j/</t>
  </si>
  <si>
    <t xml:space="preserve">Fine dining in Bangkok? 🍽️✨
Khao Wireless Road is where traditional Thai flavors meet modern elegance — and every single dish is a work of art. 🤍🇹🇭
From the famous Crab Omelette to Lobster Tom Yum Bisque and a modern twist on Mango Sticky Rice… this place blew us away.
Book it with @hungryhub_th and get a full-tasting experience you’ll never forget! 🥢👨‍🍳
Save this reel for your next trip to Thailand! 📍
—
#BangkokEats #ThailandFoodie #FineDiningBangkok #LuxuryEats #HiddenGemsBangkok #BangkokFoodGuide #MichelinThailand #MangoStickyRice #CrabOmelette #HungryHub #ThaiCuisineReimagined #FoodieReel #TravelForFood #FoodieInAsia #WhereToEatInBangkok #bangkok #bangkok🇹🇭 #thailandfood &amp; </t>
  </si>
  <si>
    <t>https://www.instagram.com/p/DQjPrmXE41I/</t>
  </si>
  <si>
    <t xml:space="preserve">🍜✨ Scopri il gusto delle stelle Michelin a Bangkok senza spendere una fortuna! A Siam Paragon, puoi gustare piatti premiati con meno di 3€. 
Non ci credi? Guarda il video! 😍
📍 Siam Paragon, Bangkok, Thailand 🇹🇭
@turismothailandia 
#Bangkok #BangkokFood #StreetFoodBangkok #MichelinStars #GourmetOnABudget #FoodieAdventures #TravelThailand #BangkokEats #ThaiCuisine #ExploreBangkok #thaifood &amp; </t>
  </si>
  <si>
    <t>HH-INTHS</t>
  </si>
  <si>
    <t>thelifeofananas</t>
  </si>
  <si>
    <t>Instagram.com/thelifeofananas</t>
  </si>
  <si>
    <t>https://www.instagram.com/p/DPG8Fb9CKn8/</t>
  </si>
  <si>
    <t xml:space="preserve">Location below ⬇️
.
.
If you’re a sushi + seafood lover, 📍Nama Japanese Buffet on the 24th floor of Centara Grand at CentralWorld is a dream come true 🍣🥹
For just 1,650 THB per person, you get access to over 250 dishes 😍 — from sashimi and maki rolls to Japanese appetizers and desserts (the red bean mochi was my fave 🤍😋).
I booked my spot easily through @hungryhub, which not only guarantees your reservation but also gives you access to special dining packages 🙌
👉 Honestly, this is a must-have app if you’re planning to travel to Thailand — the best food spots at amazing price deals are just a click away!
#hungryhub
🚫Reposts are not allowed
📸All content belongs to @thelifeofananas
.
[Bangkok, Japanese Buffet, Nama Japanese Restaurant, Centara Grand, Hungry Hub, Sushi Buffet Bangkok, Thailand, Thailand trip, Thailand travel, Thailand must have, Thailand must do, Bangkok, Bangkok must do, Bangkok travel, Bangkok trip, Thailand food, Sushi Thailand, sushi liver, Bangkok foodie, Bangkok restaurant]
.
#bangkok #hungryhub #bangkok🇹🇭 #bangkoktravel #bangkokfood #bangkokrestaurant #sushi #sushilovers #thailandtravel #thailandfood #thailandtrip #sushibangkok #bangkokfoodies &amp; </t>
  </si>
  <si>
    <t>Tiktok.com/@thelifeofananas</t>
  </si>
  <si>
    <t>https://www.tiktok.com/@thelifeofananas/video/7554764423756303638</t>
  </si>
  <si>
    <t>Who else love sushi guys ? 😋😍Unlimited sushi in Bangkok for just 1,650 THB? 🤯🍣 Booked easily with @HungryHub_Official 👉must-have app for the best food spots &amp; deals in Thailand 🇹🇭 ✨#hungryhub #thailand🇹🇭 #bangkokthailand #bangkok #sushilover  &amp; ["hungryhub","thailand🇹🇭","bangkokthailand","bangkok","sushilover"]</t>
  </si>
  <si>
    <t>https://www.instagram.com/p/DPeMADxiMh2/</t>
  </si>
  <si>
    <t xml:space="preserve">Location below ⬇️
.
.
Who else is a Seafood lovers like me?! 🦞🦪 
Copper Beyond Buffet is not your average buffet — think fresh oysters, juicy lobster, truffle cream soup served with croissant, and so much more 😍 Each dish is cooked fresh-to-order by chefs right in front of you, giving you that fine-dining vibe 🍽️✨
All this luxury for just 2,599 THB per person 🤯 I booked easily through @hungryhub, my go-to app in Thailand for exclusive dining experiences — no surprise bills, curated menus, and hassle-free reservations 🙌
👉 If you’re in Thailand and love food, Copper Beyond Buffet is a must-try!
🚫Reposts are not allowed
📸All content belongs to @thelifeofananas
.
[Copper Beyond Buffet, Bangkok buffet, Seafood buffet Bangkok, Thailand foodie, Thailand travel, Thailand must do, Bangkok travel, Bangkok foodie, Thailand food, luxury buffet Bangkok, Bangkok restaurants, Thai cuisine]
#hungryhub #bangkok #hungryhub #bangkok🇹🇭 #bangkoktravel #bangkokfood #bangkokrestaurant #sushi #sushilovers #thailandtravel #thailandfood #thailandtrip #sushibangkok #bangkokfoodies &amp; </t>
  </si>
  <si>
    <t>https://tiktok.com/@thelifeofananas</t>
  </si>
  <si>
    <t>https://www.tiktok.com/@thelifeofananas/video/7558117786808274198</t>
  </si>
  <si>
    <t>Who else love seafood guys? 😍🦞 Unlimited lobster, oysters &amp; truffle soup in Bangkok for just 2,599 THB? 🤯🍽️ Booked easily with @HungryHub_Official 👉 must-have app for the best food spots &amp; deals in Thailand 🇹🇭✨ #hungryhub #thailand 🇹🇭 #bangkokthailand #bangkok #thailandtiktok  &amp; ["hungryhub","thailand","bangkokthailand","bangkok","thailandtiktok"]</t>
  </si>
  <si>
    <t>HH-INTHY</t>
  </si>
  <si>
    <t>the_foodielady</t>
  </si>
  <si>
    <t>Instagram.com/the_foodielady</t>
  </si>
  <si>
    <t>https://www.instagram.com/p/DLX214tvZJc/</t>
  </si>
  <si>
    <t>XXX Series Part 2 (text only)
A place where michelin chefs prepare your meal (text only) 
heyy guys this is XXX, Welcome to my XXX Series Part 2 and this series I visited the XXX buffet  (VO and text)</t>
  </si>
  <si>
    <t>https://www.instagram.com/p/DLoxZ3qyyEV/</t>
  </si>
  <si>
    <t>The Ultimate Premium Buffet Experience in XXX (text only)
Eating unlimited XXXX, who can say no to that (voiceover and text)</t>
  </si>
  <si>
    <t>https://www.instagram.com/p/DLuHbgcSIal/</t>
  </si>
  <si>
    <t>Dining inside XXX's most iconic site (text only)
Have you eaten somewhere that looks like XXX (voiceover and text)</t>
  </si>
  <si>
    <t>https://www.instagram.com/p/DLzXGKUSzmu/</t>
  </si>
  <si>
    <t>Hidden Seafood Heaven in Bangkok! 🦞🍣🦀
99% of you probably didn’t know there’s an All You Can Eat seafood buffet tucked inside this little alley 😍
From juicy lobster, thick crab meat, melty baked mussels, crispy soft-shell crab, to super fresh salmon sashimi..everything was next level 
And yes, unlimited mango sticky rice for dessert 🥭
Book your seat through Hungry Hub to get discounts and queue free, totally worth every baht. No lines, no hassle, just pure seafood heaven 🤤
 Na Klongwan Vibhavadi 20
24,12 Vibhavadi Rangsit 20 Alley
Lane 1, Chatuchak
Bangkok, Thailand 🇹🇭
⏰11:00-21:00
@na.klongwan @hungryhub_th 
#triportreats #kulinerviral #ideliburan #tipsliburan #rekomendasikuliner #jktfoodbang #bangkokviral #bangkoktrip #bangkokfood #thaifood #bangkokkuliner #kulinerbangkok #bangkokmusteat #naklongwanvibhavadi20 #hungryhubthailand</t>
  </si>
  <si>
    <t>Hidden Jem XXX in XXX! (text only)
I swear 99% of you probably have no idea that hidden in this alley is XXX (voiceover)</t>
  </si>
  <si>
    <t>https://www.instagram.com/p/DL7LhdPycrf/</t>
  </si>
  <si>
    <t>The BEST buffet experience in Bangkok! 😍
From unlimited premium seafood, steak, sushi, authentic Thai dishes, to heavenly desserts, everything here is next level delicious 🤤
I booked the Buffet Package A and got the special lobster, so sweet and juicy I couldn’t stop eating. Even the boat noodles were as good as the viral ones everyone talks about!
♥️ Pro tip: The line is crazier than Disneyland, but if you book via Hungry Hub, you get a special discount and skip the wait 🙌
📍 Copper Beyond Buffet
3rd Floor, Gaysorn Amarin
Lumphini, Bangkok
@copperbeyondbuffet @hungryhub_th 
#triportreats #kulinerviral #ideliburan #tipsliburan #rekomendasikuliner #bangkoktrip #bangkok #kulinerbangkok #bangkokviral #hungryhubthailand #copperbeyondbuffet #bangkokfoodies #aycebangkok #allyoucaneat #buffetbangkok</t>
  </si>
  <si>
    <t>https://www.instagram.com/p/DMFCWqeSiGd/</t>
  </si>
  <si>
    <t>Fine Dining Meets All You Can Eat in Bangkok ♥️
Team fine dining or team buffet? Here, you don’t have to choose, you get the best of both worlds 😍
I booked The City Buffet Dinner via @hungryhub_th for only 1,550 baht/person, and it was totally worth it. From super tender steaks with Café de Paris sauce to truffle soup, fresh seafood, unlimited beer, and desserts that are next level.. yes, the tiramisu with Hershey’s chocolate was unreal 🍫
The place is spacious, classy, and has a chill romantic vibe. If you’re lucky, you might even catch a rainbow view like I did 🌈
If you’re in Bangkok, this is a must-try spot to bring your bestie or family
✅ Book through Hungry Hub to get the discount and skip the line!
📍 Vantage Point
2nd Floor, One Bangkok Parade
Bangkok, Thailand 🇹🇭
⏰ 10:00-23:00
@vantagepoint_restaurante @hungryhub_th 
#triportreats #kulinerviral #ideliburan #tipsliburan #rekomendasikuliner #bangkoktrip #bangkok #kulinerbangkok #bangkokviral #hungryhubthailand #vantagepoint #onebangkok #bangkokfoodies</t>
  </si>
  <si>
    <t>Instagram.com/vanishaoct</t>
  </si>
  <si>
    <t>https://www.instagram.com/p/DLZD80dPDMg/</t>
  </si>
  <si>
    <t>Dare to try? Dine at a (recent trend) Final Destination-style Restaurant at XXX (VO and text)</t>
  </si>
  <si>
    <t>https://www.instagram.com/p/DLgvyGJPY-e/</t>
  </si>
  <si>
    <t>A fine dining experience in BKK that is worth trying (VO and text)</t>
  </si>
  <si>
    <t>https://www.instagram.com/p/DLjLJWxv6SR/</t>
  </si>
  <si>
    <t>One word for XXXX: Aroi Mak Mak (VO and text)</t>
  </si>
  <si>
    <t>https://www.instagram.com/p/DQs_85Yj1hJ/</t>
  </si>
  <si>
    <t xml:space="preserve">One of the most worth-it omakase spots in Bangkok! 🍣✨
You get a full 12-course omakase experience for only 999 THB (around 500K IDR) such a steal! 😍
But here’s the catch to get it at that price, you must book through Hungry Hub! It’s up to 20–50% cheaper 💸
#OmakaseBangkok #BangkokEats #HiddenGemBangkok #HungryHub #BangkokFoodie #ThailandFoodie #WorthItEats #FoodieBangkok #BangkokHiddenGem #TravelWithVani &amp; </t>
  </si>
  <si>
    <t>HH-KOL-EN</t>
  </si>
  <si>
    <t>wannafoodie_</t>
  </si>
  <si>
    <t>https://tiktok.com/@wannafoodie_</t>
  </si>
  <si>
    <t>Internal</t>
  </si>
  <si>
    <t>https://www.tiktok.com/@wannafoodie_/video/7538439034117606664</t>
  </si>
  <si>
    <t>Seafood lovers — have you found Bangkok’s hidden gem yet 📍Bangkok Wonderland #TikTokUni #hungryhub #bangkok #seafoodbuffet #riverside  &amp; ["tiktokuni","hungryhub","bangkok","seafoodbuffet","riverside"]</t>
  </si>
  <si>
    <t>Tiktok.com/@wannafoodie_</t>
  </si>
  <si>
    <t>https://www.tiktok.com/@wannafoodie_/video/7540970178348174600</t>
  </si>
  <si>
    <t>Chinatown Secret😱You have to book it!#hungryhub #TikTokUni #seafood #buffet #bangkokfood  &amp; ["hungryhub","tiktokuni","seafood","buffet","bangkokfood"]</t>
  </si>
  <si>
    <t>Man Fu Lou</t>
  </si>
  <si>
    <t>Chinese</t>
  </si>
  <si>
    <t>https://www.tiktok.com/@wannafoodie_/video/7543545628790443282</t>
  </si>
  <si>
    <t>A time machine for your taste buds! 🤤 All-you-can-eat Peking Duck in a stunning century-old mansion. #buffet #pekingduck #chinesefood #hungryhub #creatorsearchinsights  &amp; ["buffet","pekingduck","chinesefood","hungryhub","creatorsearchinsights"]</t>
  </si>
  <si>
    <t>https://www.tiktok.com/@wannafoodie_/video/7544760789412875527</t>
  </si>
  <si>
    <t>This is buffet international No.1 in Thailand?😱You have to see it! #buffet #hungryhub #TikTokUni #bangkokfood #copperbuffet  &amp; ["buffet","hungryhub","tiktokuni","bangkokfood","copperbuffet"]</t>
  </si>
  <si>
    <t>https://www.tiktok.com/@wannafoodie_/video/7545496693869956360</t>
  </si>
  <si>
    <t>This is your sign to book that rooftop dinner📍Vertigo TOO is an absolute must-visit😱 #rooftop #hungryhub #bangkok #vibes#night  &amp; ["rooftop","hungryhub","bangkok","vibes","night"]</t>
  </si>
  <si>
    <t>Time's Dining Ari Hills</t>
  </si>
  <si>
    <t>https://www.tiktok.com/@wannafoodie_/video/7547314297475484946</t>
  </si>
  <si>
    <t>"Wait till you see how much food I got for under 900฿ 😱🍽"📍Time' Dining | Ari Hill #bangkok #buffet #japanese  #hungryhub #tiktokuni  &amp; ["bangkok","buffet","japanese","hungryhub","tiktokuni"]</t>
  </si>
  <si>
    <t>Rinji Japanese Dining Experience</t>
  </si>
  <si>
    <t>https://www.tiktok.com/@wannafoodie_/video/7548477333175307527</t>
  </si>
  <si>
    <t>Feels like Japan 🇯🇵 in Banglok 🇹🇭Stunning vibe + premium food without premium prices💸 #japanese #bangkok #hungryhub #tiktokuni #tiktokviral  &amp; ["japanese","bangkok","hungryhub","tiktokuni","tiktokviral"]</t>
  </si>
  <si>
    <t>https://www.tiktok.com/@wannafoodie_/video/7549621949522070802</t>
  </si>
  <si>
    <t>UNLIMITED durian + A5 Wagyu all you can eat?! 🤯 Over 100 premium dishes waiting for you at About Beef Lava 🍣🔥 Don’t miss this deal on Hungry Hub!#buffet #japanesefood #bangkok #hungryhub #tiktokuni &amp; ["buffet","japanesefood","bangkok","hungryhub","tiktokuni"]</t>
  </si>
  <si>
    <t>https://www.tiktok.com/@wannafoodie_/video/7551029744716778759</t>
  </si>
  <si>
    <t>3 friends, 2 pay, 1 amazing deal 🍴✨ travel the world in one meal at 57 Street 🌎🍤 From seafood feasts to global bites, book via Hungry Hub and unlock special deals! #buffet #international#bangkok #hungryhub #tiktokuni &amp; ["buffet","international","bangkok","hungryhub","tiktokuni"]</t>
  </si>
  <si>
    <t>https://www.tiktok.com/@wannafoodie_/video/7551744727004171527</t>
  </si>
  <si>
    <t>Feast like never before at Great Harbour ICONSIAM 🍽️✨ Unlimited lobster, foie gras, and uni + 200 more dishes from around the world 🌏 Prices start from just 1,100 THB (Mon–Fri) when you book via Hungry Hub! 🔥#buffet #Bangkok #ICONSIAM #hungryhub #tiktokuni &amp; ["buffet","bangkok","iconsiam","hungryhub","tiktokuni"]</t>
  </si>
  <si>
    <t>Montien Hotel Surawong Bangkok Staycation</t>
  </si>
  <si>
    <t>https://www.tiktok.com/@wannafoodie_/video/7553239938796358913</t>
  </si>
  <si>
    <t>Bangkok must-try experience 😍 Unlimited chicken rice in a 50-year-old legend 🍗✨ Book with Hungry Hub: Come 4 Pay 2 🔥 #buffet #Bangkok #tiktokuni #hungryhub #fy &amp; ["buffet","bangkok","tiktokuni","fy"]</t>
  </si>
  <si>
    <t>Maan Muang</t>
  </si>
  <si>
    <t>Thai Northern</t>
  </si>
  <si>
    <t>https://www.tiktok.com/@wannafoodie_/video/7554020308991216914</t>
  </si>
  <si>
    <t>Looking for an authentic  Thai food experience in Bangkok? 🥢✨📍Maan Muang|Bangkok Book exclusively via Hungry Hub and discover the hidden flavors of Chiang Mai right here in the city! 🌿🍲#thairestaurant #local #bangkok #hungryhub #TikTokUni  &amp; ["thairestaurant","local","bangkok","hungryhub","tiktokuni"]</t>
  </si>
  <si>
    <t>Mungkorn Seafood x You Hunt We Cook</t>
  </si>
  <si>
    <t>https://www.tiktok.com/@wannafoodie_/video/7554312521260354833</t>
  </si>
  <si>
    <t>This seafood buffet is insane 🦞 🦐  🦀 Less than 1,000฿ 💸🤯 at 📍Mungkorn Seafood x You Hunt We Cook at The Mall Bangkae, Bangkok ✨available ONLY through Hungry Hub 🥢✨#buffet #Bangkok #seafood #tiktokuni #hungryhub &amp; ["buffet","bangkok","seafood","tiktokuni","hungryhub"]</t>
  </si>
  <si>
    <t>Nuatair Seacon Bangkae</t>
  </si>
  <si>
    <t>https://www.tiktok.com/@wannafoodie_/video/7554702014496640276</t>
  </si>
  <si>
    <t>✨ Discover Nuatair, Bangkok’s hidden gem for beef lovers 🇹🇭. 2 hours of indulgence with unlimited steak, Thai classics, burgers &amp; desserts… all for 999 Baht NET exclusive on Hungry Hub!#buffet #Bangkok #hungryhub #tiktokuni #fy &amp; ["buffet","bangkok","hungryhub","tiktokuni","fy"]</t>
  </si>
  <si>
    <t>https://www.tiktok.com/@wannafoodie_/video/7555448865282100487</t>
  </si>
  <si>
    <t>Over 100 dishes waiting for you! ✨🎉🎉 📍Atrium Restaurant at The Landmark Bangkok  seafood buffet is a must-try when in Bangkok Reserve now on Hungry Hub only.#buffet #international #Bangkok #seafood #fyp &amp; ["buffet","international","bangkok","seafood","fyp"]</t>
  </si>
  <si>
    <t>Stock.Room at Kimpton Maa-Lai Bangkok</t>
  </si>
  <si>
    <t>https://www.tiktok.com/@wannafoodie_/video/7556952246588673298</t>
  </si>
  <si>
    <t>“This is NOT a drill 🚨 All-you-can-eat international buffet for just 735 THB per person when you book via Hungry Hub! 🦞🍣🥩 #Buffet  #HungryHub#Bangkok #thaifood #japanesefood &amp; ["buffet","bangkok","thaifood","japanesefood"]</t>
  </si>
  <si>
    <t>Copper Aquarium Restaurant</t>
  </si>
  <si>
    <t>https://www.tiktok.com/@wannafoodie_/video/7558034966781742353</t>
  </si>
  <si>
    <t>ver dreamed of dining under the sea? 🌊✨ This stunning underwater-themed buffet in Bangkok lets you enjoy seafood, sushi &amp; more — surrounded by glowing aquariums! 🎟 Book via Hungry Hub for Buy 2 Pay 1 and get a FREE cocktail or mocktail per person 🍸 #buffet#CopperAquarium #Bangkok #HungryHub #UnderwaterDining &amp; ["buffet","bangkok"]</t>
  </si>
  <si>
    <t>HUI Suki Block 28</t>
  </si>
  <si>
    <t>https://www.tiktok.com/@wannafoodie_/video/7558410439009357073</t>
  </si>
  <si>
    <t>Experience the authentic taste of Northern Thailand at Kumpoy, where traditional flavors meet a modern twist! 🌸 Try signature dishes like Khao Soi, Nam Prik Noom, and the spicy Volcano Nam Ngiao 🍜 Beautifully decorated with Northern Thai art — cozy, stylish, and affordable from just a few hundred baht! 💸 📍Located at Block 28, Samyan Book your table now via Hungry Hub for the best dining deal in Bangkok ❤️#thai #Bangkok #thaifood #hungryhub #tiktokuni &amp; ["thai","bangkok","thaifood","hungryhub","tiktokuni"]</t>
  </si>
  <si>
    <t>Zaap Classic</t>
  </si>
  <si>
    <t>https://www.tiktok.com/@wannafoodie_/video/7559547704439737601</t>
  </si>
  <si>
    <t>Craving real Thai food? 🇹🇭🔥 Come to Zaap Classic! Enjoy unlimited Australian beef shabu and over 50 Thai &amp; Isan dishes like Pad Thai, Larb, and Som Tum — all for 599฿ NET, drinks included! 🥩🍹 📍Book exclusively via Hungry Hub for this unbeatable deal! #ZaapClassic #ThaiFood #HungryHub #BangkokEats #bangkok &amp; ["bangkok"]</t>
  </si>
  <si>
    <t>https://www.tiktok.com/@wannafoodie_/video/7560282778256854289</t>
  </si>
  <si>
    <t>Looking for your next romantic dinner spot? 💕 Try Kwann, where every sip and bite carries a touch of Thai smoke magic. Sharing Set from just 1,000 THB per person, exclusively on Hungry Hub. #thaifood #bangkok #thailand #hungryhub #fyp &amp; ["thaifood","bangkok","thailand","hungryhub","fyp"]</t>
  </si>
  <si>
    <t>https://www.tiktok.com/@wannafoodie_/video/7560342886789827857</t>
  </si>
  <si>
    <t>jim thomson (wanna foodie)Looking for the perfect romantic dinner? 🌹 Experience Jim Thompson – A Thai Restaurant with the Romantic Set, a 4-course journey of authentic Thai flavors paired with premium drinks. ✨ Every moment here feels like a love story — only on Hungry Hub 💕#thaifood #bangkok #thailand #hungryhub #tiktokuni &amp; ["thaifood","bangkok","thailand","hungryhub","tiktokuni"]</t>
  </si>
  <si>
    <t>https://www.tiktok.com/@wannafoodie_/video/7561033405907864853</t>
  </si>
  <si>
    <t>The perfect dinner spot in Bangkok 😍 Fine dining by the river, premium Wagyu &amp; lobster on your plate. Don’t miss it — book via Hungry Hub! 🥂#riverside #dinner #bangkok #thailand #fyp &amp; ["riverside","dinner","bangkok","thailand","fyp"]</t>
  </si>
  <si>
    <t>Crave (Aloft Bangkok - Sukhumvit 11)</t>
  </si>
  <si>
    <t>https://www.tiktok.com/@wannafoodie_/video/7561780558146145557</t>
  </si>
  <si>
    <t>Buffet lovers, you need to see this! 🍤 Crave @ Aloft Bangkok just dropped a Buy 2 Pay 1 deal — only 736 THB/person when you book via Hungry Hub! Unlimited seafood, sushi, grilled beef, and desserts with NO time limit 😍 Perfect for date nights, friend hangouts, or chill weekends 💕 📍 8floor, Aloft Sukhumvit 11 #buffet #bangkok #thailand #hungryhub #fyp &amp; ["buffet","bangkok","thailand","hungryhub","fyp"]</t>
  </si>
  <si>
    <t>Red Lobster Queen Sirikit National Convention Center</t>
  </si>
  <si>
    <t>American</t>
  </si>
  <si>
    <t>https://www.tiktok.com/@wannafoodie_/video/7563595605440793863</t>
  </si>
  <si>
    <t>Buffet lovers, listen to SRI! 👀✨  This is Vantage Point at #, Bangkok’s ultimate European buffet —  over 50 dishes, unlimited seafood, steak, pasta, and desserts 🍤🥩🍰  Plus, Free Flow Chrysanthemum Sparkling Tea all meal long! 🍹  Lunch 990 THB (2 hrs) | Dinner 1,090 THB (2.5 hrs)  Book only via Hungry Hub — taste, view &amp; vibes all in one place! 💫 #Buffet #QSNCC #hungryhub #Bangkok #thailand &amp; ["buffet","qsncc","hungryhub","bangkok","thailand"]</t>
  </si>
  <si>
    <t>THE Map Mestyle Museum Hotel</t>
  </si>
  <si>
    <t>https://www.tiktok.com/@wannafoodie_/video/7564032522494037264</t>
  </si>
  <si>
    <t>A 5-star hotel buffet under 1,000 baht?! 😱🔥 All-you-can-eat seafood, sushi &amp; Thai food — unlimited time, only 719 THB! 📍The Map @ MeStyle Museum Hotel 💥 Book via Hungry Hub now before it’s gone!#Buffet #Bangkok #hungryhub #japanesefood #fyp &amp; ["buffet","bangkok","hungryhub","japanesefood","fyp"]</t>
  </si>
  <si>
    <t>Seafresh Riverside Buffet</t>
  </si>
  <si>
    <t>https://www.tiktok.com/@wannafoodie_/video/7564411485993061633</t>
  </si>
  <si>
    <t>Looking for a breathtaking riverside seafood buffet in Bangkok? Enjoy fresh grilled river prawns, sashimi, Wagyu beef, crab roe, and so much more! 🦐🍣🔥 Savor unlimited seafood with a stunning view of the Chao Phraya River 🌅 — the perfect spot for your next travel adventure! 💥 Plus, upgrade for premium dishes like Wagyu and crab roe for an even more luxurious dining experience! Book now via Hungry Hub and make your Bangkok trip unforgettable! 📍 Seafresh Riverside Buffet#Buffet #riverside #Bangkok #hungryhub #fyp &amp; ["buffet","riverside","bangkok","hungryhub","fyp"]</t>
  </si>
  <si>
    <t>The Emerald Coffee Shop  | The Emerald Hotel</t>
  </si>
  <si>
    <t>https://www.tiktok.com/@wannafoodie_/video/7564838736467430672</t>
  </si>
  <si>
    <t>Feast on foie gras sushi, wagyu, and fresh seafood with endless soda refills! Only at The Emerald Hotel’s Dinner Buffet 🍣🦞 Enjoy over 100 premium dishes at a special price of 1,390 THB! Don’t miss out! 🥳 #Buffet #japanesefood #Bangkok #hungryhub #fyp &amp; ["buffet","japanesefood","bangkok","hungryhub","fyp"]</t>
  </si>
  <si>
    <t>NEXT2 Cafe at Shangri-La Hotel Bangkok</t>
  </si>
  <si>
    <t>https://www.tiktok.com/@wannafoodie_/video/7564847221775027457</t>
  </si>
  <si>
    <t>Unlimited lobster, Alaskan crab, wagyu steak, foie gras &amp; more at NEXT2 Café, Shangri-La Hotel, Bangkok! All this for only 2,000 THB! 🦞🥂 Book now through Hungry Hub. #buffet #riverside #iconsiam #Bangkok #hungryhub &amp; ["buffet","riverside","iconsiam","bangkok","hungryhub"]</t>
  </si>
  <si>
    <t>Earw Thai Suki Boran Seacon Square Srinagarindra</t>
  </si>
  <si>
    <t>https://www.tiktok.com/@wannafoodie_/video/7565833609362427143</t>
  </si>
  <si>
    <t>Unlimited foie gras?! 🦆🔥 Dive into a premium Japanese buffet at Tairyo Sushi – Seacon Square Srinakarin 🍣 Over 60 fresh, high-quality dishes including sushi, sashimi, and juicy unagi — all under 1,500 THB! 💸 ✨ Book via Hungry Hub now &amp; get a FREE Maguro Set for 2!#buffet #japanesefood #bangkok #hungryhub #fyp &amp; ["buffet","japanesefood","bangkok","hungryhub","fyp"]</t>
  </si>
  <si>
    <t>Man Fu Yuan QSNCC</t>
  </si>
  <si>
    <t>https://www.tiktok.com/@wannafoodie_/video/7566191987087445268</t>
  </si>
  <si>
    <t>A hidden dim sum buffet inside QSNCC?! You won’t believe this place exists! Man Fu Yuan serves authentic Cantonese dim sum and premium dishes like tea-smoked duck, crispy roast pork and char siu that’s so tender and glazed to perfection! 🤩 Enjoy over 20 delicious items steamed, fried and sweet desserts in a luxurious yet cozy setting perfect for family and friends. Book now via Hungry Hub and discover this hidden gem dim sum buffet at QSNCC! 🥢💎 📍 Queen Sirikit National Convention Center 🍽 All-You-Can-Eat Cantonese Dim Sum 🔗 [Book now via Hungry Hub] #buffet #chinesefood #bangkok #QSNCC #hungryhub #tiktokuni &amp; ["buffet","chinesefood","bangkok","qsncc","hungryhub","tiktokuni"]</t>
  </si>
  <si>
    <t>Shabu Square At For You Park Bangna</t>
  </si>
  <si>
    <t>https://www.tiktok.com/@wannafoodie_/video/7566551927069101320</t>
  </si>
  <si>
    <t>🔥The hottest deal in town! Wagyu Shabu Buffet Buy 1 Get 1 Free!!🥢  Premium Kagoshima A5 Wagyu, huge river prawns, 8 soup bases, and free-flow desserts 🍡  All for just 565 THB/person (drinks included) 💥  Book now via 👉Hungry Hub #buffet #shabu #bangkok #hungryhub #tiktokuni &amp; ["tiktokuni"]</t>
  </si>
  <si>
    <t>Staybridge Suites Bangkok Thonglor Staycation</t>
  </si>
  <si>
    <t>https://www.tiktok.com/@wannafoodie_/video/7566560227621997845</t>
  </si>
  <si>
    <t>Sunset, live jazz, and sharing sets🌇—welcome to the sky jungle🌆. 📲Book Lamaya via Hungry Hub.  #bangkok #HungryHub #RooftopBangkok #PhromPhong#fyp &amp; ["bangkok","fyp"]</t>
  </si>
  <si>
    <t>Khao Ekkamai</t>
  </si>
  <si>
    <t>https://www.tiktok.com/@wannafoodie_/video/7567308750126714128</t>
  </si>
  <si>
    <t>Skip tourist menus. Eat where locals dine—Khao, Michelin-recommended in Ekkamai. Crab curry, Wagyu chili paste, river prawn. Book via Hungry Hub. #Bangkok #ThaiFood #MichelinGuide #HungryHub #thailand🇹🇭 &amp; []</t>
  </si>
  <si>
    <t>Chon Som at Courtyard by Marriott Suvarnabhumi Airport</t>
  </si>
  <si>
    <t>https://www.tiktok.com/@wannafoodie_/video/7568461233813343506</t>
  </si>
  <si>
    <t>Seafood, sushi, dim sum, and so much more — all in one place! 🍣🍤 Enjoy the Lunch Buffet at Chon Som Courtyard by Marriott Bangkok Suvarnabhumi Airport for only 593 THB per person 💥 ✨ Plus, get this exclusive Come 4 Pay 3 deal — available Monday to Saturday only! Book now via Hungry Hub before it’s gone! ❤️ #HungryHub #LunchBuffet #MarriottBangkok #ChonSom #Come4Pay3 #BuffetDeal #BangkokEats &amp; []</t>
  </si>
  <si>
    <t>The Coffee Club Summer Hill Phra Khanong</t>
  </si>
  <si>
    <t>https://www.tiktok.com/@wannafoodie_/video/7570292195551366417</t>
  </si>
  <si>
    <t>This isn’t your usual brunch spot — it’s buffet heaven! 🍳 Over 50 international dishes, unlimited drinks &amp; your favorite premium mains at The Coffee Club. Book via Hungry Hub now! 🔥#buffet #cafe #bangkok #hungryhub #fyp &amp; ["buffet","cafe","bangkok","hungryhub","fyp"]</t>
  </si>
  <si>
    <t>https://www.tiktok.com/@wannafoodie_/video/7569552968534576392</t>
  </si>
  <si>
    <t>✨ Hidden buffet gem in Bangkok you need to try! Unlimited seafood, fancy vibes, and great value — only at THE MAP Restaurant via Hungry Hub. 🍤🍷 #buffet #bangkok #hungryhub #tiktokuni #fyp &amp; ["buffet","bangkok","hungryhub","tiktokuni","fyp"]</t>
  </si>
  <si>
    <t>Deja Brew Lifestyle Cafe at Centara Life Hotel Bangkok Phra Nakhon</t>
  </si>
  <si>
    <t>https://www.tiktok.com/@wannafoodie_/video/7568796219003243793</t>
  </si>
  <si>
    <t>Buy 1 Get 1 🥂 International buffet at 645 THB pp, 2 hours + free‑flow drinks. Pick 1 signature main. Book via Hungry Hub 🎟️ #buffet #bangkok #hungryhub #tiktokuni #fyp &amp; ["buffet","bangkok","hungryhub","tiktokuni","fyp"]</t>
  </si>
  <si>
    <t>https://www.tiktok.com/@wannafoodie_/video/7571395766393048340</t>
  </si>
  <si>
    <t>Buffet lovers, this one’s unmissable! 🍣  Praya Kitchen at Marriott The Surawongse brings together Thai, Chinese, Japanese, and Western flavors — plus fresh seafood cooked right before your eyes!🔥  ✨ Come 4 Pay 3 – Only 1,050฿ per person!  Book now on Hungry Hub before the deal’s gone! 📍Praya Kitchen – Bangkok Marriott Hotel The Surawongse #bangkok #japanesefood #hungryhub #PrayaKitchen #fyp &amp; ["bangkok","japanesefood","hungryhub","prayakitchen","fyp"]</t>
  </si>
  <si>
    <t>https://www.tiktok.com/@wannafoodie_/video/7569920264679738644</t>
  </si>
  <si>
    <t>Come 3 Pay 2 for only 999 THB! Unlimited drinks &amp; international buffet vibes 🥂 #buffet #bangkok #hungryhub #chinesefood #japanesefood #fyp &amp; ["buffet","bangkok","hungryhub","chinesefood","japanesefood","fyp"]</t>
  </si>
  <si>
    <t>Streats Cafe at ibis Styles Bangkok Ratchada</t>
  </si>
  <si>
    <t>https://www.tiktok.com/@wannafoodie_/video/7573630532869754133</t>
  </si>
  <si>
    <t>Streats Café – ibis Styles Bangkok Ratchada brings you a 4-hour dinner buffet you can’t miss!  Enjoy unlimited river prawns, sushi, sashimi, live stations, and free-flow drinks — all for just THB 589.  It’s an incredible weekend deal you’ll want to try! 🍣🦐  Available Friday–Sunday only  📲 Book easily through Hungry Hub. #buffet #bangkok #hungryhub #seafood #tiktokuni &amp; ["buffet","bangkok","hungryhub","seafood","tiktokuni"]</t>
  </si>
  <si>
    <t>HH-KOL-TH</t>
  </si>
  <si>
    <t>somsrireview_</t>
  </si>
  <si>
    <t>Tiktok.com/@somsrireview_</t>
  </si>
  <si>
    <t>https://www.tiktok.com/@somsrireview_/video/7538896483807005960</t>
  </si>
  <si>
    <t>ร้านบุฟเฟ่ต์ร้านนี้ ศรีไม่เคยเอาเค้าออกไปจากใจศรีได้เลย #บุฟเฟต์นานาชาติ #คนรักบุฟเฟ่ต์ #tiktokuni #tiktokพากิน #อร่อยบอกต่อ #hungryhub #copper #foryou &amp; ["บุฟเฟต์นานาชาติ","คนรักบุฟเฟ่ต์","tiktokuni","tiktokพากิน","อร่อยบอกต่อ","hungryhub","copper","foryou"]</t>
  </si>
  <si>
    <t>https://www.tiktok.com/@somsrireview_/video/7543222650772966664</t>
  </si>
  <si>
    <t>บุฟเฟ่ต์ริมแม่น้ำเจ้าพระยา สุดเริ่ด 📍Bangkok Wonderland ร้านบุฟเฟต์เจ้าดังในกระแสตอนนี้ ตักได้ไม่อั้นในราค 660 บาท ราคานี้รวมน้ำและNET แล้วนะคุณพี่ กินได้จุกๆไปเลย 5 ชั่วโมงเต็ม ราคานี้เฉพาะจองผ่าน "Hungry Hub" เท่านั้นนะคุณพี่ ที่อื่นไม่ได้ราคานี้นะจ๊ะ ศรีบอกเลย เริ่ดดดด#บุฟเฟ่ต์ #ร้านอาหารริมน้ํา #fypシ゚viral #hungryhub #tiktokพากิน  &amp; ["บุฟเฟ่ต์","ร้านอาหารริมน้ํา","fypシ゚viral","hungryhub","tiktokพากิน"]</t>
  </si>
  <si>
    <t>Meridian Cruise</t>
  </si>
  <si>
    <t>https://www.tiktok.com/@somsrireview_/video/7543591356615118098</t>
  </si>
  <si>
    <t>✨ฟีลเหมือนหมืน แต่จ่ายจริงไม่ถึงพัน! บน📍Meridian Cruise กุ้ง ปู ซีฟู้ดจัดเต็ม + เครื่องดื่ม + วิวแม่น้ำเจ้าพระยา ทั้งหมดนี้ใน ราคาเพียง 650บาท/ต่อท่าน  จองผ่าน Hungry Hub เท่านั้นนะคะถึงจะได้ดีลนี้ คุ้มสุด รีบจองนะคะคุณพี่เดี๋ยวเต็มเพราะว่ามันเริ่ด #ล่องเรือแม่น้ําเจ้าพระยา #tiktokพากิน #fypシ゚viral #บุฟเฟ่ต์ #hungryhub  &amp; ["ล่องเรือแม่น้ําเจ้าพระยา","tiktokพากิน","fypシ゚viral","บุฟเฟ่ต์","hungryhub"]</t>
  </si>
  <si>
    <t>https://www.tiktok.com/@somsrireview_/video/7549064860726742280</t>
  </si>
  <si>
    <t>สายบุเฟต์มาทางนี้ ข้าวมันไก่ในตำนาน+อาหารจีนเต็มโต๊ะ 📍เรือนต้น มณเฑียร โปรฯแรง มา 4 จ่าย 2 หารมาตกคนละ 875 บาท ราคานี้เฉพาะ Hungry Hub เท่านั้น! เฉพาะวันจันทร์-วันศุกร์ นะคุณพีี มีใจก็จองตามกันมา โปรฯนี้ไม่ได้มีบ่อยนะศรีบอกเลย เริ่ดดด #บุฟเฟ่ต์ #อาหารจีน #ข้าวมันไก่มณเฑียร #hungryhub #TikTokUni  &amp; ["บุฟเฟ่ต์","อาหารจีน","ข้าวมันไก่มณเฑียร","hungryhub","tiktokuni"]</t>
  </si>
  <si>
    <t>Kunshine Hotpot Asok</t>
  </si>
  <si>
    <t>https://www.tiktok.com/@somsrireview_/video/7550261426019896584</t>
  </si>
  <si>
    <t>สุดจะต้าน หมาล่า ชาบู เนื้อA5 ราคาไม่ถึง 700 บาทคุณพี่ พร้อมอาหารอื่นๆอีกเพียบ กว่า 100 ชนิด ไส้เป็ดสมองหมู เครื่องในต่างๆ กบเค้าจังมีเลยคุณพี่ เกินเรื่องมาก ราคาที่บอกมาข้างต้นได้เฉพาะจองผ่าน Hungry Hub เท่านั้นนะคุณพี่ ไปที่อื่นมีเป็นพันแน่นอน โปรฯนี้เฉพาะวันจันทร์-ศุกร์ นะคะคุณพี่ รีบไปค่ะ โปรฯใกล้จะหมดแล้ว...เริ่ดเเเ#บุฟเฟต์ #หมาล่า #เนื้อวากิว #hungryhub #TikTokUni  &amp; ["บุฟเฟต์","หมาล่า","เนื้อวากิว","hungryhub","tiktokuni"]</t>
  </si>
  <si>
    <t>Gyu-Ya Yakiniku Rama 3</t>
  </si>
  <si>
    <t>https://tiktok.com/@somsrireview_</t>
  </si>
  <si>
    <t>https://www.tiktok.com/@somsrireview_/video/7551038290003070215</t>
  </si>
  <si>
    <t>ร้านปิ้งย่างราคาดี 299 บาท ได้ไปเลยเนื้อใบพายและเนื้อลายหินอ่อนจุกๆ เฉพาะจองผ่าน Hung Hub  เท่านั้นนะคะคุณพี่ มีวันจันทร์-พฤหัสบดั ค่ะคุณพี่ รีบจองมานะก่อนโปรหมด#บุฟเฟ่ต์ #ปิ้งย่าง  #hungryhub #tiktokพากิน  #fyp  &amp; ["บุฟเฟ่ต์","ปิ้งย่าง","hungryhub","tiktokพากิน","fyp"]</t>
  </si>
  <si>
    <t>https://www.tiktok.com/@somsrireview_/video/7554009146715163911</t>
  </si>
  <si>
    <t>บุฟเฟ่ต์นานาชาติ โรงแรม 5 ดาว 📍Stock.Room |kimpton maa lai Bangkok มีโปรฯดี มา2จ่าย1 ✨💸 หารมาเหลือตกคนคนละ 736 บาท สเต๊กเนื้อวากิว ซีฟู้ดออนไอซ์ และอาหารนานาชาติไม่อั้น! โปรฯนี้เฉพาะจองผ่าน Hungry Hub เท่านั้น!นะคะคุณพี่ ศรีว่า...ต้องรีบค่ะ🥰#บุฟเฟ่ต์ #โรงแรม #hungryhub #tiktokพากิน #fyp  &amp; ["บุฟเฟ่ต์","โรงแรม","hungryhub","tiktokพากิน","fyp"]</t>
  </si>
  <si>
    <t>Ratchapruek Seafood Buffet</t>
  </si>
  <si>
    <t>https://www.tiktok.com/@somsrireview_/video/7554367517645442311</t>
  </si>
  <si>
    <t>นี่คือ บุฟเฟ่ต์ซีฟู้ดกำลังมาแรงในตอนนี้ งบไม่ถีง1ใบเทา ก็ฟินได้🦐🦀🦞 📍ราชพฤกษ์ซีฟู้ด บุฟเฟ่ต์ สาขาประชาชื่น กุ้งสดๆตักจากบ่อ แบบเป็นๆ พร้อมพาเหรดเมนูซีฟู้ดอีกเพียบ จัดมาแบบไซส์ใหญ่ๆ น้ำจิ้มโคตรแซ่บ ราคาก็ดีจัด เริ่มต้น 699บาทก็ได้กุ้งแม่น้ำ และ เมนูอื่นๆอีกมากมาย แต่ถ้าอยากฟินกับกุ้งมังกรตัวเบิ้มๆ ก็จัดไปเลย 999บาทจุกๆฟินๆ อิ่มหนำใจแน่นอน โปรฯนี้เฉพาะจองผ่าน Hungry Hub เท่านนั้นนะคุณพี่ รีบจองมาเลยค่ะ ก่อนเต็ม🥰🥰🥰#บุฟเฟ่ต์ #ซีฟู้ด #hungryhub #tiktokพากิน #fyp  &amp; ["บุฟเฟ่ต์","ซีฟู้ด","hungryhub","tiktokพากิน","fyp"]</t>
  </si>
  <si>
    <t>https://www.tiktok.com/@somsrireview_/video/7558077339905559815</t>
  </si>
  <si>
    <t>ดินเนอร์ใต้โดมกระจกสุดอลัง 🌅✨ วิวแม่น้ำเจ้าพระยาบรรยากาศหรูโรแมนติกทุกมุม💖 เหมาะมากสำหรับโอกาสพิเศษ และคนพิเศษ🥂 จองผ่าน Hungry Hub รับดีลพิเศเฉพาะที่นี่เท่านั้น✨✨ ศรีว่า...เริ่ดเเ🥰#ริมน้ํา #ร้านอาหารริมน้ํา #hungryhub #tiktokพากิน #asiatique  &amp; ["ริมน้ํา","ร้านอาหารริมน้ํา","hungryhub","tiktokพากิน","asiatique"]</t>
  </si>
  <si>
    <t>AVA Brasserie at InterContinental Bangkok Sukhumvit</t>
  </si>
  <si>
    <t>https://www.tiktok.com/@somsrireview_/video/7558450606462029064</t>
  </si>
  <si>
    <t>บุฟเฟ่ต์โรงแรมหรู✨ 🦞🥩🦀 โปรฯ มา 3 จ่าย 2 เหลือท่านละ 777บาท 💸 เมนูเด็ดไม่อั้น! สเต็ก ซีฟู้ดออนไอซ์ กุ้ง หอย ปู ตัวใหญ่ พร้อมของหวานสุดพิเศษ เมื่อจองผ่าน Hungry Hub รับไปเลย welcome drink สุดพิเศษ จองที่อื่นไม่ได้แน่นอน ศรีว่า...เริ่ดดด 🥰#บุฟเฟ่ต์ #ซีฟู้ด  #hungryhub #tiktokพากิน #fyp  &amp; ["บุฟเฟ่ต์","ซีฟู้ด","hungryhub","tiktokพากิน","fyp"]</t>
  </si>
  <si>
    <t>https://www.tiktok.com/@somsrireview_/video/7559455117225774352</t>
  </si>
  <si>
    <t>สวรรค์ของคนรักบุฟเฟ่ต์ มา 2จ่าย1📍Crave Aloft Bangkok ซีฟู้ดสดๆ กุ้งแม่น้ำตัวยักษ์ ซูชิ ซาซิมิ เนื้อย่างพรีเมียม🥩 ไม่จำกัดเวลา ⏰ โปรฯนี้เฉพาะจองผ่าน Hungry Hup เท่านั้นนะ📱#บุฟเฟ่ต์ #อาหารญี่ปุ่น #hungryhub #tiktokพากิน #tiktokพากิน &amp; []</t>
  </si>
  <si>
    <t>Bangkok Balcony  (Indoor Zone) 81st floor at Baiyoke Sky Hotel</t>
  </si>
  <si>
    <t>https://www.tiktok.com/@somsrireview_/video/7561063485866675474</t>
  </si>
  <si>
    <t>บุฟเฟ่ต์เจ้าดังทำถึง เสิร์ฟฟัวกราส์ ไม่อั้น!! แบบจุกๆ!!📍@ใบหยก ชั้น81 |บางกอก บัลโคนี่ 🎊 จัดหนักตัดเต็มกับไลน์อาหารนานาชาติมากมาย ✨✨ทั้งจีน ไทย ฝรั่ง ญึ่ปุน มากันครบ เป็ดปักกิ่งหนังกรอบ ติ่มซำ ซาซิมิ ซูชิ ซีฟู้ดสดๆ และอื่นๆอึกมากมาย 🥩🦞🦀✨แถมรอบนี้เค้ามีฟัวกราส์มาด้วยนะ คุ้มเกิน หากคุณพี่สนใจ โปรฯดีๆแบบนึ้ จองผ่าน Hungy Hub ได้เลย ศรีว่า...เริ่ด🥰 #บุฟเฟ่ต์ #ใบหยก #hungryhub #tiktokuni #fyp  &amp; ["บุฟเฟ่ต์","ใบหยก","hungryhub","tiktokuni","fyp"]</t>
  </si>
  <si>
    <t>Shoko Omakase</t>
  </si>
  <si>
    <t>https://www.tiktok.com/@somsrireview_/video/7565886319335886100</t>
  </si>
  <si>
    <t>โอมากาเสะที่จริงใจ ราคาสบายกระเป๋า 📍Shoko Omakase พบกับโอมากาเสะ 🍣🥢แบบพรีเมียมในราคาเข้าถึงง่าย เริ่มต้นแต่คนละ พันนิดๆ ก็ฟินกับอาหารญี่ปุ่น🇯🇵ที่รังสรรค์มาดุจงานศิลปะ สวยงามทั้งหน้าตา และรสชาติที่พิถีพิถัน จองผ่าน Hungry Hub คุณจะยิ่งได้ราคาพิเศษไม่เหมือนใคร ศรีว่า...เริ่ด🥰#โอมากาเสะ #japanesefood #hungryhub #tiktokพากิน #fyp  &amp; ["โอมากาเสะ","japanesefood","hungryhub","tiktokพากิน","fyp"]</t>
  </si>
  <si>
    <t>YOK Chinese Restaurant | The Emerald Hotel</t>
  </si>
  <si>
    <t>https://www.tiktok.com/@somsrireview_/video/7566628847421050132</t>
  </si>
  <si>
    <t>บุฟเฟ่ต์โรงแรม 5 ดาว ที่คุ้มที่สุดในรัชดา ✨ฟัวกราส์ ซาซิมิ ไม่อั้น!! พร้อมอาหารสุดพรีเมี่ยมอีกเพียบ สายบุฟเฟ่ต์โรงแรมห้ามพลาด!! 📍:The Emerald Buffut |รัชดา 💸:คนละ 1,390 บาท 📱:Hungry Hub #บุฟเฟ่ต์ #โรงแรม #tiktokพากิน #hungryhub #fyp  &amp; ["บุฟเฟ่ต์","โรงแรม","tiktokพากิน","hungryhub","fyp"]</t>
  </si>
  <si>
    <t>The Coffee Club Ekamai</t>
  </si>
  <si>
    <t>https://www.tiktok.com/@somsrireview_/video/7568881150752509204</t>
  </si>
  <si>
    <t>ร้านกาแฟชื่อดัง!! ☕🍰  มีบุฟเฟ่ต์แล้วน้า🥰✨ The coffee club ชื่อนี้ใครๆก็ต้องรู้จัก ตอนนี้เค้ามีโปรฯบุฟเฟ่ต์ สามารถสั่งอาหารกว่า 50 เมนู🥩🍔 และเครื่องดื่มกว่า 10 เมนูสั่งได้แบบไม่อั้น พร้อมรับเมนูมียมอีกท่านละ 1 จาน บอกได้คำเดียวว่าสานฝันมาก ใครเป็นสาวกร้านนั้อยู่แล้ว ห้ามพลาด‼️ศรีว่า...เริ่ดดด🥰 📍the Coffee Club | Thonlor 💸คนละ 1,090 บาท 📱App:Hungry Hub #บุฟเฟ่ต์ #thecoffeeclub #tiktokพากิน #hungryhub #fyp  &amp; ["บุฟเฟ่ต์","thecoffeeclub","tiktokพากิน","hungryhub","fyp"]</t>
  </si>
  <si>
    <t>https://www.tiktok.com/@somsrireview_/video/7571403709188443400</t>
  </si>
  <si>
    <t>บุฟเฟ่ต์มื้อกลางวัน โรงแรมฟหรู มีโปรฯ มา4 จ่าย 3 ✨ รวมอาหารนานาชาติมากมาย ทานได้ไม่อั้น !! 🥩🦐  มีทั้ง ซูชิ ซาซิมิ ติ่มซำ อาหารไทย อาหารญี่ปุ่น 🍣 บอกเลยว่าคุ้มจริงๆ แล้วยิ่งโปรฯดีแบบนี้ เหลือคนละ แค่ 593 บาท เท่านั้น คุณพี่จะพลาดได้ไง ศรีว่า....เริ่ดดด 📍 ช้อนส้อม l คอร์ทยาร์ด บาย แมริออท กรุงเทพฯ สุวรรณภูมิ แอร์พอร์ท 💸 คนละ แค่ 593 บาท  📱 APP Hungry Hub #buffet #hotel #japanesefood #hungryhub #fyp &amp; ["buffet","hotel","japanesefood","hungryhub","fyp"]</t>
  </si>
  <si>
    <t>SM168 Restaurant &amp; Bar</t>
  </si>
  <si>
    <t>https://www.tiktok.com/@somsrireview_/video/7574021181406432533</t>
  </si>
  <si>
    <t>🍣🥩🍜 บุฟเฟต์นานาชาติแบบไม่อั้น! อยากกินซูชิสดๆ สเต็กเนื้อฉ่ำๆ ติ่มซำเด้งๆ ผัดไทยร้อนๆ – มาที่นี่ครบ! ✨ ที่ SM168 Restaurant &amp; Bar ทุกจานทำสด เสิร์ฟแบบไฟน์ไดน์นิ่ง แต่กินไม่อั้นในราคาแค่ 1,580 บาทต่อคน 🥢 ญี่ปุ่น 👉 ซูชิ ซาชิมิ 🥩 ตะวันตก 👉 สเต็กชิ้นใหญ่ 🍜 ไทย 👉 ต้มยำ ผัดไทย และอีกเพียบ! 📍 SM168 Restaurant &amp; Bar ใกล้ BTS เอกมัย ที่โรงแรม Wyndham Garden Bangkok Sukhumvit 42 💸คนละ 1,580 บาท 📱 จองผ่าน Hungry Hub เท่านั้น เพื่อรับดีลดีที่สุด! #บุฟเฟ่ต์#อาหารญี่ปุ่น #ติ่มซํา #hungryhub #tiktokพากิน #fyp &amp; ["บุฟเฟ่ต์","อาหารญี่ปุ่น","ติ่มซํา","hungryhub","tiktokพากิน","fyp"]</t>
  </si>
  <si>
    <t>HH-LO_BS</t>
  </si>
  <si>
    <t>beardedtravels</t>
  </si>
  <si>
    <t>https://tiktok.com/@beardedtravels</t>
  </si>
  <si>
    <t>https://www.tiktok.com/@beardedtravels/video/7431189733188898081</t>
  </si>
  <si>
    <t>Date with my Thai girlfriend at a luxury rooftop restaurant in Bangkok #hungryhub #travel #traveltiktok #beardedtravels #explore #fyp  &amp; ["hungryhub","travel","traveltiktok","beardedtravels","explore","fyp"]</t>
  </si>
  <si>
    <t>https://www.tiktok.com/@beardedtravels/video/7436022327269166369</t>
  </si>
  <si>
    <t>Dining at the most unique thai food restaurants in Bangkok #hungryhub #thailand #traveltiktok #beardedtravels #explore #fyp  &amp; ["hungryhub","thailand","traveltiktok","beardedtravels","explore","fyp"]</t>
  </si>
  <si>
    <t>Instagram.com/aj.some.more</t>
  </si>
  <si>
    <t>https://www.instagram.com/p/DLkGqliSLDQ/</t>
  </si>
  <si>
    <t>Come with me today to XXX... in XXXX (area) (VO and text)</t>
  </si>
  <si>
    <t>Tiktok.com/@aj.some.more</t>
  </si>
  <si>
    <t>https://www.tiktok.com/@aj.some.more/video/7503544778915581202</t>
  </si>
  <si>
    <t>They say it’s the best buffet in Bangkok—but only if you book it the smart way. I used Hungry Hub (just search “Copper Beyond Buffet” in the app) and got exclusive packages you won’t get as a walk-in. This is how you do luxury buffet right. 
#copperbeyondbuffet #BangkokBuffetHack #GaysornAmarin #FoodieTips #BangkokEats #ThailandFoodie #hungryhub #BangkokHack</t>
  </si>
  <si>
    <t>The BEST Buffet? 
XXX's Buffet Hack (text only)
Wait...Did I just find the best buffet in XXX  (VO and text)</t>
  </si>
  <si>
    <t>HH-LOALT</t>
  </si>
  <si>
    <t>alikainwanderlust</t>
  </si>
  <si>
    <t>https://tiktok.com/@alikainwanderlust</t>
  </si>
  <si>
    <t>https://www.tiktok.com/@alikainwanderlust/video/7467932253771943174</t>
  </si>
  <si>
    <t>Unique and Instagrammable Cafe in Bangkok ☕️ Book in advance on Hungry hub to purchase this special deal and reserve your table avoiding any wait time @HungryHub_Official  📍Bubble in the Forest Cafe @Bubble in the Forest  #hungryhub #bubbleintheforest #bubbleintheforestcafe #bangkokcafe #bangkokeats &amp; [null,null,"hungryhub","bubbleintheforest","bubbleintheforestcafe","bangkokcafe","bangkokeats"]</t>
  </si>
  <si>
    <t>https://www.instagram.com/p/DF7kNrnP9jg/</t>
  </si>
  <si>
    <t>https://www.tiktok.com/@alikainwanderlust/video/7473121467291471159</t>
  </si>
  <si>
    <t>Most romantic restaurant in Bangkok🌹♥️ Book in advance on Hungry Hub for this romantic package deal and to reserve your table @HungryHub_Official 📲 📍Vertigo Too  #hungryhub #vertigotoo #bangkokrestaurant #bangkokeats &amp; [null,"hungryhub","vertigotoo","bangkokrestaurant","bangkokeats"]</t>
  </si>
  <si>
    <t>https://www.tiktok.com/@alikainwanderlust/video/7476823900379286789</t>
  </si>
  <si>
    <t>3 Apps You Need To Download for Thailand 🇹🇭👇 1. Hungry Hub @HungryHub_Official  For unique deals and making reservations for restaurants in Thailand 🍽️ 2. Gowabi @GoWabi  To book beauty and wellness treatments all in one place, eliminating the need to visit multiple websites. The app offers discounts, making it cost-effective and easy to use for bookings 🧖‍♀️ 3. 12go.Asia  For booking travel within Thailand, including buses, trains, taxis, and more. 🚌 📌 Save this post for your trip to Thailand #hungryhub #gowabi #12go #thailandtrip &amp; [null,null,"hungryhub","gowabi","12go","thailandtrip"]</t>
  </si>
  <si>
    <t>https://www.instagram.com/p/DKEndeMza_0/</t>
  </si>
  <si>
    <t>مطعم @nama__buffet من اقوى مطاعم السيفود ياباني 🇯🇵في بانكوك🇹🇭
لاتنسون تنزلون تطبيق @hungryhub_th حق العروض والخصومات في تايلند🇹🇭
#kuwait #thailand #bangkok #الكويت #تايلند #بانكوك #bkk</t>
  </si>
  <si>
    <t>https://www.instagram.com/p/DO0oDg2iCMm/</t>
  </si>
  <si>
    <t xml:space="preserve">⁨	اقوى مطعم لحوم حلال في بانكوك 🇹🇭🔥🔥🔥🔥
جد كوالتي اللحم الي عندهم فاااااخر 
‪@shoutaian2ndrich‬ 
ولاتنسون تنزلون تطبيق @hungryhub_th حق الخصومات الزينه😍🔥
#thailand #bangkok #تايلند #بانكوك #bkk #
#hungryhub &amp; </t>
  </si>
  <si>
    <t>Tiktok.com/@ali.al5baz</t>
  </si>
  <si>
    <t>https://www.tiktok.com/@ali.al5baz/video/7552134767504788744</t>
  </si>
  <si>
    <t>‎⁨	اقوى مطعم لحوم حلال في بانكوك 🇹🇭🔥🔥🔥🔥 ‎جد كوالتي اللحم الي عندهم فاااااخر  ‪@Shoutaian 2nd Rich  ‎ولاتنسون تنزلون تطبيق @HungryHub_Official حق الخصومات الزينه😍🔥 #thailand #bangkok #تايلند #بانكوك #hungryhub    &amp; ["thailand","bangkok","تايلند","بانكوك","hungryhub"]</t>
  </si>
  <si>
    <t>https://www.instagram.com/p/DLuemDmzpgt/</t>
  </si>
  <si>
    <t xml:space="preserve">1000 baht per person in BKK and you can eat.... (VO and text) </t>
  </si>
  <si>
    <t>https://www.instagram.com/p/DNqE-0Xx6_A/</t>
  </si>
  <si>
    <t xml:space="preserve">One Bangkok 人均600+🐷就可以吃到泰式宫廷料理
想要来聚餐或是体验泰国宫廷氛围和料理就来这！
非常舒服和放松😌
想要订位的话可以在🔍 @hungryhub_th 上面预定更佳方便🫶
Baan Suriyasai @baansuriyasai 
地址：One Bangkok The Storeys 1楼（BTS Lumphini站）
营业时间：10:00-22:00
#曼谷逛逛 #babgkokvibe #onebangkok #hungryhub &amp; </t>
  </si>
  <si>
    <t>https://www.instagram.com/p/DOgJWrKEY9w/</t>
  </si>
  <si>
    <t xml:space="preserve">曼谷不用200泰铢的高尔夫球场会不会太好玩！
曼谷休闲活动选择真的太多了！
不会打高尔夫球也没关系，现场有教练教学
一群朋友来这里high就对了⛳️
✨省钱小帖士✨
在hungry hub @hungryhub_th 上定位1150套餐可以6个人一起使用
1人不用200🐷而且还有附餐点真的太划算了🥳
Topgolf Megacity @topgolfthailand 
📍Topgolf Megacity, 971, Bang Kaeo subdistrict, Bang Phli District, Samut Prakan 10540
🕐 09:00–23:00（周五与六到凌晨12点）
🚇在Mega Bangna和IKEA Bangna附近 建议打车！
#曼谷逛逛 #bangkokvibes #hungryhub #topgolf &amp; </t>
  </si>
  <si>
    <t>https://www.instagram.com/p/DPTu94xEQT3/</t>
  </si>
  <si>
    <t xml:space="preserve">🇹🇭曼谷湄南河660铢不限时海鲜自助！ @hungryhub_th 
想找湄南河旁高性价比的海鲜自助不要错过这里！超多种选择而且不用自己动手烤真的很爽😍
📍Bangkok Wonderland @bangkokwonderland 
64 Charoen Nakhon 39 Alley, Bang Lamphu Lang, Khlong San, Bangkok 10600
🚇建议搭车（定位The Hab Hostel才能找到）
🕐16:00 - 23:00
💰660铢起（hungry hub定位）
#曼谷逛逛 #bangkokvibe #hungryhub #bangkokthailand #bangkokfood #bangkokmusteat &amp; </t>
  </si>
  <si>
    <t>https://www.instagram.com/p/DQ_t00EEra2/</t>
  </si>
  <si>
    <t xml:space="preserve">曼谷这家绝美skybar也太低调了吧🍹 
位置就在nana天铁站附近
空间宽敞，食物好吃😋
可以安静放松地享受美好的夜晚🌃
而且在 @hungryhub_th 上面就可以订位！
Red Square Rooftop Bar @redsquarerooftopbar
📍25th floor of Novotel Bangkok, 27 Sukhumvit 4 Alley, Klongtoey, Bangkok 10110
🕐19:00-01:00
🚇距离BTS Nana站步行8分钟（Novetel 酒店里）
🚇 About an 8minute walk from BTS Nana Station (inside Novotel Hotel)
This stunning sky bar in Bangkok is way too underrated! 🍹
Located near Nana BTS Station, it offers a spacious area, great food, and a peaceful atmosphere.
Perfect for a relaxing evening under the night sky 🌃
Plus, you can easily make a reservation through Hungry Hub!
#曼谷逛逛 #bangkokvibe #hungryhub #redsquarerooftopbar #btsnana #bangkokbar &amp; </t>
  </si>
  <si>
    <t>https://www.instagram.com/p/DQ_A_6vElaU/</t>
  </si>
  <si>
    <t xml:space="preserve">Riverside elegance meets culinary perfection
An unforgettable evening at Siam Yacht Club, Sheraton Bangkok where the yacht-inspired décor, stunning Chao Phraya views, and flawless service made every moment special.
From flavorful dishes to show-stopping desserts, book this pure luxury experience on the river from @hungryhub_th 
[ SiamYachtClub, BangkokEats, RiversideDining, SheratonBangkok, HungryHubExperience, FineDining, MomentsThatMatter ] &amp; </t>
  </si>
  <si>
    <t>https://www.instagram.com/p/DQ_A5xSEhrO/</t>
  </si>
  <si>
    <t xml:space="preserve">Looking for the perfect romantic rooftop night? 🌃✨
Spectrum at Hyatt Regency, booked via @hungryhub_th , offers breathtaking skyline views, live music, premium ambience, and unforgettable food.
From fresh seafood to heavenly desserts, every detail makes the night truly special. 🍸🍰
[BangkokRooftop, SpectrumHyatt, HungryHub, RomanticDining, BangkokSkyline, LuxuryDining, RooftopExperience, BangkokFoodie, DateNightBangkok, PremiumEats] &amp; </t>
  </si>
  <si>
    <t>https://www.instagram.com/p/DQ_A0JHEn1_/</t>
  </si>
  <si>
    <t xml:space="preserve">Ready to play, eat, and chill? 🎯 
Head to Topgolf Megacity and book through @hungryhub_th for exclusive packages that include food + fun!
From hitting targets to munching on pizzas and nachos, this spot is pure vibes — a must-visit when in Bangkok!
[Topgolf, HungryHub, Bangkok, Megacity, FunDay, TravelThailand, Foodie, GolfTime, WeekendVibes, MustVisit] &amp; </t>
  </si>
  <si>
    <t>https://www.instagram.com/p/DMSeJcSPqrH/</t>
  </si>
  <si>
    <t>曼谷的Omakase真的是性价比之王🇹🇭
来曼谷一定要尝试千铢Omakase！
推荐在 @hungryhub_th Hungry Hub🔍上面上面有超多加Omakase选择！
而且可以直接订位超级方便🥳
Omakase in Bangkok = Best Value for Money 🇹🇭🍣
If you're in Bangkok, you have to try 1,000++baht Omakase!
There are tons of great Omakase deals on Hungry Hub 🔍,and you can book directly ! Super convenient 🥳
Hotaru 119 Omakase &amp; Izakaya - Sanampao
📍899 (ในโครงการ The season mall, Phahonyothin Rd, Phaya Thai, Bangkok 10400泰國
🕐11:30-21:30
🚇BTS Sanam Pao步行8分钟
#曼谷 #曼谷探店官 #曼谷必吃 #omakase #foodie #Hotaru</t>
  </si>
  <si>
    <t>https://www.instagram.com/p/DNNskiaiaxT/</t>
  </si>
  <si>
    <t xml:space="preserve">🇹🇭被曼谷这家泰中式Fine Dine狠狠拿捏了！
主厨超级热情，餐厅氛围、食物都是水准之上
现代法餐融合中泰风味，Fine Dine入门非常推荐这里😋
可以在Hungry Hub @hungryhub_th 上订位非常方便哟🤩
Got completely won over by this Thai-Chinese fine dining spot in Bangkok!
The chef is super warm and welcoming, and both the restaurant’s atmosphere and the food are top-notch.
Highly recommend this place if you’re new to fine dining 😋
You can conveniently book a table on Hungry Hub 🤩
Restaurant Patt @patt.bangkok 
📍Charoen Rat 7 Yeak 7-6-1 Alley, Bang Khlo, Bang Kho Laem, Bangkok 10120
🕐16:00-22:00（周二至五）
12:00-14:00, 18:00-22:00(周六&amp;周日）
🚇建议打车
#曼谷探店官 #曼谷必吃 #finedine #bangkokdiscovery &amp; </t>
  </si>
  <si>
    <t>https://www.instagram.com/p/DN-nmVVD6dC/</t>
  </si>
  <si>
    <t xml:space="preserve">:🇹🇭曼谷本地人和牛自助藏太深了！899🐷太绝了～
来曼谷就是吃吃吃！又被我发现一下本地人爱店🥰
他们家真的超划算而且食材新鲜💗
在 @hungryhub_th HungryHub定位还有优惠！这笔羊毛快来薅🍽️
🇹🇭 This Wagyu Buffet Hidden Spot in Bangkok is Too Good! Only 899฿ 🐷 Unreal~
Bangkok is all about EAT EAT EAT! 🥳 I found another local favorite spot again 🥰
Super worth it and the ingredients are so fresh 💗
Book via HungryHub to get extra deals! Don’t miss out 🍽️
📍Neta Grill Seacon Square 4th Fl.
🕐11:00--21:30
🚇MRT 黄线Suan Luang Rama 9 步行5分钟
#曼谷 #曼谷探店官 #bangkokdiscovery #BangkokBuffet #NetaGrill &amp; </t>
  </si>
  <si>
    <t>https://www.instagram.com/p/DP1D-zFj83E/</t>
  </si>
  <si>
    <t xml:space="preserve">🇹🇭曼谷不要只会去Skybar! 回访N次的爱店分享✨ 预定👉@hungryhub_th 
这家餐厅真的是五边形战士⭐️
不仅美食、氛围双在线，位置还很方便！就在bts chitlom隔壁
很多泰国人都喜欢来这里聚会庆祝生日，是一家让人想要一去再去的餐厅🥰
Fatboy Izakaya @fatboyizakaya 
📍BTS Chitlom旁（Gaysorn Amarin 3楼
🕐11:30-24:00
💰在Hungry Hub @hungryhub_th 定位从1,999铢双人套餐起
Don’t just go to Skybar when in Bangkok! Sharing my all-time favorite spot I keep revisiting✨
This restaurant is truly a five-star all-rounder⭐️
Not only does it have great food and atmosphere, but the location is also super convenient — right next to BTS Chitlom!
Many locals love to come here for gatherings and birthday celebrations. It’s one of those places you’ll want to visit again and again🥰
Fatboy Izakaya
📍Next to BTS Chitlom (Gaysorn Amarin, 3rd Floor)
🕐11:30-24:00
💰Book via Hungry Hub, starting from 1,999 THB for a 2-person set
#BangkokDiscovery #曼谷探店官 #BangkokTravel #FatboyIzakaya #Hungryhub #btschitlom #Bangkokcity &amp; </t>
  </si>
  <si>
    <t>https://www.instagram.com/p/DQoj-KJkicY/</t>
  </si>
  <si>
    <t xml:space="preserve">🇹🇭这家宝藏空中酒吧怎么还没人介绍！
喜欢chill chill 放松的朋友一定要来这里！
真的美食和美景尽收眼底🤩
而且这里很贴心地把所有拍摄绝佳角度都给你标好了！只管站上去拍拍拍就对了📷🤳
💡很多人还不知道要怎么找空中酒吧或是曼谷餐厅
在Hungry Hub @hungryhub_th 上面就聚集超级的好餐厅而且还能订位订餐
下次来曼谷一定要试试看😎
Spectrum Lounge &amp; Bar @spectrumrooftopbkk
📍Hyatt Regency Bangkok, 1 Soi Sukhumvit 13, Khlong Toei Nuea, Watthana, Bangkok 10110
🕐17:30-01:00
🚇BTS Nana（沿着天桥走3分钟就能抵达Hyatt 酒店） (just a 3min walk along the skywalk to the Hyatt Hotel)
🇹🇭 How has no one talked about this hidden gem of a rooftop bar yet!
If you love to chill and relax, you must visit this place！
You can enjoy both amazing food and breathtaking views 🤩Plus, they’ve thoughtfully marked all the best photo spots just stand there and snap away! 📷🤳
💡 Many people don’t know how to find rooftop bars or restaurants in Bangkok.You can easily discover top rated dining spots and even make reservations on 
Hungry Hub.
Definitely give it a try next time you’re in Bangkok! 😎
#曼谷探店官 #bangkokdiscovery #bangkokbar #bangkokfoodie &amp; </t>
  </si>
  <si>
    <t>HH-LOBEN</t>
  </si>
  <si>
    <t>bearyangfan</t>
  </si>
  <si>
    <t>Instagram.com/bearyangfan</t>
  </si>
  <si>
    <t>https://www.instagram.com/p/C_P2fqPPKir/</t>
  </si>
  <si>
    <t>Cuisine + Buffet (text only)</t>
  </si>
  <si>
    <t>HH-LOBRK</t>
  </si>
  <si>
    <t>https://www.instagram.com/p/DPivWNvE4IV/</t>
  </si>
  <si>
    <t xml:space="preserve">กินข้าวนอกบ้านคนเดียว 🍽️ 
@hungryhub_th 
📍 Neta Grill, Seacon Square Shopping Center Building, Nong Bon, Prawet, Bangkok 10250
#HungryHub #NetaGrill #Seafood #Buffet #Bangkok #Thailand &amp; </t>
  </si>
  <si>
    <t>https://www.instagram.com/p/DQG4CQICPOX/</t>
  </si>
  <si>
    <t xml:space="preserve">ฝึกพูดไทยแบบมือใหม่ครับ 🇹🇭 
@hungryhub_th 
#HungryHub #Thailand #Bangkok #GentleButcherBangkok #Roadto30k &amp; </t>
  </si>
  <si>
    <t>https://tiktok.com/@clark_bkk</t>
  </si>
  <si>
    <t>https://www.tiktok.com/@clark_bkk/video/7563984122780093718</t>
  </si>
  <si>
    <t>ฝึกพูดไทยแบบมือใหม่ครับ 🇹🇭  @HungryHub_Official  #HungryHub #Thailand #Bangkok #GentleButcherBangkok #Roadto30k &amp; [null,"hungryhub","thailand","bangkok","gentlebutcherbangkok","roadto30k"]</t>
  </si>
  <si>
    <t>https://www.tiktok.com/@clark_bkk/video/7565473141183483159</t>
  </si>
  <si>
    <t>กินข้าวนอกบ้านคนเดียว 🍽️  @HungryHub_Official  📍 Neta Grill, Seacon Square Shopping Center Building, Nong Bon, Prawet, Bangkok 10250 #HungryHub #NetaGrill #Seafood #Buffet #Bangkok  &amp; [null,"hungryhub","netagrill","seafood","buffet","bangkok"]</t>
  </si>
  <si>
    <t>https://www.tiktok.com/@clark_bkk/video/7566939595259120918</t>
  </si>
  <si>
    <t>เมื่อสองหนุ่มอังกฤษบุกบุฟเฟ่ต์ดังในกรุงเทพฯกับ 😋 @HungryHub_Official @Khun Craig  📍 Copper Beyond Buffet, Grayson Amarin #HungryHub #CopperBeyondBuffet #BangkokBuffet #Bangkok #Thailand &amp; [null,null,"hungryhub","copperbeyondbuffet","bangkokbuffet","bangkok","thailand"]</t>
  </si>
  <si>
    <t>https://www.instagram.com/p/DQbY7hLEonT/</t>
  </si>
  <si>
    <t xml:space="preserve">เมื่อสองหนุ่มอังกฤษบุกบุฟเฟ่ต์ดังในกรุงเทพฯกับ 😋
@hungryhub_th @khun_craig 
📍 Copper Beyond Buffet, Grayson Amarin
#HungryHub #CopperBeyondBuffet #BangkokBuffet #Bangkok #Thailand &amp; </t>
  </si>
  <si>
    <t>https://www.instagram.com/p/DGF7c0MvR5R/</t>
  </si>
  <si>
    <t>February is a month with romantic vibe hence we took a plunge visiting the Land of Smile capital city - Bangkok &amp; decided to dine at the @SiamYachtClub, facing the perpetual busy Chao Phraya River with stream of vessels plying, the main thoroughfare in Bangkok. With awesome view and perfect posh ambience at @SiamYachtClub, we decided to get the Outdoor Romantic Set – 4 Dishes + 1 Bottle of Sparkling Wine. 
All the dishes we had chosen were executed to perfection &amp; I especially loved the Linguine, a fusion between Western culinary taste with local touch – using spicy yet silky smooth creamy green curry paste, served with sous-vide grilled salmon (very tender), ikura and ponzu sauce! Wifey said the grilled jumbo prawn was so succulent and meaty, and she simply loved it when added with house-made green chilli. Wulala! What made this a satisfied romantic dinner was we got this via @HungryHub_TH app with 30% off (2790 Baht or ~SG$110 instead of 4034 Baht or SG$160++)! 
This offer is valid till 10 May 2025! #DontSayBoJio 
#siamyachtclub #romanticdinnerset #riverbankdining #amazingalfrescodining #sgfoodies #sgfamily #sgig #hungryhubthailand</t>
  </si>
  <si>
    <t>HH-LOCAY</t>
  </si>
  <si>
    <t>carlytravely</t>
  </si>
  <si>
    <t>https://tiktok.com/@carlytravely</t>
  </si>
  <si>
    <t>https://www.tiktok.com/@carlytravely/video/7419626745390796065</t>
  </si>
  <si>
    <t>Most famous Buffet in Bangkok 😍😱  Download Hungry Hub App to book with the best price! The buffet price is $80 USD (2,599 THB) and it's 100% recommended for food lovers. Location of the Buffet at the end of the video! 🔥 #buffet #allyoucaneat #bangkok #thailand #food @HungryHub_Official @CopperBeyondBuffet    &amp; ["buffet","allyoucaneat","bangkok","thailand","food",null,null]</t>
  </si>
  <si>
    <t>NAMA Japanese and Seafood Buffet</t>
  </si>
  <si>
    <t>Tiktok.com/@dannyinbangkok</t>
  </si>
  <si>
    <t>https://www.tiktok.com/@dannyinbangkok/video/7520229023813766430</t>
  </si>
  <si>
    <t>Fearing using at NAMA buffet using @HungryHub_Official #thailamd #hungryhub  &amp; ["thailamd","hungryhub"]</t>
  </si>
  <si>
    <t>https://www.instagram.com/p/DNDdUhGvhnG/</t>
  </si>
  <si>
    <t xml:space="preserve">Aroi makkk at The Saffron inside The Banyan tree 
Thanks to @hungryhub_th 
#bangkok #thailand #hungryhub #hubgryhubthailand &amp; </t>
  </si>
  <si>
    <t>https://tiktok.com/@dannyinbangkok</t>
  </si>
  <si>
    <t>https://www.tiktok.com/@dannyinbangkok/video/7536056708523724063</t>
  </si>
  <si>
    <t>The Saffron inside The Banyan tree  Thanks to @HungryHub_Official  #bangkok #thailand #hungryhub #hubgryhubthailand &amp; [null,"bangkok","thailand","hungryhub","hubgryhubthailand"]</t>
  </si>
  <si>
    <t>https://www.instagram.com/p/DQRXkx2EmoH/</t>
  </si>
  <si>
    <t xml:space="preserve">Booked this dinner on the @hungryhub_th app 🔥
We went for the sharing set (5 dishes + cocktails for 2) and every bite was 🤤
thankyou @lamayabangkok and @hungryhub_th 
 #BangkokEats #HungryHub
#bangkok #thailand &amp; </t>
  </si>
  <si>
    <t>https://www.tiktok.com/@dannyinbangkok/video/7565477632054201631</t>
  </si>
  <si>
    <t>Lamaya bangkok through @HungryHub_Official #hungryhub #thailand #rooftopbar  &amp; [null,"hungryhub","thailand","rooftopbar"]</t>
  </si>
  <si>
    <t>https://www.instagram.com/p/DO8ZGaJjxGe/</t>
  </si>
  <si>
    <t xml:space="preserve">I CAN’T BELIEVE I ALMOST SET THE TABLE ON FIRE🔥🤯😅
 If you’re searching for a unique dining experience in Bangkok, you need to add Myste to your list😍📍
Hidden just outside the city, this restaurant is set inside a dramatic cave with waterfalls, mist, and atmospheric lighting that makes you feel like you’ve stepped into another world 🤯😍
It’s one of the most Instagrammable restaurants in Bangkok and the perfect spot for a special occasion dinner, anniversary date night, or luxury travel experience in Thailand🇹🇭
Through Hungry Hub, you can book exclusive dining packages that include multiple courses at a set price..
So no surprises when the bill arrives😅
Whether you’re a foodie visiting Bangkok for the first time or a tourist looking for something beyond street food and rooftop bars…🍸
Myste combines Thai flavours with European fine dining in a setting you’ll never forget 😍
Save this if you’re planning your Bangkok itinerary and want to try one of the most talked-about, unique fine dining restaurants in Bangkok 🍴✨
Have you tried it yet?! Let me know! 👇🏼🇹🇭
#bangkokfoodie #bangkoktravel #bangkoktrip #thailandtravels #bangkoklife &amp; </t>
  </si>
  <si>
    <t>https://www.instagram.com/p/DK7JoiNM3bf/</t>
  </si>
  <si>
    <t>HH-LODOA</t>
  </si>
  <si>
    <t>dokdoksoda</t>
  </si>
  <si>
    <t>Instagram.com/dokdoksoda</t>
  </si>
  <si>
    <t>https://www.instagram.com/p/DB8aZAOSrOm/</t>
  </si>
  <si>
    <t>Location + Price + Cuisine (text only)
Every Monday to Friday (time:evening).... from $XXX  (voiceover and text)</t>
  </si>
  <si>
    <t>HH-LODOR</t>
  </si>
  <si>
    <t>donotsaywhatever</t>
  </si>
  <si>
    <t>Xin Tian Di Crowne Plaza Bangkok Lumpini Park</t>
  </si>
  <si>
    <t>Tiktok.com/@donotsaywhatever</t>
  </si>
  <si>
    <t>https://www.tiktok.com/@donotsaywhatever/video/7508021268751387911</t>
  </si>
  <si>
    <t xml:space="preserve">บุฟเฟต์ติ่มซำ ที่ Crown Plaza แต่ต้องจองมาก่อนใน Hungryhub นะ #tiktokพากิน #อร่อยบอกต่อ #hungryhub #บุฟเฟต์ติ่มซำ #xintiandi #อย่าบอกว่ากินอะไรก็ได้ </t>
  </si>
  <si>
    <t xml:space="preserve">This is a restaurant for Dim Sum Buffet, Come 3 pay 2 (VO and text) </t>
  </si>
  <si>
    <t>https://www.tiktok.com/@donotsaywhatever/video/7551059106677722385</t>
  </si>
  <si>
    <t>fine dining อาหารไทย ร้าน Kwann ในโรงแรม Nysa สุขุมวิท 13 แต่ต้องจองใน Hungryhub มาก่อนนะ #tiktokพากิน #HungryHub #kwann #finedining #อย่าบอกว่ากินอะไรก็ได้  &amp; ["tiktokพากิน","hungryhub","kwann","finedining","อย่าบอกว่ากินอะไรก็ได้"]</t>
  </si>
  <si>
    <t>HH-LOESA</t>
  </si>
  <si>
    <t>escape2seasia</t>
  </si>
  <si>
    <t>Instagram.com/escape2seasia</t>
  </si>
  <si>
    <t>https://www.instagram.com/p/DM2MpfDgC09/</t>
  </si>
  <si>
    <t xml:space="preserve">🌮🍸🌃🌙
🇺🇲X🇹🇭
@mojjorooftop 🔥
@hungryhub_th 📲
@forwardobservations2.0 🌎
#bangkok #thailand #rooftops #travelhacks &amp; </t>
  </si>
  <si>
    <t>https://www.instagram.com/p/DM9WEvWvGSc/</t>
  </si>
  <si>
    <t xml:space="preserve">⛵️🍽🇹🇭
@sirimahannop ⭐️⭐️⭐️⭐️⭐️
@hungryhub_th 📲
@asiatique.thailand 🔥🔥🔥
#dinner #bangkok #thailand #ship #dock  #lifeinbangkok #greatfood #amazingservice &amp; </t>
  </si>
  <si>
    <t>HH-LOESI</t>
  </si>
  <si>
    <t>escape2thai</t>
  </si>
  <si>
    <t>https://www.instagram.com/p/DGdNilJPJUq/?hl=en</t>
  </si>
  <si>
    <t>https://www.instagram.com/p/DGdNilJPJUq/</t>
  </si>
  <si>
    <t>HH-LOESN</t>
  </si>
  <si>
    <t>eshton</t>
  </si>
  <si>
    <t>Italian</t>
  </si>
  <si>
    <t>https://www.instagram.com/p/DA8V6qnSvJl/</t>
  </si>
  <si>
    <t>Come spend a day with me along Bangkok’s iconic Chao Phraya River! 
We thoroughly enjoyed the food at Giorgio’s, where we got the All You Can Eat package via @hungryhub! Giving you unlimited orders of all types of italian food, like beef carpaccio to parma ham, and even things like pizza, lasagna and squid ink pasta! We even enjpyed their Beef Tenderloin wirh Foie Gras! 
It also located in @royalorchidsheraton, which has rooms directly overlooking the river, giving you views of the whole city! Also, I loved how we could jump on their private ferry to get to Icon Siam or the BTS to get around! 
#bangkok #thailand #amazingthailand #bangkokfood #bangkokhotel #chaophrayariver #buffet #italianfood #sgtravel #sgfoodie #hotel #eshton</t>
  </si>
  <si>
    <t>HH-LOEVD</t>
  </si>
  <si>
    <t>everycornerofworld</t>
  </si>
  <si>
    <t>https://www.instagram.com/p/DE6i8n5S3zu/</t>
  </si>
  <si>
    <t>Riverside dining at its finest! 🌊✨ 
After a shopping spree, we hopped on the free shuttle from Iconsiam to the stunning Siam Yacht Club at Royal Orchid Sheraton. With Hungry Hub’s Party Pack, we enjoyed a sharing set featuring Grilled Boston Lobster and other premium dishes , along with refreshing mocktails. The food, the vibe, and the riverside view—everything was top-notch! 🦞🍹
Book through @hungryhub_th for exclusive deals and unforgettable dining experiences. 💙
#SiamYachtClub #BangkokDining #HungryHubExclusive #RiversideDining #hungryhub #siamyachtclub #sponsored</t>
  </si>
  <si>
    <t>SiamYachtClub BangkokDining HungryHubExclusive RiversideDining hungryhub siamyachtclub sponsored</t>
  </si>
  <si>
    <t>Instagram.com/fluffyunicorneats</t>
  </si>
  <si>
    <t>https://www.instagram.com/p/DMxbX0NPHoC/</t>
  </si>
  <si>
    <t>🍣✨ 14-course Omakase at Hotaru 119 Omakase &amp; Izakaya – Sanampao, booked via Hungry Hub.
At just ฿1,176 per person, we savoured a premium Japanese dining experience featuring beautifully crafted seasonal bites — including an exclusive Aori Ika sashimi set available only through Hungry Hub.
The quality, pace, and presentation were spot on — a perfect introduction to refined omakase without breaking the bank. Highly recommended for your next Bangkok food adventure!
📍Hotaru 119 Omakase &amp; Izakaya – Sanampao, Bangkok
💰 ฿1,176++ per pax 
🔖 Exclusive 14-course omakase set via Hungry Hub
P.S. Hungry Hub just launched in Singapore, check it out!
#Hotaru119 #BangkokEats #HungryHubThailand #OmakaseBangkok #JapaneseDining #BangkokFoodies #OmakaseExperience</t>
  </si>
  <si>
    <t>https://www.instagram.com/p/DNVQfkLPZ-9/</t>
  </si>
  <si>
    <t>Craving an all-you-can-eat Japanese feast in Bangkok? 🇯🇵🍣
We booked through Hungry Hub to enjoy the Premium Buffet at Oishi Grand Siam Paragon — just ฿1,119/person! ✨ 
Indulge over 140 items, from fresh sushi and sashimi, to sizzling teppanyaki, comforting sukiyaki, and bubbling nabe hotpot. Not forgetting the decadent desserts (hello, unlimited Häagen-Dazs 🍨)!
Order everything straight from your table via tablet, and let the feast begin. Definitely one of the best buffet deals in town when booked via Hungry Hub! 🙌
And for my friends in Singapore, Hungry Hub finally launched here 🤩
📍Oishi Grand Siam Paragon
Room No. 423B, Floor 4, 991 Rama I Rd, Pathum Wan, Bangkok 10330, Thailand
#OishiGrand #SiamParagon #BangkokEats #HungryHub #AllYouCanEat #JapaneseBuffet #SushiLover #FoodieInBangkok #Teppanyaki #SashimiHeaven #BangkokBuffet #HungryHubDeal</t>
  </si>
  <si>
    <t>fluffyunicorneats08</t>
  </si>
  <si>
    <t>Tiktok.com/@fluffyunicorneats08</t>
  </si>
  <si>
    <t>https://www.tiktok.com/@fluffyunicorneats08/video/7538467956670450962</t>
  </si>
  <si>
    <t>https://www.instagram.com/p/DOIwr7lj4IS/</t>
  </si>
  <si>
    <t xml:space="preserve">🍽️ Hands down one of the most impressive buffet experiences I’ve had — where fine dining meets free flow. Booked the Hungry Hub Pack A (฿2,599/person) and got to enjoy an international buffet plus 1 premium dish.
Couldn’t resist and had both lobster dishes – the Baked &amp; Torched Canadian Lobster Tail with Trio Cheese Velouté and the Khao-Soi Lobster with Truffle Espuma. Both were phenomenal and plated like à la carte dishes.
Beyond the indulgent seafood, the buffet lineup was next-level with fresh sashimi, wagyu boat noodles, and even truffle mushroom soup served with a croissant. Don’t skip the Thai Milk Tea – one of the best I’ve had in Bangkok.
Highly recommend booking early via Hungryhub to avoid disappointment!
📍Copper Beyond Buffet Gaysorn Amarin
496 502 Phloen Chit Rd, Lumphini, Pathum Wan, Bangkok 10330
#CopperBeyondBuffet #BangkokEats #BuffetBangkok #HungryHub #GaysornAmarin #LobsterLovers #FineDiningBuffet #ThailandFoodie &amp; </t>
  </si>
  <si>
    <t>https://www.instagram.com/p/DOa-ncwj8v4/</t>
  </si>
  <si>
    <t xml:space="preserve">🌇 Rooftop BBQ with skyline views and tropical vibes — we booked through @hungryhub and got an amazing deal at Bar.Yard, Kimpton Maa-Lai Bangkok!
The package we booked: High Vibe Dry — includes
🍖 Jack Daniels Barbecue Short Ribs
🐙 Char-Grilled Octopus
🦞 Lobster &amp; Shrimp Ceviche &amp; Chips
🧄 Garlic Butter Shrimp
🥤 Plus 2 refreshing drinks: Kek Huay Lemonade &amp; Agua de Jamaica
All for just ฿1,990 for 2 people — no extra charges, just great food in a stunning rooftop setting.
Super worth it if you're looking to enjoy premium dishes and chill vibes without breaking the bank. 🙌
📍Bar.Yard at Kimpton Maa-Lai Bangkok
78 Soi Ton Son, Lumphini, Pathum Wan, Bangkok
#baryardbangkok #kimptonmaalaibangkok #hungryhubdeal #rooftopdiningbangkok #bangkokfoodie #skylinebites #bbqontop &amp; </t>
  </si>
  <si>
    <t>https://www.tiktok.com/@fluffyunicorneats08/video/7548468750303939858</t>
  </si>
  <si>
    <t>🌇 Rooftop BBQ with skyline views and tropical vibes — we booked through Hungry Hub and got an amazing deal at Bar.Yard, Kimpton Maa-Lai Bangkok! The package we booked: High Vibe Dry — includes 🍖 Jack Daniels Barbecue Short Ribs 🐙 Char-Grilled Octopus 🦞 Lobster &amp; Shrimp Ceviche &amp; Chips 🧄 Garlic Butter Shrimp 🥤 Plus 2 refreshing drinks: Kek Huay Lemonade &amp; Agua de Jamaica All for just ฿1,990 for 2 people — no extra charges, just great food in a stunning rooftop setting. Super worth it if you're looking to enjoy premium dishes and chill vibes without breaking the bank. 🙌 @sgtastebuds  📍Bar.Yard at Kimpton Maa-Lai Bangkok 78 Soi Ton Son, Lumphini, Pathum Wan, Bangkok #Thailand #Foodie #thaifood #bangkok #sgfoodie  &amp; ["Thailand","foodie","thaifood","bangkok","sgfoodie"]</t>
  </si>
  <si>
    <t>HH-LOFOM</t>
  </si>
  <si>
    <t>foodiejerm</t>
  </si>
  <si>
    <t>Lahnyai</t>
  </si>
  <si>
    <t>https://www.instagram.com/p/DDQmfKtyrcJ/</t>
  </si>
  <si>
    <t>An unforgettable dining experience at @lahnyaibkk 🔥
A Michelin-selected gem in Bangkok celebrating Thai royal cuisine with a modern twist. Their THB 3990++ tasting menu is a culinary journey inspired by centuries-old recipes once reserved for royalty, each dish thoughtfully crafted to balance tradition and innovation. 
We started with the Goong Saawn Glin, a flavourful combination of shrimp, pork fat, Som Saa, and pickled garlic, followed by the delightful Satay Lue, featuring a chili cracker and pork sausage with cashew nut sauce. Highlights included the aromatic Gaaeng Leuuang with squid and pomelo, the rich Gaaeng Rawaaeng curry with grey pomfret and truffle, and the indulgent Massaman Curry with 14-day aged duck and roti. 
Desserts stole the show with the refreshing Som Choon, featuring lychee, champagne granita, and fried shallots, and the creative Mee Krob, a blend of Thai tea ice cream, black tea mousse, and shrimp popcorn. 
Enjoy the wine pairing (THB 3500++), which elevated the experience, while the tea pairing (THB 2990++) brought a delicate balance. A true masterpiece of Thai gastronomy! Book now via HungryHub. 
📍Lahnyai Nusara
31 Suan Phlu 2 Alley, Mahamek
Sathon, Bangkok 10120, Thailand
📹: @byjanekho
#LahnyaiNusara #BangkokEats #ThaiRoyalCuisine #MichelinDining #HungryHub</t>
  </si>
  <si>
    <t>LahnyaiNusara BangkokEats ThaiRoyalCuisine MichelinDining HungryHub</t>
  </si>
  <si>
    <t>https://www.instagram.com/p/DGx1OQPhapE/</t>
  </si>
  <si>
    <t>A Luxurious Riverside Feast at Siam Yacht Club, Royal Orchid Sheraton 😎
Bangkok’s riverfront dining scene just hit a whole new level at Siam Yacht Club, where breathtaking Chao Phraya River views meet an unforgettable gastro-adventure. With a chic, nautical-inspired ambiance and an effortlessly sophisticated yet relaxed vibe, this is where you come to sip, savor, and soak in the city’s golden skyline. 
We indulged in a seafood lover’s paradise, starting with the succulent Gambero Rosso, crispy Seafood Tempura, and Jumbo Dutch Moules a la Creme—fresh, creamy, and oh-so-satisfying. The Black Rigatoni stole the show with its rich, umami-packed bite, while the Cheese Baked Oysters delivered pure decadence in every mouthful. 
For the meat lovers, the Smoked Sous Vide Beef Brisket was fall-apart tender, the Full Blood Westholme Wagyu melted like butter on the tongue, and the Grilled Japanese Kurobuta was smoky, juicy, and irresistible. Not forgetting the Charcoal Grilled Tiger Prawns, kissed by the flames for that perfect charred sweetness. 
With live music, impeccable service, and an electric atmosphere, Siam Yacht Club is a must-visit for those who crave elevated riverside dining with a touch of indulgence. 
Check out Hungry Hub for great deals and promos to enjoy a night out by the river.
Siam Yacht Club
📍 2 ถ. เจริญกรุง Siphya
Bang Rak, Bangkok 10500, Thailand
📹: @byjanekho
#SiamYachtClub #BangkokEats #RiversideDining #FoodieHeaven #LuxuryDining #BangkokFoodies #GourmetExperience #SeafoodLovers #MeatLoversParadise #Foodstagram</t>
  </si>
  <si>
    <t>SiamYachtClub BangkokEats RiversideDining FoodieHeaven LuxuryDining BangkokFoodies GourmetExperience SeafoodLovers MeatLoversParadise Foodstagram</t>
  </si>
  <si>
    <t>Instagram.com/foodtravelexplores</t>
  </si>
  <si>
    <t>https://www.instagram.com/p/C-JlJPfycPd/</t>
  </si>
  <si>
    <t>AYCE Al la carte buffet in XXX for $XXX (text only)</t>
  </si>
  <si>
    <t>HH-LOFRD</t>
  </si>
  <si>
    <t>friendsfromthailand</t>
  </si>
  <si>
    <t>Tiktok.com/@friendsfromthailand</t>
  </si>
  <si>
    <t>https://www.tiktok.com/@friendsfromthailand/video/7427066738618961172</t>
  </si>
  <si>
    <t>Best Buffet in XXX! (text only)
We'll show you one of the most famous buffets in XXX (voiceover and text)</t>
  </si>
  <si>
    <t>https://www.instagram.com/p/DOLDNNSkXmG/</t>
  </si>
  <si>
    <t xml:space="preserve">𝙇𝙪𝙭𝙪𝙧𝙮 𝘽𝙪𝙛𝙛𝙚𝙩 𝙍𝙚𝙙𝙚𝙛𝙞𝙣𝙚𝙙: indulge in the Copper Beyond experience 🍽️✨
Imagine an evening where Wagyu tomahawk, Canadian lobster flambé, and artisanal desserts are just the beginning. At 𝘾𝙊𝙋𝙋𝙀𝙍 𝘽𝙀𝙔𝙊𝙉𝘿, with over 150 gourmet dishes in a classy, modern setting, that dream becomes a reality.
📲 But the true secret to unlocking this experience? 𝙏𝙝𝙚 𝙃𝙪𝙣𝙜𝙧𝙮 𝙃𝙪𝙗 𝙖𝙥𝙥!
𝙃𝙪𝙣𝙜𝙧𝙮 𝙃𝙪𝙗 transforms a great night out into an effortless one. It’s your exclusive pass to: 
·  Securing the 𝙗𝙚𝙨𝙩 𝙙𝙚𝙖𝙡𝙨 for this culinary paradise. 
·  Transparent, 𝙣𝙚𝙩 𝙥𝙧𝙞𝙘𝙚𝙨—so what you see is what you pay (no hidden fees).
·  A guaranteed reservation that lets you 𝙨𝙠𝙞𝙥 𝙩𝙝𝙚 𝙦𝙪𝙚𝙪𝙚 and step straight into your feast.
Is a must-have app with the best dining experiences at 𝙪𝙣𝙗𝙚𝙖𝙩𝙖𝙗𝙡𝙚 𝙥𝙧𝙞𝙘𝙚𝙨.
👉🏻 Comment “𝙃𝙪𝙣𝙜𝙧𝙮” below for the direct app link, info and a discount to start your journey!
📍 𝘾𝙤𝙥𝙥𝙚𝙧 𝘽𝙚𝙮𝙤𝙣𝙙 𝘽𝙪𝙛𝙛𝙚𝙩 – Gaysorn Amarin The Sense Pinklao, 2° piano, 71/50 Borommaratchachonnani Rd, Arun Amarin, Bangkok Noi, Bangkok 10700, Thailandia
@hungryapp_sg @hungryapp_th @copperbeyondbuffet #CopperBeyond #HungryHub #BangkokFineDining #LuxuryBuffet #BangkokEats #Foodie #ThailandFoodie #GourmetExperience #อร่อยบอกต่อ #บุฟเฟ่ต์ #หิวHungryHub &amp; </t>
  </si>
  <si>
    <t>https://www.instagram.com/p/DPYT1mBESxd/</t>
  </si>
  <si>
    <t xml:space="preserve">𝙏𝙝𝙚 𝙈𝙤𝙨𝙩 𝙍𝙤𝙢𝙖𝙣𝙩𝙞𝙘 𝙍𝙤𝙤𝙛𝙩𝙤𝙥 𝙉𝙞𝙜𝙝𝙩 𝙞𝙣 𝘽𝙖𝙣𝙜𝙠𝙤𝙠 🍷✨
Imagine sharing signature cocktails, curated dishes, and breathtaking skyline views with someone special. At RedSquare Rooftop Bar, on the 29th floor of Novotel Bangkok Sukhumvit 4, romance is taken to new heights.
📲 But the true secret to unlocking this experience? The HungryHub app! 
👉🏻 Comment “𝙃𝙪𝙣𝙜𝙧𝙮” to download NOW!
𝙃𝙪𝙣𝙜𝙧𝙮 𝙃𝙪𝙗 transforms a great night out into an effortless one. It’s your exclusive pass to:
· Securing the best deals for top dining experiences.
· Transparent, net prices — what you see is what you pay (no hidden fees).
· A guaranteed reservation that lets you skip the queue and step straight into your evening.
And the highlight? 
🌹The Romantic Set for 2 persons, exclusively available via HungryHub:
· 5 curated dishes + 4 signature drinks.
· Net price: ฿2,790 for 2 persons.
· Reservation required at least 3 days in advance.
· Valid until 1 January 2026.
It’s a must-have app with the best dining experiences at unbeatable prices.
👉🏻 Comment “𝙃𝙪𝙣𝙜𝙧𝙮” below for the direct app link, info and a discount to start your journey!
📍 RedSquare Rooftop Bar – Novotel Bangkok Sukhumvit 4, 29th Floor, 27 Sukhumvit Soi 4, Khlong Toei, Bangkok 10110
@hungryapp_th @hungryhub_th @redsquarerooftopbar #RedSquareRooftop #HungryHub #BangkokSkyline #RooftopRomance #BangkokNights #BangkokRooftopBar #FoodieThailand #อร่อยบอกต่อ #รูฟท็อป #หิวHungryHub &amp; </t>
  </si>
  <si>
    <t>Tiktok.com/@gooutwithcharlie</t>
  </si>
  <si>
    <t>https://www.tiktok.com/@gooutwithcharlie/video/7506936517344955666</t>
  </si>
  <si>
    <t>Top Sunset Dining Spot in Bangkok🌇🇹🇭 📍Siam Yacht Club (Book it now via @hungryhub) My Honest Review: Everything felt thoughtful and high quality — from the food to the drinks to the setting. Sitting outside while the sky turned gold. Pure magic. It’s perfect for date nights, catch-ups, or just treating yourself. ✨I booked through @hungryhub and got a special deal with big savings — highly recommend booking through them for exclusive perks! This is your sign to check out #SiamYachtClubBangkok 🌅 Follow Thai local guy 👉 @gooutwithcharlie for more Bangkok finds🇹🇭 #hungryhub #bangkokrestaurants #thingstodoinbangkok #bangkokeats #bangkoksunset #riversidedining #bangkokfoodie #thailanddining</t>
  </si>
  <si>
    <t>https://www.instagram.com/p/DJ6wLsrPBYo/</t>
  </si>
  <si>
    <t>Top Sunset Dining Spot in Bangkok🌇🇹🇭
📍Siam Yacht Club (Book it now via @hungryhub)
My Honest Review:
Everything felt thoughtful and high quality — from the food to the drinks to the setting. Sitting outside while the sky turned gold. Pure magic. It’s perfect for date nights, catch-ups, or just treating yourself.
✨I booked through @hungryhub and got a special deal with big savings — highly recommend booking through them for exclusive perks!
This is your sign to check out #SiamYachtClubBangkok 🌅
Follow Thai local guy 👉 @gooutwithcharlie for more Bangkok finds🇹🇭
#hungryhub #bangkokrestaurants #thingstodoinbangkok #bangkokeats #bangkoksunset #riversidedining #bangkokfoodie #thailanddining</t>
  </si>
  <si>
    <t>https://www.tiktok.com/@gooutwithcharlie/video/7517701028234497298</t>
  </si>
  <si>
    <t>Must-Try All-You-Can-Eat Buffet in Bangkok🍣🍰🇹🇭 📍Great Harbour Buffet (ICONSIAM) Book it via HungryHub App Come with me to Bangkok’s most popular international buffet ( Thai, Chinese, Italian, Western, and Japanese) — just $33 for 2 hours of nonstop food! All high quality, all unlimited. I booked through Hungryhub App — super easy, and you get exclusive deals like this one. This place is called Great Harbour International Buffet Follow Thai local guy 👉 @gooutwithcharlie for more Bangkok food finds🇹🇭 #greatharbourbuffet #bangkokbuffet #hungryhub #bangkokfoodie #thingstodoinbangkok #thailandfood #iconsiam &amp; ["greatharbourbuffet","bangkokbuffet","hungryhub","bangkokfoodie","thingstodoinbangkok","thailandfood","iconsiam"]</t>
  </si>
  <si>
    <t>Instagram.com/gooutwithcharlie</t>
  </si>
  <si>
    <t>https://www.instagram.com/p/DL-ilVBzpfe/</t>
  </si>
  <si>
    <t>All You Can Eat Rooftop in Bangkok for Just $30🍻🇹🇭
📍Assembly Point Thonglor 
📍@assembly_point_th 
Book via @hungryhub_th for exclusive deals (it’s way cheaper there)
✅ 90 mins of non-stop Cocktails, Wine, Beer &amp; Soft Drinks
✅ Stunning rooftop vibes
✅ Super easy booking — I used HungryHub and it took 2 mins
✅ All You Can Eat + Free-Flow Drinks for just ฿999 ($30)
SAVE &amp; SHARE this buffet rooftop if you're in Bangkok!
Follow Thai local guy 👉 @gooutwithcharlie for the best Bangkok food finds 🇹🇭
#bangkokbuffet #hungryhub #bangkokfoodie #thingstodoinbangkok #thailandfood #assemblypointthonglor</t>
  </si>
  <si>
    <t>https://www.instagram.com/p/DNBJ0n0PUEg/</t>
  </si>
  <si>
    <t xml:space="preserve">Save this ALL-YOU-CAN-EAT if you're in Bangkok🍤🍰🇹🇭
🔥 Starting at just $30 🍽️✨
📍Vantage Point, One Bangkok 🏙️🌿
📱 I booked it all on HungryHub @hungryhub_th for the exclusive deals 💸💯
👇Follow @gooutwithcharlie for more Bangkok foods 🇹🇭🍜🧋
#BangkokEats #HungryHub #BangkokBuffet #AllYouCanEat #OneBangkok #ThailandFoodie #FoodieHeaven #BangkokRestaurant #BuffetLover #vantagepoint &amp; </t>
  </si>
  <si>
    <t>https://www.instagram.com/p/DNyOrOrZJNU/</t>
  </si>
  <si>
    <t xml:space="preserve">SAVE this rooftop if you're in Bangkok🍹🌆🇹🇭
📍Bar.Yard Rooftop, 40th Floor, Kimpton Maa-Lai Bangkok Hotel
@bar.yard 
@kimptonmaalaibangkok 
✅ Award-Winning Vibes – voted Best Rooftop Bar 3 years straight 🏆
✅ Authentic Mexican Food with a Twist – smoky BBQ-style, fresh and flavorful 🌮🔥
✅ Must-Try Dish – their guacamole is creamy, zesty and addictive 🥑✨
✅ Drinks All Night – tropical cocktails and craft beers 🍸🍺
✅ Outdoor Seating – with skyline views, breeze and the best vibes 🌃
My Honest Review:
The vibe is unmatched. Tropical, stylish and full of energy. Food and drinks are amazing, and the view makes it unforgettable.
I came here for my birthday and it was the perfect spot to celebrate.
✨ Pro Tip: Book your table through HungryHub. Quick, easy and totally worth it.
@hungryhub_th 
Follow Charlie 👉 @gooutwithcharlie for more Bangkok nightlife finds 🇹🇭
#MostUnderrated #BangkokNightlife #BangkokBars #BangkokRooftop #ThailandTravel #BarYard #KimptonMaaLai #HungryHub &amp; </t>
  </si>
  <si>
    <t>HH-LOHOE</t>
  </si>
  <si>
    <t>https://tiktok.com/@howtotravelfulltime</t>
  </si>
  <si>
    <t>https://www.tiktok.com/@howtotravelfulltime/video/7488208426107948310</t>
  </si>
  <si>
    <t>LAST MEAL IN BANGKOK!! This is About Beef 📍 @Amazing_Thailand @HungryHub_Official  #AmazingThailand #TheLuxeofTaste #ททท #TAT #สุขทันทีที่เที่ยวไทย &amp; [null,null,"amazingthailand","theluxeoftaste","ททท","tat","สุขทันทีที่เที่ยวไทย"]</t>
  </si>
  <si>
    <t>HH-LOIME</t>
  </si>
  <si>
    <t>impaullee</t>
  </si>
  <si>
    <t>https://www.instagram.com/p/DGSRQnvxZr9/</t>
  </si>
  <si>
    <t>https://tiktok.com/@immikeyu</t>
  </si>
  <si>
    <t>https://www.tiktok.com/@immikeyu/video/7502321191558991111</t>
  </si>
  <si>
    <t>best buffet in thailand @HungryHub_Official  &amp; [null]</t>
  </si>
  <si>
    <t>Instagram.com/immikeyu</t>
  </si>
  <si>
    <t>https://www.instagram.com/p/DL4zWacSjZ1/</t>
  </si>
  <si>
    <t>best japanese buffet in bangkok 🇹🇭</t>
  </si>
  <si>
    <t>https://www.instagram.com/p/DOde4QoD4Sg/</t>
  </si>
  <si>
    <t xml:space="preserve">cheapest omakase in thailand 🇹🇭 &amp; </t>
  </si>
  <si>
    <t>Tiktok.com/@immikeyu</t>
  </si>
  <si>
    <t>https://www.tiktok.com/@immikeyu/video/7548797086326738194</t>
  </si>
  <si>
    <t>cheapest omakase in thailand 🇹🇭 @HungryHub_Official  &amp; []</t>
  </si>
  <si>
    <t>HH-LOIND</t>
  </si>
  <si>
    <t>intothethailand</t>
  </si>
  <si>
    <t>Instagram.com/intothethailand</t>
  </si>
  <si>
    <t>https://www.instagram.com/p/DLkFIhRNeKy/</t>
  </si>
  <si>
    <t>Must Try Restaurants in XXX (text only)</t>
  </si>
  <si>
    <t>Instagram.com/islandlifewithclaudia</t>
  </si>
  <si>
    <t>https://www.instagram.com/p/DMcYX6JN8gB/</t>
  </si>
  <si>
    <t>There’s a secret hack in Bangkok to get offers at PREMIUM restaurants
We used it to go to Lamaya Bangkok and had some AMAZING food with city views and the BEST vibes (look at the cool decor of this place)
We booked through @hungryhub_th - an app that gets you HUNDREDS of offers throughout Bangkok (and Singapore) 
Comment LAMAYA and I’ll send you a link to download the app AND book this restaurant
#lamaya #hungryhub #foodthailand #bangkokrestaurant #bangkokrooftop</t>
  </si>
  <si>
    <t>https://www.instagram.com/p/DMrz8MSNlPA/</t>
  </si>
  <si>
    <t>This was FANCY 😍
We did the Saffron River cruise by Banyan tree, and thanks to @hungryhub_th - we got a GREAT deal
Comment BANYAN and I’ll send you the link to this exact offer to book it for your bangkok trip 
#hungryhub #bangkokrivercruise #saffroncruisebybanyantree #bangkokfood #bangkokrestaurant</t>
  </si>
  <si>
    <t>https://www.instagram.com/p/DNxg34g2qlC/</t>
  </si>
  <si>
    <t xml:space="preserve">This experience was INSANE!
14 course Japanese Omekase in Bangkok - and I can’t believe how affordable it was!  It wasn’t just great food - it was an experience!  This is @hotaru.119 and I booked the offer through the @hungryhub_th app!   Comment “14” for the link to book! &amp; </t>
  </si>
  <si>
    <t>Mediterranean</t>
  </si>
  <si>
    <t>https://www.instagram.com/p/DOK3ac0Clqi/</t>
  </si>
  <si>
    <t xml:space="preserve">Did you know you can get offers for rooftop restaurants in Bangkok?
We were blown away by @pastelbangkok - a Mediterranean themed restaurant and bar located in Sukhumvit 11. 
We had the party pack offer on the @hungryhub_th app which allowed us to try SO many incredible dishes and wine for only 1700 baht per person. They have SO many restaurant deals in Bangkok!   We went on a friday night and the vibes were immaculate. A DJ, sparklers, saxophone - honestly it was SO much fun
Save this for your Bangkok trip   #hungryhub #bangkokrooftop #pastelbangkok #bangkokrestaurant &amp; </t>
  </si>
  <si>
    <t>https://tiktok.com/@jesszhengg</t>
  </si>
  <si>
    <t>https://www.tiktok.com/@jesszhengg/video/7491274264281189638</t>
  </si>
  <si>
    <t>If you’re looking for a bar with amazing food &amp; service would definitely recommend this place &amp; if you want to get the most exclusive packages to elevate your dining experience all over Thailand make sure to download the hungry hub app!! @HungryHub_Official  📍 Escape Emquartier  #hungryhub #bangkok #bangkokthailand #thailand #travel #motivation #bangkoktravel #movingtobangkok #lifeinyour20s #thingstodoinbangkok #bangkokfood #foodie  &amp; [null,"hungryhub","bangkok","bangkokthailand","thailand","travel","motivation","bangkoktravel","movingtobangkok","lifeinyour20s","thingstodoinbangkok","bangkokfood","foodie"]</t>
  </si>
  <si>
    <t>https://www.tiktok.com/@jesszhengg/video/7502386840033447223</t>
  </si>
  <si>
    <t>This is a MUST visit when coming to Bangkok. There’s so much variety and the quality is amazing!! Definitely worth the price &amp; you can get the best deal when you book through the hungry hub app 🤭 @HungryHub_Official  📍 Copper beyond buffet  #bangkok #bangkokthailand #thailand #travel #motivation #bangkoktravel #movingtobangkok #lifeinyour20s #thingstodoinbangkok #thailandfood  &amp; [null,"bangkok","bangkokthailand","thailand","travel","motivation","bangkoktravel","movingtobangkok","lifeinyour20s","thingstodoinbangkok","thailandfood"]</t>
  </si>
  <si>
    <t>https://www.instagram.com/p/DRKDnewk87T/</t>
  </si>
  <si>
    <t xml:space="preserve">The BEST BUFFET in Thailand!? 🇹🇭
Make sure to use @hungryhub_th to get exclusive deals and to book your table at this buffet! 
📌 Copper Beyond Buffet - Gaysorn Amarin, Bangkok
#thailand #hungryhub #bangkokbuffet #copperbeyondbuffet &amp; </t>
  </si>
  <si>
    <t>joeinthailand</t>
  </si>
  <si>
    <t>https://tiktok.com/@joeinthailand</t>
  </si>
  <si>
    <t>https://www.tiktok.com/@joeinthailand/video/7573947928167877896</t>
  </si>
  <si>
    <t>The BEST BUFFET in Thailand!? 🇹🇭 Make sure to use @HungryHub_Official to get exclusive deals and to book your table at this buffet!  📌 Copper Beyond Buffet - Gaysorn Amarin, Bangkok #thailand #hungryhub  #bangkokbuffet #copperbeyondbuffet  &amp; [null,"thailand","hungryhub","bangkokbuffet","copperbeyondbuffet"]</t>
  </si>
  <si>
    <t>HH-LOJUS</t>
  </si>
  <si>
    <t>juliusgrauls</t>
  </si>
  <si>
    <t>Instagram.com/juliusgrauls</t>
  </si>
  <si>
    <t>https://www.instagram.com/p/DGP_B40TGXv/</t>
  </si>
  <si>
    <t>Instagram.com/kimncal</t>
  </si>
  <si>
    <t>https://www.instagram.com/p/DOspJZakR8z/</t>
  </si>
  <si>
    <t xml:space="preserve">📍 BOOK NOW at Hungry Hub, the must have app for Foodies in Thailand 🍸 🍜 🇹🇭
We ate 5026 THB worth of food for 2072 THB in Jim Thompson, by booking through Hungry hub. If that isn’t a hack idk what is 💸
Hungry hub is Thailand’s most popular dining app with more than 2000 restaurants across Thailand and Singapore :0 you can get exclusive deals to award winning buffets, Michelin awarded fine dining restaurants and even at local eateries. They have something for EVERYONE 🇹🇭🍔🍳
We discovered Jim Thompson: A Thai restaurant through Hungry Hub and it did not disappoint. We got to try so much good food and If there’s one thing you get, it needs to be the Panang curry with wagyu. It was exceptionally flavourful and tender, and so worth it considering how huge the portion was!
Until 8 October 2025, this package is only 2072 THB! Book now! 
📍Jim Thompson: A Thai Restaurant, 5 minutes from BTS National Stadium (&amp; MBK)
🛒 What we ordered:
- Jim’s Party Pack A (2072 THB)! But if we walked in and paid for each individual dish it would’ve cost ⬇️
 - Gaeng Panang Nua Yarng 2648 THB
 - Pad Thai Goong 918 THB
 - Tom Zab Kra Duk Moo 612 THB
 - Baked Rattanakosin 424 THB
 - Mango sticky rice mocktail 212 THB
 - Siam spice mocktail 212 THB
Cost:  5026 THB |  158.35 USD |  238.30 AUD
Vibe: Formal
Like our content? 📤 Share this with your travel buddies and consider giving us a follow @kimncal for more Bangkok food and adventure. It’ll make our day ❤️ 🙆🏽‍♀️ 🙆🏽‍♂️
#hungryhub #thailand #bangkok #bangkokfood #food #foodie #travel #travelfoodie #thaifood #bangkoktravel #bangkokfoodie &amp; </t>
  </si>
  <si>
    <t>Tiktok.com/@kimncal</t>
  </si>
  <si>
    <t>https://www.tiktok.com/@kimncal/video/7554304585301560596</t>
  </si>
  <si>
    <t>📍 BOOK NOW at Hungry Hub, the must have app for Foodies in Thailand  🍸 🍜 🇹🇭 Premium all you can eat buffet for 2,599 THB at Copper Beyond Buffet. Book ASAP before it sells out on Hungry hub! Hungry hub is Thailand’s most popular dining app with more than 2000 restaurants across Thailand and Singapore :0 you can get exclusive deals to award winning buffets, Michelin awarded fine dining restaurants and even at local eateries. They have something for EVERYONE 🇹🇭🍔🍳 📍Copper Beyond Buffet, Gaysorn Amarin 🛒 What we ordered: •  Hungry Hub Pack A - Select 1 Premium Menu (2599 THB) 	International Buffet 	1 Premium Dish from 3 Options (Baked &amp; Torched Canadian Lobster Tail with Trio Cheese Veloute, Khao-Soi Lobster Truffle Espuma or Korean Crab Paste D.I.Y) Cost:  2599 THB |  81.65 USD |  124.14 AUD Vibe: Casual Like our content? 📤 Share this with your travel buddies and consider giving us a follow @kimncal for more Bangkok food and adventure. It’ll make our day ❤️ 🙆🏽‍♀️ 🙆🏽‍♂️ #hungryhub #thailand #bangkok #bangkokfood #food      @HungryHub_Official @CopperBeyondBuffet  &amp; ["hungryhub","thailand","bangkok","bangkokfood","food"]</t>
  </si>
  <si>
    <t>HH-LOMAE2</t>
  </si>
  <si>
    <t>https://www.instagram.com/p/DPVvB7UifyZ/</t>
  </si>
  <si>
    <t xml:space="preserve">✨ One Michelin-starred dining at Saneh Jaan, Bangkok ✨
My fav:
Traditional Sweet &amp; Sour Crispy Rice Vermicelli with River Prawn — served tableside, crispy, flavourful, and absolutely unforgettable 💖
Food I ordered:
Amuse bouche — Pineapple with Peanut Sauce
Thai Omelette with Crabmeat
River Prawn Tom Yum Soup
Grilled Ribeye with Northeastern Style Dip
Mussaman Curry with Chicken
Assorted Thai Desserts
Every dish was thoughtful, refined &amp; worthy of that Michelin star 🌟
Book your table via @hungryhub_th ✨ &amp; </t>
  </si>
  <si>
    <t>Instagram.com/martina.v.asii</t>
  </si>
  <si>
    <t>https://www.instagram.com/p/DOatmNmk2al/</t>
  </si>
  <si>
    <t xml:space="preserve">Tuto vychytávku jsem objevila až po 4 letech v Thajsku 🫣 kéž bych o ni věděla dříve. 
Na svoji cestu stahuj @hungryhub_th 
Buffet je @copperbeyondbuffet 
#czechnomad #thajsko #zivotvthajsku #czechnomad #zivotvzahranici #dovolena #czechgirl #cesivthajsku #dovolena2025 #czechtravel &amp; </t>
  </si>
  <si>
    <t>HH-LOMAS</t>
  </si>
  <si>
    <t>martasiels</t>
  </si>
  <si>
    <t>Japanish Rooftop Bar &amp; Modern Kitchen</t>
  </si>
  <si>
    <t>Instagram.com/martasiels</t>
  </si>
  <si>
    <t>Paid thai</t>
  </si>
  <si>
    <t>https://www.instagram.com/p/DEo7qSav53u/</t>
  </si>
  <si>
    <t>Tiktok.com/@martasiels</t>
  </si>
  <si>
    <t>https://www.tiktok.com/@martasielska/video/7545467528013876503</t>
  </si>
  <si>
    <t xml:space="preserve">One of the most romantic nights we’ve had in Bangkok 🌹✨
This exclusive cruise package is available on the @hungryhub_th for 6,900 THB ($215 for a couple, all fees included).
🌟 Would you go on a magical night like this? Comment CRUISE below and I’ll send you the booking link! 🔗
#bangkok #hungryhub #bangkoktravel #bangkoktrip #chaoprayariver #thailandtravel #thailandtrip #romanticdinner #coupletravel #datenight #romanticgetaway #thingstodoinbangkok #luxurytravel #travelthailand #explorethailand &amp; </t>
  </si>
  <si>
    <t>https://www.instagram.com/p/DOF-g7VAdym/</t>
  </si>
  <si>
    <t>https://www.instagram.com/p/DOQDsdIAW4u/</t>
  </si>
  <si>
    <t xml:space="preserve">This is one of my favorite vegan restaurants in Bangkok 🌱🇹🇭
The menu is huge: Thai classics, comfort food, and cakes that even non-vegans will love.
And here’s the best part: if you book through @hungryhub_th , you can get 4 sharing dishes and 2 drinks for only 750 THB—normally it’s almost double!
🤩 Would you like to try it too? Comment VEGAN and I’ll send you the link! 🔗 
#bangkok #bangkokfoodie #hungryhub #veganthailand #bangkokvegan #thaifood #vegantravel #thailandtravel &amp; </t>
  </si>
  <si>
    <t>https://www.tiktok.com/@martasielska/video/7546864647354387714</t>
  </si>
  <si>
    <t>This is one of my favorite vegan restaurants in Bangkok 🌱✨ The menu is huge: Thai classics, comfort food, and cakes that even non-vegans will love. And here’s the best part: if you book through @HungryHub_Official , you can get 4 sharing dishes and 2 drinks for only 750 THB—normally it’s almost double! 🤩 Would you like to try it too? Comment VEGAN and I’ll send you the link! 🔗  #bangkok #bangkokfoodie #hungryhub #veganthailand #bangkokvegan &amp; ["bangkok","bangkokfoodie","hungryhub","veganthailand","bangkokvegan"]</t>
  </si>
  <si>
    <t>https://www.instagram.com/p/DOf_zRIgUNt/</t>
  </si>
  <si>
    <t xml:space="preserve">Here’s the best hack for rooftop bars in Bangkok 🇹🇭🍹
Most people only come for drinks, but through @hungryhub_th you can get 5 sharing dishes + 2 drinks for just 1,045 THB per person - basically half the price!
This deal is at Lamaya Rooftop in the heart of the EM District, one of the city’s newest spots with DJs, fire shows, live jazz, and epic skyline views.
👉 SAVE this post for your next night out in Bangkok! 🇹🇭 and Comment LAMAYA and I’ll send you the booking link! 🔗 
#Bangkok #BangkokRooftop #BangkokTravel #HungryHub #ThailandTravel #BangkokNightlife #BangkokTrip &amp; </t>
  </si>
  <si>
    <t>Patio BBQ buffet (Top golf Mega City)</t>
  </si>
  <si>
    <t>https://www.instagram.com/p/DLorQH6TR3I/</t>
  </si>
  <si>
    <t>5 Unusual things to do in XXXX (text only)</t>
  </si>
  <si>
    <t>HH-LONON</t>
  </si>
  <si>
    <t>nonchopkin</t>
  </si>
  <si>
    <t>Tiktok.com/@nonchopkin</t>
  </si>
  <si>
    <t>Sidecar</t>
  </si>
  <si>
    <t>https://www.tiktok.com/@nonchopkin/video/7535289611136896276</t>
  </si>
  <si>
    <t>Up &amp; Above Bar (Rooftop) at The Okura Prestige Bangkok</t>
  </si>
  <si>
    <t>https://www.tiktok.com/@nonchopkin/video/7536036737001196801</t>
  </si>
  <si>
    <t>HH-LOOHK</t>
  </si>
  <si>
    <t>ohbangkokk</t>
  </si>
  <si>
    <t>KHAO Wireless Road</t>
  </si>
  <si>
    <t>Instagram.com/ohbangkokk</t>
  </si>
  <si>
    <t>https://www.instagram.com/p/DEHxoo7pE3G/</t>
  </si>
  <si>
    <t xml:space="preserve">A michelin starred XX restaurant with no queues (VO and text) </t>
  </si>
  <si>
    <t>Instagram.com/onelifetravelwow</t>
  </si>
  <si>
    <t>https://www.instagram.com/p/DLmzM0hh-_N/</t>
  </si>
  <si>
    <t>Best Grill Buffet in Bangkok (text only)
This is the best grilled buffet experience you don't want to miss (AI and text)</t>
  </si>
  <si>
    <t>https://www.instagram.com/p/DMaRWLWBV4X/</t>
  </si>
  <si>
    <t>Bangkok’s Most Stylish French Dining Experience
Step into Brasserie 9, a chic two-story French restaurant nestled in the heart of Bangkok. With its bistro-style ambience, spacious lounge, and authentic brasserie cuisine, it’s the perfect place to dine and unwind.
I highly recommend the Brasserie 9 Set Menu by Chef Hervé Frerard—a four-course journey of classic French flavors. It features:
• Avocado &amp; Prawn Cocktail with Baby Cos Salad
• Gratinated French Onion Soup
• Slow-Cooked Australian Beef Cheek with Potato Moniseline
• Madagascar Vanilla &amp; Orange Madeleine
Plus, a refreshing mocktail to complete the experience.
I found this exclusive deal on Hungry Hub, Thailand’s no.1 dining platform—offering premium restaurants with special set menus and no hidden costs.
And if you’re craving a cocktail to match the city’s sophisticated vibe, stop by The Brass, the hidden cocktail and wine bar inside Brasserie 9.
Looking for the top French dining experience in Bangkok? Brasserie 9 is the answer.
📍Brasserie 9 
@brasserie9bkk 
Book with Hungry Hub 
@hungryhub_th 
#bangkok #bangkokthailand #bangkokfood #thailandtravel</t>
  </si>
  <si>
    <t>https://www.instagram.com/p/DMxUHxmBEKQ/</t>
  </si>
  <si>
    <t xml:space="preserve">Best Omakase Experience in Bangkok — Omakase Ten
Looking for a top-tier omakase in Bangkok? Look no further than Omakase Ten, a refined Japanese dining destination led by the talented Chef Tenko. This restaurant delivers an authentic omakase experience with premium seasonal ingredients flown in fresh from Japan daily.
I recently had the pleasure of indulging in the Takumi Value 20-Course Set — and it was nothing short of extraordinary. Each course was thoughtfully prepared, beautifully presented, and bursting with flavor.
Here’s the best part: through the Hungry Hub app, this experience (normally priced at 3,900++ THB) is available for only 1,999 THB — that’s nearly 40% off. Hungry Hub continues to be Thailand’s best app for unique dining experiences and unbeatable deals.
Get two omakase meals for the price of one at Hungry Hub. They offer the best deals. 
Whether you’re a sushi aficionado or trying omakase for the first time, Omakase Ten is a must-visit for an unforgettable culinary journey.
✨ Pro Tip: Book via Hungry Hub — deals this good don’t last long!
📍Omakase Ten 
@omakaseten 
Book Via 👇👇
@hungryhub_th 
#bangkok #bangkokthailand #bangkokrestaurant #thailandtrip &amp; </t>
  </si>
  <si>
    <t>https://www.instagram.com/p/DNiQGgwBc9l/</t>
  </si>
  <si>
    <t xml:space="preserve">Bangkok’s unbelievable Buffet!
Bangkok Wonderland brings you an all-you-can-eat international buffet starting at just 599 THB — an incredible deal for such a vibrant dining experience!
Indulge in fusion flavors and savor every bite — from spicy Thai salads for chili lovers to an endless variety of dishes to satisfy every craving.
Book now through Hungry Hub — Thailand’s leading dining offer app — and enjoy exclusive packages you won’t find anywhere else. Hungry Hub is all about giving you exceptional value, making premium dining experiences affordable and easy to book in just a few taps.
🌊 Dine with a spectacular view of the Chao Phraya River.
⏰ Open daily: 4:00 PM – 11:00 PM
📍 Location: Charoen Nakhon Soi 39 (at the end of the soi)
Unlimited time. Unlimited flavors. Unmissable experience.
📍Bangkok Wonderland 
Book Via 
Hungry Hub 
@hungryhub_th 
#bangkok #bangkokthailand #bangkoktravel #bangkokeats #thailandtravel &amp; </t>
  </si>
  <si>
    <t>https://www.instagram.com/p/DOYT09ykmyL/</t>
  </si>
  <si>
    <t xml:space="preserve">Bangkok’s best beef buffet and unlimited fresh seafood — the ultimate all-you-can-eat feast!
If you’re looking for the ultimate premium beef and fresh seafood and beef buffet in Bangkok, look no further than About Beef Lava Grill. This isn’t your ordinary buffet — it’s a unique, interactive dining experience where you get to grill top-quality meats and fresh seafood right at your table on sizzling volcanic lava stones.
Durian Lovers Rejoice! Unlimited durian available all year round! 
Here, every bite is cooked exactly how you like it. Indulge in succulent Australian and Japanese Wagyu beef, alongside the freshest salmon, prawns, squid, and more — straight from the sea to your plate.
The restaurant’s modern, upscale ambiance makes it perfect for everything from casual dinners with friends to special celebrations.
✨ Pro tip: I booked my Premium International Buffet through Hungry Hub, Thailand’s #1 dining app. It’s super smooth to use, and they offer exclusive deals you won’t find anywhere else. If you love premium dining at unbeatable prices, Hungry Hub is the way to go.
📍 About Beef Lava Grill, Bangkok
@aboutbeef_buffet 
🍽️ Book now on Hungry Hub for the best value!
@hungryhub_th 
#bangkok #bangkokthailand #bangkoktravel #thailand &amp; </t>
  </si>
  <si>
    <t>https://www.instagram.com/p/DOyBifSkop7/</t>
  </si>
  <si>
    <t xml:space="preserve">One of Bangkok’s Best Buffets!
Elevate your dining experience at NAMA Japanese and Seafood Buffet, the newest hot spot of 2024, perched on the 24th floor of Centara Grand CentralWorld. This premium buffet offers an impressive selection of top-quality Japanese cuisine and fresh seafood, making it a must-visit for food lovers in Bangkok.
Indulge in a Feast of Flavors
Savor perfectly crispy, golden tempura, sizzling teppanyaki cooked right before your eyes, and the freshest, premium sashimi. Create your own sushi and seafood salads with top-quality ingredients, then end your meal on a sweet note with decadent desserts and refreshing drinks.
🍣 Special Perks via Hungry Hub
Book exclusively through Hungry Hub, Thailand’s biggest dining app, to unlock exclusive menu items and premium set menus you won’t find anywhere else!
Open daily from 11:00 AM – 10:00 PM.
Don’t miss out – book now and experience one of the best Japanese buffets in Bangkok!
📍NAMA Japanese &amp; Seafood Buffet Centara Grand Central World
@nama__buffet 
Book Via Hungry Hub 
@hungryhub_th 
#bangkok #bangkokthailand #bangkokfoodguide #thailandtravel &amp; </t>
  </si>
  <si>
    <t>Tiktok.com/@onelifetravelwow</t>
  </si>
  <si>
    <t>https://www.tiktok.com/@onelifetravelwow/video/7556571115557047570</t>
  </si>
  <si>
    <t>✨ A taste of Michelin in Bangkok ✨ Saneh Jaan 🌙 — 1 Michelin-starred Thai restaurant that turns forgotten recipes into culinary masterpieces. From Seabass Tom Yum Soup to Blue Swimmer Crab Curry 🦀 every bite is perfection. Booked easily with @hungryhub_th 💚 Thailand’s #1 dining app with the best promos. Don’t wait, book today! 📍Saneh Jaan  @sanehjaan  @HungryHub_Official  #MichelinGuide #BangkokEats #ThaiCuisine #HungryHub  &amp; ["1","michelinguide","bangkokeats","thaicuisine","hungryhub"]</t>
  </si>
  <si>
    <t>https://www.instagram.com/p/DPTbG8UlRlV/</t>
  </si>
  <si>
    <t xml:space="preserve">✨ A taste of Michelin in Bangkok ✨
Saneh Jaan 🌙 — 1 Michelin-starred Thai restaurant that turns forgotten recipes into culinary masterpieces. From Seabass Tom Yum Soup to Blue Swimmer Crab Curry 🦀 every bite is perfection.
Booked easily with @hungryhub_th 💚 Thailand’s #1 dining app with the best promos. Don’t wait, book today!
📍Saneh Jaan 
@sanehjaan 
#MichelinGuide #BangkokEats #ThaiCuisine #HungryHub #FoodieTravel &amp; </t>
  </si>
  <si>
    <t>https://www.instagram.com/p/DPlidLJElOm/</t>
  </si>
  <si>
    <t xml:space="preserve">Bangkok’s Steak Heaven. 
Looking for the best steak in Bangkok?
Discover A Gentle Butcher Steakhouse, located inside the Kronos Office Building — where premium quality meets perfection.
Choose from top-grade cuts like tender flank, savory brat, or juicy picanya — each grilled to perfection. The elegant wood-and-metal interior, paired with soft lighting, creates a warm yet luxurious dining atmosphere.
✨ Exclusive Deal: Book via Hungry Hub to enjoy up to 50% off — available only through Thailand’s No.1 dining app.
Indulge in a fine dining experience at Bangkok’s premier steakhouse today!
📍Gentle Butcher Steak House @gentle.butcher 
Book Via Hungry Hub @hungryhub_th 
#bangkok #bangkokfoodies #bangkokeats #bangkokrestaurant #thailandtravel &amp; </t>
  </si>
  <si>
    <t>https://tiktok.com/@onelifetravelwow</t>
  </si>
  <si>
    <t>https://www.tiktok.com/@onelifetravelwow/video/7566623593656831250</t>
  </si>
  <si>
    <t>Hungry Hub Thailand’s No.1 Dining App — discover the Top 3 All-You-Can-Eat Restaurants with the Best Deals! 1️⃣ Saneh Jaan — A Michelin-starred journey through authentic Thai cuisine. Traditional recipes meet elegant, modern flair right on Wireless Road.  @sanehjaan  2️⃣ Bangkok Balcony — Dine in the sky at Baiyoke Sky Hotel, 81st floor! Enjoy a premium buffet with breathtaking city views you’ll never forget.  @bangkokbalcony  3️⃣ A Gentle Butcher — Bangkok’s steak heaven! 🥩 Indulge in premium cuts like juicy picanha and tender flank — grilled to perfection. @gentle.butcher  Use this code to get a ฿100 discount: RHQRYO  💥 Book these exclusive buffet deals only on Hungry Hub, Thailand’s go-to app for food lovers! ✅ Clear prices, no surprises ✅ Exclusive perks you won’t find anywhere else Ready to eat, chill, and enjoy? 😋 Let’s Hungry Hub!  @HungryHub_Official  #bangkok #bangkokfood #bangkoktravel #thailand #thailandtravel  Creatorsearchinsghts &amp; [null,"bangkok","bangkokfood","bangkoktravel","thailand","thailandtravel"]</t>
  </si>
  <si>
    <t>https://www.instagram.com/p/DFu_z-OyIdC/</t>
  </si>
  <si>
    <t>Praya Dining at Praya Palazzo, Bangkok</t>
  </si>
  <si>
    <t>https://www.instagram.com/p/DQUdnIOjYiv/</t>
  </si>
  <si>
    <t xml:space="preserve">🇮🇹✨ Found Italy in Bangkok! 🍝
📍Praya Dining is the perfect riverside spot for delicious Italian food, romantic vibes, and amazing sunset views. 🌇🥂
Save this for your next Bangkok date night or when you’re looking for unique things to do in Bangkok! 💫
Pro Tip: You can actually take a boat to get here - how cool is that? 🚤
#bangkokeats #bangkokthingstodo #hiddengembangkok #bangkokrestaurants #bangkokfoodie #bangkokdatenight #bangkok #bangkoknightlife &amp; </t>
  </si>
  <si>
    <t>https://www.instagram.com/p/DQ_3qwek07Y/</t>
  </si>
  <si>
    <t xml:space="preserve">you won’t believe how cheap this fancy dinner was 🥂
📍 Jim Thompson, Bangkok
@hungryhub_th
#bangkokeats #hungryhub #finediningbangkok #bangkokrestaurants #thaifoodlovers hungry hub fine dining &amp; </t>
  </si>
  <si>
    <t>https://www.instagram.com/p/DPg2Ip7k2hx/</t>
  </si>
  <si>
    <t xml:space="preserve">Booked @nama__buffet from @hungryhub_th and it was the best decision, this buffet is my favourite. Hungry hub provides unreal deals for dine in experiences at top places in Bangkok, definitely try it out. Totally worth the money 
#collab #bkk #hungryhub #buffet &amp; </t>
  </si>
  <si>
    <t>https://www.instagram.com/p/DPl95vuEy5z/</t>
  </si>
  <si>
    <t xml:space="preserve">@copperbeyondbuffet was worth the wait and hype it has and booking it from @hungryhub_th was a great decision. Download the app for unreal dine-in deals at top places in bkk now. Link in bio 
#collaboration #Bangkok #buffet #hungryhub #coppperbuffet &amp; </t>
  </si>
  <si>
    <t>https://www.instagram.com/p/DRPthz1E9jv/</t>
  </si>
  <si>
    <t xml:space="preserve">@hungryhub_th 
Hungry Hub is an app for securing Bangkok’s best dine-in deals. The city is famous for its exceptional buffet culture, and if you haven’t enjoyed an all-you-can-eat experience here, you’ve only seen half its food scene. Download the app and unlock exclusive offers at some of Thailand’s finest restaurants especially in Bangkok. Check their page out. Link in bio to download 
#explore #collaboration #bangkok #buffet #ad &amp; </t>
  </si>
  <si>
    <t>https://www.instagram.com/p/DOBImgKgWcg/</t>
  </si>
  <si>
    <t xml:space="preserve">Luxury buffet in Bangkok 🇹🇭
Use @hungryhub_th to find the best restaurant deals across Thailand 🍴
📍 Copper Beyond Buffet – Gaysorn Amarin, Bangkok
#hungryhub #thailand #bangkok #copperbeyond #gaysornamarin #food #buffet #กรุงเทพมหานคร #ประเทศไทย #sidneygeorge #luxury &amp; </t>
  </si>
  <si>
    <t>Tiktok.com/@sidneyygeorge</t>
  </si>
  <si>
    <t>https://www.tiktok.com/@sidneyygeorge/video/7544712649250999574</t>
  </si>
  <si>
    <t>Luxury buffet in Bangkok 🇹🇭 Use @HungryHub_Official to find the best restaurant deals across Thailand 🍴 📍 Copper Beyond Buffet – Gaysorn Amarin, Bangkok #hungryhub #thailand #bangkok #copperbeyond #gaysornamarin       &amp; ["hungryhub","thailand","bangkok","copperbeyond","gaysornamarin"]</t>
  </si>
  <si>
    <t>https://www.instagram.com/p/DOTJQh0gWmC/</t>
  </si>
  <si>
    <t xml:space="preserve">Tribal rooftop dining in Bangkok 🇹🇭
Use @hungryhub_th to unlock the best restaurant deals across Thailand 🍴
📍 Lamaya – Bangkok
#hungryhub #thailand #bangkok #lamaya #rooftopbar #bangkokrooftop #bangkokrooftopbar #rooftopviews #rooftopvibes #skybar #bangkoknightlife #bangkokfoodie #immersiveexperience #sidneygeorge #กรุงเทพมหานคร #ประเทศไทย &amp; </t>
  </si>
  <si>
    <t>https://www.instagram.com/p/DNHfHdCopg4/</t>
  </si>
  <si>
    <t xml:space="preserve">[🇹🇭] @nama__buffet I had my eyes on this place since it first opened and booked through @hungryhub_th and chose the Premium Box 1 Set + Exclusive Menu + Buffet Line (Mon-Fri) ฿1,650/Person. 
The menu  can be ordered via QR Code. There are counters for fried food, desserts, drinks, and DIY rice that you can grab yourself. Honestly, just the DIY rice alone feels worth it because there are a lot of fresh ingredients to scoop from, such as shrimp, salmon, ikura, sweet egg, etc. 
Overall, everything is fresh. There are a lot of choices, especially the various sushi toppings. 
I couldn’t even finish half of the menu. 😅 
Recommended menus: - DIY rice - Beef fat fried rice - Salmon/scallops/shrimp marinated in fish sauce - Wagyu sushi - Various sushi toppings . Don’t  order too much, you’ll be full first. 
🇹🇭Address: 24th floor Centara Grand and Bangkok Convention Centre, 999/99 Rama I Rd, Khwaeng Pathum Wan, Pathum Wan, Bangkok 10330
☎️Phone: +66 061 269 2561
#invited 
#bythara #visitthailand #bangkok #thailand #vscocam #japanesefood #sushi #i #holidays #love  #ootd #fashiongram #holidays #travel  #เที่ยวต่างประเทศ #beautiful #happy #photoshop #travelphotography #photographer #photoftheday &amp; </t>
  </si>
  <si>
    <t>https://www.instagram.com/p/DNSoBnqvJ28/</t>
  </si>
  <si>
    <t xml:space="preserve">[🇹🇭] @copperbeyondbuffet One of the best buffet in Bangkok, the venue easy to find. Managed to reserve through @hungryhub_th . 
It’s my second time at Copper Beyond Buffet, and I am still impressed by the quality of the food and service at such reasonable price here 2hours time you can free flow any food in ala-carte station or self serving there. 
The foods came in small portions, so we were able to try the variety of foods they had offered. 
Although everything tasted amazing, truffle soup, steak, sashimi, thai boat noodle, and all the desserts exquisitely stood out to us. Wonderful dining experience!!
Address: 1. The Sense ปิ่นเกล้า ชั้น2 71/50 Borommaratchachonnani Rd, Arun Amarin, Bangkok Noi, Bangkok 10700, Thailand
2. Gaysorn Amarin, Unit 3F-s06, 3F-s07 502, Phloen Chit Rd, Lumphini, Pathum Wan, Bangkok 10330, Thailand
Reservation: @hungryhub_th 
#invited 
#bythara #bangkok #thailand #vscocam #buffet #sushi #i #holidays #love  #ootd #fashiongram #holidays #travel  #เที่ยวต่างประเทศ #beautiful #happy #photoshop #travelphotography #photographer #photoftheday &amp; </t>
  </si>
  <si>
    <t>https://www.instagram.com/p/DJGNOZ3RzZq/</t>
  </si>
  <si>
    <t>Instagram.com/thailand.trends</t>
  </si>
  <si>
    <t>https://www.instagram.com/p/DLsZK7CJeI2/</t>
  </si>
  <si>
    <t>XXX's Luxury Dining Cruise Experience (text only)
Explore XXX's Iconic landmarks while indulging in a luxury experience? (AI and text)</t>
  </si>
  <si>
    <t>HH-LOTHY</t>
  </si>
  <si>
    <t>thatlumlukkaguy</t>
  </si>
  <si>
    <t>https://tiktok.com/@thatlumlukkaguy</t>
  </si>
  <si>
    <t>https://www.tiktok.com/@thatlumlukkaguy/video/7418015732111330567</t>
  </si>
  <si>
    <t>Today I take you to THE BEST BUFFET restaurant in Thailand. This restaurant can only be booked online through the reservation website/APP called @HungryHub_Official . There are two branches in Bangkok. This branch was at The Sense Pinklao. 💰I bought a the “Hungry Hub Pack A - 1 Premium Menu” online through the Hungry Hub APP. Prices start from ฿1999 with many deals to choose from. There is also free cancelation. ✅ Reserve Hungry Hub's special discount promotion for Copper Beyond through the link in my bio. Look for “Copper Beyond Buffet - Pinklao Branch” in my links page. 📍The Sense Pinklao, 2nd floor, 71/50 Borommaratchachonnani Rd, Arun Amarin, Bangkok Noi, Bangkok 10700 PH:  092 281 1818 #BangkokBuffetRestaurant #Buffet #copperbeyondbuffet #copperbuffet #Bangkok #livinginthailand #expat #traveltiktok #fyp #RestaurantInBangkok #tiktokthailand #tiktokthailand🇹🇭 #hungryhub #JerryWilliams #ThatLumLukkaGuy #Thailand   &amp; [null,"bangkokbuffetrestaurant","buffet","copperbeyondbuffet","copperbuffet","bangkok","livinginthailand","expat","traveltiktok","fyp","restaurantinbangkok","tiktokthailand","tiktokthailand🇹🇭","hungryhub","jerrywilliams","thatlumlukkaguy","thailand"]</t>
  </si>
  <si>
    <t>https://www.instagram.com/p/DEOef6SPjzs/</t>
  </si>
  <si>
    <t>Experience the elegance of Siam Yacht Club, a chic riverside restaurant and bar at the Royal Orchid Sheraton Hotel in Bangkok. Located along the iconic Chao Phraya River, this vibrant hotspot features nautical-inspired decor and a menu that seamlessly blends Asian fusion with international flavors—a must-visit for food enthusiasts in the city.
Savor their standout dishes, including fresh seafood platters, premium steaks, and decadent desserts, all complemented by live music that adds a special touch to your dining experience. The outdoor seating area offers stunning river views, making it ideal for a romantic date night or a lively evening with friends.
Whether you’re drawn by the craft cocktails, the buzzing nightlife, or the picturesque riverfront setting, Siam Yacht Club promises a memorable culinary adventure. Open daily from 5:00 PM to 1:00 AM, it’s the perfect spot for your next Bangkok dining escape.
💰 I booked the Outdoor Romantic Set (4 dishes and x1 bottle of sparking wine)  via the Hungry Hub app for just ฿2790. 
✅ Snag this exclusive deal through the link in my bio.
📍2 Charoen Krung Road, Siphya, Bang Rak, Bangkok 10500 📞 02 266 0123
#SiamYachtClub #BangkokDining #ChaoPhrayaRiver #BangkokRestaurants #RiversideDining #AsianFusionCuisine #BangkokFoodie #BangkokNightlife #RoyalOrchidSheraton #bangkok</t>
  </si>
  <si>
    <t>SiamYachtClub BangkokDining ChaoPhrayaRiver BangkokRestaurants RiversideDining AsianFusionCuisine BangkokFoodie BangkokNightlife RoyalOrchidSheraton bangkok</t>
  </si>
  <si>
    <t>https://www.tiktok.com/@thatlumlukkaguy/video/7498680255645879572</t>
  </si>
  <si>
    <t>Looking for the best buffet in Bangkok? 🦐🍣 Great Harbour International Buffet at ICONSIAM has been crowned the 'Best Buffet of 2024' by Hungry Hub—and I had to see what all the fuss was about! Located inside the luxurious ICONSIAM shopping mall, this all-you-can-eat international buffet spans over 2,000 square metres and offers everything from giant grilled river prawns, fresh oysters, and premium sushi, to Peking duck, Thai cuisine, and Western dishes. 💥 Highlights include: * Unlimited seafood 🦞🦪 * Haagen-Dazs ice cream &amp; decadent desserts 🍨 * Clean, classy dining space * Incredible value for money 💸 ⏱️ With a 2-hour dining window and top-tier variety, Great Harbour is perfect for families, couples, and anyone who loves to eat a lot of good food. Great Harbour International Buffet is also part of ‘The Luxe of Taste’ campaign by the Tourism Authority of Thailand (TAT), and it’s recognised as one of the must-try culinary experiences in the country. 💰I bought a Standard Buffet + Durian Buffet deal from Hungry Hub for only ฿1493 per person. @HungryHub_Official @Amazing_Thailand  📍 ICONSIAM, Bangkok  🏆 Voted Best Buffet 2024 – Hungry Hub  🎟️ Bookings available through Hungry Hub #GreatHarbourInternationalBuffet #AmazingThailand #TheLuxeofTaste #TAT #สุขทันเที่ยวไทย #BangkokFood #BangkokThailand #Buffet #Thailand #bangkok #Thailand #HungryHub #BestBuffetinBangkok  &amp; [null,null,"greatharbourinternationalbuffet","amazingthailand","theluxeoftaste","tat","สุขทันเที่ยวไทย","bangkokfood","bangkokthailand","buffet","thailand","bangkok","thailand","hungryhub","bestbuffetinbangkok"]</t>
  </si>
  <si>
    <t>Tiktok.com/@thesiutwinz</t>
  </si>
  <si>
    <t>https://www.tiktok.com/@thesiutwinz/video/7552454112630082824</t>
  </si>
  <si>
    <t>Twins try the best luxury buffet (Copper) in Bangkok Thailand! 🇹🇭 Download the Hungry Hub app today for major dining discounts in Thailand!  #thailand #bangkok #bangkokrestaurant #hungryhub #copper @HungryHub_Official  &amp; ["thailand","bangkok","bangkokrestaurant","hungryhub","copper"]</t>
  </si>
  <si>
    <t>twinzinbangkok</t>
  </si>
  <si>
    <t>Instagram.com/twinzinbangkok</t>
  </si>
  <si>
    <t>https://www.instagram.com/p/DO240VZEztK/</t>
  </si>
  <si>
    <t xml:space="preserve">Twins visit the best luxury buffet in Bangkok Thailand 🇹🇭 [Save this post]
Download the Hungry Hub app today to get massive discounts on world-class dining experiences across Thailand!
#bangkok #hungryhub #hungryhubกรุงเทพ #copper #copperbuffet #bangkok🇹🇭 #thailand #bangkokthailand #foreignerinthailand #bkk #twins #bangkokcityvibes &amp; </t>
  </si>
  <si>
    <t>https://www.tiktok.com/@thesiutwinz/video/7558388751303576840</t>
  </si>
  <si>
    <t>🤩 Best Japanese luxury seafood buffet in Bangkok, Thailand! 🇹🇭 Download the hungry hub app to get special menu dishes and major discounts 👈 #bangkok #hungryhub #nama #livinginthailand #bangkokfoodie @HungryHub_Official   &amp; ["bangkok","hungryhub","nama","livinginthailand","bangkokfoodie"]</t>
  </si>
  <si>
    <t>https://www.instagram.com/p/DPqpobzE2T3/</t>
  </si>
  <si>
    <t xml:space="preserve">Your hunt for the best Japanese buffet in Bangkok ends HERE 🍣 Tag your foodie friend &amp; save this post for later!
💥 Book via Hungry Hub to unlock exclusive dishes + discounts all over Bangkok.
📍 NAMA Japanese &amp; Seafood Buffet - 24th Floor, Centara Grand &amp; Bangkok Convention Centre, 999/99 Rama I Rd
#Nama #hungryhub #hungryhubกรุงเทพ #bangkok #bangkok🇹🇭 #reels #thailand #bangkokthailand #foreignerinthailand #bkk #bangkokfoodies #japanesebuffet &amp; </t>
  </si>
  <si>
    <t>https://tiktok.com/@thesiutwinz</t>
  </si>
  <si>
    <t>https://www.tiktok.com/@thesiutwinz/video/7561401608693648658</t>
  </si>
  <si>
    <t>The best rooftop dining and bar experience in Bangkok! Save this post for your next Thailand visit 🇹🇭 #hungryhub #penthousebarandgrill #bangkok #bangkokfoodie #creatorsearchinsights @HungryHub_Official  &amp; ["hungryhub","penthousebarandgrill","bangkok","bangkokfoodie","creatorsearchinsights"]</t>
  </si>
  <si>
    <t>https://www.instagram.com/p/DP6Hx6NE0Sp/</t>
  </si>
  <si>
    <t xml:space="preserve">Save this post 🍽️ Looking for one of the most luxurious rooftop dining experiences in Bangkok? 🤩✨
Enjoy a premium set menu at Penthouse Grill + Bar — and get exclusive access to their stunning rooftop bar overlooking Bangkok’s skyline 🌇🍸
Perfect for date nights or a classy dinner with friends :)
Book through the Hungry Hub app to unlock this exclusive affordable offer!
📍Penthouse Grill + Bar, Park Hyatt Bangkok - 34th - 36th Floor, Park Hyatt Bangkok, 88 Wireless Rd, Lumphini
#bangkok #bangkok🇹🇭 #penthousebarandgrill #parkhyatt #hungryhub #bangkokfood #bangkokfoodies #bangkokcityvibes #reels #foreignerinthailand &amp; </t>
  </si>
  <si>
    <t>HH-LOTR1</t>
  </si>
  <si>
    <t>travisleon1</t>
  </si>
  <si>
    <t>Instagram.com/travisleon1</t>
  </si>
  <si>
    <t>https://www.instagram.com/p/DEKSecrSBcB/</t>
  </si>
  <si>
    <t>3 money saving apps while visiting XXX (text only)
Today I am going to show you 3 apps that most people forget when visiting XXX (VO and text)</t>
  </si>
  <si>
    <t>https://www.instagram.com/p/DRSKzaIEqsq/</t>
  </si>
  <si>
    <t xml:space="preserve">Looking for a fine dining spot in Bangkok? ✨
We booked Saneh Jaan — featured in the Michelin Guide for 8 consecutive years — through the  @hungryhub_th , and the whole experience was seamless from start to finish. 💫
The dinner sharing set for 2 had amazing variety, stunning presentation, and the desserts were the perfect finale. 🍽️
What’s even better? Hungry Hub offers exclusive set meals and discounts you won’t find anywhere else — making premium dining totally worth it. 🙌
Just open the app, book your table, and enjoy! 💥
[hungryhub, bangkokfoodie, sanehjaan, michelinguide, bangkokrestaurants, foodiesofbangkok, bangkokdining, musttrybangkok, foodrecommendation, finediningexperience, bangkokdeals, foodiefinds] &amp; </t>
  </si>
  <si>
    <t>https://www.instagram.com/p/DRSJaIwkpzJ/</t>
  </si>
  <si>
    <t xml:space="preserve">Found a hidden gem in Bangkok! 💫
Copper at Gaysorn Amarin offers a premium buffet experience — and when you book through  @hungryhub_th , you get exclusive dining packages like the Copper Beyond Buffet Gaysorn Amarin, which you won’t find anywhere else. 🍤🥩
Elegant space, fresh ingredients, 5-star service — and desserts that steal the show. 🍨
Book your spot at Copper now on Hungry Hub for a truly luxe dining experience. 🙌
[hungryhub, copperbangkok, gaysornamari, bangkokfoodie, bangkokbuffet, finedining, bangkokrestaurants, musttrybangkok, foodiesofbangkok, premiumexperience] &amp; </t>
  </si>
  <si>
    <t>whatisdigesting</t>
  </si>
  <si>
    <t>Ponn Terminal 21 Asok</t>
  </si>
  <si>
    <t>Instagram.com/whatisdigesting</t>
  </si>
  <si>
    <t>https://www.instagram.com/p/DAqnYOSyoN4/</t>
  </si>
  <si>
    <t>Best Restaurants near XXXX</t>
  </si>
  <si>
    <t>https://www.instagram.com/p/DHTG4NSv3eq/</t>
  </si>
  <si>
    <t>https://www.instagram.com/p/DPgWbOqiUWe/</t>
  </si>
  <si>
    <t xml:space="preserve">📍Saffron Cruise by Banyan Tree is a luxury dinner cruise and after trying many, this is the most romantic one you can experience in Bangkok💖
@hungryhub_th has the best pack deals in many restaurants, fancy rooftops or luxury cruises with affordable offers 
Many dinner cruises are buffet but this one is a romantic dinner with different appetizers and courses that also stops for 5 minutes in Wat Arun to have the best night views!
#ไปเที่ยว #hiddengems #ไปเที่ยวกัน #thailand🇹🇭 #thailandtravel #thailandtrip #bangkokcruise #cruisedining &amp; </t>
  </si>
  <si>
    <t>https://www.instagram.com/p/DPyc9JkCXny/</t>
  </si>
  <si>
    <t xml:space="preserve">This is the most mind blowing restaurant in Thailand
📍Hotaru 199 Omakase offers different packs for a crazy food experience, always book with @hungryhub_th for the best deals!
#ไปเที่ยว #unseenthailand #hiddengems #ไปเที่ยวกัน #thailand🇹🇭 #thailandtravel #thailand &amp; </t>
  </si>
  <si>
    <t>Instagram.com/yur.i.bangkok</t>
  </si>
  <si>
    <t>https://www.instagram.com/p/DMfERldxRZV/</t>
  </si>
  <si>
    <t>디너크루즈 #방콕 #Bangkok
 #dinnercruisebangkok 🚢
@hungryhub_th 에서 예약한 
#방콕여행 디너크루즈 
반얀트리크루즈 타이요리로 
특별한 방콕 야경 즐기기 
4가지 코스요리로 음료와 페어링
아름다운 #chaoprayariver 
왓아룬 야경 최고의 선택 
포토시간이 따로 있어서 
식사 후에 야외 전신컷 
코 앞에서 남길 수 있는게 포인트!
#bangkoktrip 
#thailandtravel 
#thailand #방콕여행 #방콕맛집</t>
  </si>
  <si>
    <t>https://www.instagram.com/p/DRPLR4SkqQ7/</t>
  </si>
  <si>
    <t xml:space="preserve">태국 방콕 여행 방콕맛집 
Baan Suriyasai 
태국에서 왕실 레시피를 사용하는 
태국요리 레스토랑 인데요
@hungryhub_th 
어플리케이션을 사용하면 
다양한 할인이 가능해서 저도 
방콕 살면서 자주 이용해요 
#방콕 #Bangkok 
#bangkokdining 
#bangkokrestaurant 
#hungryhub &amp; </t>
  </si>
  <si>
    <t>HH-Page</t>
  </si>
  <si>
    <t>hungryhubofficial</t>
  </si>
  <si>
    <t>Rim Rooftop Dining &amp; Bar</t>
  </si>
  <si>
    <t>https://tiktok.com/@hungryhubofficial</t>
  </si>
  <si>
    <t>Page</t>
  </si>
  <si>
    <t>https://www.tiktok.com/@hungryhubofficial/video/7163169467134905626</t>
  </si>
  <si>
    <t>ใครกำลังตามหาดินเนอร์หรูริมแม่น้ำเจ้าพระยาต้องไม่พลาดกับที่นี่เลย Rim Rooftop 🏙 รูฟท็อปลับ ๆ ย่านเจริญนครที่มีบรรยากาศแบบชิล ๆ บวกความโรแมนติกแบบสุด ๆ ❤️ ดีแบบนี้มาพร้อมกับราคาเริ่มต้นที่ 625.- เท่านั้น! 📍 Rim Rooftop Dining &amp; Bar เจริญนคร ______________________________________  #hungryhub #hungryHubกรุงเทพ #รูฟท็อป  #rooftop #ริมรูฟท็อป #อาหาร #ริมแม่น้ําเจ้าพระยา  #ร้านริมน้ำ #ร้านวิวดี#tiktokพากิน #tiktokพาเที่ยว #tiktokรีวิว &amp; ["hungryhub"]</t>
  </si>
  <si>
    <t>Tiktok.com/@hungryhubofficial</t>
  </si>
  <si>
    <t>https://www.tiktok.com/@hungryhubofficial/video/7309477536784862469</t>
  </si>
  <si>
    <t>#ที่สุดแห่งปี ดินเนอร์วิวหลักล้าน🎆Siam Yacht Club #เริ่มต้นหลักร้อย วิวไอคอนสยามฉลองสิ้นปี#ริมเจ้าพระยา #เทรนด์วันนี้ #hungryhub #ร้านอาหารริมน้ํา #ร้านอาหารวิวไอคอนสยาม #ดินเนอร์แม่น้ําเจ้าพระยา #siamyachtclub #tiktok #tiktokพากินอาหาร#tiktokuni #โปรดีบอกต่อ #ร้านริมน้ํา #ฉลองปีใหม่ #ขึ้นฟีดเถอะ #fyp #ร้านอาหารริมเจ้าพระยา</t>
  </si>
  <si>
    <t>Hongmin MBK Center</t>
  </si>
  <si>
    <t>https://www.tiktok.com/@hungryhubofficial/video/7367730579489557781</t>
  </si>
  <si>
    <t>โปรลับที่หลายคนยังไม่รู้!✨ฮองมินบุฟเฟต์ เฉพาะที่ Hungry Hub บอกเลอว่าว้าวม้ากกก😱#hungryhub #เทรนด์วันนี้ #ที่สุดแห่งปี #tiktokuni #tiktokviral #tiktokพากิน #อร่อยบอกต่อ #บุฟเฟ่ต์ #fyp  #LocalServiceRookie  &amp; ["hungryhub","เทรนด์วันนี้","ที่สุดแห่งปี","tiktokuni","tiktokviral","tiktokพากิน","อร่อยบอกต่อ","บุฟเฟ่ต์","fyp","localservicerookie"]</t>
  </si>
  <si>
    <t>https://www.tiktok.com/@hungryhubofficial/video/7441967761376414984</t>
  </si>
  <si>
    <t>บุฟเฟต์ที่ไวรัลที่สุดตอนนี้😱Nama Japanese Buffet ตักไข่ปลาไม่อั้น🐟พร้อมเมนูใหม่อีกเพียบ✨#hungryhub #TikTokUni #tiktokพากิน #อร่อยบอกต่อ #หิว #บุฟเฟต์ #ไข่ปลาแซลม่อน #อาหารญี่ปุ่น #นามะบุฟเฟ่ต์ #LocalServiceชิงมง   &amp; ["hungryhub","tiktokuni","tiktokพากิน","อร่อยบอกต่อ","หิว","บุฟเฟต์","ไข่ปลาแซลม่อน","อาหารญี่ปุ่น","นามะบุฟเฟ่ต์","localserviceชิงมง"]</t>
  </si>
  <si>
    <t>https://www.tiktok.com/@hungryhubofficial/video/7465972095596432647</t>
  </si>
  <si>
    <t>บุฟเฟต์โรงแรมไม่เกิน 4 ใบแดง😱มีเมนูให้เลือกเพียบไม่ไกลจาก MRT ห้วยขวาง📍#hungryhub #tiktokgoชิงมง #TikTokUni #tiktokviral #อร่อยบอกต่อ #หิว #tiktokพากิน   &amp; ["hungryhub","tiktokgoชิงมง","tiktokuni","tiktokviral","อร่อยบอกต่อ","หิว","tiktokพากิน"]</t>
  </si>
  <si>
    <t>https://www.tiktok.com/@hungryhubofficial/video/7472383910370905362</t>
  </si>
  <si>
    <t>บุฟเฟต์ซีฟู้ดใต้ทะเลในราคาไม่ถึงพัน😱อยู่ไม่ไกลจาก📍MRT ห้วยขวางพิกัดโปรในคลิป✨#hungryhub #TikTokUni #tiktokviral #วิวหลักล้าน #night #vibes #ดินเนอร์ #tiktokพากิน #tiktokgoชิงมง  &amp; ["hungryhub","tiktokuni","tiktokviral","วิวหลักล้าน","night","vibes","ดินเนอร์","tiktokพากิน","tiktokgoชิงมง"]</t>
  </si>
  <si>
    <t>The Square at Novotel Bangkok Siam Square</t>
  </si>
  <si>
    <t>https://www.tiktok.com/@hungryhubofficial/video/7499478248573766919</t>
  </si>
  <si>
    <t>สายบุฟเฟต์อย่าเลื่อนผ่านคลิปนี้✨บอกเลยว่าเมนูเยอะมากก📌พิกัดใจกลางเมืองแถมมีโปรอยู่ด้วย!#hungryhub #TikTokUni #tiktokviral #อร่อยบอกต่อ #อร่อยมาก #ร้านอาหาร #บุฟเฟต์โรงแรม  &amp; ["hungryhub","tiktokuni","tiktokviral","อร่อยบอกต่อ","อร่อยมาก","ร้านอาหาร","บุฟเฟต์โรงแรม"]</t>
  </si>
  <si>
    <t>https://www.tiktok.com/@hungryhubofficial/video/7508021658536398087</t>
  </si>
  <si>
    <t>งบแค่ 6 ใบแดงนิดๆก็ล่องเรือพร้อมกินบุฟเฟต์ได้แล้ว😱ทำยังไงคลิปนี้มีบอก!#hungryhub #tiktokพากิน #TikTokUni #อร่อยบอกต่อ #ล่องเรือ #ริมเจ้าพระยา #ไอคอนสยาม#night #vibes #วิวหลักล้าน  &amp; ["hungryhub","tiktokพากิน","TikTokUni","อร่อยบอกต่อ","ล่องเรือ","ริมเจ้าพระยา","ไอคอนสยาม","night","vibes","วิวหลักล้าน"]</t>
  </si>
  <si>
    <t>Albricias at Chatrium Residence Sathorn</t>
  </si>
  <si>
    <t>Spanish</t>
  </si>
  <si>
    <t>https://www.tiktok.com/@hungryhubofficial/video/7509128360124042514</t>
  </si>
  <si>
    <t>ร้านแรกในไทยที่่ได้รางวัล😱ใครที่ไม่เคยลองอาหารสเปนบอกเลยห้ามพลาด!🇪🇸#hungryhub #tiktokพากิน #TikTokUni #อร่อยบอกต่อ #อาหารสเปน #ร้านอาหาร  &amp; ["hungryhub","tiktokพากิน","tiktokuni","อร่อยบอกต่อ","อาหารสเปน","ร้านอาหาร"]</t>
  </si>
  <si>
    <t>https://www.tiktok.com/@hungryhubofficial/video/7522864839207767303</t>
  </si>
  <si>
    <t>บุฟเฟต์ รร. 5 ดาวในงบหลักร้อย😱สายทำคอนเทนต์ต้องดู!#hungryhub #TikTokUni #tiktokพากิน #อร่อยบอกต่อ #บุฟเฟ่ต์ #ร้านดังในติ๊กต๊อก #vibes #night #intercontinental  &amp; ["hungryhub","tiktokuni","tiktokพากิน","อร่อยบอกต่อ","บุฟเฟ่ต์","ร้านดังในติ๊กต๊อก","vibes","night","intercontinental"]</t>
  </si>
  <si>
    <t>https://www.tiktok.com/@hungryhubofficial/video/7530648537374248199</t>
  </si>
  <si>
    <t>บุฟเฟต์ปิ้งย่างทุเรียนไม่อั้น😱กระแสดังมากกับร้าน📍About Beef Lava Grill #hungryhub #TikTokUni #tiktokพากิน #อร่อยบอกต่อ #บุฟเฟ่ต์ #ทุเรียน #วากิว #ปิ้งย่าง #aboutbeeflavagrill  &amp; ["hungryhub","tiktokuni","tiktokพากิน","อร่อยบอกต่อ","บุฟเฟ่ต์","ทุเรียน","วากิว","ปิ้งย่าง","aboutbeeflavagrill"]</t>
  </si>
  <si>
    <t>Gyu-Ya Yakiniku The Street Ratchada</t>
  </si>
  <si>
    <t>https://www.tiktok.com/@hungryhubofficial/video/7538060479848140040</t>
  </si>
  <si>
    <t>บุฟเฟต์ปิ้งย่างงบ 3 ใบแดงมีทอน😱พร้อมเนื้อพรีเมียมและซีฟู้ดอีกเพียบ!#hungryhub #TikTokUni #tiktokพากิน #บุฟเฟ่ต์ปิ้งย่าง #หลักร้อย  &amp; ["hungryhub","tiktokuni","tiktokพากิน","บุฟเฟ่ต์ปิ้งย่าง","หลักร้อย"]</t>
  </si>
  <si>
    <t>https://www.tiktok.com/@hungryhubofficial/video/7541026490440371464</t>
  </si>
  <si>
    <t>เซฟไว้ด่วน😱บุฟเฟต์กุ้งมังกรงบไม่เกิน 1 ใบเทา!#hungryhub #กุ้งมังกร #tiktokพากิน #ซีฟู้ด #เทรนด์วันนี  &amp; ["hungryhub","กุ้งมังกร","tiktokพากิน","ซีฟู้ด","เทรนด์วันนี"]</t>
  </si>
  <si>
    <t>https://www.tiktok.com/@hungryhubofficial/video/7543635371909811474</t>
  </si>
  <si>
    <t>ร้านซีฟู้ดบุฟเฟต์ที่มีกุ้งมังกรไซส์ยักษ์😱แถมเมนูอื่นๆกว่า 100 อย่าง!#hungryhub #tiktokพากิน #กุ้งมังกร #ซีฟู้ด #บุฟเฟต์  &amp; ["hungryhub","tiktokพากิน","กุ้งมังกร","ซีฟู้ด","บุฟเฟต์"]</t>
  </si>
  <si>
    <t>https://www.tiktok.com/@hungryhubofficial/video/7546231161492622600</t>
  </si>
  <si>
    <t>ทุกคนรู้ยัง😱ข้าวมันไก่ดีกรีมิชลินเค้ามีบุฟเฟต์แล้ว✨ปักหมุดโพสต์นี้ไว้เลย!#hungryhub #tiktokพากิน #บุฟเฟต์ #ข้าวมันไก่ #ติ่มซํา  &amp; ["hungryhub","tiktokพากิน","บุฟเฟต์","ข้าวมันไก่","ติ่มซํา"]</t>
  </si>
  <si>
    <t>https://www.tiktok.com/@hungryhubofficial/video/7550328841688993042</t>
  </si>
  <si>
    <t>บุฟเฟต์นานาชาติวิวหลักล้าน😱พิกัดใจกลางกรุงเทพ!#hungryhub #tiktokพากิน #บุฟเฟต์ #vantagepoint #อร่อยบอกต่อ  &amp; ["hungryhub","tiktokพากิน","บุฟเฟต์","vantagepoint","อร่อยบอกต่อ"]</t>
  </si>
  <si>
    <t>https://www.tiktok.com/@hungryhubofficial/video/7551062166682488072</t>
  </si>
  <si>
    <t>อัพเดทเมนูใหม่😱Gentle Butcher รอบนี้เป็นกระแสมาก‘#hungryhub #tiktokพากิน #บุฟเฟต์ #อร่อยบอกต่อ #สเต็ก  &amp; ["hungryhub","tiktokพากิน","บุฟเฟต์","อร่อยบอกต่อ","สเต็ก"]</t>
  </si>
  <si>
    <t>https://www.tiktok.com/@hungryhubofficial/video/7551429333722746119</t>
  </si>
  <si>
    <t>บุฟเฟต์ซีฟู้ดที่มาแรงในตอนนี้😱งบแค่หลักร้อยเองทุกคน!#hungryhub #tiktokพากิน #บุฟเฟต์ #ซีฟู้ด #อาหารทะเล  &amp; ["hungryhub","tiktokพากิน","บุฟเฟต์","ซีฟู้ด","อาหารทะเล"]</t>
  </si>
  <si>
    <t>https://www.tiktok.com/@hungryhubofficial/video/7553656261321952530</t>
  </si>
  <si>
    <t>บุฟเฟต์โรงแรม 5 ดาวหลักร้อยมีอยู่จริง😱แนะนำดูให้จบ!#hungryhub #บุฟเฟต์ #tiktokพากิน #อร่อยบอกต่อ #บุฟเฟต์โรงแรม  &amp; ["hungryhub","บุฟเฟต์","tiktokพากิน","อร่อยบอกต่อ","บุฟเฟต์โรงแรม"]</t>
  </si>
  <si>
    <t>https://www.tiktok.com/@hungryhubofficial/video/7554029963389701383</t>
  </si>
  <si>
    <t>คนรักบุฟเฟต์เห็นต้องแท็กเพื่อนด่วน😱ล่าสุด Guss Damn Good มีไม่อั้นที่คอปเปอร์แล้ว!#hungryhub #บุฟเฟต์ #tiktokพากิน #อร่อยบอกต่อ #copperbuffet  &amp; ["hungryhub","บุฟเฟต์","tiktokพากิน","อร่อยบอกต่อ","copperbuffet"]</t>
  </si>
  <si>
    <t>Boon Tong Kee The Mall Lifestore Bangkae</t>
  </si>
  <si>
    <t>Singaporean</t>
  </si>
  <si>
    <t>https://www.tiktok.com/@hungryhubofficial/video/7555511087345585416</t>
  </si>
  <si>
    <t>กินกุ้งมังกรไม่อั้น😱ทั้งหมดนี้ต้องดูใ้จบราคาดีมาก!#hungryhub #tiktokพากิน #อร่อยบอกต่อ #บุฟเฟต์ #กุ้งมังกร  &amp; ["hungryhub","tiktokพากิน","อร่อยบอกต่อ","บุฟเฟต์","กุ้งมังกร"]</t>
  </si>
  <si>
    <t>Ruen Petch Suki Central Bangna</t>
  </si>
  <si>
    <t>https://www.tiktok.com/@hungryhubofficial/video/7556259501750504722</t>
  </si>
  <si>
    <t>สุกี้เรือนเพชรล่าสุดมีราคาใหม่แล้ว😱ใครสายบุฟเฟต์ต้องดูให้จบ!#hungryhub #tiktokพากิน #อร่อยบอกต่อ #บุฟเฟต์ #สุกี้  &amp; ["hungryhub","tiktokพากิน","อร่อยบอกต่อ","บุฟเฟต์","สุกี้"]</t>
  </si>
  <si>
    <t>Tairyo Sushi - Seacon Square Srinakarin</t>
  </si>
  <si>
    <t>https://www.tiktok.com/@hungryhubofficial/video/7557720866126089479</t>
  </si>
  <si>
    <t>งบแค่นี้ก็ได้ฟัวกราส์แบบไม่อั้น😱คนรักอาหารญี่ปุ่นต้องดู!#hungryhub #tiktokพากิน #อร่อยบอกต่อ #บุฟเฟต์ #อาหารญี่ปุ่น  &amp; ["hungryhub","tiktokพากิน","อร่อยบอกต่อ","บุฟเฟต์","อาหารญี่ปุ่น"]</t>
  </si>
  <si>
    <t>https://www.tiktok.com/@hungryhubofficial/video/7558773752159358215</t>
  </si>
  <si>
    <t>คลิปนี้ขึ้นฟีดใครแนะนำให้จองด่วน😱บุฟเฟต์งบหลักร้อยที่กินได้ไม่จำกัดเวลา!#hungryhub #tiktokพากิน #อร่อยบอกต่อ #บุฟเฟต์ #บุฟเฟต์โรงแรม  &amp; ["hungryhub","tiktokพากิน","อร่อยบอกต่อ","บุฟเฟต์","บุฟเฟต์โรงแรม"]</t>
  </si>
  <si>
    <t>Anchor Premium Buffet</t>
  </si>
  <si>
    <t>https://www.tiktok.com/@hungryhubofficial/video/7559220530222583047</t>
  </si>
  <si>
    <t>บุฟเฟต์ริมเจ้าพระยาเปิดใหม่😱งบไม่เกิน 1 ใบเทาวิวหลักล้าน!#hungryhub #tiktokพากิน #อร่อยบอกต่อ #บุฟเฟต์ #ริมเจ้าพระยา  &amp; ["hungryhub","tiktokพากิน","อร่อยบอกต่อ","บุฟเฟต์","ริมเจ้าพระยา"]</t>
  </si>
  <si>
    <t>Sky Box (Outdoor Zone): Bangkok Balcony Rooftop 81st Floor Baiyoke Sky Hotel</t>
  </si>
  <si>
    <t>https://www.tiktok.com/@hungryhubofficial/video/7561078112310545671</t>
  </si>
  <si>
    <t>บุฟเฟต์ที่วิวดีที่สุดในกรุงเทพ😱ตอนนี้เค้ามีอัพเดทเมนูใหม่ด้วย!#hungryhub #tiktokพากิน #อร่อยบอกต่อ #บุฟเฟต์ #ใบหยก  &amp; ["hungryhub","tiktokพากิน","อร่อยบอกต่อ","บุฟเฟต์","ใบหยก"]</t>
  </si>
  <si>
    <t>https://www.tiktok.com/@hungryhubofficial/video/7562570241004408072</t>
  </si>
  <si>
    <t>บุฟเฟต์โรงแรมวิวหลักล้าน😱ล็อบสเตอร์ อลาสก้าไม่อั้นงบไม่เกิน 2 ใบเทา!#hungryhub #tiktokพากิน #อร่อยบอกต่อ #บุฟเฟต์ #ริมเจ้าพระยา  &amp; ["hungryhub","tiktokพากิน","อร่อยบอกต่อ","บุฟเฟต์","ริมเจ้าพระยา"]</t>
  </si>
  <si>
    <t>https://www.tiktok.com/@hungryhubofficial/video/7564054773658406152</t>
  </si>
  <si>
    <t>บุฟเฟต์ฟัวกราส์ที่โคตรคุ้ม😱พิกัดโรงแรมดังย่านห้วยขวาง#hungryhub #tiktokพากิน #อร่อยบอกต่อ #บุฟเฟต์ #ฟัวกราส์  &amp; ["hungryhub","tiktokพากิน","อร่อยบอกต่อ","บุฟเฟต์","ฟัวกราส์"]</t>
  </si>
  <si>
    <t>https://www.tiktok.com/@hungryhubofficial/video/7565162046497557768</t>
  </si>
  <si>
    <t>เป็นร้านชาบูที่กำลังแมส😱สายบุฟเฟต์ต้องดูให้จบ!#hungryhub #tiktokuni #อร่อยบอกต่อ #ชาบู #เนื้อวากิว  &amp; ["hungryhub","tiktokuni","อร่อยบอกต่อ","ชาบู","เนื้อวากิว"]</t>
  </si>
  <si>
    <t>https://www.tiktok.com/@hungryhubofficial/video/7565895431171935495</t>
  </si>
  <si>
    <t>📍แชร์พิกัดบุฟเฟต์ติ่มซำใจกลางกรุงเทพ😱งบแค่พันนิดๆ#hungryhub #tiktokuni #อร่อยบอกต่อ #ติ่มซํา #หมูกรอบ  &amp; ["hungryhub","tiktokuni","อร่อยบอกต่อ","ติ่มซํา","หมูกรอบ"]</t>
  </si>
  <si>
    <t>Sky Lounge@38 at Eastin Grand Hotel Phayathai</t>
  </si>
  <si>
    <t>https://www.tiktok.com/@hungryhubofficial/video/7567029238751268103</t>
  </si>
  <si>
    <t>อย่าเพิ่งเลื่อนผ่าน😱บุฟเฟต์โรงแรมในคลิปนี้ใช้งบแค่หลักร้อยก็ได้ทั้งหมดนี้ไม่อั้น!#hungryhub #tiktokuni #อร่อยบอกต่อ #บุฟเฟ่ต์ #หลักร้อย  &amp; ["hungryhub","tiktokuni","อร่อยบอกต่อ","บุฟเฟ่ต์","หลักร้อย"]</t>
  </si>
  <si>
    <t>https://www.tiktok.com/@hungryhubofficial/video/7568133854460988679</t>
  </si>
  <si>
    <t>งบแค่ 1 ใบเทานิดๆ😱นี่คือหนึ่งในร้านบุฟเฟต์ที่เป็นไวรัลในปีนี้!#hungryhub #tiktokuni #อร่อยบอกต่อ #บุฟเฟ่ต์ #ใบหยกบุฟเฟ่ต์  &amp; ["hungryhub","tiktokuni","อร่อยบอกต่อ","บุฟเฟ่ต์","ใบหยกบุฟเฟ่ต์"]</t>
  </si>
  <si>
    <t>Ramen Kaosoi and Japanese Buffet</t>
  </si>
  <si>
    <t>https://www.tiktok.com/@hungryhubofficial/video/7569612181638073608</t>
  </si>
  <si>
    <t>ร้านอาหารญี่ปุ่นที่ให้แซลมอนเยอะมาก😱สายบุฟเฟต์เตรียมงบแค่หลักร้อยก้กินได้#hungryhub #อร่อยบอกต่อ #tiktokuni #บุฟเฟ่ต์ #แซลมอน  &amp; ["hungryhub","อร่อยบอกต่อ","tiktokuni","บุฟเฟ่ต์","แซลมอน"]</t>
  </si>
  <si>
    <t>https://www.tiktok.com/@hungryhubofficial/video/7569170594739096839</t>
  </si>
  <si>
    <t>Praya Kitchen หนึ่งในบุฟเฟต์โรงแรมที่คิวเยอะมาก😱มีไลน์เมนูอย่างแน่น!#hungryhub #tiktokuni #อร่อยบอกต่อ #บุฟเฟ่ต์ #กุ้งแม่น้ํา   &amp; ["hungryhub","tiktokuni","อร่อยบอกต่อ","บุฟเฟ่ต์","กุ้งแม่น้ํา"]</t>
  </si>
  <si>
    <t>https://www.tiktok.com/@hungryhubofficial/video/7570731875610676498</t>
  </si>
  <si>
    <t>ร้านอาหารเหนือมิชลินในงบหลักร้อย😱เป็นร้านที่ควรมาลองสักครั้ง!#hungryhub #อร่อยบอกต่อ #tiktokuni #อาหารเหนือ #tiktokพากิน  &amp; ["hungryhub","อร่อยบอกต่อ","tiktokuni","อาหารเหนือ","tiktokพากิน"]</t>
  </si>
  <si>
    <t>https://www.tiktok.com/@hungryhubofficial/video/7570377506763623687</t>
  </si>
  <si>
    <t>บุฟเฟต์ติ่มซำงบ 6 ใบแดงสั่งได้กว่า 50 อย่าง😱ร้านนี้กำลังมาแรงมาก!#hungryhub #อร่อยบอกต่อ #tiktokuni #บุฟเฟ่ต์ #ติ่มซํา  &amp; ["hungryhub","อร่อยบอกต่อ","tiktokuni","บุฟเฟ่ต์","ติ่มซํา"]</t>
  </si>
  <si>
    <t>HH-SGDAJ</t>
  </si>
  <si>
    <t>Instagram.com/daddy.xj</t>
  </si>
  <si>
    <t>https://www.instagram.com/p/C_TCVQcMfD6/</t>
  </si>
  <si>
    <t xml:space="preserve">This is the Best buffet in XXX located in XXX (VO and text) </t>
  </si>
  <si>
    <t>https://www.tiktok.com/@clark_bkk/video/7572775324073610518</t>
  </si>
  <si>
    <t>นั่นคือแกงเขียวหวานไทยที่ผมชอบที่สุดครับ 😮‍💨🤤 @HungryHub_Official  #HungryHub #HungryHubThailand #Thailand #Bangkok #RoadTo40k  &amp; [null,"hungryhub","hungryhubthailand","thailand","bangkok","roadto40k"]</t>
  </si>
  <si>
    <t>https://www.instagram.com/p/DRD4mYwE-oC/</t>
  </si>
  <si>
    <t xml:space="preserve">นั่นคือแกงเขียวหวานไทยที่ผมชอบที่สุดครับ 😮‍💨🤤
@hungryhub_th 
#HungryHub #HungryHubThailand #Thailand #Bangkok #RoadTo40k &amp; </t>
  </si>
  <si>
    <t>HH-TDEEVEDZ</t>
  </si>
  <si>
    <t>dealdeeeveryone</t>
  </si>
  <si>
    <t>Bai Yun Banyan Tree Bangkok</t>
  </si>
  <si>
    <t>Tiktok.com/@dealdeeeveryone</t>
  </si>
  <si>
    <t>https://www.tiktok.com/@dealdeeeveryone/video/7545053180288126215</t>
  </si>
  <si>
    <t>🥟 ติ่มซำพรีเมียมไม่อั้น วิวกรุงเทพ 360° ต้อง Bai Yun Rooftop เท่านั้น! ✨ จองเลยวันนี้เพียง 956.-/คนเท่านั้น! คุ้มๆแบบนี้ Hungry Hub จัดให้ #hungryhub #บุฟเฟต์ #ติ่มซํา #วิวสวย &amp; ["hungryhub","บุฟเฟต์","ติ่มซํา","วิวสวย"]</t>
  </si>
  <si>
    <t>https://www.tiktok.com/@dealdeeeveryone/video/7546183340915821842</t>
  </si>
  <si>
    <t>“ดื่มด่ำกับรสชาติพรีเมียมที่ Nama 🍣✨ ซูชิ ซาชิมิ วากิว ฟัวกราส์ จัดเต็มแบบ All You Can Eat ที่นี่ที่เดียว!” ##hungryhub #บุฟเฟต์#อร่อยบอกต่อ #ซาชิมิ#ซีฟู้ด &amp; ["hungryhub","บุฟเฟต์","อร่อยบอกต่อ","ซาชิมิ","ซีฟู้ด"]</t>
  </si>
  <si>
    <t>https://www.tiktok.com/@dealdeeeveryone/video/7549078953068137746</t>
  </si>
  <si>
    <t>🦞 ซีฟู้ดพรีเมียมสุดอลัง! ล็อบสเตอร์ กุ้งแม่น้ำ ปูอลาสก้า จัดเต็มไม่อั้นริมเจ้าพระยา 🌊 📲 จองผ่าน Hungry Hub อิ่มคุ้มแบบพิเศษที่นี่เท่านั้น! #hungryhub #บุฟเฟต์ #ซีฟู้ด #กุ้ง #หอยนางรม  &amp; ["hungryhub","บุฟเฟต์","ซีฟู้ด","กุ้ง","หอยนางรม"]</t>
  </si>
  <si>
    <t>Organic</t>
  </si>
  <si>
    <t>https://www.tiktok.com/@dealdeeeveryone/video/7551721773079825665</t>
  </si>
  <si>
    <t>บุฟเฟ่ต์หรูใจกลางกรุงเทพ 🍷 Savio at Chatrium Grand Bangkok อิ่มไม่อั้นกับซีฟู้ด เนื้อพรีเมียม &amp; ของหวานสุดอลัง คุ้มสุดกับโปร มา 3 จ่าย 2 เหลือเพียงท่านละ 999.- เท่านั้น! 📅 วันนี้ – 30 ก.ย. 📲 จองเลยผ่าน Hungry Hub #hungryhub #บุฟเฟต์ #อร่อยบอกต่อ #นานาชาติ #ราคาหลักร้อย &amp; ["hungryhub","บุฟเฟต์","อร่อยบอกต่อ","นานาชาติ","ราคาหลักร้อย"]</t>
  </si>
  <si>
    <t>https://tiktok.com/@dealdeeeveryone</t>
  </si>
  <si>
    <t>https://www.tiktok.com/@dealdeeeveryone/video/7566151805726510344</t>
  </si>
  <si>
    <t>🎉 Rooftop vibes + Chinese fusion done right at Opium Bar Bangkok! 🌆🍸 ยกระดับค่ำคืนของคุณด้วยเมนูฟิวชั่นจีนสุดชิค บรรยากาศรอบด้านบนสุดของเยาวราช ✨ แพ็กสุดคุ้มเฉพาะที่ Hungry Hub — เริ่มต้นเพียง หลักพันต้นๆ! ##hungryhub #อร่อยบอกต่อ #bar #เยาวราช #ฟีดดดシ &amp; ["hungryhub","อร่อยบอกต่อ","bar","เยาวราช","ฟีดดดシ"]</t>
  </si>
  <si>
    <t>https://www.instagram.com/p/DQjhaXME1x5/</t>
  </si>
  <si>
    <t xml:space="preserve">We loveeee Japanese food! 😋 
Enjoy this yummy spread at the most affordable price when you book through @hungryhub_sg only! Don’t miss out! &amp; </t>
  </si>
  <si>
    <t>https://www.instagram.com/p/DQT7Z6PjyMY/</t>
  </si>
  <si>
    <t xml:space="preserve">A hidden gem for true sushi lovers @hotaru.119 brings a refined, intimate dining experience. 🍣
💡 Book your omakase experience easily through @hungryhub_th and choose from their two elegant locations: Sanam Pao and Rama 9.
@hotaru.omakase 
#Hotaru119Omakase #HungryHub #BangkokEats #BangkokOmakase #OmakaseBangkok #BangkokFoodie #SushiLovers #FoodInBangkok #BangkokDining #HiddenGemsBangkok #FoodieJourney #Omakase #JapaneseFood &amp; </t>
  </si>
  <si>
    <t>macmackabuang</t>
  </si>
  <si>
    <t>https://tiktok.com/@macmackabuang</t>
  </si>
  <si>
    <t>https://www.tiktok.com/@macmackabuang/video/7565867352202431762</t>
  </si>
  <si>
    <t>A hidden gem for true sushi lovers Hotaru 119 brings a refined, intimate dining experience. 🍣 💡 Book your omakase experience easily through @HungryHub_Official Thailand and choose from their two elegant locations: Sanam Pao and Rama 9. #Hotaru119Omakase #HungryHub #BangkokEats #BangkokOmakase #OmakaseBangkok  &amp; [null,"hotaru119omakase","hungryhub","bangkokeats","bangkokomakase","omakasebangkok"]</t>
  </si>
  <si>
    <t>https://www.instagram.com/p/DQizKZUEbSR/</t>
  </si>
  <si>
    <t xml:space="preserve">Buffet lovers, this one’s truly on another level @copperbeyondbuffet
From wagyu and foie gras to sushi, seafood, and desserts that belong in a fine dining restaurant Copper Beyond Buffet is redefining the buffet scene in Bangkok. ❤️‍🔥
Now serving at two prime locations:
📍 Gaysorn Amarin (Chidlom)
📍 The Sense Pinklao
P.S. I booked mine through @hungryhub_th super easy and you might find some sweet deals there too 😉
#CopperBeyondBuffet #CopperBuffet #BangkokBuffet #LuxuryBuffet #BangkokEats #BangkokFoodie #BkkDining #BkkFood #HungryHub #GaysornAmarin #TheSensePinklao #BangkokRestaurants #AllYouCanEatBangkok #BangkokFoodGuide #BangkokLuxuryDining #FoodieBangkok #BuffetBangkok #BangkokHotspots #ThailandFoodie #FoodiesOfBangkok #HungryHubTH #HungryHubThailand &amp; </t>
  </si>
  <si>
    <t>https://www.instagram.com/p/DRH7xYukq_F/</t>
  </si>
  <si>
    <t xml:space="preserve">A feast beyond expectations from fresh seafood to premium cuts and heavenly desserts — the luxury buffet Bangkok can’t stop talking about. The best deal through  @hungryhub_th app. #thailand #thailandfood #bangkok #hungryhub #bangkokfoodies &amp; </t>
  </si>
  <si>
    <t>HH-TPA@EG</t>
  </si>
  <si>
    <t>enjoyeating.tidpung</t>
  </si>
  <si>
    <t>China Table Radisson Blu Plaza Bangkok</t>
  </si>
  <si>
    <t>Tiktok.com/@enjoyeating.tidpung</t>
  </si>
  <si>
    <t>https://vt.tiktok.com/ZSkcpRwCX/</t>
  </si>
  <si>
    <t xml:space="preserve">บุฟเฟ่ต์ติ่มซำต้นตำรับจีนกวางตุ้งระดับโรงแรม 5 ดาว มา 3 จ่าย 2 เริ่มต้นแค่ 459 Net ที่ ห้องอาหารจีน 𝘾𝙝𝙞𝙣𝙖 𝙏𝙖𝙗𝙡𝙚 กินหมูกรอบ หมูแดง เป็ดปักกิ่งได้ไม่อั้น #บุฟเฟ่ต์ #ติ่มซํา #อาหารจีน #hungryhub #foodreview #อร่อยบอกต่อ #foodtiktok </t>
  </si>
  <si>
    <t>The Living Room at Sheraton Grande Sukhumvit A Luxury Collection Hotel</t>
  </si>
  <si>
    <t>https://vt.tiktok.com/ZSBMywrTe/</t>
  </si>
  <si>
    <t>ขอยกให้เป็นบุฟเฟ่ต์นานาชาติที่ดี และอลังการที่สุด ไลน์อาหารเยอะและกว้างมาก มีปูอลาสก้า ฟัวกราส์ไม่อั้น ล็อปสเตอร์ อาหารจีน ญี่ปุ่น อินเดีย ยุโรป ขนมหวานทั้งเบเกอร์รี่ ขนมไทย โรงแรม: Sheraton Grande Sukhumvit, a Luxury Collection Hotel, Bangkok #บุฟเฟ่ต์ #ซีฟู้ด #ฟัวกราส์ #foodreview #อร่อยเด็ดต้องลอง #อร่อยบอกต่อ #hungryhub</t>
  </si>
  <si>
    <t>https://vt.tiktok.com/ZSBxSHeVF/</t>
  </si>
  <si>
    <t xml:space="preserve">คุ้มยิ่งกว่า กับบุฟเฟ่ต์นานาชาติ ห้องอาหาร Atrium โรงแรม The Landmark Bangkok มา 2 จ่าย 1 ข้าวซอยกับหมูสะเต๊ะอร่อย #บุฟเฟ่ต์ #buffet #foodreview #อร่อยบอกต่อ #รีวิวของดีบอกต่อ #hungryhub </t>
  </si>
  <si>
    <t>JW Café at JW Marriott Hotel Bangkok</t>
  </si>
  <si>
    <t>https://www.tiktok.com/@enjoyeating.tidpung/video/7539383363228978439</t>
  </si>
  <si>
    <t>โรงแรม 5 ดาว จัดโปรบุฟเฟต์มื้อกลางวัน มา 2 จ่าย 1 ตกคนละแค่ 957 NET ก็ได้อิ่มคุ้มๆกับบรรยากาศดีๆ นั่งสบาย เห็นวิวถนนสุขุมวิทแบบชิล ๆห้องอาหาร  JW Café – JW Marriott Hotel Bangkok ชั้น 1 #รีวิวร้านอาหาร #บุฟเฟ่ต์ #ซีฟู้ด #อร่อยเด็ดต้องลอง #hungryhub &amp; ["รีวิวร้านอาหาร","บุฟเฟ่ต์","ซีฟู้ด","อร่อยเด็ดต้องลอง","hungryhub"]</t>
  </si>
  <si>
    <t>Ruenton Restaurant at Montien Hotel Surawong Bangkok</t>
  </si>
  <si>
    <t>https://tiktok.com/@enjoyeating.tidpung</t>
  </si>
  <si>
    <t>https://www.tiktok.com/@enjoyeating.tidpung/video/7548698610246913288</t>
  </si>
  <si>
    <t>เคยเจอไหม บุฟเฟ่ต์ติ่มซำ อาหารจีน ที่มีข้าวมันไก่ชื่อดังของโรงแรมมณเฑียร รวมอยู่ด้วย มา 2 คน แต่ประหยัดไป 1 คน ที่ห้องอาหารเรือนต้น โรงแรมสุรวงศ์ กรุงเทพ #TikTokCommunityTH   #บุฟเฟ่ต์ #tiktokพากิน #hungryhub #ร้านดังในติ๊กต๊อก  &amp; ["tiktokcommunityth","บุฟเฟ่ต์","tiktokพากิน","hungryhub","ร้านดังในติ๊กต๊อก"]</t>
  </si>
  <si>
    <t>Ping-Hi-Suk MooKata Gateway Bang Sue</t>
  </si>
  <si>
    <t>https://www.tiktok.com/@enjoyeating.tidpung/video/7549388455579520274</t>
  </si>
  <si>
    <t>รู้หรือไม่ มีบุฟเฟ่ต์อาหารญีาปุ่นเริ่มต้นแค่ 254 ก็ได้กินซูชิ อาหารญี่ปุ่นจุกๆแล้ว ร้าน Time's Dining กระแสมาแรง #TikTokCommunityTH #บุฟเฟ่ต์ #ตามกระแส #อาหารญี่ปุ่น #hungryhub  &amp; ["tiktokcommunityth","บุฟเฟ่ต์","ตามกระแส","อาหารญี่ปุ่น","hungryhub"]</t>
  </si>
  <si>
    <t>https://www.tiktok.com/@enjoyeating.tidpung/video/7553457563036060946</t>
  </si>
  <si>
    <t>มา 4 จ่าย 3 บุฟเฟต์โรงแรม 5 ดาว ซีฟู๊ด ปูไข่นึ่งนมสด ทะเลเผา เนื้อวากิว Kagoshima ซี่โครงแกะแบบจัดเต็มไม่อั้น เลือกได้เลย จะเอาไปย่าง ผัด พร้อม 10 เมนูเด็ดจาก Chef ดังเครือโรงแรมแมริออท #buffet #TikTokCommunityTH #ซีฟู้ด #hungryhub #tiktokกินเที่ยว  &amp; ["buffet","tiktokcommunityth","ซีฟู้ด","hungryhub","tiktokกินเที่ยว"]</t>
  </si>
  <si>
    <t>ARIES 24 Cafe' &amp; Resto Bar</t>
  </si>
  <si>
    <t>https://www.tiktok.com/@enjoyeating.tidpung/video/7556470589641313544</t>
  </si>
  <si>
    <t>คาเฟ่สไตล์วินเทจเปิดใหม่ย่านวัชรพล สายไหม สายชิลล์ต้องมา บรรยากาศเท่ ๆ มุมถ่ายรูปเพียบ เมนูที่นี่เป็นแนว ไทย–อิตาเลียน จัดเต็ม #TikTokCommunityTH #รีวิวของดีบอกต่อ #สเต็ก #ร้านอาหารแนะนํา #hungryhub  &amp; ["tiktokcommunityth","รีวิวของดีบอกต่อ","สเต็ก","ร้านอาหารแนะนํา","hungryhub"]</t>
  </si>
  <si>
    <t>https://www.instagram.com/p/DPSzFIikzpG/</t>
  </si>
  <si>
    <t>https://www.tiktok.com/@enjoyeating.tidpung/video/7557223991216196871</t>
  </si>
  <si>
    <t>บุฟเฟ่ต์ดินเนอร์โรงแรม 5 ดาว  Intercontinental จัดโปร มา 3 จ่าย 2 เหลือคนละ 777 NET หอยนางรม กั้ง ปู สเต็ก ขนมไทย เบเกอรี่ ต้องกินให้ครบ #TikTokCommunityTH #hungryhub #บุฟเฟ่ต์โรงแรม #ประหยัด #ร้านอาหาร  &amp; ["tiktokcommunityth","hungryhub","บุฟเฟ่ต์โรงแรม","ประหยัด","ร้านอาหาร"]</t>
  </si>
  <si>
    <t>THE LOBBY at InterContinental Bangkok Sukhumvit</t>
  </si>
  <si>
    <t>https://www.instagram.com/p/DPYjZIEE3T3/</t>
  </si>
  <si>
    <t>https://www.tiktok.com/@enjoyeating.tidpung/video/7572050199716138261</t>
  </si>
  <si>
    <t>บุฟเฟ่ต์ข้าวต้มที่คุ้มแบบตะโกนน เป็ดย่าง หมูกรอบ หมูแดง พิซซ่า จาหมู กุ้งอบวุ้นเส้นไม่อั้น แค่ 260.- ห้องอาหาร: 𝐒𝐭𝐫𝐞𝐚𝐭𝐬 𝐂𝐚𝐟𝐞 โรงแรม ibis Styles Bangkok Ratchada #buffet #tiktokพากิน #hungryhub #กินกับtiktok #กินโชว์  &amp; ["buffet","tiktokพากิน","hungryhub","กินกับtiktok","กินโชว์"]</t>
  </si>
  <si>
    <t>HH-TPA@HG</t>
  </si>
  <si>
    <t>hungryjug</t>
  </si>
  <si>
    <t>Viu The St. Regis Bangkok</t>
  </si>
  <si>
    <t>https://www.tiktok.com/@hungryjug/video/7381853635866676501</t>
  </si>
  <si>
    <t>Set Menu มื้อกลางวันบรรยากาศเลิศๆที่ร้าน VIU ชั้น 12 โรงแรม The St. Regis Bangkok เลือกอาหารได้ 8 เมนูสำหรับ 4 คน ถือว่าคุ้มมากเลย #LocalServiceChampion #viu #stregishotelbangkok #อร่อยบอกต่อ #tiktokพากิน #tiktokกินเที่ยว #hungryhub #finedining #กุ้งแม่น้ํา #steak #caviar #หอยนางรม #striploin #wagyu #เนื้อ</t>
  </si>
  <si>
    <t>Tiktok.com/@hungryjug</t>
  </si>
  <si>
    <t>https://www.tiktok.com/@hungryjug/video/7517271241204550930</t>
  </si>
  <si>
    <t>EST.33 Singha Complex</t>
  </si>
  <si>
    <t>https://vt.tiktok.com/ZSBh5cDyr/</t>
  </si>
  <si>
    <t xml:space="preserve">ร้านนั่งกินดื่มสุดคลาสสิคที่กินมาเป็นสิบปี อาหารเครื่องดื่มแบบจัดเต็ม มานั่งชิลได้ยาวๆมีดนตรีสดให้ฟังเพลินๆ
#creatorsearchinsights #est33 #hungryhub #tiktokพากิน #กินเที่ยว #tiktokกินเที่ยว #นั่งชิล </t>
  </si>
  <si>
    <t>Moxy Bar &amp; Restaurant At Moxy Bangkok Ratchaprasong</t>
  </si>
  <si>
    <t>https://vt.tiktok.com/ZSBuoJ98p/</t>
  </si>
  <si>
    <t xml:space="preserve">BBQ buffet บรรยากาศแบบสุดชิล
#creatorsearchinsights #moxy #moxybangkok #hungryhub </t>
  </si>
  <si>
    <t>The Pablo Bangkok</t>
  </si>
  <si>
    <t>https://www.tiktok.com/@hungryjug/video/7543622046631087378</t>
  </si>
  <si>
    <t>ชอบสเต็กแซนวิชร้านนี้มาก ชิ้นใหญ่ให้เยอะ ขนมปังชิ้นหนาๆย่างมาหอมกรอบ ด้านในเป็นสเต็กเนื้อใส่เครื่องมาแน่นๆ ชิ้นเดียวอิ่ม อร่อยมากจริงๆ #lifeinaugust #hungryhub #steak #thepablobangkok #steaksandwich  &amp; ["lifeinaugust","hungryhub","steak","thepablobangkok","steaksandwich"]</t>
  </si>
  <si>
    <t>SOS Shabu Big C Rama 4</t>
  </si>
  <si>
    <t>Korean</t>
  </si>
  <si>
    <t>https://www.tiktok.com/@hungryjug/video/7548478237794471186</t>
  </si>
  <si>
    <t>บุฟเฟ่ต์ชาบูหม้อไฟพร้อมเมนูอาหารเกาหลีแบบจัดเต็ม อร่อยคุ้มแบบสุดๆ #creatorsearchinsights #ชาบู #hungryhub #sosshabubuffet  &amp; ["creatorsearchinsights","ชาบู","hungryhub","sosshabubuffet"]</t>
  </si>
  <si>
    <t>Bella Sera at Sofitel Bangkok Sukhumvit Hotel</t>
  </si>
  <si>
    <t>https://www.tiktok.com/@hungryjug/video/7550660427429039368</t>
  </si>
  <si>
    <t>อาหารอิตาเลียนรสต้นตำรับของเชฟ Fabio สูตรรสมือแม่แบบตงดั้งเดิม ดีทั้งคาวหวาน พิซซ่า พาสต้า อร่อยทุกอย่าง ถ้าชอบอาหารอิตาเลียนต้องมา #bellaserabkk #hungryhub #pizza #pasta #trattoria  &amp; ["bellaserabkk","hungryhub","pizza","pasta","trattoria"]</t>
  </si>
  <si>
    <t>Kagonoya Central World</t>
  </si>
  <si>
    <t>https://tiktok.com/@hungryjug</t>
  </si>
  <si>
    <t>https://www.tiktok.com/@hungryjug/video/7556599383710584072</t>
  </si>
  <si>
    <t>สุกี้ยากี้จิ้มกินกับไข่ดิบรสชาติเข้มข้นแบบต้นตำรับญี่ปุ่นแท้ๆสไตล์คันไซ #creatorsearchinsights #ชาบู #สุกี้ #kagonoya #hungryhub  &amp; ["creatorsearchinsights","ชาบู","สุกี้","kagonoya","hungryhub"]</t>
  </si>
  <si>
    <t>https://www.tiktok.com/@hungryjug/video/7564054780327333127</t>
  </si>
  <si>
    <t>อาหารเหนือร้านดังหมู่บ้านสัมมากร #ม่านเมือง #อาหารเหนือ #อาหารเมือง #hungryhub #อาหารเหนือลําแต้ๆ  &amp; ["ม่านเมือง","อาหารเหนือ","อาหารเมือง","hungryhub","อาหารเหนือลําแต้ๆ"]</t>
  </si>
  <si>
    <t>Kuma no Yakitori</t>
  </si>
  <si>
    <t>https://www.tiktok.com/@hungryjug/video/7566228177597598994</t>
  </si>
  <si>
    <t>Omakase Yakitori จากโอซาก้าเค้ามาเปิดที่ไทยแล้ว ของดีพรัเมี่ยมสุดๆ #kumanoyakitori #hungryhub #yakitori #finedining #omakase  &amp; ["kumanoyakitori","hungryhub","yakitori","finedining","omakase"]</t>
  </si>
  <si>
    <t>Beef Express Corporate Delivery</t>
  </si>
  <si>
    <t>https://www.tiktok.com/@hungryjug/video/7568877846769241351</t>
  </si>
  <si>
    <t>สเต็กเนื้อคุ้มเต็มขั้นแบบสั่งได้ไม่อั้น #creatorsearchinsights #สเต็ก #LiveOutlandish #beefexpress #hungryhub  &amp; ["creatorsearchinsights","สเต็ก","liveoutlandish","beefexpress","hungryhub"]</t>
  </si>
  <si>
    <t>Shabu Shabu Nang Nai - Sukhaphiban 3</t>
  </si>
  <si>
    <t>https://www.tiktok.com/@hungryjug/video/7571048293195615506</t>
  </si>
  <si>
    <t>ชาบูสไตล์ญี่ปุ่นรสเข้มข้นแบบไทยๆ #creatorsearchinsights #ชาบู #hungryhub #หม้อไฟ #หมาล่า  &amp; ["creatorsearchinsights","ชาบู","hungryhub","หม้อไฟ","หมาล่า"]</t>
  </si>
  <si>
    <t>HH-TPA@P1</t>
  </si>
  <si>
    <t>pyopyo2211</t>
  </si>
  <si>
    <t>Beef Express Bangna</t>
  </si>
  <si>
    <t>https://tiktok.com/@pyopyo2211</t>
  </si>
  <si>
    <t>https://www.tiktok.com/@pyopyo2211/video/7569955639628221703</t>
  </si>
  <si>
    <t>ไอจะขยี้ยูให้แหลกคึทุกเมณูที่ Beef express #เปลวหมวกแดง #คนไทยเป็นคนตลก #HungryHub #beefexpress #tiktokcommunityth  &amp; ["เปลวหมวกแดง","คนไทยเป็นคนตลก","hungryhub","beefexpress","tiktokcommunityth"]</t>
  </si>
  <si>
    <t>HH-TPAOVR</t>
  </si>
  <si>
    <t>overoverrrr</t>
  </si>
  <si>
    <t>JUBANG Premium Aged BBQ Bangkhunnon</t>
  </si>
  <si>
    <t>https://www.tiktok.com/@overoverrrr/video/7476041830518246664</t>
  </si>
  <si>
    <t>😍จดไว้ในลิสต์เล๊ย ปิ้งย่างพรีเมี่ยมสไตล์เกาหลีเลิศรสที่ 🥩JUBANG Premium Aged BBQ - 주방🇰🇷 เริ่มต้นเพียง 850.- แค่จองกับ Hungry Hub🥰 #HungryHub #CapCut #บันเทิงtiktok #koreanfood</t>
  </si>
  <si>
    <t>Tiktok.com/@overoverrrr</t>
  </si>
  <si>
    <t>https://vt.tiktok.com/ZSBjgVJck/</t>
  </si>
  <si>
    <t xml:space="preserve">อาหารฝรั่งเศสต้นตำรับจากเมืองลียง 🇫🇷  Lyon French Cuisine 📌ซอยร่วมฤดี 
#HungryHub #hungryhubกรุงเทพ ##LyonFrenchCuisine#frenchfood #Lyon #ร้านอาหารฝรั่งเศส #CapCut </t>
  </si>
  <si>
    <t>https://vt.tiktok.com/ZSB2FU8UQ/</t>
  </si>
  <si>
    <t xml:space="preserve">ยกทะเลมาไว้ที่ Seafresh Riverside Buffet ปูม้าแกะไม่อั้น🦀 กุ้งเผาบุฟเฟ่ต์🦐 เนื้อวากิว🥩 และซูชิ🍣 ซาชิมิแบบจุกๆในราคาเริ่มต้น 945
 #HungryHub #seafresh #buffet #restaurant #ร้านริมน้ำ #CapCut </t>
  </si>
  <si>
    <t>Sky on 20 Rooftop Bar at Novotel Bangkok Sukhumvit 20</t>
  </si>
  <si>
    <t>https://www.tiktok.com/@overoverrrr/video/7533280663621881109</t>
  </si>
  <si>
    <t>🥰Chilling on rooftop ดินเนอร์ยามค่ำดูพระอาทิตย์ตกบนยอดตึกสูง ที่ Sky on 20 ชิลกับวิวดีๆพร้อมบรรยากาศติดแกรม ในราคาน่ารัก 📌พิกัด โรงแรม Novotel สุขุมวิท 20  #Hungryhub #Rooftop #Skyon20 #bar #novotel #สุขุมวิท &amp; ["hungryhub","rooftop","skyon20","bar","novotel","สุขุมวิท"]</t>
  </si>
  <si>
    <t>overoverrrrr</t>
  </si>
  <si>
    <t>https://www.instagram.com/p/DRKehzWEvJU/</t>
  </si>
  <si>
    <t xml:space="preserve">📣มังกรซีฟู๊ดจัดบุฟเฟ่ต์ทะเลสดๆลงกลางห้างให้แล้วค๊าาา😍 จัดเต็มแก๊งทะเลทั้งมหาสมุทร ปู กุ้ง หมึก หลากหลายสายพันธุ์ พร้อมข้าวหน้ากุ้งมังกรขานเบิ้ม และเมนูเด็ดอีกเยอะม๊ากก ในราคาแค่ 958 บาท ราคาน่ารักแบบนี้แค่กดจองที่ https://hhub.ly/vh1jn ค๊าาา😍❤️
**ถึงวันที่ 30 พ.ย. 68 นี้เท่านั้น**รีบจองด่วนนนนน❤️❤️❤️
 #บุฟเฟ่ต์ทะเลเผา  #seafood #hungryhub  #HungryHubกรุงเทพ &amp; </t>
  </si>
  <si>
    <t>https://tiktok.com/@overoverrrr</t>
  </si>
  <si>
    <t>https://www.tiktok.com/@overoverrrr/video/7573726356647775508</t>
  </si>
  <si>
    <t>📣มังกรซีฟู๊ดจัดบุฟเฟ่ต์ทะเลสดๆลงกลางห้างให้แล้วค๊าาา😍 จัดเต็มแก๊งทะเลทั้งมหาสมุทร ปู กุ้ง หมึก หลากหลายสายพันธุ์ พร้อมข้าวหน้ากุ้งมังกรจานเบิ้ม และเมนูเด็ดอีกเยอะม๊ากก ในราคาแค่ 958 บาท😍❤️ **ถึงวันที่ 30 พ.ย. 68 นี้เท่านั้น**รีบด่วนนนนน❤️❤️❤️  #บุฟเฟ่ต์ทะเลเผา  #seafood #hungryhub  #HungryHubกรุงเทพ &amp; ["บุฟเฟ่ต์ทะเลเผา","seafood","hungryhub","hungryhubกรุงเทพ"]</t>
  </si>
  <si>
    <t>https://www.instagram.com/p/DQT8z2dkomj/</t>
  </si>
  <si>
    <t xml:space="preserve">If you’re in Bangkok and looking for a premium buffet that feels like fine dining — @copperbeyondbuffet is a must-try! ✨🍽️
From appetizers to desserts, every dish is beautifully plated, the flavors are refined, and the ambience is just stunning.
What I love the most — everything’s all-inclusive, so you don’t have to worry about any hidden costs.
I booked mine through @hungryhub_th , and they have so many exclusive dining packages you won’t find anywhere else.
📲 Just pick your package, book, and show your reservation — no extra payment needed!
👉🏻 Don’t miss this elegant dining experience.
Promo Code BPGQDF 💫
#HungryHub #CopperGreyhoundBangkok #CopperBeyondBuffet #BangkokEats #BangkokBuffet #BangkokDining #BangkokFoodies #FoodExperience #HungryHubExclusive #prythamlaku &amp; </t>
  </si>
  <si>
    <t>prythaaa</t>
  </si>
  <si>
    <t>https://tiktok.com/@prythaaa</t>
  </si>
  <si>
    <t>https://www.tiktok.com/@prythaaa/video/7566055980987878674</t>
  </si>
  <si>
    <t>If you're in Bangkok and looking for a premium buffet that feels like fine dining — @copperbeyondbuffet is a must-try! + i From appetizers to desserts, every dish is beautifully plated, the flavors are refined, and the ambience is just stunning. What I love the most — everything's all-inclusive, so you don't have to worry about any hidden costs. I booked mine through @HungryHub_Official and they have so many exclusive dining packages you won't find anywhere else. - Just pick your package, book, and show your reservation — no extra payment needed! Don't miss this elegant dining experience. Promo Code BPGQDF #HungryHub #CopperGreyhoundBangkok #CopperBeyondBuffet #BangkokEats #BangkokBuffet  &amp; [null,"hungryhub","coppergreyhoundbangkok","copperbeyondbuffet","bangkokeats","bangkokbuffet"]</t>
  </si>
  <si>
    <t>https://www.instagram.com/p/DQGKnEckrU_/</t>
  </si>
  <si>
    <t xml:space="preserve">🍴Hungry Hub × Kwann at Nysa Hotel, Bangkok
한국은 벌써 날씨가 추워졌네요! 다들 감기 조심하세요❤️
제거 이번에 방콕 출장 중 방문한 레스토랑들을 소개해볼게요!
첫 번째는 Nysa Hotel 내에 위치한 ’Kwann‘
은은한 조명과 조용한 음악, 그리고 향까지 완벽했던 공간이에요💫
이번 예약은 방콕에서 가장 많이 사용되는 미식 예약 플랫폼 헝그리허브를 통해 진행했는데요,
앱 안에서 메뉴 구성, 가격, 예약 가능 시간까지 모두 한눈에 확인할 수 있어서 여행 중에도 일정 조율이 정말 편했어요 :)
헝그리허브는  All You Can Eat (고정가 무제한 식사), Party Pack (셰어링 세트), Xperience (레스토랑 + 스테이케이션, 디너크루즈 등) 처럼 원하는 느낌과 예산에 맞춰 다양한 미식 패키지를 제공하는 게 특징이라 이동중에도 예약하기가 참 편하더라구요!ㅎㅎ
특히 가격이 명확하고, 예약 변경이나 요청사항 전달이 쉬워
여행 중 갑작스러운 일정 변경이 있을 때도 부담이 없었어요.
방콕을 자주 방문하는 분들이라면 모두 필수 추천드려요🤍
헝그리허브로 제가 예약한 메뉴는
✅Kwann Sharing Set for 2 People (฿2,590)
음료와 함께 콴 스타일의 오리와 5가지 메뉴를 즐기는 코스였어요.
웰컴 드링크의 향긋한 퍼포먼스로 시작해 다음 요리에 대한 기대를 힌껏 끌어올려줬어요.
1️⃣Kwann Style Roast Duck (Half) : 북경오리를 연상시키는 풍미
2️⃣Mala Beef Tartare : 부드러운 와규 타르타르와 훈제 노른자의 조화
3️⃣Cashew Nut Smoked Pork Belly : 훈제 삼겹살과 캐슈넛 카레, 수제 마늘 난의 밸런스
4️⃣Crab Beignet : 가볍게 훈제한 게와 남부 카레소스의 색다른 조합
5️⃣Kanom Mor Gaeng : 고소한 치즈케이크와 코코넛 크림의 부드러운 마무리
한 접시 한 접시마다 향과 온도가 섬세하게 조절되어 있었고,
전체적으로 태국의 향신과 모던한 감각이 잘 어우러진 코스였어요.
방콕에서 특별한 식사를 계획 중이라면,
헝그리허브 앱으로 예약해보세요.
여행 중의 한 끼가 완전히 다른 경험이 될 거예요🌿 &amp; </t>
  </si>
  <si>
    <t>https://www.instagram.com/p/DQJhzTyEvoF/</t>
  </si>
  <si>
    <t xml:space="preserve">🍽️ Hungry Hub × Copper Beyond Buffet, Bangkok
방콕에서 꼭 가봐야 할 미식 명소, Copper Beyond Buffet.
150가지 이상의 요리를 셰프가 즉석에서 조리해주는
라이브 키친 스타일의 하이엔드 뷔페예요👨‍🍳
이번에도 예약은 Hungry Hub 앱으로 진행했어요.
메뉴 구성, 패키지, 예약 가능 시간까지 한눈에 확인 가능하고 프리미엄 메뉴 포함 여부도 명확해서 여행 중 이용하기 정말 편하답니다💛
제가 선택한 코스는
Pack A – Select 1 Premium Menu (฿2,599 per person),
프리미엄 메뉴로는 랍스터🦞❤️
신선한 해산물, 스시&amp;사시미, 스테이크, 파스타, 태국 로컬 요리, 디저트까지 셰프들이 각 섹션에서 직접 요리하는 걸 눈앞에서 보고 주문할 수 있고 조리가 끝나면 테이블로 바로 직접 픽업도 가능하고 서빙도 해주세요.
방콕에서 제대로 된 한 끼를 원한다면,
헝그리허브 앱으로 Copper Beyond Buffet 예약 추천드려요.
맛과 경험, 두 가지를 동시에 채워주는 곳이에요✨ &amp; </t>
  </si>
  <si>
    <t>https://www.instagram.com/p/DQYKcApEiUj/</t>
  </si>
  <si>
    <t xml:space="preserve">🍸 Hungry Hub × Spectrum Rooftop at Hyatt Regency
방콕에 왔다면 루프탑은 필수죠❤️
이번에 다녀온곳은 하얏트 리젠시의 스펙트럼 루프탑이에요.
29~30층에 걸쳐 라운지 &amp; 다이닝, 루프탑 라운지가 이어지는 공간이에요.
해 질 무렵엔 노을이, 밤엔 도시의 불빛이 펼쳐져
그야말로 방콕의 매력이 그대로 담긴 장소였어요🇹🇭
이번에도 역시 예약은 헝그리허브 앱을 통해 진행했어요.
공식가 ฿3,435 → 앱 전용가 ฿1,999,
Sharing Set for 2 People 코스를 훨씬 합리적으로 즐길 수 있었어요💛
제가 선택한 구성은
🥩 Seafood &amp; Grilled : Kurobuta Pork Chop
🍲 Antipasti, Soup &amp; Dessert : Lobster Bisque, Carbonara
🍹 Drink : Non-alcohol Cocktail
파티팩 구성이라 메뉴 선택이 간편했고,
그중 제가 고른 조합이 생각보다 완벽했어요.
촉촉하게 구워진 폭찹, 깊고 진한 랍스터 비스크,
부드럽고 크리미한 까르보나라까지
서로의 풍미가 자연스럽게 어우러졌어요.
💡 Tip:
• 일몰 30분 전에 도착하면 하늘 색이 바뀌는 순간을 딱 볼 수 있어요 🌇
• 식사를 한 후에, 루프탑에서 공연을 보며 칵테일 한 잔 추천!
• 헝그리허브 앱에선 메뉴 구성, 시간대, 할인 정보까지 전부 확인 가능해서 정말 편했어요.
방콕에서 분위기 좋은 식사 + 루프탑 바 + 사진 찍기 좋은곳 을 
한 번에 즐기고 싶다면 추천드리며, 
헝그리허브로 꼭 리스트에 넣어두세요✨ &amp; </t>
  </si>
  <si>
    <t>https://www.instagram.com/p/DQg7GXzkmZd/</t>
  </si>
  <si>
    <t xml:space="preserve">🍴 Hungry Hub × Saneh Jaan
방콕 미슐랭 스타 레스토랑 중에서도 전통 태국 요리를 가장 정갈하고 아름답게 풀어낸 곳, Saneh Jaan
궁중 요리 기반의 정통 레시피를 현대적으로 재해석한 메뉴 구성과 프리젠테이션이 인상적인 파인 다이닝이에요✨
이번에도 예약은 헝그리허브 앱을 통해 진행했어요.
공식 가격보다 훨씬 합리적인 2인 런치 (฿2,190)를 이용했는데,
코스 구성부터 예약 시간, 메뉴 상세까지 앱에서 한눈에 확인 가능해서 편리했어요.
제가 선택한 코스 구성은 
🥗 Appetizer: Royal Thai Mixed Appetizers / Royal Thai High Tea
🍛 Main: Traditional Sweet &amp; Sour Crispy Rice Vermicelli with River Prawn
🍮 Soup: Chicken Coconut Soup with Galangal and Lime
전반적으로 이곳의 요리들은, 세련된 플레이팅과 절제된 향신료 덕분에 태국 음식에 익숙하지 않아도 부담 없이 즐길 수 있어요. 새콤달콤한 소스와 향긋한 허브, 신선한 재료가 조화를 이루어, 참 괜찮은 현지 파인 다이닝이다 싶었어요.
💡 Tip:
• 센트럴 건물 위치해서 런치 이용시엔 근처 카페 가기 좋고 디너 시간대는 더 분위기 있어요 (조명 예술✨)
• 드레스코드가 있으니 깔끔한 복장 추천!(반바지 입고 가서 옷 갈아입으라고 주심😂 옷 이쁘죠?ㅎㅎ)
• 헝그리허브 앱에서 세트 구성과 할인율까지 미리 확인 가능
정통 태국의 맛을 가장 세련된 방식으로 경험해보고 싶다면, 헝그리허브로 Saneh jaan을 예약해보세요!🇹🇭✨ &amp; </t>
  </si>
  <si>
    <t>sodeliciousssss</t>
  </si>
  <si>
    <t>Ms. Maria &amp; Mr. Singh</t>
  </si>
  <si>
    <t>https://www.instagram.com/p/CMfGjaALTR-/</t>
  </si>
  <si>
    <t>Mexican + Indian flavors = 🤩💥🌮💚🍤
•
At @mariaandsingh by Gaggan Anand, the menu tells the love story of a Mexican girl &amp; an Indian boy: Ms. Maria &amp; Mr. Singh 😉 along the way you are presented with some flavor packed and absolutely delicious dishes 😋❣️ 
•
pictured is the Scallop Ceviche, Prawns Royal Vepudu, Hate Squid Love Peanut Mole, Spinach and Paneer, &amp; of course Gaggan’s Crab Curry 🦑🤩 I also recommend the Carnitas Tacos &amp; the Mango Yuzu Snow Ball 🍧
•
📍 Ekkamai Soi 6 
 ⭐️ Rating: SODELICIOUSSSS
#sodelicious #bangkokfoodies #bangkokeatout #bkkeats #instafood #foodporn #foodiegram #aroiibkk #gagganbangkok #msmariamrsingh #indianmexicanfusion</t>
  </si>
  <si>
    <t>sodelicious bangkokfoodies bangkokeatout bkkeats instafood foodporn foodiegram aroiibkk gagganbangkok msmariamrsingh indianmexicanfusion</t>
  </si>
  <si>
    <t>noon_bua</t>
  </si>
  <si>
    <t>https://www.instagram.com/p/Ci4QM6EPzdM/</t>
  </si>
  <si>
    <t>飲兵衛さんにお得すぎるプロモーション🥳🍾
アプリHungryHub経由で予約をすると2,388฿で２名分のシャンパンやワインを含むアルコールの90分間の飲み放題にお好きな料理５品のを選べるプロモーションが川沿いシェラトンのイタリアンレストラン「Giorgio's」で開催中🍷✨
個人的にはテンダーロインステーキとマッシュルームスープが美味しかったです！他にもメニューが豊富なのでいろいろ試してみたい…✨
ブログにも書いたので詳細はプロフィール @noon_bua からリンクに飛んでblogをチェックしてみてください💫
#note #BuainThailand
୨୧･･･････････････････････････････୨୧
📍Giorgio's
2 Charoen Krung Rd, Siphya, Bang Rak, Bangkok 10500 📞 02-266-0123
#バンコク #バンコク在住 #バンコクレストラン #チャオプラヤー川 #タイ旅行 #タイ生活情報 #タイ暮らし #飲み放題プラン #お得情報</t>
  </si>
  <si>
    <t>jernanjourney</t>
  </si>
  <si>
    <t>https://www.tiktok.com/@jernanjourney/video/7159902699473980698</t>
  </si>
  <si>
    <t>รีวิว Brunch Buffet ที่ Atrium Restaurant พร้อมลิ้งจองลด 50% https://bit.ly/3DIObby #sundaybrunch #บุฟเฟ่ต์ #ร้านบุฟเฟ่ต์ #brunchbuffet #hungry #hungryhub #hungryhubกรุงเทพ</t>
  </si>
  <si>
    <t>oamihs</t>
  </si>
  <si>
    <t>https://www.instagram.com/p/CkiMC4vrN63/</t>
  </si>
  <si>
    <t>📍Giorgio’s (Royal Orchid Sheraton Hotel 内)
タイのレストラン予約アプリ「Hungry Hub @hungryhub 」限定で予約できる、90分フリーフロー付き5ディナーコース🍽
2022年9月に誕生日ディナーを食べてきました♪♪ロケーションも味もコスパも大満足で、とてもお勧めです😋✨
お店はロイヤルオーキッドシェラトン ホテル内にあるイタリアンレストラン「Giorgio’s」🇮🇹
赤・白・スパークリングワイン有りのフリーフローと、数あるメニューから好きな料理を5皿選べるコースディナーの大人2人セットメニューがなんと2,388THB NET😆💓VAT・サービスチャージ込みの値段なのも嬉しい🙏
※9月時点では1,990THBとさらにお得でした😭✨
いつも60THBのカオマンガイ食べて幸せに生きているけど、お誕生日とか記念日とかに、たまの贅沢をするのもまた幸せですな🥰
乾季到来で、オープンエアー🍃なお食事がますます楽しめる時期になってきたのでぜひ予約してみてください😆（室内のお席も選択出来るので雨の日も🆗！）
#バンコク #バンコク生活 #バンコクライフ #バンコクライフ #バンコクレストラン #バンコク旅行 #バンコク観光 #バンコク情報 #バンコクごはん #バンコクイタリアン #しまおバンコク</t>
  </si>
  <si>
    <t>oxidecafe</t>
  </si>
  <si>
    <t>Oxide Cafe</t>
  </si>
  <si>
    <t>https://tiktok.com/@oxidecafe</t>
  </si>
  <si>
    <t>https://www.tiktok.com/@oxidecafe/video/7283830116721904902</t>
  </si>
  <si>
    <t>#partypack #hungryhub #restaurantsrinakarin  &amp; ["partypack","hungryhub","restaurantsrinakarin"]</t>
  </si>
  <si>
    <t>nanalodynana</t>
  </si>
  <si>
    <t>Tiktok.com/@nanalodynana</t>
  </si>
  <si>
    <t>https://www.tiktok.com/@nanalodynana/video/7350440167565511954</t>
  </si>
  <si>
    <t>#ปักหมุดร้านอร่อย #siamyachtclubroyalorchidsheraton #ร้านริมแม่น้ําเจ้าพระยา #hungryhub #ฉลองวันเกิดริมแม่น้ํา #ร้านสวยริมแม่น้ําเจ้าพระยา</t>
  </si>
  <si>
    <t>ferlernfern</t>
  </si>
  <si>
    <t>Ma La Kor Fashion Island</t>
  </si>
  <si>
    <t>https://www.tiktok.com/@ferlernfern/video/7378128761323130130</t>
  </si>
  <si>
    <t>Ma-La-Korrrrrrrrrr  แกรรรร ร้านนี้เริ่ดดดดดดด เซตอาหาร 3 คน 619 บาท (net.) รวมน้ำรวมข้าวรวมหมดดดดดดด จองผ่านแอพ hungry hub ค้าบ #hungryhub #ร้านอาหาร #ร้านเด็ด #promotion #ส้มตําแซ่บๆ #บอกต่อ #บอกโปร #pov #พิกัดลับกรุงเทพ #TikTokกินเที่ยว #malakor</t>
  </si>
  <si>
    <t>byjanekho</t>
  </si>
  <si>
    <t>https://www.instagram.com/p/C_p8Y-ESvVc/</t>
  </si>
  <si>
    <t>Had the pleasure of dining at @lahnyaibkk , a Michelin-selected gem in Bangkok. Their tasting menu (3990++ THB) is a journey through Thai 🇹🇭 royal cuisine with global twists—each dish tells a story of tradition, with flavours crafted from centuries-old recipes once enjoyed by kings 👑 . The wine pairing 🍷 (3500++ THB) elevated the experience, while the tea pairing 🫖 (2990++ THB) brought a delicate balance.
-Goong Saawn Glin 
Shrimp, pork fat, Som Saa, pickled garlic, peanuts, lime leaves 
-Satay Lue 🌟
Chili cracker, pork sausage, cashew nut sauce. -Gaaeng Leuuang 
Squid, pomelo, white kombu, garcinia flowers, sour curry 
-Laap 
Wagyu beef, Nahm Phrik Laap, lemongrass, caviar
-Gaaeng Rawaaeng 🌟
Rawaaeng curry, gray pomfret fish, black truffle, fried bread
-Yam Chompu 
Scallop, rose apple, radish
-Naam Phrik Magruut Gap Phak Dtee Naam Man 
Sweet potato agedashi, kaffir lime, shrimp paste, madan, snake fruit
-Gaaeng massaman 🌟
Massaman curry, roti, 14 day aged duck. -Samrub 
-Gaaeng Ho 
Beef short rib curry, grapes, green peppercorns, thai basil 
-Gai Tai Nam 
Chicken soup, shredded bamboo, kafir lime leaf oil
-Yam Dtaling Bplingam 🌟
Bilimbi, squid and pig ear salad, pomelo, candied sesame seeds
-Naam Phrik Maakwen 
Maakwen relish, dragonfruit, green mango
-Dok Kha Jorn Ped Khua 🌟
Stir fried cowslip flower with duck 
Dessert
-Som Choon 🌟
Fresh coconut cream, lychee and champagne granita, dried shrimp, fried shallots 
-Mee Krob 🌟
Thai tea ice cream, black tea mousse, dry shrimp, popcorn
Book now via HungryHub! 🌟
📸 @foodiejerm
#MichelinSelected #BangkokEats #ThaiRoyalCuisine #FineDining #TastingMenu #WinePairing #GourmetExperience #Lahnyai #HungryHub #FoodieAdventures</t>
  </si>
  <si>
    <t>MichelinSelected BangkokEats ThaiRoyalCuisine FineDining TastingMenu WinePairing GourmetExperience Lahnyai HungryHub FoodieAdventures</t>
  </si>
  <si>
    <t>zakattackcalii</t>
  </si>
  <si>
    <t>Mia</t>
  </si>
  <si>
    <t>https://tiktok.com/@zakattackcalii</t>
  </si>
  <si>
    <t>https://www.tiktok.com/@zakattackcalii/video/7428404812284251435</t>
  </si>
  <si>
    <t>Michelin star meal in Bangkok using the Hungry Hub app! ##HungryHub##thailand##bangkok##zakattackcali##thingstodoinbangkok &amp; ["hungryhub","thailand","bangkok","zakattackcali","thingstodoinbangkok"]</t>
  </si>
  <si>
    <t>bangkokdiscovery</t>
  </si>
  <si>
    <t>https://www.instagram.com/p/DB3kPzOBvxI/</t>
  </si>
  <si>
    <t>thesamtyler</t>
  </si>
  <si>
    <t>https://tiktok.com/@thesamtyler</t>
  </si>
  <si>
    <t>https://www.tiktok.com/@thesamtyler/video/7441193169984818440</t>
  </si>
  <si>
    <t>Hottest buffet spot in Bangkok 🔥 Use Hungry Hub to get the best deals and to book the slot for this buffet as it can get busy! 📍 NAMA Japanese and Seafood Buffet ~ Centara Grand ~ 24th floor    #bangkok #namajapaneseandseafoodbuffet #namabuffet #hungryhub #bangkokbuffet #bangkokrestaurant #bangkokeats &amp; ["bangkok","namajapaneseandseafoodbuffet","namabuffet","hungryhub","bangkokbuffet","bangkokrestaurant","bangkokeats"]</t>
  </si>
  <si>
    <t>thailandist</t>
  </si>
  <si>
    <t>https://tiktok.com/@thailandist</t>
  </si>
  <si>
    <t>https://www.tiktok.com/@thailandist/video/7447848185386503432</t>
  </si>
  <si>
    <t>Save this best Japanese &amp;  Seafood buffet in Bangkok 🇹🇭 ⠀ 📍NAMA Japanese &amp; Seafood buffet @nama__buffet ⠀ Sashimi, river prawns, mussels, crab, caviar and many other premium items can find here😋 ⠀ 2 hours all you can eat, can you imagine? Just 2,999 THB including the Premium Box + Exclusive Menu + Buffet line for 2 persons! This special price you can get only via @hungryhub_th app! ✅ ⠀ Our favorite app to book best buffet and dining deals in Thailand ✨ ⠀ Located on 24th floor of Centara Grand CentralWorld with stunning city views! 🌅 ⠀ Check this out for your next trip to Thailand 🇹🇭 ⠀ #hungryhub #seafood #buffet #bangkok #thailand  &amp; ["hungryhub","seafood","buffet","bangkok","thailand"]</t>
  </si>
  <si>
    <t>XHS</t>
  </si>
  <si>
    <t>https://www.xiaohongshu.com/explore/6773ecca000000000b00fe14</t>
  </si>
  <si>
    <t>iampaullee</t>
  </si>
  <si>
    <t>Tiktok.com/@iampaullee</t>
  </si>
  <si>
    <t>https://www.tiktok.com/@iampaullee/video/7473479435484663071</t>
  </si>
  <si>
    <t>One of the classiest restaurants in Bangkok with stunning riverside views!  📍Siam Yacht Club located in Royal Orchid Sheraton Hotel  Make sure to use the HungryHub app for the best deals!  #hungryhub #siamyachtclub @siamyachtclub</t>
  </si>
  <si>
    <t>thecassiefeed</t>
  </si>
  <si>
    <t>https://www.instagram.com/p/DG0CFLiySfG/</t>
  </si>
  <si>
    <t>🇹🇭🦦Dine at these romantic riverside restaurants in Bangkok, Thailand with beautiful views of the Chao Praya river.
The food here at these places were decent but don’t expect to be mindblown. Definitely consider these spots for the vibes and view!
👩🏻‍💻👨🏻‍💻You can book via @hungryhub_th for really value for money sets: 
🥂Dark Waters Romantic Set for 2 @ THB 1,990 / USD 59 / SGD 79
4 Mains/Desserts + 2 Alcholic/Non-Alcholic Drinks
🥂Siam Yacht Club Outdoor Romantic Set for 2 @ THB 2,790 / USD 82 / SGD 110
4 Dishes + 1 Bottle of Sparkling Wine 
🥂Fallabella River Front Party Pack for 1 @ THB 1,299 / USD 38 / SGD 52
2 dishes + 3 Alcohol 
📍 Dark Waters Rooftop Bar @ Ten Six Hundred
29, 2 Soi Charoen Nakhon 39, Bang Lamphu Lang, Khlong San, Bangkok 10600, Thailand
📍 Siam Yacht Club @ Royal Orchid Sheraton Riverside Hotel Bangkok
2 ถ. เจริญกรุง Siphya, Bang Rak, Bangkok 10500, Thailand
📍 Fallabella River Front @ ICONSIAM
299 ชั้นที่ 6, ICONSIAM, Charoen Nakhon 5 Alley, Khlong Ton Sai, Khlong San, Bangkok 10600, Thailand
[Partnership]
#bangkok #bangkokthailand #bangkokrestaurant #bangkokfoodies #visitbangkok #chaoprayariver #dateideas #iconsiam</t>
  </si>
  <si>
    <t>bangkok bangkokthailand bangkokrestaurant bangkokfoodies visitbangkok chaoprayariver dateideas iconsiam</t>
  </si>
  <si>
    <t>alissalbe</t>
  </si>
  <si>
    <t>https://tiktok.com/@alissalbe</t>
  </si>
  <si>
    <t>https://www.tiktok.com/@alissalbe/video/7482823096089595158</t>
  </si>
  <si>
    <t>Scarica subito quest’app per poter cenare sui rooftop spettacolari di Bangkok con un super sconto! ✨🥢 📲 Scarica HUNGRY HUB e prenota la tua cena con vista su tutta Bangkok!  📍Cielo Sky Bar.  #traveltips #viaggiare #rooftop #consiglidiviaggio #bangkok  &amp; ["traveltips","viaggiare","rooftop","consiglidiviaggio","bangkok"]</t>
  </si>
  <si>
    <t>toonytny</t>
  </si>
  <si>
    <t>https://www.instagram.com/p/DIqxobtPR_J/</t>
  </si>
  <si>
    <t>วันนี้ตูนอยากชวนทุกคนออกไปลิ้มลองอาหารรสชาติเหนือระดับที่ห้องอาหาร Feast @ royal orchid sheraton กับโครงการ The Luxe of Taste โดยการท่องเที่ยวแห่งประเทศไทย โครงการนี้เค้ามี deal ! สุดพิเศษ ที่สามารถจองผ่านโปรจาก Hungry Hub ทานกันได้ยาวๆไปเลย ถึง 3 ชม ในราคาสุดพิเศษคนละ 1,483. - ต่อท่านเท่านั่น ! ( ราคาจะแตกต่างกันออกไป หากเป็น วันธรรมดา กับเสาร์อาทิตย์ค่ะ) 
  ร้านที่ตูนมาก็จะเป็นบุฟเฟ่ต์นานาชาติ Feast ห้องอาหารในโรงแรม Royal Orchid Sheraton Bangkok กันนี่เองทุกคน  ที่เพียบพร้อมไปด้วยวัตถุดิบชั้นเลิศ เช่น Lobster, Oyster และอาหารไทยชั้นนำ อย่างพวกแกงต่าง ๆ ก็คือมีครบมากก ถือว่าเป็นห้องอาหารที่ Must Taste ในย่านนี้ ส่วนโลเคชั่นไม่ต้องพูดถึงเลย จะบอกว่าโรงแรมเค้าตั้งอยู่ข้างๆ River City นี้เอง แหล่งรวบรวมศิลปะ และติดกับถนนเส้นตลาดน้อยที่เด็กฮิปสมัยนี้ เค้าชอบมาทำคอนเทนต์กันมากๆ 
  ส่วนตัวรู้สึกคุ้มมาก กับการมาทานบุฟเฟต์ครั้งนี้ เพราะนอกจากเค้ามีอาหารมากมาย หลากหลายเชื้อชาติทั้ง ไทย, ญี่ปุ่น, ฝรั่ง, อินเดีย รวมไปถึงยุโรป ให้เราได้เลือกทานแล้ว บางจานเรายังสามารถเลือกอาหารสด ๆ เช่น กุ้ง หรือกั้ง ให้เค้านำไปย่าง เผา ตามที่เราชอบได้เลย เรียกว่าถูกใจ สายอาหารทะเลอย่างเรามาก ๆ 
  ส่วนจาน สปาเกตตี คือเราเลือกได้ตั้งแต่เส้น ยันซอสเลยจ้า รวมถึงเครื่องที่อยู่ในนั่นได้หมดเลยค่ะ เค้าก็จะเสริฟมาพร้อมกับจานร้อน ๆ ทานฟินกันไปเลย 
  อะ ส่วนสายหวาน บอกเลยว่ามาคือ ไม่ผิดหวัง ของหวานเค้ามีครบ ตั้งแต่ขนมไทย เค้ก ทาร์ตไข่ และ ผลไม้สด โอ้ย แค่นี้ก็คือคุ้มมากแล้วสำหรับสายหวานอย่างเรา
  เชิญลิ้มรสประสบการณ์เหนือความคาดหมาย ของร้านอาหารไทยชั้นนำที่คัดสรรมาพิเศษ ตั้งแต่วันนี้ - 31 พฤษภาคม 2568
#AmazingThailand  #TheLuxeofTaste #ททท #TAT #สุขทันทีที่เที่ยวไทย</t>
  </si>
  <si>
    <t>AmazingThailand TheLuxeofTaste ททท TAT สุขทันทีที่เที่ยวไทย</t>
  </si>
  <si>
    <t>hey.aakanksha</t>
  </si>
  <si>
    <t>https://www.instagram.com/p/DJQp96_B0y2/</t>
  </si>
  <si>
    <t>One of the most unique date spot in Bangkok. 
@siamyachtclub at the Royal Orchid Sheraton offers an unforgettable dining experience  where twinkling city lights meet the calm flow of the Chao Phraya.
 With stylish decor, soft music, and a front-row seat to the Iconsiam skyline, the vibe is effortlessly romantic.
We booked an exclusive deal through @hungryhub_th — champagne, mocktails, and a full-on feast for just 2,790 baht. 
An app that gets you amazing dining offers in Thailand. 
The food was indulgent, the music was chill, and the whole evening felt like a getaway without leaving Bangkok.
Skip the usual dinner spots - this place is a whole experience.
.
.
.
#BangkokEats #DateNightDoneRight #SiamYachtClub #HungryHub #RiversideRomance #IconsiamViews #ChaoPhrayaNights #FoodieInBangkok #HiddenGemBKK #BangkokRestaurants #luxuryvibes</t>
  </si>
  <si>
    <t>BangkokEats DateNightDoneRight SiamYachtClub HungryHub RiversideRomance IconsiamViews ChaoPhrayaNights FoodieInBangkok HiddenGemBKK BangkokRestaurants luxuryvibes</t>
  </si>
  <si>
    <t>nongnongpaitiao</t>
  </si>
  <si>
    <t>https://www.instagram.com/p/DJWXktKT00u/</t>
  </si>
  <si>
    <t>จิบไวน์ Romatic Dinner ริมแม่น้ำเจ้าพระยาสวยๆ 🥂🌹
📍Giorgio’s Riverside Royal Orchid Sheraton Hotel.
คุ้มยิ่งกว่าคุ้ม สองใบเทาได้อาหารอร่อยๆสำหรับสองคน พร้อมsparkling wine 1 ขวด cocktail อีก 2 แก้ว
ร้าน อาหารอิตาเลียนสูตรต้นตำรับ 🇮🇹🍝ท่ามกลางบรรยากาศที่มีเสน่ห์และโรแมนติกแบบยุโรปมีทั้งด้านในและด้านนอกริมแม่น้ำชิลๆ วิวสวย ตรงข้ามไอคอนสยาม
ราคา 2,490 บาทต่อเซ็ท
Outdoor Romantic Set : 4 Dishes &amp; 1 Bottle of Sparkling Wine
ดูรายละเอียดที่ลิ้งค์ 👇🏻
https://bit.ly/3RRH4E1
𝗥𝗲𝗰𝗼𝗺𝗺𝗲𝗱 𝗠𝗲𝗻𝘂:
• Roasted NZ Rack of Lamb “Salt Marsh Coastal” ซี่โครงแกะนิวซีแลนด์กับเกลือธรรมชาติ, หัวหอมผัดและซอสไวน์แดง
• Angel Hair with Vongole Tomatoes sauce พาสต้าเส้นเล็กผัดซอสหอยลาย
•  Tabisca Pizza with Mushroom, Black Truffle, Burrata Cheese พิซซ่าหน้าเห็ดรวมและทรัฟเฟิลกับชีสบูรัตต้า
•  Baked Beef Lasagna ลาซานญ่าเนื้อ
📸 Follow @NongNongPaiTiao for more food &amp; travel reviews
#hungryhub #nongnongpaitiao #giorgio #italianrestaurant #dinner #romanticdinner #bangkokeat #bangkokdinner #riverview #riverside</t>
  </si>
  <si>
    <t>hungryhub nongnongpaitiao giorgio italianrestaurant dinner romanticdinner bangkokeat bangkokdinner riverview riverside</t>
  </si>
  <si>
    <t>https://www.tiktok.com/@nongnongpaitiao/video/7501653118615047442</t>
  </si>
  <si>
    <t>จิบไวน์ Romatic Dinner ริมแม่น้ำเจ้าพระยาสวยๆ 🥂🌹 📍Giorgio's Riverside Royal Orchid Sheraton Hotel. คุ้มยิ่งกว่าคุ้ม สองใบเทาได้อาหารอร่อยๆสำหรับสองคน พร้อมsparkling wine 1 ขวด cocktail อีก 2 แก้ว ร้าน อาหารอิตาเลียนสูตรต้นตำรับ 🇮🇹🍝ท่ามกลางบรรยากาศที่มีเสน่ห์และโรแมนติกแบบยุโรปมีทั้งด้านในและด้านนอกริมแม่น้ำชิลๆ วิวสวย ตรงข้ามไอคอนสยาม ราคา 2,490 บาทต่อเซ็ท Outdoor Romantic Set : 4 Dishes &amp; 1 Bottle of Sparkling Wine ดูรายละเอียดที่ลิ้งค์ 👇🏻 https://bit.ly/3RRH4E1 𝗥𝗲𝗰𝗼𝗺𝗺𝗲𝗱 𝗠𝗲𝗻𝘂: • Roasted NZ Rack of Lamb “Salt Marsh Coastal” ซี่โครงแกะนิวซีแลนด์กับเกลือธรรมชาติ, หัวหอมผัดและซอสไวน์แดง • Angel Hair with Vongole Tomatoes sauce พาสต้าเส้นเล็กผัดซอสหอยลาย •  Tabisca Pizza with Mushroom, Black Truffle, Burrata Cheese พิซซ่าหน้าเห็ดรวมและทรัฟเฟิลกับชีสบูรัตต้า •  Baked Beef Lasagna ลาซานญ่าเนื้อ 📸 Follow @NongNongPaiTiao for more food &amp; travel reviews #hungryhub #nongnongpaitiao #giorgio #italianrestaurant #dinner #romanticdinner #bangkokeat #bangkokdinner #riverview #riverside</t>
  </si>
  <si>
    <t>https://www.instagram.com/p/DJYPXyQzVGl/</t>
  </si>
  <si>
    <t>จิบไวน์ Romatic Dinner ริมแม่น้ำเจ้าพระยาสวยๆ 🇮🇹🥂🌹
📍Giorgio’s Riverside Royal Orchid Sheraton Hotel.
คุ้มยิ่งกว่าคุ้ม สองใบเทาได้อาหารอร่อยๆสำหรับสองคน พร้อมsparkling wine 1 ขวด cocktail อีก 2 แก้ว
ร้าน อาหารอิตาเลียนสูตรต้นตำรับ 🇮🇹🍝ท่ามกลางบรรยากาศที่มีเสน่ห์และโรแมนติกแบบยุโรปมีทั้งด้านในและด้านนอกริมแม่น้ำชิลๆ วิวสวย ตรงข้ามไอคอนสยาม
ราคา 2,490 บาทต่อเซ็ท
Outdoor Romantic Set : 4 Dishes &amp; 1 Bottle of Sparkling Wine
ดูรายละเอียดที่ลิ้งค์ 👇🏻
https://bit.ly/3RRH4E1
𝗥𝗲𝗰𝗼𝗺𝗺𝗲𝗱 𝗠𝗲𝗻𝘂:
• Roasted NZ Rack of Lamb “Salt Marsh Coastal” ซี่โครงแกะนิวซีแลนด์กับเกลือธรรมชาติ, หัวหอมผัดและซอสไวน์แดง
• Angel Hair with Vongole Tomatoes sauce พาสต้าเส้นเล็กผัดซอสหอยลาย
•  Tabisca Pizza with Mushroom, Black Truffle, Burrata Cheese พิซซ่าหน้าเห็ดรวมและทรัฟเฟิลกับชีสบูรัตต้า
•  Baked Beef Lasagna ลาซานญ่าเนื้อ
📸 Follow @NongNongPaiTiao for more food &amp; travel reviews
#hungryhub #nongnongpaitiao #giorgio #italianrestaurant #dinner #romanticdinner #bangkokeat #bangkokdinner #riverview #riverside</t>
  </si>
  <si>
    <t>yelaixiangthailand</t>
  </si>
  <si>
    <t>Ye Lai Xiang 夜来香 Rca</t>
  </si>
  <si>
    <t>Tiktok.com/@yelaixiangthailand</t>
  </si>
  <si>
    <t>Restau</t>
  </si>
  <si>
    <t>https://www.tiktok.com/@yelaixiangthailand/video/7513878489997528327</t>
  </si>
  <si>
    <t>✨ มื้อนี้ไม่ธรรมดากับชุด Hungry Hub โปรแรงแซงทุกมื้อ อิ่มจุกเกินคุ้ม จองปุ๊บ ฟินปั๊บ🛎️ 这一餐不一般，尽享 Hungry Hub 超值强力优惠！ 吃得超饱超划算，一预订立刻享受美味🛎️ &amp; []</t>
  </si>
  <si>
    <t>maprangtita</t>
  </si>
  <si>
    <t>Prince Cafe at Prince Palace Hotel Bangkok</t>
  </si>
  <si>
    <t>Tiktok.com/@maprangtita</t>
  </si>
  <si>
    <t>https://www.tiktok.com/@maprangtita/video/7517710325798522120</t>
  </si>
  <si>
    <t>290จริงดิ ถูกไปมั้ย55555555 คุ้มนะราคานี้ ลองไปดู ไม่ต้องคิดเยอะ นั่งดูวิวก็คุ้มละปะ จองใน hungry hub นะ #fyp #อร่อยไปกิน #อร่อยบอกต่อ #ปริ้นซ์พาเลซ #โรงแรม #บุฟเฟต์โรงแรม  &amp; ["fyp","อร่อยไปกิน","อร่อยบอกต่อ","ปริ้นซ์พาเลซ","โรงแรม","บุฟเฟต์โรงแรม"]</t>
  </si>
  <si>
    <t>s.puttiwat</t>
  </si>
  <si>
    <t>Orchid Cafe at Sheraton Grande Sukhumvit A Luxury Collection Hotel</t>
  </si>
  <si>
    <t>Tiktok.com/@s.puttiwat</t>
  </si>
  <si>
    <t>https://www.tiktok.com/@s.puttiwat/video/7517603607307472136</t>
  </si>
  <si>
    <t>International​ buffet มา 2 จ่าย 1 ตกคนละ 835 บาท อาหารอร่อย บริการดี อิ่มจุกๆครับ #orchidcafe #sheratongrandesukhumvit #hungryhub #internationalbuffet  &amp; ["orchidcafe","sheratongrandesukhumvit","hungryhub","internationalbuffet"]</t>
  </si>
  <si>
    <t>tanisira0416</t>
  </si>
  <si>
    <t>Tiktok.com/@tanisira0416</t>
  </si>
  <si>
    <t>https://www.tiktok.com/@tanisira0416/video/7517996703866162450</t>
  </si>
  <si>
    <t>#tiktokfood #meridiancruise #hungryhub  &amp; ["tiktokfood","meridiancruise","hungryhub"]</t>
  </si>
  <si>
    <t>tiewpaireviewpai</t>
  </si>
  <si>
    <t>Ambrosia at Ten Six Hundred, Chao Phraya, Bangkok by Preference</t>
  </si>
  <si>
    <t>Tiktok.com/@tiewpaireviewpai</t>
  </si>
  <si>
    <t>https://www.tiktok.com/@tiewpaireviewpai/video/7518258205751872775</t>
  </si>
  <si>
    <t>Rooftop Bar ติดแม่น้ำเจ้าพระยา ของโรงแรม Ten Six Hundred Chao Phraya เราเห็นโปรโมชั่นผ่าน Hungry Hub ตอนนี้ อาหาร 2 จาน + Mocktail ไม่อั้นอยู่ที่ 790 Net กับอีกโปรที่น่าสนใจคือ Romantic Set ที่ราคาดีมาก 📍Dark Water Rooftop #บาร์ #rooftop #tiktokพาเที่ยว  #ดินเนอร์  #บาร์ริมน้ํา  #rooftopbar #darkwatersrooftopbar  &amp; ["บาร์","rooftop","tiktokพาเที่ยว","ดินเนอร์","บาร์ริมน้ํา","rooftopbar","darkwatersrooftopbar"]</t>
  </si>
  <si>
    <t>eatingcorner08</t>
  </si>
  <si>
    <t>Tiktok.com/@eatingcorner08</t>
  </si>
  <si>
    <t>https://www.tiktok.com/@eatingcorner08/video/7518715203647737096</t>
  </si>
  <si>
    <t>🥩🦞 Surf &amp; Turf สายหรูต้องมา! รีวิว “Gentle Butcher” ร้านนี้เนื้อดี ล็อบสเตอร์เด็ด อาหารแต่ละจานคือจึ้ง! ทั้งซาชิมิ ทาร์ทาร์ สลัดแซลมอนก็สดเว่อร์ ✨ ตอนนี้มีโปร Hungry Hub 🔥 มา 4 จ่าย 3 คุ้มแบบต้องจอง! #GentleButcher #HungryHub #มา4จ่าย3 #สายกินห้ามพลาด #TikTokกินอะไรดี #เนื้อดี #สเต๊ก #ร้านดีบอกต่อ  &amp; ["gentlebutcher","hungryhub","มา4จ่าย3","สายกินห้ามพลาด","tiktokกินอะไรดี","เนื้อดี","สเต๊ก","ร้านดีบอกต่อ"]</t>
  </si>
  <si>
    <t>pailongkhong</t>
  </si>
  <si>
    <t>Tiktok.com/@pailongkhong</t>
  </si>
  <si>
    <t>https://vt.tiktok.com/ZSk3JA46b/</t>
  </si>
  <si>
    <t xml:space="preserve">บุฟเฟ่ต์ที่สายแซ่บต้องเลิฟ 🌶️
#zaapclassic #HungryHub #buffet #allyoucaneat #thaifood #spicyfood #tiktokพากิน </t>
  </si>
  <si>
    <t>eatviewgo</t>
  </si>
  <si>
    <t>Tiktok.com/@eatviewgo</t>
  </si>
  <si>
    <t>https://vt.tiktok.com/ZSkEsDVBY/</t>
  </si>
  <si>
    <t xml:space="preserve">วันนี้ขอเสนอโปรดีๆ จาก Sky on 20 Rooftop Bar โรงแรม Novotel Bangkok Sukhumvit 20 วิวคือแบบสุดมากกก เห็นบรรยากาศยามค่ำคืนของกรุงเทพฯได้สบายๆ และยังมีเครื่องดื่ม และอาหารอร่อยๆ ให้เลือกกันแบบจุใจ เมื่อจองผ่าน Hungry hub ก็ได้ราคาพิเศษอีกด้วย ไม่ว่าจะเป็น Smoked Salmon &amp; arugula pizza, Salmon saab Bowl, Sampler Cold Cut, Beef Souvlaki with Tzaziki &amp; Pita bread, Mediterranean Nachos, Gam bass al aglio with Galic bread และเครื่องดื่มอร่อยๆ จากทางร้านให้ดื่มด่ำไปกับบรรยากาศยามค่ำคืนอีกด้วย
#eatviewgo #tiktokพากิน #tiktokพาเที่ยว #ของอร่อยบอกต่อ #เทรนด์วันนี้้ #review #restaurant #vibes #rooftop #hungryhub </t>
  </si>
  <si>
    <t>ornthetable</t>
  </si>
  <si>
    <t>The Eatery at Four Points by Sheraton Bangkok Sukhumvit 15</t>
  </si>
  <si>
    <t>Tiktok.com/@ornthetable</t>
  </si>
  <si>
    <t>https://vt.tiktok.com/ZSB1UNmGx/</t>
  </si>
  <si>
    <t xml:space="preserve">บุฟเฟ่ต์ข้าวต้มกุ๊ย 
เปิดขายแค่ 3 วัน  (พฤ ศุก ส) 
กินได้ไม่อั้น 2 ชม. 339 Net 
📍The Eatery at Four Points by Sheraton Bangkok Sukhumvit 15 #บุฟเฟ่ต์ #ข้าวต้ม #ข้าวต้มกุ๊ย #ดินเนอร์ #ของกิน </t>
  </si>
  <si>
    <t>theworldisoutthere</t>
  </si>
  <si>
    <t>Tiktok.com/@theworldisoutthere</t>
  </si>
  <si>
    <t>https://vt.tiktok.com/ZSB1LKnnt/</t>
  </si>
  <si>
    <t xml:space="preserve">โอมากาเสะสวยแกลม🤩 อร่อยเข้าใจง่าย คนละ 2,499 บาท
📍Shoko Omakase
📥 ทางไปจอง : Link in bio &gt; รวมลิงค์ป้ายยา &gt; Shoko Omakase
#โอมากาเสะ #รีวิวโอมากาเสะ #shokoomakase #theworldisoutthere </t>
  </si>
  <si>
    <t>https://vt.tiktok.com/ZSBYaF3mM/</t>
  </si>
  <si>
    <t xml:space="preserve">อาหารไทยโซนสาทร ในบ้านอายุร้อยกว่าปี #อาหารไทย #creatorsearchinsights </t>
  </si>
  <si>
    <t>Tiktok.com/@pyopyo2211</t>
  </si>
  <si>
    <t>https://vt.tiktok.com/ZSB18WmGq/</t>
  </si>
  <si>
    <t>มา 4 จ่าย 3 แล้วใครจ่าย 😂 #เปลวหมวกแดง #คนไทยเป็นคนตลก #hungryhub #moxybar @Pi Sai (detoxing⏳)</t>
  </si>
  <si>
    <t>https://vt.tiktok.com/ZSBkeRA3F/</t>
  </si>
  <si>
    <t xml:space="preserve">วันนี้ขอเสนอโปรดีๆ จาก Assembly Point Thonglor โดยร้านตั้งอยู่ในโรงแรม One one Bangkok Hotel มีที่จอดรถด้านหลังโรงแรม ครั้งนี้อิ่มอร่อยไปกับโปรฯพิเศษเมื่อจองผ่าน Hungry hub ที่จะมี freeflow เครื่องดื่มแบบไม่อั้น รวมไปถึงอาหารอีกหลายรายการ มีทั้งจานหลัก ยำ ของทอดทานเล่น และยังมีทั้งโซน Indoor, Outdoor พร้อมดีเจแนวเพลงชิลๆ ให่เข้ากับบรรยากาศยามค่ำคืนสวยๆ อีกด้วย รับรองสายชิลต้องถูกใจแน่นอน
#eatviewgo #tiktokพากิน #tiktokพาเที่ยว #เทรนด์วันนี้้ #ของอร่อยบอกต่อ #vibes #rooftop #thonglor #hungryhub </t>
  </si>
  <si>
    <t>kinkabnorm</t>
  </si>
  <si>
    <t>Tiktok.com/@kinkabnorm</t>
  </si>
  <si>
    <t>https://vt.tiktok.com/ZSBNr551p/</t>
  </si>
  <si>
    <t xml:space="preserve">มื้อนี้คือยิ้มเลย ของโปรดแบบฉ่ำๆ The Seafood Cafe&amp;Restaurant #บุฟเฟ่ต์ #buffet #hungryhub #กินกับtiktok #กินไรดี #อาหารทะเล #เยาวราช </t>
  </si>
  <si>
    <t>Tsubohachi Central Westgate</t>
  </si>
  <si>
    <t>https://vt.tiktok.com/ZSkEcuKKK/</t>
  </si>
  <si>
    <t xml:space="preserve">Tsubohachi จองผ่าน Hungry Hub แบบเซ็ต เมนูให้เลือกเพียบบ #กินกับtiktok #กินไรดี #อาหารญี่ปุ่น #ร้านอาหารญี่ปุ่น #hungryhub </t>
  </si>
  <si>
    <t>Gogida</t>
  </si>
  <si>
    <t>https://vt.tiktok.com/ZSkEc7QYV/</t>
  </si>
  <si>
    <t xml:space="preserve">Gogida สายปิ้งย่างเกาหลีต้องไปลองเลยยย มันดี! #กินไรดี #กินกับtiktok #hungryhub #buffet #ปิ้งย่าง #บุฟเฟ่ต์ </t>
  </si>
  <si>
    <t>food.addicts5</t>
  </si>
  <si>
    <t>Yumcha Teahouse Empire Tower</t>
  </si>
  <si>
    <t>Tiktok.com/@food.addicts5</t>
  </si>
  <si>
    <t>https://www.tiktok.com/@food.addicts5/video/7523439749755997458</t>
  </si>
  <si>
    <t>บุฟเฟ่ต์ติ่มซำและอาหารฮ่องกงที่ #YumchaTeahouse ใจกลางสาทร! 🥢✨ ตอนนี้เปิดมาปีที่ 2 อยู่ชั้น G ตึก Empire Tower ใกล้ BTS ช่องนนทรี (ทางออก 5) เดิน 500 เมตร หรือขับรถมาก็มีที่จอด! สะดวกสุดๆ เขามีโปร #AllYouCanEat กับ Hungry Hub แค่ 2 ชั่วโมงเต็มๆ! เริ่มต้นแค่ 499 Net! (ถ้า Walk-in +Vat 7%) มีให้เลือกหลายคอร์ส: 💖 คอร์ส 499.-: จัดเต็มติ่มซำนึ่ง ทั้งกุ้งฮะเก๋า, ขนมจีบ, ซาหร่ายห่อกุ้ง, เสี่ยวหลงเปา, ซาลาเปาลาวา และบาร์บีคิว (เป็ดย่าง/หมูแดง/หมูกรอบ) คนละจาน! พร้อมชารีฟิลไม่อั้น! 🧡 คอร์ส 699.-: เพิ่มติ่มซำทอด, ซุป, และอาหารจานเดียว (เลือกได้ 1 เมนู) เช่น ก๋วยเตี๋ยวหลอดกุ้งกรอบ, เผือกทอด, ข้าวผัดหยางโจว! 💚 คอร์ส 799.-: เน้นกับแกล้มสไตล์ไทย-จีน เช่น ยำวุ้นเส้นโบราณ, หมูเปรี้ยวหวาน และถ้าเพิ่ม 200.- ได้เก๊กฮวยมีฟองไม่อั้น! 🍻 พิเศษ! สำหรับคอร์ส 699-999 จองผ่าน Hungry Hub มา 3 จ่าย 2! เฉลี่ยเริ่มต้นแค่คนละ 498.- เท่านั้น! เด็กเล็กสูงต่ำกว่า 90 ซม. ฟรี! 90-120 ซม. จ่าย 50% 📍พิกัด: Empire Tower ชั้น G, สาทรใต้ ⏰ เปิด: จ-ศ 14:00-21:30 น. / ส-อา 10:00-21:30 น. 📲 สำรองโต๊ะและดูแพ็กเกจ: https://citly.me/ny5UA รีบชวนเพื่อนไปอิ่มคุ้มกันเลย! #FoodAddicts #เสพติดการกิน #HungryHub #Buffet #Dimsum #รีวิว &amp; ["yumchateahouse","allyoucaneat","foodaddicts","เสพติดการกิน","hungryhub","buffet","dimsum","รีวิว"]</t>
  </si>
  <si>
    <t>zhobpainai7</t>
  </si>
  <si>
    <t>The Siam Tea Room (Asiatique the Riverfront Branch)</t>
  </si>
  <si>
    <t>Tiktok.com/@zhobpainai7</t>
  </si>
  <si>
    <t>https://www.tiktok.com/@zhobpainai7/video/7523599946461875474</t>
  </si>
  <si>
    <t>🎥✨ รีวิวบุฟเฟ่อาหารไทย The Siam Tea Room @เอเชียทีค ใครชอบอาหารไทยต้องลอง! 🇹🇭✨ 🍴 บุฟเฟ่อาหารไทย ราคา 990 บาท มา 2 จ่าย 1 ผ่าน Hungry Hub คุ้มมาก! ร้านนี้อยู่ในเครือ Marriott รสชาติไม่ผิดหวังเลย ยำวุ้นเส้น ต้มข่าไก่ หลนทะเล หมูสะเต๊ะ จัดมาแบบพอดีทาน สั่งได้ไม่อั้น! 🥭 ของหวานคือดีงาม! ข้าวเหนียวมะม่วง 🍨 ไอศกรีมกะทิเสิร์ฟพร้อมกล้วยไข่ทอด ว่านหางจระเข้ซอร์เบทอัญชันมะนาว สดชื่นสุด🥳 📍 The Siam Tea Room @เอเชียทีค บรรยากาศไทย ๆ นั่งสบาย อาหารดี ของหวานครบจบในโต๊ะเดียว ✅ อร่อย คุ้ม สายบุฟเฟ่ห้ามพลาด! ##บุฟเฟ่อาหารไทย##Marriott##Asiatique##HungryHub##บุฟเฟ่ต์กรุงเทพ##กินไม่อั้น##รีวิวร้านอาหาร##TheSiamTeaRoom#บุฟเฟ่ต์หรูกรุงเทพ##กินดีอยู่ดี##viral##viralvideo##viraltiktok##viralvideos##videoviral##fyp##fypシ゚viral##fypシ##fypシ゚##buffet##thailand🇹🇭##thailandtiktok##thailand##thailandtravel##thaifood##thaibuffet##asiatiquebangkok##บุฟเฟ่ต์##บุฟเฟ่ต์ตักไม่อั้น##petfriendly##trending &amp; ["บุฟเฟ่อาหารไทย","marriott","asiatique","hungryhub","บุฟเฟ่ต์กรุงเทพ","กินไม่อั้น","รีวิวร้านอาหาร","thesiamtearoom","บุฟเฟ่ต์หรูกรุงเทพ","กินดีอยู่ดี","viral","viralvideo","viraltiktok","viralvideos","videoviral","fyp","fypシ゚viral","fypシ","fypシ゚","buffet","thailand🇹🇭","thailandtiktok","thailand","thailandtravel","thaifood","thaibuffet","asiatiquebangkok","บุฟเฟ่ต์","บุฟเฟ่ต์ตักไม่อั้น","petfriendly","trending"]</t>
  </si>
  <si>
    <t>https://vt.tiktok.com/ZSBUJb4rT/</t>
  </si>
  <si>
    <t xml:space="preserve">Sunday Brunch บุฟเฟ่ต์เน้นซีฟู๊ดและอาหารหลากหลาย มีดนตรีสดเพราะๆด้วย #บุฟเฟ่ต์ #ซีฟู้ด #brunch </t>
  </si>
  <si>
    <t>Moru Sushi</t>
  </si>
  <si>
    <t>https://vt.tiktok.com/ZSBPDwQEF/</t>
  </si>
  <si>
    <t xml:space="preserve">บุฟเฟ่ต์ญี่ปุ่นที่ Moru Sushi 🍣 #เปลวหมวกแดง #คนไทยเป็นคนตลก #HungryHub #MoruSushi </t>
  </si>
  <si>
    <t>sugarspace28</t>
  </si>
  <si>
    <t>Tiktok.com/@sugarspace28</t>
  </si>
  <si>
    <t>https://www.tiktok.com/@sugarspace28/video/7525885649317088519</t>
  </si>
  <si>
    <t>สายบุฟเฟต์ไปจัดค่า 🥢 บุฟเฟต์พรีเมียม Atrium เค้าจัดโปรมา 2 จ่าย 1 คุ้มมากๆ ตกคนละไม่ถึงพัน!  เป็น Lunch Buffet นะคะ พร้อม Free-Flow เครื่องดื่ม อาหารแบบเริ่ดเกิ๊น  รายละเอียด / จองบุฟเฟต์  ตรง Bio หน้าโปรไฟล์ได้เลยค่า ไปจัดๆ  #tiktokพากิน #ปักหมุดร้านอร่อย #บุฟเฟต์มื้อกลางวัน #Lunchbffet #creatorsearchinsights #atriumrestaurant #atriumbuffet #hungryhub #ไปกันมั้ย  &amp; ["tiktokพากิน","ปักหมุดร้านอร่อย","บุฟเฟต์มื้อกลางวัน","lunchbffet","creatorsearchinsights","atriumrestaurant","atriumbuffet","hungryhub","ไปกันมั้ย"]</t>
  </si>
  <si>
    <t>Stella Palace 79th floor at Baiyoke Sky Hotel 79th floor</t>
  </si>
  <si>
    <t>https://www.tiktok.com/@tiewpaireviewpai/video/7525779434691906834</t>
  </si>
  <si>
    <t>บุฟเฟต์อาหารจีนในโรงแรม Baiyoke อยู่บนชั้น 79 ยกให้เป็นบุฟเฟต์วิวหลักล้าน สามารถมองเห็นกรุงเทพได้แบบพาโนรามา แนะนำให้จองผ่าน Hungry Hub ตอนนี้ราคาคนละ 1,350 ราคานี้คือ Net แล้ว 📍Stella Palace 79floor Baiyoke Sky Hotel #baiyokebuffet #rooftop  #tiktokพากิน  #รีวิวร้านอาหาร  #บุฟเฟต์นานาชาติ  #ร้านวิวสวย  &amp; ["baiyokebuffet","rooftop","tiktokพากิน","รีวิวร้านอาหาร","บุฟเฟต์นานาชาติ","ร้านวิวสวย"]</t>
  </si>
  <si>
    <t>Sexy Cow Prime Steak</t>
  </si>
  <si>
    <t>https://vt.tiktok.com/ZSBq5fNVr/</t>
  </si>
  <si>
    <t xml:space="preserve">ร้านดินเนอร์สวยๆ สเต็กฟินๆ พิกัดหลังสวน ร้าน SexyCowBKK #ดินเนอร์ #สเต็ก </t>
  </si>
  <si>
    <t>Serina Japanese Teppanyaki</t>
  </si>
  <si>
    <t>https://vt.tiktok.com/ZSBq5fHxd/</t>
  </si>
  <si>
    <t xml:space="preserve">เทปันยากิเจ้าแรกๆในไทย พิกัดสีลม-ศาลาแดง #อาหารญี่ปุ่น #เทปันยากิ #สเต็ก </t>
  </si>
  <si>
    <t>mimlikesthis</t>
  </si>
  <si>
    <t>Tiktok.com/@mimlikesthis</t>
  </si>
  <si>
    <t>https://vt.tiktok.com/ZSBp9sCPt/</t>
  </si>
  <si>
    <t xml:space="preserve">🕊️ ครั้งแรกในชีวิต มิ้มทาน "นกพิราบย่าง" แล้วชอบมากกก
ใครจะคิดว่าเมนูนี้จะอร่อยจนอยากเบิ้ลอีกคำ 🤍 หนังกรอบๆ เนื้อนุ่ม แบบที่ทานแล้วรู้เลยว่าเชฟตั้งใจทำสุดๆ
✨ ทั้งหมดนี้เกิดขึ้นที่ Purple Laurel ร้านอาหารจีนสุดหรูในเกสรอัมรินทร์ (ชั้น 3) บรรยากาศดีมากกก~ สีม่วงถ่ายรูปขึ้นทุกมุม ร้านตกแต่งสวย เป็นจีนร่วมสมัยที่อบอุ่นและมีเสน่ห์สุดๆ
📌 เมนูอื่นๆ ก็ไม่ธรรมดาเลยนะ: – ซี่โครงเนื้อออสเตรเลียตุ๋นเปรี้ยวหวาน สไตล์เจี๋ยงหนาน 🍖
– เยลลี่เชอรี่ซ่อนไส้ตับห่าน 🍒 สนุกในคำเดียว
– หมูสามชั้นพะโล้คู่หมั่นโถวกลิ่นใบเตย 🐷 ละลายในปาก
– บะหมี่ทะเลในซุปล็อบสเตอร์ 🍜 เข้มข้นถึงใจ
– ผักตามฤดูกาลผัดเกลือ
– ทับทิมทองเห็ดทรัฟเฟิล ที่หอมกลมกล่อมจนอยากยกนิ้วให้
💜 ทุกจานคือทั้งสวย ทั้งอร่อย เสิร์ฟมาแบบมีศิลปะสุดๆ ใครชอบอาหารจีนที่ล้ำกว่าเดิม ต้องลองเลย
#รีวิวของดีบอกต่อ #อร่อยบอกต่อ #อาหารจีน #กรุงเทพมหานคร </t>
  </si>
  <si>
    <t>benihana_atrium</t>
  </si>
  <si>
    <t>Benihana at Riverside Plaza</t>
  </si>
  <si>
    <t>Instagram.com/benihana_atrium</t>
  </si>
  <si>
    <t>https://www.instagram.com/p/DMJ4vjpvPoY/</t>
  </si>
  <si>
    <t>🍱✨ เปลี่ยนมื้อกลางวันธรรมดาให้กลายเป็นช่วงเวลาสุดพิเศษที่ Benihana Atrium กับ Weekday All You Can Eat
อิ่มอร่อยกับบุฟเฟต์อาหารญี่ปุ่นระดับพรีเมียม ชมการปรุงอาหารแบบเทปันยากิที่หน้าเตา พร้อมซูชิ ซาชิมิ ข้าวผัดฮาบาชิ สลัด ไอศกรีม และเมนูอีกมากมาย ที่รังสรรค์ด้วยความพิถีพิถัน
พิเศษ ⚡มา 4 จ่าย 3 เฉลี่ยท่านละ 1,499 บาทสุทธิ / ท่าน
🗓 จันทร์–ศุกร์ | 12:00 – 16:00 น.
💰 1,999 บาทสุทธิ / ท่าน
ซื้อเวาเชอร์: https://bit.ly/4hdzy1h
----------
🍱✨ Elevate your weekday lunch with Benihana Atrium’s Weekday All You Can Eat experience.
Enjoy a premium Japanese buffet with live teppanyaki performances, freshly prepared sushi and sashimi, hibachi fried rice, salads, ice cream, and more—crafted with care using top-quality ingredients.
⚡ Come 4, Pay 3 – Just THB 1,499 net per person when dining in a group of 4
🗓 Monday–Friday | 12:00 PM – 4:00 PM
💰 THB 1,999 net per person
Voucher: https://bit.ly/4hdzy1h
A refined midday indulgence, perfect for business lunches or special weekday treats.
📞 Tel. 02 718 2000
📲 LINE: lin.ee/ZhfpcZK
.
#BenihanaAtrium #LuxurySushi #SushiExperience #TeppanyakiVibes #BangkokDining</t>
  </si>
  <si>
    <t>haimunroopai</t>
  </si>
  <si>
    <t>Tiktok.com/@haimunroopai</t>
  </si>
  <si>
    <t>https://vt.tiktok.com/ZSBswsSwV/</t>
  </si>
  <si>
    <t xml:space="preserve">บุฟเฟ่ต์ซีฟู้ดในร้านกวงซีฟู้ด ที่ไม่คิดว่าเค้าจะทำ! 🌟 จะเป็นแบบอะลาคาร์ทสั่งได้ไม่อั้น แต่ละจานเค้าคือคุณภาพเลยแหละ ทำมาพอร์ชั่นปกติ รสชาติรสมือคือทำถึง! มีเมนูหลากหลายเลยนะ ทั้งกุ้งเผา 🦞 (แค่กินโลนึงก็คุ้มละ!) ปูทะเล ปลากระพงมาเป็นตัวๆ 🐠 หอยนางรม 🦪 หอยเชลล์งี้ สดมากกกก อร่อยอะ 😋 แล้วมีของหวานตบท้ายล้างปากเป็นเค้ก 🍰 ข้าวเหนียวมะม่วง 🥭 อันนี้ชอบสุดๆ 55555 นี่ๆรวมเก๊กฮวยมีฟองด้วยนะ 🍻 ไม่อั้น!!
เรากินเป็นตัวโปร 999เนทนะ ฮือออ ไม่คิดว่าราคาจะจึ้งขนาดนี้ ได้ไปทุกอาทิตย์แน่ๆ 😋😋
#กวงซีฟู้ด #กวงทะเลเผา #กวงซีฟู้ดห้วยขวาง #บุฟเฟ่ต์ #buffet #ซีฟู้ดบุฟเฟ่ต์ #seafood #รัชดา #tiktokพากิน #อร่อยบอกต่อ #บุฟเฟ่ต์ทะเลเผา #fyp #hungryhub #kuangseafood </t>
  </si>
  <si>
    <t>beefexpress.bkk</t>
  </si>
  <si>
    <t>Tiktok.com/@beefexpress.bkk</t>
  </si>
  <si>
    <t>https://www.tiktok.com/@beefexpress.bkk/video/7528009409293782279</t>
  </si>
  <si>
    <t>โปรโมชั่นพิเศษจองผ่าน Hungry Hub มาอร่อยฟินไปด้วยกันนะคะ #beefsteak #สเต็กทําเอง #ร้านสเต็ก #beefexpress #บุฟเฟ่ต์สเต็ก #สตริปลอยด์สเต็ก #ซีซาร์สลัด #สเต็กเนื้อ #พาสต้า  &amp; ["beefsteak","สเต็กทําเอง","ร้านสเต็ก","beefexpress","บุฟเฟ่ต์สเต็ก","สตริปลอยด์สเต็ก","ซีซาร์สลัด","สเต็กเนื้อ","พาสต้า"]</t>
  </si>
  <si>
    <t>Benihana Grand Mercure Bangkok Atrium</t>
  </si>
  <si>
    <t>https://www.instagram.com/p/DMPvBsZyNpa/</t>
  </si>
  <si>
    <t>🍣 Weekend Brunch at Benihana Atrium 🍤 อิ่มไม่อั้นกับบุฟเฟต์อาหารญี่ปุ่น พร้อมโชว์เทปันยากิจากเชฟมืออาชีพ ซูชิ ซาชิมิ ข้าวผัดฮิบาชิ ของหวาน และอีกมากมาย 💥 โปรโมชั่นพิเศษ: มา 4 จ่าย 3! 📍 ทุกวันเสาร์–อาทิตย์ | 12:00 – 15:00 น. 💴 1,500++ บาท • เลือกเทปันยากิ 1 อย่าง + ซูชิหรือซาชิมิ 1 อย่าง • ซีฟู้ดพรีเมียม + สลัด + ของหวาน • บุฟเฟต์อาหารญี่ปุ่น • เครื่องดื่ม 1 แก้ว (เบียร์ / ฟรุตพันช์) หรือชาเขียวรีฟิล 💴 1,999++ บาท • ไม่อั้น เทปันยากิ ซูชิ ซาชิมิ • ซีฟู้ดพรีเมียม + สลัด + ของหวาน • บุฟเฟต์อาหารญี่ปุ่น • เครื่องดื่ม 1 แก้ว (เบียร์ / ฟรุตพันช์) หรือชาเขียวรีฟิล ซื้อเวาเชอร์: https://bit.ly/4hdzy1h --------- 🍣 Weekend Brunch at Benihana Atrium Elevate your weekend with teppanyaki theatre! All-you-can-eat Japanese buffet with live teppanyaki, premium sushi, sashimi, hibachi rice, and more. 💥 Special: Come 4, Pay 3! 📍 Every Saturday &amp; Sunday | 12:00 – 15:00 💴 THB 1,500++ • Choose 1 teppanyaki + 1 sushi/sashimi • Premium seafood, salad, dessert bar • Japanese buffet • 1 drink (beer / fruit punch) or refillable green tea 💴 THB 1,999++ • Unlimited teppanyaki, sushi, sashimi • Premium seafood, salad, dessert bar • Japanese buffet • 1 drink (beer / fruit punch) or refillable green tea Voucher: https://bit.ly/4hdzy1h . 🧑‍🍳 𝐄𝐱𝐩𝐥𝐨𝐫𝐞 Phone: 0 2718 2000 LINE: lin.ee/ZhfpcZK Reserve: bit.ly/Bookyourseats . #BenihanaAtrium #WeekendBrunch #BangkokDining #TeppanyakiExperience #AllYouCanEat</t>
  </si>
  <si>
    <t>emmies_eiei</t>
  </si>
  <si>
    <t>Tiktok.com/@emmies_eiei</t>
  </si>
  <si>
    <t>https://www.tiktok.com/@emmies_eiei/video/7529044874306391314</t>
  </si>
  <si>
    <t>Seafresh Riverside #บุฟเฟ่ต์ อร่อย อาหารทะเลสดใหม่ บริการดีเลิศ ย่านพระราม 3 . จองผ่าน Hungry Hub มีเมนูพิเศษด้วย . #เอ็มมี่ไปเรื่อย #กุ้งเผา  #บุฟเฟ่ต์ซีฟู้ด #อร่อยบอกต่อ  &amp; ["บุฟเฟ่ต์","เอ็มมี่ไปเรื่อย","กุ้งเผา","บุฟเฟ่ต์ซีฟู้ด","อร่อยบอกต่อ"]</t>
  </si>
  <si>
    <t>kinyup168</t>
  </si>
  <si>
    <t>Tiktok.com/@kinyup168</t>
  </si>
  <si>
    <t>https://www.tiktok.com/@kinyup168/video/7529030398517513479</t>
  </si>
  <si>
    <t>บุฟเฟ่ต์บรรยากาศใต้ท้องทะเล ตอนนี้มีโปรมา 2 จ่าย 1  เหลือแค่คนละ 777 บาท โปรนี้ต้องจองผ่าน Hungry Hub เท่านั้นนะ  Copper Aquarium  ร้านอยู่ที่ ประชาราษฎร์บำรุง 5 โรงแรม Amaranta 2  #บุฟเฟ่ต์ #ร้านอาหาร #ของกินอร่อย #ร้านลับ #ของอร่อย #อาหารอร่อย  &amp; ["บุฟเฟ่ต์","ร้านอาหาร","ของกินอร่อย","ร้านลับ","ของอร่อย","อาหารอร่อย"]</t>
  </si>
  <si>
    <t>janjaoandjanjao</t>
  </si>
  <si>
    <t>SOSHI So/ Bangkok</t>
  </si>
  <si>
    <t>Tiktok.com/@janjaoandjanjao</t>
  </si>
  <si>
    <t>https://www.tiktok.com/@janjaoandjanjao/video/7532109973346585864</t>
  </si>
  <si>
    <t>บุฟเฟ่ต์นานาชาติของโรงแรม SO/ Bangkok ตรงสาทร อาหารเยอะมากกกกกก แบบตัดมาลงไม่หมดอ่ะ ชอบที่สุดก็คงจะเป็น Seafood กับ Japanese Grill แล้วก็ขนม คือกินฉ่ำ กลิ้งกลับบ้านได้เลย อันอื่นรสชาติกลางๆ ตามมาตรฐานบุฟเฟ่ต์โรงแรม แนะนำให้จองผ่าน Hungry Hub โปรมา 2 จ่าย 1 คุ้มอยู่ (ถ้าไม่มีโปรแอบแรง😅)  #sobangkok #บุฟเฟ่ต์ #บุฟเฟ่ต์โรงแรม #รีวิวอาหาร #กินกับtiktok #tiktokพากิน #fyp #ฟีดดดシ #โปรโมชั่น #bangkok #fypシ゚  &amp; ["sobangkok","บุฟเฟ่ต์","บุฟเฟ่ต์โรงแรม","รีวิวอาหาร","กินกับtiktok","tiktokพากิน","fyp","ฟีดดดシ","โปรโมชั่น","bangkok","fypシ゚"]</t>
  </si>
  <si>
    <t>Throwback Rooftop Bangkok at Silom Edge</t>
  </si>
  <si>
    <t>Instagram.com/nongnongpaitiao</t>
  </si>
  <si>
    <t>https://www.instagram.com/p/DMpbQXuzuDh/</t>
  </si>
  <si>
    <t>🌆 ดินเนอร์บุฟเฟ่ต์สไตล์ยุโรปกลางสีลม บรรยากาศ Rooftop วิวเมืองสุดโรแมนติก ✨
📍 HYDE &amp; SEEK – Silom Edge ชั้น 9
ใครมองหาดินเนอร์สุดพิเศษ ห้ามพลาด!
✨ A la carte buffet แบบจัดเต็ม ทั้ง
🥩 สเต็ก 🍝 พาสต้า 🍕 พิซซ่า
ของทานเล่น ของหวาน และ
Free flow soft drink + เก๊กฮวยมีฟอง 🍻เสิร์ฟไม่อั้น!
🔥 ราคาเริ่มต้นเพียง 950 บาท / ท่าน
เมื่อจองผ่าน Hungry Hub 👇🏻👇🏻
🔗 http://bit.ly/3GMVfIK
บรรยากาศร้านหรูหรา ตกแต่งสไตล์ยุโรป เหมาะทั้งดินเนอร์กับแฟน หรือรวมแก๊งเพื่อนมาฉลอง Rooftop Outdoor วิวเมืองยามค่ำคืนแบบปังไม่ไหว
🚆 ติด BTS ศาลาแดง และ MRT สีลม เดินทางง่ายมาก
📸 Follow @NongNongPaiTiao for more food &amp; travel reviews
#ดินเนอร์บุฟเฟ่ต์สไตล์ยุโรป
#HYDEandSEEK #DinnerWithAView #RooftopBangkok
#BangkokBuffet #SilomRestaurant #บุฟเฟ่ต์สีลม #HungryHub
#ร้านอาหารวิวสวย #ร้านน่านั่งกรุงเทพ #น้องน้องไปเที่ยว #nongnongpaitiao</t>
  </si>
  <si>
    <t>https://www.tiktok.com/@food.addicts5/video/7532520357304061192</t>
  </si>
  <si>
    <t>"Bangkok Wonderland" บุฟเฟ่ต์ซีฟู้ดหลักร้อย วิวหลักล้าน! 🤩 ร้านลับในซอยเจริญนคร 39 ที่ไม่ได้มีดีแค่ซีฟู้ดสดๆ ส่งตรงจากเรือประมง แต่ยังยกขบวนอาหารนานาชาติกว่า 100 อย่าง พร้อมเครื่องดื่มรีฟิลและขนมหวานไม่อั้น! 🤤 ไฮไลต์เด็ด:  * บุฟเฟ่ต์ไม่จำกัดเวลา: อิ่มฟินตั้งแต่ 16:00-23:00 น.  * ไม่ต้องกลัวเปลืองแรง: น้องพนักงานย่าง/ลวก/นึ่ง เสิร์ฟให้ถึงโต๊ะ! 🍤  * วิวสุดปัง: นั่งชิลริมแม่น้ำเจ้าพระยา ฝั่งตรงข้ามเอเชียทีค ✨  * ราคาดีงาม: เพียง 625.- Net (จากปกติ 694.-) เมื่อจองผ่าน Hungry Hub!  * การันตีความสด: เจอของไม่สดคืนได้เลย ไม่มีค่าปรับ! 👍 เมนูห้ามพลาด: กุ้งแม่น้ำ, ปูม้าดาว, ปูดำ, หอยนางรม, แซลมอนดอง, ทะเลถัง, ปูผัดผงกะหรี่, ซูชิ-ซาชิมิ, ขาหมูเยอรมัน และอีกเพียบ! 🍣🍝 พิกัด: ท้ายซอยเจริญนคร 39 (มีที่จอดรถกว้างขวาง) เวลาเปิด: 16:00-23:00 น. ทุกวัน #BangkokWonderland #บุฟเฟ่ต์ซีฟู้ด #วิวหลักล้าน #HungryHub #รีวิวบุฟเฟ่ต์ #เจริญนคร #ของอร่อยบอกต่อ &amp; ["bangkokwonderland","บุฟเฟ่ต์ซีฟู้ด","วิวหลักล้าน","hungryhub","รีวิวบุฟเฟ่ต์","เจริญนคร","ของอร่อยบอกต่อ"]</t>
  </si>
  <si>
    <t>https://www.instagram.com/p/DMriniMzhVs/</t>
  </si>
  <si>
    <t>#ดินเนอร์บุฟเฟ่ต์สไตล์ยุโรปใจกลางสีลม บรรยากาศ Rooftop วิวเมืองสุดโรแมนติก 🏙️✨
📍 HYDE &amp; SEEK – Silom Edge ชั้น 9
🔥จองกับ HungryHub เริ่มต้นเพียง 950 บาท/ ท่าน 👇🏻👇🏻
http://bit.ly/3GMVfIK
บุฟเฟ่ต์ a la carte รวมเมนูหลากหลายไม่อั้น ไม่ว่าจะเป็น สเต๊ก พาสต้า พิซซ่า ของทานเล่น ของหวาน และเครื่องดื่ม Free flow soft drink✨ พร้อมเก๊กฮวยมีฟอง 🍻 เสิร์ฟ แบบไม่จำกัด
🛋️ ร้านตกแต่งสไตล์ยุโรปหรูหรา เหมาะสำหรับดินเนอร์กับคนพิเศษ หรือสังสรรค์กับกลุ่มเพื่อน
🚆 เดินทางสะดวก ติด BTS ศาลาแดง และ MRT สีลม
📸 มุมถ่ายรูปเยอะมาก พร้อมบรรยากาศ outdoor rooftop เห็นวิวเมืองยามค่ำคืนแบบเต็มตาเลยย
#ดินเนอร์บุฟเฟ่ต์สไตล์ยุโรป 
#hydeandseek #dinnerbuffet #bangkokrestaurant #bangkokdinner #silom #บุฟเฟ่ต์สีลม #hungryhub
#น้องน้องไปเที่ยว #nongnongpaitiao</t>
  </si>
  <si>
    <t>https://www.tiktok.com/@tiewpaireviewpai/video/7533433505183698194</t>
  </si>
  <si>
    <t>ดินเนอร์สุดโรแมนติกใจกลางกรุงเทพ  ใครกำลังหาสถานที่ไว้ฉลองวันพิเศษ หรือจะนัดเดตแบบจริงจัง ร้านอาหารจีนสไตล์กวางตุ้งสุดหรู บนชั้น 59 ของโรงแรม Banyan Tree Bangkok วิวพาโนราม่าแบบ 180 องศา มองเห็นกรุงเทพยามค่ำคืนแบบเต็มตา บรรยากาศเงียบ สงบ และเป็นส่วนตัวมากๆ  เราเห็นใน Hungry Hub โปรค่อนข้างดี แนะนำให้ลองดูแพคเกจที่สนใจได้เลย  @HungryHub_Official  #banyantree #tiktokพากิน #วิวหลักล้าน  #hungryhub #อาหารจีน  #ดินเนอร์  &amp; ["banyantree","tiktokพากิน","วิวหลักล้าน","hungryhub","อาหารจีน","ดินเนอร์"]</t>
  </si>
  <si>
    <t>https://www.tiktok.com/@pyopyo2211/video/7533940865375423751</t>
  </si>
  <si>
    <t>หนึ่งมื้อที่เยาวราช 🥢🦐  #เปลวหมวกแดง #คนไทยเป็นคนตลก #HungryHub #theseafoodrestaurant  &amp; ["เปลวหมวกแดง","คนไทยเป็นคนตลก","hungryhub","theseafoodrestaurant"]</t>
  </si>
  <si>
    <t>Untill Today Coffee</t>
  </si>
  <si>
    <t>https://www.tiktok.com/@pyopyo2211/video/7534339763902369032</t>
  </si>
  <si>
    <t>Untill Today Coffee ☕️ #เปลวหมวกแดง #คนไทยเป็นคนตลก #HungryHub #untilltodaycoffee  &amp; ["เปลวหมวกแดง","คนไทยเป็นคนตลก","hungryhub","untilltodaycoffee"]</t>
  </si>
  <si>
    <t>zziran</t>
  </si>
  <si>
    <t>Instagram.com/zziran</t>
  </si>
  <si>
    <t>https://www.instagram.com/p/DM4m180ybwk/</t>
  </si>
  <si>
    <t xml:space="preserve">치기어린 스무살과 동고동락했던 똑딱이카메라📷 
아직도 장롱 속에 있는지 한번 보실래요? 
젠지들이 우리가 한때@열광했던 카메라들을 좋아해서 리셀하고 비싼 값에 사들이는 중입니다😎 
개인적으로 코로나 이후 가장 많이 방문한 도시가 “방콕🇹🇭“ 인데요. 조금은 익숙해진 방콕을 디카에 담아보니 다시 방문하는 장소도 달리 보이더라구요. 요즘 카메라같은 쨍한 색감이 아니라 몽글몽글해지는 감성 한스푼 추가🫧 #캐논익서스 #oldcamera #ixus300hs #ixy30s #bangkok
그리고 방콕 여행 전 그랩과 더불어 @hungryhub_th @gowabi  어플 꼭 깔고 가셔요✅ 
국내에선 마음편히 가기 어렵던 파인다이닝이나 고급스파도 사전예약하면 최소 30-50프로 할인된 합리적인 가격이라 남는 돈으로 더 신나게 기념품 살수있더라구요? (그래서 전체로 보면 절약은 아님^^^)
iphone16 ver. 업로드도 남았으니 조곰만 참고 계속 친구해주세요🫂 #방콕여행추천 #방콕핫플 #방콕맛집 &amp; </t>
  </si>
  <si>
    <t>lifestyle_dosage</t>
  </si>
  <si>
    <t>Instagram.com/lifestyle_dosage</t>
  </si>
  <si>
    <t>https://www.instagram.com/p/DM6mGzISr_s/</t>
  </si>
  <si>
    <t xml:space="preserve">If you’re in Bangkok and looking for great food, killer views, and a laid-back vibe, you seriously must check this out. 
I had such a fun evening at Saffron Sky Garden. The awesome rooftop bar &amp; restaurant perched on the 52nd floor of Banyan Tree Bangkok 🌇 
With contemporary Thai cuisine, panoramic views of Bangkok’s glittering skyline, and the perfect breezy ambiance, this place is a true gem.
We explored one of their exclusive Sharing Set Packages, packed with vibrant Thai flavors and signature dishes that perfectly complement the view 
👉 Follow me for more travel tips and foodie finds across Thailand 💖
.
.
.
#bangkoknights #travelfoodies #bangkokfoodie #bangkokfoodguide #bangkoktravel #bangkoklife #bangkokrooftop #bangkokrestaurants #foodiefinds #instafoodies #thaifood &amp; </t>
  </si>
  <si>
    <t>https://www.instagram.com/p/DMt0njFvnU-/</t>
  </si>
  <si>
    <t>บุฟเฟต์ซีฟู๊ดไม่อั้นพร้อมวิวติดริมแม่น้ำเจ้าพระยา ในงบไม่เกิน 700 บาท เป็นอีกร้านที่ใครอยากได้วิวสวยๆแต่ไม่อยากจ่ายแพงแนะนำให้มาลอง เราเห็นราคานี้ใน @HungryHub_Official ส่วนตัวคิดว่าคุ้มเมื่อเทียบกับคุณภาพ 📍Bangkok Wonderland #ร้านดินเนอร์ #ร้านริมน้ํา #บุฟเฟต์อาหารทะเล  #hungryhub  &amp; ["ร้านดินเนอร์","ร้านริมน้ํา","บุฟเฟต์อาหารทะเล","hungryhub"]</t>
  </si>
  <si>
    <t>Instagram.com/tiewpaireviewpai</t>
  </si>
  <si>
    <t>https://www.tiktok.com/@tiewpaireviewpai/video/7535288680252984594</t>
  </si>
  <si>
    <t>wherewillearthgoingto</t>
  </si>
  <si>
    <t>Tiktok.com/@wherewillearthgoingto</t>
  </si>
  <si>
    <t>https://www.tiktok.com/@wherewillearthgoingto/video/7535737784724688146</t>
  </si>
  <si>
    <t>khumkubdeal2463</t>
  </si>
  <si>
    <t>ARUN THAI CUISINE BY SEE FAH</t>
  </si>
  <si>
    <t>Tiktok.com/@khumkubdeal2463</t>
  </si>
  <si>
    <t>https://www.tiktok.com/@khumkubdeal2463/video/7535456920757456146</t>
  </si>
  <si>
    <t>hubmeupscotty</t>
  </si>
  <si>
    <t>Above Riva at Riva Arun</t>
  </si>
  <si>
    <t>Tiktok.com/@hubmeupscotty</t>
  </si>
  <si>
    <t>https://www.tiktok.com/@hubmeupscotty/video/7535431643188792583</t>
  </si>
  <si>
    <t>https://www.tiktok.com/@hubmeupscotty/video/7535796719141833992</t>
  </si>
  <si>
    <t>Holli Bolli Rooftop Bar @ Radisson Suites Bangkok Sukhumvit</t>
  </si>
  <si>
    <t>https://www.tiktok.com/@wherewillearthgoingto/video/7536078696701054216</t>
  </si>
  <si>
    <t>https://www.tiktok.com/@wherewillearthgoingto/video/7535792779939630343</t>
  </si>
  <si>
    <t>PengYou Cuisine &amp; Specialty Bar Ekkamai</t>
  </si>
  <si>
    <t>https://www.tiktok.com/@khumkubdeal2463/video/7535812413216591122</t>
  </si>
  <si>
    <t>SOL and LUNA BKK Rooftop</t>
  </si>
  <si>
    <t>https://www.tiktok.com/@tiewpaireviewpai/video/7535643955338284296</t>
  </si>
  <si>
    <t>brent.timm.travel</t>
  </si>
  <si>
    <t>https://tiktok.com/@brent.timm.travel</t>
  </si>
  <si>
    <t>https://www.tiktok.com/@brent.timm.travel/video/7536560947083709727</t>
  </si>
  <si>
    <t>The world’s wildest meat and seafood buffet is at the @Gentle Butcher . This is one of the most memorable meals you can have in Thailand, and you can book your reservation using the  @HungryHub_Official app! #thailand #bangkok #carnivore #buffet #hungryhub  &amp; [null,null,"thailand","bangkok","carnivore","buffet","hungryhub"]</t>
  </si>
  <si>
    <t>https://www.tiktok.com/@hubmeupscotty/video/7536193522047749381</t>
  </si>
  <si>
    <t>https://www.tiktok.com/@kinyup168/video/7536440783281376530</t>
  </si>
  <si>
    <t>Hard Rock Cafe Bangkok</t>
  </si>
  <si>
    <t>https://www.tiktok.com/@hubmeupscotty/video/7536485218954267922</t>
  </si>
  <si>
    <t>Man Ho Chinese Restaurant at JW Marriott Hotel</t>
  </si>
  <si>
    <t>https://www.tiktok.com/@khumkubdeal2463/video/7536584371734580488</t>
  </si>
  <si>
    <t>kk.wong68</t>
  </si>
  <si>
    <t>Tiktok.com/@kk.wong68</t>
  </si>
  <si>
    <t>https://www.tiktok.com/@kk.wong68/video/7537236508692974856</t>
  </si>
  <si>
    <t>https://www.tiktok.com/@hubmeupscotty/video/7537305663710547205</t>
  </si>
  <si>
    <t>https://www.tiktok.com/@khumkubdeal2463/video/7536226026918071560</t>
  </si>
  <si>
    <t>Flamenco Sky Bar Lounge Emquartier</t>
  </si>
  <si>
    <t>https://www.tiktok.com/@wherewillearthgoingto/video/7537285360087272712</t>
  </si>
  <si>
    <t>kinkubmae18</t>
  </si>
  <si>
    <t>Chakrabongse Villas</t>
  </si>
  <si>
    <t>Tiktok.com/@kinkubmae18</t>
  </si>
  <si>
    <t>https://www.tiktok.com/@kinkubmae18/video/7537307484009155848</t>
  </si>
  <si>
    <t>https://www.tiktok.com/@khumkubdeal2463/video/7536962953061453063</t>
  </si>
  <si>
    <t>hiumeuarai</t>
  </si>
  <si>
    <t>CUTTS Thonglor Omakase</t>
  </si>
  <si>
    <t>Tiktok.com/@hiumeuarai</t>
  </si>
  <si>
    <t>https://www.tiktok.com/@hiumeuarai/video/7535551149592579336</t>
  </si>
  <si>
    <t>Red Sky Restaurant 55th Floor</t>
  </si>
  <si>
    <t>https://www.tiktok.com/@kinyup168/video/7537249112857660679</t>
  </si>
  <si>
    <t>liburan_thailand</t>
  </si>
  <si>
    <t>28Ventotto</t>
  </si>
  <si>
    <t>Instagram.com/liburan_thailand</t>
  </si>
  <si>
    <t>https://www.instagram.com/p/DNQVfhnzXSH/</t>
  </si>
  <si>
    <t xml:space="preserve">Mau pengalaman kuliner yang elegan di Bangkok? ✨
28Ventotto adalah destinasi wajib buat kamu yang suka Italian fusion dengan sentuhan premium! Dari steak juicy hingga pasta autentik, semuanya disajikan dengan kualitas terbaik. Booking lewat Hungry Hub bisa dapat harga mulai dari 585 baht untuk menu spesial.
Menu Fusion: Italian, International, German, Steakhouse
Dining style: Wine Bar, Casual Dining, Family Friendly, Cafe/Dessert, Open Air
Fasilitas lengkap: Live music, Scenic view, Indoor &amp; Outdoor seating, Pet friendly, Baby chair, Free Wi-Fi, Parkir luas, dan akses kursi roda
Bisa untuk acara besar (muat sampai 80+ orang)
📍 Lokasi: 66 Soi Chaloem Phrakiat 28, Suan Luang, Bangkok 10250
🕒 Jam buka: 11.00–22.30 waktu setempat
Yuk, langsung booking lewat link @hungryhub_th di bio kami atau komen "Hungry Hub" di kolom komentar biar kita kirim linknya. Gunakan kode promo “WGPHAB” kami untuk dapetin diskon 100 baht spesial!
#KulinerThailand #BangkokEats #ItalianFood #HungryHub &amp; </t>
  </si>
  <si>
    <t>justhungryyet</t>
  </si>
  <si>
    <t>Tiktok.com/@justhungryyet</t>
  </si>
  <si>
    <t>http://tiktok.com/@justhungryyet/video/7536402279897763090</t>
  </si>
  <si>
    <t>hungrygai</t>
  </si>
  <si>
    <t>Tiktok.com/@hungrygai</t>
  </si>
  <si>
    <t>https://www.tiktok.com/@hungrygai/video/7537578315213770002</t>
  </si>
  <si>
    <t>https://www.tiktok.com/@tiewpaireviewpai/video/7537560277823376648</t>
  </si>
  <si>
    <t>https://www.instagram.com/p/DNZ4vAqzdGB/</t>
  </si>
  <si>
    <t xml:space="preserve">Kuliner WAJIB di Bangkok nih!
57th Street Marriott Sukhumvit 57 restoran all‑day dining yang menyajikan buffet internasional plus resep khas Thailand yang menggoda banget
📍 Lokasi: Bangkok Marriott Hotel Sukhumvit, 2 Soi Sukhumvit 57, Klongtan Nua, Khet Watthana, Krung Thep Maha Nakhon 10110, Thailand
🕒 Jam buka: 06.00–22.00 waktu setempat
Suasananya modern banget, dekor cerah dan bold, bikin setiap sudut Instagramable abis
Pilihan buffet-nya lengkap: mulai dari dessert, salad, antipasti ala Italia, masakan India hingga hidangan Barat
Paketnya juga asik, ada “Breakfast Come 2 Pay 1”, “Dinner Buffet + 1 Beer”, “Saturday Brunch dengan harga spesial dari mulai sekitar ฿445 saja
Reviews pengunjung juga oke banget: “A lovely place, luxury place. Good taste and good food”
Recommended banget buat hangout bareng keluarga, meet-up, atau celebrate momen spesial!
🎬 Ayo booking sekarang juga lewat Hungry Hub, akses link di bio atau ketik “MAU” di komen untuk kami kirimkan link nya langsung! Jangan lupa pake kode promo “WGPHAB” biar makin hemat ฿100.
#KulinerThailand #BangkokEats #HungryHub &amp; </t>
  </si>
  <si>
    <t>dr.kung999</t>
  </si>
  <si>
    <t>Shang Palace at Shangri-La Hotel Bangkok</t>
  </si>
  <si>
    <t>Tiktok.com/@dr.kung999</t>
  </si>
  <si>
    <t>https://www.tiktok.com/@dr.kung999/video/7539217535489690898</t>
  </si>
  <si>
    <t>ทานติ่มซำกันค่ะ โรงแรม แชงกรีล่า เป็นบุฟเฟ่ค่ะ net คนละ 1,088 บาท แต่ซื้อทาง Hungry Hub จะถูกกว่าค่ะ😁❤️ #shangpalace #shangrila #food #timsum  &amp; ["shangpalace","shangrila","food","timsum"]</t>
  </si>
  <si>
    <t>https://www.tiktok.com/@tiewpaireviewpai/video/7540718761989410056</t>
  </si>
  <si>
    <t>รูฟท็อปชั้น 40 ของโรงแรม Kimpton Maa-Lai เราแนะนำให้ไปลองเลยเราไปทานเดือนนี้ไม่ถึงพัน แต่เหมือน @HungryHub_Official เดือนกันยาจะลดอีกเหลือตกคนละไม่ถึง 800 บาทอีก 📍Bar.Yard #ร้านดินเนอร์ #รูฟท็อป #rooftopbar #hungryhub #วิวหลักล้าน  &amp; ["ร้านดินเนอร์","รูฟท็อป","rooftopbar","hungryhub","วิวหลักล้าน"]</t>
  </si>
  <si>
    <t>https://www.instagram.com/p/DNkDtCuzMsK/</t>
  </si>
  <si>
    <t xml:space="preserve">Dinner sambil menikmati gemerlap kota Bangkok dari atas kapal mewah?
Saffron Cruise by Banyan Tree jawabannya!
Bayangkan: kamu duduk nyaman di atas kapal elegan yang berlayar di Sungai Chao Phraya, sambil menikmati hidangan autentik Thailand dengan sentuhan modern dari chef kelas dunia. Dari Pad Thai hingga Tom Yum dengan plating mewah, semuanya disajikan dengan suasana fine dining tak terlupakan.
Berangkat dari ICONSIAM Pier 2, kamu bisa merasakan pemandangan spektakuler: kuil-kuil bercahaya, istana megah, hingga skyline Bangkok yang memukau.
Cocok banget buat dinner romantis, perayaan spesial, atau sekadar ingin pengalaman kuliner yang beda dari biasanya.
Fasilitas lengkap:
- Scenic View langsung ke Chao Phraya
- Outdoor Seating dengan angin malam Bangkok
 - Vegan/Vegetarian Friendly
 - Free Wifi &amp; Baby Chair tersedia
- Jam buka: Dinner Cruise setiap malam (cek jadwal saat booking)
 - Corkage fee: THB 1,100 / botol
Siap nikmati pengalaman makan paling ikonik di Bangkok?
Pesan sekarang lewat Hungry Hub di bio kami, atau komen "MAU" biar kami kasih detailnya.
Gunakan juga kode referral spesial "WGPHAB" untuk dapetin promo dari @hungryhubofficial
#KulinerThailand #BangkokEats #TravelToThailand #FoodTok #FYP #BangkokFood #DinnerCruise #SaffronCruise &amp; </t>
  </si>
  <si>
    <t>https://www.tiktok.com/@justhungryyet/video/7540981966477282567</t>
  </si>
  <si>
    <t>Rooftop ติดแกลมราคาหลักร้อย สุขุมวิท71 ถ่ายรูปสวยทุกมุม หรือใครกำลังหาที่ทานมื้อพิเศษที่นี่คือใช่เลย ตอนนี้ hungry hub จัดโปรอยู่น้า #rooftop #rooftopbar #ร้านบรรยากาศดี #ร้านดินเนอร์ #hungryhub  &amp; ["rooftop","rooftopbar","ร้านบรรยากาศดี","ร้านดินเนอร์","hungryhub"]</t>
  </si>
  <si>
    <t>82 Concept</t>
  </si>
  <si>
    <t>https://www.instagram.com/p/DNmcMYkzuUi/</t>
  </si>
  <si>
    <t xml:space="preserve">✨ Mau makan dengan view cantik plus buffet melimpah? Wajib banget mampir ke 82 Concept! ✨
Restoran riverside ini ada di area Charoenkrung Bangkok, terkenal dengan konsep Thai Fusion yang kreatif dan super menggugah selera. Dari Tom Yum Lobster Bisque sampai Wagyu Beef Massaman Curry, semua dibuat dengan sentuhan modern tapi tetap kaya rasa khas Thailand. 🍲🥩
Selain menu yang istimewa, suasananya juga nggak kalah keren. Interior industrial-chic dengan exposed brick wall, live music, dan pilihan seating indoor maupun outdoor bikin vibes makin cozy buat dinner romantis, nongkrong bareng teman, atau bahkan acara spesial. 🎶🌆
📍 Lokasi: 82 Concept Cafe &amp; Eatery, 82 Bang Na Trat - Suvarnabumi Frontage Rd, Tambon Bang Chalong, Amphoe Bang Phli, Chang Wat Samut Prakan 10540, Thailand
🕒 Jam buka: 08.30 – 22.30
💰 Buffet mulai dari ฿759/pax (include free flow soft drink, 90 mins)
Jangan sampai kelewatan pengalaman kuliner all you can eat di sini!
👉 Klik link di bio untuk booking lewat Hungry Hub, atau komen “MAU” biar kita kirimin detailnya.
Pakai juga kode referral "WGPHAB" kami untuk dapetin promo spesial dari Hungry hub!
#HungryHub #SeafoodFeast #FreshSeafood #BangkokEats &amp; </t>
  </si>
  <si>
    <t>https://www.tiktok.com/@justhungryyet/video/7541333607323929863</t>
  </si>
  <si>
    <t>ร้านหม่าล่าชาบูที่อยากจะแนะนำให้ไปทาน คุ้มค่าคุ้มราคามาก  โปร2จ่าย1จองผ่าน Hungry Hub น๊า Kunshine Hotpot Asok  ##บุฟเฟ่ต์ #hungryhub #tiktokพากิน #หม่าล่าหม้อไฟ #ชาบู  &amp; ["บุฟเฟ่ต์","hungryhub","tiktokพากิน","หม่าล่าหม้อไฟ","ชาบู"]</t>
  </si>
  <si>
    <t>https://www.tiktok.com/@tiewpaireviewpai/video/7541611547815070994</t>
  </si>
  <si>
    <t>ใครกำลังหาร้านเหมาะกับมาดินเนอร์หรือจะมากับครอบครัว เราเห็นราคาดีจาก @HungryHub_Official  ใครอยากกินแบบบุฟเฟต์ก็เริ่มต้นแค่คนละ 990 ส่วนเราคิดว่าราคาแพคเกจ 2390 สำหรับ 4 ท่านตกคนไม่ถึง 600 ก็คุ้มแล้ว 📍Vantage Point #ร้านดินเนอร์ #ดินเนอร์ #วิวหลักล้าน #hungryhub #ร้านดีบอกต่อ  &amp; ["ร้านดินเนอร์","ดินเนอร์","วิวหลักล้าน","hungryhub","ร้านดีบอกต่อ"]</t>
  </si>
  <si>
    <t>https://tiktok.com/@justhungryyet</t>
  </si>
  <si>
    <t>https://www.tiktok.com/@justhungryyet/video/7541726151199395090</t>
  </si>
  <si>
    <t>บุฟเฟ่ต์ซีฟู้ดใจกลางเยาวราชที่โคตรคุ้ม สั่งได้ไม่อั้น 2 ชั่วโมง  บอกเลยว่าสายซีฟู้ดต้องมาลองร้านนี้ เราจองผ่าน Hungry Hub 1190฿ ❤️‍🔥 📍The seafood Cafe restaurant  ##บุฟเฟ่ต์##เยาวราช##hungryhub##tiktokพากิน##อาหารทะเล &amp; ["บุฟเฟ่ต์","เยาวราช","hungryhub","tiktokพากิน","อาหารทะเล"]</t>
  </si>
  <si>
    <t>https://www.tiktok.com/@justhungryyet/video/7542011731690802440</t>
  </si>
  <si>
    <t>แจกพิกัด Rooftop สุดปังวิววัดอรุณและพระอาทิตย์ตก 🌇 มาปล่อยใจไปกับสายน้ำและแสงสุดท้ายด้วยกันไหม? จองผ่านแอป Hungry Hub น๊าได้โปรดีแน่นอน 📍Above Riva at Riva Arun  ##rooftop##hungryhub##ร้านริมน้ำ##ดินเนอร์ &amp; ["rooftop","hungryhub","ร้านริมน้ำ","ดินเนอร์"]</t>
  </si>
  <si>
    <t>alitwanderlust</t>
  </si>
  <si>
    <t>Tiktok.com/@alitwanderlust</t>
  </si>
  <si>
    <t>https://www.tiktok.com/@alitwanderlust/video/7543484646739168519</t>
  </si>
  <si>
    <t>Dark Waters Rooftop Bar &amp; Riverside เราได้โต๊ะมุมเอเชียทีคมุมนี้มีโต๊ะเดียวเท่านั้น ทางร้านบอกว่าจองไม่ได้ แต่ถ้ามาไวอาจจะได้โต๊ะนี้ ส่วนเราอยากได้วิวพระอาทิตย์ตกดิน ก็รีบไปดิฮะ ส่วนตัวจองราคาโปรกับ Hungry Hub ราคาดีมาก คุ้มทั้งอาหารและเครื่องดื่มไป 2 คน อิ่มจิงจัง ใครชอบวิวแม่น้ำเจ้าพระยาแบบนี้ไปที่นี่ได้เลย #hungryhub #asiatique #rooftopbar #rooftopbarbangkok #darkwaters   &amp; ["hungryhub","asiatique","rooftopbar","rooftopbarbangkok","darkwaters"]</t>
  </si>
  <si>
    <t>skinsideup</t>
  </si>
  <si>
    <t>Instagram.com/skinsideup</t>
  </si>
  <si>
    <t>https://www.instagram.com/p/DN7yCDKkhAh/</t>
  </si>
  <si>
    <t xml:space="preserve">รีวิวของกินตัวระเบิดบ้างเป็นสีสันชีวิต🥹🌈 หนึ่งในบุฟโรงแรมที่เพลงชอบสุด คือ stock.room ของ @kimptonmaalaibangkok เลย
เพลงเคยไปมา 2 แบบนะ คือ breakfast กับ lunch🍳 แบ่งรีวิวให้ฟังดีกว่า
Brekkie: เป็นอาหารเช้าที่ละลานตาสุดในชีวิต5555555 จะฝรั่งไทยจีนญี่เกายัน middle east มีหมด🌎 ตัวแพงหน่อยอย่าง smoked fish ต่างๆ, cold cuts, ชีส, เหนียวมะม่วงก็ไม่อั้น🥭 มีทั้งของตักเอง ของปรุงต่อจานจัดเต็ม &amp; กลุ่ม pastries คืออบใหม่ๆ ครัวซองค์ flaky ถูกใจ ยันชาไทยหวาน 0 ก็นัว🧡
Lunchie: ทับใจ เลยกลับมาซ้ำ55555 แต่ความวาไรตี้หายไปเยอะ แทนที่ด้วยซีฟู้ด หอยนางรม🦪 (ซึ่งในราคา 7xx.- ยังไม่เห็นที่อื่นทำนะ) เนื้อต่างๆ และหมวด cook to order ที่เน้นเมนูไทย แล้วลิ้นเราๆ เอาดี เพลงว่ารสยังไม่ถึงง่ะ🫠 เหมาะกับมาเพื่อกุ้งหอยปูปลา555555🐟
สรุป ชอบมื้อเช้ามากกว่ามากกกกก มื้อเที่ยงไม่ใช่ไม่ดี เพียงแต่ยังมีคู่แข่งอื่นๆ (ไม่เน้นทะเล espresso, intercon อร่อยกว่า / เน้นหลากหลาย goji, marriott ชนะใส / เน้น cook to order และซีฟู้ด praya, marriott surawongse ฟินกว่า) ที่ชนะใจเรามากกว่าน้า💌 &amp; </t>
  </si>
  <si>
    <t>kin100kg</t>
  </si>
  <si>
    <t>Tiktok.com/@kin100kg</t>
  </si>
  <si>
    <t>https://www.tiktok.com/@kin100kg/video/7544805499372326162</t>
  </si>
  <si>
    <t>แคมเปญใหม่ Guss Damn Good Buffet at Copper Gaysorn Amarin  #CopperBeyondBuffet #hungryhub #คอปเปอร์บุฟเฟต์ #GussDamnGood #บุฟเฟ่ต์ #buffet #lobster #beef #ร้านเด็ด #ร้านดีบอกต่อ #ร้านแนะนํา #อร่อยบอกต่อ #เมนูเด็ด #ร้านดังในติ๊กต๊อก #ร้านเด็ดประเทศไทย  @HungryHub_Official  &amp; ["copperbeyondbuffet","hungryhub","คอปเปอร์บุฟเฟต์","gussdamngood","บุฟเฟ่ต์","buffet","lobster","beef","ร้านเด็ด","ร้านดีบอกต่อ","ร้านแนะนํา","อร่อยบอกต่อ","เมนูเด็ด","ร้านดังในติ๊กต๊อก","ร้านเด็ดประเทศไทย"]</t>
  </si>
  <si>
    <t>paigingun</t>
  </si>
  <si>
    <t>Instagram.com/paigingun</t>
  </si>
  <si>
    <t>https://www.instagram.com/p/DOBNkOVE78y/</t>
  </si>
  <si>
    <t xml:space="preserve">บุฟนานาชาติที่จะเปลี่ยนธีมอาหารทุกวัน! 😲 รอบนี้มาธีมอิตาเลียน เป็นพาสต้าที่ทำถึงที่สุดเท่าที่เคยกินมา! 🔥 แล้วที่พาเพื่อนมาเดทได้เพราะได้โปรแรงของ hungry hub มาไงเธอ 🎉 โปร มา 2 จ่าย 1, มา 4 จ่าย 3 แถมยังมี  Mega Sale ลดสูงสุดถึง 70%!! ลองจิ้งลิงก์ใต้คอมเม้นดูน้าา ✨️
📍 Savio โรงแรมชาเทรียม แกรนด์ กรุงเทพ
#HungryHubSeptember2025 #hungryhub #HHSUPERSEPTEMBER &amp; </t>
  </si>
  <si>
    <t>bowneywawa</t>
  </si>
  <si>
    <t>Tiktok.com/@bowneywawa</t>
  </si>
  <si>
    <t>https://www.tiktok.com/@bowneywawa/video/7544783892247497991</t>
  </si>
  <si>
    <t>🍖ปิ้งย่างเนื้อลายหินอ่อน จ่ายราคาเบาๆ 299 บาท เมื่อจองผ่าน Hungry Hub โปรนี้เฉพาะจันทร์-พฤหัส เท่านั้นนะ ลุยยยย!!! @Gyu-Ya Yakiniku  #yakiniku #ปิ้งย่างบุฟเฟ่ต์ #เนื้อย่าง #รีวิวของดีบอกต่อ #โบนี่พากิน  &amp; ["yakiniku","ปิ้งย่างบุฟเฟ่ต์","เนื้อย่าง","รีวิวของดีบอกต่อ","โบนี่พากิน"]</t>
  </si>
  <si>
    <t>Tiktok.com/@brent.timm.travel</t>
  </si>
  <si>
    <t>https://www.tiktok.com/@brent.timm.travel/video/7544510792192904479</t>
  </si>
  <si>
    <t>Date nights in Bangkok just hit different with roses, boats, and views of the incredible Icon Siam. My girlfriend and I celebrated out anniversary at Siam Yacht Club, and it was one of our most memorable nights in Thailand. We found an amazing deal on this four-course dinner with drinks using the @HungryHub_Official app. This is our 3rd time using Hungry Hub in Bangkok, and it's now our go-to app for finding the best restaurants all around the city. Download it before your next trip to Thailand and treat your partner to a night they'll never forget! #hungryhub #thailand #siam #bangkok #thaifood</t>
  </si>
  <si>
    <t>everydayeatandtravel</t>
  </si>
  <si>
    <t>Instagram.com/everydayeatandtravel</t>
  </si>
  <si>
    <t>https://www.instagram.com/p/DODeUFuAQI9/</t>
  </si>
  <si>
    <t xml:space="preserve">ครั้งแรกของโลก! ที่ Copper Beyond Buffet สาขา Gaysorn Amarin เสิร์ฟ Guss Damn Good แบบไม่อั้น! จัดเต็มถึง 7 รสชาติ 💖✨ พร้อมความฟินแบบพรีเมียมกับ Lobster เนื้อเด้ง หวานฉ่ำ รวมไปจนถึงไลน์อาหารอื่นๆ และยังมี A la Carte Station ที่ปรุงกันแบบจานต่อจาน หรูหราระดับ Fine Dining 
📍สำรองที่นั่งได้แล้ววันนี้ ที่ Hungry Hub  @hungryhub_th 
#hungryhub #copperbeyondbuffet #copperbeyondbuffetgaysornamrin #gussdamngood #gaysornamarin &amp; </t>
  </si>
  <si>
    <t>hiwforever</t>
  </si>
  <si>
    <t>Instagram.com/hiwforever</t>
  </si>
  <si>
    <t>https://www.instagram.com/p/DOC4w28AdSx/</t>
  </si>
  <si>
    <t xml:space="preserve">ใครเล็งโอมากาเสะร้าน Koko ไว้อยู่ ควรจองมากินช่วงนี้! มีโปร 1,500 บาทได้ 16 คอร์ส เสิร์ฟอูนิกับโอโทโร่ให้ด้วย
- ปกติราคาคอร์สคือ 2,999.- แต่ที่ร้านเข้าร่วมแคมเปญ Super September Deals ของ Hungry Hub เลยมีโปรมา 2 จ่าย 1 ซึ่งจะตกเหลือคนละ 1,499.5 บาท
- ด้วยราคานี้ วันที่ไปก็คนแน่นประมาณนึงเลย แต่ก็ขอชมเชฟว่าเมเนจได้ดี ทุกคอร์สเสิร์ฟแบบต่อเนื่องไม่ขาดตอน+สกิลการเอนเตอร์เทนไม่ตก🤣
- โปรจะมีถึง 29 ต.ค. 2568 นะคะ ดูรายละเอียดเมนูกับจองได้ที่ https://hhub.ly/ZLb-m
- จริงๆมีอีกหลายร้านเข้าร่วม ซึ่งส่วนใหญ่จะเป็นโปรมา 2 จ่าย 1 กับมา 4 จ่าย 3 มีตั้งแต่ร้านอาหารญี่ปุ่น ร้านติ่มซำ สเต็ก สุกี้ ยันบุฟเฟ่ต์โรงแรม (ลิสต์ร้านทั้งหมด : https://web.hungryhub.com/th/restaurants/group/hungry-hub-september-deals/web)
📍 อาคารหะรินธร, สาทร 4
#เงินเดือนหมดไปกับของกิน #KokoOmakase #HungryHubSeptember2025 #hungryhub #HHSUPERSEPTEMBER &amp; </t>
  </si>
  <si>
    <t>scottreview</t>
  </si>
  <si>
    <t>Tiktok.com/@scottreview</t>
  </si>
  <si>
    <t>https://www.tiktok.com/@scottreview/video/7545443114568256786</t>
  </si>
  <si>
    <t>เป็นสเต็กจานเดียวที่อิ่มที่สุดสำหรับผมเลยครับ 🥺 #steak #view #chaophrayariver #thailand #hungryhub  &amp; ["steak","view","chaophrayariver","thailand","hungryhub"]</t>
  </si>
  <si>
    <t>https://www.tiktok.com/@pyopyo2211/video/7545839151543848199</t>
  </si>
  <si>
    <t>อาหารจีนพรีเมียมเต็มคอร์สในราคาเพียงครึ่งเดียว 😋 Hungry Hub เค้าจัดโปร มา 2 จ่าย 1 ให้แล้วววว #HungryHubSeptember2025 #hungryhub #HHSUPERSEPTEMBER #manho #เปลวหมวกแดง  &amp; ["hungryhubseptember2025","hungryhub","hhsuperseptember","manho","เปลวหมวกแดง"]</t>
  </si>
  <si>
    <t>https://www.tiktok.com/@justhungryyet/video/7545856453723049224</t>
  </si>
  <si>
    <t>ร้านดินเนอร์ริมน้ำวิวสวยหลักล้าน 🌅 ราคาแค่หลักร้อย บอกเลยว่าห้ามพลาด 📍Dark Water Rooftop Set 1,990 (ตกคนละไม่ถึง 500 ) จองผ่าน Hungry Hub เท่านั้นน้า  ##rooftop##ร้านริมน้ำ##hungryhub##tiktokพากิน##ร้านอาหาร &amp; ["rooftop","ร้านริมน้ำ","hungryhub","tiktokพากิน","ร้านอาหาร"]</t>
  </si>
  <si>
    <t>enzaw74</t>
  </si>
  <si>
    <t>Tiktok.com/@enzaw74</t>
  </si>
  <si>
    <t>https://www.tiktok.com/@enzaw74/video/7545791476773424414</t>
  </si>
  <si>
    <t>#foryou #copper beyond buffet the sense pinklao#hungry hub #eating #bangkokthailand  &amp; ["foryou","copper","hungry","eating","bangkokthailand"]</t>
  </si>
  <si>
    <t>https://www.tiktok.com/@brent.timm.travel/video/7546167174386208030</t>
  </si>
  <si>
    <t>We were both craving Indian food, and found Jharokha by Indus through my favorite food app in Thailand – @HungryHub_Official 🍴✨ And wow… this place blew us away! The flavors were out of this world, every dish packed with spice, depth, and soul 🌶️😍. Combine that with the gorgeous setting and it’s easily one of the most memorable dining experiences I’ve had in Bangkok. Highly recommend if you’re craving authentic Indian cuisine with a touch of elegance. 🙌🔥 Download Hungry hub to find amazing restaurants like this all over Thailand!  #hungryhub #bangkok #indianfood #desifood #thailand &amp; ["hungryhub","bangkok","indianfood","desifood","thailand"]</t>
  </si>
  <si>
    <t>Up &amp; Above Restaurant and Bar (Rooftop) at The Okura Prestige Bangkok</t>
  </si>
  <si>
    <t>https://www.tiktok.com/@justhungryyet/video/7546546407050726663</t>
  </si>
  <si>
    <t>Rooftop วิวเมืองที่สวยยิ่งตอนพระอาทิตย์จะตกนี่คือฟินสุดๆ ใครมีแฟนต้องพามาเดทที่นี่เลย 🌇  แนะนำจองผ่าน Hungry Hub มีหลายราคาให้เลือก 📍Up &amp; Above  #ร้านดีบอกต่อ #rooftop #hungryhub ##vibes  &amp; ["ร้านดีบอกต่อ","rooftop","hungryhub","vibes"]</t>
  </si>
  <si>
    <t>gigigiggy1001</t>
  </si>
  <si>
    <t>Tiktok.com/@gigigiggy1001</t>
  </si>
  <si>
    <t>https://www.tiktok.com/@gigigiggy1001/video/7546982073135844615</t>
  </si>
  <si>
    <t>ร้านอาหารอิตาเลียน Giorgio’s  ติดริมน้ำเจ้าพระยาตรงข้าม iconsiam วิวดี ไปสองคน ตกคนละ 600 บาท ซื้อดีลจาก #hungryhub คุ้มเกินค่ะ 🥰  #giorgios #ItalianFood #sheraton  &amp; ["hungryhub","giorgios","ItalianFood","sheraton"]</t>
  </si>
  <si>
    <t>Glare Eatery &amp; Bar</t>
  </si>
  <si>
    <t>https://www.tiktok.com/@justhungryyet/video/7548447415888579848</t>
  </si>
  <si>
    <t>ดินเนอร์รูฟท็อปที่อยากแนะนำ 🥂  วิวรถไฟฟ้าพร้อมกับบรรยากาศพระอาทิตย์ตกดิน   📍Glare Rooftop  ##rooftop##hungryhub##tiktokพากิน##dinner##vibes &amp; ["rooftop","hungryhub","tiktokพากิน","dinner","vibes"]</t>
  </si>
  <si>
    <t>eat_aday</t>
  </si>
  <si>
    <t>Instagram.com/eat_aday</t>
  </si>
  <si>
    <t>https://www.instagram.com/p/DOixL3IEow1/</t>
  </si>
  <si>
    <t xml:space="preserve">พามาทานบุฟเฟ่ต์ขาปูในราคาไม่ถึงหนึ่งใบเทาที่ 57th Street Marriott Buffet เราจองผ่าน Hungry Hub @hungryhub_th ได้โปร มา 3 จ่าย 2 เหลือเพียง 660 Net ต่อท่าน เลือกเครื่องดื่มได้ 1 แก้ว จะเป็นเบียร์หรือ Soft Drink ก็ได้ 
เป็นบุฟเฟ่ต์อาหารนานาชาติสุดพรีเมียม พร้อมเสิร์ฟ อาหารทะเลซีฟู้ดส์แบบจัดเต็ม ตักได้ไม่อั้น มีขาปูหิมะ กุ้งแม่น้ำเผา หอยแมลภู่ อาหารญี่ปุ่น ซูชิ ซาชิมิ อาหารไทย อาหารอิตาลี อาหารอินเดีย และ เมนูพิเศษประจำวัน เมนูอื่นๆอีกเพียบ
ในบุฟเฟต์รวมขนมหวาน ไอศกรีม เค้ก ขนมไทย ผลไม้รวม เครื่องดื่ม ชา กาแฟ
*** โปรโมชั่นนี้เราจองเป็น Wednesday Dinner Buffet รอบเย็นวันพุธ วันอื่นๆแนะนำโทรสอบถามก่อนค่ะ ***
📍 57th Street Marriott Buffet @marriottbangkok 
🕕 บุฟเฟ่ต์ มีทุกวัน ช่วงเวลา 18.00 - 23.00 น.
📞 02 797 0000 &amp; </t>
  </si>
  <si>
    <t>mueneefanjye</t>
  </si>
  <si>
    <t>Katsu Midori Sushi Centralworld</t>
  </si>
  <si>
    <t>Tiktok.com/@mueneefanjye</t>
  </si>
  <si>
    <t>https://www.tiktok.com/@mueneefanjye/video/7551028657481993480</t>
  </si>
  <si>
    <t>ไม่ต้องหงุดหงิดกะคนขายคิวด้านหน้าร้านอีกแล้ว เพราะตอนนี้ร้าน Katsu Midori เค้าจองคิวล่วงหน้าผ่าน hungry hub ได้แล้วนะ❤️ #katsumidorithailand #centralpark #dusitcentralpark #tiktokพากิน #มื้อนี้แฟนจ่าย  &amp; ["katsumidorithailand","centralpark","dusitcentralpark","tiktokพากิน","มื้อนี้แฟนจ่าย"]</t>
  </si>
  <si>
    <t>morgay_2</t>
  </si>
  <si>
    <t>HUA SENG HONG The Mall Lifestore Bangkapi</t>
  </si>
  <si>
    <t>Tiktok.com/@morgay_2</t>
  </si>
  <si>
    <t>https://www.tiktok.com/@morgay_2/video/7552272478559538439</t>
  </si>
  <si>
    <t>🦞✨ หมอเก๋ MORGAY พาไปจัดเต็ม! รีวิว “มังกรซีฟู้ดบุฟเฟ่ต์” ที่ กรุงเม่มาร์เก็ต เดอะมอลล์บางแค 🍣🦐 จัดหนักทั้งกุ้งแม่น้ำ ปูทะเล หอยนางรม ปลาหมึกสด ๆ รวมถึงเมนูพรีเมียมอีกเพียบ คุ้มสุด ๆ ในเวลา 2 ชั่วโมงเต็ม 📌 มีเป็นรอบ ๆ ⏰ 17.30 น. ⏰ 20.00 น. ✅ จองง่าย ๆ ผ่าน Hungry Hub หรือจะ Walk in ไปก็ได้เลย! ใครเป็นสายบุฟเฟ่ต์ ซีฟู้ดเลิฟเวอร์ ห้ามพลาดเด็ดขาด! 🦐🔥 --- #มังกรซีฟู้ดบุฟเฟ่ต์ #HungryHub #TheMallบางแค #บุฟเฟ่ต์ซีฟู้ด #MORGAYรีวิว  &amp; ["มังกรซีฟู้ดบุฟเฟ่ต์","hungryhub","themallบางแค","บุฟเฟ่ต์ซีฟู้ด","morgayรีวิว"]</t>
  </si>
  <si>
    <t>siaaia1</t>
  </si>
  <si>
    <t>JUMBO Seafood Iconsiam</t>
  </si>
  <si>
    <t>Tiktok.com/@siaaia1</t>
  </si>
  <si>
    <t>https://www.tiktok.com/@siaaia1/video/7552858759106694407</t>
  </si>
  <si>
    <t>🦀✨ ใครเป็นสายซีฟู้ดและติ่มซำบอกเลยว่าห้ามพลาด! ตอนนี้ @JUMBO Seafood TH จัดโปรสุดคุ้มใน Hungry Hub เพียง 1,599.- NET/คน 🍴 ราคานี้บอกเลยว่าครบสุด ๆ 👉 ได้ทั้ง ติ่มซำไม่อั้น 🥟 ซีฟู้ดสดใหม่จัดเต็ม 🐟🦐 รวมไปถึง เครื่องดื่มไม่ต้องจ่ายเพิ่ม 🍹 คือมาแล้วไม่ต้องคิดมาก กินได้สบาย ๆ คุ้มกับอาหารจีนและซีฟู้ดเต็มโต๊ะ บรรยากาศร้านก็น่านั่ง อาหารเสิร์ฟมาแบบจัดเต็มทุกจาน ใครที่อยากพาคนพิเศษ ครอบครัว บอกเลยว่าคุ้มค่าและอิ่มฟินทั้งโต๊ะแน่นอน 💯 #mrtt #seafood  &amp; ["mrtt","seafood"]</t>
  </si>
  <si>
    <t>anchorpremiumbuffet</t>
  </si>
  <si>
    <t>anchor premium buffet</t>
  </si>
  <si>
    <t>Tiktok.com/@anchorpremiumbuffet</t>
  </si>
  <si>
    <t>https://www.tiktok.com/@anchorpremiumbuffet/video/7553590287051017479</t>
  </si>
  <si>
    <t>รับฟัวกราส์ฟรี! 😱 Hungry Hub  จัดโปรโมชั่นดีโปรโมชั่นเด็ดมาให้ จะมีรายละเอียดโปรโมชั่นยังไงกันบ้าง มาดูกันนน บอกเลยว่าอิ่มอร่อยแบบคุ้มๆกันแน่นอนน💙✨  #AnchorBuffet #premiumbuffet #บุฟเฟ่ต์ซีฟู้ดพรีเมี่ยม #บุฟเฟ่ต์ใกล้ฉัน #hungryhub #tiktokพากิน #fyp #CapCut #viral  &amp; ["AnchorBuffet","premiumbuffet","บุฟเฟ่ต์ซีฟู้ดพรีเมี่ยม","บุฟเฟ่ต์ใกล้ฉัน","hungryhub","tiktokพากิน","fyp","CapCut","viral"]</t>
  </si>
  <si>
    <t>microphone_adisak</t>
  </si>
  <si>
    <t>Instagram.com/microphone_adisak</t>
  </si>
  <si>
    <t>https://www.instagram.com/p/DPTX5r1EzhO/</t>
  </si>
  <si>
    <t xml:space="preserve">1,500 ก็พาคุณแม่ไปดินเนอร์หรูริมแม่น้ำเจ้าพระยาได้! 🌃
 ร้าน Giorgio‘s Riverside Royal Orchid Sheraton จองง่าย ๆ ผ่าน @hungryhub_th อาหารอร่อย เครื่องดื่มม็อกเทล วิวแม่น้ำสุดโรแมนติก 🌊🎂
เพราะแม่คือผู้หญิงที่ควรได้รับ Princess Treatment 👑💐
#RiversideDinner #GiorgiosRiverside #HungryHub #ร้านอาหารริมแม่น้ําเจ้าพระยา #วิวแม่น้ําเจ้าพระยา &amp; </t>
  </si>
  <si>
    <t>kivalive</t>
  </si>
  <si>
    <t>https://tiktok.com/@kivalive</t>
  </si>
  <si>
    <t>https://www.tiktok.com/@kivalive/video/7558427391253597447</t>
  </si>
  <si>
    <t>Save this must try buffet spot, you don’t wanna miss it! Copper Beyond Buffet the award-winning buffet in bangkok. Why you should try it? - Best Buffet Restaurants in Bangkok  - Over 140 dishes  - Premium meats, fresh seafood, sushi - Michelin-level desserts.  Pro tip: Book through Hungry Hub to get their full Pack A (Lobster Meal) for only 2,599 THB/pax, skip the queue secured your seat in a minute 😉 @HungryHub_Official #hungryhubthailand #hungryhub #copperbeyondbuffet #bangkok #bangkokthailand  &amp; ["hungryhubthailand","hungryhub","copperbeyondbuffet","bangkok","bangkokthailand"]</t>
  </si>
  <si>
    <t>tong.samunya</t>
  </si>
  <si>
    <t>https://www.instagram.com/p/DPnO2jgkfRD/</t>
  </si>
  <si>
    <t xml:space="preserve">#ลากแฟนไป เดทกินอาหารไทย #บุฟเฟ่ต์  ราคาดีและอร่อยด้วยค่า ไม่ไกลจากสุวรรณภูมิ  ที่ 82 Concept ที่สำคัญต้องจองผ่าน Hungry Hub  เท่านั้นน๊า ❤️ https://hhub.ly/_bd1V
.
 😚  จริงๆเลือกได้ทั้งแบบบุฟเฟต์หรือจะเป็นเซ็ทสำหรับ 1-4คนได้นะค๊า ร้านสวยทำคอนเทนต์ก็ได้ อาหารก็อร่อยค่า มีที่จอดรถไม่ต้องห่วง อาหารหน้าตาดูดีสมฐาสุดๆ รอบนี้เราสองคนเลือกแพ็ค Standard Buffet w 1 Premium Menus &amp; Free Flow Soft Drinks สามารถเลือกเมนูพรีเมียมได้ 1 เมนู  รวมอาหารไทย สปาเกตตี้ สลัด  มากกว่า 80 เมนู ต้ม ผัด ทอดครบ วัตถุดิบ รสชาติ คุณภาพคงที่แนะนำเลยค่า 
 🤍 เราได้ลองหลายเมนูเลย ตามกันได้น๊ามีเยอะกว่าที่บอกอีกค่า
• ไข่เป็ดลูกเขยยางมะตูม 🤍
• ใบเหลียงผัดไข่ 🌿
• ยำปลาแซลมอน 
• ลาบทอด 
• น้ำตกคอหมูย่าง
• ยำวุ้นเส้นโบราณ
 • ปีกไก่ทอดน้ำปลา 
• ออสเตรเลี่ยนเซอร์ลอยเสด็ก
• สเต็กแซลม่อนซอสครีมเห็ด เสิร์ฟพร้อมโขมผัดเนย และมันฝรั่งอบ
• แหนมเอ็นข้อไก่ทอด
• มัสมั่นไก่โบราณ
.
 บอกเลยค่ะว่าร้านนี้มาแต่ 1 หรือ 2 คนก็ไม่พอ อยากให้ชวนเพื่อนๆมาจอยกันเยอะๆเลยค่ะ แล้วร้านนี้อาจจะเป็นร้านประจำทุกคนก็ได่นะคะ ที่สำคัญ อย่าลืมจองผ่านทางนี่น๊าเพื่อไม่พลาดความอร่อยที่คุ้มสุดๆ ❤️ https://hhub.ly/_bd1V
.
#82concept #hungryhub #Thaifood #ThailandRestaurant #อร่อยบอกต่อ #ร้านอาหารใกล้สนามบิน  #Foodie #BKKFood
#อร่อยบอกต่อ &amp; </t>
  </si>
  <si>
    <t>https://tiktok.com/@eatviewgo</t>
  </si>
  <si>
    <t>https://www.tiktok.com/@eatviewgo/video/7560373275960937746</t>
  </si>
  <si>
    <t>วันนี้ขอเสนอโปรฯดีๆ จากร้าน ARIES 24 Cafe' &amp; Resto Bar ร้านอาหารสุดชิลล ที่บรรยากาศชวนให้สังสรรค์แบบสุดๆ แถมยังมีอาหารที่หลากหลาย ยิ่งจองผ่าน Hungry hub ด้วยแล้ว มีโปรสุดคุ้มสำหรับ 1-4 ท่านอีกด้วยเป็นเซ็ตแบบจุกๆ เลือกอาหารได้แบบจัดเต็ม ไม่ว่าจะจานหลัก ของทานเล่น แอบบอก เมนูซี่โครงหมูอร่อยฟินมาก กินคู่กับเส้นพาสต้าบอกเลยโคตรดี แล้วสามารถนั่งชิลฟังเพลงเพลินๆ ได้อีกด้วย สามารถจอดรถได้ที่หน้าร้านเลย สะดวกสุดๆ #eatviewgo #เทรนด์วันนี้tiktok #tiktokพาเที่ยว #tiktokพากิน #hungryhub  &amp; ["eatviewgo","เทรนด์วันนี้tiktok","tiktokพาเที่ยว","tiktokพากิน","hungryhub"]</t>
  </si>
  <si>
    <t>xxpaoxx462</t>
  </si>
  <si>
    <t>https://tiktok.com/@xxpaoxx462</t>
  </si>
  <si>
    <t>https://www.tiktok.com/@xxpaoxx462/video/7560243011087650068</t>
  </si>
  <si>
    <t>น่าจะแค่สาขา Emquartier  กดใน hungryhub #audreycafe #emquartier #hungryhub #buffet #food  &amp; ["audreycafe","emquartier","hungryhub","buffet","food"]</t>
  </si>
  <si>
    <t>fahphyyyyyyyyy</t>
  </si>
  <si>
    <t>The Coffee Academics Velaa Sindhorn Village</t>
  </si>
  <si>
    <t>https://www.instagram.com/p/DQRUnUukz8O/</t>
  </si>
  <si>
    <t xml:space="preserve">ทาน Brunch &amp; จิบกาแฟชิลล์ๆที่ The Coffee Academics @ Velaa Sindhorn Village 🍝☕️✨ @thecoffeeacademicsth 
ฟ้าจองผ่าน Hungry Hub เค้ามีโปร Sharing Set for 2 People 890 บาท ได้อาหาร 2 จาน เครื่องดื่ม 2 แก้วด้วย คุ้มมากกก ❤️ @hungryhub_th 
📍The Coffee Academics @ Velaa Sindhorn Village
⏰ เวลาทำการ : 07.00-22.00 น.
🚗 มีที่จอดรถ
#ฟ้าฟรี้รีวิว #TheCoffeeAcademics #VelaaSindhornVillage #HungryHub #food #foodie #foodblogger #foodstagram #foodreels #foodporn #foodlover &amp; </t>
  </si>
  <si>
    <t>jayeitch</t>
  </si>
  <si>
    <t>https://tiktok.com/@jayeitch</t>
  </si>
  <si>
    <t>https://www.tiktok.com/@jayeitch/video/7562583787599662357</t>
  </si>
  <si>
    <t>Hotaru 119 Omakase was super value for money. Worth a visit! Make a reservation through the Hungry Hub app. #bangkok #omakase #hungryhub #hotaru119  &amp; ["bangkok","omakase","hungryhub","hotaru119"]</t>
  </si>
  <si>
    <t>natalie_lin_89</t>
  </si>
  <si>
    <t>https://tiktok.com/@natalie_lin_89</t>
  </si>
  <si>
    <t>https://www.tiktok.com/@natalie_lin_89/video/7562944080129346837</t>
  </si>
  <si>
    <t>Save this most uniquSave this most unique cave dining in Bangkok! ⠀ 📍Myste Restaurant ⠀ This is absolutely hidden gem with exclusive fine dining in misty cave 😍 ⠀ Start from 5990 baht for 8 course 13 menu, only if you book via @hungryhub_th. Such a great value for this kind of experience 💎 ⠀ Our favorite app to book dining deals in Bangkok ⠀ Every dish here was spectacular. The flavors were meticulously crafted with stunning presentation ✨ ⠀ Don’t miss it for your next trip to Bangkok! ⠀ #bangkok #thailand #hungryhub #finedining #dinner #cafebkk &amp; []</t>
  </si>
  <si>
    <t>https://tiktok.com/@hiumeuarai</t>
  </si>
  <si>
    <t>https://www.tiktok.com/@hiumeuarai/video/7571181005181062418</t>
  </si>
  <si>
    <t>หิวเมื่อไหร่นำเสนอร้านบุฟเฟ่ต์ที่ควรค่าแก่การพาแฟนไปดินเนอร์มาก ที่ “Copper Aquarium Restaurant"  อาหารชวนหิวทุกเมนู ครบจบคาวหวาน ที่สำคัญคือบรรยากาศโรแมนติกสุดๆ คุ้มค่ามาก นั่งไปเลยยาวๆ 3 ชม. 🔥แต่ผู้ใดยังไม่มีคู่ เวลาของคุณมาแล้ว ตอนนี้มีโปร มา4จ่าย3 เหลือ7xx จองผ่าน Hungry hub นะราคาดีเกิน ชวนเพื่อนไปสิคะรออะไร😂 📍Copper Aquarium Restaurant (โรงแรม Amaranta) #หิวเมื่อไหร่ก็เปิดดู #hungryhub #บุฟเฟ่ต์นานาชาติ #copperbuffet #ร้านอาหารกรุงเทพ  &amp; ["หิวเมื่อไหร่ก็เปิดดู","hungryhub","บุฟเฟ่ต์นานาชาติ","copperbuffet","ร้านอาหารกรุงเทพ"]</t>
  </si>
  <si>
    <t>https://tiktok.com/@fahphyyyyyyyyy</t>
  </si>
  <si>
    <t>https://www.tiktok.com/@fahphyyyyyyyyy/video/7571407339782262037</t>
  </si>
  <si>
    <t>🏡 บุฟเฟ่ต์ติ่มซำในบ้านโบราณสุดอลังการ! 🥟✨ @manfulou  มีทั้งเป็ดปักกิ่ง ติ่มซำนึ่งสด และอีกมากมายเกือบ 50 รายการ ในบรรยากาศบ้านโบราณ เหมาะกับพาญาติผู้ใหญ่หรือครอบครัวมาทานมากๆค่ะ จองผ่าน Hungry Hub ได้เลยยย ❤️ @HungryHub_Official  📍Man Fu Lou ⏰ เวลาทำการ : 11.00-14.00 / 18.00-22.00  🚗 มีที่จอดรถ #ฟ้าฟรี้รีวิว #ManFuLou #HungryHub #tiktokพากิน #tiktokพาเที่ยว  &amp; [null,null,"ฟ้าฟรี้รีวิว","manfulou","hungryhub","tiktokพากิน","tiktokพาเที่ยว"]</t>
  </si>
  <si>
    <t>https://www.instagram.com/p/DQ6ZAoBk2fe/</t>
  </si>
  <si>
    <t xml:space="preserve">🏡 บุฟเฟ่ต์ติ่มซำในบ้านโบราณสุดอลังการ! 🥟✨ @manfulou ulou
มีทั้งเป็ดปักกิ่ง ติ่มซำนึ่งสด และอีกมากมายเกือบ 50 รายการ ในบรรยากาศบ้านโบราณ เหมาะกับพาญาติผู้ใหญ่หรือครอบครัวมาทานมากๆค่ะ จองผ่าน Hungry Hub ได้เลยยย ❤️ @hungryhub_th 
📍Man Fu Lou
⏰ เวลาทำการ : 11.00-14.00 / 18.00-22.00 
🚗 มีที่จอดรถ
#ฟ้าฟรี้รีวิว #ManFuLou #HungryHub #food #foodie #foodblogger #foodstagram #foodreels #foodies #foodporn #foodlover #foodreel &amp; </t>
  </si>
  <si>
    <t>https://tiktok.com/@food.addicts5</t>
  </si>
  <si>
    <t>https://www.tiktok.com/@food.addicts5/video/7573661990552407303</t>
  </si>
  <si>
    <t>🤩 บุฟเฟต์มื้อเย็นสุดปัง! 🦞🥩 "Surf &amp; Turf" @ Flavors รร. เรเนซองส์ ราชประสงค์! 📢 ไม่ต้องง้อคนละครึ่ง! เพราะที่นี่ มา 2 จ่าย 1! จ่ายแค่คนละ 890.- สุทธิ! (จากปกติ 1,780.-) คุ้มกว่านี้ไม่มีแล้ว! ✨️ จัดเต็ม ซีฟู้ด &amp; เนื้อพรีเมียม กว่า 100 เมนู! ทั้ง ปูอลาสก้า, กุ้งแม่น้ำ, หอยนางรม 3 สายพันธุ์, ซี่โครงแกะอบ, ซูชิ-ซาชิมิ และอีกเพียบ!  * 🗓️ วัน: พฤหัสบดี - อาทิตย์  * ⏰️ เวลา: 18:00 - 22:30 น. (4:30 ชม. กินจุกๆ!)  * 📍 พิกัด: รร. เรเนซองส์ ราชประสงค์ (ใกล้ BTS ชิดลม ทางออก 2)  * ✅ รวม: น้ำเปล่า/กาแฟ/ชา 🔥 ด่วน! โปรฯ นี้เฉพาะจองผ่านลิงก์ Hungry Hub เท่านั้น! &gt; &gt; &gt; จองโต๊ะเลย: https://hhub.ly/VoZto &gt; &gt; &gt;  &gt; &gt;  &gt;  #FlavorsBangkok #RenaissanceBangkok #Buffet #HungryHub #มา2จ่าย1  &amp; ["flavorsbangkok","renaissancebangkok","buffet","hungryhub","มา2จ่าย1"]</t>
  </si>
  <si>
    <t>hunsa.parzing</t>
  </si>
  <si>
    <t>https://www.instagram.com/p/DQyGNNFk0wH/</t>
  </si>
  <si>
    <t>kkreviewaroundtheworld</t>
  </si>
  <si>
    <t>https://www.tiktok.com/@kkreviewaroundtheworld/video/7545143156786859271</t>
  </si>
  <si>
    <t xml:space="preserve">You&amp;I premium suki buffet  มีโปรราคาพิเศษเฉพาะจองผ่านลิ้งค์ https://bit.ly/49E2WJV เท่านั้นน้า ใครสาย truffle ต้องห้ามพลาดกับ truffle lovers  เพราะเขามีทั้งน้ำซุปทรัฟเฟิล ชีสทรัฟเฟิล กุ้งทรัฟเฟิล 🥘 เป็นหท้อส่วนตัวเลือกได้ 2 น้ำซุปป เมลล์ชีส ชีสทรัฟเฟิลคือฟินน line menu เยอะ 🥩 เนื้อวากิว เนื้อเองกัส ใบพายนอก ลิ้นวัว เนื้อดีทุกตัว !!  seafood แซลม่อน หอยแมลงภู่นิวซีแลนด์ กุ้งแม่น้ำ 🦞🦪 บาร์ผัก หมู ไก่ ลูกชิ้น มาม่า น้ำจิ้มมีให้เลือกเยอะมากก ของหวาน ไอศกรีมแบบตักมาเป็นลูกให้แล้วคือดี พานาคอตต้า เจลลี่ พุดดิ้ง อร่อยทุกอย่าง พนักงานบริการดี ร้านกว้างมาก เป็นชาบูร้านโปรดเลย เดินห้างคิดไรไม่ออกก็เข้า you&amp;i 😂 You&amp;I Premium Suki Buffet The Emquartier  #youandi #youandipremiumsukibuffer #youandipremiumsuki #Shabu #ชาบู #บุฟเฟ่ต์ #บุฟเฟ่ต์กรุงเทพ #ชาบูบุฟเฟ่ต์ #hungryhub #ชาบูร้านเด็ด </t>
  </si>
  <si>
    <t>https://www.tiktok.com/@everydayeatandtravel/video/7545045331180932370</t>
  </si>
  <si>
    <t xml:space="preserve">ในที่สุด ก็ได้มาสักที Copper Beyond Buffet สาขา The Sense ปิ่นเกล้า หรูหราไปกับบรรยากาศสุด Exclusive อีกทั้งยังอร่อยกับเมนูที่หลากหลายสุดพรีเมี่ยม ไม่ว่าจะเป็น เมนูพิเศษอย่าง Lobster ที่มาให้เลือกกันถึง 3 เมนู และเสิร์ฟจัดหนัก จัดเต็มกับเมนูใหม่สุดพิเศษ คุณภาพเหนือระดับ ตกแต่งจานสุดหรู ระดับ Fine Dining ในแบบฉบับ Buffet อีกทั้งยังมีเมนูหลากหลายสุดๆ อาหารทะเล, อาหารญี่ปุ่น, อาหารอิตาเลี่ยน, ขนมหวานที่เลือกสั่งกันได้แบบไม่อั้น คุ้มสุด รีบมากัน  #eatviewgo #tiktokพากิน #อร่อยบอกต่อ #starfuse #ttlocalserviceth #buffet #allyoucaneat @CopperBeyondBuffet #hungryhub </t>
  </si>
  <si>
    <t>Naiwansook Mookata &amp; Café</t>
  </si>
  <si>
    <t>https://www.tiktok.com/@scottreview/video/7545012319147904274</t>
  </si>
  <si>
    <t>𝑬𝒏𝒋𝒐𝒚 𝒐𝒖𝒓 𝒂𝒍𝒍 𝒚𝒐𝒖 𝒄𝒂𝒏 𝒆𝒂𝒕 𝒂 𝒍𝒂 𝒄𝒂𝒓𝒕𝒆 𝒃𝒖𝒇𝒇𝒆𝒕 𝒇𝒐𝒓 𝒍𝒖𝒏𝒄𝒉 𝒐𝒓 𝒅𝒊𝒏𝒏𝒆𝒓! 𝑰𝒕 𝒅𝒐𝒆𝒔𝒏𝒕 𝒈𝒆𝒕 𝒃𝒆𝒕𝒕𝒆𝒓 𝒕𝒉𝒂𝒏 𝒕𝒉𝒊𝒔!💎  𝐋𝐮𝐧𝐜𝐡 (𝟏𝟐:𝟑𝟎 𝐡𝐫𝐬. – 𝟏𝟓:𝟎𝟎 𝐡𝐫𝐬.) 𝐃𝐢𝐧𝐧𝐞𝐫 (𝟏𝟕:𝟎𝟎 𝐡𝐫𝐬. – 𝟐𝟑:𝟎𝟎 𝐡𝐫𝐬.)  บุฟเฟต์เมนูอาหารสุดคุ้มที่มีให้เลือกมากมายเต็มอิ่มไม่อั้น 90 นาทีได้ตลอดทั้งวัน มาลิ้มลองอาหารเลิศรสไปพร้อมกับเพื่อนๆและครอบครัวของคุณได้ที่ 𝗣𝗥𝗜𝗠𝗘  𝗗𝘂𝗲 𝘁𝗼 𝗽𝗼𝗽𝘂𝗹𝗮𝗿 𝗱𝗲𝗺𝗮𝗻𝗱 𝗮𝗱𝘃𝗮𝗻𝗰𝗲 𝗿𝗲𝘀𝗲𝗿𝘃𝗮𝘁𝗶𝗼𝗻 𝗶𝘀 𝗵𝗶𝗴𝗵𝗹𝘆 𝗿𝗲𝗰𝗼𝗺𝗺𝗲𝗻𝗱𝗲𝗱 :)  📍: Prime Restaurant 7th Fl. (SKYVIEW Hotel Bangkok) 📞: 02-011-1111 💚: LINE &gt; @skyviewhotels 🌏: http://bit.ly/skyviewbkk2022  #SKYVIEWHotelBangkok #SKYVIEWHotels #PRIME #HungryHub #BangkokFood #BangkokRestaurant #primerestaurant #bkkfood #bkkbuffet #buffet #Vegan</t>
  </si>
  <si>
    <t>Nonthaburi</t>
  </si>
  <si>
    <t>IX Steak House</t>
  </si>
  <si>
    <t>https://www.instagram.com/p/DQvU8OcEyze/</t>
  </si>
  <si>
    <t>https://www.instagram.com/p/DQvgcQQE6im/</t>
  </si>
  <si>
    <t>https://www.tiktok.com/@hungryjug/video/7574053704215678226</t>
  </si>
  <si>
    <t>ร้านสเต็กฟิวชั่นจานใหญ่ให้เยอะ เมนูอาหารไทยรสชาติจัดจ้านเข้มข้นสุดๆ #creatorsearchinsights #steak #สเต็ก #hungryhub #บางใหญ่  &amp; ["creatorsearchinsights","steak","สเต็ก","hungryhub","บางใหญ่"]</t>
  </si>
  <si>
    <t>Cafe22 by Courtyard by Marriott North Pattaya (Pattaya)</t>
  </si>
  <si>
    <t>https://www.tiktok.com/@hungryhubofficial/video/7529906816264932615</t>
  </si>
  <si>
    <t>#แจกพิกัด บุฟเฟต์โรงแรมเจ้าดังพัทยา #อูนิไม่อั้น😱 งบ 1 ใบเทามึทอน📍Cafe22 by Courtyard by Marriott North Pattaya #hungryhub #TikTokUni #tiktokพากิน #อร่อยบอกต่อ #บุฟเฟ่ต์ #บุฟเฟต์โรงแรม #อูนิ #หลักร้อย #ร้านอาหารพัทยา  &amp; ["แจกพิกัด","อูนิไม่อั้น😱","hungryhub","TikTokUni","tiktokพากิน","อร่อยบอกต่อ","บุฟเฟ่ต์","บุฟเฟต์โรงแรม","อูนิ","หลักร้อย","ร้านอาหารพัทยา"]</t>
  </si>
  <si>
    <t>https://vt.tiktok.com/ZSBbVAxye/</t>
  </si>
  <si>
    <t xml:space="preserve">กินไม่อั้น แต่จ่ายแค่ครึ่ง 🍽️✨
Buffet A La Carte ที่ Cafe22, Courtyard by Marriott North Pattaya
สดใหม่ทุกจาน สั่งได้ไม่ยั้ง! เมนูแน่นมากทั้งสเต็ก กุ้งลายเสือ ข้าวเหนียวมะม่วง
✨ โปรตอนนี้มา 2 จ่าย 1 เหลือคนละแค่ 660 บาทเอง ถึงสิ้นเดือนกันยาเท่านั้นน้า 💥
#Hungryhub #Pattaya #buffet </t>
  </si>
  <si>
    <t>Fish Club Andaz Pattaya Jomtien Beach (Pattaya)</t>
  </si>
  <si>
    <t>https://www.instagram.com/p/DPsNSS3E80i/</t>
  </si>
  <si>
    <t xml:space="preserve">✨ ลากแฟนไปกินข้าว! เปิดวาร์ปเซ็ตลันช์สุดปังที่ Fish Club ริมทะเล Andaz Pattaya! ✨ ​ใครกำลังหาที่เดทแบบหรูหราแต่ราคาสบายกระเป๋า ต้องผ่าน  Hungry Hub เท่านั้น https://hhub.ly/g_X4u
.
​วันนี้เราจะพาไปเช็คอินที่ Fish Club ในโรงแรม Andaz Pattaya Jomtien Beach ร้านอาหารทะเลสุดชิควิวสวยติดทะเล 
​🌊 บรรยากาศ: ร้านสวยมาก! จะนั่งโซนด้านในห้องแอร์เย็นๆ หรือโซน Outdoor รับลมทะเลชิลๆ ก็โรแมนติกสุดๆ ยิ่งช่วงกลางวันแสงสวย ถ่ายรูปออกมาคือปังทุกมุมจริงๆ!
​🦞 ดีล Hungry Hub: ไม่ต้องจ่ายราคาเต็ม! เราจองดีล Lunch Special ผ่าน Hungry Hub มา คือคุ้มแบบตะโกน! ไปหลายคน ก็มีแบบ 8 Dishes + 4 Drinks สำหรับ 4 ท่าน ด้วย ❤️ https://hhub.ly/g_X4u
​
​💖 ทริคสำหรับคนมีคู่ (หรืออยากลากใครไป):
• ​จองก่อน! ย้ำว่าต้องจองผ่าน Hungry Hub เท่านั้นถึงจะได้ราคานี้!
• ​แต่งตัวให้ปัง! วิวสวย แสงดี เตรียมชุดมาถ่ายรูปคู่แบบจัดเต็ม
• ​ไปช่วงกลางวัน (11:00 - 17:00 น.) เพื่อใช้ดีล Lunch Special
​บอกเลยว่าเป็นการ 'ลากแฟน' มาเดทที่คุ้มค่า คุ้มราคา และประทับใจแน่นอน!
​📍 Fish Club, Andaz Pattaya Jomtien Beach
.
​#FishClubPattaya #AndazPattaya #HungryHub #SetLunchSpecial #ร้านอาหารพัทยา #ซีฟู้ดพัทยา #ร้านอาหารติดทะเล #ลากแฟนไปกิน &amp; </t>
  </si>
  <si>
    <t>nong_yumi</t>
  </si>
  <si>
    <t>Masaaki Japanese Premium Buffet (Phuket)</t>
  </si>
  <si>
    <t>https://www.tiktok.com/@nong_yumi/video/7161714732959796507</t>
  </si>
  <si>
    <t>บุฟเฟ่ต์อาหารญี่ปุ่นพรีเมี่ยม มาซากิ #บุฟเฟ่ต์อาหารญี่ปุ่นภูเก็ต #ภูเก็ต #ในยาง #อาหารอร่อย #อาหารญี่ปุ่น #hungryhub #fypシ #masaakibuffet</t>
  </si>
  <si>
    <t>https://www.instagram.com/p/DMP7AqsS3in/</t>
  </si>
  <si>
    <t xml:space="preserve">EDGE BY PAN PACIFIC
Trying one of Singapore's best hotel buffet and saving money by booking through the Hungry Hub app. This amazing buffet include oysters, lobsters, snow crabs, sashimi, wagyu and more!
Get your discounts now with @hungryhub_sg
📍7 Raffles Blvd, Level 3 Pan Pacific, Singapore 039595
#sgfoodie #buffet #seafood #hotelbuffet #hungryhub #wheretoeat #foodreview #hojiakbo #sginstagram #viral #fyp #bigjohnjiak &amp; </t>
  </si>
  <si>
    <t>https://www.tiktok.com/@bigjohnjiak/video/7528770158597246216</t>
  </si>
  <si>
    <t>https://www.instagram.com/p/DN5nozAk1Hi/</t>
  </si>
  <si>
    <t xml:space="preserve">NOZOMI
One of the best premium Japanese buffet that you can find in Singapore that offers over 80 dishes like sashimi, wagyu, uni and more.
Buffet is exclusive to making reservation through The Hungry Hub app only as walk in have no buffet.
📍9 Raffles Blvd, #01-40 Millenia Walk, Singapore 039596
Operating hrs: 11.30am to 9pm
@hungryhub_sg @sg.nozomi
#buffet #japanesefood #sashimi #hungryhub #sushi #wheretoeat #foodreview #hojiakbo #sginstagram #foodvlogger #viral #fyp #bigjohnjiak &amp; </t>
  </si>
  <si>
    <t>https://www.tiktok.com/@bigjohnjiak/video/7543621705701264647</t>
  </si>
  <si>
    <t>https://www.instagram.com/p/DQHMr-_k3wZ/</t>
  </si>
  <si>
    <t xml:space="preserve">OSCAR'S AT CONRAD
If you are looking for a classic hotel buffet for lunch or dinner, Oscar's located at Conrad Singapore Marina Bay is the place to go.
Make you resrvation with Hungry Hub app and save 25% off now.
📍2 Temasek Blvd, Singapore 038982
@hungryhub_sg  @conradsingaporemarinabay
#buffet #hotelbuffet #sgfood #internationalbuffet #savings #wheretoeat #foodreview #hojiakbo #hungryhub #hungryhubsg #foodvlogger #viral #fyp #bigjohnjiak &amp; </t>
  </si>
  <si>
    <t>https://www.instagram.com/p/DQO--2pkwL7/</t>
  </si>
  <si>
    <t xml:space="preserve">COLONY BUFFET
One of the best international buffet that you can find in Singapore with over 150 dishes like oysters, Alaskan crab legs, sashimi, pasta, Angus striploin and more.
Remember to make your reservation with the Hungry Hub app to save time and avoid any disappointment. 
📍The Ritz-Carlton, Millenia Singapore, 7 Raffles Ave., Singapore 039799
@hungryhub_sg @ritzcarltonmilleniasingapore
#buffet #sgfoodie #hotelbuffet #oyster #sashimi #pasta #internationalbuffet #hungryhubsg #foodreview #wheretoeat #hojiakbo #foodvlogger #sginstagram #viral #fyp #bigjohnjiak &amp; </t>
  </si>
  <si>
    <t>https://www.tiktok.com/@bigjohnjiak/video/7565149173075430677</t>
  </si>
  <si>
    <t>COLONY BUFFET One of the best international hotel buffet you can find in Singapore with over 150 dishes like oysters, Alaskan crab legs, sashimi, pasta, Angus striploin and more. Remember to make your reservation with the Hungry Hub app to save time and avoid any disappointment.  📍The Ritz-Carlton, Millenia Singapore, 7 Raffles Ave., Singapore 039799 @hungryhub_sg  #buffet #sgfoodie #hotelbuffet #foodreview #WhereToEat  &amp; [null,"buffet","sgfoodie","hotelbuffet","foodreview","WhereToEat"]</t>
  </si>
  <si>
    <t>https://www.instagram.com/p/DQb3U7EE1A0/</t>
  </si>
  <si>
    <t xml:space="preserve">FU LIN BAR &amp; KITCHEN
This chinese restaurant and bar known for their Yong Tau Foo recently came out with a buffet that serve almost 50 dishes.
Buffet is exclusive to Hungry hub app through reservation and only at Telok Ayer outlet.
📍127 Telok Ayer St, Singapore 068596
Operating hrs: 11am to 12am
Closed on Sunday
@hungryhub_sg @fulinkitchen
#chinesefood #sgfood #buffet #bar #hungryhubsg #wheretoeat #foodreview #hojiakbo #foodvlogger #sginstagram #viral #fyp #bigjohnjiak &amp; </t>
  </si>
  <si>
    <t>https://www.tiktok.com/@bigjohnjiak/video/7567004535508552980</t>
  </si>
  <si>
    <t>FU LIN BAR &amp; KITCHEN This chinese restaurant and bar known for their Yong Tau Foo recently came out with a buffet that serve almost 50 dishes. Buffet is exclusive to Hungry hub app through reservation and only at Telok Ayer outlet. 📍127 Telok Ayer St, Singapore 068596 Operating hrs: 11am to 12am Closed on Sunday @hungryhub_sg  #chinesefood #sgfood #buffet #bar #hungryhubsg  &amp; [null,"chinesefood","sgfood","buffet","bar","hungryhubsg"]</t>
  </si>
  <si>
    <t>Kinara Boat Quay</t>
  </si>
  <si>
    <t>Instagram.com/chai_shin_yih</t>
  </si>
  <si>
    <t>https://www.instagram.com/p/DJZHgujy-e0/</t>
  </si>
  <si>
    <t>[SINGAPORE 🇸🇬] @shrimpprawnseafood – Riverside seafood feast at Boat Quay
Massive prawns, premium seafood combos, and refreshing river breeze, yes please!
We booked our Party Pack via @hungryhub_sg and it’s the best way to get value-packed seafood feasts for 2, 3, or 4 pax. Perfect for date nights or group hangouts.
Located right at Boat Quay, the ambiance is chill and scenic—city lights, river views, and SEAriously fresh seafood dishes that blew us away:
Here’s what we had in our party pack: 
🦐 Oozing Giant Scampi Prawns (2pcs) – Huge scampi loaded with chunky meat and coated in umami roe sauce.
🫕 Super Combo Vermicelli – Slipper lobster, Vannamei prawns &amp; Korean clams in a one-pot seafood wonder!
🍳 Umami Prawn Omelette – Fluffy, wet-style omelette packed with prawny goodness.
🐟 Wild Seabass with Lime &amp; Garlic – Thai-style seabass in a tangy lime-garlic sauce that slaps!
❄️ Snow Prawns (6pcs) – Chilled Vannamei prawns, clean, sweet, and so refreshing!
Book early via Hungry Hub to lock in your seats and unlock exclusive bundles!
#ShrimpPrawnSeafood #HungryHubSG #HungryHub #SingaporeEats #visitsingapore</t>
  </si>
  <si>
    <t>https://www.instagram.com/p/DJbvaCEJEZT/</t>
  </si>
  <si>
    <t>[Singapore🇸🇬] @haitienlo Hai Tien Lo, Pan Pacific Hotel Singapore | Luxe Yum Cha Lunch
Dim sum lovers, this one’s a must. Every bite here is a burst of refined flavour, from premium dim sum, soul-soothing double-boiled soups, Angus beef in foie gras sauce, to scallops in XO sauce that’ll leave you wanting more.
We booked this weekday Yum Cha Lunch via @hungryhub_sg , only SGD 75 nett per pax and totally worth it.
Treat yourself to a value-packed, seamless dining experience with Hungry Hub. Book now and indulge in a dim sum spread that’s truly next level!
#HaiTienLo #PanPacificSingapore #YumChaLunch #HungryHubSG #DimSumLovers #SGLunchSpot #SGBestEats</t>
  </si>
  <si>
    <t>https://www.instagram.com/p/DJl2HIwzKbz/</t>
  </si>
  <si>
    <t>[Singapore🇸🇬] @barcicheti - Pasta &amp; Wine Bar 🍝🍷🥂
Pasta lovers, this one’s calling your name. From creamy burratina with Parma ham, smoky rigatoni cacio e pepe, to rich mafaldine laced with lamb, pork &amp; chorizo, every plate here is packed with soul and flavour. End on a sweet note with tiramisu or almond tart that hits just right.
We booked this exclusive 3-course experience via @hungryhub_sg for just SGD 76 nett per pax, and it comes with a FREE glass of prosecco. Cheers to that!🥂
Whether it’s date night or u catching up with your foodie crew, Hungry Hub makes it easy to dine well without the stress. Book now and treat yourself to an Italian feast worth craving.
#BarCicheti #ItalianFood #PastaLover #HungryHubSG  #DinnerDate</t>
  </si>
  <si>
    <t>https://www.instagram.com/p/DJoejP9zUFK/</t>
  </si>
  <si>
    <t>[Singapore🇸🇬] @mizuya.sg | Special Omakase Lunch S$119 NET (via @hungryhub_sg)
Premium omakase with premium sashimi, Uni sushi, chef’s seasonal starter, silky chawanmushi, 7 kinds of sushi, and a sushi roll finale that left us grinning from ear to ear. 
Plus, free-flow green tea and dessert to wrap it up, pure satisfaction!
This 7-course omakase experience feels luxe but totally worth every cent, and the booking? Smooth and seamless with Hungry Hub.
For omakase lovers looking to treat themselves without breaking the bank, this one’s a must-book.
#MizuyaSG #OmakaseLovers #HungryHubSG #JapaneseLunchSG</t>
  </si>
  <si>
    <t>HH-INEAG</t>
  </si>
  <si>
    <t>eatoutsg</t>
  </si>
  <si>
    <t>Instagram.com/eatoutsg</t>
  </si>
  <si>
    <t>https://www.instagram.com/p/DLrm9bGy1zh/</t>
  </si>
  <si>
    <t>Thirteen BBQ Bar 十三烤吧</t>
  </si>
  <si>
    <t>https://www.instagram.com/p/DKeL1pSTtyA/</t>
  </si>
  <si>
    <t xml:space="preserve">🔥🍢Thirteen BBQ Bar is a hidden gem in Singapore, boasting an impressive 4.8-star rating that is well-deserved. From the moment I stepped in, the lively atmosphere set the stage for an unforgettable dining experience. The menu features a tantalizing array of BBQ dishes, with skewers starting at just $1.20 each, making it a budget-friendly option for anyone craving authentic Chinese flavors.
The highlight of my visit was undoubtedly the BBQ skewers. Each one is expertly marinated and grilled to perfection, delivering a smoky flavor that evokes the essence of Chinese street food culture. I tried a variety of meats and vegetables, and each skewer was a delightful explosion of taste. We chose the mild spicy 微辣 version that was totally enjoyable and not too spicy.
Pairing the skewers with an ice-cold beer elevated the experience even further.
The spacious seating and group-friendly menu make it ideal for gatherings, whether with friends, family, or colleagues. If you’re a fan of Chinese BBQ skewers and looking for a casual dining experience, Thirteen BBQ Bar is a must-visit destination!
@hungryhub_sg is your go-to online dining guide and reservation platform:
✔ Transparent pricing with no hidden fees
✔ Exclusive deals like free-flow drinks, premium set menus, special discounts, and more
✔ Hassle-free, secure reservations at your favourite restaurants
.
#thirteenbbqbar 
#bbqskewers #chinesecuisines #sgfoodreview #goofytwoeats #singaporeinsiders #singaporefoodguide #singaporefoodie #hungrygowheresg #singaporefood #hungryhub &amp; </t>
  </si>
  <si>
    <t>https://www.instagram.com/p/DLXY94lTCZH/</t>
  </si>
  <si>
    <t>https://www.instagram.com/p/DLZVQhcTM-z/</t>
  </si>
  <si>
    <t>Swipe, tap, book your bite
Up to 50% OFF in Singapore??? That’s right! 📢 Singapore foodies, BIG news! After scoring the best food deals across Thailand with the Hungry Hub App, I’m thrilled it’s now available in Singapore! 🇸🇬🍽️
Introducing Restaurant Month – SG Edition(15 June – 15 July) — your golden ticket to up to 50% OFF dining at 2,000+ top restaurants, from indulgent buffets and scenic rooftops to hidden gems and Bayfront favourites!
💥 Featured Deals You’ll Love:
 🍰 Conrad’s La Vanilla Afternoon Tea U.P. S$65.95 → Now only S$56.05
🍽️ Crossroads Buffet @ Singapore Marriott Tang Plaza 👯‍♀️ Come 3, Pay 2 — perfect for your next group meal!
Why I’m hooked on Hungry Hub: ✅ Great deals up to 50% off ✅ Amazing variety of spots all over town ✅ Free cancellation (because plans change!) ✅ Top-notch customer service
🎁 $10 OFF! Use code: HHSGFIRST10SG – Hurry, T&amp;Cs apply!
Book before everyone else does! ✨
https://bit.ly/45qIVYu
📲 Book now on Hungry Hub and don’t miss out — promo runs 15 June to 15 July only!
#HungryHub #RestaurantMonthSG #FoodieFinds #SGEats #FoodDealsSG</t>
  </si>
  <si>
    <t>Lobby Lounge &amp; The Terrace At Conrad Singapore Marina Bay</t>
  </si>
  <si>
    <t>https://www.instagram.com/p/DLzgVdfTdbY/</t>
  </si>
  <si>
    <t xml:space="preserve">🧁A vanilla dream come true 🫖✨
La Vanilla Afternoon Tea at Conrad Singapore Marina Bay — be blown away by how this delicate spice took center stage in every bite! From the rich Truffle Egg on Vanilla Brioche to the elegant Vanilla Peach Tart, and that stunning Vanilla Pod dessert — this seasonal menu is a love letter to locally grown, single-origin vanilla by Mireia 🌿
Remember to check out @hungryhubsg for their Restaurant Month Deal!
💸 First-timers, don’t miss out — use code HHSGFIRST10SG for $10 off in the Hungry Hub app!
#AfternoonTea #LaVanillaAfternoonTea #ConradSingapore #HungryHubSG #VanillaReimagined #SGFoodie #AfternoonTeaLovers #sonysingapore #sonyphotogallery &amp; </t>
  </si>
  <si>
    <t>https://www.instagram.com/p/DN2317lZIBW/</t>
  </si>
  <si>
    <t xml:space="preserve">Just had an amazing Japanese buffet feast at Nozomi 🍣🍱 — and the best part? It’s only $69 NETT for their Standard Buffet with free flow water 🙌 All-you-can-eat, all-you-can-love, from sushi to sashimi and more!
Booking was a breeze on @hungryhub_sg , Thailand’s #1 dining offer app now in Singapore 🇸🇬✨ Not just a reservation app, but one that gives you exclusive deals, nett prices (no hidden charges!), and seamless booking across 2,000+ top restaurants and hotels.
📅 Promo valid till 30 Sep 2025 | Min. 2 pax
👉 Book now via Hungry Hub and treat yourself!
#HungryHubSG #NozomiBuffet #JapaneseBuffet #AllYouCanEat #FoodieSG #BuffetLovers #SGBuffet #singaporeinsiders #singaporefoodguide #sgfoodreview #musttry #buffetsg &amp; </t>
  </si>
  <si>
    <t>https://www.instagram.com/p/DO8Wrm2En_C/</t>
  </si>
  <si>
    <t xml:space="preserve">🔥 Oscar’s Buffet just got a serious glow-up this September! 🔥
I booked through @hungryhub and scored the ultimate foodie experience — Chef Reif Othman’s Kushiyaki Grill Takeover at @conradsgmarinabay 🍢✨
From Angus beef skewers with truffle mayo to corn glazed in ponzu butter, everything was grilled à la minute and packed with smoky, punchy flavors. Truly a treat with the Dubai-based culinary legend make his Singapore debut right here at Oscar’s! 👨🏻‍🍳
And the best part? Booking with Hungry Hub is a game-changer:
✅ 25% off for Oscar’s until mid-November
✅ So many dining spots to choose from
✅ Free cancellation (perfect for last-minute plan changes)
✅ Stellar customer service every time
If you love buffets with a twist, don’t sleep on this one — it’s only on till 30 Sept. 🥂 
.
#HungryWithHungryHub #singaporeinsiders #singaporefoodguide #singaporefoodie #sgfoodreview #greatdeal #sgdeals #sgpromo &amp; </t>
  </si>
  <si>
    <t>https://www.instagram.com/p/DPi-_79EtmJ/</t>
  </si>
  <si>
    <t xml:space="preserve">Just had such a hearty meal at Enjoy Eating House and Bar 🍲✨ Think classic zi char with a fun twist — perfect for sharing with fam &amp; friends. Best part? You can book through the Hungry Hub App and saved more than 20% on their sharing sets 🙌
Why I’m hooked on Hungry Hub:
✅ Up to 50% off on deals
✅ So many dining spots across town
✅ Free cancellation (no stress!)
✅ Always reliable service
If you love good food + good deals, this is the hack you need 👌
#HungryHubSG #EnjoyEatingHouse #SGDining #FoodieFinds #EatDrinkEnjoy &amp; </t>
  </si>
  <si>
    <t>https://www.instagram.com/p/DQEBfN_kvYQ/</t>
  </si>
  <si>
    <t xml:space="preserve">🔥Discount code below🔥 An unforgettable evening at La Brasserie, The Fullerton Bay Hotel — where elegance meets indulgence ✨
From the stunning waterfront views to the warm, refined ambience, every detail set the stage for a perfect 4-course dinner with my loved ones. 💕 Each dish was beautifully plated and full of flavour — from the delicate starters to the perfectly cooked mains and indulgent desserts. 🍽️ The service was impeccable, and the optional cocktail pairings elevated the experience even further.🍸
Best part? Booking was a breeze on @hungryhub_sg — Thailand’s #1 dining offer app now in Singapore! 🇸🇬
Not just a reservation app, but one that gives you exclusive deals, nett prices (no hidden charges!), and seamless booking across 2,000+ top restaurants and hotels.
Use code: DYJNM8 ✨
Get S$10 instant discounts 🔥
#LaBrasserie #FullertonBayHotel #HungryHubSG #DiningExperience #FoodieFinds #DateNight #CocktailPairing &amp; </t>
  </si>
  <si>
    <t>Morita UNIGORO</t>
  </si>
  <si>
    <t>https://www.instagram.com/p/DQHBiIfki-F/</t>
  </si>
  <si>
    <t xml:space="preserve">🔥HUNGRY HUB Discount Code below🔥 
Indulge in a taste of Japan like no other ✨
Had the most exquisite dining experience at Morita UNIGORO — where every dish felt like a piece of art 🍣 From the delicate Shimaaji Sashimi to a 6-course lineup of premium seasonal creations, each course was thoughtfully crafted for an intimate, unforgettable journey 🇯🇵💫
💥 Don’t miss their Limited 1-for-1 Exclusive Course — available till 31 Oct 2025!
Booked easily via @hungryhub_sg , where you’ll always get:
✅ Exclusive dining deals
✅ Nett prices (no hidden charges!)
✅ Seamless booking across 2,000+ top restaurants &amp; hotels
Use code: DYJNM8 ✨
Get S$10 instant discounts 🔥
#HungryHubSG #MoritaUnigoro #JapaneseDining #FoodieFinds #UniLovers #FineDiningSingapore #SushiLovers #HungryHubExclusive &amp; </t>
  </si>
  <si>
    <t>https://www.instagram.com/p/DQTpk9yEut3/</t>
  </si>
  <si>
    <t xml:space="preserve">💥Feast without the splurge!💥 Just scored the Premium Set for 4 at Shrimp Prawn Seafood for only $175 (U.P. $235) — that’s a sweet 25% off, exclusively on @hungryhub_sg 🦐🔥
Picked 5 dishes like the Oozing Giant Scampi Prawn and more — all with drinks included! 😋 The best part? Booking was so easy and fuss-free.
With Hungry Hub, you always get:
✅ Exclusive dining deals
✅ Nett prices (no hidden charges!)
✅ Seamless booking at 2,000+ top restaurants &amp; hotels 🍽️
Use code DYJNM8 to get $10 off instantly! ✨
Valid till 20 Jan 2026 — go book before it’s gone!
#HungryHubSG #HungryHubExclusive #SeafoodLovers #SingaporeEats #FoodieFinds &amp; </t>
  </si>
  <si>
    <t>https://www.instagram.com/p/DQWV40lksJB/</t>
  </si>
  <si>
    <t xml:space="preserve">Why spend full price when you can score straight discounts on @hungryhub_sg ? 💸✨
Booked my Saturday Lunch Buffet at Edge, Pan Pacific Singapore with just a few taps — and it’s cheaper than walk-in rates! 🙌🏻
Think: fresh sashimi &amp; sushi, seafood on ice, char-grilled specialties, and indulgent desserts — the ultimate weekend feast with friends 🍣🦞🍰
The perks don’t stop there ⤵️
✅ Exclusive dining deals you won’t find elsewhere
✅ Nett prices (no hidden fees!)
✅ 2,000+ restaurants &amp; hotels in one app
Use my code DYJNM8 for $10 off instantly 🔥
Because dining smart = dining happier 😋
#HungryHubSG #EdgePanPacific #SingaporeBuffet #BrunchGoals #WeekendEats #FoodieFinds &amp; </t>
  </si>
  <si>
    <t>HH-INHIG</t>
  </si>
  <si>
    <t>hiddenjemmmig</t>
  </si>
  <si>
    <t>Instagram.com/hiddenjemmmig</t>
  </si>
  <si>
    <t>https://www.instagram.com/p/DLceYfIyT2a/</t>
  </si>
  <si>
    <t>HH-INHIM</t>
  </si>
  <si>
    <t>hiddenjemmm</t>
  </si>
  <si>
    <t>Tiktok.com/@hiddenjemmm</t>
  </si>
  <si>
    <t>https://www.tiktok.com/@hiddenjemmm/video/7520977996379917576</t>
  </si>
  <si>
    <t>https://tiktok.com/@jkonthego</t>
  </si>
  <si>
    <t>https://www.tiktok.com/@jkonthego/video/7507807335662816520</t>
  </si>
  <si>
    <t>Fook Kin magical experience 🔥😋 hungry hub with the 👨🏼‍🍳💋 &amp; []</t>
  </si>
  <si>
    <t>Tiktok.com/@jkonthego</t>
  </si>
  <si>
    <t>https://www.tiktok.com/@jkonthego/video/7528997570652261639</t>
  </si>
  <si>
    <t>Booked our seats at Pan Pacific’s Edge Buffet through Hungry Hub and got an almost 20% discount! Use them for access to exclusive discounts at buffets and restaurants around town 👨🏼‍🍳💋 &amp; []</t>
  </si>
  <si>
    <t>HH-INMAR</t>
  </si>
  <si>
    <t>makanwarrior</t>
  </si>
  <si>
    <t>Golden Peony At Conrad Singapore Marina Bay</t>
  </si>
  <si>
    <t>Instagram.com/makanwarrior</t>
  </si>
  <si>
    <t>https://www.instagram.com/p/DLcgI8Qy5-i/</t>
  </si>
  <si>
    <t>Tiktok.com/@makanwarrior</t>
  </si>
  <si>
    <t>https://www.tiktok.com/@makanwarrior/video/7522106094123257096</t>
  </si>
  <si>
    <t>https://www.instagram.com/p/DQwdXy8iUi0/</t>
  </si>
  <si>
    <t xml:space="preserve">@goldenpeony 
Easily one of the best meals I had this year was my dinner at @goldenpeony . Known for its craftsmanship of Cantonese culinary, Golden Peony blends tradition with artistry. With a storied heritage, it continues to innovate while honouring its rich legacy.
🥢
Here are some of the highlights of their Ala carte and set menu*
🐖Stewed ‘Dong Po’ Pork Belly with Seasonal Vegetables
🎃Pumpkin Millet Rice Broth topped with Scallop Mousse
Trio Platter
🦆 Herbal Roasted Duck
🐓Imperial Poached Chicken, Sand Ginger
🐖Honey-Glazed Iberico Pork ‘Char Siew’
🍜Crispy Egg Noodle
Served with Crab Meat and Sliced Fish in Chili Vinegar Sauce
Dessert
🥑Chilled Cream of Avocado
Basil Seed, Vanilla Ice Cream
❗️50% off📍
The good news folks is that now you can try their cusine the smart way! By that I meant using @hungryhub where all you need to do is Swipe, tap, book your bite which can give you up to 50% OFF!
All you have to do is download the application, book and head over!
👉🏽https://bit.ly/45qIVYu
📍
Golden Peony
2 Temasek Boulevard
Singapore 038982
*menu items are subject to change
#HungryHub#goldenpenoysg#FoodieFinds #SGEatsFoodDealsSG#Foodies#foodpornsg#sgfoodporn#singaporeinsiders#singaporefood#sgfoodtrend#sgcafe#cafesg#sgcafefood#cafehoppingsg#sgcafes#cheapandgoodsg#promosg#eatsmart#bestapp#discountsg#promoappsg &amp; </t>
  </si>
  <si>
    <t>Tiktok.com/@parttimefoodblogger</t>
  </si>
  <si>
    <t>https://www.tiktok.com/@parttimefoodblogger/video/7520186271181032711</t>
  </si>
  <si>
    <t xml:space="preserve">Up to 50% OFF at top restaurants...Somebody call the foodie police 🚔🍴
📍SG only, for Hungry Hub's Restaurant Month (Valid only 15th June–15th July.)
Link’s here 👉 https://bit.ly/45qIVYu
You snooze, you LOSE. 💀 
✨ App Features at a Glance:
💸 Up to 50% Off on top restaurants and exclusive dining deals
🍽️ 2,200+ Restaurants including buffets, rooftops, hidden gems &amp; trending hotspots
🔄 Free Cancellation for extra flexibility
👯‍♀️ Group dining made easy (and affordable)
 $10 OFF with code RM10. Hurry! 🍣🕶️💼  
#HungryHub #RestaurantMonthSG #FoodieFinds #SGEats #FoodDealsSG #sgfyp #sgfood #whattoeatsg #wheretoeatsg #singapore #sgfoodies #ptfb #parttimefoodblogger #新加坡 #新加坡美食 #foodinsingapore </t>
  </si>
  <si>
    <t>https://www.instagram.com/p/DLZ0oCxyA57/</t>
  </si>
  <si>
    <t>Latin American</t>
  </si>
  <si>
    <t>https://www.instagram.com/p/DO8aglVElPD/</t>
  </si>
  <si>
    <t xml:space="preserve">Super September Deals - Up to 50% OFF at top restaurants!
Book now until September 30th, exclusively on Hungry Hub.
@hungryhub_sg 
✨ App Features at a Glance:
💸 Up to 50% off on top restaurants and exclusive dining deals
🍽️ 2,200+ Restaurants including buffets, rooftops, hidden gems &amp; trending hotspots
🔄 Free Cancellation for extra flexibility
👯‍♀️ Group dining made easy (and affordable)
#singapore #ptfb #parttimefoodblogger #新加坡 #新加坡美食 &amp; </t>
  </si>
  <si>
    <t>https://www.tiktok.com/@parttimefoodblogger/video/7552935247994703111</t>
  </si>
  <si>
    <t>Super September Deals - Up to 50% OFF at top restaurants! Book now until September 30th, exclusively on Hungry Hub. ✨ App Features at a Glance: 💸 Up to 50% off on top restaurants and exclusive dining deals 🍽️ 2,200+ Restaurants including buffets, rooftops, hidden gems &amp; trending hotspots 🔄 Free Cancellation for extra flexibility 👯‍♀️ Group dining made easy (and affordable) #singapore #ptfb #parttimefoodblogger #新加坡 #新加坡美食 &amp; ["singapore","ptfb","parttimefoodblogger","新加坡","新加坡美食"]</t>
  </si>
  <si>
    <t>eatwithandrewchan</t>
  </si>
  <si>
    <t>Instagram.com/eatwithandrewchan</t>
  </si>
  <si>
    <t>https://www.instagram.com/p/DN8Nn4BjyUy/</t>
  </si>
  <si>
    <t xml:space="preserve">Thanks for a wonderful dinner, great Italian food, amazing vibes, and most importantly, a great 3-course package from Hungry Hub at Bar Cecheti, Chinatown, Singapore.
Grab your special deals and discounts with Hungry Hub
#foodie #foodgasm #foodporn #food #foods #foodblogger #foodpornshare #instafood #foodstagram #foodoftheday #travelblogger #travelstagram #instatravel #travelphoto #travel #travelblog #mustsee #mustvisit #travelphotographer #roadtrip  #roadtrippers #wanderlust #hungryhub #barcicheti &amp; </t>
  </si>
  <si>
    <t>https://www.tiktok.com/@roadtrippers.asia/video/7543925468622261512</t>
  </si>
  <si>
    <t>https://www.tiktok.com/@roadtrippers.asia/video/7545742829151128840</t>
  </si>
  <si>
    <t>https://www.instagram.com/p/DOYmUIVj4Cp/</t>
  </si>
  <si>
    <t xml:space="preserve">A 3 course fine dine meal with a vista of Marina Bay Waterfront for just 58 dollars .. let me share with you how we got such a great deal
#hungryhub #riviera #foodie #foodgasm #foodporn #food #foods #foodblogger #foodpornshare #instafood #foodstagram #foodoftheday #travelblogger #hungryhub_sg #travelstagram #instatravel #travelphoto #travel #travelblog #mustsee #mustvisit #singapore #marinabay #travelphotographer #roadtrip  #roadtrippers #wanderlust &amp; </t>
  </si>
  <si>
    <t>https://www.tiktok.com/@roadtrippers.asia/video/7548246965876821266</t>
  </si>
  <si>
    <t>https://www.instagram.com/p/DOZt1sTk4L5/</t>
  </si>
  <si>
    <t xml:space="preserve">Thanks for a wonderful lunch, brother .. great food, excellent company, and most importantly, a great 6-item meal package at Fu Lin in Clarke Quay. 
Do check out this amazing deal and more at Hungry Hub
#hungryhub_sg #hubgryhub #fulin #clarkequay #foodie #foodgasm #foodporn #food #foods #foodblogger #foodpornshare #instafood #foodstagram #foodoftheday #travelblogger #travelstagram #instatravel #travelphoto #travel #travelblog #mustsee #mustvisit #sgfoodie #singaporefood #travelphotographer #roadtrip  #roadtrippers #wanderlust &amp; </t>
  </si>
  <si>
    <t>https://www.instagram.com/p/DP6kHo1D1oL/</t>
  </si>
  <si>
    <t xml:space="preserve">Brought my friends out to Boay Quay for some fantastic steel pot vermicelli lunch, we all loved it and even more with the fantastic deal from Hungry Hub, as we got a free lobster 
@hungryhub_SG
#Hungryhub #HungryHubSG #shrimpprawnseafood #foodie #foodgasm #foodporn #food #foods #foodblogger #foodpornshare #instafood #foodstagram #foodoftheday #travelblogger #travelstagram #instatravel #travelphoto #travel #travelblog #mustsee #mustvisit #singapore #boatquay #travelphotographer #roadtrip  #roadtrippers #wanderlust &amp; </t>
  </si>
  <si>
    <t>https://tiktok.com/@roadtrippers.asia</t>
  </si>
  <si>
    <t>https://www.tiktok.com/@roadtrippers.asia/video/7562437444570795271</t>
  </si>
  <si>
    <t>Brought my friends out to Boay Quay for some fantastic steel pot vermicelli lunch, we all loved it and even more with the fantastic deal from Hungry Hub, as we got a free lobster  #Hungryhub #HungryHubSG #sgfoodie  #foodreview #singapore  @hungryhub_sg  &amp; ["hungryhub","hungryhubsg","sgfoodie","foodreview","singapore",null]</t>
  </si>
  <si>
    <t>https://www.tiktok.com/@roadtrippers.asia/video/7563193731742960914</t>
  </si>
  <si>
    <t>This has got to be the wildest dinner experience in Singapore - Absurdities. It is a 2 hours, 6 course omakase journey through the multi-universe and we loved it and even more with the fantastic deal from Hungry Hub, as we got 2 pairing drinks for free. @hungryhub_sg  #Hungryhub #HungryHubSG #sgtiktok  #tiktoksg #sgfoodie  &amp; [null,"hungryhub","hungryhubsg","sgtiktok","tiktoksg","sgfoodie"]</t>
  </si>
  <si>
    <t>https://www.instagram.com/p/DQDO92CkqKX/</t>
  </si>
  <si>
    <t xml:space="preserve">This has got to be the wildest dinner experience in Singapore - Absurdities. It is a 2 hours, 6 course omakase journey through the multi-universe and we loved it and even more with the fantastic deal from Hungry Hub, as we got 2 pairing drinks for free.
@hungryhub_sg
#Hungryhub #HungryHubSG #absurdities #foodie #foodgasm #foodporn #food #foods #foodblogger #foodpornshare #instafood #foodstagram #foodoftheday #travelblogger #travelstagram #instatravel #travelphoto #travel #travelblog #mustsee #mustvisit #singapore  #travelphotographer #roadtrip  #roadtrippers #wanderlust &amp; </t>
  </si>
  <si>
    <t>https://www.tiktok.com/@roadtrippers.asia/video/7564393999268695303</t>
  </si>
  <si>
    <t>Had a wonderful Saturday buffet lunch in Edge @ Pan Pacific Hotel with my friends and we got almost 20% off their walk in rates thru our Hungry Hub app. @hungryhub_sg  #Hungryhub #HungryHubSG #panpacifichotel #foodie #foodgasm                         &amp; [null,"hungryhub","hungryhubsg","panpacifichotel","foodie","foodgasm"]</t>
  </si>
  <si>
    <t>https://www.instagram.com/p/DQJyPDaj9jV/</t>
  </si>
  <si>
    <t xml:space="preserve">Had a wonderful Saturday buffet lunch in Edge @ Pan Pacific Hotel with my friends and we got almost 20% off their walk in rates thru our Hungry Hub app.
@hungryhub_SG
#Hungryhub #HungryHubSG #panpacifichotel #foodie #foodgasm #foodporn #food #foods #foodblogger #foodpornshare #instafood #foodstagram #foodoftheday #travelblogger #travelstagram #instatravel #travelphoto #travel #travelblog #mustsee #mustvisit #singapore #marina #singapore #travelphotographer #roadtrip  #roadtrippers #wanderlust &amp; </t>
  </si>
  <si>
    <t>https://www.tiktok.com/@roadtrippers.asia/video/7565882043284983058</t>
  </si>
  <si>
    <t>Hungry Hub has turn this Horse's Mouth in Millenia Walk into an all you can eat place with exclusive Latin-Asian buffet from just $85 nett per person. My friend and I had the buffet dinner there last week and we could just pretty much order anything from their menu. @hungryhubofficial @horsesmouthbar.sg  #Hungryhub #HungryHubSG #foodie #tiktoksg #foodreview    &amp; [null,null,"hungryhub","hungryhubsg","foodie","tiktoksg","foodreview"]</t>
  </si>
  <si>
    <t>https://www.instagram.com/p/DQT-zlUD3B9/</t>
  </si>
  <si>
    <t xml:space="preserve">Hungry Hub has turn this Horse's Mouth in Millenia Walk into an all you can eat place with exclusive Latin-Asian buffet from just $85 nett per person. My friend and I had the buffet dinner there last week and we could just pretty much order anything from their menu.
@hungryhub_sg
#Hungryhub #HungryHubSG #foodie #foodgasm #foodporn #food #foods #foodblogger #foodpornshare #instafood #foodstagram #foodoftheday #travelblogger #travelstagram #instatravel #travelphoto #travel #travelblog #mustsee #mustvisit #singapore #horsesmouth #singapore #travelphotographer #roadtrip  #roadtrippers #wanderlust &amp; </t>
  </si>
  <si>
    <t>https://www.tiktok.com/@roadtrippers.asia/video/7566165351461932306</t>
  </si>
  <si>
    <t>Hungry Hub has turned this popular Japanese restaurant, Nozomi at The Star Vista into an all you can eat place for just $69 nett per person and my friends and I had a wonderful buffet lunch there recently.  @hungryhubofficial @nozomi.sg  #Hungryhub #HungryHubSG #foodiesg #tiktoksg #tiktokmalaysia                 &amp; [null,null,"hungryhub","hungryhubsg","foodiesg","tiktoksg","tiktokmalaysia"]</t>
  </si>
  <si>
    <t>https://www.instagram.com/p/DQVupg-D5mh/</t>
  </si>
  <si>
    <t xml:space="preserve">Hungry Hub has turned this popular Japanese restaurant, Nozomi at The Star Vista into an all you can eat place for just $69 nett per person and my friends and I had a wonderful buffet lunch there recently. 
@hungryhub_sg
#Hungryhub #HungryHubSG #nozomi #foodie #foodgasm #foodporn #food #foods #foodblogger #foodpornshare #instafood #foodstagram #foodoftheday #travelblogger #travelstagram #instatravel #travelphoto #travel #travelblog #mustsee #mustvisit #singapore #japanesebuffet #singapore #travelphotographer #roadtrip  #roadtrippers #wanderlust &amp; </t>
  </si>
  <si>
    <t>https://www.tiktok.com/@roadtrippers.asia/video/7566785805281201416</t>
  </si>
  <si>
    <t>Hungry Hub has this exclusive 7 course sharing meal here at Mama Diam, Singapore's coolest hidden gastobar on Prinsep Road. My friends and I had the sharing set dinner there last week and we had a great time. @hungryhub_SG #Hungryhub #HungryHubSG #Foodie #tiktoksg #tiktokviral                          &amp; ["hungryhub","hungryhubsg","foodie","tiktoksg","tiktokviral"]</t>
  </si>
  <si>
    <t>https://www.instagram.com/p/DQdH93Mj6zh/</t>
  </si>
  <si>
    <t xml:space="preserve">Hungry Hub has this exclusive 7 course sharing meal here at Mama Diam, Singapore's coolest hidden gastobar on Prinsep Road. My friends and I had the sharing set dinner there last week and we had a great time.
@hungryhub_sg
#Hungryhub #HungryHubSG #foodie #foodgasm #foodporn #food #foods #foodblogger #foodpornshare #instafood #foodstagram #foodoftheday #travelblogger #travelstagram #instatravel #travelphoto #travel #travelblog #mustsee #mustvisit #singapore #mamadiam  #singapore #travelphotographer #roadtrip  #roadtrippers #wanderlust #mamadiam &amp; </t>
  </si>
  <si>
    <t>Instagram.com/tachichosz</t>
  </si>
  <si>
    <t>https://www.instagram.com/p/DI2vFSITqp-/</t>
  </si>
  <si>
    <t>Savour Singapore 🇸🇬 (Part 1) :
Indulging High-Tea heaven at Tea Lounge, Conrad Singapore Orchard — booked effortlessly via @hungryhub_sg (bless their hassle-free system cause I’m all about good food &amp; good planning 💁🏻‍♀️)
As for the buffet, from elevated local bites to desserts that made my taste buds sing; I now see that Singapore is more than a stopover — it’s a must visit for anyone chasing world-class food experiences.✨
Personal favourites? 
• Orange Blossom Raisin Scones (y’all know I take my scones VERY seriously) 🤤
• Japanese Snow Crab &amp; Shrimp Tart
• Salted Egg Yolk Pumpkin Quiche
• Crispy Vermicelli Prawns
• Crispy Fried Chicken + Lemon Cheese Cream 🙌🏻
• Sous vide egg &amp; Brioche Toast ✅
• Rich Chocolate Cake
• Banana Cream + Cinnamon Trifle
• Traditional Carrot Cake
Paired with perfect tea blend of 🫖
• Raja Ulam 
• Singapura Spice
@conradsingaporeorachard via Hungry Hub
All you can eat Weekend High-Tea Buffet
$76/pax (min of 2 pax)
Saturday &amp; Sunday
(12.00 to 2.15 PM or 3.00 to 5.15 PM) 
Stay tuned for PART 2 of Savour Singapore ❤️
@visit_singapore
#VisitSingapore #PassionMadePossible #flyingchouxbox #HungryHub #SavourSingapore</t>
  </si>
  <si>
    <t>Egyptian</t>
  </si>
  <si>
    <t>https://www.instagram.com/p/DI_EXa_zEg0/</t>
  </si>
  <si>
    <t>Savour Singapore 🇸🇬 (Part 2) :
A taste of the Middle East at Grand Konak Turkish &amp; Lebanese Cuisine — easily booked through @hungryhub_sg (blessing my foodie soul once again).
Delicious, authentic, and overflowing with bold flavours — Singapore really is a dream for culinary explorers.
@grandkonak via Hungry Hub
Sharing set for 2 (5 dishes + 1 drink per person)
$199 nett/pack
Daily (11.00AM – 11.30PM)
Can’t wait to share PART 3 of Savour Singapore ❤️
@visit_singapore
#VisitSingapore #PassionMadePossible #FlyingChouxBox #HungryHub #SavourSingapore #IamTB</t>
  </si>
  <si>
    <t>https://www.instagram.com/p/DJEuP6sTa9m/</t>
  </si>
  <si>
    <t>Savour Singapore 🇸🇬 (Part 3) :
Bone Apple Tea Bistro feels like a warm hug wrapped in fine dining flavours 💞 easily booked through @hungryhub_sg — saving my foodie adventures once again! 🥹
What makes it extra special? The chef, a talented Malaysian backed by over a decade of experience in luxury hotels, pours a personal touch into every dish.
In fact, one of the star dishes was originally whipped up spontaneously for a friend — and it became so loved, it earned a permanent spot on the menu! ✨
Fresh, creative, and unbelievably flavourful, Bone Apple Tea serves gourmet-level meals in a cosy, homey space. Prices are friendly &amp; the desserts change based on what’s available — adding a little surprise to every visit!
TIP: you can also share your dietary preferences/restrictions ahead of time for a truly personalised experience! 📝
@boneappletea_sg via HungryHub
$69 Lunch Set for 2 pax
Mon (3.30PM - 11.00PM)
Tues - Sat (11.00AM - 11.00PM)
Stay tuned for PART 4 of Savour Singapore ❤️
@visit_singapore
#VisitSingapore #PassionMadePossible #flyingchouxbox #HungryHub #SavourSingapore #IamTB</t>
  </si>
  <si>
    <t>https://www.instagram.com/p/DJ_DX7TTY1o/</t>
  </si>
  <si>
    <t>Savour Singapore 🇸🇬 (Part 4) :
Turkish nights &amp; tasty bites ✨
Dinner at Taksim Restaurant felt like a quick escape to the middle east —think grilled halloumi, juicy Iskender kebeb, a colourful mezza platter, and baklava with carrot ice cream (surprisingly addictive 🧡).
But let’s talk about what made it all come together so smoothly—booking with @hungryhub_sg.
✅ I knew exactly what I was paying upfront (no surprises).
✅ Booking was super easy, straight from the app.
✅ And the best part? The exclusive packages you get through Hungry Hub aren’t available if you walk in. It’s like unlocking a little VIP moment every time you book.
So if you’re after good food and a better dining experience, trust me—book it the smart way.
@taksim.sg via HungryHub
$99 (Sharing set for 2 pax)
Mon - Sun (11.00AM to 1.00AM)
Stay tuned for PART 5 (the finale) of Savour Singapore ❤️
#VisitSingapore #PassionMadePossible #flyingchouxbox #HungryHub #SavourSingapore</t>
  </si>
  <si>
    <t>https://www.instagram.com/p/DKKAO79Tw7b/</t>
  </si>
  <si>
    <t xml:space="preserve">Savour Singapore 🇸🇬 (Part 5 – Finale)
Spilling tea (literally and figuratively) ☕🫖💬
Our last stop: Tea Bliss at Waterfall Lounge, Furama Riverfront — a charming afternoon tea set with buttery scones, strawberry domes 🍓, savoury bagels, and chicken pie by Chef Don Lim 🥧✨
And once again, @hungryhub_sg made it all super smooth:
✅ Transparent pricing (no surprises 💸)
✅ Quick app booking 📲
✅ Exclusive packages you won’t get if you walk in 🙅🏻‍♀️
The perfect way to end a delicious trip — sweet bites, hot tea, and even hotter gossip with my fave person 🥰
📍 Waterfall Lounge @furamasingapore
Afternoon tea at $50 per set (serves 2 pax) 
Mon - Sun (3.00PM to 5.00PM)
#VisitSingapore #PassionMadePossible #flyingchouxbox #HungryHub #SavourSingapore &amp; </t>
  </si>
  <si>
    <t>HH-LODEZ</t>
  </si>
  <si>
    <t>deeniseglitz</t>
  </si>
  <si>
    <t>Instagram.com/deeniseglitz</t>
  </si>
  <si>
    <t>https://www.instagram.com/p/DGSY6TOykD2/</t>
  </si>
  <si>
    <t>A decent omakase at Tanjong Pagar to check out. 
Book a table via @hungryhub_sg 
📍Mizuya
1 Tras Link, #01-12 
Orchid Hotel Singapore
Singapore 078867
#hungryhub</t>
  </si>
  <si>
    <t>https://www.instagram.com/p/DGUbyuSS__n/</t>
  </si>
  <si>
    <t>If you are craving for some Thai food for supper, this is where you can head to.
Book a table via @hungryhub_sg 
📍Warm Up Cafe
601 MacPherson Road 
#01-37 Grantral Mall
Singapore 368242
#hungryhub</t>
  </si>
  <si>
    <t>https://www.instagram.com/p/DGj_kI8yibb/</t>
  </si>
  <si>
    <t>Wild Blaze Steakhouse</t>
  </si>
  <si>
    <t>https://www.instagram.com/p/DGw5--ESQTJ/</t>
  </si>
  <si>
    <t>@wildblazesg is steakhouse along Tras Street that offers premium steaks. The setting is quite romantic and it is suitable for date nights. 
Check out other exclusive dining deals on @hungryhub_sg 
🤑: Signature Pate En Croute ($30)
Jumbo Lump Crab Cake ($24)
Baked Snail ($18) 👍🏻
Dover Sole ($58)
Wagyu Hangar Steak 250g ($42)👍🏻
Pistachio Orange Blossom ($16)
📍Wild Blaze 
66 Tras Street 
Singapore 079005
#steakhouse #wildblaze</t>
  </si>
  <si>
    <t>https://www.instagram.com/p/DH7hZLCS3Wk/</t>
  </si>
  <si>
    <t>This Charsiew-themed restaurant is just a stone throwaway from Somerset MRT station. 
🤑: Sharing Set for 2 ($76 nett)
Book your next meal with @hungryhub_sg 
📍Fook Kin
111 Killiney Rd
Singapore 239553</t>
  </si>
  <si>
    <t>https://www.tiktok.com/@fluffyunicorneats08/video/7470896192768036103</t>
  </si>
  <si>
    <t>https://www.instagram.com/p/DGAymvVPmRP/</t>
  </si>
  <si>
    <t>Premium Steakhouse Indulgence at @wildblaze.sg 
Scored an incredible deal via @hungryhub.sg—this premium sharing set for two (U.P. $294) for just $229! A feast of rich flavors and refined execution, here’s what we enjoyed: 
✨ Wild Blaze Scotch Eggs – Crisp golden crust encasing a perfectly cooked egg, complemented by savory ham, earthy mushrooms, and a velvety gribiche sauce. 
✨ Wagyu Beef Tenderloin Rossini – Succulent, melt-in-your-mouth wagyu paired with rich foie gras, umami-packed mushrooms, and a luscious Madeira sauce, topped with aromatic black truffle. 
✨ Dover Sole – Delicately pan-seared with a buttery lemon-parsley glaze, briny capers, and sweet peas for a bright, fresh contrast. 
✨ Pork Chop – Juicy, well-marbled, and grilled to perfection, locking in all the natural flavors.
A steal for an indulgent steakhouse experience—book via @hungryhub.sg for exclusive offers! 
📍 Wild Blaze Steakhouse
66 Tras St, Singapore 079005 
#HungryHub #sgfoodie #fluffyunicorneats</t>
  </si>
  <si>
    <t>https://www.instagram.com/p/DGNf-_jPfTV/</t>
  </si>
  <si>
    <t>Exclusive Thai Seafood Feasts with Hungry Hub at Shrimp Prawn Seafood! 🦐🔥 
Hungry Hub, Thailand’s popular dining app, has finally arrived in Singapore, offering exclusive deals that you won’t find through walk-ins! We tried it out at @shrimpprawnseafood, where we enjoyed Thai-style seafood delights with stunning views of the Singapore River. Whether you prefer cozy indoor seating or breezy alfresco dining, this spot has it all! 
Here’s what we indulged in:
🔥 Daddy Moo Ping (5pcs) – These juicy, well-marinated pork skewers are grilled to perfection, boasting a smoky char and a tender bite. No wonder it’s their bestseller! 
🦪 Jumbo Canadian Scallop – Plump, succulent, and incredibly fresh, these scallops deliver a natural sweetness with every bite. True to its name, it’s impressively large! 
🦐 Shrimp Prawn Signature – The award-winning dish that food critics and seafood lovers rave about! A rich, umami-packed broth enhances the sweetness of the prawns, making it an absolute must-try.
If you love seafood with bold Thai flavors, Shrimp Prawn Seafood is a spot to bookmark! 
📍 Shrimp Prawn Seafood
53 Boat Quay, Singapore 049842 
#sgfood #sgfoodie #sgrestaurant #sgeats #sgeat #sghungry #hungryhub #hungryhubsingapore #shrimpprawnseafood #seafood #singaporefood #singaporefoodie #singaporefoodlover #boatquay #boatquaysingapore</t>
  </si>
  <si>
    <t>https://www.instagram.com/p/DGk4fE4RSEP/</t>
  </si>
  <si>
    <t>Indulge in an Exclusive 3-Course Italian Feast at $76 Nett! 🇮🇹✨
Savor the flavors of Italy with this exclusive 3-course set dinner from Hungry Hub, featuring handcrafted pasta, premium ingredients, and a complimentary welcome drink—with no GST, no service charge!
We kicked off our meal with a refreshing glass of NV San Martino Prosecco DOC, setting the perfect tone for the evening.
For starters, we enjoyed the Burratina, paired with Parma ham and aged balsamic, and the seafood-rich Frutti di Mare, a comforting bowl of clams, scallops, red snapper, and seafood broth.
For mains, we had the Smoked Rigatoni Cacio e Pepe, an elevated twist on the classic with charred rigatoni, Sarawak black pepper, and 24-month Parmigiano Reggiano, alongside the hearty Pappardelle, slow-cooked in a rich beef cheek sugo with red wine and parmigiano.
Dessert was a delightful finale—Torta di Mandorle, a delicate almond sablée topped with strawberries and vanilla chantilly, and the timeless Tiramisu, featuring espresso-soaked Savoiardi biscuits, amaretto, and eggnog mascarpone.
📍 Exclusive on Hungry Hub | $76/pax nett
🍷 Includes 3 courses + 1 complimentary welcome drink
🚫 No GST, no service charge
Tag your dining partner and book now!
📍 Bar Cicheti
10 Jiak Chuan Rd, 
Singapore 089264
#ItalianDining #HungryHubExclusive</t>
  </si>
  <si>
    <t>https://www.instagram.com/p/DHGbTKHP-Cz/</t>
  </si>
  <si>
    <t>Crispy, juicy, and packed with smoky char—this place serves some of the best roast meats in town! Every dish was a hit, but the char siew truly stole the show with its caramelized, melt-in-your-mouth goodness. 
Here’s what we indulged in:
✨️Omelette Crab Bomb 
✨️Ikura Gold Wanton Noodle 
✨️Roast Paradise 
✨️Roast Duck Treasure 
✨️Coconut Ice Cream with Fruit &amp; Granola 
All this for just $76 with the Sharing Set for 2 via @hungryhub_sg—such a steal!
📍 Fook Kin 福劲
111 Killiney Rd, 
Singapore 239553
#FookKin #RoastMeatLovers #CharSiewPerfection #HungryHubSG #FoodieFindsSG</t>
  </si>
  <si>
    <t>https://www.instagram.com/p/DHI2izKvCnk/</t>
  </si>
  <si>
    <t>[ My New Fav Pizza Spot ] 🍕✨ Took my bb to @wildchildpizzette for a pizza date, and this spot truly lives up to the hype! Made my reservation via @hungryhub_sg and went for their exclusive Sharing Set for 2 at just $115, available only for Hungry Hub members. A solid deal with a starter, a pizza, a pasta, and a dessert—great for sharing!
🔥 Cauliflower Steak – Wood-fired to perfection, with a smoky char and a rich, nutty blend of brown butter, tahini, and crunchy hazelnuts.
🍝 Baked Rigatoni alla Vodka – Every bite coated in a velvety vodka sauce, layered with Parma ham, sweet edamame, fresh basil, and a generous grating of Grana Padano. Comforting and packed with flavor.
🍕 Verde Pizza – A perfect balance of almond pesto, Italian pork sausage, Fior di Latte, and Castelvetrano olives, brightened with pickled red onions. The crust? Fermented for 60 hours and finished in a wood-fired oven, giving it that soft, chewy bite with a crisp edge.
🍮 Tiramisu – Light yet indulgent, featuring eggnog, espresso-soaked Savoiardi biscuits, Frangelico, and cocoa powder. Not too sweet—just right.
We also got wine and cocktails separately to pair with the meal, making the experience even better.
📍 Wild Child Pizzette
50 Circular Rd, 
Singapore 049405
#PizzaDate #WildChildPizzette #BestPizzasInSG #DateNight #HungryHubExclusive</t>
  </si>
  <si>
    <t>Tiktok.com/@foodtravelexplores</t>
  </si>
  <si>
    <t>https://www.tiktok.com/@foodtravelexplores/video/7461201729271368978</t>
  </si>
  <si>
    <t>https://www.instagram.com/p/DE9shPAyJmy/</t>
  </si>
  <si>
    <t>Hungry Hub, a popular dining app from Thailand has just landed in Singapore. They offer exclusive deals not available through direct walk-ins, which makes it exciting to be exploring their app 🤩 
Beautiful views of the Singapore River while enjoying Thai food at @shrimpprawnseafood with indoor and outdoor seatings to choose from! Love the peppery vermicelli with huge fresh prawns.
📍Shrimp Prawn Seafood
53 Boat Quay
#sgfood #sgfoodie #sgrestaurant #sgeats #sgeat #sghungry #hungryhub #hungryhubsingapore #shrimpprawnseafood #seafood #singaporefood #singaporefoodie #singaporefoodlover #boatquay #boatquaysingapore</t>
  </si>
  <si>
    <t>https://www.tiktok.com/@foodtravelexplores/video/7466046824562953480</t>
  </si>
  <si>
    <t>https://www.instagram.com/p/DFfTW8WSf7z/</t>
  </si>
  <si>
    <t>The best roast meats in town! Loved everything here especially the char siew 🤤
What we got:
- Signature Mix Platter
- Wasabi Ikura Prawn
- Ikura Gold Wanton Noodle
- Omelette Crab Bomb
- Salted Egg Chicken Wings
- Wok Hei Clams Bee Hoon
- French Beans with Dried Shrimp
- Coconut Ice Cream with Fruit &amp; Granola
- Gula Melaka Ice Cream with Azuki
I purchased the Sharing Set for 4 through the Hungry Hub app for $158 @hungryhub_sg.
Conveniently located in town
📍Fook Kin
111 Killiney Road
#singaporefood #sgfoodie #sgfood #fyp #sgfoodtrend #sgtiktok #fookkin #charsiew #meat #bbq #singaporeeats #visitsingapore #singaporeeats #sgeats #sgfoodporn #sgfoodies #sgdeal #sgdeals #sgpromo #sgtrending #roastedmeat #instafood</t>
  </si>
  <si>
    <t>An La Ghien 5</t>
  </si>
  <si>
    <t>Vietnamese</t>
  </si>
  <si>
    <t>https://www.tiktok.com/@foodtravelexplores/video/7484825166858554642</t>
  </si>
  <si>
    <t>https://www.instagram.com/p/DHhmoltSC2g/</t>
  </si>
  <si>
    <t>Probably the first &amp; only Vietnamese buffet in Singapore.
Get this deal only through the hungry hub app @hungryhub_sg for just $60, all you can eat Premium Buffet that includes over 300 items on the menu!
📍71 Lor 23 Geylang, S388386
(A short walk over from Aljunied MRT station)
#buffet #sgfoodie #sgeats #sgbuffet #allyoucaneat #buffets #vietnamesecuisine #vietnamesefood #vietnamfood #buffetlover #sgrestaurant #sgrestaurants #sgeatout #sgfoodstagram #sgfoodtrend #sgfoodlover #sgfooddiary</t>
  </si>
  <si>
    <t>Tiktok.com/@howtotravelfulltime</t>
  </si>
  <si>
    <t>https://www.tiktok.com/@howtotravelfulltime/video/7494503935835720982</t>
  </si>
  <si>
    <t>Instagram.com/howtotravelfulltime</t>
  </si>
  <si>
    <t>https://www.instagram.com/p/DIkvGzWIshW/</t>
  </si>
  <si>
    <t>Save this restaurant in Singapore! 🇸🇬 
This is our second time in Singapore so I’m super excited to be here!!!
We booked using @hungryhub_sg 
#singapore #singaporetiktok #singaporeitinerary 
Things to do in Singapore, Singapore itinerary!</t>
  </si>
  <si>
    <t>https://www.tiktok.com/@howtotravelfulltime/video/7494878022848302358</t>
  </si>
  <si>
    <t>https://www.instagram.com/p/DInXfNoIVGa/</t>
  </si>
  <si>
    <t>Day 2 in Singapore!!!
Love this cute restaurant 🇸🇬
We booked through @hungryhub_sg 
#singapore #asia #singaporefood #lifeisdeliciousinsingapore #singaporeitinerary 
Where to eat in Singapore, Singapore restaurant!</t>
  </si>
  <si>
    <t>Apollo at Furama Riverfront Hotel</t>
  </si>
  <si>
    <t>https://www.tiktok.com/@howtotravelfulltime/video/7495379701679050006</t>
  </si>
  <si>
    <t>https://www.tiktok.com/@howtotravelfulltime/video/7495731959759490326</t>
  </si>
  <si>
    <t>https://www.instagram.com/p/DIt9RzMzBTA/</t>
  </si>
  <si>
    <t>This is enjoy eating house and bar! 📍
You can book through @hungryhub_sg 
#singapore #food #singaporeimagine #singapore</t>
  </si>
  <si>
    <t>https://www.instagram.com/p/DItSNersAf0/</t>
  </si>
  <si>
    <t>How to get 3 courses for £20 in Singapore!
Book through @hungryhub_sg 🥳🥳
#singapore #singaporefood #hungryhub</t>
  </si>
  <si>
    <t>https://www.instagram.com/p/DIx_a7RsQ2m/</t>
  </si>
  <si>
    <t>Final day in Singapore!! 🇸🇬 
You can save money using @hungryhub_sg 🥳
#singapore #travelhack #food #singaporefood #hungryhub #travel #traveltips</t>
  </si>
  <si>
    <t>https://www.tiktok.com/@howtotravelfulltime/video/7495828765591784726</t>
  </si>
  <si>
    <t>Warm Up Cafe @ Grantral Mall Macpherson</t>
  </si>
  <si>
    <t>https://www.instagram.com/p/DGLaJ1jS5gO/</t>
  </si>
  <si>
    <t>⭐️Google 4.7⭐ Rating Thai Eatery—Open Till 3 AM! 🇹🇭🎶 No GST &amp; Service Charge when booking via HUNGRY HUB!!
Looking for a late-night Thai feast with live music?
🇹🇭 @warmupcafe_sg at Grantral Mall, just a stone’s throw from Tai Seng MRT Station, is a Google 4.7-star rated spot serving up authentic Thai cuisine, boat noodles, and even mookata till 3 AM daily!
We indulged in fresh Grilled River Prawn, the rich and flavorful Creamy Crab, their signature Fried Chicken Tendon, and the oh-so-addictive Fried Spicy Pork! 🍽️
Nothing beats enjoying great food with live band performances in a vibrant, lit-up setting! 📢 Plus, No GST &amp; Service Charge when booking via HUNGRY HUB - what a steal! 🙌
Tag your foodie squad for the next gathering! 🍻
Warm Up Cafe @ Grantral Mall
📍601 MacPherson Road, Grantral Mall, 
01-37 Grantral Complex, Singapore 368242
Daily: 11am - 3am
.
.
.
#thaifood #sgcafe #exploresg #exploresingapore #explorepage #sgfood #myfoodiegallerysg</t>
  </si>
  <si>
    <t>https://www.instagram.com/p/DGODv4hycFf/</t>
  </si>
  <si>
    <t>Calling all steak enthusiasts! This is a must-visit new steakhouse in SG.
Wild Blaze on Tras Street is redefining Singapore’s steak scene with its indulgent, 45-day dry-aged beef. Sink your teeth into the decadent Wagyu Beef Tenderloin Rossini—featuring glaze potato, foie gras, mushrooms, Madeira sauce, and black truffle. Seafood lovers, don’t miss the delicate Dover Sole drizzled in lemon parsley butter with capers and sweet pea, or the golden, crispy Jumbo Crab Cake with chilli crab sauce. And if you’re craving something uniquely savory, the perfectly charred Grilled Octopus Leg is a must-try.
📢 I enjoyed the Sharing Set for 2 via Hungry Hub for just $229 (Reg. $294) – with no additional GST or service fees upon payment.
Tag your steak-loving crew and plan your next culinary adventure at Wild Blaze!
Wild Blaze Steakhouse
📍66 Tras Street, Singapore 079005
.
.
.
.
#steakhouse #steaklover #dryagedbeef #sgfoodie #hungryhub #myfoodiegallerysg</t>
  </si>
  <si>
    <t>The Canteen by Enjoy</t>
  </si>
  <si>
    <t>https://www.instagram.com/p/DGdcWIdSeXD/</t>
  </si>
  <si>
    <t>Craving an epic Hokkien Mee? The Canteen by Enjoy serves one of the best in Singapore! Helmed by Chef Joel Ong, this spot at Jalan Besar puts a modern twist on local favorites. 
I booked a Sharing Set for 2 via Hungry Hub at S$78 (UP S$108), featuring 4 dishes and 2 drinks.
Highlights:
✨ Signature White Pepper Crab – Deshelled crab in fragrant white pepper sauce over silky steamed egg.
✨ Chilli Prawns – A spin on Singapore-style chilli crab with easy-to-eat prawns. Perfect with mantou!
✨ Hokkien Mee – Loaded with fresh prawns, squid, and roast pork. A must-try!
✨ Signature Fish Otah – Smoky grilled mackerel otah with pineapple relish.
Tag your foodie buddy and check them out!
Canteen by Enjoy
📍Kam Leng Hotel, 383 Jalan Besar
Singapore 209001
.
.
.
.
#singapore #sgfood #singaporefood #sgfoodie #asianfood #hungryhub #myfoodiegallerysg</t>
  </si>
  <si>
    <t>https://www.instagram.com/p/DGiNqJnyrzo/</t>
  </si>
  <si>
    <t>Seafood with a view! 🦐 Shrimp Prawn Seafood at Boat Quay not only serves some of the best Shrimp &amp; Prawn Steel Pot Vermicelli in Singapore but also lets you enjoy your meal with a stunning Singapore River view! 🌊🇸🇬 
I booked their Sharing Set for 2 via Hungry Hub at S$88 nett (UP S$120)—such a great deal! 
✨ Super Combo Vermicelli – A seafood lover’s dream with slipper lobster, vannamei prawns &amp; Korean clams.
✨ Wild Seabass with Lime &amp; Garlic – Thai-style barramundi in a zesty, fragrant sauce.
✨ Umami Prawn Omelette – A rich, flavorful wet-style omelette. 
Good food, great views—what more could you ask for? Check them out! 🍽️ 
📍53 Boat Quay, Singapore 049842
.
.
.
.
.
#thaifood #seafood #shrimp #exploresg #sgfood #hungryhub #myfoodiegallerysg</t>
  </si>
  <si>
    <t>https://www.instagram.com/p/DGmisHCyihh/</t>
  </si>
  <si>
    <t>An Exquisite Omakase Journey at Mizuya Singapore 🍣🥢
Indulge in the Special Omakase 7 Course Dinner with Free Flow Green Tea at Mizuya Omakase, where fresh, high-quality ingredients meet masterful craftsmanship. For S$155 nett via Hungry Hub, savor an elegantly curated menu featuring:
🔸️ Seasonal Starter: Japanese White Bait
🔸️ Sashimi 3 Kinds: Madai Seabream, Kanpachi Amberjack, Toro Tuna.
🔸️ Mushimono: Chawanmushi with prawn, chicken &amp; mushroom—so silky and flavorful!
🔸️ Premium Sushi 7 Pieces (incl. Uni): Stripjack, Japanese Sea Bass, Bluefin Tuna, Squid, Japanese Barracuda, Salmon Belly, and an Uni Roll.
🔸️ Chef’s Finishing Dishes
🔸️ Asari Miso Soup
🔸️Japanese Ice Cream
A truly refined omakase experience in an intimate and elegant setting. Ready to embark on this culinary journey? Book your experience now!
📍 Mizuya Omakase, Singapore
1 Tras Link, 01-12 Orchid Hotel Singapore, Singapore 078867
.
.
.
.
#JapaneseCuisine #Omakase #SushiLovers #sgfood #exploresg #hungryhub #myfoodiegallerysg</t>
  </si>
  <si>
    <t>https://www.instagram.com/p/DLjPyfMzK1O/</t>
  </si>
  <si>
    <t>https://www.instagram.com/p/DL4uEtgTBxm/</t>
  </si>
  <si>
    <t xml:space="preserve">Step into refined Cantonese elegance at Hai Tien Lo, Pan Pacific Singapore 🥢✨ 
Indulge in their exquisite 5-Course Dinner Set featuring Double-boiled Mini Buddha Jumps Over the Wall, Steamed Queensland Grouper &amp; more, crafted with premium ingredients. 
Book now via Hungry Hub for the exclusive deal and also check out their Restaurant Month – SG Edition and use RM10 for extra savings! 🍽️ Promo code valid till 15 July. 
.
.
.
@hungryhub_sg @panpacificsingapore @haitienlo
#singapore #hungryhub #PanPacificSG #bestfood #foodie #sgfood #sgfoodie #chinesefood #foodiefinds #CantoneseCuisine #myfoodiegallerysg &amp; </t>
  </si>
  <si>
    <t>https://www.instagram.com/p/DMg_dIXJINz/</t>
  </si>
  <si>
    <t>🥂 Come More, Pay Less!
Round up your foodie crew, it's time for a Sunday feast like no other at Crossroads Buffet, Singapore Marriott Tang Plaza Hotel! @singaporemarriott 
✨ Come 3 Pay 2 for only $78.66 per pax with Hungry Hub Restaurant Month – SG Edition, available till 15 Aug 2025! 
💥 Unlimited snow crab legs, prawns, scallops, green mussels on ice + a glorious spread of cooked hot dishes, roasts, Japanese sushi and sashimi, egg and gourmet grill live station, salad bar, desserts, all in one indulgent buffet. 
📍Don’t miss out.  Book via @hungryhub_sg now!
.
.
.
.
.
#hungryhub #hungryhubsg #myfoodiegallerysg</t>
  </si>
  <si>
    <t>https://www.instagram.com/p/DOgSqAck1EZ/</t>
  </si>
  <si>
    <t xml:space="preserve">Buffet fans, don’t miss this 🔥
For a limited time only, indulge in Nozomi’s all-you-can-eat Japanese Buffet at The Star Vista &amp; Millenia Walk, starting from just $69 NETT/pax (yes, NETT — no hidden fees, free flow water included! 🙌).
📲 Book exclusively via @hungryhub_sg – Thailand’s No. 1 dining offer app, now in Singapore that gives you REAL deals, no surprises. 
✔ Exclusive dining deals
✔ Nett prices (no hidden charges)
✔ Seamless booking at 2,000+ top restaurants &amp; hotels
📅 Promo valid until 30 Sep 2025 (Min. 2 pax)
📲 Don’t wait – book via Hungry Hub and enjoy Singapore’s Super September Deals with discounts up to 50% OFF!
.
.
.
#hungryhub #hungryhubsingapore #japanesefood #sushi #sashimi #allyoucaneat #buffet #sgfood #sgfoodie #myfoodiegallerysg @sg.nozomi &amp; </t>
  </si>
  <si>
    <t>https://www.instagram.com/p/DOvRaSIk00V/</t>
  </si>
  <si>
    <t xml:space="preserve">Flame, flavour, and a little surprise in every bite 🔥🍢 
This September, the Reif Kushiyaki Grill joins Oscar’s Sea, Smoke &amp; Spice Buffet at Conrad Singapore Marina Bay. Expect skewers fired à la minute, from Angus beef with truffle mayo to sweet corn with ponzu butter, plus spontaneous creations hot off the grill. Available until 30 Sep 2025 (Wed–Sat, 6PM–10PM) 
📲 Skip the fuss, book with a breeze 👉 via @hungryhub_sg for Super September Deals (up to 50% OFF!) 
✔ Exclusive dining deals
✔ Nett prices (no hidden charges)
✔ Seamless booking at 2,000+ top restaurants &amp; hotels 
📍Oscar's at Conrad Singapore Marina Bay
2 Temasek Boulevard singapore 038982
@conradsingaporemarinabay
.
.
.
#allyoucaneat #buffet #bestfood #sgfoodie #hungryhub #hungryhubsingapore #sgfood #exploresingapore #myfoodiegallerysg &amp; </t>
  </si>
  <si>
    <t>https://www.instagram.com/p/DPlSnONk59D/</t>
  </si>
  <si>
    <t xml:space="preserve">✨ Weekend luxury redefined【PROMO CODE👇】✨ 
Feast by the Singapore River at The Fullerton Hotel’s Spice Odyssey Dinner Buffet, featuring Boston Lobster, Snow Crab, Sashimi, Ribeye Beef, Asian &amp; Indian delights, and indulgent desserts from tiramisu to a flowing chocolate fountain. 
🔥 Enjoy 25% OFF this October when you book via @hungryhub_sg — Thailand’s No.1 dining offer app, now in Singapore, giving you REAL deals, no surprises. 
💥 Use promo code: 𝐙𝐅𝐂𝐉𝐅𝐆 to get special 𝐒$𝟏𝟎 discount on your first booking via the Hungry Hub app! 
📲 Book exclusively via @hungryhub_sg
✔ Exclusive dining deals
✔ Nett prices (no hidden charges)
✔ Seamless booking at 2,000+ top restaurants &amp; hotels 
Don’t wait! Book now and enjoy Singapore’s Super October Deals with discounts up to 50% OFF!
The Fullerton Hotel, Town Restaurant
📍1 Fullerton Square, Singapore 049178
.
.
.
.
#FullertonHotel #hungryhubsg #allyoucaneat #buffet #seafoodlovers #dessertlovers #sgfood #sgfoodie #TownRestaurant #myfoodiegallerysg &amp; </t>
  </si>
  <si>
    <t>https://www.instagram.com/p/DP0zmAiExpK/</t>
  </si>
  <si>
    <t xml:space="preserve">A little slice of Brazil, right here in Singapore 🇧🇷🌿
Tucked away in Tiong Bahru, The Butcher’s Wife feels like stepping into a tropical escape, filled with color, greenery, and warm Brazilian charm. 
Every dish is a surprise, from the Wagyu Picanha with Chimichurri to the Chargrilled Octopus with White Chocolate Cauliflower Purée. 
🍷Brazilian-inspired | 100% Gluten-free | 4.5⭐ Google Reviews 
We booked the Sharing Set for 3 via @hungryhub_sg and saved over $60, six beautiful dishes at such a great deal. 
💰 Use code 𝙕𝙁𝘾𝙅𝙁𝙂 for $10 OFF your first booking. 
📱 Book easily via HungryHub App
✔️Exclusive dining deals 
✔️Nett prices (no hidden charges)
✔️Seamless booking at 2,000+ top restaurants &amp; hotels 
💥Don't wait! Book now and HungryHub's Exclusive Deals with discounts up to 50% OFF!
.
.
. 
@thebutcherswifesg
#singapore #foodiefinds #hungryhubsg #sgcafe #sgfood #thebutcherswife #glutenfreefood #brazilianfood #sgfoodie #myfoodiegallerysg &amp; </t>
  </si>
  <si>
    <t>https://www.instagram.com/p/DQTsXT8k9zR/</t>
  </si>
  <si>
    <t xml:space="preserve">Colony: The Sunday Brunch Everyone’s Talking About 🇸🇬 A Feast Beyond Compare. 
One of the best Sunday Champagne brunches in town, Colony at The Ritz-Carlton, Millenia Singapore never disappoints. From King Crab, Snow Crab, and oysters to premium sashimi, grilled meats, wok-fried favourites, tandoori specials, and dreamy desserts, it’s an absolute feast. 
Indulge in unlimited servings from:
The Ice Bar • The Grill &amp; Rotisserie • The Steam Basket • The Wok • The Tandoor • The Fruit Stall • The Patisserie 
🗓️ Sunday Brunch | 12pm – 3.30pm
📍 Colony, The Ritz-Carlton Millenia Singapore 
💥 Use promo code: 𝙕𝙁𝘾𝙅𝙁𝙂 to get special S$10 discount on your first booking via the Hungry Hub app! 
📲 Book exclusively via @hungryhub_sg
✔ Exclusive dining deals
✔ Nett prices (no hidden charges)
✔ Hassle-free &amp; free cancellation
✔ Seamless booking at 2,000+ top restaurants &amp; hotels 
Don’t wait! Book now and save up to 50% at top dining spots!
.
.
#sundaybrunch #RitzCarlton #hungryhubsg #allyoucaneat #buffet #seafoodlovers #dessertlovers #sgfood #sgfoodie #champagnelover #myfoodiegallerysg &amp; </t>
  </si>
  <si>
    <t>https://www.instagram.com/p/DHQT_J-x4dU/</t>
  </si>
  <si>
    <t>[🇸🇬] Lunch Buffet (Mon-Fri) All you can eat at Colony located in @ritzcarltonmilleniasingapore only $89 booking via @hungryhub_sg 
Step into an exceptional dining experience with the Lunch Buffet at Colony, The Ritz-Carlton, Millenia Singapore.
Enjoy unlimited servings from conservatory kitchens: The Ice Bar, The Grill &amp; Rotisserie, The Steam Basket, The Wok, The Tandoor, The Fruit Stall, and The Patisserie
☎️Reservation: @hungryhub_sg 
⏰Available from Mondays to Fridays 12 p.m. to 2.30 p.m. (last order at 2 p.m.)
🇸🇬Address: 7 Raffles Ave., Marina Bay, Singapore 039799
#invited 
#sgeat #singaporefood #sgigfoodies #sgfood #cafesg #foodporn #foodblogger #foodlover #foodstagram  #foodpornsg #sgfoodstagram #instafood_sg #food #buffet</t>
  </si>
  <si>
    <t>https://www.instagram.com/p/DIEUKxkvtvH/</t>
  </si>
  <si>
    <t>Hai Tien Lo 5-Course Dinner Set $110/pax at Pan Pacific Hotel Singapore only book @hungryhub_sg 
Experience the ultimate dining indulgence with the Hai Tien Lo 5-Course Dinner Set, featuring delicacies like 
- Double-boiled Mini Buddha Jumps Over the Wall
- Traditional Steamed Queensland Grouper and more, all expertly prepared with the finest ingredients for a truly unforgettable meal.
❤️Reservation by @hungryhub_sg 
🇸🇬Address: 7 Raffles Blvd, Level 3, Singapore 039595
☎️Phone: 6826 8240
#invited 
#sgeat #singaporefood #sgigfoodies #sgfood #cafesg #foodporn #foodblogger #foodlover #foodstagram  #foodpornsg #sgfoodstagram #instafood_sg #food</t>
  </si>
  <si>
    <t>Instagram.com/thatlumlukkaguy</t>
  </si>
  <si>
    <t>https://www.instagram.com/p/DFbl4YJzgbb/</t>
  </si>
  <si>
    <t>🎥✨ Calling all foodies! Join me on an unforgettable culinary adventure at Fook Kin in Singapore 🇸🇬—a must-visit spot for fans of mouth-watering Cantonese cuisine! 🏮🍴 This restaurant is renowned for its bold flavours and flawless execution, and trust me, it does not disappoint.
🔥 Highlights of the menu include the legendary crispy roast pork belly 🐖, with crackling so crispy it’s practically music to your ears, and their caramelised Cantonese-style BBQ pork 🥢, coated in a sticky, sweet-savoury glaze that’s utterly addictive. And don’t forget the Wasabi Ikura Prawns 🍤—juicy, tender prawns topped with briny salmon roe and just the right kick of wasabi for a flavour explosion in every bite. 🌟
✨ Situated only a short walk from the Somerset MRT station, Fook Kin combines traditional Cantonese flavours with a modern twist, making it a popular spot for both locals and visitors. Whether you’re a fan of classic Chinese dishes 🇨🇳 or love discovering exciting new food experiences, this place is a must-try!
💬 Let me know which dish you’d love to try first in the comments! Don’t forget to hit LIKE ❤️, FOLLOW 👣, and SHARE ✨
💰 I purchased the Sharing Set for 2 pack through the Hungry Hub app for $76 
Visiting Singapore
Travel Singapore
Singapore Restaurants
Singapore 
#VisitSingapore #PassionMadePossible #FookKinSingapore #FookKin 
#BestCharSiu
#SingaporeEats
#SGFoodie #ThatLumLukkaGuy #Singapore #SingaporeFood #JerryWilliams #FoodReview #HungryHub</t>
  </si>
  <si>
    <t>Tiktok.com/@thatlumlukkaguy</t>
  </si>
  <si>
    <t>https://www.tiktok.com/@thatlumlukkaguy/video/7465489585821306113</t>
  </si>
  <si>
    <t>https://www.instagram.com/p/DFgpEtgTaIr/</t>
  </si>
  <si>
    <t>📍 Shrimp Prawn Seafood – Boat Quay, Singapore 🇸🇬 | Must-Try Thai-Style Seafood! 🍤🔥
Seafood lovers, this one’s for you! 😍 
Today, we’re diving into the flavour-packed world of Shrimp Prawn Seafood, a renowned restaurant in Boat Quay, Singapore 🏮✨ that specialises in authentic Thai-style seafood vermicelli and a wide selection of mouthwatering seafood dishes. 🍽️
 Located along Boat Quay, Shrimp Prawn Seafood offers both indoor and riverside alfresco dining, so you can enjoy your meal with a stunning waterfront view. 🌅🍽️ 
💰 I purchased the Premium Set for 3 people pack through the Hungry Hub app for $139
Whether you’re a local or a visitor, this spot is a must-visit for Thai seafood lovers! 🇹🇭
📅 Opening Hours:
 🕒 Weekdays: 11:30 AM – 2:30 PM &amp; 5:30 PM – 10:30 PM 🕔 Weekends: 5:00 PM – 10:30 PM
💬 What’s your favourite seafood dish? Let me know in the comments! ⬇️ 👍 Enjoyed the video? Smash that LIKE button! 🔔 Follow for more amazing food spots in Singapore &amp; beyond! 🍽️🌍
#VisitSingapore #PassionMadePossible
#SingaporeFood #ThaiSeafood #ShrimpPrawnSeafood #BoatQuay #Singapore #FoodieAdventures #SingaporeEats #FoodieLife #BestSeafood #JerryWilliams #hungryhub #Thatlumlukkaguy #FoodReview</t>
  </si>
  <si>
    <t>https://www.tiktok.com/@thatlumlukkaguy/video/7466236457775009025</t>
  </si>
  <si>
    <t>https://www.instagram.com/p/DFtiEZNz3Q4/</t>
  </si>
  <si>
    <t>🔥 Wild Blaze Steakhouse – Singapore’s Hottest New Spot for Steak Lovers! 🔥
Located just a 2-minute walk from Tanjong Pagar MRT, Wild Blaze is Singapore’s newest modern steakhouse. Led by Chef Nic Wong, this restaurant is all about bold flavours, top-quality meats, and fire-kissed perfection.
🥩 Must-Try Dishes: 
✅ Beef Pithivier– Juicy, tender, and expertly grilled with buttery pastry
✅ Jumbo Crab Cake with Chilli Crab Sauce- golden, crispy delight packed with sweet, succulent crab meat ✅ Pistachio &amp; Orange Blossom Dessert – A nutty, floral, and refreshing finish ✅ French Almond Cakes with Chocolate – The perfect sweet indulgence
💰 I purchased the Sharing Set for 2 people deal through the Hungry Hub app for $229.
📍 Location: 66 Tras Street, Singapore 
🚆 Nearest MRT: Tanjong Pagar (2-minute walk)
🔥 If you love steakhouses, premium beef, and incredible flavours, this is one to check out! Have you been to Wild Blaze yet? Let me know in the comments! 👇
What to eat in Singapore
Singapore restaurants
Restaurants food review 
Food vlog videos
Food recommendation 
Coolest restaurants
#VisitSingapore #PassionMadePossible #WildBlazeSteakhouse #SingaporeSteakhouse #SteakLovers #FoodieSG #TanjongPagar #DryAgedBeef #SGFoodie #SingaporeEats #FoodieFinds #MustTrySG #SingaporeRestaurants #hungryhub #JerryWilliams #ThatLumLukkaGuy #SteakHouse</t>
  </si>
  <si>
    <t>ilmiri Korean Fusion Cuisine</t>
  </si>
  <si>
    <t>https://www.tiktok.com/@thatlumlukkaguy/video/7469947503421558017</t>
  </si>
  <si>
    <t>Ilmiri Korean Fusion Cuisine in Boat Quay, Singapore 🇰🇷🔥 | Authentic Jjimdak &amp; More! If you're craving authentic Korean flavours in Singapore, you’ve got to check out Ilmiri Korean Fusion Cuisine at Boat Quay! 📍✨ This famous South Korean chain with over 200 outlets has brought its signature dishes right to the Singapore shores! 🥢🇸🇬 🍗 Must-Try Dishes:  ✅ Mari – Fresh veggies wrapped in charcoal-grilled pork, served with Korean tofu stew! 🥩🔥 ✅ Cloud Cheese Jjimdak – Braised chicken covered in gooey mozzarella cheese, soaked in a rich soy sauce! 🧀🍗 ✅ Spicy Buldak Noodles – Fiery stir-fried chicken on top of chewy, spicy Buldak noodles! 🌶️🔥 ✅ Ginseng Chicken Soup – Hearty, comforting, and packed with flavour &amp; health benefits! 🍲🐔 ✅ Pan-Fried Potato Pancake – Crispy on the outside, soft on the inside—the perfect side dish! 🥔✨ The vibe here is modern yet cosy, making it perfect for casual meals or a Korean feast with friends! 🍻😋 💰 Today I bought a Sharing Set for 2 people deal through the Hungry Hub app. Sharing sets start from $74 @HungryHub_Official  📍 Location: 25/26 Circular Road, Boat Quay, Singapore  🕒 Opening Hours: * Mon-Fri: 11:30 AM – 3:00 PM | 5:00 PM – 11:00 PM * Sat-Sun: 12:00 PM – 3:00 PM | 5:00 PM – 11:00 PM * 📞 Contact: +65 8468 8566 🔥 If you're in Singapore, don't miss out on this Korean gem! 🇰🇷✨ Restaurants Food Review Restaurants to eat at Food Vibes #VisitSingapore #PassionMadePossible #Ilmiri #KoreanFoodSingapore #BoatQuayEats #Jjimdak #KoreanFusion #SpicyFood #SingaporeEats #FoodieSG #HalalKoreanFood #FoodLover #SingaporeRestaurants #hungryhub #JerryWilliams #ThatLumLukkaGuy #FoodBlogger</t>
  </si>
  <si>
    <t>https://www.instagram.com/p/DF6aMxhzWXO/</t>
  </si>
  <si>
    <t>Ilmiri Korean Fusion Cuisine in Boat Quay, Singapore 🇰🇷🔥 | Authentic Jjimdak &amp; More!
If you’re craving authentic Korean flavours in Singapore, you’ve got to check out Ilmiri Korean Fusion Cuisine at Boat Quay! 📍✨ This famous South Korean chain with over 200 outlets has brought its signature dishes right to the Singapore shores! 🥢🇸🇬
🍗 Must-Try Dishes:
 ✅ Mari – Fresh veggies wrapped in charcoal-grilled pork, served with Korean tofu stew! 🥩🔥 ✅ Cloud Cheese Jjimdak – Braised chicken covered in gooey mozzarella cheese, soaked in a rich soy sauce! 🧀🍗 ✅ Spicy Buldak Noodles – Fiery stir-fried chicken on top of chewy, spicy Buldak noodles! 🌶️🔥 ✅ Ginseng Chicken Soup – Hearty, comforting, and packed with flavour &amp; health benefits! 🍲🐔 ✅ Pan-Fried Potato Pancake – Crispy on the outside, soft on the inside—the perfect side dish! 🥔✨
The vibe here is modern yet cosy, making it perfect for casual meals or a Korean feast with friends! 🍻😋
💰 Today I bought a Sharing Set for 2 people deal through the Hungry Hub app. Sharing sets start from $74.
📍 Location: 25/26 Circular Road, Boat Quay, Singapore
 🕒 Opening Hours:
* Mon-Fri: 11:30 AM – 3:00 PM | 5:00 PM – 11:00 PM
* Sat-Sun: 12:00 PM – 3:00 PM | 5:00 PM – 11:00 PM
* 📞 Contact: +65 8468 8566
🔥 If you’re in Singapore, don’t miss out on this Korean gem! 🇰🇷✨
Restaurants Food Review
Restaurants to eat at
Food Vibes
#VisitSingapore #PassionMadePossible #Ilmiri #KoreanFoodSingapore #Travel #KoreanFusion #SpicyFood #SingaporeEats #FoodieSG #singapore #FoodLover #SingaporeRestaurants #hungryhub #JerryWilliams #ThatLumLukkaGuy #FoodBlogger</t>
  </si>
  <si>
    <t>https://www.instagram.com/p/DGK8_VmPBEI/</t>
  </si>
  <si>
    <t>Discovering Bar Cicheti: Singapore’s Hidden Italian Gem!
 Looking for a hidden gem in Singapore’s vibrant dining scene? 
🍝 Join me as I explore the amazing Bar Cicheti at Jiak Chuan Road in the Keong Saik area! This trendy yet unpretentious Italian spot is perfect for anyone craving authentic handmade pasta 🍝, paired with expertly selected wines 🍷. Don’t miss their signature pasta dishes like the beef cheek pappardelle —rich, tender, and absolutely delicious! 😋
💰 Today I bought a Dinner Set deal through the Hungry Hub app for $76.
Bar Cicheti is open daily from 12 PM - 3 PM for lunch and 6 PM - 10 PM for dinner, so you can easily fit it into your day! Whether you’re in the mood for a casual meal or a night out with friends, this place has the perfect vibe for it. 🌟
#VisitSingapore #PassionMadePossible #sgfoodies #SGRestaurant #BarCicheti #ItalianCuisine #Pasta #HiddenGems #FoodieAdventures #KeongSaikRoad #FoodieTok #JerryWilliams #ThatLumLukkaGuy #SingaporeRestaurants #Singapore</t>
  </si>
  <si>
    <t>https://www.instagram.com/p/DGVtkEzyuQd/</t>
  </si>
  <si>
    <t>SAVE THIS FOR YOUR NEXT DATE NIGHT OR SPECIAL OCCASION!
Indulge in world-class aged beef, wood fire grilled to perfection, paired with exquisite wines, all here at @wildblazesg, a modern steakhouse restaurant near Tanjong Pagar MRT Station. Their in-house dry aging room showcases the meticulous process that brings out deep, complex flavours in every cut. 
We got the @hungryhub_sg Party Pack: Sharing Set for 2 pax at SGD229 nett (U.P. SGD291)
Here’s the 4 different dishes we selected for this package deal:
👉 Wagyu Beef Tenderloin Rossini
glaze potato, foie gras, mushroom, madeira sauce, black truffle
👉 Dover Sole
pea puree, chips
👉 Signature Pate En Croute
pork, duck, pigeon, veal, chicken, foie gras
👉 French Onion Soup
crouton, gruyere cheese
There’s a wide variety of dishes to choose from under the 4 different groups of the package deal. Long story short, the dishes we had didn’t disappoint at all. I will definitely recommend their Signature Pate En Croute since it’s probably a dish that most of you never tried before…
Don’t wait! Download the @hungryhub_sg app now and start discovering the perfect dining packages curated just for you. Don’t say bojio arh 😄
📍Wild Blaze Steakhouse
66 Tras St, S079005
🚇 Tanjong Pagar</t>
  </si>
  <si>
    <t>Tiktok.com/@whatisdigesting</t>
  </si>
  <si>
    <t>https://www.tiktok.com/@whatisdigesting/video/7474257010284956935</t>
  </si>
  <si>
    <t>https://www.instagram.com/p/DGvb45tSbkn/</t>
  </si>
  <si>
    <t>Air-flown fresh from various fish markets across Japan!
Crafted by experienced chefs, @mizuya.sg serves authentic omakase in an elegant intimate setting. Seated at the bar counter seats right in front of the chef, you can see how each piece of sushi is carefully prepared, as well as admire the chef’s knife skills.
We got the @hungryhub_sg Party Pack: Special 7-course Dinner Omakase with Free Flow Green Tea at SGD155 nett per pax!
Here’s what we enjoyed:
SEASONAL APPETIZER 👉 Takenoko
SASHIMI 3 KINDS 👉 Tuna, TairaGai, Hirame
MUSHIMONO 👉 Tiger Prawn Chawanmushi
CHEF’S SELECTION OF PREMIUM SUSHI 1️⃣ Kanpachi 2️⃣ Akami 3️⃣ AkaGai imo 4️⃣ Madai 5️⃣ Uni 6️⃣ Mekajiki Belly 7️⃣ Masu
SOUP 👉 Asari Miso Soup 
DESSERT 👉 Matcha Icecream
Don’t wait! Download the @hungryhub_sg app now and start discovering the perfect dining packages curated just for you. Don’t say bojio arh 😄
📍Mizuya Omakase 
Orchid Hotel Singapore
1 Tras Link 01-12, S078867
🚇 Tanjong Pagar</t>
  </si>
  <si>
    <t>https://www.tiktok.com/@whatisdigesting/video/7477975413906574599</t>
  </si>
  <si>
    <t>https://www.instagram.com/p/DHTaK9Cyeob/</t>
  </si>
  <si>
    <t>COME FOR THE CRUST!
Located in the vibrant Circular Road area of Singapore, @wildchildpizzette is a modern Italian restaurant specialising in artisanal Neapolitan pizzas with innovative flavours. Open 7 days a week, they will always be here for all your 🍕🍷🍶🍻🕺needs!
We got the @hungryhub_sg Party Pack: Sharing Set for 2 pax at SGD115 nett (U.P. $176)! Select 4 dishes to enjoy (antipasti, pizza, pasta, dessert) and each person will still get a welcome drink (NV San Martini Prosecco or Kimono Ringo).
Here’s what we enjoyed:
👉 Cauliflower Steak
wood-fired, brown butter, hazelnut, tahini
👉 Verde Pizza
almond pesto, Italian pork sausage, fior di latte, grana padano, pickled red onions, castelvetrano olives
👉 Baked Rigatoni alla Vodka
vodka sauce, parma ham, edamame, basil, grana padano
👉 Tiramisu
eggnog, espresso, savoiardi biscuit, frangelico, cocoa powder 
Just follow our selections and you will definitely not be disappointed! Special mention goes to their 11-inch Neapolitan-style pizzette, each baked on an incredible crust that undergoes two stages of fermentation and lasts over 60 hours — all so that it only needs mere minutes in the wood-fired oven before reaching your table, smokin’ hot and blistering…
Don’t wait! Download the @hungryhub_sg app now and start discovering the perfect dining packages curated just for you. Don’t say bojio arh 😄
📍Wild Child Pizzette
50 Circular Rd, S049405
🚇 Raffles Place</t>
  </si>
  <si>
    <t>https://www.tiktok.com/@whatisdigesting/video/7483157043268914440</t>
  </si>
  <si>
    <t>https://www.tiktok.com/@whatisdigesting/video/7486519823346715912</t>
  </si>
  <si>
    <t>https://www.instagram.com/p/DHtIyK-yJK3/</t>
  </si>
  <si>
    <t>No. 1 Fusion Jjimdak Brand in Korea!
Known for its appearance in Korean dramas, @ilmiri.sg offers a range of innovative dishes that blend traditional Korean flavours with a modern kick. Reimagining a classic Korean royal dish Jjimdak, their modern rendition has many flavours such as cloud cheese, truffle jjajang and mala. It features tenderly braised chicken infused with a medley of fresh vegetables, rice cakes, potatoes, and delicate glass noodles.
We got the @hungryhub_sg Party Pack: Sharing Set for 2 pax at SGD74 nett (U.P. $84)! Select 2 dishes and 2 add-ons/beverages of your choice for this sharing set.
Here’s what we enjoyed:
👉 Rosé Jjimdak (Signature)
Exquisite combination of cream sauce and red pepper paste sauce, with a slightly spicy kick in it
👉 Ginseng Herbal Chicken
👉 Add-ons or Beverages X 2
Don’t wait! Download the @hungryhub_sg app now and start discovering the perfect dining packages curated just for you. Don’t say bojio arh 😄
📍ilmiri Korean Fusion Cuisine
25/26 Circular Rd, S049381
🚇 Raffles Place | Clarke Quay</t>
  </si>
  <si>
    <t>https://www.instagram.com/p/DH8vAYnSSJb/</t>
  </si>
  <si>
    <t>“WAH SHIOK!” That’s what great Singaporean food should be…
And don’t need to look further liao because you can find it all here at @enjoyeatinghouse! Serving home-cooked modern zi char favourites, you definitely have to share this unique dining experience with your family &amp; friends.
To make it more affordable, we got the @hungryhub_sg Party Pack: Sharing Set for 2 pax at SGD99 nett (U.P. $136)! We were spoilt for choice when we had to select 4 dishes that we wanna try.
Here’s what we enjoyed:
😋 Salt Baked Whole Barramundi
served with 6 different locally inspired sauces for a different experience in every bite
😋 Chef Joel’s BBQ Pork Cheek 
smoky succulent premium pork cheek grilled to charred perfection &amp; served with Isaan-inspired special sauce
👉 Tinpot Prawn Tang Hoon
😋 Filial Pie Tee
featuring fresh prawns, conpoy and stock poached jicama in a handmade pastry shell
😋: MUST TRIES
Don’t wait! Download the @hungryhub_sg app now and start discovering the perfect dining packages curated just for you. Don’t say bojio arh 😄
📍Enjoy Eating House &amp; Bar
Mercure Singapore On Stevens
30 Stevens Rd 01-07, S257840
🚇 Stevens | Orchard</t>
  </si>
  <si>
    <t>https://www.tiktok.com/@whatisdigesting/video/7488943864523279623</t>
  </si>
  <si>
    <t>HH-RESTAU</t>
  </si>
  <si>
    <t>mizuya.sg</t>
  </si>
  <si>
    <t>Instagram.com/mizuya.sg</t>
  </si>
  <si>
    <t>https://www.instagram.com/p/DL4PE8dOTkZ/</t>
  </si>
  <si>
    <t xml:space="preserve">Fresh cuts, fresh flavors 🍣✨ Witness the artistry behind Mizuya Omakase.
Make your reservation today: link in bio.
#MizuyaOmakase #SushiMaster #Foodie &amp; </t>
  </si>
  <si>
    <t>https://www.instagram.com/p/DL_SASYyliQ/</t>
  </si>
  <si>
    <t xml:space="preserve">Trust the chef 🍴✨ Experience the ultimate Omakase journey at Mizuya
Make your reservation today! Link in bio
.
 #MizuyaOmakase #Omakase #SushiLover &amp; </t>
  </si>
  <si>
    <t>https://www.instagram.com/p/DMfnjmVSvvY/</t>
  </si>
  <si>
    <t xml:space="preserve">Book now and experience the best of sushi at Mizuya Omakase! #MizuyaOmakase #Omakase #Sushi &amp; </t>
  </si>
  <si>
    <t>https://www.instagram.com/p/DOH_LY9krWx/</t>
  </si>
  <si>
    <t xml:space="preserve">🍣✨ Let the chef surprise you with a 13-course journey of flavors at Mizuya Omakase. Limited seats daily – reserve now for an unforgettable dining experience!
Link in bio.
#japanesefood #mizuyaomakase #tanjongpagar #sgomakase &amp; </t>
  </si>
  <si>
    <t>https://www.instagram.com/p/DONsO69kimZ/</t>
  </si>
  <si>
    <t xml:space="preserve">Fresh, refined, and crafted with precision. Experience Mizuya Omakase – where every course is a masterpiece. 🌸 Book your seats today!
Link in bio
#japanesefood #mizuyaomakase #sgfoodie #tanjongpagar #sgomakase #omakasesg #mizuyasg &amp; </t>
  </si>
  <si>
    <t>https://www.instagram.com/p/DRQsVV4EozD/</t>
  </si>
  <si>
    <t xml:space="preserve">Dive into a curated omakase experience at Mizuya, from $138 / pax.
.
📍 1 Tras Link, #01-12, Orchid Hotel, Singapore 078867 ￼
.
Book your seat and trust the chef to take you on a journey.
.
#mizuyaomakase #omakasesg #omakasedinner #datenight #omakaselunch #japanesefood &amp; </t>
  </si>
  <si>
    <t>https://www.instagram.com/p/DQG7Pn3kcdF/</t>
  </si>
  <si>
    <t xml:space="preserve">🇸🇬福林不只是卖酿豆腐，他们还有福林餐厅酒吧！
装修复古又带点现代感，每周五、六晚上还有现场乐队表演～
中餐、西餐、小吃通通有，不管是跟朋友聚餐、庆祝，还是想小酌放松一下都很适合。
.
跟你们分享我最近常用的订餐网站 @hungryhub_sg ，
上面有超过 2000 家新加坡和泰国的餐厅。
.
用 Hungry Hub 订位就能享受：
- 多种高级菜单选择
- 独家套餐，划算又丰富
- 提前知道总价，没有隐藏收费
- 在 App 上点一点就能订，不用打电话、不用排队
.
想吃好一点、又想要特别点的用餐体验，
真的可以去 Hungry Hub 看看！
.
#sgeat #sgfood #sgfoodie #新加坡 #新加坡美食 #visitsingapore #新加坡探店 #HungryHubSG &amp; </t>
  </si>
  <si>
    <t>https://www.instagram.com/p/DQMDvpIkXpv/</t>
  </si>
  <si>
    <t xml:space="preserve">🇸🇬新加坡老味道 | Enjoy Eating House
如果你跟我一样喜欢吃古早味，这间真的要来试试看！
食物品质和味道都很好，很值得过来试试！
不过人蛮多的，记得用 Hungry Hub 提前订位，不用排队。
.
用 Hungry Hub 订位就能享受：
- 多种高级菜单选择
- 独家套餐，划算又丰富
- 提前知道总价，没有隐藏收费
- 在 App 上点一点就能订，不用打电话、不用排队
.
想吃好一点、又想要特别点的用餐体验，
真的可以去 Hungry Hub 看看！
.
#sgeat #sgfood #sgfoodie #新加坡 #新加坡美食 #visitsingapore #新加坡探店 #HungryHubSG
. &amp; </t>
  </si>
  <si>
    <t>https://www.instagram.com/p/DQOpBqDEUAq/</t>
  </si>
  <si>
    <t xml:space="preserve">🇸🇬 $69就能吃到高级日本料理 | Nozomi
还能吃到饱，也太值得了吧～
.
不过要注意，这个buffet是 @hungryhub_sg 独家
一定要通过 Hungry Hub 订购才可以享有这个优惠！
.
用 Hungry Hub 订位就能享受：-
- 多种高级菜单选择
- 独家套餐，划算又丰富
- 提前知道总价，没有隐藏收费
- 在 App 上点一点就能订，不用打电话、不用排队
.
想吃好一点、又想要特别点的用餐体验，
真的可以去 Hungry Hub 看看！
.
#sgeat #sgfood #sgfoodie #新加坡 #新加坡美食 #visitsingapore #新加坡探店 #HungryHubSG
. &amp; </t>
  </si>
  <si>
    <t>https://www.instagram.com/p/DQQlsjLkcaN/</t>
  </si>
  <si>
    <t xml:space="preserve">🇸🇬以后不用排队啦! | O.BBa Jjajang 
想吃Jjammyeon跟Jjampong肯定会来这里
.
这次我先在 @hungryhub_sg 提前订好套餐，划算又方便！
用 Hungry Hub 订位就能享受：-
- 多种高级菜单选择
- 独家套餐，划算又丰富
- 提前知道总价，没有隐藏收费
- 在 App 上点一点就能订，不用打电话、不用排队
.
想吃好一点、又想要特别点的用餐体验，
真的可以去 Hungry Hub 看看！
.
#sgeat #sgfood #sgfoodie #新加坡 #新加坡美食 #visitsingapore #新加坡探店 #HungryHubSG &amp; </t>
  </si>
  <si>
    <t>https://www.instagram.com/p/DQYY38gD2ce/</t>
  </si>
  <si>
    <t xml:space="preserve">I found a new way to enjoy premium buffets without overspending at @hungryhub_sg ! 
Booked @sg.nozomi Premium Buffet via Hungry Hub App at just $69 NET with free-flow water! Exclusive on Hungry Hub till end of October! 
⭐️Fixed NET price
⭐️Up to 50% savings!
⭐️No hidden charges.
Download the app and book your favourite resturant now!!! 
#hungryhubsg 
#aikokathappytummy #FoodieAdventure #sgbuffet #JapaneseCuisine #sgfood &amp; </t>
  </si>
  <si>
    <t>https://www.instagram.com/p/DQ8zFzqEiPI/</t>
  </si>
  <si>
    <t xml:space="preserve">Weekday lunch buffet treat at @edgerestaurantsg @panpacificsingapore and guess what? I booked it through @hungryhub_sg App for just $73 NETT/pax with free-flow water! 🤩🍽️
Exclusive deal only till 14 Nov, so don’t miss out!
✨ Fixed NETT price
💰 Up to 50% savings
🚫 No hidden charges
Such a steal for their premium buffet spread — time to treat yourself! 😋
Download the Hungry Hub App and book your fave restaurants now 💕
#hungryhubsg #aikokathappytummy #FoodieAdventure #sgbuffet #JapaneseCuisine #SGFoodies &amp; </t>
  </si>
  <si>
    <t>https://www.instagram.com/p/DPQyn0uEg6w/</t>
  </si>
  <si>
    <t xml:space="preserve">WAH this deal for Korean food is quite hard to beat 😉 you got to check on @hungryhub_sg the deal for @o.bba_sg and bring your fam and friends to get the Hungryhub promo BBQ set for 3 pax - $132.61!
We had:
Premium double aged Duroc Pork belly 450G
Chewy Tangsuyuk
Traditional Ginseng Chicken Soup
Mul naengmyun 
Flying fish roe with rice
*There are many other options on the menu such as beef, pork collar, galbi, ddukboki, jjajangmyeon and jjamppong that you can pick too!
Discover 🚪 hidden 🚪 and unique spots like this on @hungryhub_sg !! 
♥️Experience Singapore’s best dining with exclusive deals on top restaurants, buffets, and dining packages. 
♥️Enjoy up to 50% off deals if you opt for package deals 
♥️Unique deals such as free flow drinks with no added charges 
♥️Premium menus eg lobsters 🦞 
♥️ Broad selection of experiences, from luxury hotel buffets and all-you-can-eat feasts to curated meal sets and special themed dining events. Watch my other vids with them to get to know a few more spots.
♥️ Secure a last minute reservation at popular restaurants!
#hungryhub_sg &amp; </t>
  </si>
  <si>
    <t>https://www.instagram.com/p/DP6HM6mEies/</t>
  </si>
  <si>
    <t xml:space="preserve">Join me in feasting today at Edge with a deal of $73 per pax for our lunch buffet which you can get on @hungryhub_sg !
In making the perfect brunch at @edgerestaurantsg, got fresh fruits and made and assembled my very own charcuterie platter with Mortadella Ham &amp; Paprika Lyoner. An imported selection of cheeses gets you spoilt for choice, add salads and pasta. 
Got pizza and soup with bread for a warmup. Ate my way through the roasts, paired with red wine sauce. Added on sausage, ribs, and healthier option spring vegetables and pan seared salmon.
Exotic Indian dishes include masala, dal and pakora, crispy snacks like papadam, garlic naan, and crowd favorites like butter chicken.
A formidable selection of local food includes freshly cooked laksa, DIY kueh pie tee and rojak, satay, delights like char kway teow, Nasi goreng, rendang, char siew and chicken, and a kacang putih snack bar too. 
Fresh and icy seafood like crayfish, scallops, even sea conch is placed along delicate Japanese sushi and sashimi, soba and udon mains with generous condiments of roe, kimchi and even katsu cutlet!
The highlight was seriously dessert. Get an insane dessert selection of pralines, waffles, ice cream, soft chocolates, tarts, cakes and desserts, pannacotta, tiramisu, crème brûlée! 
All set to a scenic view of the Singapore flyer and its surroundings. Get your special deal on Hungryhub now - don’t miss this.
Discover Singapore’s best dining on @hungryhub_sg !! 
♥️Experience Singapore’s best dining with exclusive deals on top restaurants, buffets, and dining packages. 
♥️Enjoy up to 50% off deals if you opt for package deals 
♥️Unique deals such as free flow drinks with no added charges 
♥️Premium menus eg lobsters 🦞 
♥️ Broad selection of experiences, from luxury hotel buffets and all-you-can-eat feasts to curated meal sets and special themed dining events. Watch my other vids with them to get to know a few more spots.
♥️ Secure a last minute reservation at popular restaurants! &amp; </t>
  </si>
  <si>
    <t>https://www.instagram.com/p/DQL418eiHe7/</t>
  </si>
  <si>
    <t xml:space="preserve">Experience premium Cantonese roasted meats at Fook Kin Singapore. Book through Hungry Hub @hungryhub_sg for exclusive dining deals on signature char siew, crispy roast pork, and traditional dishes. Promo: Sharing set for 3 people at $122 Net
We tried:
🍽️ Signature roast mix platter (char siew + roast pork) - a must try!!!
🦆 Charcoal Roast Duck with Dang Gui Sauce
🐚 Tonkatsu White Clam Broth
🍤 Golden Shrimp Wanton
🍗 Salted Egg Wings &amp; Drumlets
🍦 Gula Melaka Ice Cream
🍨 Single Scoop Sorbet Lychee
Get your special deal on Hungryhub now - don’t miss this.
Discover Singapore’s best dining on @hungryhub_sg !! 
♥️Experience Singapore’s best dining with exclusive deals on top restaurants, buffets, and dining packages. 
♥️Enjoy up to 50% off deals if you opt for package deals 
♥️Unique deals such as free flow drinks with no added charges 
♥️Premium menus eg lobsters 🦞 
♥️ Broad selection of experiences, from luxury hotel buffets and all-you-can-eat feasts to curated meal sets and special themed dining events. Watch my other vids with them to get to know a few more spots.
♥️ Secure a last minute reservation at popular restaurants! &amp; </t>
  </si>
  <si>
    <t>https://www.instagram.com/p/DQd-9XHkgo4/</t>
  </si>
  <si>
    <t xml:space="preserve">Beyond these marble walls lies a gem of a buffet that I now know about!  Get 50% off Lobstermania Exclusive Saturday Dinner Buffet at Food Exchange, Novotel Singapore on Stevens available only once a week for 10 guests at 7PM, only on Hungryhub @hungryhub_sg Talk about making me hungry 😉 
If you love seafood, whatever you’re doing, don’t miss this particular run. 
Decked festively with Halloween decor, get to sample so many varieties of crabs, lobsters, shellfish, and as many oysters as you can. All freshly iced and so succulent.
Don’t worry they haven’t forgotten about lovers of flavorful dishes such as biryani, laksa and many more local delights, which are perfect for chewing down with your seafood. 
Take a glass of infused water or two to aid digestion and a healthy appetite, and begin a fun meal to share with family and friends ♥️ 
Get your special deal on Hungryhub now - don’t miss this.
Discover Singapore’s best dining on @hungryhub_sg !! 
♥️Experience Singapore’s best dining with exclusive deals on top restaurants, buffets, and dining packages. 
♥️Enjoy up to 50% off deals if you opt for package deals 
♥️Unique deals such as free flow drinks with no added charges 
♥️Premium menus eg lobsters 🦞 
♥️ Broad selection of experiences, from luxury hotel buffets and all-you-can-eat feasts to curated meal sets and special themed dining events. Watch my other vids with them to get to know a few more spots.
♥️ Secure a last minute reservation at popular restaurants!
Food Exchange is located at 26 Stevens Rd, Singapore 258891 (second floor, inside Novotel Singapore on Stevens) &amp; </t>
  </si>
  <si>
    <t>https://www.instagram.com/p/DPupPA6Eisb/</t>
  </si>
  <si>
    <t xml:space="preserve">Planning a party with friends or loved ones at an ATAS restaurant? Don’t forget to check the good deals @hungryhub_sg!
We enjoyed a weekend lunch at Edge, Pan Pacific Hotel, booked effortlessly through Hungry Hub:
❤️UP TO 50% OFF promotions
❤️Transparent prices, no hidden charges
❤️Easy booking at 2,000+ restaurants in Singapore &amp; Thailand
❤️Last-minute reservations? No problem!
Book now and indulge in exclusive dining you won’t get anywhere else! 
📍Edge Restaurant
7 Raffles Boulevard, Level 3, Pan Pacific
Singapore 039595
@edgerestaurantsg @panpacificsingapore 
#hungryhubsg #mediatasting #sgfoodies #sgbuffet #sgeats ##allyoucaneat &amp; </t>
  </si>
  <si>
    <t>https://www.instagram.com/p/DQX53mVkgGc/</t>
  </si>
  <si>
    <t xml:space="preserve">This is really “Fook Kin” Awesome! 
Crispy roasted pork, melt-in-your-mouth char siew, wok hei clam bee hoon, you name it! And when friend @rizakitchen2703  who actually knows how to cook says it’s good.. you know it’s legit. 
Air-con seating, fast service, and the best part? A good deal promotion! 
What you see here is 7-course Sharing Set for 3, usually $147, but only $103.70 when you book via HungryHub app (save ~30%)!
Download HungryHub, book your table, and save more for your next food hunt! 
📍Fook Kin – 111 Killiney Road, Singapore
💧Air-con zhi char comfort
💨 Fast service, big flavour
📱 Book via HungryHub for deals
#FookKin #ZhiChar #HungryHub #SGFoodie #SGeats #FoodDealsSG #CharSiew #RoastedPork #WokHei #SingaporeFood @hungryhub_sg &amp; </t>
  </si>
  <si>
    <t>https://www.instagram.com/p/DQsYcXgEksw/</t>
  </si>
  <si>
    <t xml:space="preserve">Seafood lovers, this one’s for you! 
Dive into the All-You-Can-Eat Sunday Brunch at Food Exchange Novotel on Stevens, featuring everything from fresh seafood to roasted meats and local delights. 
Deal Alert!
Book via Hungry Hub and enjoy:
🔥 50% OFF — limited to 10 seats only, brunch starts at 1:30 PM
Missed the 50% deal? Don’t worry — you can still enjoy 20% OFF for the 12:30–3 PM Sunday Brunch slot! 
So grab your brunch buddies and make your reservation now via Hungry Hub before the seats are gone! 
#NovotelOnStevens #SundayBrunch #BuffetLovers #SeafoodFeast #FoodExchange  #AllYouCanEat #HungryHub #FoodieFinds #WeekendVibes #SGEats #MediaTasting &amp; </t>
  </si>
  <si>
    <t>https://www.tiktok.com/@comfortchomper/video/7549939242596568327</t>
  </si>
  <si>
    <t>Opened by Roast Meats Specialists (Old Airport Road Roast Paradise) and "The Muttons" DJs  Get this exclusive party pack for 3 on the app HungryHub  Only $103.70 at 15% off til 30th September 2025 for 7 dishes  P.S. 4 of us were stuffed with this party pack for 3  ENJOY ADDITIONAL 7% OFF  Use code 'CHOMPERHUB7' Applicable to all restaurants on HungryHub Valid til 31st October 2025  Max discount capped at $20  Can be used up to 2 times per user  Download the HungryHub app or visit their website to book. NETT price with no hidden charges  📍Fook Kin 111 Killiney Road  Singapore 239553  In partnership with HungryHub  #singaporefood #sgfoodie #viralfood #WhereToEat #hungryhub @hungryhubofficial  &amp; ["singaporefood","sgfoodie","viralfood","wheretoeat","hungryhub"]</t>
  </si>
  <si>
    <t>Instagram.com/comfortchomper</t>
  </si>
  <si>
    <t>https://www.instagram.com/p/DOlX-U5k5fY/</t>
  </si>
  <si>
    <t xml:space="preserve">Opened by Roast Meats Specialists (Old Airport Road Roast Paradise) and "The Muttons" DJs 
Get this exclusive party pack for 3 on the app HungryHub 
Only $103.70 at 15% off til 30th September 2025 for 7 dishes 
P.S. 4 of us were stuffed with this party pack for 3 
ENJOY ADDITIONAL 7% OFF 
Use code 'CHOMPERHUB7'
Applicable to all restaurants on HungryHub
Valid til 31st October 2025 
Max discount capped at $20 
Can be used up to 2 times per user 
Download the HungryHub app or visit their website to book.
NETT price with no hidden charges 
📍Fook Kin
111 Killiney Road 
Singapore 239553 
In partnership with HungryHub 
#singaporefood #sgfoodie #viralfood #wheretoeat #foodreview #hungryhub &amp; </t>
  </si>
  <si>
    <t>Heaven's Lotus</t>
  </si>
  <si>
    <t>https://www.instagram.com/p/DO0ws_JE8lx/</t>
  </si>
  <si>
    <t xml:space="preserve">AUTHENTIC THAI Food by Thai Chefs 🇹🇭
Once by the sea at a golf club, today its nestled within CBD 
Get this exclusive party pack for 3 on the app HungryHub 
Only $79.20 at 20% off til 30th September 2025 for 5 dishes 
ENJOY ADDITIONAL 7% OFF 
Use code 'CHOMPERHUB7'
Applicable to all restaurants on HungryHub
Valid til 31st October 2025 
Max discount capped at $20 
Can be used up to 2 times per user 
Download the HungryHub app or visit their website to book.
NETT price with no hidden charges 
📍Heaven's Lotus 
8 Enggor St 
#01-05 
Skysuite@Anson 079718
In partnership with HungryHub 
#singaporefood #sgfoodie #viralfood #wheretoeat #foodreview #hungryhub #hungryhubsg &amp; </t>
  </si>
  <si>
    <t>https://www.tiktok.com/@comfortchomper/video/7552181299751013639</t>
  </si>
  <si>
    <t>AUTHENTIC THAI Food by Thai Chefs 🇹🇭 Once by the sea at a golf club, today its nestled within CBD  Get this exclusive party pack for 3 on the app HungryHub  Only $79.20 at 20% off til 30th September 2025 for 5 dishes  ENJOY ADDITIONAL 7% OFF  Use code 'CHOMPERHUB7' Applicable to all restaurants on HungryHub Valid til 31st October 2025  Max discount capped at $20  Can be used up to 2 times per user  Download the HungryHub app or visit their website to book. NETT price with no hidden charges  📍Heaven's Lotus  8 Enggor St  01-05  Skysuite@Anson 079718 In partnership with HungryHub  #singaporefood #sgfoodie #hungryhub #WhereToEat #hungryhubsg @hungryhub_sg  &amp; ["singaporefood","sgfoodie","hungryhub","wheretoeat","hungryhubsg"]</t>
  </si>
  <si>
    <t>https://www.instagram.com/p/DPETOB-E7bd/</t>
  </si>
  <si>
    <t xml:space="preserve">Affordable Chinese Food at this more than a decade old Chinese Restaurant
Only $55.20 at 45% off til 30th September 2025 for 9 selectable menu items 
ENJOY ADDITIONAL 7% OFF 
Use code 'CHOMPERHUB7'
Applicable to all restaurants on HungryHub
Valid til 31st October 2025 
Max discount capped at $20 
Can be used up to 2 times per user 
Download the HungryHub app or visit their website to book.
NETT price with no hidden charges 
📍中国好味道 China Taste
133 Tyrwhitt Road
Jln Besar
Singapore 207554 
In partnership with HungryHub 
@hungryhub_sg 
#singaporefood #sgfoodie #viralfood #wheretoeat #foodreview #hungryhub #hungryhubsg &amp; </t>
  </si>
  <si>
    <t>https://www.tiktok.com/@comfortchomper/video/7554406424952982792</t>
  </si>
  <si>
    <t>Affordable Chinese Food at this more than a decade old Chinese Restaurant Only $55.20 at 45% off til 30th September 2025 for 9 dishes  ENJOY ADDITIONAL 7% OFF  Use code 'CHOMPERHUB7' Applicable to all restaurants on HungryHub Valid til 31st October 2025  Max discount capped at $20  Can be used up to 2 times per user  Download the HungryHub app or visit their website to book. NETT price with no hidden charges  📍中国好味道 China Taste 133 Tyrwhitt Road Jln Besar Singapore 207554  In partnership with HungryHub  @hungryhub_sg  #singaporefood #sgfoodie #viralfood #WhereToEat #hungryhubsg  &amp; ["singaporefood","sgfoodie","viralfood","wheretoeat","hungryhubsg"]</t>
  </si>
  <si>
    <t>Instagram.com/eatsnapsg</t>
  </si>
  <si>
    <t>https://www.instagram.com/p/DN5TklwknGN/</t>
  </si>
  <si>
    <t xml:space="preserve">Craving rich, savory jjajangmyeon? 🍜 O.BBa Jjajang serves up the ultimate Korean-Chinese comfort food! Flavourful dishes with generous portions, and welcoming staff! 
Skip the wait and book your table now via @hungryhub_sg for the best deals and guaranteed seats! 📲✨
#ObbaJjajang #Jjajangmyeon #HungryHub #sgfoodie #KoreanFoodLover #foodie #eatsnapsg #sgfood #koreanfood &amp; </t>
  </si>
  <si>
    <t>https://www.tiktok.com/@eatsnapsg/video/7545089221732748552</t>
  </si>
  <si>
    <t>Craving rich, savory jjajangmyeon? 🍜 O.BBa Jjajang serves up the ultimate Korean-Chinese comfort food! Flavourful dishes with generous portions, and welcoming staff!  Skip the wait and book your table now via @HungryHub_sg for the best deals and guaranteed seats! 📲✨ #ObbaJjajang #koreanfood #HungryHub #sgfoodie #eatsnapsg   &amp; ["obbajjajang","koreanfood","hungryhub","sgfoodie","eatsnapsg"]</t>
  </si>
  <si>
    <t>https://www.instagram.com/p/DPLjLZgAbJ0/</t>
  </si>
  <si>
    <t xml:space="preserve">A charming Brazilian restaurant located in the heart of Tiong Bahru, The Butcher’s Wife serves up flavours that are unapologetically bold and beautiful.
We ordered the Sharing Set for 3 on the Hungry Hub app and managed to snag a $60 discount. 
Some highlights included the 𝗖𝗼𝗿𝗻 𝗥𝗶𝗯𝘀, seasoned with a savoury miso butter, which tasted divine. The 𝗦𝗮𝗻𝗰𝗵𝗼𝗸𝘂 𝗪𝗮𝗴𝘆𝘂 𝗣𝗶𝗰𝗮𝗻𝗵𝗮, marvellously medium-rare and complemented by a tangy chimichurri sauce, was impeccable. The indulgent 𝗕𝗿𝗶𝗴𝗮𝗱𝗲𝗶𝗿𝗼, a chocolate lava cake served with Koko Krunch gelato, was the perfect end to the meal. 
⭐️Use promo code 5WITHKEAT to earn additional discounts when booking via the Hungry Hub app!
#hungryhubsg
𝐓𝐡𝐞 𝐁𝐮𝐭𝐜𝐡𝐞𝐫’𝐬 𝐖𝐢𝐟𝐞 
19 Yong Siak Street
Singapore 168650 &amp; </t>
  </si>
  <si>
    <t>https://www.instagram.com/p/DPOUXbmAerS/</t>
  </si>
  <si>
    <t xml:space="preserve">The number of restaurants offering authentic Sichuan cuisine in Singapore has been increasing over the years, but China Taste, opened since 2013, has withstood the test of time. 
We ordered the Sharing Set for 3 on the @hungryhub_sg app and managed to snag a 45% discount. 
The succulent 𝗚𝗿𝗶𝗹𝗹𝗲𝗱 𝗦𝗰𝗮𝗹𝗹𝗼𝗽𝘀, smothered in a heap of garlic, were a particular highlight. The tender 𝗖𝗵𝗶𝗰𝗸𝗲𝗻 𝗦𝗸𝗲𝘄𝗲𝗿𝘀 and sensationally seasoned 𝗚𝗿𝗶𝗹𝗹𝗲𝗱 𝗦𝗾𝘂𝗶𝗱 were enjoyable as well. 
⭐️Use promo code 5WITHKEAT to earn additional discounts when booking via the Hungry Hub app!
#hungryhubsg
𝐂𝐡𝐢𝐧𝐚 𝐓𝐚𝐬𝐭𝐞 
133 Tyrwhitt Road 
Singapore 207554 &amp; </t>
  </si>
  <si>
    <t>https://www.instagram.com/p/DPa4DOHgUfT/</t>
  </si>
  <si>
    <t xml:space="preserve">Sakon Thai: lots of flavour, lots of heart. Its lovingly curated dishes at affordable prices have won many fans over the years.
We ordered the Sharing Set for 3 on the @hungryhub_sg app and was amazed to discover that one whole fish and four other dishes cost less than $80. 
The 𝗧𝗵𝗮𝗶 𝗗𝗲𝗲𝗽 𝗙𝗿𝗶𝗲𝗱 𝗙𝗶𝘀𝗵 was undoubtedly the star. Its shatteringly crispy skin enveloped moist, flaky flesh that delighted. Drizzled with a spicy, sweet and tangy sauce that only the Thais can whip up, this dish delivered a symphony of flavours and textures that was unimaginably delicious.
⭐️Use promo code 5WITHKEAT to earn additional discounts when booking via the Hungry Hub app!
#hungryhubsg
𝐒𝐚𝐤𝐨𝐧 𝐓𝐡𝐚𝐢 
1 Pasir Ris Close
Unit 01-108 Downtown East 
Singapore 519599 &amp; </t>
  </si>
  <si>
    <t>Indonesian</t>
  </si>
  <si>
    <t>Tiktok.com/@exploretomakan</t>
  </si>
  <si>
    <t>https://www.tiktok.com/@exploretomakan/video/7558334128437988615</t>
  </si>
  <si>
    <t>https://www.instagram.com/p/DPfrMpujid0/</t>
  </si>
  <si>
    <t xml:space="preserve">When I was in Korea, halal buffets were almost impossible to find — so now that I’m back in Singapore, obviously I’m eating everything I can 😋
My first stop was Kintamani Restaurant at Furama Riverfront Hotel, which is halal-certified by MUIS. 
The best part? I found it through @hungryhub_sg — booked and paid directly on the app, got a discount, and the price was cheaper than booking directly with the restaurant 🙈
📍 Kintamani Restaurant, Furama Riverfront Hotel
🍴 Book via HungryHub app
💬 Comment HUNGRY and I’ll send you all the details — plus a $10 discount code for your first booking!
#hungryhub #halalbuffet #singaporefoodie #halalsg #sgfoodies #sgfoodlover #halalfoodsg #buffetsg #exploretomakan &amp; </t>
  </si>
  <si>
    <t>https://www.instagram.com/p/DPp5FDHkWLo/</t>
  </si>
  <si>
    <t xml:space="preserve">🌟𝐀𝐥𝐥 𝐘𝐨𝐮 𝐂𝐚𝐧 𝐄𝐚𝐭 𝐉𝐚𝐩𝐚𝐧𝐞𝐬𝐞 𝐁𝐮𝐟𝐟𝐞𝐭 𝐰𝐢𝐭𝐡 𝐏𝐫𝐞𝐦𝐢𝐮𝐦 𝐈𝐧𝐠𝐫𝐞𝐝𝐢𝐞𝐧𝐭𝐬 𝐢𝐧 𝐒𝐆🌟
Have you tried Nozomi’s latest all-you-can-eat Japanese buffet 😋 at The Star Vista &amp; Millenia Walk? Starting from just $69 NETT/pax, this deal is exclusively available for booking via @hungryhub_sg . @hungryhub_sg offers many exclusive dining deals (up to 50% off), nett prices (no hidden charges) and seamless booking at 2,000+ top restaurants and hotels. 
For just $69 NETT/pax, you can indulge in a variety of premium Japanese food such as their Hokkaido Uni Ikura Chirashi, Beef Steak, Sashimi Platter, Uni Chawanmushi, Unagi (Full) and many more! We also tried some of their desserts such as the Yuzu Tofu Cheesecake and Matcha Cheesecake 🍰 which were surprisingly very delicious 🤤.
So what are you waiting for? Quickly book this exclusive deal via @hungryhub_sg and head down to either The Star Vista or Millenia Walk to enjoy @sg.nozomi latest all-you-can-eat Japanese buffet.
📍9 Raffles Blvd, #01-40 Millenia Walk, Singapore 039596
#buffet #japanesebuffet #allyoucaneat #buffetsg #allyoucaneatsg #japanesefood #uni #ikura #premiumbuffet #singaporeforeveryone #hungryhub &amp; </t>
  </si>
  <si>
    <t>https://www.instagram.com/p/DQOVtqjEZ4S/</t>
  </si>
  <si>
    <t xml:space="preserve">🌟 𝐁𝐞𝐬𝐭 𝐑𝐨𝐚𝐬𝐭𝐞𝐝 𝐌𝐞𝐚𝐭𝐬 𝐚𝐭 𝟑𝟎% 𝐎𝐟𝐟! 🌟
Located within walking distance from Somerset MRT, @fook.kin is Singapore’s first modern charsiew themed restaurant serving the most succulent local cuisines in Singapore. Over here, you need to order their Fook Kin delicious char siew which is uniquely @fook.kin 🤩!
👉🏻This deal is exclusively available for booking via @hungryhub_sg which offers many exclusive dining deals (up to 50% off), nett prices (no hidden charges) and seamless booking at 2,000+ top restaurants and hotels. 
👉🏻We recommend ordering their Caramelized Char Siew which was so tender as well as the Roasted Pork. We also love their Sweet and Sour Pork which was sweet and tangy with super crunchy exterior 😋. So what are you waiting for? Quickly book this exclusive deal via @hungryhub_sg
📍111 Killiney Rd, Singapore 239553
🚆 Near Somerset MRT
#roastedmeat #charsiew #roastedpork #chinesefoodsg #chinesefood #sgfood #sgfoodies #orchardfood #hungryhub #hungryhubsg #singaporeforeveryone #whattoeatsg #wheretoeatsg &amp; </t>
  </si>
  <si>
    <t>https://tiktok.com/@foodkakis</t>
  </si>
  <si>
    <t>https://www.tiktok.com/@foodkakis/video/7570253885831417105</t>
  </si>
  <si>
    <t>💰𝐒𝐚𝐯𝐞 𝐦𝐨𝐧𝐞𝐲 𝐰𝐡𝐞𝐧 𝐛𝐨𝐨𝐤𝐢𝐧𝐠 𝐡𝐨𝐭𝐞𝐥 𝐛𝐮𝐟𝐟𝐞𝐭𝐬! 💰 Enjoy a theatrical dining experience at one of the best buffet restaurants in Singapore, featuring the authentic tastes of local cuisine, the region and the Pacific Rim. Currently, they are having an exclusive buffet theme, “Experience the Flavours of Down Under” at @edgerestaurantsg featuring premium Australian 🇦🇺 delicacies, from Tasmanian oysters 🦪 to slow-roasted kangaroo 🦘. For better deals, book via @hungryhub_sg with just a few taps and enjoy exclusive dining deals with nett prices (no hidden fees) that you won’t find elsewhere! Embark on a gastronomic journey featuring local favourites such as Chilli Crab with mantou, Laksa, Satay and Hokkien Mee with Wok Hei 😋! Don’t forget the Japanese sashimi corner with the freshest cuts of tuna and salmon sashimi, alongside other seafood delicacies such as snow crab leg and lobsters. Look out for their Dessert station which consists of a variety of sweet and savoury delights 🍬such as their durian pengat, pandan durian cake, mango praline, black forest cake and chocolate fondue with fruits. 📍Edge, Level 3, Pan Pacific Singapore, 7 Raffles Boulevard S039595 #buffet #buffetsg #hungryhubsg #promosg #allyoucaneatsg        &amp; [null,"buffet","buffetsg","hungryhubsg","promosg","allyoucaneatsg"]</t>
  </si>
  <si>
    <t>https://www.instagram.com/p/DQyXrrUkTbM/</t>
  </si>
  <si>
    <t xml:space="preserve">💰𝐒𝐚𝐯𝐞 𝐦𝐨𝐧𝐞𝐲 𝐰𝐡𝐞𝐧 𝐛𝐨𝐨𝐤𝐢𝐧𝐠 𝐡𝐨𝐭𝐞𝐥 𝐛𝐮𝐟𝐟𝐞𝐭𝐬!💰
Enjoy a theatrical dining experience at one of the best buffet restaurants in Singapore, featuring the authentic tastes of local cuisine, the region and the Pacific Rim. Currently, they are having an exclusive buffet theme, “Experience the Flavours of Down Under” at @edgerestaurantsg featuring premium Australian 🇦🇺 delicacies, from Tasmanian oysters 🦪 to slow-roasted kangaroo 🦘.
For better deals, book via @hungryhub_sg with just a few taps and enjoy exclusive dining deals with nett prices (no hidden fees) that you won’t find elsewhere!
Embark on a gastronomic journey featuring local favourites such as Chilli Crab with mantou, Laksa, Satay and Hokkien Mee with Wok Hei 😋! Don’t forget the Japanese sashimi corner with the freshest cuts of tuna and salmon sashimi, alongside other seafood delicacies such as snow crab leg and lobsters.
Look out for their Dessert station which consists of a variety of sweet and savoury delights 🍬such as their durian pengat, pandan durian cake, mango praline, black forest cake and chocolate fondue with fruits.
📍Edge, Level 3, Pan Pacific Singapore, 7 Raffles Boulevard S039595
#buffet #buffetsg #hungryhub #promosg #allyoucaneatsg #edgebuffet #singaporeforeveryone #sgfoodies #whatoeatsg #buffetcityhall #sgbuffet #dealsg #foodforfoodies &amp; </t>
  </si>
  <si>
    <t>https://www.instagram.com/p/DOp_zMMkgls/</t>
  </si>
  <si>
    <t xml:space="preserve">🇸🇬｜省錢不省質感💕爽吃異國精緻料理🍽️
新加坡CP值超高的南美料理餐廳  @thebutcherswifesg ✨三人套餐原價 $231，用 @hungryhub_sg 訂只要 $169！真的超划算🔥
🍴 套餐包含多道精緻料理，從前菜到甜品都滿滿驚喜，氣氛與味蕾雙重滿足。太棒了，享受高質感餐廳同時省下荷包～
✔️ 使用Hungry Hub 預定餐廳
✔️ 價格透明，Nett價無隱藏費用
✔️ 一鍵搞定，全新加坡 2000+ 餐廳/酒店任你選
📲 Book exclusively via @hungryhub_sg — Thailand’s No.1 dining offer app
The Butcher’s Wife
📍 19 Yong Siak St, Singapore 168650. &amp; </t>
  </si>
  <si>
    <t>Tiktok.com/@foody_flyers</t>
  </si>
  <si>
    <t>https://www.tiktok.com/@foody_flyers/video/7550606232768236808</t>
  </si>
  <si>
    <t>🇸🇬｜省钱不省质感💕爽吃异国精致料理 新加坡CP值超高的南美料理餐厅  The Butcher’s Wife✨三人套餐原价 $231，用 Hungry Hub 订只要 $169！真的超划算🔥 🍴 套餐包含多道精致料理，从前菜到甜品都满满惊喜，气氛与味蕾双重满足。太棒了，享受高质感餐厅同时省下荷包～ ✔️ 使用Hungry Hub 预定餐厅 ✔️ 价格透明，Nett价无隐藏费用 ✔️ 一键搞定，全新加坡 2000+ 餐厅/酒店任你选 The Butcher’s Wife 📍 19 Yong Siak St, Singapore 168650. &amp; []</t>
  </si>
  <si>
    <t>Instagram.com/girldevours</t>
  </si>
  <si>
    <t>https://www.instagram.com/p/DNnNAPQS9ft/</t>
  </si>
  <si>
    <t xml:space="preserve">🍴 Wild Child Pizzette
I booked my reservation through hungry hub &amp; got $61 off my bill! 🤭
All bookings are NETT prices with NO GST &amp; NO hidden costs!! 🩷🩷
Total price for everything I had was $115 :) 
(excluding the calamari)
🌷 Spianata Calabrese Pizza (9/10)
Pizza is prepared on the spot from scratch &amp; wood fired to produce the perfect doughy middle with crispy edge crust. The sauce and cheese was so indulgent &amp; the meat had a sweet and smoky aroma. Loved this 
🌷Spaghetti Pesto (1000/10)
LOVED THIS. Pasta had the perfect texture and the pesto sauce was so incredibly nutty and had a strong pesto taste which I LOVED!! One of the top few pesto pastas I’ve tried for sure!
🌷Calamari ($20, 9/10) - add on
SO FRESH, HOT AND CRISPY. Squid was definitely not the frozen type as there was a good chew to it and yet remained tender :) yum
🌷 Cauliflower (9/10)
Huge portion and the caramelised onions + brown sugar sauce made the cauliflower so yummy!
🌷 Yuzu Sparkling Drink (10/10)
Super refreshing &amp; not super sweet! A good refresher :)
🌷 Tiramisu (9/10)
Loved the chocolate pieces given and the mascarpone cream was so creamy and rich! Cake was super soft and yummy as well
This deal is exclusively on @hungryhub_sg only!! Not available for direct booking with restaurants or other platforms 
ALL prices are NETT &amp; with NO hidden charge! Super convenient to book &amp; get value packed deals 🩷🩷 &amp; </t>
  </si>
  <si>
    <t>https://www.tiktok.com/@girldevours/video/7541618470320999681</t>
  </si>
  <si>
    <t>https://www.tiktok.com/@girldevours/photo/7541618470320999681</t>
  </si>
  <si>
    <t>https://www.tiktok.com/@girldevours/photo/7543848015530855700</t>
  </si>
  <si>
    <t>https://www.instagram.com/p/DN92dz-Er0x/</t>
  </si>
  <si>
    <t xml:space="preserve">🍴 Nozomi
I booked through hungry hub and managed to get a buffet deal for $69 NETT!! NO gst and NO service charge!
This deal is only available when booked with hungry hub, and not available for walk ins or direct booking with the restaurant.
Every dish tasted so premium and you could tell that the ingredients were of high quality. I loved everything but these are a MUST TRY imo:
🌷 Unagi 10/10
🌷 Salmon tartare 10/10
🌷 Maguro Tataki 10/10
🌷 Buta Kakuni 10/10!!! (pork belly)
🌷 Yuzu Tofu Cheesecake 10000/10 MUST GET
Overall so worth for the quality (and unlimited quantity🤭)!! &amp; </t>
  </si>
  <si>
    <t>https://www.instagram.com/p/DPd443ekpJP/</t>
  </si>
  <si>
    <t xml:space="preserve">🍴 The Horse’s Mouth 
I booked through Hungry Hub &amp; got this insane buffet deal with NO GST &amp; NO SERVICE CHARGE!! No hidden charges as well 😋 (you can use 2M6FFU referral code for $10 off your first booking!)
This buffet had dishes with PREMIUM quality. Every item we ordered tasted so so good. Better than most cafes I’ve been to ngl
MUST ORDER DISHES:
🌷 Creme Brûlée (MUST!!!)
🌷 Ebi Mentaiko Cream Pasta (MUST!!!)
🌷 The Solid Burger 
🌷 Pesto Pasta
🌷 Har Cheong Gai Burger &amp; </t>
  </si>
  <si>
    <t>HH-SGINSTA</t>
  </si>
  <si>
    <t>hungryhub_sg</t>
  </si>
  <si>
    <t>https://tiktok.com/@hungryhub_sg</t>
  </si>
  <si>
    <t>https://www.tiktok.com/@hungryhub_sg/video/7483891209530772754</t>
  </si>
  <si>
    <t>🌟 Savor the Finest Omakase at Mizuya! 🍣 Experience the finest sushi, crafted daily with precision made with premium ingredients at Mizuya. 🍴 Must-Try: 🐟 Otoro Bluefin Tuna 🐟 Toro Salmon Belly 🐟 Hirame Flounder Sushi 🔗 Link in bio for more offers! #HungryHubSingapore #MizuyaOmakase #SushiLovers #Omakase" &amp; ["hungryhubsingapore","mizuyaomakase","sushilovers","omakase\""]</t>
  </si>
  <si>
    <t>Home Dawn Cafe</t>
  </si>
  <si>
    <t>https://www.tiktok.com/@hungryhub_sg/video/7506882775903997205</t>
  </si>
  <si>
    <t>Brunch that slaps by the river? Yes, please. 🥓🦀🍔 Tucked beside the Singapore River, Home Dawn serves up killer brunch sets with vibes to match. ✨ Menu highlights: 🍳 Homie’s Breakkie – bockwrust, tater tots &amp; all your brekkie faves 🦐 Menbosha Burger – crispy prawn patty meets melted cheddar 🦀 Black Pepper Crab Udon – Udon soaked in bold Black Pepper Sauce with crispy soft shell crab  🔗 More details, link in bio! #FYP #HungryHubSG #homedawn #cafefood #sgfoodie #singaporefood #singaporecafe #wheretoeat #Fooktok #brunchsg &amp; ["fyp","hungryhubsg","homedawn","cafefood","sgfoodie","singaporefood","singaporecafe","wheretoeat","fooktok","brunchsg"]</t>
  </si>
  <si>
    <t>Uncle Leong Signatures (Fairprice Hub)</t>
  </si>
  <si>
    <t>https://www.tiktok.com/@hungryhub_sg/video/7506882297606540561</t>
  </si>
  <si>
    <t>The freshest crab I’ve ever had and it’s in a creamy claypot beehoon broth that hits all the right spots. 🦀🔥 Uncle Leong Signatures is where you go for comforting local flavours with a seafood twist. We had their: 🍲 Claypot Crab Beehoon – rich, milky broth and super fresh crab 🍤 Sambal Crystal Prawns – juicy prawns tossed in spicy sambal 🍜 Signature Hor Fun – silky gravy with wok hei perfection 🔗 More details, link in bio! #FYP #HungryHubSG #UncleLeongSignatures #sgfoodie#singaporefood #crab #claypotcrab #singaporefoodie #wheretoeat #sgthingstodo #Fooktok #Foodie &amp; ["fyp","hungryhubsg","uncleleongsignatures","sgfoodie","singaporefood","crab","claypotcrab","singaporefoodie","wheretoeat","sgthingstodo","fooktok","foodie"]</t>
  </si>
  <si>
    <t>Tiktok.com/@hungryhub_sg</t>
  </si>
  <si>
    <t>https://www.tiktok.com/@hungryhub_sg/video/7519509534537256199</t>
  </si>
  <si>
    <t>Heritage-inspired dishes with a modern flair 🇸🇬🔥 At The Canteen by Enjoy and Enjoy Eating House &amp; Bar, every bite is a throwback to familiar local favourites, reimagined with a contemporary touch by Chef Joel. Expect homely comfort, bold flavours, and that nostalgic shiok feeling from the first spoonful. Whether you're chilling in Jalan Besar's retro Kam Leng Hotel or dining in the sleek enclave at Stevens Road, both spots promise good vibes, good food, and good company. 🔥 Psst… limited-time deal: Enjoy up to 45% OFF with limited redemptions! Don’t say bojio! 🥢🍻 📍 The Canteen by Enjoy 383 Jalan Besar, Kam Leng Hotel, Singapore 209001 📍 Enjoy Eating House &amp; Bar 30 Stevens Road, #01-07, Singapore 257840 ⏰ Operating hours vary by outlet #hungryhubsg #foodsingapore #singaporefoodie #wheretoeatsg #sgfoodie #wheretogosg #DiningDeals #gooddeal #canteenbyenjoy  &amp; ["01","hungryhubsg","foodsingapore","singaporefoodie","wheretoeatsg","sgfoodie","wheretogosg","diningdeals","gooddeal","canteenbyenjoy"]</t>
  </si>
  <si>
    <t>https://www.tiktok.com/@hungryhub_sg/video/7519920550756551943</t>
  </si>
  <si>
    <t>✨Wah Shiok!✨ Celebrate Singapore Restaurant Month with 30% OFF at Mama Diam when you book via Hungry Hub! Modern twist on local flavours + exclusive savings? Don’t say we bojio. 🍜🇸🇬 📍Limited time only, link in bio #hungryhubsg #foodsingapore #wheretoeatsg #sgfoodie #wheretogosg #DiningDeals #mamadiam #SingaporeEats  &amp; ["hungryhubsg","foodsingapore","wheretoeatsg","sgfoodie","wheretogosg","diningdeals","mamadiam","singaporeeats"]</t>
  </si>
  <si>
    <t>Coriander Leaf @ Singapore Polo Club</t>
  </si>
  <si>
    <t>https://www.tiktok.com/@hungryhub_sg/video/7534022007650913537</t>
  </si>
  <si>
    <t>✨ Bold Flavours at Coriander Leaf ✨ Modern Asian fusion done right — from smoky grills to refreshing salads, every dish tells a story of spice and soul. 🍛🌿 🍽️ Must-Try Picks: 🔸 Tandoori Grilled Chicken – Harissa marinade, coriander-mint-cashew sauce. 🔸 Roasted Duck Curry – Lychee, tamarind, green peppercorn. 🔸 Steamed Seabass – Chilli-lime broth, coriander, fish sauce. 🔹 Green Mango Salad – Zesty, spicy, refreshing. 🔹 Wok-Fried Dou Miao – With wood ear mushrooms &amp; olives. 📌 Book now &gt;&gt;&gt; https://bit.ly/451pyoc #HungryHubSG #CorianderLeafSG #AsianFusion #SingaporeEats #ModernAsianDining &amp; []</t>
  </si>
  <si>
    <t>https://www.tiktok.com/@hungryhub_sg/video/7538016465018965249</t>
  </si>
  <si>
    <t>✨ Seoul-icious Feasts &amp; K-BBQ Fun at Obba Jjang✨ Gather your crew and bring your appetite — Obba Jjang serves up authentic Korean comfort with a sizzling BBQ twist. From bubbling stews to cheesy indulgences, every bite is a taste of Seoul right here in Singapore. Perfect for big gatherings, late-night feasts, or just treating yourself to the ultimate K-food spread. 🥢🔥 🍽️ Must-Try Picks 🔸 Cheese Seafood Pancake – Crispy edges, gooey cheese, and fresh seafood in every bite. 🔸Cheese Steamed Egg – Soft, fluffy, and oh-so comforting. 🔸 Rose Jjamppong – Creamy, spicy seafood noodle soup with a modern twist. 🔸 Jjajangmyeon – Classic black bean noodles with that perfect chewy slurp. 🔸 Chewy Tangsuyuk – Sweet &amp; tangy pork with a crisp bite. 🔸 BBQ Set – Prime beef, pork belly, and octopus grilled to smoky perfection at your table. 🌙 Bonus: Pair it with ice-cold soju, a round of K-pop beats, and you’ve got yourself a night to remember. 📌 Book your feast &gt;&gt;&gt; https://bit.ly/3H9TuFJ  🔗 Link in bio for more details! #fypsg #HungryHubSG #HHSG #ObbaJjang #KoreanDiningSG #KBBQSG #KFoodCravings #SojuVibes #SeoulOnAPlate #LateNightEatsSG &amp; []</t>
  </si>
  <si>
    <t>https://www.tiktok.com/@hungryhub_sg/video/7548076635380010248</t>
  </si>
  <si>
    <t>This is a buffet japanese you have to check out!😱#SingaporeEats #FookKinSG #TikTokUni #hungryhub #japanesefood  &amp; ["singaporeeats","fookkinsg","tiktokuni","hungryhub","japanesefood"]</t>
  </si>
  <si>
    <t>https://www.tiktok.com/@hungryhub_sg/video/7548336325192142087</t>
  </si>
  <si>
    <t>✨ Feast Without Limits at Edge Buffet ✨ Experience a world of flavours at Edge, Pan Pacific Singapore’s iconic buffet where seven live kitchens bring you the very best from across the globe. From fresh seafood towers to sizzling grills and decadent desserts, every bite is a celebration of culinary craftsmanship — now at 25% OFF. 🦞🥂 🍽️ Buffet Highlights 🔸 Seafood Paradise – Oysters, lobsters, snow crabs &amp; sashimi straight from the ocean. 🔸 Global Flavours – From authentic Peranakan dishes to Japanese, Indian, and Western delights. 🔸 Live Carving &amp; Grill Stations – Premium roasts and sizzling skewers made to order. 🔸 Dessert Haven – Macarons, cakes, chocolate fountains &amp; handcrafted sweets. 🌟 Bonus: With its stylish ambience and extravagant spread, Edge Buffet is perfect for weekend indulgence, family gatherings, and boujee celebrations. 📌 Reserve your table &gt;&gt;&gt;  https://hhub.ly/edge 🔗 Link in bio for more details! #HungryHubSG #HHSG #EdgeBuffet #PanPacificSingapore #BuffetGoals #SeafoodBuffetSG #LuxuryDiningSG #FoodieFindsSG #TreatYourselfSG &amp; []</t>
  </si>
  <si>
    <t>https://www.tiktok.com/@hungryhub_sg/video/7548336843620617490</t>
  </si>
  <si>
    <t>🦀 Crack Into a Crab Feast at Crab Wang 🦀 Get ready to get your hands messy and your cravings satisfied at Crab Wang, where succulent crabs, juicy seafood, and signature sauces steal the show. Perfect for seafood lovers, family feasts, and spicy indulgence nights! 🌶️🍋 🍽️ Crab Wang Highlights 🔸 Signature Crabs – From classic chilli crab to creamy salted egg and black pepper goodness. 🔸 Seafood Buckets – Prawns, clams, mussels &amp; more — saucy, messy, and oh-so-satisfying. 🔸 Bold Flavours – Choose your heat level and dive into indulgent, finger-licking goodness. 🔸 Gather &amp; Feast – Best enjoyed with friends, family, and plenty of napkins. 🌟 Bonus: It’s not just dinner — it’s an experience. Come hungry, leave happy. 📌 Book your feast &gt;&gt;&gt; https://hhub.ly/crabwang 🔗 Link in bio for more details! #HungryHubSG #HHSG #CrabWangSG #SeafoodLoversSG #CrabLoversSG #SeafoodBuffetSG #SpicyCrabFix #FoodieFindsSG #TreatYourselfSG &amp; []</t>
  </si>
  <si>
    <t>https://www.tiktok.com/@hungryhub_sg/video/7559222489834917127</t>
  </si>
  <si>
    <t>This rooftop is one you absolutely can't miss in Singapore😱#SingaporeEats #TikTokUni #hungryhub #vibes #rooftop  &amp; ["singaporeeats","tiktokuni","hungryhub","vibes","rooftop"]</t>
  </si>
  <si>
    <t>https://www.instagram.com/p/DN1di-e5JOV/</t>
  </si>
  <si>
    <t xml:space="preserve">Book with @hungryhub_sg to unlock premium dining experiences at amazing deals! ✨
𝗛𝘂𝗻𝗴𝗿𝘆 𝗛𝘂𝗯 is 🇹🇭 Thailand’s #1 Dining Offer App, established in 2014 and now expanded into 🇸🇬 Singapore — bringing with it over 2,000 top restaurants and hotels to choose from. From Michelin-starred dining, buffets, and dinner cruises to beloved local gems and rooftop bars, there’s something for every craving.
𝙈𝙤𝙧𝙚 𝙩𝙝𝙖𝙣 𝙟𝙪𝙨𝙩 𝙖 𝙧𝙚𝙨𝙚𝙧𝙫𝙖𝙩𝙞𝙤𝙣 𝙖𝙥𝙥, @hungryhub_sg gives you exclusive packages and deals you won’t find with walk-ins:
✔️ 𝗡𝗲𝘁𝘁 𝗽𝗿𝗶𝗰𝗲𝘀, 𝗻𝗼 𝗵𝗶𝗱𝗱𝗲𝗻 𝗰𝗵𝗮𝗿𝗴𝗲𝘀
✔️ 𝗦𝗲𝗮𝗺𝗹𝗲𝘀𝘀, 𝗵𝗮𝘀𝘀𝗹𝗲-𝗳𝗿𝗲𝗲 𝗯𝗼𝗼𝗸𝗶𝗻𝗴
This weekend, indulge in a lavish Saturday Brunch at @edgerestaurantsg at @panpacificsingapore — featuring an exquisite selection of international delights. Enjoy fresh Seafood on Ice, Japanese Sashimi &amp; Sushi, sizzling Char-Grilled Specialties, and handcrafted Desserts &amp; Pastries — the ultimate feast for a perfect weekend. 🍽️
💰 Book now with @hungryhub_sg and save $15 per person! Promo runs till 23 November 2025 — don’t miss out!
#sp #hungryhub #hungryhubsg #edgerestaurant #panpacificsingapore #allyoucaneatbuffet #saturdaybrunch &amp; </t>
  </si>
  <si>
    <t>https://www.instagram.com/p/DOpFt93kksG/</t>
  </si>
  <si>
    <t xml:space="preserve">Unlock premium dining experiences at unbeatable deals when you book with @hungryhub_sg!
Founded in 2014 as 🇹🇭 Thailand’s No.1 Dining Offer App, 𝗛𝘂𝗻𝗴𝗿𝘆 𝗛𝘂𝗯 has now arrived in 🇸🇬 Singapore — giving you access to over 2,000 top restaurants and hotels. Think Michelin-starred fine dining, indulgent buffets, romantic dinner cruises, buzzing rooftop bars, and even hidden local gems — there’s something for every taste and occasion.
But 𝗛𝘂𝗻𝗴𝗿𝘆 𝗛𝘂𝗯 is more than just another reservation app. With exclusive packages and offers you won’t get from walk-ins, you’ll enjoy:
✔️ Nett prices with no hidden charges
✔️ Seamless, hassle-free booking
This weekend, treat yourself to a lavish Sunday indulgence at 𝗢𝘀𝗰𝗮𝗿’𝘀, @conradsingaporemarinabay. 🍽️
Step into a world of culinary theatre as 𝗢𝘀𝗰𝗮𝗿’𝘀 master chefs bring flavors to life from their semi-open kitchen. From ocean-fresh seafood and vibrant salads to hearty international classics and beloved local specialties, every dish is crafted with tradition, premium ingredients, and an unwavering depth of flavor.
🌏 𝗔𝗿𝗼𝘂𝗻𝗱 𝘁𝗵𝗲 𝗪𝗼𝗿𝗹𝗱 𝗟𝘂𝗻𝗰𝗵 𝗕𝘂𝗳𝗳𝗲𝘁
A true celebration of global cuisines and local traditions, where comforting favorites meet bold discoveries — all laid out in a vibrant, bountiful spread.
💰 Book now with @hungryhub_sg and enjoy 𝟮𝟱% 𝗢𝗙𝗙! Their Super September Deals have been extended all the way till 𝟭𝟰 𝗡𝗼𝘃𝗲𝗺𝗯𝗲𝗿 𝟮𝟬𝟮𝟱 — giving you more time to feast, save, and celebrate! 
#sp #hungryhub #hungryhubsg #oscars #aroundtheworldlunchbuffet #conradsingaporemarinabay #allyoucaneatbuffet &amp; </t>
  </si>
  <si>
    <t>https://www.instagram.com/p/DO7N0MVkho1/</t>
  </si>
  <si>
    <t xml:space="preserve">Attention to all Japanese cuisine lovers! Unlock the ultimate premium dining experience at an unbeatable deal at @sg.nozomi with @hungryhub_sg, 🇹🇭 Thailand’s No.1 Dining Offer App that’s now in Singapore! 🇸🇬
Born from a passion to share comfort and connection through food, 𝗡𝗼𝘇𝗼𝗺𝗶 brings the elegance of kaiseki dining to the heart of Singapore. Their chefs, trained in this refined culinary tradition, craft each dish with authenticity, warmth, and the true essence of Japanese flavors. Every bite tells a story of heritage elevated with heart.
With access to over 2,000 top restaurants and hotels, dining out has never been this rewarding.
𝗛𝘂𝗻𝗴𝗿𝘆 𝗛𝘂𝗯 isn’t just another reservation app. It’s your gateway to exclusive dining packages and perks you won’t get from walk-ins, you’ll enjoy:
✔️ Nett prices with no hidden charges
✔️ Seamless, hassle-free booking
💰 Snag this exclusive deal with @hungryhub_sg — 𝗔𝗹𝗹-𝗬𝗼𝘂-𝗖𝗮𝗻-𝗘𝗮𝘁 𝗣𝗿𝗲𝗺𝗶𝘂𝗺 𝗕𝘂𝗳𝗳𝗲𝘁 𝗮𝘁 𝗡𝗼𝘇𝗼𝗺𝗶 𝗳𝗼𝗿 𝗼𝗻𝗹𝘆 $𝟲𝟵 𝗻𝗲𝘁𝘁 𝗽𝗲𝗿 𝗽𝗮𝘅! Yes, the only app that turned Nozomi into an all-you-can-eat buffet! ✨
Hurry, promo ends on 𝟯𝟬 𝗦𝗲𝗽𝘁 𝟮𝟬𝟮𝟱! Gather your foodie crew and lock in this deal before it’s gone!
#sp #hungryhub #hungryhubsg #nozomi #premiumbuffet #exclusivepackage &amp; </t>
  </si>
  <si>
    <t>https://www.instagram.com/p/DPC9TCCElbn/</t>
  </si>
  <si>
    <t xml:space="preserve">Woohoo! Another premium dining experience unlocked at an unbeatable deal — all thanks to @hungryhub_sg, Thailand’s No.1 Dining Offer App that’s now in Singapore! With access to over 2,000 top restaurants and hotels, dining out has never been this rewarding.
𝗛𝘂𝗻𝗴𝗿𝘆 𝗛𝘂𝗯 isn’t just another reservation app. It’s your gateway to exclusive dining packages and perks you won’t get from walk-ins, you’ll enjoy:
✔️ Nett prices with no hidden charges
✔️ Seamless, hassle-free booking
And guess what? @horsesmouthbar.sg is back — now at @milleniawalk! Once a pioneer in Singapore’s craft cocktail scene, it returns as a vibrant gastrobar with a lively, casual vibe. Expect their signature bespoke cocktails, now paired with bold, flavor-packed bites — perfect for a fun, laid-back night out with the girls.
💰 Snag this deal with @hungryhub_sg — 𝗲𝗻𝗷𝗼𝘆 𝟮𝟴% 𝗢𝗙𝗙 𝘁𝗵𝗲 𝗦𝗵𝗮𝗿𝗶𝗻𝗴 𝗦𝗲𝘁 𝗳𝗼𝗿 𝟯 𝗣𝗮𝘅! Take your pick of 6 dishes from their Party Package and indulge in a feast made for sharing! 🍽️
Hurry, promo ends on 𝟭𝟴 𝗗𝗲𝗰 𝟮𝟬𝟮𝟱 — so gather your foodie crew and don’t let this one slip! ✨
#sp #hungryhub #hungryhubsg #thehorsesmouth #horsesmouthbar #gastropub &amp; </t>
  </si>
  <si>
    <t>https://www.instagram.com/p/DP425eeEqSi/</t>
  </si>
  <si>
    <t xml:space="preserve">𝗬𝗘𝗦!!! Another premium dining experience unlocked at an amazing deal — all thanks to @hungryhub_sg, Thailand’s No.1 Dining Offer App that’s now in Singapore! With access to over 2,000 top restaurants and hotels, dining out has never been this rewarding.
𝗛𝘂𝗻𝗴𝗿𝘆 𝗛𝘂𝗯 isn’t just another reservation app. It’s your gateway to exclusive dining packages and perks you won’t get from walk-ins, you’ll enjoy:
✔️ Nett prices with no hidden charges
✔️ Seamless, hassle-free booking
@fook.kin is a renowned eatery known for its delectable Cantonese-style roasts and authentic Asian cuisine. With an emphasis on quality ingredients and its unique blend of rich flavors with a vibrant atmosphere, this edgy and cool restaurant offers a Fook Kin awesome dining experience for everyone! 
💰 Snag this deal with @hungryhub_sg — 𝗲𝗻𝗷𝗼𝘆 𝟯𝟬% 𝗢𝗙𝗙 𝘁𝗵𝗲 𝗦𝗵𝗮𝗿𝗶𝗻𝗴 𝗦𝗲𝘁 𝗳𝗼𝗿 𝟰 𝗣𝗮𝘅! Take your pick of 9 dishes from their Party Package and indulge in a feast made for sharing! Promo runs till 31 October only - don’t miss it! 🍽️
#sp #hungryhub #hungryhubsg #fookkin #sharingset #exclusivepartypackage &amp; </t>
  </si>
  <si>
    <t>https://www.instagram.com/p/DQFshiOEhyc/</t>
  </si>
  <si>
    <t xml:space="preserve">Thanks to hungryhub_sg, Thailand’s No.1 Dining Offer App that’s now in Singapore, I have unlocked another premium dining experience at an amazing deal! With access to over 2,000 top restaurants and hotels, dining out has never been this rewarding.
𝗛𝘂𝗻𝗴𝗿𝘆 𝗛𝘂𝗯 isn’t just another reservation app. It’s your gateway to exclusive dining packages and perks you won’t get from walk-ins, you’ll enjoy:
✔️ Nett prices with no hidden charges
✔️ Seamless, hassle-free booking
@mamadiam.prinsep is a speakeasy restaurant and bar hidden behind a mama shop facade. Embark on a nostalgic journey into Singapore’s cultural heritage with their menu that puts a modern twist to iconic local favorites.
💰 Snag this exclusive deal with @hungryhub_sg — 𝗦𝗵𝗮𝗿𝗶𝗻𝗴 𝗦𝗲𝘁 𝗳𝗼𝗿 𝟯 𝗣𝗮𝘅 𝗮𝘁 𝗼𝗻𝗹𝘆 $𝟭𝟰𝟱 𝗻𝗲𝘁𝘁 (U.P. $227). Take your pick of 7 dishes from their Party Package and indulge in a feast made for sharing! Promo runs till 18 Jan 2026. 
#sp #hungryhub #hungryhubsg #mamadiam #sharingset #exclusivepartypackage &amp; </t>
  </si>
  <si>
    <t>https://www.instagram.com/p/DQNyKs0Epi1/</t>
  </si>
  <si>
    <t xml:space="preserve">Thanks to @hungryhub_sg — Thailand’s No.1 dining offer app now in Singapore — I got to enjoy another premium dining experience at an incredible deal! With over 2,000 top restaurants and hotels on board, dining out has never been this rewarding.
𝗛𝘂𝗻𝗴𝗿𝘆 𝗛𝘂𝗯 isn’t your average reservation app — it’s your all-access pass to exclusive dining packages and perks you won’t get from walk-ins. Here’s what makes it special:
✔️ Nett prices with zero hidden fees
✔️ Effortless, hassle-free bookings
📍 𝗕𝗮𝘀𝗶𝗹𝗶𝗰𝗼 at @conradsingaporeorchard
Rediscover the flavors of southern Italy with Basilico’s 𝗟𝗮 𝗖𝘂𝗰𝗶𝗻𝗮 𝗦𝘁𝗼𝗿𝗶𝗰𝗮 buffet dinner, inspired by the rich culinary traditions of the Kingdom of the Two Sicilies.
This season, enjoy regional specialties from Sicilia, Calabria, Puglia, Basilicata, and Campania, and complete your feast with over 40 artisanal cheeses, heirloom tomatoes, and classic Italian desserts.
💰 Snag this exclusive deal with @hungryhub_sg — $𝟭𝟬𝟬 𝗻𝗲𝘁𝘁 𝗽𝗲𝗿 𝗽𝗮𝘅 (U.P. $120). Promo runs till 19 Jan 2026. 
#sp #hungryhub #hungryhubsg #basilico #conradsingaporeorchard #lacucinastorica #buffetdinner #allyoucaneat &amp; </t>
  </si>
  <si>
    <t>https://www.instagram.com/p/DQXttIiEgO7/</t>
  </si>
  <si>
    <t xml:space="preserve">Thanks to @hungryhub_sg — Thailand’s No.1 Dining Offer App now in Singapore — I’ve unlocked yet another premium dining experience at an unbeatable deal! With access to over 2,000 top restaurants and hotels, dining out has never been more rewarding.
𝗛𝘂𝗻𝗴𝗿𝘆 𝗛𝘂𝗯 isn’t your typical reservation app — it’s your gateway to exclusive dining packages and perks you won’t find with regular walk-ins. Enjoy:
✔️ Nett prices with no hidden fees
✔️ Effortless, hassle-free reservations
@enjoyeatinghouse at @novotelstevens brings a fresh, modern twist to classic Chinese zichar, serving up hearty, flavor-packed dishes that celebrate familiar local favorites with a creative edge.
This cosy and intimate restaurant is adorned with charming antique decor that evokes warm, nostalgic local vibes — the perfect backdrop for a comforting meal. Whether it’s a family get-together or a casual work gathering, it’s the ideal spot to enjoy delicious seafood specials and homestyle flavors in the heart of the city.
💰 Snag this exclusive deal with @hungryhub_sg — 𝗦𝗵𝗮𝗿𝗶𝗻𝗴 𝗦𝗲𝘁 𝗳𝗼𝗿 𝟯 𝗣𝗮𝘅 𝗮𝘁 𝗼𝗻𝗹𝘆 $𝟭𝟰𝟱 𝗻𝗲𝘁𝘁 (U.P. $195). Take your pick of 6 dishes from their Party Package and indulge in a feast made for sharing! Promo runs till 22 Jan 2026. 
#sp #hungryhub #hungryhubsg #mamadiam #sharingset #exclusivepartypackage &amp; </t>
  </si>
  <si>
    <t>HH-SGJK8</t>
  </si>
  <si>
    <t>jkonthego98</t>
  </si>
  <si>
    <t>Instagram.com/jkonthego98</t>
  </si>
  <si>
    <t>https://www.tiktok.com/@kenpgl/video/7520425164044127495</t>
  </si>
  <si>
    <t>been a lonooong time since we’ve been to Clarke Quay!</t>
  </si>
  <si>
    <t>https://www.instagram.com/p/DJIfpwySswv/</t>
  </si>
  <si>
    <t>Tiktok.com/@jkonthego98</t>
  </si>
  <si>
    <t>https://www.tiktok.com/@jkonthego/video/7499645825753140488</t>
  </si>
  <si>
    <t>HH-SGKAC</t>
  </si>
  <si>
    <t>karhingc</t>
  </si>
  <si>
    <t>Yì by Jereme Leung at Raffles Hotel Singapore</t>
  </si>
  <si>
    <t>Instagram.com/karhingc</t>
  </si>
  <si>
    <t>https://www.instagram.com/p/DJWaFXgSbEC/</t>
  </si>
  <si>
    <t>Discover a refined take on Chinese cuisine at 藝 Yì by Jereme Leung at Raffles Hotel Singapore. 
Master Chef Jereme Leung elevates provincial dishes with artistic adaptations, focusing on the freshest single-sourced and seasonal ingredients. 
We booked this set menu through Hungry Hub.
Hungry Hub is a ultimate online dining guide and reservation platform and here’s why you’ll love it:
✅ Transparent pricing with no hidden costs.
✅ Exclusive deals including free-flow drinks, premium menus, discount packages and more.
✅ Secure reservations at your preferred restaurants effortlessly.
📍Yì By Jereme Leung
328 N Bridge Rd,
03-02 Raffles Arcade,
Singapore 188719
#straitstimesfood #sgfoodie #timeouts #sginstafood #sgfoodpic #singaporeeats #sgfoodguide #sgmakan #sgfoodblog #sgfooddiary #sgrestaurant #singaporeig #sgdaily #singaporeinsta #igerssingapore #burpplesg #chinesefood #sgchinesefood</t>
  </si>
  <si>
    <t>https://www.instagram.com/p/DJ31_qaye9M/</t>
  </si>
  <si>
    <t>Fook Kin (福劲) serves up the best of local cuisine with a spotlight on traditional Cantonese-style roasts and Zi Char in a modern setting.
They well Known for their incredible roasted delights！
Now you can enjoy exclusive deals through HungryHub, with prices just starting from $49.
Some of the highlight dishes: Signature Mix Platter (Caramelized Char Siew and Crackling Roast Meat), Salted Egg Prawn, Roasted Ginger Plum Duck, Ikura Gold Wanton Noodle, Wok Hei Clams Bee Hoon and more. 
Hungry Hub is a ultimate online dining guide and reservation platform and here’s why you’ll love it:
✅ Transparent pricing with no hidden costs.
✅ Exclusive deals including free-flow drinks, premium menus, discount packages and more.
✅ Secure reservations at your preferred restaurants effortlessly.
The restaurant is conveniently located just a few minutes’ walk from Somerset MRT station, and you can park at Orchard Grand Court if you’re driving.
📍Fook Kin
111 Killiney Rd,
Singapore 239553
#straitstimesfood #sgfoodie #timeouts #sginstafood #sgfoodpic #singaporeeats #sgfoodguide #sgmakan #sgfoodblog #sgfooddiary #sgrestaurant #singaporeig #sgdaily #singaporeinsta #igerssingapore #burpplesg #chinesefood #chinesefoodsg #cantonesefood</t>
  </si>
  <si>
    <t>https://www.instagram.com/p/DKrQPUDy92i/</t>
  </si>
  <si>
    <t xml:space="preserve">The Butcher’s Wife, a cozy gem nestled in Tiong Bahru, Singapore, offering a vibrant fusion of Brazilian and Mediterranean flavors—all 100% gluten-free. 
This charming bistro delights with dishes like the flavorful Seafood Moqueca, Free-Range Pork Tenderloin Porchetta Style, Wagyu Picanha Tartare, Corn Ribs and more.
Now you can book the package through HungryHub, with prices starting from $59.50 NETT/Pax.
Hungry Hub is a ultimate online dining guide and reservation platform and here’s why you’ll love it:
✅ Transparent pricing with no hidden costs.
✅ Exclusive deals including free-flow drinks, premium menus, discount packages and more.
✅ Secure reservations at your preferred restaurants effortlessly.
📍The Butcher’s Wife
19 Yong Siak St,
Singapore 168650
#straitstimesfood #sgfoodie #timeouts #sginstafood #sgfoodpic #singaporeeats #sgfoodguide #sgmakan #sgfoodblog #sgfooddiary #sgrestaurant #singaporeig #sgdaily #singaporeinsta #igerssingapore #burpplesg &amp; </t>
  </si>
  <si>
    <t>https://www.instagram.com/p/DLR6NidSzdV/</t>
  </si>
  <si>
    <t xml:space="preserve">Neon Pigeon – Where Tokyo Meets Gritty-Chic Singapore!
Raise your hand if you’re obsessed with bold Japanese flavours &amp; vibes that hit different
Step into the bold and electric world of Neon Pigeon, where modern Japanese flavours collide with edgy urban vibes in the heart of Singapore. 
Indulge in creative small plates like Menchi Katsu, Bone-in Iberico Pork Chop, Grilled Tsukune, Tokyo Hummus, Smoked Duck Yakisoba, and more — all crafted to thrill your taste buds.
You can enjoy exclusive deals on Hungry Hub with prices starting from $50. Whether you’re out with friends or vibing over cocktails, Neon Pigeon serves up unforgettable nights with gritty-chic energy and bold bites.
Hungry Hub is a ultimate online dining guide and reservation platform and here’s why you’ll love it:
✅ Transparent pricing with no hidden costs.
✅ Exclusive deals including free-flow drinks, premium menus, discount packages and more.
✅ Secure reservations at your preferred restaurants effortlessly.
📍Neon Pigeon
36 Carpenter St,
Singapore 059915
#straitstimesfood #sgfoodie #timeouts #sginstafood #sgfoodpic #singaporeeats #sgfoodguide #sgmakan #sgfoodblog #sgfooddiary #sgrestaurant #singaporeig #sgdaily #singaporeinsta #igerssingapore #burpplesg #japanesefood #japanesefoodsg #sgjapanesefood #sgbar #sgbars &amp; </t>
  </si>
  <si>
    <t>https://www.instagram.com/p/DLewY20OAxo/</t>
  </si>
  <si>
    <t xml:space="preserve">Step into a vibrant culinary journey at Edge’s weekday buffet, now featuring Penang Hawker Fare — with three legendary Penang hawkers flown in specially for this tasty showcase! Indulge in authentic Penang delights alongside their renowned international spread. 
On weekend brunch, it’s more than just food — it’s a full Sunday Funday! From 12 to 3:30 PM, enjoy lively live band performances, an interactive buffet experience with over 30 new live stations, and a dedicated Kids’ Play Area complete with toys, colouring books, cartoon movie screenings, and a kids-only buffet.
Now you can book the package through HungryHub, with prices starting from $73 NETT/Pax.
Hungry Hub is a ultimate online dining guide and reservation platform and here’s why you’ll love it:
✅ Transparent pricing with no hidden costs.
✅ Exclusive deals including free-flow drinks, premium menus, discount packages and more.
✅ Secure reservations at your preferred restaurants effortlessly.
📍Edge
7 Raffles Blvd,
Level 3 Pan Pacific,
Singapore 039595
#straitstimesfood #sgfoodie #timeouts #sginstafood #sgfoodpic #singaporeeats #sgfoodguide #sgmakan #sgfoodblog #sgfooddiary #sgrestaurant #singaporeig #sgdaily #singaporeinsta #igerssingapore #burpplesg #sghotel #hotelsg #sgbuffet #buffetsg &amp; </t>
  </si>
  <si>
    <t>https://www.instagram.com/p/DMcGoBQuG5p/</t>
  </si>
  <si>
    <t>🍽️ EDGE at Pan Pacific - Exclusive on Hungry Hub!
Step inside one of Singapore’s top buffet destinations — where wagyu sizzles, seafood tower rises, and the skyline views steal the show. 
🌟 Only on Hungry Hub 
✔️ Premium buffet w/ free-flow win 
✔️ Fixed NETT prices (no surprises Book instantly, even last-minute
✔️ Don’t walk in blind — unlock exclusive packages &amp; seamless booking through the app
📍 Marina Bay Views. Live stations. Unforgettable flavours. 
🔥 Tap the link/Scan the QR to book EDGE now! 
#HungryHub #EDGErestaurant #PanPacificSingapore #BuffetSingapore #FoodieSG #SGEa
FreeFlow #SkylineDining #SingaporeFood</t>
  </si>
  <si>
    <t>https://www.instagram.com/p/DNVyl81yTlp/</t>
  </si>
  <si>
    <t xml:space="preserve">Looking for a solid date night or dinner spot with a twist? 👀 
MamaDiam’s Sharing Set for 2 is the ultimate throwback feast — 5 delicious courses like the 12-Hour Braised Beef Cheek or Hainanese Pork Chop, plus a drink each… all for just $108 NET (U.P. $151)! 🤯
Expect nostalgic local flavours, modern fusion dishes, and cozy retro vibes — only at MamaDiam. 
Book exclusively via Hungry Hub and lock in this sweet deal before it’s gone, from now-till 20 Sep 2025! 
#MamaDiam #HungryHubSG #FoodieDealsSG #SingaporeEats #DateNightIdeas #HiddenGemSG #LocalFusionEats &amp; </t>
  </si>
  <si>
    <t>https://www.instagram.com/p/DQUDrTFEeYO/</t>
  </si>
  <si>
    <t xml:space="preserve">Immerse yourself in an evening of unparalleled elegance at La Brasserie, The Fullerton Bay Hotel. 
Relish a meticulously crafted 4-course dining experience, where exquisite flavors meet breathtaking waterfront views and impeccable service. 
Secure your reservation effortlessly through Hungry Hub @hungryhub_sg , granting you exclusive access to Singapore’s most distinguished culinary destinations.
Book. Dine. Enjoy.
Enjoy $10 instant discount off your first booking with &lt;SA2QDZ&gt; @hungryhub_sg! 
#sgfood #sgfoodblogger #sgfoodporn #sgfooddiary #luxurydining #hotel #sghotels #hoteldining #sgig #sgfyp #fyp #fypp &amp; </t>
  </si>
  <si>
    <t>Q9jTBA18si0SCYFu7IIjRx-IjzJoVuJlzB9lDwDN6Bez8f_mQNGpGpIaLJfcGFO5SLw</t>
  </si>
  <si>
    <t>https://www.instagram.com/p/DQmIinzE9-0/</t>
  </si>
  <si>
    <t xml:space="preserve">When 2 girls on a DIET…
…end up at an ALL-YOU-CAN EAT 5 stars ⭐️ hotel buffet 😂
All because we got a deal of $61 (U.P. $81) per person via @hungryhub_sg 🤭
Located in the heart of Orchard Road, @crossroadscafe.sg at @singaporemarriott Tang Plaza serves an amazing international buffet!
Download Hungry Hub now and unlock exclusive dining deals UP TO 50% OFF at 2,000+ restaurants in Singapore &amp; Thailand — transparent prices, no hidden charges, and easy booking, even last-minute 😍
Hungry Hub is a must-have foodie app and you won’t find these deals somewhere else! ✨😉
#hungryhubsg #crossroadsbuffet #marriottangplaza #sgfoodies #sgeats #sgbuffet #sgrestaurants #hotelbuffet #dietfailed &amp; </t>
  </si>
  <si>
    <t>Q9jTBA38wcMT8o8EmaXFR72CBslS497pB1ZbkRsZEp6wfRrZEZEhlbakpD_Hvlkfucw</t>
  </si>
  <si>
    <t>https://www.instagram.com/p/DPgT6FUkalz/</t>
  </si>
  <si>
    <t xml:space="preserve">How I got the BEST DEAL on a 5⭐️ Hotel Buffet in Singapore 🇸🇬 
Me &amp; @sherylbiangco had such a great lunch at the @edgerestaurantsg @panpacificsingapore 
The service was great and the wide buffet spread was absolutely delicious! 😋
Thanks to @hungryhub_sg ❤️ booking a table is effortless: ✅ Exclusive set menus &amp; promotions UP TO 50% OFF ✅ Transparent nett prices – no hidden charges! ✅ Easy booking at 2,000+ restaurants in Singapore 🇸🇬 &amp; Thailand 🇹🇭 ✅ Last-minute reservations made simple
Book now with Hungry Hub and enjoy exclusive dining you won’t get anywhere else! 😉
#hungryhubsg #sgfoodies #sgbuffet #sgeats #edgepanpacific #internationalbuffet &amp; </t>
  </si>
  <si>
    <t>Q9jTBA3HZQsntMmpswLzCfkpz08mPldT5Y9oE_tt8Fma0gVd2GPDTjYx_Eo6X6CfjL0</t>
  </si>
  <si>
    <t>https://www.instagram.com/p/DQUK4pbE6Qk/</t>
  </si>
  <si>
    <t xml:space="preserve">🦀🦞🦐
SEAFOOD FEAST UP TO 50% OFF?!
@novotelstevens offers an exclusive Sunday brunch at half price when you book via the @hungryhub_sg app! Limited to 10 seats only.
We went there at 1:30 pm for the $70.50 package (U.P. $141). I literally filled up my belly mostly with seafood 😋
Download and book F&amp;B places via Hungry Hub to unlock exclusive dining deals up to 50% OFF — transparent prices, no hidden fees, and easy bookings! ✨
#hungryhubsg #sgeats #sgfoodies #sgrestaurants #sgbrunch #sgbuffet #bestdeals #seafoodbuffet #novotelstevens &amp; </t>
  </si>
  <si>
    <t>Q9jTBA1l9oqUg-ZrIxCgx1Jc6Lb6d3IJ-WJoUp9VAZZCYyr6QHmvr5-WlVMUmrA38As</t>
  </si>
  <si>
    <t>https://www.instagram.com/p/DPOnrRvEaSj/</t>
  </si>
  <si>
    <t xml:space="preserve">‼️ BEST DEAL ALERT ‼️
Finally tried @fook.kin and what stood out most for me was their juicy, caramelized Char Siew! 🤤
The best part? I booked via @hungryhub_sg and got an exclusive Sharing Set for 2 People — $64.59 nett (32% off, usual price up to $95).
Hungry Hub is Thailand’s leading #1 Dining Offer App and now expanded into Singapore 🇸🇬 making dining out so much more worth it! 😍
With Hungry Hub, you get: ✅ Exclusive set menus &amp; promos ✅ Transparent nett prices (no hidden charges!) ✅ Easy booking at 2,000+ restaurants in 🇸🇬 &amp; 🇹🇭 from hidden gems to high-end dining
✅ Secure a last minute reservation at popular restaurants
Book now with Hungry Hub and enjoy exclusive dining deals you won’t find anywhere else! 📲
#hungryhubsg #sgeats #sgfoodies #sgrestaurants #chinesefood &amp; </t>
  </si>
  <si>
    <t>Q9jTBA2mfdZTQ3dGVlOhJA4GqNwS5u_Scgdk9eEJaA927dR4TZwmCDTz51lAjCfR78M</t>
  </si>
  <si>
    <t>https://www.instagram.com/p/DP8XdUyEUNi/</t>
  </si>
  <si>
    <t xml:space="preserve">🍣 @sg.nozomi now has ALL YOU CAN EAT packages on @hungryhub_sg 🥢
Exclusively on Hungry Hub App and it’s super duper worth it! 😍 
Went for the $139 Premium Buffet + 1 Special Menu ~ $278 for 2 pax, but the total value of all our food, free-flow drinks &amp; desserts worth almost $500! 😳
Everything was so fresh and oishii, the service was amazing too 💕 I even rebooked to bring my husband for our anniversary dinner 🤭
With Hungry Hub, you can get: ✅ Exclusive set menu and dining promos UP TO 50% OFF‼️ ✅ Transparent nett prices (no hidden charges)
✅ Easy booking at 2,000+ restaurants in 🇸🇬🇹🇭 ✅ Secure last-minute reservations
Book now and thank me later 😉
 #hungryhubsg #sgeats #sgfoodies #sgrestaurants #bestdeals #nozomisingapore #sgjapanesefood &amp; </t>
  </si>
  <si>
    <t>Thai Isaan</t>
  </si>
  <si>
    <t>adcode-Q9jTBA68WMl6RFd5k5RbNfs4st7z6jW8Q-kqsOT-XAR45kWr50e__Vn1XZbEVqMgAJI</t>
  </si>
  <si>
    <t>https://www.instagram.com/p/DQ5E97TE_jq/</t>
  </si>
  <si>
    <t xml:space="preserve">🇹🇭 Korat Thai Café bringing all the authentic Thai comfort food vibes right in the heart of Orchard.
Book through Hungry Hub for the Set for 3 People at $77 (U.P. $103):
🍚 Thai Fried Rice
🥩 Deep Fried Pork Belly
🔥 Leng Saap / Volcano Pork Spine
🐟 Thai Style Crispy Sea Bass with Sweet &amp; Sour Sauce
🍗 Crispy Chicken Skin
🥭 Mango Sticky Rice
This special deal is exclusive on Hungry Hub. You won’t find it on any other platform, so make sure to lock in your slot via @hungryhub_sg
📍 400 Orchard Rd, #03-28 Orchard Tower, Singapore 238875
A taste of Thailand without hopping on a plane. Spicy, savory, sweet… all the cravings hit at once. 🇹🇭❤️
📸 #lutonikuyalevi #hungryhubsg
#Ilocanofoodcollab #foodiesworldwidecollab
#universalfoodlovers #worldspinoyhomechefs
#KoratThaiCafe #ThaiFoodSingapore #OrchardEats
#LengSaap #VolcanoPorkSpine #ThaiFriedRice
#CrispyPorkBelly #MangoStickyRice &amp; </t>
  </si>
  <si>
    <t>https://tiktok.com/@lutonikuyalevi</t>
  </si>
  <si>
    <t xml:space="preserve">
</t>
  </si>
  <si>
    <t>https://www.tiktok.com/@lutonikuyalevi/video/7571209729301581063</t>
  </si>
  <si>
    <t>🇹🇭 Korat Thai Café bringing all the authentic Thai comfort food vibes right in the heart of Orchard. Book through Hungry Hub for the Set for 3 People at $77 (U.P. $103): 🍚 Thai Fried Rice 🥩 Deep Fried Pork Belly 🔥 Leng Saap / Volcano Pork Spine 🐟 Thai Style Crispy Sea Bass with Sweet &amp; Sour Sauce 🍗 Crispy Chicken Skin 🥭 Mango Sticky Rice This special deal is exclusive on Hungry Hub. You won’t find it on any other platform, so make sure to lock in your slot via @hungryhub_sg 📍 400 Orchard Rd, #03-28 Orchard Tower, Singapore 238875 A taste of Thailand without hopping on a plane. Spicy, savory, sweet… all the cravings hit at once. 🇹🇭❤️ 📸 #lutonikuyalevi #hungryhubsg #Ilocanofoodcollab #foodiesworldwidecollab           &amp; ["03","lutonikuyalevi","hungryhubsg","ilocanofoodcollab","foodiesworldwidecollab"]</t>
  </si>
  <si>
    <t>HONGDAE KOREAN BBQ</t>
  </si>
  <si>
    <t>adcode-Q9jTBA7jnAqqSCcWSzxf1tq-VYoBnEbectIVyimnQMlckBlbYCWZWcI9Bh1volRziFk</t>
  </si>
  <si>
    <t>https://www.instagram.com/p/DRNsHVDEv_N/</t>
  </si>
  <si>
    <t xml:space="preserve">Hongdae Korean BBQ kind of night!
Savouring juicy cuts, rich marinades, and that perfect smoky char… the comfort of Korea right here at 118 Neil Rd, Singapore 088854. Always hits different when you’ve got good company and loud laughter in the mix. 🥢
Everything is a Sharing Set for 4 people for only S$130
(Originally S$184)
✅ Marinated Short Ribs
✅ Duroc Pork Belly
✅ Marinated Chicken
✅ Cheese Covered Spicy Chicken
✅ Gyeran Jjim (Steamed Egg)
✅ Haemul Jjigae (Seafood Soup)
✅ Seafood Fish Cake Soup
This special deal is exclusive on Hungry Hub. Not available anywhere else, so lock in your slot via @hungryhub_sg
📸 #lutonikuyalevi #hungryhubsg
#Ilocanofoodcollab #foodiesworldwidecollab #universalfoodlovers
#koreanbbqsg #kfoodsg #sgfoodlover #sgmakan #foodcollabsg
#sgfoodtrend #bbqlovers #foodiesg #koreanfoodlover #sgpromotion &amp; </t>
  </si>
  <si>
    <t>https://www.tiktok.com/@lutonikuyalevi/video/7574181359187414279</t>
  </si>
  <si>
    <t>Hongdae Korean BBQ kind of night! Savouring juicy cuts, rich marinades, and that perfect smoky char… the comfort of Korea right here at 118 Neil Rd, Singapore 088854. Always hits different when you’ve got good company and loud laughter in the mix. 🥢 Everything is a Sharing Set for 4 people for only S$130 (Originally S$184) ✅ Marinated Short Ribs ✅ Duroc Pork Belly ✅ Marinated Chicken ✅ Cheese Covered Spicy Chicken ✅ Gyeran Jjim (Steamed Egg) ✅ Haemul Jjigae (Seafood Soup) ✅ Seafood Fish Cake Soup This special deal is exclusive on Hungry Hub. Not available anywhere else, so lock in your slot via @hungryhub_sg 📸 #lutonikuyalevi #hungryhubsg #Ilocanofoodcollab #foodiesworldwidecollab #universalfoodlovers           &amp; ["lutonikuyalevi","hungryhubsg","ilocanofoodcollab","foodiesworldwidecollab","universalfoodlovers"]</t>
  </si>
  <si>
    <t>https://www.instagram.com/p/DHItS9jz7yW/</t>
  </si>
  <si>
    <t>Don’t we all have that one resourceful friend who knows the best pizza places such as @wildchildpizzette and the best deals when booking from @hungryhub_sg 🍕🤝</t>
  </si>
  <si>
    <t>https://www.instagram.com/p/DHMz9vRTr_u/</t>
  </si>
  <si>
    <t>Steak dinners at @wildblazesg never disappoint 🤤🥩 especially when we snagged a good deal by booking from @hungryhub_sg 🙊</t>
  </si>
  <si>
    <t>https://www.instagram.com/p/DJZiefmzZq7/</t>
  </si>
  <si>
    <t>@forma.sg is one of Singapore’s best neighbourhood pasta joints with fresh pasta made in live view. Now I’m getting 3 courses + a drink for less, thanks to @hungryhub_sg ’s exclusive deal packages. Transparent prices, no hidden charges — simply book, pre-pay, and turn up to enjoy!</t>
  </si>
  <si>
    <t>https://www.instagram.com/p/DJ67M2uzVPU/</t>
  </si>
  <si>
    <t>Pro tip: Don’t go to restaurants without checking @hungryhub_sg first. 
Our omakase at @mizuya.sg ? Only $155 NETT! Select your deal, choose your date, pay, and simply turn up. No hidden costs, no shocking bill after the meal.
If you’re not using Hungry Hub for money saving deals like this, wyd?</t>
  </si>
  <si>
    <t>Les Bouchons at Ann siang</t>
  </si>
  <si>
    <t>https://www.instagram.com/p/DLUIKQbTS25/</t>
  </si>
  <si>
    <t xml:space="preserve">That moment you finish your meal @lesbouchonsg and just dip because Hungry Hub already handled the bill.
No bill shock here. $100 NETT 3-course deal booked on @hungryhub_sg , paid before we even showed up. &amp; </t>
  </si>
  <si>
    <t>https://www.tiktok.com/@nwso.ul/video/7556898777764842759</t>
  </si>
  <si>
    <t>anak fruit nak uncle pulak..... 🫠 anyway, kalau korang tak tahu nak makan tapi nak discounts, @hungryhub_sg gotchu esp with the packages and deals yang dorang ade! 📍 Taksim Restaurant (@Taksim Restaurant) #Hungryhubsg #arabstreet #foryou #sgturkishfood #lebanese &amp; ["Hungryhubsg","arabstreet","foryou","sgturkishfood","lebanese"]</t>
  </si>
  <si>
    <t>#Phw4Hb189hs0WXANZkeP8Ju8t/8e</t>
  </si>
  <si>
    <t>https://www.tiktok.com/@nwso.ul/video/7555755207833963784</t>
  </si>
  <si>
    <t>so glad i found this place!! Btw, i got 30% off with @hungryhub_sg , the new app in Singapore to grab deals at your fav places hehe 📍 Shosha, Farrer park MRT #sghalal #foryou #hungryhubsg #hungryhub #shosha  &amp; ["sghalal","foryou","hungryhubsg","hungryhub","shosha"]</t>
  </si>
  <si>
    <t>shosha</t>
  </si>
  <si>
    <t>#l2g60Lt0KvV7kGlXNWWSNKAoQ6OW8QQXw+c+o7I62QTsF9iAny2GSK5fADWP7vs=</t>
  </si>
  <si>
    <t>https://www.tiktok.com/@nwso.ul/video/7553888412823063826</t>
  </si>
  <si>
    <t>https://www.instagram.com/p/DN5nj5dCQjV/</t>
  </si>
  <si>
    <t xml:space="preserve">✨ This isn’t your typical mama shop. Mama Diam 妈妈店 is a speakeasy restaurant &amp; bar that takes inspiration from the nostalgic provision shops many Singaporeans grew up with — reimagined with a modern flair.
Step through the hidden entrance and you’ll be transported on a cultural journey, rediscovering Singapore’s heritage through creative renditions of local favourites. Think signature Chilli Crab Soft Shell Crab Bao, Chicken Curry Kueh Pai Tee, Hainanese Pork Chop, and a lineup of cocktails infused with unique local flavours.
Our visit was made even better with Hungry Hub, where reservations come with exclusive deals not available on other platforms. We booked the Sharing Set for 4 at $180 (U.P $260) — a feast of 9 dishes and 4 drinks! What I loved most was the hassle-free experience: upfront pricing, guaranteed reservations, and access to special bundles that truly elevate the dining experience.
Here’s what we enjoyed:
🍜 Bak Chor Mee Pok – Linguine, Minced Pork, Mushroom, Crispy Anchovy, Fried Shallot
🍖 Hainanese Pork Chop – Deep-Fried Pork Chop, Fries, Seasonal Vegetables, Hawthorn Sweet &amp; Sour Sauce
🥢 Salted Egg Lotus Root Chips – Lotus Root, Salted Egg Powder, Curry Leaves
🦆 Roast Duck Tarts – Roast Duck, Cucumber, Shallot, Hoisin Sauce
🥢 Chicken Curry Kueh Pai Tee
 – Boneless Chicken Thigh, Curry Sauce, Coconut Foam
🦀 Singapore Chili Soft-Shell Crab Bao – Soft-Shell Crab, Sandwich Bun, Chili Crab Sauce
🦐 Stuffed Seafood Lychee -- Tiger Prawn, Lychee, Citrus Mayo, Tobiko
🌾 Chicken Poached Rice with Superior Broth – Pan-Seared Chicken Thigh, Seasoned Rice, Shitake Mushroom, Superior Broth, Egg Floss
🥥 Kaya Churros – Homemade Churros with Caramel Kaya Dip
💡 Planning your next outing or date night? Book smart with Hungry Hub for a fuss-free dining experience!
#hungryhub #mamadiam
#hungryhubsg #sgfood #sgfoodie #singaporefood  #singaporefoodie #singaporeinsiders #singapore #sgfoodplaces #wheretoeatsg #wheretoeat #sgdining #sgbars &amp; </t>
  </si>
  <si>
    <t>https://www.instagram.com/p/DQBXsRvEw5q/</t>
  </si>
  <si>
    <t xml:space="preserve">✨ Fine Dining Vibes Without the Fine Dining Price ✨
Had an incredible dinner at @Sg.Nozomi — and guess what? This Party Pack sharing set for 3 pax costs just $149 NETT when you book via @hungryhub_sg 🤩 That’s a sweet value set up to 40% off the usual price!
Every dish was fresh, beautifully plated, and seriously delicious — it felt like a high-end omakase experience without the hefty bill. 🍣💫
The best part? With Hungry Hub, all set menus are fixed-price (NETT), so you’ll know exactly what you’re getting before stepping in. No hidden charges, just great food and even greater value. 🙌
Hungry Hub also offers All-You-Can-Eat buffet for those who have a hearty appetite.
🍱 More than just a reservation app — it’s your ticket to exclusive dining deals you won’t get by just walking in!
#NozomiSG #HungryHub #HungryHubSG #JapaneseFood #OmakaseExperience #FoodieFinds #SushiLovers #FineDiningVibes #FoodieAdventures #SingaporeEats #EatWithHungryHub &amp; </t>
  </si>
  <si>
    <t>https://www.instagram.com/p/DQJRDm7Ewxn/</t>
  </si>
  <si>
    <t xml:space="preserve">🔥 Where cocktails meet the grill 🔥
Once a trailblazer in Singapore’s craft cocktail scene, The Horse’s Mouth now brings the same bold spirit to the plate — serving up smoke-kissed, punchy dishes made for sharing. 🍢🍸
We booked our All-You-Can-Eat à la carte Buffet through the @hungryhub_sg app and scored this exclusive deal — just $59 NETT per pax, or top up to $85 to indulge in 4x premium menu selections. 👏
With Hungry Hub, prices are always NETT, so there are no hidden charges — just great food, great drinks, and even greater value. 🙌
@Horsesmouthbar.sg
📍 The Horse’s Mouth
9 Raffles Blvd, #02-06 Millenia Walk, Singapore 039596
#TheHorsesMouthSG #HungryHub #HungryHubExclusive #AllYouCanEatSG #SGFoodies #GastrobarSG #MilleniaWalk #FoodieFinds #SGeats #CocktailsAndGrill #BuffetLoversSG #hungryhubsg #hungryhubsingapore #sgeatout #sgyummy &amp; </t>
  </si>
  <si>
    <t>https://www.instagram.com/p/DQTiLBgk_54/</t>
  </si>
  <si>
    <t xml:space="preserve">Brunch dreams, sorted. 🦞
Dig into an All-You-Can-Eat Sunday Brunch at Food Exchange, Novotel on Stevens — now at a special 50% off via Hungry Hub!
✨ Only $70.50 NETT (U.P. $141) for 2.5 hours of indulgence.
Feast on:
🦪 Seafood on Ice
🔥 Slipper Lobster &amp; Roasted Beef
🥗 Salad Bar &amp; Local Live Stations (Laksa, Hainanese Chicken Rice)
🍰 Kids Corner &amp; Desserts Galore
With Hungry Hub, prices are always NETT — no surprises, just great food and even greater value. 💸
Book now and make your Sunday count! 🍽️
#HungryHub #FoodExchange #NovotelOnStevens #SundayBrunch #BuffetLovers #HungryhubSG #HungryhubSingapore #FoodExchangeonStevens #sundaybrunchsg #AllYouCanEatSG #sgeats #sgeatout #wheretoeatsg #sgyummy &amp; </t>
  </si>
  <si>
    <t>HH-SGSGG</t>
  </si>
  <si>
    <t>sgcafehopping</t>
  </si>
  <si>
    <t>Tiktok.com/@sgcafehopping</t>
  </si>
  <si>
    <t>https://www.tiktok.com/@yongweikai/video/7473864622936739093</t>
  </si>
  <si>
    <t>Instagram.com/sgcafehopping</t>
  </si>
  <si>
    <t>https://www.instagram.com/p/DGVjQ6PSXFT/</t>
  </si>
  <si>
    <t>[ONE OF THE BEST PIZZERIAS IN SINGAPORE] Wild Child Pizzette
This is one of the best pizzerias in Singapore! 
Brought my mum on a pizza date at @wildchildpizzette and I made the reservation via @hungryhub_sg 💯
Went for the special sharing set for 2 at only $115 (only exclusive for Hungry Hub members) where you get to enjoy a starter, a pizza, a pasta and a dessert. Very worth 🙌🏻
The Cauliflower Steak was well-grilled with a nice smoky flavour; love the nutty sauce too. Pasta was flavoursome and cheesy while the pizza was soft, juicy and chewy. The Tiramisu was also not overly sweet 🤤
Go check them out 🙌🏻
#Pizza #Woodfired #Cauliflower #Pasta #MacandCheese #CheesePull #LiftingNoodles #Tiramisu #sgcafe #cafesg #sgfood #foodsg  #foodlover #foodporn #dessertgram #sgdessert #sgcafehopping #eeeeeats #cafehopsg #sgfoodies #exploresingapore #singaporeinsiders  #foodiegram #buzzfeast #foodstagram #foodphotography #f52grams #sgeats #exploreflavours</t>
  </si>
  <si>
    <t>https://www.tiktok.com/@yongweikai/video/7478329797635181832</t>
  </si>
  <si>
    <t>https://www.instagram.com/p/DG0iG8lyzYk/</t>
  </si>
  <si>
    <t>[ONE OF THE BEST PASTA RESTAURANTS IN SINGAPORE WITH 3-COURSE LUNCH MENU AT ONLY $58 NETT] Bar Cicheti 
Save this if you’re a pasta-lover 💯
Back at @barcicheti after making a booking via @hungryhub_sg and got to enjoy a special 3-course lunch menu at only $58 NETT, plus a complimentary glass of Prosecco! Damn WORTH 🙌🏻
For starters, we had the Blue Mussels and Mortadella Sandwich (so yummy). Highlight was definitely the pastas - we got the Spaghettini and Rigatoni which was creamy, flavourful and the texture was good 🤤 Oh yes, I love their Almond Tart dessert too! 
Save and share this great deal with your friends and colleagues 👍🏻
#Pasta #LiftingNoodles #Spaghetti #Rigatoni #Mortadella #Sandwich #Mussels #AlmondTart #Almond #Tart #HamandCheese #sgcafe #cafesg  #foodlover #foodporn #dessertgram #sgdessert #sgcafehopping #eeeee #cafehopsg #sgfoodies #exploresingapore #singaporeinsiders #foodiegram #buzzfeast #foodstagram #foodphotography  #f52grams #exploreflavours</t>
  </si>
  <si>
    <t>https://www.tiktok.com/@yongweikai/video/7480931279408499976</t>
  </si>
  <si>
    <t>https://www.instagram.com/p/DHGllkmyoxe/</t>
  </si>
  <si>
    <t>[NEW AESTHETIC &amp; AFFORDABLE THAI CAFE WITH LIVE BAND] Warm Up Cafe 
@warmupcafe_sg has just opened their latest outlet at Tai Seng, @grantralmacpherson and what a beautiful space 😍
Made my reservation via @hungryhub_sg and you get to enjoy 4 dishes and drinks at only $69 NETT! Damn worth 👍🏻
Highly recommend y’all go get the Fried Crispy Pork (crackling goodness and that dip), Creamy Crab (literally melts-in-your-mouth), refreshing Salmon Salad and the very appetising Tom Yum Tiger Prawn Noodle 🤤
Oh yas, there’s also Live Band during the weekend! Save this and head down with your friends 💯
#ThaiFood #CrabOmelette #TigerPrawns #TomYum #TomYumNoodles #LiftingNoodles #CrispyPork #SioBak #Omelette #Salmon #ThaiMilkTea #sgcafe #cafesg #foodlover #foodporn #dessertgram #sgdessert #sgcafehopping #eeeeeats #cafehopsg #sgfoodies #exploresingapore #singaporeinsiders #foodiegram #foodstagram #foodphotography #f52grams #sgeats #exploreflavours</t>
  </si>
  <si>
    <t>https://www.tiktok.com/@yongweikai/video/7498750001900735751</t>
  </si>
  <si>
    <t>https://www.instagram.com/p/DJCOU1bStaC/</t>
  </si>
  <si>
    <t>POV: Thought it was a mama shop.
Turns out, it’s a whole vibe (hidden speakeasy bar and restaurant) 
Booked @mamadiam.prinsep via @hungryhub_sg we got 5 dishes + 2 drinks for just $108 (U.P. $151).
Highly recommend the Roast Duck Tarts and Singapore Chilli Softshell Crab Bao (my mum literally wiped the plate).
The Bak Chor ‘Mee Pok’ had legit springy noodles, and the Hainanese Pork Chop? Tender, juicy, no notes.
Remember to book via Hungry Hub so y’all can save more. 
#PorkChop #BakChorMee #MeePok #LiftingNoodles #HainanesePorkChop #RoastDuck #ChilliCrab #SoftshellCrab #Bao #Seafood #sgcafe #cafesg #eeeeeats #foodlover #foodporn #dessertgram #sgdessert #sgcafehopping #cafehopsg #sgfoodies #exploresingapore #singaporeinsiders #foodiegram #buzzfeast #foodstagram #foodphotography #f52grams #sgeats #exploreflavours</t>
  </si>
  <si>
    <t>https://www.instagram.com/p/DO8qRk0E_I9/</t>
  </si>
  <si>
    <t xml:space="preserve">The ultimate roast meat indulgence 🤤🔥 At @fook.kin , their char siew and roast pork are glistening, smoky, and melt-in-your-mouth tender. Pair it with their flavorful stir-fried French beans with dried shrimp, wok hei clams bee hoon, crispy sweet &amp; sour pork, salted egg prawns, braised claypot beancurd, and the Fu Lu Shou bun stuffed with duck, char siew, and roast pork, every bite was a winner. ✨
We ended the feast on a sweet note with their gula Melaka ice cream and peanut cream. Perfectly hearty and satisfying! 🥢🍨
With @hungryhub_sg, you unlock exclusive packages you won’t find as a walk-in, like the 💰 Sharing Set for 4 pax: 6 signature dishes + drinks at only $134.30 nett (U.P. $191). That’s a huge saving, available only via Hungry Hub!
👉 Don’t miss out, book now via @hungryhub_sg to unlock Fook Kin’s exclusive Roast Meat Trio and more deals!
#FookKin #RoastMeatHeaven #CharSiew #RoastPork #FoodieSG #HungryHubSG &amp; </t>
  </si>
  <si>
    <t>Tiktok.com/@sheen_cher</t>
  </si>
  <si>
    <t>https://www.tiktok.com/@sheen_cher/video/7553291085221547272</t>
  </si>
  <si>
    <t>The ultimate roast meat indulgence 🤤🔥 At @Fook Kin , their char siew and roast pork are glistening, smoky, and melt-in-your-mouth tender. Pair it with their flavorful stir-fried French beans with dried shrimp, wok hei clams bee hoon, crispy sweet &amp; sour pork, salted egg prawns, braised claypot beancurd, and the Fu Lu Shou bun stuffed with duck, char siew, and roast pork, every bite was a winner. ✨ We ended the feast on a sweet note with their gula Melaka ice cream and peanut cream. Perfectly hearty and satisfying! 🥢🍨 With @hungryhub_sg , you unlock exclusive packages you won’t find as a walk-in, like the 💰 Sharing Set for 4 pax: 6 signature dishes + drinks at only $134.30 nett (U.P. $191). That’s a huge saving, available only via Hungry Hub! 👉 Don’t miss out, book now via Hungry Hub to unlock Fook Kin’s exclusive Roast Meat Trio and more deals! #FookKin #RoastMeatHeaven #CharSiew #RoastPork #FoodieSG #HungryHubSG #fyp #foryoupage #foryoupageofficiall  &amp; ["fookkin","roastmeatheaven","charsiew","roastpork","foodiesg","hungryhubsg","fyp","foryoupage","foryoupageofficiall"]</t>
  </si>
  <si>
    <t>theacesistersandmummyfay</t>
  </si>
  <si>
    <t>Tiktok.com/@theacesistersandmummyfay</t>
  </si>
  <si>
    <t>https://www.tiktok.com/@theacesistersandmummyfay/video/7549064023724100871</t>
  </si>
  <si>
    <t>POV: My secret hack for buffets at half price 🤫✨ Brought my makan gang to the Lobstermania Feast at Food Exchange — and wah, seriously worth it. 🦞✨ Honest take? The lobster was fresh and juicy, portions were generous, and the spread went beyond what we expected. Definitely one of those buffets you walk away from feeling shiok and satisfied. 💯 And here’s why we always book through Hungry Hub: ✔️ Fixed NET price — no hidden charges ✔️ Exclusive curated dining packages ✔️ Free flow drinks &amp; premium menus (Wagyu, sushi, lobster 🥩🍣🦞) ✔️ More value than walk-in We booked directly via the app and walked in stress-free — dining gang approved ✅ 👉 Tag your makan bros &amp; download @hungryhub_sg app to book now! #hungryhub #sgfoodies #hungryhubsg #sgeats #buffet  &amp; ["hungryhub","sgfoodies","hungryhubsg","sgeats","buffet"]</t>
  </si>
  <si>
    <t>Lemon8</t>
  </si>
  <si>
    <t>https://s.lemon8-app.com/s/GgsckhNMhY</t>
  </si>
  <si>
    <t>Facebook</t>
  </si>
  <si>
    <t>https://www.facebook.com/share/r/171dwtUNNq/?mibextid=wwXIfr</t>
  </si>
  <si>
    <t>Youtube</t>
  </si>
  <si>
    <t>https://www.youtube.com/shorts/2k0-Ow-S2eM</t>
  </si>
  <si>
    <t>adcode-Q9jTBA1tgMgiwWUUmivb_EZLmJOSOTrt7nUBkFSOy1yABb0cRGbax6rOhGXwwkZmDnk</t>
  </si>
  <si>
    <t>https://www.instagram.com/p/DP3IRveEvwB/</t>
  </si>
  <si>
    <t xml:space="preserve">POV: Girls’ night out turned full-on Australian feast 🇦🇺✨
From freshly shucked Tasmanian oysters and Boston lobsters to kangaroo leg and tomahawk beef — this Australian Outback Buffet @edgerestaurantsg (Pan Pacific Singapore) is legit a dream for seafood + grill lovers 😍
💸 Best part? Booked via @hungryhub_sg for just S$120 nett per person — cheaper than walk-in and includes free-flow soft drinks 🙌
It’s only available Now – 9 Nov 2025, so if you’ve got foodie friends who love trying limited-season buffets — tag your makan gang and lock in your seats now 🦞💃
#panpacificsingapore #edgepanpacific #hungryhubsg #australianoutbackbuffalosafaris #sgfoodies #buffetlover #theacesistersandmummyfay #hungryhub &amp; </t>
  </si>
  <si>
    <t>adcode-Q9jTBA3YCBA7ZHwabayoihHNNA4uUt_Mv_1CLS_azO8mRkOzNAFKGj2YtFEHdW_HYeE</t>
  </si>
  <si>
    <t>https://www.instagram.com/p/DOfj5NAEnuY/</t>
  </si>
  <si>
    <t xml:space="preserve">POV: My secret hack for buffets at half price 🤫✨
Brought my makan gang to the Lobstermania Feast at Food Exchange — and wah, seriously worth it. 🦞✨
Honest take? The lobster was fresh and juicy, portions were generous, and the spread went beyond what we expected. Definitely one of those buffets you walk away from feeling shiok and satisfied. 💯
And here’s why we always book through Hungry Hub:
✔️ Fixed NET price — no hidden charges
✔️ Exclusive curated dining packages
✔️ Free flow drinks &amp; premium menus (Wagyu, sushi, lobster 🥩🍣🦞)
✔️ More value than walk-in
We booked directly via the app and walked in stress-free — dining gang approved ✅
👉 Tag your makan bros &amp; download @hungryhub_sg app to book now!
🔗 https://shorturl.at/xAyBv
#hungryhub #sgfoodies #hungryhubsg #squadgoals #theacesistersandmummyfay #sgeats #lobstermania #foodexchange &amp; </t>
  </si>
  <si>
    <t xml:space="preserve">adcode-Q9jTBA0U-2RP7pNzojZmii77AjUJg5AXsrkd76s9IM9WfNTAh8UzmMN9ytyjeR8x6hI </t>
  </si>
  <si>
    <t>https://www.instagram.com/p/DQBZuTsEiKi/</t>
  </si>
  <si>
    <t xml:space="preserve">Dinner catch-up hits different when it’s with your bestie… and her mini VIPs 😋💛
@mamadiam.prinsep served up the perfect cosy evening — nostalgic décor, dim lights, and every dish plated like art.
We tried their 9-course Sharing Set for 4, exclusively on @hungryhub_sg :
✨ Usually S$303 → Now only S$195
✨ Includes 1 drink per person
✨ Perfect for family nights or mummy-friend dinners
Our top picks? The 12-hour Braised Beef Cheek, and that dessert everyone fought over 😂🍰
📍 Mama Diam, Singapore
38 Prinsep Street Singapore 188665
#mamadiam #hungryhubsg #singaporefoodies #dinnergoals #theacesistersandmummyfay #sgeats #hungryhub &amp; </t>
  </si>
  <si>
    <t>https://tiktok.com/@theacesistersandmummyfay</t>
  </si>
  <si>
    <t>https://www.tiktok.com/@theacesistersandmummyfay/video/7565818404209315090</t>
  </si>
  <si>
    <t>Not an ad — just an honest take from a seafood lover 🦪💬 We booked Oscar’s @ Conrad Singapore Marina Bay - The Sea, Smoke &amp; Spice buffet via @hungryhub_sg and wow — the name says it all. The oysters were fresh, the grilled seafood had that perfect smoky edge, and every bite tasted like a mini holiday. 🌊🔥 My favourite part? The dessert spread. Chocolate fountain, mini cakes, and waffles that disappeared faster than my willpower. 🍫🍰 ✨ Here’s the deal: 25% OFF when you book via Hungry Hub app 📅 1–23 Nov 2025 | Wed–Sun only 💰 From S$79.13++/pax (comes with a complimentary alcoholic drink!) 📍 Oscar’s @ Conrad Singapore Marina Bay Honestly? Totally worth the cheat night. 💅 #hungryhubsg #oscarsatconrad #conradsingaporemarinabay #seasmokespice #buffetgoals @HungryHub_Official  &amp; [null,"hungryhubsg","oscarsatconrad","conradsingaporemarinabay","seasmokespice","buffetgoals",null]</t>
  </si>
  <si>
    <t>adcode-Q9jTBA3c1WZljwCCkbUBEdGYuFT7eNphMWXG-954YyseVdL9bpM2HesKkPAqz-bW30Y</t>
  </si>
  <si>
    <t>https://www.instagram.com/p/DQYsbHikl7Q/</t>
  </si>
  <si>
    <t xml:space="preserve">M🍣 All-you-can-eat luxury at just $69 NET?! 🤯
Buffet lovers, this one’s for you 🔥
Dive into a sea of fresh sashimi, sushi &amp; Japanese delights at @sg.nozomi @thestarvista / @milleniawalk — only on @hungryhub_sg !
✨ What you get:
✅ 1 hr 30 mins Premium Buffet (Free flow water included)
✅ Exclusive on Hungry Hub only – you won’t find this deal elsewhere
✅ Free cancellation up to 12 hrs before booking
💳 Pre-authorisation required to secure your slot
Valid till 31 Oct 2025 📅
Hokkaido Uni Ikura Chirashi fans — you know what to do 👀🍤
美味しい〜！ (Oishii!) 🇯🇵
📲 Book now via the Hungry Hub app or website.
#hungryhubsg #nozomisg #allyoucaneat #japanesebuffet #foodiefinds #sushilover #oishii #thestarvista #milleniawalk #buffetlovers #singaporefoodies 
#theacesistersandmummyfay &amp; </t>
  </si>
  <si>
    <t>adcode-Q9jTBA32doPIMHlKwX5eZcykgH732zuqa5squCGQRZ0sM8nM1IYmFk7leydvO4wQ4Fg</t>
  </si>
  <si>
    <t>https://www.instagram.com/p/DQTiZH1Eg2I/</t>
  </si>
  <si>
    <t xml:space="preserve">Not an ad — just an honest take from a seafood lover 🦪💬
We booked Oscar’s @conradsingaporemarinabay - The Sea, Smoke &amp; Spice buffet via @hungryhub_sg and wow — the name says it all.
The oysters were fresh, the grilled seafood had that perfect smoky edge, and every bite tasted like a mini holiday. 🌊🔥
My favourite part? The dessert spread. Chocolate fountain, mini cakes, and waffles that disappeared faster than my willpower. 🍫🍰
✨ Here’s the deal:
25% OFF when you book via Hungry Hub app
📅 1–23 Nov 2025 | Wed–Sun only
💰 From S$79.13++/pax (comes with a complimentary alcoholic drink!)
📍 Oscar’s @ Conrad Singapore Marina Bay
Honestly? Totally worth the cheat night. 💅
#hungryhubsg #oscarsatconrad #conradsingaporemarinabay #seasmokespice #buffetgoals #girlsnightoutsg #foodiefindssg #singaporeeats #theacesistersandmummyfay #hungryhub &amp; </t>
  </si>
  <si>
    <t>https://www.tiktok.com/@theacesistersandmummyfay/video/7566659676750744840</t>
  </si>
  <si>
    <t>M🍣 All-you-can-eat luxury at just $69 NET?! 🤯 Buffet lovers, this one’s for you 🔥 Dive into a sea of fresh sashimi, sushi &amp; Japanese delights at @nozomisg  — only on @hungryhub_sg ! ✨ What you get: ✅ 1 hr 30 mins Premium Buffet (Free flow water included) ✅ Exclusive on Hungry Hub only – you won’t find this deal elsewhere ✅ Free cancellation up to 12 hrs before booking 💳 Pre-authorisation required to secure your slot Valid till 31 Oct 2025 📅 Hokkaido Uni Ikura Chirashi fans — you know what to do 👀🍤 美味しい〜！ (Oishii!) 🇯🇵 #hungryhubsg #nozomisg #allyoucaneat #japanesebuffet #foodiefinds  @HungryHub_Official  &amp; [null,null,"hungryhubsg","nozomisg","allyoucaneat","japanesebuffet","foodiefinds",null]</t>
  </si>
  <si>
    <t>adcode-Q9jTBA0A6YOj7oQIT7KzwxUTjiLtIaQnFyszu34rzAvIOOmGXF6uBdQUv6WB58qYQjk</t>
  </si>
  <si>
    <t>https://www.instagram.com/p/DOJGna0E1sl/</t>
  </si>
  <si>
    <t xml:space="preserve">Enjoy Eating House-A taste of nostalgia
.
Step into Enjoy Eating House and savor the flavors of Old Singapore. Where heritage meets hearty flavors, dining here feels just like home.
.
I found a great deal at @hungryhub_sg , book the Sharing Set for 3 people (6 courses) at $145 U.P $195. 
.
👉Here’s what we had:
🌟Salt Baked Whole Barramundi
Baked In Salt To Highlight The Freshness And Natural Sweetness Of The Fish. Served With 6 Different Locally Inspired Sauces For A Different Experience In Every Bite. 
.
🌟Chef Joel’S Bbq Pork Cheek
Smoky, Succulent Premium Pork Cheek Grilled To Charred Perfection And Served With Chef Joel’S Isaan-Inspired Special Sauce.
.
🌟Smoked Cod Otah
Grilled Spicy Fish Paste With Chunks Of Smoked Cod, Otah Is A Delicious Local Dish Loved Throughout South East Asia.
.
🌟Grandma’S Te Kah Bee Hoon
Tender Braised Pork Leg Wok-Fried With Vermicelli. Made From Grandma’S Secret Recipe.
.
🌟White Pepper Crab 
De-shelled crab meat with Chef Joel’s white pepper sauce on silky steamed egg
.
🌟Filial Pie Tee
(6Pcs) A Peranakan Appetiser Chef Joel Regularly Prepares For His Family Featuring Fresh Prawns, Conpoy And Stock-Poached Jicama In A Handmade Pastry Shell. 
.
My top picks? Grandma’s Te Kah Bee Hoon,  the braised leg was melt-in-your-mouth tender , and Chef Joel’s BBQ Pork Cheek,  smoky, juicy, and perfectly matched with the special sauce 
.
📍Enjoy Eating House and Bar
30 Stevens Rd, #01-07, 
Singapore 257840
.
@hungryhub_sg @enjoyeatinghouse #hungryhub #enjoyeatinghouse #sg #sgfoodies #sp #sgig #eatwithvinca #instafoodsg #sgfoodtrend #sgfoodporn #peranakan &amp; </t>
  </si>
  <si>
    <t>adcode-Q9jTBA3oaRWeObxC9Vgtlt8yjXMZywNkU03dPOroVtnMthDEEQPveQXV3pH9F0HGSu4</t>
  </si>
  <si>
    <t>https://www.instagram.com/p/DQZD_xRk3hI/</t>
  </si>
  <si>
    <t xml:space="preserve">Hidden in plain sight at Suntec City, @synthesis.sg is where modern local-Chinese cuisine meets handcrafted cocktails. 
Step inside and enter a world of warmth, mystery, and flavour. Every dish draws inspiration from Traditional Chinese Medicine (TCM) balancing taste, wellbeing, and indulgence. 
.
👉I found a great deal from @hungryhub_sg sg sharing a set for 4 people at $250 net price (U.P $340) for 12 dishes. 
.
From Hokkaido Scallops with XO cauliflower purée, to the beautifully presented Golden Emperor Croquette, and Sakura Chicken Poached Rice with collagen-rich ‘Liu Wei’ broth, every bite surprises.
.
🌟Here’s the dishes that we tried:
🥢Sakura Chicken Poached Rice,Collagen Rich ‘Liu Wei’ Broth
🥢Truffle Carbonara Suan Pan Zi Shaved Truffles 
🥢Sizzling Skillet Tofu Vegetarian, 
🥢Tempura King Tiger Prawn
🥢Tangerine Peel Seared Jumbo Scallops XO
🥢Golden Emperor Croquette
🥢XO Lapcheong Pani Puri
🥢Crystal Rice Flake with Prawn Mousse &amp; Caviar
🥢Spiced Tamarind Cuttlefish Youtiao
🥢Slow-Cooked Nashi Pear with Red Date Longan Gelato
🥢55% Dark Cacao Mousse Cake
🥢Double-Boiled Black Garlic Consommé
.
A hidden gem waiting to be discovered, but one you might just want to keep secret for yourself. ❤️
.
📍Synthesis 食拿酒稳
3 Temasek Blvd, Tower 4 #01-643, 
Singapore 038983
.
#eatwithvinca #hungryhubsg #synthesissg #sgfoodporn sgfood #sgfoodstagram #sgfoodporn #sgfoodlover #tcm #theluxuryasia #clickbyvinca #foodreels #sgfoodblogger #foodvideography # &amp; </t>
  </si>
  <si>
    <t>adcode-Q9jTBA1C_9NKNDVIrz-D2fodFpodAm1wZ_XgyG1kCgOI6Cc8pell0MRAQYdLB66GDcM</t>
  </si>
  <si>
    <t>https://www.instagram.com/p/DPyq_2hE_-P/</t>
  </si>
  <si>
    <t xml:space="preserve">Craving a little bit of everything? At Food Exchange, explore bold Asian flavours, vibrant local bites, and comforting Western classics,  the perfect mix for every craving. 
.
Saturday night means Oh Shucks! It’s LobsterMania! Food Exchange ‘s  wildly popular Saturday night seafood extravaganza where juicy lobsters, baby lobster, fresh oysters, prawns, abalone, crayfish, snow crab and featuring over 10 lobster creations from salad to lobster mee rebus. Lobsters feast!
.
The best part? I got the best deals from @hungryhub.sg Special Price 50% Off Lobstermania - Exclusive for Saturday Dinner at $82.50/person (Net Price) U.P $165
.
📍FOOD EXCHANGE
Novotel Hotel 
26 Stevens Rd, 
Singapore 258891
.
.
.
.
.
.
.
.
.
.
#eatwithvinca #sg #sp #sgig #sgfoodies #sgfoodgram #sgfoodporn #foodexchange #novotel #sgbuffet #buffet #lobsterbuffet #lobster #foodgasm #clickbyvinca #hungryhubsg #theluxuryasia &amp; </t>
  </si>
  <si>
    <t>adcode-Q9jTBA1y5KGbo26soyAEUy-1DIgss5xVsso79iKYi9AcT4cXdwWZt5ZQSIlHET70wdQ</t>
  </si>
  <si>
    <t>https://www.instagram.com/p/DPBwJ-Xk8As/</t>
  </si>
  <si>
    <t xml:space="preserve">🌸Are you like me? Love indulging in good quality food, soaking up a cozy ambience, and hunting for amazing deals? 
.
We had an amazing dining experience at Oscar’s @conradsingaporemarinabay The best part? I scored a sweet buffet deal on @hungryhub! 
.
🌟👉Oscar’s Dinner Buffet The Sea, Smoke &amp; Spice (Wed–Sat) at $at $86.33 NETT per person (25 %off, U.P $115.1) until 14 November 2025.
.
Expect a feast of fresh seafood, smoky delights, and bold flavors that make every bite unforgettable. From appetisers to mains and all the way to desserts, you’ll be completely spoilt for choice at Oscar’s Dinner Buffet. 
.
Don’t miss the BBQ special collaboration with a guest chef, available only until the end of September! 
.
📲Download the Hungry Hub app and unlock the best dining deals from your favorite restaurants. Eat well, save more, enjoy always! 
.
#eatwithvinca #FoodieDeals #DineSmart #sg #sp #EatWellSaveMore #hungryhubsg #sgfoodies  #sgfoodblogger #OscarsSingapore #ConradSingapore #BuffetLovers #SeaSmokeSpice #FoodieDeals #sgig #sgbuffet 
.
📍Oscar’s @Conrad
2 Temasek Blvd, 
Singapore 038982 &amp; </t>
  </si>
  <si>
    <t>Tiktok.com/@vincas_kitchen</t>
  </si>
  <si>
    <t>https://www.tiktok.com/@vincas_kitchen/video/7552155731416599816</t>
  </si>
  <si>
    <t>Mamadiam brings back the charm of our traditional Mama Diam, reimagining Singapore’s iconic local favourites with a modern twist. And here’s the best part I found a great deal on Hungry Hub! Book the Party Pack for 4 at just $180 (U.P. $260) and enjoy 9 dishes of your choice. Perfect for re sharing with friends and family! . Here’s what we tried: 🌟12 Hours Braised Beef Cheek Beef Cheek, Seasonal Vegetables, Confit Tomato,Spice Beef Jus 🌟Hainanese Pork Chop Deep Fried Pork Chop, Fries, Seasonal Vegetables, Hawthorn Sweet &amp; Sour Sauce 🌟Bak Chor' 'Mee Pok' Linguine, Minced Pork, Mushroom, Crispy Anchovy, Fried Shallot 🌟Singapore Chili Softshell Crab Bao Soft Shell Crab, Sandwich Bun, Chili Crab Sauce 🌟Roast Duck Tarts Roast Duck, Cucumber, Shallot, Hoisin Sauce 🌟Chicken Curry Kueh Pai Tee Boneless Chicken Thigh, Chicken Curry Sauce, Coconut Foam 🌟Salted Egg Lotus Root Chips Lotus Root, Salted Egg Powder, Curry Leaves 🌟Stuffed Seafood Lychee Tiger Prawn, Lychee, Citrus Mayo, Tobiko 🌟Kaya Churros Homemade Churros, Caramel Kaya Dip 🍹Nasi Lemak Cocktail  🍹Chai Tarik Brew Cocktail  . My Top Pick: 12 Hours Braised Beef Cheek, The meat so flavourful and tender. 📍Mama Diam 妈妈店 38 Prinsep St, #01-01,  Singapore 188665 @hungryhub_sg #hubgryhub #mamadiam #eatwithvinca #tiktokfoodies @hungryhub_sg @MAMADIAMSG    &amp; ["01","hubgryhub","mamadiam","eatwithvinca","tiktokfoodies"]</t>
  </si>
  <si>
    <t>adcode-Q9jTBA1OmWoRMLkiVCQG7UjPcDHJe3GarQn2IJEV0c3JXnTxLVHFWINsfgG6bMkuS2c</t>
  </si>
  <si>
    <t>https://www.instagram.com/p/DN8OtVrE8HD/</t>
  </si>
  <si>
    <t xml:space="preserve">🌸Mama Diam brings back the charm of our traditional Mama Diam, reimagining Singapore’s iconic local favourites with a modern twist.
.
👉And here’s the best part I found a great deal on Hungry Hub! Book the Party Pack for 4 at just $180 (U.P. $260) and enjoy 9 dishes of your choice. Perfect for re sharing with friends and family!
.
Here’s what we tried:
🌟12 Hours Braised Beef Cheek
Beef Cheek, Seasonal Vegetables, Confit Tomato,Spice Beef Jus
🌟Hainanese Pork Chop
Deep Fried Pork Chop, Fries, Seasonal Vegetables, Hawthorn Sweet &amp; Sour Sauce
🌟Bak Chor’ ‘Mee Pok’
Linguine, Minced Pork, Mushroom, Crispy Anchovy, Fried Shallot
🌟Singapore Chili Softshell Crab Bao
Soft Shell Crab, Sandwich Bun, Chili Crab Sauce
🌟Roast Duck Tarts
Roast Duck, Cucumber, Shallot, Hoisin Sauce
🌟Chicken Curry Kueh Pai Tee
Boneless Chicken Thigh, Chicken Curry Sauce, Coconut Foam
🌟Salted Egg Lotus Root Chips
Lotus Root, Salted Egg Powder, Curry Leaves
🌟Stuffed Seafood Lychee
Tiger Prawn, Lychee, Citrus Mayo, Tobiko
🌟Kaya Churros
Homemade Churros, Caramel Kaya Dip
🍹Nasi Lemak Cocktail 
🍹Chai Tarik Brew Cocktail 
.
My Top Pick: 12 Hours Braised Beef Cheek,
The meat so flavourful and tender.
.
📍Mama Diam 妈妈店
38 Prinsep St, #01-01, 
Singapore 188665
.
@hungryhub_sg #hubgryhub #mamadiam #eatwithvinca #sg #sgig #sgfoodies #sgweekend #sgfoodgram #sgfoodtrend #chillingplace #sghangout #sggoodpromo #clickbyvinca &amp; </t>
  </si>
  <si>
    <t>adcode-Q9jTBA0l3nuWn-0FzpZTsl_nxz8qcL2oz5PBtVgSEaoQATjGgCwhYlqmAj6T3JEGYag</t>
  </si>
  <si>
    <t>https://www.instagram.com/p/DQRmbyIE33z/</t>
  </si>
  <si>
    <t xml:space="preserve">🌸This has got to be the wildest dinner experience in Singapore, @absurditiessg 
.
I found the great deals from @hungryhub_sg , 6 course Omakase for 2 people, NET PRICE AT $489.60( U.P $586). Plus 2 pairing drinks for free.
.
A 6-course, 6-room multi-universe dining adventure where you’ll climb, crawl, laugh, and even solve puzzles along the way. Each room is a different world, guided by hilarious anchors and filled with surprises at every turn.
.
We had Garden in a Bowl, Burger &amp; Ash, Smoke Cod Tajine, Cereal Chicken Pot Pie, Squid Risotto &amp; Artisan Jelly Telephone 🍽️
.
And the drinks? UMAMI BOMB &amp; DEATH IN THE AFTERNOON. Both as bold as their names.
.
Tip: wear comfy clothes and shoes, there’s some fun climbing involved!
.
📍Absurdities Singapore
311 Jln Besar, 
Singapore 208970
.
@hungryhub_sg @absurditiessg 
#eatwithvinca #hungryhubsg #sg #sp #sgig #absurdities #sgfoodies #sgfunplace #sgmustvisit #wheretoeatsingapore #wheretovisitsg #sgfoodtrend #sgfoodblogger &amp; </t>
  </si>
  <si>
    <t>https://www.instagram.com/p/DQZKerrEvIR/</t>
  </si>
  <si>
    <t xml:space="preserve">🇸🇬9-course feast for under $50 per person?!
Mama Diam is a hidden speakeasy restaurant &amp; bar that’s full of surprises , a must-try for Singapore foodies! 😍
.
💡I booked it through @hungryhub_sg and got 40% off my dinner!
No hidden fees, no GST,  just amazing food and vibes with friends 🍽✨
.
Book your table now with Hungry Hub 😋
.
#sgfoodie #singapore #fyp #food #hiddengem #sgfood #hungryhubsg #restaurants #recommendations &amp; </t>
  </si>
  <si>
    <t>kerrynlee</t>
  </si>
  <si>
    <t>https://tiktok.com/@kerrynlee</t>
  </si>
  <si>
    <t>https://www.tiktok.com/@kerrynlee/video/7566623189623639314</t>
  </si>
  <si>
    <t>🇸🇬9-course feast for under $50 per person?! Mama Diam is a hidden speakeasy restaurant &amp; bar that’s full of surprises , a  must-try for Singapore foodies! 😍 . 💡 I booked it through @hungryhub_sg and got 40% off my dinner! No hidden fees, no GST,  just amazing food and vibes with friends 🍽✨ . Book your table now with Hungry Hub 😋 . #sgfoodie #singapore #hungryhubsg #food #creatorsearchinsights  &amp; [null,"sgfoodie","singapore","hungryhubsg","food","creatorsearchinsights"]</t>
  </si>
  <si>
    <t>https://www.tiktok.com/@kerrynlee/video/7570396882057448712</t>
  </si>
  <si>
    <t>🇸🇬Magical dining experience in Singapore at Wonderland Upside Down! Book your table via Hungry Hub now ~ No hidden fee &amp; GST !  . #HungryHubSG #sgfoodie #food #recommendations #creatorsearchinsights  &amp; ["hungryhubsg","sgfoodie","food","recommendations","creatorsearchinsights"]</t>
  </si>
  <si>
    <t>https://www.instagram.com/p/DQ35xqNElj6/</t>
  </si>
  <si>
    <t xml:space="preserve">🇸🇬Magical dining experience in Singapore at Wonderland Upside Down! Book your table via Hungry Hub now ~ No hidden fee &amp; GST ! @hungryhub_sg 
.
#HungryHubSG #sgfoodie #food #recommendations #restaurant #singapore &amp; </t>
  </si>
  <si>
    <t>https://www.tiktok.com/@kerrynlee/video/7571704209960127762</t>
  </si>
  <si>
    <t>🇸🇬🇹🇭Thai Food recommendations in Singapore CBD😋 Shrimp Prawn Seafood is so yummy! Book your table via Hungry Hub now, no GST and hidden fee✨ #singapore #sgfoodie #recommendations #HungryHubSG #creatorsearchinsights  &amp; ["singapore","sgfoodie","recommendations","hungryhubsg","creatorsearchinsights"]</t>
  </si>
  <si>
    <t>https://www.instagram.com/p/DQ9DazlkoyI/</t>
  </si>
  <si>
    <t xml:space="preserve">🇸🇬🇹🇭Thai Food recommendations in Singapore CBD😋 Shrimp Prawn Seafood is so yummy! Book your table via Hungry Hub now, no GST and hidden fee✨
#singapore #sgfoodie #recommendations #cbd #HungryHubSG #dateideas &amp; </t>
  </si>
  <si>
    <t>https://www.tiktok.com/@kerrynlee/video/7574043880316800263</t>
  </si>
  <si>
    <t>🇸🇬✨Weekend indulgence at La Brasserie, The Fullerton Bay Hotel! Savour a luxurious French-inspired feast with stunning Marina Bay views 😍 From fresh seafood to signature French mains and irresistible desserts, every bite was delicieux! 🇫🇷🍰 I booked it via @hungryhub_sg and got an exclusive 40% OFF dining deal! No hidden fees, no GST, just a premium experience at an iconic venue 🥂✨ Book now through Hungry Hub 😋 . #sgfoodie #singaporefood #luxurydining #hungryhubsg #creatorsearchinsights  &amp; [null,"sgfoodie","singaporefood","luxurydining","hungryhubsg","creatorsearchinsights"]</t>
  </si>
  <si>
    <t>https://www.instagram.com/p/DRMqvw-Euar/</t>
  </si>
  <si>
    <t xml:space="preserve">🇸🇬✨Weekend indulgence at La Brasserie, The Fullerton Bay Hotel! 
.
Savour a luxurious French-inspired feast with stunning Marina Bay views 😍
From fresh seafood to signature French mains and irresistible desserts, every bite was delicieux! 🇫🇷🍰
.
I booked it via @hungryhub_sg and got an exclusive 40% OFF dining deal!
No hidden fees, no GST, just a premium experience at an iconic venue 🥂✨
.
Book now through Hungry Hub 😋
.
#sgfoodie #singaporefood #luxurydining #hungryhubsg #fullertonbayhotel #labrasserie #sgrestaurants #frenchfood #datenightideas #fyp &amp; </t>
  </si>
  <si>
    <t>https://www.instagram.com/p/DPlpDSek5_E/</t>
  </si>
  <si>
    <t xml:space="preserve">Ideal for gathering or dating! 🍻 
@o.bba_sg has been our go-to spot whenever we crave Korean food! The food quality is consistently on point and authentic to taste, especially their charcoal-grilled Prime Beef Short Rib, Seafood Jjajangmyeon and Tteokbokki!
Tried booking through @hungryhub_sg for the first time and the experience was pretty decent! You can find many worthy deals (up to 50% off) that are exclusively available on this online platform! We foresee ourselves using it again for our next food outing.. 🤭 &amp; </t>
  </si>
  <si>
    <t>https://www.instagram.com/p/DQ1fbg5E-aT/</t>
  </si>
  <si>
    <t xml:space="preserve">The famous volcano pork ribs from BKK! 🔥 
Tucked in Orchard Tower, @koratthai0328 serves authentic Thai cuisine at the most reasonable prices!
We ordered the Sharing Set for 2 pax from @hungryhub_sg, and it was just $55 for 4 dishes! The pork ribs wasn’t as spicy as I thought it would be but would prefer it to be more meaty 😁
This deal is exclusively available on @hungryhub_sg only! &amp; </t>
  </si>
  <si>
    <t>https://www.instagram.com/p/DQbqkmTEgxy/</t>
  </si>
  <si>
    <t xml:space="preserve">✨ Craving local fusion dishes with a twist?
@mamadiam.prinsep totally impressed me — every bite brings nostalgic Singaporean flavours reimagined in a modern, creative way. From the savoury bites to the signature drinks, everything hits the spot 😋 Perfect ambience too — chill, retro, and full of character 💛
🔥 Exclusive deal alert! @hungryhub_sg 
Book through Hungry Hub to enjoy the Mama Diam Sharing Set for 3 People at only SGD 145 nett — featuring 7 dishes and 1 drink per person, available only on Hungry Hub!
👉 Reserve your table now via Hungry Hub and share the feast with your favourite people 💬
#MamaDiam #HungryHubSG #HungryHubExclusive #BencoolenEats #SingaporeEats #SGFoodies #SingaporeFood #SGFood #FoodieFinds #FoodiesSG #SGLifestyle #SingaporeBar #HiddenGemSG #SingaporeCafe #LocalFusion #ModernSingapore #FoodInSingapore #SGBars #SGCafeHopping #ChillVibesSG #WeekendEats #WhatToEatSG #SGDinner #SGRestaurant #SingaporeDining #FoodieAdventure #EatDrinkSG #SupportLocalSG #ExploreSingapore &amp; </t>
  </si>
  <si>
    <t>https://www.instagram.com/p/DQa2XVpErA4/</t>
  </si>
  <si>
    <t xml:space="preserve">Craving Thai food? 😋 Found my fix at @sakon.thai (Northpoint) — and booked it easily through the @hungryhub_sg app! 💚
From fragrant Tom Yum Soup to their Thai Honey Chicken and Mango Sticky Rice, everything was super flavourful and authentic 🇹🇭✨ Hungry Hub makes dining so convenient — you can discover great spots, enjoy set menus, and even earn rewards along the way!
📲 Download the Hungry Hub app and start exploring your next foodie adventure today!
#HungryHubSG #SakonThai #ThaiFoodLovers #NorthpointCity #SingaporeEats #FoodieFinds #LinaEats #ThaiCuisine #SpicyAndYummy #HungryHubPartner
#FoodieFinds #SGeats #FoodstagramSG #SGFoodies #WhatToEatSG #FoodieAdventures #EatDrinkSG #LinaEats #heyyolinaEats #FoodieLifeSG &amp; </t>
  </si>
  <si>
    <t>https://www.instagram.com/p/DQrWQpGkhyD/</t>
  </si>
  <si>
    <t xml:space="preserve">Book via Hungry Hub for exclusive All-You-Can-Eat deals!!! @hungryhub_sg 
Still thinking about my meal at Nozomi 🍣✨ @sg.nozomi 
Every bite was clean, refined and flavourful — fresh cuts, perfect rice, super umami and so satisfying.
If you love quality Japanese flavours done right, Nozomi is definitely worth the visit 💛
#HungryHubSg #GoodDeal 
#Nozomi #SushiLovers #FoodInSG #SgEats #SgFoodie &amp; </t>
  </si>
  <si>
    <t>https://tiktok.com/@vannytelly</t>
  </si>
  <si>
    <t>https://www.tiktok.com/@vannytelly/video/7564015191055142164</t>
  </si>
  <si>
    <t>[Secret Buffet Deals! 🤫] FREE BUFFET with Joy at the Edge Restaurant ( @panpacificsingapore ) yesterday since she didn’t have school. 🥳 Cuz’ kids below 6 eats FREE and I got a 15% off discount when I booked my weekday lunch buffet on @hungryhub_sg ‘s website. 📲 No card ❌🪪 restrictions so everyone can enjoy the benefits &amp; discount, as long as you book thru HungryHub’s website - so easy &amp; so many dining deals. Do check it out! 🤗 Use code “VANNYTELLY” for 10% off your dining bookings! 💓 @edgerestaurantsg 📍 7 Raffles Blvd, Level 3 Pan Pacific, Singapore 039595 🇸🇬 · · · · · #hungryhub #food #foodie #buffet #edge  &amp; [null,null,"hungryhub","food","foodie","buffet","edge"]</t>
  </si>
  <si>
    <t>https://www.instagram.com/p/DQHNGNtASrI/</t>
  </si>
  <si>
    <t xml:space="preserve">[Secret Buffet Deals! 🤫]
FREE BUFFET with Joy at the Edge Restaurant ( @panpacificsingapore ) yesterday since she didn’t have school. 🥳 Cuz’ kids below 6 eats FREE and I got a 15% off discount when I booked my weekday lunch buffet on @hungryhub_sg ‘s website. 📲
No card ❌🪪 restrictions so everyone can enjoy the benefits &amp; discount, as long as you book thru HungryHub’s website - so easy &amp; so many dining deals. Do check it out! 🤗
Use code “VANNYTELLY” for 10% off your dining bookings! 💓
@edgerestaurantsg
📍 7 Raffles Blvd, Level 3 Pan Pacific, Singapore 039595 🇸🇬
·
·
·
·
·
#hungryhub #foodie #food #buffet #edgebuffet #panpacific #edgepanpacific #panpacificsg #panpacificsingapore #sgfoodie #sgfood #sgbuffet #buffetsg #foodreview #sgdiningdeals #diningdeals #hungryhubsg #dining #sgdining #motheranddaughter #motherdaughter #motherdaughterday #motheranddaughtertime #igsg #sgmom #sgfamily #sgfam #family #sgkid #sgactivities &amp; </t>
  </si>
  <si>
    <t>https://www.instagram.com/p/DP0rZunj8Y_/</t>
  </si>
  <si>
    <t xml:space="preserve">Dinner at Town Restaurant in Fullerton Hotel felt like a full journey through spice and flavor. Every dish carried its own kind of heat, from soft warmth to bold fire.
The evening started with smoky jalapeños and serrano chillies that opened the palate perfectly. Then came the Japanese Spicy Miso Ramen, spiked with Carolina Reaper for an extra kick. The St. Louis Pork Ribs stood out, coated in a thick Red Savina chilli glaze that balanced sweet and spicy beautifully.
Local favorites completed the experience. The Spicy Kueh Pie Tee had sambal that hit all the right notes, and Ayam Kuah Lada brought comfort through pepper and tradition. To cool down, Cardamom Coffee Tiramisu and Lemongrass Sorbet made a light, satisfying finish.
The reservation was made through Hungry Hub, the #1 dining offer app that started in Thailand and launched in Singapore in 2024. Booking was quick and easy, with the Spice Odyssey Dinner Buffet available at a 25% value package directly in the app.
Hungry Hub shows the total price upfront, with no hidden charges. Every restaurant package is curated for a premium experience, so it’s clear what’s included before dining. It also offers exclusive packages not available through walk-ins, covering top restaurants, hotels, and buffets across Asia.
For anyone planning a night out, booking through Hungry Hub keeps things simple, clear, and rewarding. It’s an effortless way to enjoy premium dining without surprises.
.
.
.
.
.
.
#foodie #buffet #spicyfood #gourmet #diningout #flavorjourney #restaurantlife #foodstagram #foodadventure #travelfood #hungryhub &amp; </t>
  </si>
  <si>
    <t>https://www.instagram.com/p/DP6QESIj2BG/</t>
  </si>
  <si>
    <t xml:space="preserve">A luxurious Sunday brunch at Colony, Ritz-Carlton.
Booked through Hungry Hub for $274 nett per adult, offering a curated all-in experience with no hidden fees.
An impressive spread featuring freshly shucked oysters, Boston lobster, wagyu roasts, dim sum, abalone fried rice, tandoori meats, and an entire patisserie of handcrafted desserts.
Every section is beautifully presented and filled with premium dishes prepared fresh from live kitchen stations.
The atmosphere feels elegant yet lively, with top-tier service and refined details that make the experience memorable.
Booking through Hungry Hub gives access to exclusive packages not offered elsewhere, with transparent pricing and instant confirmation through the app.
Use referral code JQ3VLQ when booking on Hungry Hub to enjoy this exclusive experience.
.
.
.
.
.
.
#brunch #foodie #foodstagram #instafood #gourmet #buffet #luxurydining #foodphotography #finecuisine #hotelbrunch &amp; </t>
  </si>
  <si>
    <t>https://www.instagram.com/p/DQBnEGVjy5N/</t>
  </si>
  <si>
    <t xml:space="preserve">Australian Feast at Edge, Pan Pacific Singapore
Booked through Hungry Hub for a seamless dining experience. The Australian Outback buffet here is loaded with premium seafood and gourmet dishes, all priced upfront with no hidden charges.
The spread impresses with Tasmanian oysters, snow crab legs, Boston lobster, wagyu, roasted kangaroo leg, and Edge’s signature salt-baked crab. Every section feels indulgent, from live pasta and Japanese sashimi to Chinese roast and dessert stations stacked with pavlova, durian pandan cake, and a full chocolate bar.
What makes it better, Hungry Hub’s exclusive package gives access to premium selections at a fixed NETT price. No surprises, no add-ons. Booking through the app also means instant confirmation and curated dining experiences that aren’t available for walk-ins.
Perfect for food lovers who want quality and value in one place.
Book through Hungry Hub @hungryhub to enjoy exclusive curated dining packages.
Referral code: JQ3VLQ
.
.
.
.
.
#foodporn #instafood #foodie #foodstagram #gourmetfood #seafoodlover #buffet #diningout #hungryhub #foodphotography &amp; </t>
  </si>
  <si>
    <t>https://tiktok.com/@munchingmomentswithm</t>
  </si>
  <si>
    <t>https://www.tiktok.com/@munchingmomentswithm/video/7563225135222754568</t>
  </si>
  <si>
    <t>Australian Feast at Edge, Pan Pacific Singapore Booked through Hungry Hub for a seamless dining experience. The Australian Outback buffet here is loaded with premium seafood and gourmet dishes, all priced upfront with no hidden charges. The spread impresses with Tasmanian oysters, snow crab legs, Boston lobster, wagyu, roasted kangaroo leg, and Edge’s signature salt-baked crab. Every section feels indulgent, from live pasta and Japanese sashimi to Chinese roast and dessert stations stacked with pavlova, durian pandan cake, and a full chocolate bar. What makes it better, Hungry Hub’s exclusive package gives access to premium selections at a fixed NETT price. No surprises, no add-ons. Booking through the app also means instant confirmation and curated dining experiences that aren’t available for walk-ins. Perfect for food lovers who want quality and value in one place. . . . . . #viral #fyp #fypシ #buffet #hungryhub  &amp; ["viral","fyp","fypシ","buffet","hungryhub"]</t>
  </si>
  <si>
    <t>https://www.tiktok.com/@munchingmomentswithm/video/7574345842044177682</t>
  </si>
  <si>
    <t>Weekend high tea buffet at Tea Lounge with a strong Peranakan twist. Calm space, steady flow of food, easy place to sit and take your time. Start with warm classic and corn scones with tomato jam, calamansi curd and clotted cream. Then move into savoury bites like Singapore chili crab rolls, pulled beef rendang sliders, sambal chicken charcoal buns and small tarts that keep the flavours light but still tasty. Live stations keep plates busy. Boston lobster popiah packed with turnip and grated egg. Rampah marinated beef striploin with vegetables and potatoes. Signature Singapore laksa built on a rich spiced stock with prawns, pulled chicken and quail eggs. Hot dishes feel homely. Banana leaf wrapped turmeric seabass, ayam satay with peanut sauce, ocean king prawn congee with pork meatball, otah curry puffs and crispy shrimp paste chicken wings. Easy to mix and match with tea or coffee. Dessert ends on a clean note. Pandan coconut mousse with gula melaka, black sesame éclair, pineapple calamansi verrine, Nonya kueh, fruits and a small gelato and sorbet corner. This whole weekend high tea buffet is booked through Hungry Hub at a fixed NETT price, with the package and menu set in advance. Booking through the app gives upfront pricing, an easy reservation process and access to value packed packages that are set up for a full meal, instead of ordering plate by plate as a walk in. Reservations made on Hungry Hub, referral code: JQ3VLQ . . . . . . . #viral #fyp #fypシ #hightea #weekendbuffet  &amp; ["viral","fyp","fypシ","hightea","weekendbuffet"]</t>
  </si>
  <si>
    <t>https://www.instagram.com/p/DRPAIxBkcvW/</t>
  </si>
  <si>
    <t xml:space="preserve">Weekend high tea buffet at Tea Lounge with a strong Peranakan twist. Calm space, steady flow of food, easy place to sit and take your time.
Start with warm classic and corn scones with tomato jam, calamansi curd and clotted cream. Then move into savoury bites like Singapore chili crab rolls, pulled beef rendang sliders, sambal chicken charcoal buns and small tarts that keep the flavours light but still tasty.
Live stations keep plates busy. Boston lobster popiah packed with turnip and grated egg. Rampah marinated beef striploin with vegetables and potatoes. Signature Singapore laksa built on a rich spiced stock with prawns, pulled chicken and quail eggs.
Hot dishes feel homely. Banana leaf wrapped turmeric seabass, ayam satay with peanut sauce, ocean king prawn congee with pork meatball, otah curry puffs and crispy shrimp paste chicken wings. Easy to mix and match with tea or coffee.
Dessert ends on a clean note. Pandan coconut mousse with gula melaka, black sesame éclair, pineapple calamansi verrine, Nonya kueh, fruits and a small gelato and sorbet corner.
This whole weekend high tea buffet is booked through Hungry Hub at a fixed NETT price, with the package and menu set in advance. Booking through the app gives upfront pricing, an easy reservation process and access to value packed packages that are set up for a full meal, instead of ordering plate by plate as a walk in.
#hungryhub
Reservations made on Hungry Hub, referral code: JQ3VLQ
.
.
.
.
.
.
.
#hightea #weekendbuffet #foodreels #buffetlover #foodreview #hotelbuffet #afternoontea #brunchideas #foodspotting #foodgram &amp; </t>
  </si>
  <si>
    <t>https://www.instagram.com/p/DQN8_JYEoXv/</t>
  </si>
  <si>
    <t xml:space="preserve">𝐖𝐨𝐮𝐥𝐝 𝐲𝐨𝐮 𝐛𝐞𝐥𝐢𝐞𝐯𝐞 𝐭𝐡𝐢𝐬 𝟓-𝐬𝐭𝐚𝐫 𝐛𝐮𝐟𝐟𝐞𝐭 𝐚𝐭 𝐏𝐚𝐧 𝐏𝐚𝐜𝐢𝐟𝐢𝐜 𝐒𝐢𝐧𝐠𝐚𝐩𝐨𝐫𝐞 𝐜𝐨𝐬𝐭𝐬 𝐨𝐧𝐥𝐲 $𝟕𝟑? 🤯
@edgerestaurantsg isn’t just another buffet — it’s a journey through flavours, from fresh oysters to rich Nyonya Laksa and the smoothest Durian Pengat.
Luxury that doesn’t shout… it simply lingers in every bite. Booked through @hungryhub_sg, where you’ll find exclusive all-you-can-eat packages and deals — some up to 50% off.
𝙄𝙛 𝙩𝙝𝙞𝙨 𝙢𝙖𝙙𝙚 𝙮𝙤𝙪 𝙝𝙪𝙣𝙜𝙧𝙮, 𝙮𝙤𝙪 𝙠𝙣𝙤𝙬 𝙬𝙝𝙖𝙩 𝙩𝙤 𝙙𝙤 👇
❤️ Like • 🔁 Share • 💬 Tag your foodie gang
#HungryHub #BuffetSingapore #DJAlan #Pepper好介绍 #SingaporeEats #FoodieSG #SGDining #BuffetLovers #SingaporeFoodie #Foodstagram #HungryInSingapore #EatWithAlan &amp; </t>
  </si>
  <si>
    <t>https://tiktok.com/@hialan1314</t>
  </si>
  <si>
    <t>https://www.tiktok.com/@hialan1314/video/7566275321876565266</t>
  </si>
  <si>
    <t>𝐖𝐨𝐮𝐥𝐝 𝐲𝐨𝐮 𝐛𝐞𝐥𝐢𝐞𝐯𝐞 𝐭𝐡𝐢𝐬 𝟓-𝐬𝐭𝐚𝐫 𝐛𝐮𝐟𝐟𝐞𝐭 𝐚𝐭 𝐏𝐚𝐧 𝐏𝐚𝐜𝐢𝐟𝐢𝐜 𝐒𝐢𝐧𝐠𝐚𝐩𝐨𝐫𝐞 𝐜𝐨𝐬𝐭𝐬 𝐨𝐧𝐥𝐲 $𝟕𝟑? 🤯 Edge Restaurant isn’t just another buffet — it’s a journey through flavours, from fresh oysters to rich Nyonya Laksa and the smoothest Durian Pengat. Luxury that doesn’t shout… it simply lingers in every bite. Booked through Hungry Hub, where you’ll find exclusive all-you-can-eat packages and deals — some up to 50% off. 𝙄𝙛 𝙩𝙝𝙞𝙨 𝙢𝙖𝙙𝙚 𝙮𝙤𝙪 𝙝𝙪𝙣𝙜𝙧𝙮, 𝙮𝙤𝙪 𝙠𝙣𝙤𝙬 𝙬𝙝𝙖𝙩 𝙩𝙤 𝙙𝙤 👇 ❤️ Like • 🔁 Share • 💬 Tag your foodie gang #HungryHub #BuffetSingapore #DJAlan #Pepper好介绍 #SingaporeEats  &amp; ["hungryhub","buffetsingapore","djalan","pepper好介绍","singaporeeats"]</t>
  </si>
  <si>
    <t>https://www.instagram.com/p/DQgCFYZEv5J/</t>
  </si>
  <si>
    <t xml:space="preserve">🎩𝐒𝐭𝐞𝐩 𝐢𝐧𝐭𝐨 𝐚 𝐰𝐨𝐫𝐥𝐝 𝐥𝐢𝐤𝐞 𝐧𝐨 𝐨𝐭𝐡𝐞𝐫 𝐢𝐧 𝐒𝐢𝐧𝐠𝐚𝐩𝐨𝐫𝐞 ✨
We stumbled into 𝐖𝐨𝐧𝐝𝐞𝐫𝐥𝐚𝐧𝐝 𝐔𝐩𝐬𝐢𝐝𝐞 𝐃𝐨𝐰𝐧 and wow… it’s like stepping into a storybook 😳✨
From vibing with the Mad Hatter to crashing the Red Princess’ coronation, every room hits different. Totally immersive, totally unforgettable. 𝗣𝗲𝗿𝗳𝗲𝗰𝘁 𝗳𝗼𝗿 𝘀𝗼𝗺𝗲𝗼𝗻𝗲 𝘀𝗽𝗲𝗰𝗶𝗮𝗹, 𝗮 𝗰𝗹𝗼𝘀𝗲 𝗳𝗿𝗶𝗲𝗻𝗱, 𝗼𝗿 𝗮𝗻𝘆𝗼𝗻𝗲 𝘆𝗼𝘂 𝘄𝗮𝗻𝘁 𝘁𝗼 𝘁𝗿𝗲𝗮𝘁 — 𝗯𝗶𝗿𝘁𝗵𝗱𝗮𝘆, 𝗮𝗻𝗻𝗶𝘃𝗲𝗿𝘀𝗮𝗿𝘆, 𝗼𝗿 𝗷𝘂𝘀𝘁 𝗮 𝗳𝘂𝗻 𝗻𝗶𝗴𝗵𝘁 𝗼𝘂𝘁!
🍽️ P.S: Booking was sooo easy via @hungryhub_sg — do check out for exclusive deals, zero stress, all the surprises in one night 😎
#WonderlandUpsideDown #SingaporeEats #UniqueSGExperiences #SGFoodie #SGAdventure #HungryHub #Pepper好介绍 #DJAlan &amp; </t>
  </si>
  <si>
    <t>https://www.instagram.com/p/DQ4K9OAkvkF/</t>
  </si>
  <si>
    <t xml:space="preserve">𝗖𝗔𝗟𝗟𝗜𝗡𝗚 𝗔𝗟𝗟 𝗙𝗢𝗢𝗗𝗜𝗘𝗦 😋🇹🇭
Just hit up Korat Thai Café and wow… bold, authentic Thai Isaan flavors in every bite! 🍲🥚 The best part? Scored an exclusive Hungry Hub 4-person deal and saved over $50 this October 🔥 Only on Hungry Hub! 
𝙒𝙝𝙞𝙘𝙝 𝙙𝙞𝙨𝙝 𝙢𝙖𝙙𝙚 𝙮𝙤𝙪 𝙙𝙧𝙤𝙤𝙡? 👀 
𝘾𝙤𝙢𝙢𝙚𝙣𝙩 𝙗𝙚𝙡𝙤𝙬 &amp; 𝙩𝙖𝙜 𝙮𝙤𝙪𝙧 𝙛𝙤𝙤𝙙𝙞𝙚 𝙨𝙦𝙪𝙖𝙙 — 𝙮𝙤𝙪 𝙙𝙤𝙣’𝙩 𝙬𝙖𝙣𝙣𝙖 𝙢𝙞𝙨𝙨 𝙩𝙝𝙞𝙨!
#HungryHub #DJAlan #Pepper好介绍 #SingaporeEats #FoodieSG #SGDining #SingaporeFoodie #Foodstagram #HungryInSingapore #EatWithAlan &amp; </t>
  </si>
  <si>
    <t>https://www.tiktok.com/@fluffyunicorneats08/video/7472773327468186887</t>
  </si>
  <si>
    <t>https://www.tiktok.com/@fluffyunicorneats08/video/7476112164810476801</t>
  </si>
  <si>
    <t>nikki.pompom</t>
  </si>
  <si>
    <t>Instagram.com/nikki.pompom</t>
  </si>
  <si>
    <t>https://www.instagram.com/p/DHQXNm7SSmo/</t>
  </si>
  <si>
    <t>𝗖𝗿𝗮𝘀𝗵𝗶𝗻𝗴 𝘆𝗼𝘂𝗿 𝗽𝗮𝘄𝗿𝗲𝗻𝘁𝘀’ 𝗱𝗮𝘁𝗲 𝗻𝗶𝗴𝗵𝘁 𝘄𝗵𝗶𝗹𝗲 𝘁𝗵𝗲𝘆 𝗲𝗻𝗷𝗼𝘆 𝗮 𝟯-𝗰𝗼𝘂𝗿𝘀𝗲 𝗜𝘁𝗮𝗹𝗶𝗮𝗻 𝗳𝗲𝗮𝘀𝘁 𝗳𝗼𝗿 𝗷𝘂𝘀𝘁 𝗦$𝟳𝟲 𝗻𝗲𝘁𝘁 𝗽𝗲𝗿 𝗽𝗮𝘅? 𝘚𝘰𝘶𝘯𝘥𝘴 𝘭𝘪𝘬𝘦 𝘢 𝘱𝘭𝘢𝘯!
There’s an exclusive deal at @barcicheti when you book through @hungryhub_sg —so don’t let them miss out! 
Here’s what my pawrents had: 
🍽  𝗕𝘂𝗿𝗿𝗮𝘁𝗶𝗻𝗮 – Parma ham, prosciutto di Parma, aged balsamic 
🍽 𝗙𝗿𝘂𝘁𝘁𝗶 𝗱𝗶 𝗠𝗮𝗿𝗲 – Manila clams, scallops, red snapper, seafood broth 
🍽 𝗦𝗺𝗼𝗸𝗲𝗱 𝗥𝗶𝗴𝗮𝘁𝗼𝗻𝗶 𝗖𝗮𝗰𝗶𝗼 𝗲 𝗣𝗲𝗽𝗲 – Charred rigatoni, butter, Sarawak black pepper, lemon, pecorino Romano, 24-month Parmigiano Reggiano 
🍽 𝗣𝗮𝗽𝗽𝗮𝗿𝗱𝗲𝗹𝗹𝗲 – Beef cheek sugo, red wine, Parmigiano 
🍰 𝗧𝗼𝗿𝘁𝗮 𝗱𝗶 𝗠𝗮𝗻𝗱𝗼𝗿𝗹𝗲 – Sablée, almonds, strawberries, vanilla chantilly 
🍰 𝗧𝗶𝗿𝗮𝗺𝗶𝘀𝘂 – Savoiardi biscuit, espresso, amaretto, eggnog mascarpone 
Oh, and they each got a 𝗰𝗼𝗺𝗽𝗹𝗶𝗺𝗲𝗻𝘁𝗮𝗿𝘆 𝗴𝗹𝗮𝘀𝘀 𝗼𝗳 𝗣𝗿𝗼𝘀𝗲𝗰𝗰𝗼! 🍾 
Tag your pawrents and let them know about this deal!  Psst! There’s no GST no service charge!!!
📍 @barcicheti 
19 Jiak Chuan Rd, Singapore 089264 
🏷️: 
@soycraft.co 𝘾𝙡𝙤𝙪𝙙 𝙀𝙙𝙞𝙩 𝘾𝙖𝙧𝙧𝙞𝙚𝙧
@petkinship.official @cokemill 𝙈𝙚𝙧𝙧𝙮 𝘽𝙚𝙧𝙧𝙮 𝙎𝙝𝙤𝙧𝙩𝙘𝙖𝙠𝙚 𝘿𝙧𝙚𝙨𝙨
@moodon.pet 𝘾𝙪𝙨𝙩𝙤𝙢𝙞𝙯𝙚𝙙 𝘽𝙖𝙜
 ——- Mate Rate &lt;𝙉𝙄𝙆𝙆𝙄&gt;
#diningwithpets #petgoals #doglife #sgstyle #exploresg #sgpets #petfriendly #sgpetfriendly #singaporelife #reelsforyou #pomeranians #igdogsdaily #cafehoppingwithmydog #sgcafehopping #pupinfluencer #sgpetstagram #singaporefood #sgfoodies #foodlover #foodiegram #italiandining #hungryhubexclusive</t>
  </si>
  <si>
    <t>gastronomethailand</t>
  </si>
  <si>
    <t>Instagram.com/gastronomethailand</t>
  </si>
  <si>
    <t>https://www.instagram.com/p/DHiUJcHhEfD/</t>
  </si>
  <si>
    <t>Tiktok.com/@gastronomethailand</t>
  </si>
  <si>
    <t>https://www.tiktok.com/@gastronomethailand/video/7484927717482188039</t>
  </si>
  <si>
    <t>warmandpro</t>
  </si>
  <si>
    <t>https://tiktok.com/@warmandpro</t>
  </si>
  <si>
    <t>https://www.tiktok.com/@warmandpro/video/7496459564749982994</t>
  </si>
  <si>
    <t>ร้านยาจีนที่มีบาร์ลับอยู่ด้านใน? แนะนาร้านอร่อยสิงคโปร์ EP.1 Synthesis 食拿酒稳 #VisitSingapore #PassionMadePossible #HungryHub #HungryHubSingapore #เที่ยวต่างประเทศ  &amp; ["visitsingapore","passionmadepossible","hungryhub","hungryhubsingapore","เที่ยวต่างประเทศ"]</t>
  </si>
  <si>
    <t>Warmandpro</t>
  </si>
  <si>
    <t>Tiktok.com/@Warmandpro</t>
  </si>
  <si>
    <t>https://www.tiktok.com/@warmandpro/video/7497960002636877074</t>
  </si>
  <si>
    <t>https://www.tiktok.com/@kk.wong68/video/7537245847474425106</t>
  </si>
  <si>
    <t>https://www.tiktok.com/@kk.wong68/video/7537252167850134791</t>
  </si>
  <si>
    <t>fayth.hope.joy</t>
  </si>
  <si>
    <t>https://www.instagram.com/p/DQInffEEtNz/</t>
  </si>
  <si>
    <t xml:space="preserve">[20.10.2025]
Solo buffet with Mama, best day ever!
@edgerestaurantsg @panpacificsingapore
“Vannytelly” for extra 10% off (on top of the website %!) when booking on @hungryhub_sg ‘s website!
#panpacificsingapore #panpacificsg #edgebuffet #edge #edgepanpacific #buffet #sgbuffet #sgfamily #family #fambam #fam #sgfam #motherdaughter #motheranddaughter #sgdining #sgdeals &amp; </t>
  </si>
  <si>
    <t>App</t>
  </si>
  <si>
    <t>https://www.instagram.com/p/DODyOP5iW-8/</t>
  </si>
  <si>
    <t xml:space="preserve">If you’re heading to Thailand soon, trust me — download these 2 apps before you go.
 📱 Hungry Hub: From unlimited Hataka Wagyu A5 &amp; Foie Gras buffets to premium omakase, you get crazy-good deals with no hidden fees &amp; no queues. And guess what? Hungry Hub is launching in Singapore soon too, so the good deals don’t stop when you’re back home!
 💆‍♀️ GoWabi: My go-to for beauty, hair, nails, spa &amp; even medical treatments — some with discounts up to 50% off.
These two are absolute game-changers for saving money, time &amp; hassle while travelling. 
Save this for your next trip ✈️
@hungryhub_th @gowabi 
#hungryhubthailand #hungryhub#gowabi &amp; </t>
  </si>
  <si>
    <t>https://tiktok.com/@beatricechongyh</t>
  </si>
  <si>
    <t>https://www.tiktok.com/@beatricechongyh/video/7545094136630627605</t>
  </si>
  <si>
    <t>If you’re heading to Thailand soon, trust me — download these 2 apps before you go.  📱 Hungry Hub: From unlimited Hataka Wagyu A5 &amp; Foie Gras buffets to premium omakase, you get crazy-good deals with no hidden fees &amp; no queues. And guess what? Hungry Hub is launching in Singapore soon too, so the good deals don’t stop when you’re back home!  💆‍♀️ GoWabi: My go-to for beauty, hair, nails, spa &amp; even medical treatments — some with discounts up to 50% off. These two are absolute game-changers for saving money, time &amp; hassle while travelling.  Save this for your next trip ✈️ @HungryHub_Official @GoWabi  #hungryhubthailand #hungryhub#gowabi &amp; [null,null,"hungryhubthailand","hungryhub","gowabi"]</t>
  </si>
  <si>
    <t>https://www.instagram.com/p/DLjQDFqxeDi/</t>
  </si>
  <si>
    <t>Restaurant Entrance short clip (no voiceover/text)</t>
  </si>
  <si>
    <t>Yan Ting at St. Regis Singapore (Michelin Guide)</t>
  </si>
  <si>
    <t>https://www.instagram.com/p/DJrO-e5znvN/</t>
  </si>
  <si>
    <t>[Singapore🇸🇬] Yan Ting 宴庭– Cantonese Fine Dining at @stregissg | Michelin Guide 2024
Booked this 6-course Signature Set via @hungryhub_sg for SGD 139 Nett per pax. Yan Ting is a Michelin Guide recommended Cantonese restaurant and is located at The St. Regis Singapore. 
Perfect for celebrations, date nights, or when you just want to indulge a little.
6-Course Signature Set Menu:
✨Trio of Appetisers: Roasted Pork | Fried Prawn | Abalone 
✨Slow-cooked Soup of the Day 
✨XO Scallops with Asparagus &amp; Mushrooms 
✨Braised Wu Xi Pork Ribs in Chinese Wine 
✨Truffle Crabmeat Fried Rice with Sakura Shrimp 
✨Chilled Aloe Vera Jelly &amp; Osmanthus Jelly
#YanTing #StRegisSingapore #HungryHubSG #CantoneseFineDining #MichelinGuideSG #SgEats #LuxuryDining #ChineseCuisine #visitsingapore</t>
  </si>
  <si>
    <t xml:space="preserve">Dough My Goodness
</t>
  </si>
  <si>
    <t>https://www.instagram.com/p/DHH1aDLzhcK/</t>
  </si>
  <si>
    <t>ITS TIME TO TREAT URSELVES!!! 
The brownies were so chewy and tasted v indulgent!! Must be the 75% cocoa content chocolate heheh 
Tip: fridge the brownies for a chewier bite!! 
Cookies were so crispy and so much fillings omg just look at the pistachio chunks! YUMMY AND GENEROUS 😋 
go get urselves a good deal with my discount code &lt;DEW&gt; $5 off $50 thats almost a bag of cookies free hehe 🥳
Thank u @__dough.my.goodness__ talented bakers 🥰
#smallbusiness #homebake #cookies #brownies #chocolate</t>
  </si>
  <si>
    <t>Multi</t>
  </si>
  <si>
    <t>Tiktok.com/@dew.yew.eat</t>
  </si>
  <si>
    <t>https://www.tiktok.com/@dew.yew.eat/video/7520241674514386194</t>
  </si>
  <si>
    <t>https://www.instagram.com/p/DLXV3-pzgGR/</t>
  </si>
  <si>
    <t>https://www.instagram.com/p/DLW0ZvXSmgs/</t>
  </si>
  <si>
    <t>📲 Tap, swipe &amp; book your next feast at @hungryhub_sg with promo code‼️“RM10” for💰$10 off !! 
💥 Enjoy exclusive dining deals of up to 50% off during Restaurant Month, from 🗓️15 June to 15 July 
🍽️ 2,200+ Restaurants including buffets, rooftops, hidden gems &amp; trending hotspots
👯‍♀️ Group dining made easy (and affordable)!!!
🍽️ Dine at top spots, including 🌟 Michelin-starred restaurants and Michelin Guide favourites.
🆓 Cancellation for flexi-bookings.
🎉 From buffet blowouts to romantic dinners, there’s a deal for every occasion !! 
📲Download Hungry Hub….this is your new GO-TO dining platform in Singapore and Thailand, offering curated set menus, unique group packages, and the best prices at top eateries. Ditch the usual and discover exclusive experiences only available on @hungryhub_sg 
BOOK NOW 👉🏻 https://bit.ly/45qIVYu
@eatoutsg
#eatoutsg
#HungryHub 
#RestaurantMonthSG 
#FoodieFinds 
#SGEats 
#FoodDealsSG</t>
  </si>
  <si>
    <t>Tiktok.com/@eatoutsg</t>
  </si>
  <si>
    <t>https://www.tiktok.com/@eatoutsg/video/7520166807366290695</t>
  </si>
  <si>
    <t>One good meal can cost an arm and a leg (AI and text)</t>
  </si>
  <si>
    <t>HH-INHOA</t>
  </si>
  <si>
    <t>hongddaya</t>
  </si>
  <si>
    <t>Apsara Cruise by Banyan Tree, 
Kwann at Nysa Hotel Bangkok,
NAMA Japanese and Seafood Buffet</t>
  </si>
  <si>
    <t>Instagram.com/hongddaya</t>
  </si>
  <si>
    <t>https://www.instagram.com/p/DLUj1ksyP61/</t>
  </si>
  <si>
    <t>City of gourmet..when you are wondering what to eat in XXX (VO and text)</t>
  </si>
  <si>
    <t>https://www.instagram.com/p/DNqdwHzzxjj/</t>
  </si>
  <si>
    <t xml:space="preserve">来曼谷必吃现在火红的NAMA Japanese Buffet! ❤️❤️
特别推荐给喜欢高品质日本料理的人,一个价格吃到饱！下次你来曼谷, 不只是按摩, 夜市, 道地美食, 也来一餐正统又豪华的日式Buffet, 也是行程亮点之一! ❤️❤️
来曼谷想吃一顿高质又不会爆预算的日式Buffet, 来这里就ngam 啦！位于市中心Central World酒店24楼, 地点方便, 食物水准高, 而且选项真的多, 最适合喜欢吃sashimi 的朋友! 😘
NAMA 的主打是他们家的刺身区, 新鲜三文鱼, 带子, 甜虾, 三文鱼卵都无限供应, 厚切, 口感刚好, 完全没有腥味! 尤其三文鱼切得厚厚的, 吃起来超满足! 喜欢吃 sashimi的朋友 confirm 会爱上！😋😋
今天吃上HungryHub 1650 baht 配套(Premium Box 1 Set + Exclusive Menu + Buffet Line), 重点premium box 包括了Otoro,Chutoro,Uni,Akami😍😍
这个只有在 @hungryhub_th 预约与购买才有的哦！❤️❤️
Premium Box Sashimi包括了 Otoro, Chutoro, Akami, Uni, Hotate, 甜虾, Salmon Belly, Salmon, Hamachi, Ikura 等高级食材
Exclusive Menu 包括了这四道special的: 三款tuna sushi ( Otoro, Chutoro 和Akami); 三款Foie Gras 寿司; Grilled 牛舌; 日本生蚝
除了以上的menu, 也大家也可以到buffet spread 里拿自己喜欢吃的, 应有尽有: 冰镇海鲜, 生蚝, salmon sashimi, 甜虾, Ikura, hotate ; Tempura 区的炸虾, 蔬菜; 甜品有日本哈密瓜, Croffle + Ice Cream, 北海道cream cheese catalana, 冰淇淋等
还没完哦！大家吃了可以吃到以上Special Menu, Premium Box, Buffet Spread 之外，还有其他的menu 可以order ! Scan 和 order 就可以了, sashimi, sushi, tepanyaki, 烤虾, Wagyu Beef, unagi 等好料！真的是不怕你来吃, 只怕你吃不完！😂😂
这个价钱可以吃到这样水准的 buffet, 是真的划算! 非常推荐！
HungryHub 不但可以直接订位, 还有特别菜单, 绝对值得先订好! 👍👍
整体来说，NAMA Japanese Buffet 不是噱头店, 是每一口都吃得出诚意的那种日料Buffet! 吉隆坡找没有这个价格的! 
@nama__buffet 
Centara Grand Central World , 24 楼
11am-10pm
赶快download 和预约吧! 
https://hhub.ly/5lprO
#HungryHub 
#NamaBuffet 
#NamaJapaneseandSeafoodBuffet
#bangkokbuffet 
#hotelbuffet吃到饱吹水站 
#hotelbuffet吃到饱分享站 &amp; </t>
  </si>
  <si>
    <t>HH-INKEL</t>
  </si>
  <si>
    <t>kenpgl</t>
  </si>
  <si>
    <t>Tiktok.com/@kenpgl</t>
  </si>
  <si>
    <t>https://www.instagram.com/p/DLZAKy4xtIE/</t>
  </si>
  <si>
    <t>Singapore foodies, this one’s for you.
Get up to 50% OFF buffets, rooftops, Bayfront dining and more during Restaurant Month – SG Edition
2,200+ top restaurants in SG &amp; Thailand, exclusive deals, and smooth booking—only on Hungry Hub! 
Download the @hungryhub_sg app now and book before tables run out.
$10 off! Use code RM10 – Hurry! 
T&amp;C applies.
Link in bio | Book now on Hungry Hub
#HungryHubSG #SGFoodieDeals #RestaurantMonthSG #FoodieSingapore #SGPromos #EatMorePayLess</t>
  </si>
  <si>
    <t>HH-INS2N</t>
  </si>
  <si>
    <t>s2.suin</t>
  </si>
  <si>
    <t>Instagram.com/s2.suin</t>
  </si>
  <si>
    <t>https://www.instagram.com/p/DLUUPE9zogy/</t>
  </si>
  <si>
    <t>Bangkok Travel. Make it Classy? (VO and text)</t>
  </si>
  <si>
    <t>sol &amp; luna Bangkok</t>
  </si>
  <si>
    <t>https://www.tiktok.com/@wannafoodie_/video/7541786381253643527</t>
  </si>
  <si>
    <t>Have you ever seen rooftop like this?😱📍SOL and LUNA BKK #hungryhub #vibes #night #sunset #rooftop  &amp; ["hungryhub","vibes","night","sunset","rooftop"]</t>
  </si>
  <si>
    <t>Ratchapruk Seafood Buffet</t>
  </si>
  <si>
    <t>https://www.tiktok.com/@wannafoodie_/video/7553626993636412690</t>
  </si>
  <si>
    <t>Seafood buffet goals 💯 699฿ for river prawns or 999฿ for unlimited lobster! 🦞 Drinks included, 3.5 hours to feast#buffet #seafood #Bangkok #hungryhub #fypviralシ &amp; ["buffet","seafood","bangkok","hungryhub","fypviralシ"]</t>
  </si>
  <si>
    <t>Deleted</t>
  </si>
  <si>
    <t>https://www.tiktok.com/@somsrireview_/video/7545457019537345810</t>
  </si>
  <si>
    <t>โปรนแรงเกินต้าน🎊  📍เจริญรุ่งเรืองบุฟเฟ่ต์ ซีฟู้ด สดใหม่🦪 ฟัวกราส์🦆 วากิวชิ้นโต 🥩 และซาชิมิ🍣
 จัดเต็มกว่า 100 เมนูกิน ให้สุด!
 💸 มา 4 จ่าย 3 จาก 1,999 เหลือ1,332 บาท/คน
 ⏰ โปรฯเฉพาะ Lunch วันจันทร์-ศุกร์ นะจ๊ะ และร่วม แค่ 2 สาขา คือ สาขา True Digital และพระราม2 โปรฯนี้เฉพาะ จองผ่าน Hungry Hub เท่านั้นนะคุณพี่
 ใครพลาดคือเสียใจแน่นอน!
 #บุฟเฟ่ต์ ื#บุฟเฟ่ต์นานาชาติ #tiktokพากิน  #fypシ゚viral #HungryHub &amp; ["บุฟเฟ่ต์","บุฟเฟ่ต์นานาชาติ","tiktokพากิน","fypシ゚viral","hungryhub"]</t>
  </si>
  <si>
    <t xml:space="preserve">Casual dining </t>
  </si>
  <si>
    <t>https://www.tiktok.com/@somsrireview_/video/7559124078947241234</t>
  </si>
  <si>
    <t>ร้านข้าวต้มเทสดี😎 อาหารไทย-จีนรสชาติต้นตำรับ ฉบับ Casual Dining 📍กุ๊ย ✨มี 2 สาขา คือ สาขาสะพาน และ รัชโยธิน รวบรวมอาหารรสชาติกลมกล่อม เหมาะกับการพาครอบครัว เพื่อน หรือคนรู้ใจ 💖 ที่เป็นสายข้าวต้ม ยิ่งมาหลายคนยิ่งราคาดี หารมาตกคนละหลักร้อยเท่านั้น ราคาดีแบบนี้เฉพาะจองผ่าน Hungry Hub เท่านั้นนะคะ ศรีว่า...เริ่ด🥰#ข้าวต้ม #อาหารไทย #อาหารจีน #tiktokพากิน #hungryhub  &amp; ["ข้าวต้ม","อาหารไทย","อาหารจีน","tiktokพากิน","hungryhub"]</t>
  </si>
  <si>
    <t>_beardedtravels</t>
  </si>
  <si>
    <t>Alma by Juan Amador (One Michelin Star)</t>
  </si>
  <si>
    <t>Instagram.com/_beardedtravels</t>
  </si>
  <si>
    <t>https://www.instagram.com/p/DGVNNzTzzoJ/</t>
  </si>
  <si>
    <t>Trying Michelin Star Cuisine for the first time in Singapore 🇸🇬 @almabyjuanamador 
#visitsingapore #hungryhub #travel #singapore</t>
  </si>
  <si>
    <t>Tiktok.com/@beardedtravels</t>
  </si>
  <si>
    <t>https://www.tiktok.com/@beardedtravels/video/7473814319730298134</t>
  </si>
  <si>
    <t>https://www.instagram.com/p/DI3ifFNzUNU/</t>
  </si>
  <si>
    <t>Singapore has some of the best International Cuisine in the world! 🇸🇬 Here are my top 3 must visit international restaurants in Singapore 😋
@visit_singapore @hungryhub_sg 
#hungryhub #visitsingapore #passionmadepossible</t>
  </si>
  <si>
    <t>https://www.tiktok.com/@beardedtravels/video/7497208727095872790</t>
  </si>
  <si>
    <t>https://www.instagram.com/p/DOvhrekj1eN/</t>
  </si>
  <si>
    <t xml:space="preserve">✨ Michelin-Starred Thai Elegance ✨
Indulged in the Sharing Set for 2 at Saneh Jaan (📍130 Witthayu Rd, Bangkok) — a one Michelin-starred gem booked via Hungry Hub for ฿3,790.
Every dish was a harmony of refined flavours:
🦀 Blue Swimmer Crab Curry with Betel Leaf
🦐 Grilled River Prawn in Tamarind Sauce
🥩 Stir-Fried Ribeye in Green Curry Paste
🍳 Thai Omelet with Crabmeat
🐟 Crispy Catfish with Chili, Salted Egg &amp; Kaffir Lime
🍨 Ended with a quartet of traditional Thai desserts — basil seed, pandan short vermicelli, pop rice, and black sticky rice in palm sugar coconut milk.
An elevated take on authentic Thai cuisine, perfect for sharing. 
#MichelinGuide #SanehJaan #BangkokEats #hungryhub #Thaifoodlover &amp; </t>
  </si>
  <si>
    <t>app</t>
  </si>
  <si>
    <t>https://www.instagram.com/p/DNLggBCvKen/</t>
  </si>
  <si>
    <t xml:space="preserve">4 MUST-HAVE Apps for Thailand📱🇹🇭
1️⃣ Hungry Hub – Buffets, omakase, rooftop bars at fixed prices🍣🍹
2️⃣ GoWabi – Massages, spa, facials up to 70% off💆‍♀️✨
3️⃣ Grab – Rides, food, groceries with zero scams🚖🍜
4️⃣ Klook – Tours, airport pickups &amp; activities for less🏝️📸
Follow Thai local guy 👉 @gooutwithcharlie for more Thailand tips 🇹🇭
#ThailandTravel #BangkokTips #TravelApps #ThailandGuide #BangkokTravel #ThaiFoodie #TravelSmart #BangkokLife #HungryHub #BangkokBuffet #BangkokFoodie #GoWabi #BangkokSpa #ThailandWellness #Grab #BangkokTransport #ThailandEats #Klook #ThailandTours #BangkokTravel &amp; </t>
  </si>
  <si>
    <t>HH-LOGOI</t>
  </si>
  <si>
    <t>https://www.instagram.com/p/DBd0TP6IGDX/</t>
  </si>
  <si>
    <t xml:space="preserve">XXX Travel Must-have Apps (VO and text) </t>
  </si>
  <si>
    <t>https://www.instagram.com/p/DG42t_SzYPt/</t>
  </si>
  <si>
    <t>JHOL Coastal Indian Cuisine Michelin Guide</t>
  </si>
  <si>
    <r>
      <rPr>
        <rFont val="Slack-Lato, Slack-Fractions, appleLogo, sans-serif"/>
        <color rgb="FF1155CC"/>
        <sz val="10.0"/>
        <u/>
      </rPr>
      <t>https://www.instagram.com/p/DDBqrmxvquX/</t>
    </r>
  </si>
  <si>
    <r>
      <rPr>
        <rFont val="Slack-Lato, Slack-Fractions, appleLogo, sans-serif"/>
        <color rgb="FF1155CC"/>
        <sz val="10.0"/>
        <u/>
      </rPr>
      <t>https://www.instagram.com/p/DDWO1FIPeYG/</t>
    </r>
  </si>
  <si>
    <t xml:space="preserve">Red Sky Rooftop &amp; Bar 56th Floor, 
Saffron Sky Garden,
Spectrum Rooftop
</t>
  </si>
  <si>
    <t>https://www.instagram.com/p/DCy3cESPNY9/</t>
  </si>
  <si>
    <t>https://www.instagram.com/p/DE95sVqvGu1/</t>
  </si>
  <si>
    <t>https://www.instagram.com/p/DLZSMmpTzJV/</t>
  </si>
  <si>
    <t>HH-LONOT</t>
  </si>
  <si>
    <t>northrestaurant</t>
  </si>
  <si>
    <t>North Restaurant Michelin Guide</t>
  </si>
  <si>
    <t>Instagram.com/northrestaurant</t>
  </si>
  <si>
    <t>https://www.instagram.com/p/C8W3kvUS-u8/</t>
  </si>
  <si>
    <t>Come join me for a feast! XXX Restaurant (text only)</t>
  </si>
  <si>
    <t>https://www.instagram.com/p/DPBcFG5kpMz/</t>
  </si>
  <si>
    <t xml:space="preserve">Bangkok’s Ultimate Rooftop buffet. 
Head up to the 81st floor of Baiyoke Sky Hotel and experience Bangkok Balcony, where breathtaking panoramic views meet an unforgettable buffet dining experience.
Savor an extensive spread of international cuisines – from fresh seafood and sushi to grilled meats, Thai favorites, Chinese delicacies, and Western classics. Top it off with indulgent desserts while soaking in the mesmerizing Bangkok skyline. 🌆
I booked this incredible experience through Hungry Hub, the ultimate dining app that offers exclusive deals – making this luxurious buffet not only unforgettable but also unbeatable in price.
📍Bangkok Balcony 81 Floor Baiyoke Sky Hotel 
@hungryhub_th 
#BangkokEats #BangkokFoodie #HungryHub #SkyHighDining #BangkokSkyline &amp; </t>
  </si>
  <si>
    <t>https://www.tiktok.com/@onelifetravelwow/video/7553979402351037714</t>
  </si>
  <si>
    <t>Bangkok’s Ultimate Rooftop buffet.  Head up to the 81st floor of Baiyoke Sky Hotel and experience Bangkok Balcony, where breathtaking panoramic views meet an unforgettable buffet dining experience. Savor an extensive spread of international cuisines – from fresh seafood and sushi to grilled meats, Thai favorites, Chinese delicacies, and Western classics. Top it off with indulgent desserts while soaking in the mesmerizing Bangkok skyline. 🌆 I booked this incredible experience through Hungry Hub, the ultimate dining app that offers exclusive deals – making this luxurious buffet not only unforgettable but also unbeatable in price. 📍Bangkok Balcony 81 Floor Baiyoke Sky Hotel  @HungryHub_Official  #BangkokEats #BangkokFoodie #HungryHub #SkyHighDining #BangkokSkyline  &amp; ["bangkokeats","bangkokfoodie","hungryhub","skyhighdining","bangkokskyline"]</t>
  </si>
  <si>
    <t>https://www.instagram.com/p/DQZKqnykgix/</t>
  </si>
  <si>
    <t xml:space="preserve">Hungry Hub Thailand’s No.1 Dining App — discover the Top 3 All-You-Can-Eat Restaurants with the Best Deals!
1️⃣ Saneh Jaan — A Michelin-starred journey through authentic Thai cuisine. Traditional recipes meet elegant, modern flair right on Wireless Road. 
@sanehjaan 
2️⃣ Bangkok Balcony — Dine in the sky at Baiyoke Sky Hotel, 81st floor! Enjoy a premium buffet with breathtaking city views you’ll never forget. 
@bangkokbalcony 
3️⃣ A Gentle Butcher — Bangkok’s steak heaven! 🥩 Indulge in premium cuts like juicy picanha and tender flank — grilled to perfection.
@gentle.butcher 
Use this code to get a ฿100 discount: RHQRYO 
@hungryhub_th 
💥 Book these exclusive buffet deals only on Hungry Hub, Thailand’s go-to app for food lovers!
✅ Clear prices, no surprises
✅ Exclusive perks you won’t find anywhere else
Ready to eat, chill, and enjoy? 😋 Let’s Hungry Hub! 
#bangkok #bangkokfood #bangkoktravel #thailand #thailandtravel &amp; </t>
  </si>
  <si>
    <t>https://www.instagram.com/p/DPEJS5mgT0n/</t>
  </si>
  <si>
    <t xml:space="preserve">Spreading Bangkok Gospel. Not sponsored, just great apps. 
#thailand #bangkok #expat #กรุงเทพมหานคร #ประเทศไทย #travel &amp; </t>
  </si>
  <si>
    <t>HH-LOTHE2</t>
  </si>
  <si>
    <t>thaigerlife</t>
  </si>
  <si>
    <t>Top trendy restaurant</t>
  </si>
  <si>
    <t>Instagram.com/thaigerlife</t>
  </si>
  <si>
    <t>https://www.instagram.com/p/DLZqPjBxYBs/</t>
  </si>
  <si>
    <t>https://www.instagram.com/p/DNr-d5C5qbv/</t>
  </si>
  <si>
    <t xml:space="preserve">Comment ‘Hungry’ and I’ll share the application link with you ✨
This is definitely a must have app when in Thailand 🇹🇭 
And no it is not Grab, Bolt or any other common app that everyone talks about on the internet 
This application helps you find the best deals on restaurants, rooftops bars, cafés , etc
You can explore the non touristy places without putting a whole in your pocket 
This is ‘Hungry Hub’ app @hungryhub_th 
Save this for your next trip to Thailand and make sure you are following @theakshaypathak for more such content 
#secretapp #savemoney #thailandfood #bangkokfood #foodthailand #padthaï #bangkokrooftop #bangkokcruise #akshaypathak #hungryhub &amp; </t>
  </si>
  <si>
    <t>HH-LOTHS2</t>
  </si>
  <si>
    <t>thehungrygluttons</t>
  </si>
  <si>
    <t>https://tiktok.com/@thehungrygluttons</t>
  </si>
  <si>
    <t>https://www.tiktok.com/@thehungrygluttons/video/7442937537305316626</t>
  </si>
  <si>
    <t>Fine dining at Bangkok? Made affordable through the reservations at @HungryHub_Official  📍 The Crystal Grill House #sgtiktok #sgfyp #bangkok #bangkokfood #bangkoktravel #travelthailand #sgtravel  &amp; [null,"sgtiktok","sgfyp","bangkok","bangkokfood","bangkoktravel","travelthailand","sgtravel"]</t>
  </si>
  <si>
    <t>https://www.instagram.com/p/DRUoKDcEoAM/</t>
  </si>
  <si>
    <t xml:space="preserve">Looking for a fun day out in Bangkok? ⛳️✨
We spent the day at Topgolf in Mega Bangna, and it was such a blast! From great food to friendly competition — everything here is pure fun. 🙌
The best part? You can book your bay easily through the @hungryhub_th app to skip the wait and lock in your spot. 💥
Perfect mix of games, food, and good vibes — this is one experience you don’t want to miss! 🔥
[hungryhub, topgolfbangkok, megabangna, bangkokfun, bangkokactivities, bangkokfoodie, weekendvibes, thingstodoinbangkok, foodiesofbangkok, bangkokexperiences] &amp; </t>
  </si>
  <si>
    <t>https://www.instagram.com/p/DRUnnzDkmya/</t>
  </si>
  <si>
    <t xml:space="preserve">Looking for a night that has it all — stunning performances, amazing food, and live jazz? 🎷✨
We booked Lamaya at Staybridge Suites through the @hungryhub_th app, and it was a total vibe from start to finish. 💫
The visuals, live music, and food were all on point — from flavorful starters to rich seafood mains that looked (and tasted) incredible. 🍸🍤
And the best part? You get exclusive set menus and offers only on Hungry Hub — making premium dining and entertainment super easy to book. 🙌
If you’re in Bangkok, don’t miss this one — just open Hungry Hub and book Lamaya now! 🔥
[hungryhub, bangkoknightlife, lamaya, staybridgesuites, bangkokrestaurants, livejazz, bangkokfoodie, foodiesofbangkok, bangkokdining, musttrybangkok, fineDiningExperience, bangkokevents] &amp; </t>
  </si>
  <si>
    <t>https://www.instagram.com/p/DLaAJbiywe6/</t>
  </si>
  <si>
    <t>It’s not what I eat to be tall — it’s the APP I use to enjoy up to 50% OFF dining in SG!
From now till 15 July 2025, @hungryhub_sg is serving Restaurant Month – SG Edition ✨ Over 2,200 restaurants ✨ Buffets, rooftops, hidden gems, trending spots ✨ Easy group bookings &amp; curated deals …All in one place. All without drama.
Get up to 50% OFF + enjoy curated dining experiences without the stress (or the splurge). Don’t say I never put you on 🤭 Use code RM10 for an extra $10 OFF and thank me later 🤭💸  👉 https://bit.ly/45qIVYu
#HungryHub #RestaurantMonthSG #SGEats #FoodieFinds #FoodDealsSG</t>
  </si>
  <si>
    <t>https://www.tiktok.com/@whatisdigesting/video/7520639871153720594</t>
  </si>
  <si>
    <t>It’s not what I eat to be tall — it’s the APP I use to enjoy up to 50% OFF dining in SG! 💕 From now till 15 July 2025, @hungryhub_sg is serving Restaurant Month – SG Edition ✨ Over 2,200 restaurants ✨ Buffets, rooftops, hidden gems, trending spots ✨ Easy group bookings &amp; curated deals …All in one place. All without drama. 💕 Get up to 50% OFF + enjoy curated dining experiences without the stress (or the splurge). Don’t say I never put you on 🤭 Use code RM10 for an extra $10 OFF and thank me later 🤭💸  👉 https://bit.ly/45qIVYu 💕 #HungryHub #RestaurantMonthSG #SGEats #FoodieFinds #FoodDealsSG #hungryhub #hungryhubsg</t>
  </si>
  <si>
    <t>https://vt.tiktok.com/ZSBeobRSp/</t>
  </si>
  <si>
    <t>POV: You are 1.88m tall and you just found out from a random stranger that... (text only)</t>
  </si>
  <si>
    <t>HH-LOWI8</t>
  </si>
  <si>
    <t>williambergman1998</t>
  </si>
  <si>
    <t>https://tiktok.com/@williambergman1998</t>
  </si>
  <si>
    <t>https://www.tiktok.com/@williambergman1998/video/7423199916903714066</t>
  </si>
  <si>
    <t>Discover the best of Thailand with TADA, the ultimate ride-hailing app for hassle-free transportation. October they have a promo code granting 50% discount capped at 100 THB for 4 rides (bike and car). Book beauty and wellness services effortlessly with Gowabi, making self-care a breeze while exploring the vibrant cities. Satisfy your cravings with Hungry Hub, the top dining app for discovering and booking the best restaurants in Thailand. #hungryhub  #gowabi  #bangkokapps  #dininginbangkok #wellnessinbangkok #tada  &amp; ["hungryhub","gowabi","bangkokapps","dininginbangkok","wellnessinbangkok","tada"]</t>
  </si>
  <si>
    <t>https://www.tiktok.com/@hungryhubofficial/video/7518403418101239058</t>
  </si>
  <si>
    <t>#แจกพิกัด  5 บุฟเฟต์โรงแรมยอดฮิตในปี 2025 By Hungry Hub😱#hungryhub #TikTokUni #tiktokพากิน #อร่อยบอกต่อ #บุฟเฟ่ต์ #บุฟเฟต์โรงแรม  &amp; ["แจกพิกัด","hungryhub","tiktokuni","tiktokพากิน","อร่อยบอกต่อ","บุฟเฟ่ต์","บุฟเฟต์โรงแรม"]</t>
  </si>
  <si>
    <t>Streats Cafe @ ibis Styles Bangkok Ratchada</t>
  </si>
  <si>
    <t>https://www.tiktok.com/@hungryhubofficial/video/7523599690084994322</t>
  </si>
  <si>
    <t>#อัปเดต~บุฟเฟต์โรงแรมเจ้าดังกุ้งแม่น้ำไม่อั้นแค่หลักร้อย😱#hungryhub #TikTokUni #tiktokพากิน #อร่อยบอกต่อ #บุฟเฟ่ต์ #ร้านดังในติ๊กต๊อก #กุ้งแม่น้ํา #บุฟเฟต์โรงแรม  &amp; ["อัปเดต","hungryhub","tiktokuni","tiktokพากิน","อร่อยบอกต่อ","บุฟเฟ่ต์","ร้านดังในติ๊กต๊อก","กุ้งแม่น้ํา","บุฟเฟต์โรงแรม"]</t>
  </si>
  <si>
    <t>The District Grill Room &amp; Bar @ Bangkok Marriott Hotel Sukhumvit</t>
  </si>
  <si>
    <t>https://www.tiktok.com/@hungryhubofficial/video/7546972015241006354</t>
  </si>
  <si>
    <t>กินฟัวกราส์ไม่อั้นบนโรงแรม 5 ดาว😱พิกัดใจกลางกรุงเทพ!#hungryhub #tiktokพากิน #บุฟเฟต์ #ฟัวกราส์ #บุฟเฟต์โรงแรม  &amp; ["hungryhub","tiktokพากิน","บุฟเฟต์","ฟัวกราส์","บุฟเฟต์โรงแรม"]</t>
  </si>
  <si>
    <t>Namba Shabu</t>
  </si>
  <si>
    <t>https://www.tiktok.com/@hungryhubofficial/video/7548402398922837255</t>
  </si>
  <si>
    <t>บรรทัดทองรอบนี้เค้าทำถึง😱ร้านชาบูเนื้อวากิวแค่ 4 ใบแดง!#hungryhub #tiktokพากิน #บุฟเฟต์ #บรรทัดทอง #ชาบู  &amp; ["hungryhub","tiktokพากิน","บุฟเฟต์","บรรทัดทอง","ชาบู"]</t>
  </si>
  <si>
    <t>https://www.tiktok.com/@hungryhubofficial/video/7549125280787336466</t>
  </si>
  <si>
    <t>แจกทริป✨Hungry Hub บุกสิงคโปร์พากินเที่ยวครบใน 48 ชม.แบบประหยัดงบ😱#hungryhub #tiktokพากิน #tiktokพาเที่ยว #singapore #vibes  &amp; ["hungryhub","tiktokพากิน","tiktokพาเที่ยว","singapore","vibes"]</t>
  </si>
  <si>
    <t>https://www.instagram.com/p/DOtRY_YE-sg/</t>
  </si>
  <si>
    <t xml:space="preserve">🇹🇭 #SotonginBKK |  Sawadeeka! Discovering culinary royalty at Saneh Jaan (@sanehjaan) This ⭐️One Michelin Star (8 years in a row) restaurant near Lumpini Park serves up Thailand’s most treasured recipes including dishes once reserved for royalty, all at surprisingly accessible prices. 
As Bangkok’s most affordable Michelin-starred restaurant, Saneh Jaan proves that exceptional Thai cuisine doesn’t have to break the bank.
Pro Tip: Especially if you book via Hungry Hub Thailand (@hungryhub_th ), you get exclusive packages you won’t find anywhere else at superb deals.
Our sharing dinner menu was a journey through Thailand’s diverse flavors: Blue Swimmer Crab Curry With Betel Leaf, succulent Kurobuta pork with that addictive Northeastern dip, gorgeous Siamese Mixed Appetiser and more! 
📍Saneh Jaan
Sindhorn Tower, 130-132 Wireless Road, Lumphini, Pathum Wan, Bangkok, 10330, Thailand
#SotonginBangkok &amp; </t>
  </si>
  <si>
    <t>Town Restaurant At The Fullerton Bay Hotel Singapore</t>
  </si>
  <si>
    <t>https://www.instagram.com/p/DO5c58sEsA4/</t>
  </si>
  <si>
    <t xml:space="preserve">🇸🇬｜週末必衝！波士頓龍蝦任你吃到爽💯
說到新加坡必打卡的高檔自助餐，怎麼能錯過位於 @fullertonhotelsg 的 Town Restaurant Sunday Brunch！重點是——龍蝦無限量供應🦞
🍴 超多美食選擇
除了龍蝦，還有小龍蝦、海蝦、蟹腳、刺身、中式燒臘、印度料理、西式烤肉與亞洲熱炒，甜點區更是一大亮點：擺滿蛋糕、甜點、巧克力噴泉，視覺和味覺一次滿足！
💰 小秘訣：用 @hungryhub_sg 訂位！
高檔的Sunday Brunch，用Hungry Hub預訂就能享有折扣優惠，CP值直接拉滿！吃得高級料理又能省錢，簡直是週末最幸福的安排💕
Town Restaurant @The Fullerton Hotel
📍 1 Fullerton Square, Singapore 049178. &amp; </t>
  </si>
  <si>
    <t>https://www.tiktok.com/@hungryhub_sg/video/7446689066537651474</t>
  </si>
  <si>
    <t>Coming Soon...😮‍💨👀#hungryhubsg #sgtravel #app #deals #food #hungryhub  &amp; ["hungryhubsg","sgtravel","app","deals","food","hungryhub"]</t>
  </si>
  <si>
    <t xml:space="preserve">Warm up cafe </t>
  </si>
  <si>
    <t>https://www.tiktok.com/@hungryhub_sg/video/7476423951191706887</t>
  </si>
  <si>
    <t>🔥 Discover the Taste of Thai at Warm Up Cafe in Singapore! 🔥 If you're looking for a culinary journey that brings all the flavors of Thailand to one place, Warm Up Cafe is your next destination. Located in the heart of Singapore, this spot combines a vibrant atmosphere with dishes that will transport your taste buds straight to the streets of Bangkok. ✨ Must-Try Highlights: 🦐 Juicy Grilled River Prawn – Fresh off the grill, ready to tantalize your senses. 🦪 Super Fresh Oysters – Savor the ocean's breeze with every slurp. 🥗 Salted Egg Papaya Salad – A twist on the traditional with creamy, savory salted egg yolk. 🍴 Ready for an unforgettable dining experience? Don’t wait, book a table now on Hungry Hub for exclusive deals that will make your visit extraordinarily rewarding! 📍 Tag your friends who love Thai food &amp; save this post for your next outing! #HungryHubSingapore #HHSG #WarmUpCafeSG #ThaiCuisine #SingaporeEats #FoodieAdventure &amp; ["hungryhubsingapore","hhsg","warmupcafesg","thaicuisine","singaporeeats","foodieadventure"]</t>
  </si>
  <si>
    <t>https://www.tiktok.com/@hungryhub_sg/video/7492278867806227713</t>
  </si>
  <si>
    <t>Wallet's empty but heart (and stomach) full 😌 #fypsg #HungryHub #foodtok #SingaporeEats #FYP #foodie #foodreview #foodtiktok &amp; ["fypsg","hungryhub","foodtok","singaporeeats","fyp","foodie","foodreview","foodtiktok"]</t>
  </si>
  <si>
    <t>Wild Blaze Stakehouse</t>
  </si>
  <si>
    <t>https://www.instagram.com/p/DHd171pSqth/</t>
  </si>
  <si>
    <t>https://www.tiktok.com/@yongweikai/video/7484282560760106261</t>
  </si>
  <si>
    <t>https://www.tiktok.com/@dealdeeeveryone/video/7545047376093039879</t>
  </si>
  <si>
    <t>มาแล้วต้องว้าว! 🎉 เจริญรุ่งเรือง อาหารนานาชาติ จัดเต็มทั้งรสชาติและความคุ้มค่า มา 3 จ่าย 2 เริ่มต้น 1333 จากปกติ 1999  สายบุฟเฟต์ต้องรีบจองผ่าน Hungry Hub 🍽️🔥 #hungryhub #บุฟเฟต์ #ซีฟู้ด #กุ้ง #มา3จ่าย2 &amp; ["hungryhub","บุฟเฟต์","ซีฟู้ด","กุ้ง","มา3จ่าย2"]</t>
  </si>
  <si>
    <t>https://www.instagram.com/p/DRUZuARDt_Z/</t>
  </si>
  <si>
    <t xml:space="preserve">✨ Red Square Rooftop Lounge — Bangkok ✨
Sitting high above the city on the 25 floor of the Novotel Hotel, right in the Red Light District Bangkok Sukhumvit 4, this spot gives you a whole new view of Bangkok. 🌃🔥
Sip on handcrafted cocktails, enjoy delicious bites, and vibe between the indoor + outdoor lounge areas — all wrapped around a sleek rooftop pool with 360° skyline views. 🥂🌆💦
Whether you’re here to chill, swim, or catch the sunset from the sky…
#thailand #thailandtravel #thailandfood #thailandfoodies #bangkokfood #bangkokrooftop #nycfoodie #abroad &amp; </t>
  </si>
  <si>
    <t>https://www.tiktok.com/@munchingmomentswithm/video/7574751824603942151</t>
  </si>
  <si>
    <t>Booked through @hungryhub for a fixed Nett package price with full clarity upfront. Simple app reservation and curated packages not offered for walk ins. Mini Buddha Jumps Over the Wall brings deep seafood flavor. Crispy prawns in lemon butter sauce stay light with sharp citrus. Aged sweet and sour Iberico pork with lychee lands glossy with bright fruit. Truffle charcoal BBQ pork bun turns soft and fragrant with a smoky shell. XO rice rolls with dried scallops stay chewy with crisp edges and strong umami. Szechuan steamed grouper, poached prawns and XO scallops with mushrooms deliver tender textures and strong depth. Ee fu noodles arrive springy with wok fragrance. Fried rice with diced prawns and honey glazed pork holds loose grains with gentle sweetness. Chef’s trio dessert finishes clean and light. Weekend Unlimited Dim Sum Brunch from S$80++ per adult with free flow dim sum, hot dishes and dessert in one value packed set. Referral code JQ3VLQ . . . . . . #dimsum #viral #fyp #fypシ #lunchideas  &amp; ["dimsum","viral","fyp","fypシ","lunchideas"]</t>
  </si>
  <si>
    <t>https://www.instagram.com/p/DRWeKDmEjZB/</t>
  </si>
  <si>
    <t xml:space="preserve">😋 𝗕𝗲𝘀𝘁 𝗟𝘂𝗻𝗰𝗵 𝗗𝗲𝗮𝗹𝘀 𝗮𝗿𝗲 𝗵𝗲𝗿𝗲!
Still wondering where to grab lunch with your colleagues? 🍴
I discovered Cheeky Bee Hoon inside MacPherson Mall — retro vibes, hearty dishes, and even a gachapon for extra fun! 🎉
I went for the Sharing Set for 3. We had mains, sides, and surprises all in one. My fave? Tempura lotus root and of course lah, their Cheeky Signature bee hoon 😋
💛 All these perks? Only on Hungry Hub - exclusive deals, big savings, zero hassle. It’s the easiest way to lunch like a boss.
📲 Book your table now and enjoy:
Sharing Set for 3 – $39 (U.P. $51) Only on Hungry Hub!
#HungryHub #Pepper好介绍 #DJAlan &amp; </t>
  </si>
  <si>
    <t>routeen.co</t>
  </si>
  <si>
    <t>other</t>
  </si>
  <si>
    <t>Image</t>
  </si>
  <si>
    <t>https://www.instagram.com/p/C0-vEcmLlHr/</t>
  </si>
  <si>
    <t>กำลังจะกลับมาอีกครั้งกับงานประกาศรางวัล Hungry Hub Red Table Awards 2023 งานประกาศรางวัล ร้านอาหาร/โรงแรมยอดนิยม ภายใต้แพลตฟอร์มตัวกลางจองร้านอาหารระดับพรีเมียม ที่ถูกใจสายจองโต๊ะ จองดีลร้านอาหาร ประกาศผลพร้อมกัน 21 ธันวาคมนี้ 🙌
.
ขอเล่าก่อนว่า @hungryhub เป็นตัวกลางในการจองร้านอาหารและโรงแรมสำหรับโอกาสพิเศษระดับพรีเมียม ที่รวมโปรโมชันสุด Exclusive ในขณะที่ยังเน้นการสร้างรายได้ที่ยั่งยืนแก่ร้านอาหาร และโรงแรม เปิดตัวครั้งแรก ในปี 2014 
.
ซึ่งในปีก่อน Hungry Hub ก็ได้ฤกษ์เปิดตัวงานประกาศรางวัล Hungry Hub Red Table Awards เป็นครั้งแรกในปี 2022 🏆 เพื่อประกาศรางวัลให้กับพาร์ทเนอร์ ร้านอาหาร โรงแรม ที่ได้รับความนิยมจากผู้ใช้งานแพลตฟอร์มตลอด 1 ปี รวมกว่า 11 ประเภทรางวัล อาทิ รูฟท็อป และ ร้านอาหารริมน้ำ ยอดนิยม, ห้องอาหารโรงแรม ยอดนิยม, ร้านอาหารดาวรุ่งมาแรง
.
ซึ่งในปีก่อน มีร้านอาหาร และโรงแรมดัง ร่วมเป็นพาร์ทเนอร์กับ Hungry Hub และคว้ารางวัลไปครอง อย่าง Vertigo Rooftop จากโรงแรมบันยันทรี กรุงเทพฯ, Copper Buffet, ร้านเนื้อแท้, Audrey Cafe, Giorgio’s โรงแรม Royal Orchid Sheraton Hotel และอีกมายมาย รวมแล้วกว่า 27 รางวัล ✨ รวมถึงยังมอบรางวัลให้กับเหล่า Influencers ที่ร่วมกับ Hungry Hub อีกด้วย
.
และในปี 2023 นี้ Hungry Hub Red Table Awards ก็ได้กลับมาอีกครั้ง โดยจะจัดขึ้นที่ 
The Athenee Hotel, a Luxury Collection Hotel, Bangkok ในวันที่ 21 ธันวาคมนี้ 📌 ซึ่งในปีนี้จะมีใครได้รางวัลอะไรบ้าง เดี๋ยวเราจะมาอัปเดตผลรางวัล และเอาบรรยากาศงานมาฝากทุกคนกันอีกครั้ง รอติดตามได้เลย!
.
#Routeen #Routeenco #HungryHubRedTableAwards2023 #HungryHub</t>
  </si>
  <si>
    <t>Routeen Routeenco HungryHubRedTableAwards2023 HungryHub</t>
  </si>
  <si>
    <t>foodiekom_</t>
  </si>
  <si>
    <t>Kingkong Yakiniku Buffet United Center Silom</t>
  </si>
  <si>
    <t>Japanese, Korean</t>
  </si>
  <si>
    <t>Instagram.com/foodiekom_</t>
  </si>
  <si>
    <t>https://www.instagram.com/p/DAtDau_y2zw/</t>
  </si>
  <si>
    <t>Had a super value for money XXX buffet in BKK ($XXX) (voiceover and text)</t>
  </si>
  <si>
    <t>https://www.tiktok.com/@thailandist/video/7452351101917072647</t>
  </si>
  <si>
    <t>Save this most unique cave dining in Bangkok! ⠀ 📍Myste Restaurant ⠀ This is absolutely hidden gem with exclusive fine dining in misty cave 😍 ⠀ Start from 5990 baht for 8 course 13 menu, only if you book via @hungryhub_th.  Such a great value for this kind of experience 💎 ⠀ Our favorite app to book dining deals in Bangkok ⠀ Every dish here was spectacular. The flavors were meticulously crafted with stunning presentation ✨ ⠀ Don’t miss it for your next trip to Bangkok! ⠀ #bangkok #thailand #hungryhub #finedining #dinner #cafebkk  &amp; ["bangkok","thailand","hungryhub","finedining","dinner","cafebkk"]</t>
  </si>
  <si>
    <t>ellenbarron8</t>
  </si>
  <si>
    <t>https://tiktok.com/@ellenbarron8</t>
  </si>
  <si>
    <t>https://www.tiktok.com/@ellenbarron8/video/7458087517749923079</t>
  </si>
  <si>
    <t>game changer 👏🏼 #bangkokthailand #bangkok #bangkokrestaurant #bangkokfood #thailand #hungryhub #restaurantbangkok #wheretoeatbangkok #akaneebangkok  &amp; ["bangkokthailand","bangkok","bangkokrestaurant","bangkokfood","thailand","hungryhub","restaurantbangkok","wheretoeatbangkok","akaneebangkok"]</t>
  </si>
  <si>
    <t>https://www.tiktok.com/@thailandist/video/7462398668532911378</t>
  </si>
  <si>
    <t>Save this top 3 buffets All You Can Eat in Bangkok ✨ ⠀ 📍About Beef ⠀ 📍Gentle Butcher ⠀ 📍Nama Japanese &amp; Seafood buffet ⠀ To get this exclusive buffet deals  - book via Hungry Hub app @hungryhub_th ✅ ⠀ Here you can find only best deals across Thailand with such a great value! 🤩 ⠀ #bangkok #thailand #buffet #hungryhub #bestbuffets  &amp; ["bangkok","thailand","buffet","hungryhub","bestbuffets"]</t>
  </si>
  <si>
    <t>https://tiktok.com/@iampaullee</t>
  </si>
  <si>
    <t>https://www.tiktok.com/@iampaullee/video/7476363276557896991</t>
  </si>
  <si>
    <t>One of the best Japanese sushi buffets you need to visit in Bangkok!  📍Nama Japanese and Sushi Buffet  Make sure to use the HungryHub app for the best deals!  #hungryhub #namajapaneseandseafoodbuffet  &amp; ["hungryhub","namajapaneseandseafoodbuffet"]</t>
  </si>
  <si>
    <t>https://vt.tiktok.com/ZSB1DWMKr/</t>
  </si>
  <si>
    <t xml:space="preserve">อร่อยอ่าาาา อาหารสเปนฟีลกับแกล้ม เมนูดอกกะหล่ำอย่างเด็ดเลย ร้าน Sabio ที่ Emsphere #tapas #อาหารสเปน #hangout </t>
  </si>
  <si>
    <t>thethaigerofficial</t>
  </si>
  <si>
    <t>Instagram.com/thethaigerofficial</t>
  </si>
  <si>
    <t>https://www.instagram.com/p/DLyknJ5CJcS/</t>
  </si>
  <si>
    <t>Unique Restaurants in XXX you shouldn't miss. (text only)</t>
  </si>
  <si>
    <t>shillpanbhasin</t>
  </si>
  <si>
    <t>OTHER</t>
  </si>
  <si>
    <t>Instagram.com/shillpanbhasin</t>
  </si>
  <si>
    <t>https://www.instagram.com/p/DL4V7PExejp/</t>
  </si>
  <si>
    <t>Breakfast or Brunch 
#eat #sleep #pancake #repeat #coffee</t>
  </si>
  <si>
    <t>https://www.tiktok.com/@hubmeupscotty/video/7535747453471952146</t>
  </si>
  <si>
    <t>https://www.tiktok.com/@khumkubdeal2463/video/7535082182977588487</t>
  </si>
  <si>
    <t>https://www.tiktok.com/@hubmeupscotty/video/7535859542471527687</t>
  </si>
  <si>
    <t>sittingeating</t>
  </si>
  <si>
    <t>Tiktok.com/@sittingeating</t>
  </si>
  <si>
    <t>https://www.tiktok.com/@sittingeating/video/7537301752920509717</t>
  </si>
  <si>
    <t>Instagram.com/hiumeuarai</t>
  </si>
  <si>
    <t>https://www.tiktok.com/@hiumeuarai/video/7537418697921563911</t>
  </si>
  <si>
    <t>http://tiktok.com/@hiumeuarai/video/7535886569341914376</t>
  </si>
  <si>
    <t>taimsncdx7c</t>
  </si>
  <si>
    <t>https://tiktok.com/@taimsncdx7c</t>
  </si>
  <si>
    <t>https://www.tiktok.com/@taimsncdx7c/video/7537673468427504904</t>
  </si>
  <si>
    <t>Lapaq?tapi malas nk keluar?its okayyy guyss ,kami adaa😘 #Kktmlenggong #eusahawan #fyp #hungryhub #DFE4 &amp; ["kktmlenggong","eusahawan","fyp","hungryhub","dfe4"]</t>
  </si>
  <si>
    <t>https://www.tiktok.com/@taimsncdx7c/video/7537673792630312199</t>
  </si>
  <si>
    <t>Kami memahami kehendak anda sebagai student🫶🏻 #eusahawan #kktmlenggong  #fyp #hungryhub &amp; ["eusahawan","kktmlenggong","fyp","hungryhub"]</t>
  </si>
  <si>
    <t>umam_syarief</t>
  </si>
  <si>
    <t>Instagram.com/umam_syarief</t>
  </si>
  <si>
    <t>https://www.instagram.com/p/DNdBFoCzXOd/</t>
  </si>
  <si>
    <t xml:space="preserve">Boleh DM langsung aja ya yg tertarik 😀
#carikerja #tipscarikerja #tipskerja &amp; </t>
  </si>
  <si>
    <t>hungry.hub85</t>
  </si>
  <si>
    <t>https://tiktok.com/@hungry.hub85</t>
  </si>
  <si>
    <t>https://www.tiktok.com/@hungry.hub85/video/7539368515120254215</t>
  </si>
  <si>
    <t>#hungryhub &amp; ["hungryhub"]</t>
  </si>
  <si>
    <t>https://www.instagram.com/p/DNfy3xATpwC/</t>
  </si>
  <si>
    <t xml:space="preserve">Yg mau join di hungryhub buat tech team, bisa send cv dan porto di aku ya. Klo cocok bisa aku rekomendasiin. #tipskarir #carikerja #loker &amp; </t>
  </si>
  <si>
    <t>https://www.instagram.com/p/DNpJSyVp9mV/</t>
  </si>
  <si>
    <t xml:space="preserve">Disini ada yg udah nonton movie demon slayer infinity castle? (aku yakin banyak yg suka anime disini hehe :)
Pernah berpikir gk gimana jika karakter demon slayer itu kerja di sebuah start up? kira2 role apa yang cocok buat mereka?
Konten ini berdasarkan riset ku selama berkarir. just for having fun.
Aku belajar banyak dari Hungry Hub terkait perbedaan role yang saling membantu dan suportif satu sama lain. #hungryhub #startup #tech #company #demonslayer #infinitycastlearc #infinitycastle &amp; </t>
  </si>
  <si>
    <t>https://www.instagram.com/p/DNr2EyW0iKO/</t>
  </si>
  <si>
    <t xml:space="preserve">Lanjutan dari part 1 kemaren, tambahan gimana kalo para hashira kerja di sebuah start up. kira2 role apa yang cocok buat mereka?
Konten ini berdasarkan riset saya selama berkarir. just for having fun.
Saya belajar banyak dari Hungry Hub terkait perbedaan role yang saling membantu dan suportif satu sama lain. terutama antar junior dan senior.
#hungryhub #startup #tech #company #demonslayer #infinitycastle #infinitycastlearc &amp; </t>
  </si>
  <si>
    <t>https://www.instagram.com/p/DNsMdtKUlHF/</t>
  </si>
  <si>
    <t xml:space="preserve">Pernah berpikir gk gimana jadinya klo UI/UX designer jadi DPR dan implementasiin mindset nya? #uiux #uidesign #uxdesign #dpr &amp; </t>
  </si>
  <si>
    <t>https://www.instagram.com/p/DN5aaJoCaDn/</t>
  </si>
  <si>
    <t xml:space="preserve">Jadi pemimpin yg dihormati bukan karena kekuatan #demonslayer #company #selfdevelopment #leadership &amp; </t>
  </si>
  <si>
    <t>hungryhub_rwp</t>
  </si>
  <si>
    <t>Tiktok.com/@hungryhub_rwp</t>
  </si>
  <si>
    <t>https://www.tiktok.com/@hungryhub_rwp/video/7544081591014853908</t>
  </si>
  <si>
    <t>HUNGRY HUB  &amp; []</t>
  </si>
  <si>
    <t>https://www.instagram.com/p/DN9N0gVk78L/</t>
  </si>
  <si>
    <t xml:space="preserve">#ripdemokrasi #uiux #uidesign #uiuxdesign #uxdesign &amp; </t>
  </si>
  <si>
    <t>Yakiniku</t>
  </si>
  <si>
    <t>https://www.tiktok.com/@justhungryyet/video/7544303172433546514</t>
  </si>
  <si>
    <t>เหนื่อยนักพักหน่อย หาทานไรหร่อยๆฮีลใจ  บุฟเฟต์ปิ้งย่างอาหารญี่ปุ่น คนละ299฿ 😋 📍Guy Ya Yakinku   จองผ่านแอป Hungry Hub น๊า  #buffet #อาหารญี่ปุ่น #hungryhub #tiktokพากิน #ปิ้งย่าง  &amp; ["buffet","อาหารญี่ปุ่น","hungryhub","tiktokพากิน","ปิ้งย่าง"]</t>
  </si>
  <si>
    <t>hungryhubkeskusta</t>
  </si>
  <si>
    <t>Tiktok.com/@hungryhubkeskusta</t>
  </si>
  <si>
    <t>Warning</t>
  </si>
  <si>
    <t>https://www.tiktok.com/@hungryhubkeskusta/video/7544748515986066710</t>
  </si>
  <si>
    <t>Ei tarvii stressaa ajasta. Me ollaan aina auki 🕒 #suomitiktok #fyp #hungryhub  &amp; ["suomitiktok","fyp","hungryhub"]</t>
  </si>
  <si>
    <t>hungryhubcuisines</t>
  </si>
  <si>
    <t>Tiktok.com/@hungryhubcuisines</t>
  </si>
  <si>
    <t>https://www.tiktok.com/@hungryhubcuisines/video/7545248664650812690</t>
  </si>
  <si>
    <t>For custom cakes pls DM us or contact us on our facebook page @HungryHubCuisine &amp; []</t>
  </si>
  <si>
    <t>Tiktok.com/@taimsncdx7c</t>
  </si>
  <si>
    <t>https://www.tiktok.com/@taimsncdx7c/video/7545507166581574930</t>
  </si>
  <si>
    <t>HELLO GUYSSS,JANGAN LUPA SUPPORT KAMI ESOK🔥 #eusahawan #kktmlenggong #hungryhub &amp; ["eusahawan","kktmlenggong","hungryhub"]</t>
  </si>
  <si>
    <t>https://www.instagram.com/p/DOK8TUQicJ4/</t>
  </si>
  <si>
    <t xml:space="preserve">Berhenti jadi kolektor template CV &amp; penonton setia tutorial ‘CV Auto Diterima HRD’. Inspired by @hungryhub_th #infoloker #tipskerja &amp; </t>
  </si>
  <si>
    <t>https://www.tiktok.com/@hungryhubkeskusta/video/7548390146991951106</t>
  </si>
  <si>
    <t>Sanokaa mitä tekisi seuraavaksi 🍔  #suomitiktok #fyp #hungryhub  &amp; ["suomitiktok","fyp","hungryhub"]</t>
  </si>
  <si>
    <t>https://www.instagram.com/p/DOh5qj7CV23/</t>
  </si>
  <si>
    <t xml:space="preserve">Mulai sekarang, jangan tawarin service doang, tapi tawarin value yg bakal didapetin
#freelancer #uidesign #uxdesign #uiuxdesign &amp; </t>
  </si>
  <si>
    <t>sikivii</t>
  </si>
  <si>
    <t>Tiktok.com/@sikivii</t>
  </si>
  <si>
    <t>https://www.tiktok.com/@sikivii/video/7549734706233756936</t>
  </si>
  <si>
    <t>Stopped past and had a feed at @Hungry Hub 🍗🍔🌯👌 #burger #chicken #wrap #food  &amp; ["burger","chicken","wrap","food"]</t>
  </si>
  <si>
    <t>https://www.instagram.com/p/DOkXk0NCZwH/</t>
  </si>
  <si>
    <t xml:space="preserve">Sering bgt kita denger pepatah ini, tapi emg sampe sekarang bisakah diterapkan? melihat keadaan era sekarang yg serba instan dan cepat.
#quotes &amp; </t>
  </si>
  <si>
    <t>https://www.instagram.com/p/DOnmaEjiRlF/</t>
  </si>
  <si>
    <t xml:space="preserve">MAAF YA HR… TURUT PRIHATIN 🙏
#carikerja #hr #tipskerja &amp; </t>
  </si>
  <si>
    <t>https://www.instagram.com/p/DOpuvYCiUlj/</t>
  </si>
  <si>
    <t xml:space="preserve">Prabogo : Hidup jokogiii…. 
#framework #backend #golang &amp; </t>
  </si>
  <si>
    <t>sweatwithloupe</t>
  </si>
  <si>
    <t>Instagram.com/sweatwithloupe</t>
  </si>
  <si>
    <t>https://www.instagram.com/p/DOveJHpEahs/</t>
  </si>
  <si>
    <t xml:space="preserve">ช่วงนี้วิ่งเยอะ เติมโปรตีนด้วยบุฟเฟ่ต์เท่านั้นเลยค่า
โปรเจคตะลอนกินบุฟเฟ่ต์กำลังมาเรื่อยๆ ไม่เคยเเผ่ว🤣🤣🤣🤣🫣
#ผอมกี่โมง #bangkokbuffet #eatguide #อร่อยบอกต่อ &amp; </t>
  </si>
  <si>
    <t>jupiter_daishia</t>
  </si>
  <si>
    <t>Tiktok.com/@jupiter_daishia</t>
  </si>
  <si>
    <t>https://www.tiktok.com/@jupiter_daishia/video/7551549774298631455</t>
  </si>
  <si>
    <t>Just get us there safely my hungry hubby 🥰#passengerprincess #roadtrip #Foodie #couples #marriedlife  &amp; ["passengerprincess","roadtrip","foodie","couples","marriedlife"]</t>
  </si>
  <si>
    <t>https://www.tiktok.com/@hungryhubcuisines/video/7551290044674215186</t>
  </si>
  <si>
    <t>Hungry Hub Cakes now available at Great Asian Market Saskatoon West Store ‼️ &amp; []</t>
  </si>
  <si>
    <t>https://www.instagram.com/p/DO0rd-_CckE/</t>
  </si>
  <si>
    <t xml:space="preserve">Tutorial bikin frame potongan kertas gampang bgt kok #figma #graphicdesign #design &amp; </t>
  </si>
  <si>
    <t>https://www.instagram.com/p/DO0HWFdCVdT/</t>
  </si>
  <si>
    <t xml:space="preserve">Mana favorit kamu? pasti yg terakhir dong
di @hungryhub_th kami percaya bahwa “Design is a feeling”
#desain #referensi #designstyle &amp; </t>
  </si>
  <si>
    <t>https://www.tiktok.com/@hungryhubkeskusta/video/7552547363202796823</t>
  </si>
  <si>
    <t>📍Töölönlahdenkatu 3, Helsinki 🔁 Open 24/7  #suomitiktok #fyp #hungryhub #24h #FoodTok  &amp; ["suomitiktok","fyp","hungryhub","24h","foodtok"]</t>
  </si>
  <si>
    <t>bdgrr16</t>
  </si>
  <si>
    <t>https://tiktok.com/@bdgrr16</t>
  </si>
  <si>
    <t>https://www.tiktok.com/@bdgrr16/video/7552976604683635990</t>
  </si>
  <si>
    <t>HUNGRY HUB OT!!!#R6 #Siege #RainbowSixSiege #r6clips #r6siege #followback #fyp #foruyou &amp; ["r6","siege","rainbowsixsiege","r6clips","r6siege","followback","fyp","foruyou"]</t>
  </si>
  <si>
    <t>pp5678pp</t>
  </si>
  <si>
    <t>https://tiktok.com/@pp5678pp</t>
  </si>
  <si>
    <t>https://www.tiktok.com/@pp5678pp/video/7552933406460349704</t>
  </si>
  <si>
    <t>#ที่เดทกรุงเทพ #ที่เดทกับแฟน #hungryhub #hungryhubกรุงเทพ #creatorsearchinsights  &amp; ["ที่เดทกรุงเทพ","ที่เดทกับแฟน","hungryhub","hungryhubกรุงเทพ","creatorsearchinsights"]</t>
  </si>
  <si>
    <t>https://www.instagram.com/p/DO5IPRNCeDJ/</t>
  </si>
  <si>
    <t xml:space="preserve">Siapin dulu biar gk nyesel gais 😀
pake kode HHXQLB ini ya biar dapet promo khusus di @hungryhub_th app yak
#thailand #travel &amp; </t>
  </si>
  <si>
    <t>pluxzyr6</t>
  </si>
  <si>
    <t>Tiktok.com/@pluxzyr6</t>
  </si>
  <si>
    <t>https://www.tiktok.com/@pluxzyr6/video/7553713609923202326</t>
  </si>
  <si>
    <t>Hungry Hub is Funny❤️@Leo @Lyxcis @tim #pc #rainbow #fyp #rainbowsixsiege  &amp; ["pc","rainbow","fyp","rainbowsixsiege"]</t>
  </si>
  <si>
    <t>mummyandmeeatallergyfree</t>
  </si>
  <si>
    <t>Tiktok.com/@mummyandmeeatallergyfree</t>
  </si>
  <si>
    <t>https://www.tiktok.com/@mummyandmeeatallergyfree/video/7554505495193619730</t>
  </si>
  <si>
    <t>It really doesn’t get easier than this guys! I’ve been using this viral recipe since this account started BUT it is my first time swapping the taco seasoning with @mingleseasoning and dammmmmmn it actually is so much tastier! This did my family (hungry hubby, hungry bf Mumma and hungry toddler) 2 nights. First night for burrito bowls, next day for actual burritos but the filling is so versatile you can use it for anything mexican! Fajitas, enchiladas, tacos, nachos, flan, ok maybe not flan- just checking you’re still with me 😂 What you need: 4 chicken thighs (but wish I’d used 6!) -500-700 ml passata or until thighs are well covered (or you can use salsa or canned tomatoes) -a whole packet of @mingleseasoning chipotle taco OR if you like it spicy I find their taco seasoning although it says mild, spicy for me 🫣  Pop it on high 3-4 hours or slow 6-8 Method and assembly instructions in video ❤️ Let me know if you try it! Bec x #slowcooker #slowcookerrecipe #slowcookermeals @Mingle Seasoning #mingleseasoning #gyg #burritobowl  &amp; ["slowcooker","slowcookerrecipe","slowcookermeals","mingleseasoning","gyg","burritobowl"]</t>
  </si>
  <si>
    <t>esther.choice.kr</t>
  </si>
  <si>
    <t>Instagram.com/esther.choice.kr</t>
  </si>
  <si>
    <t>https://www.instagram.com/p/DPVWfPmiDD2/</t>
  </si>
  <si>
    <t xml:space="preserve">방콕 핫플 맛집 뿌시기 🍽 #제작지원
헝그리허브Hungry Hub로
예약 가능한 특별 패키지 모음집🤘
▪️반 수리야사이
100년 된 맨션에서 즐기는 태국 왕실 코스 다이닝 
프리미엄 세트로 격식 있는 분위기까지 완벽해요
▪️짐 톰슨 레스토랑
태국 실크 전설 짐톰슨의 철학을 담은 정통 타이 다이닝
전통+모던 감각으로 세련된 태국 미식 경험이었어요
▪️시암 요트클럽
강변 핫플에서 즐기는 씨푸드 &amp; 시그니처 칵테일 🦞🍸
야경과 함께 분위기 데이트 명소 예약 ✨
💡 헝그리허브에서 예약하면 💡
✔ 앱 전용 스페셜 패키지 (메뉴판엔 없음!)
✔ 와인 or 시그니처 칵테일까지 추가 가능!
방콕 미식여행, 현지인도 인정하는
헝그리허브 어플로 완벽 대비 가능 ❤️💛
@jimthompsonathairestaurant 
@siamyachtclub 
@baansuriyasai 
@hungryhub_th 
#방콕맛집 #방콕여행 #방콕맛집 #방콕미슐랭  #헝그리허브 #HungryHub #반수리야사이 #BaanSuriyasai #시암요트클럽 #SiamYachtClub #짐톰슨레스토랑 #JimThompsonRestaurant &amp; </t>
  </si>
  <si>
    <t>duoeats.sg</t>
  </si>
  <si>
    <t>Instagram.com/duoeats.sg</t>
  </si>
  <si>
    <t>https://www.instagram.com/p/DPq80_siXdM/</t>
  </si>
  <si>
    <t xml:space="preserve">‼️ wood-fired sourdough pizza done right 🍕
📍 rakae pizza | singapore 🇸🇬 | @_rakae_ 
we had their irresistible truffle lover pizza – a perfect mix of:
1️⃣ earthy roasted mushrooms
2️⃣ rich house-made truffle sauce
3️⃣ white truffle infused oil
4️⃣ parmigiano reggiano
5️⃣ chives &amp; pickled purple cabbage
and to sweeten the deal? their homemade cinnamon churro bites with chocolate dip are the ultimate crunchy-soft dessert treat 🤎
🎉 Rakae x DuoEats Giveaway! 🎉
win 1 wood-fired sourdough pizza + 2 pink lemonades with free delivery 🚚🍕
to enter:
1️⃣ follow @_rakae_ &amp; @duoeats.sg 
2️⃣ like &amp; share this post
3️⃣ tag @_rakae_ &amp; @duoeats.sg 
📌 giveaway ends 31 oct (fri), 11:59 pm
✨ winner announced 31 oct by @_rakae_ 
🗓 prize must be redeemed by 30 nov 2025
💬 winner gets a special whatsapp code for direct orders!
📍 open to singapore residents only
👉 save this post &amp; tag your pizza buddy now!
#duoeatssg #duoeats #sgfood #sgfoodie #singaporefood #sgfoodblogger #singaporefoodie #singaporeinsiders #singapore #sgfoodplaces #exploresingapore #sgdining #sgfoodhunt #sgrestaurants #koreasingaporecouple #foodsg #singaporeeats #sgfoodlover #yummysg &amp; </t>
  </si>
  <si>
    <t>bistrochat</t>
  </si>
  <si>
    <t>Partner</t>
  </si>
  <si>
    <t>https://www.instagram.com/p/DPku-gTkixn/</t>
  </si>
  <si>
    <t xml:space="preserve">📣 Hey Singapore and Thailand! We are now connected to Hungry Hub. This brings even more booking channels to Bistrochat and empowers restaurant managers to choose all channels that work best for you.
#Bistrochat #RestaurantTech #POSIntegration #CRMforRestaurants #FNB #RestaurantTools #HospitalityTech #HungryHub &amp; </t>
  </si>
  <si>
    <t>bad7__</t>
  </si>
  <si>
    <t>https://tiktok.com/@bad7__</t>
  </si>
  <si>
    <t>https://www.tiktok.com/@bad7__/video/7560135625190542600</t>
  </si>
  <si>
    <t>#R6 #r6siege some clip on hungry hub FPS 80 &amp; ["r6","r6siege"]</t>
  </si>
  <si>
    <t>Cudo</t>
  </si>
  <si>
    <t>https://www.instagram.com/p/DPymG-8CWvi/</t>
  </si>
  <si>
    <t xml:space="preserve">‼️ who would you bring for latin soul food + 1 for 1 happy hour cocktails? 🍸
📍 cudo | 13 stanley street, singapore 🇸🇬 | @cudo.sg 
warm ambience, soulful plates &amp; cocktails that hit just right!
we tried it all, from smoky cudo cado to molten crab queso , fire-kissed truffadito , hearty short rib carnedilla  and ended with sweet coconut tres leches.
✨ don’t miss their happy hour: mon–sat, 3–7pm
$8 beers, 1-for-1 cocktails, wines from $12 &amp; $48++ freeflow for 2h!
👉 save this reel &amp; tag your foodie crew for your next night out 💃
#duoeatssg #duoeats #sgfood #sgfoodie #singaporefood #sgfoodblogger #singaporefoodie #singaporeinsiders #singapore #sgfoodplaces #exploresingapore #sgdining #sgfoodhunt #sgrestaurants #koreasingaporecouple #foodsg #singaporeeats #sgfoodlover #yummysg &amp; </t>
  </si>
  <si>
    <t>lingai_</t>
  </si>
  <si>
    <t>https://www.instagram.com/p/DP6ZWP_EhcG/</t>
  </si>
  <si>
    <t xml:space="preserve">&lt;Giveaway&gt; Let’s raise our mic &amp; toast to friendship, laughter &amp; more feast @havefunsgp @umami10.sg. 
Our evening was full of joyous moments, filled with endless laughter and singing our hearts out at @havefunsgp . We then headed to @umami10.sg , where we were treated to a scrumptious spread that satisfied our cravings with dishes such as Gold Charcoal Karaage, Crostini Baguette with Guacamole Snow Crab, Ikura, Crispy Iberico Pork, Wagyu Boneless Short Ribs, Ikayaki Squid, and Truffle Fries. Each bite was a burst of delightful flavors.
And of course, what’s better way to complement the meal than with a selection of Sake, Highball, Wine, and Beer? It was the perfect evening spent with great company, delicious food, and refreshing drinks.
Happy Hour (Mon-Sat, 5.30-7.30pm)
Whiskey / Vodka / Gin - $11++
French Wine / Sake - $10++ per glass
Suntory Premium Malt (Full Pint) - $12++
Free Flow Sake / Wine / Highball - $35++
Now your turn to experience it to WIN a “Savour &amp; Sing” Night!
1 lucky winner will stand a chance to walk away with:
$100 dining voucher at UMAMI 10 &amp;
3-hour private karaoke room at HaveFun Karaoke (Cineleisure) 
All you have to do it is 
Follow @umami10.sg, @havefunsgp, and @lingai_
Like, share &amp; repost this post in your IGstory for bonus chance
Comment below: Which UMAMI 10 dish would you pair with your karaoke song &amp; tag your ktv buddies
Multiple entries are welcome
Giveaway ends 31st Oct 2025, winner will announced via DM! 
HaveFun Karaoke (Cineleisure Orchard)
📍 8 Grange Road, Cineleisure, Level 8 Orchard
UMAMI 10 
📍163 Telok Ayer St
#umami10sg #havefunsgp #sgcontest #karaokesg #sgfoodies #sggiveaway #giveawaysg &amp; </t>
  </si>
  <si>
    <t>Bernies.restaurant</t>
  </si>
  <si>
    <t>https://www.instagram.com/p/DP6ZMqnEvSh/</t>
  </si>
  <si>
    <t xml:space="preserve">Yeehaw! Saddle up for some good ol’ American feast @bernies.restaurant this long weekend!
With an inviting vibe at the restaurant &amp; convenient location that is just right beside Springleaf Mrt, truly makes a great place to dine-in with your family &amp; friends. It offers a wide variety of dishes, such as my favourite Burgers 🍔, Pasta 🍝, Steak 🥩, Sandwiches &amp; many more. As well, a heaven for all the wine &amp; beer lover!
So, what’s on our American Dream’s table ? 
&lt;Starters&gt;
🦪 Fresh oysters
🍤 Garlic Prawns
&lt;Mains&gt;
🍴 Salmon Steak 
🍴 Wagyu Steak
&lt;Desserts&gt;
🧇 Waffle with Berry Compote
🍰 Warm Banana Cake with Rocky Ice Cream
The oyster came so fresh &amp; appetising, tempted to have more but trying to control myself. We also tried the garlic prawns which was cooked to perfection. Truly tasted delicious &amp; savoury! Certainly a must try! 
Our main dishes were Salmon &amp; Wagyu beef steak. We’re glad to select this dish because it tasted deliciously good. The salmon was well grilled &amp; the Wagyu beef was truly tender, huge &amp; great quality! 
Can’t forget a sweet treat to complete our meal! A waffle with berry compote is always a great choice after all the savoury bites! Beside that, we also tried out the Warm Banana Cake with Rocky Ice Cream, it was topped with caramel sauce, the homemade banana cake tasted so yummy, not overly sweet &amp; pair it up with the ice cream, definitely tempted to have more but need to control. 
Currently, they’re having some amazing promotion &amp; deals, so if you are looking for place to dine in with your family &amp; friends, do drop by the place.
Weekday Lunch Special from 11.30am - 3pm
Mon ~Thu: 1st Pint at $10 &amp; 2nd Pint at $2 of  HoeGaarden/Stella Artois
Sun: 1-for-1 Frozen Margarita
Mon~Sun: 1-for-1 Glass House Wine
Bernie’s
📍924 Upper Thomson Road S787119. 
Springleaf MRT Station Exit 1. 
Weekdays 11.30am-10pm
Weekends, PH 9.30am-10pm
WhatsApp 88421127 for reservations
#sgfoodies #foodiesg #sgeats #eatsg #whati8today #berniessg #bernie #americanfood &amp; </t>
  </si>
  <si>
    <t>hungry.hub.porvoo</t>
  </si>
  <si>
    <t>https://tiktok.com/@hungry.hub.porvoo</t>
  </si>
  <si>
    <t>https://www.tiktok.com/@hungry.hub.porvoo/video/7562674975447026966</t>
  </si>
  <si>
    <t>Hungry Hub on nyt Porvoossa!  Hungry Hub har nu öppnat i Borgå! &amp; []</t>
  </si>
  <si>
    <t>Nibbies.cafe</t>
  </si>
  <si>
    <t>https://www.instagram.com/p/DP_c5HTCXXW/</t>
  </si>
  <si>
    <t xml:space="preserve">‼️ would you climb upstairs for a cafe like this?
📍 nibbies cafe | telok ayer, singapore 🇸🇬 | @nibbies.sg 
a homely hidden japanese-inspired cafe on level 2 serving fusion bites &amp; drinks you won’t find elsewhere 🍵
here’s what we tried:
1️⃣ curry tonkatsu don – crispy cutlet with rich japanese curry 🍛
2️⃣ smoked salmon bagel – with scrambled egg, tomato, cucumber, arugula, cream cheese &amp; capers 🥯
3️⃣ matcha strawberry yuzu – fruity, tangy &amp; refreshing 🍓🍵
4️⃣ somersault no yuyake – peach &amp; butterscotch espresso shaken with lemon 🍑🍋
5️⃣ strawberry sakura shokupan – honey toast topped with ice cream, sakura-strawberry dust, ube drizzle &amp; edible flowers 🌸
💡 plus their matcha lineup: pistachio matcha, sea salt caramel matcha &amp; more for matcha fans !
👉 save this reel &amp; tag your cafe buddy for your next cafe hunt!
#duoeatssg #duoeats #sgfood #sgfoodie #singaporefood #sgfoodblogger #singaporefoodie #singaporeinsiders #singapore #sgfoodplaces #exploresingapore #sgdining #sgfoodhunt #sgrestaurants #koreasingaporecouple #foodsg #singaporeeats #sgfoodlover #yummysg &amp; </t>
  </si>
  <si>
    <t>yyann</t>
  </si>
  <si>
    <t>https://www.instagram.com/p/DQCFLbyEtnp/</t>
  </si>
  <si>
    <t xml:space="preserve">Looking for good Western food in the CBD area on weekends? Probably it's time to check out @marketbistro_sg again!
With a revamped menu , we visited them last Saturday for an early brunch (around 11AM) , serving up classic bistro favorites and a new dedicated Kids' Menu — perfect for families and weekend brunch with a lovely view of Marina Bay.
As this was my 4th visit, I can honestly say this is a restaurant definitely worth my calories . 😋
(esp the burrata, mid-joint wings, ribeye &amp; tiramisu!!!) 
From the team behind @meadesmoore and @fatbellysg , you can count on quality bites and fuss-free dining that'll satisfy both parents and little ones alike! ❤️
(INVITED)
#Lizziequicksnap #marketbistro #sgeats #오늘뭐먹지 &amp; </t>
  </si>
  <si>
    <t>https://www.instagram.com/p/DQMVUEnEVJN/</t>
  </si>
  <si>
    <t xml:space="preserve">Teleport to Bali Beach Club @citruskitchen.sg 
When you’re feeling tempted to travel for a beach vacation but don’t have enough annual leave, @citruskitchen.sg is the perfect place to satisfy your wanderlust &amp; tummy at the same time! With tropical inspired theme with sand floor, sunset backdrop, hot air balloon &amp; a relaxing atmosphere, certainly an ideal place to destress. 
#ifyoudonotknow Citrus Kitchen serve a variety range of dishes from Thai, western, Mediterranean, to other light bites. They also have a delectable selection of desserts that you definitely don’t want to miss out on! With so many options, there’s something for everyone to enjoy over there.
What’s for dinner? 
-Ribeyes Steak
-Sirloin Steak
-Baked Cod
-Cajun Chicken Salad
-Seafood Aglio Olio
-Honey Paprika Tater Tot’s
-Speculoos Croffle with Ice Cream
-Signature Waffles with Ice Cream
-Thai Milk Tea
-Green Milk Tea
-Cocktails
Personally, I found all the dishes tasted delicious &amp; I also greatly appreciate the excellent service provided by the staff especially the place was packed with people but yet the dishes were delivered timely. Plus their warm &amp; welcoming demeanour made our dining experience even more enjoyable. 
Will come again to try out the Thai range next round. 
Citrus Kitchen 
📍43 Science Park Rd #01-09 &amp; </t>
  </si>
  <si>
    <t>https://www.instagram.com/p/DQZSb1Gkiqv/</t>
  </si>
  <si>
    <t xml:space="preserve">Sizzle &amp; Savor our Kbbq moment @wangdaebakkbbq 
Who’s ready for some delicious bbq grilled meats &amp; banchan? If you’re craving an authentic Korean BBQ experience just like in the Korea variety show, look no further, from the moment you step into @wangdaebakkbbq , the smell of sizzling meats definitely takes you right to the heart of Seoul. It’s a hint to my hubby that I’m missing Korea 😂
We ordered the combo set that comes with 
Platter of beef meat
Platter of mix pork meat, 
Fried boneless chicken
DIY rice ball
Korean Pancake
Spicy Seafood Tofu Soup
Banchans (including my fav kimchi, leek salad &amp; more)
Beer &amp; Soju
The beef &amp; pork are all fresh &amp; tender. Each bite certainly melts in my mouth &amp; packed with smoky goodness. Don’t miss out on the comforting, fiery bowl of spicy tofu food that warms you up from the inside out especially during this rainy day. That’s such a perfectly spiced &amp; full of rich flavours. 
I thoroughly enjoy making my own rice ball &amp; the reward was a delicious &amp; umami flavor that perfectly complemented the bold BBQ meat. It’s so fun too! I highly recommended!
Don’t wait and gather your chingus or oppa for a delicious kbbq meal together.
#sgfoodies #foodiesg #sgeat #eatsg &amp; </t>
  </si>
  <si>
    <t>https://www.instagram.com/p/DQwgcMyEg6h/</t>
  </si>
  <si>
    <t xml:space="preserve">Congrats 太二 @taiersingapore for your newest 8th outlet opening at Nex! 
If you’re a fan of Taier’s Sichuan Cuisine, make sure to visit their newest outlet at Nex Serangoon over the weekends for a fulfilling dining experience with your family. Not only will you get to enjoy all the amazing Sichuan dishes, do also take advantage of their discounts &amp; have fun playing the claw machine
&lt;Grand Opening Discount&gt;
40% off 7 ~ 9 Nov
20% off 10 ~ 12 Nov
With every $30 spend, you’ll receive 1 game token for the claw machine to catch your exclusive TAI ER plush toy! 
Tai Er Singapore 
📍 Nex, #03-11 &amp; </t>
  </si>
  <si>
    <t>https://www.instagram.com/p/DP6GxNFiRPj/</t>
  </si>
  <si>
    <t xml:space="preserve">‼️ every plate tells a story, where Latin soul meets Stanley street 💃 
📍 cudo | 13 stanley street, singapore 🇸🇬 | @cudo.sg 
cudo is more than just food. the ambience is warm and inviting, perfect for a date night or a night out with friends. 
service was spot on, cocktails were excellent (we loved the don negroni 🍸), and every dish felt like it had its own story. 
helmed by executive chef steven chou, every plate here is inspired by his memories of latin kitchens in new york and mexico city — soulful, fiery, and full of heart.
here’s what we feasted on:
1️⃣ cudo cado – guac reimagined with yuzu + chipotle, scooped up with crispy plantain chips 
2️⃣ warm crab queso – molten crab &amp; cheese dip with sakura ebi 
3️⃣ torched truffadito – yellowtail kissed by flame &amp; truffle tiger’s milk 
4️⃣ carnedilla – flour tortillas hugging 4h braised short ribs 
5️⃣ chipotle butter prawns – smoky, buttery, sweet with agave glaze 
6️⃣ cheese &amp; jamón – creamy burrata + jamón serrano + arugula 
7️⃣ grilled seabass fillet – fresh with pineapple salsa &amp; parsley lime sauce 
8️⃣ tomato rice – tomato-rich, hearty, the perfect side 
9️⃣ coconut tres leches – fluffy sponge soaked in coconut milk &amp; rum 
🔟 toffee plantain – banana sponge + mousse + caramelised plantains 
🫶🏻specials worth noting:
💡 lunch course – $28++ for 2 courses, a perfect mid-day treat 🍴
💡 happy hour – mon–sat, 3pm–7pm: $8 beers, 1-for-1 cocktails, wines from $12 &amp; $48++ freeflow for 2h 🍹🍷
cudo is the kind of place where food, stories, and people come together beautifully. latin soul, modern plates, and memories made around the table.
👉 save this &amp; tag who you’re bringing for your next night out!
#duoeatssg #duoeats #sgfood #sgfoodie #singaporefood #sgfoodblogger #singaporefoodie #singaporeinsiders #singapore #sgfoodplaces #exploresingapore #sgdining #sgfoodhunt #sgrestaurants #koreasingaporecouple #foodsg #singaporeeats #sgfoodlover #yummysg &amp; </t>
  </si>
  <si>
    <t>https://www.instagram.com/p/DQRdXvAiXuL/</t>
  </si>
  <si>
    <t xml:space="preserve">‼️ lunch at sushi nakamura = signature indulgence 🎌
📍 sushi nakamura | singapore 🇸🇬 | @sushi_nakamura.sg 
crafted by head chef nakamura, the lunch menu shines with these signatures:
1️⃣ saikyo miso seafood bowl – rich, umami-packed goodness
2️⃣ warm somen noodles in seafood broth – light yet full of depth
and for the omakase flow, we also savored:
3️⃣ seared bonito (katsuo tataki)
4️⃣ sweet shrimp with egg yolk &amp; uni soy sauce
5️⃣ seasonal pacific saury rolled with plum paste
6️⃣ sushi highlights – premium tuna belly, red snapper sashimi, ika, and bonito
a perfect mid-day treat that balances comfort &amp; refinement 🍣
👉 save this for your next sushi lunch date!
#duoeatssg #duoeats #sgfood #sgfoodie #singaporefood #sgfoodblogger #singaporefoodie #singaporeinsiders #singapore #sgfoodplaces #exploresingapore #sgdining #sgfoodhunt #sgrestaurants
#koreasingaporecouple #foodsg #singapore #sgfoodie #singaporeeats #sgfoodlover #yummysg &amp; </t>
  </si>
  <si>
    <t>drifterdrift</t>
  </si>
  <si>
    <t>https://www.instagram.com/p/DQorwndEniJ/</t>
  </si>
  <si>
    <t xml:space="preserve">Just a #simple piece of sweet meat... "Congratsto their second outlet and it will be shiok for them to have open one more in the east please!!!"... #sgfoodies #sgfitness #porkcuttlet #pork #igymtoeatmore for the #win... Well... #Drifterdrift have #doneitagain ... #whoopwhoopwhoop &amp; </t>
  </si>
  <si>
    <t>tomprouvost</t>
  </si>
  <si>
    <t>https://tiktok.com/@tomprouvost</t>
  </si>
  <si>
    <t>https://www.tiktok.com/@tomprouvost/video/7573727648678006048</t>
  </si>
  <si>
    <t>hungryHub | #boskito_live sur #Twitch &amp; ["boskito_live","twitch"]</t>
  </si>
  <si>
    <t>hungryhub.com</t>
  </si>
  <si>
    <t>https://tiktok.com/@hungryhub.com</t>
  </si>
  <si>
    <t>https://www.tiktok.com/@hungryhub.com/video/7570671040284658952</t>
  </si>
  <si>
    <t>You give me the kind of feelings people write about in novels💙#foryoupage #fyp #delivery #boutique#Hungryhub@VIKRAM IN YOUR AREA @सोना 💙D/m for surprise 9810579049 &amp; ["foryoupage","fyp","delivery","boutique","hungryhub",null,null]</t>
  </si>
  <si>
    <t>https://www.tiktok.com/@wannafoodie_/video/7575129726289775893</t>
  </si>
  <si>
    <t>Meat lovers — this is your sign!🔥 Premium beef buffet with a Buy 2 Pay 1 deal, only 995 THB per person! Unlimited wagyu, ribeye, striploin, beef tongue, soy-fried beef, spaghetti, mushroom soup &amp; more for 90 minutes. Plus unlimited refill drinks all meal long. Only when booking through Hungry Hub — don’t miss this insane deal! #buffet #beef #bangkok #hungryhub #fyp &amp; ["buffet","beef","bangkok","hungryhub","fyp"]</t>
  </si>
  <si>
    <t>hungry.hub.suomi</t>
  </si>
  <si>
    <t>https://tiktok.com/@hungry.hub.suomi</t>
  </si>
  <si>
    <t>https://www.tiktok.com/@hungry.hub.suomi/video/7566243794379722006</t>
  </si>
  <si>
    <t>🧡Uusi Hungry Hub Avataan Lohjalle, Kauppakatu 14, 31 Lokakuuta Klo 11.00. Tervetuloa Maistamaan 🍗🍔 #hungryhub #lohja #avajaiset #foodtok #suomitiktok  &amp; ["hungryhub","lohja","avajaiset","foodtok","suomitiktok"]</t>
  </si>
  <si>
    <t>https://www.tiktok.com/@somsrireview_/video/7564775852072832277</t>
  </si>
  <si>
    <t>บุฟเฟ่ต์ชาบู เนื้อวากิว A5 A3 ไม่อั้น!🥩🍖มีโปรฯดี มา 2 จ่าย 1✨เหลือคนละ 565 บาทเท่านั้น แถมอิ่มไม่อั้นกับ ซีฟู้ด ลิ้นวัว เนื้อออส ซูชิ ซาซิมิ ของหวาน ไม่อั้น รวมน้ำแล้วด้วยนะราคานี้ ใครอยากฟินเบอร์นี้มาได้ที่ร้าน📍Shabu Square รับรองไม่ผิดหวัง ยิ่งจองผ่าน Hungry Hub ยิ่งเริ่ดด🥰🥰🥰#ชาบู #บุฟเฟ่ต์  #hungryhub #เนื้อ #fyp  &amp; ["ชาบู","บุฟเฟ่ต์","hungryhub","เนื้อ","fyp"]</t>
  </si>
  <si>
    <t>https://www.tiktok.com/@hungryhub.com/video/7565846146510245138</t>
  </si>
  <si>
    <t>"POV: You didn't expect the flowers, but he remembered."#fyp #foryoupage #fooddelivery #HungryhubXSugarnspice #boutique bouquet &amp;cake from @Sugarnspice +977 9816339749@VIKRAM IN YOUR AREA 9810589059 &amp; ["fyp","foryoupage","fooddelivery","hungryhubxsugarnspice","boutique",null,null]</t>
  </si>
  <si>
    <t>https://www.tiktok.com/@hungry.hub.suomi/video/7565495777968082198</t>
  </si>
  <si>
    <t>Taas uusi paikka❓Arvatkaa kommenteissa missä ja milloin avataan #hungryhub #fyp #avajaiset #suomitiktok #foodtok  &amp; ["hungryhub","fyp","avajaiset","suomitiktok","foodtok"]</t>
  </si>
  <si>
    <t>https://www.instagram.com/p/DRPT9UKEjhi/</t>
  </si>
  <si>
    <t xml:space="preserve">Spice up your life with some delicious biryani @semolina_sg 
For those who are craving authentic Indian cuisine, especially Biryani, make sure to try out Semolina. Not only do they offer delicious biryani, but also have a variety of menu options such as Dosa, Puri, Parathas, sandwiches &amp; Semo Bowl in curry. Plus, they’ve vegan &amp; vegetarian options available for those with dietary restrictions too. 
One thing that impresses me about them is that they crafted their sauce from scratch, using only the freshest ingredients. This shows their dedication to providing high-quality and flavourful food for customers. Definitely need to support them!
During our visit, we tried out 
-Mutton Biryani Bowl
-Protein Semo Bowl
-Chicken Masala 
-Pani Puri 
-Chicken 65
-Masala Chai tea 
-Semo Cold Coffee 
I totally impressed with the Mutton Biryani bowl. Unlike other places where the mutton can have a strong &amp; unpleasant smell, this was cooked to perfection with a nice &amp; succulent texture. The addition of the sauce elevated the flavour even more, making it a must-try! 
For a guilt-free &amp; healthier option, we decided to try the protein semo bowl. it tasted delicious with the combination of chicken meat, broccoli &amp; veg. Totally a perfect nutrition balance combination. Have this after gym or fitness! 
Absolutely love the Chicken Masala for its rich spice &amp; savoury taste, as well the tenderness of chicken meat. Wow need to have this again! As for the Pani Puri, it’s my first time trying but I love the tangy &amp; spicy taste of the fried potatoes. And lastly, the Chicken 65 is a mouth-watering appetizer, with crispy fried chicken pieces coated in an aromatic herb or spicy garnishes! Such a delightful dish to try it out! 
💕Promo Alert! 
Use my promo code “lingai” to redeem a free cup of Masala Chai Tea when u buy a Semo Bowl (any range). Don’t wait &amp; try it out today before the promo are over! 
Semolina 
📍Tanglin Mall
#B1-121 163 Tanglin Mall 
Mrt: Orchard Boulevard Mrt &amp; </t>
  </si>
  <si>
    <t>gun_2morrowdiet</t>
  </si>
  <si>
    <t>https://tiktok.com/@gun_2morrowdiet</t>
  </si>
  <si>
    <t>https://www.tiktok.com/@gun_2morrowdiet/video/7575913432310942996</t>
  </si>
  <si>
    <t>1,500 มีทอน!!! บุฟเฟ่ต์บลูฟินทูน่าซาซิมิไม่อั้น พร้อมฟัวกราส์ และอาหารนานาชาติ!!! 💰 1,390 net (เฉพาะเมื่อจองผ่าน Hungry Hub) 👉🏻 ทางไปจอง https://hhub.ly/20Fjg #พรุ่งนี้ค่อยลด &amp; ["พรุ่งนี้ค่อยลด"]</t>
  </si>
  <si>
    <t>https://www.tiktok.com/@hungryhubofficial/video/7575563247818935560</t>
  </si>
  <si>
    <t>สายสเต็กเนื้อต้องหยุดดู สเต็กเนื้อบุฟเฟต์พรีเมียมที่งบ 1 ใบเทายังมีทอน!#tiktokuni #hungryhub #tiktokพากิน #อร่อยบอกต่อ #สเต็กเนื้อ  &amp; ["tiktokuni","hungryhub","tiktokพากิน","อร่อยบอกต่อ","สเต็กเนื้อ"]</t>
  </si>
  <si>
    <t>richreviewofficial</t>
  </si>
  <si>
    <t>https://tiktok.com/@richreviewofficial</t>
  </si>
  <si>
    <t>https://www.tiktok.com/@richreviewofficial/video/7575560984341810439</t>
  </si>
  <si>
    <t>#TheEmeraldCoffeeShop #บุฟเฟ่ต์ #บลูฟินทูน่าซาซิมิ 1,500 มีทอน #hungryhub #RichReview  &amp; ["theemeraldcoffeeshop","บุฟเฟ่ต์","บลูฟินทูน่าซาซิมิ","hungryhub","richreview"]</t>
  </si>
  <si>
    <t>hannari.thailand</t>
  </si>
  <si>
    <t>https://tiktok.com/@hannari.thailand</t>
  </si>
  <si>
    <t>https://www.tiktok.com/@hannari.thailand/video/7567218572569709832</t>
  </si>
  <si>
    <t>จองง่าย....ที่ Hungry Hub จะคนเดียว จะกลุ่ม เลืิอกที่โดนใจ  กินอิ่ม คุ้มชัวร์!! ~*~*~*~*~*~*~*~*~ #hannaricafedekyoto  #hungryhub  #matcha #matchalover #cafeinbangkok  &amp; ["hannaricafedekyoto","hungryhub","matcha","matchalover","cafeinbangkok"]</t>
  </si>
  <si>
    <t xml:space="preserve"> &amp; </t>
  </si>
  <si>
    <t>Jim Thompson House</t>
  </si>
  <si>
    <t>https://www.instagram.com/p/DLbbW21v5WH/</t>
  </si>
  <si>
    <t xml:space="preserve">An Exclusive Dining Experience at XXX (voiceover and text) </t>
  </si>
  <si>
    <t>Xinn Tien Di</t>
  </si>
  <si>
    <t>https://www.tiktok.com/@somsrireview_/video/7571764081854598420</t>
  </si>
  <si>
    <t>ใครยังไม่เคยกินบุฟเฟ่ต์ติ่มซำที่นี่คือพลาดมาก! 😍 ฮะเก๋าเด้ง ขนมจีบแน่น เป็ดย่างคือฟินสุด 🍤🦆 โปรแรง “มา 3 จ่าย 2” เหลือคนละแค่ 592 บาทเน็ตเท่านั้น🔥 รีบจองผ่าน Hungry Hub ก่อนเต็ม! 📍Xin Tian Di l Crowne Plaza Bangkok Lumpini Park 💸คนละ 592 บาท 📱 App Hungry Hub #บุฟเฟ่ต์ #ติ่มซํา #hungryhub #tiktokพากิน #fyp &amp; ["บุฟเฟ่ต์","ติ่มซํา","hungryhub","tiktokพากิน","fyp"]</t>
  </si>
  <si>
    <t>HH-LOLOL</t>
  </si>
  <si>
    <t>loktitravel</t>
  </si>
  <si>
    <t>Tiktok.com/@loktitravel</t>
  </si>
  <si>
    <t>https://www.tiktok.com/@loktitravel/video/7423706244269083911</t>
  </si>
  <si>
    <t xml:space="preserve">Don't miss this place in XXX. This is a unique restaurant located in... (VO and text) </t>
  </si>
  <si>
    <t>Tenyuu Grand</t>
  </si>
  <si>
    <t>https://www.tiktok.com/@overoverrrr/video/7523627928362568980</t>
  </si>
  <si>
    <t>อร่อยระดับโอมากาเสะได้แบบบุฟเฟ่ต์จุกๆ ที่ Tenyuu Grand แค่ 1999 ก็อิ่มฟินคุ้มเกินไปมากแม่!! #omakase #japanesefood #ร้านอาหารญี่ปุ่น #sushi #HungryHub #hungryhubกรุงเทพ  &amp; ["omakase","japanesefood","ร้านอาหารญี่ปุ่น","sushi","hungryhub","hungryhubกรุงเทพ"]</t>
  </si>
  <si>
    <t>https://vt.tiktok.com/ZSBSojj34/</t>
  </si>
  <si>
    <t xml:space="preserve">อร่อยระดับโอมากาเสะได้แบบบุฟเฟ่ต์จุกๆ ที่ Tenyuu Grand แค่ 1999 ก็อิ่มฟินคุ้มเกินไปมากแม่!! #omakase #japanesefood #ร้านอาหารญี่ปุ่น #sushi #HungryHub #hungryhubกรุงเทพ </t>
  </si>
  <si>
    <t>The Dining Room</t>
  </si>
  <si>
    <t>https://vt.tiktok.com/ZSBNr5MGT/</t>
  </si>
  <si>
    <t xml:space="preserve">บุฟเฟ่ต์ติ่มซำในโรงแรม มา 3 จ่าย 2 ที่ห้องอาหาร ไชน่าเทเบิ้ล ราดิสัน บลู พลาซ่า แบงคอก มีอะไรน่ากินบ้างไปดูกันน #ร้านอาหาร #กินกับtiktok #กินไรดี #อาหารจีน #บุฟเฟต์ </t>
  </si>
  <si>
    <t>https://www.tiktok.com/@kivalive/video/7550597694184541447</t>
  </si>
  <si>
    <t>✨ Save this unique Thai dining experience in a heritage house or beside the koi pond! ✨ We found this amazing dining spot via @hungryhub_th — @jimthompsonathairestaurant is a relaxing luxury spot with refined Thai cuisine🍴 We booked Jim’s Party A for 2 (2,590 THB), which comes with 4 dishes + 2 drinks. Must-try: the melt-in-your-mouth Grilled Wagyu in Panang Curry &amp; the bold Tom Yum Goong 🦐🔥 Walking distance from BTS National Stadium with a free shuttle bus available! 📍 @HungryHub_Official @Jim Thompson  #bangkok #thailand #bangkoktravel #bangkokfood #thaicuisine  &amp; ["bangkok","thailand","bangkoktravel","bangkokfood","thaicuisine"]</t>
  </si>
  <si>
    <t>Rusty.Bkk</t>
  </si>
  <si>
    <t>https://www.instagram.com/p/DQjZWUgE5vY/</t>
  </si>
  <si>
    <t>https://www.instagram.com/p/DQ9UuZLgcee/</t>
  </si>
  <si>
    <t>https://www.instagram.com/p/DQ_s-zeE0IV/</t>
  </si>
  <si>
    <t>https://www.instagram.com/p/DQ_AuX5k0J1/</t>
  </si>
  <si>
    <t>ID</t>
  </si>
  <si>
    <t>Name-en</t>
  </si>
  <si>
    <t>Name-th</t>
  </si>
  <si>
    <t>link</t>
  </si>
  <si>
    <t>Restaurant_Phone</t>
  </si>
  <si>
    <t>Owner_Phone</t>
  </si>
  <si>
    <t>Active</t>
  </si>
  <si>
    <t>City</t>
  </si>
  <si>
    <t>account_manager_email,</t>
  </si>
  <si>
    <t>account_manager_id,</t>
  </si>
  <si>
    <t>Primary-Location</t>
  </si>
  <si>
    <t>Primary-Cuisine</t>
  </si>
  <si>
    <t>Tagged-Locations</t>
  </si>
  <si>
    <t>Tagged-Cuisines</t>
  </si>
  <si>
    <t>ออเดรย์ คาเฟ่ ทองหล่อ ซ.11</t>
  </si>
  <si>
    <t>https://web.hungryhub.com/restaurants/audrey-cafe-thonglor-soi-11-bangkok</t>
  </si>
  <si>
    <t>bond@hungryhub.com</t>
  </si>
  <si>
    <t>Thonglor</t>
  </si>
  <si>
    <t>Watthana</t>
  </si>
  <si>
    <t>European, Fusion, International, Italian, Thai</t>
  </si>
  <si>
    <t>Attico Cucina Italiana Radisson Blu Plaza Bangkok</t>
  </si>
  <si>
    <t>แอทติโก้ โรงแรม เรดิสัน บลู พลาซ่า กรุงเทพฯ</t>
  </si>
  <si>
    <t>https://web.hungryhub.com/restaurants/attico-cucina-italiana-radisson-blu-plaza-bangkok</t>
  </si>
  <si>
    <t>sirirat@hungryhub.com</t>
  </si>
  <si>
    <t>Asok</t>
  </si>
  <si>
    <t>Khlong Toei, Watthana</t>
  </si>
  <si>
    <t>https://web.hungryhub.com/restaurants/the-living-room-at-sheraton-grande-sukhumvit-a-luxury-collection-hotel-bangkok-thailand</t>
  </si>
  <si>
    <t>ravi@hungryhub.com</t>
  </si>
  <si>
    <t>Rain Tree Cafe at The Athenee Hotel</t>
  </si>
  <si>
    <t>เรน ทรี คาเฟ่ ดิ แอทธินี โฮเทล แบงค็อก</t>
  </si>
  <si>
    <t>https://web.hungryhub.com/restaurants/rain-tree-cafe-at-the-athenee-hotel-bangkok</t>
  </si>
  <si>
    <t>02-650-8800</t>
  </si>
  <si>
    <t>Pathum Wan</t>
  </si>
  <si>
    <t>Chinese, European, Fusion, International, Japanese, Thai</t>
  </si>
  <si>
    <t>เวอร์ทิโก้ รูฟท็อป โรงแรมบันยันทรี</t>
  </si>
  <si>
    <t>https://web.hungryhub.com/restaurants/vertigo-rooftop-banyan-tree-bangkok</t>
  </si>
  <si>
    <t>0909921319 , 0819338358</t>
  </si>
  <si>
    <t>ravi@hungryhub.com, naravadee.sw@banyantree.com,</t>
  </si>
  <si>
    <t>Sathon</t>
  </si>
  <si>
    <t>European, French, Fusion, International, Italian</t>
  </si>
  <si>
    <t>https://web.hungryhub.com/restaurants/orchid-cafe-at-sheraton-grande-sukhumvit-a-luxury-collection-hotel-bangkok</t>
  </si>
  <si>
    <t>Khlong Toei</t>
  </si>
  <si>
    <t>ออเดรย์ คาเฟ่ เอ็มควอเทียร์</t>
  </si>
  <si>
    <t>https://web.hungryhub.com/restaurants/audrey-cafe-emquartier-bangkok</t>
  </si>
  <si>
    <t>Audrey Cafe Central Ladprao</t>
  </si>
  <si>
    <t>ออเดรย์ คาเฟ่ เซ็นทรัล ลาดพร้าว</t>
  </si>
  <si>
    <t>https://web.hungryhub.com/restaurants/audrey-cafe-central-ladprao-bangkok</t>
  </si>
  <si>
    <t>Ladphrao</t>
  </si>
  <si>
    <t>https://web.hungryhub.com/restaurants/up-above-restaurant-and-bar-rooftop-at-the-okura-prestige-bangkok-thailand</t>
  </si>
  <si>
    <t>Ploenchit</t>
  </si>
  <si>
    <t>International, Japanese, Fusion, Thai, European</t>
  </si>
  <si>
    <t>ห้องอาหารไบยุนโรงแรมบันยันทรี</t>
  </si>
  <si>
    <t>https://web.hungryhub.com/restaurants/bai-yun-banyan-tree-bangkok-thailand-565</t>
  </si>
  <si>
    <t>Broccoli Revolution Sukhumvit 49</t>
  </si>
  <si>
    <t>บรอกโคลี เรฟโวลูชั่น สุขุมวิท 49</t>
  </si>
  <si>
    <t>https://web.hungryhub.com/restaurants/broccoli-revolution-sukhumvit-49-bangkok</t>
  </si>
  <si>
    <t>Watthana, Bangkok</t>
  </si>
  <si>
    <t>International, Fusion, Thai</t>
  </si>
  <si>
    <t>โมจโจ รูฟท็อป เลาจน์ แอนด์ บาร์ Skyview Hotel</t>
  </si>
  <si>
    <t>https://web.hungryhub.com/restaurants/mojjo-rooftop-lounge-bar-skyview-hotel-bangkok</t>
  </si>
  <si>
    <t>Cuban, Fusion, Mexican, Peruvian</t>
  </si>
  <si>
    <t>Boon Tong Kee Seacon Square</t>
  </si>
  <si>
    <t>บุญตงกี่ ซีคอนสแควร์</t>
  </si>
  <si>
    <t>https://web.hungryhub.com/restaurants/boon-tong-kee-seacon-square-bangkok</t>
  </si>
  <si>
    <t>Chinese, Singaporean</t>
  </si>
  <si>
    <t>เวอร์ทิโก้ทู โรงแรมบันยันทรี</t>
  </si>
  <si>
    <t>https://web.hungryhub.com/restaurants/vertigo-too-banyan-tree-bangkok-thailand-712</t>
  </si>
  <si>
    <t>Fusion, International</t>
  </si>
  <si>
    <t>ฮองมิน เอ็มบีเคเซ็นเตอร์</t>
  </si>
  <si>
    <t>https://web.hungryhub.com/restaurants/hongmin-mbk-center-bangkok</t>
  </si>
  <si>
    <t>Hongmin Big C Ladprao</t>
  </si>
  <si>
    <t>ฮองมิน บิ๊กซีลาดพร้าว</t>
  </si>
  <si>
    <t>https://web.hungryhub.com/restaurants/hongmin-big-c-ladprao-bangkok</t>
  </si>
  <si>
    <t>Ladprao</t>
  </si>
  <si>
    <t>Hongmin Future Park Rangsit</t>
  </si>
  <si>
    <t>ฮองมิน ฟิวเจอร์พาร์ครังสิต</t>
  </si>
  <si>
    <t>https://web.hungryhub.com/restaurants/hongmin-future-park-rangsit-bangkok</t>
  </si>
  <si>
    <t>Pathum Thani</t>
  </si>
  <si>
    <t>Hongmin Fashion Island</t>
  </si>
  <si>
    <t>ฮองมิน แฟชั่นไอส์แลนด์</t>
  </si>
  <si>
    <t>https://web.hungryhub.com/restaurants/hongmin-fashion-island-bangkok</t>
  </si>
  <si>
    <t>Khan Na Yao</t>
  </si>
  <si>
    <t>Hongmin Mega Bangna</t>
  </si>
  <si>
    <t>ฮองมิน เมกาบางนา</t>
  </si>
  <si>
    <t>https://web.hungryhub.com/restaurants/hongmin-mega-bangna-bangkok</t>
  </si>
  <si>
    <t>Bang Na</t>
  </si>
  <si>
    <t>Hongmin The Paseo Kanchanaphisek</t>
  </si>
  <si>
    <t>ฮองมิน เดอะพาซิโอกาญจนาภิเษก</t>
  </si>
  <si>
    <t>https://web.hungryhub.com/restaurants/hongmin-the-paseo-kanchanaphisek-bangkok-thailand</t>
  </si>
  <si>
    <t>Thawi Watthana</t>
  </si>
  <si>
    <t>Boon Tong Kee Sukhumvit 49</t>
  </si>
  <si>
    <t>บุญตงกี่ สุขุมวิท 49</t>
  </si>
  <si>
    <t>https://web.hungryhub.com/restaurants/boon-tong-kee-sukhumvit-49-bangkok</t>
  </si>
  <si>
    <t>Phrom Phong</t>
  </si>
  <si>
    <t>Cantina Wine Bar &amp; Italian Kitchen</t>
  </si>
  <si>
    <t>แคนทีนา ไวน์บาร์ แอนด์ อิตาเลียน คิทเช่น</t>
  </si>
  <si>
    <t>https://web.hungryhub.com/restaurants/cantina-wine-bar-italian-kitchen-bangkok</t>
  </si>
  <si>
    <t>watcharavit@hungryhub.com</t>
  </si>
  <si>
    <t>Ari</t>
  </si>
  <si>
    <t>Phaya Thai, Bangkok</t>
  </si>
  <si>
    <t>Miche Boulangerie and Coffee Bar</t>
  </si>
  <si>
    <t>มิเช่ บูลางเจอรี่ แอนด์ คอฟฟี่ บาร์</t>
  </si>
  <si>
    <t>https://web.hungryhub.com/restaurants/miche-boulangerie-and-coffee-bar-bangkok</t>
  </si>
  <si>
    <t>THINK Cafe @ The BLOC</t>
  </si>
  <si>
    <t>ธิงค์ คาเฟ่ @เดอะบล็อก</t>
  </si>
  <si>
    <t>https://web.hungryhub.com/restaurants/think-cafe-the-bloc-bangkok</t>
  </si>
  <si>
    <t>Taling Chan</t>
  </si>
  <si>
    <t>Fusion, International, American, European</t>
  </si>
  <si>
    <t>Barsu at Sheraton Grande Sukhumvit</t>
  </si>
  <si>
    <t>บาร์สุ เชอราตัน แกรนด์ สุขุมวิท</t>
  </si>
  <si>
    <t>https://web.hungryhub.com/restaurants/barsu-at-sheraton-grande-sukhumvit-bangkok</t>
  </si>
  <si>
    <t>International, Fusion</t>
  </si>
  <si>
    <t>Medinii Panorama Restaurant (35th floor) at The Continent Boutique Hotel Bangkok Sukhumvit</t>
  </si>
  <si>
    <t>เมดินี่ เดอะ คอนทิเน้นท์</t>
  </si>
  <si>
    <t>https://web.hungryhub.com/restaurants/medinii-panorama-restaurant-35th-floor-at-the-continent-boutique-hotel-bangkok-sukhumvit</t>
  </si>
  <si>
    <t>Italian, International, European</t>
  </si>
  <si>
    <t>ดิ อีทเทอรี่ โรงแรมโฟร์พอยท์ส บาย เชอราตัน สุขุทวิท 15</t>
  </si>
  <si>
    <t>https://web.hungryhub.com/restaurants/the-eatery-at-four-points-by-sheraton-bangkok-sukhumvit-15</t>
  </si>
  <si>
    <t>Red Oven SO/ Bangkok</t>
  </si>
  <si>
    <t>เร้ด โอเว่น โรงแรมโซ แบงคอก</t>
  </si>
  <si>
    <t>https://web.hungryhub.com/restaurants/red-oven-so-bangkok</t>
  </si>
  <si>
    <t>https://web.hungryhub.com/restaurants/copper-beyond-buffet-the-sense-pinklao-hungry-hub-bangkok</t>
  </si>
  <si>
    <t>0819025000, 0922811818</t>
  </si>
  <si>
    <t>surasit@hungryhub.com</t>
  </si>
  <si>
    <t>Bangkok Noi</t>
  </si>
  <si>
    <t>European, Fusion, International, Japanese, Thai</t>
  </si>
  <si>
    <t>ซีเฟรช ริเวอร์ไซด์ บุฟเฟ่ต์</t>
  </si>
  <si>
    <t>https://web.hungryhub.com/restaurants/seafresh-riverside-buffet-bangkok-thailand</t>
  </si>
  <si>
    <t>Yan Nawa</t>
  </si>
  <si>
    <t>Thai, Chinese, International, Japanese, Korean, Thai Isaan, Steakhouse</t>
  </si>
  <si>
    <t>PAUL Bakery CentralWorld</t>
  </si>
  <si>
    <t>พอล เบเกอรี่ เซ็นทรัลเวิลด์</t>
  </si>
  <si>
    <t>https://web.hungryhub.com/restaurants/paul-bakery-centralworld-bangkok</t>
  </si>
  <si>
    <t>Ratchaprasong</t>
  </si>
  <si>
    <t>French, International, Fusion, European</t>
  </si>
  <si>
    <t>PAUL Bakery Mega Bangna</t>
  </si>
  <si>
    <t>พอล เบเกอรี่ เมกาบางนา</t>
  </si>
  <si>
    <t>https://web.hungryhub.com/restaurants/paul-bakery-mega-bangna-bangkok</t>
  </si>
  <si>
    <t>0952548560 ,</t>
  </si>
  <si>
    <t>Samut Prakan</t>
  </si>
  <si>
    <t>Bistro M at Marriott Executive Apartments Sukhumvit Park, Bangkok</t>
  </si>
  <si>
    <t>https://web.hungryhub.com/restaurants/bistro-m-at-marriott-executive-apartments-sukhumvit-park-bangkok</t>
  </si>
  <si>
    <t>Romsai Banyan Tree Hotel</t>
  </si>
  <si>
    <t>ร่มไทร บันยันทรี โฮเทล</t>
  </si>
  <si>
    <t>https://web.hungryhub.com/restaurants/romsai-banyan-tree-hotel-bangkok</t>
  </si>
  <si>
    <t>แบรสเซอรี่ ไนน์</t>
  </si>
  <si>
    <t>https://web.hungryhub.com/restaurants/brasserie-9-bangkok</t>
  </si>
  <si>
    <t>pawarisa@hungryhub.com</t>
  </si>
  <si>
    <t>Bang Rak</t>
  </si>
  <si>
    <t>The Berkeley Dining Room</t>
  </si>
  <si>
    <t>เดอะ เบอร์เคลีย์ ไดนิ่งรูม</t>
  </si>
  <si>
    <t>https://web.hungryhub.com/restaurants/the-berkeley-dining-room-bangkok-thailand-902</t>
  </si>
  <si>
    <t>Ratchathewi</t>
  </si>
  <si>
    <t>International, Chinese, Thai, European, Australian</t>
  </si>
  <si>
    <t>Kisso at The Westin Grande Sukhumvit</t>
  </si>
  <si>
    <t>คิสโสะ @ เดอะเวสทิน แกรนด์ สุขุมวิท</t>
  </si>
  <si>
    <t>https://web.hungryhub.com/restaurants/kisso-at-the-westin-grande-sukhumvit-bangkok-thailand</t>
  </si>
  <si>
    <t>เนตะ กริว ซีคอนสแควร์ ศรีนครินทร์</t>
  </si>
  <si>
    <t>https://web.hungryhub.com/restaurants/neta-grill-seacon-square-srinagarindra-bangkok</t>
  </si>
  <si>
    <t>Srinakarin</t>
  </si>
  <si>
    <t>Boon Tong Kee The Up Rama 3</t>
  </si>
  <si>
    <t>บุญตงกี่ ดิอัพพระราม 3</t>
  </si>
  <si>
    <t>https://web.hungryhub.com/restaurants/boon-tong-kee-the-up-rama-3-bangkok</t>
  </si>
  <si>
    <t>0809937249, 0638242939</t>
  </si>
  <si>
    <t>Sathu Pradit</t>
  </si>
  <si>
    <t>TORA Yakiniku x Café The City Connect</t>
  </si>
  <si>
    <t>โทระ ยากินิกุ เอ็กซ์ คาเฟ่ เดอะ ซิตี้ คอนเนค</t>
  </si>
  <si>
    <t>https://web.hungryhub.com/restaurants/tora-yakiniku-x-cafe-the-city-connect-bangkok</t>
  </si>
  <si>
    <t>Bang Khae</t>
  </si>
  <si>
    <t>Bang Khae, Phasi Charoen</t>
  </si>
  <si>
    <t>The Mulberry Chinese Cuisine The Berkeley Hotel</t>
  </si>
  <si>
    <t>เดอะ มัลเบอร์รี่ ไชนีส คูซีน เดอะ เบอร์เคลีย์ โฮเต็ล</t>
  </si>
  <si>
    <t>https://web.hungryhub.com/restaurants/the-mulberry-chinese-cuisine-the-berkeley-hotel-bangkok</t>
  </si>
  <si>
    <t>Pratunaam</t>
  </si>
  <si>
    <t>เครฟ (โรงแรมอลอฟท์ กรุงเทพ - สุขุมวิท 11)</t>
  </si>
  <si>
    <t>https://web.hungryhub.com/restaurants/crave-aloft-bangkok-sukhumvit-11</t>
  </si>
  <si>
    <t>Nana</t>
  </si>
  <si>
    <t>Amaya Food Gallery Amari Bangkok</t>
  </si>
  <si>
    <t>อมาญา ฟู้ด แกลอรี่ โรงแรม อมารี กรุงเทพ</t>
  </si>
  <si>
    <t>https://web.hungryhub.com/restaurants/amaya-food-gallery-amari-bangkok</t>
  </si>
  <si>
    <t>Phaya Thai, Ratchathewi</t>
  </si>
  <si>
    <t>Thai, International</t>
  </si>
  <si>
    <t>Krua Nai Noi Seafood</t>
  </si>
  <si>
    <t>ครัวนายน้อย ซีฟู๊ด</t>
  </si>
  <si>
    <t>https://web.hungryhub.com/restaurants/krua-nai-noi-seafood-bangkok</t>
  </si>
  <si>
    <t>Ngamwongwan</t>
  </si>
  <si>
    <t>ปรินซ์คาเฟ่ โรงแรมปรินซ์พาเลซ กรุงเทพ</t>
  </si>
  <si>
    <t>https://web.hungryhub.com/restaurants/prince-cafe-at-prince-palace-hotel-bangkok</t>
  </si>
  <si>
    <t>Rama 4</t>
  </si>
  <si>
    <t>Pom Prap Sattru Phai</t>
  </si>
  <si>
    <t>International, American, Thai, European</t>
  </si>
  <si>
    <t>China Palace at Prince Palace Hotel Bangkok</t>
  </si>
  <si>
    <t>ไชน่าพาเลซ โรงแรมปรินซ์พาเลซ กรุงเทพ</t>
  </si>
  <si>
    <t>https://web.hungryhub.com/restaurants/china-palace-at-prince-palace-hotel-bangkok</t>
  </si>
  <si>
    <t>Cafe Claire by Oriental Residence</t>
  </si>
  <si>
    <t>คาเฟ่แคลร์</t>
  </si>
  <si>
    <t>https://web.hungryhub.com/restaurants/cafe-claire-by-oriental-residence-bangkok-thailand</t>
  </si>
  <si>
    <t>French, Italian, International, European</t>
  </si>
  <si>
    <t>เนตะ กริว เซ็นทรัลพระราม 2</t>
  </si>
  <si>
    <t>https://web.hungryhub.com/restaurants/neta-grill-central-rama-2-bangkok-thailand</t>
  </si>
  <si>
    <t>Bang Khun Thian</t>
  </si>
  <si>
    <t>Greenhouse Restaurant Avani Sukhumvit Bangkok</t>
  </si>
  <si>
    <t>กรีนเฮ้าส์ โรงแรมอวานีสุขุมวิท</t>
  </si>
  <si>
    <t>https://web.hungryhub.com/restaurants/greenhouse-restaurant-avani-sukhumvit-bangkok</t>
  </si>
  <si>
    <t>Thai, International, Fusion</t>
  </si>
  <si>
    <t>เรือนเพชรสุกี้ เซ็นทรัลบางนา</t>
  </si>
  <si>
    <t>https://web.hungryhub.com/restaurants/ruen-petch-suki-central-bangna-bangkok</t>
  </si>
  <si>
    <t>Ruen Petch Suki Nonthaburi Bypass Road</t>
  </si>
  <si>
    <t>เรือนเพชรสุกี้ ถนนเลี่ยงเมืองนนทบุรี (รัตนาธิเบศร์)</t>
  </si>
  <si>
    <t>https://web.hungryhub.com/restaurants/ruen-petch-suki-nonthaburi-bypass-road-bangkok</t>
  </si>
  <si>
    <t>The Emperor Montien Riverside Hotel</t>
  </si>
  <si>
    <t>ดิ เอมเพอเรอร์ โรงแรม มณเฑียร ริเวอร์ไซด์</t>
  </si>
  <si>
    <t>https://web.hungryhub.com/restaurants/the-emperor-montien-riverside-hotel-bangkok-thailand-1023</t>
  </si>
  <si>
    <t>Bang Kho Laem</t>
  </si>
  <si>
    <t>KBBQ Sukhumvit</t>
  </si>
  <si>
    <t>เคบีบีคิว สุขุมวิท</t>
  </si>
  <si>
    <t>https://web.hungryhub.com/restaurants/kbbq-sukhumvit-bangkok-thailand</t>
  </si>
  <si>
    <t>ฟลาเมงโก สกาย บาร์ เอ็มควอเทียร์</t>
  </si>
  <si>
    <t>https://web.hungryhub.com/restaurants/flamenco-sky-bar-lounge-emquartier-bangkok</t>
  </si>
  <si>
    <t>International, American, Mexican, Spanish</t>
  </si>
  <si>
    <t>Brewski Rooftop Sports Bar Radisson Blu Plaza Bangkok (Indoor)</t>
  </si>
  <si>
    <t>บรูสกี้ สปอร์ต บาร์ เรดิสัน บลู พลาซ่า กรุงเทพฯ</t>
  </si>
  <si>
    <t>https://web.hungryhub.com/restaurants/brewski-rooftop-sports-bar-radisson-blu-plaza-bangkok-indoor</t>
  </si>
  <si>
    <t>27 Bites Brasserie at Radisson Blu Plaza Bangkok</t>
  </si>
  <si>
    <t>ทเวนตี้ เซเว่น ไบทส์ เรดิสัน บลู พลาซ่า บางกอก</t>
  </si>
  <si>
    <t>https://web.hungryhub.com/restaurants/27-bites-brasserie-at-radisson-blu-plaza-bangkok</t>
  </si>
  <si>
    <t>Jaw Nuea Chokchai 4</t>
  </si>
  <si>
    <t>จ้าวเนื้อ โชคชัย 4</t>
  </si>
  <si>
    <t>https://web.hungryhub.com/restaurants/jaw-nuea-chokchai-4-bangkok-thailand</t>
  </si>
  <si>
    <t>support@hungryhub.com</t>
  </si>
  <si>
    <t>Chokchai 4</t>
  </si>
  <si>
    <t>Thai, Steakhouse</t>
  </si>
  <si>
    <t>Yao Rooftop Bar Bangkok Marriott Hotel The Surawongse</t>
  </si>
  <si>
    <t>เย่า รูฟท็อป บาร์ แบงค็อก แมริออท สุรวงศ์</t>
  </si>
  <si>
    <t>https://web.hungryhub.com/restaurants/yao-rooftop-bar-bangkok-marriott-hotel-the-surawongse</t>
  </si>
  <si>
    <t>Silom</t>
  </si>
  <si>
    <t>Chinese, International</t>
  </si>
  <si>
    <t>The Kitchen Table (Buffet) at W Bangkok Hotel</t>
  </si>
  <si>
    <t>https://web.hungryhub.com/restaurants/the-kitchen-table-buffet-at-w-bangkok-hotel</t>
  </si>
  <si>
    <t>International, Italian, Fusion, American, European</t>
  </si>
  <si>
    <t>อะเซมบลี พอยต์</t>
  </si>
  <si>
    <t>https://web.hungryhub.com/restaurants/assembly-point-thonglor-one-one-hotel-bkk-bangkok</t>
  </si>
  <si>
    <t>Thai, Thai Isaan</t>
  </si>
  <si>
    <t>Blue Sky Rooftop Bar Centara Grand at Central Plaza Ladprao</t>
  </si>
  <si>
    <t>บลูสกาย รูฟท็อป บาร์ แอนด์ ไดนิ่ง เซ็นทาราแกรนด์ เซ็นทรัลลาดพร้าว</t>
  </si>
  <si>
    <t>https://web.hungryhub.com/restaurants/blue-sky-rooftop-bar-centara-grand-at-central-plaza-ladprao-bangkok-thailand</t>
  </si>
  <si>
    <t>Chatuchak, Ladphrao</t>
  </si>
  <si>
    <t>European, International</t>
  </si>
  <si>
    <t>Kouen Premium Buffet Sena Fest</t>
  </si>
  <si>
    <t>โคเอ็น พรีเมี่ยม บุฟเฟ่ต์ เสนา เฟสท์</t>
  </si>
  <si>
    <t>https://web.hungryhub.com/restaurants/kouen-premium-buffet-sena-fest-bangkok</t>
  </si>
  <si>
    <t>Charoen Nakorn</t>
  </si>
  <si>
    <t>Khlong San</t>
  </si>
  <si>
    <t>Kouen Premium Buffet The Bright Rama 2</t>
  </si>
  <si>
    <t>โคเอ็น พรีเมี่ยม บุฟเฟ่ต์ เดอะ ไบรท์ พระราม 2</t>
  </si>
  <si>
    <t>https://web.hungryhub.com/restaurants/kouen-premium-buffet-the-bright-rama-2-bangkok</t>
  </si>
  <si>
    <t>Kouen Premium Buffet The Walk Kaset Nawamin</t>
  </si>
  <si>
    <t>โคเอ็น พรีเมี่ยม บุฟเฟ่ต์ เดอะวอล์ค เกษตร-นวมินทร์</t>
  </si>
  <si>
    <t>https://web.hungryhub.com/restaurants/kouen-premium-buffet-the-walk-kaset-nawamin-bangkok</t>
  </si>
  <si>
    <t>Lat Pla Khao</t>
  </si>
  <si>
    <t>Mexicano Restaurante Autentico</t>
  </si>
  <si>
    <t>เม็กซิกาโน่ เรสตัวรองเต้ ออเธนติโก</t>
  </si>
  <si>
    <t>https://web.hungryhub.com/restaurants/mexicano-restaurante-autentico-bangkok</t>
  </si>
  <si>
    <t>Mexican, Latin American</t>
  </si>
  <si>
    <t>แซฟฟรอน ครูซ บันยันทรี</t>
  </si>
  <si>
    <t>https://web.hungryhub.com/restaurants/saffron-cruise-by-banyan-tree-bangkok</t>
  </si>
  <si>
    <t>Earw Thai Suki Boran The Crystal SB Ratchapruek</t>
  </si>
  <si>
    <t>เอี่ยวไถ่ สุกี้โบราณ เดอะคริสตัลเอสบี ราชพฤกษ์</t>
  </si>
  <si>
    <t>https://web.hungryhub.com/restaurants/earw-thai-suki-boran-the-crystal-sb-ratchapruek-bangkok</t>
  </si>
  <si>
    <t>Ratchaphruek</t>
  </si>
  <si>
    <t>Chinese, International, Fusion</t>
  </si>
  <si>
    <t>มาน โฮ โรงแรมเจดับบลิว แมริออท กรุงเทพฯ</t>
  </si>
  <si>
    <t>https://web.hungryhub.com/restaurants/man-ho-chinese-restaurant-at-jw-marriott-hotel-bangkok-thailand</t>
  </si>
  <si>
    <t>เรดสกายบาร์ ชั้น 56</t>
  </si>
  <si>
    <t>https://web.hungryhub.com/restaurants/red-sky-rooftop-bar-56th-floor-bangkok</t>
  </si>
  <si>
    <t>International, European</t>
  </si>
  <si>
    <t>You&amp;I Premium Suki Buffet Mega Bangna</t>
  </si>
  <si>
    <t>ยูแอนด์ไอ พรีเมี่ยมสุกี้บุฟเฟ่ต์ เมกาบางนา</t>
  </si>
  <si>
    <t>https://web.hungryhub.com/restaurants/you-i-premium-suki-buffet-mega-bangna-bangkok-thailand</t>
  </si>
  <si>
    <t>Bang Na, Samut Prakan</t>
  </si>
  <si>
    <t>You&amp;I Premium Suki Buffet Central Westgate</t>
  </si>
  <si>
    <t>ยูแอนด์ไอ พรีเมี่ยมสุกี้บุฟเฟ่ต์ เซ็นทรัลเวสต์เกต</t>
  </si>
  <si>
    <t>https://web.hungryhub.com/restaurants/you-i-premium-suki-buffet-central-westgate-bangkok</t>
  </si>
  <si>
    <t>Bang Kapi</t>
  </si>
  <si>
    <t>You&amp;I Premium Suki Buffet Central Eastville</t>
  </si>
  <si>
    <t>ยูแอนด์ไอ พรีเมี่ยมสุกี้บุฟเฟ่ต์ เซ็นทรัลอีสวิลล์</t>
  </si>
  <si>
    <t>https://web.hungryhub.com/restaurants/you-i-premium-suki-buffet-central-eastville-bangkok</t>
  </si>
  <si>
    <t>You&amp;I Premium Suki Buffet Zpell Future Park Rangsit</t>
  </si>
  <si>
    <t>ยูแอนด์ไอ พรีเมี่ยมสุกี้บุฟเฟ่ต์ สเปลล์ฟิวเจอร์พาร์ค รังสิต</t>
  </si>
  <si>
    <t>https://web.hungryhub.com/restaurants/you-i-premium-suki-buffet-zpell-future-park-rangsit-bangkok</t>
  </si>
  <si>
    <t>Earw Thai Suki Boran Central Plaza Rama 3</t>
  </si>
  <si>
    <t>เอี่ยวไถ่ สุกี้โบราณ เซ็นทรัล พระราม 3</t>
  </si>
  <si>
    <t>https://web.hungryhub.com/restaurants/earw-thai-suki-boran-central-plaza-rama-3-bangkok-thailand</t>
  </si>
  <si>
    <t>Earw Thai Suki Boran Central Plaza WestGate</t>
  </si>
  <si>
    <t>เอี่ยวไถ่ สุกี้โบราณ เซ็นทรัล พลาซ่า เวสต์เกต</t>
  </si>
  <si>
    <t>https://web.hungryhub.com/restaurants/earw-thai-suki-boran-central-plaza-westgate-bangkok-thailand</t>
  </si>
  <si>
    <t>Bang Kapi, Khlong Toei</t>
  </si>
  <si>
    <t>เอี่ยวไถ่ สุกี้โบราณ ซีคอนสแควร์ ศรีนครินทร์</t>
  </si>
  <si>
    <t>https://web.hungryhub.com/restaurants/earw-thai-suki-boran-seacon-square-srinagarindra-bangkok</t>
  </si>
  <si>
    <t>On Nut</t>
  </si>
  <si>
    <t>Prawet</t>
  </si>
  <si>
    <t>Earw Thai Suki Boran K Village</t>
  </si>
  <si>
    <t>เอี่ยวไถ่ สุกี้โบราณ เค วิลเลจ</t>
  </si>
  <si>
    <t>https://web.hungryhub.com/restaurants/earw-thai-suki-boran-k-village-bangkok</t>
  </si>
  <si>
    <t>Chowpati Indian Street Food Bangkok</t>
  </si>
  <si>
    <t>ชาวพาติ อินเดียน สตรีทฟู้ด</t>
  </si>
  <si>
    <t>https://web.hungryhub.com/restaurants/chowpati-indian-street-food-bangkok</t>
  </si>
  <si>
    <t>Indian, Chinese, Fusion</t>
  </si>
  <si>
    <t>You&amp;I Premium Suki Buffet Samyan Mitrtown</t>
  </si>
  <si>
    <t>ยูแอนด์ไอ พรีเมี่ยมสุกี้บุฟเฟ่ต์ สามย่านมิตรทาวน์</t>
  </si>
  <si>
    <t>https://web.hungryhub.com/restaurants/you-i-premium-suki-buffet-samyan-mitrtown-bangkok</t>
  </si>
  <si>
    <t>Sam Yan</t>
  </si>
  <si>
    <t>You&amp;I Premium Suki Buffet The Nine Center</t>
  </si>
  <si>
    <t>ยูแอนด์ไอ พรีเมี่ยมสุกี้บุฟเฟ่ต์ เดอะไนน์เซ็นเตอร์พระราม 9</t>
  </si>
  <si>
    <t>https://web.hungryhub.com/restaurants/you-i-premium-suki-buffet-the-nine-center-bangkok</t>
  </si>
  <si>
    <t>Phatthanakan</t>
  </si>
  <si>
    <t>Suan Luang</t>
  </si>
  <si>
    <t>VANIDA Bangkok</t>
  </si>
  <si>
    <t>วนิดาแบงค็อก</t>
  </si>
  <si>
    <t>https://web.hungryhub.com/restaurants/vanida-bangkok</t>
  </si>
  <si>
    <t>กวง ซีฟู๊ด รัชดา</t>
  </si>
  <si>
    <t>https://web.hungryhub.com/restaurants/kuang-seafood-ratchada-bangkok-thailand</t>
  </si>
  <si>
    <t>Huai Kwang</t>
  </si>
  <si>
    <t>Thai, Chinese</t>
  </si>
  <si>
    <t>You&amp;I Premium Suki Buffet Fashion Island</t>
  </si>
  <si>
    <t>ยูแอนด์ไอ พรีเมี่ยมสุกี้บุฟเฟ่ต์ แฟชั่นไอส์แลนด์</t>
  </si>
  <si>
    <t>https://web.hungryhub.com/restaurants/you-i-premium-suki-buffet-fashion-island-bangkok</t>
  </si>
  <si>
    <t>You&amp;I Premium Suki Buffet The Mall Bangkae</t>
  </si>
  <si>
    <t>ยูแอนด์ไอ พรีเมี่ยมสุกี้บุฟเฟ่ต์ เดอะมอลล์บางแค</t>
  </si>
  <si>
    <t>https://web.hungryhub.com/restaurants/you-i-premium-suki-buffet-the-mall-bangkae-bangkok</t>
  </si>
  <si>
    <t>You&amp;I Premium Suki Buffet The EmQuartier</t>
  </si>
  <si>
    <t>ยูแอนด์ไอ พรีเมี่ยมสุกี้บุฟเฟ่ต์ เอ็มควอเทียร์</t>
  </si>
  <si>
    <t>https://web.hungryhub.com/restaurants/you-i-premium-suki-buffet-the-emquartier-bangkok-thailand</t>
  </si>
  <si>
    <t>Kingkong Yakiniku Buffet Ekamai</t>
  </si>
  <si>
    <t>คิงคอง ยากินิกุ บุฟเฟ่ต์ เอกมัย</t>
  </si>
  <si>
    <t>https://web.hungryhub.com/restaurants/kingkong-yakiniku-buffet-ekamai-bangkok</t>
  </si>
  <si>
    <t>Ekkamai</t>
  </si>
  <si>
    <t>คิงคอง ยากินิกุ บุฟเฟ่ต์ ยูไนเต็ด ทาวเวอร์ สีลม</t>
  </si>
  <si>
    <t>https://web.hungryhub.com/restaurants/kingkong-yakiniku-buffet-united-center-silom-bangkok</t>
  </si>
  <si>
    <t>You&amp;I Premium Suki Buffet The Crystal Ratchapruek</t>
  </si>
  <si>
    <t>ยูแอนด์ไอ พรีเมี่ยมสุกี้บุฟเฟ่ต์ เดอะคริสตัลราชพฤกษ์</t>
  </si>
  <si>
    <t>https://web.hungryhub.com/restaurants/you-i-premium-suki-buffet-the-crystal-ratchapruek-bangkok-thailand-1410</t>
  </si>
  <si>
    <t>Oaker Steak</t>
  </si>
  <si>
    <t>โอ๊คเกอร์ สเต็ก</t>
  </si>
  <si>
    <t>https://web.hungryhub.com/restaurants/oaker-steak-bangkok</t>
  </si>
  <si>
    <t>Tha Phra</t>
  </si>
  <si>
    <t>Steakhouse, International, American</t>
  </si>
  <si>
    <t>เดอะ ซีฟู้ด คาเฟ่ แอนด์ เรสเตอรองท์</t>
  </si>
  <si>
    <t>https://web.hungryhub.com/restaurants/the-seafood-cafe-restaurant-bangkok-thailand</t>
  </si>
  <si>
    <t>Samphanthawong</t>
  </si>
  <si>
    <t>Thai, Chinese, International, Fusion</t>
  </si>
  <si>
    <t>Caishen Cafe (Kasetnawamin)</t>
  </si>
  <si>
    <t>ไคเชน คาเฟ่ (เกษตรนวมินทร์)</t>
  </si>
  <si>
    <t>https://web.hungryhub.com/restaurants/caishen-cafe-kasetnawamin-bangkok</t>
  </si>
  <si>
    <t>Kaset Nawamin</t>
  </si>
  <si>
    <t>European, Italian, International, Fusion</t>
  </si>
  <si>
    <t>The House of Smooth Curry - The Athenee Hotel</t>
  </si>
  <si>
    <t>เดอะ เฮาส์ ออฟ สมูท เคอร์รี่ - โรงแรม ดิ แอทธินี</t>
  </si>
  <si>
    <t>https://web.hungryhub.com/restaurants/the-house-of-smooth-curry-the-athenee-hotel-bangkok</t>
  </si>
  <si>
    <t>The Silk Road - The Athenee Hotel</t>
  </si>
  <si>
    <t>เดอะซิลค์ โร้ด @ โรงแรม ดิ แอทธินี</t>
  </si>
  <si>
    <t>https://web.hungryhub.com/restaurants/the-silk-road-the-athenee-hotel-bangkok</t>
  </si>
  <si>
    <t>พระยา คิทเช่น แบงค็อกแมริออท เดอะ สุรวงศ์</t>
  </si>
  <si>
    <t>https://web.hungryhub.com/restaurants/praya-kitchen-bangkok-marriott-hotel-the-surawongse</t>
  </si>
  <si>
    <t>Benares Modern Indian Cuisine Bangkok</t>
  </si>
  <si>
    <t>เบนาเรส โมเดิร์น อินเดียน คูซีน แบงค็อก</t>
  </si>
  <si>
    <t>https://web.hungryhub.com/restaurants/benares-modern-indian-cuisine-bangkok</t>
  </si>
  <si>
    <t>Indian, International, Fusion</t>
  </si>
  <si>
    <t>Thara Thong Royal Orchid Sheraton</t>
  </si>
  <si>
    <t>ธาราทอง โรงแรม รอยัล ออคิด เชอราตัน</t>
  </si>
  <si>
    <t>https://web.hungryhub.com/restaurants/thara-thong-royal-orchid-sheraton-bangkok-thailand</t>
  </si>
  <si>
    <t>Charoen Krung</t>
  </si>
  <si>
    <t>Thai, Thai Isaan, Thai Southern, Thai Northern</t>
  </si>
  <si>
    <t>พาย @ เดอะเฮาส์ออนสาทร</t>
  </si>
  <si>
    <t>https://web.hungryhub.com/restaurants/paii-at-the-house-on-sathorn-bangkok</t>
  </si>
  <si>
    <t>Bang Rak, Sathon</t>
  </si>
  <si>
    <t>The Allium Bangkok at The Athenee Hotel</t>
  </si>
  <si>
    <t>ดิ แอลเลียม แบงค็อก @ ดิ แอทธินี โฮเทล แบงค็อก</t>
  </si>
  <si>
    <t>https://web.hungryhub.com/restaurants/the-allium-bangkok-at-the-athenee-hotel</t>
  </si>
  <si>
    <t>French, Fusion, European</t>
  </si>
  <si>
    <t>Zest Bar &amp; Terrace @ The Westin Grande Sukhumvit</t>
  </si>
  <si>
    <t>เซสท์ บาร์ แอนด์ เทอเรส @ เดอะเวสทิน แกรนด์ สุขุมวิท</t>
  </si>
  <si>
    <t>https://web.hungryhub.com/restaurants/zest-bar-terrace-the-westin-grande-sukhumvit-bangkok</t>
  </si>
  <si>
    <t>085-199-4557</t>
  </si>
  <si>
    <t>La Tavola Renaissance Bangkok</t>
  </si>
  <si>
    <t>ลา ทาโวล่า โรงแรมเรเนซองซ์ กรุงเทพฯ</t>
  </si>
  <si>
    <t>https://web.hungryhub.com/restaurants/la-tavola-renaissance-bangkok</t>
  </si>
  <si>
    <t>Chidlom</t>
  </si>
  <si>
    <t>The Bakery at The Athenee Hotel</t>
  </si>
  <si>
    <t>เดอะ เบเกอรี่ @ ดิ แอทธินี โฮเทล</t>
  </si>
  <si>
    <t>https://web.hungryhub.com/restaurants/the-bakery-at-the-athenee-hotel-bangkok-thailand</t>
  </si>
  <si>
    <t>International, French, Fusion, Thai, European</t>
  </si>
  <si>
    <t>ซีน เรสเตอรอง แอนด์ บาร์</t>
  </si>
  <si>
    <t>https://web.hungryhub.com/restaurants/seen-rooftop-avani-riverside-bangkok</t>
  </si>
  <si>
    <t>Thonburi</t>
  </si>
  <si>
    <t>เบนิฮานา ริเวอร์ไซด์ พลาซ่า</t>
  </si>
  <si>
    <t>https://web.hungryhub.com/restaurants/benihana-at-riverside-plaza-bangkok</t>
  </si>
  <si>
    <t>Manohra Cruises Bangkok</t>
  </si>
  <si>
    <t>มโนราห์ ครุยส์</t>
  </si>
  <si>
    <t>https://web.hungryhub.com/restaurants/manohra-cruises-bangkok</t>
  </si>
  <si>
    <t>เฟลเวอร์ส โรงแรมเรเนซองส์ กรุงเทพฯ</t>
  </si>
  <si>
    <t>https://web.hungryhub.com/restaurants/flavors-at-renaissance-bangkok</t>
  </si>
  <si>
    <t>Bang Rak, Pathum Wan</t>
  </si>
  <si>
    <t>International, Fusion, Thai, European</t>
  </si>
  <si>
    <t>Moom Muum Park Terminal 21 Asok</t>
  </si>
  <si>
    <t>มูมมาม พาร์ค เทอมินอล 21 อโศก</t>
  </si>
  <si>
    <t>https://web.hungryhub.com/restaurants/moom-muum-park-terminal-21-asok-bangkok</t>
  </si>
  <si>
    <t>Panorama Crowne Plaza Bangkok Lumpini Park</t>
  </si>
  <si>
    <t>ห้องอาหาร พาโนรามา โรงแรมคราวน์ พลาซ่า กรุงเทพฯ ลุมพินี พาร์ค</t>
  </si>
  <si>
    <t>https://web.hungryhub.com/restaurants/panorama-crowne-plaza-bangkok-lumpini-park</t>
  </si>
  <si>
    <t>ตะเกียง โรงแรมเรเนซองส์ รีสอร์ท แอนด์ สปา (ภูเก็ต)</t>
  </si>
  <si>
    <t>https://web.hungryhub.com/restaurants/takieng-at-renaissance-resort-spa-phuket</t>
  </si>
  <si>
    <t>Skyview Hotel Sukhumvit Soi 24 Staycation</t>
  </si>
  <si>
    <t>โรงแรมสกายวิว สุขุมวิท 24 สเตเคชั่น</t>
  </si>
  <si>
    <t>https://web.hungryhub.com/restaurants/skyview-hotel-sukhumvit-soi-24-staycation-bangkok-thailand</t>
  </si>
  <si>
    <t>Chao Leh Kitchen @ Four Points by Sheraton Phuket Patong Beach Resort (Phuket)</t>
  </si>
  <si>
    <t>ชาวเล คิทเช่น โรงแรมโฟร์พอยท์ส บาย เชอราตัน ภูเก็ต ป่าตอง บีช รีสอร์ท (ภูเก็ต)</t>
  </si>
  <si>
    <t>https://web.hungryhub.com/restaurants/chao-leh-kitchen-four-points-by-sheraton-phuket-patong-beach-resort-phuket</t>
  </si>
  <si>
    <t>Rossini's at Sheraton Grande Sukhumvit A Luxury Collection Hotel</t>
  </si>
  <si>
    <t>https://web.hungryhub.com/restaurants/rossini-s-at-sheraton-grande-sukhumvit-a-luxury-collection-hotel-bangkok</t>
  </si>
  <si>
    <t>ฟาลาเบลล่า ริเวอร์ ฟร้อนท์ ไอคอนสยาม</t>
  </si>
  <si>
    <t>https://web.hungryhub.com/restaurants/fallabella-river-front-iconsiam-bangkok</t>
  </si>
  <si>
    <t>International, Fusion, European</t>
  </si>
  <si>
    <t>Sushi Seki Siam Paragon (5th Floor)</t>
  </si>
  <si>
    <t>ซูชิ เซกิ สยามพารากอน (ชั้น 5)</t>
  </si>
  <si>
    <t>https://web.hungryhub.com/restaurants/sushi-seki-siam-paragon-5th-floor-bangkok</t>
  </si>
  <si>
    <t>Sushi Seki The Emquartier</t>
  </si>
  <si>
    <t>ซูชิ เซกิ เอ็มควอเทียร์</t>
  </si>
  <si>
    <t>https://web.hungryhub.com/restaurants/sushi-seki-the-emquartier-bangkok-thailand</t>
  </si>
  <si>
    <t>The Coffee Club Singha Complex</t>
  </si>
  <si>
    <t>เดอะ คอฟฟี่ คลับ สิงห์คอมเพล็กซ์</t>
  </si>
  <si>
    <t>https://web.hungryhub.com/restaurants/the-coffee-club-singha-complex-bangkok</t>
  </si>
  <si>
    <t>Ratchada</t>
  </si>
  <si>
    <t>Fusion, International, American, Thai, European</t>
  </si>
  <si>
    <t>The Coffee Club Wireless Road</t>
  </si>
  <si>
    <t>เดอะ คอฟฟี่ คลับ ถนนวิทยุ</t>
  </si>
  <si>
    <t>https://web.hungryhub.com/restaurants/the-coffee-club-wireless-road-bangkok</t>
  </si>
  <si>
    <t>The Coffee Club Maitria Hotel</t>
  </si>
  <si>
    <t>เดอะ คอฟฟี่ คลับ โรงแรมมายเทรียณ์ สุขุมวิท 18</t>
  </si>
  <si>
    <t>https://web.hungryhub.com/restaurants/the-coffee-club-maitria-hotel-bangkok</t>
  </si>
  <si>
    <t>The Coffee Club Chatrium Sathorn Narathiwas 24</t>
  </si>
  <si>
    <t>https://web.hungryhub.com/restaurants/the-coffee-club-chatrium-sathorn-narathiwas-24-bangkok</t>
  </si>
  <si>
    <t>The Coffee Club Mode Sathorn BTS Surasak</t>
  </si>
  <si>
    <t>เดอะ คอฟฟี่ คลับ โหมด สาธร โฮเทล</t>
  </si>
  <si>
    <t>https://web.hungryhub.com/restaurants/the-coffee-club-mode-sathorn-bts-surasak-bangkok</t>
  </si>
  <si>
    <t>The Coffee Club River City</t>
  </si>
  <si>
    <t>เดอะ คอฟฟี่ คลับ ริเวอร์ซิตี้</t>
  </si>
  <si>
    <t>https://web.hungryhub.com/restaurants/the-coffee-club-river-city-bangkok-thailand</t>
  </si>
  <si>
    <t>Bang Rak, Samphanthawong</t>
  </si>
  <si>
    <t>Thai, American, European, Australian</t>
  </si>
  <si>
    <t>The Coffee Club Holiday Inn Express Sathorn</t>
  </si>
  <si>
    <t>เดอะ คอฟฟี่ คลับ ฮอลิเดย์อินน์เอ็กซ์เพรสสาทร</t>
  </si>
  <si>
    <t>https://web.hungryhub.com/restaurants/the-coffee-club-holiday-inn-express-sathorn-bangkok</t>
  </si>
  <si>
    <t>The Coffee Club Tha Maharaj</t>
  </si>
  <si>
    <t>เดอะ คอฟฟี่ คลับ ท่ามหาราช</t>
  </si>
  <si>
    <t>https://web.hungryhub.com/restaurants/the-coffee-club-tha-maharaj-bangkok-thailand</t>
  </si>
  <si>
    <t>Maharaj</t>
  </si>
  <si>
    <t>Phra Nakhon</t>
  </si>
  <si>
    <t>Shintaro at Anantara Siam Hotel</t>
  </si>
  <si>
    <t>ชินทาโร่ โรงแรมอนันตรา สยาม กรุงเทพ</t>
  </si>
  <si>
    <t>https://web.hungryhub.com/restaurants/shintaro-at-anantara-siam-hotel-bangkok</t>
  </si>
  <si>
    <t>Rajdamri</t>
  </si>
  <si>
    <t>Baan Khanitha and Gallery Sathorn</t>
  </si>
  <si>
    <t>บ้านขนิษฐา แอนด์ แกเลอรี่ สาทร</t>
  </si>
  <si>
    <t>https://web.hungryhub.com/restaurants/baan-khanitha-and-gallery-sathorn-bangkok-thailand</t>
  </si>
  <si>
    <t>Spice &amp; Barley Anantara Riverside Bangkok Resort</t>
  </si>
  <si>
    <t>สไปซ์ แอนด์ บาร์เลย์ อนันตรา ริเวอร์ไซด์ กรุงเทพฯ รีสอร์ท</t>
  </si>
  <si>
    <t>https://web.hungryhub.com/restaurants/spice-barley-anantara-riverside-bangkok-resort</t>
  </si>
  <si>
    <t>ห้องอาหารอัลบริเซียส์ โรงแรมชาเทรียม เรซิเดนซ์ สาทร</t>
  </si>
  <si>
    <t>https://web.hungryhub.com/restaurants/albricias-at-chatrium-residence-sathorn-bangkok-thailand-1728</t>
  </si>
  <si>
    <t>026720200, 0911201859</t>
  </si>
  <si>
    <t>Mediterranean, Spanish</t>
  </si>
  <si>
    <t>Banyan Tree Bangkok Staycation</t>
  </si>
  <si>
    <t>โรงแรมบันยันทรี บางกอก สเตเคชั่น</t>
  </si>
  <si>
    <t>https://web.hungryhub.com/restaurants/banyan-tree-bangkok-staycation</t>
  </si>
  <si>
    <t>Rim Talay @ Amari Patong (Phuket)</t>
  </si>
  <si>
    <t>ริมทะเล @ Amari Patong Phuket (ภูเก็ต)</t>
  </si>
  <si>
    <t>https://web.hungryhub.com/restaurants/rim-talay-amari-patong-phuket</t>
  </si>
  <si>
    <t>Thai Southern</t>
  </si>
  <si>
    <t>Thai Southern, Thai</t>
  </si>
  <si>
    <t>จัมโบ้ ซีฟู้ด ไอคอนสยาม</t>
  </si>
  <si>
    <t>https://web.hungryhub.com/restaurants/jumbo-seafood-iconsiam-bangkok</t>
  </si>
  <si>
    <t>Singaporean, Chinese</t>
  </si>
  <si>
    <t>สเตลล่า พาเลซ 79th floor ใบหยก สกาย 79th floor</t>
  </si>
  <si>
    <t>https://web.hungryhub.com/restaurants/stella-palace-79th-floor-at-baiyoke-sky-hotel-79th-floor-bangkok</t>
  </si>
  <si>
    <t>Phaya Thai</t>
  </si>
  <si>
    <t>Chinese, International, Japanese, Fusion</t>
  </si>
  <si>
    <t>เดอะ แมป มีสไตล์ มิวเซียม โฮเต็ล</t>
  </si>
  <si>
    <t>https://web.hungryhub.com/restaurants/the-map-mestyle-museum-hotel-bangkok</t>
  </si>
  <si>
    <t>International, Thai</t>
  </si>
  <si>
    <t>Tsu Japanese Restaurant at JW Marriott Hotel Bangkok</t>
  </si>
  <si>
    <t>ห้องอาหารญี่ปุ่นสึ JW Marriott Hotel Bangkok</t>
  </si>
  <si>
    <t>https://web.hungryhub.com/restaurants/tsu-japanese-restaurant-at-jw-marriott-hotel-bangkok</t>
  </si>
  <si>
    <t>Chuan Kitchen CentralWorld</t>
  </si>
  <si>
    <t>ชวนคิทเช่น เซ็นทรัลเวิลด์</t>
  </si>
  <si>
    <t>https://web.hungryhub.com/restaurants/chuan-kitchen-centralworld-bangkok</t>
  </si>
  <si>
    <t>เสวย ริเวอร์วิว พระราม3</t>
  </si>
  <si>
    <t>https://web.hungryhub.com/restaurants/savoey-riverview-rama-3-bangkok</t>
  </si>
  <si>
    <t>086-300-8566</t>
  </si>
  <si>
    <t>Hong Kong Fisherman</t>
  </si>
  <si>
    <t>ฮ่องกงฟิชเชอร์แมน</t>
  </si>
  <si>
    <t>https://web.hungryhub.com/restaurants/hong-kong-fisherman-bangkok</t>
  </si>
  <si>
    <t>Pak Kret</t>
  </si>
  <si>
    <t>Neta Grill Central Westgate</t>
  </si>
  <si>
    <t>เนตะ กริว เซ็นทรัลเวสต์เกต</t>
  </si>
  <si>
    <t>https://web.hungryhub.com/restaurants/neta-grill-central-westgate-bangkok-thailand</t>
  </si>
  <si>
    <t>More Than a Game Cafe</t>
  </si>
  <si>
    <t>มอร์ แดน อะ เกม คาเฟ่</t>
  </si>
  <si>
    <t>https://web.hungryhub.com/restaurants/more-than-a-game-cafe-bangkok</t>
  </si>
  <si>
    <t>Banthat Thong</t>
  </si>
  <si>
    <t>European, International, American</t>
  </si>
  <si>
    <t>Zhang Restaurant (Rama Gardens Hotel)</t>
  </si>
  <si>
    <t>ห้องอาหารจีน ชาง (โรงแรมรามา การ์เด้นส์)</t>
  </si>
  <si>
    <t>https://web.hungryhub.com/restaurants/zhang-restaurant-rama-gardens-hotel-bangkok-thailand</t>
  </si>
  <si>
    <t>02 558 7888</t>
  </si>
  <si>
    <t>Rangsit</t>
  </si>
  <si>
    <t>Zeta Café Holiday Inn Bangkok Sukhumvit 22</t>
  </si>
  <si>
    <t>เซต้า คาเฟ่ โรงแรม ฮอลิเดย์อินน์ สุขุมวิท 22</t>
  </si>
  <si>
    <t>https://web.hungryhub.com/restaurants/zeta-cafe-holiday-inn-bangkok-sukhumvit-22</t>
  </si>
  <si>
    <t>International, Fusion, American, Thai</t>
  </si>
  <si>
    <t>ห้องอาหารฟิฟท์ตี้ เซเว่น สตรีท โรงแรมแมริออท</t>
  </si>
  <si>
    <t>https://web.hungryhub.com/restaurants/57th-street-marriott-sukhumvit-57-bangkok</t>
  </si>
  <si>
    <t>The Coffee Club Royal Garden Plaza (Pattaya)</t>
  </si>
  <si>
    <t>เดอะ คอฟฟี่ คลับ รอยัลการ์เด้นพลาซ่า (พัทยา)</t>
  </si>
  <si>
    <t>https://web.hungryhub.com/restaurants/the-coffee-club-royal-garden-plaza-pattaya</t>
  </si>
  <si>
    <t>The Coffee Club Boat Avenue (Phuket)</t>
  </si>
  <si>
    <t>เดอะ คอฟฟี่ คลับโบ๊ทอเวนิว (ภูเก็ต)</t>
  </si>
  <si>
    <t>https://web.hungryhub.com/restaurants/the-coffee-club-boat-avenue-phuket</t>
  </si>
  <si>
    <t>The Coffee Club Day Inn (Phuket)</t>
  </si>
  <si>
    <t>เดอะ คอฟฟี่ คลับ เดย์ อิน (ภูเก็ต)</t>
  </si>
  <si>
    <t>https://web.hungryhub.com/restaurants/the-coffee-club-day-inn-phuket</t>
  </si>
  <si>
    <t>The Coffee Club Turtle Village (Phuket)</t>
  </si>
  <si>
    <t>เดอะ คอฟฟี่ คลับ เทอเทิลวิลเลจ (ภูเก็ต)</t>
  </si>
  <si>
    <t>https://web.hungryhub.com/restaurants/the-coffee-club-turtle-village-phuket</t>
  </si>
  <si>
    <t>River Barge at Chatrium Hotel Riverside Bangkok</t>
  </si>
  <si>
    <t>https://web.hungryhub.com/restaurants/river-barge-at-chatrium-hotel-riverside-bangkok</t>
  </si>
  <si>
    <t>Bang Kho Laem, Sathon</t>
  </si>
  <si>
    <t>International, Chinese, Thai, European</t>
  </si>
  <si>
    <t>Muteki by Mugendai Samyan Mitrtown</t>
  </si>
  <si>
    <t>มูเทกิ บาย มูเกนได สามย่านมิตรทาวน์</t>
  </si>
  <si>
    <t>https://web.hungryhub.com/restaurants/muteki-by-mugendai-samyan-mitrtown-bangkok-thailand</t>
  </si>
  <si>
    <t>Sumo 888 Izakaya Ari</t>
  </si>
  <si>
    <t>ซูโม่ 888 อิซากายะ อารีย์สัมพันธ์</t>
  </si>
  <si>
    <t>https://web.hungryhub.com/restaurants/sumo-888-izakaya-ari-bangkok-thailand</t>
  </si>
  <si>
    <t>0834767524,097-0025328,085-2295555</t>
  </si>
  <si>
    <t>Samsen</t>
  </si>
  <si>
    <t>สเปคทรัม เลาจน์ แอนด์ บาร์ โรงแรมไฮแอท รีเจนซี่ กรุงเทพฯ สุขุมวิท</t>
  </si>
  <si>
    <t>https://web.hungryhub.com/restaurants/spectrum-rooftop-at-hyatt-regency-bangkok-sukhumvit</t>
  </si>
  <si>
    <t>European, International, Italian</t>
  </si>
  <si>
    <t>Kouen Premium Buffet AIA Capital Center</t>
  </si>
  <si>
    <t>โคเอ็น พรีเมี่ยม บุฟเฟ่ต์ เอไอเอ แคปปิตอล เซ็นเตอร์</t>
  </si>
  <si>
    <t>https://web.hungryhub.com/restaurants/kouen-premium-buffet-aia-capital-center-bangkok</t>
  </si>
  <si>
    <t>Din Daeng, Huai Kwang</t>
  </si>
  <si>
    <t>Kouen Premium Buffet The Sense Pinklao</t>
  </si>
  <si>
    <t>โคเอ็น พรีเมี่ยม บุฟเฟ่ต์ เดอะ เซ้นส์ ปิ่นเกล้า</t>
  </si>
  <si>
    <t>https://web.hungryhub.com/restaurants/kouen-premium-buffet-the-sense-pinklao-bangkok</t>
  </si>
  <si>
    <t>Pinklao</t>
  </si>
  <si>
    <t>Kouen Premium Buffet Mega Bangna</t>
  </si>
  <si>
    <t>โคเอ็น พรีเมี่ยม บุฟเฟ่ต์ เมกาบางนา</t>
  </si>
  <si>
    <t>https://web.hungryhub.com/restaurants/kouen-premium-buffet-mega-bangna-bangkok</t>
  </si>
  <si>
    <t>Kouen Premium Buffet Empire Tower Sathorn</t>
  </si>
  <si>
    <t>โคเอ็น พรีเมี่ยม บุฟเฟ่ต์ เอ็มไพร์ ทาวเวอร์ สาธร</t>
  </si>
  <si>
    <t>https://web.hungryhub.com/restaurants/kouen-premium-buffet-empire-tower-sathorn-bangkok</t>
  </si>
  <si>
    <t>Kouen Premium Buffet Siam Square One (Branch 1)</t>
  </si>
  <si>
    <t>โคเอ็น พรีเมี่ยม บุฟเฟ่ต์ สยามสแควร์วัน สาขา 1</t>
  </si>
  <si>
    <t>https://web.hungryhub.com/restaurants/kouen-premium-buffet-siam-square-one-branch-1-bangkok</t>
  </si>
  <si>
    <t>Siam</t>
  </si>
  <si>
    <t>Hong Teh Chinese Restaurant</t>
  </si>
  <si>
    <t>ภัตตาคารจีนฮ่องเต้</t>
  </si>
  <si>
    <t>https://web.hungryhub.com/restaurants/hong-teh-chinese-restaurant-bangkok</t>
  </si>
  <si>
    <t>Chinese, International, Thai</t>
  </si>
  <si>
    <t>Baba Beach Club Natai at Sri Panwa (Phang-nga)</t>
  </si>
  <si>
    <t>https://web.hungryhub.com/restaurants/baba-beach-club-natai-at-sri-panwa-phang-nga-phuket</t>
  </si>
  <si>
    <t>Phang-Nga</t>
  </si>
  <si>
    <t>International, Fusion, Thai, Thai Southern</t>
  </si>
  <si>
    <t>สิริมหรรณพ</t>
  </si>
  <si>
    <t>https://web.hungryhub.com/restaurants/sirimahannop-asiatique-the-riverfront-bangkok</t>
  </si>
  <si>
    <t>Thai, International, Fusion, European</t>
  </si>
  <si>
    <t>Kenny Rogers Roasters (Phuket)</t>
  </si>
  <si>
    <t>เคนนี่ โรเจอร์ โรสเตอร์ส (ภูเก็ต)</t>
  </si>
  <si>
    <t>https://web.hungryhub.com/restaurants/kenny-rogers-roasters-phuket</t>
  </si>
  <si>
    <t>Praram 9 Kaiyang The Promenade</t>
  </si>
  <si>
    <t>พระราม 9 ไก่ย่าง เดอะพรอมานาด</t>
  </si>
  <si>
    <t>https://web.hungryhub.com/restaurants/praram-9-kaiyang-the-promenade-bangkok-thailand-1903</t>
  </si>
  <si>
    <t>Praram 9 Kaiyang The Market Bangkok</t>
  </si>
  <si>
    <t>พระราม 9 ไก่ย่าง เดอะมาร์เก็ตแบงคอก</t>
  </si>
  <si>
    <t>https://web.hungryhub.com/restaurants/praram-9-kaiyang-the-market-bangkok</t>
  </si>
  <si>
    <t>Benihana JW Marriott (Phuket)</t>
  </si>
  <si>
    <t>เบนิฮาน่า ภูเก็ต</t>
  </si>
  <si>
    <t>https://web.hungryhub.com/restaurants/benihana-jw-marriott-phuket</t>
  </si>
  <si>
    <t>Japanese, Steakhouse</t>
  </si>
  <si>
    <t>Chatrium Residence Sathon Bangkok Staycation</t>
  </si>
  <si>
    <t>โรงแรม ชาเทรียม เรสซิเดนซ์ สาทร กรุงเทพฯ สเตเคชั่น</t>
  </si>
  <si>
    <t>https://web.hungryhub.com/restaurants/chatrium-residence-sathon-bangkok-staycation</t>
  </si>
  <si>
    <t>Praram 9 Kaiyang The Jas Ramindra</t>
  </si>
  <si>
    <t>พระราม 9 ไก่ย่าง เดอะแจสรามอินทรา</t>
  </si>
  <si>
    <t>https://web.hungryhub.com/restaurants/praram-9-kaiyang-the-jas-ramindra-bangkok-thailand</t>
  </si>
  <si>
    <t>Bang Khen</t>
  </si>
  <si>
    <t>Chatrium Hotel Riverside Bangkok Staycation</t>
  </si>
  <si>
    <t>โรงแรมชาเทรียม ริเวอร์ไซด์ กรุงเทพ สเตเคชั่น</t>
  </si>
  <si>
    <t>https://web.hungryhub.com/restaurants/chatrium-hotel-riverside-bangkok-staycation</t>
  </si>
  <si>
    <t>มาซากิ บุฟเฟ่ต์ (ภูเก็ต)</t>
  </si>
  <si>
    <t>https://web.hungryhub.com/restaurants/masaaki-japanese-premium-buffet-phuket</t>
  </si>
  <si>
    <t>Le Mecier Bangkok</t>
  </si>
  <si>
    <t>เลอ เมอเซีย</t>
  </si>
  <si>
    <t>https://web.hungryhub.com/restaurants/le-mecier-bangkok</t>
  </si>
  <si>
    <t>The Dining Room at Grand Hyatt Erawan</t>
  </si>
  <si>
    <t>เดอะ ไดนิ่ง รูม โรงแรม แกรนด์ ไฮแอท เอราวัณ</t>
  </si>
  <si>
    <t>https://web.hungryhub.com/restaurants/the-dining-room-at-grand-hyatt-erawan-bangkok-thailand</t>
  </si>
  <si>
    <t>European, International, Japanese, Thai</t>
  </si>
  <si>
    <t>Oishi Eaterium Future Park Rangsit</t>
  </si>
  <si>
    <t>โออิชิ อีทเทอเรียม ฟิวเจอร์พาร์ค รังสิต</t>
  </si>
  <si>
    <t>https://web.hungryhub.com/restaurants/oishi-eaterium-future-park-rangsit-bangkok-thailand</t>
  </si>
  <si>
    <t>Japanese, International, Fusion, European</t>
  </si>
  <si>
    <t>Oishi Eaterium Seacon Square Srinagarindra</t>
  </si>
  <si>
    <t>โออิชิ อีทเทอเรียม ซีคอนสแควร์ ศรีนครินทร์</t>
  </si>
  <si>
    <t>https://web.hungryhub.com/restaurants/oishi-eaterium-seacon-square-srinagarindra-bangkok</t>
  </si>
  <si>
    <t>Oishi Eaterium Fashion Island</t>
  </si>
  <si>
    <t>โออิชิ อีทเทอเรียม แฟชั่นไอส์แลนด์</t>
  </si>
  <si>
    <t>https://web.hungryhub.com/restaurants/oishi-eaterium-fashion-island-bangkok-thailand</t>
  </si>
  <si>
    <t>Japanese, Fusion, American, European</t>
  </si>
  <si>
    <t>Oishi Eaterium Central Rama 9</t>
  </si>
  <si>
    <t>โออิชิ อีทเทอเรียม เซ็นทรัลพระราม 9</t>
  </si>
  <si>
    <t>https://web.hungryhub.com/restaurants/oishi-eaterium-central-rama-9-bangkok-thailand</t>
  </si>
  <si>
    <t>Japanese, Fusion, Thai, European</t>
  </si>
  <si>
    <t>Oishi Eaterium Central Korat (Nakhon Ratchasima)</t>
  </si>
  <si>
    <t>โออิชิ อีทเทอเรียม เซ็นทรัลพลาซา โคราช (Nakhon Ratchasima)</t>
  </si>
  <si>
    <t>https://web.hungryhub.com/restaurants/oishi-eaterium-central-korat-nakhon-ratchasima-khao-yai</t>
  </si>
  <si>
    <t>Khao Yai</t>
  </si>
  <si>
    <t>Korat</t>
  </si>
  <si>
    <t>Oishi Eaterium Samyan Mitrtown (New Concept)</t>
  </si>
  <si>
    <t>โออิชิ อีทเทอเรียม สามย่านมิตรทาวน์ (New Concept)</t>
  </si>
  <si>
    <t>https://web.hungryhub.com/restaurants/oishi-eaterium-samyan-mitrtown-new-concept-bangkok</t>
  </si>
  <si>
    <t>Ventisi Restaurant Centara Grand at CentralWorld</t>
  </si>
  <si>
    <t>เวนติซี เซ็นทาราแกรนด์เซ็นทรัลเวิลด์</t>
  </si>
  <si>
    <t>https://web.hungryhub.com/restaurants/ventisi-restaurant-centara-grand-at-centralworld-bangkok</t>
  </si>
  <si>
    <t>https://web.hungryhub.com/restaurants/the-sky-32-at-grande-centrepoint-hotel-pattaya</t>
  </si>
  <si>
    <t>Neta Grill Market Village Rangsit</t>
  </si>
  <si>
    <t>เนตะ กริว มาร์เก็ตวิลเลจรังสิตคลองสี่</t>
  </si>
  <si>
    <t>https://web.hungryhub.com/restaurants/neta-grill-market-village-rangsit-bangkok</t>
  </si>
  <si>
    <t>Tea Factory and More (Pattaya)</t>
  </si>
  <si>
    <t>ทีแฟคทอรี่ แอนด์ มอร์ (พัทยา)</t>
  </si>
  <si>
    <t>https://web.hungryhub.com/restaurants/tea-factory-and-more-pattaya</t>
  </si>
  <si>
    <t>European, Italian, International</t>
  </si>
  <si>
    <t>Somtum Villa (Pattaya)</t>
  </si>
  <si>
    <t>ส้มตำ วิลล่า (พัทยา)</t>
  </si>
  <si>
    <t>https://web.hungryhub.com/restaurants/somtum-villa-pattaya</t>
  </si>
  <si>
    <t>Tantitium (Phuket)</t>
  </si>
  <si>
    <t>ตันติเตี๊ยม (ภูเก็ต)</t>
  </si>
  <si>
    <t>https://web.hungryhub.com/restaurants/tantitium-phuket</t>
  </si>
  <si>
    <t>Don Giovanni Centara Grand at Central Plaza Ladprao Bangkok</t>
  </si>
  <si>
    <t>ดอน จิโอเวนนี เซ็นทาราแกรนด์ลาดพร้าว</t>
  </si>
  <si>
    <t>https://web.hungryhub.com/restaurants/don-giovanni-centara-grand-at-central-plaza-ladprao-bangkok</t>
  </si>
  <si>
    <t>Yin D House (Chonburi)</t>
  </si>
  <si>
    <t>ยินดีเฮ้าส์ (ชลบุรี)</t>
  </si>
  <si>
    <t>https://web.hungryhub.com/restaurants/yin-d-house-chonburi-pattaya</t>
  </si>
  <si>
    <t>Kongju Restaurant at Pathumwan Princess Hotel</t>
  </si>
  <si>
    <t>ห้องอาหารเกาหลีคองจู โรงแรมปทุมวันปริ๊นเซส</t>
  </si>
  <si>
    <t>https://web.hungryhub.com/restaurants/kongju-restaurant-at-pathumwan-princess-hotel-bangkok</t>
  </si>
  <si>
    <t>Nami Teppanyaki Steakhouse at JW Marriott Hotel Bangkok</t>
  </si>
  <si>
    <t>นามิ เทปปันยากิ สเต็กเฮ้าส์ JW Marriott Hotel Bangkok</t>
  </si>
  <si>
    <t>https://web.hungryhub.com/restaurants/nami-teppanyaki-steakhouse-at-jw-marriott-hotel-bangkok</t>
  </si>
  <si>
    <t>Steakhouse, Japanese</t>
  </si>
  <si>
    <t>Red Rose Chinese Restaurant &amp; Jazz Lounge at Shanghai Mansion</t>
  </si>
  <si>
    <t>ห้องอาหารเรดโรส โรงแรมเซี่ยงไฮ้แมนชั่น</t>
  </si>
  <si>
    <t>https://web.hungryhub.com/restaurants/red-rose-chinese-restaurant-jazz-lounge-at-shanghai-mansion-bangkok</t>
  </si>
  <si>
    <t>Beach Walk Cafe Bangsaen (Chonburi)</t>
  </si>
  <si>
    <t>บีชวอล์ค คาเฟ่ บางแสน (ชลบุรี)</t>
  </si>
  <si>
    <t>https://web.hungryhub.com/restaurants/beach-walk-cafe-bangsaen-chonburi-pattaya</t>
  </si>
  <si>
    <t>International, Italian, Thai, European</t>
  </si>
  <si>
    <t>JUMBO Seafood Siam Paragon</t>
  </si>
  <si>
    <t>จัมโบ้ ซีฟู้ด สยามพารากอน</t>
  </si>
  <si>
    <t>https://web.hungryhub.com/restaurants/jumbo-seafood-siam-paragon-bangkok</t>
  </si>
  <si>
    <t>Baba Poolclub at Sri Panwa (Phuket)</t>
  </si>
  <si>
    <t>บาบา พูลคลับ โรงแรมศรีพันวา (ภูเก็ต)</t>
  </si>
  <si>
    <t>https://web.hungryhub.com/restaurants/baba-poolclub-at-sri-panwa-phuket</t>
  </si>
  <si>
    <t>Shabu Henmee Watcharapol</t>
  </si>
  <si>
    <t>ชาบูเห็นหมี วัชรพล</t>
  </si>
  <si>
    <t>https://web.hungryhub.com/restaurants/shabu-henmee-watcharapol-bangkok</t>
  </si>
  <si>
    <t>Watcharapol</t>
  </si>
  <si>
    <t>Virgin Rooftop (Pattaya)</t>
  </si>
  <si>
    <t>Virgin Rooftop (พัทยา)</t>
  </si>
  <si>
    <t>https://web.hungryhub.com/restaurants/virgin-rooftop-pattaya</t>
  </si>
  <si>
    <t>International, Italian, Fusion, Thai, European</t>
  </si>
  <si>
    <t>Cairo Bangkok</t>
  </si>
  <si>
    <t>ไคโร แบงค็อก</t>
  </si>
  <si>
    <t>https://web.hungryhub.com/restaurants/cairo-bangkok</t>
  </si>
  <si>
    <t>Suan Luang, Bang Kapi</t>
  </si>
  <si>
    <t>International, Egyptian, Middle Eastern</t>
  </si>
  <si>
    <t>อ๊อกไซด์ คาเฟ่</t>
  </si>
  <si>
    <t>https://web.hungryhub.com/restaurants/oxide-cafe-bangkok</t>
  </si>
  <si>
    <t>Bang Kapi, Suan Luang</t>
  </si>
  <si>
    <t>European, Italian, Fusion, Thai</t>
  </si>
  <si>
    <t>Red Table 2024</t>
  </si>
  <si>
    <t>https://web.hungryhub.com/restaurants/red-table-2024-hua-hin</t>
  </si>
  <si>
    <t>Hua Hin</t>
  </si>
  <si>
    <t>nesyarogawati@gmail.com</t>
  </si>
  <si>
    <t>Argentinian</t>
  </si>
  <si>
    <t>Nakhon Si Thammarat, Samphanthawong, Ubonratchathani</t>
  </si>
  <si>
    <t>Argentinian, Italian, American, Brazilian, Australian</t>
  </si>
  <si>
    <t>เบนิฮาน่า โรงแรมแกรนด์เมอร์เคียว เอเทรียม กรุงเทพฯ</t>
  </si>
  <si>
    <t>https://web.hungryhub.com/restaurants/benihana-grand-mercure-bangkok-atrium</t>
  </si>
  <si>
    <t>Huai Kwang, Watthana</t>
  </si>
  <si>
    <t>Fei Ya at Renaissance Bangkok</t>
  </si>
  <si>
    <t>เฟยยา โรงแรมเรเนซองส์ กรุงเทพฯ</t>
  </si>
  <si>
    <t>https://web.hungryhub.com/restaurants/fei-ya-at-renaissance-bangkok</t>
  </si>
  <si>
    <t>Biscotti Anantara Siam Bangkok Hotel</t>
  </si>
  <si>
    <t>บิสก็อตติ โรงแรมอนันตรา สยาม กรุงเทพ</t>
  </si>
  <si>
    <t>https://web.hungryhub.com/restaurants/biscotti-anantara-siam-bangkok-hotel</t>
  </si>
  <si>
    <t>Mojjo Skyview Resort Patong (Phuket)</t>
  </si>
  <si>
    <t>โมจโจ สกายวิว รีสอร์ท ป่าตอง (ภูเก็ต)</t>
  </si>
  <si>
    <t>https://web.hungryhub.com/restaurants/mojjo-skyview-resort-patong-phuket</t>
  </si>
  <si>
    <t>The Coffee Club Samyan Mitrtown</t>
  </si>
  <si>
    <t>เดอะ คอฟฟี่ คลับ สามย่านมิตรทาวน์</t>
  </si>
  <si>
    <t>https://web.hungryhub.com/restaurants/the-coffee-club-samyan-mitrtown-bangkok-thailand</t>
  </si>
  <si>
    <t>PAUL Bakery The Emporium</t>
  </si>
  <si>
    <t>พอล เบเกอรี่ เอ็มโพเรียม</t>
  </si>
  <si>
    <t>https://web.hungryhub.com/restaurants/paul-bakery-the-emporium-bangkok</t>
  </si>
  <si>
    <t>Dynasty Centara Grand Central Ladprao</t>
  </si>
  <si>
    <t>https://web.hungryhub.com/restaurants/dynasty-centara-grand-central-ladprao-bangkok-thailand-2239</t>
  </si>
  <si>
    <t>Chatuchak</t>
  </si>
  <si>
    <t>https://web.hungryhub.com/restaurants/viu-the-st-regis-bangkok</t>
  </si>
  <si>
    <t>Mediterranean, International</t>
  </si>
  <si>
    <t>Beef Express Yothinpattana 3</t>
  </si>
  <si>
    <t>บีฟ เอ็กเพรส โยธินพัฒนา 3</t>
  </si>
  <si>
    <t>https://web.hungryhub.com/restaurants/beef-express-yothinpattana-3-bangkok</t>
  </si>
  <si>
    <t>Steakhouse, European</t>
  </si>
  <si>
    <t>Takiap Thong (Phuket)</t>
  </si>
  <si>
    <t>ตะเกียบทอง (ภูเก็ต)</t>
  </si>
  <si>
    <t>https://web.hungryhub.com/restaurants/takiap-thong-phuket</t>
  </si>
  <si>
    <t>Banana Beach Koh Hey (Phuket)</t>
  </si>
  <si>
    <t>บานาน่าบีช เกาะเฮ (ภูเก็ต)</t>
  </si>
  <si>
    <t>https://web.hungryhub.com/restaurants/banana-beach-koh-hey-phuket</t>
  </si>
  <si>
    <t>Dim Sun Bar (Phuket)</t>
  </si>
  <si>
    <t>https://web.hungryhub.com/restaurants/dim-sun-bar-phuket</t>
  </si>
  <si>
    <t>The Oyster Bay 101 True Digital Park</t>
  </si>
  <si>
    <t>https://web.hungryhub.com/restaurants/the-oyster-bay-101-true-digital-park-bangkok</t>
  </si>
  <si>
    <t>Bang Na, Phra Khanong</t>
  </si>
  <si>
    <t>Market Cafe Hyatt Regency Bangkok Sukhumvit</t>
  </si>
  <si>
    <t>มาร์เก็ตคาเฟ่ โรงแรม ไฮแอท รีเจนซี่ กรุงเทพฯ สุขุมวิท</t>
  </si>
  <si>
    <t>https://web.hungryhub.com/restaurants/market-cafe-hyatt-regency-bangkok-sukhumvit</t>
  </si>
  <si>
    <t>Yamazato at The Okura Prestige Bangkok</t>
  </si>
  <si>
    <t>https://web.hungryhub.com/restaurants/yamazato-at-the-okura-prestige-bangkok-thailand</t>
  </si>
  <si>
    <t>Sears &amp; Co. Bar and Grill Four Points by Sheraton Patong Beach Resort (Phuket)</t>
  </si>
  <si>
    <t>เซียร์ แอนด์ โค บาร์ แอนด์ กริลโฟร์พอยท์ส บาย เชอราตัน ป่าตองบีช รีสอร์ท (ภูเก็ต)</t>
  </si>
  <si>
    <t>https://web.hungryhub.com/restaurants/sears-co-bar-and-grill-four-points-by-sheraton-patong-beach-resort-phuket</t>
  </si>
  <si>
    <t>Oceanside Beach Club &amp; Restaurant (Hua Hin)</t>
  </si>
  <si>
    <t>โอเชียนไซด์ บีช คลับ &amp; เรสเตอรองท์ (หัวหิน)</t>
  </si>
  <si>
    <t>https://web.hungryhub.com/restaurants/oceanside-beach-club-restaurant-hua-hin</t>
  </si>
  <si>
    <t>Aleenta Restaurant in Aleenta Hua Hin Resort &amp; Spa (Hua hin)</t>
  </si>
  <si>
    <t>อลีนตา หัวหิน ปราณบุรี รีสอร์ต แอนด์ สปา (หัวหิน)</t>
  </si>
  <si>
    <t>https://web.hungryhub.com/restaurants/aleenta-restaurant-in-aleenta-hua-hin-resort-spa-hua-hin</t>
  </si>
  <si>
    <t>ข้าว เอกมัย</t>
  </si>
  <si>
    <t>https://web.hungryhub.com/restaurants/khao-ekkamai-bangkok</t>
  </si>
  <si>
    <t>ข้าว ถนนวิทยุ</t>
  </si>
  <si>
    <t>https://web.hungryhub.com/restaurants/khao-wireless-road-bangkok</t>
  </si>
  <si>
    <t>ริบรูม แอนด์ บาร์ สเต็กเฮ้าส์ The Landmark Bangkok</t>
  </si>
  <si>
    <t>https://web.hungryhub.com/restaurants/rib-room-bar-steakhouse-the-landmark-bangkok</t>
  </si>
  <si>
    <t>French, Steakhouse</t>
  </si>
  <si>
    <t>MoMo Café Courtyard Marriott Rajdamri</t>
  </si>
  <si>
    <t>https://web.hungryhub.com/restaurants/momo-cafe-courtyard-marriott-rajdamri-bangkok</t>
  </si>
  <si>
    <t>ALATi at Siam Kempinski Hotel Bangkok</t>
  </si>
  <si>
    <t>อลาตี้ โรงแรม สยาม เคมปินสกี้ กรุงเทพ</t>
  </si>
  <si>
    <t>https://web.hungryhub.com/restaurants/alati-at-siam-kempinski-hotel-bangkok</t>
  </si>
  <si>
    <t>Pathum Wan, Phaya Thai</t>
  </si>
  <si>
    <t>Sui Sian Restaurant The Landmark Bangkok Hotel</t>
  </si>
  <si>
    <t>ร้านอาหาร ซุย เซียน โรงแรมแลนด์มาร์ค</t>
  </si>
  <si>
    <t>https://web.hungryhub.com/restaurants/sui-sian-restaurant-the-landmark-bangkok-hotel</t>
  </si>
  <si>
    <t>Ploen Restaurant</t>
  </si>
  <si>
    <t>ร้านอาหารเพลิน</t>
  </si>
  <si>
    <t>https://web.hungryhub.com/restaurants/ploen-restaurant-bangkok</t>
  </si>
  <si>
    <t>Chatuchak, Don Mueang</t>
  </si>
  <si>
    <t>เดอะดิสทริคท์กริลล์รูม แอนด์ บาร์ โรงแรม บางกอก มาริออท โฮเทล สุขุมวิท</t>
  </si>
  <si>
    <t>https://web.hungryhub.com/restaurants/the-district-grill-room-bar-bangkok-marriott-hotel-sukhumvit</t>
  </si>
  <si>
    <t>Steakhouse, International</t>
  </si>
  <si>
    <t>Samui Aussie Steak &amp; Seafood (Samui)</t>
  </si>
  <si>
    <t>สมุย โอซี สเต็ก แอนด์ ซีฟู้ด (สมุย)</t>
  </si>
  <si>
    <t>https://web.hungryhub.com/restaurants/samui-aussie-steak-seafood-samui-koh-samui</t>
  </si>
  <si>
    <t>Koh Samui</t>
  </si>
  <si>
    <t>https://web.hungryhub.com/restaurants/oji-omakase-sathorn-bangkok</t>
  </si>
  <si>
    <t>UNO MAS at Centara Grand Central World</t>
  </si>
  <si>
    <t>อูโนมาส</t>
  </si>
  <si>
    <t>https://web.hungryhub.com/restaurants/uno-mas-at-centara-grand-central-world-bangkok</t>
  </si>
  <si>
    <t>YTSB SUSHIBAR - VIE Hotel Bangkok</t>
  </si>
  <si>
    <t>https://web.hungryhub.com/restaurants/ytsb-sushibar-vie-hotel-bangkok</t>
  </si>
  <si>
    <t>บีฟ เอ็กเพรส บางนา</t>
  </si>
  <si>
    <t>https://web.hungryhub.com/restaurants/beef-express-bangna-bangkok-thailand-2447</t>
  </si>
  <si>
    <t>SEE FAH Thonglor</t>
  </si>
  <si>
    <t>สีฟ้า ทองหล่อ</t>
  </si>
  <si>
    <t>https://web.hungryhub.com/restaurants/see-fah-thonglor-bangkok-thailand</t>
  </si>
  <si>
    <t>82 คอนเซ็ปต์</t>
  </si>
  <si>
    <t>https://web.hungryhub.com/restaurants/82-concept-bangkok</t>
  </si>
  <si>
    <t>Thai, Italian, Fusion, European</t>
  </si>
  <si>
    <t>SEE FAH Esplanade Rattanathibet-Khaerai</t>
  </si>
  <si>
    <t>สีฟ้า เอสพลานาดรัตนาธิเบศร์-แคราย</t>
  </si>
  <si>
    <t>https://web.hungryhub.com/restaurants/see-fah-esplanade-rattanathibet-khaerai-bangkok-thailand</t>
  </si>
  <si>
    <t>SEE FAH Esplanade Ratchada</t>
  </si>
  <si>
    <t>สีฟ้า เอสพลานาดรัชดา</t>
  </si>
  <si>
    <t>https://web.hungryhub.com/restaurants/see-fah-esplanade-ratchada-bangkok-thailand</t>
  </si>
  <si>
    <t>Din Daeng</t>
  </si>
  <si>
    <t>SEE FAH Tesco Lotus Rama 3</t>
  </si>
  <si>
    <t>สีฟ้า เทสโก้โลตัสพระราม 3</t>
  </si>
  <si>
    <t>https://web.hungryhub.com/restaurants/see-fah-tesco-lotus-rama-3-bangkok-thailand</t>
  </si>
  <si>
    <t>SEE FAH Fashion Island</t>
  </si>
  <si>
    <t>สีฟ้า แฟชั่นไอส์แลนด์</t>
  </si>
  <si>
    <t>https://web.hungryhub.com/restaurants/see-fah-fashion-island-bangkok-thailand</t>
  </si>
  <si>
    <t>Beach Walk Boutique Resort Staycation (Chonburi)</t>
  </si>
  <si>
    <t>บีชวอล์ค บูทีค รีสอร์ต สเตเคชั่น (ชลบุรี)</t>
  </si>
  <si>
    <t>https://web.hungryhub.com/restaurants/beach-walk-boutique-resort-staycation-chonburi-pattaya</t>
  </si>
  <si>
    <t>SEE FAH Centralworld</t>
  </si>
  <si>
    <t>สีฟ้า เซ็นทรัลเวิลด์</t>
  </si>
  <si>
    <t>https://web.hungryhub.com/restaurants/see-fah-centralworld-bangkok-thailand</t>
  </si>
  <si>
    <t>SEE FAH Terminal 21 Asok</t>
  </si>
  <si>
    <t>สีฟ้า เทอมินอล 21 อโศก</t>
  </si>
  <si>
    <t>https://web.hungryhub.com/restaurants/see-fah-terminal-21-asok-bangkok</t>
  </si>
  <si>
    <t>SEE FAH Sathorn (Q House Lumpini Building)</t>
  </si>
  <si>
    <t>สีฟ้า สาทร (อาคารคิวเฮาส์ลุมพินี)</t>
  </si>
  <si>
    <t>https://web.hungryhub.com/restaurants/see-fah-sathorn-q-house-lumpini-building-bangkok-thailand</t>
  </si>
  <si>
    <t>SEE FAH Med Park Hospital</t>
  </si>
  <si>
    <t>สีฟ้า โรงพยาบาลเมดพาร์ค</t>
  </si>
  <si>
    <t>https://web.hungryhub.com/restaurants/see-fah-med-park-hospital-bangkok-thailand</t>
  </si>
  <si>
    <t>SEE FAH Thaniya (Charn Issara 1)</t>
  </si>
  <si>
    <t>สีฟ้า ธนิยะ (อาคารชาญอิสสระ1)</t>
  </si>
  <si>
    <t>https://web.hungryhub.com/restaurants/see-fah-thaniya-charn-issara-1-bangkok-thailand</t>
  </si>
  <si>
    <t>SEE FAH Major Cineplex Ratchayothin</t>
  </si>
  <si>
    <t>สีฟ้า เมเจอร์ซีนีเพล็กซ์รัชโยธิน</t>
  </si>
  <si>
    <t>https://web.hungryhub.com/restaurants/see-fah-major-cineplex-ratchayothin-bangkok</t>
  </si>
  <si>
    <t>Sena Nikom</t>
  </si>
  <si>
    <t>4K Café Cross Vibe Bangkok Sukhumvit Hotel</t>
  </si>
  <si>
    <t>ฟอร์ค คาเฟ่ โรงแรมครอสทูไวบ์ สุขุมวิท</t>
  </si>
  <si>
    <t>https://web.hungryhub.com/restaurants/4k-cafe-cross-vibe-bangkok-sukhumvit-hotel</t>
  </si>
  <si>
    <t>European, International, Fusion</t>
  </si>
  <si>
    <t>Sea Angel Boat Club (Phuket)</t>
  </si>
  <si>
    <t>ซีแองเจิลโบ็ทคลับ (ภูเก็ต)</t>
  </si>
  <si>
    <t>https://web.hungryhub.com/restaurants/sea-angel-boat-club-phuket</t>
  </si>
  <si>
    <t>แซฟฟรอน สกาย การ์เด้น รูฟท็อป โรงแรมบันยันทรี กรุงเทพ</t>
  </si>
  <si>
    <t>https://web.hungryhub.com/restaurants/saffron-sky-garden-rooftop-banyan-tree-bangkok</t>
  </si>
  <si>
    <t>ซิน เทียน ตี้ โรงแรมคราวน์ พลาซ่า กรุงเทพฯ ลุมพินี พาร์ค</t>
  </si>
  <si>
    <t>https://web.hungryhub.com/restaurants/xin-tian-di-crowne-plaza-bangkok-lumpini-park</t>
  </si>
  <si>
    <t>Pattaya Sea View Staycation (Pattaya)</t>
  </si>
  <si>
    <t>พัทยาซีวิว สเตเคชั่น (พัทยา)</t>
  </si>
  <si>
    <t>https://web.hungryhub.com/restaurants/pattaya-sea-view-staycation-pattaya</t>
  </si>
  <si>
    <t>แซฟฟรอน เอกลักษณ์ไทย รูฟท็อป โรงแรมบันยันทรี กรุงเทพ</t>
  </si>
  <si>
    <t>https://web.hungryhub.com/restaurants/saffron-contemporary-thai-signature-rooftop-banyan-tree-bangkok</t>
  </si>
  <si>
    <t>13 Coins Sukhumvit 49</t>
  </si>
  <si>
    <t>13เหรียญ สุขุมวิท 49</t>
  </si>
  <si>
    <t>https://web.hungryhub.com/restaurants/13-coins-sukhumvit-49-bangkok</t>
  </si>
  <si>
    <t>European, Italian, Steakhouse</t>
  </si>
  <si>
    <t>Earw Thai Express Fashion Island</t>
  </si>
  <si>
    <t>เอี่ยวไถ่ เอ็กซ์เพลส แฟชั่นไอส์แลนด์</t>
  </si>
  <si>
    <t>https://web.hungryhub.com/restaurants/earw-thai-express-fashion-island-bangkok</t>
  </si>
  <si>
    <t>Silverlake Wine &amp; Grill (Pattaya)</t>
  </si>
  <si>
    <t>ซิลเวอร์เลค ไวน์ แอนด์ กริลล์ (พัทยา)</t>
  </si>
  <si>
    <t>https://web.hungryhub.com/restaurants/silverlake-wine-grill-pattaya</t>
  </si>
  <si>
    <t>จิออร์จิโอ ริเวอร์ไซด์ โรงแรม รอยัล ออคิด เชอราตัน</t>
  </si>
  <si>
    <t>https://web.hungryhub.com/restaurants/giorgio-s-riverside-royal-orchid-sheraton-hotel-bangkok</t>
  </si>
  <si>
    <t>Fusion, International, Italian, Thai</t>
  </si>
  <si>
    <t>Cross Vibe Bangkok Sukhumvit Staycation</t>
  </si>
  <si>
    <t>โรงแรมครอสไวบ์ กรุงเทพ สุขุมวิท สเตเคชั่น</t>
  </si>
  <si>
    <t>https://web.hungryhub.com/restaurants/cross-vibe-bangkok-sukhumvit-staycation</t>
  </si>
  <si>
    <t>Khlong Toei, Phra Khanong</t>
  </si>
  <si>
    <t>ห้องอาหารแบงค็อก บัลโคนี โรงแรมใบหยก สกาย (อินดอร์โซน) 81st floor</t>
  </si>
  <si>
    <t>https://web.hungryhub.com/restaurants/bangkok-balcony-indoor-zone-81st-floor-at-baiyoke-sky-hotel</t>
  </si>
  <si>
    <t>International, Chinese, Japanese, Fusion, Thai, European</t>
  </si>
  <si>
    <t>Mama Pasta Krungthep Kreetha</t>
  </si>
  <si>
    <t>มามาพาสต้า กรุงเทพกรีฑา</t>
  </si>
  <si>
    <t>https://web.hungryhub.com/restaurants/mama-pasta-krungthep-kreetha-bangkok</t>
  </si>
  <si>
    <t>Bang Kapi, Saphan Sung</t>
  </si>
  <si>
    <t>Mama Pasta The PARQ</t>
  </si>
  <si>
    <t>มามาพาสต้า เดอะ ปาร์ค</t>
  </si>
  <si>
    <t>https://web.hungryhub.com/restaurants/mama-pasta-the-parq-bangkok</t>
  </si>
  <si>
    <t>Thanankarn Cafe (Pattaya)</t>
  </si>
  <si>
    <t>บ้านฐนันดร์กาญจน์ คาเฟ่(พัทยา)</t>
  </si>
  <si>
    <t>https://web.hungryhub.com/restaurants/thanankarn-cafe-pattaya</t>
  </si>
  <si>
    <t>Fire Chilli Ratchada 19</t>
  </si>
  <si>
    <t>ไฟร์ ชิลลี่ รัชดา 19</t>
  </si>
  <si>
    <t>https://web.hungryhub.com/restaurants/fire-chilli-ratchada-19-bangkok</t>
  </si>
  <si>
    <t>Chay Had Restaurant at Hilton Resort &amp; Spa (Hua Hin)</t>
  </si>
  <si>
    <t>ร้านอาหารชายหาด โรงแรมฮิลตัน รีสอร์ท แอนด์ สปา (หัวหิน)</t>
  </si>
  <si>
    <t>https://web.hungryhub.com/restaurants/chay-had-restaurant-at-hilton-resort-spa-hua-hin</t>
  </si>
  <si>
    <t>White Lotus Restaurant and Rooftop at Hilton Resort &amp; Spa (Hua Hin)</t>
  </si>
  <si>
    <t>ห้องอาหารไวท์ โลตัส รูฟท็อปโรงแรมฮิลตัน รีสอร์ท แอนด์ สปา (หัวหิน)</t>
  </si>
  <si>
    <t>https://web.hungryhub.com/restaurants/white-lotus-restaurant-and-rooftop-at-hilton-resort-spa-hua-hin</t>
  </si>
  <si>
    <t>Krua Talad Yai by Courtyard Marriott (Phuket)</t>
  </si>
  <si>
    <t>Krua Talad Yai คอร์ทยาร์ดแมริออท (ภูเก็ต)</t>
  </si>
  <si>
    <t>https://web.hungryhub.com/restaurants/krua-talad-yai-by-courtyard-marriott-phuket</t>
  </si>
  <si>
    <t>Seafood on Ice at The LD Hotel (Pattaya)</t>
  </si>
  <si>
    <t>https://web.hungryhub.com/restaurants/seafood-on-ice-at-the-ld-hotel-pattaya</t>
  </si>
  <si>
    <t>International, Japanese, Thai</t>
  </si>
  <si>
    <t>Longtail Restaurant by Anantara Riverside bangkok</t>
  </si>
  <si>
    <t>ลองเทล บาร์ อนันตรา กรุงเทพฯ ริเวอร์ไซด์</t>
  </si>
  <si>
    <t>https://web.hungryhub.com/restaurants/longtail-restaurant-by-anantara-riverside-bangkok</t>
  </si>
  <si>
    <t>Luna Lanai Restaurant at Sheraton (Hua Hin)</t>
  </si>
  <si>
    <t>ร้านอาหารลูน่า ลาไนย์ เชอราตัน (หัวหิน)</t>
  </si>
  <si>
    <t>https://web.hungryhub.com/restaurants/luna-lanai-restaurant-at-sheraton-hua-hin</t>
  </si>
  <si>
    <t>สกาย บ็อก : แบงค็อก บัลโคนี รูฟท็อป โรงแรมใบหยก สกาย (โซนเอ้าท์ดอร์) 81st floor</t>
  </si>
  <si>
    <t>https://web.hungryhub.com/restaurants/sky-box-outdoor-zone-bangkok-balcony-rooftop-81st-floor-baiyoke-sky-hotel</t>
  </si>
  <si>
    <t>International, Japanese, Thai, European</t>
  </si>
  <si>
    <t>Gallery Cafe Nai Harn (Phuket)</t>
  </si>
  <si>
    <t>แกลลอรี่ คาเฟ่ ในหาน (ภูเก็ต)</t>
  </si>
  <si>
    <t>https://web.hungryhub.com/restaurants/gallery-cafe-nai-harn-phuket</t>
  </si>
  <si>
    <t>Gallery Cafe Chalong (Phuket)</t>
  </si>
  <si>
    <t>แกลลอรี่ คาเฟ่ ฉลอง (ภูเก็ต)</t>
  </si>
  <si>
    <t>https://web.hungryhub.com/restaurants/gallery-cafe-chalong-phuket</t>
  </si>
  <si>
    <t>The Square at Novotel Bangkok Bangna</t>
  </si>
  <si>
    <t>ห้องอาหารเดอะสแควร์ โรงแรมโนโวเทล บางนา</t>
  </si>
  <si>
    <t>https://web.hungryhub.com/restaurants/the-square-at-novotel-bangkok-bangna</t>
  </si>
  <si>
    <t>เดอะ เซนต์ รีจิส บาร์ และเดอะ ดรอว์อิ้ง รูม</t>
  </si>
  <si>
    <t>https://web.hungryhub.com/restaurants/the-st-regis-bar-and-the-drawing-room-bangkok</t>
  </si>
  <si>
    <t>KBBQ The Street Ratchada</t>
  </si>
  <si>
    <t>เคบีบีคิว เดอะสตรีทรัชดา</t>
  </si>
  <si>
    <t>https://web.hungryhub.com/restaurants/kbbq-the-street-ratchada-bangkok</t>
  </si>
  <si>
    <t>Uzzie Restaurant by Maitria Mode Sukhumvit 15</t>
  </si>
  <si>
    <t>https://web.hungryhub.com/restaurants/uzzie-restaurant-by-maitria-mode-sukhumvit-15-bangkok</t>
  </si>
  <si>
    <t>Maitria Mode Sukhumvit 15 Bangkok Staycation</t>
  </si>
  <si>
    <t>https://web.hungryhub.com/restaurants/maitria-mode-sukhumvit-15-bangkok-staycation</t>
  </si>
  <si>
    <t>Pool Bar by Maitria Mode Sukhumvit 15</t>
  </si>
  <si>
    <t>https://web.hungryhub.com/restaurants/pool-bar-by-maitria-mode-sukhumvit-15-bangkok</t>
  </si>
  <si>
    <t>Italian, International</t>
  </si>
  <si>
    <t>M Café M Hotel (Pattaya)</t>
  </si>
  <si>
    <t>เอ็ม คาเฟ่ เอ็มโฮเทล (พัทยา)</t>
  </si>
  <si>
    <t>https://web.hungryhub.com/restaurants/m-cafe-m-hotel-pattaya</t>
  </si>
  <si>
    <t>Santa Monica</t>
  </si>
  <si>
    <t>ซานตา โมนิกา</t>
  </si>
  <si>
    <t>https://web.hungryhub.com/restaurants/santa-monica-bangkok</t>
  </si>
  <si>
    <t>Phra Khanong</t>
  </si>
  <si>
    <t>American, International</t>
  </si>
  <si>
    <t>The Mayflower Restaurant at Dusit Princess Srinakarin</t>
  </si>
  <si>
    <t>เดอะเมย์ฟลาวเวอร์ ดุสิต ปริ๊นเซส ศรีนครินทร์</t>
  </si>
  <si>
    <t>https://web.hungryhub.com/restaurants/the-mayflower-restaurant-at-dusit-princess-srinakarin-bangkok</t>
  </si>
  <si>
    <t>ณ คลองวาฬ วิภาวดี 20</t>
  </si>
  <si>
    <t>https://web.hungryhub.com/restaurants/na-klongwan-vibhavadi-20-bangkok</t>
  </si>
  <si>
    <t>The Hilltop Aonang (Krabi)</t>
  </si>
  <si>
    <t>เดอะ ฮิลท็อป อ่าวนาง (กระบี่)</t>
  </si>
  <si>
    <t>https://web.hungryhub.com/restaurants/the-hilltop-aonang-krabi</t>
  </si>
  <si>
    <t>Krabi</t>
  </si>
  <si>
    <t>Kin Chan Si Grilled FISH &amp; ISAAN Thai Food</t>
  </si>
  <si>
    <t>กินฉันสิเมี่ยงปลาเผา</t>
  </si>
  <si>
    <t>https://web.hungryhub.com/restaurants/kin-chan-si-grilled-fish-isaan-thai-food-bangkok</t>
  </si>
  <si>
    <t>อรุณ ไทย คูซีน บาย สีฟ้า</t>
  </si>
  <si>
    <t>https://web.hungryhub.com/restaurants/arun-thai-cuisine-by-see-fah-bangkok</t>
  </si>
  <si>
    <t>123 ICHI NI SAN Sathorn Soi 1</t>
  </si>
  <si>
    <t>123 อิจิ นิ ซัง สาธร 1</t>
  </si>
  <si>
    <t>https://web.hungryhub.com/restaurants/123-ichi-ni-san-sathorn-soi-1-bangkok</t>
  </si>
  <si>
    <t>Manhattan Hotel Staycation (Pattaya)</t>
  </si>
  <si>
    <t>แมนฮัตตันโฮเทล สเตเคชั่น (พัทยา)</t>
  </si>
  <si>
    <t>https://web.hungryhub.com/restaurants/manhattan-hotel-staycation-pattaya</t>
  </si>
  <si>
    <t>นิมิตร รูฟท็อป by 137 Pillars</t>
  </si>
  <si>
    <t>https://web.hungryhub.com/restaurants/nimitr-rooftop-by-137-pillars-bangkok-thailand</t>
  </si>
  <si>
    <t>Bangkok Trading Post Bistro &amp; Bar by 137 Pillars</t>
  </si>
  <si>
    <t>แบงคอกเทรดดิ่งโพส by 137 Pillars</t>
  </si>
  <si>
    <t>https://web.hungryhub.com/restaurants/bangkok-trading-post-bistro-bar-by-137-pillars</t>
  </si>
  <si>
    <t>International, Italian, American, European</t>
  </si>
  <si>
    <t>Anya Authentic Thai Cuisine</t>
  </si>
  <si>
    <t>อัญญา ออเทนติค ไทย คุยซิน</t>
  </si>
  <si>
    <t>https://web.hungryhub.com/restaurants/anya-authentic-thai-cuisine-bangkok</t>
  </si>
  <si>
    <t>Toplofty Cafe (Khao Yai)</t>
  </si>
  <si>
    <t>ท็อปลอฟตี้ คาเฟ่ (เขาใหญ่)</t>
  </si>
  <si>
    <t>https://web.hungryhub.com/restaurants/toplofty-cafe-khao-yai</t>
  </si>
  <si>
    <t>Korat, Khao Yai</t>
  </si>
  <si>
    <t>เอเทรี่ยม โรงแรมแลนด์มาร์ค</t>
  </si>
  <si>
    <t>https://web.hungryhub.com/restaurants/atrium-restaurant-the-landmark-bangkok-hotel</t>
  </si>
  <si>
    <t>Karkinos Beach Club by Apsara Beachfront Resort and Villa (Phang-nga)</t>
  </si>
  <si>
    <t>คาคีนอส บีช คลับ อัปสราบีชฟร้อนท์รีสอร์ทแอนด์วิลล่า (พังงา)</t>
  </si>
  <si>
    <t>https://web.hungryhub.com/restaurants/karkinos-beach-club-by-apsara-beachfront-resort-and-villa-phang-nga</t>
  </si>
  <si>
    <t>Chef Naree</t>
  </si>
  <si>
    <t>เชฟแอ้ม นรี</t>
  </si>
  <si>
    <t>https://web.hungryhub.com/restaurants/chef-naree-bangkok</t>
  </si>
  <si>
    <t>Thai, Fusion</t>
  </si>
  <si>
    <t>Rolling Ribs at Le Méridien Bangkok</t>
  </si>
  <si>
    <t>https://web.hungryhub.com/restaurants/rolling-ribs-at-le-meridien-bangkok</t>
  </si>
  <si>
    <t>Shore Kitchen &amp; Rooftop bar at Hotel clover Patong (Phuket)</t>
  </si>
  <si>
    <t>ห้องอาหารชอร์กริลบาร์ แอนด์ รูฟท็อป โรงแรมโคลฟเวอร์ ป่าตอง (ภูเก็ต)</t>
  </si>
  <si>
    <t>https://web.hungryhub.com/restaurants/shore-kitchen-rooftop-bar-at-hotel-clover-patong-phuket</t>
  </si>
  <si>
    <t>Great&amp;Grand Sweet Destination (Pattaya)</t>
  </si>
  <si>
    <t>เกรท แอนด์ แกรนด์ สวีท เดสทิเนชั่น (พัทยา)</t>
  </si>
  <si>
    <t>https://web.hungryhub.com/restaurants/great-grand-sweet-destination-pattaya</t>
  </si>
  <si>
    <t>The Continent Hotel Staycation</t>
  </si>
  <si>
    <t>https://web.hungryhub.com/restaurants/the-continent-hotel-staycation-bangkok-thailand</t>
  </si>
  <si>
    <t>King Seafood (Pattaya)</t>
  </si>
  <si>
    <t>ร้านอาหารคิงส์ซีฟู้ด (พัทยา)</t>
  </si>
  <si>
    <t>https://web.hungryhub.com/restaurants/king-seafood-pattaya</t>
  </si>
  <si>
    <t>The Royal Kitchen Chinese Restaurant Royal Paradise Patong (Phuket)</t>
  </si>
  <si>
    <t>เดอะรอยัล คิทเช่น ไชนีส เรสเตอรอง รอยัล พาราไดซ์ ป่าตอง (ภูเก็ต)</t>
  </si>
  <si>
    <t>https://web.hungryhub.com/restaurants/the-royal-kitchen-chinese-restaurant-royal-paradise-patong-phuket</t>
  </si>
  <si>
    <t>Scoozi Urban Pizza Emquartier</t>
  </si>
  <si>
    <t>https://web.hungryhub.com/restaurants/scoozi-urban-pizza-emquartier-bangkok-thailand</t>
  </si>
  <si>
    <t>Scoozi Urban Pizza Market Village (Hua Hin)</t>
  </si>
  <si>
    <t>https://web.hungryhub.com/restaurants/scoozi-urban-pizza-market-village-hua-hin</t>
  </si>
  <si>
    <t>Scoozi Urban Pizza Central Chaengwatta</t>
  </si>
  <si>
    <t>https://web.hungryhub.com/restaurants/scoozi-urban-pizza-central-chaengwatta-bangkok</t>
  </si>
  <si>
    <t>Changwattana</t>
  </si>
  <si>
    <t>Sundance Dayclub (Hua Hin)</t>
  </si>
  <si>
    <t>ซันแดนซ์ เดย์คลับ (หัวหิน)</t>
  </si>
  <si>
    <t>https://web.hungryhub.com/restaurants/sundance-dayclub-hua-hin</t>
  </si>
  <si>
    <t>Fusion, Thai, Thai Isaan</t>
  </si>
  <si>
    <t>Novotel Bangkok Bangna Staycation</t>
  </si>
  <si>
    <t>โรงแรมโนโวเทล บางนา สเตเคชั่น</t>
  </si>
  <si>
    <t>https://web.hungryhub.com/restaurants/novotel-bangkok-bangna-staycation</t>
  </si>
  <si>
    <t>Johann Mala</t>
  </si>
  <si>
    <t>โจฮัน หม่าล่า</t>
  </si>
  <si>
    <t>https://web.hungryhub.com/restaurants/johann-mala-bangkok</t>
  </si>
  <si>
    <t>The Coffee Club Ashlee Hub Hotel Patong (Phuket)</t>
  </si>
  <si>
    <t>เดอะ คอฟฟี่ คลับ แอชลี ฮับ ป่าตอง (ภูเก็ต)</t>
  </si>
  <si>
    <t>https://web.hungryhub.com/restaurants/the-coffee-club-ashlee-hub-hotel-patong-phuket-thailand</t>
  </si>
  <si>
    <t>The Coffee Club TCC OZO Kata (Phuket)</t>
  </si>
  <si>
    <t>เดอะ คอฟฟี่ คลับ TCC OZO กะตะ (ภูเก็ต)</t>
  </si>
  <si>
    <t>https://web.hungryhub.com/restaurants/the-coffee-club-tcc-ozo-kata-phuket</t>
  </si>
  <si>
    <t>Rendezvous Lounge &amp; Bar The Landmark Bangkok Hotel</t>
  </si>
  <si>
    <t>รองเดซ์วูส์ เลาจ์ แอนด์ บาร์ โรงแรมแลนด์มาร์ค</t>
  </si>
  <si>
    <t>https://web.hungryhub.com/restaurants/rendezvous-lounge-bar-the-landmark-bangkok-hotel</t>
  </si>
  <si>
    <t>International, Chinese, Italian, Thai</t>
  </si>
  <si>
    <t>SoMaek 소맥</t>
  </si>
  <si>
    <t>โซแมก พญาไท</t>
  </si>
  <si>
    <t>https://web.hungryhub.com/restaurants/somaek-bangkok</t>
  </si>
  <si>
    <t>Buonissimo Italian Restaurant &amp; Pizzeria</t>
  </si>
  <si>
    <t>https://web.hungryhub.com/restaurants/buonissimo-italian-restaurant-pizzeria-bangkok</t>
  </si>
  <si>
    <t>Grand Mercure Bangkok Atrium Staycation</t>
  </si>
  <si>
    <t>แกรนด์ เมอร์เคียว กรุงเทพฯ เอเทรียม สเตเคชั่น</t>
  </si>
  <si>
    <t>https://web.hungryhub.com/restaurants/grand-mercure-bangkok-atrium-staycation</t>
  </si>
  <si>
    <t>Bang Kapi, Huai Kwang</t>
  </si>
  <si>
    <t>Fat Belly (Pattaya)</t>
  </si>
  <si>
    <t>แฟตเบลลี่ (พัทยา)</t>
  </si>
  <si>
    <t>https://web.hungryhub.com/restaurants/fat-belly-pattaya</t>
  </si>
  <si>
    <t>The Chocolate Factory Pattanakarn</t>
  </si>
  <si>
    <t>เดอะช็อกโกแลต แฟคทอรี่ พัฒนาการ</t>
  </si>
  <si>
    <t>https://web.hungryhub.com/restaurants/the-chocolate-factory-pattanakarn-bangkok</t>
  </si>
  <si>
    <t>International, Thai, European</t>
  </si>
  <si>
    <t>Cross Pratamnak Staycation (Pattaya)</t>
  </si>
  <si>
    <t>ครอส พระตำหนัก สเตเคชั่น (พัทยา)</t>
  </si>
  <si>
    <t>https://web.hungryhub.com/restaurants/cross-pratamnak-staycation-pattaya</t>
  </si>
  <si>
    <t>Mode Sathorn Hotel Staycation</t>
  </si>
  <si>
    <t>โหมด สาทร โฮเต็ล สเตเคชั่น</t>
  </si>
  <si>
    <t>https://web.hungryhub.com/restaurants/mode-sathorn-hotel-staycation-bangkok</t>
  </si>
  <si>
    <t>Baba Beach Restaurant at Baba Beach Club (Hua Hin)</t>
  </si>
  <si>
    <t>บาบา บีช เรสเตอรองค์ โรงแรมบาบา บีชคลับ (หัวหิน)</t>
  </si>
  <si>
    <t>https://web.hungryhub.com/restaurants/baba-beach-restaurant-at-baba-beach-club-hua-hin</t>
  </si>
  <si>
    <t>International, Italian, Japanese, Thai</t>
  </si>
  <si>
    <t>https://web.hungryhub.com/restaurants/above-riva-at-riva-arun-bangkok</t>
  </si>
  <si>
    <t>Babble and Grill at Riva Surya Bangkok</t>
  </si>
  <si>
    <t>บับเบิ้ล แอนด์ กริล โรงแรมริว่า เซอย่า กรุงเทพ</t>
  </si>
  <si>
    <t>https://web.hungryhub.com/restaurants/babble-and-grill-at-riva-surya-bangkok</t>
  </si>
  <si>
    <t>International, Italian, Mexican, European</t>
  </si>
  <si>
    <t>Karayama Siam Square One</t>
  </si>
  <si>
    <t>คารายามะ สยามสแควร์วัน</t>
  </si>
  <si>
    <t>https://web.hungryhub.com/restaurants/karayama-siam-square-one-bangkok</t>
  </si>
  <si>
    <t>Japanese, Thai</t>
  </si>
  <si>
    <t>Karayama Cosmo Bazaar</t>
  </si>
  <si>
    <t>คารายามะ คอสโม บาซาร์</t>
  </si>
  <si>
    <t>https://web.hungryhub.com/restaurants/karayama-cosmo-bazaar-bangkok</t>
  </si>
  <si>
    <t>Muangthong Thani</t>
  </si>
  <si>
    <t>Karayama Samyan Mitrtown</t>
  </si>
  <si>
    <t>คารายามะ สามย่านมิตรทาวน์</t>
  </si>
  <si>
    <t>https://web.hungryhub.com/restaurants/karayama-samyan-mitrtown-bangkok</t>
  </si>
  <si>
    <t>Baba IKI at Sri Panwa (Phuket)</t>
  </si>
  <si>
    <t>บาบา อิกิ โรงแรมศรีพันวา (ภูเก็ต)</t>
  </si>
  <si>
    <t>https://web.hungryhub.com/restaurants/baba-iki-at-sri-panwa-phuket</t>
  </si>
  <si>
    <t>Cafe Chilli Iconsiam</t>
  </si>
  <si>
    <t>คาเฟ่ชิลี ไอคอนสยาม</t>
  </si>
  <si>
    <t>https://web.hungryhub.com/restaurants/cafe-chilli-iconsiam-bangkok</t>
  </si>
  <si>
    <t>Thai Isaan, Thai, Thai Northern</t>
  </si>
  <si>
    <t>Kyoto Uji Saryo Iconsiam</t>
  </si>
  <si>
    <t>เกียวโต อุจิ ซาเรียว ไอคอนสยาม</t>
  </si>
  <si>
    <t>https://web.hungryhub.com/restaurants/kyoto-uji-saryo-iconsiam-bangkok</t>
  </si>
  <si>
    <t>You&amp;I Premium Suki Buffet CentralWorld</t>
  </si>
  <si>
    <t>ยูแอนด์ไอ พรีเมี่ยมสุกี้บุฟเฟ่ต์ เซ็นทรัลเวิลด์</t>
  </si>
  <si>
    <t>https://web.hungryhub.com/restaurants/you-i-premium-suki-buffet-centralworld-bangkok</t>
  </si>
  <si>
    <t>Trader Vic's at Anantara Riverside Bangkok Resort</t>
  </si>
  <si>
    <t>Trader Vic's โรงแรมอนันตรา กรุงเทพฯ ริเวอร์ไซด์ รีสอร์ท</t>
  </si>
  <si>
    <t>https://web.hungryhub.com/restaurants/trader-vic-s-at-anantara-riverside-bangkok-resort</t>
  </si>
  <si>
    <t>Private Dining at Cape Panwa Hotel (Phuket)</t>
  </si>
  <si>
    <t>https://web.hungryhub.com/restaurants/private-dining-at-cape-panwa-hotel-phuket</t>
  </si>
  <si>
    <t>Metro Square Siam Paragon</t>
  </si>
  <si>
    <t>https://web.hungryhub.com/restaurants/metro-square-siam-paragon-bangkok</t>
  </si>
  <si>
    <t>https://web.hungryhub.com/restaurants/cafe22-by-courtyard-by-marriott-north-pattaya-pattaya</t>
  </si>
  <si>
    <t>Rabbit Hole at Phuket (Phuket)</t>
  </si>
  <si>
    <t>ร้านโพรงกระต่าย (ภูเก็ต)</t>
  </si>
  <si>
    <t>https://web.hungryhub.com/restaurants/rabbit-hole-at-phuket-phuket</t>
  </si>
  <si>
    <t>เรดสกาย เรสเตอรองท์ ชั้น 55</t>
  </si>
  <si>
    <t>https://web.hungryhub.com/restaurants/red-sky-restaurant-55th-floor-bangkok</t>
  </si>
  <si>
    <t>COCOA XO Bar at Red Sky 57th Floor</t>
  </si>
  <si>
    <t>https://web.hungryhub.com/restaurants/cocoa-xo-bar-at-red-sky-57th-floor-bangkok</t>
  </si>
  <si>
    <t>Lee Kitchen at Lee Place Hotel</t>
  </si>
  <si>
    <t>ห้องอาหารลีคิทเช่น โรงแรมลีเพลซ</t>
  </si>
  <si>
    <t>https://web.hungryhub.com/restaurants/lee-kitchen-at-lee-place-hotel-bangkok</t>
  </si>
  <si>
    <t>Rama 3</t>
  </si>
  <si>
    <t>LEE Cafe' Central Silom Tower</t>
  </si>
  <si>
    <t>ลี คาเฟ่ เซ็นทรัล สีลมทาวเวอร์</t>
  </si>
  <si>
    <t>https://web.hungryhub.com/restaurants/lee-cafe-central-silom-tower-bangkok-thailand</t>
  </si>
  <si>
    <t>LEE Cafe' Q House Lumpini</t>
  </si>
  <si>
    <t>ลี คาเฟ่ คิวเฮ้าส์ลุมพินี</t>
  </si>
  <si>
    <t>https://web.hungryhub.com/restaurants/lee-cafe-q-house-lumpini-bangkok</t>
  </si>
  <si>
    <t>LEE Cafe' Phloenchit Center</t>
  </si>
  <si>
    <t>ลี คาเฟ่ เพลินจิต เซ็นเตอร์</t>
  </si>
  <si>
    <t>https://web.hungryhub.com/restaurants/lee-cafe-phloenchit-center-bangkok</t>
  </si>
  <si>
    <t>Chow Mong Local Kitchen at The Peri Hotel (Hua Hin)</t>
  </si>
  <si>
    <t>ร้านอาหารชาวมงซีฟู้ด โรงแรมเดอะเภรี โฮเต็ล (หัวหิน)</t>
  </si>
  <si>
    <t>https://web.hungryhub.com/restaurants/chow-mong-local-kitchen-at-the-peri-hotel-hua-hin</t>
  </si>
  <si>
    <t>https://web.hungryhub.com/restaurants/jw-cafe-at-jw-marriott-hotel-bangkok</t>
  </si>
  <si>
    <t>International, Indian, Chinese, Italian, Japanese, Fusion, Thai, European</t>
  </si>
  <si>
    <t>ซีซั่นนอล เทสท์ส โรงแรม เดอะ เวสทิน แกรนด์ สุขุมวิท</t>
  </si>
  <si>
    <t>https://web.hungryhub.com/restaurants/seasonal-tastes-the-westin-grande-sukhumvit-bangkok</t>
  </si>
  <si>
    <t>BlueSpice Grande Centre Point Sukhumvit 55</t>
  </si>
  <si>
    <t>บลูสไปซ์ แกรนด์เซ็นเตอร์พอยต์ สุขุมวิท 55</t>
  </si>
  <si>
    <t>https://web.hungryhub.com/restaurants/bluespice-grande-centre-point-sukhumvit-55-bangkok-thailand</t>
  </si>
  <si>
    <t>Baan Daeng by Methavalai Sorndaeng</t>
  </si>
  <si>
    <t>บ้านแดง โดย เมธาวลัย ศรแดง</t>
  </si>
  <si>
    <t>https://web.hungryhub.com/restaurants/baan-daeng-by-methavalai-sorndaeng-bangkok</t>
  </si>
  <si>
    <t>Surf Bar at Courtyard by Marriott North (Pattaya)</t>
  </si>
  <si>
    <t>https://web.hungryhub.com/restaurants/surf-bar-at-courtyard-by-marriott-north-pattaya</t>
  </si>
  <si>
    <t>Oasis Restaurant at Centara Grand Mirage (Pattaya)</t>
  </si>
  <si>
    <t>ห้องอาหารโอเอซิส ที่ เซ็นทารา แกรนด์ มิราจ บีช รีสอร์ท (พัทยา)</t>
  </si>
  <si>
    <t>https://web.hungryhub.com/restaurants/oasis-restaurant-at-centara-grand-mirage-pattaya</t>
  </si>
  <si>
    <t>International, Italian, Fusion, European</t>
  </si>
  <si>
    <t>Lim Kwong Meng Restaurant</t>
  </si>
  <si>
    <t>ภัตตาคารลิ้มกวงเม้ง</t>
  </si>
  <si>
    <t>https://web.hungryhub.com/restaurants/lim-kwong-meng-restaurant-bangkok</t>
  </si>
  <si>
    <t>The Rooftop by Mode Sathorn Hotel</t>
  </si>
  <si>
    <t>เดอะรูฟท็อป บาย โหมด สาทร โฮเต็ล</t>
  </si>
  <si>
    <t>https://web.hungryhub.com/restaurants/the-rooftop-by-mode-sathorn-hotel-bangkok</t>
  </si>
  <si>
    <t>Khaodongmoodaeng Siriraj Wang Lang</t>
  </si>
  <si>
    <t>ข้าวด้งหมูแดง เตาถ่าน ศิริราช วังหลัง</t>
  </si>
  <si>
    <t>https://web.hungryhub.com/restaurants/khaodongmoodaeng-siriraj-wang-lang-bangkok</t>
  </si>
  <si>
    <t>ZILA STREET BISTRO &amp; BAR @MASON</t>
  </si>
  <si>
    <t>ศิลา สตรีท บิสโทร แอนด์ บาร์ @MASON</t>
  </si>
  <si>
    <t>https://web.hungryhub.com/restaurants/zila-street-bistro-bar-mason-pattaya</t>
  </si>
  <si>
    <t>เกรท ฮาร์เบอร์ อินเตอร์เนชั่นแนล บุฟเฟ่ต์</t>
  </si>
  <si>
    <t>https://web.hungryhub.com/restaurants/great-harbour-international-buffet-bangkok-thailand</t>
  </si>
  <si>
    <t>The Press Sky Bar Rooftop at The Printing House Poshtel Bangkok</t>
  </si>
  <si>
    <t>เพรส สกาย บาร์ รูฟท็อป เดอะ พรินติ้ง เฮาส์ พอชเทล แบงค็อก</t>
  </si>
  <si>
    <t>https://web.hungryhub.com/restaurants/the-press-sky-bar-rooftop-at-the-printing-house-poshtel-bangkok</t>
  </si>
  <si>
    <t>Italian, Thai</t>
  </si>
  <si>
    <t>The Letter Press Cafe &amp; Restaurant at The Printing House Poshtel Bangkok</t>
  </si>
  <si>
    <t>เดอะ เลตเตอร์เพรส คาเฟ่ แอนด์ เรสเตอร์รองต์ เดอะ พรินติ้ง เฮาส์ พอชเทล แบงค็อก</t>
  </si>
  <si>
    <t>https://web.hungryhub.com/restaurants/the-letter-press-cafe-restaurant-at-the-printing-house-poshtel-bangkok</t>
  </si>
  <si>
    <t>Kai Yang Samanong Phattanakan 53</t>
  </si>
  <si>
    <t>ไก่ย่างสามอนงค์ พัฒนาการ 53</t>
  </si>
  <si>
    <t>https://web.hungryhub.com/restaurants/kai-yang-samanong-phattanakan-53-bangkok</t>
  </si>
  <si>
    <t>ริม รูฟท็อป ไดนิ่ง แอนด์ บาร์</t>
  </si>
  <si>
    <t>https://web.hungryhub.com/restaurants/rim-rooftop-dining-bar-bangkok</t>
  </si>
  <si>
    <t>So Say Ma Camp</t>
  </si>
  <si>
    <t>โซเซมาแคมป์</t>
  </si>
  <si>
    <t>https://web.hungryhub.com/restaurants/so-say-ma-camp-bangkok</t>
  </si>
  <si>
    <t>Rama 9</t>
  </si>
  <si>
    <t>PESTO - Pasta and Espresso Osteria</t>
  </si>
  <si>
    <t>https://web.hungryhub.com/restaurants/pesto-pasta-and-espresso-osteria-bangkok</t>
  </si>
  <si>
    <t>COAL Bistro</t>
  </si>
  <si>
    <t>โคล บิสโทร</t>
  </si>
  <si>
    <t>https://web.hungryhub.com/restaurants/coal-bistro-bangkok</t>
  </si>
  <si>
    <t>Steakhouse, International, European</t>
  </si>
  <si>
    <t>Kindee Bistro (Phuket)</t>
  </si>
  <si>
    <t>กินดี บิสโทร (ภูเก็ต)</t>
  </si>
  <si>
    <t>https://web.hungryhub.com/restaurants/kindee-bistro-phuket</t>
  </si>
  <si>
    <t>https://web.hungryhub.com/restaurants/yakiniku-shoutaian-2nd-rich-bangkok</t>
  </si>
  <si>
    <t>Kin Nuer by Caveman.th</t>
  </si>
  <si>
    <t>กินเนื้อ by Caveman.th</t>
  </si>
  <si>
    <t>https://web.hungryhub.com/restaurants/kin-nuer-by-caveman-th-bangkok</t>
  </si>
  <si>
    <t>Sai Mai</t>
  </si>
  <si>
    <t>Anchan Cafe Vibhavadi</t>
  </si>
  <si>
    <t>อัญชันคาเฟ่ วิภาวดี</t>
  </si>
  <si>
    <t>https://web.hungryhub.com/restaurants/anchan-cafe-vibhavadi-bangkok</t>
  </si>
  <si>
    <t>Thai, Thai Southern, Thai Northern</t>
  </si>
  <si>
    <t>Window on Karon Cafe (Phuket)</t>
  </si>
  <si>
    <t>https://web.hungryhub.com/restaurants/window-on-karon-cafe-phuket</t>
  </si>
  <si>
    <t>Italian, European</t>
  </si>
  <si>
    <t>Aoi Sushi Bar Karon (Phuket)</t>
  </si>
  <si>
    <t>https://web.hungryhub.com/restaurants/aoi-sushi-bar-karon-phuket</t>
  </si>
  <si>
    <t>Capri Restaurant &amp; Bar (Phuket)</t>
  </si>
  <si>
    <t>คาปรี เรสเตอรองท์ แอนด์ บาร์ (ภูเก็ต)</t>
  </si>
  <si>
    <t>https://web.hungryhub.com/restaurants/capri-restaurant-bar-phuket</t>
  </si>
  <si>
    <t>Italian, International, Thai, European</t>
  </si>
  <si>
    <t>Rice Restaurant (Phuket)</t>
  </si>
  <si>
    <t>https://web.hungryhub.com/restaurants/rice-restaurant-phuket</t>
  </si>
  <si>
    <t>The Coral Lounge Phuket</t>
  </si>
  <si>
    <t>https://web.hungryhub.com/restaurants/the-coral-lounge-phuket</t>
  </si>
  <si>
    <t>The Coral Premium Lounge Suvarnabhumi (Domestic)</t>
  </si>
  <si>
    <t>https://web.hungryhub.com/restaurants/the-coral-premium-lounge-suvarnabhumi-domestic-bangkok</t>
  </si>
  <si>
    <t>Suvarnabhumi</t>
  </si>
  <si>
    <t>The Coral Lounge Don Mueang</t>
  </si>
  <si>
    <t>https://web.hungryhub.com/restaurants/the-coral-lounge-don-mueang-bangkok</t>
  </si>
  <si>
    <t>Don Mueang</t>
  </si>
  <si>
    <t>Ocean bistro at Cross Pattaya Oceanphere (Pattaya)</t>
  </si>
  <si>
    <t>https://web.hungryhub.com/restaurants/ocean-bistro-at-cross-pattaya-oceanphere-pattaya</t>
  </si>
  <si>
    <t>CAT Sushi Yo (Hatyai)</t>
  </si>
  <si>
    <t>แคท ซูชิ โย (หาดใหญ่)</t>
  </si>
  <si>
    <t>https://web.hungryhub.com/restaurants/cat-sushi-yo-hatyai-phuket</t>
  </si>
  <si>
    <t>Hatyai</t>
  </si>
  <si>
    <t>Banh Bistro @Ramada Plaza Sukhumvit 48</t>
  </si>
  <si>
    <t>บานห์ บิสโทร</t>
  </si>
  <si>
    <t>https://web.hungryhub.com/restaurants/banh-bistro-ramada-plaza-sukhumvit-48-bangkok</t>
  </si>
  <si>
    <t>Krua Rim Fay (Phetchabun)</t>
  </si>
  <si>
    <t>ร้านครัวริมฝาย (เพชรบูรณ์)</t>
  </si>
  <si>
    <t>https://web.hungryhub.com/restaurants/krua-rim-fay-phetchabun</t>
  </si>
  <si>
    <t>Phetchabun</t>
  </si>
  <si>
    <t>Petchabun</t>
  </si>
  <si>
    <t>Zeppelin Restaurant Amari Don Muang Airport Hotel</t>
  </si>
  <si>
    <t>https://web.hungryhub.com/restaurants/zeppelin-restaurant-amari-don-muang-airport-hotel-bangkok</t>
  </si>
  <si>
    <t>Rosemaree</t>
  </si>
  <si>
    <t>รสมาลี</t>
  </si>
  <si>
    <t>https://web.hungryhub.com/restaurants/rosemaree-bangkok</t>
  </si>
  <si>
    <t>WineMaso</t>
  </si>
  <si>
    <t>https://web.hungryhub.com/restaurants/winemaso-bangkok</t>
  </si>
  <si>
    <t>European, Italian</t>
  </si>
  <si>
    <t>Avani Sukhumvit Bangkok Staycation</t>
  </si>
  <si>
    <t>โรงแรมอวานี สุขุมวิท กรุงเทพ สเตเคชั่น</t>
  </si>
  <si>
    <t>https://web.hungryhub.com/restaurants/avani-sukhumvit-bangkok-staycation</t>
  </si>
  <si>
    <t>The Coffee Club Riverside Plaza</t>
  </si>
  <si>
    <t>เดอะ คอฟฟี่ คลับ ริเวอร์ไซส์ พลาซ่า</t>
  </si>
  <si>
    <t>https://web.hungryhub.com/restaurants/the-coffee-club-riverside-plaza-bangkok</t>
  </si>
  <si>
    <t>Sabb Inter</t>
  </si>
  <si>
    <t>แซ่บอินเตอร์</t>
  </si>
  <si>
    <t>https://web.hungryhub.com/restaurants/sabb-inter-bangkok</t>
  </si>
  <si>
    <t>Phasi Charoen</t>
  </si>
  <si>
    <t>Boon Tong Kee Future Park Rangsit</t>
  </si>
  <si>
    <t>บุญตงกี่ ฟิวเจอร์พาร์ค รังสิต</t>
  </si>
  <si>
    <t>https://web.hungryhub.com/restaurants/boon-tong-kee-future-park-rangsit-bangkok-thailand-3085</t>
  </si>
  <si>
    <t>Baba Soul Food Baba Beach Club (Hua Hin)</t>
  </si>
  <si>
    <t>บาบาโซลฟู้ด โรงแรมบาบาบีช (หัวหิน)</t>
  </si>
  <si>
    <t>https://web.hungryhub.com/restaurants/baba-soul-food-baba-beach-club-hua-hin</t>
  </si>
  <si>
    <t>Thai, Fusion, Thai Isaan, Thai Southern</t>
  </si>
  <si>
    <t>Barracuda Rooftop Bar Akara Hotel Bangkok</t>
  </si>
  <si>
    <t>บาร์ราคูดา รูฟท๊อป บาร์ โรงแรมอครา กรุงเทพ</t>
  </si>
  <si>
    <t>https://web.hungryhub.com/restaurants/barracuda-rooftop-bar-akara-hotel-bangkok</t>
  </si>
  <si>
    <t>Namngeaw Thongsor</t>
  </si>
  <si>
    <t>น้ำเงี้ยวทองซ้อ</t>
  </si>
  <si>
    <t>https://web.hungryhub.com/restaurants/namngeaw-thongsor-bangkok</t>
  </si>
  <si>
    <t>Thai, Thai Northern</t>
  </si>
  <si>
    <t>You&amp;I Premium Suki Buffet Siam Center</t>
  </si>
  <si>
    <t>ยูแอนด์ไอ พรีเมี่ยมสุกี้บุฟเฟ่ต์ สยามเซ็นเตอร์</t>
  </si>
  <si>
    <t>https://web.hungryhub.com/restaurants/you-i-premium-suki-buffet-siam-center-bangkok</t>
  </si>
  <si>
    <t>Rak to Eat (Phuket)</t>
  </si>
  <si>
    <t>รักทูอีท (ภูเก็ต)</t>
  </si>
  <si>
    <t>https://web.hungryhub.com/restaurants/rak-to-eat-phuket</t>
  </si>
  <si>
    <t>International, Italian, American</t>
  </si>
  <si>
    <t>Bangkok'78 at Sindhorn Midtown Hotel Bangkok</t>
  </si>
  <si>
    <t>https://web.hungryhub.com/restaurants/bangkok-78-at-sindhorn-midtown-hotel-bangkok</t>
  </si>
  <si>
    <t>Pathum Wan, Bangkok</t>
  </si>
  <si>
    <t>Thai, Italian, International, Fusion</t>
  </si>
  <si>
    <t>Crystal Grill 82nd floor at Baiyoke Sky Hotel</t>
  </si>
  <si>
    <t>คริสตัล กริลล์ ชั้น82 โรงแรมใบหยกสกาย</t>
  </si>
  <si>
    <t>https://web.hungryhub.com/restaurants/crystal-grill-82nd-floor-at-baiyoke-sky-hotel-bangkok</t>
  </si>
  <si>
    <t>Bake The Story (Phuket)</t>
  </si>
  <si>
    <t>เบค เดอะ สตอรี่ (ภูเก็ต)</t>
  </si>
  <si>
    <t>https://web.hungryhub.com/restaurants/bake-the-story-phuket</t>
  </si>
  <si>
    <t>International, American</t>
  </si>
  <si>
    <t>The Oasis at Hotel Nikko Bangkok</t>
  </si>
  <si>
    <t>ดิ โอเอซิส โรงแรมนิกโก้กรุงเทพ</t>
  </si>
  <si>
    <t>https://web.hungryhub.com/restaurants/the-oasis-at-hotel-nikko-bangkok</t>
  </si>
  <si>
    <t>International, Italian, Japanese, Fusion, European</t>
  </si>
  <si>
    <t>Cocobee Chimaek Lasalle</t>
  </si>
  <si>
    <t>https://web.hungryhub.com/restaurants/cocobee-chimaek-lasalle-bangkok</t>
  </si>
  <si>
    <t>Lasalle</t>
  </si>
  <si>
    <t>Ago Cafe Ago Hotel Chinatown</t>
  </si>
  <si>
    <t>อะโก คาเฟ่ อะโกโฮเทลไชน่าทาวน์</t>
  </si>
  <si>
    <t>https://web.hungryhub.com/restaurants/ago-cafe-ago-hotel-chinatown-bangkok</t>
  </si>
  <si>
    <t>Hua Lamphong</t>
  </si>
  <si>
    <t>Fusion, Chinese, Italian, International, American</t>
  </si>
  <si>
    <t>Chada Chef's Table (Samui)</t>
  </si>
  <si>
    <t>https://web.hungryhub.com/restaurants/chada-chef-s-table-samui-koh-samui</t>
  </si>
  <si>
    <t>Chef Sri Kitchen (Phetchabun)</t>
  </si>
  <si>
    <t>เชฟศรี คิทเช่น (เพชรบูรณ์)</t>
  </si>
  <si>
    <t>https://web.hungryhub.com/restaurants/chef-sri-kitchen-phetchabun</t>
  </si>
  <si>
    <t>Bang Kapi, Petchabun</t>
  </si>
  <si>
    <t>Bayan Seaside Terrace at Baan Bayan Beachfront Hotel (Hua Hin)</t>
  </si>
  <si>
    <t>ร้านบาหยัน ซีไซด์ เทอร์เรซ โรงแรมบ้านบาหยัน (หัวหิน)</t>
  </si>
  <si>
    <t>https://web.hungryhub.com/restaurants/bayan-seaside-terrace-at-baan-bayan-beachfront-hotel-hua-hin</t>
  </si>
  <si>
    <t>Bangkok Sky Buffet (76/78th floor) at Baiyoke Sky Hotel</t>
  </si>
  <si>
    <t>แบงค็อกสกาย บุฟเฟ่ต์ ชั้น76/78 โรงแรมใบหยกสกาย</t>
  </si>
  <si>
    <t>https://web.hungryhub.com/restaurants/bangkok-sky-buffet-76-78th-floor-at-baiyoke-sky-hotel</t>
  </si>
  <si>
    <t>European, Fusion, International, Italian, Japanese, Thai</t>
  </si>
  <si>
    <t>Little Dragon</t>
  </si>
  <si>
    <t>ลิตเติ้ล ดราก้อน</t>
  </si>
  <si>
    <t>https://web.hungryhub.com/restaurants/little-dragon-bangkok</t>
  </si>
  <si>
    <t>https://web.hungryhub.com/restaurants/koko-japanese-omakase-bangkok</t>
  </si>
  <si>
    <t>Kokohoshi2024ii12123ii</t>
  </si>
  <si>
    <t>Japanese, International, Fusion, Steakhouse</t>
  </si>
  <si>
    <t>Akako Omakase</t>
  </si>
  <si>
    <t>อากาโกะ โอมากาเสะ</t>
  </si>
  <si>
    <t>https://web.hungryhub.com/restaurants/akako-omakase-bangkok</t>
  </si>
  <si>
    <t>Hishou Hotel Nikko Bangkok</t>
  </si>
  <si>
    <t>https://web.hungryhub.com/restaurants/hishou-hotel-nikko-bangkok</t>
  </si>
  <si>
    <t>Kiew Kai Ka Nak Niwat (Cafe Zone)</t>
  </si>
  <si>
    <t>เขียวไข่กา นาคนิวาส (โซนคาเฟ่)</t>
  </si>
  <si>
    <t>https://web.hungryhub.com/restaurants/kiew-kai-ka-nak-niwat-cafe-zone-bangkok</t>
  </si>
  <si>
    <t>Riverside Terrace at Anantara Riverside</t>
  </si>
  <si>
    <t>Riverside Terrace โรงแรมอนันตรา กรุงเทพฯ ริเวอร์ไซด์ รีสอร์ท</t>
  </si>
  <si>
    <t>https://web.hungryhub.com/restaurants/riverside-terrace-at-anantara-riverside-bangkok-thailand</t>
  </si>
  <si>
    <t>Beef Express Muangthong Nonthaburi</t>
  </si>
  <si>
    <t>บีฟ เอ็กเพรส บีไฮฟ์ เมืองทอง</t>
  </si>
  <si>
    <t>https://web.hungryhub.com/restaurants/beef-express-muangthong-nonthaburi-bangkok</t>
  </si>
  <si>
    <t>Kiew Kai Ka Nak Niwat (Bangkok)</t>
  </si>
  <si>
    <t>เขียวไข่กา นาคนิวาส (กรุงเทพฯ)</t>
  </si>
  <si>
    <t>https://web.hungryhub.com/restaurants/kiew-kai-ka-nak-niwat-bangkok</t>
  </si>
  <si>
    <t>Jinjjayo 진짜요</t>
  </si>
  <si>
    <t>ชินจาโย 진짜요</t>
  </si>
  <si>
    <t>https://web.hungryhub.com/restaurants/jinjjayo-bangkok</t>
  </si>
  <si>
    <t>Liu Xiang Fong Zpell Future Park Rangsit</t>
  </si>
  <si>
    <t>หลิวเซียงฟง สเปลล์ฟิวเจอร์ปาร์ค รังสิต</t>
  </si>
  <si>
    <t>https://web.hungryhub.com/restaurants/liu-xiang-fong-zpell-future-park-rangsit-bangkok</t>
  </si>
  <si>
    <t>Liu Xiang Fong The Promenade</t>
  </si>
  <si>
    <t>หลิวเซียงฟง เดอะพรอมานาด</t>
  </si>
  <si>
    <t>https://web.hungryhub.com/restaurants/liu-xiang-fong-the-promenade-bangkok</t>
  </si>
  <si>
    <t>The Beach Phuket</t>
  </si>
  <si>
    <t>https://web.hungryhub.com/restaurants/the-beach-phuket</t>
  </si>
  <si>
    <t>Vinifera Wine Bar &amp; Restaurant</t>
  </si>
  <si>
    <t>วินิเฟร่า ไวน์ บาร์ &amp; เรสเตอรองท์</t>
  </si>
  <si>
    <t>https://web.hungryhub.com/restaurants/vinifera-wine-bar-restaurant-bangkok</t>
  </si>
  <si>
    <t>French, Italian</t>
  </si>
  <si>
    <t>Ginprik</t>
  </si>
  <si>
    <t>กินพริก</t>
  </si>
  <si>
    <t>https://web.hungryhub.com/restaurants/ginprik-bangkok</t>
  </si>
  <si>
    <t>Chow Barn Restaurant The Peri Hotel (Khao Yai)</t>
  </si>
  <si>
    <t>ร้านอาหารชาวบ้าน เดอะ เภรี โฮเต็ล (เขาใหญ่)</t>
  </si>
  <si>
    <t>https://web.hungryhub.com/restaurants/chow-barn-restaurant-the-peri-hotel-khao-yai</t>
  </si>
  <si>
    <t>Khao Yai, Korat</t>
  </si>
  <si>
    <t>Chef Thanom Seacon Square Srinagarindra</t>
  </si>
  <si>
    <t>เชฟถนอม ซีคอนสแควร์ ศรีนครินทร์</t>
  </si>
  <si>
    <t>https://web.hungryhub.com/restaurants/chef-thanom-seacon-square-srinagarindra-bangkok</t>
  </si>
  <si>
    <t>Arno's Silom Serene Hotel</t>
  </si>
  <si>
    <t>อาโนส์ โรงแรมสีลมศิรินทร์</t>
  </si>
  <si>
    <t>https://web.hungryhub.com/restaurants/arno-s-silom-serene-hotel-bangkok</t>
  </si>
  <si>
    <t>Ormthong Silom</t>
  </si>
  <si>
    <t>ออมทอง สีลม</t>
  </si>
  <si>
    <t>https://web.hungryhub.com/restaurants/ormthong-silom-bangkok</t>
  </si>
  <si>
    <t>Okinawa Restaurant Kinjo</t>
  </si>
  <si>
    <t>โอกินาวา คินโจ</t>
  </si>
  <si>
    <t>https://web.hungryhub.com/restaurants/okinawa-restaurant-kinjo-bangkok</t>
  </si>
  <si>
    <t>Phra Khanong, Watthana</t>
  </si>
  <si>
    <t>Panda King Samphran</t>
  </si>
  <si>
    <t>แพนด้าคิงส์ สามพราน</t>
  </si>
  <si>
    <t>https://web.hungryhub.com/restaurants/panda-king-samphran-bangkok</t>
  </si>
  <si>
    <t>Nakhon Pathom</t>
  </si>
  <si>
    <t>Muang Mandala Pool Villa Staycation (Pattaya)</t>
  </si>
  <si>
    <t>เมือง มันดาลา อาร์ต วิลล่า สเตเคชั่น (พัทยา)</t>
  </si>
  <si>
    <t>https://web.hungryhub.com/restaurants/muang-mandala-pool-villa-staycation-pattaya</t>
  </si>
  <si>
    <t>Sky Vibe Rooftop Bar at Cross Vibe Pattaya Seaphere (Pattaya)</t>
  </si>
  <si>
    <t>สกาย ไวบ์ รูฟท็อป บาร์ ครอสทูไวบ์พัทยาซีเฟียร์ (พัทยา)</t>
  </si>
  <si>
    <t>https://web.hungryhub.com/restaurants/sky-vibe-rooftop-bar-at-cross-vibe-pattaya-seaphere-pattaya</t>
  </si>
  <si>
    <t>High Tea by Pickaboo</t>
  </si>
  <si>
    <t>https://web.hungryhub.com/restaurants/high-tea-by-pickaboo-bangkok</t>
  </si>
  <si>
    <t>Itz Time Pool Villa Staycation (Hua Hin)</t>
  </si>
  <si>
    <t>อิทซ์ไทม์ พูลวิลล่า สเตเคชั่น (หัวหิน)</t>
  </si>
  <si>
    <t>https://web.hungryhub.com/restaurants/itz-time-pool-villa-staycation-hua-hin</t>
  </si>
  <si>
    <t>Five Crossing Eatery &amp; Winery</t>
  </si>
  <si>
    <t>ไฟว์ครอสซิ่ง</t>
  </si>
  <si>
    <t>https://web.hungryhub.com/restaurants/five-crossing-eatery-winery-bangkok</t>
  </si>
  <si>
    <t>Boon Tong Kee Central Westgate</t>
  </si>
  <si>
    <t>บุญตงกี่ เซ็นทรัล เวสต์เกต</t>
  </si>
  <si>
    <t>https://web.hungryhub.com/restaurants/boon-tong-kee-central-westgate-bangkok</t>
  </si>
  <si>
    <t>02 095 3100</t>
  </si>
  <si>
    <t>Suaninsee 2 Table By The Nest</t>
  </si>
  <si>
    <t>https://web.hungryhub.com/restaurants/suaninsee-2-table-by-the-nest-bangkok</t>
  </si>
  <si>
    <t>Boon Tong Kee Muang Thong Thani (PTT Active Park)</t>
  </si>
  <si>
    <t>บุญตงกี่ ปั๊มปตท. เมืองทองธานี</t>
  </si>
  <si>
    <t>https://web.hungryhub.com/restaurants/boon-tong-kee-muang-thong-thani-ptt-active-park-bangkok</t>
  </si>
  <si>
    <t>Wine I Love You Asiatique The Riverfront</t>
  </si>
  <si>
    <t>ไวน์ ไอเลิฟยู เอเชียทีค เดอะ ริเวอร์ฟรอนท์</t>
  </si>
  <si>
    <t>https://web.hungryhub.com/restaurants/wine-i-love-you-asiatique-the-riverfront-bangkok</t>
  </si>
  <si>
    <t>Kai Yang Boran</t>
  </si>
  <si>
    <t>ไก่ย่างโบราณ</t>
  </si>
  <si>
    <t>https://web.hungryhub.com/restaurants/kai-yang-boran-bangkok</t>
  </si>
  <si>
    <t>Sao Chingcha</t>
  </si>
  <si>
    <t>Katsuya Siam Square One</t>
  </si>
  <si>
    <t>คัตสึยะ สยามสแควร์วัน</t>
  </si>
  <si>
    <t>https://web.hungryhub.com/restaurants/katsuya-siam-square-one-bangkok</t>
  </si>
  <si>
    <t>Katsuya Future Park Rangsit</t>
  </si>
  <si>
    <t>คัตสึยะ ฟิวเจอร์พาร์ค รังสิต</t>
  </si>
  <si>
    <t>https://web.hungryhub.com/restaurants/katsuya-future-park-rangsit-bangkok</t>
  </si>
  <si>
    <t>Katsuya Central Rama 2</t>
  </si>
  <si>
    <t>คัตสึยะ เซ็นทรัลพระราม 2</t>
  </si>
  <si>
    <t>https://web.hungryhub.com/restaurants/katsuya-central-rama-2-bangkok</t>
  </si>
  <si>
    <t>Katsuya Union Mall</t>
  </si>
  <si>
    <t>คัตสึยะ ยูเนี่ยน มอลล์</t>
  </si>
  <si>
    <t>https://web.hungryhub.com/restaurants/katsuya-union-mall-bangkok</t>
  </si>
  <si>
    <t>Katsuya Gateway Ekamai</t>
  </si>
  <si>
    <t>คัตสึยะ เกตเวย์ เอกมัย</t>
  </si>
  <si>
    <t>https://web.hungryhub.com/restaurants/katsuya-gateway-ekamai-bangkok</t>
  </si>
  <si>
    <t>Katsuya Fashion Island</t>
  </si>
  <si>
    <t>คัตสึยะ แฟชั่นไอส์แลนด์</t>
  </si>
  <si>
    <t>https://web.hungryhub.com/restaurants/katsuya-fashion-island-bangkok</t>
  </si>
  <si>
    <t>Moreganic Restaurant Away Thapae Resort (Chiang Mai)</t>
  </si>
  <si>
    <t>มอร์แกนิค อะเวย์ท่าแพรีสอร์ท (เชียงใหม่)</t>
  </si>
  <si>
    <t>https://web.hungryhub.com/restaurants/moreganic-restaurant-away-thapae-resort-chiang-mai</t>
  </si>
  <si>
    <t>Chiang Mai</t>
  </si>
  <si>
    <t>Katsuya Mega Bangna</t>
  </si>
  <si>
    <t>คัตสึยะ เมกาบางนา</t>
  </si>
  <si>
    <t>https://web.hungryhub.com/restaurants/katsuya-mega-bangna-bangkok</t>
  </si>
  <si>
    <t>Katsuya Fortune Town</t>
  </si>
  <si>
    <t>คัตสึยะ ฟอร์จูนทาวน์</t>
  </si>
  <si>
    <t>https://web.hungryhub.com/restaurants/katsuya-fortune-town-bangkok</t>
  </si>
  <si>
    <t>Katsuya Imperial World Samrong</t>
  </si>
  <si>
    <t>คัตสึยะ อิมพีเรียลเวิลด์ สำโรง</t>
  </si>
  <si>
    <t>https://web.hungryhub.com/restaurants/katsuya-imperial-world-samrong-bangkok</t>
  </si>
  <si>
    <t>Samrong</t>
  </si>
  <si>
    <t>Katsuya Cosmo Bazaar</t>
  </si>
  <si>
    <t>คัตสึยะ คอสโม บาซาร์</t>
  </si>
  <si>
    <t>https://web.hungryhub.com/restaurants/katsuya-cosmo-bazaar-bangkok</t>
  </si>
  <si>
    <t>BNP Cuisine</t>
  </si>
  <si>
    <t>https://web.hungryhub.com/restaurants/bnp-cuisine-bangkok-thailand</t>
  </si>
  <si>
    <t>Bang Kapi, Khlong Sam Wa</t>
  </si>
  <si>
    <t>Thai, Italian, International, Thai Isaan, Thai Northern</t>
  </si>
  <si>
    <t>Kappou Nihon Ratchapruek</t>
  </si>
  <si>
    <t>คัปโปอุ นิฮง ราชพฤกษ์</t>
  </si>
  <si>
    <t>https://web.hungryhub.com/restaurants/kappou-nihon-ratchapruek-bangkok-thailand</t>
  </si>
  <si>
    <t>Cafe Rim Klong (Trang)</t>
  </si>
  <si>
    <t>คาเฟ่ริมคลอง (ตรัง)</t>
  </si>
  <si>
    <t>https://web.hungryhub.com/restaurants/cafe-rim-klong-trang-phuket</t>
  </si>
  <si>
    <t>Trang</t>
  </si>
  <si>
    <t>Uraki Omakase</t>
  </si>
  <si>
    <t>อูรากิ โอมากาเสะ</t>
  </si>
  <si>
    <t>https://web.hungryhub.com/restaurants/uraki-omakase-bangkok</t>
  </si>
  <si>
    <t>Hanyang Korean Restaurant</t>
  </si>
  <si>
    <t>ฮันยัง ร้านอาหารเกาหลี</t>
  </si>
  <si>
    <t>https://web.hungryhub.com/restaurants/hanyang-korean-restaurant-bangkok</t>
  </si>
  <si>
    <t>Chopkeeper Butcher &amp; Tap Pattanakarn</t>
  </si>
  <si>
    <t>ช๊อปคีฟเปอร์ บุชเชอร์ แอนด์ แทป พัฒนาการ</t>
  </si>
  <si>
    <t>https://web.hungryhub.com/restaurants/chopkeeper-butcher-tap-pattanakarn-bangkok</t>
  </si>
  <si>
    <t>Chopkeeper Butcher &amp; Tap Bangna</t>
  </si>
  <si>
    <t>ช๊อปคีฟเปอร์ บุชเชอร์ แอนด์ แทป บางนา</t>
  </si>
  <si>
    <t>https://web.hungryhub.com/restaurants/chopkeeper-butcher-tap-bangna-bangkok</t>
  </si>
  <si>
    <t>Steakhouse, Italian, International, European</t>
  </si>
  <si>
    <t>The Hub Cafe and Eatery</t>
  </si>
  <si>
    <t>เดอะ ฮับ คาเฟ่ แอนด์ อีทเทอรี่</t>
  </si>
  <si>
    <t>https://web.hungryhub.com/restaurants/the-hub-cafe-and-eatery-bangkok</t>
  </si>
  <si>
    <t>Place Bangkok</t>
  </si>
  <si>
    <t>เพลส แบงคอก</t>
  </si>
  <si>
    <t>https://web.hungryhub.com/restaurants/place-bangkok</t>
  </si>
  <si>
    <t>International, Italian, European</t>
  </si>
  <si>
    <t>MeeYumCharoen Sathorn</t>
  </si>
  <si>
    <t>หมี่ยำเจริญ สาขาสาทร</t>
  </si>
  <si>
    <t>https://web.hungryhub.com/restaurants/meeyumcharoen-sathorn-bangkok</t>
  </si>
  <si>
    <t>My Castle Beach</t>
  </si>
  <si>
    <t>มายแคสเซิลบีช</t>
  </si>
  <si>
    <t>https://web.hungryhub.com/restaurants/my-castle-beach-bangkok</t>
  </si>
  <si>
    <t>pream@hungryhub.com</t>
  </si>
  <si>
    <t>JAM JAM Eatery &amp; Bar at ASAI Hotels</t>
  </si>
  <si>
    <t>แจม แจม อีทเทอรี่ แอนด์ บาร์ โรงแรม อาศัย ไชน่าทาวน์</t>
  </si>
  <si>
    <t>https://web.hungryhub.com/restaurants/jam-jam-eatery-bar-at-asai-hotels-bangkok</t>
  </si>
  <si>
    <t>Thai, Chinese, Fusion</t>
  </si>
  <si>
    <t>Cross Vibe Seaphere Staycation (Pattaya)</t>
  </si>
  <si>
    <t>ครอส ไวบ์ ซีเฟียร์ สเตเคชั่น (พัทยา)</t>
  </si>
  <si>
    <t>https://web.hungryhub.com/restaurants/cross-vibe-seaphere-staycation-pattaya</t>
  </si>
  <si>
    <t>Cross Vibe Staycation (Buriram)</t>
  </si>
  <si>
    <t>ครอสไวบ์ สเตเคชั่น (บุรีรัมย์)</t>
  </si>
  <si>
    <t>https://web.hungryhub.com/restaurants/cross-vibe-staycation-buriram</t>
  </si>
  <si>
    <t>Buriram</t>
  </si>
  <si>
    <t>Away Thapae Resort Staycation (Chiang Mai)</t>
  </si>
  <si>
    <t>อะเวย์ ท่าแพ รีสอร์ท สเตเคชั่น (เชียงใหม่)</t>
  </si>
  <si>
    <t>https://web.hungryhub.com/restaurants/away-thapae-resort-staycation-chiang-mai</t>
  </si>
  <si>
    <t>Cross Oceanphere Staycation (Pattaya)</t>
  </si>
  <si>
    <t>ครอส โอเชี่ยนเฟียร์ สเตเคชั่น (พัทยา)</t>
  </si>
  <si>
    <t>https://web.hungryhub.com/restaurants/cross-oceanphere-staycation-pattaya</t>
  </si>
  <si>
    <t>Cheat Day by Modish The PARQ Rama 4</t>
  </si>
  <si>
    <t>ชีทเดย์ บาย โมดิช เดอะ ปาร์ค พระราม 4</t>
  </si>
  <si>
    <t>https://web.hungryhub.com/restaurants/cheat-day-by-modish-the-parq-rama-4-bangkok</t>
  </si>
  <si>
    <t>Nuatair The Nine Center Tiwanon</t>
  </si>
  <si>
    <t>เนื้อแท้ เดอะไนน์ติวานนท์</t>
  </si>
  <si>
    <t>https://web.hungryhub.com/restaurants/nuatair-the-nine-center-tiwanon-bangkok</t>
  </si>
  <si>
    <t>International, Thai, European, Steakhouse</t>
  </si>
  <si>
    <t>Nuatair Nong Chok</t>
  </si>
  <si>
    <t>เนื้อแท้ หนองจอก</t>
  </si>
  <si>
    <t>https://web.hungryhub.com/restaurants/nuatair-nong-chok-bangkok</t>
  </si>
  <si>
    <t>Nong Chok</t>
  </si>
  <si>
    <t>Nong Chok, Min Buri</t>
  </si>
  <si>
    <t>Nuatair Central Westgate</t>
  </si>
  <si>
    <t>เนื้อแท้ เซ็นทรัล เวสต์เกต</t>
  </si>
  <si>
    <t>https://web.hungryhub.com/restaurants/nuatair-central-westgate-bangkok</t>
  </si>
  <si>
    <t>Nuatair Meeting Mall</t>
  </si>
  <si>
    <t>เนื้อแท้ มีตติ้งมอลล์</t>
  </si>
  <si>
    <t>https://web.hungryhub.com/restaurants/nuatair-meeting-mall-bangkok</t>
  </si>
  <si>
    <t>Bang Phlat</t>
  </si>
  <si>
    <t>Era-Izaan Ratchaphruek</t>
  </si>
  <si>
    <t>อีหล่า อีสานกายะ ราชพฤกษ์</t>
  </si>
  <si>
    <t>https://web.hungryhub.com/restaurants/era-izaan-ratchaphruek-bangkok</t>
  </si>
  <si>
    <t>Thai Isaan, Thai</t>
  </si>
  <si>
    <t>Thai Me Up Restaurant &amp; Bar Eleven Hotel Sukhumvit 11</t>
  </si>
  <si>
    <t>ไทย มี อัพ เรสเตอรอง แอนด์ บาร์ อีเลฟเว่น โฮเทล สุขุมวิท 11</t>
  </si>
  <si>
    <t>https://web.hungryhub.com/restaurants/thai-me-up-restaurant-bar-eleven-hotel-sukhumvit-11-bangkok-thailand</t>
  </si>
  <si>
    <t>Brio at Anantara Riverside Bangkok Resort</t>
  </si>
  <si>
    <t>บริโอ โรงแรมอนันตรา กรุงเทพฯ ริเวอร์ไซด์ รีสอร์ท</t>
  </si>
  <si>
    <t>https://web.hungryhub.com/restaurants/brio-at-anantara-riverside-bangkok-resort</t>
  </si>
  <si>
    <t>Bite Restaurant &amp; Gallery (Phuket)</t>
  </si>
  <si>
    <t>https://web.hungryhub.com/restaurants/bite-restaurant-gallery-phuket</t>
  </si>
  <si>
    <t>Octospider (Ratchaburi)</t>
  </si>
  <si>
    <t>ออคโตสไปเดอร์ (ราชบุรี)</t>
  </si>
  <si>
    <t>https://web.hungryhub.com/restaurants/octospider-ratchaburi</t>
  </si>
  <si>
    <t>Ratchaburi</t>
  </si>
  <si>
    <t>International, Steakhouse</t>
  </si>
  <si>
    <t>Rimbungsounprig Bar&amp;Restaurants (Ayutthaya)</t>
  </si>
  <si>
    <t>สวนอาหารริมบึงสวนพริก (อยุธยา)</t>
  </si>
  <si>
    <t>https://web.hungryhub.com/restaurants/rimbungsounprig-bar-restaurants-ayutthaya</t>
  </si>
  <si>
    <t>Ayutthaya</t>
  </si>
  <si>
    <t>Divalux Resort and Spa Staycation</t>
  </si>
  <si>
    <t>ดีวาลักซ์ รีสอร์ทแอนด์สปา สเตเคชั่น</t>
  </si>
  <si>
    <t>https://web.hungryhub.com/restaurants/divalux-resort-and-spa-staycation-bangkok</t>
  </si>
  <si>
    <t>Coach House Cafe</t>
  </si>
  <si>
    <t>โค้ชเฮ้าส์ คาเฟ่</t>
  </si>
  <si>
    <t>https://web.hungryhub.com/restaurants/coach-house-cafe-bangkok</t>
  </si>
  <si>
    <t>Helena Greek Kitchen</t>
  </si>
  <si>
    <t>https://web.hungryhub.com/restaurants/helena-greek-kitchen-bangkok</t>
  </si>
  <si>
    <t>International, Mediterranean</t>
  </si>
  <si>
    <t>Dicey Reilly's at Avani Resort (Pattaya)</t>
  </si>
  <si>
    <t>ไดซ์ซี่ ไรลี่ย์ โรงแรมอวานี (พัทยา)</t>
  </si>
  <si>
    <t>https://web.hungryhub.com/restaurants/dicey-reilly-s-at-avani-resort-pattaya</t>
  </si>
  <si>
    <t>Benihana at Avani Resort (Pattaya)</t>
  </si>
  <si>
    <t>เบนิฮาน่า โรงแรมอวานี (พัทยา)</t>
  </si>
  <si>
    <t>https://web.hungryhub.com/restaurants/benihana-at-avani-resort-pattaya</t>
  </si>
  <si>
    <t>Mama Dolores</t>
  </si>
  <si>
    <t>https://web.hungryhub.com/restaurants/mama-dolores-bangkok</t>
  </si>
  <si>
    <t>The Raweekanlaya Dining by The Raweekanlaya Bangkok Wellness Cuisine Resort</t>
  </si>
  <si>
    <t>เดอะ ระวีกัลยา ไดนิ่ง​ โรงแรม เดอะ ระวีกัลยา แบงค็อก​ เวลล์เนส คูซีน รีสอร์ท</t>
  </si>
  <si>
    <t>https://web.hungryhub.com/restaurants/the-raweekanlaya-dining-by-the-raweekanlaya-bangkok-wellness-cuisine-resort</t>
  </si>
  <si>
    <t>The Coral Finest Business Class Suvarnabhumi (International)</t>
  </si>
  <si>
    <t>https://web.hungryhub.com/restaurants/the-coral-finest-business-class-suvarnabhumi-international-bangkok</t>
  </si>
  <si>
    <t>Guilty Anantara Siam Bangkok</t>
  </si>
  <si>
    <t>กิลตี้ โรงแรมอนันตรา สยาม กรุงเทพฯ</t>
  </si>
  <si>
    <t>https://web.hungryhub.com/restaurants/guilty-anantara-siam-bangkok</t>
  </si>
  <si>
    <t>Latin American, Peruvian</t>
  </si>
  <si>
    <t>Karayama Terminal 21 Rama 3</t>
  </si>
  <si>
    <t>คารายามะ เทอร์มินอล 21 พระราม 3</t>
  </si>
  <si>
    <t>https://web.hungryhub.com/restaurants/karayama-terminal-21-rama-3-bangkok</t>
  </si>
  <si>
    <t>@RICE Restaurant by At Rice Resort (Nakhon Nayok)</t>
  </si>
  <si>
    <t>@RICE Restaurant by At Rice Resort (นครนายก)</t>
  </si>
  <si>
    <t>https://web.hungryhub.com/restaurants/rice-restaurant-by-at-rice-resort-nakhon-nayok</t>
  </si>
  <si>
    <t>Nakhon Nayok</t>
  </si>
  <si>
    <t>Sharki Suki Buffet</t>
  </si>
  <si>
    <t>ชาร์ตกี่ สุกี้ บุฟเฟ่ต์</t>
  </si>
  <si>
    <t>https://web.hungryhub.com/restaurants/sharki-suki-buffet-bangkok</t>
  </si>
  <si>
    <t>Khlong Sam Wa</t>
  </si>
  <si>
    <t>Huolong Chinese Mala HotPot &amp; Grill</t>
  </si>
  <si>
    <t>ฮั่วหลงหม่าล่าหม้อไฟ</t>
  </si>
  <si>
    <t>https://web.hungryhub.com/restaurants/huolong-chinese-mala-hotpot-grill-bangkok</t>
  </si>
  <si>
    <t>You&amp;I Premium Suki Buffet Terminal 21 Rama 3</t>
  </si>
  <si>
    <t>ยู แอนด์ไอ เทอมินอล พระราม 3</t>
  </si>
  <si>
    <t>https://web.hungryhub.com/restaurants/you-i-premium-suki-buffet-terminal-21-rama-3-bangkok-thailand</t>
  </si>
  <si>
    <t>Man Chan Korean BBQ Buffet Seacon Square Srinagarindra</t>
  </si>
  <si>
    <t>มันชัน บุฟเฟ่เกาหลี ซีคอนสแควร์ ศรีนครินทร์</t>
  </si>
  <si>
    <t>https://web.hungryhub.com/restaurants/man-chan-korean-bbq-buffet-seacon-square-srinagarindra-bangkok</t>
  </si>
  <si>
    <t>Watashi Japanese Restaurant at Hotel de l'amour (Buriram)</t>
  </si>
  <si>
    <t>ห้องอาหารญี่ปุ่นวาตาชิ โรงแรมเดอลามูร์ (บุรีรัมย์)</t>
  </si>
  <si>
    <t>https://web.hungryhub.com/restaurants/watashi-japanese-restaurant-at-hotel-de-l-amour-buriram</t>
  </si>
  <si>
    <t>De l'amour Restaurant at Hotel de l'amour (Buriram)</t>
  </si>
  <si>
    <t>ห้องอาหารเดอลามูร์ โรงแรมเดอลามูร์ (บุรีรัมย์)</t>
  </si>
  <si>
    <t>https://web.hungryhub.com/restaurants/de-l-amour-restaurant-at-hotel-de-l-amour-buriram</t>
  </si>
  <si>
    <t>D Varee Jomtien Beach Staycation (Pattaya)</t>
  </si>
  <si>
    <t>ดีวารี จอมเทียน บีช สเตเคชั่น (พัทยา)</t>
  </si>
  <si>
    <t>https://web.hungryhub.com/restaurants/d-varee-jomtien-beach-staycation-pattaya</t>
  </si>
  <si>
    <t>Vista Restaurant at Cassia (Phuket)</t>
  </si>
  <si>
    <t>https://web.hungryhub.com/restaurants/vista-restaurant-at-cassia-phuket</t>
  </si>
  <si>
    <t>Fusion, International, Thai</t>
  </si>
  <si>
    <t>Hi-De Yakiniku</t>
  </si>
  <si>
    <t>ฮิเดะ ยากินิกุ</t>
  </si>
  <si>
    <t>https://web.hungryhub.com/restaurants/hi-de-yakiniku-bangkok</t>
  </si>
  <si>
    <t>Rama 2</t>
  </si>
  <si>
    <t>Hotel De l’amour Staycation (Buriram)</t>
  </si>
  <si>
    <t>โรงแรมเดอลามูร์ สเตเคชั่น (บุรีรัมย์)</t>
  </si>
  <si>
    <t>https://web.hungryhub.com/restaurants/hotel-de-l-amour-staycation-buriram</t>
  </si>
  <si>
    <t>130Sportcomplex</t>
  </si>
  <si>
    <t>ห้องอาหารบ้านของเรา@130Sportcomplex</t>
  </si>
  <si>
    <t>https://web.hungryhub.com/restaurants/130sportcomplex-bangkok</t>
  </si>
  <si>
    <t>Ramkhamhaeng</t>
  </si>
  <si>
    <t>Habitat Hotel Staycation (Hua Hin)</t>
  </si>
  <si>
    <t>โรงแรมฮาบิแท็ด สเตเคชั่น (หัวหิน)</t>
  </si>
  <si>
    <t>https://web.hungryhub.com/restaurants/habitat-hotel-staycation-hua-hin</t>
  </si>
  <si>
    <t>Pink Giraffe Rooftop Bar by Topgolf Megacity</t>
  </si>
  <si>
    <t>พิ้ง ยีราฟ รูฟท็อป บาร์ ท็อปกอล์ฟ เมกาซิตี้</t>
  </si>
  <si>
    <t>https://web.hungryhub.com/restaurants/pink-giraffe-rooftop-bar-by-topgolf-megacity-bangkok</t>
  </si>
  <si>
    <t>fred@hungryhub.com</t>
  </si>
  <si>
    <t>SINSA Korean BBQ &amp; Bar</t>
  </si>
  <si>
    <t>ซินซา โคเรียน บาร์บีคิว</t>
  </si>
  <si>
    <t>https://web.hungryhub.com/restaurants/sinsa-korean-bbq-bar-bangkok</t>
  </si>
  <si>
    <t>Nevergiveup (Pattaya)</t>
  </si>
  <si>
    <t>เนเวอร์กิฟอัพ (พัทยา)</t>
  </si>
  <si>
    <t>https://web.hungryhub.com/restaurants/nevergiveup-pattaya</t>
  </si>
  <si>
    <t>4K Cafe by Cross Vibe Decem (Chiang Mai)</t>
  </si>
  <si>
    <t>ฟอร์ค คาเฟ่ ครอสไวบ์ ดีเซ็ม (เชียงใหม่)</t>
  </si>
  <si>
    <t>https://web.hungryhub.com/restaurants/4k-cafe-by-cross-vibe-decem-chiang-mai</t>
  </si>
  <si>
    <t>Fusion, Thai</t>
  </si>
  <si>
    <t>Tensai Buffet at The Paseo Kanchanaphisek</t>
  </si>
  <si>
    <t>เท็นไซ บุฟเฟ่ต์ เดอะพาซิโอกาญจนาภิเษก</t>
  </si>
  <si>
    <t>https://web.hungryhub.com/restaurants/tensai-buffet-at-the-paseo-kanchanaphisek-bangkok</t>
  </si>
  <si>
    <t>SoiSeoul RuamChok (Chiang Mai)</t>
  </si>
  <si>
    <t>SoiSeoul RuamChok (เชียงใหม่)</t>
  </si>
  <si>
    <t>https://web.hungryhub.com/restaurants/soiseoul-ruamchok-chiang-mai</t>
  </si>
  <si>
    <t>Nai Kaew Kor Moo Yang Cafe​ &amp; Bistro</t>
  </si>
  <si>
    <t>นายแก้ว​คอหมูย่าง​ คาเฟ่ แอนด์ บริสโทร</t>
  </si>
  <si>
    <t>https://web.hungryhub.com/restaurants/nai-kaew-kor-moo-yang-cafe-bistro-bangkok</t>
  </si>
  <si>
    <t>Knock Knock Cafe &amp; Bar</t>
  </si>
  <si>
    <t>น็อค น็อค คาเฟ่ แอนด์ บาร์</t>
  </si>
  <si>
    <t>https://web.hungryhub.com/restaurants/knock-knock-cafe-bar-bangkok</t>
  </si>
  <si>
    <t>Fusion, Italian, Thai, European</t>
  </si>
  <si>
    <t>S. Signature at S. Sriracha Hotel &amp; Residence (Chonburi)</t>
  </si>
  <si>
    <t>เอส ซิกเนเจอร์ แอท เอส ศรีราชา โฮเทล แอนด์ เรสซิเดนซ์ (ชลบุรี)</t>
  </si>
  <si>
    <t>https://web.hungryhub.com/restaurants/s-signature-at-s-sriracha-hotel-residence-chonburi-pattaya</t>
  </si>
  <si>
    <t>Hannari Cafe de Kyoto Thonglor</t>
  </si>
  <si>
    <t>ฮันนาริ คาเฟ่ เดอ เกียวโต ทองหล่อ</t>
  </si>
  <si>
    <t>https://web.hungryhub.com/restaurants/hannari-cafe-de-kyoto-thonglor-bangkok</t>
  </si>
  <si>
    <t>Chatrium Golf Resort Soi Dao Staycation (Chanthaburi)</t>
  </si>
  <si>
    <t>https://web.hungryhub.com/restaurants/chatrium-golf-resort-soi-dao-staycation-chanthaburi</t>
  </si>
  <si>
    <t>Chanthaburi</t>
  </si>
  <si>
    <t>Dekopon the Japanese's Table</t>
  </si>
  <si>
    <t>https://web.hungryhub.com/restaurants/dekopon-the-japanese-s-table-bangkok</t>
  </si>
  <si>
    <t>Chunloy Cuisine &amp; Bar</t>
  </si>
  <si>
    <t>ชั้นลอย Cuisine &amp; Bar</t>
  </si>
  <si>
    <t>https://web.hungryhub.com/restaurants/chunloy-cuisine-bar-bangkok</t>
  </si>
  <si>
    <t>MV Caravan Away by a Day Staycation (Hua Hin)</t>
  </si>
  <si>
    <t>https://web.hungryhub.com/restaurants/mv-caravan-away-by-a-day-staycation-hua-hin</t>
  </si>
  <si>
    <t>Charm Cuisine at Oakwood Suites Tiwanon</t>
  </si>
  <si>
    <t>ห้องอาหารชาร์ม คูซีน โอ๊ควู๊ด สวีท ติวานนท์</t>
  </si>
  <si>
    <t>https://web.hungryhub.com/restaurants/charm-cuisine-at-oakwood-suites-tiwanon-bangkok</t>
  </si>
  <si>
    <t>Ross Kitchen at Akara Bangkok</t>
  </si>
  <si>
    <t>รส คิทเช่น โรงแรมอครา กรุงเทพ</t>
  </si>
  <si>
    <t>https://web.hungryhub.com/restaurants/ross-kitchen-at-akara-bangkok</t>
  </si>
  <si>
    <t>amBar Rooftop at Four Points by Sheraton Bangkok Sukhumvit 15</t>
  </si>
  <si>
    <t>แอมบาร์ รูฟท็อป โฟร์ พอยต์ บาย เชอราตัน บางกอก สุขุมวิท 15</t>
  </si>
  <si>
    <t>https://web.hungryhub.com/restaurants/ambar-rooftop-at-four-points-by-sheraton-bangkok-sukhumvit-15</t>
  </si>
  <si>
    <t>Clover Sky Bar &amp; Restaurant at Hotel Clover Asok</t>
  </si>
  <si>
    <t>https://web.hungryhub.com/restaurants/clover-sky-bar-restaurant-at-hotel-clover-asok-bangkok</t>
  </si>
  <si>
    <t>You&amp;I Premium Suki Buffet The Mall Ngamwongwan</t>
  </si>
  <si>
    <t>ยู แอนด์ไอ เดอะมอลล์ งามวงศ์วาน</t>
  </si>
  <si>
    <t>https://web.hungryhub.com/restaurants/you-i-premium-suki-buffet-the-mall-ngamwongwan-bangkok</t>
  </si>
  <si>
    <t>Alpina Wine &amp; Bistro</t>
  </si>
  <si>
    <t>แอลพิน่า ไวน์ แอนด์ บิสโทร</t>
  </si>
  <si>
    <t>https://web.hungryhub.com/restaurants/alpina-wine-bistro-bangkok</t>
  </si>
  <si>
    <t>Kensington English Garden Resort Staycation (Khao Yai)</t>
  </si>
  <si>
    <t>เคนซิงตัน อิงลิช การ์เดน รีสอร์ท สเตเคชั่น (เขาใหญ่)</t>
  </si>
  <si>
    <t>https://web.hungryhub.com/restaurants/kensington-english-garden-resort-staycation-khao-yai</t>
  </si>
  <si>
    <t>Zodiac Bar at Oakwood Suites Tiwanon</t>
  </si>
  <si>
    <t>Zodiac Bar Rooftop 34 Floor at Oakwood Suites Tiwanon</t>
  </si>
  <si>
    <t>https://web.hungryhub.com/restaurants/zodiac-bar-at-oakwood-suites-tiwanon-bangkok</t>
  </si>
  <si>
    <t>Khlong Toei, Nonthaburi</t>
  </si>
  <si>
    <t>Perfecto at Loft Bangkok Hotel</t>
  </si>
  <si>
    <t>เพอร์เฟคโต้ ลอฟท์ แบงค็อก โฮเทล</t>
  </si>
  <si>
    <t>https://web.hungryhub.com/restaurants/perfecto-at-loft-bangkok-hotel</t>
  </si>
  <si>
    <t>Boon Tong Kee Terminal 21 Rama 3</t>
  </si>
  <si>
    <t>บุญตงกี่ เทอร์มินอล 21 พระราม 3</t>
  </si>
  <si>
    <t>https://web.hungryhub.com/restaurants/boon-tong-kee-terminal-21-rama-3-bangkok</t>
  </si>
  <si>
    <t>S Café at S31 Sukhumvit Hotel</t>
  </si>
  <si>
    <t>https://web.hungryhub.com/restaurants/s-cafe-at-s31-sukhumvit-hotel-bangkok</t>
  </si>
  <si>
    <t>International, American, European</t>
  </si>
  <si>
    <t>Nava Restaurant at The Salil Hotel Riverside - Bangkok</t>
  </si>
  <si>
    <t>https://web.hungryhub.com/restaurants/nava-restaurant-at-the-salil-hotel-riverside-bangkok</t>
  </si>
  <si>
    <t>ไชน่าเทเบิ้ล ราดิสัน บลู พลาซ่า แบงคอก</t>
  </si>
  <si>
    <t>https://web.hungryhub.com/restaurants/china-table-radisson-blu-plaza-bangkok</t>
  </si>
  <si>
    <t>Butter Steak Bistro</t>
  </si>
  <si>
    <t>บัตเตอร์สเต็ก บิสโทร</t>
  </si>
  <si>
    <t>https://web.hungryhub.com/restaurants/butter-steak-bistro-bangkok</t>
  </si>
  <si>
    <t>https://web.hungryhub.com/restaurants/abandoned-mansion-bangkok</t>
  </si>
  <si>
    <t>Zeascape at Zenmaya Oceanfront (Phuket)</t>
  </si>
  <si>
    <t>ซีสเคป เซ็นมายา โอเชี่ยนฟรอนท์ (ภูเก็ต)</t>
  </si>
  <si>
    <t>https://web.hungryhub.com/restaurants/zeascape-at-zenmaya-oceanfront-phuket</t>
  </si>
  <si>
    <t>Arno's The Circle Ratchapruek</t>
  </si>
  <si>
    <t>อาโนส์ เดอะเซอร์เคิลราชพฤกษ์</t>
  </si>
  <si>
    <t>https://web.hungryhub.com/restaurants/arno-s-the-circle-ratchapruek-bangkok</t>
  </si>
  <si>
    <t>Arno's Town Riverside</t>
  </si>
  <si>
    <t>อาโนส์ ทาวน์ ริเวอร์ไซด์</t>
  </si>
  <si>
    <t>https://web.hungryhub.com/restaurants/arno-s-town-riverside-bangkok</t>
  </si>
  <si>
    <t>Vana Nava Sky Bar Rooftop at Holiday Inn (Hua Hin)</t>
  </si>
  <si>
    <t>วานา นาวา สกาย บาร์ รูฟท็อป ฮอลิเดย์ อินน์ (หัวหิน)</t>
  </si>
  <si>
    <t>https://web.hungryhub.com/restaurants/vana-nava-sky-bar-rooftop-at-holiday-inn-hua-hin</t>
  </si>
  <si>
    <t>International, French, Japanese, Fusion, European</t>
  </si>
  <si>
    <t>Plamong at Holiday Inn (Hua Hin)</t>
  </si>
  <si>
    <t>ประมง ฮอลิเดย์ อินน์ (หัวหิน)</t>
  </si>
  <si>
    <t>https://web.hungryhub.com/restaurants/plamong-at-holiday-inn-hua-hin</t>
  </si>
  <si>
    <t>Diwan Restaurant at Al Meroz Hotel Bangkok</t>
  </si>
  <si>
    <t>ดีวาน อัล มีรอซ โฮเทล แบงคอก</t>
  </si>
  <si>
    <t>https://web.hungryhub.com/restaurants/diwan-restaurant-at-al-meroz-hotel-bangkok</t>
  </si>
  <si>
    <t>BetweenUs</t>
  </si>
  <si>
    <t>https://web.hungryhub.com/restaurants/betweenus-bangkok</t>
  </si>
  <si>
    <t>เดจา บริว ไลฟ์สไตล์ คาเฟ่ โรงแรมเซ็นทารา ไลฟ์ บางกอก พระนคร</t>
  </si>
  <si>
    <t>https://web.hungryhub.com/restaurants/deja-brew-lifestyle-cafe-at-centara-life-hotel-bangkok-phra-nakhon</t>
  </si>
  <si>
    <t>Fusion, International, Thai, Thai Isaan</t>
  </si>
  <si>
    <t>https://web.hungryhub.com/restaurants/throwback-rooftop-bangkok-at-silom-edge</t>
  </si>
  <si>
    <t>Fusion, International, American, Thai, Thai Northern</t>
  </si>
  <si>
    <t>Takumi at Swissotel Bangkok Ratchada</t>
  </si>
  <si>
    <t>ทาคุมิ โรงแรมสวิสโฮเทล รัชดา</t>
  </si>
  <si>
    <t>https://web.hungryhub.com/restaurants/takumi-at-swissotel-bangkok-ratchada</t>
  </si>
  <si>
    <t>Tenyuu Grand Omakase</t>
  </si>
  <si>
    <t>เทนยุแกรนด์ โอมากาเสะ</t>
  </si>
  <si>
    <t>https://web.hungryhub.com/restaurants/tenyuu-grand-omakase-bangkok</t>
  </si>
  <si>
    <t>Loong Foong at Swissotel Bangkok Ratchada</t>
  </si>
  <si>
    <t>หลงฟ่ง โรงแรมสวิสโฮเทล รัชดา</t>
  </si>
  <si>
    <t>https://web.hungryhub.com/restaurants/loong-foong-at-swissotel-bangkok-ratchada</t>
  </si>
  <si>
    <t>Hotel Clover Asok Staycation</t>
  </si>
  <si>
    <t>https://web.hungryhub.com/restaurants/hotel-clover-asok-staycation-bangkok</t>
  </si>
  <si>
    <t>JA’S Home Cooking</t>
  </si>
  <si>
    <t>จาโฮมคุ้กกิ้ง</t>
  </si>
  <si>
    <t>https://web.hungryhub.com/restaurants/ja-s-home-cooking-bangkok</t>
  </si>
  <si>
    <t>โอมากาเสะ เท็น</t>
  </si>
  <si>
    <t>https://web.hungryhub.com/restaurants/omakase-ten-bangkok-thailand</t>
  </si>
  <si>
    <t>ซาวิโอ ชาเทรียม แกรนด์ กรุงเทพ</t>
  </si>
  <si>
    <t>https://web.hungryhub.com/restaurants/savio-at-chatrium-grand-bangkok</t>
  </si>
  <si>
    <t>Chinese, European, Fusion, Indian, International, Italian, Japanese, Special July, Thai</t>
  </si>
  <si>
    <t>The Vue Bar Rooftop at Mercure Bangkok Sukhumvit 24</t>
  </si>
  <si>
    <t>https://web.hungryhub.com/restaurants/the-vue-bar-rooftop-at-mercure-bangkok-sukhumvit-24</t>
  </si>
  <si>
    <t>The Market Restaurant at Mercure Bangkok Sukhumvit 24</t>
  </si>
  <si>
    <t>เดอะ มาร์เก็ต เรสเทอรองท์ เมอร์เคียว แบงค็อก สุขุมวิท 24</t>
  </si>
  <si>
    <t>https://web.hungryhub.com/restaurants/the-market-restaurant-at-mercure-bangkok-sukhumvit-24</t>
  </si>
  <si>
    <t>KongJu Grill &amp; Shabu Big C Rama 2</t>
  </si>
  <si>
    <t>กองจูปิ้งย่างสไตล์เกาหลี &amp; ชาบู บิ๊กซีพระราม 2</t>
  </si>
  <si>
    <t>https://web.hungryhub.com/restaurants/kongju-grill-shabu-big-c-rama-2-bangkok</t>
  </si>
  <si>
    <t>KongJu Grill &amp; Shabu Lotus's Rangsit Klong 4</t>
  </si>
  <si>
    <t>กองจูปิ้งย่างสไตล์เกาหลี &amp; ชาบู โลตัสรังสิตคลอง 4</t>
  </si>
  <si>
    <t>https://web.hungryhub.com/restaurants/kongju-grill-shabu-lotus-s-rangsit-klong-4-bangkok</t>
  </si>
  <si>
    <t>Lum Luk Ka</t>
  </si>
  <si>
    <t>Tenyuu Omakase (Chiang Mai)</t>
  </si>
  <si>
    <t>เทนยุแกรนด์ โอมากาเสะ (เชียงใหม่)</t>
  </si>
  <si>
    <t>https://web.hungryhub.com/restaurants/tenyuu-omakase-chiang-mai</t>
  </si>
  <si>
    <t>Lhong Khao 廊 饭 (Phuket)</t>
  </si>
  <si>
    <t>ล้งข้าว (ภูเก็ต)</t>
  </si>
  <si>
    <t>https://web.hungryhub.com/restaurants/lhong-khao-phuket</t>
  </si>
  <si>
    <t>Chinese, Thai</t>
  </si>
  <si>
    <t>Kruakungwan (Chonburi)</t>
  </si>
  <si>
    <t>ครัวกังวาน (ชลบุรี)</t>
  </si>
  <si>
    <t>https://web.hungryhub.com/restaurants/kruakungwan-chonburi-pattaya</t>
  </si>
  <si>
    <t>Ramayana Water Park (Chonburi)</t>
  </si>
  <si>
    <t>สวนน้ำรามายณะ (ชลบุรี)</t>
  </si>
  <si>
    <t>https://web.hungryhub.com/restaurants/ramayana-water-park-chonburi-pattaya</t>
  </si>
  <si>
    <t>Axis &amp; Spin Sky Lounge &amp; Bar Rooftop at The Continent Boutique Hotel</t>
  </si>
  <si>
    <t>แอ็กซิสแอนด์สปิน at The Continent Boutique Hotel</t>
  </si>
  <si>
    <t>https://web.hungryhub.com/restaurants/axis-spin-sky-lounge-bar-rooftop-at-the-continent-boutique-hotel-bangkok</t>
  </si>
  <si>
    <t>ChanNgarm Mountain View Resort Staycation (Nakhon Ratchasima)</t>
  </si>
  <si>
    <t>จันทน์งาม เมาท์เท่นวิว รีสอร์ท สเตเคชั่น (นครราชสีมา)</t>
  </si>
  <si>
    <t>https://web.hungryhub.com/restaurants/channgarm-mountain-view-resort-staycation-nakhon-ratchasima-khao-yai</t>
  </si>
  <si>
    <t>Chatuchak Cafe Centara Grand at Central Plaza Ladprao</t>
  </si>
  <si>
    <t>จตุจักร คาเฟ่ เซ็นทาราแกรนด์ เซ็นทรัลลาดพร้าว</t>
  </si>
  <si>
    <t>https://web.hungryhub.com/restaurants/chatuchak-cafe-centara-grand-at-central-plaza-ladprao-bangkok</t>
  </si>
  <si>
    <t>International, Italian, Japanese, Thai, European</t>
  </si>
  <si>
    <t>N/A Cafe &amp; Homemade Pasta (Rayong)</t>
  </si>
  <si>
    <t>เอ็นเอคาเฟ่ แอนด์ โฮมเมด พาสต้า (ระยอง)</t>
  </si>
  <si>
    <t>https://web.hungryhub.com/restaurants/n-a-cafe-homemade-pasta-rayong</t>
  </si>
  <si>
    <t>Rayong</t>
  </si>
  <si>
    <t>Sindosegi Siam Square</t>
  </si>
  <si>
    <t>ชินโดเซกิ สยามสแควร์</t>
  </si>
  <si>
    <t>https://web.hungryhub.com/restaurants/sindosegi-siam-square-bangkok</t>
  </si>
  <si>
    <t>Nhomjeen Cafe</t>
  </si>
  <si>
    <t>หนมจีน คาเฟ่</t>
  </si>
  <si>
    <t>https://web.hungryhub.com/restaurants/nhomjeen-cafe-bangkok</t>
  </si>
  <si>
    <t>You&amp;I Premium Suki Buffet ICS</t>
  </si>
  <si>
    <t>ยูแอนด์ไอ พรีเมี่ยมสุกี้บุฟเฟ่ต์ ไอซีเอส</t>
  </si>
  <si>
    <t>https://web.hungryhub.com/restaurants/you-i-premium-suki-buffet-ics-bangkok</t>
  </si>
  <si>
    <t>You&amp;I Premium Suki Buffet Central Phuket (Phuket)</t>
  </si>
  <si>
    <t>ยูแอนด์ไอ พรีเมี่ยมสุกี้บุฟเฟ่ต์ เซ็นทรัลภูเก็ต</t>
  </si>
  <si>
    <t>https://web.hungryhub.com/restaurants/you-i-premium-suki-buffet-central-phuket-phuket</t>
  </si>
  <si>
    <t>Nuatair Central Rama 2</t>
  </si>
  <si>
    <t>เนื้อแท้ เซ็นทรัลพระราม 2</t>
  </si>
  <si>
    <t>https://web.hungryhub.com/restaurants/nuatair-central-rama-2-bangkok</t>
  </si>
  <si>
    <t>สิชลเตโสโร่ สเตเคชั่น (นครศรีธรรมราช)</t>
  </si>
  <si>
    <t>https://web.hungryhub.com/restaurants/sichon-tesoro-staycation-nakhon-si-thammarat</t>
  </si>
  <si>
    <t>Nakhon Si Thammarat</t>
  </si>
  <si>
    <t>Koriko Yakiniku</t>
  </si>
  <si>
    <t>โคริโกะ ปิ้งย่าง &amp; ชาบู</t>
  </si>
  <si>
    <t>https://web.hungryhub.com/restaurants/koriko-yakiniku-bangkok</t>
  </si>
  <si>
    <t>Hanbab Korean Restaurant</t>
  </si>
  <si>
    <t>ร้านอาหารเกาหลีฮันบับ</t>
  </si>
  <si>
    <t>https://web.hungryhub.com/restaurants/hanbab-korean-restaurant-bangkok</t>
  </si>
  <si>
    <t>CiTi BiSTRo Pathumwan Princess Hotel</t>
  </si>
  <si>
    <t>ซิตี้ บิสโทร โรงแรมปทุมวันปริ๊นเซส</t>
  </si>
  <si>
    <t>https://web.hungryhub.com/restaurants/citi-bistro-pathumwan-princess-hotel-bangkok</t>
  </si>
  <si>
    <t>Hagi Centara Grand at Central Plaza Ladprao Bangkok</t>
  </si>
  <si>
    <t>ฮากิ เซ็นทาราแกรนด์ ลาดพร้าว</t>
  </si>
  <si>
    <t>https://web.hungryhub.com/restaurants/hagi-centara-grand-at-central-plaza-ladprao-bangkok</t>
  </si>
  <si>
    <t>Another Round</t>
  </si>
  <si>
    <t>https://web.hungryhub.com/restaurants/another-round-bangkok</t>
  </si>
  <si>
    <t>Dream.bangkok</t>
  </si>
  <si>
    <t>https://web.hungryhub.com/restaurants/dream-bangkok</t>
  </si>
  <si>
    <t>Thung Khru</t>
  </si>
  <si>
    <t>The Salil Hotel Riverside - Bangkok Staycation</t>
  </si>
  <si>
    <t>โรงแรม เดอะ สลิล ริเวอร์ไซด์ กรุงเทพ สเตเคชั่น</t>
  </si>
  <si>
    <t>https://web.hungryhub.com/restaurants/the-salil-hotel-riverside-bangkok-staycation</t>
  </si>
  <si>
    <t>OJI Omakase Praditmanutham</t>
  </si>
  <si>
    <t>โอจิ โอมากาเสะ ประดิษฐ์มนูธรรม</t>
  </si>
  <si>
    <t>https://web.hungryhub.com/restaurants/oji-omakase-praditmanutham-bangkok</t>
  </si>
  <si>
    <t>The Local Restaurant Don Mueang - Rangsit</t>
  </si>
  <si>
    <t>เดอะ โลคอล ดอนเมือง - รังสิต</t>
  </si>
  <si>
    <t>https://web.hungryhub.com/restaurants/the-local-restaurant-don-mueang-rangsit-bangkok</t>
  </si>
  <si>
    <t>Avalon Cafe &amp; Restaurant (Phitsanulok)</t>
  </si>
  <si>
    <t>อวาลอน คาเฟ่ แอนด์ เรสเตอรองส์ (พิษณุโลก)</t>
  </si>
  <si>
    <t>https://web.hungryhub.com/restaurants/avalon-cafe-restaurant-phitsanulok</t>
  </si>
  <si>
    <t>Phitsanulok</t>
  </si>
  <si>
    <t>Klam Isankaya x Music Bar</t>
  </si>
  <si>
    <t>แกล้ม อีสานกายะ x มิวสิค บาร์</t>
  </si>
  <si>
    <t>https://web.hungryhub.com/restaurants/klam-isankaya-x-music-bar-bangkok</t>
  </si>
  <si>
    <t>Thumbs Up Karaoke &amp; Restaurant</t>
  </si>
  <si>
    <t>ทรัมอัพ คาราโอเกะ แอนด์ เรสเตอรองต์</t>
  </si>
  <si>
    <t>https://web.hungryhub.com/restaurants/thumbs-up-karaoke-restaurant-bangkok</t>
  </si>
  <si>
    <t>Ratcha Pruek Seafood Buffet</t>
  </si>
  <si>
    <t>ราชพฤกษ์ซีฟู้ดบุฟเฟ่ต์</t>
  </si>
  <si>
    <t>https://web.hungryhub.com/restaurants/ratcha-pruek-seafood-buffet-bangkok</t>
  </si>
  <si>
    <t>Chatuchak, Bangkok</t>
  </si>
  <si>
    <t>One to taste Homemade Pasta</t>
  </si>
  <si>
    <t>วัน-ทู-เทส โฮมเมดพาสต้า</t>
  </si>
  <si>
    <t>https://web.hungryhub.com/restaurants/one-to-taste-homemade-pasta-bangkok</t>
  </si>
  <si>
    <t>Italian, Fusion, European</t>
  </si>
  <si>
    <t>Hainanese Chicken Rice C.P Tower Silom</t>
  </si>
  <si>
    <t>ข้าวมันไก่ไห่หนาน ซี.พี. ทาวเวอร์ สีลม</t>
  </si>
  <si>
    <t>https://web.hungryhub.com/restaurants/hainanese-chicken-rice-c-p-tower-silom-bangkok</t>
  </si>
  <si>
    <t>Sathon, Bang Rak</t>
  </si>
  <si>
    <t>M Wine Lounge Mercure Bangkok Makkasan</t>
  </si>
  <si>
    <t>https://web.hungryhub.com/restaurants/m-wine-lounge-mercure-bangkok-makkasan</t>
  </si>
  <si>
    <t>International, American, Thai, European, Steakhouse</t>
  </si>
  <si>
    <t>Arno's Naradhiwas Rajanagarindra Soi 20</t>
  </si>
  <si>
    <t>อาโนส์ นราธิวาสราชนครินทร์ซอย 20</t>
  </si>
  <si>
    <t>https://web.hungryhub.com/restaurants/arno-s-naradhiwas-rajanagarindra-soi-20-bangkok</t>
  </si>
  <si>
    <t>Orbit Restaurant Grande Centre Point Space (Pattaya)</t>
  </si>
  <si>
    <t>https://web.hungryhub.com/restaurants/orbit-restaurant-grande-centre-point-space-pattaya</t>
  </si>
  <si>
    <t>Shiguma Japanese Restaurant Bangna</t>
  </si>
  <si>
    <t>https://web.hungryhub.com/restaurants/shiguma-japanese-restaurant-bangna-bangkok</t>
  </si>
  <si>
    <t>Japanese, International, Fusion</t>
  </si>
  <si>
    <t>Bittersweet Mövenpick BDMS Wellness Resort</t>
  </si>
  <si>
    <t>https://web.hungryhub.com/restaurants/bittersweet-movenpick-bdms-wellness-resort-bangkok</t>
  </si>
  <si>
    <t>Malao Malao at The Chiang Mai Riverside Hotel (Chiang Mai)</t>
  </si>
  <si>
    <t>https://web.hungryhub.com/restaurants/malao-malao-at-the-chiang-mai-riverside-hotel-chiang-mai</t>
  </si>
  <si>
    <t>Omoide Yakiniku</t>
  </si>
  <si>
    <t>โอโมอิเดะ ยากินิคุ</t>
  </si>
  <si>
    <t>https://web.hungryhub.com/restaurants/omoide-yakiniku-bangkok</t>
  </si>
  <si>
    <t>natkitta@hungryhub.com</t>
  </si>
  <si>
    <t>Estrela Rooftop Bar &amp; Restaurant (Phuket)</t>
  </si>
  <si>
    <t>เอสเทรอล่า รูฟท็อปบาร์ แอนด์ เรสเทอรองท์</t>
  </si>
  <si>
    <t>https://web.hungryhub.com/restaurants/estrela-rooftop-bar-restaurant-phuket</t>
  </si>
  <si>
    <t>Kisake Omakase (Songkhla)</t>
  </si>
  <si>
    <t>https://web.hungryhub.com/restaurants/kisake-omakase-songkhla</t>
  </si>
  <si>
    <t>Songkhla</t>
  </si>
  <si>
    <t>Chalermthai Nonthaburi</t>
  </si>
  <si>
    <t>เฉลิมไท นนทบุรี</t>
  </si>
  <si>
    <t>https://web.hungryhub.com/restaurants/chalermthai-nonthaburi-bangkok</t>
  </si>
  <si>
    <t>River Kwai Village Hotel Staycation (Kanchanaburi)</t>
  </si>
  <si>
    <t>โรงแรมริเวอร์แคววิลเลจ สเตเคชั่น (กาญจนบุรี)</t>
  </si>
  <si>
    <t>https://web.hungryhub.com/restaurants/river-kwai-village-hotel-staycation-kanchanaburi</t>
  </si>
  <si>
    <t>Kanchanaburi</t>
  </si>
  <si>
    <t>Joushitsu Sushi</t>
  </si>
  <si>
    <t>โจชิซึ ซูชิ</t>
  </si>
  <si>
    <t>https://web.hungryhub.com/restaurants/joushitsu-sushi-bangkok</t>
  </si>
  <si>
    <t>Booster's Bar</t>
  </si>
  <si>
    <t>บูสต์เตอร์บาร์</t>
  </si>
  <si>
    <t>https://web.hungryhub.com/restaurants/booster-s-bar-bangkok</t>
  </si>
  <si>
    <t>Saphan Sung</t>
  </si>
  <si>
    <t>Area Five Café and Eatery</t>
  </si>
  <si>
    <t>แอเรียไฟว์คาเฟ่</t>
  </si>
  <si>
    <t>https://web.hungryhub.com/restaurants/area-five-cafe-and-eatery-bangkok</t>
  </si>
  <si>
    <t>Tony's Sukhumvit 11</t>
  </si>
  <si>
    <t>โทนี่ส์ สุขุมวิท 11</t>
  </si>
  <si>
    <t>https://web.hungryhub.com/restaurants/tony-s-sukhumvit-11-bangkok</t>
  </si>
  <si>
    <t>Earw Thai Suki Boran Kaset</t>
  </si>
  <si>
    <t>เอี่ยวไถ่ สุกี้โบราณ เกษตร</t>
  </si>
  <si>
    <t>https://web.hungryhub.com/restaurants/earw-thai-suki-boran-kaset-bangkok</t>
  </si>
  <si>
    <t>Earw Thai Suki Boran Terminal 21 (Nakhon Ratchasima)</t>
  </si>
  <si>
    <t>เอี่ยวไถ่ สุกี้โบราณ เทอมินอล 21 (นครราชสีมา)</t>
  </si>
  <si>
    <t>https://web.hungryhub.com/restaurants/earw-thai-suki-boran-terminal-21-nakhon-ratchasima-khao-yai</t>
  </si>
  <si>
    <t>View &amp; Grill Rooftop Bar-B-Q</t>
  </si>
  <si>
    <t>วิวแอนด์กริลล์รูฟท็อปบาร์บีคิว</t>
  </si>
  <si>
    <t>https://web.hungryhub.com/restaurants/view-grill-rooftop-bar-b-q-bangkok</t>
  </si>
  <si>
    <t>Mezzanine Cafe S15 Sukhumvit Hotel</t>
  </si>
  <si>
    <t>https://web.hungryhub.com/restaurants/mezzanine-cafe-s15-sukhumvit-hotel-bangkok</t>
  </si>
  <si>
    <t>Splash Jungle Water Park (Phuket)</t>
  </si>
  <si>
    <t>สวนน้ำสแปลชจังเกิ้ล (ภูเก็ต)</t>
  </si>
  <si>
    <t>https://web.hungryhub.com/restaurants/splash-jungle-water-park-phuket</t>
  </si>
  <si>
    <t>Tandoori Junction</t>
  </si>
  <si>
    <t>ทางแยกทันดูรี</t>
  </si>
  <si>
    <t>https://web.hungryhub.com/restaurants/tandoori-junction-bangkok</t>
  </si>
  <si>
    <t>High River Café (Ratchaburi)</t>
  </si>
  <si>
    <t>ฮายริเวอร์คาเฟ่ (ราชบุรี)</t>
  </si>
  <si>
    <t>https://web.hungryhub.com/restaurants/high-river-cafe-ratchaburi</t>
  </si>
  <si>
    <t>The Terrace Bar at S15 Sukhumvit Hotel</t>
  </si>
  <si>
    <t>https://web.hungryhub.com/restaurants/the-terrace-bar-at-s15-sukhumvit-hotel-bangkok</t>
  </si>
  <si>
    <t>The Coral Lounge Don Mueang - International Departure Lounge</t>
  </si>
  <si>
    <t>https://web.hungryhub.com/restaurants/the-coral-lounge-don-mueang-international-departure-lounge-bangkok</t>
  </si>
  <si>
    <t>Neta Grill Thonburi Market Place</t>
  </si>
  <si>
    <t>เนตะ กริว ธนบุรีมาร์เก็ตเพลส</t>
  </si>
  <si>
    <t>https://web.hungryhub.com/restaurants/neta-grill-thonburi-market-place-bangkok</t>
  </si>
  <si>
    <t>เนตะ กริว มาร์เก็ตวิลเลจสุวรรณภูมิ</t>
  </si>
  <si>
    <t>https://web.hungryhub.com/restaurants/neta-grill-market-village-suvarnabhumi-bangkok</t>
  </si>
  <si>
    <t>Maikaew Damnoen Resort Staycation (Ratchaburi)</t>
  </si>
  <si>
    <t>ไม้แก้ว ดำเนิน รีสอร์ท สเตเคชั่น (ราชบุรี)</t>
  </si>
  <si>
    <t>https://web.hungryhub.com/restaurants/maikaew-damnoen-resort-staycation-ratchaburi</t>
  </si>
  <si>
    <t>Kunlin Restaurant (Ranong)</t>
  </si>
  <si>
    <t>ร้านอาหารคุ้นลิ้น (ระนอง)</t>
  </si>
  <si>
    <t>https://web.hungryhub.com/restaurants/kunlin-restaurant-ranong</t>
  </si>
  <si>
    <t>Ranong</t>
  </si>
  <si>
    <t>Galley Bar &amp; Restaurant</t>
  </si>
  <si>
    <t>กาเล่ บาร์ แอนด์ เรสเตอรอง</t>
  </si>
  <si>
    <t>https://web.hungryhub.com/restaurants/galley-bar-restaurant-bangkok</t>
  </si>
  <si>
    <t>Fusion, International, European</t>
  </si>
  <si>
    <t>Katsuya CentralWorld</t>
  </si>
  <si>
    <t>คัตสึยะ เซ็นทรัลเวิลด์</t>
  </si>
  <si>
    <t>https://web.hungryhub.com/restaurants/katsuya-centralworld-bangkok</t>
  </si>
  <si>
    <t>Katsuya Central Westgate</t>
  </si>
  <si>
    <t>คัตสึยะ เซ็นทรัล เวสต์เกต</t>
  </si>
  <si>
    <t>https://web.hungryhub.com/restaurants/katsuya-central-westgate-bangkok</t>
  </si>
  <si>
    <t>Vela Bhirom at Villa Deva Resort and Hotel</t>
  </si>
  <si>
    <t>https://web.hungryhub.com/restaurants/vela-bhirom-at-villa-deva-resort-and-hotel-bangkok</t>
  </si>
  <si>
    <t>Mayraya Wine Bar at Villa Deva Resort and Hotel</t>
  </si>
  <si>
    <t>https://web.hungryhub.com/restaurants/mayraya-wine-bar-at-villa-deva-resort-and-hotel-bangkok</t>
  </si>
  <si>
    <t>Villa Deva Resort &amp; Hotel Bangkok Staycation</t>
  </si>
  <si>
    <t>วิลล่าเทวา รีสอร์ทแอนด์โฮเทล กรุงเทพฯ สเตเคชั่น</t>
  </si>
  <si>
    <t>https://web.hungryhub.com/restaurants/villa-deva-resort-hotel-bangkok-staycation</t>
  </si>
  <si>
    <t>204 Bistro at Swissotel Bangkok Ratchada</t>
  </si>
  <si>
    <t>https://web.hungryhub.com/restaurants/204-bistro-at-swissotel-bangkok-ratchada</t>
  </si>
  <si>
    <t>8855 Restaurant &amp; Bar</t>
  </si>
  <si>
    <t>8855 เรสเตอรองท์ แอนด์ บาร์</t>
  </si>
  <si>
    <t>https://web.hungryhub.com/restaurants/8855-restaurant-bar-bangkok</t>
  </si>
  <si>
    <t>Thai, European, International, Fusion, American</t>
  </si>
  <si>
    <t>Boon Tong Kee Central Rayong (Rayong)</t>
  </si>
  <si>
    <t>บุญตงกี่ เซ็นทรัล ระยอง (ระยอง)</t>
  </si>
  <si>
    <t>https://web.hungryhub.com/restaurants/boon-tong-kee-central-rayong-rayong</t>
  </si>
  <si>
    <t>ดับเบิ้ลยู โอมากาเสะ ประดิษฐ์มนูธรรม</t>
  </si>
  <si>
    <t>https://web.hungryhub.com/restaurants/w-omakase-pradit-manutham-bangkok</t>
  </si>
  <si>
    <t>ShouSushi</t>
  </si>
  <si>
    <t>https://web.hungryhub.com/restaurants/shousushi-bangkok</t>
  </si>
  <si>
    <t>Francky Cafe &amp; Restaurant</t>
  </si>
  <si>
    <t>ฟรังกี้ คาเฟ่ แอนด์ เรสเตอร์รอง</t>
  </si>
  <si>
    <t>https://web.hungryhub.com/restaurants/francky-cafe-restaurant-bangkok</t>
  </si>
  <si>
    <t>Fusion, Italian, International, Thai, European</t>
  </si>
  <si>
    <t>Hummus Boutique</t>
  </si>
  <si>
    <t>https://web.hungryhub.com/restaurants/hummus-boutique-bangkok</t>
  </si>
  <si>
    <t>Middle Eastern</t>
  </si>
  <si>
    <t>Middle Eastern, Mediterranean</t>
  </si>
  <si>
    <t>https://web.hungryhub.com/restaurants/topgolf-megacity-bangkok</t>
  </si>
  <si>
    <t>American, International, Thai</t>
  </si>
  <si>
    <t>Baba Hot Box at Sri Panwa (Phuket)</t>
  </si>
  <si>
    <t>https://web.hungryhub.com/restaurants/baba-hot-box-at-sri-panwa-phuket</t>
  </si>
  <si>
    <t>International, Chinese, Steakhouse</t>
  </si>
  <si>
    <t>Baba Chino at Sri Panwa (Phuket)</t>
  </si>
  <si>
    <t>https://web.hungryhub.com/restaurants/baba-chino-at-sri-panwa-phuket</t>
  </si>
  <si>
    <t>Jess Century Park Hotel Bangkok</t>
  </si>
  <si>
    <t>เจส เซ็นจูรี่ พาร์ค โฮเทล กรุงเทพ</t>
  </si>
  <si>
    <t>https://web.hungryhub.com/restaurants/jess-century-park-hotel-bangkok</t>
  </si>
  <si>
    <t>Bikuta Sushi &amp; Teppan Rama 2</t>
  </si>
  <si>
    <t>บิคุตะ ซูชิ แอนด์ เทปปัน พระราม 2</t>
  </si>
  <si>
    <t>https://web.hungryhub.com/restaurants/bikuta-sushi-teppan-rama-2-bangkok</t>
  </si>
  <si>
    <t>Bikuta Sushi &amp; Teppan (Chonburi)</t>
  </si>
  <si>
    <t>บิคุตะ ซูชิ แอนด์ เทปปัน (ชลบุรี)</t>
  </si>
  <si>
    <t>https://web.hungryhub.com/restaurants/bikuta-sushi-teppan-chonburi-pattaya</t>
  </si>
  <si>
    <t>Haute House The Idle Hotel &amp; Residence</t>
  </si>
  <si>
    <t>โอ็ตเฮ้าส์ ดิ ไอเดิล โฮเท็ล แอนด์ เรสซิเดนซ์</t>
  </si>
  <si>
    <t>https://web.hungryhub.com/restaurants/haute-house-the-idle-hotel-residence-bangkok</t>
  </si>
  <si>
    <t>Mellow Thonglor</t>
  </si>
  <si>
    <t>เมลโล่ ทองหล่อ</t>
  </si>
  <si>
    <t>https://web.hungryhub.com/restaurants/mellow-thonglor-bangkok</t>
  </si>
  <si>
    <t>Scoozi Urban Pizza Terminal 21 (Pattaya)</t>
  </si>
  <si>
    <t>สกูซี่ เออร์เบิน พิซซ่า เทอร์มินอล 21 (พัทยา)</t>
  </si>
  <si>
    <t>https://web.hungryhub.com/restaurants/scoozi-urban-pizza-terminal-21-pattaya</t>
  </si>
  <si>
    <t>By The Pool Restaurant &amp; Pool Bar</t>
  </si>
  <si>
    <t>บาย เดอะ พูล เรสเตอรองท์ เเอนด์ พูล บาร์</t>
  </si>
  <si>
    <t>https://web.hungryhub.com/restaurants/by-the-pool-restaurant-pool-bar-bangkok</t>
  </si>
  <si>
    <t>Fusion, American, European</t>
  </si>
  <si>
    <t>North Restaurant</t>
  </si>
  <si>
    <t>นอร์ธ เรสเตอรองค์</t>
  </si>
  <si>
    <t>https://web.hungryhub.com/restaurants/north-restaurant-bangkok</t>
  </si>
  <si>
    <t>Thai Northern, Thai</t>
  </si>
  <si>
    <t>Suan Bua Centara Grand Ladprao</t>
  </si>
  <si>
    <t>สวนบัว เซ็นทาราแกรนด์ แอท เซ็นทรัลพลาซาลาดพร้าว</t>
  </si>
  <si>
    <t>https://web.hungryhub.com/restaurants/suan-bua-centara-grand-ladprao-bangkok</t>
  </si>
  <si>
    <t>Tap It Crowne Plaza Bangkok Lumpini Park</t>
  </si>
  <si>
    <t>แท็ปอิท คราวน์พลาซ่า กรุงเทพฯ ลุมพินีพาร์ค</t>
  </si>
  <si>
    <t>https://web.hungryhub.com/restaurants/tap-it-crowne-plaza-bangkok-lumpini-park</t>
  </si>
  <si>
    <t>Shui Xin Chinese Restaurant Novotel Bangkok Bangna</t>
  </si>
  <si>
    <t>ซุยซิน โรงแรมโนโวเทล กรุงเทพ บางนา</t>
  </si>
  <si>
    <t>https://web.hungryhub.com/restaurants/shui-xin-chinese-restaurant-novotel-bangkok-bangna</t>
  </si>
  <si>
    <t>Bang Na, Prawet</t>
  </si>
  <si>
    <t>สยามยอชท์คลับ โรงแรมรอยัลออคิด เชอราตัน</t>
  </si>
  <si>
    <t>https://web.hungryhub.com/restaurants/siam-yacht-club-royal-orchid-sheraton-riverside-bangkok</t>
  </si>
  <si>
    <t>Bangkok Heightz The Continent Hotel Bangkok</t>
  </si>
  <si>
    <t>บางกอกไฮซ์ @ เดอะ คอนทิเนนท์ แบงค็อก</t>
  </si>
  <si>
    <t>https://web.hungryhub.com/restaurants/bangkok-heightz-the-continent-hotel-bangkok</t>
  </si>
  <si>
    <t>The Taste Ibis Phuket Kata (Phuket)</t>
  </si>
  <si>
    <t>https://web.hungryhub.com/restaurants/the-taste-ibis-phuket-kata-phuket</t>
  </si>
  <si>
    <t>Sports Bar by Topgolf Megacity</t>
  </si>
  <si>
    <t>https://web.hungryhub.com/restaurants/sports-bar-by-topgolf-megacity-bangkok</t>
  </si>
  <si>
    <t>International, American, Thai</t>
  </si>
  <si>
    <t>GoGo Izakaya</t>
  </si>
  <si>
    <t>โกโกะ อิซากายะ</t>
  </si>
  <si>
    <t>https://web.hungryhub.com/restaurants/gogo-izakaya-bangkok</t>
  </si>
  <si>
    <t>Jumbo Lobster Riverside Bangkok</t>
  </si>
  <si>
    <t>จัมโบ้ ล็อบสเตอร์ ริเวอร์ไซด์ กรุงเทพ</t>
  </si>
  <si>
    <t>https://web.hungryhub.com/restaurants/jumbo-lobster-riverside-bangkok</t>
  </si>
  <si>
    <t>International, Chinese, Thai</t>
  </si>
  <si>
    <t>Fu Marn Lau Restaurant The Twin Towers Hotel</t>
  </si>
  <si>
    <t>ห้องอาหารจีนฟุหมานเหลา โรงแรมเดอะทวินทาวเวอร์</t>
  </si>
  <si>
    <t>https://web.hungryhub.com/restaurants/fu-marn-lau-restaurant-the-twin-towers-hotel-bangkok</t>
  </si>
  <si>
    <t>Pathum Wan, Pom Prap Sattru Phai</t>
  </si>
  <si>
    <t>Casa De' Tea Cafe and Restaurant (Suphan Buri)</t>
  </si>
  <si>
    <t>คาเฟ่โรงเหล็กบ้านชา (สุพรรณบุรี)</t>
  </si>
  <si>
    <t>https://web.hungryhub.com/restaurants/casa-de-tea-cafe-and-restaurant-suphan-buri</t>
  </si>
  <si>
    <t>Suphan Buri</t>
  </si>
  <si>
    <t>Away Bangkok Riverside Kene Staycation</t>
  </si>
  <si>
    <t>อเวย์ แบ็งค็อก ริเวอร์ไซด์ คีน สเตเคชั่น</t>
  </si>
  <si>
    <t>https://web.hungryhub.com/restaurants/away-bangkok-riverside-kene-staycation</t>
  </si>
  <si>
    <t>MoMo Café at Sathorn Vista, Bangkok - Marriott Executive Apartments</t>
  </si>
  <si>
    <t>https://web.hungryhub.com/restaurants/momo-cafe-at-sathorn-vista-bangkok-marriott-executive-apartments-thailand</t>
  </si>
  <si>
    <t>Tu Bar Rooftop at Sri Panwa (Phuket)</t>
  </si>
  <si>
    <t>https://web.hungryhub.com/restaurants/tu-bar-rooftop-at-sri-panwa-phuket</t>
  </si>
  <si>
    <t>Chef Station Omakase</t>
  </si>
  <si>
    <t>https://web.hungryhub.com/restaurants/chef-station-omakase-bangkok</t>
  </si>
  <si>
    <t>Public All Day Dining Grand Mercure Bangkok Atrium</t>
  </si>
  <si>
    <t>https://web.hungryhub.com/restaurants/public-all-day-dining-grand-mercure-bangkok-atrium</t>
  </si>
  <si>
    <t>International, Indian, Italian, Thai, European</t>
  </si>
  <si>
    <t>China Rose at Maruay Garden Hotel</t>
  </si>
  <si>
    <t>ไชน่าโรส มารวย การ์เด้น โฮเทล</t>
  </si>
  <si>
    <t>https://web.hungryhub.com/restaurants/china-rose-at-maruay-garden-hotel-bangkok</t>
  </si>
  <si>
    <t>Maruay Garden Staycation</t>
  </si>
  <si>
    <t>มารวยการ์เด้น สเตเคชั่น</t>
  </si>
  <si>
    <t>https://web.hungryhub.com/restaurants/maruay-garden-staycation-bangkok</t>
  </si>
  <si>
    <t>Yum&amp;Tum K-Village</t>
  </si>
  <si>
    <t>ยำแอนด์ตำ เควิลเลจ</t>
  </si>
  <si>
    <t>https://web.hungryhub.com/restaurants/yum-tum-k-village-bangkok</t>
  </si>
  <si>
    <t>Kanpai Omakase</t>
  </si>
  <si>
    <t>https://web.hungryhub.com/restaurants/kanpai-omakase-bangkok</t>
  </si>
  <si>
    <t>Siam77 Vintage Home &amp; Restaurant</t>
  </si>
  <si>
    <t>https://web.hungryhub.com/restaurants/siam77-vintage-home-restaurant-bangkok</t>
  </si>
  <si>
    <t>GaGa Udon House Thong Lor</t>
  </si>
  <si>
    <t>กาก้า อุด้ง เฮ้าส์ ทองหล่อ</t>
  </si>
  <si>
    <t>https://web.hungryhub.com/restaurants/gaga-udon-house-thong-lor-bangkok</t>
  </si>
  <si>
    <t>Senses Amatara Welleisureᵀᴹ Resort (Phuket)</t>
  </si>
  <si>
    <t>https://web.hungryhub.com/restaurants/senses-amatara-welleisure-resort-phuket</t>
  </si>
  <si>
    <t>Siri Amatara Welleisure Resort (Phuket)</t>
  </si>
  <si>
    <t>https://web.hungryhub.com/restaurants/siri-amatara-welleisure-resort-phuket</t>
  </si>
  <si>
    <t>Scene Amatara Welleisureᵀᴹ Resort (Phuket)</t>
  </si>
  <si>
    <t>https://web.hungryhub.com/restaurants/scene-amatara-welleisure-resort-phuket</t>
  </si>
  <si>
    <t>https://web.hungryhub.com/restaurants/vantage-point-qsncc-bangkok</t>
  </si>
  <si>
    <t>European, French, German, Italian, Mediterranean, Spanish, Steakhouse</t>
  </si>
  <si>
    <t>Hyde &amp; Seek Silom Edge</t>
  </si>
  <si>
    <t>ไฮด์ แอนด์ ซีค สีลมเอจ</t>
  </si>
  <si>
    <t>https://web.hungryhub.com/restaurants/hyde-seek-silom-edge-bangkok</t>
  </si>
  <si>
    <t>European, Italian, Fusion</t>
  </si>
  <si>
    <t>Hyde &amp; Seek Athenee Tower</t>
  </si>
  <si>
    <t>ไฮด์ แอนด์ ซีค แอทธินี ทาวเวอร์</t>
  </si>
  <si>
    <t>https://web.hungryhub.com/restaurants/hyde-seek-athenee-tower-bangkok</t>
  </si>
  <si>
    <t>หม่าน ฟู่ หยวน ศูนย์การประชุมแห่งชาติสิริกิติ์</t>
  </si>
  <si>
    <t>https://web.hungryhub.com/restaurants/man-fu-yuan-qsncc-bangkok</t>
  </si>
  <si>
    <t>You&amp;I Premium Suki Buffet Marche Thonglor</t>
  </si>
  <si>
    <t>ยู แอนด์ไอ มาร์เช่ ทองหล่อ</t>
  </si>
  <si>
    <t>https://web.hungryhub.com/restaurants/you-i-premium-suki-buffet-marche-thonglor-bangkok</t>
  </si>
  <si>
    <t>House of Kin KORAT Centara Korat (Nakhon Ratchasima)</t>
  </si>
  <si>
    <t>เฮ้าส์ออฟกิน โคราช (Nakhon Ratchasima)</t>
  </si>
  <si>
    <t>https://web.hungryhub.com/restaurants/house-of-kin-korat-centara-korat-nakhon-ratchasima-khao-yai</t>
  </si>
  <si>
    <t>Japanese, International, Fusion, Thai</t>
  </si>
  <si>
    <t>Chaophraya Cruise</t>
  </si>
  <si>
    <t>https://web.hungryhub.com/restaurants/chaophraya-cruise-bangkok</t>
  </si>
  <si>
    <t>Sola Luna Rooftop at Grande Centre Point Space (Pattaya)</t>
  </si>
  <si>
    <t>โซล่า ลูน่า รูฟท็อป แกรนด์เซนเตอร์ พอยต์ สเปซ (พัทยา)</t>
  </si>
  <si>
    <t>https://web.hungryhub.com/restaurants/sola-luna-rooftop-at-grande-centre-point-space-pattaya</t>
  </si>
  <si>
    <t>Fusion, Italian, International, Japanese, Mediterranean, European</t>
  </si>
  <si>
    <t>Mont Calzone at Habito Mall</t>
  </si>
  <si>
    <t>มอนท์ คัลโซน ฮาบิโตะ มอลล์</t>
  </si>
  <si>
    <t>https://web.hungryhub.com/restaurants/mont-calzone-at-habito-mall-bangkok</t>
  </si>
  <si>
    <t>Oort Cloud Tea Room at Grande Centre Point Space (Pattaya)</t>
  </si>
  <si>
    <t>ออร์ตคลาวด์ ทีรูม แกรนด์เซนเตอร์ พอยต์ สเปซ (พัทยา)</t>
  </si>
  <si>
    <t>https://web.hungryhub.com/restaurants/oort-cloud-tea-room-at-grande-centre-point-space-pattaya</t>
  </si>
  <si>
    <t>Zong Zi Pad Pad Rustic Cuisine • Lounge (Koh Chang)</t>
  </si>
  <si>
    <t>https://web.hungryhub.com/restaurants/zong-zi-pad-pad-rustic-cuisine-lounge-koh-chang-trat</t>
  </si>
  <si>
    <t>Trat</t>
  </si>
  <si>
    <t>Koh Chang</t>
  </si>
  <si>
    <t>The Coffee Club Boat Lagoon (Phuket)</t>
  </si>
  <si>
    <t>เดอะ คอฟฟี่ คลับ โบ๊ท ลากูน (ภูเก็ต)</t>
  </si>
  <si>
    <t>https://web.hungryhub.com/restaurants/the-coffee-club-boat-lagoon-phuket</t>
  </si>
  <si>
    <t>Viva Alangka Cruise</t>
  </si>
  <si>
    <t>วีว่า อลังกา ครูช</t>
  </si>
  <si>
    <t>https://web.hungryhub.com/restaurants/viva-alangka-cruise-bangkok</t>
  </si>
  <si>
    <t>Alangka Cruise</t>
  </si>
  <si>
    <t>อลังกา ครูช</t>
  </si>
  <si>
    <t>https://web.hungryhub.com/restaurants/alangka-cruise-bangkok-thailand</t>
  </si>
  <si>
    <t>ซีเอโล สกาย บาร์ แอนด์ เรสเตอรองท์ รูฟท็อป</t>
  </si>
  <si>
    <t>https://web.hungryhub.com/restaurants/cielo-sky-bar-restaurant-rooftop-bangkok-thailand</t>
  </si>
  <si>
    <t>Fusion, Italian, Thai</t>
  </si>
  <si>
    <t>You&amp;I Premium Suki Buffet Passione Shopping Destination (Rayong)</t>
  </si>
  <si>
    <t>ยูแอนด์ไอ พรีเมี่ยมสุกี้บุฟเฟ่ต์ ศูนย์การค้าแพชชั่น ช้อปปิ้งแดสติเนชั่น (ระยอง)</t>
  </si>
  <si>
    <t>https://web.hungryhub.com/restaurants/you-i-premium-suki-buffet-passione-shopping-destination-rayong</t>
  </si>
  <si>
    <t>Top Knot Rooftop Bar &amp; Restaurant at Hotel Once Bangkok</t>
  </si>
  <si>
    <t>https://web.hungryhub.com/restaurants/top-knot-rooftop-bar-restaurant-at-hotel-once-bangkok</t>
  </si>
  <si>
    <t>European, Japanese, American, Thai</t>
  </si>
  <si>
    <t>Legend Siam (Pattaya)</t>
  </si>
  <si>
    <t>https://web.hungryhub.com/restaurants/legend-siam-pattaya</t>
  </si>
  <si>
    <t>Flashback Rooftop Bar</t>
  </si>
  <si>
    <t>https://web.hungryhub.com/restaurants/flashback-rooftop-bar-bangkok</t>
  </si>
  <si>
    <t>Fusion, International, American, Thai</t>
  </si>
  <si>
    <t>Tiva Urban Thaittoria at Pullman Bangkok Hotel G</t>
  </si>
  <si>
    <t>ทิวา โรงแรมพูลแมน กรุงเทพฯ จี</t>
  </si>
  <si>
    <t>https://web.hungryhub.com/restaurants/tiva-urban-thaittoria-at-pullman-bangkok-hotel-g</t>
  </si>
  <si>
    <t>Modan Japanese Restaurant Muang Thong</t>
  </si>
  <si>
    <t>โมดัน เจแปนนิส เรสเตอรองท์ เมืองทอง</t>
  </si>
  <si>
    <t>https://web.hungryhub.com/restaurants/modan-japanese-restaurant-muang-thong-bangkok</t>
  </si>
  <si>
    <t>Japanese, Italian, International, Fusion, Thai</t>
  </si>
  <si>
    <t>Sushi Niwa Bangkok Omakase</t>
  </si>
  <si>
    <t>ซูชินิวะ โอมากาเสะ</t>
  </si>
  <si>
    <t>https://web.hungryhub.com/restaurants/sushi-niwa-bangkok-omakase</t>
  </si>
  <si>
    <t>Take A Train Rooftop Izakaya Bar</t>
  </si>
  <si>
    <t>เทคอะเทรน รูฟท็อป อิซากายะ บาร์</t>
  </si>
  <si>
    <t>https://web.hungryhub.com/restaurants/take-a-train-rooftop-izakaya-bar-bangkok</t>
  </si>
  <si>
    <t>Phahonyothin</t>
  </si>
  <si>
    <t>Japanese, Fusion, Thai</t>
  </si>
  <si>
    <t>เดอะ สยาม ที รูม (เอเชียทีค เดอะริเวอร์ฟร้อนท์)</t>
  </si>
  <si>
    <t>https://web.hungryhub.com/restaurants/the-siam-tea-room-asiatique-the-riverfront-branch-bangkok-thailand</t>
  </si>
  <si>
    <t>MJ Hotpot</t>
  </si>
  <si>
    <t>เอ็มเจ ฮอทพอท</t>
  </si>
  <si>
    <t>https://web.hungryhub.com/restaurants/mj-hotpot-bangkok</t>
  </si>
  <si>
    <t>Vamps Cuisine</t>
  </si>
  <si>
    <t>https://web.hungryhub.com/restaurants/vamps-cuisine-bangkok</t>
  </si>
  <si>
    <t>Oranjii - Japanese yakiniku &amp; shabu Saphankwai (Zone 2)</t>
  </si>
  <si>
    <t>https://web.hungryhub.com/restaurants/oranjii-japanese-yakiniku-shabu-saphankwai-zone-2-bangkok</t>
  </si>
  <si>
    <t>Michelle Gourmet</t>
  </si>
  <si>
    <t>มิชแชล์กูร์เมท์</t>
  </si>
  <si>
    <t>https://web.hungryhub.com/restaurants/michelle-gourmet-bangkok</t>
  </si>
  <si>
    <t>European, French</t>
  </si>
  <si>
    <t>Hiro Omakase The Promenade</t>
  </si>
  <si>
    <t>ฮิโระ โอมากาเสะ เดอะ พรอมมานาด</t>
  </si>
  <si>
    <t>https://web.hungryhub.com/restaurants/hiro-omakase-the-promenade-bangkok</t>
  </si>
  <si>
    <t>Bang Kapi, Khan Na Yao</t>
  </si>
  <si>
    <t>Oranjii - Japanese yakiniku &amp; shabu Saphankwai (Zone 1)</t>
  </si>
  <si>
    <t>https://web.hungryhub.com/restaurants/oranjii-japanese-yakiniku-shabu-saphankwai-zone-1-bangkok</t>
  </si>
  <si>
    <t>Sopa</t>
  </si>
  <si>
    <t>https://web.hungryhub.com/restaurants/sopa-bangkok</t>
  </si>
  <si>
    <t>Sopa0659715977</t>
  </si>
  <si>
    <t>Wok Wok Andaz Pattaya Jomtien Beach (Pattaya)</t>
  </si>
  <si>
    <t>https://web.hungryhub.com/restaurants/wok-wok-andaz-pattaya-jomtien-beach-pattaya</t>
  </si>
  <si>
    <t>La Cucina Andaz Pattaya Jomtien Beach (Pattaya)</t>
  </si>
  <si>
    <t>https://web.hungryhub.com/restaurants/la-cucina-andaz-pattaya-jomtien-beach-pattaya</t>
  </si>
  <si>
    <t>Hotel Once Bangkok (Staycation)</t>
  </si>
  <si>
    <t>โฮเทล วันซ์ แบงคอก (สเตเคชั่น)</t>
  </si>
  <si>
    <t>https://web.hungryhub.com/restaurants/hotel-once-bangkok-staycation</t>
  </si>
  <si>
    <t>aung@hungryhub.com</t>
  </si>
  <si>
    <t>https://web.hungryhub.com/restaurants/fish-club-andaz-pattaya-jomtien-beach-pattaya</t>
  </si>
  <si>
    <t>Patong Bay Hill Resort (Phuket)</t>
  </si>
  <si>
    <t>https://web.hungryhub.com/restaurants/patong-bay-hill-resort-phuket</t>
  </si>
  <si>
    <t>Fusion, Thai, European, Thai Southern</t>
  </si>
  <si>
    <t>Lobby Salons The Sukhothai Bangkok</t>
  </si>
  <si>
    <t>ล็อบบี้ ซาลอน เดอะสุโขทัย กรุงเทพ</t>
  </si>
  <si>
    <t>https://web.hungryhub.com/restaurants/lobby-salons-the-sukhothai-bangkok</t>
  </si>
  <si>
    <t>La Scala The Sukhothai Bangkok</t>
  </si>
  <si>
    <t>ลา สกาลา เดอะสุโขทัย กรุงเทพ</t>
  </si>
  <si>
    <t>https://web.hungryhub.com/restaurants/la-scala-the-sukhothai-bangkok</t>
  </si>
  <si>
    <t>The Square Novotel Bangkok Platinum Pratunam</t>
  </si>
  <si>
    <t>เดอะ สแควร์ โรงแรมโนโวเทล กรุงเทพ แพลทินัม ประตูน้ำ</t>
  </si>
  <si>
    <t>https://web.hungryhub.com/restaurants/the-square-novotel-bangkok-platinum-pratunam</t>
  </si>
  <si>
    <t>The Coral Cosmo Lounge Suvarnabhumi Airport</t>
  </si>
  <si>
    <t>https://web.hungryhub.com/restaurants/the-coral-cosmo-lounge-suvarnabhumi-airport-bangkok</t>
  </si>
  <si>
    <t>International, Thai, Thai Southern</t>
  </si>
  <si>
    <t>Celadon The Sukhothai Bangkok</t>
  </si>
  <si>
    <t>https://web.hungryhub.com/restaurants/celadon-the-sukhothai-bangkok</t>
  </si>
  <si>
    <t>Colonnade The Sukhothai Bangkok</t>
  </si>
  <si>
    <t>https://web.hungryhub.com/restaurants/colonnade-the-sukhothai-bangkok</t>
  </si>
  <si>
    <t>Chef Thanom The Street Ratchada</t>
  </si>
  <si>
    <t>เชฟถนอม เดอะสตรีทรัชดา</t>
  </si>
  <si>
    <t>https://web.hungryhub.com/restaurants/chef-thanom-the-street-ratchada-bangkok</t>
  </si>
  <si>
    <t>Chef Thanom Central Westgate</t>
  </si>
  <si>
    <t>เชฟถนอม เซ็นทรัล เวสต์เกต</t>
  </si>
  <si>
    <t>https://web.hungryhub.com/restaurants/chef-thanom-central-westgate-bangkok</t>
  </si>
  <si>
    <t>Bang Kapi, Nonthaburi</t>
  </si>
  <si>
    <t>Chef Thanom Att U Park Bangna</t>
  </si>
  <si>
    <t>เชฟถนอม แอท ยู พาร์ค บางนา</t>
  </si>
  <si>
    <t>https://web.hungryhub.com/restaurants/chef-thanom-att-u-park-bangna-bangkok</t>
  </si>
  <si>
    <t>Chef Thanom The Nine Center Tiwanon</t>
  </si>
  <si>
    <t>เชฟถนอม เดอะไนน์ติวานนท์</t>
  </si>
  <si>
    <t>https://web.hungryhub.com/restaurants/chef-thanom-the-nine-center-tiwanon-bangkok</t>
  </si>
  <si>
    <t>Umeshuthai Sukhumvit 45</t>
  </si>
  <si>
    <t>https://web.hungryhub.com/restaurants/umeshuthai-sukhumvit-45-bangkok</t>
  </si>
  <si>
    <t>edm</t>
  </si>
  <si>
    <t>อีดีเอ็ม</t>
  </si>
  <si>
    <t>https://web.hungryhub.com/restaurants/edm-bangkok</t>
  </si>
  <si>
    <t>Mediterranean, Italian, French, European, Steakhouse</t>
  </si>
  <si>
    <t>Waves &amp; Wind Grande Centre Point (Pattaya)</t>
  </si>
  <si>
    <t>เวฟ แอนด์ วินด์ แกรนด์เซนเตอร์ พอยต์ (พัทยา)</t>
  </si>
  <si>
    <t>https://web.hungryhub.com/restaurants/waves-wind-grande-centre-point-pattaya</t>
  </si>
  <si>
    <t>Karayama Future Park Rangsit</t>
  </si>
  <si>
    <t>คารายามะ ฟิวเจอร์ปาร์ค รังสิต</t>
  </si>
  <si>
    <t>https://web.hungryhub.com/restaurants/karayama-future-park-rangsit-bangkok</t>
  </si>
  <si>
    <t>Bang Kapi, Pathum Thani</t>
  </si>
  <si>
    <t>Dusit Gourmet at dusitD2 Samyan Bangkok</t>
  </si>
  <si>
    <t>https://web.hungryhub.com/restaurants/dusit-gourmet-at-dusitd2-samyan-bangkok</t>
  </si>
  <si>
    <t>International, Chinese, American, Thai, European</t>
  </si>
  <si>
    <t>Pebbles Bar and Grill Restaurant at Renaissance Pattaya Resort &amp; Spa (Pattaya)</t>
  </si>
  <si>
    <t>https://web.hungryhub.com/restaurants/pebbles-bar-and-grill-restaurant-at-renaissance-pattaya-resort-spa-pattaya-thailand</t>
  </si>
  <si>
    <t>Nuatair The Fourth</t>
  </si>
  <si>
    <t>เนื้อแท้ เดอะโฟร์ท สาย 4</t>
  </si>
  <si>
    <t>https://web.hungryhub.com/restaurants/nuatair-the-fourth-bangkok</t>
  </si>
  <si>
    <t>Thawi Watthana, Nakhon Pathom</t>
  </si>
  <si>
    <t>Madison Steak Avenue at Anantara Siam Bangkok Hotel</t>
  </si>
  <si>
    <t>https://web.hungryhub.com/restaurants/madison-steak-avenue-at-anantara-siam-bangkok-hotel</t>
  </si>
  <si>
    <t>European, French, German, Egyptian</t>
  </si>
  <si>
    <t>Samuay &amp; Sons Michelin Guide (Udonthani)</t>
  </si>
  <si>
    <t>ซาหมวย &amp; ซันส์ Michelin Guide (อุดรธานี)</t>
  </si>
  <si>
    <t>https://web.hungryhub.com/restaurants/samuay-sons-michelin-guide-udonthani</t>
  </si>
  <si>
    <t>Udonthani</t>
  </si>
  <si>
    <t>Chokchai SteakHouse (Rangsit)</t>
  </si>
  <si>
    <t>โชคชัยสเต็คเฮ้าส์ (สาขารังสิต)</t>
  </si>
  <si>
    <t>https://web.hungryhub.com/restaurants/chokchai-steakhouse-rangsit-bangkok</t>
  </si>
  <si>
    <t>Steakhouse, Thai, Thai Isaan, European</t>
  </si>
  <si>
    <t>โออิชิแกรนด์ สยามพารากอน</t>
  </si>
  <si>
    <t>https://web.hungryhub.com/restaurants/oishi-grand-siam-paragon-bangkok-thailand</t>
  </si>
  <si>
    <t>European, Fusion, International, Japanese</t>
  </si>
  <si>
    <t>Oishi Eaterium Central Westgate</t>
  </si>
  <si>
    <t>โออิชิ อีทเทอเรียม เซ็นทรัล เวสต์เกต</t>
  </si>
  <si>
    <t>https://web.hungryhub.com/restaurants/oishi-eaterium-central-westgate-bangkok</t>
  </si>
  <si>
    <t>Japanese, Chinese, International, Korean</t>
  </si>
  <si>
    <t>Reap Factory (Courtyard by Marriott Bangkok)</t>
  </si>
  <si>
    <t>https://web.hungryhub.com/restaurants/reap-factory-courtyard-by-marriott-bangkok</t>
  </si>
  <si>
    <t>International, Italian, French, Japanese, German, Mediterranean, Thai Isaan, European, Thai Southern, Thai Northern</t>
  </si>
  <si>
    <t>Mr.Park BBQ Sukhumvit</t>
  </si>
  <si>
    <t>https://web.hungryhub.com/restaurants/mr-park-bbq-sukhumvit-bangkok</t>
  </si>
  <si>
    <t>Korean, Japanese</t>
  </si>
  <si>
    <t>KROK-A-CAFÉ ESPRESSO BAR ครก อะ คาเฟ เอสเปรสโซ บาร์ @ MASON</t>
  </si>
  <si>
    <t>https://web.hungryhub.com/restaurants/krok-a-cafe-espresso-bar-mason-pattaya</t>
  </si>
  <si>
    <t>BEACHSIDE BAR บีชไซด์ บาร์ @ MASON</t>
  </si>
  <si>
    <t>https://web.hungryhub.com/restaurants/beachside-bar-mason-pattaya</t>
  </si>
  <si>
    <t>Pal Cafe &amp; Bistro</t>
  </si>
  <si>
    <t>https://web.hungryhub.com/restaurants/pal-cafe-bistro-bangkok</t>
  </si>
  <si>
    <t>European, Italian, International, American</t>
  </si>
  <si>
    <t>Eat Drink Love Suvarnabhumi</t>
  </si>
  <si>
    <t>อีท ดริ๊งก์ เลิฟ สุวรรณภูมิ</t>
  </si>
  <si>
    <t>https://web.hungryhub.com/restaurants/eat-drink-love-suvarnabhumi-bangkok</t>
  </si>
  <si>
    <t>Lat Krabang</t>
  </si>
  <si>
    <t>The Zuk Bar The Sukhothai Bangkok</t>
  </si>
  <si>
    <t>เดอะ สุข บาร์ เดอะสุโขทัย กรุงเทพ</t>
  </si>
  <si>
    <t>https://web.hungryhub.com/restaurants/the-zuk-bar-the-sukhothai-bangkok</t>
  </si>
  <si>
    <t>Yumcha Steam King Lotus's North Ratchaphruek</t>
  </si>
  <si>
    <t>หยัมฉาสตีมคิง โลตัส นอร์ท ราชพฤกษ์</t>
  </si>
  <si>
    <t>https://web.hungryhub.com/restaurants/yumcha-steam-king-lotus-s-north-ratchaphruek-bangkok</t>
  </si>
  <si>
    <t>Nonthaburi, Bangkok</t>
  </si>
  <si>
    <t>Kam's Roast Mega Bangna</t>
  </si>
  <si>
    <t>แคมส์ โรสต์ เมกาบางนา</t>
  </si>
  <si>
    <t>https://web.hungryhub.com/restaurants/kam-s-roast-mega-bangna-bangkok</t>
  </si>
  <si>
    <t>Kam's Roast Central Eastville</t>
  </si>
  <si>
    <t>แคมส์ โรสต์ เซ็นทรัลอีสวิลล์</t>
  </si>
  <si>
    <t>https://web.hungryhub.com/restaurants/kam-s-roast-central-eastville-bangkok</t>
  </si>
  <si>
    <t>Longhorn Steakhouse &amp; Grill (Pattaya)</t>
  </si>
  <si>
    <t>https://web.hungryhub.com/restaurants/longhorn-steakhouse-grill-pattaya</t>
  </si>
  <si>
    <t>The Bre-Eze Restaurant at Fair House Villas &amp; Spa (Samui)</t>
  </si>
  <si>
    <t>ร้านอาหารเดอะบรีซ โรงแรม แฟร์เฮาส์วิลล่า แอนด์ สปา (สมุย)</t>
  </si>
  <si>
    <t>https://web.hungryhub.com/restaurants/the-bre-eze-restaurant-at-fair-house-villas-spa-samui-koh-samui</t>
  </si>
  <si>
    <t>International, Italian, French, American, Thai</t>
  </si>
  <si>
    <t>Dakshin Indian Restobar</t>
  </si>
  <si>
    <t>https://web.hungryhub.com/restaurants/dakshin-indian-restobar-bangkok</t>
  </si>
  <si>
    <t>https://web.hungryhub.com/restaurants/red-lobster-queen-sirikit-national-convention-center-bangkok</t>
  </si>
  <si>
    <t>Hub Namthong at Benjarong Hotel Bangkok</t>
  </si>
  <si>
    <t>ฮับ น้ำทอง โรงแรมเบญจรงค์ กรุงเทพ</t>
  </si>
  <si>
    <t>https://web.hungryhub.com/restaurants/hub-namthong-at-benjarong-hotel-bangkok</t>
  </si>
  <si>
    <t>EAT at OZO North Pattaya (Pattaya)</t>
  </si>
  <si>
    <t>https://web.hungryhub.com/restaurants/eat-at-ozo-north-pattaya-pattaya</t>
  </si>
  <si>
    <t>THIRST at OZO North Pattaya</t>
  </si>
  <si>
    <t>https://web.hungryhub.com/restaurants/thirst-at-ozo-north-pattaya</t>
  </si>
  <si>
    <t>Sushi Seki Central Ladprao</t>
  </si>
  <si>
    <t>ซูชิ เซกิ เซ็นทรัลลาดพร้าว</t>
  </si>
  <si>
    <t>https://web.hungryhub.com/restaurants/sushi-seki-central-ladprao-bangkok</t>
  </si>
  <si>
    <t>Sushi Seki The Mall Ngamwongwan</t>
  </si>
  <si>
    <t>ซูชิ เซกิ เดอะมอลล์ งามวงศ์วาน</t>
  </si>
  <si>
    <t>https://web.hungryhub.com/restaurants/sushi-seki-the-mall-ngamwongwan-bangkok</t>
  </si>
  <si>
    <t>Kunshine Hotpot Huai Khwang</t>
  </si>
  <si>
    <t>คุณชายชาบูหม่าล่า สาขาห้วยขวาง</t>
  </si>
  <si>
    <t>https://web.hungryhub.com/restaurants/kunshine-hotpot-huai-khwang-bangkok</t>
  </si>
  <si>
    <t>คุณชายชาบูหม่าล่า สาขาสุขุมวิท</t>
  </si>
  <si>
    <t>https://web.hungryhub.com/restaurants/kunshine-hotpot-asok-bangkok</t>
  </si>
  <si>
    <t>Aladeen Restaurant</t>
  </si>
  <si>
    <t>https://web.hungryhub.com/restaurants/aladeen-restaurant-bangkok</t>
  </si>
  <si>
    <t>Indian, Lebanese, Egyptian, Middle Eastern</t>
  </si>
  <si>
    <t>Prego Amari Pattaya (Pattaya)</t>
  </si>
  <si>
    <t>เปรโก้ อมารี พัทยา (พัทยา)</t>
  </si>
  <si>
    <t>https://web.hungryhub.com/restaurants/prego-amari-pattaya-pattaya</t>
  </si>
  <si>
    <t>A'LA Craft Kiri Vari (Nan)</t>
  </si>
  <si>
    <t>อะลา คราฟ คีรี วารี (น่าน)</t>
  </si>
  <si>
    <t>https://web.hungryhub.com/restaurants/a-la-craft-kiri-vari-nan</t>
  </si>
  <si>
    <t>Nan</t>
  </si>
  <si>
    <t>สกาย ออน 20 รูฟท็อปบาร์ โนโวเทล กรุงเทพ สุขุมวิท 20</t>
  </si>
  <si>
    <t>https://web.hungryhub.com/restaurants/sky-on-20-rooftop-bar-at-novotel-bangkok-sukhumvit-20</t>
  </si>
  <si>
    <t>PantaRei Restaurant at Novotel Bangkok Sukhumvit 20</t>
  </si>
  <si>
    <t>พรรณธารายณ์ โนโวเทล กรุงเทพ สุขุมวิท 20</t>
  </si>
  <si>
    <t>https://web.hungryhub.com/restaurants/pantarei-restaurant-at-novotel-bangkok-sukhumvit-20</t>
  </si>
  <si>
    <t>ANG MORR Sukhumvit 38</t>
  </si>
  <si>
    <t>อั้งม้อ สุขุมวิท 38</t>
  </si>
  <si>
    <t>https://web.hungryhub.com/restaurants/ang-morr-sukhumvit-38-bangkok</t>
  </si>
  <si>
    <t>Kiri Vari Art Galleria Resort Staycation (Nan)</t>
  </si>
  <si>
    <t>คีรี วารี อาร์ต แกลเลอเรีย รีสอร์ท สเตเคชั่น (น่าน)</t>
  </si>
  <si>
    <t>https://web.hungryhub.com/restaurants/kiri-vari-art-galleria-resort-staycation-nan</t>
  </si>
  <si>
    <t>Kraft Kafe</t>
  </si>
  <si>
    <t>คราฟท์ คาเฟ่</t>
  </si>
  <si>
    <t>https://web.hungryhub.com/restaurants/kraft-kafe-bangkok</t>
  </si>
  <si>
    <t>Benjarong Hotel Bangkok Staycation</t>
  </si>
  <si>
    <t>เบญจรงค์ โฮเทล แบงค็อก สเตเคชั่น</t>
  </si>
  <si>
    <t>https://web.hungryhub.com/restaurants/benjarong-hotel-bangkok-staycation</t>
  </si>
  <si>
    <t>Jeju Korean Fine Dining &amp; Omakase</t>
  </si>
  <si>
    <t>https://web.hungryhub.com/restaurants/jeju-korean-fine-dining-omakase-bangkok</t>
  </si>
  <si>
    <t>The Kites Eatery at INNSiDE by Meliá Bangkok Sukhumvit</t>
  </si>
  <si>
    <t>https://web.hungryhub.com/restaurants/the-kites-eatery-at-innside-by-melia-bangkok-sukhumvit</t>
  </si>
  <si>
    <t>Hangetsu Omakase</t>
  </si>
  <si>
    <t>https://web.hungryhub.com/restaurants/hangetsu-omakase-bangkok-thailand</t>
  </si>
  <si>
    <t>Food Exchange Restaurant at Novotel Bangkok Sukhumvit 20</t>
  </si>
  <si>
    <t>ฟู๊ด เอ็กซเชนจ์ โรงแรมโนโวเทล กรุงเทพ สุขุมวิท 20</t>
  </si>
  <si>
    <t>https://web.hungryhub.com/restaurants/food-exchange-restaurant-at-novotel-bangkok-sukhumvit-20</t>
  </si>
  <si>
    <t>The Park Khaoyai Cafe and Restaurant (Khao Yai)</t>
  </si>
  <si>
    <t>เดอะพาร์คเขาใหญ่ คาเฟ่ แอนด์ เรสเตอรองท์ (เขาใหญ่)</t>
  </si>
  <si>
    <t>https://web.hungryhub.com/restaurants/the-park-khaoyai-cafe-and-restaurant-khao-yai</t>
  </si>
  <si>
    <t>International, Indian, Italian, Fusion, American, Mexican, Thai, German</t>
  </si>
  <si>
    <t>TRIA Medical Wellness Center</t>
  </si>
  <si>
    <t>https://web.hungryhub.com/restaurants/tria-medical-wellness-center-bangkok</t>
  </si>
  <si>
    <t>Terra Nova The Crystal</t>
  </si>
  <si>
    <t>เทอร่า โนว่า เดอะคริสตัล</t>
  </si>
  <si>
    <t>https://web.hungryhub.com/restaurants/terra-nova-the-crystal-bangkok</t>
  </si>
  <si>
    <t>Spart's Bar Courtyard by Marriott North (Pattaya)</t>
  </si>
  <si>
    <t>https://web.hungryhub.com/restaurants/spart-s-bar-courtyard-by-marriott-north-pattaya</t>
  </si>
  <si>
    <t>Bebidas at dusitD2 Samyan Bangkok</t>
  </si>
  <si>
    <t>https://web.hungryhub.com/restaurants/bebidas-at-dusitd2-samyan-bangkok</t>
  </si>
  <si>
    <t>SEE FAH Terminal 21 Rama 3</t>
  </si>
  <si>
    <t>สีฟ้า เทอร์มินอล 21 พระราม 3</t>
  </si>
  <si>
    <t>https://web.hungryhub.com/restaurants/see-fah-terminal-21-rama-3-bangkok</t>
  </si>
  <si>
    <t>Shikisai Hotel Nikko Amata City Chonburi (Chonburi)</t>
  </si>
  <si>
    <t>https://web.hungryhub.com/restaurants/shikisai-hotel-nikko-amata-city-chonburi-chonburi-pattaya-thailand</t>
  </si>
  <si>
    <t>Japanese, Thai, European</t>
  </si>
  <si>
    <t>Weaver Experience Dining at SILQ Hotel &amp; Residence</t>
  </si>
  <si>
    <t>https://web.hungryhub.com/restaurants/weaver-experience-dining-at-silq-hotel-residence-bangkok</t>
  </si>
  <si>
    <t>International, Indian, Thai</t>
  </si>
  <si>
    <t>Beach Bar at Ibis Samui Bophut (Samui)</t>
  </si>
  <si>
    <t>https://web.hungryhub.com/restaurants/beach-bar-at-ibis-samui-bophut-samui-koh-samui</t>
  </si>
  <si>
    <t>Lido Restaurant at The Standard, Hua Hin (Hua Hin)</t>
  </si>
  <si>
    <t>ลิโด บาร์ เดอะสแตนดาร์ด หัวหิน (หัวหิน)</t>
  </si>
  <si>
    <t>https://web.hungryhub.com/restaurants/lido-restaurant-at-the-standard-hua-hin-hua-hin</t>
  </si>
  <si>
    <t>Aquario Rooftop Pool Bar &amp; Restaurant The Sanctuary Resort (Pattaya)</t>
  </si>
  <si>
    <t>อควาริโอ รูฟท้อป พูล บาร์ แอนด์ เรสเตอรองท์ เดอะ แซงชัวรี รีสอร์ท (พัทยา)</t>
  </si>
  <si>
    <t>https://web.hungryhub.com/restaurants/aquario-rooftop-pool-bar-restaurant-the-sanctuary-resort-pattaya</t>
  </si>
  <si>
    <t>International, Italian, American, Thai, Thai Southern</t>
  </si>
  <si>
    <t>https://web.hungryhub.com/restaurants/mimosa-mediterranean-restaurant-bangkok</t>
  </si>
  <si>
    <t>Mediterranean, Italian, French, Spanish</t>
  </si>
  <si>
    <t>The Sanctuary Resort Pattaya, BW Signature Collection Staycation (Pattaya)</t>
  </si>
  <si>
    <t>แซงชัวรี รีสอร์ท พัทยา บีดับเบิลยู ซิกเนเจอร์คอลเลกชั่น (พัทยา)</t>
  </si>
  <si>
    <t>https://web.hungryhub.com/restaurants/the-sanctuary-resort-pattaya-bw-signature-collection-staycation-pattaya</t>
  </si>
  <si>
    <t>The Pasta Apartment Silom</t>
  </si>
  <si>
    <t>เดอะ พาสต้า อะพาร์ตเมนต์ สีลม</t>
  </si>
  <si>
    <t>https://web.hungryhub.com/restaurants/the-pasta-apartment-silom-bangkok</t>
  </si>
  <si>
    <t>Italian, International, Fusion, European, Steakhouse</t>
  </si>
  <si>
    <t>https://web.hungryhub.com/restaurants/lyon-french-cuisine-bangkok</t>
  </si>
  <si>
    <t>Botanic Backyard Bar &amp; Restaurant</t>
  </si>
  <si>
    <t>โบทานิค แบ็คยาร์ด บาร์ แอนด์ เรสเตอรองท์</t>
  </si>
  <si>
    <t>https://web.hungryhub.com/restaurants/botanic-backyard-bar-restaurant-bangkok</t>
  </si>
  <si>
    <t>European, Thai</t>
  </si>
  <si>
    <t>Coco Lima BKK</t>
  </si>
  <si>
    <t>https://web.hungryhub.com/restaurants/coco-lima-bkk-bangkok</t>
  </si>
  <si>
    <t>Mexican, French, Japanese, Korean, Spanish</t>
  </si>
  <si>
    <t>Sushi Seki The Mall Bangkapi</t>
  </si>
  <si>
    <t>ซูชิ เซกิ เดอะมอลล์บางกะปิ</t>
  </si>
  <si>
    <t>https://web.hungryhub.com/restaurants/sushi-seki-the-mall-bangkapi-bangkok</t>
  </si>
  <si>
    <t>Bang Kapi, Chatuchak</t>
  </si>
  <si>
    <t>Bodegas Wine</t>
  </si>
  <si>
    <t>โบเดกาส ไวน์</t>
  </si>
  <si>
    <t>https://web.hungryhub.com/restaurants/bodegas-wine-bangkok</t>
  </si>
  <si>
    <t>European, Fusion</t>
  </si>
  <si>
    <t>Loong Mala</t>
  </si>
  <si>
    <t>https://web.hungryhub.com/restaurants/loong-mala-bangkok</t>
  </si>
  <si>
    <t>CQK MALA Hotpot Samyan - Banthatthong</t>
  </si>
  <si>
    <t>CQK MALA Hotpot สาขาสามย่าน - บรรทัดทอง</t>
  </si>
  <si>
    <t>https://web.hungryhub.com/restaurants/cqk-mala-hotpot-samyan-banthatthong-bangkok</t>
  </si>
  <si>
    <t>CQK MALA Hotpot Seacon Square Srinagarindra</t>
  </si>
  <si>
    <t>CQK MALA Hotpot สาขาชีคอนสแควร์ ศรีนครินทร์</t>
  </si>
  <si>
    <t>https://web.hungryhub.com/restaurants/cqk-mala-hotpot-seacon-square-srinagarindra-bangkok</t>
  </si>
  <si>
    <t>CQK MALA Hotpot The Crystal Ekkamai-Ram Inthra</t>
  </si>
  <si>
    <t>CQK MALA Hotpot สาขาเดอะคริสตัล เอกมัย-รามอินทรา</t>
  </si>
  <si>
    <t>https://web.hungryhub.com/restaurants/cqk-mala-hotpot-the-crystal-ekkamai-ram-inthra-bangkok</t>
  </si>
  <si>
    <t>CQK MALA Hotpot Thiam Ruam Mit-Huai Khwang</t>
  </si>
  <si>
    <t>CQK MALA Hotpot สาขาเทียมร่วมมิตร-ห้วยขวาง</t>
  </si>
  <si>
    <t>https://web.hungryhub.com/restaurants/cqk-mala-hotpot-thiam-ruam-mit-huai-khwang-bangkok</t>
  </si>
  <si>
    <t>Eagle (Sisaket)</t>
  </si>
  <si>
    <t>https://web.hungryhub.com/restaurants/eagle-sisaket</t>
  </si>
  <si>
    <t>Sisaket</t>
  </si>
  <si>
    <t>Ubonratchathani</t>
  </si>
  <si>
    <t>Italian, French, International, Fusion, Thai, European, Steakhouse</t>
  </si>
  <si>
    <t>The Melting Clock</t>
  </si>
  <si>
    <t>https://web.hungryhub.com/restaurants/the-melting-clock-bangkok</t>
  </si>
  <si>
    <t>Italian, International, Fusion, Thai</t>
  </si>
  <si>
    <t>Beach Kitchen by Avalon Beach Resort Pattaya (Pattaya)</t>
  </si>
  <si>
    <t>บีช​ คิทเช่น เอวาลอนบีช รีสอร์ท พัทยา (พัทยา)</t>
  </si>
  <si>
    <t>https://web.hungryhub.com/restaurants/beach-kitchen-by-avalon-beach-resort-pattaya-pattaya</t>
  </si>
  <si>
    <t>Mimi's Rooftop at dusitD2 Samyan Bangkok</t>
  </si>
  <si>
    <t>https://web.hungryhub.com/restaurants/mimi-s-rooftop-at-dusitd2-samyan-bangkok</t>
  </si>
  <si>
    <t>American, Mexican</t>
  </si>
  <si>
    <t>Aqua Bar &amp; Grill Springfield at Sea Resort &amp; Spa (Hua Hin)</t>
  </si>
  <si>
    <t>https://web.hungryhub.com/restaurants/aqua-bar-grill-springfield-at-sea-resort-spa-hua-hin</t>
  </si>
  <si>
    <t>Springfield at Sea Resort &amp; Spa Staycation (Hua Hin)</t>
  </si>
  <si>
    <t>สปริงส์ฟิลด์ แอท ซี รีสอร์ท แอนด์ สปา สเตเคชั่น (หัวหิน)</t>
  </si>
  <si>
    <t>https://web.hungryhub.com/restaurants/springfield-at-sea-resort-spa-staycation-hua-hin</t>
  </si>
  <si>
    <t>praew@hungryhub.com</t>
  </si>
  <si>
    <t>S Ram Leisure Hotel Staycation</t>
  </si>
  <si>
    <t>https://web.hungryhub.com/restaurants/s-ram-leisure-hotel-staycation-bangkok</t>
  </si>
  <si>
    <t>S Café at S Ram Leisure Hotel</t>
  </si>
  <si>
    <t>https://web.hungryhub.com/restaurants/s-cafe-at-s-ram-leisure-hotel-bangkok</t>
  </si>
  <si>
    <t>Wagyu Yakiniku Ken</t>
  </si>
  <si>
    <t>วากิว ยุกินิคุ เคน</t>
  </si>
  <si>
    <t>https://web.hungryhub.com/restaurants/wagyu-yakiniku-ken-bangkok</t>
  </si>
  <si>
    <t>Petchaburi</t>
  </si>
  <si>
    <t>Petchaburi, Huai Kwang, Watthana</t>
  </si>
  <si>
    <t>Japanese, Spanish</t>
  </si>
  <si>
    <t>https://web.hungryhub.com/restaurants/butcher-factory-by-bangkok-butcher</t>
  </si>
  <si>
    <t>Steakhouse, Italian, International, American, European</t>
  </si>
  <si>
    <t>Karayama Fashion Island</t>
  </si>
  <si>
    <t>คารายามะ แฟชั่น ไอส์แลนด์</t>
  </si>
  <si>
    <t>https://web.hungryhub.com/restaurants/karayama-fashion-island-bangkok</t>
  </si>
  <si>
    <t>Tibet Gate</t>
  </si>
  <si>
    <t>ทิเบต เกท</t>
  </si>
  <si>
    <t>https://web.hungryhub.com/restaurants/tibet-gate-bangkok</t>
  </si>
  <si>
    <t>Sushi Seki Central Westville</t>
  </si>
  <si>
    <t>ซูชิ เซกิ เซ็นทรัล เวสต์วิลล์</t>
  </si>
  <si>
    <t>https://web.hungryhub.com/restaurants/sushi-seki-central-westville-bangkok</t>
  </si>
  <si>
    <t>Vana Nava Water Jungle (Hua Hin)</t>
  </si>
  <si>
    <t>สวนน้ำวานา นาวา วอเตอร์ จังเกิ้ล (หัวหิน)</t>
  </si>
  <si>
    <t>https://web.hungryhub.com/restaurants/vana-nava-water-jungle-hua-hin</t>
  </si>
  <si>
    <t>https://web.hungryhub.com/restaurants/jim-thompson-a-thai-restaurant-bangkok</t>
  </si>
  <si>
    <t>Lacol Khaoyai - A Chatrium Collection (Khao Yai)</t>
  </si>
  <si>
    <t>https://web.hungryhub.com/restaurants/lacol-khaoyai-a-chatrium-collection-khao-yai</t>
  </si>
  <si>
    <t>Italian, International, Fusion</t>
  </si>
  <si>
    <t>Audrey Restaurant - A Chatrium Collection (Khao Yai)</t>
  </si>
  <si>
    <t>https://web.hungryhub.com/restaurants/audrey-restaurant-a-chatrium-collection-khao-yai</t>
  </si>
  <si>
    <t>Journey Café - A Chatrium Collection (Khao Yai)</t>
  </si>
  <si>
    <t>https://web.hungryhub.com/restaurants/journey-cafe-a-chatrium-collection-khao-yai</t>
  </si>
  <si>
    <t>Lacol Khaoyai - A Chatrium Collection Staycation (Khao Yai)</t>
  </si>
  <si>
    <t>https://web.hungryhub.com/restaurants/lacol-khaoyai-a-chatrium-collection-staycation-khao-yai</t>
  </si>
  <si>
    <t>Kouen Premium Buffet Siam Square One (Branch 2)</t>
  </si>
  <si>
    <t>โคเอ็น พรีเมี่ยม บุฟเฟ่ต์ สยามสแควร์วัน สาขา 2</t>
  </si>
  <si>
    <t>https://web.hungryhub.com/restaurants/kouen-premium-buffet-siam-square-one-branch-2-bangkok</t>
  </si>
  <si>
    <t>Kouen Premium Buffet Index Living Mall Bangna</t>
  </si>
  <si>
    <t>https://web.hungryhub.com/restaurants/kouen-premium-buffet-index-living-mall-bangna-bangkok</t>
  </si>
  <si>
    <t>Kouen Premium Buffet Future Park Rangsit</t>
  </si>
  <si>
    <t>โคเอ็น พรีเมี่ยม บุฟเฟ่ต์ ฟิวเจอร์ พาร์ค รังสิต</t>
  </si>
  <si>
    <t>https://web.hungryhub.com/restaurants/kouen-premium-buffet-future-park-rangsit-bangkok-thailand</t>
  </si>
  <si>
    <t>Kouen Premium Buffet Lotus North Ratchapruek</t>
  </si>
  <si>
    <t>โคเอ็น พรีเมี่ยม บุฟเฟ่ต์ โลตัส นอร์ธ ราชพฤกษ์</t>
  </si>
  <si>
    <t>https://web.hungryhub.com/restaurants/kouen-premium-buffet-lotus-north-ratchapruek-bangkok</t>
  </si>
  <si>
    <t>Kouen Premium Buffet Index Ladkrabang</t>
  </si>
  <si>
    <t>โคเอ็น พรีเมี่ยม บุฟเฟ่ต์ อินเด็กซ์ ลาดกระบัง</t>
  </si>
  <si>
    <t>https://web.hungryhub.com/restaurants/kouen-premium-buffet-index-ladkrabang-bangkok</t>
  </si>
  <si>
    <t>Kouen Premium Buffet Vanit Village Aree</t>
  </si>
  <si>
    <t>โคเอ็น พรีเมี่ยม บุฟเฟ่ต์ วานิช วิลเลจ อารีย์</t>
  </si>
  <si>
    <t>https://web.hungryhub.com/restaurants/kouen-premium-buffet-vanit-village-aree-bangkok</t>
  </si>
  <si>
    <t>Kouen Premium Buffet City Link Korat (Nakhon Ratchasima)</t>
  </si>
  <si>
    <t>โคเอ็น พรีเมี่ยม บุฟเฟ่ต์ ซิตี้ ลิงค์ โคราช (นครราชสีมา)</t>
  </si>
  <si>
    <t>https://web.hungryhub.com/restaurants/kouen-premium-buffet-city-link-korat-nakhon-ratchasima-khao-yai</t>
  </si>
  <si>
    <t>LAX RCA</t>
  </si>
  <si>
    <t>https://web.hungryhub.com/restaurants/lax-rca-bangkok</t>
  </si>
  <si>
    <t>Bang Rak, Huai Kwang</t>
  </si>
  <si>
    <t>Thai, Japanese, Fusion, Thai Northern, Steakhouse</t>
  </si>
  <si>
    <t>Nuaraii</t>
  </si>
  <si>
    <t>เนื้อร้ายย</t>
  </si>
  <si>
    <t>https://web.hungryhub.com/restaurants/nuaraii-bangkok</t>
  </si>
  <si>
    <t>Thai, Australian</t>
  </si>
  <si>
    <t>Com’on bar</t>
  </si>
  <si>
    <t>https://web.hungryhub.com/restaurants/com-on-bar-bangkok</t>
  </si>
  <si>
    <t>Fusion, European</t>
  </si>
  <si>
    <t>Sunya Bar l Dinso Resort &amp; Villas Phuket (Phuket)</t>
  </si>
  <si>
    <t>https://web.hungryhub.com/restaurants/sunya-bar-l-dinso-resort-villas-phuket-phuket</t>
  </si>
  <si>
    <t>International, Fusion, Thai, European, Steakhouse</t>
  </si>
  <si>
    <t>Prod. (Pattaya)</t>
  </si>
  <si>
    <t>โปรด-จุด (พัทยา)</t>
  </si>
  <si>
    <t>https://web.hungryhub.com/restaurants/prod-pattaya</t>
  </si>
  <si>
    <t>Korea House Gold - The Fourth</t>
  </si>
  <si>
    <t>โคเลียเฮ้า โกลด์ - เดอะ โฟร์ท</t>
  </si>
  <si>
    <t>https://web.hungryhub.com/restaurants/korea-house-gold-the-fourth-bangkok</t>
  </si>
  <si>
    <t>One Ratchada Avani Ratchada Bangkok</t>
  </si>
  <si>
    <t>วันรัชดา โรงแรมอวานี รัชดา</t>
  </si>
  <si>
    <t>https://web.hungryhub.com/restaurants/one-ratchada-avani-ratchada-bangkok</t>
  </si>
  <si>
    <t>International, Italian, Japanese, European</t>
  </si>
  <si>
    <t>AB Indian Cuisine Asoke</t>
  </si>
  <si>
    <t>https://web.hungryhub.com/restaurants/ab-indian-cuisine-asoke-bangkok</t>
  </si>
  <si>
    <t>Nan Yuan Chinese Restaurant Avani Ratchada Bangkok</t>
  </si>
  <si>
    <t>หนานหยวน โรงแรมอวานี รัชดา</t>
  </si>
  <si>
    <t>https://web.hungryhub.com/restaurants/nan-yuan-chinese-restaurant-avani-ratchada-bangkok</t>
  </si>
  <si>
    <t>Metro Lounge Avani Ratchada Bangkok</t>
  </si>
  <si>
    <t>https://web.hungryhub.com/restaurants/metro-lounge-avani-ratchada-bangkok</t>
  </si>
  <si>
    <t>Verde - Café &amp; Restaurant</t>
  </si>
  <si>
    <t>https://web.hungryhub.com/restaurants/verde-cafe-restaurant-bangkok</t>
  </si>
  <si>
    <t>Warng Warng Original Taiwan Mala Shabu Terminal 21 Asok</t>
  </si>
  <si>
    <t>ว่างว่างชาบู เทอมินอล 21 อโศก</t>
  </si>
  <si>
    <t>https://web.hungryhub.com/restaurants/warng-warng-original-taiwan-mala-shabu-terminal-21-asok-bangkok</t>
  </si>
  <si>
    <t>Vela - Low&amp;Slow Cooked Phutthamonthon Sai 2</t>
  </si>
  <si>
    <t>https://web.hungryhub.com/restaurants/vela-low-slow-cooked-phutthamonthon-sai-2-bangkok</t>
  </si>
  <si>
    <t>Phutthamonthon</t>
  </si>
  <si>
    <t>Steakhouse, Fusion, Thai</t>
  </si>
  <si>
    <t>Vela - Low&amp;Slow Cooked Phet Kasem</t>
  </si>
  <si>
    <t>https://web.hungryhub.com/restaurants/vela-low-slow-cooked-phet-kasem-bangkok</t>
  </si>
  <si>
    <t>Vela - Low&amp;Slow Cooked On-Nut</t>
  </si>
  <si>
    <t>https://web.hungryhub.com/restaurants/vela-low-slow-cooked-on-nut-bangkok</t>
  </si>
  <si>
    <t>Vela - Low&amp;Slow Cooked Rattanathibet</t>
  </si>
  <si>
    <t>https://web.hungryhub.com/restaurants/vela-low-slow-cooked-rattanathibet-bangkok</t>
  </si>
  <si>
    <t>Im-Erb Rama2</t>
  </si>
  <si>
    <t>อิ่มเอิบแหนมเนือง-สาขาพระราม2</t>
  </si>
  <si>
    <t>https://web.hungryhub.com/restaurants/im-erb-rama2-bangkok</t>
  </si>
  <si>
    <t>Pagoda Chinese Restaurant at Marriott Marquis</t>
  </si>
  <si>
    <t>ห้องอาหารพาโกด้า ไชนีส เรสเตอรองท์ แบงค็อก แมริออท มาร์คีส์</t>
  </si>
  <si>
    <t>https://web.hungryhub.com/restaurants/pagoda-chinese-restaurant-at-marriott-marquis-bangkok</t>
  </si>
  <si>
    <t>Kao Kao Chicken</t>
  </si>
  <si>
    <t>เกาเกา ชิคเก้น</t>
  </si>
  <si>
    <t>https://web.hungryhub.com/restaurants/kao-kao-chicken-bangkok</t>
  </si>
  <si>
    <t>เอวา บราสเซอรี อินเตอร์คอนติเนนตัล กรุงเทพฯ สุขุมวิท</t>
  </si>
  <si>
    <t>https://web.hungryhub.com/restaurants/ava-brasserie-at-intercontinental-bangkok-sukhumvit</t>
  </si>
  <si>
    <t>Otter in The Rain (Phuket)</t>
  </si>
  <si>
    <t>ออตเตอร์อินเดอะเรน (ภูเก็ต)</t>
  </si>
  <si>
    <t>https://web.hungryhub.com/restaurants/otter-in-the-rain-phuket</t>
  </si>
  <si>
    <t>International, Japanese, Thai, Thai Isaan, European, Thai Southern, Steakhouse</t>
  </si>
  <si>
    <t>Sichuan Restuarant Silom</t>
  </si>
  <si>
    <t>ภัตตาคารเสฉวนสีลม</t>
  </si>
  <si>
    <t>https://web.hungryhub.com/restaurants/sichuan-restuarant-silom-bangkok</t>
  </si>
  <si>
    <t>Oishi Grand Mega Bangna</t>
  </si>
  <si>
    <t>โออิชิแกรนด์ เมกาบางนา</t>
  </si>
  <si>
    <t>https://web.hungryhub.com/restaurants/oishi-grand-mega-bangna-bangkok</t>
  </si>
  <si>
    <t>Isea Beach Bar at Veranda Resort &amp; Villas (Hua Hin)</t>
  </si>
  <si>
    <t>ไอซี บีช บาร์ วีรันดา รีสอร์ท แอนด์ วิลล่า (หัวหิน)</t>
  </si>
  <si>
    <t>https://web.hungryhub.com/restaurants/isea-beach-bar-at-veranda-resort-villas-hua-hin</t>
  </si>
  <si>
    <t>International, Italian, Fusion, Thai</t>
  </si>
  <si>
    <t>Feast At Royal Orchid Sheraton Riverside Hotel Bangkok</t>
  </si>
  <si>
    <t>ฟีสท์ โรงแรมรอยัลออคิด เชอราตัน</t>
  </si>
  <si>
    <t>https://web.hungryhub.com/restaurants/feast-at-royal-orchid-sheraton-riverside-hotel-bangkok</t>
  </si>
  <si>
    <t>Summer Rain Cafe &amp; Casual Dining</t>
  </si>
  <si>
    <t>https://web.hungryhub.com/restaurants/summer-rain-cafe-casual-dining-bangkok</t>
  </si>
  <si>
    <t>Sushi Seki Mega Bangna</t>
  </si>
  <si>
    <t>ซูชิ เซกิ เมกาบางนา</t>
  </si>
  <si>
    <t>https://web.hungryhub.com/restaurants/sushi-seki-mega-bangna-bangkok</t>
  </si>
  <si>
    <t>Coffee@Sea Springfield at Sea Resort &amp; Spa (Hua Hin)</t>
  </si>
  <si>
    <t>https://web.hungryhub.com/restaurants/coffee-sea-springfield-at-sea-resort-spa-hua-hin</t>
  </si>
  <si>
    <t>Thai, International, Steakhouse</t>
  </si>
  <si>
    <t>Chibing Chicken and Bingsu Onnut 7</t>
  </si>
  <si>
    <t>ชิบิง ชิคเค่น แอนด์ บิงซู อ่อนนุช 7</t>
  </si>
  <si>
    <t>https://web.hungryhub.com/restaurants/chibing-chicken-and-bingsu-onnut-7-bangkok</t>
  </si>
  <si>
    <t>Chibing Chicken and Bingsu Pattaya Beach (Pattaya)</t>
  </si>
  <si>
    <t>ชิบิง ชิคเค่น แอนด์ บิงซู พัทยา บีช (พัทยา)</t>
  </si>
  <si>
    <t>https://web.hungryhub.com/restaurants/chibing-chicken-and-bingsu-pattaya-beach-pattaya</t>
  </si>
  <si>
    <t>Chibing Chicken and Bingsu Terminal 21 (Nakhon Ratchasima)</t>
  </si>
  <si>
    <t>ชิบิง ชิคเค่น แอนด์ บิงซู เทอมินอล 21 (นครราชสีมา)</t>
  </si>
  <si>
    <t>https://web.hungryhub.com/restaurants/chibing-chicken-and-bingsu-terminal-21-nakhon-ratchasima-korat</t>
  </si>
  <si>
    <t>The O.S.S by Jim Thompson</t>
  </si>
  <si>
    <t>https://web.hungryhub.com/restaurants/the-o-s-s-by-jim-thompson-bangkok</t>
  </si>
  <si>
    <t>Thai, American</t>
  </si>
  <si>
    <t>Lamaya (Khao Yai)</t>
  </si>
  <si>
    <t>ลามายา (เขาใหญ่)</t>
  </si>
  <si>
    <t>https://web.hungryhub.com/restaurants/lamaya-khao-yai</t>
  </si>
  <si>
    <t>Fusion, International, European, Steakhouse</t>
  </si>
  <si>
    <t>Tillie Bar</t>
  </si>
  <si>
    <t>ทิลลี่บาร์</t>
  </si>
  <si>
    <t>https://web.hungryhub.com/restaurants/tillie-bar-bangkok</t>
  </si>
  <si>
    <t>Aneki × Paper Meal</t>
  </si>
  <si>
    <t>https://web.hungryhub.com/restaurants/aneki-x-paper-meal-bangkok</t>
  </si>
  <si>
    <t>Italian, International, Fusion, European</t>
  </si>
  <si>
    <t>Melody Bangkok</t>
  </si>
  <si>
    <t>https://web.hungryhub.com/restaurants/melody-bangkok</t>
  </si>
  <si>
    <t>Camin Cuisine &amp; Cafe CentralWorld</t>
  </si>
  <si>
    <t>ขมิ้น เซ็นทรัลเวิลด์</t>
  </si>
  <si>
    <t>https://web.hungryhub.com/restaurants/camin-cuisine-cafe-centralworld-bangkok</t>
  </si>
  <si>
    <t>Thai, Thai Southern</t>
  </si>
  <si>
    <t>Camin Cuisine &amp; Cafe Central Rama 9</t>
  </si>
  <si>
    <t>ขมิ้น เซ็นทรัลพระราม 9</t>
  </si>
  <si>
    <t>https://web.hungryhub.com/restaurants/camin-cuisine-cafe-central-rama-9-bangkok</t>
  </si>
  <si>
    <t>Camin Cuisine &amp; Cafe Seacon Square Srinagarindra</t>
  </si>
  <si>
    <t>ขมิ้น ซีคอนสแควร์</t>
  </si>
  <si>
    <t>https://web.hungryhub.com/restaurants/camin-cuisine-cafe-seacon-square-srinagarindra-bangkok</t>
  </si>
  <si>
    <t>VIVIN Asok</t>
  </si>
  <si>
    <t>https://web.hungryhub.com/restaurants/vivin-asok-bangkok</t>
  </si>
  <si>
    <t>French, Italian, Mediterranean, European, Australian, Steakhouse</t>
  </si>
  <si>
    <t>Tokyoxxx Premium 23</t>
  </si>
  <si>
    <t>https://web.hungryhub.com/restaurants/tokyoxxx-premium-23-bangkok</t>
  </si>
  <si>
    <t>The Kinopolis</t>
  </si>
  <si>
    <t>เดอะ คิโนโพลิส</t>
  </si>
  <si>
    <t>https://web.hungryhub.com/restaurants/the-kinopolis-bangkok</t>
  </si>
  <si>
    <t>Japanese, Italian, International, Fusion</t>
  </si>
  <si>
    <t>KHAO PIYO Bangkok - Indian Multi Cuisines</t>
  </si>
  <si>
    <t>https://web.hungryhub.com/restaurants/khao-piyo-bangkok-indian-multi-cuisines</t>
  </si>
  <si>
    <t>Indian, Italian, International, Fusion, Mediterranean</t>
  </si>
  <si>
    <t>Zaap Classic Emquartier</t>
  </si>
  <si>
    <t>แซ่บคลาสสิก เอ็มควอเทียร์</t>
  </si>
  <si>
    <t>https://web.hungryhub.com/restaurants/zaap-classic-emquartier-bangkok</t>
  </si>
  <si>
    <t>Zaap Classic Pridi Banomyong</t>
  </si>
  <si>
    <t>แซ่บคลาสสิก ปรีดีพนมยงค์</t>
  </si>
  <si>
    <t>https://web.hungryhub.com/restaurants/zaap-classic-pridi-banomyong-bangkok</t>
  </si>
  <si>
    <t>Zaap Classic Phahon Yothin</t>
  </si>
  <si>
    <t>แซ่บคลาสสิก พหลโยธิน</t>
  </si>
  <si>
    <t>https://web.hungryhub.com/restaurants/zaap-classic-phahon-yothin-bangkok</t>
  </si>
  <si>
    <t>Zaap Classic Lotus’s Sukhaphiban 3</t>
  </si>
  <si>
    <t>แซ่บคลาสสิก โลตัสสุขาภิบาล 3</t>
  </si>
  <si>
    <t>https://web.hungryhub.com/restaurants/zaap-classic-lotus-s-sukhaphiban-3-bangkok</t>
  </si>
  <si>
    <t>Yunnan Bangpoon</t>
  </si>
  <si>
    <t>ข้าวขาหมูยูนนาน บางพลู</t>
  </si>
  <si>
    <t>https://web.hungryhub.com/restaurants/yunnan-bangpoon-bangkok</t>
  </si>
  <si>
    <t>Yunnan (Chon buri)</t>
  </si>
  <si>
    <t>ข้าวขาหมูยูนนาน (ชลบุรี)</t>
  </si>
  <si>
    <t>https://web.hungryhub.com/restaurants/yunnan-chon-buri-pattaya</t>
  </si>
  <si>
    <t>Yunnan (Rayong)</t>
  </si>
  <si>
    <t>ข้าวขาหมูยูนนาน (ระยอง)</t>
  </si>
  <si>
    <t>https://web.hungryhub.com/restaurants/yunnan-rayong</t>
  </si>
  <si>
    <t>ข้าวจานโปรด เซ็นทรัลเวิลด์</t>
  </si>
  <si>
    <t>https://web.hungryhub.com/restaurants/khao-jaan-prod-centralworld-bangkok</t>
  </si>
  <si>
    <t>Era-Izaan Thonglor</t>
  </si>
  <si>
    <t>อีหล่า อีสานกายะ ทองหล่อ</t>
  </si>
  <si>
    <t>https://web.hungryhub.com/restaurants/era-izaan-thonglor-bangkok</t>
  </si>
  <si>
    <t>Era-Izaan Surawong</t>
  </si>
  <si>
    <t>อีหล่า อีสานกายะ สุรวงศ์</t>
  </si>
  <si>
    <t>https://web.hungryhub.com/restaurants/era-izaan-surawong-bangkok</t>
  </si>
  <si>
    <t>Shibuya Shabu Ekkamai</t>
  </si>
  <si>
    <t>ชิบูย่า ชาบู เอกมัย</t>
  </si>
  <si>
    <t>https://web.hungryhub.com/restaurants/shibuya-shabu-ekkamai-bangkok-thailand</t>
  </si>
  <si>
    <t>Kingkong Yakiniku Buffet Ease Park</t>
  </si>
  <si>
    <t>คิงคอง บุฟเฟ่ต์ อีส พาร์ค รามอินทรา กม.4</t>
  </si>
  <si>
    <t>https://web.hungryhub.com/restaurants/kingkong-yakiniku-buffet-ease-park-bangkok</t>
  </si>
  <si>
    <t>Ram Intra</t>
  </si>
  <si>
    <t>Cafe de Salil La Petite Salil Sukhumvit Thonglor 1</t>
  </si>
  <si>
    <t>คาเฟ่ เดอ สลิล โรงแรม ลา เปอติท สลิล สุขุมวิท ทองหล่อ 1</t>
  </si>
  <si>
    <t>https://web.hungryhub.com/restaurants/cafe-de-salil-la-petite-salil-sukhumvit-thonglor-1-bangkok</t>
  </si>
  <si>
    <t>Thai, International, American</t>
  </si>
  <si>
    <t>La Petite Salil Sukhumvit Thonglor 1 Staycation</t>
  </si>
  <si>
    <t>โรงแรม ลา เปอติท สลิล สุขุมวิท ทองหล่อ 1 สเตเคชั่น</t>
  </si>
  <si>
    <t>https://web.hungryhub.com/restaurants/la-petite-salil-sukhumvit-thonglor-1-staycation-bangkok</t>
  </si>
  <si>
    <t>Bangrak Grill at Grande Centre Point Surawong</t>
  </si>
  <si>
    <t>บางรัก กริลล์ แกรนด์ เซนเตอร์ พอยต์ สุรวงศ์</t>
  </si>
  <si>
    <t>https://web.hungryhub.com/restaurants/bangrak-grill-at-grande-centre-point-surawong-bangkok</t>
  </si>
  <si>
    <t>American, Steakhouse</t>
  </si>
  <si>
    <t>Hua Restaurant Grande Centre Point Surawong</t>
  </si>
  <si>
    <t>https://web.hungryhub.com/restaurants/hua-restaurant-grande-centre-point-surawong-bangkok</t>
  </si>
  <si>
    <t>Walk Rooftop Bar at Centara Watergate Pavilion Hotel Bangkok</t>
  </si>
  <si>
    <t>https://web.hungryhub.com/restaurants/walk-rooftop-bar-at-centara-watergate-pavilion-hotel-bangkok</t>
  </si>
  <si>
    <t>Toast Brunch &amp; Brew (Pattaya)</t>
  </si>
  <si>
    <t>https://web.hungryhub.com/restaurants/toast-brunch-brew-pattaya</t>
  </si>
  <si>
    <t>Fusion, French, International, Thai, Steakhouse</t>
  </si>
  <si>
    <t>Man Fu Yuan Kitchen Samyan Mitrtown</t>
  </si>
  <si>
    <t>หม่าน ฟู่ หยวน คิทเช่น สามย่าน มิตรทาวน์</t>
  </si>
  <si>
    <t>https://web.hungryhub.com/restaurants/man-fu-yuan-kitchen-samyan-mitrtown-bangkok-thailand</t>
  </si>
  <si>
    <t>La VIE Bistronomy at VIE Hotel</t>
  </si>
  <si>
    <t>ลาวีบิสโทรโนมี</t>
  </si>
  <si>
    <t>https://web.hungryhub.com/restaurants/la-vie-bistronomy-at-vie-hotel-bangkok-thailand</t>
  </si>
  <si>
    <t>Piano Bar at VIE Hotel</t>
  </si>
  <si>
    <t>เปียโนบาร์ โรงแรมวีกรุงเทพ</t>
  </si>
  <si>
    <t>https://web.hungryhub.com/restaurants/piano-bar-at-vie-hotel-bangkok</t>
  </si>
  <si>
    <t>Fusion, International, Thai, European</t>
  </si>
  <si>
    <t>Ma La Kor Robinson Lat Krabang</t>
  </si>
  <si>
    <t>มะละกอ โรบินสันลาดกระบัง</t>
  </si>
  <si>
    <t>https://web.hungryhub.com/restaurants/ma-la-kor-robinson-lat-krabang-bangkok-thailand</t>
  </si>
  <si>
    <t>มะละกอ แฟชั่น ไอส์แลนด์</t>
  </si>
  <si>
    <t>https://web.hungryhub.com/restaurants/ma-la-kor-fashion-island-bangkok-thailand</t>
  </si>
  <si>
    <t>Ma La Kor Seacon Square Srinagarindra</t>
  </si>
  <si>
    <t>มะละกอ ซีคอนสแควร์ ศรีนครินทร์</t>
  </si>
  <si>
    <t>https://web.hungryhub.com/restaurants/ma-la-kor-seacon-square-srinagarindra-bangkok-thailand</t>
  </si>
  <si>
    <t>Ma La Kor The Mall Bang Kapi</t>
  </si>
  <si>
    <t>มะละกอ เดอะมอลล์บางกะปิ</t>
  </si>
  <si>
    <t>https://web.hungryhub.com/restaurants/ma-la-kor-the-mall-bang-kapi-bangkok</t>
  </si>
  <si>
    <t>Samsen Villa Ratchaphruek</t>
  </si>
  <si>
    <t>สามเสนวิลล่า ราชพฤกษ์</t>
  </si>
  <si>
    <t>https://web.hungryhub.com/restaurants/samsen-villa-ratchaphruek-bangkok-thailand</t>
  </si>
  <si>
    <t>Thai, Chinese, Italian, Fusion</t>
  </si>
  <si>
    <t>Samsen Villa Chiang Mai</t>
  </si>
  <si>
    <t>สามเสนวิลล่า เชียงใหม่</t>
  </si>
  <si>
    <t>https://web.hungryhub.com/restaurants/samsen-villa-chiang-mai</t>
  </si>
  <si>
    <t>Samsen Villa Porto Chino Mahachai (Samut Sakhon)</t>
  </si>
  <si>
    <t>สามเสนวิลล่า พอร์โต้ชิโน่ มหาชัย (สมุทรสาคร)</t>
  </si>
  <si>
    <t>https://web.hungryhub.com/restaurants/samsen-villa-porto-chino-mahachai-samut-sakhon-chiang-mai</t>
  </si>
  <si>
    <t>Samut Sakhon</t>
  </si>
  <si>
    <t>Blue Parrot Bangkok</t>
  </si>
  <si>
    <t>บลู แพรอท กรุงเทพ</t>
  </si>
  <si>
    <t>https://web.hungryhub.com/restaurants/blue-parrot-bangkok</t>
  </si>
  <si>
    <t>European, Italian, Mediterranean</t>
  </si>
  <si>
    <t>Hashiri at The Athenee Hotel</t>
  </si>
  <si>
    <t>Hashiri โรงแรม ดิ แอทธินี</t>
  </si>
  <si>
    <t>https://web.hungryhub.com/restaurants/hashiri-at-the-athenee-hotel-bangkok</t>
  </si>
  <si>
    <t>เบลล่า เซร่า โรงแรมโซฟิเทล สุขุมวิท</t>
  </si>
  <si>
    <t>https://web.hungryhub.com/restaurants/bella-sera-at-sofitel-bangkok-sukhumvit-hotel</t>
  </si>
  <si>
    <t>Fufu Shabu Rama 4</t>
  </si>
  <si>
    <t>ฟู่ฟู่ ชาบู พระราม 4</t>
  </si>
  <si>
    <t>https://web.hungryhub.com/restaurants/fufu-shabu-rama-4-bangkok</t>
  </si>
  <si>
    <t>Fufu Shabu Ari</t>
  </si>
  <si>
    <t>ฟู่ฟู่ ชาบู อารีย์</t>
  </si>
  <si>
    <t>https://web.hungryhub.com/restaurants/fufu-shabu-ari-bangkok</t>
  </si>
  <si>
    <t>Fufu Shabu G Tower Grand Rama 9</t>
  </si>
  <si>
    <t>ฟู่ฟู่ ชาบู จี ทาวเวอร์ แกรนด์ พระราม 9</t>
  </si>
  <si>
    <t>https://web.hungryhub.com/restaurants/fufu-shabu-g-tower-grand-rama-9-bangkok</t>
  </si>
  <si>
    <t>https://web.hungryhub.com/restaurants/sm168-restaurant-bar-bangkok</t>
  </si>
  <si>
    <t>Prego Bangkok Amari Bangkok</t>
  </si>
  <si>
    <t>https://web.hungryhub.com/restaurants/prego-bangkok-amari-bangkok</t>
  </si>
  <si>
    <t>Tops EATERY Central Chidlom</t>
  </si>
  <si>
    <t>ท็อปส์ อีทเทอร์รี เซ็นทรัลชิดลม</t>
  </si>
  <si>
    <t>https://web.hungryhub.com/restaurants/tops-eatery-central-chidlom-bangkok</t>
  </si>
  <si>
    <t>Tum-Pak-Pert Cafe’ &amp; Restaurant</t>
  </si>
  <si>
    <t>ตำปากเปิด Cafe’ &amp; Restaurant</t>
  </si>
  <si>
    <t>https://web.hungryhub.com/restaurants/tum-pak-pert-cafe-restaurant-bangkok</t>
  </si>
  <si>
    <t>Warawara Station</t>
  </si>
  <si>
    <t>วาระวาระ สเตชั่น</t>
  </si>
  <si>
    <t>https://web.hungryhub.com/restaurants/warawara-station-bangkok</t>
  </si>
  <si>
    <t>Oriental Bar by Oriental Residence</t>
  </si>
  <si>
    <t>โอเรียนทอล บาร์</t>
  </si>
  <si>
    <t>https://web.hungryhub.com/restaurants/oriental-bar-by-oriental-residence-bangkok</t>
  </si>
  <si>
    <t>Junichi Japanese Restaurant</t>
  </si>
  <si>
    <t>จูนิชิ เจแปนนิส เรสเตอร์รอง</t>
  </si>
  <si>
    <t>https://web.hungryhub.com/restaurants/junichi-japanese-restaurant-bangkok</t>
  </si>
  <si>
    <t>Izakaya Naihua</t>
  </si>
  <si>
    <t>อิซากายะ นายหัว</t>
  </si>
  <si>
    <t>https://web.hungryhub.com/restaurants/izakaya-naihua-bangkok</t>
  </si>
  <si>
    <t>Tha Tubtong</t>
  </si>
  <si>
    <t>ท่าทัพพ์ทอง</t>
  </si>
  <si>
    <t>https://web.hungryhub.com/restaurants/tha-tubtong-bangkok</t>
  </si>
  <si>
    <t>Food Exchange Restaurant at Novotel Bangkok Sukhumvit 4</t>
  </si>
  <si>
    <t>ฟู๊ด เอ็กซเชนจ์ โรงแรมโนโวเทล กรุงเทพ สุขุมวิท 4</t>
  </si>
  <si>
    <t>https://web.hungryhub.com/restaurants/food-exchange-restaurant-at-novotel-bangkok-sukhumvit-4</t>
  </si>
  <si>
    <t>Sai Bistro Restaurant at The Sinae (Phuket)</t>
  </si>
  <si>
    <t>ห้องอาหาร ไซ โรงแรม เดอะ สิเหน่ (ภูเก็ต)</t>
  </si>
  <si>
    <t>https://web.hungryhub.com/restaurants/sai-bistro-restaurant-at-the-sinae-phuket</t>
  </si>
  <si>
    <t>OPEN at DoubleTree by Hilton Bangkok Ploenchit</t>
  </si>
  <si>
    <t>https://web.hungryhub.com/restaurants/open-at-doubletree-by-hilton-bangkok-ploenchit</t>
  </si>
  <si>
    <t>The Lobby Lounge at Hyatt Regency Bangkok Sukhumvit</t>
  </si>
  <si>
    <t>เดอะ ล้อบบี้ เลาจน์ ไฮแอทรีเจนซี่กรุงเทพสุขุมวิท</t>
  </si>
  <si>
    <t>https://web.hungryhub.com/restaurants/the-lobby-lounge-at-hyatt-regency-bangkok-sukhumvit</t>
  </si>
  <si>
    <t>RedSquare Rooftop Bar โรงแรมโนโวเทล กรุงเทพ สุขุมวิท 4</t>
  </si>
  <si>
    <t>https://web.hungryhub.com/restaurants/redsquare-rooftop-bar-at-novotel-bangkok-sukhumvit-4</t>
  </si>
  <si>
    <t>FLOW at Millennium Hilton Bangkok</t>
  </si>
  <si>
    <t>https://web.hungryhub.com/restaurants/flow-at-millennium-hilton-bangkok</t>
  </si>
  <si>
    <t>Shabushi Robinson Ratchaphruek</t>
  </si>
  <si>
    <t>ชาบูชิ โรบินสัน ราชพฤกษ์</t>
  </si>
  <si>
    <t>https://web.hungryhub.com/restaurants/shabushi-robinson-ratchaphruek-bangkok</t>
  </si>
  <si>
    <t>Shabushi Mega Bangna</t>
  </si>
  <si>
    <t>ชาบูชิ เมกา บางนา</t>
  </si>
  <si>
    <t>https://web.hungryhub.com/restaurants/shabushi-mega-bangna-bangkok</t>
  </si>
  <si>
    <t>Shabushi Central Rama 9</t>
  </si>
  <si>
    <t>ชาบูชิ เซ็นทรัล พระราม 9</t>
  </si>
  <si>
    <t>https://web.hungryhub.com/restaurants/shabushi-central-rama-9-bangkok</t>
  </si>
  <si>
    <t>Shabushi Central Ladprao</t>
  </si>
  <si>
    <t>ชาบูชิ เซ็นทรัลลาดพร้าว</t>
  </si>
  <si>
    <t>https://web.hungryhub.com/restaurants/shabushi-central-ladprao-bangkok</t>
  </si>
  <si>
    <t>Shabushi Future Park Rangsit Floor 2</t>
  </si>
  <si>
    <t>ชาบูชิ ฟิวเจอร์พาร์ครังสิต ชั้น 2</t>
  </si>
  <si>
    <t>https://web.hungryhub.com/restaurants/shabushi-future-park-rangsit-floor-2-bangkok</t>
  </si>
  <si>
    <t>Shabushi Fashion Island</t>
  </si>
  <si>
    <t>ชาบูชิ แฟชั่นไอส์แลนด์</t>
  </si>
  <si>
    <t>https://web.hungryhub.com/restaurants/shabushi-fashion-island-bangkok</t>
  </si>
  <si>
    <t>Shabushi Future Park Rangsit Floor B</t>
  </si>
  <si>
    <t>ชาบูชิ ฟิวเจอร์พาร์ครังสิต ชั้น B</t>
  </si>
  <si>
    <t>https://web.hungryhub.com/restaurants/shabushi-future-park-rangsit-floor-b-bangkok</t>
  </si>
  <si>
    <t>Shabushi Central Pinklao</t>
  </si>
  <si>
    <t>ชาบูชิ เซ็นทรัล ปิ่นเกล้า</t>
  </si>
  <si>
    <t>https://web.hungryhub.com/restaurants/shabushi-central-pinklao-bangkok</t>
  </si>
  <si>
    <t>Shabushi Seacon Square</t>
  </si>
  <si>
    <t>ชาบูชิ ซีคอน สแควร์</t>
  </si>
  <si>
    <t>https://web.hungryhub.com/restaurants/shabushi-seacon-square-bangkok</t>
  </si>
  <si>
    <t>Shabushi The Mall Bangkapi</t>
  </si>
  <si>
    <t>ชาบูชิ เดอะมอลล์บางกะปิ</t>
  </si>
  <si>
    <t>https://web.hungryhub.com/restaurants/shabushi-the-mall-bangkapi-bangkok</t>
  </si>
  <si>
    <t>Shabushi Siam Center</t>
  </si>
  <si>
    <t>ชาบูชิ สยามเซ็นเตอร์</t>
  </si>
  <si>
    <t>https://web.hungryhub.com/restaurants/shabushi-siam-center-bangkok</t>
  </si>
  <si>
    <t>https://web.hungryhub.com/restaurants/holli-bolli-rooftop-bar-radisson-suites-bangkok-sukhumvit</t>
  </si>
  <si>
    <t>International, Indian, Middle Eastern</t>
  </si>
  <si>
    <t>KBBQ Rangsit</t>
  </si>
  <si>
    <t>เคบีบีคิว รังสิต</t>
  </si>
  <si>
    <t>https://web.hungryhub.com/restaurants/kbbq-rangsit-bangkok</t>
  </si>
  <si>
    <t>KBBQ Lad Phrao</t>
  </si>
  <si>
    <t>เคบีบีคิว ลาดพร้าว</t>
  </si>
  <si>
    <t>https://web.hungryhub.com/restaurants/kbbq-lad-phrao-bangkok</t>
  </si>
  <si>
    <t>Shabushi Central Rama 3</t>
  </si>
  <si>
    <t>ชาบูชิ เซ็นทรัล พระราม 3</t>
  </si>
  <si>
    <t>https://web.hungryhub.com/restaurants/shabushi-central-rama-3-bangkok</t>
  </si>
  <si>
    <t>Shabushi Central Westville</t>
  </si>
  <si>
    <t>ชาบูชิ เซ็นทรัล เวสต์วิลล์</t>
  </si>
  <si>
    <t>https://web.hungryhub.com/restaurants/shabushi-central-westville-bangkok</t>
  </si>
  <si>
    <t>Shabushi CentralWorld</t>
  </si>
  <si>
    <t>ชาบูชิ เซ็นทรัลเวิลด์</t>
  </si>
  <si>
    <t>https://web.hungryhub.com/restaurants/shabushi-centralworld-bangkok</t>
  </si>
  <si>
    <t>Shabushi Terminal 21 Rama 3</t>
  </si>
  <si>
    <t>ชาบูชิ เทอร์มินอล21 พระราม 3</t>
  </si>
  <si>
    <t>https://web.hungryhub.com/restaurants/shabushi-terminal-21-rama-3-bangkok</t>
  </si>
  <si>
    <t>Shabushi The Mall Tha Phra</t>
  </si>
  <si>
    <t>ชาบูชิ เดอะมอลล์ ท่าพระ</t>
  </si>
  <si>
    <t>https://web.hungryhub.com/restaurants/shabushi-the-mall-tha-phra-bangkok</t>
  </si>
  <si>
    <t>Shabushi Central Changwattana</t>
  </si>
  <si>
    <t>ชาบูชิ เซ็นทรัล แจ้งวัฒนะ</t>
  </si>
  <si>
    <t>https://web.hungryhub.com/restaurants/shabushi-central-changwattana-bangkok</t>
  </si>
  <si>
    <t>Shabushi Central Westgate</t>
  </si>
  <si>
    <t>ชาบูชิ เซ็นทรัล เวสต์เกต</t>
  </si>
  <si>
    <t>https://web.hungryhub.com/restaurants/shabushi-central-westgate-bangkok</t>
  </si>
  <si>
    <t>Shabushi The Mall Bangkae</t>
  </si>
  <si>
    <t>ชาบูชิ เดอะมอลล์ บางแค</t>
  </si>
  <si>
    <t>https://web.hungryhub.com/restaurants/shabushi-the-mall-bangkae-bangkok</t>
  </si>
  <si>
    <t>Shabushi Central Ramindra</t>
  </si>
  <si>
    <t>ชาบูชิ เซ็นทรัล รามอินทรา</t>
  </si>
  <si>
    <t>https://web.hungryhub.com/restaurants/shabushi-central-ramindra-bangkok</t>
  </si>
  <si>
    <t>Shabushi Central Rama 2</t>
  </si>
  <si>
    <t>ชาบูชิ เซ็นทรัล พระราม 2</t>
  </si>
  <si>
    <t>https://web.hungryhub.com/restaurants/shabushi-central-rama-2-bangkok</t>
  </si>
  <si>
    <t>Rosded BBQ International Buffet Ramkhamhaeng 187</t>
  </si>
  <si>
    <t>รสเด็ดอินเตอร์บุฟเฟ่ต์ รามคำแหง 187</t>
  </si>
  <si>
    <t>https://web.hungryhub.com/restaurants/rosded-bbq-international-buffet-ramkhamhaeng-187-bangkok</t>
  </si>
  <si>
    <t>Min Buri</t>
  </si>
  <si>
    <t>Rosded BBQ International Buffet On Nut 90</t>
  </si>
  <si>
    <t>รสเด็ดอินเตอร์บุฟเฟ่ต์ อ่อนนุช 90</t>
  </si>
  <si>
    <t>https://web.hungryhub.com/restaurants/rosded-bbq-international-buffet-on-nut-90-bangkok</t>
  </si>
  <si>
    <t>The BelleValia Pool Bar at Valia Hotel Bangkok</t>
  </si>
  <si>
    <t>เบลวาเลีย พูล บาร์ โรงแรมวาลีอา กรุงเทพ</t>
  </si>
  <si>
    <t>https://web.hungryhub.com/restaurants/the-bellevalia-pool-bar-at-valia-hotel-bangkok</t>
  </si>
  <si>
    <t>International, Italian, American, Thai, Mediterranean, European</t>
  </si>
  <si>
    <t>Eastern Elixir Social Lounge &amp; Bar at Valia Hotel Bangkok</t>
  </si>
  <si>
    <t>อีสเทิร์น อิลิคเซอร์ โซเซียล เลานจ์ แอนด์ บาร์ โรงแรมวาลีอา กรุงเทพ</t>
  </si>
  <si>
    <t>https://web.hungryhub.com/restaurants/eastern-elixir-social-lounge-bar-at-valia-hotel-bangkok</t>
  </si>
  <si>
    <t>International, Fusion, Mediterranean, European</t>
  </si>
  <si>
    <t>ฟลอเร่ โรงแรมวาลีอา กรุงเทพ</t>
  </si>
  <si>
    <t>https://web.hungryhub.com/restaurants/florae-at-valia-hotel-bangkok</t>
  </si>
  <si>
    <t>European, Indian, Fusion, Steakhouse</t>
  </si>
  <si>
    <t>Shabu Baanrai</t>
  </si>
  <si>
    <t>ชาบู บ้านไร่</t>
  </si>
  <si>
    <t>https://web.hungryhub.com/restaurants/shabu-baanrai-bangkok</t>
  </si>
  <si>
    <t>Tum 20 Donmueang</t>
  </si>
  <si>
    <t>ตำ 20 ดอนเมือง</t>
  </si>
  <si>
    <t>https://web.hungryhub.com/restaurants/tum-20-donmueang-bangkok-thailand</t>
  </si>
  <si>
    <t>Tum 20 Saimai</t>
  </si>
  <si>
    <t>ตำ 20 สายไหม</t>
  </si>
  <si>
    <t>https://web.hungryhub.com/restaurants/tum-20-saimai-bangkok-thailand-4461</t>
  </si>
  <si>
    <t>Ancient Tea House Asiatique the Riverfront</t>
  </si>
  <si>
    <t>Ancient Tea House เอเชียทีค เดอะริเวอร์ฟร้อนท์</t>
  </si>
  <si>
    <t>https://web.hungryhub.com/restaurants/ancient-tea-house-asiatique-the-riverfront-bangkok</t>
  </si>
  <si>
    <t>Tum 20 Ratchada-Sutthisan</t>
  </si>
  <si>
    <t>ตำ 20 รัชดา-สุทธิสาร</t>
  </si>
  <si>
    <t>https://web.hungryhub.com/restaurants/tum-20-ratchada-sutthisan-bangkok-thailand</t>
  </si>
  <si>
    <t>Shida Yakiniku &amp; Izakaya Chaengwattana 14</t>
  </si>
  <si>
    <t>ชิดะยากินิคุ แจ้งวัฒนะ 14</t>
  </si>
  <si>
    <t>https://web.hungryhub.com/restaurants/shida-yakiniku-izakaya-chaengwattana-14-bangkok</t>
  </si>
  <si>
    <t>Shida Yakiniku &amp; Izakaya Prachanukoon</t>
  </si>
  <si>
    <t>ชิดะยากินิคุ ประชานุกูล</t>
  </si>
  <si>
    <t>https://web.hungryhub.com/restaurants/shida-yakiniku-izakaya-prachanukoon-bangkok</t>
  </si>
  <si>
    <t>Bang Sue</t>
  </si>
  <si>
    <t>KHAAN Bangkok</t>
  </si>
  <si>
    <t>https://web.hungryhub.com/restaurants/khaan-bangkok</t>
  </si>
  <si>
    <t>https://web.hungryhub.com/restaurants/threesixty-rooftop-bar-at-millennium-hilton-bangkok</t>
  </si>
  <si>
    <t>Ale House - Riverside Bar at Millennium Hilton Bangkok</t>
  </si>
  <si>
    <t>https://web.hungryhub.com/restaurants/ale-house-riverside-bar-at-millennium-hilton-bangkok</t>
  </si>
  <si>
    <t>ThreeSixty Jazz Lounge at Millennium Hilton Bangkok</t>
  </si>
  <si>
    <t>https://web.hungryhub.com/restaurants/threesixty-jazz-lounge-at-millennium-hilton-bangkok</t>
  </si>
  <si>
    <t>Latin American, International</t>
  </si>
  <si>
    <t>Fork &amp; Cork</t>
  </si>
  <si>
    <t>https://web.hungryhub.com/restaurants/fork-cork-bangkok</t>
  </si>
  <si>
    <t>Pimkaew</t>
  </si>
  <si>
    <t>พิมแก้ว</t>
  </si>
  <si>
    <t>https://web.hungryhub.com/restaurants/pimkaew-bangkok</t>
  </si>
  <si>
    <t>Taliew Big C Kanlapaphruek</t>
  </si>
  <si>
    <t>ตะหลิว บิ๊กซีกัลปพฤกษ์</t>
  </si>
  <si>
    <t>https://web.hungryhub.com/restaurants/taliew-big-c-kanlapaphruek-bangkok</t>
  </si>
  <si>
    <t>Kalapapruek</t>
  </si>
  <si>
    <t>Taliew Lotus's : Bang Kruai - Sai Noi</t>
  </si>
  <si>
    <t>ตะหลิว โลตัสบางกรวยไทรน้อย</t>
  </si>
  <si>
    <t>https://web.hungryhub.com/restaurants/taliew-lotus-s-bang-kruai-sai-noi-bangkok</t>
  </si>
  <si>
    <t>Taliew Lotus's Sukhaphiban 3</t>
  </si>
  <si>
    <t>ตะหลิว โลตัสสุขาภิบาล 3</t>
  </si>
  <si>
    <t>https://web.hungryhub.com/restaurants/taliew-lotus-s-sukhaphiban-3-bangkok</t>
  </si>
  <si>
    <t>Taliew Lotus's Rangsit</t>
  </si>
  <si>
    <t>ตะหลิว โลตัสรังสิต</t>
  </si>
  <si>
    <t>https://web.hungryhub.com/restaurants/taliew-lotus-s-rangsit-bangkok</t>
  </si>
  <si>
    <t>Taliew Lotus’s Rama 4</t>
  </si>
  <si>
    <t>ตะหลิว โลตัสพระราม 4</t>
  </si>
  <si>
    <t>https://web.hungryhub.com/restaurants/taliew-lotus-s-rama-4-bangkok</t>
  </si>
  <si>
    <t>Taliew MBK Center</t>
  </si>
  <si>
    <t>ตะหลิว เอ็มบีเค เซ็นเตอร์</t>
  </si>
  <si>
    <t>https://web.hungryhub.com/restaurants/taliew-mbk-center-bangkok</t>
  </si>
  <si>
    <t>Taliew Imperial Samrong</t>
  </si>
  <si>
    <t>ตะหลิว อิมพิเรียลสำโรง</t>
  </si>
  <si>
    <t>https://web.hungryhub.com/restaurants/taliew-imperial-samrong-bangkok</t>
  </si>
  <si>
    <t>Casa do Salil</t>
  </si>
  <si>
    <t>คาซ่าโดสลิล</t>
  </si>
  <si>
    <t>https://web.hungryhub.com/restaurants/casa-do-salil-bangkok</t>
  </si>
  <si>
    <t>Thai, Fusion, Mediterranean, European</t>
  </si>
  <si>
    <t>ChomSindh at Amari Bangkok</t>
  </si>
  <si>
    <t>ชมสินธุ์ อมารี กรุงเทพ</t>
  </si>
  <si>
    <t>https://web.hungryhub.com/restaurants/chomsindh-at-amari-bangkok</t>
  </si>
  <si>
    <t>Leepee Cafe</t>
  </si>
  <si>
    <t>ลีปี คาเฟ่</t>
  </si>
  <si>
    <t>https://web.hungryhub.com/restaurants/leepee-cafe-bangkok</t>
  </si>
  <si>
    <t>Molino Bangkok</t>
  </si>
  <si>
    <t>โมลิโน แบงคอค</t>
  </si>
  <si>
    <t>https://web.hungryhub.com/restaurants/molino-bangkok</t>
  </si>
  <si>
    <t>https://web.hungryhub.com/restaurants/jhol-coastal-indian-cuisine-bangkok</t>
  </si>
  <si>
    <t>Boon Tong Kee The Mall Bangkapi</t>
  </si>
  <si>
    <t>บุญตงกี่ เดอะมอลล์บางกะปิ</t>
  </si>
  <si>
    <t>https://web.hungryhub.com/restaurants/boon-tong-kee-the-mall-bangkapi-bangkok</t>
  </si>
  <si>
    <t>Pen Pen Seafood Buffet</t>
  </si>
  <si>
    <t>เป็นเป็นซีฟู้ดบุฟเฟต์</t>
  </si>
  <si>
    <t>https://web.hungryhub.com/restaurants/pen-pen-seafood-buffet-bangkok</t>
  </si>
  <si>
    <t>Thai, Japanese</t>
  </si>
  <si>
    <t>https://web.hungryhub.com/restaurants/copper-beyond-buffet-gaysorn-amarin-hungry-hub-bangkok</t>
  </si>
  <si>
    <t>Tunu Tarnar</t>
  </si>
  <si>
    <t>https://web.hungryhub.com/restaurants/tunu-tarnar-bangkok</t>
  </si>
  <si>
    <t>Huai Kwang, Ladphrao</t>
  </si>
  <si>
    <t>Nikuro Yakiniku</t>
  </si>
  <si>
    <t>นิคุโระ เนื้อย่างเตาถ่านสไตล์ญี่ปุ่น</t>
  </si>
  <si>
    <t>https://web.hungryhub.com/restaurants/nikuro-yakiniku-bangkok</t>
  </si>
  <si>
    <t>https://web.hungryhub.com/restaurants/ambrosia-at-ten-six-hundred-chao-phraya-bangkok-by-preference</t>
  </si>
  <si>
    <t>https://web.hungryhub.com/restaurants/dark-waters-rooftop-bar-riverside-bangkok</t>
  </si>
  <si>
    <t>Man Ho Bistro, Erawan Bangkok</t>
  </si>
  <si>
    <t>ห้องอาหารจีนมานโฮ บิสโทร เอราวัณ แบงค็อก</t>
  </si>
  <si>
    <t>https://web.hungryhub.com/restaurants/man-ho-bistro-erawan-bangkok</t>
  </si>
  <si>
    <t>Sloth Sukiyaki Central Rama 2</t>
  </si>
  <si>
    <t>สล็อธ สุกี้ยากี้ เซ็นทรัลพระราม 2</t>
  </si>
  <si>
    <t>https://web.hungryhub.com/restaurants/sloth-sukiyaki-central-rama-2-bangkok</t>
  </si>
  <si>
    <t>Sloth Sukiyaki Jas Urban Srinakarin</t>
  </si>
  <si>
    <t>สล็อธ สุกี้ยากี้ แจส เออเบิร์น ศรีนครินทร์</t>
  </si>
  <si>
    <t>https://web.hungryhub.com/restaurants/sloth-sukiyaki-jas-urban-srinakarin-bangkok</t>
  </si>
  <si>
    <t>Sensai Japanese Restaurant Muangthong</t>
  </si>
  <si>
    <t>https://web.hungryhub.com/restaurants/sensai-japanese-restaurant-muangthong-bangkok</t>
  </si>
  <si>
    <t>Cafe Chilli QSNCC</t>
  </si>
  <si>
    <t>คาเฟ่ ชิลลี่ ศูนย์การประชุมแห่งชาติสิริกิติ์</t>
  </si>
  <si>
    <t>https://web.hungryhub.com/restaurants/cafe-chilli-qsncc-bangkok</t>
  </si>
  <si>
    <t>Benjarong Bangkok at Baan Dusit Thani</t>
  </si>
  <si>
    <t>เบญจรงค์ บ้านดุสิตธานี</t>
  </si>
  <si>
    <t>https://web.hungryhub.com/restaurants/benjarong-bangkok-at-baan-dusit-thani</t>
  </si>
  <si>
    <t>Dusit Gourmet at Baan Dusit Thani</t>
  </si>
  <si>
    <t>ดุสิตกูร์เมต์ บ้านดุสิตธานี</t>
  </si>
  <si>
    <t>https://web.hungryhub.com/restaurants/dusit-gourmet-at-baan-dusit-thani-bangkok</t>
  </si>
  <si>
    <t>NóMADA Bangkok at Baan Dusit Thani</t>
  </si>
  <si>
    <t>โนมาด้า กรุงเทพฯ บ้านดุสิตธานี</t>
  </si>
  <si>
    <t>https://web.hungryhub.com/restaurants/nomada-bangkok-at-baan-dusit-thani</t>
  </si>
  <si>
    <t>Peruvian</t>
  </si>
  <si>
    <t>Peruvian, Fusion, American, Steakhouse</t>
  </si>
  <si>
    <t>Thien Duong at Baan Dusit Thani</t>
  </si>
  <si>
    <t>เธียนดอง บ้านดุสิตธานี</t>
  </si>
  <si>
    <t>https://web.hungryhub.com/restaurants/thien-duong-at-baan-dusit-thani-bangkok</t>
  </si>
  <si>
    <t>Cook Chom Chuan Chim</t>
  </si>
  <si>
    <t>กุ๊กชมชวนชิม</t>
  </si>
  <si>
    <t>https://web.hungryhub.com/restaurants/cook-chom-chuan-chim-bangkok</t>
  </si>
  <si>
    <t>Ma Maison Bangkok</t>
  </si>
  <si>
    <t>https://web.hungryhub.com/restaurants/ma-maison-bangkok</t>
  </si>
  <si>
    <t>Steakhouse, International, Fusion</t>
  </si>
  <si>
    <t>Chuan Boy Malatang &amp; Malaxiangguo MBK Center</t>
  </si>
  <si>
    <t>https://web.hungryhub.com/restaurants/chuan-boy-malatang-malaxiangguo-mbk-center-bangkok</t>
  </si>
  <si>
    <t>Memories Cafe &amp; Restaurant By Sara De Cafe</t>
  </si>
  <si>
    <t>https://web.hungryhub.com/restaurants/memories-cafe-restaurant-by-sara-de-cafe-bangkok</t>
  </si>
  <si>
    <t>Taurus Lake-taurant &amp; Cafe Ramkhamhaeng 110</t>
  </si>
  <si>
    <t>https://web.hungryhub.com/restaurants/taurus-lake-taurant-cafe-ramkhamhaeng-110-bangkok</t>
  </si>
  <si>
    <t>Italian, Fusion, Steakhouse</t>
  </si>
  <si>
    <t>Embers</t>
  </si>
  <si>
    <t>https://web.hungryhub.com/restaurants/embers-bangkok</t>
  </si>
  <si>
    <t>Bloom Café &amp; Garden Lounge at Floral Court Hotel</t>
  </si>
  <si>
    <t>https://web.hungryhub.com/restaurants/bloom-cafe-garden-lounge-at-floral-court-hotel-bangkok</t>
  </si>
  <si>
    <t>Heights At BKK</t>
  </si>
  <si>
    <t>ไฮท์ แอท บีเคเค</t>
  </si>
  <si>
    <t>https://web.hungryhub.com/restaurants/heights-at-bkk-bangkok</t>
  </si>
  <si>
    <t>Banthat Thong Roast Duck</t>
  </si>
  <si>
    <t>เป็ดย่างบรรทัดทอง</t>
  </si>
  <si>
    <t>https://web.hungryhub.com/restaurants/banthat-thong-roast-duck-bangkok</t>
  </si>
  <si>
    <t>Maesriruen The Mall Bangkapi</t>
  </si>
  <si>
    <t>แม่ศรีเรือน เดอะมอลล์บางกะปิ</t>
  </si>
  <si>
    <t>https://web.hungryhub.com/restaurants/maesriruen-the-mall-bangkapi-bangkok</t>
  </si>
  <si>
    <t>Maesriruen The Mall Bangkae</t>
  </si>
  <si>
    <t>แม่ศรีเรือน เดอะมอลล์บางแค</t>
  </si>
  <si>
    <t>https://web.hungryhub.com/restaurants/maesriruen-the-mall-bangkae-bangkok</t>
  </si>
  <si>
    <t>Akanee Bangkok</t>
  </si>
  <si>
    <t>https://web.hungryhub.com/restaurants/akanee-bangkok</t>
  </si>
  <si>
    <t>Tops EATERY Porto de Phuket</t>
  </si>
  <si>
    <t>https://web.hungryhub.com/restaurants/tops-eatery-porto-de-phuket</t>
  </si>
  <si>
    <t>Tops EATERY CentralWorld</t>
  </si>
  <si>
    <t>https://web.hungryhub.com/restaurants/tops-eatery-centralworld-bangkok</t>
  </si>
  <si>
    <t>Ramen Habu Fortune Town</t>
  </si>
  <si>
    <t>ราเมน ฮาบุ ฟอร์จูนทาวน์</t>
  </si>
  <si>
    <t>https://web.hungryhub.com/restaurants/ramen-habu-fortune-town-bangkok-thailand</t>
  </si>
  <si>
    <t>Ramen Habu Central Westgate</t>
  </si>
  <si>
    <t>ราเมน ฮาบุ เซ็นทรัลเวสเกต</t>
  </si>
  <si>
    <t>https://web.hungryhub.com/restaurants/ramen-habu-central-westgate-bangkok</t>
  </si>
  <si>
    <t>Ramen Habu Tesco Lotus Rattanathibet</t>
  </si>
  <si>
    <t>ราเมน ฮาบุ โลตัสรัตนาธิเบศร์</t>
  </si>
  <si>
    <t>https://web.hungryhub.com/restaurants/ramen-habu-tesco-lotus-rattanathibet-bangkok</t>
  </si>
  <si>
    <t>Vivian Lounge Century The Movie Plaza Sukhumvit</t>
  </si>
  <si>
    <t>https://web.hungryhub.com/restaurants/vivian-lounge-century-the-movie-plaza-sukhumvit-bangkok</t>
  </si>
  <si>
    <t>Boon Tong Kee Central Chanthaburi (Chanthaburi)</t>
  </si>
  <si>
    <t>บุญตงกี่ เซ็นทรัล จันทบุรี (จันทบุรี)</t>
  </si>
  <si>
    <t>https://web.hungryhub.com/restaurants/boon-tong-kee-central-chanthaburi-chanthaburi</t>
  </si>
  <si>
    <t>Moment's Notice Jazz Club (Chiang Mai)</t>
  </si>
  <si>
    <t>โมเมนท์โนทิซ แจ๊สคลับ (เชียงใหม่)</t>
  </si>
  <si>
    <t>https://web.hungryhub.com/restaurants/moment-s-notice-jazz-club-chiang-mai</t>
  </si>
  <si>
    <t>Fusion, Italian, International, European, Thai Northern</t>
  </si>
  <si>
    <t>KBBQ Nawamin</t>
  </si>
  <si>
    <t>เคบีบีคิว นวมินทร์</t>
  </si>
  <si>
    <t>https://web.hungryhub.com/restaurants/kbbq-nawamin-bangkok</t>
  </si>
  <si>
    <t>Boon Tong Kee Robinson Ratchaphruek</t>
  </si>
  <si>
    <t>บุญตงกี่ โรบินสัน ราชพฤกษ์</t>
  </si>
  <si>
    <t>https://web.hungryhub.com/restaurants/boon-tong-kee-robinson-ratchaphruek-bangkok</t>
  </si>
  <si>
    <t>Suki​camp​ Safari</t>
  </si>
  <si>
    <t>https://web.hungryhub.com/restaurants/suki-camp-safari-bangkok</t>
  </si>
  <si>
    <t>Siam India Asiatique the Riverfront</t>
  </si>
  <si>
    <t>สยามอินเดีย เอเชียทีค เดอะริเวอร์ฟร้อนท์</t>
  </si>
  <si>
    <t>https://web.hungryhub.com/restaurants/siam-india-asiatique-the-riverfront-bangkok</t>
  </si>
  <si>
    <t>Baanpakpon</t>
  </si>
  <si>
    <t>สวนอาหารบ้านพักผ่อน</t>
  </si>
  <si>
    <t>https://web.hungryhub.com/restaurants/baanpakpon-bangkok</t>
  </si>
  <si>
    <t>Carmina Restaurant &amp; Bar Sukhumvit Soi 20</t>
  </si>
  <si>
    <t>https://web.hungryhub.com/restaurants/carmina-restaurant-bar-sukhumvit-soi-20-bangkok</t>
  </si>
  <si>
    <t>Latin American, Spanish, Brazilian, Peruvian</t>
  </si>
  <si>
    <t>IDYLL Bistro Rama 3</t>
  </si>
  <si>
    <t>IDYLL Bistro พระราม 3</t>
  </si>
  <si>
    <t>https://web.hungryhub.com/restaurants/idyll-bistro-rama-3-bangkok</t>
  </si>
  <si>
    <t>Butter Cafe &amp; Ristorante Bangna</t>
  </si>
  <si>
    <t>https://web.hungryhub.com/restaurants/butter-cafe-ristorante-bangna-bangkok</t>
  </si>
  <si>
    <t>European, Fusion, German</t>
  </si>
  <si>
    <t>The Urban Deck Cafe I Bistro I Bar</t>
  </si>
  <si>
    <t>https://web.hungryhub.com/restaurants/the-urban-deck-cafe-i-bistro-i-bar-bangkok</t>
  </si>
  <si>
    <t>Italian, Fusion, American, Mexican</t>
  </si>
  <si>
    <t>Savelberg Thailand</t>
  </si>
  <si>
    <t>ซาเวลเบิร์ก</t>
  </si>
  <si>
    <t>https://web.hungryhub.com/restaurants/savelberg-thailand-bangkok</t>
  </si>
  <si>
    <t>Bond Street Bar Café</t>
  </si>
  <si>
    <t>https://web.hungryhub.com/restaurants/bond-street-bar-cafe-bangkok</t>
  </si>
  <si>
    <t>nancy@hungryhub.com</t>
  </si>
  <si>
    <t>HOUSE of TANGO</t>
  </si>
  <si>
    <t>https://web.hungryhub.com/restaurants/house-of-tango-bangkok</t>
  </si>
  <si>
    <t>Chaiiyo Eatery Coworking space Bar (Hua Hin)</t>
  </si>
  <si>
    <t>https://web.hungryhub.com/restaurants/chaiiyo-eatery-coworking-space-bar-hua-hin</t>
  </si>
  <si>
    <t>Indus Bangkok Indian Restaurant Michelin Guide</t>
  </si>
  <si>
    <t>https://web.hungryhub.com/restaurants/indus-bangkok-indian-restaurant-michelin-guide</t>
  </si>
  <si>
    <t>Dailyfish Omakase (Chonburi)</t>
  </si>
  <si>
    <t>https://web.hungryhub.com/restaurants/dailyfish-omakase-chonburi-pattaya</t>
  </si>
  <si>
    <t>Na-oh Bangkok Restaurant</t>
  </si>
  <si>
    <t>https://web.hungryhub.com/restaurants/na-oh-bangkok-restaurant</t>
  </si>
  <si>
    <t>Izakaya Taro Nak Niwat 7</t>
  </si>
  <si>
    <t>อิซากะยะ ทาโร่ นาคนิวาส7</t>
  </si>
  <si>
    <t>https://web.hungryhub.com/restaurants/izakaya-taro-nak-niwat-7-bangkok</t>
  </si>
  <si>
    <t>Red Lobster Emsphere</t>
  </si>
  <si>
    <t>https://web.hungryhub.com/restaurants/red-lobster-emsphere-bangkok</t>
  </si>
  <si>
    <t>Mizuki Omakase</t>
  </si>
  <si>
    <t>https://web.hungryhub.com/restaurants/mizuki-omakase-bangkok</t>
  </si>
  <si>
    <t>Valia Hotel Bangkok Staycation</t>
  </si>
  <si>
    <t>โรงแรม วาลีอา กรุงเทพ สเตเคชั่น</t>
  </si>
  <si>
    <t>https://web.hungryhub.com/restaurants/valia-hotel-bangkok-staycation</t>
  </si>
  <si>
    <t>Shin Hattori BKK</t>
  </si>
  <si>
    <t>ชินฮัตโตริBkk</t>
  </si>
  <si>
    <t>https://web.hungryhub.com/restaurants/shin-hattori-bkk-bangkok</t>
  </si>
  <si>
    <t>Fusion, Spanish, Thai Northern</t>
  </si>
  <si>
    <t>Ruen Petch Suki - Ratchaphruek Road</t>
  </si>
  <si>
    <t>เรือนเพชรสุกี้ ถนนราชพฤกษ์</t>
  </si>
  <si>
    <t>https://web.hungryhub.com/restaurants/ruen-petch-suki-ratchaphruek-road-bangkok</t>
  </si>
  <si>
    <t>Kushiro Omakase and Japanese Dining</t>
  </si>
  <si>
    <t>https://web.hungryhub.com/restaurants/kushiro-omakase-and-japanese-dining-bangkok</t>
  </si>
  <si>
    <t>Manee Me More Central Westgate</t>
  </si>
  <si>
    <t>มานี มี หม้อ เซ็นทรัลเวสเกต</t>
  </si>
  <si>
    <t>https://web.hungryhub.com/restaurants/manee-me-more-central-westgate-bangkok</t>
  </si>
  <si>
    <t>Manee Me More Esplanade Ratchadaphisek</t>
  </si>
  <si>
    <t>มานี มี หม้อ เอสพลานาด รัชดาภิเษก</t>
  </si>
  <si>
    <t>https://web.hungryhub.com/restaurants/manee-me-more-esplanade-ratchadaphisek-bangkok</t>
  </si>
  <si>
    <t>Manee Me More Homepro Rama 3</t>
  </si>
  <si>
    <t>มานี มี หม้อ โฮมโปร พระราม 3</t>
  </si>
  <si>
    <t>https://web.hungryhub.com/restaurants/manee-me-more-homepro-rama-3-bangkok</t>
  </si>
  <si>
    <t>Manee Me More Homepro Charan Sanit Wong</t>
  </si>
  <si>
    <t>มานี มี หม้อ โฮมโปรจรัญสนิทวงศ์</t>
  </si>
  <si>
    <t>https://web.hungryhub.com/restaurants/manee-me-more-homepro-charan-sanit-wong-bangkok</t>
  </si>
  <si>
    <t>AdHoc Bkk</t>
  </si>
  <si>
    <t>https://web.hungryhub.com/restaurants/adhoc-bkk-bangkok</t>
  </si>
  <si>
    <t>Osaka Ohsho Central World</t>
  </si>
  <si>
    <t>โอซากา โอโช เซ็นทรัลเวิร์ล</t>
  </si>
  <si>
    <t>https://web.hungryhub.com/restaurants/osaka-ohsho-central-world-bangkok</t>
  </si>
  <si>
    <t>Osaka Ohsho Thaniya, Silom</t>
  </si>
  <si>
    <t>โอซากา โอโช ธนิยะ สีลม</t>
  </si>
  <si>
    <t>https://web.hungryhub.com/restaurants/osaka-ohsho-thaniya-silom-bangkok</t>
  </si>
  <si>
    <t>Momono Omakase</t>
  </si>
  <si>
    <t>https://web.hungryhub.com/restaurants/momono-omakase-bangkok</t>
  </si>
  <si>
    <t>Osaka Ohsho Thonglor</t>
  </si>
  <si>
    <t>โอซากา โอโช ทองหล่อ</t>
  </si>
  <si>
    <t>https://web.hungryhub.com/restaurants/osaka-ohsho-thonglor-bangkok</t>
  </si>
  <si>
    <t>Roccabkk</t>
  </si>
  <si>
    <t>https://web.hungryhub.com/restaurants/roccabkk-bangkok</t>
  </si>
  <si>
    <t>COMMU Rooftop Cafe</t>
  </si>
  <si>
    <t>คอมมู รูฟท็อป คาเฟ่</t>
  </si>
  <si>
    <t>https://web.hungryhub.com/restaurants/commu-rooftop-cafe-bangkok</t>
  </si>
  <si>
    <t>โมรุ ซูชิ</t>
  </si>
  <si>
    <t>https://web.hungryhub.com/restaurants/moru-sushi-bangkok</t>
  </si>
  <si>
    <t>นภา เอ็มสเฟียร์</t>
  </si>
  <si>
    <t>https://web.hungryhub.com/restaurants/napha-emsphere-bangkok</t>
  </si>
  <si>
    <t>Izakaya Reiwa</t>
  </si>
  <si>
    <t>เรวะ อิซากายะ</t>
  </si>
  <si>
    <t>https://web.hungryhub.com/restaurants/izakaya-reiwa-bangkok</t>
  </si>
  <si>
    <t>Gekka</t>
  </si>
  <si>
    <t>https://web.hungryhub.com/restaurants/gekka-bangkok</t>
  </si>
  <si>
    <t>หลานยาย</t>
  </si>
  <si>
    <t>https://web.hungryhub.com/restaurants/lahnyai-bangkok</t>
  </si>
  <si>
    <t>Ye Lai Xiang 夜来香 Mrt Huai Khwang</t>
  </si>
  <si>
    <t>กันเอง เย้หลายเชียง สี่แยกห้วยขวาง</t>
  </si>
  <si>
    <t>https://web.hungryhub.com/restaurants/ye-lai-xiang-mrt-huai-khwang-bangkok</t>
  </si>
  <si>
    <t>Ye Lai Xiang 夜来香 Huai Khwang</t>
  </si>
  <si>
    <t>กันเอง เย้หลายเชียง ห้วยขวาง</t>
  </si>
  <si>
    <t>https://web.hungryhub.com/restaurants/ye-lai-xiang-huai-khwang-bangkok</t>
  </si>
  <si>
    <t>Huai Kwang, Din Daeng</t>
  </si>
  <si>
    <t>กันเอง เย้หลายเชียง Rca</t>
  </si>
  <si>
    <t>https://web.hungryhub.com/restaurants/ye-lai-xiang-rca-bangkok</t>
  </si>
  <si>
    <t>Meisaku Premium Yakiniku</t>
  </si>
  <si>
    <t>เมซากุ พรีเมี่ยม ยากินิกุ</t>
  </si>
  <si>
    <t>https://web.hungryhub.com/restaurants/meisaku-premium-yakiniku-bangkok</t>
  </si>
  <si>
    <t>Chao Nua Thong</t>
  </si>
  <si>
    <t>เจ้าเนื้อทอง</t>
  </si>
  <si>
    <t>https://web.hungryhub.com/restaurants/chao-nua-thong-bangkok</t>
  </si>
  <si>
    <t>Medici Kitchen &amp; Bar Bangkok</t>
  </si>
  <si>
    <t>เมดิชี่ คิทเช่น แอนด์ บาร์ กรุงเทพฯ</t>
  </si>
  <si>
    <t>https://web.hungryhub.com/restaurants/medici-kitchen-bar-bangkok</t>
  </si>
  <si>
    <t>Flower Mala Hotpot</t>
  </si>
  <si>
    <t>https://web.hungryhub.com/restaurants/flower-mala-hotpot-bangkok</t>
  </si>
  <si>
    <t>The Farmer and The Fisherman (Phuket)</t>
  </si>
  <si>
    <t>เดอะ ฟาร์มเมอร์ แอนด์ เดอะ ฟิชเชอร์แมน (ภูเก็ต)</t>
  </si>
  <si>
    <t>https://web.hungryhub.com/restaurants/the-farmer-and-the-fisherman-phuket</t>
  </si>
  <si>
    <t>The Hungry Duck Central Embassy</t>
  </si>
  <si>
    <t>The Hungry Duck เซ็นทรัลเอ็มบาสซี่</t>
  </si>
  <si>
    <t>https://web.hungryhub.com/restaurants/the-hungry-duck-central-embassy-bangkok</t>
  </si>
  <si>
    <t>Ginger Farm Kitchen Wooden House</t>
  </si>
  <si>
    <t>จินเจอร์ ฟาร์ม คิทเช่น วูดเดน เฮ้าส์</t>
  </si>
  <si>
    <t>https://web.hungryhub.com/restaurants/ginger-farm-kitchen-wooden-house-bangkok</t>
  </si>
  <si>
    <t>Ginger Farm Kitchen Central Westville</t>
  </si>
  <si>
    <t>จินเจอร์ ฟาร์ม คิทเช่น เซ็นทรัล เวสต์วิลล์</t>
  </si>
  <si>
    <t>https://web.hungryhub.com/restaurants/ginger-farm-kitchen-central-westville-bangkok</t>
  </si>
  <si>
    <t>Ginger Farm Kitchen 101 True Digital Park</t>
  </si>
  <si>
    <t>จินเจอร์ ฟาร์ม คิทเช่น 101 ทรู ดิจิทอล พาร์ค</t>
  </si>
  <si>
    <t>https://web.hungryhub.com/restaurants/ginger-farm-kitchen-101-true-digital-park-bangkok</t>
  </si>
  <si>
    <t>YAWA Modern Japanese Cuisine</t>
  </si>
  <si>
    <t>ยาวะ โมเดิร์น เจแปนนิส คูซีน</t>
  </si>
  <si>
    <t>https://web.hungryhub.com/restaurants/yawa-modern-japanese-cuisine-bangkok</t>
  </si>
  <si>
    <t>Oka Shabu</t>
  </si>
  <si>
    <t>โอกะ ชาบู</t>
  </si>
  <si>
    <t>https://web.hungryhub.com/restaurants/oka-shabu-bangkok</t>
  </si>
  <si>
    <t>Chim By Siam Wisdom</t>
  </si>
  <si>
    <t>ชิมบายสยามวิสด้อม</t>
  </si>
  <si>
    <t>https://web.hungryhub.com/restaurants/chim-by-siam-wisdom-bangkok</t>
  </si>
  <si>
    <t>Dusit</t>
  </si>
  <si>
    <t>Sushi Hiro Shabu Buffet The Seasons Mall</t>
  </si>
  <si>
    <t>ซูชิ ฮิโระ ชาบู บุฟเฟต์ เดอะซีซั่น มอลล์</t>
  </si>
  <si>
    <t>https://web.hungryhub.com/restaurants/sushi-hiro-shabu-buffet-the-seasons-mall-bangkok</t>
  </si>
  <si>
    <t>Alberto’s Pizzeria &amp; Trattoria Novotel Bangkok Future Park Rangsit</t>
  </si>
  <si>
    <t>อัลเบอร์โต้ส์ พิซเซอเรีย แอนด์ แทรตโตเรีย โนโวเทล กรุงเทพ ฟิวเจอร์พาร์ค รังสิต</t>
  </si>
  <si>
    <t>https://web.hungryhub.com/restaurants/alberto-s-pizzeria-trattoria-novotel-bangkok-future-park-rangsit</t>
  </si>
  <si>
    <t>Sundance Dayclub Staycation (Hua Hin)</t>
  </si>
  <si>
    <t>https://web.hungryhub.com/restaurants/sundance-dayclub-staycation-hua-hin</t>
  </si>
  <si>
    <t>https://web.hungryhub.com/restaurants/jharokha-by-indus-bangkok</t>
  </si>
  <si>
    <t>Boon Tong Kee PTT Vibhavadi 62</t>
  </si>
  <si>
    <t>บุญตงกี่ ปตท.วิภาวดี62</t>
  </si>
  <si>
    <t>https://web.hungryhub.com/restaurants/boon-tong-kee-ptt-vibhavadi-62-bangkok</t>
  </si>
  <si>
    <t>Sushi Koge Omakase</t>
  </si>
  <si>
    <t>https://web.hungryhub.com/restaurants/sushi-koge-omakase-bangkok</t>
  </si>
  <si>
    <t>W Lounge at W Bangkok</t>
  </si>
  <si>
    <t>ดับบลิว เลาจน์ แอท ดับบลิว แบงคอก</t>
  </si>
  <si>
    <t>https://web.hungryhub.com/restaurants/w-lounge-at-w-bangkok</t>
  </si>
  <si>
    <t>Chisana Nami at Erawan Bangkok</t>
  </si>
  <si>
    <t>ชิซานะ นามิ เอราวัณ แบงค็อก</t>
  </si>
  <si>
    <t>https://web.hungryhub.com/restaurants/chisana-nami-at-erawan-bangkok</t>
  </si>
  <si>
    <t>Baan Farangkoo (Ayutthaya)</t>
  </si>
  <si>
    <t>บ้านฝรั่งคู่ (อยุธยา)</t>
  </si>
  <si>
    <t>https://web.hungryhub.com/restaurants/baan-farangkoo-ayutthaya</t>
  </si>
  <si>
    <t>The White House Bangkok</t>
  </si>
  <si>
    <t>เดอะ ไวท์ เฮาส์</t>
  </si>
  <si>
    <t>https://web.hungryhub.com/restaurants/the-white-house-bangkok</t>
  </si>
  <si>
    <t>Mala X</t>
  </si>
  <si>
    <t>หม่าล่าเอ็กซ์</t>
  </si>
  <si>
    <t>https://web.hungryhub.com/restaurants/mala-x-bangkok</t>
  </si>
  <si>
    <t>Coast Beach Club &amp; Bistro at Centara Grand Beach Resort &amp; Villas (Hua Hin)</t>
  </si>
  <si>
    <t>โคสท์บีชคลับและบิสโทร เซ็นทาราแกรนด์ รีสอร์ท แอนด์ วิลล่า (หัวหิน)</t>
  </si>
  <si>
    <t>https://web.hungryhub.com/restaurants/coast-beach-club-bistro-at-centara-grand-beach-resort-villas-hua-hin</t>
  </si>
  <si>
    <t>Hagi at Centara Grand Beach Resort &amp; Villas (Hua Hin)</t>
  </si>
  <si>
    <t>ฮากิ เซ็นทาราแกรนด์ รีสอร์ท แอนด์ วิลล่า (หัวหิน)</t>
  </si>
  <si>
    <t>https://web.hungryhub.com/restaurants/hagi-at-centara-grand-beach-resort-villas-hua-hin</t>
  </si>
  <si>
    <t>Raynue Gaysorn Amarin</t>
  </si>
  <si>
    <t>เรณู เกษรอัมรินทร์</t>
  </si>
  <si>
    <t>https://web.hungryhub.com/restaurants/raynue-gaysorn-amarin-bangkok</t>
  </si>
  <si>
    <t>Italian, Mediterranean</t>
  </si>
  <si>
    <t>หม่าน ฟู่ โหลว</t>
  </si>
  <si>
    <t>https://web.hungryhub.com/restaurants/man-fu-lou-bangkok</t>
  </si>
  <si>
    <t>Waterside Karaoke Restaurant</t>
  </si>
  <si>
    <t>วอเตอร์ไซด์ คาราโอเกะ เรสเตอรองค์</t>
  </si>
  <si>
    <t>https://web.hungryhub.com/restaurants/waterside-karaoke-restaurant-bangkok</t>
  </si>
  <si>
    <t>CQK MALA Hotpot Ekkamai-Thonglor</t>
  </si>
  <si>
    <t>CQK MALA Hotpot เอกมัย-ทองหล่อ</t>
  </si>
  <si>
    <t>https://web.hungryhub.com/restaurants/cqk-mala-hotpot-ekkamai-thonglor-bangkok</t>
  </si>
  <si>
    <t>Chu Grill Shabu</t>
  </si>
  <si>
    <t>ชู กริลล์ ชาบู</t>
  </si>
  <si>
    <t>https://web.hungryhub.com/restaurants/chu-grill-shabu-bangkok</t>
  </si>
  <si>
    <t>Le Salon Café Bangkok</t>
  </si>
  <si>
    <t>เลอ ซาลอน คาเฟ่ กรุงเทพฯ</t>
  </si>
  <si>
    <t>https://web.hungryhub.com/restaurants/le-salon-cafe-bangkok</t>
  </si>
  <si>
    <t>International, Italian, American, Thai</t>
  </si>
  <si>
    <t>Calm Kraam</t>
  </si>
  <si>
    <t>คาล์ม คราม</t>
  </si>
  <si>
    <t>https://web.hungryhub.com/restaurants/calm-kraam-bangkok</t>
  </si>
  <si>
    <t>Centara Ayutthaya Staycation (Ayutthaya)</t>
  </si>
  <si>
    <t>เซ็นทารา อยุธยา สเตเคชั่น (อยุธยา)</t>
  </si>
  <si>
    <t>https://web.hungryhub.com/restaurants/centara-ayutthaya-staycation-ayutthaya</t>
  </si>
  <si>
    <t>More than Wine Ratchaphruek</t>
  </si>
  <si>
    <t>มอร์ แธน ไวน์ ราชพฤกษ์</t>
  </si>
  <si>
    <t>https://web.hungryhub.com/restaurants/more-than-wine-ratchaphruek-bangkok</t>
  </si>
  <si>
    <t>Ab Sab Lai</t>
  </si>
  <si>
    <t>แอบแซ่บหลาย</t>
  </si>
  <si>
    <t>https://web.hungryhub.com/restaurants/ab-sab-lai-bangkok</t>
  </si>
  <si>
    <t>The Karaked Sukhumvit 36</t>
  </si>
  <si>
    <t>เดอะ การะเกด สุขุมวิท 36</t>
  </si>
  <si>
    <t>https://web.hungryhub.com/restaurants/the-karaked-sukhumvit-36-bangkok</t>
  </si>
  <si>
    <t>The Karaked Siam Square One</t>
  </si>
  <si>
    <t>เดอะ การะเกด สยามสแควร์วัน</t>
  </si>
  <si>
    <t>https://web.hungryhub.com/restaurants/the-karaked-siam-square-one-bangkok</t>
  </si>
  <si>
    <t>Huajai Siam Square One</t>
  </si>
  <si>
    <t>หัวใจ สยามสแควร์วัน</t>
  </si>
  <si>
    <t>https://web.hungryhub.com/restaurants/huajai-siam-square-one-bangkok</t>
  </si>
  <si>
    <t>Jass Bar &amp; Bistro at Jasmine Resort Hotel</t>
  </si>
  <si>
    <t>https://web.hungryhub.com/restaurants/jass-bar-bistro-at-jasmine-resort-hotel-bangkok</t>
  </si>
  <si>
    <t>Tamade Sake Bar</t>
  </si>
  <si>
    <t>ทามาเตะ สาเก บาร์</t>
  </si>
  <si>
    <t>https://web.hungryhub.com/restaurants/tamade-sake-bar-bangkok</t>
  </si>
  <si>
    <t>Japanese, Chinese</t>
  </si>
  <si>
    <t>Rad Street at The Fig Lobby</t>
  </si>
  <si>
    <t>แรด สตรีท เดอะ ฟิก ล็อบบี้</t>
  </si>
  <si>
    <t>https://web.hungryhub.com/restaurants/rad-street-at-the-fig-lobby-bangkok</t>
  </si>
  <si>
    <t>Thai, International, Fusion, American</t>
  </si>
  <si>
    <t>Take a Breath - café &amp; eatery</t>
  </si>
  <si>
    <t>เทค อะ เบรธ คาเฟ่ แอนด์ อีทเทอรี่</t>
  </si>
  <si>
    <t>https://web.hungryhub.com/restaurants/take-a-breath-cafe-eatery-bangkok</t>
  </si>
  <si>
    <t>Italian, International, Fusion, Thai, Steakhouse</t>
  </si>
  <si>
    <t>Hoy Mahachon</t>
  </si>
  <si>
    <t>หอยมหาชน</t>
  </si>
  <si>
    <t>https://web.hungryhub.com/restaurants/hoy-mahachon-bangkok</t>
  </si>
  <si>
    <t>Vietnamese, Thai</t>
  </si>
  <si>
    <t>AV izakaya Lat Phrao 71</t>
  </si>
  <si>
    <t>เอวี อิซากายะ ลาดพร้าว 71</t>
  </si>
  <si>
    <t>https://web.hungryhub.com/restaurants/av-izakaya-lat-phrao-71-bangkok</t>
  </si>
  <si>
    <t>AV izakaya Saphan Khwai</t>
  </si>
  <si>
    <t>เอวี อิซากายะ สะพานควาย</t>
  </si>
  <si>
    <t>https://web.hungryhub.com/restaurants/av-izakaya-saphan-khwai-bangkok</t>
  </si>
  <si>
    <t>Zaap Classic Seacon Square Srinagarindra</t>
  </si>
  <si>
    <t>แซ่บคลาสสิก ซีคอนสแควร์ ศรีนครินทร์</t>
  </si>
  <si>
    <t>https://web.hungryhub.com/restaurants/zaap-classic-seacon-square-srinagarindra-bangkok</t>
  </si>
  <si>
    <t>Kem-Kon (Pahurat)</t>
  </si>
  <si>
    <t>เข้ม-ข้น (พาหุรัด)</t>
  </si>
  <si>
    <t>https://web.hungryhub.com/restaurants/kem-kon-pahurat-bangkok</t>
  </si>
  <si>
    <t>ฮาร์ดร็อค คาเฟ่ กรุงเทพมหานคร</t>
  </si>
  <si>
    <t>https://web.hungryhub.com/restaurants/hard-rock-cafe-bangkok</t>
  </si>
  <si>
    <t>Shidai Kushiyaki</t>
  </si>
  <si>
    <t>ชิได คูชิยากิ</t>
  </si>
  <si>
    <t>https://web.hungryhub.com/restaurants/shidai-kushiyaki-bangkok</t>
  </si>
  <si>
    <t>Café de Salil La Petite Salil Sukhumvit 8</t>
  </si>
  <si>
    <t>คาเฟ่ เดอ สลิล ลา เปอติต สลิล สุขุมวิท 8</t>
  </si>
  <si>
    <t>https://web.hungryhub.com/restaurants/cafe-de-salil-la-petite-salil-sukhumvit-8-bangkok</t>
  </si>
  <si>
    <t>La Petite Salil Sukhumvit Soi 8 Staycation</t>
  </si>
  <si>
    <t>ลา เปอติต สลิล สุขุมวิท 8 สเตเคชั่น</t>
  </si>
  <si>
    <t>https://web.hungryhub.com/restaurants/la-petite-salil-sukhumvit-soi-8-staycation-bangkok</t>
  </si>
  <si>
    <t>Wyndham Jomtien Staycation (Pattaya)</t>
  </si>
  <si>
    <t>วินด์แฮมจอมเทียน สเตเคชั่น (พัทยา)</t>
  </si>
  <si>
    <t>https://web.hungryhub.com/restaurants/wyndham-jomtien-staycation-pattaya</t>
  </si>
  <si>
    <t>1897 Lounge at Siam Kempinski Hotel Bangkok</t>
  </si>
  <si>
    <t>https://web.hungryhub.com/restaurants/1897-lounge-at-siam-kempinski-hotel-bangkok</t>
  </si>
  <si>
    <t>Sra Bua by Kiin Kiin at Siam Kempinski Hotel Bangkok</t>
  </si>
  <si>
    <t>สระบัว บาย กิน กิน มิชลินไกด์ โรงแรม สยาม เคมปินสกี้ กรุงเทพ</t>
  </si>
  <si>
    <t>https://web.hungryhub.com/restaurants/sra-bua-by-kiin-kiin-at-siam-kempinski-hotel-bangkok</t>
  </si>
  <si>
    <t>Xing Xing Mala Wongwian Yai</t>
  </si>
  <si>
    <t>ซิงซิงหมาล่า 星星麻辣 วงเวียนใหญ่</t>
  </si>
  <si>
    <t>https://web.hungryhub.com/restaurants/xing-xing-mala-wongwian-yai-bangkok</t>
  </si>
  <si>
    <t>Xing Xing Mala Rama 3</t>
  </si>
  <si>
    <t>ซิงซิงหมาล่า 星星麻辣 พระราม 3</t>
  </si>
  <si>
    <t>https://web.hungryhub.com/restaurants/xing-xing-mala-rama-3-bangkok</t>
  </si>
  <si>
    <t>Xing Xing Mala Bang Bon</t>
  </si>
  <si>
    <t>ซิงซิงหมาล่า 星星麻辣 บางบอน</t>
  </si>
  <si>
    <t>https://web.hungryhub.com/restaurants/xing-xing-mala-bang-bon-bangkok</t>
  </si>
  <si>
    <t>Nong Khaem</t>
  </si>
  <si>
    <t>Xing Xing Mala PhutthaMonthon Sai 2</t>
  </si>
  <si>
    <t>ซิงซิงหมาล่า 星星麻辣 พุทธมณฑล สาย2</t>
  </si>
  <si>
    <t>https://web.hungryhub.com/restaurants/xing-xing-mala-phutthamonthon-sai-2-bangkok</t>
  </si>
  <si>
    <t>Shaloba Eatery</t>
  </si>
  <si>
    <t>ชะโลบา อีทเทอรี่</t>
  </si>
  <si>
    <t>https://web.hungryhub.com/restaurants/shaloba-eatery-bangkok</t>
  </si>
  <si>
    <t>Thai, European</t>
  </si>
  <si>
    <t>Casa Pasta</t>
  </si>
  <si>
    <t>คาซ่า พาสต้า</t>
  </si>
  <si>
    <t>https://web.hungryhub.com/restaurants/casa-pasta-bangkok</t>
  </si>
  <si>
    <t>Manee Me More Fashion Island</t>
  </si>
  <si>
    <t>มานี มี หม้อ แฟชั่น ไอซ์แลนด์</t>
  </si>
  <si>
    <t>https://web.hungryhub.com/restaurants/manee-me-more-fashion-island-bangkok</t>
  </si>
  <si>
    <t>Versailles Palace Nonthaburi</t>
  </si>
  <si>
    <t>แวร์ซาย พาเลซ นนทบุรี</t>
  </si>
  <si>
    <t>https://web.hungryhub.com/restaurants/versailles-palace-nonthaburi-bangkok</t>
  </si>
  <si>
    <t>Versailles Palace Jaransanitwong</t>
  </si>
  <si>
    <t>แวร์ซาย พาเลซ จรัญสนิทวงศ์</t>
  </si>
  <si>
    <t>https://web.hungryhub.com/restaurants/versailles-palace-jaransanitwong-bangkok</t>
  </si>
  <si>
    <t>Phrompoon</t>
  </si>
  <si>
    <t>พร้อมพูน</t>
  </si>
  <si>
    <t>https://web.hungryhub.com/restaurants/phrompoon-bangkok</t>
  </si>
  <si>
    <t>Steakhouse, Thai, Thai Isaan</t>
  </si>
  <si>
    <t>Elements, Inspired by Ciel Bleu at The Okura Prestige Bangkok</t>
  </si>
  <si>
    <t>https://web.hungryhub.com/restaurants/elements-inspired-by-ciel-bleu-at-the-okura-prestige-bangkok</t>
  </si>
  <si>
    <t>French, Japanese, Fusion</t>
  </si>
  <si>
    <t>https://web.hungryhub.com/restaurants/myste-bangkok</t>
  </si>
  <si>
    <t>Salaya</t>
  </si>
  <si>
    <t>Jarn Nee Plaum Pasta &amp; Bistro</t>
  </si>
  <si>
    <t>จานนี้ปลื้ม พาสต้า แอนด์ บริสโทร</t>
  </si>
  <si>
    <t>https://web.hungryhub.com/restaurants/jarn-nee-plaum-pasta-bistro-bangkok</t>
  </si>
  <si>
    <t>Italian, Fusion, Thai, Steakhouse</t>
  </si>
  <si>
    <t>เสน่ห์จันทน์</t>
  </si>
  <si>
    <t>https://web.hungryhub.com/restaurants/saneh-jaan-bangkok</t>
  </si>
  <si>
    <t>https://web.hungryhub.com/restaurants/escape-bangkok-emquartier</t>
  </si>
  <si>
    <t>International, Italian, American, Spanish, European</t>
  </si>
  <si>
    <t>อะเบาท์บีฟ ลาวา กริล</t>
  </si>
  <si>
    <t>https://web.hungryhub.com/restaurants/about-beef-lava-grill-bangkok</t>
  </si>
  <si>
    <t>Tiger Hotpot</t>
  </si>
  <si>
    <t>หม้อไฟไทเก้ออ</t>
  </si>
  <si>
    <t>https://web.hungryhub.com/restaurants/tiger-hotpot-bangkok</t>
  </si>
  <si>
    <t>Thai, Chinese, Japanese, Fusion, Korean</t>
  </si>
  <si>
    <t>ช้อนส้อม คอร์ทยาร์ด บาย แมริออท กรุงเทพฯ สุวรรณภูมิ แอร์พอร์ท</t>
  </si>
  <si>
    <t>https://web.hungryhub.com/restaurants/chon-som-at-courtyard-by-marriott-suvarnabhumi-airport-bangkok</t>
  </si>
  <si>
    <t>Baan Borneo Club by 137 Pillars</t>
  </si>
  <si>
    <t>บ้านบอร์เนียวคลับ by 137 Pillars</t>
  </si>
  <si>
    <t>https://web.hungryhub.com/restaurants/baan-borneo-club-by-137-pillars-bangkok</t>
  </si>
  <si>
    <t>Fusion, International, Japanese, Korean, American, Thai, Steakhouse</t>
  </si>
  <si>
    <t>Coffee &amp; Crumble Eatery at Maitria Residence Rama 9 Bangkok</t>
  </si>
  <si>
    <t>https://web.hungryhub.com/restaurants/coffee-crumble-eatery-at-maitria-residence-rama-9-bangkok</t>
  </si>
  <si>
    <t>Mitt Restaurant &amp; Space</t>
  </si>
  <si>
    <t>มิตร อารีย์</t>
  </si>
  <si>
    <t>https://web.hungryhub.com/restaurants/mitt-restaurant-space-bangkok</t>
  </si>
  <si>
    <t>Greenhouse Congee &amp; Noodles by Landmark</t>
  </si>
  <si>
    <t>https://web.hungryhub.com/restaurants/greenhouse-congee-noodles-by-landmark-bangkok</t>
  </si>
  <si>
    <t>Maitria Hotel Rama 9 Bangkok Staycation</t>
  </si>
  <si>
    <t>โรงแรมมายเทรียณ์ พระราม 9 สเตเคชั่น</t>
  </si>
  <si>
    <t>https://web.hungryhub.com/restaurants/maitria-hotel-rama-9-bangkok-staycation</t>
  </si>
  <si>
    <t>Stark Food</t>
  </si>
  <si>
    <t>สตาร์ค ฟู้ด</t>
  </si>
  <si>
    <t>https://web.hungryhub.com/restaurants/stark-food-bangkok</t>
  </si>
  <si>
    <t>European, Italian, American, Thai</t>
  </si>
  <si>
    <t>Thong Kee Restaurant</t>
  </si>
  <si>
    <t>ท่องกี่ภัตตาคาร</t>
  </si>
  <si>
    <t>https://web.hungryhub.com/restaurants/thong-kee-restaurant-bangkok</t>
  </si>
  <si>
    <t>Phedder by Yumzanazun</t>
  </si>
  <si>
    <t>เผ็ดเด้อ by ยำซ่าหน้าสั่น</t>
  </si>
  <si>
    <t>https://web.hungryhub.com/restaurants/phedder-by-yumzanazun-bangkok</t>
  </si>
  <si>
    <t>Udomsuk</t>
  </si>
  <si>
    <t>T and T Restaurant</t>
  </si>
  <si>
    <t>ที แอนด์ ที เรสเตอรอง</t>
  </si>
  <si>
    <t>https://web.hungryhub.com/restaurants/t-and-t-restaurant-bangkok</t>
  </si>
  <si>
    <t>Caper by Dan Bark</t>
  </si>
  <si>
    <t>เคเปอร์ บาย แดน บาร์ค</t>
  </si>
  <si>
    <t>https://web.hungryhub.com/restaurants/caper-by-dan-bark-bangkok</t>
  </si>
  <si>
    <t>บ้านดาหลา บาย อังคณา</t>
  </si>
  <si>
    <t>https://web.hungryhub.com/restaurants/baan-dalaa-by-angkana-bangkok</t>
  </si>
  <si>
    <t>Pathum Wan, Phaya Thai, Ratchathewi</t>
  </si>
  <si>
    <t>Signaturebkk Kanchanaphisek</t>
  </si>
  <si>
    <t>ซิกเนเจอร์ กาญจนาภิเษก</t>
  </si>
  <si>
    <t>https://web.hungryhub.com/restaurants/signaturebkk-kanchanaphisek-bangkok</t>
  </si>
  <si>
    <t>Taling Chan, Thawi Watthana</t>
  </si>
  <si>
    <t>Japanese, International, Fusion, Thai, European, Steakhouse</t>
  </si>
  <si>
    <t>Signaturebkk Design Village Bangna</t>
  </si>
  <si>
    <t>ซิกเนเจอร์ บีเคเค ดีไซน์ วิลเลจ บุญถาวร บางนา</t>
  </si>
  <si>
    <t>https://web.hungryhub.com/restaurants/signaturebkk-design-village-bangna-bangkok</t>
  </si>
  <si>
    <t>Tap Yard</t>
  </si>
  <si>
    <t>แท็ป ยาร์ด</t>
  </si>
  <si>
    <t>https://web.hungryhub.com/restaurants/tap-yard-bangkok</t>
  </si>
  <si>
    <t>Ruenglalynn Skybar Rooftop</t>
  </si>
  <si>
    <t>เริงลลิล Skybar รูฟท็อป</t>
  </si>
  <si>
    <t>https://web.hungryhub.com/restaurants/ruenglalynn-skybar-rooftop-bangkok</t>
  </si>
  <si>
    <t>Bajika Restaurant and Music</t>
  </si>
  <si>
    <t>บาจิกา เรสเตอรอง แอนด์ มิวสิค</t>
  </si>
  <si>
    <t>https://web.hungryhub.com/restaurants/bajika-restaurant-and-music-bangkok</t>
  </si>
  <si>
    <t>Fueng Fah at Mövenpick Suriwongse Hotel (Chiang Mai)</t>
  </si>
  <si>
    <t>เฟื่องฟ้า เมอเวนพิค สุริวงศ์ (เชียงใหม่)</t>
  </si>
  <si>
    <t>https://web.hungryhub.com/restaurants/fueng-fah-at-movenpick-suriwongse-hotel-chiang-mai</t>
  </si>
  <si>
    <t>Din Restaurant &amp; Jazz Bar</t>
  </si>
  <si>
    <t>ดิน เรสเตอรองต์ แอนด์ แจ๊ส บาร์</t>
  </si>
  <si>
    <t>https://web.hungryhub.com/restaurants/din-restaurant-jazz-bar-bangkok</t>
  </si>
  <si>
    <t>Frame Cafe &amp; Restaurant</t>
  </si>
  <si>
    <t>เฟรม คาเฟ่ แอนด์ เรสเตอรอง</t>
  </si>
  <si>
    <t>https://web.hungryhub.com/restaurants/frame-cafe-restaurant-bangkok</t>
  </si>
  <si>
    <t>Tops EATERY Rama 2</t>
  </si>
  <si>
    <t>ท็อปส์ อีทเทอร์รี่ พระราม 2</t>
  </si>
  <si>
    <t>https://web.hungryhub.com/restaurants/tops-eatery-rama-2-bangkok</t>
  </si>
  <si>
    <t>International, Italian</t>
  </si>
  <si>
    <t>Tops EATERY Central Ladprao</t>
  </si>
  <si>
    <t>ท็อปส์ อีทเทอร์รี่ เซ็นทรัลลาดพร้าว</t>
  </si>
  <si>
    <t>https://web.hungryhub.com/restaurants/tops-eatery-central-ladprao-bangkok</t>
  </si>
  <si>
    <t>Tops EATERY Central Patong (Phuket)</t>
  </si>
  <si>
    <t>ท็อปส์ อีทเทอร์รี่ เซ็นทรัลป่าตอง ภูเก็ต</t>
  </si>
  <si>
    <t>https://web.hungryhub.com/restaurants/tops-eatery-central-patong-phuket</t>
  </si>
  <si>
    <t>TORA Yakiniku x Café Crystal Design Center</t>
  </si>
  <si>
    <t>โทระ ยากินิกุ เอ็กซ์ คาเฟ่ คริสตัล ดีไซน์ เซ็นเตอร์</t>
  </si>
  <si>
    <t>https://web.hungryhub.com/restaurants/tora-yakiniku-x-cafe-crystal-design-center-bangkok</t>
  </si>
  <si>
    <t>Ladphrao, Bang Kapi</t>
  </si>
  <si>
    <t>ปิ้งให้สุขหมูกระทะ เกตเวย์ บางซื่อ</t>
  </si>
  <si>
    <t>https://web.hungryhub.com/restaurants/ping-hi-suk-mookata-gateway-bang-sue-bangkok</t>
  </si>
  <si>
    <t>Tsuru Saru イザカヤ</t>
  </si>
  <si>
    <t>https://web.hungryhub.com/restaurants/tsuru-saru-bangkok</t>
  </si>
  <si>
    <t>Ladphrao, Chatuchak</t>
  </si>
  <si>
    <t>Zaab On Nut Station</t>
  </si>
  <si>
    <t>สถานีแซ่บ อ่อนนุช</t>
  </si>
  <si>
    <t>https://web.hungryhub.com/restaurants/zaab-on-nut-station-bangkok</t>
  </si>
  <si>
    <t>Charoen Rung Rueang International Buffet MS Siam Tower Rama 3</t>
  </si>
  <si>
    <t>เจริญรุ่งเรือง บุฟเฟต์นานาชาติ MS Siam Tower พระราม 3</t>
  </si>
  <si>
    <t>https://web.hungryhub.com/restaurants/charoen-rung-rueang-international-buffet-ms-siam-tower-rama-3-bangkok</t>
  </si>
  <si>
    <t>Samut Prakan, Yan Nawa</t>
  </si>
  <si>
    <t>International, Chinese, Japanese, Thai, Vietnamese, European</t>
  </si>
  <si>
    <t>Charoen Rung Rueang International Buffet Rama 2</t>
  </si>
  <si>
    <t>เจริญรุ่งเรือง บุฟเฟต์นานาชาติ เดอะไบรท์ พระราม 2</t>
  </si>
  <si>
    <t>https://web.hungryhub.com/restaurants/charoen-rung-rueang-international-buffet-rama-2-bangkok</t>
  </si>
  <si>
    <t>Tuengnua Tuengtua Sathon</t>
  </si>
  <si>
    <t>ถึงเนื้อถึงตัว สาธร</t>
  </si>
  <si>
    <t>https://web.hungryhub.com/restaurants/tuengnua-tuengtua-sathon-bangkok</t>
  </si>
  <si>
    <t>Khlong Toei, Sathon</t>
  </si>
  <si>
    <t>Jimmy BBQ &amp; Grill Grand Palazzo Hotel (Pattaya)</t>
  </si>
  <si>
    <t>https://web.hungryhub.com/restaurants/jimmy-bbq-grill-grand-palazzo-hotel-pattaya</t>
  </si>
  <si>
    <t>Shakariki432 Riabduan Ekkamai-Ramintra</t>
  </si>
  <si>
    <t>ชาการิกิ 432 เลียบด่วน เอกมัย-รามอินทรา</t>
  </si>
  <si>
    <t>https://web.hungryhub.com/restaurants/shakariki432-riabduan-ekkamai-ramintra-bangkok</t>
  </si>
  <si>
    <t>Shakariki432 Major Ratchayothin</t>
  </si>
  <si>
    <t>ชาการิกิ 432 เมเจอร์ รัชโยธิน</t>
  </si>
  <si>
    <t>https://web.hungryhub.com/restaurants/shakariki432-major-ratchayothin-bangkok</t>
  </si>
  <si>
    <t>Shakariki432 The Nine Center Rama 9</t>
  </si>
  <si>
    <t>ชาการิกิ 432 เดอะไนน์ เซ็นเตอร์ พระราม 9​</t>
  </si>
  <si>
    <t>https://web.hungryhub.com/restaurants/shakariki432-the-nine-center-rama-9-bangkok</t>
  </si>
  <si>
    <t>Makin bar &amp; restaurant</t>
  </si>
  <si>
    <t>https://web.hungryhub.com/restaurants/makin-bar-restaurant-bangkok</t>
  </si>
  <si>
    <t>Thawi Watthana, Nonthaburi, Watthana</t>
  </si>
  <si>
    <t>Tsai Eatery</t>
  </si>
  <si>
    <t>ไทรอีทเทอรี่</t>
  </si>
  <si>
    <t>https://web.hungryhub.com/restaurants/tsai-eatery-bangkok</t>
  </si>
  <si>
    <t>Wongwian Yai</t>
  </si>
  <si>
    <t>Thai, Fusion, European</t>
  </si>
  <si>
    <t>Hagow Yaowarat</t>
  </si>
  <si>
    <t>ฮะเก๋า เยาวราช</t>
  </si>
  <si>
    <t>https://web.hungryhub.com/restaurants/hagow-yaowarat-bangkok</t>
  </si>
  <si>
    <t>Chinatown</t>
  </si>
  <si>
    <t>Chinese, Fusion</t>
  </si>
  <si>
    <t>Jade Garden Pinklao</t>
  </si>
  <si>
    <t>เจดการ์เด้น ปิ่นเกล้า</t>
  </si>
  <si>
    <t>https://web.hungryhub.com/restaurants/jade-garden-pinklao-bangkok</t>
  </si>
  <si>
    <t>Jade Garden Central Rama 3</t>
  </si>
  <si>
    <t>เจดการ์เด้น เซ็นทรัลพระราม3</t>
  </si>
  <si>
    <t>https://web.hungryhub.com/restaurants/jade-garden-central-rama-3-bangkok</t>
  </si>
  <si>
    <t>Tanuki Izakaya</t>
  </si>
  <si>
    <t>ทานูกิ อิซากายะ</t>
  </si>
  <si>
    <t>https://web.hungryhub.com/restaurants/tanuki-izakaya-bangkok</t>
  </si>
  <si>
    <t>Japanese, Fusion</t>
  </si>
  <si>
    <t>Kyu Hachi Shabu</t>
  </si>
  <si>
    <t>คิว ฮาจิ ชาบู</t>
  </si>
  <si>
    <t>https://web.hungryhub.com/restaurants/kyu-hachi-shabu-bangkok</t>
  </si>
  <si>
    <t>Vincere La Pizza</t>
  </si>
  <si>
    <t>วินเชเร่ ลา พิซซ่า</t>
  </si>
  <si>
    <t>https://web.hungryhub.com/restaurants/vincere-la-pizza-bangkok</t>
  </si>
  <si>
    <t>Kingston Lounge at Aira Hotel Bangkok</t>
  </si>
  <si>
    <t>คิงส์ตัน เลาจน์ ไอรา กรุงเทพ</t>
  </si>
  <si>
    <t>https://web.hungryhub.com/restaurants/kingston-lounge-at-aira-hotel-bangkok</t>
  </si>
  <si>
    <t>Thai, Indian, Italian, International</t>
  </si>
  <si>
    <t>GingerBowl Cafe</t>
  </si>
  <si>
    <t>https://web.hungryhub.com/restaurants/gingerbowl-cafe-bangkok</t>
  </si>
  <si>
    <t>Lay and Lu</t>
  </si>
  <si>
    <t>https://web.hungryhub.com/restaurants/lay-and-lu-bangkok</t>
  </si>
  <si>
    <t>Fusion, American, Thai, Australian</t>
  </si>
  <si>
    <t>Green House Bistro</t>
  </si>
  <si>
    <t>https://web.hungryhub.com/restaurants/green-house-bistro-bangkok</t>
  </si>
  <si>
    <t>Thai, Fusion, Thai Isaan, Steakhouse</t>
  </si>
  <si>
    <t>CUTTS Sathorn Omakase</t>
  </si>
  <si>
    <t>https://web.hungryhub.com/restaurants/cutts-sathorn-omakase-bangkok</t>
  </si>
  <si>
    <t>Charlie's by Tongpeng</t>
  </si>
  <si>
    <t>ชาร์ลี บาย ตงเพ้ง</t>
  </si>
  <si>
    <t>https://web.hungryhub.com/restaurants/charlie-s-by-tongpeng-bangkok</t>
  </si>
  <si>
    <t>dangpran@hungryhub.com</t>
  </si>
  <si>
    <t>Bar Yang</t>
  </si>
  <si>
    <t>บาร์ย่าง</t>
  </si>
  <si>
    <t>https://web.hungryhub.com/restaurants/bar-yang-bangkok</t>
  </si>
  <si>
    <t>Baan Khanitha Thai Cuisine Sukhumvit 23</t>
  </si>
  <si>
    <t>บ้านขนิษฐาไทยคิวซีน สุขุมวิท 23</t>
  </si>
  <si>
    <t>https://web.hungryhub.com/restaurants/baan-khanitha-thai-cuisine-sukhumvit-23-bangkok</t>
  </si>
  <si>
    <t>Uncleree Farm</t>
  </si>
  <si>
    <t>https://web.hungryhub.com/restaurants/uncleree-farm-bangkok</t>
  </si>
  <si>
    <t>BAY beach bar &amp; cafe</t>
  </si>
  <si>
    <t>เบย์ บีช บาร์ แอนด์ คาเฟ่</t>
  </si>
  <si>
    <t>https://web.hungryhub.com/restaurants/bay-beach-bar-cafe-bangkok</t>
  </si>
  <si>
    <t>Mr. Mala Hotpot Chaeng Watthana-Pak Kret 29</t>
  </si>
  <si>
    <t>มิสเตอร์หมาล่า แจ้งวัฒนะ-ปากเกร็ด 29</t>
  </si>
  <si>
    <t>https://web.hungryhub.com/restaurants/mr-mala-hotpot-chaeng-watthana-pak-kret-29-bangkok</t>
  </si>
  <si>
    <t>Mr. Mala Hotpot Charn Avenue Chaeng Watthana</t>
  </si>
  <si>
    <t>มิสเตอร์หมาล่า Charn Avenue แจ้งวัฒนะ</t>
  </si>
  <si>
    <t>https://web.hungryhub.com/restaurants/mr-mala-hotpot-charn-avenue-chaeng-watthana-bangkok</t>
  </si>
  <si>
    <t>Dok Toh Dim Sum Bon Marché Market Park</t>
  </si>
  <si>
    <t>ดอกท้อ ติ่มซำ ตลาดบอง มาร์เช่</t>
  </si>
  <si>
    <t>https://web.hungryhub.com/restaurants/dok-toh-dim-sum-bon-marche-market-park-bangkok</t>
  </si>
  <si>
    <t>Chatuchak, Nonthaburi</t>
  </si>
  <si>
    <t>Dok Toh Dim Sum Chan Road</t>
  </si>
  <si>
    <t>ดอกท้อ ติ่มซำ ถ.จันทน์</t>
  </si>
  <si>
    <t>https://web.hungryhub.com/restaurants/dok-toh-dim-sum-chan-road-bangkok</t>
  </si>
  <si>
    <t>Dok Toh Dim Sum Chokchai 4</t>
  </si>
  <si>
    <t>ดอกท้อ ติ่มซำ โชคชัย 4</t>
  </si>
  <si>
    <t>https://web.hungryhub.com/restaurants/dok-toh-dim-sum-chokchai-4-bangkok</t>
  </si>
  <si>
    <t>Dok Toh Dim Sum Yaowarat</t>
  </si>
  <si>
    <t>ดอกท้อ ติ่มซำ เยาวราช</t>
  </si>
  <si>
    <t>https://web.hungryhub.com/restaurants/dok-toh-dim-sum-yaowarat-bangkok</t>
  </si>
  <si>
    <t>Esanlongbok</t>
  </si>
  <si>
    <t>อีสานลงบก</t>
  </si>
  <si>
    <t>https://web.hungryhub.com/restaurants/esanlongbok-bangkok</t>
  </si>
  <si>
    <t>Je Khai Seafood</t>
  </si>
  <si>
    <t>เจ๊ไข่ซีฟู้ด</t>
  </si>
  <si>
    <t>https://web.hungryhub.com/restaurants/je-khai-seafood-bangkok</t>
  </si>
  <si>
    <t>Yuupot Shabu &amp; Korean BBQ Buffet 당신의 냄비 Yingcharoen Square</t>
  </si>
  <si>
    <t>https://web.hungryhub.com/restaurants/yuupot-shabu-korean-bbq-buffet-yingcharoen-square-bangkok</t>
  </si>
  <si>
    <t>Pasta AMA Ratchathewi</t>
  </si>
  <si>
    <t>พาสต้าอาม่า ราชเทวี</t>
  </si>
  <si>
    <t>https://web.hungryhub.com/restaurants/pasta-ama-ratchathewi-bangkok</t>
  </si>
  <si>
    <t>Pasta AMA Sala Daeng</t>
  </si>
  <si>
    <t>พาสต้าอาม่า ศาลาแดง</t>
  </si>
  <si>
    <t>https://web.hungryhub.com/restaurants/pasta-ama-sala-daeng-bangkok</t>
  </si>
  <si>
    <t>Pasta AMA Siam Center</t>
  </si>
  <si>
    <t>พาสต้าอาม่า สยามเซ็นเตอร์</t>
  </si>
  <si>
    <t>https://web.hungryhub.com/restaurants/pasta-ama-siam-center-bangkok</t>
  </si>
  <si>
    <t>PokiHolic Bangna.</t>
  </si>
  <si>
    <t>ป๊กกีโฮลิค บางนา</t>
  </si>
  <si>
    <t>https://web.hungryhub.com/restaurants/pokiholic-bangna-bangkok</t>
  </si>
  <si>
    <t>Modan Japanese Restaurant Bangna</t>
  </si>
  <si>
    <t>โมดัน เจแปนนิส เรสเตอรองท์ บางนา</t>
  </si>
  <si>
    <t>https://web.hungryhub.com/restaurants/modan-japanese-restaurant-bangna-bangkok</t>
  </si>
  <si>
    <t>Kyushu Yatai Kyutarou</t>
  </si>
  <si>
    <t>https://web.hungryhub.com/restaurants/kyushu-yatai-kyutarou-bangkok</t>
  </si>
  <si>
    <t>Simply Southern Th</t>
  </si>
  <si>
    <t>ซิมพลี่ เซาเทิร์น</t>
  </si>
  <si>
    <t>https://web.hungryhub.com/restaurants/simply-southern-th-bangkok</t>
  </si>
  <si>
    <t>KAWA Izakaya On Nut</t>
  </si>
  <si>
    <t>KAWA Izakaya อ่อนนุช</t>
  </si>
  <si>
    <t>https://web.hungryhub.com/restaurants/kawa-izakaya-on-nut-bangkok</t>
  </si>
  <si>
    <t>Sushi Hiro Shabu Buffet Rama 9</t>
  </si>
  <si>
    <t>ซูชิ ฮิโระ ชาบู บุฟเฟต์ พระราม 9</t>
  </si>
  <si>
    <t>https://web.hungryhub.com/restaurants/sushi-hiro-shabu-buffet-rama-9-bangkok</t>
  </si>
  <si>
    <t>Nuatair People Park Onnut</t>
  </si>
  <si>
    <t>เนื้อแท้ พีเพิล พาร์ค อ่อนนุช</t>
  </si>
  <si>
    <t>https://web.hungryhub.com/restaurants/nuatair-people-park-onnut-bangkok</t>
  </si>
  <si>
    <t>เนื้อแท้ ซีคอน บางแค</t>
  </si>
  <si>
    <t>https://web.hungryhub.com/restaurants/nuatair-seacon-bangkae-bangkok</t>
  </si>
  <si>
    <t>Nuatair Kingkeaw-Bangna</t>
  </si>
  <si>
    <t>เนื้อแท้ กิ่งแก้ว-บางนา</t>
  </si>
  <si>
    <t>https://web.hungryhub.com/restaurants/nuatair-kingkeaw-bangna-bangkok</t>
  </si>
  <si>
    <t>เนื้อแท้ สามย่านมิดทาวน์</t>
  </si>
  <si>
    <t>https://web.hungryhub.com/restaurants/nuatair-samyan-mitrtown-bangkok</t>
  </si>
  <si>
    <t>Biscay at Best Western Plus Carapace Hotel (Hua Hin)</t>
  </si>
  <si>
    <t>https://web.hungryhub.com/restaurants/biscay-at-best-western-plus-carapace-hotel-hua-hin</t>
  </si>
  <si>
    <t>https://web.hungryhub.com/restaurants/praya-dining-at-praya-palazzo-bangkok</t>
  </si>
  <si>
    <t>Arun Amarin</t>
  </si>
  <si>
    <t>Thai, Vietnamese</t>
  </si>
  <si>
    <t>Wok Wayy</t>
  </si>
  <si>
    <t>วอคเวย์</t>
  </si>
  <si>
    <t>https://web.hungryhub.com/restaurants/wok-wayy-bangkok</t>
  </si>
  <si>
    <t>Chinese, Japanese, Fusion, Thai</t>
  </si>
  <si>
    <t>Canale House</t>
  </si>
  <si>
    <t>คานาเล่เฮ้าส์</t>
  </si>
  <si>
    <t>https://web.hungryhub.com/restaurants/canale-house-bangkok</t>
  </si>
  <si>
    <t>Thai, Chinese, European</t>
  </si>
  <si>
    <t>Mono Sei Omakase</t>
  </si>
  <si>
    <t>โมโน เซอิ โอมากาเสะ</t>
  </si>
  <si>
    <t>https://web.hungryhub.com/restaurants/mono-sei-omakase-bangkok</t>
  </si>
  <si>
    <t>https://web.hungryhub.com/restaurants/gentle-butcher-by-bangkok-butcher</t>
  </si>
  <si>
    <t>Steakhouse, Fusion, American, Mexican</t>
  </si>
  <si>
    <t>Tapori</t>
  </si>
  <si>
    <t>ทาโปริ</t>
  </si>
  <si>
    <t>https://web.hungryhub.com/restaurants/tapori-bangkok</t>
  </si>
  <si>
    <t>Xing Xing Shabu &amp; Grill</t>
  </si>
  <si>
    <t>ซิง ซิง ชาบู &amp; กริลล์</t>
  </si>
  <si>
    <t>https://web.hungryhub.com/restaurants/xing-xing-shabu-grill-bangkok</t>
  </si>
  <si>
    <t>Zio Aldo Pizza and Spaghetteria</t>
  </si>
  <si>
    <t>ซิโอ อัลโด พิซซ่า แอนด์ สปาเก็ตทีเรีย</t>
  </si>
  <si>
    <t>https://web.hungryhub.com/restaurants/zio-aldo-pizza-and-spaghetteria-bangkok</t>
  </si>
  <si>
    <t>DIMM</t>
  </si>
  <si>
    <t>ดิม</t>
  </si>
  <si>
    <t>https://web.hungryhub.com/restaurants/dimm-bangkok</t>
  </si>
  <si>
    <t>supata@hungryhub.com</t>
  </si>
  <si>
    <t>Wagatomo Izakaya</t>
  </si>
  <si>
    <t>วากะโทโมะ อิซากายะ</t>
  </si>
  <si>
    <t>https://web.hungryhub.com/restaurants/wagatomo-izakaya-bangkok</t>
  </si>
  <si>
    <t>The Pinnacle Haus</t>
  </si>
  <si>
    <t>https://web.hungryhub.com/restaurants/the-pinnacle-haus-bangkok</t>
  </si>
  <si>
    <t>ลุซ บางกอก ทาปาส บาร์</t>
  </si>
  <si>
    <t>https://web.hungryhub.com/restaurants/luz-bangkok-tapas-bar</t>
  </si>
  <si>
    <t>Kungtakrasedthee Bang Khae</t>
  </si>
  <si>
    <t>กุ้งตะกร้าเศรษฐี บางแค</t>
  </si>
  <si>
    <t>https://web.hungryhub.com/restaurants/kungtakrasedthee-bang-khae-bangkok</t>
  </si>
  <si>
    <t>Prakai Fire Suki &amp; Craft</t>
  </si>
  <si>
    <t>ประกายไฟ suki &amp; craft</t>
  </si>
  <si>
    <t>https://web.hungryhub.com/restaurants/prakai-fire-suki-craft-bangkok</t>
  </si>
  <si>
    <t>nattamon@hungryhub.com</t>
  </si>
  <si>
    <t>Long Lai</t>
  </si>
  <si>
    <t>หลงใหล</t>
  </si>
  <si>
    <t>https://web.hungryhub.com/restaurants/long-lai-bangkok</t>
  </si>
  <si>
    <t>Prawet, Bang Na</t>
  </si>
  <si>
    <t>Earthy Society</t>
  </si>
  <si>
    <t>เอิร์ทตี้ โซไซตี้</t>
  </si>
  <si>
    <t>https://web.hungryhub.com/restaurants/earthy-society-bangkok</t>
  </si>
  <si>
    <t>European, Italian, Fusion, Argentinian, Australian</t>
  </si>
  <si>
    <t>มีอา</t>
  </si>
  <si>
    <t>https://web.hungryhub.com/restaurants/mia-bangkok</t>
  </si>
  <si>
    <t>https://web.hungryhub.com/restaurants/mix-beef-club-restaurant-bkk-bangkok</t>
  </si>
  <si>
    <t>Steakhouse, Chinese, Italian, International, Fusion, Thai, European, Thai Southern, Thai Northern</t>
  </si>
  <si>
    <t>Kaito Sushi</t>
  </si>
  <si>
    <t>ไคโตะ ซูชิ</t>
  </si>
  <si>
    <t>https://web.hungryhub.com/restaurants/kaito-sushi-bangkok</t>
  </si>
  <si>
    <t>You &amp; I Restaurant and Bar at We Hotel Riverfront</t>
  </si>
  <si>
    <t>https://web.hungryhub.com/restaurants/you-i-restaurant-and-bar-at-we-hotel-riverfront-bangkok</t>
  </si>
  <si>
    <t>Charan Sanitwong</t>
  </si>
  <si>
    <t>Fusion, International, Thai, Thai Isaan, Steakhouse</t>
  </si>
  <si>
    <t>Chin Chin</t>
  </si>
  <si>
    <t>ชินชิน</t>
  </si>
  <si>
    <t>https://web.hungryhub.com/restaurants/chin-chin-bangkok</t>
  </si>
  <si>
    <t>Chinese, Fusion, Thai</t>
  </si>
  <si>
    <t>JP French</t>
  </si>
  <si>
    <t>https://web.hungryhub.com/restaurants/jp-french-bangkok</t>
  </si>
  <si>
    <t>โซล แอนด์ ลูน่า บีเคเค รูฟท็อป</t>
  </si>
  <si>
    <t>https://web.hungryhub.com/restaurants/sol-and-luna-bkk-rooftop-bangkok</t>
  </si>
  <si>
    <t>Fusion, Italian</t>
  </si>
  <si>
    <t>Meepla Numyapu Cafe</t>
  </si>
  <si>
    <t>หมี่ปลา น้ำยาปู คาเฟ่</t>
  </si>
  <si>
    <t>https://web.hungryhub.com/restaurants/meepla-numyapu-cafe-bangkok</t>
  </si>
  <si>
    <t>Gotoku by Shabu King</t>
  </si>
  <si>
    <t>โกตุกุ บาย ชาบูคิง</t>
  </si>
  <si>
    <t>https://web.hungryhub.com/restaurants/gotoku-by-shabu-king-bangkok</t>
  </si>
  <si>
    <t>Shabu King</t>
  </si>
  <si>
    <t>ชาบู คิงส์</t>
  </si>
  <si>
    <t>https://web.hungryhub.com/restaurants/shabu-king-bangkok</t>
  </si>
  <si>
    <t>Kizuna Shabu &amp; Hand Roll</t>
  </si>
  <si>
    <t>คิซึนะ ชาบู แอนด์ แฮนด์โรล</t>
  </si>
  <si>
    <t>https://web.hungryhub.com/restaurants/kizuna-shabu-hand-roll-bangkok</t>
  </si>
  <si>
    <t>Ang Sila Bangna Seafood</t>
  </si>
  <si>
    <t>อ่างศิลาบางนา ซีฟู๊ด</t>
  </si>
  <si>
    <t>https://web.hungryhub.com/restaurants/ang-sila-bangna-seafood-bangkok</t>
  </si>
  <si>
    <t>Suan Paruj Thai Cuisine</t>
  </si>
  <si>
    <t>สวนปารุจก์ ไทย ควิซีน</t>
  </si>
  <si>
    <t>https://web.hungryhub.com/restaurants/suan-paruj-thai-cuisine-bangkok</t>
  </si>
  <si>
    <t>Papa Shrimps</t>
  </si>
  <si>
    <t>กุ้งถังซีฟู้ดถาด</t>
  </si>
  <si>
    <t>https://web.hungryhub.com/restaurants/papa-shrimps-bangkok</t>
  </si>
  <si>
    <t>Hump zaabb</t>
  </si>
  <si>
    <t>https://web.hungryhub.com/restaurants/hump-zaabb-bangkok</t>
  </si>
  <si>
    <t>Jibcharoen Bar &amp; Bistro 酒狂</t>
  </si>
  <si>
    <t>จิบเจริญ บาร์ แอนด์ บิสโทร 酒狂</t>
  </si>
  <si>
    <t>https://web.hungryhub.com/restaurants/jibcharoen-bar-bistro-bangkok</t>
  </si>
  <si>
    <t>Ladphrao, Bangkok</t>
  </si>
  <si>
    <t>Hei Hotpot Chokchai 4</t>
  </si>
  <si>
    <t>เฮ้ยหม้อไฟ สาขาโชคชัย 4</t>
  </si>
  <si>
    <t>https://web.hungryhub.com/restaurants/hei-hotpot-chokchai-4-bangkok</t>
  </si>
  <si>
    <t>Tong Tong Haan Thanon Chan</t>
  </si>
  <si>
    <t>ตงตงฮัน ถนนจันทน์</t>
  </si>
  <si>
    <t>https://web.hungryhub.com/restaurants/tong-tong-haan-thanon-chan-bangkok</t>
  </si>
  <si>
    <t>Tong Tong Haan Kanlapaphruek</t>
  </si>
  <si>
    <t>ตงตงฮัน กัลปพฤกษ์</t>
  </si>
  <si>
    <t>https://web.hungryhub.com/restaurants/tong-tong-haan-kanlapaphruek-bangkok</t>
  </si>
  <si>
    <t>KungFu Dimsum</t>
  </si>
  <si>
    <t>กงฟูติ่มซำ功夫点心</t>
  </si>
  <si>
    <t>https://web.hungryhub.com/restaurants/kungfu-dimsum-bangkok</t>
  </si>
  <si>
    <t>Phetchaburi</t>
  </si>
  <si>
    <t>Lakorn at Rosewood Bangkok</t>
  </si>
  <si>
    <t>https://web.hungryhub.com/restaurants/lakorn-at-rosewood-bangkok</t>
  </si>
  <si>
    <t>Similan Seafood Ratchpruek</t>
  </si>
  <si>
    <t>สิมิลัน ซีฟู้ด ราชพฤกษ์</t>
  </si>
  <si>
    <t>https://web.hungryhub.com/restaurants/similan-seafood-ratchpruek-bangkok</t>
  </si>
  <si>
    <t>Dragon Shabu &amp; Grills</t>
  </si>
  <si>
    <t>ดราก้อน ชาบู แอนด์ กริลล์</t>
  </si>
  <si>
    <t>https://web.hungryhub.com/restaurants/dragon-shabu-grills-bangkok</t>
  </si>
  <si>
    <t>Chinese, International, Japanese, Korean, Thai</t>
  </si>
  <si>
    <t>De’yong café and restaurant</t>
  </si>
  <si>
    <t>เดอยอง คาเฟ่ แอนด์ เรสเตอรอง</t>
  </si>
  <si>
    <t>https://web.hungryhub.com/restaurants/de-yong-cafe-and-restaurant-bangkok</t>
  </si>
  <si>
    <t>Thai, Italian, Thai Isaan, Steakhouse</t>
  </si>
  <si>
    <t>Lily Fu's Asian Bistro</t>
  </si>
  <si>
    <t>ลิลลี่ ฟู เอเชียน บิสโทร</t>
  </si>
  <si>
    <t>https://web.hungryhub.com/restaurants/lily-fu-s-asian-bistro-bangkok</t>
  </si>
  <si>
    <t>Thai, Chinese, Vietnamese, Thai Isaan, Thai Southern, Thai Northern</t>
  </si>
  <si>
    <t>พาสเทล รูฟท็อป บาร์ &amp; เมดิเตอร์เรเนียน ไดนิ่ง</t>
  </si>
  <si>
    <t>https://web.hungryhub.com/restaurants/pastel-rooftop-bar-mediterranean-dining-bangkok</t>
  </si>
  <si>
    <t>Mediterranean, Italian, French, Spanish, European</t>
  </si>
  <si>
    <t>Brewave Kanchanapisek</t>
  </si>
  <si>
    <t>บรูว์เวฟ กาญจนาภิเษก</t>
  </si>
  <si>
    <t>https://web.hungryhub.com/restaurants/brewave-kanchanapisek-bangkok</t>
  </si>
  <si>
    <t>Bang Khae, Bangkok</t>
  </si>
  <si>
    <t>European, Chinese, Fusion, American, Thai, Thai Isaan</t>
  </si>
  <si>
    <t>Nabezo Premium</t>
  </si>
  <si>
    <t>นาเบโซ พรีเมียม</t>
  </si>
  <si>
    <t>https://web.hungryhub.com/restaurants/nabezo-premium-bangkok</t>
  </si>
  <si>
    <t>Rosprod CentralWorld</t>
  </si>
  <si>
    <t>รสโปรด เซ็นทรัลเวิลด์</t>
  </si>
  <si>
    <t>https://web.hungryhub.com/restaurants/rosprod-centralworld-bangkok</t>
  </si>
  <si>
    <t>Phuwiang Kai Yang x Nem Nuang</t>
  </si>
  <si>
    <t>ครัวภูเวียง ไก่ย่าง x แหนมเนือง</t>
  </si>
  <si>
    <t>https://web.hungryhub.com/restaurants/phuwiang-kai-yang-x-nem-nuang-bangkok</t>
  </si>
  <si>
    <t>Sai Mai, Bangkok</t>
  </si>
  <si>
    <t>Thai Northern, Thai, Vietnamese, Thai Isaan, Thai Southern</t>
  </si>
  <si>
    <t>Mee-Seoul Korean BBQ Buffet Victoria Garden</t>
  </si>
  <si>
    <t>มีโซ ปิ้งย่างเกาหลี วิคตอเรีย การ์เดนท์</t>
  </si>
  <si>
    <t>https://web.hungryhub.com/restaurants/mee-seoul-korean-bbq-buffet-victoria-garden-bangkok</t>
  </si>
  <si>
    <t>Mee-Seoul Korean BBQ Buffet Sugoi Eat</t>
  </si>
  <si>
    <t>มีโซ ปิ้งย่างเกาหลี ซุกโก้ยอีท</t>
  </si>
  <si>
    <t>https://web.hungryhub.com/restaurants/mee-seoul-korean-bbq-buffet-sugoi-eat-bangkok</t>
  </si>
  <si>
    <t>Pracha Uthit</t>
  </si>
  <si>
    <t>MUGI</t>
  </si>
  <si>
    <t>มูกิ</t>
  </si>
  <si>
    <t>https://web.hungryhub.com/restaurants/mugi-bangkok</t>
  </si>
  <si>
    <t>Bang Rak, Sathon, Bangkok</t>
  </si>
  <si>
    <t>Kato Omakase</t>
  </si>
  <si>
    <t>กาโตะ โอมากาเสะ</t>
  </si>
  <si>
    <t>https://web.hungryhub.com/restaurants/kato-omakase-bangkok</t>
  </si>
  <si>
    <t>Saphan Sung, Bangkok</t>
  </si>
  <si>
    <t>Rankongpor</t>
  </si>
  <si>
    <t>ร้านของพ่อ</t>
  </si>
  <si>
    <t>https://web.hungryhub.com/restaurants/rankongpor-bangkok</t>
  </si>
  <si>
    <t>L-Seven Café Sutthisan</t>
  </si>
  <si>
    <t>https://web.hungryhub.com/restaurants/l-seven-cafe-sutthisan-bangkok</t>
  </si>
  <si>
    <t>Huai Kwang, Bangkok</t>
  </si>
  <si>
    <t>International, Chinese, European, Steakhouse</t>
  </si>
  <si>
    <t>Taro Izakaya Rama 9</t>
  </si>
  <si>
    <t>ทาโร่ อิซากายะ พระราม 9</t>
  </si>
  <si>
    <t>https://web.hungryhub.com/restaurants/taro-izakaya-rama-9-bangkok</t>
  </si>
  <si>
    <t>Traveler's Tap</t>
  </si>
  <si>
    <t>ทราเวลเลอร์ เเทป</t>
  </si>
  <si>
    <t>https://web.hungryhub.com/restaurants/traveler-s-tap-bangkok</t>
  </si>
  <si>
    <t>Yuppies’ Yummies</t>
  </si>
  <si>
    <t>ยัปปี้ส์ ยัมมี่ส์</t>
  </si>
  <si>
    <t>https://web.hungryhub.com/restaurants/yuppies-yummies-bangkok</t>
  </si>
  <si>
    <t>YuuPot Shabu and Grill Wayra Ramkhamhaen</t>
  </si>
  <si>
    <t>ยูพอท ชาบู แอนด์ กริล เวร่า รามคำแหง</t>
  </si>
  <si>
    <t>https://web.hungryhub.com/restaurants/yuupot-shabu-and-grill-wayra-ramkhamhaen-bangkok</t>
  </si>
  <si>
    <t>Min Buri, Saphan Sung</t>
  </si>
  <si>
    <t>Le Vin Bistro And Wine Bar</t>
  </si>
  <si>
    <t>เลอ แวง บิสโทร แอนด์ ไวน์บาร์</t>
  </si>
  <si>
    <t>https://web.hungryhub.com/restaurants/le-vin-bistro-and-wine-bar-bangkok</t>
  </si>
  <si>
    <t>Fusion, Thai, German, European, Steakhouse</t>
  </si>
  <si>
    <t>Rosprod Mixt Chatuchak</t>
  </si>
  <si>
    <t>รสโปรด มิกซ์ จตุจักร</t>
  </si>
  <si>
    <t>https://web.hungryhub.com/restaurants/rosprod-mixt-chatuchak-bangkok</t>
  </si>
  <si>
    <t>Tai Thun Tuek Bar and Restaurant</t>
  </si>
  <si>
    <t>ใต้ถุนตึก</t>
  </si>
  <si>
    <t>https://web.hungryhub.com/restaurants/tai-thun-tuek-bar-and-restaurant-bangkok</t>
  </si>
  <si>
    <t>ม็อกซี่ บาร์ แอนด์ เรสเตอรองต์ ม็อกซี่ แบงคอกโฮเทล ราชประสงค์</t>
  </si>
  <si>
    <t>https://web.hungryhub.com/restaurants/moxy-bar-restaurant-at-moxy-bangkok-ratchaprasong</t>
  </si>
  <si>
    <t>Fusion, International, Japanese, Mexican, Thai</t>
  </si>
  <si>
    <t>Porkitchen</t>
  </si>
  <si>
    <t>ภ.คิทเช่น</t>
  </si>
  <si>
    <t>https://web.hungryhub.com/restaurants/porkitchen-bangkok</t>
  </si>
  <si>
    <t>Teeshot Bar At Bangkok Marriott Marquis Queen’s Park</t>
  </si>
  <si>
    <t>ทีช็อตบาร์ โรงแรมแบงค็อก แมริออท มาร์ควิส ควีนส์ปาร์ค</t>
  </si>
  <si>
    <t>https://web.hungryhub.com/restaurants/teeshot-bar-at-bangkok-marriott-marquis-queen-s-park</t>
  </si>
  <si>
    <t>Khlong Toei, Bangkok</t>
  </si>
  <si>
    <t>Pak-Pla Kitchen</t>
  </si>
  <si>
    <t>ครัวผักปลา</t>
  </si>
  <si>
    <t>https://web.hungryhub.com/restaurants/pak-pla-kitchen-bangkok</t>
  </si>
  <si>
    <t>SoulBrew Café &amp; Bistro</t>
  </si>
  <si>
    <t>โซลบริว คาเฟ่ แอนด์ บิสโทร</t>
  </si>
  <si>
    <t>https://web.hungryhub.com/restaurants/soulbrew-cafe-bistro-bangkok</t>
  </si>
  <si>
    <t>Zalid Kitchen</t>
  </si>
  <si>
    <t>สลิด คิทเช่น</t>
  </si>
  <si>
    <t>https://web.hungryhub.com/restaurants/zalid-kitchen-bangkok</t>
  </si>
  <si>
    <t>Rosprod Central Westgate</t>
  </si>
  <si>
    <t>รสโปรด เซ็นทรัลเวสเกต</t>
  </si>
  <si>
    <t>https://web.hungryhub.com/restaurants/rosprod-central-westgate-bangkok</t>
  </si>
  <si>
    <t>The Square at Novotel Bangkok IMPACT</t>
  </si>
  <si>
    <t>ห้องอาหารเดอะสแควร์ โรงแรมโนโวเทล อิมแพค</t>
  </si>
  <si>
    <t>https://web.hungryhub.com/restaurants/the-square-at-novotel-bangkok-impact</t>
  </si>
  <si>
    <t>ฮั่วเซ่งฮง เดอะมอลล์ ไลฟ์สโตร์ บางกะปิ</t>
  </si>
  <si>
    <t>https://web.hungryhub.com/restaurants/hua-seng-hong-the-mall-lifestore-bangkapi-bangkok</t>
  </si>
  <si>
    <t>Bang Kapi, Ladphrao, Bangkok</t>
  </si>
  <si>
    <t>HUA SENG HONG Central Plaza Chaengwattana</t>
  </si>
  <si>
    <t>ฮั่วเซ่งฮง เซ็นทรัล พลาซ่า แจ้งวัฒนะ</t>
  </si>
  <si>
    <t>https://web.hungryhub.com/restaurants/hua-seng-hong-central-plaza-chaengwattana-bangkok</t>
  </si>
  <si>
    <t>Novotel Bangkok Future Park Rangsit Staycation</t>
  </si>
  <si>
    <t>โนโวเทล กรุงเทพ ฟิวเจอร์พาร์ค รังสิต สเตเคชั่น</t>
  </si>
  <si>
    <t>https://web.hungryhub.com/restaurants/novotel-bangkok-future-park-rangsit-staycation</t>
  </si>
  <si>
    <t>A.P.P Bangkok</t>
  </si>
  <si>
    <t>https://web.hungryhub.com/restaurants/a-p-p-bangkok</t>
  </si>
  <si>
    <t>Ministry of Spicy</t>
  </si>
  <si>
    <t>กระทรวงการแซ่บ</t>
  </si>
  <si>
    <t>https://web.hungryhub.com/restaurants/ministry-of-spicy-bangkok</t>
  </si>
  <si>
    <t>Bang Kho Laem, Bangkok</t>
  </si>
  <si>
    <t>ควัน แอท นีสา โฮเทล กรุงเทพ</t>
  </si>
  <si>
    <t>https://web.hungryhub.com/restaurants/kwann-at-nysa-hotel-bangkok</t>
  </si>
  <si>
    <t>ชาบู สแควร์ แอท ฟอร์ ยู พาร์ค บางนา</t>
  </si>
  <si>
    <t>https://web.hungryhub.com/restaurants/shabu-square-at-for-you-park-bangna-bangkok</t>
  </si>
  <si>
    <t>Bang Na, Samut Prakan, Bangkok</t>
  </si>
  <si>
    <t>Grilled Station</t>
  </si>
  <si>
    <t>กลิลล์ สเตชั่น</t>
  </si>
  <si>
    <t>https://web.hungryhub.com/restaurants/grilled-station-bangkok</t>
  </si>
  <si>
    <t>เดอะ คริสตัล กริลล์ เฮ้าส์</t>
  </si>
  <si>
    <t>https://web.hungryhub.com/restaurants/the-crystal-grill-house-at-asiatique-the-riverfront-bangkok</t>
  </si>
  <si>
    <t>Tum Surin</t>
  </si>
  <si>
    <t>ตำ สุรินทร์</t>
  </si>
  <si>
    <t>https://web.hungryhub.com/restaurants/tum-surin-bangkok</t>
  </si>
  <si>
    <t>Don Mueang, Bangkok</t>
  </si>
  <si>
    <t>Mariga At Samala Hotel Bangkok</t>
  </si>
  <si>
    <t>มาริกา แอท สมาลา โฮเทล บางกอก กรุงเทพ</t>
  </si>
  <si>
    <t>https://web.hungryhub.com/restaurants/mariga-at-samala-hotel-bangkok</t>
  </si>
  <si>
    <t>Charoen Ros Buffet (Chiang Mai)</t>
  </si>
  <si>
    <t>เจริญรส บุฟเฟ่ต์อาหารไทย (เชียงใหม่)</t>
  </si>
  <si>
    <t>https://web.hungryhub.com/restaurants/charoen-ros-buffet-chiang-mai</t>
  </si>
  <si>
    <t>Lhong Lhao Yingcharoen Square</t>
  </si>
  <si>
    <t>หลงเหลา ยิ่งเจริญสแควร์</t>
  </si>
  <si>
    <t>https://web.hungryhub.com/restaurants/lhong-lhao-yingcharoen-square-bangkok</t>
  </si>
  <si>
    <t>Yang Gao Gorn</t>
  </si>
  <si>
    <t>อย่างเก่าก่อน</t>
  </si>
  <si>
    <t>https://web.hungryhub.com/restaurants/yang-gao-gorn-bangkok</t>
  </si>
  <si>
    <t>Than.sa.mai Room</t>
  </si>
  <si>
    <t>ทันสมัย รูม</t>
  </si>
  <si>
    <t>https://web.hungryhub.com/restaurants/than-sa-mai-room-bangkok</t>
  </si>
  <si>
    <t>French, European</t>
  </si>
  <si>
    <t>Golden State Vegan</t>
  </si>
  <si>
    <t>https://web.hungryhub.com/restaurants/golden-state-vegan-bangkok</t>
  </si>
  <si>
    <t>Fusion, Chinese, Italian, Japanese, American, Thai</t>
  </si>
  <si>
    <t>CafeSlash</t>
  </si>
  <si>
    <t>คาเฟ่สแลช</t>
  </si>
  <si>
    <t>https://web.hungryhub.com/restaurants/cafeslash-bangkok</t>
  </si>
  <si>
    <t>Fusion, Japanese</t>
  </si>
  <si>
    <t>Got to Grill</t>
  </si>
  <si>
    <t>ก๊อท ทู กริลล์</t>
  </si>
  <si>
    <t>https://web.hungryhub.com/restaurants/got-to-grill-bangkok</t>
  </si>
  <si>
    <t>Japanese, International, Fusion, Korean, Thai, Thai Isaan, European</t>
  </si>
  <si>
    <t>Swiss Corner Bangkok</t>
  </si>
  <si>
    <t>https://web.hungryhub.com/restaurants/swiss-corner-bangkok</t>
  </si>
  <si>
    <t>chonnapat@hungryhub.com</t>
  </si>
  <si>
    <t>Swiss</t>
  </si>
  <si>
    <t>ในวันสุขหมูกระทะ</t>
  </si>
  <si>
    <t>https://web.hungryhub.com/restaurants/naiwansook-mookata-cafe-bangkok</t>
  </si>
  <si>
    <t>Koong Tung Seafood At Ram Intra Expressway Market</t>
  </si>
  <si>
    <t>ร้านกุ้งถัง ตลาดเลียบด่วนรามอินทรา</t>
  </si>
  <si>
    <t>https://web.hungryhub.com/restaurants/koong-tung-seafood-at-ram-intra-expressway-market-bangkok</t>
  </si>
  <si>
    <t>Koong Tung Seafood At Srinakarin Train Market (Entrance Zone)</t>
  </si>
  <si>
    <t>ร้านกุ้งถัง ตลาดนัดรถไฟศรีนครินทร์ (โซนทางเข้า)</t>
  </si>
  <si>
    <t>https://web.hungryhub.com/restaurants/koong-tung-seafood-at-srinakarin-train-market-entrance-zone-bangkok</t>
  </si>
  <si>
    <t>Prawet, Bangkok</t>
  </si>
  <si>
    <t>Koong Tung Seafood At Banthat Thong Road</t>
  </si>
  <si>
    <t>ร้านกุ้งถัง ถนนบรรทัดทอง</t>
  </si>
  <si>
    <t>https://web.hungryhub.com/restaurants/koong-tung-seafood-at-banthat-thong-road-bangkok</t>
  </si>
  <si>
    <t>Pathum Wan, Watthana, Bangkok</t>
  </si>
  <si>
    <t>Koong Tung Seafood At Srinakarin Train Market (Main Square)</t>
  </si>
  <si>
    <t>ร้านกุ้งถัง ตลาดนัดรถไฟศรีนครินทร์ (โซนด้านใน)</t>
  </si>
  <si>
    <t>https://web.hungryhub.com/restaurants/koong-tung-seafood-at-srinakarin-train-market-main-square-bangkok</t>
  </si>
  <si>
    <t>Lennon's at Rosewood Bangkok</t>
  </si>
  <si>
    <t>https://web.hungryhub.com/restaurants/lennon-s-at-rosewood-bangkok</t>
  </si>
  <si>
    <t>Somtum Der Tha Tien</t>
  </si>
  <si>
    <t>ส้มตำเด้อ ท่าเตียน</t>
  </si>
  <si>
    <t>https://web.hungryhub.com/restaurants/somtum-der-tha-tien-bangkok</t>
  </si>
  <si>
    <t>Phra Nakhon, Bangkok</t>
  </si>
  <si>
    <t>MB All Seafood (Phuket)</t>
  </si>
  <si>
    <t>เอ็มบี ออลล์ ซีฟู้ด (ภูเก็ต)</t>
  </si>
  <si>
    <t>https://web.hungryhub.com/restaurants/mb-all-seafood-phuket</t>
  </si>
  <si>
    <t>Plant Passion BKK</t>
  </si>
  <si>
    <t>แพลนต์แพชชั่น</t>
  </si>
  <si>
    <t>https://web.hungryhub.com/restaurants/plant-passion-bkk-bangkok</t>
  </si>
  <si>
    <t>Thai, Fusion, Thai Isaan</t>
  </si>
  <si>
    <t>Wake Me Up Café &amp; Bistro</t>
  </si>
  <si>
    <t>เวคมีอัพ คาเฟ่ แอนด์ บิสโตร</t>
  </si>
  <si>
    <t>https://web.hungryhub.com/restaurants/wake-me-up-cafe-bistro-bangkok</t>
  </si>
  <si>
    <t>Bang Kapi, Huai Kwang, Bangkok</t>
  </si>
  <si>
    <t>Thai, Italian, American, Thai Isaan</t>
  </si>
  <si>
    <t>Suea Son Nuea</t>
  </si>
  <si>
    <t>เสือซ่อนเนื้อ</t>
  </si>
  <si>
    <t>https://web.hungryhub.com/restaurants/suea-son-nuea-bangkok</t>
  </si>
  <si>
    <t>pimlapat@hungryhub.com</t>
  </si>
  <si>
    <t>Anacot Revtaurant Si Phraya</t>
  </si>
  <si>
    <t>อานาคอต เรฟทัวรันท์ สี่พระยา</t>
  </si>
  <si>
    <t>https://web.hungryhub.com/restaurants/anacot-revtaurant-si-phraya-bangkok</t>
  </si>
  <si>
    <t>Bang Rak, Bangkok</t>
  </si>
  <si>
    <t>The Oyster bar x Ramkhamhaeng 164</t>
  </si>
  <si>
    <t>https://web.hungryhub.com/restaurants/the-oyster-bar-x-ramkhamhaeng-164-bangkok</t>
  </si>
  <si>
    <t>06-4996-3539</t>
  </si>
  <si>
    <t>At-Ta-Rote</t>
  </si>
  <si>
    <t>อรรถรส</t>
  </si>
  <si>
    <t>https://web.hungryhub.com/restaurants/at-ta-rote-bangkok</t>
  </si>
  <si>
    <t>HUI Suki Ratchaphruek</t>
  </si>
  <si>
    <t>เจ๊หุยสุกี้โบราณ ราชพฤกษ์</t>
  </si>
  <si>
    <t>https://web.hungryhub.com/restaurants/hui-suki-ratchaphruek-bangkok</t>
  </si>
  <si>
    <t>Nonthaburi, Taling Chan</t>
  </si>
  <si>
    <t>เจ๊หุยสุกี้โบราณ บล็อค 28</t>
  </si>
  <si>
    <t>https://web.hungryhub.com/restaurants/hui-suki-block-28-bangkok</t>
  </si>
  <si>
    <t>Nammaejip Rama 3</t>
  </si>
  <si>
    <t>นัมแมจิบ พระราม 3</t>
  </si>
  <si>
    <t>https://web.hungryhub.com/restaurants/nammaejip-rama-3-bangkok</t>
  </si>
  <si>
    <t>kingkan@hungryhub.com</t>
  </si>
  <si>
    <t>Yan Nawa, Bangkok</t>
  </si>
  <si>
    <t>Tongtemtoh Bkk Sai2</t>
  </si>
  <si>
    <t>ต๋องเต็มโต๊ะ พุทธมณฑล สาย2</t>
  </si>
  <si>
    <t>https://web.hungryhub.com/restaurants/tongtemtoh-bkk-sai2-bangkok</t>
  </si>
  <si>
    <t>papassarin@hungryhub.com</t>
  </si>
  <si>
    <t>Ye Lai Xiang 夜来香 Ratchada Soi 13</t>
  </si>
  <si>
    <t>กันเอง เย้หลายเชียง รัชดา ซอย 13</t>
  </si>
  <si>
    <t>https://web.hungryhub.com/restaurants/ye-lai-xiang-ratchada-soi-13-bangkok-thailand</t>
  </si>
  <si>
    <t>Torikin Izakaya</t>
  </si>
  <si>
    <t>โทริคิน อิซากายะ</t>
  </si>
  <si>
    <t>https://web.hungryhub.com/restaurants/torikin-izakaya-bangkok</t>
  </si>
  <si>
    <t>Asok Pethouse - Adoptable Cat Café</t>
  </si>
  <si>
    <t>https://web.hungryhub.com/restaurants/asok-pethouse-adoptable-cat-cafe-bangkok</t>
  </si>
  <si>
    <t>Suki Mungon Union Mall</t>
  </si>
  <si>
    <t>สุกี้มังกร ยูเนี่ยน มอลล์</t>
  </si>
  <si>
    <t>https://web.hungryhub.com/restaurants/suki-mungon-union-mall-bangkok</t>
  </si>
  <si>
    <t>Chatuchak, Ladphrao, Bangkok</t>
  </si>
  <si>
    <t>Baan Nhuer Nham</t>
  </si>
  <si>
    <t>บ้านเหนือน้ำ</t>
  </si>
  <si>
    <t>https://web.hungryhub.com/restaurants/baan-nhuer-nham-bangkok</t>
  </si>
  <si>
    <t>Nhuer Nham Non</t>
  </si>
  <si>
    <t>เหนือน้ำนนท์</t>
  </si>
  <si>
    <t>https://web.hungryhub.com/restaurants/nhuer-nham-non-bangkok</t>
  </si>
  <si>
    <t>Rattanathibet</t>
  </si>
  <si>
    <t>Fei Fei Mookata Ratchada 3</t>
  </si>
  <si>
    <t>เฟยเฟย หมูกระทะ รัชดาภิเษก 3</t>
  </si>
  <si>
    <t>https://web.hungryhub.com/restaurants/fei-fei-mookata-ratchada-3-bangkok</t>
  </si>
  <si>
    <t>Thai, Chinese, Korean</t>
  </si>
  <si>
    <t>Baanrabiangbueng</t>
  </si>
  <si>
    <t>บ้านระเบียงบึง</t>
  </si>
  <si>
    <t>https://web.hungryhub.com/restaurants/baanrabiangbueng-bangkok</t>
  </si>
  <si>
    <t>ThailaoS Bar Grill</t>
  </si>
  <si>
    <t>ไทยเลอ บาร์กริล</t>
  </si>
  <si>
    <t>https://web.hungryhub.com/restaurants/thailaos-bar-grill-bangkok</t>
  </si>
  <si>
    <t>Copper Aquarium</t>
  </si>
  <si>
    <t>https://web.hungryhub.com/restaurants/copper-aquarium-bangkok</t>
  </si>
  <si>
    <t>Zhong Ped Pa Low Wanghin</t>
  </si>
  <si>
    <t>ซ้งเป็ดพะโล้ วังหิน</t>
  </si>
  <si>
    <t>https://web.hungryhub.com/restaurants/zhong-ped-pa-low-wanghin-bangkok</t>
  </si>
  <si>
    <t>April64</t>
  </si>
  <si>
    <t>https://web.hungryhub.com/restaurants/april64-bangkok</t>
  </si>
  <si>
    <t>European, Italian, French, Fusion</t>
  </si>
  <si>
    <t>Nan Bei At Rosewood Bangkok</t>
  </si>
  <si>
    <t>หนานเป่ย แอท โรงแรมโรสวูด กรุงเทพฯ</t>
  </si>
  <si>
    <t>https://web.hungryhub.com/restaurants/nan-bei-at-rosewood-bangkok</t>
  </si>
  <si>
    <t>Kuma Shabu &amp; Yakiniku</t>
  </si>
  <si>
    <t>คุมะชาบู แอนด์ ยากินิกุ</t>
  </si>
  <si>
    <t>https://web.hungryhub.com/restaurants/kuma-shabu-yakiniku-bangkok</t>
  </si>
  <si>
    <t>EKKA Indian Grill and Bar</t>
  </si>
  <si>
    <t>เอคก้า อินเดียน กริลล์ แอนด์ บาร์</t>
  </si>
  <si>
    <t>https://web.hungryhub.com/restaurants/ekka-indian-grill-and-bar-bangkok</t>
  </si>
  <si>
    <t>AKI Traditional Omakase</t>
  </si>
  <si>
    <t>อากิ ทราดิชันนัล โอมากาเสะ</t>
  </si>
  <si>
    <t>https://web.hungryhub.com/restaurants/aki-traditional-omakase-bangkok</t>
  </si>
  <si>
    <t>Lhor Liang Farm</t>
  </si>
  <si>
    <t>หล่อเลี้ยงฟาร์ม</t>
  </si>
  <si>
    <t>https://web.hungryhub.com/restaurants/lhor-liang-farm-bangkok</t>
  </si>
  <si>
    <t>Onzen kawa Shabu</t>
  </si>
  <si>
    <t>ออนเซ็นคาวะ ชาบู</t>
  </si>
  <si>
    <t>https://web.hungryhub.com/restaurants/onzen-kawa-shabu-bangkok</t>
  </si>
  <si>
    <t>Don Mueang, Nonthaburi, Bangkok</t>
  </si>
  <si>
    <t>Roy Sen Pad Thai Sukhumvit 71</t>
  </si>
  <si>
    <t>ร้อยเส้น ผัดไทย สุขุมวิท 71</t>
  </si>
  <si>
    <t>https://web.hungryhub.com/restaurants/roy-sen-pad-thai-sukhumvit-71-bangkok</t>
  </si>
  <si>
    <t>Roy Sen Pad Thai Go Wholesale Rangsit</t>
  </si>
  <si>
    <t>ร้อยเส้น ผัดไท โกโฮลเซลล์ รังสิต</t>
  </si>
  <si>
    <t>https://web.hungryhub.com/restaurants/roy-sen-pad-thai-go-wholesale-rangsit-bangkok</t>
  </si>
  <si>
    <t>Don Mueang, Pathum Thani</t>
  </si>
  <si>
    <t>Roy Sen Pad Thai Go Wholesale Ramkhamhaeng</t>
  </si>
  <si>
    <t>ร้อยเส้น ผัดไท โกโฮลเซลล์ รามคำแหง</t>
  </si>
  <si>
    <t>https://web.hungryhub.com/restaurants/roy-sen-pad-thai-go-wholesale-ramkhamhaeng-bangkok</t>
  </si>
  <si>
    <t>Bang Kapi, Bangkok</t>
  </si>
  <si>
    <t>LAmu:n Grandma Cuisine</t>
  </si>
  <si>
    <t>ละมูล</t>
  </si>
  <si>
    <t>https://web.hungryhub.com/restaurants/lamu-n-grandma-cuisine-bangkok</t>
  </si>
  <si>
    <t>Gyunobi Yakiniku</t>
  </si>
  <si>
    <t>กิวโนบิ ยากินิกุ</t>
  </si>
  <si>
    <t>https://web.hungryhub.com/restaurants/gyunobi-yakiniku-bangkok</t>
  </si>
  <si>
    <t>Noomjad.bkk</t>
  </si>
  <si>
    <t>นุ่มจัด</t>
  </si>
  <si>
    <t>https://web.hungryhub.com/restaurants/noomjad-bkk-bangkok</t>
  </si>
  <si>
    <t>Fusion, Italian, Japanese, Steakhouse</t>
  </si>
  <si>
    <t>Opera Italian Restaurant</t>
  </si>
  <si>
    <t>โอเปร่า อิตาเลียน เรสเตอรองต์</t>
  </si>
  <si>
    <t>https://web.hungryhub.com/restaurants/opera-italian-restaurant-bangkok</t>
  </si>
  <si>
    <t>Mekiki no Ginji</t>
  </si>
  <si>
    <t>เมกิกิ โนะ กินจิ</t>
  </si>
  <si>
    <t>https://web.hungryhub.com/restaurants/mekiki-no-ginji-bangkok</t>
  </si>
  <si>
    <t>Imm Thai Fusion Bar &amp; Bistro</t>
  </si>
  <si>
    <t>https://web.hungryhub.com/restaurants/imm-thai-fusion-bar-bistro-singapore</t>
  </si>
  <si>
    <t>At Double Two @22 At SC Park Hotel</t>
  </si>
  <si>
    <t>แอท ดับเบิลทู @22 เอส ซี พาร์ค โฮเทค</t>
  </si>
  <si>
    <t>https://web.hungryhub.com/restaurants/at-double-two-22-at-sc-park-hotel-bangkok</t>
  </si>
  <si>
    <t>International, Fusion, Thai, Thai Isaan, Thai Northern</t>
  </si>
  <si>
    <t>East Ocean Chinese Restaurant at SC Park Hotel</t>
  </si>
  <si>
    <t>ภัตตาคารจีน อีสต์ โอเชี่ยน โรงแรมเอสซีปาร์ค</t>
  </si>
  <si>
    <t>https://web.hungryhub.com/restaurants/east-ocean-chinese-restaurant-at-sc-park-hotel-bangkok</t>
  </si>
  <si>
    <t>Abushi</t>
  </si>
  <si>
    <t>อาบูชิ</t>
  </si>
  <si>
    <t>https://web.hungryhub.com/restaurants/abushi-bangkok</t>
  </si>
  <si>
    <t>Bang Phlat, Bangkok</t>
  </si>
  <si>
    <t>SC Park Hotel Bangkok Staycation</t>
  </si>
  <si>
    <t>โรงแรมเอซซี พาร์ค สเตเคชั่น</t>
  </si>
  <si>
    <t>https://web.hungryhub.com/restaurants/sc-park-hotel-bangkok-staycation</t>
  </si>
  <si>
    <t>Praca at The Standard Hua Hin</t>
  </si>
  <si>
    <t>พลาซ่า เดอะ สแตนดาร์ด หัวหิน</t>
  </si>
  <si>
    <t>https://web.hungryhub.com/restaurants/praca-at-the-standard-hua-hin</t>
  </si>
  <si>
    <t>Gyuder</t>
  </si>
  <si>
    <t>กิวเด้อ</t>
  </si>
  <si>
    <t>https://web.hungryhub.com/restaurants/gyuder-bangkok</t>
  </si>
  <si>
    <t>Phra Khanong, Watthana, Bangkok</t>
  </si>
  <si>
    <t>Fusion, International, Japanese, Korean, Thai Isaan, Steakhouse</t>
  </si>
  <si>
    <t>Jaekoy Isaan Seafood Kingpetch Phetchaburi 10</t>
  </si>
  <si>
    <t>เจ๊ก้อย ส้มตำ อาหารอีสาน กิ่งเพชร เพชรบุรี 10</t>
  </si>
  <si>
    <t>https://web.hungryhub.com/restaurants/jaekoy-isaan-seafood-kingpetch-phetchaburi-10-bangkok</t>
  </si>
  <si>
    <t>Kalanan Riverside Resort Staycation</t>
  </si>
  <si>
    <t>กาลนาน ริเวอร์ไซด์ รีสอร์ท สเตเคชัน</t>
  </si>
  <si>
    <t>https://web.hungryhub.com/restaurants/kalanan-riverside-resort-staycation-bangkok</t>
  </si>
  <si>
    <t>Nammaejip Seacon Square Srinagarindra</t>
  </si>
  <si>
    <t>นัมแมจิบ ซีคอนสแควร์ ศรีนครินทร์</t>
  </si>
  <si>
    <t>https://web.hungryhub.com/restaurants/nammaejip-seacon-square-srinagarindra-bangkok</t>
  </si>
  <si>
    <t>Wanwaan.BKK</t>
  </si>
  <si>
    <t>วันวาน</t>
  </si>
  <si>
    <t>https://web.hungryhub.com/restaurants/wanwaan-bkk-bangkok</t>
  </si>
  <si>
    <t>Suki Danang Bangyai</t>
  </si>
  <si>
    <t>สุกี้ดานัง บางใหญ่</t>
  </si>
  <si>
    <t>https://web.hungryhub.com/restaurants/suki-danang-bangyai-bangkok</t>
  </si>
  <si>
    <t>suteerat@hungryhub.com</t>
  </si>
  <si>
    <t>Gyu En Siam Yakiniku</t>
  </si>
  <si>
    <t>กิว เอ็น สยาม ยากินิกุ</t>
  </si>
  <si>
    <t>https://web.hungryhub.com/restaurants/gyu-en-siam-yakiniku-bangkok</t>
  </si>
  <si>
    <t>สตรีท คาเฟ่ ไอบิส สไตล์ กรุงเทพ รัชดา</t>
  </si>
  <si>
    <t>https://web.hungryhub.com/restaurants/streats-cafe-at-ibis-styles-bangkok-ratchada</t>
  </si>
  <si>
    <t>Roof 70</t>
  </si>
  <si>
    <t>รูฟ เซเว่นตี้</t>
  </si>
  <si>
    <t>https://web.hungryhub.com/restaurants/roof-70-bangkok</t>
  </si>
  <si>
    <t>sunisa@hungryhub.com</t>
  </si>
  <si>
    <t>Charoenkrung Bar &amp; Bistro</t>
  </si>
  <si>
    <t>เจริญกรุง บาร์ แอนด์ บิสโทร</t>
  </si>
  <si>
    <t>https://web.hungryhub.com/restaurants/charoenkrung-bar-bistro-bangkok</t>
  </si>
  <si>
    <t>Samphanthawong, Bangkok</t>
  </si>
  <si>
    <t>Naphatt Craft&amp;Coffee</t>
  </si>
  <si>
    <t>ณพัฒ คราฟ แอนด์ คอฟฟี่</t>
  </si>
  <si>
    <t>https://web.hungryhub.com/restaurants/naphatt-craft-coffee-bangkok</t>
  </si>
  <si>
    <t>Fusion, Thai, Steakhouse</t>
  </si>
  <si>
    <t>Kang Ban Phe (Rayong)</t>
  </si>
  <si>
    <t>กั้งบ้านเพ (ระยอง)</t>
  </si>
  <si>
    <t>https://web.hungryhub.com/restaurants/kang-ban-phe-rayong</t>
  </si>
  <si>
    <t>Mootacup &amp; Thai Food</t>
  </si>
  <si>
    <t>หมูกระทะถ้วยคร๊าฟ</t>
  </si>
  <si>
    <t>https://web.hungryhub.com/restaurants/mootacup-thai-food-bangkok</t>
  </si>
  <si>
    <t>Bonus shabu</t>
  </si>
  <si>
    <t>โบนัส ชาบู</t>
  </si>
  <si>
    <t>https://web.hungryhub.com/restaurants/bonus-shabu-bangkok</t>
  </si>
  <si>
    <t>Thaipas</t>
  </si>
  <si>
    <t>ไทยปาส</t>
  </si>
  <si>
    <t>https://web.hungryhub.com/restaurants/thaipas-bangkok</t>
  </si>
  <si>
    <t>The House by Hongkong House</t>
  </si>
  <si>
    <t>เดอะเฮ้าส์บายฮ่องกงเฮ้าส์</t>
  </si>
  <si>
    <t>https://web.hungryhub.com/restaurants/the-house-by-hongkong-house-bangkok</t>
  </si>
  <si>
    <t>เอสโอเอส ชาบู บิ๊กซี พระราม 4</t>
  </si>
  <si>
    <t>https://web.hungryhub.com/restaurants/sos-shabu-big-c-rama-4-bangkok</t>
  </si>
  <si>
    <t>Korean, Chinese, Japanese</t>
  </si>
  <si>
    <t>Saneh Mookrata</t>
  </si>
  <si>
    <t>เสน่ห์ หมูกระทะ</t>
  </si>
  <si>
    <t>https://web.hungryhub.com/restaurants/saneh-mookrata-bangkok</t>
  </si>
  <si>
    <t>TaTonYon NorthernFood</t>
  </si>
  <si>
    <t>ต๊ะต่อนยอน อาหารเหนือ</t>
  </si>
  <si>
    <t>https://web.hungryhub.com/restaurants/tatonyon-northernfood-bangkok</t>
  </si>
  <si>
    <t>BBQ38 Ribbs &amp; Cold Cuts</t>
  </si>
  <si>
    <t>บาร์บีคิว38 ริบส์ แอนด์ โคลด์คัท</t>
  </si>
  <si>
    <t>https://web.hungryhub.com/restaurants/bbq38-ribbs-cold-cuts-bangkok</t>
  </si>
  <si>
    <t>European, Italian, American, Australian, Steakhouse</t>
  </si>
  <si>
    <t>Aor Pu Ob Since 2017</t>
  </si>
  <si>
    <t>ออ ปู อบ ซินซ์ 2017</t>
  </si>
  <si>
    <t>https://web.hungryhub.com/restaurants/aor-pu-ob-since-2017-bangkok</t>
  </si>
  <si>
    <t>Shabu &amp; Co.</t>
  </si>
  <si>
    <t>ชาบู &amp; โค</t>
  </si>
  <si>
    <t>https://web.hungryhub.com/restaurants/shabu-co-bangkok</t>
  </si>
  <si>
    <t>Ginger Farm kitchen Terminal 21 (Pattaya)</t>
  </si>
  <si>
    <t>จินเจอร์ ฟาร์ม คิทเช่น เทอร์มินอล 21 (พัทยา)</t>
  </si>
  <si>
    <t>https://web.hungryhub.com/restaurants/ginger-farm-kitchen-terminal-21-pattaya</t>
  </si>
  <si>
    <t>Yume and Mellow Izakaya</t>
  </si>
  <si>
    <t>ยูเมะ แอนด์ เมลโล่ว อิซากายะ</t>
  </si>
  <si>
    <t>https://web.hungryhub.com/restaurants/yume-and-mellow-izakaya-bangkok</t>
  </si>
  <si>
    <t>Guzadrift Izakaya</t>
  </si>
  <si>
    <t>กุซ่าดริฟฟ อิซากายะ</t>
  </si>
  <si>
    <t>https://web.hungryhub.com/restaurants/guzadrift-izakaya-bangkok</t>
  </si>
  <si>
    <t>Japanese, Thai, Thai Isaan</t>
  </si>
  <si>
    <t>Mingle Eatery and Poolside (Phuket)</t>
  </si>
  <si>
    <t>https://web.hungryhub.com/restaurants/mingle-eatery-and-poolside-phuket</t>
  </si>
  <si>
    <t>International, Italian, French, Mexican, Thai, Mediterranean</t>
  </si>
  <si>
    <t>Kaikatok Wutthakat</t>
  </si>
  <si>
    <t>ไก่กะต็อก วุฒากาศ</t>
  </si>
  <si>
    <t>https://web.hungryhub.com/restaurants/kaikatok-wutthakat-bangkok</t>
  </si>
  <si>
    <t>Ponte Cafe by Chef Mine</t>
  </si>
  <si>
    <t>https://web.hungryhub.com/restaurants/ponte-cafe-by-chef-mine-bangkok</t>
  </si>
  <si>
    <t>Italian, Thai, European</t>
  </si>
  <si>
    <t>Ginger Farm Kitchen Centralworld</t>
  </si>
  <si>
    <t>จินเจอร์ ฟาร์ม คิทเช่น เซ็นทรัลเวิลด์</t>
  </si>
  <si>
    <t>https://web.hungryhub.com/restaurants/ginger-farm-kitchen-centralworld-bangkok</t>
  </si>
  <si>
    <t>Thai, Fusion, Thai Northern</t>
  </si>
  <si>
    <t>https://web.hungryhub.com/restaurants/the-standard-grill-at-the-standard-bangkok-mahanakhon</t>
  </si>
  <si>
    <t>Steakhouse, American</t>
  </si>
  <si>
    <t>Shibui Omakase</t>
  </si>
  <si>
    <t>ชิบูอิ โอมากาเสะ</t>
  </si>
  <si>
    <t>https://web.hungryhub.com/restaurants/shibui-omakase-bangkok</t>
  </si>
  <si>
    <t>Iron Pan Suanplern Market</t>
  </si>
  <si>
    <t>กระทะเหล็ก สวนเพลินมาร์เก็ท</t>
  </si>
  <si>
    <t>https://web.hungryhub.com/restaurants/iron-pan-suanplern-market-bangkok</t>
  </si>
  <si>
    <t>Zab Siam</t>
  </si>
  <si>
    <t>แซ่บ สยาม</t>
  </si>
  <si>
    <t>https://web.hungryhub.com/restaurants/zab-siam-bangkok</t>
  </si>
  <si>
    <t>Phasi Charoen, Bangkok</t>
  </si>
  <si>
    <t>Dragon Boat Rama 9</t>
  </si>
  <si>
    <t>ดราก้อนโบ๊ท เกี๊ยวจีน พระรามเก้า</t>
  </si>
  <si>
    <t>https://web.hungryhub.com/restaurants/dragon-boat-rama-9-bangkok</t>
  </si>
  <si>
    <t>KoTo-Ya</t>
  </si>
  <si>
    <t>โคะโตะยะ</t>
  </si>
  <si>
    <t>https://web.hungryhub.com/restaurants/koto-ya-bangkok</t>
  </si>
  <si>
    <t>Phra Khanong, Bangkok</t>
  </si>
  <si>
    <t>Demijoe (Ratchaburi)</t>
  </si>
  <si>
    <t>เดมี่โจว (ราชบุรี)</t>
  </si>
  <si>
    <t>https://web.hungryhub.com/restaurants/demijoe-ratchaburi</t>
  </si>
  <si>
    <t>Garden Salad by Ms.Chu</t>
  </si>
  <si>
    <t>https://web.hungryhub.com/restaurants/garden-salad-by-ms-chu-bangkok</t>
  </si>
  <si>
    <t>Thai, Fusion, Steakhouse</t>
  </si>
  <si>
    <t>เดอะสปีคอีซี รูฟท็อป บาร์ กรุงเทพฯ</t>
  </si>
  <si>
    <t>https://web.hungryhub.com/restaurants/the-speakeasy-rooftop-bar-bangkok</t>
  </si>
  <si>
    <t>Longpao Dimsum Hong Kong Hua Mak</t>
  </si>
  <si>
    <t>หลงเปาติ่มซำฮ่องกง หัวหมาก</t>
  </si>
  <si>
    <t>https://web.hungryhub.com/restaurants/longpao-dimsum-hong-kong-hua-mak-bangkok</t>
  </si>
  <si>
    <t>Longpao Dimsum Hong Kong Panya Indra</t>
  </si>
  <si>
    <t>หลงเปาติ่มซำฮ่องกง ปัญญาอินทรา</t>
  </si>
  <si>
    <t>https://web.hungryhub.com/restaurants/longpao-dimsum-hong-kong-panya-indra-bangkok</t>
  </si>
  <si>
    <t>Longpao Dimsum Hong Kong Nawamin-Si Burapha</t>
  </si>
  <si>
    <t>หลงเปาติ่มซำฮ่องกง นวมินทร์-ศรีบูรพา</t>
  </si>
  <si>
    <t>https://web.hungryhub.com/restaurants/longpao-dimsum-hong-kong-nawamin-si-burapha-bangkok</t>
  </si>
  <si>
    <t>Laekmailaek Chula 6</t>
  </si>
  <si>
    <t>แหลกไม่แหลก จุฬา 6</t>
  </si>
  <si>
    <t>https://web.hungryhub.com/restaurants/laekmailaek-chula-6-bangkok</t>
  </si>
  <si>
    <t>Sushina Fortune Town</t>
  </si>
  <si>
    <t>ซูชิน่า ฟอร์จูน ทาวน์</t>
  </si>
  <si>
    <t>https://web.hungryhub.com/restaurants/sushina-fortune-town-bangkok</t>
  </si>
  <si>
    <t>Din Daeng, Bangkok</t>
  </si>
  <si>
    <t>Sushina Rama 3</t>
  </si>
  <si>
    <t>ซูชิน่า พระราม 3</t>
  </si>
  <si>
    <t>https://web.hungryhub.com/restaurants/sushina-rama-3-bangkok</t>
  </si>
  <si>
    <t>Oppa Tteok - 오빠떡</t>
  </si>
  <si>
    <t>โอปป้าต็อก - 오빠떡</t>
  </si>
  <si>
    <t>https://web.hungryhub.com/restaurants/oppa-tteok-bangkok</t>
  </si>
  <si>
    <t>Ladphrao, Huai Kwang</t>
  </si>
  <si>
    <t>Machew's Roast</t>
  </si>
  <si>
    <t>หม่าชิว โรสต์</t>
  </si>
  <si>
    <t>https://web.hungryhub.com/restaurants/machew-s-roast-bangkok</t>
  </si>
  <si>
    <t>Pathum Wan, Ratchathewi</t>
  </si>
  <si>
    <t>https://web.hungryhub.com/restaurants/nama-japanese-and-seafood-buffet-hungry-hub-bangkok</t>
  </si>
  <si>
    <t>Super Thai by Soi Aroy Upper Aljunied Rd</t>
  </si>
  <si>
    <t>https://web.hungryhub.com/restaurants/super-thai-by-soi-aroy-upper-aljunied-rd-singapore</t>
  </si>
  <si>
    <t>MacPherson</t>
  </si>
  <si>
    <t>WAKANUI Grill Dining</t>
  </si>
  <si>
    <t>https://web.hungryhub.com/restaurants/wakanui-grill-dining-singapore</t>
  </si>
  <si>
    <t>Marina Bay</t>
  </si>
  <si>
    <t>OPEN Bar at DoubleTree by Hilton Bangkok Ploenchit</t>
  </si>
  <si>
    <t>https://web.hungryhub.com/restaurants/open-bar-at-doubletree-by-hilton-bangkok-ploenchit</t>
  </si>
  <si>
    <t>International, Italian, American, Thai, European</t>
  </si>
  <si>
    <t>Sook Zaap 56 The Platinum Fashion Mall</t>
  </si>
  <si>
    <t>สุข แซ่บ 56 ศูนย์การค้าเดอะแพลทินัม แฟชั่น มอลล์</t>
  </si>
  <si>
    <t>https://web.hungryhub.com/restaurants/sook-zaap-56-the-platinum-fashion-mall-bangkok</t>
  </si>
  <si>
    <t>Petchaburi, Ratchathewi, Bangkok</t>
  </si>
  <si>
    <t>Thai, Chinese, Thai Isaan</t>
  </si>
  <si>
    <t>Sook Zaap 56 Asiatique</t>
  </si>
  <si>
    <t>สุข แซ่บ 56 เอเชียทีค</t>
  </si>
  <si>
    <t>https://web.hungryhub.com/restaurants/sook-zaap-56-asiatique-bangkok</t>
  </si>
  <si>
    <t>Together &amp; Co at Hilton Garden Inn Bangkok Riverside</t>
  </si>
  <si>
    <t>https://web.hungryhub.com/restaurants/together-co-at-hilton-garden-inn-bangkok-riverside</t>
  </si>
  <si>
    <t>Khlong San, Bangkok</t>
  </si>
  <si>
    <t>6ixcret Meet Asiatique</t>
  </si>
  <si>
    <t>https://web.hungryhub.com/restaurants/6ixcret-meet-asiatique-bangkok</t>
  </si>
  <si>
    <t>Thai, Chinese, Italian, Thai Isaan</t>
  </si>
  <si>
    <t>SWD Bangkok At Public House Sukhumvit 31 Hotel</t>
  </si>
  <si>
    <t>เอสดับเบิ้ลยูดี แบงคอก แอท พับบลิคเฮาส์ สุขุมวิท 31 โฮเทล</t>
  </si>
  <si>
    <t>https://web.hungryhub.com/restaurants/swd-bangkok-at-public-house-sukhumvit-31-hotel</t>
  </si>
  <si>
    <t>International, Italian, Fusion, Lebanese, Steakhouse</t>
  </si>
  <si>
    <t>Friend Station Kanchanaphisek 39</t>
  </si>
  <si>
    <t>https://web.hungryhub.com/restaurants/friend-station-kanchanaphisek-39-bangkok</t>
  </si>
  <si>
    <t>Friend Station On Nut 44-46</t>
  </si>
  <si>
    <t>https://web.hungryhub.com/restaurants/friend-station-on-nut-44-46-bangkok</t>
  </si>
  <si>
    <t>Open Bar l Public House Sukhumvit 31 Hotel</t>
  </si>
  <si>
    <t>โอเพ่นบาร์ l พับบลิคเฮาส์ สุขุมวิท 31 โฮเทล</t>
  </si>
  <si>
    <t>https://web.hungryhub.com/restaurants/open-bar-l-public-house-sukhumvit-31-hotel-bangkok</t>
  </si>
  <si>
    <t>Fusion, Italian, International, Middle Eastern, Steakhouse</t>
  </si>
  <si>
    <t>https://web.hungryhub.com/restaurants/28ventotto-bangkok</t>
  </si>
  <si>
    <t>Suan Luang, Prawet</t>
  </si>
  <si>
    <t>Fusion, Italian, International, German, Steakhouse</t>
  </si>
  <si>
    <t>Mahasawat Cafe &amp; Restaurant</t>
  </si>
  <si>
    <t>มหาสวัสดิ์ คาเฟ่ แอนด์ เรสเตอรองต์</t>
  </si>
  <si>
    <t>https://web.hungryhub.com/restaurants/mahasawat-cafe-restaurant-bangkok</t>
  </si>
  <si>
    <t>Tomo Izakaya</t>
  </si>
  <si>
    <t>โทโมะ อิซากายะ</t>
  </si>
  <si>
    <t>https://web.hungryhub.com/restaurants/tomo-izakaya-bangkok</t>
  </si>
  <si>
    <t>Beastie</t>
  </si>
  <si>
    <t>บีสตี้</t>
  </si>
  <si>
    <t>https://web.hungryhub.com/restaurants/beastie-bangkok</t>
  </si>
  <si>
    <t>Thong Nua Kao Premium Thai BBQ Banthat Thong</t>
  </si>
  <si>
    <t>ทองเนื้อเก้า Premium Thai BBQ บรรทัดทอง</t>
  </si>
  <si>
    <t>https://web.hungryhub.com/restaurants/thong-nua-kao-premium-thai-bbq-banthat-thong-bangkok</t>
  </si>
  <si>
    <t>Thong Nua Kao Premium Thai BBQ Crystal Design Center</t>
  </si>
  <si>
    <t>ทองเนื้อเก้า Premium Thai BBQ คริสตัลดีไซน์เซ็นเตอร์</t>
  </si>
  <si>
    <t>https://web.hungryhub.com/restaurants/thong-nua-kao-premium-thai-bbq-crystal-design-center-bangkok</t>
  </si>
  <si>
    <t>Bang Kapi, Ladphrao</t>
  </si>
  <si>
    <t>Bricks and Barrels (Pattaya)</t>
  </si>
  <si>
    <t>บริค แอนด์ บาเรลส์ (พัทยา)</t>
  </si>
  <si>
    <t>https://web.hungryhub.com/restaurants/bricks-and-barrels-pattaya</t>
  </si>
  <si>
    <t>European, Thai, Steakhouse</t>
  </si>
  <si>
    <t>Golden Bowl at K Village</t>
  </si>
  <si>
    <t>https://web.hungryhub.com/restaurants/golden-bowl-at-k-village-bangkok</t>
  </si>
  <si>
    <t>Suki Nihao Ratchaphruek</t>
  </si>
  <si>
    <t>สุกี้หนีห่าว ราชพฤกษ์</t>
  </si>
  <si>
    <t>https://web.hungryhub.com/restaurants/suki-nihao-ratchaphruek-bangkok</t>
  </si>
  <si>
    <t>CHOB Craft Beef &amp; Beer</t>
  </si>
  <si>
    <t>ชอบ คราฟ์บีฟ แอนด์ เบียร์</t>
  </si>
  <si>
    <t>https://web.hungryhub.com/restaurants/chob-craft-beef-beer-bangkok</t>
  </si>
  <si>
    <t>Charm Oh Cha</t>
  </si>
  <si>
    <t>ชามโอชะ</t>
  </si>
  <si>
    <t>https://web.hungryhub.com/restaurants/charm-oh-cha-bangkok</t>
  </si>
  <si>
    <t>The Brasserie l Holiday Inn Bangkok Silom</t>
  </si>
  <si>
    <t>เดอะ บราสเซอรี่ l ฮอลิเดย์ อินน์ กรุงเทพ สีลม</t>
  </si>
  <si>
    <t>https://web.hungryhub.com/restaurants/the-brasserie-l-holiday-inn-bangkok-silom</t>
  </si>
  <si>
    <t>International, Thai, Thai Isaan, Thai Southern, Thai Northern</t>
  </si>
  <si>
    <t>Hom Cham</t>
  </si>
  <si>
    <t>หอมฉ่ำ</t>
  </si>
  <si>
    <t>https://web.hungryhub.com/restaurants/hom-cham-bangkok</t>
  </si>
  <si>
    <t>Ngan MooKraTa</t>
  </si>
  <si>
    <t>หงัน หมูกระทะ</t>
  </si>
  <si>
    <t>https://web.hungryhub.com/restaurants/ngan-mookrata-bangkok</t>
  </si>
  <si>
    <t>Manam Seafood</t>
  </si>
  <si>
    <t>ม้าน้ำซีฟู้ด</t>
  </si>
  <si>
    <t>https://web.hungryhub.com/restaurants/manam-seafood-nonthaburi</t>
  </si>
  <si>
    <t>Indy Rest Home Canal</t>
  </si>
  <si>
    <t>อินดี้ เรสท์ บ้านริมคลอง</t>
  </si>
  <si>
    <t>https://web.hungryhub.com/restaurants/indy-rest-home-canal-bangkok</t>
  </si>
  <si>
    <t>Thai, Thai Isaan, Thai Northern, Steakhouse</t>
  </si>
  <si>
    <t>สต็อกรูม โรงแรมคิมป์ตัน มาลัย กรุงเทพฯ</t>
  </si>
  <si>
    <t>https://web.hungryhub.com/restaurants/stock-room-at-kimpton-maa-lai-bangkok</t>
  </si>
  <si>
    <t>Aey Seafood</t>
  </si>
  <si>
    <t>เอ๋ ซีฟู้ด</t>
  </si>
  <si>
    <t>https://web.hungryhub.com/restaurants/aey-seafood-bangkok</t>
  </si>
  <si>
    <t>Nomjeen.N.Phuket At Bangkok Hathairat</t>
  </si>
  <si>
    <t>หนมจีน.ณ.ภูเก็ต กรุงเทพ หทัยราษฎร์</t>
  </si>
  <si>
    <t>https://web.hungryhub.com/restaurants/nomjeen-n-phuket-at-bangkok-hathairat</t>
  </si>
  <si>
    <t>Khlong Sam Wa, Bangkok</t>
  </si>
  <si>
    <t>Nomjeen.N.Phuket At Bangkok Khu Khwa</t>
  </si>
  <si>
    <t>หนมจีน.ณ.ภูเก็ต กรุงเทพ คู้ขวา</t>
  </si>
  <si>
    <t>https://web.hungryhub.com/restaurants/nomjeen-n-phuket-at-bangkok-khu-khwa</t>
  </si>
  <si>
    <t>Nong Chok, Min Buri, Bangkok</t>
  </si>
  <si>
    <t>Cold Spring Cafe</t>
  </si>
  <si>
    <t>โคลด์สปริง คาเฟ่</t>
  </si>
  <si>
    <t>https://web.hungryhub.com/restaurants/cold-spring-cafe-bangkok</t>
  </si>
  <si>
    <t>Path Restaurant</t>
  </si>
  <si>
    <t>https://web.hungryhub.com/restaurants/path-restaurant-singapore</t>
  </si>
  <si>
    <t>Patiala Peg Bar &amp; Grill Bangkok</t>
  </si>
  <si>
    <t>ปาเตียลา เป๊ก บาร์ แอนด์ กริลล์</t>
  </si>
  <si>
    <t>https://web.hungryhub.com/restaurants/patiala-peg-bar-grill-bangkok</t>
  </si>
  <si>
    <t>Coding Steak &amp; Restaurant</t>
  </si>
  <si>
    <t>โค้ดดิ้ง สเต็ก แอนด์ เรสเตอรองต์</t>
  </si>
  <si>
    <t>https://web.hungryhub.com/restaurants/coding-steak-restaurant-bangkok</t>
  </si>
  <si>
    <t>Jakkrawad Chill Restrobar</t>
  </si>
  <si>
    <t>จักรวรรดิ ชิล เรสโทรบาร์</t>
  </si>
  <si>
    <t>https://web.hungryhub.com/restaurants/jakkrawad-chill-restrobar-bangkok</t>
  </si>
  <si>
    <t>Erzab Chaewhon Ladprao</t>
  </si>
  <si>
    <t>เออแซ่บ แจ่วฮ้อน ลาดพร้าว</t>
  </si>
  <si>
    <t>https://web.hungryhub.com/restaurants/erzab-chaewhon-ladprao-bangkok</t>
  </si>
  <si>
    <t>The Spot</t>
  </si>
  <si>
    <t>https://web.hungryhub.com/restaurants/the-spot-singapore</t>
  </si>
  <si>
    <t>Kunshine Hotpot Yaowarat</t>
  </si>
  <si>
    <t>คุณชายชาบูหม่าล่า สาขาเยาวราช</t>
  </si>
  <si>
    <t>https://web.hungryhub.com/restaurants/kunshine-hotpot-yaowarat-bangkok</t>
  </si>
  <si>
    <t>บับเบิ้ล อิน เดอะ ฟอเรสต์ คาเฟ่</t>
  </si>
  <si>
    <t>https://web.hungryhub.com/restaurants/bubble-in-the-forest-cafe-bangkok</t>
  </si>
  <si>
    <t>Fusion, Japanese, Thai, Thai Isaan, European</t>
  </si>
  <si>
    <t>Untitled House</t>
  </si>
  <si>
    <t>https://web.hungryhub.com/restaurants/untitled-house-bangkok</t>
  </si>
  <si>
    <t>https://web.hungryhub.com/restaurants/shrimp-prawn-seafood-singapore</t>
  </si>
  <si>
    <t>Clarke Quay, Raffles Place, Telok Ayer</t>
  </si>
  <si>
    <t>Golden Village Chinese At Hyatt Regency Bangkok Suvarnabhumi Airport</t>
  </si>
  <si>
    <t>โกลเด้น วิลเลจ ไชนีส แอท ไฮแอท รีเจนซี่ กรุงเทพฯ สุวรรณภูมิ</t>
  </si>
  <si>
    <t>https://web.hungryhub.com/restaurants/golden-village-chinese-at-hyatt-regency-bangkok-suvarnabhumi-airport-samut-prakan</t>
  </si>
  <si>
    <t>Banchan since 1959</t>
  </si>
  <si>
    <t>บ้านฉัน since 1959</t>
  </si>
  <si>
    <t>https://web.hungryhub.com/restaurants/banchan-since-1959-bangkok</t>
  </si>
  <si>
    <t>Zaap Classic The Mall Bangkhae</t>
  </si>
  <si>
    <t>แซ่บคลาสสิก เดอะมอลล์ บางแค</t>
  </si>
  <si>
    <t>https://web.hungryhub.com/restaurants/zaap-classic-the-mall-bangkhae-bangkok</t>
  </si>
  <si>
    <t>LeVeL33 Craft-Brewery Restaurant &amp; Lounge</t>
  </si>
  <si>
    <t>https://web.hungryhub.com/restaurants/level33-craft-brewery-restaurant-lounge-singapore</t>
  </si>
  <si>
    <t>Super Thai by Soi Aroy l Pasir Panjang</t>
  </si>
  <si>
    <t>https://web.hungryhub.com/restaurants/super-thai-by-soi-aroy-l-pasir-panjang-singapore</t>
  </si>
  <si>
    <t>Garret Fish &amp; Chips Ari</t>
  </si>
  <si>
    <t>แกร์เร็ต ฟิช แอนด์ ชิฟ อารีย์</t>
  </si>
  <si>
    <t>https://web.hungryhub.com/restaurants/garret-fish-chips-ari-bangkok</t>
  </si>
  <si>
    <t>Garret Fish &amp; Chips Sammakorn</t>
  </si>
  <si>
    <t>แกร์เร็ต ฟิช แอนด์ ชิฟ สัมมากร</t>
  </si>
  <si>
    <t>https://web.hungryhub.com/restaurants/garret-fish-chips-sammakorn-bangkok</t>
  </si>
  <si>
    <t>Clique &amp; Cloud</t>
  </si>
  <si>
    <t>คลีค แอนด์ คลาวด์</t>
  </si>
  <si>
    <t>https://web.hungryhub.com/restaurants/clique-cloud-bangkok</t>
  </si>
  <si>
    <t>Town In Town</t>
  </si>
  <si>
    <t>International, Italian, Japanese, Fusion, Thai, European</t>
  </si>
  <si>
    <t>Market Cafe At Hyatt Regency Bangkok Suvarnabhumi Airport</t>
  </si>
  <si>
    <t>https://web.hungryhub.com/restaurants/market-cafe-at-hyatt-regency-bangkok-suvarnabhumi-airport</t>
  </si>
  <si>
    <t>Lat Krabang, Samut Prakan</t>
  </si>
  <si>
    <t>Garlic</t>
  </si>
  <si>
    <t>กาลิค</t>
  </si>
  <si>
    <t>https://web.hungryhub.com/restaurants/garlic-bangkok</t>
  </si>
  <si>
    <t>Midori Sushi Nuanchawee Bridge</t>
  </si>
  <si>
    <t>มิโดริ ซูชิ สะพานนวลฉวี</t>
  </si>
  <si>
    <t>https://web.hungryhub.com/restaurants/midori-sushi-nuanchawee-bridge-bangkok</t>
  </si>
  <si>
    <t>Midori Sushi Ratchapruek</t>
  </si>
  <si>
    <t>มิโดริ ซูชิ ราชพฤกษ์</t>
  </si>
  <si>
    <t>https://web.hungryhub.com/restaurants/midori-sushi-ratchapruek-bangkok</t>
  </si>
  <si>
    <t>Pae Shabu &amp; Grill House Ramkhamhaeng 26/1</t>
  </si>
  <si>
    <t>เป๊ะ Shabu &amp; Grill House รามคำแหง 26/1</t>
  </si>
  <si>
    <t>https://web.hungryhub.com/restaurants/pae-shabu-grill-house-ramkhamhaeng-26-1-bangkok</t>
  </si>
  <si>
    <t>Pae Shabu &amp; Grill House Ramkhamhaeng Housing</t>
  </si>
  <si>
    <t>เป๊ะ Shabu &amp; Grill House เคหะราม</t>
  </si>
  <si>
    <t>https://web.hungryhub.com/restaurants/pae-shabu-grill-house-ramkhamhaeng-housing-bangkok</t>
  </si>
  <si>
    <t>Bro's Grill &amp; Beer</t>
  </si>
  <si>
    <t>https://web.hungryhub.com/restaurants/bro-s-grill-beer-bangkok</t>
  </si>
  <si>
    <t>Khlong Toei, Phra Khanong, Bangkok</t>
  </si>
  <si>
    <t>Ichi-Meshi Salaya</t>
  </si>
  <si>
    <t>อิจิ-เมชิ ศาลายา</t>
  </si>
  <si>
    <t>https://web.hungryhub.com/restaurants/ichi-meshi-salaya-bangkok</t>
  </si>
  <si>
    <t>Ichi-Meshi Rangsit</t>
  </si>
  <si>
    <t>อิจิ-เมชิ รังสิต</t>
  </si>
  <si>
    <t>https://web.hungryhub.com/restaurants/ichi-meshi-rangsit-bangkok</t>
  </si>
  <si>
    <t>Kintub Thai Mookata</t>
  </si>
  <si>
    <t>https://web.hungryhub.com/restaurants/kintub-thai-mookata-singapore</t>
  </si>
  <si>
    <t>Boat Quay, Raffles Place</t>
  </si>
  <si>
    <t>Meat Sumpan</t>
  </si>
  <si>
    <t>มีทสัมพันธ์</t>
  </si>
  <si>
    <t>https://web.hungryhub.com/restaurants/meat-sumpan-bangkok</t>
  </si>
  <si>
    <t>Alma by Juan Amador</t>
  </si>
  <si>
    <t>https://web.hungryhub.com/restaurants/alma-by-juan-amador-singapore</t>
  </si>
  <si>
    <t>Orchard</t>
  </si>
  <si>
    <t>Mingle The Crystal</t>
  </si>
  <si>
    <t>https://web.hungryhub.com/restaurants/mingle-the-crystal-bangkok</t>
  </si>
  <si>
    <t>Italian, French</t>
  </si>
  <si>
    <t>Mamamia (Pattaya)</t>
  </si>
  <si>
    <t>หม่าม๊าเมีย (พัทยา)</t>
  </si>
  <si>
    <t>https://web.hungryhub.com/restaurants/mamamia-pattaya</t>
  </si>
  <si>
    <t>Begin Again</t>
  </si>
  <si>
    <t>https://web.hungryhub.com/restaurants/begin-again-bangkok</t>
  </si>
  <si>
    <t>แคมส์โรสต์ เซ็นทรัลเวิลด์</t>
  </si>
  <si>
    <t>https://web.hungryhub.com/restaurants/kam-s-roast-central-world-bangkok</t>
  </si>
  <si>
    <t>Kam's Roast ICONSIAM</t>
  </si>
  <si>
    <t>แคมส์โรสต์ ไอคอนสยาม</t>
  </si>
  <si>
    <t>https://web.hungryhub.com/restaurants/kam-s-roast-iconsiam-bangkok</t>
  </si>
  <si>
    <t>Shabu 81</t>
  </si>
  <si>
    <t>ชาบู 81</t>
  </si>
  <si>
    <t>https://web.hungryhub.com/restaurants/shabu-81-bangkok</t>
  </si>
  <si>
    <t>Nong Khaem, Bangkok</t>
  </si>
  <si>
    <t>212 Rooftop Bar At Ibis Styles Bangkok Ratchada</t>
  </si>
  <si>
    <t>212 รูฟท็อป บาร์ แอท ไอบิส สไตล์ กรุงเทพ รัชดา</t>
  </si>
  <si>
    <t>https://web.hungryhub.com/restaurants/212-rooftop-bar-at-ibis-styles-bangkok-ratchada</t>
  </si>
  <si>
    <t>Tong Tem Toh Muang Thong Thani</t>
  </si>
  <si>
    <t>ต๋องเต็มโต๊ะ เมืองทองธานี</t>
  </si>
  <si>
    <t>https://web.hungryhub.com/restaurants/tong-tem-toh-muang-thong-thani-bangkok</t>
  </si>
  <si>
    <t>Mana Garden Cafe &amp; Restaurant</t>
  </si>
  <si>
    <t>มานา การ์เด้น คาเฟ่ แอนด์ เรสเตอรองท์</t>
  </si>
  <si>
    <t>https://web.hungryhub.com/restaurants/mana-garden-cafe-restaurant-bangkok</t>
  </si>
  <si>
    <t>Thawi Watthana, Thonburi, Bangkok</t>
  </si>
  <si>
    <t>International, Italian, Thai</t>
  </si>
  <si>
    <t>Mother May I</t>
  </si>
  <si>
    <t>มาเธอร์ เมย์ ไอ</t>
  </si>
  <si>
    <t>https://web.hungryhub.com/restaurants/mother-may-i-bangkok</t>
  </si>
  <si>
    <t>Thai, Thai Isaan, Thai Southern</t>
  </si>
  <si>
    <t>Lady Butcher</t>
  </si>
  <si>
    <t>เลดี้ บุชเชอร์</t>
  </si>
  <si>
    <t>https://web.hungryhub.com/restaurants/lady-butcher-bangkok</t>
  </si>
  <si>
    <t>Lighthouse Cafe &amp; Restaurant</t>
  </si>
  <si>
    <t>ไลท์เฮ้าส์ คาเฟ่ แอนด์ เรสเทอรองตส์</t>
  </si>
  <si>
    <t>https://web.hungryhub.com/restaurants/lighthouse-cafe-restaurant-bangkok</t>
  </si>
  <si>
    <t>Seri Thai</t>
  </si>
  <si>
    <t>Sindosegi Mega Bangna</t>
  </si>
  <si>
    <t>ชินโดเซกิ เมกา บางนา</t>
  </si>
  <si>
    <t>https://web.hungryhub.com/restaurants/sindosegi-mega-bangna-bangkok</t>
  </si>
  <si>
    <t>Kaenkrung</t>
  </si>
  <si>
    <t>แก่นกรุง</t>
  </si>
  <si>
    <t>https://web.hungryhub.com/restaurants/kaenkrung-bangkok</t>
  </si>
  <si>
    <t>Siriraj</t>
  </si>
  <si>
    <t>Nong Khai Pa Su Ratchaphruek</t>
  </si>
  <si>
    <t>หนองคาย ป้าสุ ราชพฤกษ์</t>
  </si>
  <si>
    <t>https://web.hungryhub.com/restaurants/nong-khai-pa-su-ratchaphruek-nonthaburi</t>
  </si>
  <si>
    <t>Vietnamese, Thai, Thai Isaan</t>
  </si>
  <si>
    <t>Nong Khai Pa Su Kalpapruek</t>
  </si>
  <si>
    <t>หนองคาย ป้าสุ กัลปพฤกษ์</t>
  </si>
  <si>
    <t>https://web.hungryhub.com/restaurants/nong-khai-pa-su-kalpapruek-bangkok</t>
  </si>
  <si>
    <t>Bang Khun Thian, Bangkok</t>
  </si>
  <si>
    <t>Nava 6</t>
  </si>
  <si>
    <t>นว 6</t>
  </si>
  <si>
    <t>https://web.hungryhub.com/restaurants/nava-6-bangkok</t>
  </si>
  <si>
    <t>https://web.hungryhub.com/restaurants/vantage-point-one-bangkok</t>
  </si>
  <si>
    <t>European, Italian, French, German, Mediterranean, Spanish, Steakhouse</t>
  </si>
  <si>
    <t>Fak Marum Town In Town</t>
  </si>
  <si>
    <t>ฝากมารุม ทาวน์อินทาวน์</t>
  </si>
  <si>
    <t>https://web.hungryhub.com/restaurants/fak-marum-town-in-town-bangkok</t>
  </si>
  <si>
    <t>Fak Marum Liap Duan Ram Inthra</t>
  </si>
  <si>
    <t>ฝากมารุม เลียบด่วน รามอินทรา</t>
  </si>
  <si>
    <t>https://web.hungryhub.com/restaurants/fak-marum-liap-duan-ram-inthra-bangkok</t>
  </si>
  <si>
    <t>Fak Marum Khubon</t>
  </si>
  <si>
    <t>ฝากมารุม คู้บอน</t>
  </si>
  <si>
    <t>https://web.hungryhub.com/restaurants/fak-marum-khubon-bangkok</t>
  </si>
  <si>
    <t>Khan Na Yao, Bangkok</t>
  </si>
  <si>
    <t>Fak Marum Phutthamonthon Sai 4</t>
  </si>
  <si>
    <t>ฝากมารุม พุทธมณฑล สาย 4</t>
  </si>
  <si>
    <t>https://web.hungryhub.com/restaurants/fak-marum-phutthamonthon-sai-4-nakhon-pathom</t>
  </si>
  <si>
    <t>Jojo Soba</t>
  </si>
  <si>
    <t>https://web.hungryhub.com/restaurants/jojo-soba-bangkok</t>
  </si>
  <si>
    <t>Jok Jab Sen Banthat Thong</t>
  </si>
  <si>
    <t>โจ๊ก จั๊บ เส้น บรรทัดทอง</t>
  </si>
  <si>
    <t>https://web.hungryhub.com/restaurants/jok-jab-sen-banthat-thong-bangkok</t>
  </si>
  <si>
    <t>Jae Keang Banthat Thong</t>
  </si>
  <si>
    <t>เจ๊เกียง บรรทัดทอง</t>
  </si>
  <si>
    <t>https://web.hungryhub.com/restaurants/jae-keang-banthat-thong-bangkok</t>
  </si>
  <si>
    <t>Itaewon class (Khaoyai)</t>
  </si>
  <si>
    <t>อิแทวอน คลาส (เขาใหญ่)</t>
  </si>
  <si>
    <t>https://web.hungryhub.com/restaurants/itaewon-class-khaoyai-khao-yai</t>
  </si>
  <si>
    <t>Blackheath Bistro</t>
  </si>
  <si>
    <t>แบล็คฮีท บิสโตร</t>
  </si>
  <si>
    <t>https://web.hungryhub.com/restaurants/blackheath-bistro-nonthaburi</t>
  </si>
  <si>
    <t>Italian, French, Fusion, Steakhouse</t>
  </si>
  <si>
    <t>Sushi Hiro Shabu Buffet Central Rama 2</t>
  </si>
  <si>
    <t>ซูชิ ฮิโระ ชาบู บุฟเฟต์ เซ็นทรัล พระราม 2</t>
  </si>
  <si>
    <t>https://web.hungryhub.com/restaurants/sushi-hiro-shabu-buffet-central-rama-2-bangkok</t>
  </si>
  <si>
    <t>Snuggery</t>
  </si>
  <si>
    <t>สนักเกอรี่</t>
  </si>
  <si>
    <t>https://web.hungryhub.com/restaurants/snuggery-bangkok</t>
  </si>
  <si>
    <t>Jobteeyum Ladprao</t>
  </si>
  <si>
    <t>จบที่ยำ ลาดพร้าว</t>
  </si>
  <si>
    <t>https://web.hungryhub.com/restaurants/jobteeyum-ladprao-bangkok</t>
  </si>
  <si>
    <t>Yuan-Thai</t>
  </si>
  <si>
    <t>ญวน-ไทย</t>
  </si>
  <si>
    <t>https://web.hungryhub.com/restaurants/yuan-thai-bangkok</t>
  </si>
  <si>
    <t>Beauty in The Pot</t>
  </si>
  <si>
    <t>บิวตี้ อิน เดอะ พอท</t>
  </si>
  <si>
    <t>https://web.hungryhub.com/restaurants/beauty-in-the-pot-bangkok</t>
  </si>
  <si>
    <t>Oppa Saranghae</t>
  </si>
  <si>
    <t>โอป้า ซารังเฮ</t>
  </si>
  <si>
    <t>https://web.hungryhub.com/restaurants/oppa-saranghae-bangkok</t>
  </si>
  <si>
    <t>Lhong Ma Lhao</t>
  </si>
  <si>
    <t>หลงมาเหลา</t>
  </si>
  <si>
    <t>https://web.hungryhub.com/restaurants/lhong-ma-lhao-bangkok</t>
  </si>
  <si>
    <t>JUBANG Premium Aged BBQ Bangna</t>
  </si>
  <si>
    <t>จูบัง พรีเมี่ยม เอจ บาร์บีคิว บางนา</t>
  </si>
  <si>
    <t>https://web.hungryhub.com/restaurants/jubang-premium-aged-bbq-bangna-bangkok</t>
  </si>
  <si>
    <t>The Garden Eatery</t>
  </si>
  <si>
    <t>เดอะ การ์เด้น อีธเธอร์รี่</t>
  </si>
  <si>
    <t>https://web.hungryhub.com/restaurants/the-garden-eatery-bangkok</t>
  </si>
  <si>
    <t>Sindosegi Ratchapruek</t>
  </si>
  <si>
    <t>ซินโดเซกิ ราชพฤกษ์</t>
  </si>
  <si>
    <t>https://web.hungryhub.com/restaurants/sindosegi-ratchapruek-bangkok</t>
  </si>
  <si>
    <t>Taling Chan, Bangkok</t>
  </si>
  <si>
    <t>เจริญรุ่งเรือง บุฟเฟต์นานาชาติ ทรู ดิจิตอล 101</t>
  </si>
  <si>
    <t>https://web.hungryhub.com/restaurants/charoen-rung-rueang-international-buffet-true-digital-101-bangkok</t>
  </si>
  <si>
    <t>Lab Ped Rama 4</t>
  </si>
  <si>
    <t>ลาบเป็ด พระรามสี่</t>
  </si>
  <si>
    <t>https://web.hungryhub.com/restaurants/lab-ped-rama-4-bangkok</t>
  </si>
  <si>
    <t>Sri Kamin Soi Chulalonkorn 5</t>
  </si>
  <si>
    <t>ศรี ขมิ้น ซอย จุฬาลงกรณ์ 5</t>
  </si>
  <si>
    <t>https://web.hungryhub.com/restaurants/sri-kamin-soi-chulalonkorn-5-bangkok</t>
  </si>
  <si>
    <t>The Bull (Pattaya)</t>
  </si>
  <si>
    <t>https://web.hungryhub.com/restaurants/the-bull-pattaya</t>
  </si>
  <si>
    <t>Steakhouse, Italian, French</t>
  </si>
  <si>
    <t>Rostaley Rama 4</t>
  </si>
  <si>
    <t>รสทะเล พระราม 4</t>
  </si>
  <si>
    <t>https://web.hungryhub.com/restaurants/rostaley-rama-4-bangkok</t>
  </si>
  <si>
    <t>Oishi Buffet The Mall Bangkapi (New Concept)</t>
  </si>
  <si>
    <t>โออิชิ บุฟเฟ่ต์ เดอะมอลล์ บางกะปิ (New Concept)</t>
  </si>
  <si>
    <t>https://web.hungryhub.com/restaurants/oishi-buffet-the-mall-bangkapi-new-concept-bangkok</t>
  </si>
  <si>
    <t>Mr. Enzo</t>
  </si>
  <si>
    <t>มิสเตอร์เอ็นโซ่</t>
  </si>
  <si>
    <t>https://web.hungryhub.com/restaurants/mr-enzo-bangkok</t>
  </si>
  <si>
    <t>San Aroi Pochana</t>
  </si>
  <si>
    <t>เเสนอร่อยโภชนา</t>
  </si>
  <si>
    <t>https://web.hungryhub.com/restaurants/san-aroi-pochana-bangkok</t>
  </si>
  <si>
    <t>Nuatair Exchange Tower</t>
  </si>
  <si>
    <t>เนื้อแท้ เอ็กซ์เชนจ์ ทาวเวอร์</t>
  </si>
  <si>
    <t>https://web.hungryhub.com/restaurants/nuatair-exchange-tower-bangkok</t>
  </si>
  <si>
    <t>Panna Sourdough Craft Cafe</t>
  </si>
  <si>
    <t>ปันนา ซาวโดวจ์ คราฟท์ คาเฟ่</t>
  </si>
  <si>
    <t>https://web.hungryhub.com/restaurants/panna-sourdough-craft-cafe-bangkok</t>
  </si>
  <si>
    <t>Chiang Nua E-Saan And Grill</t>
  </si>
  <si>
    <t>เฉียงเหนือ อีสาน แอนด์ กริลล์</t>
  </si>
  <si>
    <t>https://web.hungryhub.com/restaurants/chiang-nua-e-saan-and-grill-bangkok</t>
  </si>
  <si>
    <t>RedTail Bar by Zouk</t>
  </si>
  <si>
    <t>https://web.hungryhub.com/restaurants/redtail-bar-by-zouk-singapore</t>
  </si>
  <si>
    <t>Clarke Quay, River Valley</t>
  </si>
  <si>
    <t>https://web.hungryhub.com/restaurants/warm-up-cafe-mackenzie-road-singapore</t>
  </si>
  <si>
    <t>Little India</t>
  </si>
  <si>
    <t>Warm Up Cafe @ The Star Vista</t>
  </si>
  <si>
    <t>https://web.hungryhub.com/restaurants/warm-up-cafe-the-star-vista-singapore</t>
  </si>
  <si>
    <t>Buona Vista</t>
  </si>
  <si>
    <t>https://web.hungryhub.com/restaurants/warm-up-cafe-grantral-mall-macpherson-singapore</t>
  </si>
  <si>
    <t>D'tales Eatery</t>
  </si>
  <si>
    <t>ดีเทลส์ อีทเทอรี่</t>
  </si>
  <si>
    <t>https://web.hungryhub.com/restaurants/d-tales-eatery-bangkok</t>
  </si>
  <si>
    <t>International, Chinese, Italian, French, Japanese, Fusion, American, Thai, Thai Isaan, Thai Southern, Thai Northern, Steakhouse</t>
  </si>
  <si>
    <t>Sanitwong Bites &amp; Brews</t>
  </si>
  <si>
    <t>สนิทวงศ์ ไบตส์ แอนด์ บรูวส์</t>
  </si>
  <si>
    <t>https://web.hungryhub.com/restaurants/sanitwong-bites-brews-bangkok</t>
  </si>
  <si>
    <t>Bangkok Noi, Thonburi</t>
  </si>
  <si>
    <t>Mediterranean, Thai</t>
  </si>
  <si>
    <t>https://web.hungryhub.com/restaurants/ilmiri-korean-fusion-cuisine-singapore</t>
  </si>
  <si>
    <t>Boat Quay, Clarke Quay, Raffles Place</t>
  </si>
  <si>
    <t>Whale Klang Krung by Na Klongwan</t>
  </si>
  <si>
    <t>วาฬกลางกรุง by ณ คลองวาฬ</t>
  </si>
  <si>
    <t>https://web.hungryhub.com/restaurants/whale-klang-krung-by-na-klongwan-bangkok</t>
  </si>
  <si>
    <t>Happy Tummy Seafood Bar (Pattaya)</t>
  </si>
  <si>
    <t>แฮปปี้ ทัมมี่ ซี ฟู้ด บาร์ (พัทยา)</t>
  </si>
  <si>
    <t>https://web.hungryhub.com/restaurants/happy-tummy-seafood-bar-pattaya</t>
  </si>
  <si>
    <t>Yakiniku Marukyu Ito 焼肉丸久伊藤</t>
  </si>
  <si>
    <t>ยากินิกุ มารุกิว อิโต</t>
  </si>
  <si>
    <t>https://web.hungryhub.com/restaurants/yakiniku-marukyu-ito-bangkok</t>
  </si>
  <si>
    <t>Mama Yaya</t>
  </si>
  <si>
    <t>มาม่า ยาย่า</t>
  </si>
  <si>
    <t>https://web.hungryhub.com/restaurants/mama-yaya-bangkok</t>
  </si>
  <si>
    <t>Dulce Casa de Pan</t>
  </si>
  <si>
    <t>ดูลเซ่ คาซ่า เดอ ปัง</t>
  </si>
  <si>
    <t>https://web.hungryhub.com/restaurants/dulce-casa-de-pan-bangkok</t>
  </si>
  <si>
    <t>Fusion, International, American, Thai, German, Spanish, European</t>
  </si>
  <si>
    <t>ALRAY Fish &amp; Chips</t>
  </si>
  <si>
    <t>อัลเรย์ ฟิช แอนด์ ชิปส์</t>
  </si>
  <si>
    <t>https://web.hungryhub.com/restaurants/alray-fish-chips-bangkok</t>
  </si>
  <si>
    <t>Samanchon</t>
  </si>
  <si>
    <t>สำราญชน</t>
  </si>
  <si>
    <t>https://web.hungryhub.com/restaurants/samanchon-bangkok</t>
  </si>
  <si>
    <t>D'Tapas by El Tapeo</t>
  </si>
  <si>
    <t>https://web.hungryhub.com/restaurants/d-tapas-by-el-tapeo-bangkok</t>
  </si>
  <si>
    <t>Paella House - Tapas &amp; Wine Bar by El Tapeo</t>
  </si>
  <si>
    <t>https://web.hungryhub.com/restaurants/paella-house-tapas-wine-bar-by-el-tapeo-bangkok</t>
  </si>
  <si>
    <t>El Tapeo</t>
  </si>
  <si>
    <t>เอล ตาเปโอ</t>
  </si>
  <si>
    <t>https://web.hungryhub.com/restaurants/el-tapeo-bangkok</t>
  </si>
  <si>
    <t>Sompohnpak Isaan So Good</t>
  </si>
  <si>
    <t>สมพรปาก อีสานโซกู้ด</t>
  </si>
  <si>
    <t>https://web.hungryhub.com/restaurants/sompohnpak-isaan-so-good-bangkok</t>
  </si>
  <si>
    <t>Snobbish Restaurant &amp; Bar</t>
  </si>
  <si>
    <t>สนอบบิช เรสเตอรองท์ แอนด์ บาร์</t>
  </si>
  <si>
    <t>https://web.hungryhub.com/restaurants/snobbish-restaurant-bar-bangkok</t>
  </si>
  <si>
    <t>Indigo Bar at Bay Beach Resort Jomtien (Pattaya)</t>
  </si>
  <si>
    <t>อินดิโก้บาร์ เบย์บีชรีสอร์ท จอมเทียน (พัทยา)</t>
  </si>
  <si>
    <t>https://web.hungryhub.com/restaurants/indigo-bar-at-bay-beach-resort-jomtien-pattaya</t>
  </si>
  <si>
    <t>https://web.hungryhub.com/restaurants/bar-cicheti-singapore</t>
  </si>
  <si>
    <t>Chinatown, Outram, Tanjong Pagar</t>
  </si>
  <si>
    <t>https://web.hungryhub.com/restaurants/wild-child-pizzette-singapore</t>
  </si>
  <si>
    <t>https://web.hungryhub.com/restaurants/forma-singapore</t>
  </si>
  <si>
    <t>Joo Chiat</t>
  </si>
  <si>
    <t>Joo Chiat, Katong</t>
  </si>
  <si>
    <t>Dolphin Restaurant at Bay Beach Resort Jomtien (Pattaya)</t>
  </si>
  <si>
    <t>ดอลฟิน เรสเตอรองท์ เบย์บีชรีสอร์ท จอมเทียน (พัทยา)</t>
  </si>
  <si>
    <t>https://web.hungryhub.com/restaurants/dolphin-restaurant-at-bay-beach-resort-jomtien-pattaya</t>
  </si>
  <si>
    <t>International, Fusion, American, Thai, Steakhouse</t>
  </si>
  <si>
    <t>Com Nieu An La Ghien</t>
  </si>
  <si>
    <t>https://web.hungryhub.com/restaurants/com-nieu-an-la-ghien-singapore</t>
  </si>
  <si>
    <t>Bounce Burger</t>
  </si>
  <si>
    <t>เบ๊านซ์ เบอร์เกอร์</t>
  </si>
  <si>
    <t>https://web.hungryhub.com/restaurants/bounce-burger-bangkok</t>
  </si>
  <si>
    <t>American, Fusion, European</t>
  </si>
  <si>
    <t>สโมสร วัน แบงค็อก</t>
  </si>
  <si>
    <t>https://web.hungryhub.com/restaurants/samosorn-one-bangkok</t>
  </si>
  <si>
    <t>Lau Nuong An La Ghien</t>
  </si>
  <si>
    <t>https://web.hungryhub.com/restaurants/lau-nuong-an-la-ghien-singapore</t>
  </si>
  <si>
    <t>Geylang, Kallang</t>
  </si>
  <si>
    <t>An La Ghien Hotpot &amp; BBQ</t>
  </si>
  <si>
    <t>https://web.hungryhub.com/restaurants/an-la-ghien-hotpot-bbq-singapore</t>
  </si>
  <si>
    <t>DNA BISTRO</t>
  </si>
  <si>
    <t>https://web.hungryhub.com/restaurants/dna-bistro-singapore</t>
  </si>
  <si>
    <t>Jurong East</t>
  </si>
  <si>
    <t>Vision Bistro</t>
  </si>
  <si>
    <t>https://web.hungryhub.com/restaurants/vision-bistro-singapore</t>
  </si>
  <si>
    <t>https://web.hungryhub.com/restaurants/an-la-ghien-5-singapore</t>
  </si>
  <si>
    <t>Com Tam An La Ghien</t>
  </si>
  <si>
    <t>https://web.hungryhub.com/restaurants/com-tam-an-la-ghien-singapore</t>
  </si>
  <si>
    <t>Bedok</t>
  </si>
  <si>
    <t>Bay Beach Resort Jomtien Pattaya Staycation (Pattaya)</t>
  </si>
  <si>
    <t>เบย์บีชรีสอร์ท จอมเทียน พัทยา สเตเคชั่น (พัทยา)</t>
  </si>
  <si>
    <t>https://web.hungryhub.com/restaurants/bay-beach-resort-jomtien-pattaya-staycation-pattaya</t>
  </si>
  <si>
    <t>Cafe Chilli One Bangkok</t>
  </si>
  <si>
    <t>คาเฟ่ ชิลลี่ วัน แบงค็อก</t>
  </si>
  <si>
    <t>https://web.hungryhub.com/restaurants/cafe-chilli-one-bangkok</t>
  </si>
  <si>
    <t>Thai, Thai Isaan, Thai Northern</t>
  </si>
  <si>
    <t>เซริน่า เจแปนนิส เทปันยากิ</t>
  </si>
  <si>
    <t>https://web.hungryhub.com/restaurants/serina-japanese-teppanyaki-bangkok</t>
  </si>
  <si>
    <t>Erzab Chaewhon Onnut</t>
  </si>
  <si>
    <t>เออแซ่บ แจ่วฮ้อน อ่อนนุช</t>
  </si>
  <si>
    <t>https://web.hungryhub.com/restaurants/erzab-chaewhon-onnut-bangkok</t>
  </si>
  <si>
    <t>Viengviet Bang Yai</t>
  </si>
  <si>
    <t>เวียงเวียต เฝอบาร์ บางใหญ่</t>
  </si>
  <si>
    <t>https://web.hungryhub.com/restaurants/viengviet-bang-yai-bangkok</t>
  </si>
  <si>
    <t>https://web.hungryhub.com/restaurants/mizuya-omakase-singapore</t>
  </si>
  <si>
    <t>Tanjong Pagar</t>
  </si>
  <si>
    <t>Brew Moon Craft Beer &amp; Eatery</t>
  </si>
  <si>
    <t>บรูมูน คราฟต์เบียร์ แอนด์ อีทเทอรี่</t>
  </si>
  <si>
    <t>https://web.hungryhub.com/restaurants/brew-moon-craft-beer-eatery-bangkok</t>
  </si>
  <si>
    <t>Thai, Chinese, Italian, International</t>
  </si>
  <si>
    <t>Tropicana At NH Bangkok Sukhumvit Boulevard</t>
  </si>
  <si>
    <t>ทรอปิคานา แอท เอ็นเอช กรุงเทพฯ สุขุมวิท บูเลอวาร์ด</t>
  </si>
  <si>
    <t>https://web.hungryhub.com/restaurants/tropicana-at-nh-bangkok-sukhumvit-boulevard</t>
  </si>
  <si>
    <t>Khlong Toei, Watthana, Bangkok</t>
  </si>
  <si>
    <t>International, Indian, American, Thai, Mediterranean, Middle Eastern</t>
  </si>
  <si>
    <t>SEASONS Eatery Bar Poolside at NH Bangkok Sukhumvit Boulevard</t>
  </si>
  <si>
    <t>ซีซั่นส์ อีทเทอรี่ บาร์ พูลไซด์ เอ็นเอช แบงคอก สุขุมวิท บูเลอวาร์ด</t>
  </si>
  <si>
    <t>https://web.hungryhub.com/restaurants/seasons-eatery-bar-poolside-at-nh-bangkok-sukhumvit-boulevard</t>
  </si>
  <si>
    <t>International, Fusion, American, Thai, Middle Eastern</t>
  </si>
  <si>
    <t>Pulsii Woodfire &amp; Bar</t>
  </si>
  <si>
    <t>https://web.hungryhub.com/restaurants/pulsii-woodfire-bar-singapore</t>
  </si>
  <si>
    <t>European, Italian, French, Japanese, Fusion</t>
  </si>
  <si>
    <t>Suea Noi Mookrata</t>
  </si>
  <si>
    <t>เสือน้อยหมูกระทะ</t>
  </si>
  <si>
    <t>https://web.hungryhub.com/restaurants/suea-noi-mookrata-bangkok</t>
  </si>
  <si>
    <t>Mata Garden</t>
  </si>
  <si>
    <t>https://web.hungryhub.com/restaurants/mata-garden-bangkok</t>
  </si>
  <si>
    <t>Indian, International</t>
  </si>
  <si>
    <t>An La Ghien</t>
  </si>
  <si>
    <t>https://web.hungryhub.com/restaurants/an-la-ghien-singapore</t>
  </si>
  <si>
    <t>Bedok, Chinatown, Geylang, Jurong East, Kallang</t>
  </si>
  <si>
    <t>Paksarong</t>
  </si>
  <si>
    <t>ผักสร่ง</t>
  </si>
  <si>
    <t>https://web.hungryhub.com/restaurants/paksarong-bangkok</t>
  </si>
  <si>
    <t>Vietnamese, Thai Isaan</t>
  </si>
  <si>
    <t>https://web.hungryhub.com/restaurants/fook-kin-singapore</t>
  </si>
  <si>
    <t>Orchard, Somerset</t>
  </si>
  <si>
    <t>Temmor Shabu</t>
  </si>
  <si>
    <t>เต็มหม้อชาบู</t>
  </si>
  <si>
    <t>https://web.hungryhub.com/restaurants/temmor-shabu-bangkok</t>
  </si>
  <si>
    <t>JC Stars Cafe</t>
  </si>
  <si>
    <t>เจซี สตาร์ คาเฟ่</t>
  </si>
  <si>
    <t>https://web.hungryhub.com/restaurants/jc-stars-cafe-bangkok</t>
  </si>
  <si>
    <t>Bang Khen, Bangkok</t>
  </si>
  <si>
    <t>Thai, Italian, International, Vietnamese, Thai Isaan, Thai Northern, Steakhouse</t>
  </si>
  <si>
    <t>Sweet Pista Ekkamai</t>
  </si>
  <si>
    <t>สวีท พิสต้า เอกมัย</t>
  </si>
  <si>
    <t>https://web.hungryhub.com/restaurants/sweet-pista-ekkamai-bangkok</t>
  </si>
  <si>
    <t>The Stationed Lat Krabang 16</t>
  </si>
  <si>
    <t>ประจำการ ณ ลาดกระบัง 16</t>
  </si>
  <si>
    <t>https://web.hungryhub.com/restaurants/the-stationed-lat-krabang-16-bangkok</t>
  </si>
  <si>
    <t>Lat Krabang, Bangkok</t>
  </si>
  <si>
    <t>Than Rice Bowl &amp; Coffee Eakkamai 12</t>
  </si>
  <si>
    <t>ธาญ ไรซ์โบลว์ แอนด์ คอฟฟี่ เอกมัย 12</t>
  </si>
  <si>
    <t>https://web.hungryhub.com/restaurants/than-rice-bowl-coffee-eakkamai-12-bangkok</t>
  </si>
  <si>
    <t>Than Rice Bowl &amp; Coffee Komfort Place Ratchayothin</t>
  </si>
  <si>
    <t>ธาญ ไรซ์โบลว์ แอนด์ คอฟฟี่ คอมฟอร์ทเพลส รัชโยธิน</t>
  </si>
  <si>
    <t>https://web.hungryhub.com/restaurants/than-rice-bowl-coffee-komfort-place-ratchayothin-bangkok</t>
  </si>
  <si>
    <t>Aground Cafe And Restaurant</t>
  </si>
  <si>
    <t>อะกราวด์ คาเฟ่ แอนด์ เรสเตอรองท์</t>
  </si>
  <si>
    <t>https://web.hungryhub.com/restaurants/aground-cafe-and-restaurant-bangkok</t>
  </si>
  <si>
    <t>European, Italian, Fusion, American</t>
  </si>
  <si>
    <t>Lengolf</t>
  </si>
  <si>
    <t>https://web.hungryhub.com/restaurants/lengolf-bangkok</t>
  </si>
  <si>
    <t>Okina Izakaya</t>
  </si>
  <si>
    <t>โอกินา อิซากายะ</t>
  </si>
  <si>
    <t>https://web.hungryhub.com/restaurants/okina-izakaya-nonthaburi</t>
  </si>
  <si>
    <t>Tom Toon Shabu Siam Square</t>
  </si>
  <si>
    <t>ต้มตุ๋นชาบู สยามสแควร์</t>
  </si>
  <si>
    <t>https://web.hungryhub.com/restaurants/tom-toon-shabu-siam-square-bangkok</t>
  </si>
  <si>
    <t>Man &amp; Machine Cafe</t>
  </si>
  <si>
    <t>แมน แมชชีน คาเฟ่</t>
  </si>
  <si>
    <t>https://web.hungryhub.com/restaurants/man-machine-cafe-bangkok</t>
  </si>
  <si>
    <t>Yummhee Yummy</t>
  </si>
  <si>
    <t>ยำหมี Yummy</t>
  </si>
  <si>
    <t>https://web.hungryhub.com/restaurants/yummhee-yummy-bangkok</t>
  </si>
  <si>
    <t>Bu Lan Dun Mek</t>
  </si>
  <si>
    <t>บุหลันดั้นเมฆ</t>
  </si>
  <si>
    <t>https://web.hungryhub.com/restaurants/bu-lan-dun-mek-bangkok</t>
  </si>
  <si>
    <t>Yan Nawa, Samut Prakan</t>
  </si>
  <si>
    <t>Thai, Chinese, Thai Northern</t>
  </si>
  <si>
    <t>Casa Lapin Sukhumvit 20</t>
  </si>
  <si>
    <t>คาซ่า ลาแปง สุขุมวิท 20</t>
  </si>
  <si>
    <t>https://web.hungryhub.com/restaurants/casa-lapin-sukhumvit-20-bangkok</t>
  </si>
  <si>
    <t>Casa Lapin Silom 13</t>
  </si>
  <si>
    <t>คาซ่า ลาแปง สีลม 13</t>
  </si>
  <si>
    <t>https://web.hungryhub.com/restaurants/casa-lapin-silom-13-bangkok</t>
  </si>
  <si>
    <t>ก.39 Pork BBQ - Butter Grill - Shabu, Kaset-Nawamin</t>
  </si>
  <si>
    <t>ก.39 หมูกระทะ-ย่างเนย-ชาบู เกษตร-นวมินทร์</t>
  </si>
  <si>
    <t>https://web.hungryhub.com/restaurants/39-pork-bbq-butter-grill-shabu-kaset-nawamin-bangkok</t>
  </si>
  <si>
    <t>House of Chandra Nakhon Pathom</t>
  </si>
  <si>
    <t>House of Chandra - เสน่ห์จันทน์ นครปฐม</t>
  </si>
  <si>
    <t>https://web.hungryhub.com/restaurants/house-of-chandra-nakhon-pathom-bangkok</t>
  </si>
  <si>
    <t>House of Chandra Central Nakhon Pathom</t>
  </si>
  <si>
    <t>House of Chandra - เสน่ห์จันทน์ เซ็นทรัล นครปฐม</t>
  </si>
  <si>
    <t>https://web.hungryhub.com/restaurants/house-of-chandra-central-nakhon-pathom-bangkok</t>
  </si>
  <si>
    <t>Krua Ros Saeb (Nakhon Pathom)</t>
  </si>
  <si>
    <t>ครัวรสแซ๊ป (นครปฐม)</t>
  </si>
  <si>
    <t>https://web.hungryhub.com/restaurants/krua-ros-saeb-nakhon-pathom</t>
  </si>
  <si>
    <t>Thai, Chinese, Vietnamese, Thai Isaan</t>
  </si>
  <si>
    <t>Mon</t>
  </si>
  <si>
    <t>โมน</t>
  </si>
  <si>
    <t>https://web.hungryhub.com/restaurants/mon-bangkok</t>
  </si>
  <si>
    <t>Fragment Dining</t>
  </si>
  <si>
    <t>https://web.hungryhub.com/restaurants/fragment-dining-singapore</t>
  </si>
  <si>
    <t>Clementi</t>
  </si>
  <si>
    <t>Fusion, Singaporean</t>
  </si>
  <si>
    <t>Embassy Room La Marina at Park Hyatt Bangkok</t>
  </si>
  <si>
    <t>เอ็มบาสซี่ รูม ลา มารีน่า แอท พาร์ค ไฮแอท กรุงเทพฯ</t>
  </si>
  <si>
    <t>https://web.hungryhub.com/restaurants/embassy-room-la-marina-at-park-hyatt-bangkok</t>
  </si>
  <si>
    <t>Thale at Akara Hotel (Pattaya)</t>
  </si>
  <si>
    <t>ทะเล แอท อครา โฮเทล (พัทยา)</t>
  </si>
  <si>
    <t>https://web.hungryhub.com/restaurants/thale-at-akara-hotel-pattaya</t>
  </si>
  <si>
    <t>Nami Sushi (Phuket)</t>
  </si>
  <si>
    <t>นามิ ซูชิ (ภูเก็ต)</t>
  </si>
  <si>
    <t>https://web.hungryhub.com/restaurants/nami-sushi-phuket</t>
  </si>
  <si>
    <t>Glai Hwor</t>
  </si>
  <si>
    <t>ไกลหวอ</t>
  </si>
  <si>
    <t>https://web.hungryhub.com/restaurants/glai-hwor-bangkok</t>
  </si>
  <si>
    <t>Republic Bar and Lounge At The Ritz-Carlton, Millenia Singapore</t>
  </si>
  <si>
    <t>https://web.hungryhub.com/restaurants/republic-bar-and-lounge-at-the-ritz-carlton-millenia-singapore</t>
  </si>
  <si>
    <t>Marina Bay, Promenade</t>
  </si>
  <si>
    <t>International, American, European, Singaporean</t>
  </si>
  <si>
    <t>https://web.hungryhub.com/restaurants/colony-at-the-ritz-carlton-millenia-singapore</t>
  </si>
  <si>
    <t>International, Singaporean</t>
  </si>
  <si>
    <t>La Bisque at Le Bali Resort &amp; Spa (Pattaya)</t>
  </si>
  <si>
    <t>https://web.hungryhub.com/restaurants/la-bisque-at-le-bali-resort-spa-pattaya</t>
  </si>
  <si>
    <t>Thai, Italian, Fusion, Cuban</t>
  </si>
  <si>
    <t>SPICE Thai Cuisine and Bar</t>
  </si>
  <si>
    <t>https://web.hungryhub.com/restaurants/spice-thai-cuisine-and-bar-bangkok</t>
  </si>
  <si>
    <t>Le' Bali Resort And Spa Staycation (Pattaya)</t>
  </si>
  <si>
    <t>เลอ บาหลี รีสอร์ท แอนด์ สปา สเตเคชั่น (พัทยา)</t>
  </si>
  <si>
    <t>https://web.hungryhub.com/restaurants/le-bali-resort-and-spa-staycation-pattaya</t>
  </si>
  <si>
    <t>Yi Pin Xiang Bang Rak</t>
  </si>
  <si>
    <t>ยี่ผิ่ง บางรัก</t>
  </si>
  <si>
    <t>https://web.hungryhub.com/restaurants/yi-pin-xiang-bang-rak-bangkok</t>
  </si>
  <si>
    <t>Yi Pin Xiang Rama 4</t>
  </si>
  <si>
    <t>ยี่ผิ่ง พระราม 4</t>
  </si>
  <si>
    <t>https://web.hungryhub.com/restaurants/yi-pin-xiang-rama-4-bangkok</t>
  </si>
  <si>
    <t>Timber &amp; Toast at Le Bali Resort &amp; Spa (Pattaya)</t>
  </si>
  <si>
    <t>https://web.hungryhub.com/restaurants/timber-toast-at-le-bali-resort-spa-pattaya</t>
  </si>
  <si>
    <t>Zaap Classic The Mall Thapra</t>
  </si>
  <si>
    <t>แซ่บคลาสสิก เดอะมอลล์ ท่าพระ</t>
  </si>
  <si>
    <t>https://web.hungryhub.com/restaurants/zaap-classic-the-mall-thapra-bangkok</t>
  </si>
  <si>
    <t>Yanghin Seuton Geulil Rama 4</t>
  </si>
  <si>
    <t>ย่างหิน ซูตอน เกอลิล พระราม 4</t>
  </si>
  <si>
    <t>https://web.hungryhub.com/restaurants/yanghin-seuton-geulil-rama-4-bangkok</t>
  </si>
  <si>
    <t>Korean, Fusion, Thai</t>
  </si>
  <si>
    <t>Siri Nhemneaung</t>
  </si>
  <si>
    <t>ศิริ แหนมเนือง</t>
  </si>
  <si>
    <t>https://web.hungryhub.com/restaurants/siri-nhemneaung-bangkok</t>
  </si>
  <si>
    <t>ISEA Sky &amp; The Jetty At Veranda Resort Na Jomtien (Pattaya)</t>
  </si>
  <si>
    <t>ไอซี สกาย &amp; เดอะ เจตตี้วีรันดา รีสอร์ท ณ จอมเทียน (พัทยา)</t>
  </si>
  <si>
    <t>https://web.hungryhub.com/restaurants/isea-sky-the-jetty-at-veranda-resort-na-jomtien-pattaya</t>
  </si>
  <si>
    <t>International, Italian, Fusion, Steakhouse</t>
  </si>
  <si>
    <t>Khun Toom Kitchen Saimai Avenue</t>
  </si>
  <si>
    <t>ครัวคุณตุ้ม สายไหมอเวนิว</t>
  </si>
  <si>
    <t>https://web.hungryhub.com/restaurants/khun-toom-kitchen-saimai-avenue-bangkok</t>
  </si>
  <si>
    <t>501 Home Cook</t>
  </si>
  <si>
    <t>https://web.hungryhub.com/restaurants/501-home-cook-bangkok</t>
  </si>
  <si>
    <t>โชโกะ โอมากาเสะ</t>
  </si>
  <si>
    <t>https://web.hungryhub.com/restaurants/shoko-omakase-bangkok</t>
  </si>
  <si>
    <t>Bombay 2 Beirut</t>
  </si>
  <si>
    <t>https://web.hungryhub.com/restaurants/bombay-2-beirut-bangkok</t>
  </si>
  <si>
    <t>Indian, Lebanese</t>
  </si>
  <si>
    <t>OXBO At Millennium Hilton Bangkok</t>
  </si>
  <si>
    <t>อ็อกซ์โบ แอท มิลเลนเนียม ฮิลตัน กรุงเทพฯ</t>
  </si>
  <si>
    <t>https://web.hungryhub.com/restaurants/oxbo-at-millennium-hilton-bangkok</t>
  </si>
  <si>
    <t>CHANAN Japanese Cuisine (Samut Sakhon)</t>
  </si>
  <si>
    <t>ชานัน เจแปนนีส คุยซีน (สมุทรสาคร)</t>
  </si>
  <si>
    <t>https://web.hungryhub.com/restaurants/chanan-japanese-cuisine-samut-sakhon-bangkok</t>
  </si>
  <si>
    <t>Bawarchi Rooftop At Solitaire Bangkok Sukhumvit 11</t>
  </si>
  <si>
    <t>บาวาร์ชิ รูฟท็อป แอท โซลิแทร์ แบงค็อก สุขุมวิท 11</t>
  </si>
  <si>
    <t>https://web.hungryhub.com/restaurants/bawarchi-rooftop-at-solitaire-bangkok-sukhumvit-11</t>
  </si>
  <si>
    <t>Matsuo Izakaya</t>
  </si>
  <si>
    <t>https://web.hungryhub.com/restaurants/matsuo-izakaya-bangkok</t>
  </si>
  <si>
    <t>Winkin Scintilla (Rayong)</t>
  </si>
  <si>
    <t>วินกิ้น คาเฟ่ ซิลเทลล่า (ระยอง)</t>
  </si>
  <si>
    <t>https://web.hungryhub.com/restaurants/winkin-scintilla-rayong</t>
  </si>
  <si>
    <t>Thai, Indian, Chinese, Japanese, Korean, European</t>
  </si>
  <si>
    <t>Submarin Bar</t>
  </si>
  <si>
    <t>ซับมาริน บาร์</t>
  </si>
  <si>
    <t>https://web.hungryhub.com/restaurants/submarin-bar-bangkok</t>
  </si>
  <si>
    <t>Kanomjeenyoksod</t>
  </si>
  <si>
    <t>ขนมจีนยกซด</t>
  </si>
  <si>
    <t>https://web.hungryhub.com/restaurants/kanomjeenyoksod-bangkok</t>
  </si>
  <si>
    <t>Theatre Residence Staycation</t>
  </si>
  <si>
    <t>เธียเตอร์ เรสซิเดนซ์ สเตเคชั่น</t>
  </si>
  <si>
    <t>https://web.hungryhub.com/restaurants/theatre-residence-staycation-bangkok-thailand-5438</t>
  </si>
  <si>
    <t>Isaa Isan</t>
  </si>
  <si>
    <t>อีสาอีสาน</t>
  </si>
  <si>
    <t>https://web.hungryhub.com/restaurants/isaa-isan-bangkok</t>
  </si>
  <si>
    <t>Wagyusun Sukhumvit 22</t>
  </si>
  <si>
    <t>วากิวซัน สุขุมวิท 22</t>
  </si>
  <si>
    <t>https://web.hungryhub.com/restaurants/wagyusun-sukhumvit-22-bangkok</t>
  </si>
  <si>
    <t>Nigiwai Shabu &amp; Sushi Buffet Saimai</t>
  </si>
  <si>
    <t>นิกิวาอิ ชาบู แอนด์ ซูชิ บุฟเฟ่ต์ สายไหม</t>
  </si>
  <si>
    <t>https://web.hungryhub.com/restaurants/nigiwai-shabu-sushi-buffet-saimai-bangkok</t>
  </si>
  <si>
    <t>Tarn Ayutthaya (Ayutthaya)</t>
  </si>
  <si>
    <t>ธาร (อยุธยา)</t>
  </si>
  <si>
    <t>https://web.hungryhub.com/restaurants/tarn-ayutthaya-ayutthaya</t>
  </si>
  <si>
    <t>Jindarin Cafe (Nakhon Ratchasima)</t>
  </si>
  <si>
    <t>จินดาริน คาเฟ่ (นครราชสีมา)</t>
  </si>
  <si>
    <t>https://web.hungryhub.com/restaurants/jindarin-cafe-nakhon-ratchasima-khao-yai</t>
  </si>
  <si>
    <t>Theatre Riverside</t>
  </si>
  <si>
    <t>เธียเตอร์ ริเวอร์ไซด์</t>
  </si>
  <si>
    <t>https://web.hungryhub.com/restaurants/theatre-riverside-bangkok</t>
  </si>
  <si>
    <t>Jindarin Villas Staycation (Nakhon Ratchasima)</t>
  </si>
  <si>
    <t>จินดาริน วิลล่า สเตเคชั่น (นครราชสีมา)</t>
  </si>
  <si>
    <t>https://web.hungryhub.com/restaurants/jindarin-villas-staycation-nakhon-ratchasima-khao-yai</t>
  </si>
  <si>
    <t>Jinshin Omakase</t>
  </si>
  <si>
    <t>จินชิน โอมากาเสะ</t>
  </si>
  <si>
    <t>https://web.hungryhub.com/restaurants/jinshin-omakase-bangkok</t>
  </si>
  <si>
    <t>Yan Ting at St. Regis Singapore</t>
  </si>
  <si>
    <t>https://web.hungryhub.com/restaurants/yan-ting-at-st-regis-singapore</t>
  </si>
  <si>
    <t>Tanglin</t>
  </si>
  <si>
    <t>The Astor Grill at The St. Regis Singapore</t>
  </si>
  <si>
    <t>https://web.hungryhub.com/restaurants/the-astor-grill-at-the-st-regis-singapore</t>
  </si>
  <si>
    <t>Astor Bar at The St. Regis Singapore</t>
  </si>
  <si>
    <t>https://web.hungryhub.com/restaurants/astor-bar-at-the-st-regis-singapore</t>
  </si>
  <si>
    <t>Jud Jaritz Eatery</t>
  </si>
  <si>
    <t>จัดจริต อีทเทอรี่</t>
  </si>
  <si>
    <t>https://web.hungryhub.com/restaurants/jud-jaritz-eatery-bangkok</t>
  </si>
  <si>
    <t>Don Mueang, Nonthaburi</t>
  </si>
  <si>
    <t>Fusion, Italian, Thai, Steakhouse</t>
  </si>
  <si>
    <t>Twelve Flavours</t>
  </si>
  <si>
    <t>https://web.hungryhub.com/restaurants/twelve-flavours-singapore</t>
  </si>
  <si>
    <t>Tampines</t>
  </si>
  <si>
    <t>Badasga Beach Club (Chonburi)</t>
  </si>
  <si>
    <t>บาดาสก้า บีชคลับ (ชลบุรี)</t>
  </si>
  <si>
    <t>https://web.hungryhub.com/restaurants/badasga-beach-club-chonburi-pattaya</t>
  </si>
  <si>
    <t>Kraft Cafe At Mowa Bangkok</t>
  </si>
  <si>
    <t>คราฟท์ คาเฟ่ แอท โมวา กรุงเทพฯ</t>
  </si>
  <si>
    <t>https://web.hungryhub.com/restaurants/kraft-cafe-at-mowa-bangkok</t>
  </si>
  <si>
    <t>Bangkok Noi, Bangkok</t>
  </si>
  <si>
    <t>The Eleven Riverside</t>
  </si>
  <si>
    <t>เดอะ อีเลฟเว่น ริเวอร์ไซด์</t>
  </si>
  <si>
    <t>https://web.hungryhub.com/restaurants/the-eleven-riverside-bangkok</t>
  </si>
  <si>
    <t>Thonburi, Bangkok</t>
  </si>
  <si>
    <t>Picante At Centara Korat (Nakhon Ratchasima)</t>
  </si>
  <si>
    <t>พิกันเต้ แอท เซ็นทารา โคราช (นครราชสีมา)</t>
  </si>
  <si>
    <t>https://web.hungryhub.com/restaurants/picante-at-centara-korat-nakhon-ratchasima-bangkok</t>
  </si>
  <si>
    <t>Steakhouse, International, American, European, Australian</t>
  </si>
  <si>
    <t>Laohu Shabu Buffet</t>
  </si>
  <si>
    <t>เหลาฮู่ชาบู</t>
  </si>
  <si>
    <t>https://web.hungryhub.com/restaurants/laohu-shabu-buffet-bangkok</t>
  </si>
  <si>
    <t>https://web.hungryhub.com/restaurants/hai-tien-lo-at-pan-pacific-hotel-singapore</t>
  </si>
  <si>
    <t>Living Room at Park Hyatt Bangkok</t>
  </si>
  <si>
    <t>https://web.hungryhub.com/restaurants/living-room-at-park-hyatt-bangkok-thailand</t>
  </si>
  <si>
    <t>Keyaki at Pan Pacific Hotel Singapore</t>
  </si>
  <si>
    <t>https://web.hungryhub.com/restaurants/keyaki-at-pan-pacific-hotel-singapore</t>
  </si>
  <si>
    <t>Promenade</t>
  </si>
  <si>
    <t>https://web.hungryhub.com/restaurants/pacific-emporium-at-pan-pacific-hotel-singapore</t>
  </si>
  <si>
    <t>https://web.hungryhub.com/restaurants/the-canteen-by-enjoy-singapore</t>
  </si>
  <si>
    <t>Jalan Besar, Lavender, Serangoon</t>
  </si>
  <si>
    <t>https://web.hungryhub.com/restaurants/enjoy-eating-house-and-bar-singapore</t>
  </si>
  <si>
    <t>Orchard, Bukit Timah</t>
  </si>
  <si>
    <t>Konlamoh</t>
  </si>
  <si>
    <t>คนละหม้อ</t>
  </si>
  <si>
    <t>https://web.hungryhub.com/restaurants/konlamoh-bangkok</t>
  </si>
  <si>
    <t>Pachi Bangkok</t>
  </si>
  <si>
    <t>ภาชี บางกอก</t>
  </si>
  <si>
    <t>https://web.hungryhub.com/restaurants/pachi-bangkok</t>
  </si>
  <si>
    <t>https://web.hungryhub.com/restaurants/edge-at-pan-pacific-hotel-singapore</t>
  </si>
  <si>
    <t>Sushi Hiro Shabu Buffet The Crystal SB Ratchapruek</t>
  </si>
  <si>
    <t>ซูชิ ฮิโระ ชาบู บุฟเฟต์ เดอะ คริสตัล เอสบี ราชพฤกษ์</t>
  </si>
  <si>
    <t>https://web.hungryhub.com/restaurants/sushi-hiro-shabu-buffet-the-crystal-sb-ratchapruek-bangkok</t>
  </si>
  <si>
    <t>New Horizon Cruise Terminal 21 Rama 3</t>
  </si>
  <si>
    <t>https://web.hungryhub.com/restaurants/new-horizon-cruise-terminal-21-rama-3-bangkok</t>
  </si>
  <si>
    <t>Yenjit Cafe</t>
  </si>
  <si>
    <t>เย็นจิต คาเฟ่</t>
  </si>
  <si>
    <t>https://web.hungryhub.com/restaurants/yenjit-cafe-bangkok</t>
  </si>
  <si>
    <t>The Beef Master MBK Center</t>
  </si>
  <si>
    <t>เดอะ บีฟ มาสเตอร์ เอ็มบีเค เซ็นเตอร์</t>
  </si>
  <si>
    <t>https://web.hungryhub.com/restaurants/the-beef-master-mbk-center-bangkok</t>
  </si>
  <si>
    <t>Pathum Wan, Phaya Thai, Bangkok</t>
  </si>
  <si>
    <t>Steakhouse, International, Thai, Thai Isaan, European</t>
  </si>
  <si>
    <t>Masons Craft Bar</t>
  </si>
  <si>
    <t>เมสันส์ คราฟท์ บาร์</t>
  </si>
  <si>
    <t>https://web.hungryhub.com/restaurants/masons-craft-bar-bangkok</t>
  </si>
  <si>
    <t>Liabduan Ramintra</t>
  </si>
  <si>
    <t>The Beef Master Nana</t>
  </si>
  <si>
    <t>เดอะ บิฟ สเตอร์ นานา</t>
  </si>
  <si>
    <t>https://web.hungryhub.com/restaurants/the-beef-master-nana-bangkok</t>
  </si>
  <si>
    <t>Steakhouse, International, Thai, European</t>
  </si>
  <si>
    <t>Kenny’s BKK Sukhumvit 31</t>
  </si>
  <si>
    <t>เคนนี่ส์ บีเคเค สุขุมวิท 31</t>
  </si>
  <si>
    <t>https://web.hungryhub.com/restaurants/kenny-s-bkk-sukhumvit-31-bangkok</t>
  </si>
  <si>
    <t>Fusion, American, Mexican, Mediterranean</t>
  </si>
  <si>
    <t>Mala Chang Jiwlong 九龙</t>
  </si>
  <si>
    <t>หมาล่าชั่งจิ่วหลง 九龙</t>
  </si>
  <si>
    <t>https://web.hungryhub.com/restaurants/mala-chang-jiwlong-bangkok</t>
  </si>
  <si>
    <t>MissMe Craft Bar</t>
  </si>
  <si>
    <t>มิสมี คราฟต์บาร์</t>
  </si>
  <si>
    <t>https://web.hungryhub.com/restaurants/missme-craft-bar-bangkok</t>
  </si>
  <si>
    <t>Akimitsu Tendon Central World</t>
  </si>
  <si>
    <t>อะคิมิสึ เทนด้ง เซ็นทรัลเวิลด์</t>
  </si>
  <si>
    <t>https://web.hungryhub.com/restaurants/akimitsu-tendon-central-world-bangkok</t>
  </si>
  <si>
    <t>Akimitsu Tendon Iconsiam</t>
  </si>
  <si>
    <t>อะคิมิสึ เทนด้ง ไอคอนสยาม</t>
  </si>
  <si>
    <t>https://web.hungryhub.com/restaurants/akimitsu-tendon-iconsiam-bangkok</t>
  </si>
  <si>
    <t>Akimitsu Tendon Central Si Racha</t>
  </si>
  <si>
    <t>อะคิมิสึ เทนด้ง เซ็นทรัลศรีราชา</t>
  </si>
  <si>
    <t>https://web.hungryhub.com/restaurants/akimitsu-tendon-central-si-racha-pattaya</t>
  </si>
  <si>
    <t>Seva.Townhall at Marriott Executive Apartments Town Hall Sukhumvit</t>
  </si>
  <si>
    <t>https://web.hungryhub.com/restaurants/seva-townhall-at-marriott-executive-apartments-town-hall-sukhumvit-bangkok</t>
  </si>
  <si>
    <t>International, Indian, Italian, Japanese, Steakhouse</t>
  </si>
  <si>
    <t>Ye Lai Xiang 夜来香 Rca 2</t>
  </si>
  <si>
    <t>กันเอง เย้หลายเชียง Rca 2</t>
  </si>
  <si>
    <t>https://web.hungryhub.com/restaurants/ye-lai-xiang-rca-2-bangkok</t>
  </si>
  <si>
    <t>รินจิ เจแปนิส ไดนิ่ง เอ็กซ์พีเรียนซ์</t>
  </si>
  <si>
    <t>https://web.hungryhub.com/restaurants/rinji-japanese-dining-experience-bangkok</t>
  </si>
  <si>
    <t>Lion Suki Mala</t>
  </si>
  <si>
    <t>ไลออน สุกี้ หม่าล่า</t>
  </si>
  <si>
    <t>https://web.hungryhub.com/restaurants/lion-suki-mala-petchaburi</t>
  </si>
  <si>
    <t>E-Cha Korean Craft Dining Ratchathewi</t>
  </si>
  <si>
    <t>อีซา โคเรียน คราฟท์ ไดนิ่ง ราชเทวี</t>
  </si>
  <si>
    <t>https://web.hungryhub.com/restaurants/e-cha-korean-craft-dining-ratchathewi-bangkok</t>
  </si>
  <si>
    <t>Ratchathewi, Bangkok</t>
  </si>
  <si>
    <t>E-Cha Korean Craft Dining Bangsaen (Chonburi)</t>
  </si>
  <si>
    <t>อีซา โคเรียน คราฟท์ ไดนิ่ง บางแสน (ชลบุรี)</t>
  </si>
  <si>
    <t>https://web.hungryhub.com/restaurants/e-cha-korean-craft-dining-bangsaen-chonburi</t>
  </si>
  <si>
    <t>Chonburi</t>
  </si>
  <si>
    <t>Bann Rommai Mookata</t>
  </si>
  <si>
    <t>บ้านร่มไม้ หมูกระทะ</t>
  </si>
  <si>
    <t>https://web.hungryhub.com/restaurants/bann-rommai-mookata-bangkok</t>
  </si>
  <si>
    <t>Bang Na, Bangkok</t>
  </si>
  <si>
    <t>Krua-Ka-Min</t>
  </si>
  <si>
    <t>ครัวขมิ้น ลาภปลาตะเพียน</t>
  </si>
  <si>
    <t>https://web.hungryhub.com/restaurants/krua-ka-min-bangkok</t>
  </si>
  <si>
    <t>Jeawhonphrayalae</t>
  </si>
  <si>
    <t>แจ่วฮ้อนพระยาแล</t>
  </si>
  <si>
    <t>https://web.hungryhub.com/restaurants/jeawhonphrayalae-bangkok</t>
  </si>
  <si>
    <t>O.neul Korean Bar 오늘</t>
  </si>
  <si>
    <t>โอนึล โคเรียน บาร์</t>
  </si>
  <si>
    <t>https://web.hungryhub.com/restaurants/o-neul-korean-bar-bangkok</t>
  </si>
  <si>
    <t>LUNA 48 Rooftop Bar at Ramada Bangkok Sukhumvit 48</t>
  </si>
  <si>
    <t>https://web.hungryhub.com/restaurants/luna-48-rooftop-bar-at-ramada-bangkok-sukhumvit-48</t>
  </si>
  <si>
    <t>Italian, International, Thai</t>
  </si>
  <si>
    <t>Gravity 87 Rooftop Lounge At Ramada Bangkok Sukhumvit 87</t>
  </si>
  <si>
    <t>https://web.hungryhub.com/restaurants/gravity-87-rooftop-lounge-at-ramada-bangkok-sukhumvit-87</t>
  </si>
  <si>
    <t>Hyde &amp; Seek One Bangkok</t>
  </si>
  <si>
    <t>ไฮด์ แอนด์ ซีค วัน แบงคอก</t>
  </si>
  <si>
    <t>https://web.hungryhub.com/restaurants/hyde-seek-one-bangkok</t>
  </si>
  <si>
    <t>Phrikkhua Kapihom The Nine Tiwanon</t>
  </si>
  <si>
    <t>พริกคั่ว กะปิหอม เดอะไนน์ ติวานนท์</t>
  </si>
  <si>
    <t>https://web.hungryhub.com/restaurants/phrikkhua-kapihom-the-nine-tiwanon-bangkok</t>
  </si>
  <si>
    <t>Phrikkhua Kapihom The Market Village Rangsit</t>
  </si>
  <si>
    <t>พริกคั่ว กะปิหอม เดอะ มาร์เก็ตวิลเลจ รังสิต</t>
  </si>
  <si>
    <t>https://web.hungryhub.com/restaurants/phrikkhua-kapihom-the-market-village-rangsit-bangkok</t>
  </si>
  <si>
    <t>Phrikkhua Kapihom HomePro Future Park Rangsit</t>
  </si>
  <si>
    <t>พริกคั่ว กะปิหอม สาขาโฮมโปร ฟิวเจอร์พาร์ครังสิต</t>
  </si>
  <si>
    <t>https://web.hungryhub.com/restaurants/phrikkhua-kapihom-homepro-future-park-rangsit-bangkok</t>
  </si>
  <si>
    <t>Phrikkhua Kapihom Robinson Lifestyle Ratchaphruek</t>
  </si>
  <si>
    <t>พริกคั่ว กะปิหอม โรบินสัน ไลฟ์สไตล์ ราชพฤกษ์</t>
  </si>
  <si>
    <t>https://web.hungryhub.com/restaurants/phrikkhua-kapihom-robinson-lifestyle-ratchaphruek-bangkok</t>
  </si>
  <si>
    <t>CIBO Bangkok</t>
  </si>
  <si>
    <t>ชีโบ้ แบงคอก</t>
  </si>
  <si>
    <t>https://web.hungryhub.com/restaurants/cibo-bangkok</t>
  </si>
  <si>
    <t>Fusion, Italian, European</t>
  </si>
  <si>
    <t>โอกุระ ครูซ</t>
  </si>
  <si>
    <t>https://web.hungryhub.com/restaurants/okura-cruise-bangkok</t>
  </si>
  <si>
    <t>Sannin No Sushi</t>
  </si>
  <si>
    <t>ซันนินโนะ ซูชิ</t>
  </si>
  <si>
    <t>https://web.hungryhub.com/restaurants/sannin-no-sushi-bangkok</t>
  </si>
  <si>
    <t>Siam Fantasy Cultural &amp; Martial Art Show At Asiatique The Riverfront</t>
  </si>
  <si>
    <t>สยามแฟนตาซี การแสดง ศิลปะวัฒนธรรมและศิลปะการต่อสู้ แอท เอเชียทีค ริเวอร์ฟร้อนท์</t>
  </si>
  <si>
    <t>https://web.hungryhub.com/restaurants/siam-fantasy-cultural-martial-art-show-at-asiatique-the-riverfront-bangkok</t>
  </si>
  <si>
    <t>Seoulful 서울풀</t>
  </si>
  <si>
    <t>โซลฟูล์</t>
  </si>
  <si>
    <t>https://web.hungryhub.com/restaurants/seoulful-bangkok</t>
  </si>
  <si>
    <t>Long Pasta</t>
  </si>
  <si>
    <t>https://web.hungryhub.com/restaurants/long-pasta-bangkok</t>
  </si>
  <si>
    <t>Maison Mizuki at Sofitel Bangkok Sukhumvit Hotel</t>
  </si>
  <si>
    <t>เมซง มิซูกิ โรงแรมโซฟิเทล สุขุมวิท</t>
  </si>
  <si>
    <t>https://web.hungryhub.com/restaurants/maison-mizuki-at-sofitel-bangkok-sukhumvit-hotel</t>
  </si>
  <si>
    <t>Fujiyama Sashimi &amp; Shabu Buffet</t>
  </si>
  <si>
    <t>ฟูจิยาม่า ซาชิมิ แอนด์ ชาบู</t>
  </si>
  <si>
    <t>https://web.hungryhub.com/restaurants/fujiyama-sashimi-shabu-buffet-bangkok</t>
  </si>
  <si>
    <t>Na Krua - Thai Cuisine Ros Mue Mae</t>
  </si>
  <si>
    <t>ณ ครัว - อาหารไทย รสมือแม่</t>
  </si>
  <si>
    <t>https://web.hungryhub.com/restaurants/na-krua-thai-cuisine-ros-mue-mae-bangkok</t>
  </si>
  <si>
    <t>Kumpoy</t>
  </si>
  <si>
    <t>คำปอย</t>
  </si>
  <si>
    <t>https://web.hungryhub.com/restaurants/kumpoy-bangkok</t>
  </si>
  <si>
    <t>Samkaew Craft Beer</t>
  </si>
  <si>
    <t>สามแก้ว Craft Beer</t>
  </si>
  <si>
    <t>https://web.hungryhub.com/restaurants/samkaew-craft-beer-bangkok</t>
  </si>
  <si>
    <t>Lannua Zaab In The Garden</t>
  </si>
  <si>
    <t>ลานนัว แซ่บ อิน ดิ การ์เด้น</t>
  </si>
  <si>
    <t>https://web.hungryhub.com/restaurants/lannua-zaab-in-the-garden-bangkok</t>
  </si>
  <si>
    <t>Imohk Imchan</t>
  </si>
  <si>
    <t>อิ่มอก อิ่มจันท์</t>
  </si>
  <si>
    <t>https://web.hungryhub.com/restaurants/imohk-imchan-bangkok</t>
  </si>
  <si>
    <t>Bigbeef Premium Halal Buffet</t>
  </si>
  <si>
    <t>บิ๊กบีฟ พรีเมี่ยม ฮาลาล บุฟเฟ่ต์</t>
  </si>
  <si>
    <t>https://web.hungryhub.com/restaurants/bigbeef-premium-halal-buffet-bangkok</t>
  </si>
  <si>
    <t>Nong Chok, Bangkok</t>
  </si>
  <si>
    <t>HEY Mookrata - Charoen Nakhon</t>
  </si>
  <si>
    <t>เฮ หมูกระทะ เจริญนคร</t>
  </si>
  <si>
    <t>https://web.hungryhub.com/restaurants/hey-mookrata-charoen-nakhon-bangkok</t>
  </si>
  <si>
    <t>https://web.hungryhub.com/restaurants/crossroads-buffet-at-singapore-marriott-tang-plaza-hotel</t>
  </si>
  <si>
    <t>The Camellia Koh Kret</t>
  </si>
  <si>
    <t>เดอะ คาเมลเลีย เกาะเกร็ด</t>
  </si>
  <si>
    <t>https://web.hungryhub.com/restaurants/the-camellia-koh-kret-bangkok</t>
  </si>
  <si>
    <t>Crossroads Cafe at Singapore Marriott Tang Plaza Hotel</t>
  </si>
  <si>
    <t>https://web.hungryhub.com/restaurants/crossroads-cafe-at-singapore-marriott-tang-plaza-hotel</t>
  </si>
  <si>
    <t>Centara Korat Staycation (Nakhon Ratchasima)</t>
  </si>
  <si>
    <t>https://web.hungryhub.com/restaurants/centara-korat-staycation-nakhon-ratchasima</t>
  </si>
  <si>
    <t>Nakhon Ratchasima</t>
  </si>
  <si>
    <t>The Empress at Royal Princess Larn Luang Hotel</t>
  </si>
  <si>
    <t>ดิ เอมเพรส แอท รอยัล ปริ๊นเซส หลาน หลวง โฮเทล</t>
  </si>
  <si>
    <t>https://web.hungryhub.com/restaurants/the-empress-at-royal-princess-larn-luang-hotel-bangkok</t>
  </si>
  <si>
    <t>Mikado at Royal princess Larn Luang hotel</t>
  </si>
  <si>
    <t>มิคาโดะ แอท รอยัล ปริ๊นเซส หลาน หลวง โฮเทล</t>
  </si>
  <si>
    <t>https://web.hungryhub.com/restaurants/mikado-at-royal-princess-larn-luang-hotel-bangkok</t>
  </si>
  <si>
    <t>Kindee Cafe</t>
  </si>
  <si>
    <t>กินดี คาเฟ่</t>
  </si>
  <si>
    <t>https://web.hungryhub.com/restaurants/kindee-cafe-bangkok</t>
  </si>
  <si>
    <t>Thai, Italian, Thai Isaan</t>
  </si>
  <si>
    <t>24 Twenty-Four Food &amp; Beverage</t>
  </si>
  <si>
    <t>24 ทเวนตี้-โฟร์ Food &amp; Beverage</t>
  </si>
  <si>
    <t>https://web.hungryhub.com/restaurants/24-twenty-four-food-beverage-bangkok</t>
  </si>
  <si>
    <t>เพนท์เฮ้าส์ บาร์ + กริล แอท พาร์ค ไฮแอท กรุงเทพ (ชั้น 34)</t>
  </si>
  <si>
    <t>https://web.hungryhub.com/restaurants/penthouse-bar-grill-at-park-hyatt-bangkok-level-34</t>
  </si>
  <si>
    <t>Niyomkom</t>
  </si>
  <si>
    <t>นิยมขม</t>
  </si>
  <si>
    <t>https://web.hungryhub.com/restaurants/niyomkom-bangkok</t>
  </si>
  <si>
    <t>Penthouse Bar + Grill Cocktail Bar at Park Hyatt Bangkok (Level 35)</t>
  </si>
  <si>
    <t>เพนท์เฮ้าส์ บาร์ + กริล ค็อกเทล แอท พาร์ค ไฮแอท กรุงเทพ (ชั้น 35)</t>
  </si>
  <si>
    <t>https://web.hungryhub.com/restaurants/penthouse-bar-grill-cocktail-bar-at-park-hyatt-bangkok-level-35</t>
  </si>
  <si>
    <t>ห้องอาหาร เดอะ สแควร์ โรงแรมโนโวเทล กรุงเทพฯ สยามสแควร์</t>
  </si>
  <si>
    <t>https://web.hungryhub.com/restaurants/the-square-at-novotel-bangkok-siam-square</t>
  </si>
  <si>
    <t>Chinese, International, Japanese, Thai, European</t>
  </si>
  <si>
    <t>เพนท์เฮ้าส์ บาร์ + กริล รูฟท็อป แอท พาร์ค ไฮแอท กรุงเทพ (ชั้น 36)</t>
  </si>
  <si>
    <t>https://web.hungryhub.com/restaurants/penthouse-bar-grill-rooftop-at-park-hyatt-bangkok-level-36</t>
  </si>
  <si>
    <t>Basil at Sheraton Grande Sukhumvit A Luxury Collection Hotel</t>
  </si>
  <si>
    <t>https://web.hungryhub.com/restaurants/basil-at-sheraton-grande-sukhumvit-a-luxury-collection-hotel-bangkok</t>
  </si>
  <si>
    <t>Hachi Hachi Omakase</t>
  </si>
  <si>
    <t>https://web.hungryhub.com/restaurants/hachi-hachi-omakase-bangkok</t>
  </si>
  <si>
    <t>Grok 1970</t>
  </si>
  <si>
    <t>โกรก 1970</t>
  </si>
  <si>
    <t>https://web.hungryhub.com/restaurants/grok-1970-bangkok</t>
  </si>
  <si>
    <t>Bantongaek</t>
  </si>
  <si>
    <t>บ้านทองเอก อาหารใต้สูตรนครศรีฯ</t>
  </si>
  <si>
    <t>https://web.hungryhub.com/restaurants/bantongaek-bangkok</t>
  </si>
  <si>
    <t>Kaen</t>
  </si>
  <si>
    <t>แก่น</t>
  </si>
  <si>
    <t>https://web.hungryhub.com/restaurants/kaen-khon-kaen</t>
  </si>
  <si>
    <t>Khon Kaen</t>
  </si>
  <si>
    <t>Thai Isaan, Thai, Steakhouse</t>
  </si>
  <si>
    <t>Haps - Brunch &amp; More</t>
  </si>
  <si>
    <t>แฮปส์ บรันช์ &amp; มอร์</t>
  </si>
  <si>
    <t>https://web.hungryhub.com/restaurants/haps-brunch-more-bangkok</t>
  </si>
  <si>
    <t>A JUM MA Specialty Kimbap</t>
  </si>
  <si>
    <t>อาจุมม่า สเปเชียลตี้ คิมบับ</t>
  </si>
  <si>
    <t>https://web.hungryhub.com/restaurants/a-jum-ma-specialty-kimbap-bangkok</t>
  </si>
  <si>
    <t>Pasto by Patta</t>
  </si>
  <si>
    <t>https://web.hungryhub.com/restaurants/pasto-by-patta-bangkok</t>
  </si>
  <si>
    <t>Amorretto Cafe &amp; Bistro</t>
  </si>
  <si>
    <t>อาโมเรตโต คาเฟ่ &amp; บิสโตร</t>
  </si>
  <si>
    <t>https://web.hungryhub.com/restaurants/amorretto-cafe-bistro-bangkok</t>
  </si>
  <si>
    <t>https://web.hungryhub.com/restaurants/the-horse-s-mouth-singapore</t>
  </si>
  <si>
    <t>Porsh Dining (Si Racha)</t>
  </si>
  <si>
    <t>พอร์ช ไดนิ่ง (ศรีราชา)</t>
  </si>
  <si>
    <t>https://web.hungryhub.com/restaurants/porsh-dining-si-racha-pattaya</t>
  </si>
  <si>
    <t>Italian, Thai, Australian</t>
  </si>
  <si>
    <t>8 Korean BBQ at Shaw Centre</t>
  </si>
  <si>
    <t>https://web.hungryhub.com/restaurants/8-korean-bbq-at-shaw-centre-singapore</t>
  </si>
  <si>
    <t>Korean, International, Japanese, Swiss</t>
  </si>
  <si>
    <t>South Side Keppel | All Day Cafe &amp; Dining</t>
  </si>
  <si>
    <t>https://web.hungryhub.com/restaurants/south-side-keppel-all-day-cafe-dining-singapore</t>
  </si>
  <si>
    <t>Outram</t>
  </si>
  <si>
    <t>Outram, Marina Bay</t>
  </si>
  <si>
    <t>Gingerbread House</t>
  </si>
  <si>
    <t>บ้านขนมปังขิง เสาชิงช้า</t>
  </si>
  <si>
    <t>https://web.hungryhub.com/restaurants/gingerbread-house-bangkok</t>
  </si>
  <si>
    <t>Fi Woodfire Thai ไฟ | Thai Restaurant | Robertson Quay</t>
  </si>
  <si>
    <t>https://web.hungryhub.com/restaurants/fi-woodfire-thai-thai-restaurant-robertson-quay-singapore</t>
  </si>
  <si>
    <t>Robertson Quay</t>
  </si>
  <si>
    <t>Sram Sai Mai</t>
  </si>
  <si>
    <t>สาม สายไหม</t>
  </si>
  <si>
    <t>https://web.hungryhub.com/restaurants/sram-sai-mai-bangkok</t>
  </si>
  <si>
    <t>Sram Watcharapol</t>
  </si>
  <si>
    <t>สาม วัชรพล</t>
  </si>
  <si>
    <t>https://web.hungryhub.com/restaurants/sram-watcharapol-bangkok</t>
  </si>
  <si>
    <t>Tongnorth Express Naknivas</t>
  </si>
  <si>
    <t>ต๋องเหนือ เอกซ์เพรส นาคนิวาส</t>
  </si>
  <si>
    <t>https://web.hungryhub.com/restaurants/tongnorth-express-naknivas-bangkok</t>
  </si>
  <si>
    <t>Thai Northern, Thai, Thai Isaan</t>
  </si>
  <si>
    <t>SKOSH Cafe | Coffee, Matcha, Onigiri and Sandos</t>
  </si>
  <si>
    <t>https://web.hungryhub.com/restaurants/skosh-cafe-coffee-matcha-onigiri-and-sandos-singapore</t>
  </si>
  <si>
    <t>Bugis, Orchard</t>
  </si>
  <si>
    <t>Hmmmm, Grilled Pork - BTS Bearing</t>
  </si>
  <si>
    <t>หื้มมม หมูกระทะ - BTS แบริ่ง</t>
  </si>
  <si>
    <t>https://web.hungryhub.com/restaurants/hmmmm-grilled-pork-bts-bearing-bangkok</t>
  </si>
  <si>
    <t>https://web.hungryhub.com/restaurants/basilico-at-conrad-singapore-orchard</t>
  </si>
  <si>
    <t>Dolcetto at Conrad Singapore Orchard</t>
  </si>
  <si>
    <t>https://web.hungryhub.com/restaurants/dolcetto-at-conrad-singapore-orchard</t>
  </si>
  <si>
    <t>Tongnorth Express Sai Mai</t>
  </si>
  <si>
    <t>ต๋องเหนือ เอ็กซ์เพรส สายไหม</t>
  </si>
  <si>
    <t>https://web.hungryhub.com/restaurants/tongnorth-express-sai-mai-bangkok</t>
  </si>
  <si>
    <t>Ruen Sakhon Cafe &amp; Restaurant</t>
  </si>
  <si>
    <t>เรือนสาคร คาเฟ่ แอนด์ เรสเตอรองท์</t>
  </si>
  <si>
    <t>https://web.hungryhub.com/restaurants/ruen-sakhon-cafe-restaurant-samut-sakhon</t>
  </si>
  <si>
    <t>Soleh Esan Fusion</t>
  </si>
  <si>
    <t>โสเหล่ อีสานฟิวชั่น</t>
  </si>
  <si>
    <t>https://web.hungryhub.com/restaurants/soleh-esan-fusion-bangkok</t>
  </si>
  <si>
    <t>Kopella (Phuket)</t>
  </si>
  <si>
    <t>โคเพลล่า (ภูเก็ต)</t>
  </si>
  <si>
    <t>https://web.hungryhub.com/restaurants/kopella-phuket</t>
  </si>
  <si>
    <t>TuangernTuathong Cafe</t>
  </si>
  <si>
    <t>ตัวเงินตัวทอง คาเฟ่</t>
  </si>
  <si>
    <t>https://web.hungryhub.com/restaurants/tuangerntuathong-cafe-bangkok</t>
  </si>
  <si>
    <t>https://web.hungryhub.com/restaurants/nozomi-at-millenia-walk-singapore</t>
  </si>
  <si>
    <t>https://web.hungryhub.com/restaurants/nozomi-at-the-star-vista-singapore</t>
  </si>
  <si>
    <t>Sri Thai Restaurant Chaengwattana Laksi</t>
  </si>
  <si>
    <t>ศรี ร้านอาหารแจ้งวัฒนะ หลักสี่</t>
  </si>
  <si>
    <t>https://web.hungryhub.com/restaurants/sri-thai-restaurant-chaengwattana-laksi-bangkok</t>
  </si>
  <si>
    <t>https://web.hungryhub.com/restaurants/tea-lounge-at-conrad-singapore-orchard</t>
  </si>
  <si>
    <t>Yelo Osha</t>
  </si>
  <si>
    <t>เยลโล่ โอชา</t>
  </si>
  <si>
    <t>https://web.hungryhub.com/restaurants/yelo-osha-bangkok</t>
  </si>
  <si>
    <t>KIN Steak</t>
  </si>
  <si>
    <t>คินสเต็ก</t>
  </si>
  <si>
    <t>https://web.hungryhub.com/restaurants/kin-steak-bangkok</t>
  </si>
  <si>
    <t>CROW Craft &amp; Cuisine</t>
  </si>
  <si>
    <t>https://web.hungryhub.com/restaurants/crow-craft-cuisine-bangkok</t>
  </si>
  <si>
    <t>https://web.hungryhub.com/restaurants/thirteen-bbq-bar-singapore</t>
  </si>
  <si>
    <t>Geylang</t>
  </si>
  <si>
    <t>Uncle Leong Signatures (Hougang Ave)</t>
  </si>
  <si>
    <t>https://web.hungryhub.com/restaurants/uncle-leong-signatures-hougang-ave-singapore</t>
  </si>
  <si>
    <t>Hougang</t>
  </si>
  <si>
    <t>Nami Korean Grill House</t>
  </si>
  <si>
    <t>https://web.hungryhub.com/restaurants/nami-korean-grill-house-singapore</t>
  </si>
  <si>
    <t>https://web.hungryhub.com/restaurants/uncle-leong-signatures-fairprice-hub-singapore</t>
  </si>
  <si>
    <t>Tuas</t>
  </si>
  <si>
    <t>https://web.hungryhub.com/restaurants/home-dawn-cafe-singapore</t>
  </si>
  <si>
    <t>Hanjip Korean Grill House</t>
  </si>
  <si>
    <t>https://web.hungryhub.com/restaurants/hanjip-korean-grill-house-singapore</t>
  </si>
  <si>
    <t>Clarke Quay</t>
  </si>
  <si>
    <t>Kapitan Bar &amp; Restaurant</t>
  </si>
  <si>
    <t>https://web.hungryhub.com/restaurants/kapitan-bar-restaurant-singapore</t>
  </si>
  <si>
    <t>Kan Sushi | Izakaya &amp; Sake Bar (Tanjong Pagar)</t>
  </si>
  <si>
    <t>https://web.hungryhub.com/restaurants/kan-sushi-izakaya-sake-bar-tanjong-pagar-singapore</t>
  </si>
  <si>
    <t>Clarke Quay, Tanjong Pagar</t>
  </si>
  <si>
    <t>Xi An Yiam Banthat Thong</t>
  </si>
  <si>
    <t>ซีอานเยี่ยม บรรทัดทอง</t>
  </si>
  <si>
    <t>https://web.hungryhub.com/restaurants/xi-an-yiam-banthat-thong-bangkok</t>
  </si>
  <si>
    <t>Hmmmm, Grilled Pork Udomsuk</t>
  </si>
  <si>
    <t>หื้มมม หมูกระทะ อุดมสุข</t>
  </si>
  <si>
    <t>https://web.hungryhub.com/restaurants/hmmmm-grilled-pork-udomsuk-bangkok</t>
  </si>
  <si>
    <t>Kan Sushi Omakase &amp; Sake bar (Robertson Quay)</t>
  </si>
  <si>
    <t>https://web.hungryhub.com/restaurants/kan-sushi-omakase-sake-bar-robertson-quay-singapore</t>
  </si>
  <si>
    <t>Jim​ Sa​ Jui​ Station (Ayutthaya)</t>
  </si>
  <si>
    <t>จิมซาจุ่ย สเตชั่น (อยุธยา)</t>
  </si>
  <si>
    <t>https://web.hungryhub.com/restaurants/jim-sa-jui-station-ayutthaya</t>
  </si>
  <si>
    <t>Xi An Yiam New Petchaburi</t>
  </si>
  <si>
    <t>ซีอานเยี่ยม เพชรบุรีตัดใหม่</t>
  </si>
  <si>
    <t>https://web.hungryhub.com/restaurants/xi-an-yiam-new-petchaburi-bangkok</t>
  </si>
  <si>
    <t>AKATO BKK</t>
  </si>
  <si>
    <t>https://web.hungryhub.com/restaurants/akato-bkk-bangkok</t>
  </si>
  <si>
    <t>Huaron Mookrata</t>
  </si>
  <si>
    <t>หัวร้อนหมูกระทะ</t>
  </si>
  <si>
    <t>https://web.hungryhub.com/restaurants/huaron-mookrata-bangkok</t>
  </si>
  <si>
    <t>Realpork Korean Pub &amp; Grill Groove at Central World</t>
  </si>
  <si>
    <t>https://web.hungryhub.com/restaurants/realpork-korean-pub-grill-groove-at-central-world-bangkok</t>
  </si>
  <si>
    <t>Pizza Maru Korean Pizza &amp; Chicken Central World</t>
  </si>
  <si>
    <t>https://web.hungryhub.com/restaurants/pizza-maru-korean-pizza-chicken-central-world-bangkok</t>
  </si>
  <si>
    <t>Pizza Maru Korean Pizza &amp; Chicken Future Park Rangsit</t>
  </si>
  <si>
    <t>https://web.hungryhub.com/restaurants/pizza-maru-korean-pizza-chicken-future-park-rangsit-bangkok</t>
  </si>
  <si>
    <t>Riedel Restaurant &amp; Wine Cellar</t>
  </si>
  <si>
    <t>รีเดล เรสเตอรองท์ แอนด์ ไวน์ เซลล่า</t>
  </si>
  <si>
    <t>https://web.hungryhub.com/restaurants/riedel-restaurant-wine-cellar-bangkok</t>
  </si>
  <si>
    <t>European, International, German</t>
  </si>
  <si>
    <t>สึโบฮาจิ เซ็นทรัล เวสต์เกต</t>
  </si>
  <si>
    <t>https://web.hungryhub.com/restaurants/tsubohachi-central-westgate-bangkok</t>
  </si>
  <si>
    <t>Nippon Yokocho</t>
  </si>
  <si>
    <t>นิปปอน โยโคโจว</t>
  </si>
  <si>
    <t>https://web.hungryhub.com/restaurants/nippon-yokocho-bangkok</t>
  </si>
  <si>
    <t>Tsubohachi Beehive</t>
  </si>
  <si>
    <t>สึโบฮาจิ บีไฮฟ</t>
  </si>
  <si>
    <t>https://web.hungryhub.com/restaurants/tsubohachi-beehive-bangkok</t>
  </si>
  <si>
    <t>Tsubohachi The Promenade</t>
  </si>
  <si>
    <t>สึโบฮาจิ เดอะ พรอมานาด</t>
  </si>
  <si>
    <t>https://web.hungryhub.com/restaurants/tsubohachi-the-promenade-bangkok</t>
  </si>
  <si>
    <t>Tsubohachi Zpell Future Park</t>
  </si>
  <si>
    <t>สึโบฮาจิ สเปลล์ ฟิวเจอร์พาร์ค</t>
  </si>
  <si>
    <t>https://web.hungryhub.com/restaurants/tsubohachi-zpell-future-park-bangkok</t>
  </si>
  <si>
    <t>Tsubohachi Cosmo Bazaar</t>
  </si>
  <si>
    <t>สึโบฮาจิ คอสโม บาซาร์</t>
  </si>
  <si>
    <t>https://web.hungryhub.com/restaurants/tsubohachi-cosmo-bazaar-bangkok</t>
  </si>
  <si>
    <t>Tsubohachi Robinson Ratchaphruek</t>
  </si>
  <si>
    <t>สึโบฮาจิ โรบินสัน ราชพฤกษ์</t>
  </si>
  <si>
    <t>https://web.hungryhub.com/restaurants/tsubohachi-robinson-ratchaphruek-bangkok</t>
  </si>
  <si>
    <t>https://web.hungryhub.com/restaurants/synthesis-chinese-cuisine-singapore</t>
  </si>
  <si>
    <t>Taisho-Tei</t>
  </si>
  <si>
    <t>ไทโชเต</t>
  </si>
  <si>
    <t>https://web.hungryhub.com/restaurants/taisho-tei-bangkok</t>
  </si>
  <si>
    <t>https://web.hungryhub.com/restaurants/les-bouchons-at-ann-siang-singapore</t>
  </si>
  <si>
    <t>Telok Ayer</t>
  </si>
  <si>
    <t>European, French, Steakhouse</t>
  </si>
  <si>
    <t>https://web.hungryhub.com/restaurants/les-bouchons-at-robertson-quay-singapore</t>
  </si>
  <si>
    <t>Clarke Quay, Robertson Quay</t>
  </si>
  <si>
    <t>Les Bouchons at Rochester</t>
  </si>
  <si>
    <t>https://web.hungryhub.com/restaurants/les-bouchons-at-rochester-singapore</t>
  </si>
  <si>
    <t>https://web.hungryhub.com/restaurants/apollo-at-furama-riverfront-hotel-singapore</t>
  </si>
  <si>
    <t>Havelock</t>
  </si>
  <si>
    <t>International, Chinese</t>
  </si>
  <si>
    <t>https://web.hungryhub.com/restaurants/waterfall-lounge-at-furama-riverfront-hotel-singapore</t>
  </si>
  <si>
    <t>Chinese, European</t>
  </si>
  <si>
    <t>https://web.hungryhub.com/restaurants/kintamani-at-furama-riverfront-hotel-singapore</t>
  </si>
  <si>
    <t>Amò</t>
  </si>
  <si>
    <t>https://web.hungryhub.com/restaurants/amo-singapore</t>
  </si>
  <si>
    <t>https://web.hungryhub.com/restaurants/baia-rooftop-dining-lounge-bar-singapore</t>
  </si>
  <si>
    <t>Raffles Place</t>
  </si>
  <si>
    <t>https://web.hungryhub.com/restaurants/home-dusk-live-house-singapore</t>
  </si>
  <si>
    <t>International, Italian, Japanese, Fusion, Korean, American</t>
  </si>
  <si>
    <t>馥苑 Fu Yuan Teochew Dining</t>
  </si>
  <si>
    <t>https://web.hungryhub.com/restaurants/fu-yuan-teochew-dining-singapore</t>
  </si>
  <si>
    <t>https://web.hungryhub.com/restaurants/korat-thai-cafe-singapore</t>
  </si>
  <si>
    <t>LIBI HOME</t>
  </si>
  <si>
    <t>ลิบิโฮม</t>
  </si>
  <si>
    <t>https://web.hungryhub.com/restaurants/libi-home-bangkok</t>
  </si>
  <si>
    <t>Gogilang</t>
  </si>
  <si>
    <t>โกกิลัง</t>
  </si>
  <si>
    <t>https://web.hungryhub.com/restaurants/gogilang-bangkok</t>
  </si>
  <si>
    <t>PERB</t>
  </si>
  <si>
    <t>เปิบ</t>
  </si>
  <si>
    <t>https://web.hungryhub.com/restaurants/perb-bangkok</t>
  </si>
  <si>
    <t>Toni Toni-Eat Drink Workshop</t>
  </si>
  <si>
    <t>โทนี่ โทนี่-อีท ดริ๊งค์ เวิร์กช็อป</t>
  </si>
  <si>
    <t>https://web.hungryhub.com/restaurants/toni-toni-eat-drink-workshop-bangkok</t>
  </si>
  <si>
    <t>The Big Tree Eatery and Bar</t>
  </si>
  <si>
    <t>บิ๊กทรี คาเฟ่ แอนด์ เรสเทอรองต์</t>
  </si>
  <si>
    <t>https://web.hungryhub.com/restaurants/the-big-tree-eatery-and-bar-bangkok</t>
  </si>
  <si>
    <t>Thai, International, Thai Isaan, European</t>
  </si>
  <si>
    <t>KO-YA Yakiniku</t>
  </si>
  <si>
    <t>โค-ยะ ยากินิกุ</t>
  </si>
  <si>
    <t>https://web.hungryhub.com/restaurants/ko-ya-yakiniku-bangkok</t>
  </si>
  <si>
    <t>Suan Luang, Bangkok</t>
  </si>
  <si>
    <t>Japanese, Korean, Thai</t>
  </si>
  <si>
    <t>Krua Khun Ein Rama 3</t>
  </si>
  <si>
    <t>ครัวคุณอิ้น สาขาพระราม3</t>
  </si>
  <si>
    <t>https://web.hungryhub.com/restaurants/krua-khun-ein-rama-3-bangkok</t>
  </si>
  <si>
    <t>Krua Khun Ein Rama 9</t>
  </si>
  <si>
    <t>ครัวคุณอิ้น สาขาพระราม9</t>
  </si>
  <si>
    <t>https://web.hungryhub.com/restaurants/krua-khun-ein-rama-9-bangkok</t>
  </si>
  <si>
    <t>Santi's Pizza &amp; Produce</t>
  </si>
  <si>
    <t>https://web.hungryhub.com/restaurants/santi-s-pizza-produce-singapore</t>
  </si>
  <si>
    <t>Tiffin Room at Raffles Hotel Singapore</t>
  </si>
  <si>
    <t>https://web.hungryhub.com/restaurants/tiffin-room-at-raffles-hotel-singapore</t>
  </si>
  <si>
    <t>City Hall</t>
  </si>
  <si>
    <t>วีแกนเนอรี คอนเซ็ปต์</t>
  </si>
  <si>
    <t>https://web.hungryhub.com/restaurants/veganerie-concept-bangkok-thailand</t>
  </si>
  <si>
    <t>https://web.hungryhub.com/restaurants/yi-by-jereme-leung-at-raffles-hotel-singapore</t>
  </si>
  <si>
    <t>Veganerie Siam Paragon</t>
  </si>
  <si>
    <t>วีแกนเนอรี สยามพารากอน</t>
  </si>
  <si>
    <t>https://web.hungryhub.com/restaurants/veganerie-siam-paragon-bangkok</t>
  </si>
  <si>
    <t>Butcher’s Block at Raffles Hotel Singapore</t>
  </si>
  <si>
    <t>https://web.hungryhub.com/restaurants/butcher-s-block-at-raffles-hotel-singapore</t>
  </si>
  <si>
    <t>Veganerie Silom</t>
  </si>
  <si>
    <t>วีแกนเนอรี สีลม</t>
  </si>
  <si>
    <t>https://web.hungryhub.com/restaurants/veganerie-silom-bangkok</t>
  </si>
  <si>
    <t>Veganerie Lasalle</t>
  </si>
  <si>
    <t>วีแกนเนอรี ลาซาล</t>
  </si>
  <si>
    <t>https://web.hungryhub.com/restaurants/veganerie-lasalle-bangkok</t>
  </si>
  <si>
    <t>Raffles Courtyard at Raffles Hotel Singapore</t>
  </si>
  <si>
    <t>https://web.hungryhub.com/restaurants/raffles-courtyard-at-raffles-hotel-singapore</t>
  </si>
  <si>
    <t>The Grand Lobby at Raffles Hotel Singapore</t>
  </si>
  <si>
    <t>https://web.hungryhub.com/restaurants/the-grand-lobby-at-raffles-hotel-singapore</t>
  </si>
  <si>
    <t>laidekuai 莱得快</t>
  </si>
  <si>
    <t>https://web.hungryhub.com/restaurants/laidekuai-bangkok</t>
  </si>
  <si>
    <t>Tham-Me Bantadthong</t>
  </si>
  <si>
    <t>ตามมี บรรทัดทอง</t>
  </si>
  <si>
    <t>https://web.hungryhub.com/restaurants/tham-me-bantadthong-bangkok</t>
  </si>
  <si>
    <t>Casa Lapin Ratchathewi</t>
  </si>
  <si>
    <t>คาซ่าลาแปง ราชเทวี</t>
  </si>
  <si>
    <t>https://web.hungryhub.com/restaurants/casa-lapin-ratchathewi-bangkok</t>
  </si>
  <si>
    <t>Tham-Me Sammakorn</t>
  </si>
  <si>
    <t>ตามมี สัมมากร</t>
  </si>
  <si>
    <t>https://web.hungryhub.com/restaurants/tham-me-sammakorn-bangkok</t>
  </si>
  <si>
    <t>https://web.hungryhub.com/restaurants/pengyou-cuisine-specialty-bar-ekkamai-bangkok</t>
  </si>
  <si>
    <t>PengYou Cuisine &amp; Specialty Bar Rama 9</t>
  </si>
  <si>
    <t>https://web.hungryhub.com/restaurants/pengyou-cuisine-specialty-bar-rama-9-bangkok</t>
  </si>
  <si>
    <t>Veganerie Nana</t>
  </si>
  <si>
    <t>วีแกนเนอรี นานา</t>
  </si>
  <si>
    <t>https://web.hungryhub.com/restaurants/veganerie-nana-bangkok</t>
  </si>
  <si>
    <t>แกลร์ อีทเทอรี แอนด์ บาร์</t>
  </si>
  <si>
    <t>https://web.hungryhub.com/restaurants/glare-eatery-bar-bangkok</t>
  </si>
  <si>
    <t>European, Chinese, Italian, International, Japanese, Fusion, Korean, American, Thai, Vietnamese, Thai Isaan, Thai Southern</t>
  </si>
  <si>
    <t>Est.33 at Crystal Design Center (CDC)</t>
  </si>
  <si>
    <t>Est.33 แอท คริสตัล ดีไซน์ เซ็นเตอร์ (ซีดีซี)</t>
  </si>
  <si>
    <t>https://web.hungryhub.com/restaurants/est-33-at-crystal-design-center-cdc-bangkok</t>
  </si>
  <si>
    <t>Est.33 at The Nine Center Rama 9</t>
  </si>
  <si>
    <t>https://web.hungryhub.com/restaurants/est-33-at-the-nine-center-rama-9-bangkok</t>
  </si>
  <si>
    <t>Pink Typhoon Creative Pasta &amp; Steak Ari</t>
  </si>
  <si>
    <t>พิ้งค์ไต้ฝุ่น ครีเอทีฟ พาสต้า&amp;สเต๊ก อารีย์</t>
  </si>
  <si>
    <t>https://web.hungryhub.com/restaurants/pink-typhoon-creative-pasta-steak-ari-bangkok</t>
  </si>
  <si>
    <t>Fusion, French, Japanese, European</t>
  </si>
  <si>
    <t>Thong Shabu &amp; Yakiniku Hide Thonglor Soi 9</t>
  </si>
  <si>
    <t>ทองชาบู หมูกระทะ&amp;ชาบู ฮิเดะ</t>
  </si>
  <si>
    <t>https://web.hungryhub.com/restaurants/thong-shabu-yakiniku-hide-thonglor-soi-9-bangkok</t>
  </si>
  <si>
    <t>Yuki Wagyu Shabu Izakaya</t>
  </si>
  <si>
    <t>ยูกิ วากิว ชาบู อิซากายะ</t>
  </si>
  <si>
    <t>https://web.hungryhub.com/restaurants/yuki-wagyu-shabu-izakaya-bangkok</t>
  </si>
  <si>
    <t>Sandee Homey Thai Restaurant (Pattaya)</t>
  </si>
  <si>
    <t>ร้านอาหารแสนดี</t>
  </si>
  <si>
    <t>https://web.hungryhub.com/restaurants/sandee-homey-thai-restaurant-pattaya</t>
  </si>
  <si>
    <t>Pattaya, Chonburi</t>
  </si>
  <si>
    <t>Ginpao Phochana</t>
  </si>
  <si>
    <t>จินเป่าโภชนา</t>
  </si>
  <si>
    <t>https://web.hungryhub.com/restaurants/ginpao-phochana-bangkok</t>
  </si>
  <si>
    <t>Thachang At Telok Ayer</t>
  </si>
  <si>
    <t>https://web.hungryhub.com/restaurants/thachang-at-telok-ayer-singapore</t>
  </si>
  <si>
    <t>Thachang At Bugis Junction</t>
  </si>
  <si>
    <t>https://web.hungryhub.com/restaurants/thachang-at-bugis-junction-singapore</t>
  </si>
  <si>
    <t>Bugis</t>
  </si>
  <si>
    <t>Putahracsa Staycation (Hua Hin)</t>
  </si>
  <si>
    <t>พุทธรักษา สเตเคชั่น หัวหิน</t>
  </si>
  <si>
    <t>https://web.hungryhub.com/restaurants/putahracsa-staycation-hua-hin-thailand</t>
  </si>
  <si>
    <t>Ballad Riverside Rooftop Bar &amp; Restaurant</t>
  </si>
  <si>
    <t>บาร์ราษฎร์ ริเวอร์ไซด์ รูฟท็อป บาร์ แอนด์ เรสเตอรองต์</t>
  </si>
  <si>
    <t>https://web.hungryhub.com/restaurants/ballad-riverside-rooftop-bar-restaurant-bangkok</t>
  </si>
  <si>
    <t>โคกีดา</t>
  </si>
  <si>
    <t>https://web.hungryhub.com/restaurants/gogida-bangkok</t>
  </si>
  <si>
    <t>Kai Maeng-da Ta-lay Phao</t>
  </si>
  <si>
    <t>ไข่แมงดาทะเลเผา</t>
  </si>
  <si>
    <t>https://web.hungryhub.com/restaurants/kai-maeng-da-ta-lay-phao-bangkok</t>
  </si>
  <si>
    <t>Ob-Oon Deli &amp; Boulangerie - Patisserie (Hua Hin)</t>
  </si>
  <si>
    <t>อบอุ่น เดลี่ บูลองเชอรี - พาทิสเซอรี่ (หัวหิน)</t>
  </si>
  <si>
    <t>https://web.hungryhub.com/restaurants/ob-oon-deli-boulangerie-patisserie-hua-hin</t>
  </si>
  <si>
    <t>French, Italian, American, Thai, European</t>
  </si>
  <si>
    <t>Sho Japanese Dining</t>
  </si>
  <si>
    <t>โช เจแปนนิส ไดนิ่ง</t>
  </si>
  <si>
    <t>https://web.hungryhub.com/restaurants/sho-japanese-dining-bangkok</t>
  </si>
  <si>
    <t>Dose Factory (Udon Thani)</t>
  </si>
  <si>
    <t>โดส แฟคทอรี่ (อุดรธานี)</t>
  </si>
  <si>
    <t>https://web.hungryhub.com/restaurants/dose-factory-udon-thani</t>
  </si>
  <si>
    <t>Udon Thani</t>
  </si>
  <si>
    <t>Fusion, Italian, Thai Isaan, Australian</t>
  </si>
  <si>
    <t>https://web.hungryhub.com/restaurants/oscar-s-at-conrad-singapore-marina-bay</t>
  </si>
  <si>
    <t>Gui Ratchayo</t>
  </si>
  <si>
    <t>กุ๊ย รัชโย</t>
  </si>
  <si>
    <t>https://web.hungryhub.com/restaurants/gui-ratchayo-bangkok</t>
  </si>
  <si>
    <t>Gui Phan Khwai</t>
  </si>
  <si>
    <t>กุ๊ย พานควาย</t>
  </si>
  <si>
    <t>https://web.hungryhub.com/restaurants/gui-phan-khwai-bangkok</t>
  </si>
  <si>
    <t>Thai, Chinese, American, Singaporean</t>
  </si>
  <si>
    <t>อัปสรา ครูซ บาย บันยันทรี</t>
  </si>
  <si>
    <t>https://web.hungryhub.com/restaurants/apsara-cruise-by-banyan-tree-bangkok</t>
  </si>
  <si>
    <t>Something Journey (Chiang Rai)</t>
  </si>
  <si>
    <t>ซัมติง เจอร์นี่ (เชียงราย)</t>
  </si>
  <si>
    <t>https://web.hungryhub.com/restaurants/something-journey-chiang-rai</t>
  </si>
  <si>
    <t>Chiang Rai</t>
  </si>
  <si>
    <t>TRIBE TABLE at Tribe Bangkok Hotel</t>
  </si>
  <si>
    <t>ไทร์บ เทเบิล</t>
  </si>
  <si>
    <t>https://web.hungryhub.com/restaurants/tribe-table-at-tribe-bangkok-hotel</t>
  </si>
  <si>
    <t>HANJI Taiwanese Hot Pot Thonglor</t>
  </si>
  <si>
    <t>ฮันจิ ไต้หวันนีส ฮอทพอท ทองหล่อ</t>
  </si>
  <si>
    <t>https://web.hungryhub.com/restaurants/hanji-taiwanese-hot-pot-thonglor-bangkok</t>
  </si>
  <si>
    <t>HANJI Taiwanese Hot Pot Sala Daeng</t>
  </si>
  <si>
    <t>ฮันจิ ไต้หวันนีส ฮอทพอท ศาลาแดง</t>
  </si>
  <si>
    <t>https://web.hungryhub.com/restaurants/hanji-taiwanese-hot-pot-sala-daeng-bangkok</t>
  </si>
  <si>
    <t>Jiateajiabueng (Chai Nat)</t>
  </si>
  <si>
    <t>เจี๊ยะเต๊เจี๊ยะปึ่ง (ชัยนาท)</t>
  </si>
  <si>
    <t>https://web.hungryhub.com/restaurants/jiateajiabueng-chai-nat</t>
  </si>
  <si>
    <t>Chai Nat</t>
  </si>
  <si>
    <t>Rosprod PTT Station Flagship Vibhavadi Rangsit 62</t>
  </si>
  <si>
    <t>รสโปรด สาขา พีทีที สเตชั่น แฟลกชิป วิภาวดี 62</t>
  </si>
  <si>
    <t>https://web.hungryhub.com/restaurants/rosprod-ptt-station-flagship-vibhavadi-rangsit-62-bangkok</t>
  </si>
  <si>
    <t>Taco Hachi At TRIBE Bangkok Hotel</t>
  </si>
  <si>
    <t>ทาโก้ ฮาจิ แอท ไทรบ์ บางกอก โฮเทล</t>
  </si>
  <si>
    <t>https://web.hungryhub.com/restaurants/taco-hachi-at-tribe-bangkok-hotel</t>
  </si>
  <si>
    <t>Japanese, International, Mexican</t>
  </si>
  <si>
    <t>Hunger Bear (Nakhon Sawan)</t>
  </si>
  <si>
    <t>ฮังเกอร์แบร์ นครสวรรค์</t>
  </si>
  <si>
    <t>https://web.hungryhub.com/restaurants/hunger-bear-nakhon-sawan-bangkok</t>
  </si>
  <si>
    <t>Nakhon Sawan</t>
  </si>
  <si>
    <t>ABBA Cafe (Too Fast Infinity Samyan)</t>
  </si>
  <si>
    <t>แอ็บบ้า คาเฟ่ (ทูฟาสอินฟินิตี้ สามย่าน)</t>
  </si>
  <si>
    <t>https://web.hungryhub.com/restaurants/abba-cafe-too-fast-infinity-samyan-bangkok</t>
  </si>
  <si>
    <t>Shelly House</t>
  </si>
  <si>
    <t>เชลลี เฮ้าส์</t>
  </si>
  <si>
    <t>https://web.hungryhub.com/restaurants/shelly-house-bangkok</t>
  </si>
  <si>
    <t>Australian</t>
  </si>
  <si>
    <t>Australian, Mediterranean</t>
  </si>
  <si>
    <t>NJ Shabu Shabu Pattaya</t>
  </si>
  <si>
    <t>เอ็นเจ ชาบู ชาบู พัทยา</t>
  </si>
  <si>
    <t>https://web.hungryhub.com/restaurants/nj-shabu-shabu-pattaya</t>
  </si>
  <si>
    <t>The Park Restaurant &amp; Cafe Si Racha (Chonburi)</t>
  </si>
  <si>
    <t>เดอะพาร์ค เรสเตอรองท์ แอนด์ คาเฟ่ ศรีราชา (ชลบุรี)</t>
  </si>
  <si>
    <t>https://web.hungryhub.com/restaurants/the-park-restaurant-cafe-si-racha-chonburi-pattaya</t>
  </si>
  <si>
    <t>International, Japanese, Korean, Thai, European</t>
  </si>
  <si>
    <t>Khun Noo Shabu Mookata</t>
  </si>
  <si>
    <t>คุณหนู ชาบูหมูกระทะ</t>
  </si>
  <si>
    <t>https://web.hungryhub.com/restaurants/khun-noo-shabu-mookata-nonthaburi</t>
  </si>
  <si>
    <t>Svalbard BKK</t>
  </si>
  <si>
    <t>สฟาร์บาร์</t>
  </si>
  <si>
    <t>https://web.hungryhub.com/restaurants/svalbard-bkk-bangkok</t>
  </si>
  <si>
    <t>Fusion, Thai, European</t>
  </si>
  <si>
    <t>Ginggai Ramkhamhaeng 49</t>
  </si>
  <si>
    <t>กิ่งไก่ สาขา รามคำแหง 49</t>
  </si>
  <si>
    <t>https://web.hungryhub.com/restaurants/ginggai-ramkhamhaeng-49-bangkok</t>
  </si>
  <si>
    <t>Thai, American, Thai Isaan, Thai Southern, Thai Northern</t>
  </si>
  <si>
    <t>Louie's on fifteen Bamboo &amp; Bourbon</t>
  </si>
  <si>
    <t>หลุยส์ ออน 15 แบมบู &amp; เบอร์เบิน</t>
  </si>
  <si>
    <t>https://web.hungryhub.com/restaurants/louie-s-on-fifteen-bamboo-bourbon-bangkok</t>
  </si>
  <si>
    <t>All Day Fine</t>
  </si>
  <si>
    <t>ออล เดย์ ไฟน์</t>
  </si>
  <si>
    <t>https://web.hungryhub.com/restaurants/all-day-fine-bangkok</t>
  </si>
  <si>
    <t>Thai, Italian, Steakhouse</t>
  </si>
  <si>
    <t>O' Leary's Irish Pub Bangkok</t>
  </si>
  <si>
    <t>https://web.hungryhub.com/restaurants/o-leary-s-irish-pub-bangkok</t>
  </si>
  <si>
    <t>https://web.hungryhub.com/restaurants/mama-diam-singapore</t>
  </si>
  <si>
    <t>https://web.hungryhub.com/restaurants/taksim-restaurant-singapore</t>
  </si>
  <si>
    <t>Egyptian, Mediterranean, Lebanese, Middle Eastern</t>
  </si>
  <si>
    <t>Mulligans Irish Bar</t>
  </si>
  <si>
    <t>มูลลิแกนส์ ไอริช บาร์</t>
  </si>
  <si>
    <t>https://web.hungryhub.com/restaurants/mulligans-irish-bar-bangkok</t>
  </si>
  <si>
    <t>https://web.hungryhub.com/restaurants/bone-apple-tea-bistro-singapore</t>
  </si>
  <si>
    <t>Farrer Park</t>
  </si>
  <si>
    <t>2 Béo Vietnamese Restaurant</t>
  </si>
  <si>
    <t>https://web.hungryhub.com/restaurants/2-beo-vietnamese-restaurant-singapore</t>
  </si>
  <si>
    <t>Akasa - Authentic North Indian Restaurant</t>
  </si>
  <si>
    <t>https://web.hungryhub.com/restaurants/akasa-authentic-north-indian-restaurant-singapore</t>
  </si>
  <si>
    <t>Fighto Izakaya</t>
  </si>
  <si>
    <t>ไฟท์โตะ อิซากายะ</t>
  </si>
  <si>
    <t>https://web.hungryhub.com/restaurants/fighto-izakaya-bangkok</t>
  </si>
  <si>
    <t>Krua Phra Khanong</t>
  </si>
  <si>
    <t>ครัวพระโขนง</t>
  </si>
  <si>
    <t>https://web.hungryhub.com/restaurants/krua-phra-khanong-bangkok</t>
  </si>
  <si>
    <t>Mediterranean, Indian, Italian, International, American, Lebanese</t>
  </si>
  <si>
    <t>Na-nang restaurant</t>
  </si>
  <si>
    <t>ร้านอาหาร ร้านน่านั่ง ศรีด่าน 22</t>
  </si>
  <si>
    <t>https://web.hungryhub.com/restaurants/na-nang-restaurant-samut-prakan</t>
  </si>
  <si>
    <t>Mandarin Roast Duck</t>
  </si>
  <si>
    <t>แมนดาริน โรสต์ ดั๊ก</t>
  </si>
  <si>
    <t>https://web.hungryhub.com/restaurants/mandarin-roast-duck-bangkok</t>
  </si>
  <si>
    <t>Lan Tum Luang Prabang</t>
  </si>
  <si>
    <t>ล้าน ตำ หลวงพระบาง</t>
  </si>
  <si>
    <t>https://web.hungryhub.com/restaurants/lan-tum-luang-prabang-bangkok</t>
  </si>
  <si>
    <t>BANG at The StandardX, Bangkok Phra Arthit</t>
  </si>
  <si>
    <t>https://web.hungryhub.com/restaurants/bang-at-the-standardx-bangkok-phra-arthit</t>
  </si>
  <si>
    <t>LoLo Bar Grill</t>
  </si>
  <si>
    <t>โลโล บาร์ กริลล์</t>
  </si>
  <si>
    <t>https://web.hungryhub.com/restaurants/lolo-bar-grill-bangkok</t>
  </si>
  <si>
    <t>Min Buri, Bangkok</t>
  </si>
  <si>
    <t>American, Italian, Fusion, Thai, Thai Isaan, Thai Northern, Steakhouse</t>
  </si>
  <si>
    <t>Baan Glom Gig</t>
  </si>
  <si>
    <t>บ้านกลมกิ๊ก</t>
  </si>
  <si>
    <t>https://web.hungryhub.com/restaurants/baan-glom-gig-bangkok-thailand-5749</t>
  </si>
  <si>
    <t>https://web.hungryhub.com/restaurants/golden-peony-at-conrad-singapore-marina-bay</t>
  </si>
  <si>
    <t>https://web.hungryhub.com/restaurants/lobby-lounge-the-terrace-at-conrad-singapore-marina-bay</t>
  </si>
  <si>
    <t>International, American, Singaporean</t>
  </si>
  <si>
    <t>AYAME Restaurant</t>
  </si>
  <si>
    <t>ร้านอายาเมะ</t>
  </si>
  <si>
    <t>https://web.hungryhub.com/restaurants/ayame-restaurant-bangkok</t>
  </si>
  <si>
    <t>https://web.hungryhub.com/restaurants/the-seafood-market-by-house-of-white-bee-hoon-singapore</t>
  </si>
  <si>
    <t>Wagyu Kurabu Premium Yakiniku</t>
  </si>
  <si>
    <t>วากิว คุระบุ พรีเมียม ยากินิคุ</t>
  </si>
  <si>
    <t>https://web.hungryhub.com/restaurants/wagyu-kurabu-premium-yakiniku-bangkok</t>
  </si>
  <si>
    <t>Kapi (Surat Thani)</t>
  </si>
  <si>
    <t>กะปิ (สุราษฎร์ธานี)</t>
  </si>
  <si>
    <t>https://web.hungryhub.com/restaurants/kapi-surat-thani</t>
  </si>
  <si>
    <t>Surat Thani</t>
  </si>
  <si>
    <t>Suratthani</t>
  </si>
  <si>
    <t>บาร์ราคูด้า สกาย กาล่า โรงแรมอคารา พัทยา</t>
  </si>
  <si>
    <t>https://web.hungryhub.com/restaurants/the-barracuda-sky-gala-at-akara-pattaya</t>
  </si>
  <si>
    <t>Italian, Fusion, European, Steakhouse</t>
  </si>
  <si>
    <t>Yao Restaurant Bangkok Marriott Hotel The Surawongse</t>
  </si>
  <si>
    <t>เย่า เรสเตอรองท์ แบงค็อก แมริออท สุรวงศ์</t>
  </si>
  <si>
    <t>https://web.hungryhub.com/restaurants/yao-restaurant-bangkok-marriott-hotel-the-surawongse-thailand</t>
  </si>
  <si>
    <t>The Grille &amp; Picolo Eatery</t>
  </si>
  <si>
    <t>เดอะ กริลล์ แอนด์ พิโคโล อีทเทอรี่</t>
  </si>
  <si>
    <t>https://web.hungryhub.com/restaurants/the-grille-picolo-eatery-bangkok</t>
  </si>
  <si>
    <t>International, Spanish</t>
  </si>
  <si>
    <t>Sand Box Beachfront Bar &amp; Eatery Phuket</t>
  </si>
  <si>
    <t>แซนด์บ็อกซ์ บีชฟร้อนท์ บาร์ แอนด์ อีทเทอรี่ ภูเก็ต</t>
  </si>
  <si>
    <t>https://web.hungryhub.com/restaurants/sand-box-beachfront-bar-eatery-phuket</t>
  </si>
  <si>
    <t>Dragster Caffe</t>
  </si>
  <si>
    <t>แดร็กสเตอร์ คัฟเฟ่</t>
  </si>
  <si>
    <t>https://web.hungryhub.com/restaurants/dragster-caffe-bangkok</t>
  </si>
  <si>
    <t>International, Chinese, Italian, Japanese, American, Thai</t>
  </si>
  <si>
    <t>Kissuisen At Bangkok Marriott Hotel The Surawongse</t>
  </si>
  <si>
    <t>คิสซึอิเซน แอท แบงค็อก แมริออท โฮเทล เดอะ สุรวงศ์</t>
  </si>
  <si>
    <t>https://web.hungryhub.com/restaurants/kissuisen-at-bangkok-marriott-hotel-the-surawongse</t>
  </si>
  <si>
    <t>TOT.ladphrao</t>
  </si>
  <si>
    <t>ท็อท ลาดพร้าว</t>
  </si>
  <si>
    <t>https://web.hungryhub.com/restaurants/tot-ladphrao-bangkok</t>
  </si>
  <si>
    <t>Akase Shabu</t>
  </si>
  <si>
    <t>อากาเสะ ชาบู</t>
  </si>
  <si>
    <t>https://web.hungryhub.com/restaurants/akase-shabu-bangkok</t>
  </si>
  <si>
    <t>Japanese, Chinese, Korean, Thai</t>
  </si>
  <si>
    <t>Suparos Thai - Italian Restaurant</t>
  </si>
  <si>
    <t>ร้านอาหาร ศุภรส ไทย - อิตาเลียน</t>
  </si>
  <si>
    <t>https://web.hungryhub.com/restaurants/suparos-thai-italian-restaurant-bangkok</t>
  </si>
  <si>
    <t>Royal Princess Cruise</t>
  </si>
  <si>
    <t>รอยัล ปริ๊นเซส ครูซ</t>
  </si>
  <si>
    <t>https://web.hungryhub.com/restaurants/royal-princess-cruise-bangkok</t>
  </si>
  <si>
    <t>Love Me Cafe and Bar</t>
  </si>
  <si>
    <t>เลิฟ มี คาเฟ่ &amp; บาร์</t>
  </si>
  <si>
    <t>https://web.hungryhub.com/restaurants/love-me-cafe-and-bar-bangkok</t>
  </si>
  <si>
    <t>Tipsy Cow (Steakhouse) at W Bangkok Hotel</t>
  </si>
  <si>
    <t>https://web.hungryhub.com/restaurants/tipsy-cow-steakhouse-at-w-bangkok-hotel</t>
  </si>
  <si>
    <t>Kichi Omakase</t>
  </si>
  <si>
    <t>เคอิชิ โอมากาเสะ</t>
  </si>
  <si>
    <t>https://web.hungryhub.com/restaurants/kichi-omakase-bangkok</t>
  </si>
  <si>
    <t>Longpao Dimsum Hong Kong Market Place Theprak</t>
  </si>
  <si>
    <t>หลงเปา ติ่มซำ ฮ่องกง สาขา มาร์เก็ตเพลส เทพรักษ์</t>
  </si>
  <si>
    <t>https://web.hungryhub.com/restaurants/longpao-dimsum-hong-kong-market-place-theprak-bangkok</t>
  </si>
  <si>
    <t>https://web.hungryhub.com/restaurants/sakon-thai-at-e-hub-downtown-east-singapore</t>
  </si>
  <si>
    <t>Sakon Thai Village At Tiong Bahru Plaza</t>
  </si>
  <si>
    <t>https://web.hungryhub.com/restaurants/sakon-thai-village-at-tiong-bahru-plaza-singapore</t>
  </si>
  <si>
    <t>Tiong Bahru</t>
  </si>
  <si>
    <t>https://web.hungryhub.com/restaurants/sakon-thai-at-northpoint-city-singapore</t>
  </si>
  <si>
    <t>Fairy Garden BKK</t>
  </si>
  <si>
    <t>แฟรี่การ์เด้น</t>
  </si>
  <si>
    <t>https://web.hungryhub.com/restaurants/fairy-garden-bkk-bangkok</t>
  </si>
  <si>
    <t>Homie Bar &amp; Restaurant</t>
  </si>
  <si>
    <t>โฮมมี่ บาร์ แอนด์ เรสเตอรองท์</t>
  </si>
  <si>
    <t>https://web.hungryhub.com/restaurants/homie-bar-restaurant-bangkok</t>
  </si>
  <si>
    <t>Lingchen Cafe &amp; Bistro (Trang)</t>
  </si>
  <si>
    <t>หลิงเฉิน คาเฟ่ แอนด์ บริสโทร ตรัง</t>
  </si>
  <si>
    <t>https://web.hungryhub.com/restaurants/lingchen-cafe-bistro-trang</t>
  </si>
  <si>
    <t>Bistro M - Marriott Sukhumvit 50</t>
  </si>
  <si>
    <t>บิสโต เอ็ม แมริออท สุขุมวิท 50</t>
  </si>
  <si>
    <t>https://web.hungryhub.com/restaurants/bistro-m-marriott-sukhumvit-50-bangkok</t>
  </si>
  <si>
    <t>Bistro M - Marriott Sukhumvit 101</t>
  </si>
  <si>
    <t>บิสโต เอ็ม แมริออท สุขุมวิท 101</t>
  </si>
  <si>
    <t>https://web.hungryhub.com/restaurants/bistro-m-marriott-sukhumvit-101-bangkok</t>
  </si>
  <si>
    <t>SOE Coffee &amp; Bistro at The Kiri Pool Villa Resort (Phuket)</t>
  </si>
  <si>
    <t>https://web.hungryhub.com/restaurants/soe-coffee-bistro-at-the-kiri-pool-villa-resort-phuket</t>
  </si>
  <si>
    <t>Lion's Tale (Trang)</t>
  </si>
  <si>
    <t>ไลออนส์ เทล ตรัง</t>
  </si>
  <si>
    <t>https://web.hungryhub.com/restaurants/lion-s-tale-trang</t>
  </si>
  <si>
    <t>Fusion, Italian, American, Thai, European</t>
  </si>
  <si>
    <t>Tachinomiya Japanese Izakaya &amp; Bar</t>
  </si>
  <si>
    <t>https://web.hungryhub.com/restaurants/tachinomiya-japanese-izakaya-bar-singapore</t>
  </si>
  <si>
    <t>https://web.hungryhub.com/restaurants/grand-konak-turkish-and-lebanese-restaurant-singapore</t>
  </si>
  <si>
    <t>Egyptian, Mediterranean, Lebanese, Turkish, Middle Eastern</t>
  </si>
  <si>
    <t>Madame Liu</t>
  </si>
  <si>
    <t>มาดามหลิว อาหารไทย ญี่ปุ่น อิตาเลี่ยน</t>
  </si>
  <si>
    <t>https://web.hungryhub.com/restaurants/madame-liu-bangkok</t>
  </si>
  <si>
    <t>Italian, Japanese, Thai</t>
  </si>
  <si>
    <t>Central Siam Cuisine</t>
  </si>
  <si>
    <t>https://web.hungryhub.com/restaurants/central-siam-cuisine-singapore</t>
  </si>
  <si>
    <t>Grill Ninety Nine</t>
  </si>
  <si>
    <t>https://web.hungryhub.com/restaurants/grill-ninety-nine-singapore</t>
  </si>
  <si>
    <t>Moon Thai Kitchen</t>
  </si>
  <si>
    <t>https://web.hungryhub.com/restaurants/moon-thai-kitchen-singapore</t>
  </si>
  <si>
    <t>Havelock, Tiong Bahru</t>
  </si>
  <si>
    <t>Chef's Tavern</t>
  </si>
  <si>
    <t>https://web.hungryhub.com/restaurants/chef-s-tavern-singapore</t>
  </si>
  <si>
    <t>European, Japanese, Fusion</t>
  </si>
  <si>
    <t>Black Cherry</t>
  </si>
  <si>
    <t>https://web.hungryhub.com/restaurants/black-cherry-singapore</t>
  </si>
  <si>
    <t>European, Italian, Mediterranean, Spanish</t>
  </si>
  <si>
    <t>Jules Epicurean French Cuisine</t>
  </si>
  <si>
    <t>https://web.hungryhub.com/restaurants/jules-epicurean-french-cuisine-singapore</t>
  </si>
  <si>
    <t>French, Fusion</t>
  </si>
  <si>
    <t>TANOKE</t>
  </si>
  <si>
    <t>https://web.hungryhub.com/restaurants/tanoke-singapore</t>
  </si>
  <si>
    <t>Feed the beast</t>
  </si>
  <si>
    <t>ฟีด เดอะ บีสท์</t>
  </si>
  <si>
    <t>https://web.hungryhub.com/restaurants/feed-the-beast-bangkok</t>
  </si>
  <si>
    <t>The Kiri Villas Resort Staycation (Phuket)</t>
  </si>
  <si>
    <t>เดอะ คีรีวิลล่า รีสอร์ท สเตเคชั่น (ภูเก็ต)</t>
  </si>
  <si>
    <t>https://web.hungryhub.com/restaurants/the-kiri-villas-resort-staycation-phuket</t>
  </si>
  <si>
    <t>Krua Khun Ein Ratchada 32</t>
  </si>
  <si>
    <t>ครัวคุณอิ้น สาขารัชดา 32</t>
  </si>
  <si>
    <t>https://web.hungryhub.com/restaurants/krua-khun-ein-ratchada-32-bangkok</t>
  </si>
  <si>
    <t>Three Amigos Mexican and Indian Cuisine</t>
  </si>
  <si>
    <t>https://web.hungryhub.com/restaurants/three-amigos-mexican-and-indian-cuisine-singapore</t>
  </si>
  <si>
    <t>Fusion, Indian, Mexican</t>
  </si>
  <si>
    <t>https://web.hungryhub.com/restaurants/coriander-leaf-craig-singapore</t>
  </si>
  <si>
    <t>Chinese, Indian, Japanese, Korean, Thai, Vietnamese, Indonesian, Middle Eastern, Singaporean</t>
  </si>
  <si>
    <t>https://web.hungryhub.com/restaurants/coriander-leaf-singapore-polo-club</t>
  </si>
  <si>
    <t>Chinese, Indian, Japanese, Korean, Thai, Indonesian, Middle Eastern, Singaporean</t>
  </si>
  <si>
    <t>เพอเพิล ลอเรล 紫桂轩</t>
  </si>
  <si>
    <t>https://web.hungryhub.com/restaurants/purple-laurel-bangkok</t>
  </si>
  <si>
    <t>เดอะ ล็อบบี้ โรงแรมอินเตอร์คอนติเนนตัล กรุงเทพฯ สุขุมวิท</t>
  </si>
  <si>
    <t>https://web.hungryhub.com/restaurants/the-lobby-at-intercontinental-bangkok-sukhumvit</t>
  </si>
  <si>
    <t>หยัมฉา ทีเฮาส์ เอ็มไพร์ ทาวเวอร์</t>
  </si>
  <si>
    <t>https://web.hungryhub.com/restaurants/yumcha-teahouse-empire-tower-bangkok</t>
  </si>
  <si>
    <t>FARMSBUY Cafe</t>
  </si>
  <si>
    <t>ฟาร์มสบาย</t>
  </si>
  <si>
    <t>https://web.hungryhub.com/restaurants/farmsbuy-cafe-bangkok</t>
  </si>
  <si>
    <t>Bottle Rockets</t>
  </si>
  <si>
    <t>บอทเทิล ร็อคเก็ต</t>
  </si>
  <si>
    <t>https://web.hungryhub.com/restaurants/bottle-rockets-bangkok</t>
  </si>
  <si>
    <t>Shabu Puko Sri Racha (Chonburi)</t>
  </si>
  <si>
    <t>ชาบู ปุ๊โกะ สาขา ศรีราชา (ชลบุรี)</t>
  </si>
  <si>
    <t>https://web.hungryhub.com/restaurants/shabu-puko-sri-racha-chonburi-pattaya</t>
  </si>
  <si>
    <t>Shabu Puko Muang Mai (Chonburi)</t>
  </si>
  <si>
    <t>ชาบู ปุ๊โกะ สาขาเมืองใหม่ (ชลบุรี)</t>
  </si>
  <si>
    <t>https://web.hungryhub.com/restaurants/shabu-puko-muang-mai-chonburi-pattaya</t>
  </si>
  <si>
    <t>https://web.hungryhub.com/restaurants/igniv-bangkok-at-the-st-regis-bangkok-one-michelin-star</t>
  </si>
  <si>
    <t>ไดน์ อิน เดอะ ดาร์ค โรงแรมเชอราตัน แกรนด์ สุขุมวิท</t>
  </si>
  <si>
    <t>https://web.hungryhub.com/restaurants/did-dine-in-the-dark-at-sheraton-grande-sukhumvit-a-luxury-collection-hotel-bangkok</t>
  </si>
  <si>
    <t>Living Table Bangkok</t>
  </si>
  <si>
    <t>ลิฟวิ่ง เทเบิล บางกอก</t>
  </si>
  <si>
    <t>https://web.hungryhub.com/restaurants/living-table-bangkok</t>
  </si>
  <si>
    <t>International, Indian, Japanese, Mexican, Thai, Thai Isaan, European</t>
  </si>
  <si>
    <t>เลอ เปอติต์ เชฟ เชอราตัน กรุงเทพ</t>
  </si>
  <si>
    <t>https://web.hungryhub.com/restaurants/le-petit-chef-at-sheraton-grande-sukhumvit-a-luxury-collection-hotel-bangkok</t>
  </si>
  <si>
    <t>Fusion, Italian, French, Japanese, Mexican, Spanish</t>
  </si>
  <si>
    <t>Bodhi Terrace at Anantara Chiang Mai Resort</t>
  </si>
  <si>
    <t>โพธิ์ เทอเรซ อนันตรา เชียงใหม่ รีสอร์ท</t>
  </si>
  <si>
    <t>https://web.hungryhub.com/restaurants/bodhi-terrace-at-anantara-chiang-mai-resort</t>
  </si>
  <si>
    <t>Baan Mai Sai 3</t>
  </si>
  <si>
    <t>บ้านไม้สาย 3</t>
  </si>
  <si>
    <t>https://web.hungryhub.com/restaurants/baan-mai-sai-3-bangkok</t>
  </si>
  <si>
    <t>Thawi Watthana, Bangkok</t>
  </si>
  <si>
    <t>JAO Ping River Cruise at Anantara Chiang Mai Resort</t>
  </si>
  <si>
    <t>จ้าวปิง ริเวอร์ครูซ อนันตรา เชียงใหม่ รีสอร์ท</t>
  </si>
  <si>
    <t>https://web.hungryhub.com/restaurants/jao-ping-river-cruise-at-anantara-chiang-mai-resort</t>
  </si>
  <si>
    <t>Thai, International, Fusion, Thai Northern</t>
  </si>
  <si>
    <t>Chinda Hotpot The Walk Ratchaphruek</t>
  </si>
  <si>
    <t>สุกี้จินดา สาขาเดอะวอล์ค ราชพฤกษ์</t>
  </si>
  <si>
    <t>https://web.hungryhub.com/restaurants/chinda-hotpot-the-walk-ratchaphruek-nonthaburi</t>
  </si>
  <si>
    <t>Man Fu Yuan One Bangkok</t>
  </si>
  <si>
    <t>หม่าน ฟู่ หยวน วัน แบงค็อก</t>
  </si>
  <si>
    <t>https://web.hungryhub.com/restaurants/man-fu-yuan-one-bangkok</t>
  </si>
  <si>
    <t>Chinda Hotpot Lad Phrao 122</t>
  </si>
  <si>
    <t>สุกี้จินดา สาขา ลาดพร้าว 122</t>
  </si>
  <si>
    <t>https://web.hungryhub.com/restaurants/chinda-hotpot-lad-phrao-122-bangkok</t>
  </si>
  <si>
    <t>Chinda Hotpot Ngamwongwan</t>
  </si>
  <si>
    <t>สุกี้จินดาสาขางามวงศ์วาน</t>
  </si>
  <si>
    <t>https://web.hungryhub.com/restaurants/chinda-hotpot-ngamwongwan-bangkok</t>
  </si>
  <si>
    <t>Fernando's Pizza At Trio</t>
  </si>
  <si>
    <t>https://web.hungryhub.com/restaurants/fernando-s-pizza-at-trio-singapore</t>
  </si>
  <si>
    <t>Farrer Park, Jalan Besar</t>
  </si>
  <si>
    <t>Madrinaa Italiano</t>
  </si>
  <si>
    <t>https://web.hungryhub.com/restaurants/madrinaa-italiano-singapore</t>
  </si>
  <si>
    <t>Fernando's Pizza At Margaret Drive</t>
  </si>
  <si>
    <t>https://web.hungryhub.com/restaurants/fernando-s-pizza-at-margaret-drive-singapore</t>
  </si>
  <si>
    <t>Queenstown</t>
  </si>
  <si>
    <t>One Prawn &amp; Co</t>
  </si>
  <si>
    <t>https://web.hungryhub.com/restaurants/one-prawn-co-singapore</t>
  </si>
  <si>
    <t>Hiroki Sushi Klong 2</t>
  </si>
  <si>
    <t>ฮิโรกิ ซูชิ คลอง 2</t>
  </si>
  <si>
    <t>https://web.hungryhub.com/restaurants/hiroki-sushi-klong-2-bangkok</t>
  </si>
  <si>
    <t>Copacabana Rooftop diner (Chiang Mai)</t>
  </si>
  <si>
    <t>โคปาคาบาน่า รูฟท็อป ดินเนอร์ (เชียงใหม่)</t>
  </si>
  <si>
    <t>https://web.hungryhub.com/restaurants/copacabana-rooftop-diner-chiang-mai</t>
  </si>
  <si>
    <t>International, Japanese, Fusion, American, Mexican, Thai, Thai Isaan, Brazilian, European, Thai Northern</t>
  </si>
  <si>
    <t>Hiroki Sushi Rangsit</t>
  </si>
  <si>
    <t>ฮิโรกิ ซูชิ สาขารังสิต</t>
  </si>
  <si>
    <t>https://web.hungryhub.com/restaurants/hiroki-sushi-rangsit-bangkok</t>
  </si>
  <si>
    <t>Maison de Siri Cafe &amp; Eatery</t>
  </si>
  <si>
    <t>เมซอง เดอ สิริ คาเฟ่ แอนด์ อีทเทอรี่</t>
  </si>
  <si>
    <t>https://web.hungryhub.com/restaurants/maison-de-siri-cafe-eatery-bangkok</t>
  </si>
  <si>
    <t>Risa Café and Bistro</t>
  </si>
  <si>
    <t>ริสา คาเฟ่ แอนด์ บิสโทร</t>
  </si>
  <si>
    <t>https://web.hungryhub.com/restaurants/risa-cafe-and-bistro-bangkok</t>
  </si>
  <si>
    <t>That 1 Place</t>
  </si>
  <si>
    <t>https://web.hungryhub.com/restaurants/that-1-place-singapore</t>
  </si>
  <si>
    <t>Mavi Turkish Restaurant &amp; Grill</t>
  </si>
  <si>
    <t>https://web.hungryhub.com/restaurants/mavi-turkish-restaurant-grill-singapore</t>
  </si>
  <si>
    <t>Turkish</t>
  </si>
  <si>
    <t>Nalan Restaurant City Hall</t>
  </si>
  <si>
    <t>https://web.hungryhub.com/restaurants/nalan-restaurant-city-hall-singapore</t>
  </si>
  <si>
    <t>Nalan Restaurant Little India</t>
  </si>
  <si>
    <t>https://web.hungryhub.com/restaurants/nalan-restaurant-little-india-singapore</t>
  </si>
  <si>
    <t>Manam</t>
  </si>
  <si>
    <t>https://web.hungryhub.com/restaurants/manam-singapore</t>
  </si>
  <si>
    <t>Killing Time Wagyu and Japanese glass</t>
  </si>
  <si>
    <t>คิลลิ่ง ไทม์</t>
  </si>
  <si>
    <t>https://web.hungryhub.com/restaurants/killing-time-wagyu-and-japanese-glass-bangkok</t>
  </si>
  <si>
    <t>เซ็กซี่คาว ไพร์มสเต็ก แอนด์​ ซีฟู้ด</t>
  </si>
  <si>
    <t>https://web.hungryhub.com/restaurants/sexy-cow-prime-steak-bangkok</t>
  </si>
  <si>
    <t>Steakhouse, Italian, Fusion, American</t>
  </si>
  <si>
    <t>Sushi Olderchef Serithai</t>
  </si>
  <si>
    <t>ซูชิโอลเดอร์เชฟ เสรีไทย</t>
  </si>
  <si>
    <t>https://web.hungryhub.com/restaurants/sushi-olderchef-serithai-bangkok</t>
  </si>
  <si>
    <t>Japanese, Chinese, Fusion</t>
  </si>
  <si>
    <t>R Italian Kitchen &amp; Smokehouse</t>
  </si>
  <si>
    <t>https://web.hungryhub.com/restaurants/r-italian-kitchen-smokehouse-singapore</t>
  </si>
  <si>
    <t>Bukit Timah</t>
  </si>
  <si>
    <t>Rimba</t>
  </si>
  <si>
    <t>ริมบา</t>
  </si>
  <si>
    <t>https://web.hungryhub.com/restaurants/rimba-bangkok</t>
  </si>
  <si>
    <t>Thai, Fusion, American, European</t>
  </si>
  <si>
    <t>Big House (Farm &amp; Cafe &amp; Restaurant)</t>
  </si>
  <si>
    <t>บิ๊กเฮาส์คาเฟ่</t>
  </si>
  <si>
    <t>https://web.hungryhub.com/restaurants/big-house-farm-cafe-restaurant-pathum-thani</t>
  </si>
  <si>
    <t>Italian, Thai, Thai Isaan</t>
  </si>
  <si>
    <t>No more Mondays Café&amp;Bar</t>
  </si>
  <si>
    <t>โน มอร์ มันเดย์ คาเฟ่แอนด์บาร์</t>
  </si>
  <si>
    <t>https://web.hungryhub.com/restaurants/no-more-mondays-cafe-bar-bangkok</t>
  </si>
  <si>
    <t>Thai, International, Thai Isaan</t>
  </si>
  <si>
    <t>https://web.hungryhub.com/restaurants/the-butcher-s-wife-singapore</t>
  </si>
  <si>
    <t>Mediterranean, Latin American</t>
  </si>
  <si>
    <t>The Cradle At Ayara Kamala Resort &amp; Spa (Phuket)</t>
  </si>
  <si>
    <t>เดอะ เครเดิล แอท ไอยรา กมลา รีสอร์ท แอนด์ สปา (ภูเก็ต)</t>
  </si>
  <si>
    <t>https://web.hungryhub.com/restaurants/the-cradle-at-ayara-kamala-resort-spa-phuket</t>
  </si>
  <si>
    <t>Luminous at Lumen Bangkok Udomsuk Station</t>
  </si>
  <si>
    <t>ลูมินัส แอท ลูเม็น กรุงเทพ สถานี อุดมสุข</t>
  </si>
  <si>
    <t>https://web.hungryhub.com/restaurants/luminous-at-lumen-bangkok-udomsuk-station</t>
  </si>
  <si>
    <t>la Luna</t>
  </si>
  <si>
    <t>ลา ลูน่า</t>
  </si>
  <si>
    <t>https://web.hungryhub.com/restaurants/la-luna-bangkok</t>
  </si>
  <si>
    <t>Sasirada Cafe</t>
  </si>
  <si>
    <t>ศศิรดา คาเฟ่</t>
  </si>
  <si>
    <t>https://web.hungryhub.com/restaurants/sasirada-cafe-bangkok</t>
  </si>
  <si>
    <t>ESAN Zaap Jueng</t>
  </si>
  <si>
    <t>อีสาน แซ่บจึ้ง</t>
  </si>
  <si>
    <t>https://web.hungryhub.com/restaurants/esan-zaap-jueng-bangkok</t>
  </si>
  <si>
    <t>77 JET SIP JET</t>
  </si>
  <si>
    <t>77 เจ็ดสิบเจ็ด</t>
  </si>
  <si>
    <t>https://web.hungryhub.com/restaurants/77-jet-sip-jet-bangkok</t>
  </si>
  <si>
    <t>Rogues Bar at InterContinental Bangkok Sukhumvit</t>
  </si>
  <si>
    <t>โรกส์บาร์ แอท อินเตอร์คอนติเนนตัล กรุงเทพ สุขุมวิท</t>
  </si>
  <si>
    <t>https://web.hungryhub.com/restaurants/rogues-bar-at-intercontinental-bangkok-sukhumvit</t>
  </si>
  <si>
    <t>Bukla Kumpaeng</t>
  </si>
  <si>
    <t>บักหล้าคำแพง</t>
  </si>
  <si>
    <t>https://web.hungryhub.com/restaurants/bukla-kumpaeng-bangkok</t>
  </si>
  <si>
    <t>Din Daeng, Huai Kwang, Bangkok</t>
  </si>
  <si>
    <t>Heng Heng Lao Suthisan</t>
  </si>
  <si>
    <t>เฮง เฮง เหลา สาขาสุทธิสาร</t>
  </si>
  <si>
    <t>https://web.hungryhub.com/restaurants/heng-heng-lao-suthisan-bangkok</t>
  </si>
  <si>
    <t>Fusion, Chinese, Japanese, Thai</t>
  </si>
  <si>
    <t>Tora-San At CentrePoint Orchard</t>
  </si>
  <si>
    <t>https://web.hungryhub.com/restaurants/tora-san-at-centrepoint-orchard-singapore</t>
  </si>
  <si>
    <t>Sen Sai Isan Pathum Thani</t>
  </si>
  <si>
    <t>เส้นสายอีสาน ปทุมธานี</t>
  </si>
  <si>
    <t>https://web.hungryhub.com/restaurants/sen-sai-isan-pathum-thani-bangkok</t>
  </si>
  <si>
    <t>Sen Sai Isan Bangsaen</t>
  </si>
  <si>
    <t>เส้นสายอีสาน บางแสน</t>
  </si>
  <si>
    <t>https://web.hungryhub.com/restaurants/sen-sai-isan-bangsaen-bangkok</t>
  </si>
  <si>
    <t>Brewave Ratchada</t>
  </si>
  <si>
    <t>บรูเวฟ รัชดา</t>
  </si>
  <si>
    <t>https://web.hungryhub.com/restaurants/brewave-ratchada-bangkok</t>
  </si>
  <si>
    <t>Aha's Shabu &amp; Grill</t>
  </si>
  <si>
    <t>อะฮ่าส์ ชาบู &amp; กริลล์</t>
  </si>
  <si>
    <t>https://web.hungryhub.com/restaurants/aha-s-shabu-grill-bangkok</t>
  </si>
  <si>
    <t>Ekkaluck @ Madi Paidi Bangkok</t>
  </si>
  <si>
    <t>เอกะลักษณ์</t>
  </si>
  <si>
    <t>https://web.hungryhub.com/restaurants/ekkaluck-madi-paidi-bangkok</t>
  </si>
  <si>
    <t>Hogar bar</t>
  </si>
  <si>
    <t>โอการ์บาร์</t>
  </si>
  <si>
    <t>https://web.hungryhub.com/restaurants/hogar-bar-nonthaburi</t>
  </si>
  <si>
    <t>Arab Street Turkish &amp; Western Restaurant</t>
  </si>
  <si>
    <t>https://web.hungryhub.com/restaurants/arab-street-turkish-western-restaurant-singapore</t>
  </si>
  <si>
    <t>IKKI IZAKAYA</t>
  </si>
  <si>
    <t>https://web.hungryhub.com/restaurants/ikki-izakaya-singapore</t>
  </si>
  <si>
    <t>https://web.hungryhub.com/restaurants/heaven-s-lotus-singapore</t>
  </si>
  <si>
    <t>UGO Ristorante Italiano</t>
  </si>
  <si>
    <t>https://web.hungryhub.com/restaurants/ugo-ristorante-italiano-bangkok</t>
  </si>
  <si>
    <t>https://web.hungryhub.com/restaurants/china-taste-singapore</t>
  </si>
  <si>
    <t>Lavender</t>
  </si>
  <si>
    <t>เมอริเดียน ครูซ</t>
  </si>
  <si>
    <t>https://web.hungryhub.com/restaurants/meridian-cruise-bangkok</t>
  </si>
  <si>
    <t>Learksen Lennam</t>
  </si>
  <si>
    <t>เลือกเส้น เล่นน้ำ</t>
  </si>
  <si>
    <t>https://web.hungryhub.com/restaurants/learksen-lennam-bangkok</t>
  </si>
  <si>
    <t>Al Bahr Beach Bar @Marrakesh (Hua Hin)</t>
  </si>
  <si>
    <t>อัล บาห์ บีช บาร์ มาราเกช หัวหิน</t>
  </si>
  <si>
    <t>https://web.hungryhub.com/restaurants/al-bahr-beach-bar-marrakesh-hua-hin</t>
  </si>
  <si>
    <t>https://web.hungryhub.com/restaurants/kinara-boat-quay-singapore</t>
  </si>
  <si>
    <t>Raffles Place, Boat Quay, Chinatown</t>
  </si>
  <si>
    <t>แพท Restaurant</t>
  </si>
  <si>
    <t>https://web.hungryhub.com/restaurants/restaurant-patt-bangkok</t>
  </si>
  <si>
    <t>French, Chinese, International</t>
  </si>
  <si>
    <t>Patro's Sports Bar &amp; Restaurant</t>
  </si>
  <si>
    <t>https://web.hungryhub.com/restaurants/patro-s-sports-bar-restaurant-singapore</t>
  </si>
  <si>
    <t>East Coast, Marine Parade</t>
  </si>
  <si>
    <t>Mexican, Indian</t>
  </si>
  <si>
    <t>一品居中餐馆 Yi Pin Ju Chinese Restaurant</t>
  </si>
  <si>
    <t>https://web.hungryhub.com/restaurants/yi-pin-ju-chinese-restaurant-singapore</t>
  </si>
  <si>
    <t>M Thai Restaurant &amp; Bar</t>
  </si>
  <si>
    <t>https://web.hungryhub.com/restaurants/m-thai-restaurant-bar-singapore</t>
  </si>
  <si>
    <t>1947 Kitchen at Hyatt Place Bangkok Sukhumvit 1</t>
  </si>
  <si>
    <t>1947 คิทเช่น แอท ไฮแอท เพลส กรุงเทพ สุขุมวิท 1</t>
  </si>
  <si>
    <t>https://web.hungryhub.com/restaurants/1947-kitchen-at-hyatt-place-bangkok-sukhumvit-1</t>
  </si>
  <si>
    <t>Watthana, Khlong Toei, Bangkok</t>
  </si>
  <si>
    <t>International, Indian, Thai, European, Middle Eastern, Steakhouse</t>
  </si>
  <si>
    <t>The Cafe Mookata Ari</t>
  </si>
  <si>
    <t>เดอะ คาเฟ่ หมูกระทะ อารีย์</t>
  </si>
  <si>
    <t>https://web.hungryhub.com/restaurants/the-cafe-mookata-ari-bangkok</t>
  </si>
  <si>
    <t>Hokkaido Yakidon</t>
  </si>
  <si>
    <t>ฮอกไกโด ยากิด้ง</t>
  </si>
  <si>
    <t>https://web.hungryhub.com/restaurants/hokkaido-yakidon-bangkok</t>
  </si>
  <si>
    <t>Jinlong Mala Hot Pot</t>
  </si>
  <si>
    <t>สุกี้จินหลง หม่าล่าสายพาน</t>
  </si>
  <si>
    <t>https://web.hungryhub.com/restaurants/jinlong-mala-hot-pot-bangkok</t>
  </si>
  <si>
    <t>GINGER FARM kitchen at Central Phuket</t>
  </si>
  <si>
    <t>จินเจอร์ ฟาร์ม คิทเช่น เซ็นทรัลภูเก็ต</t>
  </si>
  <si>
    <t>https://web.hungryhub.com/restaurants/ginger-farm-kitchen-at-central-phuket</t>
  </si>
  <si>
    <t>GINGER FARM kitchen at One Bangkok</t>
  </si>
  <si>
    <t>จินเจอร์ ฟาร์ม คิทเช่น at One Bangkok</t>
  </si>
  <si>
    <t>https://web.hungryhub.com/restaurants/ginger-farm-kitchen-at-one-bangkok</t>
  </si>
  <si>
    <t>Wine Society</t>
  </si>
  <si>
    <t>ไวน์ โซไซตี้</t>
  </si>
  <si>
    <t>https://web.hungryhub.com/restaurants/wine-society-bangkok</t>
  </si>
  <si>
    <t>Italian, Spanish</t>
  </si>
  <si>
    <t>https://web.hungryhub.com/restaurants/morita-unigoro-singapore</t>
  </si>
  <si>
    <t>sala ayutthaya staycation (Ayutthaya)</t>
  </si>
  <si>
    <t>ศาลา อยุธยา สเตเคชั่น (อยุธยา)</t>
  </si>
  <si>
    <t>https://web.hungryhub.com/restaurants/sala-ayutthaya-staycation-ayutthaya</t>
  </si>
  <si>
    <t>sala bang pa-in Staycation (Ayutthaya)</t>
  </si>
  <si>
    <t>ศาลา อยุธยา บางปะอิน สเตเคชั่น (อยุธยา)</t>
  </si>
  <si>
    <t>https://web.hungryhub.com/restaurants/sala-bang-pa-in-staycation-ayutthaya</t>
  </si>
  <si>
    <t>Ping Yang Krub Pom</t>
  </si>
  <si>
    <t>ปิ้ง ย่าง ครับผม</t>
  </si>
  <si>
    <t>https://web.hungryhub.com/restaurants/ping-yang-krub-pom-bangkok</t>
  </si>
  <si>
    <t>Baan Itsara (Huahin)</t>
  </si>
  <si>
    <t>บ้านอิสระ หัวหิน</t>
  </si>
  <si>
    <t>https://web.hungryhub.com/restaurants/baan-itsara-huahin-hua-hin</t>
  </si>
  <si>
    <t>Thai, Italian</t>
  </si>
  <si>
    <t>@T Terrace Restaurant (Prachuap Khiri Khan)</t>
  </si>
  <si>
    <t>ร้านอาหารแอทที เทอเรส (ประจวบคีรีขันธ์)</t>
  </si>
  <si>
    <t>https://web.hungryhub.com/restaurants/t-terrace-restaurant-prachuap-khiri-khan</t>
  </si>
  <si>
    <t>Prachuap Khiri Khan</t>
  </si>
  <si>
    <t>Lim Tom Luead Moo (Pattaya)</t>
  </si>
  <si>
    <t>ลิ้ม ต้มเลือดหมู พัทยา</t>
  </si>
  <si>
    <t>https://web.hungryhub.com/restaurants/lim-tom-luead-moo-pattaya</t>
  </si>
  <si>
    <t>Akira Back at JW Marriott Hotel Singapore South Beach</t>
  </si>
  <si>
    <t>https://web.hungryhub.com/restaurants/akira-back-at-jw-marriott-hotel-singapore-south-beach</t>
  </si>
  <si>
    <t>City Hall, Marina Bay, Marina Central</t>
  </si>
  <si>
    <t>Beach Road Kitchen at JW Marriott Singapore South Beach</t>
  </si>
  <si>
    <t>https://web.hungryhub.com/restaurants/beach-road-kitchen-at-jw-marriott-singapore-south-beach</t>
  </si>
  <si>
    <t>Madame Fan at JW Marriott South Beach Singapore</t>
  </si>
  <si>
    <t>https://web.hungryhub.com/restaurants/madame-fan-at-jw-marriott-south-beach-singapore</t>
  </si>
  <si>
    <t>Fomo Brunch &amp; Dining (Chonburi)</t>
  </si>
  <si>
    <t>โฟโม บรันช์ แอนด์ ไดนิง ชลบุรี</t>
  </si>
  <si>
    <t>https://web.hungryhub.com/restaurants/fomo-brunch-dining-chonburi</t>
  </si>
  <si>
    <t>Krua Kratare</t>
  </si>
  <si>
    <t>ครัวกระแต พุทธมณฑล</t>
  </si>
  <si>
    <t>https://web.hungryhub.com/restaurants/krua-kratare-bangkok</t>
  </si>
  <si>
    <t>Wangluang</t>
  </si>
  <si>
    <t>วังหลวง</t>
  </si>
  <si>
    <t>https://web.hungryhub.com/restaurants/wangluang-bangkok</t>
  </si>
  <si>
    <t>Beef Mafia</t>
  </si>
  <si>
    <t>มาเฟียเนื้อ</t>
  </si>
  <si>
    <t>https://web.hungryhub.com/restaurants/beef-mafia-bangkok</t>
  </si>
  <si>
    <t>Liu Liu Hotpot 六六火锅</t>
  </si>
  <si>
    <t>ลิ่วลิ่ว สุกี้หม้อไฟ 六六火锅</t>
  </si>
  <si>
    <t>https://web.hungryhub.com/restaurants/liu-liu-hotpot-bangkok</t>
  </si>
  <si>
    <t>Khlong Sam Wa, Pathum Thani</t>
  </si>
  <si>
    <t>Lay Non Beach Seafood &amp; Bistro</t>
  </si>
  <si>
    <t>เล นนท์ บีช ซีฟู๊ด แอนด์ บิสโตร</t>
  </si>
  <si>
    <t>https://web.hungryhub.com/restaurants/lay-non-beach-seafood-bistro-bangkok</t>
  </si>
  <si>
    <t>Rern</t>
  </si>
  <si>
    <t>เริน</t>
  </si>
  <si>
    <t>https://web.hungryhub.com/restaurants/rern-bangkok</t>
  </si>
  <si>
    <t>Tha Siam Mookata</t>
  </si>
  <si>
    <t>https://web.hungryhub.com/restaurants/tha-siam-mookata-singapore</t>
  </si>
  <si>
    <t>East Coast</t>
  </si>
  <si>
    <t>Tha Siam Authentic Thai Kitchen(Orchard Plaza)</t>
  </si>
  <si>
    <t>https://web.hungryhub.com/restaurants/tha-siam-authentic-thai-kitchen-orchard-plaza-singapore</t>
  </si>
  <si>
    <t>บาร์ยาร์ด โรงแรมคิมป์ตัน มาลัย กรุงเทพฯ</t>
  </si>
  <si>
    <t>https://web.hungryhub.com/restaurants/bar-yard-at-kimpton-maa-lai-bangkok</t>
  </si>
  <si>
    <t>Mexican, International</t>
  </si>
  <si>
    <t>https://web.hungryhub.com/restaurants/tha-siam-authentic-thai-kitchen-parklane-singapore</t>
  </si>
  <si>
    <t>Dhoby Ghaut</t>
  </si>
  <si>
    <t>The Planet Cruise</t>
  </si>
  <si>
    <t>https://web.hungryhub.com/restaurants/the-planet-cruise-bangkok</t>
  </si>
  <si>
    <t>โฮตารุ 119 โอมากาเสะ แอนด์ อิซากายะ สนามเป้า</t>
  </si>
  <si>
    <t>https://web.hungryhub.com/restaurants/hotaru-119-omakase-izakaya-sanampao-bangkok</t>
  </si>
  <si>
    <t>โฮตารุ 119 โอมากาเสะ พระราม 9</t>
  </si>
  <si>
    <t>https://web.hungryhub.com/restaurants/hotaru-119-omakase-rama-9-bangkok</t>
  </si>
  <si>
    <t>กิวย่า ยากินิคุ พระราม 3</t>
  </si>
  <si>
    <t>https://web.hungryhub.com/restaurants/gyu-ya-yakiniku-rama-3-bangkok</t>
  </si>
  <si>
    <t>กิวย่า ยากินิคุ เดอะสตรีท รัชดา</t>
  </si>
  <si>
    <t>https://web.hungryhub.com/restaurants/gyu-ya-yakiniku-the-street-ratchada-bangkok-thailand</t>
  </si>
  <si>
    <t>กิวย่า ยากินิคุ ตึกทรู ดิจิทัล พาร์ค (ฝั่งเวสต์)</t>
  </si>
  <si>
    <t>https://web.hungryhub.com/restaurants/gyu-ya-yakiniku-true-digital-park-west-side-bangkok</t>
  </si>
  <si>
    <t>Leela Cheva Restaurant (Pattaya)</t>
  </si>
  <si>
    <t>ร้านอาหาร ลีลาชีวา (พัทยา)</t>
  </si>
  <si>
    <t>https://web.hungryhub.com/restaurants/leela-cheva-restaurant-pattaya</t>
  </si>
  <si>
    <t>Fusion, Italian, International, Thai</t>
  </si>
  <si>
    <t>โคฮาคุ โอมากาเสะ</t>
  </si>
  <si>
    <t>https://web.hungryhub.com/restaurants/kohaku-omakase-bangkok</t>
  </si>
  <si>
    <t>https://web.hungryhub.com/restaurants/cheeky-signature-s-bee-hoon-singapore</t>
  </si>
  <si>
    <t>Smokestack BBQ &amp; Grill (Phuket)</t>
  </si>
  <si>
    <t>สโม้คสแต็ก บาร์บีคิว &amp; กริลล์ (ภูเก็ต)</t>
  </si>
  <si>
    <t>https://web.hungryhub.com/restaurants/smokestack-bbq-grill-phuket</t>
  </si>
  <si>
    <t>ONE7 Restaurant and Bar</t>
  </si>
  <si>
    <t>วัน เซเว่น เรสเตอรองต์ แอนด์ บาร์</t>
  </si>
  <si>
    <t>https://web.hungryhub.com/restaurants/one7-restaurant-and-bar-bangkok</t>
  </si>
  <si>
    <t>International, Italian, Fusion, American, Thai</t>
  </si>
  <si>
    <t>Khao Yai Art Tree</t>
  </si>
  <si>
    <t>เขาใหญ่ อาร์ท ทรี</t>
  </si>
  <si>
    <t>https://web.hungryhub.com/restaurants/khao-yai-art-tree</t>
  </si>
  <si>
    <t>International, Italian, Thai, Thai Isaan, Thai Southern, Steakhouse</t>
  </si>
  <si>
    <t>The Restaurant at Wyndham Hua Hin Pranburi Resort &amp; Villa</t>
  </si>
  <si>
    <t>ห้องอาหาร เดอะ เรสเตอรองต์</t>
  </si>
  <si>
    <t>https://web.hungryhub.com/restaurants/the-restaurant-at-wyndham-hua-hin-pranburi-resort-villa</t>
  </si>
  <si>
    <t>Prego Kata (Phuket)</t>
  </si>
  <si>
    <t>เปรโก้ กะตะ (ภูเก็ต)</t>
  </si>
  <si>
    <t>https://web.hungryhub.com/restaurants/prego-kata-phuket</t>
  </si>
  <si>
    <t>Krua Rim Wang (Samut Sakhon)</t>
  </si>
  <si>
    <t>ครัวริมวัง (สมุทรสาคร)</t>
  </si>
  <si>
    <t>https://web.hungryhub.com/restaurants/krua-rim-wang-samut-sakhon</t>
  </si>
  <si>
    <t>Flann O'Brien's Irish Pub</t>
  </si>
  <si>
    <t>ฟลาน โอเบรียนส์ ไอริช ผับ</t>
  </si>
  <si>
    <t>https://web.hungryhub.com/restaurants/flann-o-brien-s-irish-pub-bangkok</t>
  </si>
  <si>
    <t>Fusion, American, Mexican, Thai, Swiss</t>
  </si>
  <si>
    <t>Hong Kong Cafe</t>
  </si>
  <si>
    <t>ฮ่องกง คาเฟ่</t>
  </si>
  <si>
    <t>https://web.hungryhub.com/restaurants/hong-kong-cafe-bangkok</t>
  </si>
  <si>
    <t>IMPACT Lakefront</t>
  </si>
  <si>
    <t>อิมแพ็ค เลคฟร้อนท์</t>
  </si>
  <si>
    <t>https://web.hungryhub.com/restaurants/impact-lakefront-bangkok</t>
  </si>
  <si>
    <t>Chaan G</t>
  </si>
  <si>
    <t>ชั้นจี</t>
  </si>
  <si>
    <t>https://web.hungryhub.com/restaurants/chaan-g-bangkok</t>
  </si>
  <si>
    <t>Tai Soon Bar</t>
  </si>
  <si>
    <t>ไท่ซุนบาร์</t>
  </si>
  <si>
    <t>https://web.hungryhub.com/restaurants/tai-soon-bar-bangkok</t>
  </si>
  <si>
    <t>Behind Bars</t>
  </si>
  <si>
    <t>บีไฮนด์บาร์</t>
  </si>
  <si>
    <t>https://web.hungryhub.com/restaurants/behind-bars-bangkok</t>
  </si>
  <si>
    <t>Penlaos</t>
  </si>
  <si>
    <t>เป็นลาว</t>
  </si>
  <si>
    <t>https://web.hungryhub.com/restaurants/penlaos-bangkok</t>
  </si>
  <si>
    <t>Dough Bros Interchange 21</t>
  </si>
  <si>
    <t>โด โบรส์ อินเตอร์เชนจ์ 21</t>
  </si>
  <si>
    <t>https://web.hungryhub.com/restaurants/dough-bros-interchange-21-bangkok</t>
  </si>
  <si>
    <t>Italian, American</t>
  </si>
  <si>
    <t>Dough Bros Gaysorn Amarin</t>
  </si>
  <si>
    <t>โด โบรส์ เกษร อัมรินทร์</t>
  </si>
  <si>
    <t>https://web.hungryhub.com/restaurants/dough-bros-gaysorn-amarin-bangkok</t>
  </si>
  <si>
    <t>Dough Bros Summer Point</t>
  </si>
  <si>
    <t>โด โบรส์ ซัมเมอร์ พ้อยท์</t>
  </si>
  <si>
    <t>https://web.hungryhub.com/restaurants/dough-bros-summer-point-bangkok</t>
  </si>
  <si>
    <t>IMM Restaurant</t>
  </si>
  <si>
    <t>ร้านอาหารอิ่ม</t>
  </si>
  <si>
    <t>https://web.hungryhub.com/restaurants/imm-restaurant-bangkok</t>
  </si>
  <si>
    <t>Paiao</t>
  </si>
  <si>
    <t>แปะเอี่ยว</t>
  </si>
  <si>
    <t>https://web.hungryhub.com/restaurants/paiao-bangkok</t>
  </si>
  <si>
    <t>Krua Pa Ya</t>
  </si>
  <si>
    <t>ครัวป้ายา</t>
  </si>
  <si>
    <t>https://web.hungryhub.com/restaurants/krua-pa-ya-bangkok</t>
  </si>
  <si>
    <t>Boon Tong Kee PTT Borommaratchachonnani 97</t>
  </si>
  <si>
    <t>บุญตงกี่ ปตท.บรมราชชนนี 97</t>
  </si>
  <si>
    <t>https://web.hungryhub.com/restaurants/boon-tong-kee-ptt-borommaratchachonnani-97-bangkok</t>
  </si>
  <si>
    <t>Chinese, Fusion, Singaporean</t>
  </si>
  <si>
    <t>Boon Tong Kee The Crystal Park</t>
  </si>
  <si>
    <t>บุญตงกี่ เดอะ คริสตัล พาร์ค</t>
  </si>
  <si>
    <t>https://web.hungryhub.com/restaurants/boon-tong-kee-the-crystal-park-bangkok</t>
  </si>
  <si>
    <t>Ros Krung Esarn Thai Cafe</t>
  </si>
  <si>
    <t>รสกรุง</t>
  </si>
  <si>
    <t>https://web.hungryhub.com/restaurants/ros-krung-esarn-thai-cafe-bangkok</t>
  </si>
  <si>
    <t>https://web.hungryhub.com/restaurants/yenney-singapore</t>
  </si>
  <si>
    <t>1823 Tea Lounge by Ronnefeldt</t>
  </si>
  <si>
    <t>https://web.hungryhub.com/restaurants/1823-tea-lounge-by-ronnefeldt-bangkok</t>
  </si>
  <si>
    <t>Fusion, German, European</t>
  </si>
  <si>
    <t>Chef Chai Fire on Beef</t>
  </si>
  <si>
    <t>เชฟชัยไฟพ่นเนื้อ</t>
  </si>
  <si>
    <t>https://web.hungryhub.com/restaurants/chef-chai-fire-on-beef-bangkok</t>
  </si>
  <si>
    <t>Steakhouse, Fusion</t>
  </si>
  <si>
    <t>ลามายา กรุงเทพ</t>
  </si>
  <si>
    <t>https://web.hungryhub.com/restaurants/lamaya-bangkok</t>
  </si>
  <si>
    <t>Fusion, Japanese, European</t>
  </si>
  <si>
    <t>Izumidai</t>
  </si>
  <si>
    <t>อิซูมิได</t>
  </si>
  <si>
    <t>https://web.hungryhub.com/restaurants/izumidai-bangkok</t>
  </si>
  <si>
    <t>Saruda Finest Pastry Bangkok</t>
  </si>
  <si>
    <t>ศรุดา ไฟเนสท์ เพสทรี</t>
  </si>
  <si>
    <t>https://web.hungryhub.com/restaurants/saruda-finest-pastry-bangkok</t>
  </si>
  <si>
    <t>บ้านสุริยาศัย สาขา วัน แบงค็อก</t>
  </si>
  <si>
    <t>https://web.hungryhub.com/restaurants/baan-suriyasai-one-bangkok</t>
  </si>
  <si>
    <t>https://web.hungryhub.com/restaurants/cutts-thonglor-omakase-bangkok</t>
  </si>
  <si>
    <t>บ้านสุริยาศัย สาขา สุรวงศ์</t>
  </si>
  <si>
    <t>https://web.hungryhub.com/restaurants/baan-suriyasai-surawongse-bangkok</t>
  </si>
  <si>
    <t>Cozy Space Homey Cafe &amp; Dining</t>
  </si>
  <si>
    <t>โคซี่ สเปส โฮมมี่ คาเฟ่ &amp; ไดน์นิ่ง</t>
  </si>
  <si>
    <t>https://web.hungryhub.com/restaurants/cozy-space-homey-cafe-dining-bangkok</t>
  </si>
  <si>
    <t>Japanese, International, Thai</t>
  </si>
  <si>
    <t>Show Nuea</t>
  </si>
  <si>
    <t>โชว์เหนือ</t>
  </si>
  <si>
    <t>https://web.hungryhub.com/restaurants/show-nuea-bangkok</t>
  </si>
  <si>
    <t>Rossarin Eatery (Hua Hin)</t>
  </si>
  <si>
    <t>รสริน (หัวหิน)</t>
  </si>
  <si>
    <t>https://web.hungryhub.com/restaurants/rossarin-eatery-hua-hin</t>
  </si>
  <si>
    <t>Thai, American, Thai Isaan, European, Thai Southern, Steakhouse</t>
  </si>
  <si>
    <t>Treat Restaurant at Oakwood Hotel &amp; Residence Bangkok</t>
  </si>
  <si>
    <t>โอ๊ควู๊ด โฮเทล แอนด์ เรสซิเด้นซ์ กรุงเทพ</t>
  </si>
  <si>
    <t>https://web.hungryhub.com/restaurants/treat-restaurant-at-oakwood-hotel-residence-bangkok</t>
  </si>
  <si>
    <t>International, Indian, Chinese, Italian, American, Thai</t>
  </si>
  <si>
    <t>Chef Yis</t>
  </si>
  <si>
    <t>เชฟยิส</t>
  </si>
  <si>
    <t>https://web.hungryhub.com/restaurants/chef-yis-bangkok</t>
  </si>
  <si>
    <t>Thai, Italian, Mexican, European, Thai Southern, Steakhouse</t>
  </si>
  <si>
    <t>The Second BKK</t>
  </si>
  <si>
    <t>เดอะ เซคเคิ้ล บีเคเค</t>
  </si>
  <si>
    <t>https://web.hungryhub.com/restaurants/the-second-bkk-bangkok</t>
  </si>
  <si>
    <t>European, French, Fusion, Thai</t>
  </si>
  <si>
    <t>Epicurean Fusion Restaurant</t>
  </si>
  <si>
    <t>https://web.hungryhub.com/restaurants/epicurean-fusion-restaurant-singapore</t>
  </si>
  <si>
    <t>Wahn Jeab</t>
  </si>
  <si>
    <t>หวานเจี๊ยบ</t>
  </si>
  <si>
    <t>https://web.hungryhub.com/restaurants/wahn-jeab-bangkok</t>
  </si>
  <si>
    <t>L'Escargot Bistro</t>
  </si>
  <si>
    <t>เลอ เอสคาร์โก้ท์</t>
  </si>
  <si>
    <t>https://web.hungryhub.com/restaurants/l-escargot-bistro-bangkok</t>
  </si>
  <si>
    <t>Kaiwa</t>
  </si>
  <si>
    <t>ไคหวะ</t>
  </si>
  <si>
    <t>https://web.hungryhub.com/restaurants/kaiwa-bangkok</t>
  </si>
  <si>
    <t>Ricci Italian Restaurant and Crudo Bar</t>
  </si>
  <si>
    <t>ริชชี่ อิตาเลียน เรสเตอรองต์ แอนด์ ครูโด บาร์</t>
  </si>
  <si>
    <t>https://web.hungryhub.com/restaurants/ricci-italian-restaurant-and-crudo-bar-bangkok</t>
  </si>
  <si>
    <t>L'Escargot at MONOPOLE</t>
  </si>
  <si>
    <t>เลอ เอสคาร์โก้ แอท โมโนโพล</t>
  </si>
  <si>
    <t>https://web.hungryhub.com/restaurants/l-escargot-at-monopole-bangkok</t>
  </si>
  <si>
    <t>Wonderful Pearl Cruise</t>
  </si>
  <si>
    <t>วันเดอร์ฟูล เพิร์ล ครูซ</t>
  </si>
  <si>
    <t>https://web.hungryhub.com/restaurants/wonderful-pearl-cruise-bangkok</t>
  </si>
  <si>
    <t>Grand Pearl Cruise</t>
  </si>
  <si>
    <t>แกรนด์ เพิร์ล ครูซ</t>
  </si>
  <si>
    <t>https://web.hungryhub.com/restaurants/grand-pearl-cruise-bangkok</t>
  </si>
  <si>
    <t>Samsuan Dessert &amp; Dining</t>
  </si>
  <si>
    <t>สามสวน เดสเสิร์ท แอนด์ ไดน์นิ่ง</t>
  </si>
  <si>
    <t>https://web.hungryhub.com/restaurants/samsuan-dessert-dining-bangkok</t>
  </si>
  <si>
    <t>Sips Café &amp; Bar</t>
  </si>
  <si>
    <t>ซิบส์ คาเฟ่ แอนด์ บาร์</t>
  </si>
  <si>
    <t>https://web.hungryhub.com/restaurants/sips-cafe-bar-bangkok</t>
  </si>
  <si>
    <t>Sathon, Bangkok</t>
  </si>
  <si>
    <t>Fusion, American, Thai</t>
  </si>
  <si>
    <t>อันทิล ทูเดย์ คอฟฟี่</t>
  </si>
  <si>
    <t>https://web.hungryhub.com/restaurants/untill-today-coffee-bangkok</t>
  </si>
  <si>
    <t>Tom Paa</t>
  </si>
  <si>
    <t>ต้มป่ะ</t>
  </si>
  <si>
    <t>https://web.hungryhub.com/restaurants/tom-paa-bangkok</t>
  </si>
  <si>
    <t>Jiro Restaurant</t>
  </si>
  <si>
    <t>https://web.hungryhub.com/restaurants/jiro-restaurant-singapore</t>
  </si>
  <si>
    <t>So asean Cafe &amp; Restaurant - CW Tower</t>
  </si>
  <si>
    <t>https://web.hungryhub.com/restaurants/so-asean-cafe-restaurant-cw-tower-bangkok</t>
  </si>
  <si>
    <t>The Playlist Restaurant</t>
  </si>
  <si>
    <t>เดอะเพลย์ลิสต์ คาเฟ่เเอนด์ เรสเตอรอง</t>
  </si>
  <si>
    <t>https://web.hungryhub.com/restaurants/the-playlist-restaurant-ayutthaya</t>
  </si>
  <si>
    <t>So Asean Cafe &amp; Restaurant - The Street Ratchada</t>
  </si>
  <si>
    <t>https://web.hungryhub.com/restaurants/so-asean-cafe-restaurant-the-street-ratchada-bangkok</t>
  </si>
  <si>
    <t>So Asean Cafe &amp; Restaurant - Samyan Mitrtown</t>
  </si>
  <si>
    <t>https://web.hungryhub.com/restaurants/so-asean-cafe-restaurant-samyan-mitrtown-bangkok</t>
  </si>
  <si>
    <t>So Asean Cafe &amp; Restaurant - FYI Center</t>
  </si>
  <si>
    <t>https://web.hungryhub.com/restaurants/so-asean-cafe-restaurant-fyi-center-bangkok</t>
  </si>
  <si>
    <t>The Secret Door</t>
  </si>
  <si>
    <t>เดอะ ซีเคร็ท ดอร์</t>
  </si>
  <si>
    <t>https://web.hungryhub.com/restaurants/the-secret-door-bangkok</t>
  </si>
  <si>
    <t>Fusion, Japanese, Thai, European</t>
  </si>
  <si>
    <t>CALI, Novotel Singapore on Kitchener</t>
  </si>
  <si>
    <t>https://web.hungryhub.com/restaurants/cali-novotel-singapore-on-kitchener</t>
  </si>
  <si>
    <t>International, Indian, Italian, American, Mexican, European</t>
  </si>
  <si>
    <t>CALI, Ascott Raffles Place</t>
  </si>
  <si>
    <t>https://web.hungryhub.com/restaurants/cali-ascott-raffles-place-singapore</t>
  </si>
  <si>
    <t>International, Italian, American, Mexican, European</t>
  </si>
  <si>
    <t>CALI, Park Avenue Rochester</t>
  </si>
  <si>
    <t>https://web.hungryhub.com/restaurants/cali-park-avenue-rochester-singapore</t>
  </si>
  <si>
    <t>Viet'Spice</t>
  </si>
  <si>
    <t>https://web.hungryhub.com/restaurants/viet-spice-singapore</t>
  </si>
  <si>
    <t>Spaghetti - Italian Food</t>
  </si>
  <si>
    <t>สปาเก็ตตี้ - อิตาเลียนฟู้ด</t>
  </si>
  <si>
    <t>https://web.hungryhub.com/restaurants/spaghetti-italian-food-bangkok</t>
  </si>
  <si>
    <t>The Red Door BKK</t>
  </si>
  <si>
    <t>https://web.hungryhub.com/restaurants/the-red-door-bkk-bangkok</t>
  </si>
  <si>
    <t>International, French, Fusion</t>
  </si>
  <si>
    <t>Kris Eatery At The Siamese​ Hotel​ (Pattaya​)</t>
  </si>
  <si>
    <t>คริส อีทเทอรี่ แอท เดอะ ไซมีส โฮเทล (พัทยา)</t>
  </si>
  <si>
    <t>https://web.hungryhub.com/restaurants/kris-eatery-at-the-siamese-hotel-pattaya</t>
  </si>
  <si>
    <t>International, Fusion, Thai, Thai Isaan, European</t>
  </si>
  <si>
    <t>Indigo Rooftop Bar (Pattaya)</t>
  </si>
  <si>
    <t>อินดิโก้ รูฟท็อป บาร์ (พัทยา)</t>
  </si>
  <si>
    <t>https://web.hungryhub.com/restaurants/indigo-rooftop-bar-pattaya</t>
  </si>
  <si>
    <t>European, Italian, International, Japanese, Thai, Thai Isaan, Steakhouse</t>
  </si>
  <si>
    <t>East &amp; West Bangsaen (Chonburi)</t>
  </si>
  <si>
    <t>อีส แอนด์ เวสต์ บางแสน (ขลบุรี)</t>
  </si>
  <si>
    <t>https://web.hungryhub.com/restaurants/east-west-bangsaen-chonburi-pattaya</t>
  </si>
  <si>
    <t>International, Chinese, Japanese, Thai, Thai Isaan, European, Thai Southern, Steakhouse</t>
  </si>
  <si>
    <t>ห้องอาหารจีนหยก โรงแรม ดิ เอมเมอรัลด์</t>
  </si>
  <si>
    <t>https://web.hungryhub.com/restaurants/yok-chinese-restaurant-the-emerald-hotel-bangkok</t>
  </si>
  <si>
    <t>The Emerald Coffee Shop | The Emerald Hotel</t>
  </si>
  <si>
    <t>ดิเอมเมอรัลด์ ค็อฟฟี่ช็อพ โรงแรมดิ เอมเมอรัลด์</t>
  </si>
  <si>
    <t>https://web.hungryhub.com/restaurants/the-emerald-coffee-shop-the-emerald-hotel-bangkok</t>
  </si>
  <si>
    <t>International, Chinese, Japanese, Thai, European</t>
  </si>
  <si>
    <t>Kaarla Wood-Fire Grill &amp; Bar</t>
  </si>
  <si>
    <t>https://web.hungryhub.com/restaurants/kaarla-wood-fire-grill-bar-singapore</t>
  </si>
  <si>
    <t>Australian, Japanese</t>
  </si>
  <si>
    <t>Sol &amp; Luna Singapore</t>
  </si>
  <si>
    <t>https://web.hungryhub.com/restaurants/sol-luna-singapore</t>
  </si>
  <si>
    <t>The Alkaff Mansion</t>
  </si>
  <si>
    <t>https://web.hungryhub.com/restaurants/the-alkaff-mansion-singapore</t>
  </si>
  <si>
    <t>Telok Blangah</t>
  </si>
  <si>
    <t>Mimi Restaurant</t>
  </si>
  <si>
    <t>https://web.hungryhub.com/restaurants/mimi-restaurant-singapore</t>
  </si>
  <si>
    <t>https://web.hungryhub.com/restaurants/neon-pigeon-singapore</t>
  </si>
  <si>
    <t>Boat Quay, Clarke Quay</t>
  </si>
  <si>
    <t>Enjoy Eating Cafe</t>
  </si>
  <si>
    <t>เอ็นจอย อีทติ้ง คาเฟ่</t>
  </si>
  <si>
    <t>https://web.hungryhub.com/restaurants/enjoy-eating-cafe-nonthaburi</t>
  </si>
  <si>
    <t>RIVA At Ocean Marina Resort Jomtien (Pattaya)</t>
  </si>
  <si>
    <t>ริว่า แอท โอเชียน มารีน่า รีสอร์ท จอมเทียน (พัทยา)</t>
  </si>
  <si>
    <t>https://web.hungryhub.com/restaurants/riva-at-ocean-marina-resort-jomtien-pattaya</t>
  </si>
  <si>
    <t>Khanom Jeen Phuket Baan A-Ma</t>
  </si>
  <si>
    <t>ขนมจีนภูเก็จบ้านอาม่า</t>
  </si>
  <si>
    <t>https://web.hungryhub.com/restaurants/khanom-jeen-phuket-baan-a-ma-bangkok</t>
  </si>
  <si>
    <t>Zorba the Greek Taverna</t>
  </si>
  <si>
    <t>https://web.hungryhub.com/restaurants/zorba-the-greek-taverna-singapore</t>
  </si>
  <si>
    <t>https://web.hungryhub.com/restaurants/fire-singapore</t>
  </si>
  <si>
    <t>https://web.hungryhub.com/restaurants/sabio-by-the-sea-singapore</t>
  </si>
  <si>
    <t>Harbourfront</t>
  </si>
  <si>
    <t>Yakiniku En</t>
  </si>
  <si>
    <t>ยะกินิกุ เอ็น</t>
  </si>
  <si>
    <t>https://web.hungryhub.com/restaurants/yakiniku-en-bangkok</t>
  </si>
  <si>
    <t>https://web.hungryhub.com/restaurants/flnt-singapore</t>
  </si>
  <si>
    <t>Japanese, Peruvian</t>
  </si>
  <si>
    <t>Li Yang Suki Mala The Mall Bang Kapi</t>
  </si>
  <si>
    <t>ลี่หยาง สุกี้หมาล่า เดอะ มอล์ บางกะปิ</t>
  </si>
  <si>
    <t>https://web.hungryhub.com/restaurants/li-yang-suki-mala-the-mall-bang-kapi-bangkok</t>
  </si>
  <si>
    <t>Mad Moa Asok</t>
  </si>
  <si>
    <t>แมด โมอา อโศก</t>
  </si>
  <si>
    <t>https://web.hungryhub.com/restaurants/mad-moa-asok-bangkok</t>
  </si>
  <si>
    <t>Fusion, French, International, American, Mexican, Mediterranean, Spanish, Brazilian, European, Argentinian, Steakhouse</t>
  </si>
  <si>
    <t>The Prince</t>
  </si>
  <si>
    <t>https://web.hungryhub.com/restaurants/the-prince-singapore</t>
  </si>
  <si>
    <t>Middle Eastern, Turkish</t>
  </si>
  <si>
    <t>Ruedooron by Liyang Town in Town</t>
  </si>
  <si>
    <t>ลื้อดูร้อน by Liyang สาขา ทาวน์อินทาวน์</t>
  </si>
  <si>
    <t>https://web.hungryhub.com/restaurants/ruedooron-by-liyang-town-in-town-bangkok</t>
  </si>
  <si>
    <t>Camille</t>
  </si>
  <si>
    <t>https://web.hungryhub.com/restaurants/camille-singapore</t>
  </si>
  <si>
    <t>Sentosa</t>
  </si>
  <si>
    <t>Ruedooron by Liyang Ratchaphruek</t>
  </si>
  <si>
    <t>ลื้อดูร้อน by Liyang สาขา ราชพฤกษ์</t>
  </si>
  <si>
    <t>https://web.hungryhub.com/restaurants/ruedooron-by-liyang-ratchaphruek-nonthaburi</t>
  </si>
  <si>
    <t>Ruedooron by Liyang Lat Krabang</t>
  </si>
  <si>
    <t>ลื้อดูร้อน by Liyang สาขา ลาดกระบัง</t>
  </si>
  <si>
    <t>https://web.hungryhub.com/restaurants/ruedooron-by-liyang-lat-krabang-bangkok</t>
  </si>
  <si>
    <t>Ruedooron by Liyang Bang Khae</t>
  </si>
  <si>
    <t>ลื้อดูร้อน by Liyang สาขา บางแค</t>
  </si>
  <si>
    <t>https://web.hungryhub.com/restaurants/ruedooron-by-liyang-bang-khae-bangkok</t>
  </si>
  <si>
    <t>Firangi Superstar</t>
  </si>
  <si>
    <t>https://web.hungryhub.com/restaurants/firangi-superstar-singapore</t>
  </si>
  <si>
    <t>TAJINE Moroccan Tapas &amp; Cocktail Bar</t>
  </si>
  <si>
    <t>https://web.hungryhub.com/restaurants/tajine-moroccan-tapas-cocktail-bar-singapore</t>
  </si>
  <si>
    <t>Ouleng Cafe</t>
  </si>
  <si>
    <t>อูเล้งคาเฟ่</t>
  </si>
  <si>
    <t>https://web.hungryhub.com/restaurants/ouleng-cafe-bangkok</t>
  </si>
  <si>
    <t>L'Entrecôte The Steak &amp; Fries Bistro (Duxton Hill)</t>
  </si>
  <si>
    <t>https://web.hungryhub.com/restaurants/l-entrecote-the-steak-fries-bistro-duxton-hill-singapore</t>
  </si>
  <si>
    <t>Kinlum Kamwhan</t>
  </si>
  <si>
    <t>กิ๋นลำ คำหวาน</t>
  </si>
  <si>
    <t>https://web.hungryhub.com/restaurants/kinlum-kamwhan-bangkok</t>
  </si>
  <si>
    <t>Flow Yacht Club</t>
  </si>
  <si>
    <t>โฟล์ว ยอร์ช คลับ</t>
  </si>
  <si>
    <t>https://web.hungryhub.com/restaurants/flow-yacht-club-bangkok</t>
  </si>
  <si>
    <t>1-Altitude Coast</t>
  </si>
  <si>
    <t>https://web.hungryhub.com/restaurants/1-altitude-coast-singapore</t>
  </si>
  <si>
    <t>จักรพงษ์วิลล่า</t>
  </si>
  <si>
    <t>https://web.hungryhub.com/restaurants/chakrabongse-villas-bangkok-thailand</t>
  </si>
  <si>
    <t>OUMI Modern Japanese Kappo Restaurant</t>
  </si>
  <si>
    <t>https://web.hungryhub.com/restaurants/oumi-modern-japanese-kappo-restaurant-singapore</t>
  </si>
  <si>
    <t>Sol &amp; Ora</t>
  </si>
  <si>
    <t>https://web.hungryhub.com/restaurants/sol-ora-singapore</t>
  </si>
  <si>
    <t>European, Mediterranean</t>
  </si>
  <si>
    <t>The White Tiffin (Changi City Point)</t>
  </si>
  <si>
    <t>https://web.hungryhub.com/restaurants/the-white-tiffin-changi-city-point-singapore</t>
  </si>
  <si>
    <t>The White Tiffin (Woods Square Mall)</t>
  </si>
  <si>
    <t>https://web.hungryhub.com/restaurants/the-white-tiffin-woods-square-mall-singapore</t>
  </si>
  <si>
    <t>The White Tiffin @ AMK Hub</t>
  </si>
  <si>
    <t>https://web.hungryhub.com/restaurants/the-white-tiffin-amk-hub-singapore</t>
  </si>
  <si>
    <t>https://web.hungryhub.com/restaurants/nova-singapore</t>
  </si>
  <si>
    <t>7th Street Bar &amp; Bistro Mega Bangna</t>
  </si>
  <si>
    <t>https://web.hungryhub.com/restaurants/7th-street-bar-bistro-mega-bangna-bangkok</t>
  </si>
  <si>
    <t>Fusion, Thai, Thai Isaan, European, Steakhouse</t>
  </si>
  <si>
    <t>HighHouse</t>
  </si>
  <si>
    <t>https://web.hungryhub.com/restaurants/highhouse-singapore</t>
  </si>
  <si>
    <t>International, Japanese, Fusion, American, Mexican, Thai, Vietnamese, Spanish, Australian, Peruvian, Latin American</t>
  </si>
  <si>
    <t>PlukRak Pretty Healthy</t>
  </si>
  <si>
    <t>ปลูกรัก พริตตี้ เฮลท์ตี้</t>
  </si>
  <si>
    <t>https://web.hungryhub.com/restaurants/plukrak-pretty-healthy-bangkok</t>
  </si>
  <si>
    <t>Suansirin</t>
  </si>
  <si>
    <t>สวนสิริน</t>
  </si>
  <si>
    <t>https://web.hungryhub.com/restaurants/suansirin-bangkok</t>
  </si>
  <si>
    <t>L'Entrecôte The Steak and Fries Bistro (Customs House)</t>
  </si>
  <si>
    <t>https://web.hungryhub.com/restaurants/l-entrecote-the-steak-and-fries-bistro-customs-house-singapore</t>
  </si>
  <si>
    <t>Sook Samraan - Cafe Mookrata</t>
  </si>
  <si>
    <t>สุกสำราญ - คาเฟ่หมูกระทะ</t>
  </si>
  <si>
    <t>https://web.hungryhub.com/restaurants/sook-samraan-cafe-mookrata-bangkok</t>
  </si>
  <si>
    <t>Hiateeyai @ Samyan</t>
  </si>
  <si>
    <t>เฮียตี๋ใหญ่กระทะร้อน @ สามย่าน</t>
  </si>
  <si>
    <t>https://web.hungryhub.com/restaurants/hiateeyai-samyan-bangkok</t>
  </si>
  <si>
    <t>Hiateeyai @ Naret</t>
  </si>
  <si>
    <t>เฮียตี๋ใหญ่กระทะร้อน @ นเรศ</t>
  </si>
  <si>
    <t>https://web.hungryhub.com/restaurants/hiateeyai-naret-bangkok</t>
  </si>
  <si>
    <t>Flow Yacht Club (Phuket)</t>
  </si>
  <si>
    <t>https://web.hungryhub.com/restaurants/flow-yacht-club-phuket</t>
  </si>
  <si>
    <t>Sukii Shabu Samyan</t>
  </si>
  <si>
    <t>สุขี ชาบู สามย่าน</t>
  </si>
  <si>
    <t>https://web.hungryhub.com/restaurants/sukii-shabu-samyan-bangkok</t>
  </si>
  <si>
    <t>The White Tiffin Fusion</t>
  </si>
  <si>
    <t>https://web.hungryhub.com/restaurants/the-white-tiffin-fusion-singapore</t>
  </si>
  <si>
    <t>Chinese, International, Fusion, American, Singaporean</t>
  </si>
  <si>
    <t>ซาบิโอ้</t>
  </si>
  <si>
    <t>https://web.hungryhub.com/restaurants/sabio-bangkok</t>
  </si>
  <si>
    <t>Taste and Toast</t>
  </si>
  <si>
    <t>เทสต์ แอนด์ โทสต์</t>
  </si>
  <si>
    <t>https://web.hungryhub.com/restaurants/taste-and-toast-bangkok</t>
  </si>
  <si>
    <t>Pilot Brewery</t>
  </si>
  <si>
    <t>ไพล็อท บรูว์เวอรี่</t>
  </si>
  <si>
    <t>https://web.hungryhub.com/restaurants/pilot-brewery-bangkok</t>
  </si>
  <si>
    <t>Kwan Nua</t>
  </si>
  <si>
    <t>ควันเนื้อ</t>
  </si>
  <si>
    <t>https://web.hungryhub.com/restaurants/kwan-nua-bangkok</t>
  </si>
  <si>
    <t>American, Thai, Australian</t>
  </si>
  <si>
    <t>Verandah Rooftop Rotisserie At Momentus Hotel Alexandra</t>
  </si>
  <si>
    <t>https://web.hungryhub.com/restaurants/verandah-rooftop-rotisserie-at-momentus-hotel-alexandra-singapore</t>
  </si>
  <si>
    <t>European, International, Mediterranean</t>
  </si>
  <si>
    <t>COAL Bake&amp;Grill</t>
  </si>
  <si>
    <t>https://web.hungryhub.com/restaurants/coal-bake-grill-bangkok</t>
  </si>
  <si>
    <t>European, French, International, American, German</t>
  </si>
  <si>
    <t>Tea Factory and More</t>
  </si>
  <si>
    <t>ทีแฟคทอรี่ แอนด์ มอร์</t>
  </si>
  <si>
    <t>https://web.hungryhub.com/restaurants/tea-factory-and-more-bangkok</t>
  </si>
  <si>
    <t>International, Fusion, American, Mexican, Thai, European</t>
  </si>
  <si>
    <t>Sriracha In Love at S. Sriracha Hotel &amp; Residence (Chonburi)</t>
  </si>
  <si>
    <t>ศรีราชาอินเลิฟ แอท เอส ศรีราชา โฮเทล แอนด์ เรสซิเดนซ์ (ชลบุรี)</t>
  </si>
  <si>
    <t>https://web.hungryhub.com/restaurants/sriracha-in-love-at-s-sriracha-hotel-residence-chonburi-pattaya</t>
  </si>
  <si>
    <t>Thai, Chinese, International, Japanese, American</t>
  </si>
  <si>
    <t>Nen (念) Rama 9</t>
  </si>
  <si>
    <t>เน็น พระราม 9</t>
  </si>
  <si>
    <t>https://web.hungryhub.com/restaurants/nen-rama-9-bangkok</t>
  </si>
  <si>
    <t>Areeya Mookrata Pradiphat</t>
  </si>
  <si>
    <t>อารียาหมูกระทะ สาขา ประดิพัทธ์</t>
  </si>
  <si>
    <t>https://web.hungryhub.com/restaurants/areeya-mookrata-pradiphat-bangkok</t>
  </si>
  <si>
    <t>https://web.hungryhub.com/restaurants/riviera-singapore</t>
  </si>
  <si>
    <t>Fusion, French, Mediterranean</t>
  </si>
  <si>
    <t>Areeya Mookrata New Petchaburi</t>
  </si>
  <si>
    <t>อารียาหมูกระทะ สาขา เพชรบุรีตัดใหม่</t>
  </si>
  <si>
    <t>https://web.hungryhub.com/restaurants/areeya-mookrata-new-petchaburi-bangkok</t>
  </si>
  <si>
    <t>Areeya Mookrata Chula-Banthat Thong</t>
  </si>
  <si>
    <t>อารียา หมูกระทะ สาขา จุฬา-บรรทัดทอง</t>
  </si>
  <si>
    <t>https://web.hungryhub.com/restaurants/areeya-mookrata-chula-banthat-thong-bangkok</t>
  </si>
  <si>
    <t>อะโบฟ อีเลเว่น</t>
  </si>
  <si>
    <t>https://web.hungryhub.com/restaurants/above-eleven-bangkok</t>
  </si>
  <si>
    <t>Peruvian, Japanese</t>
  </si>
  <si>
    <t>Terre Grounding Eatery (Phuket)</t>
  </si>
  <si>
    <t>เทอเร กราวดิ้ง อีทเทอรี่</t>
  </si>
  <si>
    <t>https://web.hungryhub.com/restaurants/terre-grounding-eatery-phuket</t>
  </si>
  <si>
    <t>URBAN CURY N KEBAB</t>
  </si>
  <si>
    <t>https://web.hungryhub.com/restaurants/urban-cury-n-kebab-singapore</t>
  </si>
  <si>
    <t>ชาร์โคล แทนดูร์ กริล แอนด์ มิกซ์โซโลจี</t>
  </si>
  <si>
    <t>https://web.hungryhub.com/restaurants/charcoal-tandoor-grill-mixology-bangkok</t>
  </si>
  <si>
    <t>El Santo Restaurant and Bar</t>
  </si>
  <si>
    <t>เอล ซานโต เรสเตอรองต์ แอนด์ บาร์</t>
  </si>
  <si>
    <t>https://web.hungryhub.com/restaurants/el-santo-restaurant-and-bar-bangkok</t>
  </si>
  <si>
    <t>Chanderkhlong Restaurant ​​&amp; Cafe</t>
  </si>
  <si>
    <t>ชานเดอคลอง Restaurant ​​&amp; Cafe</t>
  </si>
  <si>
    <t>https://web.hungryhub.com/restaurants/chanderkhlong-restaurant-cafe-bangkok</t>
  </si>
  <si>
    <t>ราเมง เข้าซอย และ บุฟเฟ่ต์อาหารญี่ปุ่น</t>
  </si>
  <si>
    <t>https://web.hungryhub.com/restaurants/ramen-kaosoi-and-japanese-buffet-bangkok</t>
  </si>
  <si>
    <t>Japanese, International</t>
  </si>
  <si>
    <t>Copper Chimney</t>
  </si>
  <si>
    <t>ค็อปเปอร์ จิมนี่</t>
  </si>
  <si>
    <t>https://web.hungryhub.com/restaurants/copper-chimney-singapore</t>
  </si>
  <si>
    <t>YANKII- Robatayaki &amp; Bar</t>
  </si>
  <si>
    <t>แยงกี้ โรบาตะยากิ</t>
  </si>
  <si>
    <t>https://web.hungryhub.com/restaurants/yankii-robatayaki-bar-bangkok</t>
  </si>
  <si>
    <t>224 Winesphere</t>
  </si>
  <si>
    <t>224 ไวน์สเฟียร์</t>
  </si>
  <si>
    <t>https://web.hungryhub.com/restaurants/224-winesphere-bangkok</t>
  </si>
  <si>
    <t>Haldi &amp; Mexicana</t>
  </si>
  <si>
    <t>https://web.hungryhub.com/restaurants/haldi-mexicana-singapore</t>
  </si>
  <si>
    <t>Marina Seafood House</t>
  </si>
  <si>
    <t>https://web.hungryhub.com/restaurants/marina-seafood-house-singapore</t>
  </si>
  <si>
    <t>Lom Choi-Anong (Chonburi)</t>
  </si>
  <si>
    <t>ร้านลมโชย-Anong (ชลบุรี)</t>
  </si>
  <si>
    <t>https://web.hungryhub.com/restaurants/lom-choi-anong-chonburi-pattaya</t>
  </si>
  <si>
    <t>https://web.hungryhub.com/restaurants/shosha-singapore</t>
  </si>
  <si>
    <t>Fusion, Indian</t>
  </si>
  <si>
    <t>Bangfa Shabu Buffet</t>
  </si>
  <si>
    <t>บังฟา ชาบู</t>
  </si>
  <si>
    <t>https://web.hungryhub.com/restaurants/bangfa-shabu-buffet-bangkok</t>
  </si>
  <si>
    <t>Gallery Kitchen at Hyatt Place Sukhumvit 24</t>
  </si>
  <si>
    <t>แกลเลอรี่ คิทเช่น ที่ Hyatt Place สุขุมวิท 24</t>
  </si>
  <si>
    <t>https://web.hungryhub.com/restaurants/gallery-kitchen-at-hyatt-place-sukhumvit-24-bangkok</t>
  </si>
  <si>
    <t>The Blue Tiffin At Village Hotel Changi</t>
  </si>
  <si>
    <t>เดอะ บลู ทิฟฟิน แอท วิลเลจ โฮเทล ชางงี</t>
  </si>
  <si>
    <t>https://web.hungryhub.com/restaurants/the-blue-tiffin-at-village-hotel-changi-singapore</t>
  </si>
  <si>
    <t>Changi</t>
  </si>
  <si>
    <t>Chinese, International, Fusion, Singaporean</t>
  </si>
  <si>
    <t>Jao By KRUA JIANG MAI</t>
  </si>
  <si>
    <t>จ้าวบายครัวเจียงใหม่</t>
  </si>
  <si>
    <t>https://web.hungryhub.com/restaurants/jao-by-krua-jiang-mai-bangkok</t>
  </si>
  <si>
    <t>The Coffee Club Central Festival (Samui)</t>
  </si>
  <si>
    <t>เดอะ คอฟฟี่ คลับ เซ็นทรัล เฟสติวัล (สมุย)</t>
  </si>
  <si>
    <t>https://web.hungryhub.com/restaurants/the-coffee-club-central-festival-samui-surat-thani</t>
  </si>
  <si>
    <t>International, Thai, Australian</t>
  </si>
  <si>
    <t>Kruajiangmai Thonglor</t>
  </si>
  <si>
    <t>ครัวเจียงใหม่ ทองหล่อ</t>
  </si>
  <si>
    <t>https://web.hungryhub.com/restaurants/kruajiangmai-thonglor-bangkok</t>
  </si>
  <si>
    <t>The Coffee Club The Coast (Phuket)</t>
  </si>
  <si>
    <t>เดอะ คอฟฟี่ คลับ เดอะโคส ภูเก็ต</t>
  </si>
  <si>
    <t>https://web.hungryhub.com/restaurants/the-coffee-club-the-coast-phuket</t>
  </si>
  <si>
    <t>The Coffee Club Avani Sukhumvit</t>
  </si>
  <si>
    <t>เดอะ คอฟฟี่ คลับ อวานี สุขุมวิท</t>
  </si>
  <si>
    <t>https://web.hungryhub.com/restaurants/the-coffee-club-avani-sukhumvit-bangkok</t>
  </si>
  <si>
    <t>The Coffee Club Kokotel Hotel (Krabi)</t>
  </si>
  <si>
    <t>เดอะ คอฟฟี่ คลับ โคโคเทล โฮเทล กระบี่</t>
  </si>
  <si>
    <t>https://web.hungryhub.com/restaurants/the-coffee-club-kokotel-hotel-krabi</t>
  </si>
  <si>
    <t>Rama at Furama Silom Hotel</t>
  </si>
  <si>
    <t>ห้องอาหารรามา โรงแรมฟูราม่า สีลม</t>
  </si>
  <si>
    <t>https://web.hungryhub.com/restaurants/rama-at-furama-silom-hotel-bangkok</t>
  </si>
  <si>
    <t>The Coffee Club Central (Pattaya)</t>
  </si>
  <si>
    <t>เดอะ คอฟฟี่ คลับ เซ็นทรัล พัทยา</t>
  </si>
  <si>
    <t>https://web.hungryhub.com/restaurants/the-coffee-club-central-pattaya</t>
  </si>
  <si>
    <t>The Coffee Club Staybridge Thonglor</t>
  </si>
  <si>
    <t>เดอะ คอฟฟี่ คลับ สเตย์บริดจ์ ทองหล่อ</t>
  </si>
  <si>
    <t>https://web.hungryhub.com/restaurants/the-coffee-club-staybridge-thonglor-bangkok</t>
  </si>
  <si>
    <t>298 Nikuya Yakiniku</t>
  </si>
  <si>
    <t>298 นิคุยะ ยากินิกุ</t>
  </si>
  <si>
    <t>https://web.hungryhub.com/restaurants/298-nikuya-yakiniku-bangkok</t>
  </si>
  <si>
    <t>nantana@hungryhub.com</t>
  </si>
  <si>
    <t>Aunidin</t>
  </si>
  <si>
    <t>อุ่นไอดิน</t>
  </si>
  <si>
    <t>https://web.hungryhub.com/restaurants/aunidin-bangkok</t>
  </si>
  <si>
    <t>Thai, Japanese, Thai Isaan, Thai Southern, Thai Northern</t>
  </si>
  <si>
    <t>Jaspe At Wyndham Singapore Hotel</t>
  </si>
  <si>
    <t>https://web.hungryhub.com/restaurants/jaspe-at-wyndham-singapore-hotel</t>
  </si>
  <si>
    <t>Madam Tam Sa Taek</t>
  </si>
  <si>
    <t>มาดามตำสะเเตก</t>
  </si>
  <si>
    <t>https://web.hungryhub.com/restaurants/madam-tam-sa-taek-bangkok</t>
  </si>
  <si>
    <t>O'pazzo</t>
  </si>
  <si>
    <t>https://web.hungryhub.com/restaurants/o-pazzo-bangkok</t>
  </si>
  <si>
    <t>Italian, French, Steakhouse</t>
  </si>
  <si>
    <t>Ninja Izakaya</t>
  </si>
  <si>
    <t>นินจา อิซากายะ</t>
  </si>
  <si>
    <t>https://web.hungryhub.com/restaurants/ninja-izakaya-bangkok</t>
  </si>
  <si>
    <t>Sailom Restaurant (Hua Hin)</t>
  </si>
  <si>
    <t>ห้องอาหารสายลม (หัวหิน)</t>
  </si>
  <si>
    <t>https://web.hungryhub.com/restaurants/sailom-restaurant-hua-hin-bangkok</t>
  </si>
  <si>
    <t>Hua Hin, Prachuap Khiri Khan</t>
  </si>
  <si>
    <t>Thai, Chinese, Thai Isaan, Thai Southern</t>
  </si>
  <si>
    <t>Che'rie Cafe</t>
  </si>
  <si>
    <t>เฌอริ คาเฟ่</t>
  </si>
  <si>
    <t>https://web.hungryhub.com/restaurants/che-rie-cafe-bangkok</t>
  </si>
  <si>
    <t>https://web.hungryhub.com/restaurants/crab-wang-imperial-dining-at-hotel-boss-singapore</t>
  </si>
  <si>
    <t>Jalan Besar, Lavender</t>
  </si>
  <si>
    <t>Lira Resto Bar</t>
  </si>
  <si>
    <t>https://web.hungryhub.com/restaurants/lira-resto-bar-singapore</t>
  </si>
  <si>
    <t>Lebanese</t>
  </si>
  <si>
    <t>Lebanese, Turkish</t>
  </si>
  <si>
    <t>Little Stove</t>
  </si>
  <si>
    <t>ลิตเติ้ลสโตฟ</t>
  </si>
  <si>
    <t>https://web.hungryhub.com/restaurants/little-stove-bangkok</t>
  </si>
  <si>
    <t>Aufu Bar</t>
  </si>
  <si>
    <t>อู่ฝู บาร์</t>
  </si>
  <si>
    <t>https://web.hungryhub.com/restaurants/aufu-bar-bangkok</t>
  </si>
  <si>
    <t>Starlight Rooftop Bar</t>
  </si>
  <si>
    <t>สตาร์ไลท์ รูฟท็อปบาร์</t>
  </si>
  <si>
    <t>https://web.hungryhub.com/restaurants/starlight-rooftop-bar-bangkok</t>
  </si>
  <si>
    <t>American, Chinese, Japanese, Thai, Thai Isaan</t>
  </si>
  <si>
    <t>Vegas Cafe &amp; Gallery</t>
  </si>
  <si>
    <t>เวกัส คาเฟ่ แอนด์ แกลเลอรี่</t>
  </si>
  <si>
    <t>https://web.hungryhub.com/restaurants/vegas-cafe-gallery-bangkok</t>
  </si>
  <si>
    <t>International, Italian, Japanese, Fusion, Korean, American, Thai, Thai Isaan, European, Steakhouse</t>
  </si>
  <si>
    <t>แบงค็อก วันเดอร์แลนด์</t>
  </si>
  <si>
    <t>https://web.hungryhub.com/restaurants/bangkok-wonderland</t>
  </si>
  <si>
    <t>The Bottleman Wine Bar</t>
  </si>
  <si>
    <t>เดอะ บอทเทิลแมน ไวน์ บาร์</t>
  </si>
  <si>
    <t>https://web.hungryhub.com/restaurants/the-bottleman-wine-bar-bangkok</t>
  </si>
  <si>
    <t>International, Italian, French, European</t>
  </si>
  <si>
    <t>Chorn Charm</t>
  </si>
  <si>
    <t>ช้อน ชาม</t>
  </si>
  <si>
    <t>https://web.hungryhub.com/restaurants/chorn-charm-bangkok</t>
  </si>
  <si>
    <t>The Landing Point At The Fullerton Bay Hotel Singapore</t>
  </si>
  <si>
    <t>https://web.hungryhub.com/restaurants/the-landing-point-at-the-fullerton-bay-hotel-singapore</t>
  </si>
  <si>
    <t>Fullerton, Raffles Place</t>
  </si>
  <si>
    <t>https://web.hungryhub.com/restaurants/la-brasserie-at-the-fullerton-bay-hotel-singapore</t>
  </si>
  <si>
    <t>Meng Pu Dong Pracha Chuen</t>
  </si>
  <si>
    <t>เม้งปูดอง ประชาชื่น</t>
  </si>
  <si>
    <t>https://web.hungryhub.com/restaurants/meng-pu-dong-pracha-chuen-nonthaburi</t>
  </si>
  <si>
    <t>https://web.hungryhub.com/restaurants/jade-at-the-fullerton-hotel-singapore</t>
  </si>
  <si>
    <t>The Courtyard At The Fullerton Hotel Singapore</t>
  </si>
  <si>
    <t>https://web.hungryhub.com/restaurants/the-courtyard-at-the-fullerton-hotel-singapore</t>
  </si>
  <si>
    <t>https://web.hungryhub.com/restaurants/town-restaurant-at-the-fullerton-hotel-singapore</t>
  </si>
  <si>
    <t>Taste of Seafood 河岸海鲜</t>
  </si>
  <si>
    <t>https://web.hungryhub.com/restaurants/taste-of-seafood-singapore</t>
  </si>
  <si>
    <t>Singaporean, Japanese</t>
  </si>
  <si>
    <t>Riverfront Seafood 河滨海鲜</t>
  </si>
  <si>
    <t>https://web.hungryhub.com/restaurants/riverfront-seafood-singapore</t>
  </si>
  <si>
    <t>Karawa Omakase</t>
  </si>
  <si>
    <t>คาราวะ โอมากาเสะ</t>
  </si>
  <si>
    <t>https://web.hungryhub.com/restaurants/karawa-omakase-bangkok</t>
  </si>
  <si>
    <t>The' Tea House FN Outlet (Hua Hin)</t>
  </si>
  <si>
    <t>เตทีเฮาส์ เอฟเอ็น เอาท์เลท หัวหิน</t>
  </si>
  <si>
    <t>https://web.hungryhub.com/restaurants/the-tea-house-fn-outlet-hua-hin</t>
  </si>
  <si>
    <t>https://web.hungryhub.com/restaurants/fu-lin-bar-kitchen-telok-ayer-singapore</t>
  </si>
  <si>
    <t>Jacob Barn</t>
  </si>
  <si>
    <t>เจค็อบ บาร์น</t>
  </si>
  <si>
    <t>https://web.hungryhub.com/restaurants/jacob-barn-bangkok</t>
  </si>
  <si>
    <t>European, Fusion, Thai</t>
  </si>
  <si>
    <t>Moana Cafe</t>
  </si>
  <si>
    <t>โมอาน่า คาเฟ่</t>
  </si>
  <si>
    <t>https://web.hungryhub.com/restaurants/moana-cafe-bangkok</t>
  </si>
  <si>
    <t>Thai, Fusion, American</t>
  </si>
  <si>
    <t>https://web.hungryhub.com/restaurants/fu-lin-bar-kitchen-clarke-quay-singapore</t>
  </si>
  <si>
    <t>Kinnaree Restaurant Sukhumvit 8</t>
  </si>
  <si>
    <t>กินรี สุขุมวิท 8</t>
  </si>
  <si>
    <t>https://web.hungryhub.com/restaurants/kinnaree-restaurant-sukhumvit-8-bangkok</t>
  </si>
  <si>
    <t>https://web.hungryhub.com/restaurants/o-bba-jjajang-singapore</t>
  </si>
  <si>
    <t>Wander BKK</t>
  </si>
  <si>
    <t>วานเดอร์ บีเคเค</t>
  </si>
  <si>
    <t>https://web.hungryhub.com/restaurants/wander-bkk-bangkok</t>
  </si>
  <si>
    <t>HiBuddy BBQ 烤肉研究所</t>
  </si>
  <si>
    <t>https://web.hungryhub.com/restaurants/hibuddy-bbq-singapore</t>
  </si>
  <si>
    <t>The Blooming Gallery</t>
  </si>
  <si>
    <t>เดอะ บลูมมิ่ง แกลเลอรี</t>
  </si>
  <si>
    <t>https://web.hungryhub.com/restaurants/the-blooming-gallery-bangkok</t>
  </si>
  <si>
    <t>Yoki Niku よきにく (Chonburi)</t>
  </si>
  <si>
    <t>โยะคิ นิคุ よきにく (Chonburi)</t>
  </si>
  <si>
    <t>https://web.hungryhub.com/restaurants/yoki-niku-chonburi-pattaya</t>
  </si>
  <si>
    <t>Honomi Shabu &amp; Omakase</t>
  </si>
  <si>
    <t>โฮโนมิ ชาบู แอนด์ โอมากาเสะ</t>
  </si>
  <si>
    <t>https://web.hungryhub.com/restaurants/honomi-shabu-omakase-bangkok</t>
  </si>
  <si>
    <t>Reun Rom Bar</t>
  </si>
  <si>
    <t>รื่นรมย์บาร์</t>
  </si>
  <si>
    <t>https://web.hungryhub.com/restaurants/reun-rom-bar-bangkok</t>
  </si>
  <si>
    <t>Ping Buffet</t>
  </si>
  <si>
    <t>ปิ้งBuffet</t>
  </si>
  <si>
    <t>https://web.hungryhub.com/restaurants/ping-buffet-bangkok</t>
  </si>
  <si>
    <t>Ar Tee Mala Shabu Ping Yang</t>
  </si>
  <si>
    <t>อาตี้ หม่าล่า ชาบู ปิ้งย่าง</t>
  </si>
  <si>
    <t>https://web.hungryhub.com/restaurants/ar-tee-mala-shabu-ping-yang-bangkok</t>
  </si>
  <si>
    <t>Beer Collection</t>
  </si>
  <si>
    <t>เบียร์ คอลเล็คชั่น</t>
  </si>
  <si>
    <t>https://web.hungryhub.com/restaurants/beer-collection-bangkok-thailand</t>
  </si>
  <si>
    <t>Fusion, European, Steakhouse</t>
  </si>
  <si>
    <t>The Factory Corner</t>
  </si>
  <si>
    <t>เดอะ แฟคทอรี่ คอนเนอร์</t>
  </si>
  <si>
    <t>https://web.hungryhub.com/restaurants/the-factory-corner-bangkok</t>
  </si>
  <si>
    <t>61 Bistro</t>
  </si>
  <si>
    <t>61 บิสโทร</t>
  </si>
  <si>
    <t>https://web.hungryhub.com/restaurants/61-bistro-bangkok</t>
  </si>
  <si>
    <t>Big Bite Burger BKK</t>
  </si>
  <si>
    <t>บิ๊ก ไบท์ เบอร์เกอร์</t>
  </si>
  <si>
    <t>https://web.hungryhub.com/restaurants/big-bite-burger-bkk-bangkok</t>
  </si>
  <si>
    <t>Neua Camp Fire</t>
  </si>
  <si>
    <t>เนื้อแคมป์ไฟ</t>
  </si>
  <si>
    <t>https://web.hungryhub.com/restaurants/neua-camp-fire-bangkok</t>
  </si>
  <si>
    <t>Dream Premium Korean BBQ Buffet Ruea-bin - 드림 코리안 비비큐</t>
  </si>
  <si>
    <t>ดรีม พรีเมียม โคเรียน บาร์บีคิว บุฟเฟ่ต์ เรือบิน</t>
  </si>
  <si>
    <t>https://web.hungryhub.com/restaurants/dream-premium-korean-bbq-buffet-ruea-bin-bangkok</t>
  </si>
  <si>
    <t>Dream Premium Korean BBQ Buffet Talat Long Ma Si Er - 드림 코리안 비비큐</t>
  </si>
  <si>
    <t>ดรีม พรีเมียม โคเรียน บาร์บีคิว บุฟเฟ่ต์ ตลาดลองมาซิเออ</t>
  </si>
  <si>
    <t>https://web.hungryhub.com/restaurants/dream-premium-korean-bbq-buffet-talat-long-ma-si-er-bangkok</t>
  </si>
  <si>
    <t>Mosby BKK</t>
  </si>
  <si>
    <t>โมสบี้ บีเคเค</t>
  </si>
  <si>
    <t>https://web.hungryhub.com/restaurants/mosby-bkk-bangkok</t>
  </si>
  <si>
    <t>Ojisan Massage &amp; Meal Experience</t>
  </si>
  <si>
    <t>โอจิซัง มาสสาจ แอนด์ มีล เอ็กซ์พีเรียนซ์</t>
  </si>
  <si>
    <t>https://web.hungryhub.com/restaurants/ojisan-massage-meal-experience-bangkok</t>
  </si>
  <si>
    <t>เดอะ พาโบล แบงค็อก</t>
  </si>
  <si>
    <t>https://web.hungryhub.com/restaurants/the-pablo-bangkok</t>
  </si>
  <si>
    <t>Dream Premium Korean Shabu Buffet 드림 샤브샤브</t>
  </si>
  <si>
    <t>ดรีม พรีเมียม โคเรียน ชาบู บุฟเฟต์</t>
  </si>
  <si>
    <t>https://web.hungryhub.com/restaurants/dream-premium-korean-shabu-buffet-bangkok</t>
  </si>
  <si>
    <t>Ayutthaya Retreat (Ayutthaya)</t>
  </si>
  <si>
    <t>อยุธยา รีทรีต (อยุธยา)</t>
  </si>
  <si>
    <t>https://web.hungryhub.com/restaurants/ayutthaya-retreat-ayutthaya-bangkok</t>
  </si>
  <si>
    <t>BUCKS CAFE</t>
  </si>
  <si>
    <t>บัคส์ คาเฟ่</t>
  </si>
  <si>
    <t>https://web.hungryhub.com/restaurants/bucks-cafe-bangkok</t>
  </si>
  <si>
    <t>Burbrit Craft Beer Phra Khanong</t>
  </si>
  <si>
    <t>เบอร์บริท คราฟต์ เบียร์ พระโขนง</t>
  </si>
  <si>
    <t>https://web.hungryhub.com/restaurants/burbrit-craft-beer-phra-khanong-bangkok</t>
  </si>
  <si>
    <t>Phra Khanong, Khlong Toei, Bangkok</t>
  </si>
  <si>
    <t>Burbrit Craft Beer Sukhumvit 22</t>
  </si>
  <si>
    <t>เบอร์บริท คราฟต์ เบียร์ สุขุมวิท 22</t>
  </si>
  <si>
    <t>https://web.hungryhub.com/restaurants/burbrit-craft-beer-sukhumvit-22-bangkok</t>
  </si>
  <si>
    <t>มินิสทรี ออฟ แคร็บ</t>
  </si>
  <si>
    <t>https://web.hungryhub.com/restaurants/ministry-of-crab-bangkok</t>
  </si>
  <si>
    <t>Fusion, Japanese, Middle Eastern</t>
  </si>
  <si>
    <t>Bottega del Gusto</t>
  </si>
  <si>
    <t>โบตเทกา เดล กุสโต</t>
  </si>
  <si>
    <t>https://web.hungryhub.com/restaurants/bottega-del-gusto-bangkok</t>
  </si>
  <si>
    <t>Italian, French, European</t>
  </si>
  <si>
    <t>Liyang Space</t>
  </si>
  <si>
    <t>ลี่หยาง สเปซ</t>
  </si>
  <si>
    <t>https://web.hungryhub.com/restaurants/liyang-space-bangkok</t>
  </si>
  <si>
    <t>Italian, Chinese, Fusion</t>
  </si>
  <si>
    <t>DOTD BAR</t>
  </si>
  <si>
    <t>https://web.hungryhub.com/restaurants/dotd-bar-bangkok</t>
  </si>
  <si>
    <t>Craftfiti BKK</t>
  </si>
  <si>
    <t>คราฟฟิตี้ บีเคเค</t>
  </si>
  <si>
    <t>https://web.hungryhub.com/restaurants/craftfiti-bkk-bangkok</t>
  </si>
  <si>
    <t>Niku Machi</t>
  </si>
  <si>
    <t>นิกุ มาชิ</t>
  </si>
  <si>
    <t>https://web.hungryhub.com/restaurants/niku-machi-bangkok</t>
  </si>
  <si>
    <t>Xiao Fuwang Hotpot (Central Westville)</t>
  </si>
  <si>
    <t>เสี่ยวฟู่หวัง สาขาเซ็นทรัลเวสต์วิลล์</t>
  </si>
  <si>
    <t>https://web.hungryhub.com/restaurants/xiao-fuwang-hotpot-central-westville-bangkok</t>
  </si>
  <si>
    <t>Xiao Fuwang Hotpot (One Bangkok)</t>
  </si>
  <si>
    <t>เสี่ยวฟู่หวัง สาขาวันแบงค็อก</t>
  </si>
  <si>
    <t>https://web.hungryhub.com/restaurants/xiao-fuwang-hotpot-one-bangkok</t>
  </si>
  <si>
    <t>Yunnan Renjia</t>
  </si>
  <si>
    <t>ยูนนานเหรินเจีย</t>
  </si>
  <si>
    <t>https://web.hungryhub.com/restaurants/yunnan-renjia-bangkok</t>
  </si>
  <si>
    <t>Chim Cafe &amp; Restaurant</t>
  </si>
  <si>
    <t>ฌิม คาเฟ่&amp;เรสเตอร์รอง</t>
  </si>
  <si>
    <t>https://web.hungryhub.com/restaurants/chim-cafe-restaurant-bangkok</t>
  </si>
  <si>
    <t>Blue Elephant Sathorn</t>
  </si>
  <si>
    <t>บลู เอเลเฟ่นท์ สาธร</t>
  </si>
  <si>
    <t>https://web.hungryhub.com/restaurants/blue-elephant-sathorn-bangkok</t>
  </si>
  <si>
    <t>Sathon, Yan Nawa</t>
  </si>
  <si>
    <t>Blue Elephant Sukhumvit</t>
  </si>
  <si>
    <t>บลู เอเลเฟ่นท์ สุขุมวิท</t>
  </si>
  <si>
    <t>https://web.hungryhub.com/restaurants/blue-elephant-sukhumvit-bangkok</t>
  </si>
  <si>
    <t>Saloon Ari</t>
  </si>
  <si>
    <t>ซาลูนอารีย์</t>
  </si>
  <si>
    <t>https://web.hungryhub.com/restaurants/saloon-ari-bangkok</t>
  </si>
  <si>
    <t>Black Olive Cafe</t>
  </si>
  <si>
    <t>แบล็ค โอลิฟ คาเฟ่</t>
  </si>
  <si>
    <t>https://web.hungryhub.com/restaurants/black-olive-cafe-singapore</t>
  </si>
  <si>
    <t>arif@hungryhub.com</t>
  </si>
  <si>
    <t>Keong Saik</t>
  </si>
  <si>
    <t>French, Italian, Mediterranean, Spanish</t>
  </si>
  <si>
    <t>Cool Bon Café &amp; Restaurant</t>
  </si>
  <si>
    <t>คูล บอน คาเฟ่ แอนด์ เรสเทอรองต์</t>
  </si>
  <si>
    <t>https://web.hungryhub.com/restaurants/cool-bon-cafe-restaurant-bangkok</t>
  </si>
  <si>
    <t>Thai, Italian, Fusion</t>
  </si>
  <si>
    <t>Caesa Delicious Bang Bon 3</t>
  </si>
  <si>
    <t>ซีซาร์ ดิลลิสเชียซส์ บางบอน 3</t>
  </si>
  <si>
    <t>https://web.hungryhub.com/restaurants/caesa-delicious-bang-bon-3-bangkok</t>
  </si>
  <si>
    <t>French, Italian, Fusion</t>
  </si>
  <si>
    <t>Kisekhi Craft and Fusion Buffet</t>
  </si>
  <si>
    <t>คิเซกิ คราฟต์ แอนด์ ฟิวชั่น บุฟเฟ่ต์</t>
  </si>
  <si>
    <t>https://web.hungryhub.com/restaurants/kisekhi-craft-and-fusion-buffet-bangkok</t>
  </si>
  <si>
    <t>International, Japanese, Thai, Steakhouse</t>
  </si>
  <si>
    <t>Cha La Restaurant and Bar (Khao Yai)</t>
  </si>
  <si>
    <t>ชาลา เรสเตอรองท์ แอนด์ บาร์ (เขาใหญ่)</t>
  </si>
  <si>
    <t>https://web.hungryhub.com/restaurants/cha-la-restaurant-and-bar-khao-yai-thailand</t>
  </si>
  <si>
    <t>Thaveechai Pochana Suan Mali</t>
  </si>
  <si>
    <t>ทวีชัยโภชนา สาขาสวนมะลิ</t>
  </si>
  <si>
    <t>https://web.hungryhub.com/restaurants/thaveechai-pochana-suan-mali-bangkok</t>
  </si>
  <si>
    <t>Pom Prap Sattru Phai, Bangkok</t>
  </si>
  <si>
    <t>Castaway Restaurant, Café &amp; Pool Bar (Pattaya)</t>
  </si>
  <si>
    <t>แคสอะเวย์ เรสเทอรองต์ คาเฟ่ แอนด์ พูลบาร์ (พัทยา)</t>
  </si>
  <si>
    <t>https://web.hungryhub.com/restaurants/castaway-restaurant-cafe-pool-bar-pattaya</t>
  </si>
  <si>
    <t>Thaveechai Pochana Rama 3</t>
  </si>
  <si>
    <t>ทวีชัยโภชนา สาขา พระราม3</t>
  </si>
  <si>
    <t>https://web.hungryhub.com/restaurants/thaveechai-pochana-rama-3-bangkok</t>
  </si>
  <si>
    <t>Thaveechai Pochana Kallapaphruek</t>
  </si>
  <si>
    <t>ทวีชัยโภชนา สาขากัลปพฤกษ์</t>
  </si>
  <si>
    <t>https://web.hungryhub.com/restaurants/thaveechai-pochana-kallapaphruek-bangkok</t>
  </si>
  <si>
    <t>The Tram Restaurant, Bar &amp; Wine Cellar (Pattaya)</t>
  </si>
  <si>
    <t>เดอะแทรม เรสเตอรองต์ บาร์ และห้องเก็บไวน์ (พัทยา)</t>
  </si>
  <si>
    <t>https://web.hungryhub.com/restaurants/the-tram-restaurant-bar-wine-cellar-pattaya-bangkok</t>
  </si>
  <si>
    <t>Coffee House | Ayutthaya</t>
  </si>
  <si>
    <t>คอฟฟี่ เฮ้าส์ | อยุธยา</t>
  </si>
  <si>
    <t>https://web.hungryhub.com/restaurants/coffee-house-ayutthaya-bangkok</t>
  </si>
  <si>
    <t>Esan Kampang Kitchen Chinnakhet</t>
  </si>
  <si>
    <t>ครัวอีสานคำแพง ชินเขต</t>
  </si>
  <si>
    <t>https://web.hungryhub.com/restaurants/esan-kampang-kitchen-chinnakhet-bangkok</t>
  </si>
  <si>
    <t>Esan Kampang Kitchen Sri Racha (Chonburi)</t>
  </si>
  <si>
    <t>อีสานคำแพงคิทเช่น ศรีราชา (ชลบุรี)</t>
  </si>
  <si>
    <t>https://web.hungryhub.com/restaurants/esan-kampang-kitchen-sri-racha-chonburi-bangkok</t>
  </si>
  <si>
    <t>แคนตัน ดิสโก้</t>
  </si>
  <si>
    <t>https://web.hungryhub.com/restaurants/canton-disco-bangkok</t>
  </si>
  <si>
    <t>UNFOLLOW BAR&amp;BISTRO</t>
  </si>
  <si>
    <t>อันฟอลโลว์ บาร์แอนด์บิสโทร</t>
  </si>
  <si>
    <t>https://web.hungryhub.com/restaurants/unfollow-bar-bistro-bangkok</t>
  </si>
  <si>
    <t>Nowhere BKK</t>
  </si>
  <si>
    <t>โนแวร์</t>
  </si>
  <si>
    <t>https://web.hungryhub.com/restaurants/nowhere-bkk-bangkok-thailand</t>
  </si>
  <si>
    <t>European, Italian, Thai</t>
  </si>
  <si>
    <t>บุญตงกี่ เดอะมอลล์ ไลฟ์สโตร์ บางแค</t>
  </si>
  <si>
    <t>https://web.hungryhub.com/restaurants/boon-tong-kee-the-mall-lifestore-bangkae-bangkok</t>
  </si>
  <si>
    <t>Boon Tong Kee Central Rama 2</t>
  </si>
  <si>
    <t>บุญตงกี่ เซ็นทรัลพระราม 2</t>
  </si>
  <si>
    <t>https://web.hungryhub.com/restaurants/boon-tong-kee-central-rama-2-bangkok</t>
  </si>
  <si>
    <t>Hom Duan</t>
  </si>
  <si>
    <t>หอมด่วน</t>
  </si>
  <si>
    <t>https://web.hungryhub.com/restaurants/hom-duan-bangkok</t>
  </si>
  <si>
    <t>Gut Space</t>
  </si>
  <si>
    <t>กัท สปซ</t>
  </si>
  <si>
    <t>https://web.hungryhub.com/restaurants/gut-space-bangkok</t>
  </si>
  <si>
    <t>ไทม์ ไดนิ่ง อารีย์ฮิลล์</t>
  </si>
  <si>
    <t>https://web.hungryhub.com/restaurants/time-s-dining-ari-hills-bangkok</t>
  </si>
  <si>
    <t>Happening Dine and Bar</t>
  </si>
  <si>
    <t>เฮพเพ่นนิ่ง</t>
  </si>
  <si>
    <t>https://web.hungryhub.com/restaurants/happening-dine-and-bar-bangkok</t>
  </si>
  <si>
    <t>Thai, Thai Isaan, Steakhouse</t>
  </si>
  <si>
    <t>Time's Dining Gateway At Bang Sue</t>
  </si>
  <si>
    <t>ไทม์ ไดนิ่ง เกตเวย์ เเอท บางซื่อ</t>
  </si>
  <si>
    <t>https://web.hungryhub.com/restaurants/time-s-dining-gateway-at-bang-sue-bangkok</t>
  </si>
  <si>
    <t>Bang Sue, Bangkok</t>
  </si>
  <si>
    <t>Time's Dining Charoen Nakhon</t>
  </si>
  <si>
    <t>ไทม์ ไดนิ่ง เจริญนคร</t>
  </si>
  <si>
    <t>https://web.hungryhub.com/restaurants/time-s-dining-charoen-nakhon-bangkok</t>
  </si>
  <si>
    <t>MITR Latphrao</t>
  </si>
  <si>
    <t>มิตร ลาดพร้าว</t>
  </si>
  <si>
    <t>https://web.hungryhub.com/restaurants/mitr-latphrao-bangkok</t>
  </si>
  <si>
    <t>Ladphrao, Chatuchak, Bangkok</t>
  </si>
  <si>
    <t>Everbean Pizzeria (Phuket)</t>
  </si>
  <si>
    <t>เอเวอร์บีน พิซเซอร์เรีย (ภูเก็ต)</t>
  </si>
  <si>
    <t>https://web.hungryhub.com/restaurants/everbean-pizzeria-phuket</t>
  </si>
  <si>
    <t>Italian, Mexican, Thai, European</t>
  </si>
  <si>
    <t>Sen Sai Isan Suvarnabhumi</t>
  </si>
  <si>
    <t>เส้นสายอีสาน สุวรรณภูมิ</t>
  </si>
  <si>
    <t>https://web.hungryhub.com/restaurants/sen-sai-isan-suvarnabhumi-bangkok</t>
  </si>
  <si>
    <t>Boat Seafood (Phuket)</t>
  </si>
  <si>
    <t>โบ๊ท ซีฟู๊ด (ภูเก็ต)</t>
  </si>
  <si>
    <t>https://web.hungryhub.com/restaurants/boat-seafood-phuket</t>
  </si>
  <si>
    <t>WINESTONE Mercure on Steven SG</t>
  </si>
  <si>
    <t>https://web.hungryhub.com/restaurants/winestone-mercure-on-steven-sg-singapore</t>
  </si>
  <si>
    <t>tanut@hungryhub.com</t>
  </si>
  <si>
    <t>รัสตี้ บีเคเค</t>
  </si>
  <si>
    <t>https://web.hungryhub.com/restaurants/rusty-bkk-bangkok</t>
  </si>
  <si>
    <t>Mookatanaimuang</t>
  </si>
  <si>
    <t>หมูกะทะในเมือง</t>
  </si>
  <si>
    <t>https://web.hungryhub.com/restaurants/mookatanaimuang-bangkok</t>
  </si>
  <si>
    <t>HAN ROLL BKK</t>
  </si>
  <si>
    <t>แฮน โรลล์</t>
  </si>
  <si>
    <t>https://web.hungryhub.com/restaurants/han-roll-bkk-bangkok</t>
  </si>
  <si>
    <t>Radicle Beer Company</t>
  </si>
  <si>
    <t>https://web.hungryhub.com/restaurants/radicle-beer-company-bangkok</t>
  </si>
  <si>
    <t>Rosemary</t>
  </si>
  <si>
    <t>รสเมรี</t>
  </si>
  <si>
    <t>https://web.hungryhub.com/restaurants/rosemary-bangkok</t>
  </si>
  <si>
    <t>The Deck Bangkok</t>
  </si>
  <si>
    <t>เดอะ เดค</t>
  </si>
  <si>
    <t>https://web.hungryhub.com/restaurants/the-deck-bangkok</t>
  </si>
  <si>
    <t>Centre Point Hotel Sukhumvit 10 Staycation</t>
  </si>
  <si>
    <t>โรงแรมเซ็นเตอร์พอยท์ สุขุมวิท 10 สเตเคชั่น</t>
  </si>
  <si>
    <t>https://web.hungryhub.com/restaurants/centre-point-hotel-sukhumvit-10-staycation-bangkok</t>
  </si>
  <si>
    <t>Rimsuan Centre Point Hotel Sukhumvit 10</t>
  </si>
  <si>
    <t>ริมสวน โรงแรมเซนเตอร์ พอยต์ สุขุมวิท 10</t>
  </si>
  <si>
    <t>https://web.hungryhub.com/restaurants/rimsuan-centre-point-hotel-sukhumvit-10-bangkok</t>
  </si>
  <si>
    <t>Mercy Republic</t>
  </si>
  <si>
    <t>https://web.hungryhub.com/restaurants/mercy-republic-bangkok</t>
  </si>
  <si>
    <t>Epia Asiatique</t>
  </si>
  <si>
    <t>อีเปีย เอเชียทีค</t>
  </si>
  <si>
    <t>https://web.hungryhub.com/restaurants/epia-asiatique-bangkok</t>
  </si>
  <si>
    <t>Epia Ari</t>
  </si>
  <si>
    <t>อีเปีย อารีย์</t>
  </si>
  <si>
    <t>https://web.hungryhub.com/restaurants/epia-ari-bangkok</t>
  </si>
  <si>
    <t>CLAWS &amp; CO - Anantara Mai Khao Phuket Villas (Phuket)</t>
  </si>
  <si>
    <t>คลอว์ส แอนด์ โค - อนันตรา ไม้ขาว ภูเก็ต วิลล่าส์ (ภูเก็ต)</t>
  </si>
  <si>
    <t>https://web.hungryhub.com/restaurants/claws-co-anantara-mai-khao-phuket-villas-phuket</t>
  </si>
  <si>
    <t>TALAD - Anantara Mai Khao Phuket Villas (Phuket)</t>
  </si>
  <si>
    <t>ตลาด - อนันตรา ไม้ขาว ภูเก็ต วิลล่าส์ (ภูเก็ต)</t>
  </si>
  <si>
    <t>https://web.hungryhub.com/restaurants/talad-anantara-mai-khao-phuket-villas-phuket</t>
  </si>
  <si>
    <t>Morton's the Steakhouse</t>
  </si>
  <si>
    <t>https://web.hungryhub.com/restaurants/morton-s-the-steakhouse-singapore</t>
  </si>
  <si>
    <t>City Hall, Marina Bay, Promenade</t>
  </si>
  <si>
    <t>Bueng Phraya</t>
  </si>
  <si>
    <t>บึงพระยา</t>
  </si>
  <si>
    <t>https://web.hungryhub.com/restaurants/bueng-phraya-bangkok</t>
  </si>
  <si>
    <t>Paradise Lost Siam@Siam Bangkok</t>
  </si>
  <si>
    <t>ห้องอาหารพาราไดซ์ ลอสต์ สยาม แอท สยาม แบงค็อก</t>
  </si>
  <si>
    <t>https://web.hungryhub.com/restaurants/paradise-lost-siam-siam-bangkok</t>
  </si>
  <si>
    <t>Totonoi Sauna &amp; Onsen整</t>
  </si>
  <si>
    <t>โตโตโนอิ ซาวน่า แอนด์ ออนเซ็น สปา</t>
  </si>
  <si>
    <t>https://web.hungryhub.com/restaurants/totonoi-sauna-onsen-bangkok</t>
  </si>
  <si>
    <t>Chim Chim</t>
  </si>
  <si>
    <t>ชิม ชิม</t>
  </si>
  <si>
    <t>https://web.hungryhub.com/restaurants/chim-chim-bangkok</t>
  </si>
  <si>
    <t>Musuko Shabu&amp;Grill</t>
  </si>
  <si>
    <t>มุสุโกะ ชาบู &amp; กริลล์</t>
  </si>
  <si>
    <t>https://web.hungryhub.com/restaurants/musuko-shabu-grill-bangkok</t>
  </si>
  <si>
    <t>Bang Bua Thong, Nonthaburi, Bang Kruai, Sai Noi</t>
  </si>
  <si>
    <t>B.Burnt Bistro Central Si Racha (Chon Buri)</t>
  </si>
  <si>
    <t>บี.เบิร์น บิสโตร เซ็นทรัลศรีราชา ชลบุรี</t>
  </si>
  <si>
    <t>https://web.hungryhub.com/restaurants/b-burnt-bistro-central-si-racha-chon-buri-chonburi</t>
  </si>
  <si>
    <t>White House Cafe &amp; Restaurant</t>
  </si>
  <si>
    <t>ไวท์ เฮาส์ คาเฟ่ แอนด์ เรสเตอรองต์</t>
  </si>
  <si>
    <t>https://web.hungryhub.com/restaurants/white-house-cafe-restaurant-bangkok</t>
  </si>
  <si>
    <t>UTOPIA Bangkok Tarot &amp; Wine</t>
  </si>
  <si>
    <t>ยูโทเปีย บางกอก ทาโร่ต์ แอนด์ ไวน์</t>
  </si>
  <si>
    <t>https://web.hungryhub.com/restaurants/utopia-bangkok-tarot-wine</t>
  </si>
  <si>
    <t>ร้านอาหารม่านเมือง</t>
  </si>
  <si>
    <t>https://web.hungryhub.com/restaurants/maan-muang-bangkok</t>
  </si>
  <si>
    <t>Alinga Tea &amp; Dining (Halal)</t>
  </si>
  <si>
    <t>อลิงกา ทีแอนด์ไดน์นิ่ง (ฮาลาล)</t>
  </si>
  <si>
    <t>https://web.hungryhub.com/restaurants/alinga-tea-dining-halal-bangkok</t>
  </si>
  <si>
    <t>ห้องอาหารเรือนต้น โรงแรมมณเฑียร สุรวงศ์ กรุงเทพฯ</t>
  </si>
  <si>
    <t>https://web.hungryhub.com/restaurants/ruenton-restaurant-at-montien-hotel-surawong-bangkok</t>
  </si>
  <si>
    <t>Savoey Café &amp; Restaurant</t>
  </si>
  <si>
    <t>เสวย คาเฟ่ &amp; เรสเตอรอง</t>
  </si>
  <si>
    <t>https://web.hungryhub.com/restaurants/savoey-cafe-restaurant-bangkok</t>
  </si>
  <si>
    <t>Bang Bua Thong, Nonthaburi</t>
  </si>
  <si>
    <t>Sunyo Izakaya</t>
  </si>
  <si>
    <t>ซันโย อิซากายะ</t>
  </si>
  <si>
    <t>https://web.hungryhub.com/restaurants/sunyo-izakaya-bangkok</t>
  </si>
  <si>
    <t>Fatboy Izakaya Ekkamai</t>
  </si>
  <si>
    <t>แฟตบอย อิซากายะ เอกมัย</t>
  </si>
  <si>
    <t>https://web.hungryhub.com/restaurants/fatboy-izakaya-ekkamai-bangkok</t>
  </si>
  <si>
    <t>แฟตบอย อิซากายะ เกษร อัมรินทร์</t>
  </si>
  <si>
    <t>https://web.hungryhub.com/restaurants/fatboy-izakaya-gaysorn-amarin-bangkok</t>
  </si>
  <si>
    <t>แอรีส์ 24 คาเฟ่ แอนด์ เรสโต้บาร์</t>
  </si>
  <si>
    <t>https://web.hungryhub.com/restaurants/aries-24-cafe-resto-bar-bangkok</t>
  </si>
  <si>
    <t>Shabu-Suki Izakaya</t>
  </si>
  <si>
    <t>ชาบูสุกี้ อิซากะยะ</t>
  </si>
  <si>
    <t>https://web.hungryhub.com/restaurants/shabu-suki-izakaya-bangkok</t>
  </si>
  <si>
    <t>Kwankamon Cafe and Restaurant</t>
  </si>
  <si>
    <t>ขวัญกมล คาเฟ่</t>
  </si>
  <si>
    <t>https://web.hungryhub.com/restaurants/kwankamon-cafe-and-restaurant-nonthaburi</t>
  </si>
  <si>
    <t>Bang Kruai</t>
  </si>
  <si>
    <t>Spoon cafe Jungceylon (Phuket)</t>
  </si>
  <si>
    <t>สปูน คาเฟ่ จังซีลอน (ภูเก็ต)</t>
  </si>
  <si>
    <t>https://web.hungryhub.com/restaurants/spoon-cafe-jungceylon-phuket</t>
  </si>
  <si>
    <t>Sip Wine Shop and Bistro</t>
  </si>
  <si>
    <t>ซิป ไวน์ ช็อป แอนด์ บริสโต</t>
  </si>
  <si>
    <t>https://web.hungryhub.com/restaurants/sip-wine-shop-and-bistro-bangkok</t>
  </si>
  <si>
    <t>Baan Moo Hun</t>
  </si>
  <si>
    <t>บ้านหมูหัน</t>
  </si>
  <si>
    <t>https://web.hungryhub.com/restaurants/baan-moo-hun-bangkok</t>
  </si>
  <si>
    <t>Merry-Go-Round</t>
  </si>
  <si>
    <t>https://web.hungryhub.com/restaurants/merry-go-round-singapore</t>
  </si>
  <si>
    <t>Siglap</t>
  </si>
  <si>
    <t>Yu Gu Xiang 遇故湘</t>
  </si>
  <si>
    <t>https://web.hungryhub.com/restaurants/yu-gu-xiang-singapore</t>
  </si>
  <si>
    <t>So STORY @Kingkaew Coffee Bar &amp; Cafe</t>
  </si>
  <si>
    <t>โซ สตอรี่ แอท กิ่งแก้ว</t>
  </si>
  <si>
    <t>https://web.hungryhub.com/restaurants/so-story-kingkaew-coffee-bar-cafe-bangkok</t>
  </si>
  <si>
    <t>Solo Beach (Hua Hin)</t>
  </si>
  <si>
    <t>โซโล บีช (หัวหิน)</t>
  </si>
  <si>
    <t>https://web.hungryhub.com/restaurants/solo-beach-hua-hin</t>
  </si>
  <si>
    <t>Epia Banthat Thong</t>
  </si>
  <si>
    <t>อีเปีย บรรทัดทอง</t>
  </si>
  <si>
    <t>https://web.hungryhub.com/restaurants/epia-banthat-thong-bangkok</t>
  </si>
  <si>
    <t>Epia Ratchada</t>
  </si>
  <si>
    <t>อีเปีย รัชดา</t>
  </si>
  <si>
    <t>https://web.hungryhub.com/restaurants/epia-ratchada-bangkok</t>
  </si>
  <si>
    <t>The Grumpy Bear Cafe</t>
  </si>
  <si>
    <t>https://web.hungryhub.com/restaurants/the-grumpy-bear-cafe-singapore</t>
  </si>
  <si>
    <t>Upper Thomson</t>
  </si>
  <si>
    <t>Epia Sukhumvit</t>
  </si>
  <si>
    <t>อีเปีย สุขุมวิท</t>
  </si>
  <si>
    <t>https://web.hungryhub.com/restaurants/epia-sukhumvit-bangkok</t>
  </si>
  <si>
    <t>Wine Universe Singapore</t>
  </si>
  <si>
    <t>ไวน์ ยูนิเวิร์ส สิงคโปร์</t>
  </si>
  <si>
    <t>https://web.hungryhub.com/restaurants/wine-universe-singapore</t>
  </si>
  <si>
    <t>Santacruz Club &amp; Restaurant</t>
  </si>
  <si>
    <t>ซานตาครูซ คลับแอนด์เรสเทอรองต์</t>
  </si>
  <si>
    <t>https://web.hungryhub.com/restaurants/santacruz-club-restaurant-bangkok</t>
  </si>
  <si>
    <t>Fungpls</t>
  </si>
  <si>
    <t>ฟังพลีส</t>
  </si>
  <si>
    <t>https://web.hungryhub.com/restaurants/fungpls-bangkok</t>
  </si>
  <si>
    <t>Baanshabu Shabu</t>
  </si>
  <si>
    <t>บ้านชาบู ชาบู</t>
  </si>
  <si>
    <t>https://web.hungryhub.com/restaurants/baanshabu-shabu-bangkok</t>
  </si>
  <si>
    <t>Sushi Ken Ken</t>
  </si>
  <si>
    <t>ซูชิ เค็น เค็น</t>
  </si>
  <si>
    <t>https://web.hungryhub.com/restaurants/sushi-ken-ken-bangkok</t>
  </si>
  <si>
    <t>The Coffee Academics Gaysorn Village</t>
  </si>
  <si>
    <t>เดอะ คอฟฟี่ อะคาเดมิกส์ เกษร วิลเลจ</t>
  </si>
  <si>
    <t>https://web.hungryhub.com/restaurants/the-coffee-academics-gaysorn-village-bangkok</t>
  </si>
  <si>
    <t>เดอะ คอฟฟี่ อะคาเดมิกส์ เวลล่า สินธร วิลเลจ</t>
  </si>
  <si>
    <t>https://web.hungryhub.com/restaurants/the-coffee-academics-velaa-sindhorn-village-bangkok</t>
  </si>
  <si>
    <t>Pura Brasa</t>
  </si>
  <si>
    <t>พูราบราซา</t>
  </si>
  <si>
    <t>https://web.hungryhub.com/restaurants/pura-brasa-bangkok</t>
  </si>
  <si>
    <t>Shark Bite Restaurant</t>
  </si>
  <si>
    <t>ห้องอาหารชาร์คไบท์</t>
  </si>
  <si>
    <t>https://web.hungryhub.com/restaurants/shark-bite-restaurant-samut-prakan</t>
  </si>
  <si>
    <t>Hen Hao Ma La Sai Phan</t>
  </si>
  <si>
    <t>เหินห่าวหมาล่าสายพาน</t>
  </si>
  <si>
    <t>https://web.hungryhub.com/restaurants/hen-hao-ma-la-sai-phan-bangkok</t>
  </si>
  <si>
    <t>Buffet of Indian, Mediterranean, and Thai Cuisine on the 75th floor of Baiyoke Sky Hotel</t>
  </si>
  <si>
    <t>บุฟเฟ่ต์อาหารอินเดีย เมดิเตอร์เรเนียนและไทย ชั้น 75 โรงแรมใบหยกสกาย</t>
  </si>
  <si>
    <t>https://web.hungryhub.com/restaurants/buffet-of-indian-mediterranean-and-thai-cuisine-on-the-75th-floor-of-baiyoke-sky-hotel-bangkok</t>
  </si>
  <si>
    <t>Phaya Thai, Ratchathewi, Bangkok</t>
  </si>
  <si>
    <t>Witch Luck Cafe &amp; Restaurants</t>
  </si>
  <si>
    <t>วิช ลัก คาเฟ่ แอนด์ เรสเตอรองส์</t>
  </si>
  <si>
    <t>https://web.hungryhub.com/restaurants/witch-luck-cafe-restaurants-bangkok</t>
  </si>
  <si>
    <t>Jiu Bak Kut Teh Dim Sum</t>
  </si>
  <si>
    <t>จิว บะกุ๊ดเต๋ ติ่มซำ</t>
  </si>
  <si>
    <t>https://web.hungryhub.com/restaurants/jiu-bak-kut-teh-dim-sum-bangkok</t>
  </si>
  <si>
    <t>Krua Kung Waan</t>
  </si>
  <si>
    <t>ครัวกุ้งหวาน</t>
  </si>
  <si>
    <t>https://web.hungryhub.com/restaurants/krua-kung-waan-bangkok</t>
  </si>
  <si>
    <t>Papi’s Tacos - Seah Street</t>
  </si>
  <si>
    <t>https://web.hungryhub.com/restaurants/papi-s-tacos-seah-street-singapore</t>
  </si>
  <si>
    <t>Mami's Tamales</t>
  </si>
  <si>
    <t>https://web.hungryhub.com/restaurants/mami-s-tamales-singapore</t>
  </si>
  <si>
    <t>Shabu Shabu Nangnai – Ramintra 5</t>
  </si>
  <si>
    <t>ชาบู ชาบู นางใน - รามอินทรา 5</t>
  </si>
  <si>
    <t>https://web.hungryhub.com/restaurants/shabu-shabu-nangnai-ramintra-5-bangkok</t>
  </si>
  <si>
    <t>Papi's Tacos Tanjong Pagar</t>
  </si>
  <si>
    <t>https://web.hungryhub.com/restaurants/papi-s-tacos-tanjong-pagar-singapore</t>
  </si>
  <si>
    <t>Papi's Tacos Katong</t>
  </si>
  <si>
    <t>https://web.hungryhub.com/restaurants/papi-s-tacos-katong-singapore</t>
  </si>
  <si>
    <t>Somsak</t>
  </si>
  <si>
    <t>สมศักดิ์</t>
  </si>
  <si>
    <t>https://web.hungryhub.com/restaurants/somsak-bangkok</t>
  </si>
  <si>
    <t>Papi's Tacos Jalan Besar</t>
  </si>
  <si>
    <t>https://web.hungryhub.com/restaurants/papi-s-tacos-jalan-besar-singapore</t>
  </si>
  <si>
    <t>Jalan Besar</t>
  </si>
  <si>
    <t>Goodie Steak @ Wutthakat</t>
  </si>
  <si>
    <t>กู๊ดดี้​สเต๊ก​ วุฒากาศ​</t>
  </si>
  <si>
    <t>https://web.hungryhub.com/restaurants/goodie-steak-wutthakat-bangkok</t>
  </si>
  <si>
    <t>Goodie Steak @ Fai Chai – Phran Nok</t>
  </si>
  <si>
    <t>กู๊ดดี๊สเต็ก ไฟฉาย-พรานนก</t>
  </si>
  <si>
    <t>https://web.hungryhub.com/restaurants/goodie-steak-fai-chai-phran-nok-bangkok</t>
  </si>
  <si>
    <t>Goodie Steak @ Bang Phlat</t>
  </si>
  <si>
    <t>กู๊ดดี้ สเต๊ก บางพลัด</t>
  </si>
  <si>
    <t>https://web.hungryhub.com/restaurants/goodie-steak-bang-phlat-bangkok</t>
  </si>
  <si>
    <t>Kinsaru</t>
  </si>
  <si>
    <t>คินซารุ</t>
  </si>
  <si>
    <t>https://web.hungryhub.com/restaurants/kinsaru-bangkok</t>
  </si>
  <si>
    <t>Zabzone</t>
  </si>
  <si>
    <t>แซ่บโซน</t>
  </si>
  <si>
    <t>https://web.hungryhub.com/restaurants/zabzone-bangkok</t>
  </si>
  <si>
    <t>TANG TOA DAENG</t>
  </si>
  <si>
    <t>ตั้งโต๊ะแดง</t>
  </si>
  <si>
    <t>https://web.hungryhub.com/restaurants/tang-toa-daeng-bangkok</t>
  </si>
  <si>
    <t>Nonthaburi, Bang Kruai</t>
  </si>
  <si>
    <t>Kozen Sushi Bar &amp; Restaurant</t>
  </si>
  <si>
    <t>https://web.hungryhub.com/restaurants/kozen-sushi-bar-restaurant-singapore</t>
  </si>
  <si>
    <t>Otto's Steakhouse</t>
  </si>
  <si>
    <t>https://web.hungryhub.com/restaurants/otto-s-steakhouse-bangkok</t>
  </si>
  <si>
    <t>Phasom</t>
  </si>
  <si>
    <t>ผสม</t>
  </si>
  <si>
    <t>https://web.hungryhub.com/restaurants/phasom-bangkok</t>
  </si>
  <si>
    <t>https://web.hungryhub.com/restaurants/hongdae-korean-bbq-singapore</t>
  </si>
  <si>
    <t>Tsubaki Japanese Restaurant Rama9 椿日本料理</t>
  </si>
  <si>
    <t>ซึบากิ เจแปนนิส เรสเตอรองต์ พระราม 9 椿日本料理</t>
  </si>
  <si>
    <t>https://web.hungryhub.com/restaurants/tsubaki-japanese-restaurant-rama9-bangkok</t>
  </si>
  <si>
    <t>Krua Klang Bueng – Yo Yak Khiew Yai Mookrata</t>
  </si>
  <si>
    <t>ครัวกลางบึง-ย.ยักษ์ เขี้ยวใหญ่ หมูกระทะ</t>
  </si>
  <si>
    <t>https://web.hungryhub.com/restaurants/krua-klang-bueng-yo-yak-khiew-yai-mookrata-nonthaburi</t>
  </si>
  <si>
    <t>Bang Yai, Nonthaburi, Bangkok</t>
  </si>
  <si>
    <t>Sunny Offside</t>
  </si>
  <si>
    <t>ซันนี่ ออฟไซด์</t>
  </si>
  <si>
    <t>https://web.hungryhub.com/restaurants/sunny-offside-bangkok</t>
  </si>
  <si>
    <t>Dino Mookrata Wat Phai Ngoen</t>
  </si>
  <si>
    <t>ไดโน หมูกระทะ สาขาวัดไผ่เงิน</t>
  </si>
  <si>
    <t>https://web.hungryhub.com/restaurants/dino-mookrata-wat-phai-ngoen-bangkok</t>
  </si>
  <si>
    <t>Dino Mookrata Rama 3</t>
  </si>
  <si>
    <t>ไดโน หมูกระทะ สาขา พระราม 3</t>
  </si>
  <si>
    <t>https://web.hungryhub.com/restaurants/dino-mookrata-rama-3-bangkok</t>
  </si>
  <si>
    <t>Ra Biang Na</t>
  </si>
  <si>
    <t>ระเบียงนา</t>
  </si>
  <si>
    <t>https://web.hungryhub.com/restaurants/ra-biang-na-nonthaburi</t>
  </si>
  <si>
    <t>Bang Yai, Nonthaburi</t>
  </si>
  <si>
    <t>คาโกะโนยะ เซ็นทรัลเวิลด์</t>
  </si>
  <si>
    <t>https://web.hungryhub.com/restaurants/kagonoya-central-world-bangkok</t>
  </si>
  <si>
    <t>Kagonoya Central Rama 9</t>
  </si>
  <si>
    <t>คาโกะโนยะ เซ็นทรัล พระราม 9</t>
  </si>
  <si>
    <t>https://web.hungryhub.com/restaurants/kagonoya-central-rama-9-bangkok</t>
  </si>
  <si>
    <t>Kagonoya Central Rama 3</t>
  </si>
  <si>
    <t>คาโกะโนยะ เซ็นทรัล พระราม 3</t>
  </si>
  <si>
    <t>https://web.hungryhub.com/restaurants/kagonoya-central-rama-3-bangkok</t>
  </si>
  <si>
    <t>Kagonoya Mercury Ville</t>
  </si>
  <si>
    <t>คาโกโนยะ เมอร์คิวรี วิลล์</t>
  </si>
  <si>
    <t>https://web.hungryhub.com/restaurants/kagonoya-mercury-ville-bangkok</t>
  </si>
  <si>
    <t>Kagonoya Siam Discovery</t>
  </si>
  <si>
    <t>คาโกโนยะ สยาม ดิสคัฟเวอรี่</t>
  </si>
  <si>
    <t>https://web.hungryhub.com/restaurants/kagonoya-siam-discovery-bangkok</t>
  </si>
  <si>
    <t>Kagonoya Mega Bangna</t>
  </si>
  <si>
    <t>คาโกโนยะ เมกะ บางนา</t>
  </si>
  <si>
    <t>https://web.hungryhub.com/restaurants/kagonoya-mega-bangna-bangkok</t>
  </si>
  <si>
    <t>Kagonoya K Village</t>
  </si>
  <si>
    <t>คาโกะโนยะ เค วิลเลจ</t>
  </si>
  <si>
    <t>https://web.hungryhub.com/restaurants/kagonoya-k-village-bangkok</t>
  </si>
  <si>
    <t>Tairyo Sushi - Ari</t>
  </si>
  <si>
    <t>ไทเรียว ซูชิ สาขา อารีย์</t>
  </si>
  <si>
    <t>https://web.hungryhub.com/restaurants/tairyo-sushi-ari-bangkok</t>
  </si>
  <si>
    <t>Tairyo Sushi - Sammakorn Place</t>
  </si>
  <si>
    <t>ไทเรียว ซูชิ สาขา รามคำแหง</t>
  </si>
  <si>
    <t>https://web.hungryhub.com/restaurants/tairyo-sushi-sammakorn-place-bangkok</t>
  </si>
  <si>
    <t>Tairyo Sushi - Saimai</t>
  </si>
  <si>
    <t>ไทเรียว ซูชิ สาขา สายไหม</t>
  </si>
  <si>
    <t>https://web.hungryhub.com/restaurants/tairyo-sushi-saimai-bangkok</t>
  </si>
  <si>
    <t>Tairyo Sushi - Market Village Rangsit</t>
  </si>
  <si>
    <t>ไทเรียว ซูชิ สาขา รังสิต</t>
  </si>
  <si>
    <t>https://web.hungryhub.com/restaurants/tairyo-sushi-market-village-rangsit-bangkok</t>
  </si>
  <si>
    <t>Tairyo Sushi - Ladprao</t>
  </si>
  <si>
    <t>ไทเรียว ซูชิ สาขา ลาดพร้าว</t>
  </si>
  <si>
    <t>https://web.hungryhub.com/restaurants/tairyo-sushi-ladprao-bangkok</t>
  </si>
  <si>
    <t>ไทเรียว ซูชิ สาขา ซีคอนศรีนครินทร์</t>
  </si>
  <si>
    <t>https://web.hungryhub.com/restaurants/tairyo-sushi-seacon-square-srinakarin-bangkok</t>
  </si>
  <si>
    <t>Tukabkhao by Jerajaras Don Mueang</t>
  </si>
  <si>
    <t>ตู้กับข้าว บาย เจิดจรัส ดอนเมือง</t>
  </si>
  <si>
    <t>https://web.hungryhub.com/restaurants/tukabkhao-by-jerajaras-don-mueang-bangkok</t>
  </si>
  <si>
    <t>Tukabkhao by Jerajaras Bangkok Kreetha</t>
  </si>
  <si>
    <t>ตู้กับข้าว บาย เจิดจรัส กรุงเทพกรีฑา</t>
  </si>
  <si>
    <t>https://web.hungryhub.com/restaurants/tukabkhao-by-jerajaras-bangkok-kreetha</t>
  </si>
  <si>
    <t>The White House</t>
  </si>
  <si>
    <t>https://web.hungryhub.com/restaurants/the-white-house-bangkok-thailand</t>
  </si>
  <si>
    <t>Somtum Rakdee</t>
  </si>
  <si>
    <t>ส้มตำรักดี</t>
  </si>
  <si>
    <t>https://web.hungryhub.com/restaurants/somtum-rakdee-bangkok</t>
  </si>
  <si>
    <t>Ryota Shabu Buffet Bo Sang, (Chiang Mai)</t>
  </si>
  <si>
    <t>เรียวตะชาบู บุฟเฟ่ต์ บ่อสร้าง (เชียงใหม่)</t>
  </si>
  <si>
    <t>https://web.hungryhub.com/restaurants/ryota-shabu-buffet-bo-sang-chiang-mai</t>
  </si>
  <si>
    <t>WYWS Cocktail Bar</t>
  </si>
  <si>
    <t>https://web.hungryhub.com/restaurants/wyws-cocktail-bar-bangkok</t>
  </si>
  <si>
    <t>Ryota Shabu Buffet Central Airport (Chiang Mai)</t>
  </si>
  <si>
    <t>เรียวตะชาบู บุฟเฟ่ต์ เซ็นทรัล แอร์พอร์ต (เชียงใหม่)</t>
  </si>
  <si>
    <t>https://web.hungryhub.com/restaurants/ryota-shabu-buffet-central-airport-chiang-mai</t>
  </si>
  <si>
    <t>100 Degrees Hotpot Central Chaengwattana</t>
  </si>
  <si>
    <t>100 องศากระทะเดือด สาขา เซ็นทรัลแจ้งวัฒนะ</t>
  </si>
  <si>
    <t>https://web.hungryhub.com/restaurants/100-degrees-hotpot-central-chaengwattana-nonthaburi</t>
  </si>
  <si>
    <t>100 Degrees Hotpot Cosmo Bazaar</t>
  </si>
  <si>
    <t>100 องศากระทะเดือด สาขา คอสโม บาซ่า</t>
  </si>
  <si>
    <t>https://web.hungryhub.com/restaurants/100-degrees-hotpot-cosmo-bazaar-nonthaburi</t>
  </si>
  <si>
    <t>Ryota Shabu Buffet 89 Plaza (Chiang Mai)</t>
  </si>
  <si>
    <t>เรียวตะชาบู บุฟเฟ่ต์ 89 พลาซ่า (เชียงใหม่)</t>
  </si>
  <si>
    <t>https://web.hungryhub.com/restaurants/ryota-shabu-buffet-89-plaza-chiang-mai-bangkok</t>
  </si>
  <si>
    <t>Ryota Shabu Buffet MAYA (Chiang Mai)</t>
  </si>
  <si>
    <t>เรียวตะชาบู บุฟเฟ่ต์ เมญ่า (เชียงใหม่)</t>
  </si>
  <si>
    <t>https://web.hungryhub.com/restaurants/ryota-shabu-buffet-maya-chiang-mai</t>
  </si>
  <si>
    <t>Ryota Shabu Buffet Lotus Kum Tiang (Chiang Mai)</t>
  </si>
  <si>
    <t>เรียวตะชาบู บุฟเฟ่ต์ โลตัสคำเที่ยง (เชียงใหม่)</t>
  </si>
  <si>
    <t>https://web.hungryhub.com/restaurants/ryota-shabu-buffet-lotus-kum-tiang-chiang-mai</t>
  </si>
  <si>
    <t>Ryota Shabu Buffet Central Westgate</t>
  </si>
  <si>
    <t>เรียวตะชาบู บุฟเฟ่ต์ เซ็นทรัล เวสต์เกต</t>
  </si>
  <si>
    <t>https://web.hungryhub.com/restaurants/ryota-shabu-buffet-central-westgate-bangkok</t>
  </si>
  <si>
    <t>Nonthaburi, Bang Yai</t>
  </si>
  <si>
    <t>Salathip at Shangri-La Bangkok</t>
  </si>
  <si>
    <t>ศาลาทิพย์ แชงกรีล่า แบ็งค็อก</t>
  </si>
  <si>
    <t>https://web.hungryhub.com/restaurants/salathip-at-shangri-la-bangkok</t>
  </si>
  <si>
    <t>Washo Japanese Restaurant</t>
  </si>
  <si>
    <t>https://web.hungryhub.com/restaurants/washo-japanese-restaurant-bangkok</t>
  </si>
  <si>
    <t>Phahon View - Khao Ngu (Ratchaburi)</t>
  </si>
  <si>
    <t>พหล วิว - เขางู (ราชบุรี)</t>
  </si>
  <si>
    <t>https://web.hungryhub.com/restaurants/phahon-view-khao-ngu-ratchaburi</t>
  </si>
  <si>
    <t>Spazso Bar &amp; Restaurant</t>
  </si>
  <si>
    <t>https://web.hungryhub.com/restaurants/spazso-bar-restaurant-bangkok</t>
  </si>
  <si>
    <t>Wherevoid</t>
  </si>
  <si>
    <t>แวร์วอยด์</t>
  </si>
  <si>
    <t>https://web.hungryhub.com/restaurants/wherevoid-bangkok</t>
  </si>
  <si>
    <t>Element Restaurant At Amara Singapore Hotel</t>
  </si>
  <si>
    <t>https://web.hungryhub.com/restaurants/element-restaurant-at-amara-singapore-hotel</t>
  </si>
  <si>
    <t>Bai Som farm&amp;cafe</t>
  </si>
  <si>
    <t>ใบส้ม ฟาร์ม แอนด์ คาเฟ่</t>
  </si>
  <si>
    <t>https://web.hungryhub.com/restaurants/bai-som-farm-cafe-samut-prakan</t>
  </si>
  <si>
    <t>Samut Prakan, Bangkok</t>
  </si>
  <si>
    <t>BEEF &amp; BONE</t>
  </si>
  <si>
    <t>บีฟ แอนด์ โบน</t>
  </si>
  <si>
    <t>https://web.hungryhub.com/restaurants/beef-bone-bangkok</t>
  </si>
  <si>
    <t>Adi Hot Pot Thep Rak</t>
  </si>
  <si>
    <t>อาดี้สุกี้  สาขาเทพรักษ์</t>
  </si>
  <si>
    <t>https://web.hungryhub.com/restaurants/adi-hot-pot-thep-rak-bangkok</t>
  </si>
  <si>
    <t>Adi Hot Pot Rom Klao</t>
  </si>
  <si>
    <t>อาดี้สุกี้ สาขาร่มเกล้า</t>
  </si>
  <si>
    <t>https://web.hungryhub.com/restaurants/adi-hot-pot-rom-klao-bangkok</t>
  </si>
  <si>
    <t>Chao Xiang Restaurant</t>
  </si>
  <si>
    <t>ภัตตาคารเฉาเซียง</t>
  </si>
  <si>
    <t>https://web.hungryhub.com/restaurants/chao-xiang-restaurant-bangkok</t>
  </si>
  <si>
    <t>1 Of A Kind</t>
  </si>
  <si>
    <t>วัน ออฟ อะ ไคน์</t>
  </si>
  <si>
    <t>https://web.hungryhub.com/restaurants/1-of-a-kind-bangkok</t>
  </si>
  <si>
    <t>Papa Chef</t>
  </si>
  <si>
    <t>https://web.hungryhub.com/restaurants/papa-chef-bangkok</t>
  </si>
  <si>
    <t>Rock Lek Lek Club &amp; Restaurant 90s</t>
  </si>
  <si>
    <t>ร็อคเล็กเล็ก คลับ แอนด์เรสเตอรองซ์ 90s</t>
  </si>
  <si>
    <t>https://web.hungryhub.com/restaurants/rock-lek-lek-club-restaurant-90s-bangkok</t>
  </si>
  <si>
    <t>Bang Kruai, Nonthaburi</t>
  </si>
  <si>
    <t>Vatos Kitchen &amp; Bar</t>
  </si>
  <si>
    <t>https://web.hungryhub.com/restaurants/vatos-kitchen-bar-singapore</t>
  </si>
  <si>
    <t>Veganerie Grand Palace</t>
  </si>
  <si>
    <t>วีแกนเนอรี วัดพระแก้ว</t>
  </si>
  <si>
    <t>https://web.hungryhub.com/restaurants/veganerie-grand-palace-bangkok</t>
  </si>
  <si>
    <t>Astro Ekkamai</t>
  </si>
  <si>
    <t>แอสโตร เอกมัย</t>
  </si>
  <si>
    <t>https://web.hungryhub.com/restaurants/astro-ekkamai-bangkok</t>
  </si>
  <si>
    <t>Madame Musur</t>
  </si>
  <si>
    <t>มาดาม มูเซอร์</t>
  </si>
  <si>
    <t>https://web.hungryhub.com/restaurants/madame-musur-bangkok</t>
  </si>
  <si>
    <t>Pipula! Bangkok</t>
  </si>
  <si>
    <t>พิพูล่า! แบงคอก</t>
  </si>
  <si>
    <t>https://web.hungryhub.com/restaurants/pipula-bangkok</t>
  </si>
  <si>
    <t>Nipa Moohun</t>
  </si>
  <si>
    <t>นิภาหมูหัน</t>
  </si>
  <si>
    <t>https://web.hungryhub.com/restaurants/nipa-moohun-bangkok</t>
  </si>
  <si>
    <t>Pathum Thani, Bangkok</t>
  </si>
  <si>
    <t>Baantye</t>
  </si>
  <si>
    <t>บ้านต่าย</t>
  </si>
  <si>
    <t>https://web.hungryhub.com/restaurants/baantye-bangkok</t>
  </si>
  <si>
    <t>Lazy Lizard - Sixth Avenue</t>
  </si>
  <si>
    <t>https://web.hungryhub.com/restaurants/lazy-lizard-sixth-avenue-singapore</t>
  </si>
  <si>
    <t>Little Lazy Lizard</t>
  </si>
  <si>
    <t>https://web.hungryhub.com/restaurants/little-lazy-lizard-singapore</t>
  </si>
  <si>
    <t>Lazy Lizard - NEWest</t>
  </si>
  <si>
    <t>https://web.hungryhub.com/restaurants/lazy-lizard-newest-singapore</t>
  </si>
  <si>
    <t>Lazy Lizard - The Promenade</t>
  </si>
  <si>
    <t>https://web.hungryhub.com/restaurants/lazy-lizard-the-promenade-singapore</t>
  </si>
  <si>
    <t>Lazy Lizard - Flora Vista</t>
  </si>
  <si>
    <t>https://web.hungryhub.com/restaurants/lazy-lizard-flora-vista-singapore</t>
  </si>
  <si>
    <t>Lazy Lizard - Upper Thomson</t>
  </si>
  <si>
    <t>https://web.hungryhub.com/restaurants/lazy-lizard-upper-thomson-singapore</t>
  </si>
  <si>
    <t>ชาบู ชาบู นางใน - สุขาภิบาล 3</t>
  </si>
  <si>
    <t>https://web.hungryhub.com/restaurants/shabu-shabu-nang-nai-sukhaphiban-3-bangkok</t>
  </si>
  <si>
    <t>Lazy Lizard - Pasir Panjang</t>
  </si>
  <si>
    <t>https://web.hungryhub.com/restaurants/lazy-lizard-pasir-panjang-singapore</t>
  </si>
  <si>
    <t>Shabu Shabu Nang Nai - Panya Market</t>
  </si>
  <si>
    <t>ชาบู ชาบู นางใน - ปัญญา มาร์เก็ต</t>
  </si>
  <si>
    <t>https://web.hungryhub.com/restaurants/shabu-shabu-nang-nai-panya-market-bangkok</t>
  </si>
  <si>
    <t>Harudot by Nana Coffee Roasters (Chonburi)</t>
  </si>
  <si>
    <t>ฮารุดอท บาย นานา คอฟฟี่ โรสเตอร์ (ชลบุรี)</t>
  </si>
  <si>
    <t>https://web.hungryhub.com/restaurants/harudot-by-nana-coffee-roasters-chonburi</t>
  </si>
  <si>
    <t>The Writing Club</t>
  </si>
  <si>
    <t>https://web.hungryhub.com/restaurants/the-writing-club-singapore</t>
  </si>
  <si>
    <t>Panda Thai Food &amp; Vegetarian</t>
  </si>
  <si>
    <t>https://web.hungryhub.com/restaurants/panda-thai-food-vegetarian-bangkok</t>
  </si>
  <si>
    <t>Meridian Cruise 2</t>
  </si>
  <si>
    <t>เมอริเดียน ครูซ 2</t>
  </si>
  <si>
    <t>https://web.hungryhub.com/restaurants/meridian-cruise-2-bangkok</t>
  </si>
  <si>
    <t>Makhaen Kitchen – Northern Thai Cuisine</t>
  </si>
  <si>
    <t>ครัวมะแข่น อาหารเหนือ</t>
  </si>
  <si>
    <t>https://web.hungryhub.com/restaurants/makhaen-kitchen-northern-thai-cuisine-bangkok</t>
  </si>
  <si>
    <t>https://web.hungryhub.com/restaurants/anchor-premium-buffet-bangkok</t>
  </si>
  <si>
    <t>Panda Suki Mala Theprak</t>
  </si>
  <si>
    <t>แพนด้าสุกี้หม่าล่า เทพรักษ์</t>
  </si>
  <si>
    <t>https://web.hungryhub.com/restaurants/panda-suki-mala-theprak-bangkok</t>
  </si>
  <si>
    <t>มังกรซีฟู๊ด x You Hunt We Cook</t>
  </si>
  <si>
    <t>https://web.hungryhub.com/restaurants/mungkorn-seafood-x-you-hunt-we-cook-bangkok</t>
  </si>
  <si>
    <t>Waa Cow! Vivocity</t>
  </si>
  <si>
    <t>https://web.hungryhub.com/restaurants/waa-cow-vivocity-singapore</t>
  </si>
  <si>
    <t>Khon Chang Yum Thonglor</t>
  </si>
  <si>
    <t>ฅนช่างยำ ทองหล่อ</t>
  </si>
  <si>
    <t>https://web.hungryhub.com/restaurants/khon-chang-yum-thonglor-bangkok</t>
  </si>
  <si>
    <t>Phoenix</t>
  </si>
  <si>
    <t>ฟีนิกซ์</t>
  </si>
  <si>
    <t>https://web.hungryhub.com/restaurants/phoenix-bangkok</t>
  </si>
  <si>
    <t>Bang Bon, Bang Khun Thian, Bangkok</t>
  </si>
  <si>
    <t>Cozy Craft Room</t>
  </si>
  <si>
    <t>โคซี คราฟต์ รูม</t>
  </si>
  <si>
    <t>https://web.hungryhub.com/restaurants/cozy-craft-room-samut-prakan</t>
  </si>
  <si>
    <t>Shizen Machi</t>
  </si>
  <si>
    <t>ชิเซน มาชิ</t>
  </si>
  <si>
    <t>https://web.hungryhub.com/restaurants/shizen-machi-bangkok</t>
  </si>
  <si>
    <t>อิ๊กซ์สเต็กเฮาส์</t>
  </si>
  <si>
    <t>https://web.hungryhub.com/restaurants/ix-steak-house-nonthaburi</t>
  </si>
  <si>
    <t>Roam Bar Joy</t>
  </si>
  <si>
    <t>โรม บาร์ จอย</t>
  </si>
  <si>
    <t>https://web.hungryhub.com/restaurants/roam-bar-joy-chiang-mai</t>
  </si>
  <si>
    <t>&amp;T modern Thai grill</t>
  </si>
  <si>
    <t>แอนด์ที ปิ้งย่างเสียบไม้หมุนๆ สามย่าน</t>
  </si>
  <si>
    <t>https://web.hungryhub.com/restaurants/t-modern-thai-grill-bangkok</t>
  </si>
  <si>
    <t>Tolmablock</t>
  </si>
  <si>
    <t>ทอลมาบล็อค</t>
  </si>
  <si>
    <t>https://web.hungryhub.com/restaurants/tolmablock-bangkok</t>
  </si>
  <si>
    <t>Treehouse Health Bar</t>
  </si>
  <si>
    <t>ทรีเฮาส์ เฮลท์ บาร์</t>
  </si>
  <si>
    <t>https://web.hungryhub.com/restaurants/treehouse-health-bar-bangkok</t>
  </si>
  <si>
    <t>Evan's Kitch - Modern Asian Cafe @ Nicoll Highway</t>
  </si>
  <si>
    <t>https://web.hungryhub.com/restaurants/evan-s-kitch-modern-asian-cafe-nicoll-highway-singapore</t>
  </si>
  <si>
    <t>Masaru Sushi</t>
  </si>
  <si>
    <t>มาซารุ ซูชิ</t>
  </si>
  <si>
    <t>https://web.hungryhub.com/restaurants/masaru-sushi-bangkok</t>
  </si>
  <si>
    <t>นภา ดุสิต เซ็นทรัล พาร์ค</t>
  </si>
  <si>
    <t>https://web.hungryhub.com/restaurants/napha-dusit-central-park-bangkok</t>
  </si>
  <si>
    <t>Suki Nangphaya Seacon Bangkae</t>
  </si>
  <si>
    <t>สุกี้นางพญา ซีคอน บางแค</t>
  </si>
  <si>
    <t>https://web.hungryhub.com/restaurants/suki-nangphaya-seacon-bangkae-bangkok</t>
  </si>
  <si>
    <t>Suki Nangphaya Nawamin</t>
  </si>
  <si>
    <t>สุกี้นางพญา นวมินทร์</t>
  </si>
  <si>
    <t>https://web.hungryhub.com/restaurants/suki-nangphaya-nawamin-bangkok</t>
  </si>
  <si>
    <t>Anya's Place</t>
  </si>
  <si>
    <t>อัญญา เพลส</t>
  </si>
  <si>
    <t>https://web.hungryhub.com/restaurants/anya-s-place-bangkok-thailand</t>
  </si>
  <si>
    <t>Blueraybar Rooftop</t>
  </si>
  <si>
    <t>บลูเรย์บาร์ รูฟท็อป</t>
  </si>
  <si>
    <t>https://web.hungryhub.com/restaurants/blueraybar-rooftop-bangkok</t>
  </si>
  <si>
    <t>Merry Vibes Privacy Craft</t>
  </si>
  <si>
    <t>เมอรีไวบ์ ไพรเวซีคราฟ</t>
  </si>
  <si>
    <t>https://web.hungryhub.com/restaurants/merry-vibes-privacy-craft-pathum-thani</t>
  </si>
  <si>
    <t>UNA at The Alkaff Mansion</t>
  </si>
  <si>
    <t>https://web.hungryhub.com/restaurants/una-at-the-alkaff-mansion-singapore</t>
  </si>
  <si>
    <t>Telok Blangah, Alexandra, Bukit Merah, Harbourfront</t>
  </si>
  <si>
    <t>Wine &amp; Food Terrace (Chiang Mai)</t>
  </si>
  <si>
    <t>ไวน์ แอนด์ ฟู้ด เทอเรซ (เชียงใหม่)</t>
  </si>
  <si>
    <t>https://web.hungryhub.com/restaurants/wine-food-terrace-chiang-mai</t>
  </si>
  <si>
    <t>Eatter A-Han Khon Muang</t>
  </si>
  <si>
    <t>อีสเต๊อะ อาหารคนเมือง</t>
  </si>
  <si>
    <t>https://web.hungryhub.com/restaurants/eatter-a-han-khon-muang-bangkok</t>
  </si>
  <si>
    <t>Stirling Steaks Capitol</t>
  </si>
  <si>
    <t>https://web.hungryhub.com/restaurants/stirling-steaks-capitol-singapore</t>
  </si>
  <si>
    <t>City Hall, East Coast</t>
  </si>
  <si>
    <t>LA JimJum Lat Phrao 101 Yeak 38</t>
  </si>
  <si>
    <t>แอลเอ จิ้มจุ่ม ลาดพร้าว 101 แยก 38</t>
  </si>
  <si>
    <t>https://web.hungryhub.com/restaurants/la-jimjum-lat-phrao-101-yeak-38-bangkok</t>
  </si>
  <si>
    <t>LA JimJum Lat Phrao 101 Yeak 19</t>
  </si>
  <si>
    <t>แอลเอ จิ้มจุ่ม ลาดพร้าว 101 แยก 19</t>
  </si>
  <si>
    <t>https://web.hungryhub.com/restaurants/la-jimjum-lat-phrao-101-yeak-19-bangkok</t>
  </si>
  <si>
    <t>Nampla Cuisine</t>
  </si>
  <si>
    <t>น้ำปลา คูซีน</t>
  </si>
  <si>
    <t>https://web.hungryhub.com/restaurants/nampla-cuisine-chonburi</t>
  </si>
  <si>
    <t>Stirling Steaks East Coast</t>
  </si>
  <si>
    <t>https://web.hungryhub.com/restaurants/stirling-steaks-east-coast-singapore</t>
  </si>
  <si>
    <t>East Coast, Joo Chiat, Katong, Marine Parade</t>
  </si>
  <si>
    <t>Noah Cruise</t>
  </si>
  <si>
    <t>โนอาห์ ครูซ</t>
  </si>
  <si>
    <t>https://web.hungryhub.com/restaurants/noah-cruise-bangkok</t>
  </si>
  <si>
    <t>Yakiniku Tan &amp; Shabushabu</t>
  </si>
  <si>
    <t>ยากินิคุ ทัน แอนด์ ชาบูชาบู</t>
  </si>
  <si>
    <t>https://web.hungryhub.com/restaurants/yakiniku-tan-shabushabu-bangkok</t>
  </si>
  <si>
    <t>Bang Na, Phra Khanong, Bangkok</t>
  </si>
  <si>
    <t>Umai Shabu Shabu Twin Town</t>
  </si>
  <si>
    <t>อูมาอิ ชาบู สาขา ทวินทาวน์</t>
  </si>
  <si>
    <t>https://web.hungryhub.com/restaurants/umai-shabu-shabu-twin-town-bangkok</t>
  </si>
  <si>
    <t>Umai Shabu Shabu V.K.P</t>
  </si>
  <si>
    <t>อูมาอิ ชาบู สาขา V.K.P.</t>
  </si>
  <si>
    <t>https://web.hungryhub.com/restaurants/umai-shabu-shabu-v-k-p-bangkok</t>
  </si>
  <si>
    <t>TAK TUANG</t>
  </si>
  <si>
    <t>ตักตวง</t>
  </si>
  <si>
    <t>https://web.hungryhub.com/restaurants/tak-tuang-bangkok</t>
  </si>
  <si>
    <t>Just Sweet &amp; Just Mellow Coffee</t>
  </si>
  <si>
    <t>จัดหวาน</t>
  </si>
  <si>
    <t>https://web.hungryhub.com/restaurants/just-sweet-just-mellow-coffee-bangkok</t>
  </si>
  <si>
    <t>Pracha Chuen, Bang Sue, Bangkok</t>
  </si>
  <si>
    <t>Yokkrok Zabzone</t>
  </si>
  <si>
    <t>ยกครกแซ่บโซน</t>
  </si>
  <si>
    <t>https://web.hungryhub.com/restaurants/yokkrok-zabzone-bangkok</t>
  </si>
  <si>
    <t>Monkey King Izakaya</t>
  </si>
  <si>
    <t>มังกี้คิง อิซากายะ</t>
  </si>
  <si>
    <t>https://web.hungryhub.com/restaurants/monkey-king-izakaya-bangkok</t>
  </si>
  <si>
    <t>Zao Ekkamai</t>
  </si>
  <si>
    <t>ซาว สาขาเอกมัย</t>
  </si>
  <si>
    <t>https://web.hungryhub.com/restaurants/zao-ekkamai-bangkok</t>
  </si>
  <si>
    <t>Zaozen Siam Paragon</t>
  </si>
  <si>
    <t>ซาวเส้น สาขา สยามพารากอน</t>
  </si>
  <si>
    <t>https://web.hungryhub.com/restaurants/zaozen-siam-paragon-bangkok</t>
  </si>
  <si>
    <t>Zaozen Emsphere</t>
  </si>
  <si>
    <t>ซาวเส้น สาขา เอ็มสเฟียร์</t>
  </si>
  <si>
    <t>https://web.hungryhub.com/restaurants/zaozen-emsphere-bangkok</t>
  </si>
  <si>
    <t>Zaozen One Bangkok</t>
  </si>
  <si>
    <t>ซาวเส้น วัน แบงค็อก</t>
  </si>
  <si>
    <t>https://web.hungryhub.com/restaurants/zaozen-one-bangkok</t>
  </si>
  <si>
    <t>Zaozen The Mall Lifestore Ngamwongwan</t>
  </si>
  <si>
    <t>ซาวเส้น สาขา เดอะมอลล์ ไลฟ์สโตร์ งามวงศ์วาน</t>
  </si>
  <si>
    <t>https://web.hungryhub.com/restaurants/zaozen-the-mall-lifestore-ngamwongwan-bangkok</t>
  </si>
  <si>
    <t>Annyeong Grill 안녕 그릴 San Phi Suea (Chiangmai)</t>
  </si>
  <si>
    <t>อันยองกริล 안녕 그릴 สาขาสันผีเสื้อ (เชียงใหม่)</t>
  </si>
  <si>
    <t>https://web.hungryhub.com/restaurants/annyeong-grill-san-phi-suea-chiangmai-chiang-mai</t>
  </si>
  <si>
    <t>Annyeong Grill 안녕 그릴 Railway Station (Chiangmai)</t>
  </si>
  <si>
    <t>อันยองกริล 안녕 그릴 สาขาสถานีรถไฟ (เชียงใหม่)</t>
  </si>
  <si>
    <t>https://web.hungryhub.com/restaurants/annyeong-grill-railway-station-chiangmai-bangkok</t>
  </si>
  <si>
    <t>Annyeong Grill 안녕 그릴  Ozone One – Songprapha</t>
  </si>
  <si>
    <t>อันยองกริล โอโซนวัน - สรงประภา 안녕 그릴</t>
  </si>
  <si>
    <t>https://web.hungryhub.com/restaurants/annyeong-grill-ozone-one-songprapha-bangkok</t>
  </si>
  <si>
    <t>A Seven at Davinia Resort (Hua Hin)</t>
  </si>
  <si>
    <t>เอเซเว่น แอท ดาวิเนีย รีสอร์ท (หัวหิน)</t>
  </si>
  <si>
    <t>https://web.hungryhub.com/restaurants/a-seven-at-davinia-resort-hua-hin</t>
  </si>
  <si>
    <t>Café de Paris (Singapore)</t>
  </si>
  <si>
    <t>https://web.hungryhub.com/restaurants/cafe-de-paris-singapore</t>
  </si>
  <si>
    <t>Eat Drink Love Srinakarin</t>
  </si>
  <si>
    <t>https://web.hungryhub.com/restaurants/eat-drink-love-srinakarin-bangkok</t>
  </si>
  <si>
    <t>Fusion, Japanese, Mexican, Thai, European</t>
  </si>
  <si>
    <t>สกาย เลาจน์ แอท เธอร์ตี้เอท แอท อีสติน แกรนด์ โฮเทล พญาไท</t>
  </si>
  <si>
    <t>https://web.hungryhub.com/restaurants/sky-lounge-38-at-eastin-grand-hotel-phayathai-bangkok</t>
  </si>
  <si>
    <t>Fleurato (Singapore)</t>
  </si>
  <si>
    <t>https://web.hungryhub.com/restaurants/fleurato-singapore</t>
  </si>
  <si>
    <t>European, American, Indonesian</t>
  </si>
  <si>
    <t>Lim Tom Luead Moo Sriracha (Chonburi)</t>
  </si>
  <si>
    <t>ลิ้ม ต้มเลือดหมู ศรีราชา (ชลบุรี)</t>
  </si>
  <si>
    <t>https://web.hungryhub.com/restaurants/lim-tom-luead-moo-sriracha-chonburi-bangkok</t>
  </si>
  <si>
    <t>BLVD Changi</t>
  </si>
  <si>
    <t>https://web.hungryhub.com/restaurants/blvd-changi-singapore</t>
  </si>
  <si>
    <t>Singaporean, Italian</t>
  </si>
  <si>
    <t>The Brasserie l Holiday Inn Rayong</t>
  </si>
  <si>
    <t>เดอะ บราสเซอรี่ ฮอลิเดย์ อินน์ ระยอง</t>
  </si>
  <si>
    <t>https://web.hungryhub.com/restaurants/the-brasserie-l-holiday-inn-rayong</t>
  </si>
  <si>
    <t>Aimée Petit Bistro</t>
  </si>
  <si>
    <t>เอเม่ เพอทิท บิสโทร</t>
  </si>
  <si>
    <t>https://web.hungryhub.com/restaurants/aimee-petit-bistro-bangkok</t>
  </si>
  <si>
    <t>BLVD MBFC</t>
  </si>
  <si>
    <t>https://web.hungryhub.com/restaurants/blvd-mbfc-singapore</t>
  </si>
  <si>
    <t>Singaporean, Indian, Chinese, Italian, French, American, Mexican</t>
  </si>
  <si>
    <t>Eazy To Eat</t>
  </si>
  <si>
    <t>อีซี่ ทู อีท</t>
  </si>
  <si>
    <t>https://web.hungryhub.com/restaurants/eazy-to-eat-bangkok</t>
  </si>
  <si>
    <t>HAJI land</t>
  </si>
  <si>
    <t>ฮะจิ แลนด์</t>
  </si>
  <si>
    <t>https://web.hungryhub.com/restaurants/haji-land-bangkok</t>
  </si>
  <si>
    <t>Thai, Japanese, Thai Isaan</t>
  </si>
  <si>
    <t>Fine Cuisine Restaurant</t>
  </si>
  <si>
    <t>ไฟน์ ควิซีน เรสเตอรองท์</t>
  </si>
  <si>
    <t>https://web.hungryhub.com/restaurants/fine-cuisine-restaurant-bangkok</t>
  </si>
  <si>
    <t>AYAR HOUSE</t>
  </si>
  <si>
    <t>อาย่า เฮ้าส์</t>
  </si>
  <si>
    <t>https://web.hungryhub.com/restaurants/ayar-house-bangkok</t>
  </si>
  <si>
    <t>De Prime Rangnam</t>
  </si>
  <si>
    <t>เดอ ไพร์ม รางน้ำ</t>
  </si>
  <si>
    <t>https://web.hungryhub.com/restaurants/de-prime-rangnam-bangkok</t>
  </si>
  <si>
    <t>Thai, Indian, International, Fusion, European</t>
  </si>
  <si>
    <t>Chinda Hotpot Udomsuk 58</t>
  </si>
  <si>
    <t>สุกี้จินดา อุดมสุข 58</t>
  </si>
  <si>
    <t>https://web.hungryhub.com/restaurants/chinda-hotpot-udomsuk-58-bangkok</t>
  </si>
  <si>
    <t>AYAR Rhythm 2 By AYAR House</t>
  </si>
  <si>
    <t>อาย่า ริทึ่ม 2 บาย อาย่า เฮาส์</t>
  </si>
  <si>
    <t>https://web.hungryhub.com/restaurants/ayar-rhythm-2-by-ayar-house-bangkok</t>
  </si>
  <si>
    <t>Okuna Sushi Jungceylon (Phuket)</t>
  </si>
  <si>
    <t>โอคุน่า (ภูเก็ต)</t>
  </si>
  <si>
    <t>https://web.hungryhub.com/restaurants/okuna-sushi-jungceylon-phuket</t>
  </si>
  <si>
    <t>IM En Ville</t>
  </si>
  <si>
    <t>อิ่มในเมือง</t>
  </si>
  <si>
    <t>https://web.hungryhub.com/restaurants/im-en-ville-bangkok</t>
  </si>
  <si>
    <t>Bull Market Noodle Bar (Singapore)</t>
  </si>
  <si>
    <t>https://web.hungryhub.com/restaurants/bull-market-noodle-bar-singapore</t>
  </si>
  <si>
    <t>Allora Ristorante and Bar</t>
  </si>
  <si>
    <t>https://web.hungryhub.com/restaurants/allora-ristorante-and-bar-singapore</t>
  </si>
  <si>
    <t>NaRaNe Cafe&amp;Bar</t>
  </si>
  <si>
    <t>นาราเน่ คาเฟ่&amp;บาร์</t>
  </si>
  <si>
    <t>https://web.hungryhub.com/restaurants/narane-cafe-bar-bangkok</t>
  </si>
  <si>
    <t>Harruno Ramen</t>
  </si>
  <si>
    <t>ฮารุโนะ ราเมน</t>
  </si>
  <si>
    <t>https://web.hungryhub.com/restaurants/harruno-ramen-bangkok</t>
  </si>
  <si>
    <t>Picnic Hotel Bangkok</t>
  </si>
  <si>
    <t>ปิคนิค โฮเทล</t>
  </si>
  <si>
    <t>https://web.hungryhub.com/restaurants/picnic-hotel-bangkok</t>
  </si>
  <si>
    <t>International, Indian, Chinese, Japanese, Fusion, Korean, American, Thai, Thai Isaan, European, Thai Northern, Steakhouse</t>
  </si>
  <si>
    <t>West Coast Thailand</t>
  </si>
  <si>
    <t>เวสต์ โคสต์ ไทยแลนด์</t>
  </si>
  <si>
    <t>https://web.hungryhub.com/restaurants/west-coast-thailand-bangkok</t>
  </si>
  <si>
    <t>Thai, International, Thai Isaan, European, Thai Southern</t>
  </si>
  <si>
    <t>Ho Kitchen Rama 3</t>
  </si>
  <si>
    <t>โฮคิทเช่น พระราม 3</t>
  </si>
  <si>
    <t>https://web.hungryhub.com/restaurants/ho-kitchen-rama-3-bangkok</t>
  </si>
  <si>
    <t>Kin A Rai Dee Cafe and Restaurant</t>
  </si>
  <si>
    <t>ร้านอาหารกินอะไรดี</t>
  </si>
  <si>
    <t>https://web.hungryhub.com/restaurants/kin-a-rai-dee-cafe-and-restaurant-chonburi</t>
  </si>
  <si>
    <t>Wine DE' Suu</t>
  </si>
  <si>
    <t>ไวน์ เดอ สู</t>
  </si>
  <si>
    <t>https://web.hungryhub.com/restaurants/wine-de-suu-bangkok</t>
  </si>
  <si>
    <t>Bang Yai</t>
  </si>
  <si>
    <t>Salmon Inari by My home</t>
  </si>
  <si>
    <t>Salmon iniri by มายโฮมโภชนา</t>
  </si>
  <si>
    <t>https://web.hungryhub.com/restaurants/salmon-inari-by-my-home-bangkok</t>
  </si>
  <si>
    <t>Launch date</t>
  </si>
  <si>
    <t>Instant-Confirm</t>
  </si>
  <si>
    <t>account_manager_phone,</t>
  </si>
  <si>
    <t>COCA Surawong</t>
  </si>
  <si>
    <t>https://web.hungryhub.com/restaurants/coca-surawong</t>
  </si>
  <si>
    <t>022360107 , 022369323</t>
  </si>
  <si>
    <t>Roast (Thonglor)</t>
  </si>
  <si>
    <t>https://web.hungryhub.com/restaurants/roast-thonglor</t>
  </si>
  <si>
    <t>Peek-A-Boo</t>
  </si>
  <si>
    <t>https://web.hungryhub.com/restaurants/peek-a-boo</t>
  </si>
  <si>
    <t>Indian Host</t>
  </si>
  <si>
    <t>https://web.hungryhub.com/restaurants/indian-host</t>
  </si>
  <si>
    <t>022601115 , 022601116</t>
  </si>
  <si>
    <t>The Raw Bar</t>
  </si>
  <si>
    <t>https://web.hungryhub.com/restaurants/the-raw-bar</t>
  </si>
  <si>
    <t>Nobu Thonglor</t>
  </si>
  <si>
    <t>https://web.hungryhub.com/restaurants/nobu-thonglor</t>
  </si>
  <si>
    <t>Moulin</t>
  </si>
  <si>
    <t>https://web.hungryhub.com/restaurants/moulin</t>
  </si>
  <si>
    <t>Mango Tree Surawongse</t>
  </si>
  <si>
    <t>https://web.hungryhub.com/restaurants/mango-tree-surawongse</t>
  </si>
  <si>
    <t>022362820 , 026343911</t>
  </si>
  <si>
    <t>MoMo Café at SATHORN VISTA, BANGKOK - MARRIOTT EXECUTIVE APARTMENTS</t>
  </si>
  <si>
    <t>https://web.hungryhub.com/restaurants/momo-cafe-at-sathorn-vista-bangkok-marriott-executive-apartments</t>
  </si>
  <si>
    <t>Bistro M Langsuan</t>
  </si>
  <si>
    <t>https://web.hungryhub.com/restaurants/bistro-m-langsuan</t>
  </si>
  <si>
    <t>Bacchus Bar and Restaurant</t>
  </si>
  <si>
    <t>https://web.hungryhub.com/restaurants/bacchus-bar-and-restaurant</t>
  </si>
  <si>
    <t>Hugo Bar and Eatery</t>
  </si>
  <si>
    <t>https://web.hungryhub.com/restaurants/hugo-bar-and-eatery</t>
  </si>
  <si>
    <t>Bottoms Up Thonglor</t>
  </si>
  <si>
    <t>บอททอมส์ อัพ ทองหล่อ</t>
  </si>
  <si>
    <t>https://web.hungryhub.com/restaurants/bottoms-up-thonglor-bangkok</t>
  </si>
  <si>
    <t>(do not use) 4 Garçons Brasserie and Pâtisserie</t>
  </si>
  <si>
    <t>https://web.hungryhub.com/restaurants/do-not-use-4-garcons-brasserie-and-patisserie</t>
  </si>
  <si>
    <t>Zaab Eli Thonglor</t>
  </si>
  <si>
    <t>https://web.hungryhub.com/restaurants/zaab-eli-thonglor</t>
  </si>
  <si>
    <t>Treecreeper</t>
  </si>
  <si>
    <t>https://web.hungryhub.com/restaurants/treecreeper</t>
  </si>
  <si>
    <t>Tororo Sushi</t>
  </si>
  <si>
    <t>https://web.hungryhub.com/restaurants/tororo-sushi</t>
  </si>
  <si>
    <t>Senor Pico</t>
  </si>
  <si>
    <t>https://web.hungryhub.com/restaurants/senor-pico</t>
  </si>
  <si>
    <t>https://web.hungryhub.com/restaurants/tenyuu-grand</t>
  </si>
  <si>
    <t>Rock Restaurant and Bar</t>
  </si>
  <si>
    <t>https://web.hungryhub.com/restaurants/rock-restaurant-and-bar</t>
  </si>
  <si>
    <t>Yuutaro Sukhumvit 51</t>
  </si>
  <si>
    <t>https://web.hungryhub.com/restaurants/yuutaro-sukhumvit-51-bangkok</t>
  </si>
  <si>
    <t>0819075723 , 0831989711 , 0899223323 , 0649954423</t>
  </si>
  <si>
    <t>The Surface</t>
  </si>
  <si>
    <t>https://web.hungryhub.com/restaurants/the-surface</t>
  </si>
  <si>
    <t>Seiryu Sushi Cafe</t>
  </si>
  <si>
    <t>https://web.hungryhub.com/restaurants/seiryu-sushi-cafe</t>
  </si>
  <si>
    <t>026363338, 026363342</t>
  </si>
  <si>
    <t>Kai New Zealand</t>
  </si>
  <si>
    <t>https://web.hungryhub.com/restaurants/kai-new-zealand-bangkok</t>
  </si>
  <si>
    <t>Paste Bangkok</t>
  </si>
  <si>
    <t>https://web.hungryhub.com/restaurants/paste-bangkok</t>
  </si>
  <si>
    <t>Aston Dining Room and Bar</t>
  </si>
  <si>
    <t>https://web.hungryhub.com/restaurants/aston-dining-room-and-bar</t>
  </si>
  <si>
    <t>0845515559 , 021022323</t>
  </si>
  <si>
    <t>Haus Cafe x Bar</t>
  </si>
  <si>
    <t>https://web.hungryhub.com/restaurants/haus-cafe-x-bar</t>
  </si>
  <si>
    <t>Capri Restaurant and Bar K-Village</t>
  </si>
  <si>
    <t>https://web.hungryhub.com/restaurants/capri-restaurant-and-bar-k-village</t>
  </si>
  <si>
    <t>Capri Restaurant Asiatique (not in use)</t>
  </si>
  <si>
    <t>https://web.hungryhub.com/restaurants/capri-restaurant-asiatique-not-in-use</t>
  </si>
  <si>
    <t>Fifty/Fifty Restaurant and Bar</t>
  </si>
  <si>
    <t>https://web.hungryhub.com/restaurants/fifty-fifty-restaurant-and-bar</t>
  </si>
  <si>
    <t>0805815050, 027147848</t>
  </si>
  <si>
    <t>Rang Mahal Rooftop at Rembrandt Hotel</t>
  </si>
  <si>
    <t>ราง มาฮาล รูฟท็อป</t>
  </si>
  <si>
    <t>https://web.hungryhub.com/restaurants/rang-mahal-rooftop-at-rembrandt-hotel-bangkok</t>
  </si>
  <si>
    <t>Hyde and Seek Gastro Bar</t>
  </si>
  <si>
    <t>https://web.hungryhub.com/restaurants/hyde-and-seek-gastro-bar</t>
  </si>
  <si>
    <t>Bourbon Street</t>
  </si>
  <si>
    <t>https://web.hungryhub.com/restaurants/bourbon-street-bangkok</t>
  </si>
  <si>
    <t>023816801 , 023816802 , 023816803</t>
  </si>
  <si>
    <t>Nara Japanese Restaurant</t>
  </si>
  <si>
    <t>https://web.hungryhub.com/restaurants/nara-japanese-restaurant</t>
  </si>
  <si>
    <t>022365522 , 0855666776</t>
  </si>
  <si>
    <t>Thon Krueng</t>
  </si>
  <si>
    <t>https://web.hungryhub.com/restaurants/thon-krueng</t>
  </si>
  <si>
    <t>Bistro M Sukhumvit 24</t>
  </si>
  <si>
    <t>https://web.hungryhub.com/restaurants/bistro-m-sukhumvit-24</t>
  </si>
  <si>
    <t>Maverick Restaurant &amp; Bar</t>
  </si>
  <si>
    <t>https://web.hungryhub.com/restaurants/maverick-restaurant-bar</t>
  </si>
  <si>
    <t>In The Mood For Love One</t>
  </si>
  <si>
    <t>https://web.hungryhub.com/restaurants/in-the-mood-for-love-one</t>
  </si>
  <si>
    <t>Lady Brett Tavern Sathorn</t>
  </si>
  <si>
    <t>https://web.hungryhub.com/restaurants/lady-brett-tavern-sathorn-bangkok</t>
  </si>
  <si>
    <t>Roadhouse BBQ</t>
  </si>
  <si>
    <t>https://web.hungryhub.com/restaurants/roadhouse-bbq</t>
  </si>
  <si>
    <t>Roof Hideaway</t>
  </si>
  <si>
    <t>https://web.hungryhub.com/restaurants/roof-hideaway</t>
  </si>
  <si>
    <t>0818248711 , 0878885599</t>
  </si>
  <si>
    <t>U.N.C.L.E Cocktail Bar and Lounge</t>
  </si>
  <si>
    <t>https://web.hungryhub.com/restaurants/u-n-c-l-e-cocktail-bar-and-lounge</t>
  </si>
  <si>
    <t>Kukkuuk Yakiniku Cafe</t>
  </si>
  <si>
    <t>https://web.hungryhub.com/restaurants/kukkuuk-yakiniku-cafe</t>
  </si>
  <si>
    <t>0988964645 , 0944466269</t>
  </si>
  <si>
    <t>Tribeca Contemporary American</t>
  </si>
  <si>
    <t>https://web.hungryhub.com/restaurants/tribeca-contemporary-american</t>
  </si>
  <si>
    <t>0955937168 ,  0944209692</t>
  </si>
  <si>
    <t>Love at First Sight</t>
  </si>
  <si>
    <t>https://web.hungryhub.com/restaurants/love-at-first-sight</t>
  </si>
  <si>
    <t>Coco’s Cafe</t>
  </si>
  <si>
    <t>https://web.hungryhub.com/restaurants/coco-s-cafe</t>
  </si>
  <si>
    <t>Teien Sushi Bar</t>
  </si>
  <si>
    <t>https://web.hungryhub.com/restaurants/teien-sushi-bar</t>
  </si>
  <si>
    <t>Vesper Cocktail Bar and Restaurant</t>
  </si>
  <si>
    <t>https://web.hungryhub.com/restaurants/vesper-cocktail-bar-and-restaurant</t>
  </si>
  <si>
    <t>Zato Fusion Restaurant and Bar</t>
  </si>
  <si>
    <t>https://web.hungryhub.com/restaurants/zato-fusion-restaurant-and-bar</t>
  </si>
  <si>
    <t>The Great Kabab Factory</t>
  </si>
  <si>
    <t>https://web.hungryhub.com/restaurants/the-great-kabab-factory</t>
  </si>
  <si>
    <t>The Bar Izakaya</t>
  </si>
  <si>
    <t>https://web.hungryhub.com/restaurants/the-bar-izakaya</t>
  </si>
  <si>
    <t>Towaki Bangkok</t>
  </si>
  <si>
    <t>https://web.hungryhub.com/restaurants/towaki-bangkok</t>
  </si>
  <si>
    <t>Hanakaruta Sathorn Sake Bar and Japanese Food</t>
  </si>
  <si>
    <t>https://web.hungryhub.com/restaurants/hanakaruta-sathorn-sake-bar-and-japanese-food</t>
  </si>
  <si>
    <t>Wholly Cow Restaurant Wine and Cigar Bar</t>
  </si>
  <si>
    <t>https://web.hungryhub.com/restaurants/wholly-cow-restaurant-wine-and-cigar-bar</t>
  </si>
  <si>
    <t>026198177, 026198178</t>
  </si>
  <si>
    <t>Hou Yuu</t>
  </si>
  <si>
    <t>https://web.hungryhub.com/restaurants/hou-yuu</t>
  </si>
  <si>
    <t>Fondue and Steak House</t>
  </si>
  <si>
    <t>https://web.hungryhub.com/restaurants/fondue-and-steak-house</t>
  </si>
  <si>
    <t>Muse Garden</t>
  </si>
  <si>
    <t>https://web.hungryhub.com/restaurants/muse-garden</t>
  </si>
  <si>
    <t>026195107 , 0818011875</t>
  </si>
  <si>
    <t>026195107 ,0818011875</t>
  </si>
  <si>
    <t>Teriyaki Bar Kelly's</t>
  </si>
  <si>
    <t>https://web.hungryhub.com/restaurants/teriyaki-bar-kelly-s</t>
  </si>
  <si>
    <t>Mono+Mono BKK</t>
  </si>
  <si>
    <t>https://web.hungryhub.com/restaurants/mono-mono-bkk</t>
  </si>
  <si>
    <t>Baan Glom Gig (not used)</t>
  </si>
  <si>
    <t>https://web.hungryhub.com/restaurants/baan-glom-gig-not-used-bangkok</t>
  </si>
  <si>
    <t>The Iron Fairies</t>
  </si>
  <si>
    <t>https://web.hungryhub.com/restaurants/the-iron-fairies</t>
  </si>
  <si>
    <t>Fat'R Gut'z</t>
  </si>
  <si>
    <t>https://web.hungryhub.com/restaurants/fat-r-gut-z</t>
  </si>
  <si>
    <t>Fat Gut'z Saloon</t>
  </si>
  <si>
    <t>https://web.hungryhub.com/restaurants/fat-gut-z-saloon</t>
  </si>
  <si>
    <t>Shori Sushi House</t>
  </si>
  <si>
    <t>https://web.hungryhub.com/restaurants/shori-sushi-house</t>
  </si>
  <si>
    <t>La Creperie</t>
  </si>
  <si>
    <t>https://web.hungryhub.com/restaurants/la-creperie</t>
  </si>
  <si>
    <t>0851951045, 026626499</t>
  </si>
  <si>
    <t>Bodega at Arcadia Suites</t>
  </si>
  <si>
    <t>https://web.hungryhub.com/restaurants/bodega-at-arcadia-suites</t>
  </si>
  <si>
    <t>Clouds</t>
  </si>
  <si>
    <t>https://web.hungryhub.com/restaurants/clouds</t>
  </si>
  <si>
    <t>Bangkok Betty</t>
  </si>
  <si>
    <t>https://web.hungryhub.com/restaurants/bangkok-betty</t>
  </si>
  <si>
    <t>Monde</t>
  </si>
  <si>
    <t>https://web.hungryhub.com/restaurants/monde</t>
  </si>
  <si>
    <t>Exhibit Cafe'</t>
  </si>
  <si>
    <t>https://web.hungryhub.com/restaurants/exhibit-cafe</t>
  </si>
  <si>
    <t>026623636, 0899275452</t>
  </si>
  <si>
    <t>FLOW BAR</t>
  </si>
  <si>
    <t>https://web.hungryhub.com/restaurants/flow-bar</t>
  </si>
  <si>
    <t>L3 EATERY</t>
  </si>
  <si>
    <t>https://web.hungryhub.com/restaurants/l3-eatery</t>
  </si>
  <si>
    <t>Supanniga Thonglor Book  Now!</t>
  </si>
  <si>
    <t>Supanniga Thonglor Book Now!</t>
  </si>
  <si>
    <t>https://web.hungryhub.com/restaurants/supanniga-thonglor-book-now-bangkok</t>
  </si>
  <si>
    <t>0860007027 , 0917749808</t>
  </si>
  <si>
    <t>IfItIs</t>
  </si>
  <si>
    <t>https://web.hungryhub.com/restaurants/ifitis</t>
  </si>
  <si>
    <t>Panary Cafe</t>
  </si>
  <si>
    <t>https://web.hungryhub.com/restaurants/panary-cafe</t>
  </si>
  <si>
    <t>0890909889, 021166889</t>
  </si>
  <si>
    <t>Shinsei Authentic Sushi</t>
  </si>
  <si>
    <t>https://web.hungryhub.com/restaurants/shinsei-authentic-sushi</t>
  </si>
  <si>
    <t>Zuma Restaurant</t>
  </si>
  <si>
    <t>https://web.hungryhub.com/restaurants/zuma-restaurant</t>
  </si>
  <si>
    <t>The Garret Secret Bistro Bar</t>
  </si>
  <si>
    <t>https://web.hungryhub.com/restaurants/the-garret-secret-bistro-bar</t>
  </si>
  <si>
    <t>027116999, 0824865084</t>
  </si>
  <si>
    <t>Fuzio Stylish Italian Cuisine</t>
  </si>
  <si>
    <t>https://web.hungryhub.com/restaurants/fuzio-stylish-italian-cuisine</t>
  </si>
  <si>
    <t>Masala Art Eight Thonglor</t>
  </si>
  <si>
    <t>มาซาล่า อาร์ท เอท ทองหล่อ</t>
  </si>
  <si>
    <t>https://web.hungryhub.com/restaurants/masala-art-eight-thonglor-bangkok-thailand</t>
  </si>
  <si>
    <t>ZENSE</t>
  </si>
  <si>
    <t>https://web.hungryhub.com/restaurants/zense</t>
  </si>
  <si>
    <t>Zambrero</t>
  </si>
  <si>
    <t>https://web.hungryhub.com/restaurants/zambrero</t>
  </si>
  <si>
    <t>Yujo Sushi Bar and Bistro</t>
  </si>
  <si>
    <t>https://web.hungryhub.com/restaurants/yujo-sushi-bar-and-bistro</t>
  </si>
  <si>
    <t>Yellow Tail Sushi Bar</t>
  </si>
  <si>
    <t>https://web.hungryhub.com/restaurants/yellow-tail-sushi-bar</t>
  </si>
  <si>
    <t>Hamilton's Steak House</t>
  </si>
  <si>
    <t>https://web.hungryhub.com/restaurants/hamilton-s-steak-house</t>
  </si>
  <si>
    <t>Wine Fusion</t>
  </si>
  <si>
    <t>https://web.hungryhub.com/restaurants/wine-fusion</t>
  </si>
  <si>
    <t>Soul Food Mahanakorn</t>
  </si>
  <si>
    <t>https://web.hungryhub.com/restaurants/soul-food-mahanakorn-bangkok</t>
  </si>
  <si>
    <t>027147708 , 0859042691</t>
  </si>
  <si>
    <t>0859042691 , 0876424597</t>
  </si>
  <si>
    <t>WHAT IF</t>
  </si>
  <si>
    <t>https://web.hungryhub.com/restaurants/what-if</t>
  </si>
  <si>
    <t>WaterCress Restaurant</t>
  </si>
  <si>
    <t>https://web.hungryhub.com/restaurants/watercress-restaurant</t>
  </si>
  <si>
    <t>BonChon Chicken Thonglor</t>
  </si>
  <si>
    <t>https://web.hungryhub.com/restaurants/bonchon-chicken-thonglor</t>
  </si>
  <si>
    <t>Zoulviet Vietnamese Casual Dining</t>
  </si>
  <si>
    <t>https://web.hungryhub.com/restaurants/zoulviet-vietnamese-casual-dining</t>
  </si>
  <si>
    <t>027129435, 0863741011</t>
  </si>
  <si>
    <t>Eat Me Restaurant</t>
  </si>
  <si>
    <t>https://web.hungryhub.com/restaurants/eat-me-restaurant</t>
  </si>
  <si>
    <t>The Pavilion</t>
  </si>
  <si>
    <t>https://web.hungryhub.com/restaurants/the-pavilion</t>
  </si>
  <si>
    <t>Maru Kaiseki Restaurant</t>
  </si>
  <si>
    <t>https://web.hungryhub.com/restaurants/maru-kaiseki-restaurant</t>
  </si>
  <si>
    <t>027125001 , 027125002</t>
  </si>
  <si>
    <t>027125001, 027125002</t>
  </si>
  <si>
    <t>Little Beast</t>
  </si>
  <si>
    <t>https://web.hungryhub.com/restaurants/little-beast</t>
  </si>
  <si>
    <t>Thiptara - The Peninsula Bangkok not use</t>
  </si>
  <si>
    <t>https://web.hungryhub.com/restaurants/thiptara-the-peninsula-bangkok-not-use</t>
  </si>
  <si>
    <t>Chocolate Ville</t>
  </si>
  <si>
    <t>https://web.hungryhub.com/restaurants/chocolate-ville</t>
  </si>
  <si>
    <t>Hanako Kappo Restaurant</t>
  </si>
  <si>
    <t>https://web.hungryhub.com/restaurants/hanako-kappo-restaurant</t>
  </si>
  <si>
    <t>KAZE Fresh Japanese Restaurant</t>
  </si>
  <si>
    <t>https://web.hungryhub.com/restaurants/kaze-fresh-japanese-restaurant</t>
  </si>
  <si>
    <t>023923544 , 0817884466</t>
  </si>
  <si>
    <t>Bacco Italian Restaurant</t>
  </si>
  <si>
    <t>https://web.hungryhub.com/restaurants/bacco-italian-restaurant</t>
  </si>
  <si>
    <t>Harvey</t>
  </si>
  <si>
    <t>https://web.hungryhub.com/restaurants/harvey</t>
  </si>
  <si>
    <t>027129911, 027127123</t>
  </si>
  <si>
    <t>Wine Connection Deli and Bistro</t>
  </si>
  <si>
    <t>https://web.hungryhub.com/restaurants/wine-connection-deli-and-bistro</t>
  </si>
  <si>
    <t>Honmono Sushi</t>
  </si>
  <si>
    <t>https://web.hungryhub.com/restaurants/honmono-sushi</t>
  </si>
  <si>
    <t>Snapper New Zealand</t>
  </si>
  <si>
    <t>สแนปเปอร์ นิวซีแลนด์</t>
  </si>
  <si>
    <t>https://web.hungryhub.com/restaurants/snapper-new-zealand-bangkok</t>
  </si>
  <si>
    <t>Gossip</t>
  </si>
  <si>
    <t>https://web.hungryhub.com/restaurants/gossip</t>
  </si>
  <si>
    <t>Coffee Beans by Dao - Ekamai</t>
  </si>
  <si>
    <t>https://web.hungryhub.com/restaurants/coffee-beans-by-dao-ekamai</t>
  </si>
  <si>
    <t>Quince - Eatery &amp; Bar</t>
  </si>
  <si>
    <t>https://web.hungryhub.com/restaurants/quince-eatery-bar</t>
  </si>
  <si>
    <t>Mezzaluna Bangkok</t>
  </si>
  <si>
    <t>https://web.hungryhub.com/restaurants/mezzaluna-bangkok</t>
  </si>
  <si>
    <t>Patara Fine Thai Cuisine</t>
  </si>
  <si>
    <t>https://web.hungryhub.com/restaurants/patara-fine-thai-cuisine</t>
  </si>
  <si>
    <t>Bangkok Bitter</t>
  </si>
  <si>
    <t>https://web.hungryhub.com/restaurants/bangkok-bitter</t>
  </si>
  <si>
    <t>027127996, 027127997</t>
  </si>
  <si>
    <t>Oskar Bistro</t>
  </si>
  <si>
    <t>https://web.hungryhub.com/restaurants/oskar-bistro</t>
  </si>
  <si>
    <t>0813461328 , 0895848707 , 0917241370</t>
  </si>
  <si>
    <t>Yamagoya Ramen - Surawong</t>
  </si>
  <si>
    <t>https://web.hungryhub.com/restaurants/yamagoya-ramen-surawong</t>
  </si>
  <si>
    <t>WINE 33</t>
  </si>
  <si>
    <t>https://web.hungryhub.com/restaurants/wine-33</t>
  </si>
  <si>
    <t>YAMAZATO</t>
  </si>
  <si>
    <t>https://web.hungryhub.com/restaurants/yamazato</t>
  </si>
  <si>
    <t>Wine I Love You - CDC</t>
  </si>
  <si>
    <t>https://web.hungryhub.com/restaurants/wine-i-love-you-cdc</t>
  </si>
  <si>
    <t>Yum and Tum</t>
  </si>
  <si>
    <t>https://web.hungryhub.com/restaurants/yum-and-tum</t>
  </si>
  <si>
    <t>White Cafe'</t>
  </si>
  <si>
    <t>https://web.hungryhub.com/restaurants/white-cafe</t>
  </si>
  <si>
    <t>Wasabi Japanese Restaurant</t>
  </si>
  <si>
    <t>https://web.hungryhub.com/restaurants/wasabi-japanese-restaurant</t>
  </si>
  <si>
    <t>Waterfront at Siam Paragon</t>
  </si>
  <si>
    <t>https://web.hungryhub.com/restaurants/waterfront-at-siam-paragon</t>
  </si>
  <si>
    <t>Water Library</t>
  </si>
  <si>
    <t>https://web.hungryhub.com/restaurants/water-library</t>
  </si>
  <si>
    <t>Charley Brown's Mexican</t>
  </si>
  <si>
    <t>https://web.hungryhub.com/restaurants/charley-brown-s-mexican</t>
  </si>
  <si>
    <t>Bellino Wine Room &amp; Boutique</t>
  </si>
  <si>
    <t>https://web.hungryhub.com/restaurants/bellino-wine-room-boutique</t>
  </si>
  <si>
    <t>Zorse</t>
  </si>
  <si>
    <t>https://web.hungryhub.com/restaurants/zorse</t>
  </si>
  <si>
    <t>Bei Otto</t>
  </si>
  <si>
    <t>https://web.hungryhub.com/restaurants/bei-otto</t>
  </si>
  <si>
    <t>OPUS</t>
  </si>
  <si>
    <t>https://web.hungryhub.com/restaurants/opus</t>
  </si>
  <si>
    <t>ZANOTTI</t>
  </si>
  <si>
    <t>https://web.hungryhub.com/restaurants/zanotti</t>
  </si>
  <si>
    <t>Z Café</t>
  </si>
  <si>
    <t>https://web.hungryhub.com/restaurants/z-cafe</t>
  </si>
  <si>
    <t>Zea Zab Grill</t>
  </si>
  <si>
    <t>https://web.hungryhub.com/restaurants/zea-zab-grill</t>
  </si>
  <si>
    <t>Yashin by Tenyuu</t>
  </si>
  <si>
    <t>https://web.hungryhub.com/restaurants/yashin-by-tenyuu</t>
  </si>
  <si>
    <t>Mellow (Thonglor) do not use</t>
  </si>
  <si>
    <t>Mellow (Thonglor)</t>
  </si>
  <si>
    <t>https://web.hungryhub.com/restaurants/mellow-thonglor-do-not-use</t>
  </si>
  <si>
    <t>023820065 , 0830682450</t>
  </si>
  <si>
    <t>Mugendai sushi &amp; tempura bars</t>
  </si>
  <si>
    <t>https://web.hungryhub.com/restaurants/mugendai-sushi-tempura-bars</t>
  </si>
  <si>
    <t>027269222, 0879968888</t>
  </si>
  <si>
    <t>Benjarong</t>
  </si>
  <si>
    <t>https://web.hungryhub.com/restaurants/benjarong</t>
  </si>
  <si>
    <t>Ying Yang Dim Sum Bar &amp; Asian Gastro</t>
  </si>
  <si>
    <t>https://web.hungryhub.com/restaurants/ying-yang-dim-sum-bar-asian-gastro</t>
  </si>
  <si>
    <t>Leapfrog Bar &amp; Grill</t>
  </si>
  <si>
    <t>https://web.hungryhub.com/restaurants/leapfrog-bar-grill-bangkok</t>
  </si>
  <si>
    <t>https://web.hungryhub.com/restaurants/jim-thompson-house</t>
  </si>
  <si>
    <t>Pizzeria Bella Napoli</t>
  </si>
  <si>
    <t>https://web.hungryhub.com/restaurants/pizzeria-bella-napoli</t>
  </si>
  <si>
    <t>https://web.hungryhub.com/restaurants/joushitsu-sushi</t>
  </si>
  <si>
    <t>027143984, 0890258583</t>
  </si>
  <si>
    <t>Baan Khanitha</t>
  </si>
  <si>
    <t>https://web.hungryhub.com/restaurants/baan-khanitha</t>
  </si>
  <si>
    <t>022584181, 022584128</t>
  </si>
  <si>
    <t>Arirang</t>
  </si>
  <si>
    <t>https://web.hungryhub.com/restaurants/arirang</t>
  </si>
  <si>
    <t>Face - Restaurants Bars &amp; Spas</t>
  </si>
  <si>
    <t>https://web.hungryhub.com/restaurants/face-restaurants-bars-spas</t>
  </si>
  <si>
    <t>Moon Glass the Social bar</t>
  </si>
  <si>
    <t>https://web.hungryhub.com/restaurants/moon-glass-the-social-bar</t>
  </si>
  <si>
    <t>022598532 , 0849294123</t>
  </si>
  <si>
    <t>Enoteca Italiana</t>
  </si>
  <si>
    <t>https://web.hungryhub.com/restaurants/enoteca-italiana</t>
  </si>
  <si>
    <t>DiVino Bangkok</t>
  </si>
  <si>
    <t>https://web.hungryhub.com/restaurants/divino-bangkok</t>
  </si>
  <si>
    <t>Smirve Bar</t>
  </si>
  <si>
    <t>https://web.hungryhub.com/restaurants/smirve-bar</t>
  </si>
  <si>
    <t>https://web.hungryhub.com/restaurants/xinn-tien-di</t>
  </si>
  <si>
    <t>026562114-5</t>
  </si>
  <si>
    <t>Shangarila Restaurant</t>
  </si>
  <si>
    <t>https://web.hungryhub.com/restaurants/shangarila-restaurant</t>
  </si>
  <si>
    <t>Chesa Swiss Bangkok</t>
  </si>
  <si>
    <t>https://web.hungryhub.com/restaurants/chesa-swiss-bangkok</t>
  </si>
  <si>
    <t>0818335320 , 0818363436</t>
  </si>
  <si>
    <t>BREW Beers &amp; Ciders</t>
  </si>
  <si>
    <t>https://web.hungryhub.com/restaurants/brew-beers-ciders</t>
  </si>
  <si>
    <t>Big mama pizzeria</t>
  </si>
  <si>
    <t>https://web.hungryhub.com/restaurants/big-mama-pizzeria</t>
  </si>
  <si>
    <t>The Mayflower</t>
  </si>
  <si>
    <t>https://web.hungryhub.com/restaurants/the-mayflower</t>
  </si>
  <si>
    <t>Beccofino Italian Restaurant and Grill</t>
  </si>
  <si>
    <t>https://web.hungryhub.com/restaurants/beccofino-italian-restaurant-and-grill</t>
  </si>
  <si>
    <t>0890773411 , 0890434303</t>
  </si>
  <si>
    <t>Thien Duong</t>
  </si>
  <si>
    <t>https://web.hungryhub.com/restaurants/thien-duong</t>
  </si>
  <si>
    <t>SOLE MIO</t>
  </si>
  <si>
    <t>https://web.hungryhub.com/restaurants/sole-mio</t>
  </si>
  <si>
    <t>Appia</t>
  </si>
  <si>
    <t>https://web.hungryhub.com/restaurants/appia</t>
  </si>
  <si>
    <t>Tenderloins Steak House &amp; Sports Bar</t>
  </si>
  <si>
    <t>https://web.hungryhub.com/restaurants/tenderloins-steak-house-sports-bar</t>
  </si>
  <si>
    <t>Colonial Bistro</t>
  </si>
  <si>
    <t>https://web.hungryhub.com/restaurants/colonial-bistro</t>
  </si>
  <si>
    <t>https://web.hungryhub.com/restaurants/above-eleven</t>
  </si>
  <si>
    <t>Yakiniku Bar</t>
  </si>
  <si>
    <t>https://web.hungryhub.com/restaurants/yakiniku-bar</t>
  </si>
  <si>
    <t>Giusto Bangkok Italian Restaurant</t>
  </si>
  <si>
    <t>https://web.hungryhub.com/restaurants/giusto-bangkok-italian-restaurant</t>
  </si>
  <si>
    <t>Aldo's Mediterranean Bistro and Wine Bar</t>
  </si>
  <si>
    <t>https://web.hungryhub.com/restaurants/aldo-s-mediterranean-bistro-and-wine-bar</t>
  </si>
  <si>
    <t>0819856965 , 0982497838</t>
  </si>
  <si>
    <t>notinuse</t>
  </si>
  <si>
    <t>https://web.hungryhub.com/restaurants/notinuse-bangkok</t>
  </si>
  <si>
    <t>Anna &amp; Charlie Café</t>
  </si>
  <si>
    <t>https://web.hungryhub.com/restaurants/anna-charlie-cafe</t>
  </si>
  <si>
    <t>AOI</t>
  </si>
  <si>
    <t>https://web.hungryhub.com/restaurants/aoi</t>
  </si>
  <si>
    <t>Apinara Thai Cuisine and Bar</t>
  </si>
  <si>
    <t>https://web.hungryhub.com/restaurants/apinara-thai-cuisine-and-bar</t>
  </si>
  <si>
    <t>022520063-4</t>
  </si>
  <si>
    <t>Basilico Pizzeria Ari</t>
  </si>
  <si>
    <t>บาซิลิโก พิซเซอเรีย อารีย์</t>
  </si>
  <si>
    <t>https://web.hungryhub.com/restaurants/basilico-pizzeria-ari-bangkok</t>
  </si>
  <si>
    <t>0845225882 , 0805969559</t>
  </si>
  <si>
    <t>Basilico Pizzeria Sukhumvit 20</t>
  </si>
  <si>
    <t>https://web.hungryhub.com/restaurants/basilico-pizzeria-sukhumvit-20-bangkok</t>
  </si>
  <si>
    <t>0617496111 , 0858262402</t>
  </si>
  <si>
    <t>Basilico Pizzeria Sukhumvit 33</t>
  </si>
  <si>
    <t>บาซิลิโก พิซเซอเรีย สุขุมวิท 33</t>
  </si>
  <si>
    <t>https://web.hungryhub.com/restaurants/basilico-pizzeria-sukhumvit-33-bangkok</t>
  </si>
  <si>
    <t>0617496111  , 0908958366</t>
  </si>
  <si>
    <t>Blue Elephant Bangkok</t>
  </si>
  <si>
    <t>https://web.hungryhub.com/restaurants/blue-elephant-bangkok</t>
  </si>
  <si>
    <t>Brio Italian Restaurant</t>
  </si>
  <si>
    <t>https://web.hungryhub.com/restaurants/brio-italian-restaurant</t>
  </si>
  <si>
    <t>KOKEN sushi and dining bar</t>
  </si>
  <si>
    <t>https://web.hungryhub.com/restaurants/koken-sushi-and-dining-bar</t>
  </si>
  <si>
    <t>0944232366 , 0943293645</t>
  </si>
  <si>
    <t>El Gaucho Argentinian Steakhouse</t>
  </si>
  <si>
    <t>เอลการ์โชว์ อาร์เจนติเนียน สเต็กเฮ้าส์</t>
  </si>
  <si>
    <t>https://web.hungryhub.com/restaurants/el-gaucho-argentinian-steakhouse-bangkok</t>
  </si>
  <si>
    <t>Erawan Tea Room</t>
  </si>
  <si>
    <t>https://web.hungryhub.com/restaurants/erawan-tea-room</t>
  </si>
  <si>
    <t>Gianni Ristorante</t>
  </si>
  <si>
    <t>https://web.hungryhub.com/restaurants/gianni-ristorante</t>
  </si>
  <si>
    <t>022521619, 026522922</t>
  </si>
  <si>
    <t>Ginza Sushi Ichi</t>
  </si>
  <si>
    <t>https://web.hungryhub.com/restaurants/ginza-sushi-ichi</t>
  </si>
  <si>
    <t>Great Shianghai</t>
  </si>
  <si>
    <t>https://web.hungryhub.com/restaurants/great-shianghai</t>
  </si>
  <si>
    <t>Greyhound</t>
  </si>
  <si>
    <t>https://web.hungryhub.com/restaurants/greyhound</t>
  </si>
  <si>
    <t>022556964-5</t>
  </si>
  <si>
    <t>https://web.hungryhub.com/restaurants/greyhound-181</t>
  </si>
  <si>
    <t>https://web.hungryhub.com/restaurants/greyhound-182</t>
  </si>
  <si>
    <t>https://web.hungryhub.com/restaurants/greyhound-183</t>
  </si>
  <si>
    <t>https://web.hungryhub.com/restaurants/greyhound-184</t>
  </si>
  <si>
    <t>026130547-8</t>
  </si>
  <si>
    <t>https://web.hungryhub.com/restaurants/greyhound-185</t>
  </si>
  <si>
    <t>029303684-5</t>
  </si>
  <si>
    <t>029303684, 029303685</t>
  </si>
  <si>
    <t>https://web.hungryhub.com/restaurants/greyhound-186</t>
  </si>
  <si>
    <t>https://web.hungryhub.com/restaurants/greyhound-187</t>
  </si>
  <si>
    <t>028638520-1</t>
  </si>
  <si>
    <t>028638520, 028638521</t>
  </si>
  <si>
    <t>https://web.hungryhub.com/restaurants/greyhound-188</t>
  </si>
  <si>
    <t>025150937, 025150938</t>
  </si>
  <si>
    <t>HOBS Thonglor</t>
  </si>
  <si>
    <t>ฮ็อปส์ ทองหล่อ</t>
  </si>
  <si>
    <t>https://web.hungryhub.com/restaurants/hobs-thonglor-bangkok</t>
  </si>
  <si>
    <t>I-taste cafe</t>
  </si>
  <si>
    <t>https://web.hungryhub.com/restaurants/i-taste-cafe</t>
  </si>
  <si>
    <t>JP french restaurant</t>
  </si>
  <si>
    <t>https://web.hungryhub.com/restaurants/jp-french-restaurant</t>
  </si>
  <si>
    <t>KRAM Cafe &amp; Thai Kitchen</t>
  </si>
  <si>
    <t>https://web.hungryhub.com/restaurants/kram-cafe-thai-kitchen</t>
  </si>
  <si>
    <t>Kuppa</t>
  </si>
  <si>
    <t>https://web.hungryhub.com/restaurants/kuppa</t>
  </si>
  <si>
    <t>La Table de Tee</t>
  </si>
  <si>
    <t>https://web.hungryhub.com/restaurants/la-table-de-tee</t>
  </si>
  <si>
    <t>Le Normandie</t>
  </si>
  <si>
    <t>https://web.hungryhub.com/restaurants/le-normandie</t>
  </si>
  <si>
    <t>Lenzi Tuscan Kitchen</t>
  </si>
  <si>
    <t>https://web.hungryhub.com/restaurants/lenzi-tuscan-kitchen</t>
  </si>
  <si>
    <t>The Local by Oam Thong Thai Cuisine</t>
  </si>
  <si>
    <t>เดอะ โลคอล บาย ออม ทอง ไทย คูซีน</t>
  </si>
  <si>
    <t>https://web.hungryhub.com/restaurants/the-local-by-oam-thong-thai-cuisine-bangkok-thailand</t>
  </si>
  <si>
    <t>MANGO Vegetarian &amp; Vegan</t>
  </si>
  <si>
    <t>https://web.hungryhub.com/restaurants/mango-vegetarian-vegan</t>
  </si>
  <si>
    <t>0824579071 , 0849084881</t>
  </si>
  <si>
    <t>Khao San Road</t>
  </si>
  <si>
    <t>Marbles Wine Bar &amp; Restaurant</t>
  </si>
  <si>
    <t>https://web.hungryhub.com/restaurants/marbles-wine-bar-restaurant</t>
  </si>
  <si>
    <t>Marlin Cafe</t>
  </si>
  <si>
    <t>https://web.hungryhub.com/restaurants/marlin-cafe</t>
  </si>
  <si>
    <t>Naj Exquisite Thai Cusiine</t>
  </si>
  <si>
    <t>https://web.hungryhub.com/restaurants/naj-exquisite-thai-cusiine</t>
  </si>
  <si>
    <t>0263228113, 0263210046</t>
  </si>
  <si>
    <t>Nami</t>
  </si>
  <si>
    <t>https://web.hungryhub.com/restaurants/nami</t>
  </si>
  <si>
    <t>Nang Gin Kui</t>
  </si>
  <si>
    <t>https://web.hungryhub.com/restaurants/nang-gin-kui</t>
  </si>
  <si>
    <t>NARA Thai Cuisine</t>
  </si>
  <si>
    <t>https://web.hungryhub.com/restaurants/nara-thai-cuisine</t>
  </si>
  <si>
    <t>New York Steak House</t>
  </si>
  <si>
    <t>https://web.hungryhub.com/restaurants/new-york-steak-house</t>
  </si>
  <si>
    <t>OSHA Thai Bangkok</t>
  </si>
  <si>
    <t>https://web.hungryhub.com/restaurants/osha-thai-bangkok</t>
  </si>
  <si>
    <t>Pan Pan Italian Restaurant</t>
  </si>
  <si>
    <t>https://web.hungryhub.com/restaurants/pan-pan-italian-restaurant</t>
  </si>
  <si>
    <t>not use</t>
  </si>
  <si>
    <t>https://web.hungryhub.com/restaurants/not-use-208</t>
  </si>
  <si>
    <t>026638500, 0816997700</t>
  </si>
  <si>
    <t>Pomodoro</t>
  </si>
  <si>
    <t>https://web.hungryhub.com/restaurants/pomodoro</t>
  </si>
  <si>
    <t>Ramentei</t>
  </si>
  <si>
    <t>https://web.hungryhub.com/restaurants/ramentei</t>
  </si>
  <si>
    <t>Sala Rim Naam</t>
  </si>
  <si>
    <t>https://web.hungryhub.com/restaurants/sala-rim-naam</t>
  </si>
  <si>
    <t>Sensi</t>
  </si>
  <si>
    <t>https://web.hungryhub.com/restaurants/sensi</t>
  </si>
  <si>
    <t>Seven Spoons</t>
  </si>
  <si>
    <t>https://web.hungryhub.com/restaurants/seven-spoons</t>
  </si>
  <si>
    <t>Sheepshank</t>
  </si>
  <si>
    <t>https://web.hungryhub.com/restaurants/sheepshank</t>
  </si>
  <si>
    <t>026295165 , 0958922965</t>
  </si>
  <si>
    <t>Siam Wisdom Cuisine</t>
  </si>
  <si>
    <t>https://web.hungryhub.com/restaurants/siam-wisdom-cuisine</t>
  </si>
  <si>
    <t>Smith</t>
  </si>
  <si>
    <t>https://web.hungryhub.com/restaurants/smith</t>
  </si>
  <si>
    <t>022610515 , 022610516</t>
  </si>
  <si>
    <t>Sushi Hinata</t>
  </si>
  <si>
    <t>https://web.hungryhub.com/restaurants/sushi-hinata</t>
  </si>
  <si>
    <t>Tables Grill</t>
  </si>
  <si>
    <t>https://web.hungryhub.com/restaurants/tables-grill</t>
  </si>
  <si>
    <t>German</t>
  </si>
  <si>
    <t>Tensui</t>
  </si>
  <si>
    <t>https://web.hungryhub.com/restaurants/tensui</t>
  </si>
  <si>
    <t>The Never Ending Summer</t>
  </si>
  <si>
    <t>https://web.hungryhub.com/restaurants/the-never-ending-summer</t>
  </si>
  <si>
    <t>The Reflexions</t>
  </si>
  <si>
    <t>https://web.hungryhub.com/restaurants/the-reflexions</t>
  </si>
  <si>
    <t>The Verandah</t>
  </si>
  <si>
    <t>https://web.hungryhub.com/restaurants/the-verandah</t>
  </si>
  <si>
    <t>Tsu &amp; Nami</t>
  </si>
  <si>
    <t>https://web.hungryhub.com/restaurants/tsu-nami</t>
  </si>
  <si>
    <t>Wine Connection</t>
  </si>
  <si>
    <t>https://web.hungryhub.com/restaurants/wine-connection</t>
  </si>
  <si>
    <t>https://web.hungryhub.com/restaurants/wine-connection-227</t>
  </si>
  <si>
    <t>Wine I Love you</t>
  </si>
  <si>
    <t>https://web.hungryhub.com/restaurants/wine-i-love-you</t>
  </si>
  <si>
    <t>0830773738, 0891417000</t>
  </si>
  <si>
    <t>https://web.hungryhub.com/restaurants/wine-i-love-you-229</t>
  </si>
  <si>
    <t>0830773738, 0941702400</t>
  </si>
  <si>
    <t>https://web.hungryhub.com/restaurants/wine-i-love-you-230</t>
  </si>
  <si>
    <t>https://web.hungryhub.com/restaurants/wine-i-love-you-231</t>
  </si>
  <si>
    <t>Wine Republic bar&amp;bistro</t>
  </si>
  <si>
    <t>https://web.hungryhub.com/restaurants/wine-republic-bar-bistro</t>
  </si>
  <si>
    <t>027147599, 0816198996</t>
  </si>
  <si>
    <t>027147599, 0816198996, 0904154666</t>
  </si>
  <si>
    <t>Artur Restaurant</t>
  </si>
  <si>
    <t>https://web.hungryhub.com/restaurants/artur-restaurant</t>
  </si>
  <si>
    <t>Namsaah Bottling Trust</t>
  </si>
  <si>
    <t>https://web.hungryhub.com/restaurants/namsaah-bottling-trust</t>
  </si>
  <si>
    <t>Rossano's Italian Restaurant</t>
  </si>
  <si>
    <t>https://web.hungryhub.com/restaurants/rossano-s-italian-restaurant</t>
  </si>
  <si>
    <t>Colors Cafe</t>
  </si>
  <si>
    <t>https://web.hungryhub.com/restaurants/colors-cafe</t>
  </si>
  <si>
    <t>Nalin Kitchen by Rodniyom</t>
  </si>
  <si>
    <t>https://web.hungryhub.com/restaurants/nalin-kitchen-by-rodniyom</t>
  </si>
  <si>
    <t>Hungry Hub Test Booking 01</t>
  </si>
  <si>
    <t>https://web.hungryhub.com/restaurants/hungry-hub-test-booking-01-bangkok</t>
  </si>
  <si>
    <t>Test Package</t>
  </si>
  <si>
    <t>0944964881, 0628274333</t>
  </si>
  <si>
    <t>Deutsches Eck Bangkok</t>
  </si>
  <si>
    <t>https://web.hungryhub.com/restaurants/deutsches-eck-bangkok</t>
  </si>
  <si>
    <t>Bonita - Cafe and Social Club</t>
  </si>
  <si>
    <t>https://web.hungryhub.com/restaurants/bonita-cafe-and-social-club</t>
  </si>
  <si>
    <t>L'appart</t>
  </si>
  <si>
    <t>https://web.hungryhub.com/restaurants/l-appart</t>
  </si>
  <si>
    <t>Papa's Kitchen</t>
  </si>
  <si>
    <t>https://web.hungryhub.com/restaurants/papa-s-kitchen</t>
  </si>
  <si>
    <t>Sireena Italian Restaurant</t>
  </si>
  <si>
    <t>https://web.hungryhub.com/restaurants/sireena-italian-restaurant</t>
  </si>
  <si>
    <t>0841158888 , 0955426267</t>
  </si>
  <si>
    <t>0841158888, 0955426267</t>
  </si>
  <si>
    <t>(Not Use) The District Grill Room and Bar</t>
  </si>
  <si>
    <t>https://web.hungryhub.com/restaurants/not-use-the-district-grill-room-and-bar</t>
  </si>
  <si>
    <t>Baanying Cafe&amp;Meal - Central World</t>
  </si>
  <si>
    <t>https://web.hungryhub.com/restaurants/baanying-cafe-meal-central-world</t>
  </si>
  <si>
    <t>Neil's Tavern - Asok</t>
  </si>
  <si>
    <t>https://web.hungryhub.com/restaurants/neil-s-tavern-asok</t>
  </si>
  <si>
    <t>Neil's Tavern - Pleonchit</t>
  </si>
  <si>
    <t>https://web.hungryhub.com/restaurants/neil-s-tavern-pleonchit</t>
  </si>
  <si>
    <t>022566874-6</t>
  </si>
  <si>
    <t>Centara Central World Staycation</t>
  </si>
  <si>
    <t>โรงแรมเซ็นทารา แกรนด์ แอท เซ็นทรัลเวิลด์ สเตเคชั่น</t>
  </si>
  <si>
    <t>https://web.hungryhub.com/restaurants/centara-central-world-staycation-bangkok</t>
  </si>
  <si>
    <t>Ramen Tei Premium - Sukhumvit 49</t>
  </si>
  <si>
    <t>https://web.hungryhub.com/restaurants/ramen-tei-premium-sukhumvit-49</t>
  </si>
  <si>
    <t>022607786-7</t>
  </si>
  <si>
    <t>SALT - Ari</t>
  </si>
  <si>
    <t>https://web.hungryhub.com/restaurants/salt-ari</t>
  </si>
  <si>
    <t>Secret Garden, Signature Restaurant</t>
  </si>
  <si>
    <t>https://web.hungryhub.com/restaurants/secret-garden-signature-restaurant</t>
  </si>
  <si>
    <t>Saras</t>
  </si>
  <si>
    <t>https://web.hungryhub.com/restaurants/saras</t>
  </si>
  <si>
    <t>Sankyodai</t>
  </si>
  <si>
    <t>https://web.hungryhub.com/restaurants/sankyodai</t>
  </si>
  <si>
    <t>Scala Restaurant</t>
  </si>
  <si>
    <t>https://web.hungryhub.com/restaurants/scala-restaurant</t>
  </si>
  <si>
    <t>Steve Cafe &amp; Cuisine - Riverside</t>
  </si>
  <si>
    <t>https://web.hungryhub.com/restaurants/steve-cafe-cuisine-riverside-bangkok</t>
  </si>
  <si>
    <t>Steve Cafe &amp; Cuisine - Ari</t>
  </si>
  <si>
    <t>https://web.hungryhub.com/restaurants/steve-cafe-cuisine-ari</t>
  </si>
  <si>
    <t>Demo Accounts</t>
  </si>
  <si>
    <t>https://web.hungryhub.com/restaurants/demo-accounts</t>
  </si>
  <si>
    <t>(No use) Scarlett Wine Bar &amp; Restaurant</t>
  </si>
  <si>
    <t>https://web.hungryhub.com/restaurants/no-use-scarlett-wine-bar-restaurant</t>
  </si>
  <si>
    <t>Huntsman Pub</t>
  </si>
  <si>
    <t>https://web.hungryhub.com/restaurants/huntsman-pub</t>
  </si>
  <si>
    <t>Sen-ryo - Thonglor</t>
  </si>
  <si>
    <t>https://web.hungryhub.com/restaurants/sen-ryo-thonglor</t>
  </si>
  <si>
    <t>Maki Maki</t>
  </si>
  <si>
    <t>https://web.hungryhub.com/restaurants/maki-maki</t>
  </si>
  <si>
    <t>SHIO Yōshoku Café &amp; Restaurant</t>
  </si>
  <si>
    <t>https://web.hungryhub.com/restaurants/shio-yoshoku-cafe-restaurant</t>
  </si>
  <si>
    <t>Supatra Riverside</t>
  </si>
  <si>
    <t>https://web.hungryhub.com/restaurants/supatra-riverside</t>
  </si>
  <si>
    <t>S'mores</t>
  </si>
  <si>
    <t>https://web.hungryhub.com/restaurants/s-mores</t>
  </si>
  <si>
    <t>Thanying Restaurant - Silom</t>
  </si>
  <si>
    <t>https://web.hungryhub.com/restaurants/thanying-restaurant-silom</t>
  </si>
  <si>
    <t>HOBS Int-Intersect Rama3</t>
  </si>
  <si>
    <t>ฮอบส์ อินท์ อินเตอร์เซค พระราม 3</t>
  </si>
  <si>
    <t>https://web.hungryhub.com/restaurants/hobs-int-intersect-rama3-bangkok</t>
  </si>
  <si>
    <t>HOBS Nawamin</t>
  </si>
  <si>
    <t>https://web.hungryhub.com/restaurants/hobs-nawamin</t>
  </si>
  <si>
    <t>HOBS La Villa Ari</t>
  </si>
  <si>
    <t>ฮ็อปส์ ลาวิลล่า อารีย์</t>
  </si>
  <si>
    <t>https://web.hungryhub.com/restaurants/hobs-la-villa-ari-bangkok-thailand</t>
  </si>
  <si>
    <t>Take a View</t>
  </si>
  <si>
    <t>https://web.hungryhub.com/restaurants/take-a-view</t>
  </si>
  <si>
    <t>The View Bar &amp; Restaurant</t>
  </si>
  <si>
    <t>https://web.hungryhub.com/restaurants/the-view-bar-restaurant</t>
  </si>
  <si>
    <t>026891393 , 026891394</t>
  </si>
  <si>
    <t>The Deck</t>
  </si>
  <si>
    <t>https://web.hungryhub.com/restaurants/the-deck</t>
  </si>
  <si>
    <t>The Great American Rib Company</t>
  </si>
  <si>
    <t>https://web.hungryhub.com/restaurants/the-great-american-rib-company</t>
  </si>
  <si>
    <t>Skyline at Avani+ Riverside Bangkok Hotel</t>
  </si>
  <si>
    <t>สกายไลน์ โรงแรมอวานี พลัส ริเวอร์ไซด์ กรุงเทพฯ</t>
  </si>
  <si>
    <t>https://web.hungryhub.com/restaurants/skyline-at-avani-riverside-bangkok-hotel-thailand</t>
  </si>
  <si>
    <t>International, Indian, Fusion, American, Thai</t>
  </si>
  <si>
    <t>Tony Roma's - Siam Paragon</t>
  </si>
  <si>
    <t>https://web.hungryhub.com/restaurants/tony-roma-s-siam-paragon</t>
  </si>
  <si>
    <t>The Firehouse</t>
  </si>
  <si>
    <t>https://web.hungryhub.com/restaurants/the-firehouse</t>
  </si>
  <si>
    <t>The Great Hornbill Bistro</t>
  </si>
  <si>
    <t>https://web.hungryhub.com/restaurants/the-great-hornbill-bistro</t>
  </si>
  <si>
    <t>Take a Seat</t>
  </si>
  <si>
    <t>https://web.hungryhub.com/restaurants/take-a-seat</t>
  </si>
  <si>
    <t>Umenohana</t>
  </si>
  <si>
    <t>https://web.hungryhub.com/restaurants/umenohana</t>
  </si>
  <si>
    <t>Vanilla Garden</t>
  </si>
  <si>
    <t>https://web.hungryhub.com/restaurants/vanilla-garden</t>
  </si>
  <si>
    <t>Vogue Lounge</t>
  </si>
  <si>
    <t>https://web.hungryhub.com/restaurants/vogue-lounge</t>
  </si>
  <si>
    <t>Signor Sassi - Siam Paragon</t>
  </si>
  <si>
    <t>https://web.hungryhub.com/restaurants/signor-sassi-siam-paragon</t>
  </si>
  <si>
    <t>The Dock Bar &amp; Bistro</t>
  </si>
  <si>
    <t>https://web.hungryhub.com/restaurants/the-dock-bar-bistro</t>
  </si>
  <si>
    <t>Baan Khanitha - Sukhumvit 23</t>
  </si>
  <si>
    <t>https://web.hungryhub.com/restaurants/baan-khanitha-sukhumvit-23</t>
  </si>
  <si>
    <t>022584181 , 022584128</t>
  </si>
  <si>
    <t>Baan Khanitha - Asiatique</t>
  </si>
  <si>
    <t>https://web.hungryhub.com/restaurants/baan-khanitha-asiatique</t>
  </si>
  <si>
    <t>021084910 , 021084911</t>
  </si>
  <si>
    <t>Baan Khanitha - Sukhumvit 53</t>
  </si>
  <si>
    <t>https://web.hungryhub.com/restaurants/baan-khanitha-sukhumvit-53</t>
  </si>
  <si>
    <t>022598530 , 022598531</t>
  </si>
  <si>
    <t>Scalini @ Hilton Sukhumvit Bangkok</t>
  </si>
  <si>
    <t>สกาลินี @ โรงแรมฮิลตัน สุขุมวิท</t>
  </si>
  <si>
    <t>https://web.hungryhub.com/restaurants/scalini-hilton-sukhumvit-bangkok</t>
  </si>
  <si>
    <t>La Tavola &amp; Wine Bar</t>
  </si>
  <si>
    <t>https://web.hungryhub.com/restaurants/la-tavola-wine-bar</t>
  </si>
  <si>
    <t>Kuroda Restaurant</t>
  </si>
  <si>
    <t>https://web.hungryhub.com/restaurants/kuroda-restaurant</t>
  </si>
  <si>
    <t>Café Classique</t>
  </si>
  <si>
    <t>https://web.hungryhub.com/restaurants/cafe-classique</t>
  </si>
  <si>
    <t>La Monita Phloenchit</t>
  </si>
  <si>
    <t>https://web.hungryhub.com/restaurants/la-monita-phloenchit</t>
  </si>
  <si>
    <t>On the Table</t>
  </si>
  <si>
    <t>https://web.hungryhub.com/restaurants/on-the-table</t>
  </si>
  <si>
    <t>Nadimos Lebanese Restaurant - Sukhumvit 24</t>
  </si>
  <si>
    <t>https://web.hungryhub.com/restaurants/nadimos-lebanese-restaurant-sukhumvit-24</t>
  </si>
  <si>
    <t>Nadimos Lebanese Restaurant - Silom</t>
  </si>
  <si>
    <t>https://web.hungryhub.com/restaurants/nadimos-lebanese-restaurant-silom</t>
  </si>
  <si>
    <t>Minibar Royale</t>
  </si>
  <si>
    <t>https://web.hungryhub.com/restaurants/minibar-royale</t>
  </si>
  <si>
    <t>Mei Jiang</t>
  </si>
  <si>
    <t>https://web.hungryhub.com/restaurants/mei-jiang</t>
  </si>
  <si>
    <t>Masami Sushi</t>
  </si>
  <si>
    <t>https://web.hungryhub.com/restaurants/masami-sushi</t>
  </si>
  <si>
    <t>Maya</t>
  </si>
  <si>
    <t>https://web.hungryhub.com/restaurants/maya</t>
  </si>
  <si>
    <t>Muteki</t>
  </si>
  <si>
    <t>https://web.hungryhub.com/restaurants/muteki</t>
  </si>
  <si>
    <t>Lord Jim's - Mandarin Orienta</t>
  </si>
  <si>
    <t>https://web.hungryhub.com/restaurants/lord-jim-s-mandarin-orienta</t>
  </si>
  <si>
    <t>L'Opera Pizzeria</t>
  </si>
  <si>
    <t>https://web.hungryhub.com/restaurants/l-opera-pizzeria</t>
  </si>
  <si>
    <t>Limoncello - Thonglor</t>
  </si>
  <si>
    <t>https://web.hungryhub.com/restaurants/limoncello-thonglor</t>
  </si>
  <si>
    <t>Love Eat Bistro</t>
  </si>
  <si>
    <t>https://web.hungryhub.com/restaurants/love-eat-bistro</t>
  </si>
  <si>
    <t>Long Table</t>
  </si>
  <si>
    <t>https://web.hungryhub.com/restaurants/long-table</t>
  </si>
  <si>
    <t>Dusk Thonglor</t>
  </si>
  <si>
    <t>https://web.hungryhub.com/restaurants/dusk-thonglor</t>
  </si>
  <si>
    <t>0968607690 , 0802147345</t>
  </si>
  <si>
    <t>Krua Nai Baan</t>
  </si>
  <si>
    <t>https://web.hungryhub.com/restaurants/krua-nai-baan</t>
  </si>
  <si>
    <t>Krua Dok Mai Khao</t>
  </si>
  <si>
    <t>https://web.hungryhub.com/restaurants/krua-dok-mai-khao</t>
  </si>
  <si>
    <t>022522646-7</t>
  </si>
  <si>
    <t>Kaizen Sushi &amp; Hibachi</t>
  </si>
  <si>
    <t>https://web.hungryhub.com/restaurants/kaizen-sushi-hibachi</t>
  </si>
  <si>
    <t>Sushi Masa</t>
  </si>
  <si>
    <t>https://web.hungryhub.com/restaurants/sushi-masa</t>
  </si>
  <si>
    <t>Akiyoshi</t>
  </si>
  <si>
    <t>https://web.hungryhub.com/restaurants/akiyoshi</t>
  </si>
  <si>
    <t>Spring &amp; Summer</t>
  </si>
  <si>
    <t>https://web.hungryhub.com/restaurants/spring-summer</t>
  </si>
  <si>
    <t>023922747-8</t>
  </si>
  <si>
    <t>Cicchetti Bangkok</t>
  </si>
  <si>
    <t>https://web.hungryhub.com/restaurants/cicchetti-bangkok</t>
  </si>
  <si>
    <t>Nagiya</t>
  </si>
  <si>
    <t>https://web.hungryhub.com/restaurants/nagiya</t>
  </si>
  <si>
    <t>https://web.hungryhub.com/restaurants/nagiya-314</t>
  </si>
  <si>
    <t>KU DÉ TA</t>
  </si>
  <si>
    <t>https://web.hungryhub.com/restaurants/ku-de-ta</t>
  </si>
  <si>
    <t>All Six to Twelve</t>
  </si>
  <si>
    <t>https://web.hungryhub.com/restaurants/all-six-to-twelve</t>
  </si>
  <si>
    <t>https://web.hungryhub.com/restaurants/all-six-to-twelve-317</t>
  </si>
  <si>
    <t>8 Owls Japanese Dining Bar</t>
  </si>
  <si>
    <t>https://web.hungryhub.com/restaurants/8-owls-japanese-dining-bar</t>
  </si>
  <si>
    <t>Angelini</t>
  </si>
  <si>
    <t>https://web.hungryhub.com/restaurants/angelini</t>
  </si>
  <si>
    <t>Antonio's</t>
  </si>
  <si>
    <t>https://web.hungryhub.com/restaurants/antonio-s</t>
  </si>
  <si>
    <t>Beirut Lebanese Restaurant</t>
  </si>
  <si>
    <t>https://web.hungryhub.com/restaurants/beirut-lebanese-restaurant</t>
  </si>
  <si>
    <t>https://web.hungryhub.com/restaurants/beirut-lebanese-restaurant-322</t>
  </si>
  <si>
    <t>Baan Ice Restaurant</t>
  </si>
  <si>
    <t>https://web.hungryhub.com/restaurants/baan-ice-restaurant</t>
  </si>
  <si>
    <t>Bombay Blues</t>
  </si>
  <si>
    <t>https://web.hungryhub.com/restaurants/bombay-blues</t>
  </si>
  <si>
    <t>Crystal Jade</t>
  </si>
  <si>
    <t>https://web.hungryhub.com/restaurants/crystal-jade</t>
  </si>
  <si>
    <t>Four Seasons</t>
  </si>
  <si>
    <t>https://web.hungryhub.com/restaurants/four-seasons</t>
  </si>
  <si>
    <t>Charcoal Tandoori Grill</t>
  </si>
  <si>
    <t>https://web.hungryhub.com/restaurants/charcoal-tandoori-grill</t>
  </si>
  <si>
    <t>Taling Pling</t>
  </si>
  <si>
    <t>https://web.hungryhub.com/restaurants/taling-pling</t>
  </si>
  <si>
    <t>https://web.hungryhub.com/restaurants/taling-pling-329</t>
  </si>
  <si>
    <t>022585308-9</t>
  </si>
  <si>
    <t>https://web.hungryhub.com/restaurants/taling-pling-330</t>
  </si>
  <si>
    <t>Eat Meat Sweet</t>
  </si>
  <si>
    <t>https://web.hungryhub.com/restaurants/eat-meat-sweet</t>
  </si>
  <si>
    <t>Fillets</t>
  </si>
  <si>
    <t>https://web.hungryhub.com/restaurants/fillets</t>
  </si>
  <si>
    <t>Taper</t>
  </si>
  <si>
    <t>https://web.hungryhub.com/restaurants/taper</t>
  </si>
  <si>
    <t>Le Beaulieu</t>
  </si>
  <si>
    <t>https://web.hungryhub.com/restaurants/le-beaulieu</t>
  </si>
  <si>
    <t>Gyu-kaku</t>
  </si>
  <si>
    <t>https://web.hungryhub.com/restaurants/gyu-kaku</t>
  </si>
  <si>
    <t>Hanaya</t>
  </si>
  <si>
    <t>https://web.hungryhub.com/restaurants/hanaya</t>
  </si>
  <si>
    <t>Indus (Do not use)</t>
  </si>
  <si>
    <t>https://web.hungryhub.com/restaurants/indus-do-not-use</t>
  </si>
  <si>
    <t>0823421765 , 0863398582</t>
  </si>
  <si>
    <t>India Today Bar &amp; Restaurant</t>
  </si>
  <si>
    <t>อินเดีย ทูเดย์ บาร์</t>
  </si>
  <si>
    <t>https://web.hungryhub.com/restaurants/india-today-bar-restaurant-bangkok</t>
  </si>
  <si>
    <t>Indian Hut Restaurant</t>
  </si>
  <si>
    <t>https://web.hungryhub.com/restaurants/indian-hut-restaurant</t>
  </si>
  <si>
    <t>Elysian Tea House</t>
  </si>
  <si>
    <t>https://web.hungryhub.com/restaurants/elysian-tea-house</t>
  </si>
  <si>
    <t>Nest rooftop Bar</t>
  </si>
  <si>
    <t>https://web.hungryhub.com/restaurants/nest-rooftop-bar</t>
  </si>
  <si>
    <t>HOBS Rain Hill</t>
  </si>
  <si>
    <t>https://web.hungryhub.com/restaurants/hobs-rain-hill</t>
  </si>
  <si>
    <t>Jousen - Mercury Ville</t>
  </si>
  <si>
    <t>https://web.hungryhub.com/restaurants/jousen-mercury-ville</t>
  </si>
  <si>
    <t>Je Ngor - Sukhumvit 20</t>
  </si>
  <si>
    <t>https://web.hungryhub.com/restaurants/je-ngor-sukhumvit-20</t>
  </si>
  <si>
    <t>022588008-9</t>
  </si>
  <si>
    <t>La Monita - Siam Paragon</t>
  </si>
  <si>
    <t>https://web.hungryhub.com/restaurants/la-monita-siam-paragon</t>
  </si>
  <si>
    <t>Coffee Beans by Dao - Central World</t>
  </si>
  <si>
    <t>https://web.hungryhub.com/restaurants/coffee-beans-by-dao-central-world</t>
  </si>
  <si>
    <t>026131530-1</t>
  </si>
  <si>
    <t>Coffee Beans by Dao - Ruamrudee</t>
  </si>
  <si>
    <t>https://web.hungryhub.com/restaurants/coffee-beans-by-dao-ruamrudee</t>
  </si>
  <si>
    <t>022547117-8</t>
  </si>
  <si>
    <t>Le Du Wine Bar &amp; Restaurant</t>
  </si>
  <si>
    <t>https://web.hungryhub.com/restaurants/le-du-wine-bar-restaurant</t>
  </si>
  <si>
    <t>0929199969 , 0815626464</t>
  </si>
  <si>
    <t>0929199969 , 0830736860</t>
  </si>
  <si>
    <t>Mélangé Restaurant</t>
  </si>
  <si>
    <t>https://web.hungryhub.com/restaurants/melange-restaurant</t>
  </si>
  <si>
    <t>Tawandang German Brewery - Rama 3</t>
  </si>
  <si>
    <t>https://web.hungryhub.com/restaurants/tawandang-german-brewery-rama-3</t>
  </si>
  <si>
    <t>026781114-6</t>
  </si>
  <si>
    <t>MK Gold - Ekamai</t>
  </si>
  <si>
    <t>https://web.hungryhub.com/restaurants/mk-gold-ekamai</t>
  </si>
  <si>
    <t>023822366-7</t>
  </si>
  <si>
    <t>Akiyoshi - Thonglor</t>
  </si>
  <si>
    <t>https://web.hungryhub.com/restaurants/akiyoshi-thonglor</t>
  </si>
  <si>
    <t>022595780, 022595781</t>
  </si>
  <si>
    <t>Akiyoshi - Siam Square One</t>
  </si>
  <si>
    <t>https://web.hungryhub.com/restaurants/akiyoshi-siam-square-one</t>
  </si>
  <si>
    <t>021151491, 021151492</t>
  </si>
  <si>
    <t>Ka-nom Thonglor</t>
  </si>
  <si>
    <t>https://web.hungryhub.com/restaurants/ka-nom-thonglor</t>
  </si>
  <si>
    <t>023912428, 027126618</t>
  </si>
  <si>
    <t>Jojo at The St. Regis Bangkok</t>
  </si>
  <si>
    <t>https://web.hungryhub.com/restaurants/jojo-at-the-st-regis-bangkok</t>
  </si>
  <si>
    <t>Sousaku</t>
  </si>
  <si>
    <t>https://web.hungryhub.com/restaurants/sousaku</t>
  </si>
  <si>
    <t>Chef Man - Eastin Grand Sathorn</t>
  </si>
  <si>
    <t>https://web.hungryhub.com/restaurants/chef-man-eastin-grand-sathorn</t>
  </si>
  <si>
    <t>Calin Café - Thonglor</t>
  </si>
  <si>
    <t>https://web.hungryhub.com/restaurants/calin-cafe-thonglor</t>
  </si>
  <si>
    <t>Sushi Hiro - Ramintra</t>
  </si>
  <si>
    <t>https://web.hungryhub.com/restaurants/sushi-hiro-ramintra</t>
  </si>
  <si>
    <t>Shibuya Shabu - Thonglor</t>
  </si>
  <si>
    <t>https://web.hungryhub.com/restaurants/shibuya-shabu-thonglor</t>
  </si>
  <si>
    <t>Fufu Shabu - Taiwanese Shabu</t>
  </si>
  <si>
    <t>https://web.hungryhub.com/restaurants/fufu-shabu-taiwanese-shabu</t>
  </si>
  <si>
    <t>Karmakamet Diner</t>
  </si>
  <si>
    <t>https://web.hungryhub.com/restaurants/karmakamet-diner</t>
  </si>
  <si>
    <t>Limoncello - Sukhumvit 11</t>
  </si>
  <si>
    <t>https://web.hungryhub.com/restaurants/limoncello-sukhumvit-11</t>
  </si>
  <si>
    <t>Honmono Sushi - Siam Paragon</t>
  </si>
  <si>
    <t>https://web.hungryhub.com/restaurants/honmono-sushi-siam-paragon</t>
  </si>
  <si>
    <t>Gyu-Kaku - Thaniya</t>
  </si>
  <si>
    <t>https://web.hungryhub.com/restaurants/gyu-kaku-thaniya</t>
  </si>
  <si>
    <t>The Grill Tokyo - Siam Paragon</t>
  </si>
  <si>
    <t>https://web.hungryhub.com/restaurants/the-grill-tokyo-siam-paragon</t>
  </si>
  <si>
    <t>Centara Grand At CentralWorld Delivery</t>
  </si>
  <si>
    <t>เซ็นทารา แกรนด์ แอท เซ็นทรัลเวิลด์ เดลิเวอรี่</t>
  </si>
  <si>
    <t>https://web.hungryhub.com/restaurants/centara-grand-at-centralworld-delivery-bangkok</t>
  </si>
  <si>
    <t>The Square, Novotel</t>
  </si>
  <si>
    <t>https://web.hungryhub.com/restaurants/the-square-novotel</t>
  </si>
  <si>
    <t>Myst</t>
  </si>
  <si>
    <t>https://web.hungryhub.com/restaurants/myst</t>
  </si>
  <si>
    <t>Yuan</t>
  </si>
  <si>
    <t>https://web.hungryhub.com/restaurants/yuan</t>
  </si>
  <si>
    <t>Tuna Ichiban</t>
  </si>
  <si>
    <t>https://web.hungryhub.com/restaurants/tuna-ichiban</t>
  </si>
  <si>
    <t>Demo Basic Free Reservation</t>
  </si>
  <si>
    <t>https://web.hungryhub.com/restaurants/demo-basic-free-reservation</t>
  </si>
  <si>
    <t>Farm to Table - Organic Cafe</t>
  </si>
  <si>
    <t>https://web.hungryhub.com/restaurants/farm-to-table-organic-cafe</t>
  </si>
  <si>
    <t>iki Japanese Style Dining</t>
  </si>
  <si>
    <t>https://web.hungryhub.com/restaurants/iki-japanese-style-dining</t>
  </si>
  <si>
    <t>Azmaya - Thonglor</t>
  </si>
  <si>
    <t>https://web.hungryhub.com/restaurants/azmaya-thonglor</t>
  </si>
  <si>
    <t>Benihana @ Anantara Riverside (Not in use)</t>
  </si>
  <si>
    <t>https://web.hungryhub.com/restaurants/benihana-anantara-riverside-not-in-use</t>
  </si>
  <si>
    <t>CafeLittleSpoon</t>
  </si>
  <si>
    <t>https://web.hungryhub.com/restaurants/cafelittlespoon</t>
  </si>
  <si>
    <t>Saigon Recipe</t>
  </si>
  <si>
    <t>https://web.hungryhub.com/restaurants/saigon-recipe</t>
  </si>
  <si>
    <t>0891629707 , 0840205010</t>
  </si>
  <si>
    <t>Pak-boong Thai Restaurant</t>
  </si>
  <si>
    <t>https://web.hungryhub.com/restaurants/pak-boong-thai-restaurant</t>
  </si>
  <si>
    <t>Heiroku Sushi - Central World</t>
  </si>
  <si>
    <t>https://web.hungryhub.com/restaurants/heiroku-sushi-central-world</t>
  </si>
  <si>
    <t>https://web.hungryhub.com/restaurants/honmono-sushi-siam-paragon-382</t>
  </si>
  <si>
    <t>Apoteka Bangkok</t>
  </si>
  <si>
    <t>https://web.hungryhub.com/restaurants/apoteka-bangkok</t>
  </si>
  <si>
    <t>661 Silom</t>
  </si>
  <si>
    <t>https://web.hungryhub.com/restaurants/661-silom</t>
  </si>
  <si>
    <t>Shuffle Rustic Cuisine and Bar</t>
  </si>
  <si>
    <t>https://web.hungryhub.com/restaurants/shuffle-rustic-cuisine-and-bar</t>
  </si>
  <si>
    <t>Black Sheep Sweet Dream</t>
  </si>
  <si>
    <t>https://web.hungryhub.com/restaurants/black-sheep-sweet-dream</t>
  </si>
  <si>
    <t>MOODZ</t>
  </si>
  <si>
    <t>https://web.hungryhub.com/restaurants/moodz</t>
  </si>
  <si>
    <t>Hard Rock Cafe</t>
  </si>
  <si>
    <t>https://web.hungryhub.com/restaurants/hard-rock-cafe</t>
  </si>
  <si>
    <t>026584090 , 026584091</t>
  </si>
  <si>
    <t>Indique Gastrobar &amp; Restaurant</t>
  </si>
  <si>
    <t>https://web.hungryhub.com/restaurants/indique-gastrobar-restaurant</t>
  </si>
  <si>
    <t>Myra</t>
  </si>
  <si>
    <t>https://web.hungryhub.com/restaurants/myra</t>
  </si>
  <si>
    <t>Ananda</t>
  </si>
  <si>
    <t>https://web.hungryhub.com/restaurants/ananda</t>
  </si>
  <si>
    <t>02 663 4334</t>
  </si>
  <si>
    <t>ABC Essence in Eatery</t>
  </si>
  <si>
    <t>https://web.hungryhub.com/restaurants/abc-essence-in-eatery</t>
  </si>
  <si>
    <t>0855654964 , 0830960425</t>
  </si>
  <si>
    <t>Phuket Town</t>
  </si>
  <si>
    <t>https://web.hungryhub.com/restaurants/phuket-town</t>
  </si>
  <si>
    <t>https://web.hungryhub.com/restaurants/the-great-hornbill-bistro-394</t>
  </si>
  <si>
    <t>The Glass Bangkok</t>
  </si>
  <si>
    <t>https://web.hungryhub.com/restaurants/the-glass-bangkok</t>
  </si>
  <si>
    <t>Restaurant in Box</t>
  </si>
  <si>
    <t>https://web.hungryhub.com/restaurants/restaurant-in-box</t>
  </si>
  <si>
    <t>cool</t>
  </si>
  <si>
    <t>https://web.hungryhub.com/restaurants/cool</t>
  </si>
  <si>
    <t>Roast (EmQuartier)</t>
  </si>
  <si>
    <t>https://web.hungryhub.com/restaurants/roast-emquartier</t>
  </si>
  <si>
    <t>Bad Motel</t>
  </si>
  <si>
    <t>https://web.hungryhub.com/restaurants/bad-motel</t>
  </si>
  <si>
    <t>Hola Spanish Food</t>
  </si>
  <si>
    <t>https://web.hungryhub.com/restaurants/hola-spanish-food</t>
  </si>
  <si>
    <t>Mellow (The Crystal)</t>
  </si>
  <si>
    <t>https://web.hungryhub.com/restaurants/mellow-the-crystal</t>
  </si>
  <si>
    <t>025150748 , 0830603054</t>
  </si>
  <si>
    <t>Eatdustry</t>
  </si>
  <si>
    <t>https://web.hungryhub.com/restaurants/eatdustry</t>
  </si>
  <si>
    <t>0906270888 , 021851842</t>
  </si>
  <si>
    <t>Abbot Restaurant &amp; Bar</t>
  </si>
  <si>
    <t>https://web.hungryhub.com/restaurants/abbot-restaurant-bar</t>
  </si>
  <si>
    <t>Maison Blanche</t>
  </si>
  <si>
    <t>https://web.hungryhub.com/restaurants/maison-blanche</t>
  </si>
  <si>
    <t>Shades of Retro</t>
  </si>
  <si>
    <t>https://web.hungryhub.com/restaurants/shades-of-retro</t>
  </si>
  <si>
    <t>Bussaracum Royal Thai Cuisine</t>
  </si>
  <si>
    <t>https://web.hungryhub.com/restaurants/bussaracum-royal-thai-cuisine</t>
  </si>
  <si>
    <t>The Royal Kitchen Bangkok (Thonglor)</t>
  </si>
  <si>
    <t>https://web.hungryhub.com/restaurants/the-royal-kitchen-bangkok-thonglor</t>
  </si>
  <si>
    <t>The Royal Kitchen Bangkok (Terminal 21)</t>
  </si>
  <si>
    <t>https://web.hungryhub.com/restaurants/the-royal-kitchen-bangkok-terminal-21</t>
  </si>
  <si>
    <t>Tales of Gold Mine</t>
  </si>
  <si>
    <t>https://web.hungryhub.com/restaurants/tales-of-gold-mine</t>
  </si>
  <si>
    <t>Bangkok Burger Company (Silom)</t>
  </si>
  <si>
    <t>https://web.hungryhub.com/restaurants/bangkok-burger-company-silom</t>
  </si>
  <si>
    <t>Hero's Club</t>
  </si>
  <si>
    <t>https://web.hungryhub.com/restaurants/hero-s-club</t>
  </si>
  <si>
    <t>0989404434 , 0855539905</t>
  </si>
  <si>
    <t>American Bar &amp; Grill</t>
  </si>
  <si>
    <t>https://web.hungryhub.com/restaurants/american-bar-grill</t>
  </si>
  <si>
    <t>Kenji's Lab</t>
  </si>
  <si>
    <t>https://web.hungryhub.com/restaurants/kenji-s-lab</t>
  </si>
  <si>
    <t>023810024 , 0804493883</t>
  </si>
  <si>
    <t>Hot Rod</t>
  </si>
  <si>
    <t>https://web.hungryhub.com/restaurants/hot-rod</t>
  </si>
  <si>
    <t>Riverside Terrace</t>
  </si>
  <si>
    <t>https://web.hungryhub.com/restaurants/riverside-terrace</t>
  </si>
  <si>
    <t>The China House</t>
  </si>
  <si>
    <t>https://web.hungryhub.com/restaurants/the-china-house</t>
  </si>
  <si>
    <t>026599000 ext.7393</t>
  </si>
  <si>
    <t>Babble &amp; Rum</t>
  </si>
  <si>
    <t>https://web.hungryhub.com/restaurants/babble-rum</t>
  </si>
  <si>
    <t>Simple. Natural Kitchen</t>
  </si>
  <si>
    <t>https://web.hungryhub.com/restaurants/simple-natural-kitchen</t>
  </si>
  <si>
    <t>Baan Puen Ekamai - บ้านเพื่อน เอกมัย</t>
  </si>
  <si>
    <t>https://web.hungryhub.com/restaurants/baan-puen-ekamai</t>
  </si>
  <si>
    <t>Italics</t>
  </si>
  <si>
    <t>https://web.hungryhub.com/restaurants/italics</t>
  </si>
  <si>
    <t>0905973853 ,  0635420885</t>
  </si>
  <si>
    <t>Sway</t>
  </si>
  <si>
    <t>https://web.hungryhub.com/restaurants/sway</t>
  </si>
  <si>
    <t>Eat All Thai</t>
  </si>
  <si>
    <t>https://web.hungryhub.com/restaurants/eat-all-thai</t>
  </si>
  <si>
    <t>Audrey Cafe Siam Center</t>
  </si>
  <si>
    <t>ออเดรย์ คาเฟ่ สยามเซ็นเตอร์</t>
  </si>
  <si>
    <t>https://web.hungryhub.com/restaurants/audrey-cafe-siam-center-bangkok</t>
  </si>
  <si>
    <t>International, Fusion, Italian, Thai, European</t>
  </si>
  <si>
    <t>Audrey Cafe Central Embassy</t>
  </si>
  <si>
    <t>ออเดรย์ คาเฟ่ เซ็นทรัลเอ็มบาสซี</t>
  </si>
  <si>
    <t>https://web.hungryhub.com/restaurants/audrey-cafe-central-embassy-bangkok</t>
  </si>
  <si>
    <t>Deutsches Eck</t>
  </si>
  <si>
    <t>https://web.hungryhub.com/restaurants/deutsches-eck</t>
  </si>
  <si>
    <t>0818141173 , 0883512215</t>
  </si>
  <si>
    <t>Audrey Cafe (Esplanade)</t>
  </si>
  <si>
    <t>ออเดรย์ คาเฟ่ (เอสพลานาด)</t>
  </si>
  <si>
    <t>https://web.hungryhub.com/restaurants/audrey-cafe-esplanade-bangkok-thailand</t>
  </si>
  <si>
    <t>Garibaldis Bangkok</t>
  </si>
  <si>
    <t>https://web.hungryhub.com/restaurants/garibaldis-bangkok</t>
  </si>
  <si>
    <t>Mad Moa</t>
  </si>
  <si>
    <t>https://web.hungryhub.com/restaurants/mad-moa</t>
  </si>
  <si>
    <t>Casa Azul</t>
  </si>
  <si>
    <t>https://web.hungryhub.com/restaurants/casa-azul</t>
  </si>
  <si>
    <t>0819029183 , 0818244610</t>
  </si>
  <si>
    <t>Limoncello Gold</t>
  </si>
  <si>
    <t>https://web.hungryhub.com/restaurants/limoncello-gold</t>
  </si>
  <si>
    <t>Kazuma</t>
  </si>
  <si>
    <t>https://web.hungryhub.com/restaurants/kazuma</t>
  </si>
  <si>
    <t>RenDez-Vous</t>
  </si>
  <si>
    <t>https://web.hungryhub.com/restaurants/rendez-vous</t>
  </si>
  <si>
    <t>Chez Papé</t>
  </si>
  <si>
    <t>https://web.hungryhub.com/restaurants/chez-pape</t>
  </si>
  <si>
    <t>0898975282 , 0870529919</t>
  </si>
  <si>
    <t>KIOSK cafe</t>
  </si>
  <si>
    <t>https://web.hungryhub.com/restaurants/kiosk-cafe</t>
  </si>
  <si>
    <t>Sfizio - Italian Social Cuisine</t>
  </si>
  <si>
    <t>https://web.hungryhub.com/restaurants/sfizio-italian-social-cuisine</t>
  </si>
  <si>
    <t>Beer Collection (do not use)</t>
  </si>
  <si>
    <t>เบียร์ คอลเลคชั่น</t>
  </si>
  <si>
    <t>https://web.hungryhub.com/restaurants/beer-collection-do-not-use-bangkok</t>
  </si>
  <si>
    <t>Sushi Oku K-Village</t>
  </si>
  <si>
    <t>https://web.hungryhub.com/restaurants/sushi-oku-k-village</t>
  </si>
  <si>
    <t>Meat Bar 31</t>
  </si>
  <si>
    <t>มีทบาร์ 31</t>
  </si>
  <si>
    <t>https://web.hungryhub.com/restaurants/meat-bar-31-bangkok</t>
  </si>
  <si>
    <t>Ceret Restaurant</t>
  </si>
  <si>
    <t>https://web.hungryhub.com/restaurants/ceret-restaurant</t>
  </si>
  <si>
    <t>020036919 , 020036920</t>
  </si>
  <si>
    <t>0938966546 , 0894291545</t>
  </si>
  <si>
    <t>L'Entrecote de Paris Bangkok</t>
  </si>
  <si>
    <t>https://web.hungryhub.com/restaurants/l-entrecote-de-paris-bangkok</t>
  </si>
  <si>
    <t>Dalad Vietnamese Restaurant</t>
  </si>
  <si>
    <t>https://web.hungryhub.com/restaurants/dalad-vietnamese-restaurant</t>
  </si>
  <si>
    <t>0841464140 , 0866264140</t>
  </si>
  <si>
    <t>Baan "Thai Family Recipe"</t>
  </si>
  <si>
    <t>https://web.hungryhub.com/restaurants/baan-thai-family-recipe</t>
  </si>
  <si>
    <t>0814324050 , 0815626464</t>
  </si>
  <si>
    <t>Nahm (NOT USE)</t>
  </si>
  <si>
    <t>https://web.hungryhub.com/restaurants/nahm-not-use</t>
  </si>
  <si>
    <t>Elements at the Okura Prestige Bangkok</t>
  </si>
  <si>
    <t>https://web.hungryhub.com/restaurants/elements-at-the-okura-prestige-bangkok</t>
  </si>
  <si>
    <t>Nando Kitchen</t>
  </si>
  <si>
    <t>https://web.hungryhub.com/restaurants/nando-kitchen</t>
  </si>
  <si>
    <t>Prime Restaurant</t>
  </si>
  <si>
    <t>https://web.hungryhub.com/restaurants/prime-restaurant-bangkok</t>
  </si>
  <si>
    <t>Flow Restaurant</t>
  </si>
  <si>
    <t>https://web.hungryhub.com/restaurants/flow-restaurant</t>
  </si>
  <si>
    <t>L'Atelier de Joël Robuchon</t>
  </si>
  <si>
    <t>https://web.hungryhub.com/restaurants/l-atelier-de-joel-robuchon</t>
  </si>
  <si>
    <t>https://web.hungryhub.com/restaurants/not-use-452</t>
  </si>
  <si>
    <t>Brazilian</t>
  </si>
  <si>
    <t>Signature Restaurant</t>
  </si>
  <si>
    <t>https://web.hungryhub.com/restaurants/signature-restaurant</t>
  </si>
  <si>
    <t>Izakaya Restaurant</t>
  </si>
  <si>
    <t>https://web.hungryhub.com/restaurants/izakaya-restaurant</t>
  </si>
  <si>
    <t>https://web.hungryhub.com/restaurants/not-use-455</t>
  </si>
  <si>
    <t>Ku Bar</t>
  </si>
  <si>
    <t>https://web.hungryhub.com/restaurants/ku-bar</t>
  </si>
  <si>
    <t>Spasso Restaurant and Bar</t>
  </si>
  <si>
    <t>https://web.hungryhub.com/restaurants/spasso-restaurant-and-bar</t>
  </si>
  <si>
    <t>https://web.hungryhub.com/restaurants/the-dining-room</t>
  </si>
  <si>
    <t>You &amp; Mee</t>
  </si>
  <si>
    <t>https://web.hungryhub.com/restaurants/you-mee</t>
  </si>
  <si>
    <t>thanyarat@hungryhub.com</t>
  </si>
  <si>
    <t>Erawan Bakery</t>
  </si>
  <si>
    <t>https://web.hungryhub.com/restaurants/erawan-bakery</t>
  </si>
  <si>
    <t>MahaNaga</t>
  </si>
  <si>
    <t>https://web.hungryhub.com/restaurants/mahanaga</t>
  </si>
  <si>
    <t>0814831888 , 0814486888</t>
  </si>
  <si>
    <t>Brasil Churrasco</t>
  </si>
  <si>
    <t>https://web.hungryhub.com/restaurants/brasil-churrasco</t>
  </si>
  <si>
    <t>0923988265 , 0860077599</t>
  </si>
  <si>
    <t>Whale's Belly</t>
  </si>
  <si>
    <t>https://web.hungryhub.com/restaurants/whale-s-belly</t>
  </si>
  <si>
    <t>021600333 , 0874419545</t>
  </si>
  <si>
    <t>Mejico</t>
  </si>
  <si>
    <t>เมฮิโก</t>
  </si>
  <si>
    <t>https://web.hungryhub.com/restaurants/mejico-bangkok</t>
  </si>
  <si>
    <t>Al Saray</t>
  </si>
  <si>
    <t>https://web.hungryhub.com/restaurants/al-saray</t>
  </si>
  <si>
    <t>Brasserie</t>
  </si>
  <si>
    <t>https://web.hungryhub.com/restaurants/brasserie</t>
  </si>
  <si>
    <t>Teru Sushi Bistro (Silom)</t>
  </si>
  <si>
    <t>https://web.hungryhub.com/restaurants/teru-sushi-bistro-silom</t>
  </si>
  <si>
    <t>Aquatini Riverside Bar &amp; Restaurant</t>
  </si>
  <si>
    <t>https://web.hungryhub.com/restaurants/aquatini-riverside-bar-restaurant</t>
  </si>
  <si>
    <t>Crepes &amp; Co. (Langsuan)</t>
  </si>
  <si>
    <t>https://web.hungryhub.com/restaurants/crepes-co-langsuan</t>
  </si>
  <si>
    <t>Crepes &amp; Co. (Thonglor)</t>
  </si>
  <si>
    <t>https://web.hungryhub.com/restaurants/crepes-co-thonglor</t>
  </si>
  <si>
    <t>Thang Long</t>
  </si>
  <si>
    <t>https://web.hungryhub.com/restaurants/thang-long</t>
  </si>
  <si>
    <t>0867867611 , 0913541754</t>
  </si>
  <si>
    <t>D'ARK Piman 49</t>
  </si>
  <si>
    <t>https://web.hungryhub.com/restaurants/d-ark-piman-49</t>
  </si>
  <si>
    <t>0617769752 , 0929133587</t>
  </si>
  <si>
    <t>Sushi Mori</t>
  </si>
  <si>
    <t>https://web.hungryhub.com/restaurants/sushi-mori</t>
  </si>
  <si>
    <t>0924244040 , 0868877446</t>
  </si>
  <si>
    <t>Mango Tree CharoenKrung</t>
  </si>
  <si>
    <t>https://web.hungryhub.com/restaurants/mango-tree-charoenkrung</t>
  </si>
  <si>
    <t>Arno's Butcher and Eatery</t>
  </si>
  <si>
    <t>https://web.hungryhub.com/restaurants/arno-s-butcher-and-eatery</t>
  </si>
  <si>
    <t>Munch Restaurant @ Citrus Sukhumvit 11 Hotel</t>
  </si>
  <si>
    <t>ห้องอาหารมันช์ @โรงแรมซิตรัส สุขุมวิท 11</t>
  </si>
  <si>
    <t>https://web.hungryhub.com/restaurants/munch-restaurant-citrus-sukhumvit-11-hotel-bangkok</t>
  </si>
  <si>
    <t>Crazy Crab</t>
  </si>
  <si>
    <t>https://web.hungryhub.com/restaurants/crazy-crab</t>
  </si>
  <si>
    <t>0926814251 , 0949129689</t>
  </si>
  <si>
    <t>Kyung Bok Kung</t>
  </si>
  <si>
    <t>https://web.hungryhub.com/restaurants/kyung-bok-kung</t>
  </si>
  <si>
    <t>Ogu Ogu</t>
  </si>
  <si>
    <t>https://web.hungryhub.com/restaurants/ogu-ogu</t>
  </si>
  <si>
    <t>Cozy Restaurant</t>
  </si>
  <si>
    <t>https://web.hungryhub.com/restaurants/cozy-restaurant</t>
  </si>
  <si>
    <t>Tep Bar</t>
  </si>
  <si>
    <t>https://web.hungryhub.com/restaurants/tep-bar</t>
  </si>
  <si>
    <t>HOBS The Symphony of Taste at Canapaya</t>
  </si>
  <si>
    <t>https://web.hungryhub.com/restaurants/hobs-the-symphony-of-taste-at-canapaya</t>
  </si>
  <si>
    <t>Le Cafe des Stagiaires</t>
  </si>
  <si>
    <t>เลอ คาเฟ่ เดส์ สตาชิแอค์</t>
  </si>
  <si>
    <t>https://web.hungryhub.com/restaurants/le-cafe-des-stagiaires-bangkok</t>
  </si>
  <si>
    <t>Chomp</t>
  </si>
  <si>
    <t>https://web.hungryhub.com/restaurants/chomp</t>
  </si>
  <si>
    <t>0840988633 , 0853544882</t>
  </si>
  <si>
    <t>https://web.hungryhub.com/restaurants/not-use-485</t>
  </si>
  <si>
    <t>0905656526 , 0904199969</t>
  </si>
  <si>
    <t>Roof 409 Bar &amp; Bistro</t>
  </si>
  <si>
    <t>https://web.hungryhub.com/restaurants/roof-409-bar-bistro</t>
  </si>
  <si>
    <t>Tokyo Karei</t>
  </si>
  <si>
    <t>https://web.hungryhub.com/restaurants/tokyo-karei</t>
  </si>
  <si>
    <t>Supanniga Sathorn Book Now!</t>
  </si>
  <si>
    <t>https://web.hungryhub.com/restaurants/supanniga-sathorn-book-now</t>
  </si>
  <si>
    <t>0860007027 , 0952075083</t>
  </si>
  <si>
    <t>D'ARK (EmQuartier)</t>
  </si>
  <si>
    <t>https://web.hungryhub.com/restaurants/d-ark-emquartier</t>
  </si>
  <si>
    <t>Avanti Italian Restaurant &amp; Wine Bar</t>
  </si>
  <si>
    <t>https://web.hungryhub.com/restaurants/avanti-italian-restaurant-wine-bar</t>
  </si>
  <si>
    <t>0958141618 , 0635731131</t>
  </si>
  <si>
    <t>https://web.hungryhub.com/restaurants/ginza-sushi-ichi-491</t>
  </si>
  <si>
    <t>0992453755 , 0851324673</t>
  </si>
  <si>
    <t>ABC (The Crystal)</t>
  </si>
  <si>
    <t>https://web.hungryhub.com/restaurants/abc-the-crystal</t>
  </si>
  <si>
    <t>0844550244 , 0824519929</t>
  </si>
  <si>
    <t>Paintbar Bangkok</t>
  </si>
  <si>
    <t>https://web.hungryhub.com/restaurants/paintbar-bangkok</t>
  </si>
  <si>
    <t>0810010849 , 0874444427</t>
  </si>
  <si>
    <t>White Shuffle</t>
  </si>
  <si>
    <t>https://web.hungryhub.com/restaurants/white-shuffle</t>
  </si>
  <si>
    <t>Chu Asoke</t>
  </si>
  <si>
    <t>https://web.hungryhub.com/restaurants/chu-asoke</t>
  </si>
  <si>
    <t>0915454847 , 0896788964</t>
  </si>
  <si>
    <t>Chu Sathorn</t>
  </si>
  <si>
    <t>https://web.hungryhub.com/restaurants/chu-sathorn</t>
  </si>
  <si>
    <t>Myst Thonglor</t>
  </si>
  <si>
    <t>https://web.hungryhub.com/restaurants/myst-thonglor</t>
  </si>
  <si>
    <t>Myst MAYA Chiang Mai</t>
  </si>
  <si>
    <t>https://web.hungryhub.com/restaurants/myst-maya-chiang-mai</t>
  </si>
  <si>
    <t>AHR BKK ITALIAN RESTAURANT</t>
  </si>
  <si>
    <t>https://web.hungryhub.com/restaurants/ahr-bkk-italian-restaurant</t>
  </si>
  <si>
    <t>Horapha Authentic Thai Indian Cuisine</t>
  </si>
  <si>
    <t>https://web.hungryhub.com/restaurants/horapha-authentic-thai-indian-cuisine</t>
  </si>
  <si>
    <t>High Thyme Cafe</t>
  </si>
  <si>
    <t>https://web.hungryhub.com/restaurants/high-thyme-cafe</t>
  </si>
  <si>
    <t>Iron Chef Table</t>
  </si>
  <si>
    <t>https://web.hungryhub.com/restaurants/iron-chef-table</t>
  </si>
  <si>
    <t>Tuba Restaurant</t>
  </si>
  <si>
    <t>https://web.hungryhub.com/restaurants/tuba-restaurant</t>
  </si>
  <si>
    <t>The Cockle</t>
  </si>
  <si>
    <t>https://web.hungryhub.com/restaurants/the-cockle</t>
  </si>
  <si>
    <t>A-Rai-Nai-Hai</t>
  </si>
  <si>
    <t>https://web.hungryhub.com/restaurants/a-rai-nai-hai</t>
  </si>
  <si>
    <t>Bitterman Handcrafted Cuisine</t>
  </si>
  <si>
    <t>https://web.hungryhub.com/restaurants/bitterman-handcrafted-cuisine</t>
  </si>
  <si>
    <t>Osito Unique Spanish</t>
  </si>
  <si>
    <t>https://web.hungryhub.com/restaurants/osito-unique-spanish</t>
  </si>
  <si>
    <t>Galleria Milano</t>
  </si>
  <si>
    <t>https://web.hungryhub.com/restaurants/galleria-milano</t>
  </si>
  <si>
    <t>0815385063 , 0813848570</t>
  </si>
  <si>
    <t>SabBar By Sansab</t>
  </si>
  <si>
    <t>https://web.hungryhub.com/restaurants/sabbar-by-sansab</t>
  </si>
  <si>
    <t>La Monita EmQuartier</t>
  </si>
  <si>
    <t>https://web.hungryhub.com/restaurants/la-monita-emquartier</t>
  </si>
  <si>
    <t>Niche</t>
  </si>
  <si>
    <t>https://web.hungryhub.com/restaurants/niche</t>
  </si>
  <si>
    <t>Brasserie Europa</t>
  </si>
  <si>
    <t>https://web.hungryhub.com/restaurants/brasserie-europa</t>
  </si>
  <si>
    <t>El Toro House of Meat</t>
  </si>
  <si>
    <t>https://web.hungryhub.com/restaurants/el-toro-house-of-meat</t>
  </si>
  <si>
    <t>El Toro II</t>
  </si>
  <si>
    <t>https://web.hungryhub.com/restaurants/el-toro-ii</t>
  </si>
  <si>
    <t>Teru Sushi Bistro (Asoke)</t>
  </si>
  <si>
    <t>https://web.hungryhub.com/restaurants/teru-sushi-bistro-asoke</t>
  </si>
  <si>
    <t>Ginza Shabu-Ten</t>
  </si>
  <si>
    <t>https://web.hungryhub.com/restaurants/ginza-shabu-ten</t>
  </si>
  <si>
    <t>0618961996 , 0833767821</t>
  </si>
  <si>
    <t>Hokkai-Don (EmQuartier)</t>
  </si>
  <si>
    <t>https://web.hungryhub.com/restaurants/hokkai-don-emquartier</t>
  </si>
  <si>
    <t>0846568993 , 0899278291</t>
  </si>
  <si>
    <t>Gourmet Gallery</t>
  </si>
  <si>
    <t>https://web.hungryhub.com/restaurants/gourmet-gallery</t>
  </si>
  <si>
    <t>ZURU: Japanese Delicious</t>
  </si>
  <si>
    <t>https://web.hungryhub.com/restaurants/zuru-japanese-delicious</t>
  </si>
  <si>
    <t>About Eatery</t>
  </si>
  <si>
    <t>https://web.hungryhub.com/restaurants/about-eatery</t>
  </si>
  <si>
    <t>0985045604 , 0819200740</t>
  </si>
  <si>
    <t>White Shuffle @ Hua Hin</t>
  </si>
  <si>
    <t>https://web.hungryhub.com/restaurants/white-shuffle-hua-hin</t>
  </si>
  <si>
    <t>Tae Chew Chinese Restaurant</t>
  </si>
  <si>
    <t>https://web.hungryhub.com/restaurants/tae-chew-chinese-restaurant</t>
  </si>
  <si>
    <t>Every Day a Friday: Gastropub</t>
  </si>
  <si>
    <t>https://web.hungryhub.com/restaurants/every-day-a-friday-gastropub</t>
  </si>
  <si>
    <t>Olive Greek &amp; Mediterranean Cuisine</t>
  </si>
  <si>
    <t>https://web.hungryhub.com/restaurants/olive-greek-mediterranean-cuisine</t>
  </si>
  <si>
    <t>0818169843 , 0823048707</t>
  </si>
  <si>
    <t>Octagon Bar</t>
  </si>
  <si>
    <t>https://web.hungryhub.com/restaurants/octagon-bar</t>
  </si>
  <si>
    <t>0888424044 , 0896866187</t>
  </si>
  <si>
    <t>Evening Cocktail Cruise</t>
  </si>
  <si>
    <t>https://web.hungryhub.com/restaurants/evening-cocktail-cruise</t>
  </si>
  <si>
    <t>0972388284 ,  0818612283</t>
  </si>
  <si>
    <t>Evening Champagne Taittinger Cruise</t>
  </si>
  <si>
    <t>https://web.hungryhub.com/restaurants/evening-champagne-taittinger-cruise</t>
  </si>
  <si>
    <t>0972388284 , 0818612283</t>
  </si>
  <si>
    <t>Dinner Champagne Taittinger Cruise</t>
  </si>
  <si>
    <t>https://web.hungryhub.com/restaurants/dinner-champagne-taittinger-cruise</t>
  </si>
  <si>
    <t>Outback Steakhouse</t>
  </si>
  <si>
    <t>เอาท์แบค สเต็กเฮ้าส์</t>
  </si>
  <si>
    <t>https://web.hungryhub.com/restaurants/outback-steakhouse-bangkok</t>
  </si>
  <si>
    <t>Rasa Khas Indonesian Restaurant</t>
  </si>
  <si>
    <t>https://web.hungryhub.com/restaurants/rasa-khas-indonesian-restaurant</t>
  </si>
  <si>
    <t>Beeston Cafe</t>
  </si>
  <si>
    <t>https://web.hungryhub.com/restaurants/beeston-cafe</t>
  </si>
  <si>
    <t>Yuutaro Central Embassy</t>
  </si>
  <si>
    <t>ยูทาโร่ เซ็นทรัล เอ็มบาสซี</t>
  </si>
  <si>
    <t>https://web.hungryhub.com/restaurants/yuutaro-central-embassy-bangkok</t>
  </si>
  <si>
    <t>0899223323 , 0897644571, 0989700887</t>
  </si>
  <si>
    <t>CLOUD47 - Casual Rooftop Bar</t>
  </si>
  <si>
    <t>https://web.hungryhub.com/restaurants/cloud47-casual-rooftop-bar</t>
  </si>
  <si>
    <t>Pizza King Thonglor</t>
  </si>
  <si>
    <t>https://web.hungryhub.com/restaurants/pizza-king-thonglor</t>
  </si>
  <si>
    <t>Pizza King Sala Daeng</t>
  </si>
  <si>
    <t>https://web.hungryhub.com/restaurants/pizza-king-sala-daeng</t>
  </si>
  <si>
    <t>The Clock Out Wongwian Yai</t>
  </si>
  <si>
    <t>https://web.hungryhub.com/restaurants/the-clock-out-wongwian-yai</t>
  </si>
  <si>
    <t>Feeling Italian Restaurant Pizza</t>
  </si>
  <si>
    <t>https://web.hungryhub.com/restaurants/feeling-italian-restaurant-pizza</t>
  </si>
  <si>
    <t>Holy Shrimp Chaeng Wattana</t>
  </si>
  <si>
    <t>https://web.hungryhub.com/restaurants/holy-shrimp-chaeng-wattana</t>
  </si>
  <si>
    <t>AIKU Bar &amp; Restaurant</t>
  </si>
  <si>
    <t>ไอคุ บาร์ แอนด์ เรสเตอร์รอง</t>
  </si>
  <si>
    <t>https://web.hungryhub.com/restaurants/aiku-bar-restaurant-chiang-mai</t>
  </si>
  <si>
    <t>Dexter Cafe &amp; Bar</t>
  </si>
  <si>
    <t>https://web.hungryhub.com/restaurants/dexter-cafe-bar-bangkok</t>
  </si>
  <si>
    <t>Dinner Cruise with Hong Thaimee</t>
  </si>
  <si>
    <t>Dinner Champagne Taittinger Cruise Special Day</t>
  </si>
  <si>
    <t>https://web.hungryhub.com/restaurants/dinner-cruise-with-hong-thaimee</t>
  </si>
  <si>
    <t>DInner Champagne Taittinger Cruise Loy Krathong &amp; New Year Promotion</t>
  </si>
  <si>
    <t>https://web.hungryhub.com/restaurants/dinner-champagne-taittinger-cruise-loy-krathong-new-year-promotion</t>
  </si>
  <si>
    <t>Natsu Curry &amp; Ramen</t>
  </si>
  <si>
    <t>https://web.hungryhub.com/restaurants/natsu-curry-ramen</t>
  </si>
  <si>
    <t>Secret Retreats Demo</t>
  </si>
  <si>
    <t>https://web.hungryhub.com/restaurants/secret-retreats-demo</t>
  </si>
  <si>
    <t>La Creperie Siam Paragon</t>
  </si>
  <si>
    <t>ลา เครปเพอรี สยามพารากอน</t>
  </si>
  <si>
    <t>https://web.hungryhub.com/restaurants/la-creperie-siam-paragon-bangkok</t>
  </si>
  <si>
    <t>Hickory The Ribs Specialist (Nana)</t>
  </si>
  <si>
    <t>https://web.hungryhub.com/restaurants/hickory-the-ribs-specialist-nana</t>
  </si>
  <si>
    <t>https://web.hungryhub.com/restaurants/indian-host-547</t>
  </si>
  <si>
    <t>The Cured Chamber</t>
  </si>
  <si>
    <t>https://web.hungryhub.com/restaurants/the-cured-chamber</t>
  </si>
  <si>
    <t>Breizh Crêpes</t>
  </si>
  <si>
    <t>https://web.hungryhub.com/restaurants/breizh-crepes-bangkok</t>
  </si>
  <si>
    <t>Supanniga Thonglor</t>
  </si>
  <si>
    <t>ห้องทานข้าวสุพรรณิการ์ ทองหล่อ</t>
  </si>
  <si>
    <t>https://web.hungryhub.com/restaurants/supanniga-thonglor-bangkok</t>
  </si>
  <si>
    <t>0974164963 , 0909152186</t>
  </si>
  <si>
    <t>The Kebabry</t>
  </si>
  <si>
    <t>https://web.hungryhub.com/restaurants/the-kebabry</t>
  </si>
  <si>
    <t>Soul Food Mahanakorn Chef's Menu</t>
  </si>
  <si>
    <t>https://web.hungryhub.com/restaurants/soul-food-mahanakorn-chef-s-menu</t>
  </si>
  <si>
    <t>Tatsumi Japanese Cuisine</t>
  </si>
  <si>
    <t>ทัตสึมิ โรงแรมปทุมวัน ปริ๊นเซส</t>
  </si>
  <si>
    <t>https://web.hungryhub.com/restaurants/tatsumi-japanese-cuisine-bangkok</t>
  </si>
  <si>
    <t>Audrey Cafe Zpell Future Park Rangsit</t>
  </si>
  <si>
    <t>ออเดรย์ คาเฟ่ สเปลล์ฟิวเจอร์ปาร์ค รังสิต</t>
  </si>
  <si>
    <t>https://web.hungryhub.com/restaurants/audrey-cafe-zpell-future-park-rangsit-bangkok</t>
  </si>
  <si>
    <t>Amano Thai European Contemporary Cuisine</t>
  </si>
  <si>
    <t>https://web.hungryhub.com/restaurants/amano-thai-european-contemporary-cuisine</t>
  </si>
  <si>
    <t>Phuket Town All You Can Eat</t>
  </si>
  <si>
    <t>https://web.hungryhub.com/restaurants/phuket-town-all-you-can-eat</t>
  </si>
  <si>
    <t>Ippudo Central Embassy</t>
  </si>
  <si>
    <t>https://web.hungryhub.com/restaurants/ippudo-central-embassy</t>
  </si>
  <si>
    <t>062 7620111</t>
  </si>
  <si>
    <t>Super Seoul</t>
  </si>
  <si>
    <t>https://web.hungryhub.com/restaurants/super-seoul</t>
  </si>
  <si>
    <t>Roots</t>
  </si>
  <si>
    <t>รูทส์</t>
  </si>
  <si>
    <t>https://web.hungryhub.com/restaurants/roots-bangkok</t>
  </si>
  <si>
    <t>Evening Cocktail Cruise HOT DEAL</t>
  </si>
  <si>
    <t>https://web.hungryhub.com/restaurants/evening-cocktail-cruise-hot-deal</t>
  </si>
  <si>
    <t>Loop Italian Restaurant</t>
  </si>
  <si>
    <t>https://web.hungryhub.com/restaurants/loop-italian-restaurant</t>
  </si>
  <si>
    <t>Madam T</t>
  </si>
  <si>
    <t>https://web.hungryhub.com/restaurants/madam-t</t>
  </si>
  <si>
    <t>Quaint Bangkok</t>
  </si>
  <si>
    <t>https://web.hungryhub.com/restaurants/quaint-bangkok</t>
  </si>
  <si>
    <t>Madame Shawn</t>
  </si>
  <si>
    <t>https://web.hungryhub.com/restaurants/madame-shawn</t>
  </si>
  <si>
    <t>Num Tao Pu Pla (น้ำเต้าปูปลา)</t>
  </si>
  <si>
    <t>https://web.hungryhub.com/restaurants/num-tao-pu-pla</t>
  </si>
  <si>
    <t>Salt // Pepper (Siam Paragon)</t>
  </si>
  <si>
    <t>ซอลท์ // เปปเปอร์ (สยามพารากอน)</t>
  </si>
  <si>
    <t>https://web.hungryhub.com/restaurants/salt-pepper-siam-paragon-bangkok</t>
  </si>
  <si>
    <t>097-017-9196</t>
  </si>
  <si>
    <t>Salt // Pepper (The Crystal SB Ratchapruek)</t>
  </si>
  <si>
    <t>ซอลท์ // เปปเปอร์ (เดอะ คริสตัล เอสบี ราชพฤกษ์)</t>
  </si>
  <si>
    <t>https://web.hungryhub.com/restaurants/salt-pepper-the-crystal-sb-ratchapruek-bangkok</t>
  </si>
  <si>
    <t>Hong Kong Noodle (Siam Square One)</t>
  </si>
  <si>
    <t>ฮ่องกงนู้ดเดิ้ล (สยามสแควร์วัน)</t>
  </si>
  <si>
    <t>https://web.hungryhub.com/restaurants/hong-kong-noodle-siam-square-one-bangkok</t>
  </si>
  <si>
    <t>Hong Kong Noodle (Future Park Rangsit)</t>
  </si>
  <si>
    <t>ฮ่องกงนู้ดเดิ้ล (ฟิวเจอร์พาร์ครังสิต)</t>
  </si>
  <si>
    <t>https://web.hungryhub.com/restaurants/hong-kong-noodle-future-park-rangsit-bangkok</t>
  </si>
  <si>
    <t>Barcelona Gaudi</t>
  </si>
  <si>
    <t>https://web.hungryhub.com/restaurants/barcelona-gaudi</t>
  </si>
  <si>
    <t>Supanniga Eating Room by Khun Yai, Tha Tien (Ground Floor)</t>
  </si>
  <si>
    <t>https://web.hungryhub.com/restaurants/supanniga-eating-room-by-khun-yai-tha-tien-ground-floor</t>
  </si>
  <si>
    <t>020154224, 027147608</t>
  </si>
  <si>
    <t>WATA Fusion Restaurant</t>
  </si>
  <si>
    <t>https://web.hungryhub.com/restaurants/wata-fusion-restaurant</t>
  </si>
  <si>
    <t>Yuujou Ramen Asok</t>
  </si>
  <si>
    <t>https://web.hungryhub.com/restaurants/yuujou-ramen-asok</t>
  </si>
  <si>
    <t>Yuujou Ramen Kaset</t>
  </si>
  <si>
    <t>https://web.hungryhub.com/restaurants/yuujou-ramen-kaset</t>
  </si>
  <si>
    <t>Maisen Siam Square One</t>
  </si>
  <si>
    <t>ไมเซน สยามสแควร์วัน</t>
  </si>
  <si>
    <t>https://web.hungryhub.com/restaurants/maisen-siam-square-one-bangkok</t>
  </si>
  <si>
    <t>Sea Truffles Seafood Bar</t>
  </si>
  <si>
    <t>https://web.hungryhub.com/restaurants/sea-truffles-seafood-bar-bangkok</t>
  </si>
  <si>
    <t>Bake Bar (Siam Square One)</t>
  </si>
  <si>
    <t>https://web.hungryhub.com/restaurants/bake-bar-siam-square-one-bangkok</t>
  </si>
  <si>
    <t>Bake Bar Central Pinklao</t>
  </si>
  <si>
    <t>https://web.hungryhub.com/restaurants/bake-bar-central-pinklao</t>
  </si>
  <si>
    <t>Bake Bar Central Bangna</t>
  </si>
  <si>
    <t>https://web.hungryhub.com/restaurants/bake-bar-central-bangna</t>
  </si>
  <si>
    <t>Audrey Cafe (Central WestGate)</t>
  </si>
  <si>
    <t>ออเดรย์ คาเฟ่ เซ็นทรัล เวสต์เกต</t>
  </si>
  <si>
    <t>https://web.hungryhub.com/restaurants/audrey-cafe-central-westgate-bangkok</t>
  </si>
  <si>
    <t>Maisen EmQuartier</t>
  </si>
  <si>
    <t>ไมเซน เอ็มควอเทียร์</t>
  </si>
  <si>
    <t>https://web.hungryhub.com/restaurants/maisen-emquartier-bangkok</t>
  </si>
  <si>
    <t>Noi Kwa Roi (Sukhumvit 43)</t>
  </si>
  <si>
    <t>น้อยกว่าร้อย (สุขุมวิท 43)</t>
  </si>
  <si>
    <t>https://web.hungryhub.com/restaurants/noi-kwa-roi-sukhumvit-43-bangkok</t>
  </si>
  <si>
    <t>Nara Siam paragon</t>
  </si>
  <si>
    <t>https://web.hungryhub.com/restaurants/nara-siam-paragon</t>
  </si>
  <si>
    <t>Hungry Eye</t>
  </si>
  <si>
    <t>https://web.hungryhub.com/restaurants/hungry-eye</t>
  </si>
  <si>
    <t>Honey Bear Bistro</t>
  </si>
  <si>
    <t>https://web.hungryhub.com/restaurants/honey-bear-bistro-bangkok</t>
  </si>
  <si>
    <t>HOBS CentralWorld</t>
  </si>
  <si>
    <t>ฮ็อบ เซ็นทรัลเวิลด์</t>
  </si>
  <si>
    <t>https://web.hungryhub.com/restaurants/hobs-centralworld-bangkok</t>
  </si>
  <si>
    <t>Siam Plug-In Cafe &amp; Bistro</t>
  </si>
  <si>
    <t>สยามปลั๊กอิน คาเฟ่ แอนด์ บิสโทร</t>
  </si>
  <si>
    <t>https://web.hungryhub.com/restaurants/siam-plug-in-cafe-bistro-bangkok</t>
  </si>
  <si>
    <t>HUNGRY HUB DEMO</t>
  </si>
  <si>
    <t>https://web.hungryhub.com/restaurants/hungry-hub-demo-589</t>
  </si>
  <si>
    <t>Dal Dal Korean Restaurant</t>
  </si>
  <si>
    <t>https://web.hungryhub.com/restaurants/dal-dal-korean-restaurant-bangkok-thailand</t>
  </si>
  <si>
    <t>Maisen The Crystal Park</t>
  </si>
  <si>
    <t>ไมเซน เดอะ คริสตัล พาร์ค</t>
  </si>
  <si>
    <t>https://web.hungryhub.com/restaurants/maisen-the-crystal-park-bangkok</t>
  </si>
  <si>
    <t>Checkmate Bar &amp; Bistro Asiatique</t>
  </si>
  <si>
    <t>เช็คเมท บาร์ แอนด์ บิสโทร เอเชียทีค</t>
  </si>
  <si>
    <t>https://web.hungryhub.com/restaurants/checkmate-bar-bistro-asiatique-bangkok</t>
  </si>
  <si>
    <t>Desi Beats</t>
  </si>
  <si>
    <t>https://web.hungryhub.com/restaurants/desi-beats-bangkok</t>
  </si>
  <si>
    <t>Taihei @ Banyan Tree</t>
  </si>
  <si>
    <t>ห้องอาหารไทเฮ @ โรงแรมบันยันทรี</t>
  </si>
  <si>
    <t>https://web.hungryhub.com/restaurants/taihei-banyan-tree-bangkok</t>
  </si>
  <si>
    <t>Nuvola Caffè Milanese</t>
  </si>
  <si>
    <t>นูโวลา คาเฟ่ มิลาเนส</t>
  </si>
  <si>
    <t>https://web.hungryhub.com/restaurants/nuvola-caffe-milanese-bangkok</t>
  </si>
  <si>
    <t>Smokin' Patty &amp; Osteria</t>
  </si>
  <si>
    <t>https://web.hungryhub.com/restaurants/smokin-patty-osteria</t>
  </si>
  <si>
    <t>Wicked</t>
  </si>
  <si>
    <t>https://web.hungryhub.com/restaurants/wicked-bangkok</t>
  </si>
  <si>
    <t>Celeb E-San</t>
  </si>
  <si>
    <t>เซเลบอีสาน</t>
  </si>
  <si>
    <t>https://web.hungryhub.com/restaurants/celeb-e-san-bangkok</t>
  </si>
  <si>
    <t>Seng Huat Bak Kut Teh SHOW DC</t>
  </si>
  <si>
    <t>https://web.hungryhub.com/restaurants/seng-huat-bak-kut-teh-show-dc-bangkok</t>
  </si>
  <si>
    <t>Seng Huat Bak Kut Teh Thiam Ruam Mit</t>
  </si>
  <si>
    <t>https://web.hungryhub.com/restaurants/seng-huat-bak-kut-teh-thiam-ruam-mit-bangkok</t>
  </si>
  <si>
    <t>NoWhere Ekkamai</t>
  </si>
  <si>
    <t>https://web.hungryhub.com/restaurants/nowhere-ekkamai</t>
  </si>
  <si>
    <t>Ribstory</t>
  </si>
  <si>
    <t>ริบสตอรี่</t>
  </si>
  <si>
    <t>https://web.hungryhub.com/restaurants/ribstory-bangkok</t>
  </si>
  <si>
    <t>Masu Maki &amp; Sushi Bar</t>
  </si>
  <si>
    <t>มาสุ มากิ แอนด์ ซูชิบาร์</t>
  </si>
  <si>
    <t>https://web.hungryhub.com/restaurants/masu-maki-sushi-bar-bangkok</t>
  </si>
  <si>
    <t>Niku Don I'm Park</t>
  </si>
  <si>
    <t>https://web.hungryhub.com/restaurants/niku-don-i-m-park-bangkok</t>
  </si>
  <si>
    <t>Niku Don The Mall Ngamwongwan</t>
  </si>
  <si>
    <t>https://web.hungryhub.com/restaurants/niku-don-the-mall-ngamwongwan</t>
  </si>
  <si>
    <t>Rusty Cafe Bar and Bistro</t>
  </si>
  <si>
    <t>https://web.hungryhub.com/restaurants/rusty-cafe-bar-and-bistro-bangkok</t>
  </si>
  <si>
    <t>Anna &amp; Charlie's Cafe</t>
  </si>
  <si>
    <t>https://web.hungryhub.com/restaurants/anna-charlie-s-cafe-bangkok</t>
  </si>
  <si>
    <t>MontBlanc Garden Kitchen</t>
  </si>
  <si>
    <t>https://web.hungryhub.com/restaurants/montblanc-garden-kitchen</t>
  </si>
  <si>
    <t>053 010 638</t>
  </si>
  <si>
    <t>Samsi CoCo Korean Fried Chicken</t>
  </si>
  <si>
    <t>https://web.hungryhub.com/restaurants/samsi-coco-korean-fried-chicken</t>
  </si>
  <si>
    <t>Sea Breeze Seafood</t>
  </si>
  <si>
    <t>ซีบรีส ซีฟู้ด</t>
  </si>
  <si>
    <t>https://web.hungryhub.com/restaurants/sea-breeze-seafood-bangkok</t>
  </si>
  <si>
    <t>Sapori D' Italia (Kiree Thara)</t>
  </si>
  <si>
    <t>https://web.hungryhub.com/restaurants/sapori-d-italia-kiree-thara-chiang-mai</t>
  </si>
  <si>
    <t>Sea Sour Sab</t>
  </si>
  <si>
    <t>https://web.hungryhub.com/restaurants/sea-sour-sab-bangkok</t>
  </si>
  <si>
    <t>Pizzeria Giotto</t>
  </si>
  <si>
    <t>พิซซาเรีย จ็อตโต้</t>
  </si>
  <si>
    <t>https://web.hungryhub.com/restaurants/pizzeria-giotto-chiang-mai</t>
  </si>
  <si>
    <t>Cilantro Asian Fusion</t>
  </si>
  <si>
    <t>https://web.hungryhub.com/restaurants/cilantro-asian-fusion</t>
  </si>
  <si>
    <t>Salt // Pepper (Central World)</t>
  </si>
  <si>
    <t>ซอลท์ // เปปเปอร์ (เซ็นทรัลเวิลด์)</t>
  </si>
  <si>
    <t>https://web.hungryhub.com/restaurants/salt-pepper-central-world-bangkok</t>
  </si>
  <si>
    <t>Cake shop</t>
  </si>
  <si>
    <t>https://web.hungryhub.com/restaurants/cake-shop-bangkok</t>
  </si>
  <si>
    <t>Eat@Nine</t>
  </si>
  <si>
    <t>https://web.hungryhub.com/restaurants/eat-nine-bangkok</t>
  </si>
  <si>
    <t>Maisen J Avenue Thonglor</t>
  </si>
  <si>
    <t>ไมเซน เจ อเวนิว ทองหล่อ</t>
  </si>
  <si>
    <t>https://web.hungryhub.com/restaurants/maisen-j-avenue-thonglor-bangkok</t>
  </si>
  <si>
    <t>Siam Royale</t>
  </si>
  <si>
    <t>https://web.hungryhub.com/restaurants/siam-royale</t>
  </si>
  <si>
    <t>Pam Pam</t>
  </si>
  <si>
    <t>https://web.hungryhub.com/restaurants/pam-pam</t>
  </si>
  <si>
    <t>Sweet Planet</t>
  </si>
  <si>
    <t>https://web.hungryhub.com/restaurants/sweet-planet</t>
  </si>
  <si>
    <t>YoYo Fruit &amp; More</t>
  </si>
  <si>
    <t>https://web.hungryhub.com/restaurants/yoyo-fruit-more</t>
  </si>
  <si>
    <t>Yue Kee</t>
  </si>
  <si>
    <t>https://web.hungryhub.com/restaurants/yue-kee</t>
  </si>
  <si>
    <t>Incheon Chicken</t>
  </si>
  <si>
    <t>https://web.hungryhub.com/restaurants/incheon-chicken</t>
  </si>
  <si>
    <t>Diamond D</t>
  </si>
  <si>
    <t>https://web.hungryhub.com/restaurants/diamond-d</t>
  </si>
  <si>
    <t>Rice Baga</t>
  </si>
  <si>
    <t>ไรซ์บาก้า โชว์ดีซี</t>
  </si>
  <si>
    <t>https://web.hungryhub.com/restaurants/rice-baga-bangkok</t>
  </si>
  <si>
    <t>Mahi Restaurant</t>
  </si>
  <si>
    <t>https://web.hungryhub.com/restaurants/mahi-restaurant</t>
  </si>
  <si>
    <t>Krua Wandee</t>
  </si>
  <si>
    <t>https://web.hungryhub.com/restaurants/krua-wandee</t>
  </si>
  <si>
    <t>096-857-7706, 081-642-6545</t>
  </si>
  <si>
    <t>Tanavakatsu &amp; Wangseong</t>
  </si>
  <si>
    <t>https://web.hungryhub.com/restaurants/tanavakatsu-wangseong</t>
  </si>
  <si>
    <t>UTSAV</t>
  </si>
  <si>
    <t>https://web.hungryhub.com/restaurants/utsav</t>
  </si>
  <si>
    <t>Larb Loi</t>
  </si>
  <si>
    <t>https://web.hungryhub.com/restaurants/larb-loi</t>
  </si>
  <si>
    <t>Layers Rustic Mediterranean</t>
  </si>
  <si>
    <t>https://web.hungryhub.com/restaurants/layers-rustic-mediterranean</t>
  </si>
  <si>
    <t>‭0887521510‬</t>
  </si>
  <si>
    <t>After the Rain</t>
  </si>
  <si>
    <t>https://web.hungryhub.com/restaurants/after-the-rain</t>
  </si>
  <si>
    <t>Town Tree Garden &amp; Restaurant</t>
  </si>
  <si>
    <t>https://web.hungryhub.com/restaurants/town-tree-garden-restaurant-bangkok</t>
  </si>
  <si>
    <t>Camp Curry</t>
  </si>
  <si>
    <t>https://web.hungryhub.com/restaurants/camp-curry-bangkok</t>
  </si>
  <si>
    <t>Indian Essence Art</t>
  </si>
  <si>
    <t>https://web.hungryhub.com/restaurants/indian-essence-art-bangkok</t>
  </si>
  <si>
    <t>Fat Duck Kitchen &amp; Bar</t>
  </si>
  <si>
    <t>https://web.hungryhub.com/restaurants/fat-duck-kitchen-bar-bangkok</t>
  </si>
  <si>
    <t>Maisen Central Embassy</t>
  </si>
  <si>
    <t>ไมเซน เซ็นทรัล เอ็มบาสซี</t>
  </si>
  <si>
    <t>https://web.hungryhub.com/restaurants/maisen-central-embassy-bangkok</t>
  </si>
  <si>
    <t>Salad Ville</t>
  </si>
  <si>
    <t>https://web.hungryhub.com/restaurants/salad-ville-bangkok</t>
  </si>
  <si>
    <t>180 Sky Lounge</t>
  </si>
  <si>
    <t>180° สกายเลาจน์ รูฟท็อป</t>
  </si>
  <si>
    <t>https://web.hungryhub.com/restaurants/180-sky-lounge-bangkok</t>
  </si>
  <si>
    <t>Chillz Restaurant Legacy Suites Hotel</t>
  </si>
  <si>
    <t>https://web.hungryhub.com/restaurants/chillz-restaurant-legacy-suites-hotel-bangkok</t>
  </si>
  <si>
    <t>Enoteca Great Fine Wine Italian Restaurant</t>
  </si>
  <si>
    <t>อิโนติก้า เกรท ไฟน์ ไวน์ อิตาเลียน เรสเตอรองท์</t>
  </si>
  <si>
    <t>https://web.hungryhub.com/restaurants/enoteca-great-fine-wine-italian-restaurant-chiang-mai</t>
  </si>
  <si>
    <t>Truffles Bar &amp; Ristorante</t>
  </si>
  <si>
    <t>https://web.hungryhub.com/restaurants/truffles-bar-ristorante-bangkok</t>
  </si>
  <si>
    <t>Shiso Delight Admiral Premier Hotel</t>
  </si>
  <si>
    <t>https://web.hungryhub.com/restaurants/shiso-delight-admiral-premier-hotel</t>
  </si>
  <si>
    <t>Tabloid Bar &amp; Bistro Galleria 12 Hotel</t>
  </si>
  <si>
    <t>https://web.hungryhub.com/restaurants/tabloid-bar-bistro-galleria-12-hotel</t>
  </si>
  <si>
    <t>Citrus Cafe Citrus 13 Hotel</t>
  </si>
  <si>
    <t>https://web.hungryhub.com/restaurants/citrus-cafe-citrus-13-hotel</t>
  </si>
  <si>
    <t>Tim Ho Wan Terminal 21</t>
  </si>
  <si>
    <t>ทิม โฮ วาน เทอร์มินอล 21</t>
  </si>
  <si>
    <t>https://web.hungryhub.com/restaurants/tim-ho-wan-terminal-21-bangkok</t>
  </si>
  <si>
    <t>Tim Ho Wan Gateway Ekamai</t>
  </si>
  <si>
    <t>ทิม โฮ วาน เกตเวย์ เอกมัย</t>
  </si>
  <si>
    <t>https://web.hungryhub.com/restaurants/tim-ho-wan-gateway-ekamai-bangkok</t>
  </si>
  <si>
    <t>Tim Ho Wan The Street Ratchada</t>
  </si>
  <si>
    <t>ทิม โฮ วาน เดอะสตรีท รัชดา</t>
  </si>
  <si>
    <t>https://web.hungryhub.com/restaurants/tim-ho-wan-the-street-ratchada-bangkok</t>
  </si>
  <si>
    <t>Mengjai</t>
  </si>
  <si>
    <t>Kozy Japanese Restaurant</t>
  </si>
  <si>
    <t>https://web.hungryhub.com/restaurants/kozy-japanese-restaurant-bangkok</t>
  </si>
  <si>
    <t>Gismo</t>
  </si>
  <si>
    <t>กิสโม่</t>
  </si>
  <si>
    <t>https://web.hungryhub.com/restaurants/gismo-bangkok</t>
  </si>
  <si>
    <t>https://web.hungryhub.com/restaurants/not-use-bangkok-thailand-654</t>
  </si>
  <si>
    <t>My Vietnamese Food Restaurant</t>
  </si>
  <si>
    <t>ร้านอาหารมายเวียดนาม</t>
  </si>
  <si>
    <t>https://web.hungryhub.com/restaurants/my-vietnamese-food-restaurant-chiang-mai</t>
  </si>
  <si>
    <t>Rocky Rooster Cafe</t>
  </si>
  <si>
    <t>https://web.hungryhub.com/restaurants/rocky-rooster-cafe-bangkok</t>
  </si>
  <si>
    <t>Kamwhan Restaurant</t>
  </si>
  <si>
    <t>https://web.hungryhub.com/restaurants/kamwhan-restaurant-chiang-mai</t>
  </si>
  <si>
    <t>AVRA Greek Restaurant</t>
  </si>
  <si>
    <t>https://web.hungryhub.com/restaurants/avra-greek-restaurant-bangkok</t>
  </si>
  <si>
    <t>Jarid Thai Fine Wines</t>
  </si>
  <si>
    <t>https://web.hungryhub.com/restaurants/jarid-thai-fine-wines-chiang-mai</t>
  </si>
  <si>
    <t>Bar B Q Plaza Terminal 21</t>
  </si>
  <si>
    <t>https://web.hungryhub.com/restaurants/bar-b-q-plaza-terminal-21-bangkok</t>
  </si>
  <si>
    <t>Bar B Q Plaza Wong Wian Yai</t>
  </si>
  <si>
    <t>https://web.hungryhub.com/restaurants/bar-b-q-plaza-wong-wian-yai-bangkok</t>
  </si>
  <si>
    <t>Clik</t>
  </si>
  <si>
    <t>https://web.hungryhub.com/restaurants/clik-bangkok</t>
  </si>
  <si>
    <t>Ki-Shin</t>
  </si>
  <si>
    <t>คิ-ชิน</t>
  </si>
  <si>
    <t>https://web.hungryhub.com/restaurants/ki-shin-bangkok</t>
  </si>
  <si>
    <t>Pizza Connection</t>
  </si>
  <si>
    <t>พิซซ่า คอนเนคชั่น</t>
  </si>
  <si>
    <t>https://web.hungryhub.com/restaurants/pizza-connection-bangkok</t>
  </si>
  <si>
    <t>Moomin Cafe</t>
  </si>
  <si>
    <t>มูมิน คาเฟ่</t>
  </si>
  <si>
    <t>https://web.hungryhub.com/restaurants/moomin-cafe-bangkok</t>
  </si>
  <si>
    <t>Accha Indian Cuisine</t>
  </si>
  <si>
    <t>https://web.hungryhub.com/restaurants/accha-indian-cuisine-chiang-mai</t>
  </si>
  <si>
    <t>Gourmet Cafe</t>
  </si>
  <si>
    <t>https://web.hungryhub.com/restaurants/gourmet-cafe-bangkok</t>
  </si>
  <si>
    <t>Mori Korean Restaurant</t>
  </si>
  <si>
    <t>https://web.hungryhub.com/restaurants/mori-korean-restaurant-chiang-mai</t>
  </si>
  <si>
    <t>Tropical Max @ Zenith Sukhumvit Hotel</t>
  </si>
  <si>
    <t>ห้องอาหารทรอปิคอลแมกซ์ @ โรงแรมซีนิทสุขุมวิท</t>
  </si>
  <si>
    <t>https://web.hungryhub.com/restaurants/tropical-max-zenith-sukhumvit-hotel-bangkok</t>
  </si>
  <si>
    <t>Bbao Bbao Ekamai</t>
  </si>
  <si>
    <t>https://web.hungryhub.com/restaurants/bbao-bbao-ekamai-bangkok</t>
  </si>
  <si>
    <t>Bbao Bbao Central Pinklao</t>
  </si>
  <si>
    <t>เบาเบา เซ็นทรัลปิ่นเกล้า</t>
  </si>
  <si>
    <t>https://web.hungryhub.com/restaurants/bbao-bbao-central-pinklao-bangkok</t>
  </si>
  <si>
    <t>Bbao Bbao JJ green</t>
  </si>
  <si>
    <t>เบาเบา เจเจกรีน</t>
  </si>
  <si>
    <t>https://web.hungryhub.com/restaurants/bbao-bbao-jj-green-bangkok</t>
  </si>
  <si>
    <t>Boon Tong Kee Central Pinklao</t>
  </si>
  <si>
    <t>บุญตงกี่ เซ็นทรัลปิ่นเกล้า</t>
  </si>
  <si>
    <t>https://web.hungryhub.com/restaurants/boon-tong-kee-central-pinklao-bangkok</t>
  </si>
  <si>
    <t>0809930786 ,  0638242939</t>
  </si>
  <si>
    <t>Candy Crepe Central Embassy</t>
  </si>
  <si>
    <t>แคนดี้เครป เซ็นทรัล เอ็มบาสซี</t>
  </si>
  <si>
    <t>https://web.hungryhub.com/restaurants/candy-crepe-central-embassy-bangkok</t>
  </si>
  <si>
    <t>Candy Crepe King Kaeo 40/2</t>
  </si>
  <si>
    <t>แคนดี้เครป กิ่งแก้ว 40/2</t>
  </si>
  <si>
    <t>https://web.hungryhub.com/restaurants/candy-crepe-king-kaeo-40-2-bangkok</t>
  </si>
  <si>
    <t>Liu Xiang Fong Zpell</t>
  </si>
  <si>
    <t>หลิว เซียง ฟง Zpell</t>
  </si>
  <si>
    <t>https://web.hungryhub.com/restaurants/liu-xiang-fong-zpell-bangkok</t>
  </si>
  <si>
    <t>Umenohana Thonglor</t>
  </si>
  <si>
    <t>อุเมะโนะฮานะ ทองหล่อ</t>
  </si>
  <si>
    <t>https://web.hungryhub.com/restaurants/umenohana-thonglor-bangkok</t>
  </si>
  <si>
    <t>Arno's (Suanplu)</t>
  </si>
  <si>
    <t>อาร์โนส์ (สวนพลู)</t>
  </si>
  <si>
    <t>https://web.hungryhub.com/restaurants/arno-s-suanplu-bangkok-thailand-685</t>
  </si>
  <si>
    <t>jantip@hungryhub.com</t>
  </si>
  <si>
    <t>Arno’s (Naradhiwat Soi 20)</t>
  </si>
  <si>
    <t>อาร์โนส์ (นราธิวาส ซ.20)</t>
  </si>
  <si>
    <t>https://web.hungryhub.com/restaurants/arno-s-naradhiwat-soi-20-bangkok</t>
  </si>
  <si>
    <t>0952528992,0826267799,  0638242939</t>
  </si>
  <si>
    <t>Maki on Fifth</t>
  </si>
  <si>
    <t>มากิ ออน ฟิฟธ์</t>
  </si>
  <si>
    <t>https://web.hungryhub.com/restaurants/maki-on-fifth-bangkok</t>
  </si>
  <si>
    <t>Cafe DinDin</t>
  </si>
  <si>
    <t>คาเฟ่ดินดิน</t>
  </si>
  <si>
    <t>https://web.hungryhub.com/restaurants/cafe-dindin-bangkok</t>
  </si>
  <si>
    <t>OH CHIC Eatery &amp; Social bar</t>
  </si>
  <si>
    <t>https://web.hungryhub.com/restaurants/oh-chic-eatery-social-bar-bangkok</t>
  </si>
  <si>
    <t>Beirut Sukhumvit 39</t>
  </si>
  <si>
    <t>เบรุต สุขุมวิท 39</t>
  </si>
  <si>
    <t>https://web.hungryhub.com/restaurants/beirut-sukhumvit-39-bangkok</t>
  </si>
  <si>
    <t>Yung Siam Thai Cuisine</t>
  </si>
  <si>
    <t>ยุ้งสยาม ไทยคูวซีน</t>
  </si>
  <si>
    <t>https://web.hungryhub.com/restaurants/yung-siam-thai-cuisine-bangkok</t>
  </si>
  <si>
    <t>Hongmin (Big C Extra Rama 4)</t>
  </si>
  <si>
    <t>ฮองมิน (บิ๊กซีเอ็กซ์ตร้า พระราม 4)</t>
  </si>
  <si>
    <t>https://web.hungryhub.com/restaurants/hongmin-big-c-extra-rama-4-bangkok</t>
  </si>
  <si>
    <t>Hongmin Central Bangna</t>
  </si>
  <si>
    <t>ฮองมิน เซ็นทรัลบางนา</t>
  </si>
  <si>
    <t>https://web.hungryhub.com/restaurants/hongmin-central-bangna-bangkok</t>
  </si>
  <si>
    <t>Hongmin The Paseo Town</t>
  </si>
  <si>
    <t>ฮองมิน เดอะ พาซิโอ ทาวน์</t>
  </si>
  <si>
    <t>https://web.hungryhub.com/restaurants/hongmin-the-paseo-town-bangkok</t>
  </si>
  <si>
    <t>Lemongrass</t>
  </si>
  <si>
    <t>ตะไคร้หอม</t>
  </si>
  <si>
    <t>https://web.hungryhub.com/restaurants/lemongrass-bangkok</t>
  </si>
  <si>
    <t>Villa De Bear</t>
  </si>
  <si>
    <t>วิลล่า เดอ แบร์</t>
  </si>
  <si>
    <t>https://web.hungryhub.com/restaurants/villa-de-bear-bangkok</t>
  </si>
  <si>
    <t>Baipoh</t>
  </si>
  <si>
    <t>https://web.hungryhub.com/restaurants/baipoh-bangkok</t>
  </si>
  <si>
    <t>Yuzawa</t>
  </si>
  <si>
    <t>ยูซาว่า</t>
  </si>
  <si>
    <t>https://web.hungryhub.com/restaurants/yuzawa-bangkok-thailand</t>
  </si>
  <si>
    <t>Sulbing Korean Dessert Cafe</t>
  </si>
  <si>
    <t>ซอลบิง โคเรียน ดีเซิร์ท คาเฟ่</t>
  </si>
  <si>
    <t>https://web.hungryhub.com/restaurants/sulbing-korean-dessert-cafe-bangkok</t>
  </si>
  <si>
    <t>Le Boeuf</t>
  </si>
  <si>
    <t>เลอเบิฟ</t>
  </si>
  <si>
    <t>https://web.hungryhub.com/restaurants/le-boeuf-bangkok</t>
  </si>
  <si>
    <t>Le Boeuf The Steak &amp; Fries Bistro Thonglor</t>
  </si>
  <si>
    <t>เลอเบิฟ เดอะ สเต็ก แอนด์ ฟราย บิสโทร ทองหล่อ</t>
  </si>
  <si>
    <t>https://web.hungryhub.com/restaurants/le-boeuf-the-steak-fries-bistro-thonglor-bangkok</t>
  </si>
  <si>
    <t>Khunn Zap Der</t>
  </si>
  <si>
    <t>ขุณแซ่บเด้อ</t>
  </si>
  <si>
    <t>https://web.hungryhub.com/restaurants/khunn-zap-der-bangkok</t>
  </si>
  <si>
    <t>Baan Aharn Thai Restaurant</t>
  </si>
  <si>
    <t>ร้านบ้านอาหารไทย</t>
  </si>
  <si>
    <t>https://web.hungryhub.com/restaurants/baan-aharn-thai-restaurant-bangkok</t>
  </si>
  <si>
    <t>Munch Room</t>
  </si>
  <si>
    <t>https://web.hungryhub.com/restaurants/munch-room-chiang-mai</t>
  </si>
  <si>
    <t>Forget Me Not (Muang Thong Thani)</t>
  </si>
  <si>
    <t>อย่าลืมฉัน (เมืองทองธานี)</t>
  </si>
  <si>
    <t>https://web.hungryhub.com/restaurants/forget-me-not-muang-thong-thani-bangkok</t>
  </si>
  <si>
    <t>Forget Me Not (Saphan Khwai)</t>
  </si>
  <si>
    <t>อย่าลืมฉัน (สะพานควาย)</t>
  </si>
  <si>
    <t>https://web.hungryhub.com/restaurants/forget-me-not-saphan-khwai-bangkok</t>
  </si>
  <si>
    <t>KrongKeaw25</t>
  </si>
  <si>
    <t>กรองแก้ว25</t>
  </si>
  <si>
    <t>https://web.hungryhub.com/restaurants/krongkeaw25-bangkok</t>
  </si>
  <si>
    <t>Na Chalong Eatery &amp; Cafe</t>
  </si>
  <si>
    <t>ณ ฉลอง</t>
  </si>
  <si>
    <t>https://web.hungryhub.com/restaurants/na-chalong-eatery-cafe-bangkok</t>
  </si>
  <si>
    <t>Baan Chalong</t>
  </si>
  <si>
    <t>บ้านฉลอง</t>
  </si>
  <si>
    <t>https://web.hungryhub.com/restaurants/baan-chalong-bangkok</t>
  </si>
  <si>
    <t>Noi Kwa Roi (Sukhumvit 22)</t>
  </si>
  <si>
    <t>น้อยกว่าร้อย (สุขุมวิท 22)</t>
  </si>
  <si>
    <t>https://web.hungryhub.com/restaurants/noi-kwa-roi-sukhumvit-22-bangkok</t>
  </si>
  <si>
    <t>Infusion Eatery &amp; Bar</t>
  </si>
  <si>
    <t>อินฟิวชั่น</t>
  </si>
  <si>
    <t>https://web.hungryhub.com/restaurants/infusion-eatery-bar-bangkok</t>
  </si>
  <si>
    <t>Townhouse</t>
  </si>
  <si>
    <t>https://web.hungryhub.com/restaurants/townhouse-bangkok</t>
  </si>
  <si>
    <t>Wang Jia Sha Siam Paragon</t>
  </si>
  <si>
    <t>หวัง เจีย ชา สยามพารากอน</t>
  </si>
  <si>
    <t>https://web.hungryhub.com/restaurants/wang-jia-sha-siam-paragon-bangkok</t>
  </si>
  <si>
    <t>Menya Itto</t>
  </si>
  <si>
    <t>https://web.hungryhub.com/restaurants/menya-itto-bangkok</t>
  </si>
  <si>
    <t>In The Mood For Love Sushi Bar &amp; Bistro</t>
  </si>
  <si>
    <t>อินเดอะมู้ดฟอร์เลิฟ วัน ซูชิบาร์</t>
  </si>
  <si>
    <t>https://web.hungryhub.com/restaurants/in-the-mood-for-love-sushi-bar-bistro-bangkok</t>
  </si>
  <si>
    <t>Passionate Chiang Mai</t>
  </si>
  <si>
    <t>ร้านหลงใหล เชียงใหม่</t>
  </si>
  <si>
    <t>https://web.hungryhub.com/restaurants/passionate-chiang-mai</t>
  </si>
  <si>
    <t>Seiryu Sushi Mercury Ville</t>
  </si>
  <si>
    <t>เซริว ซูชิ เมอร์คิวรี่ วิลล์</t>
  </si>
  <si>
    <t>https://web.hungryhub.com/restaurants/seiryu-sushi-mercury-ville-bangkok</t>
  </si>
  <si>
    <t>Savy</t>
  </si>
  <si>
    <t>https://web.hungryhub.com/restaurants/savy-bangkok</t>
  </si>
  <si>
    <t>Flava @ Dream Hotel</t>
  </si>
  <si>
    <t>ฟลาวา @ ดรีมโฮเต็ล</t>
  </si>
  <si>
    <t>https://web.hungryhub.com/restaurants/flava-dream-hotel-bangkok</t>
  </si>
  <si>
    <t>Hong Kong Noodle (Sena Fest)</t>
  </si>
  <si>
    <t>ฮ่องกงนู้ดเดิ้ล (เสนาเฟส)</t>
  </si>
  <si>
    <t>https://web.hungryhub.com/restaurants/hong-kong-noodle-sena-fest-bangkok</t>
  </si>
  <si>
    <t>Hong Kong Noodle (Hua Lamphong)</t>
  </si>
  <si>
    <t>ฮ่องกงนู้ดเดิ้ล (หัวลำโพง)</t>
  </si>
  <si>
    <t>https://web.hungryhub.com/restaurants/hong-kong-noodle-hua-lamphong-bangkok</t>
  </si>
  <si>
    <t>Hong Kong Noodle (PTT Kaset Nawamin)</t>
  </si>
  <si>
    <t>ฮ่องกงนู้ดเดิ้ล (ปตท. เกษตรนวมินทร์)</t>
  </si>
  <si>
    <t>https://web.hungryhub.com/restaurants/hong-kong-noodle-ptt-kaset-nawamin-bangkok</t>
  </si>
  <si>
    <t>Hong Kong Noodle (PTT Nuanchan)</t>
  </si>
  <si>
    <t>ฮ่องกงนู้ดเดิ้ล (ปตท. นวลจันทร์)</t>
  </si>
  <si>
    <t>https://web.hungryhub.com/restaurants/hong-kong-noodle-ptt-nuanchan-bangkok</t>
  </si>
  <si>
    <t>Hong Kong Noodle (PTT Bang Na)</t>
  </si>
  <si>
    <t>ฮ่องกงนู้ดเดิ้ล (ปตท. บางนา)</t>
  </si>
  <si>
    <t>https://web.hungryhub.com/restaurants/hong-kong-noodle-ptt-bang-na-bangkok</t>
  </si>
  <si>
    <t>Hong Kong Noodle (PTT Suksawat 30)</t>
  </si>
  <si>
    <t>ฮ่องกงนู้ดเดิ้ล (ปตท. สุขสวัสดิ์ 30)</t>
  </si>
  <si>
    <t>https://web.hungryhub.com/restaurants/hong-kong-noodle-ptt-suksawat-30-bangkok</t>
  </si>
  <si>
    <t>Hong Kong Noodle (Siam Square)</t>
  </si>
  <si>
    <t>ฮ่องกงนู้ดเดิ้ล (สยามสแควร์)</t>
  </si>
  <si>
    <t>https://web.hungryhub.com/restaurants/hong-kong-noodle-siam-square-bangkok</t>
  </si>
  <si>
    <t>Lazaza Eatery</t>
  </si>
  <si>
    <t>https://web.hungryhub.com/restaurants/lazaza-eatery-bangkok</t>
  </si>
  <si>
    <t>Supanniga Eating Room Tha Tien LOY KRATHONG</t>
  </si>
  <si>
    <t>https://web.hungryhub.com/restaurants/supanniga-eating-room-tha-tien-loy-krathong</t>
  </si>
  <si>
    <t>Supanniga Eating Room by Khun Yai, Tha Tien at Riva Arun New Year Eve Promotion</t>
  </si>
  <si>
    <t>https://web.hungryhub.com/restaurants/supanniga-eating-room-by-khun-yai-tha-tien-at-riva-arun-new-year-eve-promotion</t>
  </si>
  <si>
    <t>Dinner Champagne Taittinger Cruise HOT DEAL</t>
  </si>
  <si>
    <t>https://web.hungryhub.com/restaurants/dinner-champagne-taittinger-cruise-hot-deal</t>
  </si>
  <si>
    <t>Pillars Restaurant &amp; Bar @ Lohas Residences Sukhumvit Hotel</t>
  </si>
  <si>
    <t>พิลลาร์  @ โลฮาส เรสซิเดนซ์ สุขุมวิท</t>
  </si>
  <si>
    <t>https://web.hungryhub.com/restaurants/pillars-restaurant-bar-lohas-residences-sukhumvit-hotel-bangkok</t>
  </si>
  <si>
    <t>Evening Champagne Taittinger Cruise HOT DEAL</t>
  </si>
  <si>
    <t>https://web.hungryhub.com/restaurants/evening-champagne-taittinger-cruise-hot-deal</t>
  </si>
  <si>
    <t>KUTAI French Thai Cuisine</t>
  </si>
  <si>
    <t>https://web.hungryhub.com/restaurants/kutai-french-thai-cuisine-bangkok</t>
  </si>
  <si>
    <t>Louis Leeman Seafood</t>
  </si>
  <si>
    <t>หลุยส์ ลีแมน ซีฟู้ด</t>
  </si>
  <si>
    <t>https://web.hungryhub.com/restaurants/louis-leeman-seafood-bangkok</t>
  </si>
  <si>
    <t>Cafe Pla</t>
  </si>
  <si>
    <t>คาเฟ่ปลา</t>
  </si>
  <si>
    <t>https://web.hungryhub.com/restaurants/cafe-pla-bangkok</t>
  </si>
  <si>
    <t>Porwa Northern Thai Cuisine</t>
  </si>
  <si>
    <t>พอวา</t>
  </si>
  <si>
    <t>https://web.hungryhub.com/restaurants/porwa-northern-thai-cuisine-bangkok</t>
  </si>
  <si>
    <t>Supanniga Eating Room by Khun Yai, Tha Tien (Rooftop)</t>
  </si>
  <si>
    <t>https://web.hungryhub.com/restaurants/supanniga-eating-room-by-khun-yai-tha-tien-rooftop-bangkok</t>
  </si>
  <si>
    <t>Hongmin Central Pinklao</t>
  </si>
  <si>
    <t>ฮองมิน เซ็นทรัลปิ่นเกล้า</t>
  </si>
  <si>
    <t>https://web.hungryhub.com/restaurants/hongmin-central-pinklao-bangkok</t>
  </si>
  <si>
    <t>Bang Phlat, Bangkok Noi</t>
  </si>
  <si>
    <t>Junker and Bar</t>
  </si>
  <si>
    <t>จังเกอร์แอนด์บาร์</t>
  </si>
  <si>
    <t>https://web.hungryhub.com/restaurants/junker-and-bar-bangkok</t>
  </si>
  <si>
    <t>Forget Me Not (Soi Chula 50)</t>
  </si>
  <si>
    <t>อย่าลืมฉัน (ซอย จุฬาลงกรณ์ 50)</t>
  </si>
  <si>
    <t>https://web.hungryhub.com/restaurants/forget-me-not-soi-chula-50-bangkok</t>
  </si>
  <si>
    <t>Kruajiangmai</t>
  </si>
  <si>
    <t>ครัวเจียงใหม่</t>
  </si>
  <si>
    <t>https://web.hungryhub.com/restaurants/kruajiangmai-bangkok</t>
  </si>
  <si>
    <t>Schneider Haus</t>
  </si>
  <si>
    <t>ชไนเดอร์ เฮาส์</t>
  </si>
  <si>
    <t>https://web.hungryhub.com/restaurants/schneider-haus-bangkok</t>
  </si>
  <si>
    <t>Zaab Space</t>
  </si>
  <si>
    <t>แซ่บสเปส</t>
  </si>
  <si>
    <t>https://web.hungryhub.com/restaurants/zaab-space-bangkok</t>
  </si>
  <si>
    <t>Cali-Mex Bar &amp; Grill Sukhumvit Soi 22</t>
  </si>
  <si>
    <t>แคลิ-เม็กซ์ บาร์แอนด์กริลล์ สุขุมวิทซอย 22</t>
  </si>
  <si>
    <t>https://web.hungryhub.com/restaurants/cali-mex-bar-grill-sukhumvit-soi-22-bangkok</t>
  </si>
  <si>
    <t>The Fat Tap</t>
  </si>
  <si>
    <t>https://web.hungryhub.com/restaurants/the-fat-tap-bangkok</t>
  </si>
  <si>
    <t>Viet Cuisine (Central Rama 2)</t>
  </si>
  <si>
    <t>เวียตคูซีน (เซ็นทรัลพระราม 2)</t>
  </si>
  <si>
    <t>https://web.hungryhub.com/restaurants/viet-cuisine-central-rama-2-bangkok</t>
  </si>
  <si>
    <t>Viet Cuisine (Central Rama 3)</t>
  </si>
  <si>
    <t>เวียตคูซีน (เซ็นทรัลพระราม 3)</t>
  </si>
  <si>
    <t>https://web.hungryhub.com/restaurants/viet-cuisine-central-rama-3-bangkok</t>
  </si>
  <si>
    <t>Viet Cuisine (Fashion Island)</t>
  </si>
  <si>
    <t>เวียตคูซีน (แฟชั่นไอส์แลนด์)</t>
  </si>
  <si>
    <t>https://web.hungryhub.com/restaurants/viet-cuisine-fashion-island-bangkok</t>
  </si>
  <si>
    <t>Viet Cuisine (Mega Bangna)</t>
  </si>
  <si>
    <t>เวียตคูซีน (เมกาบางนา)</t>
  </si>
  <si>
    <t>https://web.hungryhub.com/restaurants/viet-cuisine-mega-bangna-bangkok</t>
  </si>
  <si>
    <t>Viet Cuisine (Esplanade Ratchada)</t>
  </si>
  <si>
    <t>เวียตคูซีน (เอสพลานาด รัชดาภิเษก)</t>
  </si>
  <si>
    <t>https://web.hungryhub.com/restaurants/viet-cuisine-esplanade-ratchada-bangkok</t>
  </si>
  <si>
    <t>Viet Cuisine (Future Park Rangsit)</t>
  </si>
  <si>
    <t>เวียตคูซีน (ฟิวเจอร์พาร์ครังสิต)</t>
  </si>
  <si>
    <t>https://web.hungryhub.com/restaurants/viet-cuisine-future-park-rangsit-bangkok</t>
  </si>
  <si>
    <t>Viet Cuisine ()</t>
  </si>
  <si>
    <t>เวียตคูซีน ()</t>
  </si>
  <si>
    <t>https://web.hungryhub.com/restaurants/viet-cuisine-bangkok</t>
  </si>
  <si>
    <t>Arno's (Wireless)</t>
  </si>
  <si>
    <t>อาร์โนส์  ถนนวิทยุ</t>
  </si>
  <si>
    <t>https://web.hungryhub.com/restaurants/arno-s-wireless-bangkok</t>
  </si>
  <si>
    <t>0902913597,  0638242939</t>
  </si>
  <si>
    <t>แซ่บคลาสสิก</t>
  </si>
  <si>
    <t>https://web.hungryhub.com/restaurants/zaap-classic-bangkok</t>
  </si>
  <si>
    <t>KinLum KinDee</t>
  </si>
  <si>
    <t>กิ๋นลำ กิ๋นดี</t>
  </si>
  <si>
    <t>https://web.hungryhub.com/restaurants/kinlum-kindee-chiang-mai</t>
  </si>
  <si>
    <t>Eat Viet</t>
  </si>
  <si>
    <t>https://web.hungryhub.com/restaurants/eat-viet-bangkok</t>
  </si>
  <si>
    <t>Dee Lite @ DoubleTree by Hilton Sukhumvit Bangkok</t>
  </si>
  <si>
    <t>ดีไลท์ @ โรงแรมดับเบิ้ลทรี บาย ฮิลตัน สุขุมวิท</t>
  </si>
  <si>
    <t>https://web.hungryhub.com/restaurants/dee-lite-doubletree-by-hilton-sukhumvit-bangkok</t>
  </si>
  <si>
    <t>Viet Concept</t>
  </si>
  <si>
    <t>https://web.hungryhub.com/restaurants/viet-concept-bangkok</t>
  </si>
  <si>
    <t>Fu Marn Lau @ The Twin Towers</t>
  </si>
  <si>
    <t>ฟุหมานเหลา @ โรงแรมเดอะ ทวิน ทาวเวอร์</t>
  </si>
  <si>
    <t>https://web.hungryhub.com/restaurants/fu-marn-lau-the-twin-towers-bangkok</t>
  </si>
  <si>
    <t>Gourmé Italia</t>
  </si>
  <si>
    <t>https://web.hungryhub.com/restaurants/gourme-italia-bangkok</t>
  </si>
  <si>
    <t>Niku Kappo</t>
  </si>
  <si>
    <t>นิกุคัปโปะ</t>
  </si>
  <si>
    <t>https://web.hungryhub.com/restaurants/niku-kappo-bangkok</t>
  </si>
  <si>
    <t>Banjoo BBQ</t>
  </si>
  <si>
    <t>https://web.hungryhub.com/restaurants/banjoo-bbq-bangkok</t>
  </si>
  <si>
    <t>Moo and More Yakiniku Buffet</t>
  </si>
  <si>
    <t>มู แอนด์ มอร์ ยากินิคุบุฟเฟ่ต์</t>
  </si>
  <si>
    <t>https://web.hungryhub.com/restaurants/moo-and-more-yakiniku-buffet-bangkok</t>
  </si>
  <si>
    <t>Vivarium by Chefs Ministry</t>
  </si>
  <si>
    <t>https://web.hungryhub.com/restaurants/vivarium-by-chefs-ministry-bangkok</t>
  </si>
  <si>
    <t>Mae Sri Ruen (Paradise Park)</t>
  </si>
  <si>
    <t>ก๋วยเตี๋ยวไก่แม่ศรีเรือน (พาราไดซ์พาร์ค)</t>
  </si>
  <si>
    <t>https://web.hungryhub.com/restaurants/mae-sri-ruen-paradise-park-bangkok</t>
  </si>
  <si>
    <t>Mae Sri Ruen (Silom)</t>
  </si>
  <si>
    <t>ก๋วยเตี๋ยวไก่แม่ศรีเรือน (สีลม)</t>
  </si>
  <si>
    <t>https://web.hungryhub.com/restaurants/mae-sri-ruen-silom-bangkok</t>
  </si>
  <si>
    <t>Mae Sri Ruen (Sukhapibarn 3)</t>
  </si>
  <si>
    <t>ครัวแม่ศรีเรือน (สุขาภิบาล 3)</t>
  </si>
  <si>
    <t>https://web.hungryhub.com/restaurants/mae-sri-ruen-sukhapibarn-3-bangkok</t>
  </si>
  <si>
    <t>Mae Sri Ruen (Rieb Tang Duan)</t>
  </si>
  <si>
    <t>ครัวแม่ศรีเรือน (เลียบทางด่วน)</t>
  </si>
  <si>
    <t>https://web.hungryhub.com/restaurants/mae-sri-ruen-rieb-tang-duan-bangkok</t>
  </si>
  <si>
    <t>Pakmor by Paopak</t>
  </si>
  <si>
    <t>ปากหม้อ by เป่าปาก</t>
  </si>
  <si>
    <t>https://web.hungryhub.com/restaurants/pakmor-by-paopak-chiang-mai</t>
  </si>
  <si>
    <t>Cafe Reverie</t>
  </si>
  <si>
    <t>https://web.hungryhub.com/restaurants/cafe-reverie-bangkok</t>
  </si>
  <si>
    <t>Dinner Champagne Taittinger Cruise New Year 3,999 Baht</t>
  </si>
  <si>
    <t>https://web.hungryhub.com/restaurants/dinner-champagne-taittinger-cruise-new-year-3-999-baht</t>
  </si>
  <si>
    <t>Choi Choi Korean Chicken</t>
  </si>
  <si>
    <t>https://web.hungryhub.com/restaurants/choi-choi-korean-chicken-bangkok</t>
  </si>
  <si>
    <t>Mont Calzone</t>
  </si>
  <si>
    <t>https://web.hungryhub.com/restaurants/mont-calzone</t>
  </si>
  <si>
    <t>Mae-La Kitchen</t>
  </si>
  <si>
    <t>แม่ลาคิทเช่น</t>
  </si>
  <si>
    <t>https://web.hungryhub.com/restaurants/mae-la-kitchen-bangkok</t>
  </si>
  <si>
    <t>Tohkai Japanese Restaurant Prasarnmit</t>
  </si>
  <si>
    <t>โตไก เจแปนนิสเรสเตอรอง ประสานมิตร</t>
  </si>
  <si>
    <t>https://web.hungryhub.com/restaurants/tohkai-japanese-restaurant-prasarnmit-bangkok</t>
  </si>
  <si>
    <t>Boon Tong Kee Siam Paragon</t>
  </si>
  <si>
    <t>บุญตงกี่ สยามพารากอน</t>
  </si>
  <si>
    <t>https://web.hungryhub.com/restaurants/boon-tong-kee-siam-paragon-bangkok-thailand</t>
  </si>
  <si>
    <t>Party House One @ Siam@Siam Design Hotel</t>
  </si>
  <si>
    <t>ปาร์ตี้ เฮ้าส์ วัน @ สยามแอ็ทสยาม ดีไซน์ โอเต็ล</t>
  </si>
  <si>
    <t>https://web.hungryhub.com/restaurants/party-house-one-siam-siam-design-hotel-bangkok</t>
  </si>
  <si>
    <t>The Roof Gastro @ Siam@Siam Design Hotel</t>
  </si>
  <si>
    <t>เดอะรูฟ สยามแอ็ทสยาม</t>
  </si>
  <si>
    <t>https://web.hungryhub.com/restaurants/the-roof-gastro-siam-siam-design-hotel-bangkok</t>
  </si>
  <si>
    <t>Tohkai Japanese Restaurant Teparak</t>
  </si>
  <si>
    <t>โตไก เจแปนนิสเรสเตอรอง เทพารักษ์</t>
  </si>
  <si>
    <t>https://web.hungryhub.com/restaurants/tohkai-japanese-restaurant-teparak-bangkok</t>
  </si>
  <si>
    <t>Tohkai Japanese Restaurant (Thanya Park)</t>
  </si>
  <si>
    <t>ร้านอาหารญี่ปุ่นโตไก (ธัญญาพาร์ค)</t>
  </si>
  <si>
    <t>https://web.hungryhub.com/restaurants/tohkai-japanese-restaurant-thanya-park-bangkok</t>
  </si>
  <si>
    <t>Tohkai Japanese Restaurant (Central Chaengwattana)</t>
  </si>
  <si>
    <t>อาหารญี่ปุ่นโตไก (เซ็นทรัลแจ้งวัฒนะ)</t>
  </si>
  <si>
    <t>https://web.hungryhub.com/restaurants/tohkai-japanese-restaurant-central-chaengwattana-bangkok</t>
  </si>
  <si>
    <t>Tohkai Japanese Restaurant (The Mall Bangkapi)</t>
  </si>
  <si>
    <t>อาหารญี่ปุ่นโตไก (เดอะมอลล์บางกะปิ)</t>
  </si>
  <si>
    <t>https://web.hungryhub.com/restaurants/tohkai-japanese-restaurant-the-mall-bangkapi-bangkok</t>
  </si>
  <si>
    <t>Tohkai Yakiniku (Thaniya Plaza)</t>
  </si>
  <si>
    <t>โตไก ยากินิกุ (ธนิยะพลาซ่า)</t>
  </si>
  <si>
    <t>https://web.hungryhub.com/restaurants/tohkai-yakiniku-thaniya-plaza-bangkok</t>
  </si>
  <si>
    <t>Tohkai Japanese Restaurant Esplanade Ratchada</t>
  </si>
  <si>
    <t>โตไก เจแปนนิสเรสเตอรอง เอสพลานาดรัชดา</t>
  </si>
  <si>
    <t>https://web.hungryhub.com/restaurants/tohkai-japanese-restaurant-esplanade-ratchada-bangkok</t>
  </si>
  <si>
    <t>Tohkai Japanese Restaurant The Circle Ratchapruek</t>
  </si>
  <si>
    <t>โตไก เจแปนนิสเรสเตอรอง เดอะเซอร์เคิลราชพฤกษ์</t>
  </si>
  <si>
    <t>https://web.hungryhub.com/restaurants/tohkai-japanese-restaurant-the-circle-ratchapruek-bangkok</t>
  </si>
  <si>
    <t>Tohkai Japanese Restaurant Terminal 21 Asok</t>
  </si>
  <si>
    <t>โตไก เจแปนนิสเรสเตอรอง เทอมินอล 21 อโศก</t>
  </si>
  <si>
    <t>https://web.hungryhub.com/restaurants/tohkai-japanese-restaurant-terminal-21-asok-bangkok</t>
  </si>
  <si>
    <t>Tohkai Japanese Restaurant The Promenade</t>
  </si>
  <si>
    <t>โตไก เจแปนนิสเรสเตอรอง เดอะพรอมานาด</t>
  </si>
  <si>
    <t>https://web.hungryhub.com/restaurants/tohkai-japanese-restaurant-the-promenade-bangkok</t>
  </si>
  <si>
    <t>Tohkai Japanese Restaurant Mega Bangna</t>
  </si>
  <si>
    <t>โตไก เจแปนนิสเรสเตอรอง เมกาบางนา</t>
  </si>
  <si>
    <t>https://web.hungryhub.com/restaurants/tohkai-japanese-restaurant-mega-bangna-bangkok</t>
  </si>
  <si>
    <t>The Deli House (Pattanakarn 48)</t>
  </si>
  <si>
    <t>เดอะ เดลี่ เฮ้าส์ (พัฒนาการ ซ.48)</t>
  </si>
  <si>
    <t>https://web.hungryhub.com/restaurants/the-deli-house-pattanakarn-48-bangkok</t>
  </si>
  <si>
    <t>คอปเปอร์ อควาเรียม</t>
  </si>
  <si>
    <t>https://web.hungryhub.com/restaurants/copper-aquarium-restaurant-bangkok</t>
  </si>
  <si>
    <t>Jamie Oliver Kitchen</t>
  </si>
  <si>
    <t>เจมี่ โอลิเวอร์ คิทเช่น</t>
  </si>
  <si>
    <t>https://web.hungryhub.com/restaurants/jamie-oliver-kitchen-bangkok</t>
  </si>
  <si>
    <t>The SteakHouse Co.</t>
  </si>
  <si>
    <t>เดอะสเต็กเฮ้าส์ โค.</t>
  </si>
  <si>
    <t>https://web.hungryhub.com/restaurants/the-steakhouse-co-bangkok</t>
  </si>
  <si>
    <t>asd dsadsaldjasd as</t>
  </si>
  <si>
    <t>asd asasd  asd</t>
  </si>
  <si>
    <t>https://web.hungryhub.com/restaurants/asd-dsadsaldjasd-as</t>
  </si>
  <si>
    <t>Khun Churn Sukhumvit 42</t>
  </si>
  <si>
    <t>คุณเชิญ สุขุมวิท 42</t>
  </si>
  <si>
    <t>https://web.hungryhub.com/restaurants/khun-churn-sukhumvit-42-bangkok</t>
  </si>
  <si>
    <t>Bulgogi Brothers Emquartier</t>
  </si>
  <si>
    <t>บูลโกกิ บราเธอร์ ดิ เอ็มควอเทียร์</t>
  </si>
  <si>
    <t>https://web.hungryhub.com/restaurants/bulgogi-brothers-emquartier-bangkok</t>
  </si>
  <si>
    <t>Charm Eatery and Bar, Ratchakru</t>
  </si>
  <si>
    <t>ชาม อีทเทอรี่ แอนด์ บาร์</t>
  </si>
  <si>
    <t>https://web.hungryhub.com/restaurants/charm-eatery-and-bar-ratchakru-bangkok</t>
  </si>
  <si>
    <t>Kai Yang Sua Yai</t>
  </si>
  <si>
    <t>https://web.hungryhub.com/restaurants/kai-yang-sua-yai-bangkok</t>
  </si>
  <si>
    <t>Piri Piri Flaming Grill Terminal 21</t>
  </si>
  <si>
    <t>https://web.hungryhub.com/restaurants/piri-piri-flaming-grill-terminal-21-bangkok</t>
  </si>
  <si>
    <t>Shinsoko Sushi</t>
  </si>
  <si>
    <t>ชินโซโกะ ซูชิ</t>
  </si>
  <si>
    <t>https://web.hungryhub.com/restaurants/shinsoko-sushi-bangkok</t>
  </si>
  <si>
    <t>Rod Dee Ded The Steakhouse</t>
  </si>
  <si>
    <t>รสดีเด็ด เดอะ สเต็กเฮ้าส์</t>
  </si>
  <si>
    <t>https://web.hungryhub.com/restaurants/rod-dee-ded-the-steakhouse-bangkok-thailand</t>
  </si>
  <si>
    <t>Kung Yok Tung</t>
  </si>
  <si>
    <t>กุ้งยกถัง</t>
  </si>
  <si>
    <t>https://web.hungryhub.com/restaurants/kung-yok-tung-bangkok</t>
  </si>
  <si>
    <t>Kon Mun Kung</t>
  </si>
  <si>
    <t>คนมันกุ้ง</t>
  </si>
  <si>
    <t>https://web.hungryhub.com/restaurants/kon-mun-kung-bangkok</t>
  </si>
  <si>
    <t>Penguin Eat Shabu Saphan Khwai</t>
  </si>
  <si>
    <t>เพนกวิน อีท ชาบู สะพานควาย</t>
  </si>
  <si>
    <t>https://web.hungryhub.com/restaurants/penguin-eat-shabu-saphan-khwai-bangkok-thailand</t>
  </si>
  <si>
    <t>Penguin Eat Shabu Ari</t>
  </si>
  <si>
    <t>เพนกวิน อีท ชาบู อารีย์</t>
  </si>
  <si>
    <t>https://web.hungryhub.com/restaurants/penguin-eat-shabu-ari-bangkok</t>
  </si>
  <si>
    <t>Penguin Eat Shabu J Arena Ratchapruek</t>
  </si>
  <si>
    <t>เพนกวิน อีท ชาบู เจอารีน่าราชพฤกษ์</t>
  </si>
  <si>
    <t>https://web.hungryhub.com/restaurants/penguin-eat-shabu-j-arena-ratchapruek-bangkok</t>
  </si>
  <si>
    <t>Penguin Eat Shabu Terminal 21</t>
  </si>
  <si>
    <t>เพนกวิน อีท ชาบู เทอมินอล21</t>
  </si>
  <si>
    <t>https://web.hungryhub.com/restaurants/penguin-eat-shabu-terminal-21-bangkok</t>
  </si>
  <si>
    <t>Penguin Eat Shabu Bangna</t>
  </si>
  <si>
    <t>เพนกวิน อีท ชาบู บางนา</t>
  </si>
  <si>
    <t>https://web.hungryhub.com/restaurants/penguin-eat-shabu-bangna-bangkok</t>
  </si>
  <si>
    <t>Test</t>
  </si>
  <si>
    <t>laskjdaslkjd</t>
  </si>
  <si>
    <t>https://web.hungryhub.com/restaurants/test</t>
  </si>
  <si>
    <t>test1</t>
  </si>
  <si>
    <t>https://web.hungryhub.com/restaurants/test1</t>
  </si>
  <si>
    <t>Permpalung BBQ</t>
  </si>
  <si>
    <t>เพิ่มพลัง บาร์บีคิว</t>
  </si>
  <si>
    <t>https://web.hungryhub.com/restaurants/permpalung-bbq-bangkok</t>
  </si>
  <si>
    <t>Penguin Eat Shabu Central Kitchen</t>
  </si>
  <si>
    <t>เพนกวิน อีท ชาบู ครัวกลาง</t>
  </si>
  <si>
    <t>https://web.hungryhub.com/restaurants/penguin-eat-shabu-central-kitchen-bangkok-thailand</t>
  </si>
  <si>
    <t>Bistro@M Modena by Fraser Bangkok</t>
  </si>
  <si>
    <t>ห้องอาหารบิสโทร@เอ็ม โรงแรม โมเดน่า บาย เฟรเซอร์</t>
  </si>
  <si>
    <t>https://web.hungryhub.com/restaurants/bistro-m-modena-by-fraser-bangkok</t>
  </si>
  <si>
    <t>Harrison Butcher</t>
  </si>
  <si>
    <t>แฮริสัน บุชเชอร์</t>
  </si>
  <si>
    <t>https://web.hungryhub.com/restaurants/harrison-butcher-bangkok</t>
  </si>
  <si>
    <t>Coffee &amp; Cider Bar @ Modena by Fraser</t>
  </si>
  <si>
    <t>คอฟฟี่ แอนด์ ไซเดอร์ บาร์ - โรงแรม โมเดน่า บาย เฟรเซอร์</t>
  </si>
  <si>
    <t>https://web.hungryhub.com/restaurants/coffee-cider-bar-modena-by-fraser-bangkok</t>
  </si>
  <si>
    <t>The Dock Seafood Bar @ The Maze Thonglor</t>
  </si>
  <si>
    <t>เดอะด็อค ซีฟูดบาร์ เดอะ เมส ทองหล่อ</t>
  </si>
  <si>
    <t>https://web.hungryhub.com/restaurants/the-dock-seafood-bar-the-maze-thonglor-bangkok</t>
  </si>
  <si>
    <t>Al Dente</t>
  </si>
  <si>
    <t>https://web.hungryhub.com/restaurants/al-dente-bangkok</t>
  </si>
  <si>
    <t>Hooters Silom</t>
  </si>
  <si>
    <t>ฮูตเตอร์ สีลม</t>
  </si>
  <si>
    <t>https://web.hungryhub.com/restaurants/hooters-silom-bangkok</t>
  </si>
  <si>
    <t>Hooters Nana</t>
  </si>
  <si>
    <t>ฮูตเตอร์ส นานา</t>
  </si>
  <si>
    <t>https://web.hungryhub.com/restaurants/hooters-nana-bangkok</t>
  </si>
  <si>
    <t>Hooters Sukhumvit 15</t>
  </si>
  <si>
    <t>ฮูตเตอร์ส สุขุมวิท 15</t>
  </si>
  <si>
    <t>https://web.hungryhub.com/restaurants/hooters-sukhumvit-15-bangkok</t>
  </si>
  <si>
    <t>Cafe de Nimes Grand Sukhumvit Hotel</t>
  </si>
  <si>
    <t>คาเฟ่ เดอ นิม โรงแรมแกรนด์ สุขุมวิท</t>
  </si>
  <si>
    <t>https://web.hungryhub.com/restaurants/cafe-de-nimes-grand-sukhumvit-hotel-bangkok</t>
  </si>
  <si>
    <t>์NOT USE</t>
  </si>
  <si>
    <t>https://web.hungryhub.com/restaurants/not-use-bangkok-thailand-845</t>
  </si>
  <si>
    <t>Plara Der Ratchaphruek</t>
  </si>
  <si>
    <t>ปลาร้าเด้อ ราชพฤกษ์</t>
  </si>
  <si>
    <t>https://web.hungryhub.com/restaurants/plara-der-ratchaphruek-bangkok-thailand</t>
  </si>
  <si>
    <t>WASHI International Buffet Ratchapruek</t>
  </si>
  <si>
    <t>วาชิ อินเตอร์เนชั่นแนล บุฟเฟ่ต์ ราชพฤกษ์</t>
  </si>
  <si>
    <t>https://web.hungryhub.com/restaurants/washi-international-buffet-ratchapruek-bangkok</t>
  </si>
  <si>
    <t>WASHI International Buffet The Bright Rama 2</t>
  </si>
  <si>
    <t>วาชิ อินเตอร์เนชั่นแนล บุฟเฟ่ เดอะไบรท์ พระราม2</t>
  </si>
  <si>
    <t>https://web.hungryhub.com/restaurants/washi-international-buffet-the-bright-rama-2-bangkok</t>
  </si>
  <si>
    <t>WASHI International Buffet Terminal 21 Pattaya</t>
  </si>
  <si>
    <t>วาชิ อินเตอร์เนชั่นแนล บุฟเฟ่ เทอร์มินอล 21 พัทยา</t>
  </si>
  <si>
    <t>https://web.hungryhub.com/restaurants/washi-international-buffet-terminal-21-pattaya</t>
  </si>
  <si>
    <t>Paul Bakery Siam Paragon</t>
  </si>
  <si>
    <t>พอล เบเกอรี่ สยามพารากอน</t>
  </si>
  <si>
    <t>https://web.hungryhub.com/restaurants/paul-bakery-siam-paragon-bangkok</t>
  </si>
  <si>
    <t>PAUL Bakery Central Embassy</t>
  </si>
  <si>
    <t>พอล เบเกอรี่ เซ็นทรัลเอ็มบาสซี่</t>
  </si>
  <si>
    <t>https://web.hungryhub.com/restaurants/paul-bakery-central-embassy-bangkok-thailand</t>
  </si>
  <si>
    <t>ดีไลท์</t>
  </si>
  <si>
    <t>https://web.hungryhub.com/restaurants/dee-lite-doubletree-by-hilton-sukhumvit-bangkok-thailand</t>
  </si>
  <si>
    <t>Prime at Skyview Hotel</t>
  </si>
  <si>
    <t>ไพร์ม โรงแรมสกายวิว</t>
  </si>
  <si>
    <t>https://web.hungryhub.com/restaurants/prime-at-skyview-hotel-bangkok</t>
  </si>
  <si>
    <t>Koong Tung The Market Bangkok</t>
  </si>
  <si>
    <t>กุ้งถัง เดอะ มาร์เก็ต แบงคอก</t>
  </si>
  <si>
    <t>https://web.hungryhub.com/restaurants/koong-tung-the-market-bangkok</t>
  </si>
  <si>
    <t>Umeno Cafe Silom Complex</t>
  </si>
  <si>
    <t>อุเมะโนะ คาเฟ่ สีลมคอมเพล็กซ์</t>
  </si>
  <si>
    <t>https://web.hungryhub.com/restaurants/umeno-cafe-silom-complex-bangkok</t>
  </si>
  <si>
    <t>Umeno Cafe Mega Bangna</t>
  </si>
  <si>
    <t>อุเมะโนะ คาเฟ่ เมกา บางนา</t>
  </si>
  <si>
    <t>https://web.hungryhub.com/restaurants/umeno-cafe-mega-bangna-bangkok</t>
  </si>
  <si>
    <t>Hello Korea Dessert Cafe Ladprao 101</t>
  </si>
  <si>
    <t>เฮลโล โคเรีย เดรสเซิท คาเฟ่ ลาดพร้าว 101</t>
  </si>
  <si>
    <t>https://web.hungryhub.com/restaurants/hello-korea-dessert-cafe-ladprao-101-bangkok</t>
  </si>
  <si>
    <t>Oak Wine &amp; Grill Rama 3</t>
  </si>
  <si>
    <t>โอ๊คไวน์แอนด์กริลล์ พระราม 3</t>
  </si>
  <si>
    <t>https://web.hungryhub.com/restaurants/oak-wine-grill-rama-3-bangkok</t>
  </si>
  <si>
    <t>Oak Wine Valley Sukhumvit 50</t>
  </si>
  <si>
    <t>โอ๊คไวน์วาเลย์ สุขุมวิท 50</t>
  </si>
  <si>
    <t>https://web.hungryhub.com/restaurants/oak-wine-valley-sukhumvit-50-bangkok</t>
  </si>
  <si>
    <t>Holland Brewery Rama II</t>
  </si>
  <si>
    <t>โรงเบียร์ฮอลแลนด์ พระราม2</t>
  </si>
  <si>
    <t>https://web.hungryhub.com/restaurants/holland-brewery-rama-ii-bangkok</t>
  </si>
  <si>
    <t>Kazanyama</t>
  </si>
  <si>
    <t>คะซานยามะ</t>
  </si>
  <si>
    <t>https://web.hungryhub.com/restaurants/kazanyama-bangkok</t>
  </si>
  <si>
    <t>Felicita Rooftop Bar and Grill</t>
  </si>
  <si>
    <t>เฟลิซิต้า รูฟท็อป บาร์ แอนด์ กริลล์</t>
  </si>
  <si>
    <t>https://web.hungryhub.com/restaurants/felicita-rooftop-bar-and-grill-bangkok</t>
  </si>
  <si>
    <t>Tora Yakiniku X Cafe Lasalle Avenue</t>
  </si>
  <si>
    <t>โทระ ยาคินิคุ คาเฟ่ ลาซาล อเวนิว</t>
  </si>
  <si>
    <t>https://web.hungryhub.com/restaurants/tora-yakiniku-x-cafe-lasalle-avenue-bangkok</t>
  </si>
  <si>
    <t>Sukishi Central Plaza Grand Rama 9</t>
  </si>
  <si>
    <t>ซูกิชิ เซ็นทรัลพระราม 9</t>
  </si>
  <si>
    <t>https://web.hungryhub.com/restaurants/sukishi-central-plaza-grand-rama-9-bangkok</t>
  </si>
  <si>
    <t>Sukishi Fashion Island</t>
  </si>
  <si>
    <t>ซูกิชิ แฟชั่นไอส์แลนด์</t>
  </si>
  <si>
    <t>https://web.hungryhub.com/restaurants/sukishi-fashion-island-bangkok</t>
  </si>
  <si>
    <t>Sukishi Central Plaza Pinklao</t>
  </si>
  <si>
    <t>ซูกิชิ เซ็นทรัลปิ่นเกล้า</t>
  </si>
  <si>
    <t>https://web.hungryhub.com/restaurants/sukishi-central-plaza-pinklao-bangkok</t>
  </si>
  <si>
    <t>Sukishi The Mall Bangkae</t>
  </si>
  <si>
    <t>ซูกิชิ เดอะมอลล์บางแค</t>
  </si>
  <si>
    <t>https://web.hungryhub.com/restaurants/sukishi-the-mall-bangkae-bangkok</t>
  </si>
  <si>
    <t>Sukishi MBK</t>
  </si>
  <si>
    <t>ซูกิชิ มาบุญครอง</t>
  </si>
  <si>
    <t>https://web.hungryhub.com/restaurants/sukishi-mbk-bangkok</t>
  </si>
  <si>
    <t>Sukishi Big C Ratchada</t>
  </si>
  <si>
    <t>ซูกิชิ บิ๊กซี รัชดา</t>
  </si>
  <si>
    <t>https://web.hungryhub.com/restaurants/sukishi-big-c-ratchada-bangkok</t>
  </si>
  <si>
    <t>Cali-Mex Bar &amp; Grill Sukhumvit Soi 11</t>
  </si>
  <si>
    <t>แคลิ-เม็กซ์ บาร์แอนด์กริลล์ สุขุมวิทซอย 11</t>
  </si>
  <si>
    <t>https://web.hungryhub.com/restaurants/cali-mex-bar-grill-sukhumvit-soi-11-bangkok</t>
  </si>
  <si>
    <t>Cali-Mex Bar &amp; Grill Silom</t>
  </si>
  <si>
    <t>แคลิ-เม็กซ์ บาร์แอนด์กริลล์ สีลม</t>
  </si>
  <si>
    <t>https://web.hungryhub.com/restaurants/cali-mex-bar-grill-silom-bangkok</t>
  </si>
  <si>
    <t>Crab &amp; Claw Siam Paragon</t>
  </si>
  <si>
    <t>แคร็บ แอนด์ คลอว์ สยามพารากอน</t>
  </si>
  <si>
    <t>https://web.hungryhub.com/restaurants/crab-claw-siam-paragon-bangkok</t>
  </si>
  <si>
    <t>0944538844 ,  0944942551</t>
  </si>
  <si>
    <t>Katana shabu &amp; Japanese Dining</t>
  </si>
  <si>
    <t>คาตานะชาบู &amp; เจแปนนิสไดนิ่ง</t>
  </si>
  <si>
    <t>https://web.hungryhub.com/restaurants/katana-shabu-japanese-dining-bangkok</t>
  </si>
  <si>
    <t>Lola by Cocotte</t>
  </si>
  <si>
    <t>https://web.hungryhub.com/restaurants/lola-by-cocotte-bangkok</t>
  </si>
  <si>
    <t>Shabu De Bear I'm Park Chula</t>
  </si>
  <si>
    <t>ชาบูเดอแบร์ แอมพาร์ค จุฬา</t>
  </si>
  <si>
    <t>https://web.hungryhub.com/restaurants/shabu-de-bear-i-m-park-chula-bangkok</t>
  </si>
  <si>
    <t>02-214-4227</t>
  </si>
  <si>
    <t>063-994-9749</t>
  </si>
  <si>
    <t>tron@hungryhub.com</t>
  </si>
  <si>
    <t>Shabu De Bear The Tree on 3</t>
  </si>
  <si>
    <t>ชาบูเดอแบร์ แอมพาร์ค เดอะ ทรีออนทรี</t>
  </si>
  <si>
    <t>https://web.hungryhub.com/restaurants/shabu-de-bear-the-tree-on-3-bangkok</t>
  </si>
  <si>
    <t>Raan-ane’</t>
  </si>
  <si>
    <t>ร้านอะเหน่</t>
  </si>
  <si>
    <t>https://web.hungryhub.com/restaurants/raan-ane-bangkok</t>
  </si>
  <si>
    <t>0806277498 , 0818492249</t>
  </si>
  <si>
    <t>Babylon Steakhouse Asok</t>
  </si>
  <si>
    <t>บาบีลอน สเต็กเฮ้าส์ อโศก</t>
  </si>
  <si>
    <t>https://web.hungryhub.com/restaurants/babylon-steakhouse-asok-bangkok</t>
  </si>
  <si>
    <t>Love Me Tender le bistro</t>
  </si>
  <si>
    <t>เลิฟมีเทนเดอร์</t>
  </si>
  <si>
    <t>https://web.hungryhub.com/restaurants/love-me-tender-le-bistro-bangkok</t>
  </si>
  <si>
    <t>jutamas@hungryhub.com</t>
  </si>
  <si>
    <t>Shisa Shabu Sushi</t>
  </si>
  <si>
    <t>ชีซ่าชาบูซูชิ</t>
  </si>
  <si>
    <t>https://web.hungryhub.com/restaurants/shisa-shabu-sushi-bangkok</t>
  </si>
  <si>
    <t>Neta Grill Mega Bangna</t>
  </si>
  <si>
    <t>เนตะ กริว เมกาบางนา</t>
  </si>
  <si>
    <t>https://web.hungryhub.com/restaurants/neta-grill-mega-bangna-bangkok</t>
  </si>
  <si>
    <t>Up and Above (not use)</t>
  </si>
  <si>
    <t>อัพแอนด์อะบัฟ เรสเตอร์รองท์แอนด์บาร์(not use)</t>
  </si>
  <si>
    <t>https://web.hungryhub.com/restaurants/up-and-above-not-use-bangkok</t>
  </si>
  <si>
    <t>Chir Chir Thailand</t>
  </si>
  <si>
    <t>เชอร์ เชอร์ ไทยแลนด์</t>
  </si>
  <si>
    <t>https://web.hungryhub.com/restaurants/chir-chir-thailand-bangkok</t>
  </si>
  <si>
    <t>SomTam Convent Central World</t>
  </si>
  <si>
    <t>ส้มตำคอนแวนต์ เซ็นทรัลเวิลด์</t>
  </si>
  <si>
    <t>https://web.hungryhub.com/restaurants/somtam-convent-central-world-bangkok</t>
  </si>
  <si>
    <t>Somtum DER Thonglor BOOK NOW</t>
  </si>
  <si>
    <t>ส้มตำเด้อ ทองหล่อ BOOK NOW</t>
  </si>
  <si>
    <t>https://web.hungryhub.com/restaurants/somtum-der-thonglor-book-now-bangkok</t>
  </si>
  <si>
    <t>SomTam Convent Sukhumvit 31</t>
  </si>
  <si>
    <t>ส้มตำคอนแวนต์ สุขุมวิท 31</t>
  </si>
  <si>
    <t>https://web.hungryhub.com/restaurants/somtam-convent-sukhumvit-31-bangkok</t>
  </si>
  <si>
    <t>Gyu-Ya Yakiniku Tree on 3</t>
  </si>
  <si>
    <t>กิวยะ ยากินิกุ ทรีออนทรี</t>
  </si>
  <si>
    <t>https://web.hungryhub.com/restaurants/gyu-ya-yakiniku-tree-on-3-bangkok</t>
  </si>
  <si>
    <t>Somtum DER Thonglor</t>
  </si>
  <si>
    <t>ส้มตำเด้อ ทองหล่อ</t>
  </si>
  <si>
    <t>https://web.hungryhub.com/restaurants/somtum-der-thonglor-bangkok</t>
  </si>
  <si>
    <t>0906237656 , 0909152186</t>
  </si>
  <si>
    <t>Neta Grills</t>
  </si>
  <si>
    <t>เนตะ กริว</t>
  </si>
  <si>
    <t>https://web.hungryhub.com/restaurants/neta-grills-bangkok</t>
  </si>
  <si>
    <t>Neta Grill The Crystal SB Ratchapruek</t>
  </si>
  <si>
    <t>เนตะ กริว เดอะ คริสตัล เอสบี ราชพฤกษ์</t>
  </si>
  <si>
    <t>https://web.hungryhub.com/restaurants/neta-grill-the-crystal-sb-ratchapruek-bangkok</t>
  </si>
  <si>
    <t>กิวยะ ยากินิกุ เดอะสตรีท รัชดา</t>
  </si>
  <si>
    <t>https://web.hungryhub.com/restaurants/gyu-ya-yakiniku-the-street-ratchada-bangkok</t>
  </si>
  <si>
    <t>Supanniga Sathorn</t>
  </si>
  <si>
    <t>สุพรรณิการ์ สาทร</t>
  </si>
  <si>
    <t>https://web.hungryhub.com/restaurants/supanniga-sathorn-bangkok</t>
  </si>
  <si>
    <t>https://web.hungryhub.com/restaurants/not-use-bangkok-thailand-920</t>
  </si>
  <si>
    <t>Penguin Eat Shabu Nimman Chiangmai</t>
  </si>
  <si>
    <t>เพนกวิน อีท ชาบู นิมมาน เชียงใหม่</t>
  </si>
  <si>
    <t>https://web.hungryhub.com/restaurants/penguin-eat-shabu-nimman-chiangmai-chiang-mai</t>
  </si>
  <si>
    <t>32 Below</t>
  </si>
  <si>
    <t>32 บีโลว</t>
  </si>
  <si>
    <t>https://web.hungryhub.com/restaurants/32-below-bangkok</t>
  </si>
  <si>
    <t>0809937249,  0638242939</t>
  </si>
  <si>
    <t>Seasonal Tastes @ The Westin Siray Bay Resort and Spa (Phuket)</t>
  </si>
  <si>
    <t>ซีซั่นนอล เทสท์ส โรงแรม เดอะ เวสทิน สิเหร่ (ภูเก็ต)</t>
  </si>
  <si>
    <t>https://web.hungryhub.com/restaurants/seasonal-tastes-the-westin-siray-bay-resort-and-spa-phuket-bangkok</t>
  </si>
  <si>
    <t>Penguin Eat Shabu Homepro Rama 9</t>
  </si>
  <si>
    <t>เพนกวิน อีท ชาบู โฮมโปรพระราม9</t>
  </si>
  <si>
    <t>https://web.hungryhub.com/restaurants/penguin-eat-shabu-homepro-rama-9-bangkok</t>
  </si>
  <si>
    <t>Crepes &amp; Co. Langsuan​</t>
  </si>
  <si>
    <t>เครป แอน โค หลังสวน</t>
  </si>
  <si>
    <t>https://web.hungryhub.com/restaurants/crepes-co-langsuan-bangkok</t>
  </si>
  <si>
    <t>NA HA NA Japanese Sushi Bar The Berkeley Hotel</t>
  </si>
  <si>
    <t>นา ฮา นะ เจแปนนีส ชูชิบาร์เดอะ เบอร์เคลีย์ โฮเต็ล</t>
  </si>
  <si>
    <t>https://web.hungryhub.com/restaurants/na-ha-na-japanese-sushi-bar-the-berkeley-hotel-bangkok</t>
  </si>
  <si>
    <t>Zaapzi by Udon</t>
  </si>
  <si>
    <t>แซ่บซี่ by อุดร</t>
  </si>
  <si>
    <t>https://web.hungryhub.com/restaurants/zaapzi-by-udon-bangkok</t>
  </si>
  <si>
    <t>Test Restaurant - Don't Book</t>
  </si>
  <si>
    <t>https://web.hungryhub.com/restaurants/test-restaurant-don-t-book-bangkok</t>
  </si>
  <si>
    <t>International, Brazilian</t>
  </si>
  <si>
    <t>Rod Dee Ded Yakiniku</t>
  </si>
  <si>
    <t>รสดีเด็ด ยากินิกุ</t>
  </si>
  <si>
    <t>https://web.hungryhub.com/restaurants/rod-dee-ded-yakiniku-bangkok</t>
  </si>
  <si>
    <t>Copper Beyond Buffet The Sense Pinklao</t>
  </si>
  <si>
    <t>https://web.hungryhub.com/restaurants/copper-beyond-buffet-the-sense-pinklao-bangkok</t>
  </si>
  <si>
    <t>Jakpetch Ratchaphruek</t>
  </si>
  <si>
    <t>จักรเพ็ชร ราชพฤกษ์</t>
  </si>
  <si>
    <t>https://web.hungryhub.com/restaurants/jakpetch-ratchaphruek-bangkok</t>
  </si>
  <si>
    <t>Jakpetch  Salaya</t>
  </si>
  <si>
    <t>จักรเพ็ชร ศาลายา</t>
  </si>
  <si>
    <t>https://web.hungryhub.com/restaurants/jakpetch-salaya-bangkok</t>
  </si>
  <si>
    <t>Sai Nom’s Major Pak Kret</t>
  </si>
  <si>
    <t>ใส่นม เมเจอร์ ปากเกร็ด</t>
  </si>
  <si>
    <t>https://web.hungryhub.com/restaurants/sai-nom-s-major-pak-kret-bangkok</t>
  </si>
  <si>
    <t>Sai Nom’s HomePro Chaeng Watthana</t>
  </si>
  <si>
    <t>ใส่นม โฮมโปร แจ้งวัฒนะ</t>
  </si>
  <si>
    <t>https://web.hungryhub.com/restaurants/sai-nom-s-homepro-chaeng-watthana-bangkok</t>
  </si>
  <si>
    <t>Sai Nom’s Samakkhi</t>
  </si>
  <si>
    <t>ใส่นม ซอยสามัคคี</t>
  </si>
  <si>
    <t>https://web.hungryhub.com/restaurants/sai-nom-s-samakkhi-bangkok</t>
  </si>
  <si>
    <t>Supanniga Cruise</t>
  </si>
  <si>
    <t>https://web.hungryhub.com/restaurants/supanniga-cruise-bangkok-thailand</t>
  </si>
  <si>
    <t>Buta Shabu Ladprao - Wanghin</t>
  </si>
  <si>
    <t>บูตะ ชาบู ลาดพร้าว - วังหิน</t>
  </si>
  <si>
    <t>https://web.hungryhub.com/restaurants/buta-shabu-ladprao-wanghin-bangkok</t>
  </si>
  <si>
    <t>Buta Shabu Market village Suvarnabhumi</t>
  </si>
  <si>
    <t>บูตะ ชาบู มาร์เก็ต วิลเลจ สุวรรณภูมิ</t>
  </si>
  <si>
    <t>https://web.hungryhub.com/restaurants/buta-shabu-market-village-suvarnabhumi-bangkok</t>
  </si>
  <si>
    <t>Buta Shabu The bright Rama 2</t>
  </si>
  <si>
    <t>บูตะ ชาบู - เดอะ ไบรท์ พระราม 2</t>
  </si>
  <si>
    <t>https://web.hungryhub.com/restaurants/buta-shabu-the-bright-rama-2-bangkok</t>
  </si>
  <si>
    <t>Buta Shabu Beehive Muang Thong Thani</t>
  </si>
  <si>
    <t>บูตะ ชาบู บีไฮฟ เมืองทองธานี</t>
  </si>
  <si>
    <t>https://web.hungryhub.com/restaurants/buta-shabu-beehive-muang-thong-thani-bangkok</t>
  </si>
  <si>
    <t>Buta Shabu Vanilla moon</t>
  </si>
  <si>
    <t>บูตะ ชาบู วนิลามูน</t>
  </si>
  <si>
    <t>https://web.hungryhub.com/restaurants/buta-shabu-vanilla-moon-bangkok</t>
  </si>
  <si>
    <t>Babylon Steakhouse Pracha Uthit</t>
  </si>
  <si>
    <t>บาบีลอน สเต็กเฮ้าส์ ประชาอุทิศ</t>
  </si>
  <si>
    <t>https://web.hungryhub.com/restaurants/babylon-steakhouse-pracha-uthit-bangkok</t>
  </si>
  <si>
    <t>0922916142 , 0917693965</t>
  </si>
  <si>
    <t>Citrine Thai Bistro at St.James Bangkok</t>
  </si>
  <si>
    <t>ซิทรินไทยบริสโทร @ เซนต์เจมส์ โฮเทล</t>
  </si>
  <si>
    <t>https://web.hungryhub.com/restaurants/citrine-thai-bistro-at-st-james-bangkok</t>
  </si>
  <si>
    <t>Kinnaree Gourmet Thai</t>
  </si>
  <si>
    <t>กินรี กูร์เมต์ ไทย</t>
  </si>
  <si>
    <t>https://web.hungryhub.com/restaurants/kinnaree-gourmet-thai-bangkok</t>
  </si>
  <si>
    <t>Primal Grill</t>
  </si>
  <si>
    <t>ไพรมัล กริลล์</t>
  </si>
  <si>
    <t>https://web.hungryhub.com/restaurants/primal-grill-bangkok</t>
  </si>
  <si>
    <t>Supanniga Cruise Special Promotion Thai Airways</t>
  </si>
  <si>
    <t>https://web.hungryhub.com/restaurants/supanniga-cruise-special-promotion-thai-airways-bangkok</t>
  </si>
  <si>
    <t>248 Cafe &amp; Bar @ Northgate Ratchayothin</t>
  </si>
  <si>
    <t>248 คาเฟ่แอนด์บาร์ @ นอร์ธเกต รัชโยธิน</t>
  </si>
  <si>
    <t>https://web.hungryhub.com/restaurants/248-cafe-bar-northgate-ratchayothin-bangkok</t>
  </si>
  <si>
    <t>NOT USE</t>
  </si>
  <si>
    <t>https://web.hungryhub.com/restaurants/not-use-bangkok-thailand-953</t>
  </si>
  <si>
    <t>SUL Thonglor</t>
  </si>
  <si>
    <t>ซูล ทองหล่อ</t>
  </si>
  <si>
    <t>https://web.hungryhub.com/restaurants/sul-thonglor-bangkok</t>
  </si>
  <si>
    <t>Suzaku Yakiniku &amp; Japanese Buffet</t>
  </si>
  <si>
    <t>ซูซากุ ยากินิกุ &amp; อาหารญี่ปุ่น</t>
  </si>
  <si>
    <t>https://web.hungryhub.com/restaurants/suzaku-yakiniku-japanese-buffet-bangkok</t>
  </si>
  <si>
    <t>Nourish Cafe Bangkok</t>
  </si>
  <si>
    <t>เนอริช คาเฟ่</t>
  </si>
  <si>
    <t>https://web.hungryhub.com/restaurants/nourish-cafe-bangkok</t>
  </si>
  <si>
    <t>Voila Sofitel Bangkok Sukhumvit</t>
  </si>
  <si>
    <t>วัวล่า โซฟิเทล กรุงเทพ สุขุมวิท</t>
  </si>
  <si>
    <t>https://web.hungryhub.com/restaurants/voila-sofitel-bangkok-sukhumvit</t>
  </si>
  <si>
    <t>Supanniga Charoen Krung Book Now!</t>
  </si>
  <si>
    <t>https://web.hungryhub.com/restaurants/supanniga-charoen-krung-book-now-bangkok</t>
  </si>
  <si>
    <t>020069744, 027147608</t>
  </si>
  <si>
    <t>Hi So Rooftop Bar So/ Bangkok</t>
  </si>
  <si>
    <t>ไฮโซ รูฟท็อป บาร์ @ โรงเเรม โซ เเบงคอก</t>
  </si>
  <si>
    <t>https://web.hungryhub.com/restaurants/hi-so-rooftop-bar-so-bangkok</t>
  </si>
  <si>
    <t>Shinsen Izakaya at Prince Palace Hotel</t>
  </si>
  <si>
    <t>ชินเซนอิซากายะ โรงแรมปรินซ์พาเลส</t>
  </si>
  <si>
    <t>https://web.hungryhub.com/restaurants/shinsen-izakaya-at-prince-palace-hotel-bangkok</t>
  </si>
  <si>
    <t>Krua Mahanak Prince Palace Hotel</t>
  </si>
  <si>
    <t>ครัวมหานาค โรงแรมปรินซ์พาเลซ</t>
  </si>
  <si>
    <t>https://web.hungryhub.com/restaurants/krua-mahanak-prince-palace-hotel-bangkok</t>
  </si>
  <si>
    <t>Coconut Pool Bar Prince Palace Hotel</t>
  </si>
  <si>
    <t>โคโคนัท พูลบาร์ โรงแรมปรินซ์ พาเลซ</t>
  </si>
  <si>
    <t>https://web.hungryhub.com/restaurants/coconut-pool-bar-prince-palace-hotel</t>
  </si>
  <si>
    <t>Arno's Sukhumvit 13</t>
  </si>
  <si>
    <t>อาร์โนส์  สุขุมวิท 13</t>
  </si>
  <si>
    <t>https://web.hungryhub.com/restaurants/arno-s-sukhumvit-13-bangkok</t>
  </si>
  <si>
    <t>Tohkai Yakiniku (Mega Bangna) not use</t>
  </si>
  <si>
    <t>โตไก ยากินิกุ (เมกาบางนา) not use</t>
  </si>
  <si>
    <t>https://web.hungryhub.com/restaurants/tohkai-yakiniku-mega-bangna-not-use-bangkok</t>
  </si>
  <si>
    <t>Sheddo Sushi Cottage</t>
  </si>
  <si>
    <t>เชดโดะ ซูชิ คอทเทจ</t>
  </si>
  <si>
    <t>https://web.hungryhub.com/restaurants/sheddo-sushi-cottage-bangkok</t>
  </si>
  <si>
    <t>0894242451,0800771166,0641596969,</t>
  </si>
  <si>
    <t>Siam Charming</t>
  </si>
  <si>
    <t>สยาม ชาร์มมิ่ง</t>
  </si>
  <si>
    <t>https://web.hungryhub.com/restaurants/siam-charming-bangkok</t>
  </si>
  <si>
    <t>Bangkok Heightz</t>
  </si>
  <si>
    <t>บางกอก ไฮทซ์ รูฟท็อป รูฟท็อป</t>
  </si>
  <si>
    <t>https://web.hungryhub.com/restaurants/bangkok-heightz</t>
  </si>
  <si>
    <t>dendae@hungryhub.com</t>
  </si>
  <si>
    <t>Shinkai Premium Sushi Bar J Arena Ratchaphruek</t>
  </si>
  <si>
    <t>ชินไค พรีเมี่ยม ซูชิ เจอารีน่า ราชพฤกษ์</t>
  </si>
  <si>
    <t>https://web.hungryhub.com/restaurants/shinkai-premium-sushi-bar-j-arena-ratchaphruek-bangkok</t>
  </si>
  <si>
    <t>Shinkai Premium Sushi Bar The Explace</t>
  </si>
  <si>
    <t>ชินไค พรีเมี่ยม ดิ เอ็กซ์เพลส</t>
  </si>
  <si>
    <t>https://web.hungryhub.com/restaurants/shinkai-premium-sushi-bar-the-explace-bangkok</t>
  </si>
  <si>
    <t>Maison d'Olivia</t>
  </si>
  <si>
    <t>เมซอง โดลิเวีย</t>
  </si>
  <si>
    <t>https://web.hungryhub.com/restaurants/maison-d-olivia-bangkok</t>
  </si>
  <si>
    <t>Take A Train</t>
  </si>
  <si>
    <t>เทคอะเทรน รูฟท็อปบาร์</t>
  </si>
  <si>
    <t>https://web.hungryhub.com/restaurants/take-a-train-bangkok</t>
  </si>
  <si>
    <t>Stone and Star</t>
  </si>
  <si>
    <t>สโตน แอนด์ สตาร์</t>
  </si>
  <si>
    <t>https://web.hungryhub.com/restaurants/stone-and-star-bangkok-thailand</t>
  </si>
  <si>
    <t>Red Marble Butchery</t>
  </si>
  <si>
    <t>เรด มาร์เบิ้ล บุชเชอรี่</t>
  </si>
  <si>
    <t>https://web.hungryhub.com/restaurants/red-marble-butchery-bangkok</t>
  </si>
  <si>
    <t>Talay Ari</t>
  </si>
  <si>
    <t>ทะเล อารีย์</t>
  </si>
  <si>
    <t>https://web.hungryhub.com/restaurants/talay-ari-bangkok</t>
  </si>
  <si>
    <t>Yuzuki Izakaya &amp; sushi bar Surawong</t>
  </si>
  <si>
    <t>ยูซูกิ อิซากายะ สุรวงศ์</t>
  </si>
  <si>
    <t>https://web.hungryhub.com/restaurants/yuzuki-izakaya-sushi-bar-surawong-bangkok-thailand</t>
  </si>
  <si>
    <t>Hwantsu Creative Cafe'</t>
  </si>
  <si>
    <t>หวานสึ ครีเอทีฟ คาเฟ่</t>
  </si>
  <si>
    <t>https://web.hungryhub.com/restaurants/hwantsu-creative-cafe-bangkok</t>
  </si>
  <si>
    <t>Wuatong Pochana</t>
  </si>
  <si>
    <t>วัวทองโภชนา</t>
  </si>
  <si>
    <t>https://web.hungryhub.com/restaurants/wuatong-pochana-bangkok</t>
  </si>
  <si>
    <t>0972605305, 0840188388</t>
  </si>
  <si>
    <t>168 river cafe at Zensala Riverpark Resort Chiangmai</t>
  </si>
  <si>
    <t>168 ริเวอร์ คาเฟ่ เซนศาลา ริเวอร์พาร์ค รีสอร์ท เชียงใหม่</t>
  </si>
  <si>
    <t>https://web.hungryhub.com/restaurants/168-river-cafe-at-zensala-riverpark-resort-chiangmai-chiang-mai</t>
  </si>
  <si>
    <t>https://web.hungryhub.com/restaurants/not-use-bangkok-thailand-1013</t>
  </si>
  <si>
    <t>(No Use) Monster Beef</t>
  </si>
  <si>
    <t>(No Use) มอนเตอร์ บีฟ</t>
  </si>
  <si>
    <t>https://web.hungryhub.com/restaurants/no-use-monster-beef-bangkok</t>
  </si>
  <si>
    <t>Streats Cafe @ ibis Styles Bangkok Ratchada (do not use)</t>
  </si>
  <si>
    <t>สตรีทส์ คาเฟ่ ไอบิส สไตล์ กรุงเทพฯ รัชดา (do not use)</t>
  </si>
  <si>
    <t>https://web.hungryhub.com/restaurants/streats-cafe-ibis-styles-bangkok-ratchada-do-not-use</t>
  </si>
  <si>
    <t>Latest Recipe &amp; Tempo Bar mezzanine floor at Le Meridien Hotel</t>
  </si>
  <si>
    <t>เลเทส เรซิพี แอนด์ เท็มโพ บาร์ แมสสานิน โรงแรมเลอ เมอริเดียน กรุงเทพ</t>
  </si>
  <si>
    <t>https://web.hungryhub.com/restaurants/latest-recipe-tempo-bar-mezzanine-floor-at-le-meridien-hotel-bangkok</t>
  </si>
  <si>
    <t>BB Restaurant</t>
  </si>
  <si>
    <t>บีบี เรสเตอรอง</t>
  </si>
  <si>
    <t>https://web.hungryhub.com/restaurants/bb-restaurant-bangkok</t>
  </si>
  <si>
    <t>ORANJII Japanese ​Yakiniku&amp;Shabu ​Restaurant</t>
  </si>
  <si>
    <t>โอเรนจิ ยาคินุคุ ชาบู</t>
  </si>
  <si>
    <t>https://web.hungryhub.com/restaurants/oranjii-japanese-yakiniku-shabu-restaurant-bangkok-thailand</t>
  </si>
  <si>
    <t>The Glass House @ Eastin Grand Hotel Sathorn Bangkok</t>
  </si>
  <si>
    <t>เดอะ กลาส เฮ้าส์ @ โรงแรมอีสติน แกรนด์ สาทร</t>
  </si>
  <si>
    <t>https://web.hungryhub.com/restaurants/the-glass-house-eastin-grand-hotel-sathorn-bangkok</t>
  </si>
  <si>
    <t>Khantoke at Old Chiangmai Cultural Center</t>
  </si>
  <si>
    <t>ขันโตก ศูนย์วัฒนธรรม เชียงใหม่</t>
  </si>
  <si>
    <t>https://web.hungryhub.com/restaurants/khantoke-at-old-chiangmai-cultural-center-chiang-mai</t>
  </si>
  <si>
    <t>Dinner Cruise Count Down Firework 4,999 Baht</t>
  </si>
  <si>
    <t>https://web.hungryhub.com/restaurants/dinner-cruise-count-down-firework-4-999-baht</t>
  </si>
  <si>
    <t>Gather Eatery and Bar</t>
  </si>
  <si>
    <t>กาเธอร์ อีทเทอรี่ แอนด์ บาร์</t>
  </si>
  <si>
    <t>https://web.hungryhub.com/restaurants/gather-eatery-and-bar-bangkok</t>
  </si>
  <si>
    <t>Premprachakorn @ Miracle Grand Convention Hotel</t>
  </si>
  <si>
    <t>ห้องอาหารเปรมประชากร @ โรงแรมมิราเคิล แกรนด์ คอนเวนชั่น</t>
  </si>
  <si>
    <t>https://web.hungryhub.com/restaurants/premprachakorn-miracle-grand-convention-hotel-bangkok</t>
  </si>
  <si>
    <t>Sushi Yama Silom</t>
  </si>
  <si>
    <t>ซูชิยามะ สีลม</t>
  </si>
  <si>
    <t>https://web.hungryhub.com/restaurants/sushi-yama-silom-bangkok</t>
  </si>
  <si>
    <t>Family Steak</t>
  </si>
  <si>
    <t>แฟมิลี่ สเต็ก</t>
  </si>
  <si>
    <t>https://web.hungryhub.com/restaurants/family-steak-bangkok</t>
  </si>
  <si>
    <t>Printa Cafe</t>
  </si>
  <si>
    <t>พรินต้า คาเฟ่</t>
  </si>
  <si>
    <t>https://web.hungryhub.com/restaurants/printa-cafe-bangkok</t>
  </si>
  <si>
    <t>The Elephant Butcher &amp; Eatery</t>
  </si>
  <si>
    <t>ดิ เอเลฟเฟ่นท์ บุชเชอร์ แอนด์ อีทเทอรี่</t>
  </si>
  <si>
    <t>https://web.hungryhub.com/restaurants/the-elephant-butcher-eatery-bangkok</t>
  </si>
  <si>
    <t>Pepper Lunch @ Chamchuri Square</t>
  </si>
  <si>
    <t>เปปเปอร์ ลันช์ @ จามจุรี สแควร์​</t>
  </si>
  <si>
    <t>https://web.hungryhub.com/restaurants/pepper-lunch-chamchuri-square-bangkok</t>
  </si>
  <si>
    <t>Pepper Lunch @ Terminal 21</t>
  </si>
  <si>
    <t>เปปเปอร์ ลันช์ @ เทอมินอล 21</t>
  </si>
  <si>
    <t>https://web.hungryhub.com/restaurants/pepper-lunch-terminal-21-bangkok</t>
  </si>
  <si>
    <t>Pepper Lunch @ Silom Complex</t>
  </si>
  <si>
    <t>เปปเปอร์ ลันช์ @ สีลมคอมเพล็กซ์</t>
  </si>
  <si>
    <t>https://web.hungryhub.com/restaurants/pepper-lunch-silom-complex-bangkok</t>
  </si>
  <si>
    <t>Pepper Lunch @ CentralPlaza Pinklao</t>
  </si>
  <si>
    <t>เปปเปอร์ ลันช์ @ เซ็นทรัล พลาซ่า ปิ่นเกล้า</t>
  </si>
  <si>
    <t>https://web.hungryhub.com/restaurants/pepper-lunch-centralplaza-pinklao-bangkok</t>
  </si>
  <si>
    <t>Pepper Lunch @ Siam Square One</t>
  </si>
  <si>
    <t>เปปเปอร์ ลันช์ @ สยามสแควร์วัน</t>
  </si>
  <si>
    <t>https://web.hungryhub.com/restaurants/pepper-lunch-siam-square-one-bangkok</t>
  </si>
  <si>
    <t>Pepper Lunch @ Robinson Bangrak</t>
  </si>
  <si>
    <t>เปปเปอร์ ลันช์ @ โรบินสัน บางรัก</t>
  </si>
  <si>
    <t>https://web.hungryhub.com/restaurants/pepper-lunch-robinson-bangrak-bangkok</t>
  </si>
  <si>
    <t>Pepper Lunch @ Gateway Ekamai</t>
  </si>
  <si>
    <t>เปปเปอร์ ลันช์ @ เกตเวย์ เอกมัย</t>
  </si>
  <si>
    <t>https://web.hungryhub.com/restaurants/pepper-lunch-gateway-ekamai-bangkok</t>
  </si>
  <si>
    <t>Pepper Lunch @ Century The Movie Plaza Sukhumvit</t>
  </si>
  <si>
    <t>เปปเปอร์ ลันช์ @ เซ็นจูรี่ เดอะมูฟวี่พลาซ่า สุขุมวิท</t>
  </si>
  <si>
    <t>https://web.hungryhub.com/restaurants/pepper-lunch-century-the-movie-plaza-sukhumvit-bangkok</t>
  </si>
  <si>
    <t>Pepper Lunch @ The Mall Bangkae</t>
  </si>
  <si>
    <t>เปปเปอร์ ลันช์ @ เดอะมอลล์บางแค</t>
  </si>
  <si>
    <t>https://web.hungryhub.com/restaurants/pepper-lunch-the-mall-bangkae-bangkok</t>
  </si>
  <si>
    <t>Pepper Lunch @ Esplanade Ratchada</t>
  </si>
  <si>
    <t>เปปเปอร์ ลันช์ @ เอสพลานาด รัชดา</t>
  </si>
  <si>
    <t>https://web.hungryhub.com/restaurants/pepper-lunch-esplanade-ratchada-bangkok</t>
  </si>
  <si>
    <t>The Terrace @ Central Chidlom</t>
  </si>
  <si>
    <t>เดอะ เทอเรส @ เซ็นทรัล ชิดลม</t>
  </si>
  <si>
    <t>https://web.hungryhub.com/restaurants/the-terrace-central-chidlom-bangkok</t>
  </si>
  <si>
    <t>The Terrace @ Central Rama 2</t>
  </si>
  <si>
    <t>เดอะ เทอเรส @ เซ็นทรัล พระราม 2</t>
  </si>
  <si>
    <t>https://web.hungryhub.com/restaurants/the-terrace-central-rama-2-bangkok</t>
  </si>
  <si>
    <t>The Terrace @ Central Bangna</t>
  </si>
  <si>
    <t>เดอะ เทอเรส @ เซ็นทรัล บางนา</t>
  </si>
  <si>
    <t>https://web.hungryhub.com/restaurants/the-terrace-central-bangna-bangkok</t>
  </si>
  <si>
    <t>The Terrace @ Baan &amp; Beyond Ratchapruek</t>
  </si>
  <si>
    <t>เดอะ เทอเรส @ บ้านแอนด์บียอนด์ ราชพฤกษ์</t>
  </si>
  <si>
    <t>https://web.hungryhub.com/restaurants/the-terrace-baan-beyond-ratchapruek-bangkok</t>
  </si>
  <si>
    <t>The Terrace @ Central Pinklao</t>
  </si>
  <si>
    <t>เดอะ เทอเรส @ เซ็นทรัล ปิ่นเกล้า</t>
  </si>
  <si>
    <t>https://web.hungryhub.com/restaurants/the-terrace-central-pinklao-bangkok</t>
  </si>
  <si>
    <t>The Terrace @ Terminal 21</t>
  </si>
  <si>
    <t>เดอะ เทอเรส @ เทอร์มินอล 21</t>
  </si>
  <si>
    <t>https://web.hungryhub.com/restaurants/the-terrace-terminal-21-bangkok</t>
  </si>
  <si>
    <t>The Terrace @ Central Rama 9</t>
  </si>
  <si>
    <t>เดอะ เทอเรส @ เซ็นทรัล พระราม 9</t>
  </si>
  <si>
    <t>https://web.hungryhub.com/restaurants/the-terrace-central-rama-9-bangkok</t>
  </si>
  <si>
    <t>The Terrace @ Central Chaengwattana</t>
  </si>
  <si>
    <t>เดอะ เทอเรส @ เซ็นทรัล แจ้งวัฒนะ</t>
  </si>
  <si>
    <t>https://web.hungryhub.com/restaurants/the-terrace-central-chaengwattana-bangkok</t>
  </si>
  <si>
    <t>Maya Holiday Inn Bangkok</t>
  </si>
  <si>
    <t>มายา เรสเตอรองท์ แอนด์ บาร์</t>
  </si>
  <si>
    <t>https://web.hungryhub.com/restaurants/maya-holiday-inn-bangkok</t>
  </si>
  <si>
    <t>The Terrace @ Central Plaza Salaya</t>
  </si>
  <si>
    <t>เดอะ เทอเรส @ เซ็นทรัลพลาซา ศาลายา</t>
  </si>
  <si>
    <t>https://web.hungryhub.com/restaurants/the-terrace-central-plaza-salaya-bangkok</t>
  </si>
  <si>
    <t>The Terrace @ Siriraj Hospital</t>
  </si>
  <si>
    <t>เดอะ เทอเรส @ โรงพยาบาลศิริราช</t>
  </si>
  <si>
    <t>https://web.hungryhub.com/restaurants/the-terrace-siriraj-hospital-bangkok</t>
  </si>
  <si>
    <t>The Terrace @ Central West Gate</t>
  </si>
  <si>
    <t>เดอะ เทอเรส @ เซ็นทรัล เวสต์เกต</t>
  </si>
  <si>
    <t>https://web.hungryhub.com/restaurants/the-terrace-central-west-gate-bangkok</t>
  </si>
  <si>
    <t>The Terrace @ Central Lardprao</t>
  </si>
  <si>
    <t>เดอะ เทอเรส @ เซ็นทรัล ลาดพร้าว</t>
  </si>
  <si>
    <t>https://web.hungryhub.com/restaurants/the-terrace-central-lardprao-bangkok</t>
  </si>
  <si>
    <t>The Terrace @ Central World</t>
  </si>
  <si>
    <t>เดอะ เทอเรส @ เซ็นทรัลเวิลด์</t>
  </si>
  <si>
    <t>https://web.hungryhub.com/restaurants/the-terrace-central-world-bangkok</t>
  </si>
  <si>
    <t>The Terrace @ Vibhavadi Hospital</t>
  </si>
  <si>
    <t>เดอะ เทอเรส @ โรงพยาบาลวิภาวดี</t>
  </si>
  <si>
    <t>https://web.hungryhub.com/restaurants/the-terrace-vibhavadi-hospital-bangkok</t>
  </si>
  <si>
    <t>Zedere De Cafe Mega Bangna</t>
  </si>
  <si>
    <t>เซเดอเร่ เดอ คาเฟ่ เมกาบางนา</t>
  </si>
  <si>
    <t>https://web.hungryhub.com/restaurants/zedere-de-cafe-mega-bangna-bangkok</t>
  </si>
  <si>
    <t>The One House Chinese Shabu &amp; Grill</t>
  </si>
  <si>
    <t>เดอะวันเฮาส์ ไชนีส ชาบู แอนด์ กริล</t>
  </si>
  <si>
    <t>https://web.hungryhub.com/restaurants/the-one-house-chinese-shabu-grill-bangkok</t>
  </si>
  <si>
    <t>Shabu Street UdomSuk Soi 16</t>
  </si>
  <si>
    <t>ชาบู สตรีท อุดมสุข ซอย 16</t>
  </si>
  <si>
    <t>https://web.hungryhub.com/restaurants/shabu-street-udomsuk-soi-16-bangkok</t>
  </si>
  <si>
    <t>0998820579,083-7914545</t>
  </si>
  <si>
    <t>La Bai Bar Ladprao 80</t>
  </si>
  <si>
    <t>ระบายบาร์ ลาดพร้าว 80</t>
  </si>
  <si>
    <t>https://web.hungryhub.com/restaurants/la-bai-bar-ladprao-80-bangkok</t>
  </si>
  <si>
    <t>La Bai Bar Ratchapruek</t>
  </si>
  <si>
    <t>ระบายบาร์ ราชพฤกษ์</t>
  </si>
  <si>
    <t>https://web.hungryhub.com/restaurants/la-bai-bar-ratchapruek-bangkok</t>
  </si>
  <si>
    <t>Real Ichi Yakiniku &amp; Sushi</t>
  </si>
  <si>
    <t>เรียลอิชิ ยากินิคุแอนด์ซูชิ</t>
  </si>
  <si>
    <t>https://web.hungryhub.com/restaurants/real-ichi-yakiniku-sushi-bangkok</t>
  </si>
  <si>
    <t>Baan Ying The Market Bangkok</t>
  </si>
  <si>
    <t>บ้านหญิง เดอะ มาร์เก็ต แบงคอก</t>
  </si>
  <si>
    <t>https://web.hungryhub.com/restaurants/baan-ying-the-market-bangkok</t>
  </si>
  <si>
    <t>Boon Tong Kee Central Eastville</t>
  </si>
  <si>
    <t>บุญตงกี่ เซ็นทรัล เฟสติวัล อีสต์วิลล์</t>
  </si>
  <si>
    <t>https://web.hungryhub.com/restaurants/boon-tong-kee-central-eastville-bangkok-thailand</t>
  </si>
  <si>
    <t>0802083052,  0638242939</t>
  </si>
  <si>
    <t>Haven't Met Rooftop Bar</t>
  </si>
  <si>
    <t>แฮฟเวินเม็ท รูฟท็อป บาร์</t>
  </si>
  <si>
    <t>https://web.hungryhub.com/restaurants/haven-t-met-rooftop-bar-bangkok</t>
  </si>
  <si>
    <t>KBBQ (Sukhumvit) not use</t>
  </si>
  <si>
    <t>เคบีบีคิว สุขุมวิท ไม่ใช้</t>
  </si>
  <si>
    <t>https://web.hungryhub.com/restaurants/kbbq-sukhumvit-not-use-bangkok</t>
  </si>
  <si>
    <t>Jaidee Shabu</t>
  </si>
  <si>
    <t>ใจดี ชาบู</t>
  </si>
  <si>
    <t>https://web.hungryhub.com/restaurants/jaidee-shabu-bangkok</t>
  </si>
  <si>
    <t>JQ Seafood Buffet</t>
  </si>
  <si>
    <t>เจคิว ซีฟู้ด บุฟเฟ่ต์</t>
  </si>
  <si>
    <t>https://web.hungryhub.com/restaurants/jq-seafood-buffet-bangkok</t>
  </si>
  <si>
    <t>Aoringo Japanese Curry Ekkamai</t>
  </si>
  <si>
    <t>อาโอรินโกะ เอกมัย</t>
  </si>
  <si>
    <t>https://web.hungryhub.com/restaurants/aoringo-japanese-curry-ekkamai-bangkok</t>
  </si>
  <si>
    <t xml:space="preserve">Ash Kickers Briskets &amp; Bourbon	</t>
  </si>
  <si>
    <t>แอช คิกเกอร์ส บริสเก็ต แอนด์ เบอร์เบิร์น</t>
  </si>
  <si>
    <t>https://web.hungryhub.com/restaurants/ash-kickers-briskets-bourbon-bangkok-thailand</t>
  </si>
  <si>
    <t>HOM 10000</t>
  </si>
  <si>
    <t>หอม หมื่น ลี้ บักกุ๊ดเต๋</t>
  </si>
  <si>
    <t>https://web.hungryhub.com/restaurants/hom-10000-bangkok</t>
  </si>
  <si>
    <t>Krautaechew</t>
  </si>
  <si>
    <t>ครัวแต้จิ๋ว</t>
  </si>
  <si>
    <t>https://web.hungryhub.com/restaurants/krautaechew</t>
  </si>
  <si>
    <t>IROHA Ramen &amp; Izakaya Mega Bangna</t>
  </si>
  <si>
    <t>อิโรฮะ ราเมง แอนด์ อิซากายะ เมกาบางนา</t>
  </si>
  <si>
    <t>https://web.hungryhub.com/restaurants/iroha-ramen-izakaya-mega-bangna-bangkok</t>
  </si>
  <si>
    <t>Taotaan Yakiniku Paradise</t>
  </si>
  <si>
    <t>เตาถ่าน ยากินิกุ พาราไดซ์</t>
  </si>
  <si>
    <t>https://web.hungryhub.com/restaurants/taotaan-yakiniku-paradise-bangkok</t>
  </si>
  <si>
    <t>Ching Cha Char Lee Siam Paragon</t>
  </si>
  <si>
    <t>ชิงช้าชาลี สยาม พารากอน</t>
  </si>
  <si>
    <t>https://web.hungryhub.com/restaurants/ching-cha-char-lee-siam-paragon-bangkok-thailand</t>
  </si>
  <si>
    <t>https://web.hungryhub.com/restaurants/not-use-bangkok-thailand-1078</t>
  </si>
  <si>
    <t>Dib Dee</t>
  </si>
  <si>
    <t>ดิบดี</t>
  </si>
  <si>
    <t>https://web.hungryhub.com/restaurants/dib-dee-bangkok</t>
  </si>
  <si>
    <t>not used</t>
  </si>
  <si>
    <t>https://web.hungryhub.com/restaurants/not-used-bangkok-thailand-1095</t>
  </si>
  <si>
    <t>Chef's Table at Gluttony by The Sin</t>
  </si>
  <si>
    <t>กลัทโทนี่ บาย เดอะ ซิน (เชฟส์ เทเบิล)</t>
  </si>
  <si>
    <t>https://web.hungryhub.com/restaurants/chef-s-table-at-gluttony-by-the-sin-bangkok</t>
  </si>
  <si>
    <t>Sabu Yakiniku</t>
  </si>
  <si>
    <t>ซาบุ ยากินิกุ</t>
  </si>
  <si>
    <t>https://web.hungryhub.com/restaurants/sabu-yakiniku-bangkok-thailand-1122</t>
  </si>
  <si>
    <t>Bangkok Air Cafe</t>
  </si>
  <si>
    <t>บางกอกแอร์ คาเฟ่</t>
  </si>
  <si>
    <t>https://web.hungryhub.com/restaurants/bangkok-air-cafe</t>
  </si>
  <si>
    <t>Tailor Asok</t>
  </si>
  <si>
    <t>เทเลอร์ อโศก</t>
  </si>
  <si>
    <t>https://web.hungryhub.com/restaurants/tailor-asok-bangkok</t>
  </si>
  <si>
    <t>Baan Benchamas</t>
  </si>
  <si>
    <t>บ้านเบญจมาศ</t>
  </si>
  <si>
    <t>https://web.hungryhub.com/restaurants/baan-benchamas-bangkok</t>
  </si>
  <si>
    <t>Napalai - Siam Jazz Bar</t>
  </si>
  <si>
    <t>นภาลัย สยามแจ๊ส บาร์</t>
  </si>
  <si>
    <t>https://web.hungryhub.com/restaurants/napalai-siam-jazz-bar-bangkok</t>
  </si>
  <si>
    <t>Aroi Buffet</t>
  </si>
  <si>
    <t>อร่อย บุฟเฟต์</t>
  </si>
  <si>
    <t>https://web.hungryhub.com/restaurants/aroi-buffet-bangkok</t>
  </si>
  <si>
    <t>Sabu Yakiniku not use</t>
  </si>
  <si>
    <t>ซาบุ ยากินิกุ not use</t>
  </si>
  <si>
    <t>https://web.hungryhub.com/restaurants/sabu-yakiniku-not-use-bangkok</t>
  </si>
  <si>
    <t>Burmese Princess</t>
  </si>
  <si>
    <t>เบอร์มีส พรินเซส</t>
  </si>
  <si>
    <t>https://web.hungryhub.com/restaurants/burmese-princess-bangkok</t>
  </si>
  <si>
    <t>Nom Nua Chok Chai 4</t>
  </si>
  <si>
    <t>นมนัว โชคชัย4</t>
  </si>
  <si>
    <t>https://web.hungryhub.com/restaurants/nom-nua-chok-chai-4-bangkok</t>
  </si>
  <si>
    <t>Yum Nua Bistro</t>
  </si>
  <si>
    <t>ยำนัว บิสโทร</t>
  </si>
  <si>
    <t>https://web.hungryhub.com/restaurants/yum-nua-bistro-bangkok</t>
  </si>
  <si>
    <t>Space Q by Bar B Q Plaza</t>
  </si>
  <si>
    <t>สเปซ คิว จาก บาร์บีคิว พลาซ่า</t>
  </si>
  <si>
    <t>https://web.hungryhub.com/restaurants/space-q-by-bar-b-q-plaza-bangkok</t>
  </si>
  <si>
    <t>Kobe King Ari</t>
  </si>
  <si>
    <t>โกเบคิง อารีย์</t>
  </si>
  <si>
    <t>https://web.hungryhub.com/restaurants/kobe-king-ari-bangkok</t>
  </si>
  <si>
    <t>Yuzuki Izakaya &amp; sushi bar Udom Suk</t>
  </si>
  <si>
    <t>ยูซูกิ อิซากายะ อุดมสุข</t>
  </si>
  <si>
    <t>https://web.hungryhub.com/restaurants/yuzuki-izakaya-sushi-bar-udom-suk-bangkok-thailand</t>
  </si>
  <si>
    <t>See sky x Re-union</t>
  </si>
  <si>
    <t>ซี สกาย x รียูเนี่ยน</t>
  </si>
  <si>
    <t>https://web.hungryhub.com/restaurants/see-sky-x-re-union-bangkok</t>
  </si>
  <si>
    <t>Le Hot Chinese Hotpot</t>
  </si>
  <si>
    <t>เลอ ฮอต สุขุมวิท 24</t>
  </si>
  <si>
    <t>https://web.hungryhub.com/restaurants/le-hot-chinese-hotpot-bangkok</t>
  </si>
  <si>
    <t>Jirafu Sushi &amp; Beer Bar LatPhrao</t>
  </si>
  <si>
    <t>จีราฟุ ซูชิ แอนด์ เบียร์บาร์ ลาดพร้าว</t>
  </si>
  <si>
    <t>https://web.hungryhub.com/restaurants/jirafu-sushi-beer-bar-latphrao-bangkok-thailand</t>
  </si>
  <si>
    <t>Haris' Premium Buffet</t>
  </si>
  <si>
    <t>ฮาริส' พรีเมียม บุฟเฟ่ต์</t>
  </si>
  <si>
    <t>https://web.hungryhub.com/restaurants/haris-premium-buffet-bangkok</t>
  </si>
  <si>
    <t>Chef Racha Grand</t>
  </si>
  <si>
    <t>เชฟราชา แกรนด์</t>
  </si>
  <si>
    <t>https://web.hungryhub.com/restaurants/chef-racha-grand-bangkok</t>
  </si>
  <si>
    <t>Bambino 居酒屋</t>
  </si>
  <si>
    <t>แบมบิโน่</t>
  </si>
  <si>
    <t>https://web.hungryhub.com/restaurants/bambino-bangkok</t>
  </si>
  <si>
    <t>Kansai Maru</t>
  </si>
  <si>
    <t>คันไซมารุ</t>
  </si>
  <si>
    <t>https://web.hungryhub.com/restaurants/kansai-maru-bangkok</t>
  </si>
  <si>
    <t>1826 Mixology &amp; Rooftop Bar Rembrandt Hotel</t>
  </si>
  <si>
    <t>1826 มิกซ์โซโลจี แอนด์ รูฟท็อปบาร์ โรงแรมแรมแบรนดท์</t>
  </si>
  <si>
    <t>https://web.hungryhub.com/restaurants/1826-mixology-rooftop-bar-rembrandt-hotel-bangkok-thailand-1142</t>
  </si>
  <si>
    <t>แล็กซ์ อาร์ซีเอ</t>
  </si>
  <si>
    <t>https://web.hungryhub.com/restaurants/lax-rca-bangkok-thailand</t>
  </si>
  <si>
    <t xml:space="preserve">Pineapple Café and Grill	</t>
  </si>
  <si>
    <t>พายแอปเปิ้ล คาเฟ่ แอนด์ กริลล์</t>
  </si>
  <si>
    <t>https://web.hungryhub.com/restaurants/pineapple-cafe-and-grill-bangkok</t>
  </si>
  <si>
    <t>Secret Wonderland</t>
  </si>
  <si>
    <t>ซีเคร็ท วันเดอร์แลนด์ บางกอก โอเอซิส โฮเต็ล</t>
  </si>
  <si>
    <t>https://web.hungryhub.com/restaurants/secret-wonderland-bangkok</t>
  </si>
  <si>
    <t>Jaw Nuea Salaya</t>
  </si>
  <si>
    <t>จ้าวเนื้อ ศาลายา</t>
  </si>
  <si>
    <t>https://web.hungryhub.com/restaurants/jaw-nuea-salaya-bangkok</t>
  </si>
  <si>
    <t>Sushi Toyosu</t>
  </si>
  <si>
    <t>ซูชิ โทโยสุ</t>
  </si>
  <si>
    <t>https://web.hungryhub.com/restaurants/sushi-toyosu-bangkok</t>
  </si>
  <si>
    <t>Kin Khao Baan Puen</t>
  </si>
  <si>
    <t>กินข้าวบ้านเพื่อน</t>
  </si>
  <si>
    <t>https://web.hungryhub.com/restaurants/kin-khao-baan-puen-bangkok</t>
  </si>
  <si>
    <t>Lady Nara Central Embassy</t>
  </si>
  <si>
    <t>เลดี้ นารา เซ็นทรัลเอ็มบาสซี่</t>
  </si>
  <si>
    <t>https://web.hungryhub.com/restaurants/lady-nara-central-embassy-bangkok</t>
  </si>
  <si>
    <t>Chan &amp; Yupa Tearoom</t>
  </si>
  <si>
    <t>ฉันท์ แอนด์ ยุพา</t>
  </si>
  <si>
    <t>https://web.hungryhub.com/restaurants/chan-yupa-tearoom-bangkok</t>
  </si>
  <si>
    <t>Bankoku Buffet</t>
  </si>
  <si>
    <t>บังโคกุ รัชดา</t>
  </si>
  <si>
    <t>https://web.hungryhub.com/restaurants/bankoku-buffet-bangkok</t>
  </si>
  <si>
    <t>Another Hound Cafe @ Emporium</t>
  </si>
  <si>
    <t>อนาเธอร์ฮาวด์ คาเฟ่ เอ็มโพเรี่ยม</t>
  </si>
  <si>
    <t>https://web.hungryhub.com/restaurants/another-hound-cafe-emporium-bangkok</t>
  </si>
  <si>
    <t>Another Hound Cafe @ Central Embassy</t>
  </si>
  <si>
    <t>อนาเธอร์ฮาวด์ คาเฟ่ เซ็นทรัลเอ็มบาสซี่</t>
  </si>
  <si>
    <t>https://web.hungryhub.com/restaurants/another-hound-cafe-central-embassy-bangkok</t>
  </si>
  <si>
    <t>Nud nua Suvarnabhumi</t>
  </si>
  <si>
    <t>ร้านนัดนัว สุวรรณภูมิ</t>
  </si>
  <si>
    <t>https://web.hungryhub.com/restaurants/nud-nua-suvarnabhumi-bangkok</t>
  </si>
  <si>
    <t>Buzz Cove Bangkok</t>
  </si>
  <si>
    <t>บัสส์ โคฟ แบงค็อก</t>
  </si>
  <si>
    <t>https://web.hungryhub.com/restaurants/buzz-cove-bangkok</t>
  </si>
  <si>
    <t>Som Kab Chon Dim Sum</t>
  </si>
  <si>
    <t>ส้อมกับช้อน ติ่มซำ - อาหารไทย</t>
  </si>
  <si>
    <t>https://web.hungryhub.com/restaurants/som-kab-chon-dim-sum-bangkok</t>
  </si>
  <si>
    <t>Krua Je Ngor Kanchanapisek</t>
  </si>
  <si>
    <t>ครัวเจ๊ง้อ กาญจนาภิเษก</t>
  </si>
  <si>
    <t>https://web.hungryhub.com/restaurants/krua-je-ngor-kanchanapisek-bangkok</t>
  </si>
  <si>
    <t>Krua Je Ngor The Paseo Kanchanapisek</t>
  </si>
  <si>
    <t>ครัวเจ๊ง้อ พาซิโอ กาญจนา</t>
  </si>
  <si>
    <t>https://web.hungryhub.com/restaurants/krua-je-ngor-the-paseo-kanchanapisek-bangkok</t>
  </si>
  <si>
    <t>Krua Je Ngor Bangna Trad Km.4</t>
  </si>
  <si>
    <t>ครัวเจ๊ง้อ บางนา ตราด กม.4</t>
  </si>
  <si>
    <t>https://web.hungryhub.com/restaurants/krua-je-ngor-bangna-trad-km-4-bangkok-thailand</t>
  </si>
  <si>
    <t>Da Vinci Rembrandt Hotel</t>
  </si>
  <si>
    <t>https://web.hungryhub.com/restaurants/da-vinci-rembrandt-hotel-bangkok</t>
  </si>
  <si>
    <t>A Fox Princess + Friends Central Ladprao</t>
  </si>
  <si>
    <t>https://web.hungryhub.com/restaurants/a-fox-princess-friends-central-ladprao-bangkok-thailand</t>
  </si>
  <si>
    <t>Fox Princess and a Spider Central Chidlom</t>
  </si>
  <si>
    <t>https://web.hungryhub.com/restaurants/fox-princess-and-a-spider-central-chidlom-bangkok-thailand</t>
  </si>
  <si>
    <t>Kouen Premium Buffet I'm Park Chula</t>
  </si>
  <si>
    <t>โคเอ็น พรีเมี่ยม บุฟเฟ่ต์ I'm Park จุฬา</t>
  </si>
  <si>
    <t>https://web.hungryhub.com/restaurants/kouen-premium-buffet-i-m-park-chula-bangkok</t>
  </si>
  <si>
    <t>Kouen Sushi Bar Int Intersect Rama 3</t>
  </si>
  <si>
    <t>โคเอ็น ซูชิบาร์ อินท์-อินเตอร์เซค พระราม 3</t>
  </si>
  <si>
    <t>https://web.hungryhub.com/restaurants/kouen-sushi-bar-int-intersect-rama-3-bangkok-thailand</t>
  </si>
  <si>
    <t>Lunch Box by Chef May Pataravarin</t>
  </si>
  <si>
    <t>https://web.hungryhub.com/restaurants/lunch-box-by-chef-may-pataravarin-bangkok</t>
  </si>
  <si>
    <t>The Hub Cafe &amp; Eatery do not use</t>
  </si>
  <si>
    <t>เดอะ ฮับ คาเฟ่ แอนด์ อีทเทอร์รี่ do not use</t>
  </si>
  <si>
    <t>https://web.hungryhub.com/restaurants/the-hub-cafe-eatery-do-not-use-bangkok</t>
  </si>
  <si>
    <t>It's happened to be a Coffee Shoppe Siam Paragon</t>
  </si>
  <si>
    <t>อิส แฮพเพ่น ทู บี อะ คอฟฟี่ ช็อป</t>
  </si>
  <si>
    <t>https://web.hungryhub.com/restaurants/it-s-happened-to-be-a-coffee-shoppe-siam-paragon-bangkok</t>
  </si>
  <si>
    <t>Izakaya Teppen BBQ &amp; Sushi @ Bambini Villa</t>
  </si>
  <si>
    <t>อิซากายะ เท็ปเป็น บาร์บีคิวแอนด์ซูชิ @ แบมบีนี่ วิลล่า</t>
  </si>
  <si>
    <t>https://web.hungryhub.com/restaurants/izakaya-teppen-bbq-sushi-bambini-villa-bangkok</t>
  </si>
  <si>
    <t>Cafe Thieves &amp; Bar</t>
  </si>
  <si>
    <t>https://web.hungryhub.com/restaurants/cafe-thieves-bar-bangkok</t>
  </si>
  <si>
    <t>Potluck Family Hotpot</t>
  </si>
  <si>
    <t>พอทลัก แฟมิลี่ ฮอทพอท</t>
  </si>
  <si>
    <t>https://web.hungryhub.com/restaurants/potluck-family-hotpot-bangkok</t>
  </si>
  <si>
    <t>Charna Siam Center</t>
  </si>
  <si>
    <t>ฌานา สยามเซ็นเตอร์</t>
  </si>
  <si>
    <t>https://web.hungryhub.com/restaurants/charna-siam-center-bangkok-thailand</t>
  </si>
  <si>
    <t>Charna Central World</t>
  </si>
  <si>
    <t>ฌานา เซ็นทรัล เวิลด์</t>
  </si>
  <si>
    <t>https://web.hungryhub.com/restaurants/charna-central-world-bangkok-thailand</t>
  </si>
  <si>
    <t>Alphabet Cafe &amp; Bar</t>
  </si>
  <si>
    <t>อัลฟาเบ็ท คาเฟ่ แอน บาร์</t>
  </si>
  <si>
    <t>https://web.hungryhub.com/restaurants/alphabet-cafe-bar-bangkok</t>
  </si>
  <si>
    <t>Yuzuki Izakaya &amp; Sushi Bar Sukhumvit 26</t>
  </si>
  <si>
    <t>ยูซูกิ อิซากายะ สุขุมวิท 26</t>
  </si>
  <si>
    <t>https://web.hungryhub.com/restaurants/yuzuki-izakaya-sushi-bar-sukhumvit-26-bangkok</t>
  </si>
  <si>
    <t>HoHo Kitchen</t>
  </si>
  <si>
    <t>โหว์ โหว์ คิทเช่น</t>
  </si>
  <si>
    <t>https://web.hungryhub.com/restaurants/hoho-kitchen-bangkok-thailand</t>
  </si>
  <si>
    <t>0886048450, 0840188388,02 0777666,0617409809</t>
  </si>
  <si>
    <t>Shabu Samurai</t>
  </si>
  <si>
    <t>ชาบูซามูไร</t>
  </si>
  <si>
    <t>https://web.hungryhub.com/restaurants/shabu-samurai-bangkok</t>
  </si>
  <si>
    <t>Supanniga Sunset Cruise</t>
  </si>
  <si>
    <t>https://web.hungryhub.com/restaurants/supanniga-sunset-cruise-bangkok</t>
  </si>
  <si>
    <t>Harry's Bistro by ครัวต้นไม้</t>
  </si>
  <si>
    <t>แฮรี่ บิสโทร บาย ครัวต้นไม้</t>
  </si>
  <si>
    <t>https://web.hungryhub.com/restaurants/harry-s-bistro-by-bangkok-thailand</t>
  </si>
  <si>
    <t>Sauce by Chef Wong</t>
  </si>
  <si>
    <t>ซอส บาย เชฟ หว่อง</t>
  </si>
  <si>
    <t>https://web.hungryhub.com/restaurants/sauce-by-chef-wong-bangkok</t>
  </si>
  <si>
    <t>Sushi Mai Soi Ram Intra 14 Yak 22</t>
  </si>
  <si>
    <t>ซูชิมั้ย รามอินทรา 14 แยก 22</t>
  </si>
  <si>
    <t>https://web.hungryhub.com/restaurants/sushi-mai-soi-ram-intra-14-yak-22-bangkok</t>
  </si>
  <si>
    <t>Carnivore</t>
  </si>
  <si>
    <t>คาร์นิวอ</t>
  </si>
  <si>
    <t>https://web.hungryhub.com/restaurants/carnivore-bangkok</t>
  </si>
  <si>
    <t>KBBQ (Sukhumvit) not used</t>
  </si>
  <si>
    <t>เคบีบีคิว สุขุมวิท not used</t>
  </si>
  <si>
    <t>https://web.hungryhub.com/restaurants/kbbq-sukhumvit-not-used-bangkok</t>
  </si>
  <si>
    <t>Chicken Express &amp; Farm Seacon Square Srinakarin</t>
  </si>
  <si>
    <t>ชิกเก้นเอ็กซ์เพรส แอน ฟาร์ม ซี คอนสแควร์ ศรีนครินทร์</t>
  </si>
  <si>
    <t>https://web.hungryhub.com/restaurants/chicken-express-farm-seacon-square-srinakarin-bangkok</t>
  </si>
  <si>
    <t>Five Crossing</t>
  </si>
  <si>
    <t>https://web.hungryhub.com/restaurants/five-crossing-bangkok-thailand</t>
  </si>
  <si>
    <t>Kyuka Izakaya</t>
  </si>
  <si>
    <t>คิวคะ อิซากายะ</t>
  </si>
  <si>
    <t>https://web.hungryhub.com/restaurants/kyuka-izakaya-bangkok</t>
  </si>
  <si>
    <t>Vistro - Vegan Cafe &amp; Restaurant</t>
  </si>
  <si>
    <t>https://web.hungryhub.com/restaurants/vistro-vegan-cafe-restaurant-bangkok</t>
  </si>
  <si>
    <t>https://web.hungryhub.com/restaurants/not-use-bangkok</t>
  </si>
  <si>
    <t>Arno's Bangchak Srinakarin</t>
  </si>
  <si>
    <t>อาร์โนส์  ปั้มบางจาก ศรีนครินทร์</t>
  </si>
  <si>
    <t>https://web.hungryhub.com/restaurants/arno-s-bangchak-srinakarin-bangkok</t>
  </si>
  <si>
    <t>0629928776,  0638242939</t>
  </si>
  <si>
    <t>Arno's The Circle Ratchapruk</t>
  </si>
  <si>
    <t>อาร์โนส์  เดอะเซอร์เคิล ราชพฤกษ์</t>
  </si>
  <si>
    <t>https://web.hungryhub.com/restaurants/arno-s-the-circle-ratchapruk-bangkok-thailand</t>
  </si>
  <si>
    <t>0969286378,  0638242939</t>
  </si>
  <si>
    <t>Arno's Thonglor 13</t>
  </si>
  <si>
    <t>อาร์โนส์ ทองหล่อ 13</t>
  </si>
  <si>
    <t>https://web.hungryhub.com/restaurants/arno-s-thonglor-13-bangkok-thailand</t>
  </si>
  <si>
    <t>0801572927, 0638242939</t>
  </si>
  <si>
    <t>Boon Tong Kee Central Rama 9 Delivery</t>
  </si>
  <si>
    <t>บุญตงกี่ เซ็นทรัลพระราม 9 เดลิเวอรี่</t>
  </si>
  <si>
    <t>https://web.hungryhub.com/restaurants/boon-tong-kee-central-rama-9-delivery-bangkok</t>
  </si>
  <si>
    <t>0909793082 ,  0638242939</t>
  </si>
  <si>
    <t>Boon Tong Kee CentralPlaza Lardprao Delivery</t>
  </si>
  <si>
    <t>บุญตงกี่ เซ็นทรัล ลาดพร้าว เดลิเวอรี่</t>
  </si>
  <si>
    <t>https://web.hungryhub.com/restaurants/boon-tong-kee-centralplaza-lardprao-delivery-bangkok</t>
  </si>
  <si>
    <t>0909627734 ,  0638242939</t>
  </si>
  <si>
    <t>Boon Tong Kee EmQuartier Delivery</t>
  </si>
  <si>
    <t>บุญตงกี่ เอ็มควอเทียร์ เดลิเวอรี่</t>
  </si>
  <si>
    <t>https://web.hungryhub.com/restaurants/boon-tong-kee-emquartier-delivery-bangkok</t>
  </si>
  <si>
    <t>0909601247,  0638242939</t>
  </si>
  <si>
    <t>Boon Tong Kee The Commons Saladaeng</t>
  </si>
  <si>
    <t>บุญตงกี่ เดอะ คอมมอนส์ ศาลาแดง</t>
  </si>
  <si>
    <t>https://web.hungryhub.com/restaurants/boon-tong-kee-the-commons-saladaeng-bangkok</t>
  </si>
  <si>
    <t>0908873124,  0638242939</t>
  </si>
  <si>
    <t>Jutharos Thai Restaurant Sukhumvit 23</t>
  </si>
  <si>
    <t>จุฑารส สุขุมวิท 23</t>
  </si>
  <si>
    <t>https://web.hungryhub.com/restaurants/jutharos-thai-restaurant-sukhumvit-23-bangkok</t>
  </si>
  <si>
    <t>Arno Thai Thonglor 13</t>
  </si>
  <si>
    <t>อโณไทย ทองหล่อ 13</t>
  </si>
  <si>
    <t>https://web.hungryhub.com/restaurants/arno-thai-thonglor-13-bangkok-thailand</t>
  </si>
  <si>
    <t>0649744156,  0638242939</t>
  </si>
  <si>
    <t>Arno Thai BRT Chan Road</t>
  </si>
  <si>
    <t>อโณทัย ถนนจันทน์</t>
  </si>
  <si>
    <t>https://web.hungryhub.com/restaurants/arno-thai-brt-chan-road-bangkok-thailand</t>
  </si>
  <si>
    <t>0627159185, 0894823879</t>
  </si>
  <si>
    <t>Arno Thai Sukhonthasawat 28</t>
  </si>
  <si>
    <t>อโณทัย สุคนธสวัสดิ์ 28</t>
  </si>
  <si>
    <t>https://web.hungryhub.com/restaurants/arno-thai-sukhonthasawat-28-bangkok</t>
  </si>
  <si>
    <t>0825242497, 0638242939</t>
  </si>
  <si>
    <t>Homplapao Ladprao 87</t>
  </si>
  <si>
    <t>หอมปลาเผา ลาดพร้าว 87</t>
  </si>
  <si>
    <t>https://web.hungryhub.com/restaurants/homplapao-ladprao-87-bangkok</t>
  </si>
  <si>
    <t>0898932735, 0638242939</t>
  </si>
  <si>
    <t>Charna Prachachuen (Food Passion Company)</t>
  </si>
  <si>
    <t>ฌานา ประชาชื่น</t>
  </si>
  <si>
    <t>https://web.hungryhub.com/restaurants/charna-prachachuen-food-passion-company-bangkok</t>
  </si>
  <si>
    <t>0939897956, 0863403809</t>
  </si>
  <si>
    <t>Kiew Kai Ka Nakniwat</t>
  </si>
  <si>
    <t>เขียวไข่กา นาคนิวาส</t>
  </si>
  <si>
    <t>https://web.hungryhub.com/restaurants/kiew-kai-ka-nakniwat-bangkok</t>
  </si>
  <si>
    <t>Krua Khun Mae Delivery</t>
  </si>
  <si>
    <t>ครัวคุณแม่ เดลิเวอรี่</t>
  </si>
  <si>
    <t>https://web.hungryhub.com/restaurants/krua-khun-mae-delivery-bangkok</t>
  </si>
  <si>
    <t>0813380611, 0840188388</t>
  </si>
  <si>
    <t>Spicy Cat ล่าเมียว Esplanade Ratchadaphisek</t>
  </si>
  <si>
    <t>สไปร์ซี่ แคท ล่าเมียว เอสพลานาด รัชดาภิเษก</t>
  </si>
  <si>
    <t>https://web.hungryhub.com/restaurants/spicy-cat-esplanade-ratchadaphisek-bangkok</t>
  </si>
  <si>
    <t>DishCovery Bangkok</t>
  </si>
  <si>
    <t>https://web.hungryhub.com/restaurants/dishcovery-bangkok</t>
  </si>
  <si>
    <t>0825880011, 0840188388</t>
  </si>
  <si>
    <t>Donburi by Jirafu United Center Silom</t>
  </si>
  <si>
    <t>ดงบุริ บาย จิราฟุ ยูไนเต็ดเซ็นเตอร์ สีลม</t>
  </si>
  <si>
    <t>https://web.hungryhub.com/restaurants/donburi-by-jirafu-united-center-silom-bangkok-thailand</t>
  </si>
  <si>
    <t>Jirafu Sushi &amp; Beer Bar Rama 4</t>
  </si>
  <si>
    <t>จีราฟุ ซูชิ แอนด์ เบียร์บาร์ พระราม 4</t>
  </si>
  <si>
    <t>https://web.hungryhub.com/restaurants/jirafu-sushi-beer-bar-rama-4-bangkok</t>
  </si>
  <si>
    <t>Archie</t>
  </si>
  <si>
    <t>อาร์ชชี่</t>
  </si>
  <si>
    <t>https://web.hungryhub.com/restaurants/archie-bangkok</t>
  </si>
  <si>
    <t>srinakon@hungryhub.com</t>
  </si>
  <si>
    <t>Baan Lae Gaysorn</t>
  </si>
  <si>
    <t>บ้านและเกสร</t>
  </si>
  <si>
    <t>https://web.hungryhub.com/restaurants/baan-lae-gaysorn-bangkok</t>
  </si>
  <si>
    <t>Garaku Thailand Sukhumvit39</t>
  </si>
  <si>
    <t>กะระคุ ไทยเเลนด์ สุขุมวิท 39</t>
  </si>
  <si>
    <t>https://web.hungryhub.com/restaurants/garaku-thailand-sukhumvit39-bangkok</t>
  </si>
  <si>
    <t>Penguin Eat Shabu the Crystal</t>
  </si>
  <si>
    <t>เพนกวิน อีท ชาบู เดอะ คริสตัล</t>
  </si>
  <si>
    <t>https://web.hungryhub.com/restaurants/penguin-eat-shabu-the-crystal-bangkok</t>
  </si>
  <si>
    <t>Duo Cucina Muangthong Thani</t>
  </si>
  <si>
    <t>ดูโอคูซินา เมืองทองธานี</t>
  </si>
  <si>
    <t>https://web.hungryhub.com/restaurants/duo-cucina-muangthong-thani-bangkok-thailand</t>
  </si>
  <si>
    <t>Duo Cucina Yodpiman</t>
  </si>
  <si>
    <t>ดูโอคูซินา ยอดพิมาน</t>
  </si>
  <si>
    <t>https://web.hungryhub.com/restaurants/duo-cucina-yodpiman-bangkok</t>
  </si>
  <si>
    <t>Ozen sushi Lat Pla Khao 60</t>
  </si>
  <si>
    <t>โอเซ็น ลาดปลาเค้า​60</t>
  </si>
  <si>
    <t>https://web.hungryhub.com/restaurants/ozen-sushi-lat-pla-khao-60-bangkok</t>
  </si>
  <si>
    <t>Vie Ha long</t>
  </si>
  <si>
    <t>เวียฮาลอง</t>
  </si>
  <si>
    <t>https://web.hungryhub.com/restaurants/vie-ha-long-bangkok</t>
  </si>
  <si>
    <t>Phoenix Lava The Sense Pinklao</t>
  </si>
  <si>
    <t>ฟีนิกซ์ ลาวา เดอะเซ้นส์ ปิ่นเกล้า</t>
  </si>
  <si>
    <t>https://web.hungryhub.com/restaurants/phoenix-lava-the-sense-pinklao-bangkok-thailand-1227</t>
  </si>
  <si>
    <t>Phoenix Lava CentralWorld</t>
  </si>
  <si>
    <t>ฟีนิกซ์ ลาวา เซ็นทรัลเวิลด์</t>
  </si>
  <si>
    <t>https://web.hungryhub.com/restaurants/phoenix-lava-centralworld-bangkok</t>
  </si>
  <si>
    <t>Phoenix Lava Future Park Rangsit</t>
  </si>
  <si>
    <t>ฟีนิกซ์ ลาวา ฟิวเจอร์พาร์ค รังสิต</t>
  </si>
  <si>
    <t>https://web.hungryhub.com/restaurants/phoenix-lava-future-park-rangsit-bangkok-thailand</t>
  </si>
  <si>
    <t>Phoenix Lava La Villa Ari</t>
  </si>
  <si>
    <t>ฟีนิกซ์ ลาวา ลาวิลล่าอารีย์</t>
  </si>
  <si>
    <t>https://web.hungryhub.com/restaurants/phoenix-lava-la-villa-ari-bangkok-thailand</t>
  </si>
  <si>
    <t>Phoenix Lava La Silom Connect</t>
  </si>
  <si>
    <t>ฟีนิกซ์ ลาวา สีลม คอนเน็ก</t>
  </si>
  <si>
    <t>https://web.hungryhub.com/restaurants/phoenix-lava-la-silom-connect-bangkok-thailand</t>
  </si>
  <si>
    <t>Phoenix Lava Chinatown Salaya</t>
  </si>
  <si>
    <t>ฟีนิกซ์ลาวา ไชนาทาวน์ ศาลายา</t>
  </si>
  <si>
    <t>https://web.hungryhub.com/restaurants/phoenix-lava-chinatown-salaya-bangkok-thailand</t>
  </si>
  <si>
    <t>Bang Kapi, Nakhon Pathom</t>
  </si>
  <si>
    <t>Phoenix Lava Cafe Pho Kaeo</t>
  </si>
  <si>
    <t>ฟีนิกซ์ลาวา คาเฟ่ โพธิ์แก้ว</t>
  </si>
  <si>
    <t>https://web.hungryhub.com/restaurants/phoenix-lava-cafe-pho-kaeo-bangkok</t>
  </si>
  <si>
    <t>Rustico Salaya</t>
  </si>
  <si>
    <t>https://web.hungryhub.com/restaurants/rustico-salaya-bangkok</t>
  </si>
  <si>
    <t>You&amp;I Premium Suki Buffet Central Rama3</t>
  </si>
  <si>
    <t>ยูแอนด์ไอ พรีเมี่ยมสุกี้บุฟเฟ่ต์ เซ็นทรัล พระราม 3</t>
  </si>
  <si>
    <t>https://web.hungryhub.com/restaurants/you-i-premium-suki-buffet-central-rama3-bangkok</t>
  </si>
  <si>
    <t>Plara Der Sinthorn Tower</t>
  </si>
  <si>
    <t>ปลาร้าเด้อ อาคารสินธร ทาวเวอร์</t>
  </si>
  <si>
    <t>https://web.hungryhub.com/restaurants/plara-der-sinthorn-tower-bangkok</t>
  </si>
  <si>
    <t>Earw Thai Suki Boran Central Festival EastVille</t>
  </si>
  <si>
    <t>เอี่ยวไถ่ สุกี้โบราณ เซ็นทรัล เฟสติวัล อีสต์วิลล์</t>
  </si>
  <si>
    <t>https://web.hungryhub.com/restaurants/earw-thai-suki-boran-central-festival-eastville-bangkok-thailand</t>
  </si>
  <si>
    <t>Earw Thai Suki Boran Central World</t>
  </si>
  <si>
    <t>เอี่ยวไถ่ สุกี้โบราณ เซ็นทรัลเวิลด์</t>
  </si>
  <si>
    <t>https://web.hungryhub.com/restaurants/earw-thai-suki-boran-central-world-bangkok-thailand</t>
  </si>
  <si>
    <t>Earw Thai Suki Boran Mega Bangna</t>
  </si>
  <si>
    <t>เอี่ยวไถ่ สุกี้โบราณ เมกาบางนา</t>
  </si>
  <si>
    <t>https://web.hungryhub.com/restaurants/earw-thai-suki-boran-mega-bangna-bangkok-thailand</t>
  </si>
  <si>
    <t>Because Good (เพราะดี)</t>
  </si>
  <si>
    <t>ร้านเพราะดี</t>
  </si>
  <si>
    <t>https://web.hungryhub.com/restaurants/because-good-bangkok</t>
  </si>
  <si>
    <t>Food Exchange Novotel Bangkok Sukhumvit 20</t>
  </si>
  <si>
    <t>ห้องอาหารฟู๊ด เอ็กซเชนจ์ @โรงแรม โนโวเทล กรุงเทพ สุขุมวิท 20</t>
  </si>
  <si>
    <t>https://web.hungryhub.com/restaurants/food-exchange-novotel-bangkok-sukhumvit-20</t>
  </si>
  <si>
    <t>Viseskaiyang Restaurant</t>
  </si>
  <si>
    <t>วิเศษไก่ย่างภัตตาคาร</t>
  </si>
  <si>
    <t>https://web.hungryhub.com/restaurants/viseskaiyang-restaurant-bangkok</t>
  </si>
  <si>
    <t>Holy Shrimp Rot Fai Market</t>
  </si>
  <si>
    <t>โฮลี่ชริมพ์ ตลาดรถไฟรัชดา</t>
  </si>
  <si>
    <t>https://web.hungryhub.com/restaurants/holy-shrimp-rot-fai-market-bangkok</t>
  </si>
  <si>
    <t>Kaffa Coco</t>
  </si>
  <si>
    <t>https://web.hungryhub.com/restaurants/kaffa-coco-bangkok-thailand</t>
  </si>
  <si>
    <t>Eureka Coffee Tap Saladaeng</t>
  </si>
  <si>
    <t>ยูเรกา คอฟฟี่ ศาลาแดง</t>
  </si>
  <si>
    <t>https://web.hungryhub.com/restaurants/eureka-coffee-tap-saladaeng-bangkok-thailand</t>
  </si>
  <si>
    <t>Eureka Coffee Tap Chongnonsi</t>
  </si>
  <si>
    <t>ยูเรกา คอฟฟี่ ช่องนนทรี</t>
  </si>
  <si>
    <t>https://web.hungryhub.com/restaurants/eureka-coffee-tap-chongnonsi-bangkok-thailand</t>
  </si>
  <si>
    <t>Eureka Coffee Tap Huai Kwang</t>
  </si>
  <si>
    <t>ยูเรกา คอฟฟี่ ห้วยขวาง</t>
  </si>
  <si>
    <t>https://web.hungryhub.com/restaurants/eureka-coffee-tap-huai-kwang-bangkok</t>
  </si>
  <si>
    <t>Pick a Choux</t>
  </si>
  <si>
    <t>พิค อะ ชู</t>
  </si>
  <si>
    <t>https://web.hungryhub.com/restaurants/pick-a-choux-bangkok</t>
  </si>
  <si>
    <t>Klongthip</t>
  </si>
  <si>
    <t>กล่องทิพย์</t>
  </si>
  <si>
    <t>https://web.hungryhub.com/restaurants/klongthip-bangkok</t>
  </si>
  <si>
    <t>Somtum Der Saladaeng</t>
  </si>
  <si>
    <t>ส้มตำเด้อ ศาลาแดง</t>
  </si>
  <si>
    <t>https://web.hungryhub.com/restaurants/somtum-der-saladaeng-bangkok</t>
  </si>
  <si>
    <t>0957319230 , 0909152186</t>
  </si>
  <si>
    <t>Kaffa Coco not use</t>
  </si>
  <si>
    <t>https://web.hungryhub.com/restaurants/kaffa-coco-not-use-bangkok</t>
  </si>
  <si>
    <t>Spice’z Somtum &amp; Bistro</t>
  </si>
  <si>
    <t>สไปซี่ส้มตำ แอนด์ บิสโทร</t>
  </si>
  <si>
    <t>https://web.hungryhub.com/restaurants/spice-z-somtum-bistro-bangkok</t>
  </si>
  <si>
    <t>Wine Depot</t>
  </si>
  <si>
    <t>ไวน์ ดีโปต์</t>
  </si>
  <si>
    <t>https://web.hungryhub.com/restaurants/wine-depot-bangkok</t>
  </si>
  <si>
    <t>Katib Pedyang-Somtum</t>
  </si>
  <si>
    <t>กระติ๊บ เป็ดย่าง-ส้มตำ</t>
  </si>
  <si>
    <t>https://web.hungryhub.com/restaurants/katib-pedyang-somtum-bangkok</t>
  </si>
  <si>
    <t>The Kheha Cafe</t>
  </si>
  <si>
    <t>เดอะ เคหา คาเฟ่</t>
  </si>
  <si>
    <t>https://web.hungryhub.com/restaurants/the-kheha-cafe-bangkok</t>
  </si>
  <si>
    <t>Pizzazo Bistro</t>
  </si>
  <si>
    <t>พิซซ่าโซ่ บิสโทร</t>
  </si>
  <si>
    <t>https://web.hungryhub.com/restaurants/pizzazo-bistro-bangkok</t>
  </si>
  <si>
    <t>Steve Cafe &amp; Cuisine Rama 6</t>
  </si>
  <si>
    <t>สตีฟ คาเฟ่ แอนด์ ครุยซีน พระราม 6</t>
  </si>
  <si>
    <t>https://web.hungryhub.com/restaurants/steve-cafe-cuisine-rama-6-bangkok-thailand</t>
  </si>
  <si>
    <t>Steve Cafe &amp; Cuisine Phan Fa</t>
  </si>
  <si>
    <t>สตีฟ คาเฟ่ แอนด์ ครุยซีน ผ่านฟ้า</t>
  </si>
  <si>
    <t>https://web.hungryhub.com/restaurants/steve-cafe-cuisine-phan-fa-bangkok</t>
  </si>
  <si>
    <t>Uncle &amp; Friends Rustic Cafe Oldtown</t>
  </si>
  <si>
    <t>อังเคิล แอนด์ เฟรนด์</t>
  </si>
  <si>
    <t>https://web.hungryhub.com/restaurants/uncle-friends-rustic-cafe-oldtown-bangkok</t>
  </si>
  <si>
    <t>Spaghetti House</t>
  </si>
  <si>
    <t>สปาเก็ตตี้ เฮ้าส์ ประชาชื่น</t>
  </si>
  <si>
    <t>https://web.hungryhub.com/restaurants/spaghetti-house-bangkok</t>
  </si>
  <si>
    <t>ChouNan Central Plaza Ladprao</t>
  </si>
  <si>
    <t>โชนัน เซ็นทรัลพลาซา ลาดพร้าว</t>
  </si>
  <si>
    <t>https://web.hungryhub.com/restaurants/chounan-central-plaza-ladprao-bangkok-thailand-1269</t>
  </si>
  <si>
    <t>ChouNan Central Plaza Rama 9</t>
  </si>
  <si>
    <t>โชนัน เซ็นทรัลพลาซา แกรนด์ พระราม 9</t>
  </si>
  <si>
    <t>https://web.hungryhub.com/restaurants/chounan-central-plaza-rama-9-bangkok-thailand</t>
  </si>
  <si>
    <t>ChouNan Central Plaza Chaengwattana</t>
  </si>
  <si>
    <t>โชนัน เซ็นทรัลพลาซา แจ้งวัฒนะ</t>
  </si>
  <si>
    <t>https://web.hungryhub.com/restaurants/chounan-central-plaza-chaengwattana-bangkok-thailand</t>
  </si>
  <si>
    <t>ChouNan Central Plaza Salaya</t>
  </si>
  <si>
    <t>โชนัน เซ็นทรัลพลาซา ศาลายา</t>
  </si>
  <si>
    <t>https://web.hungryhub.com/restaurants/chounan-central-plaza-salaya-bangkok-thailand</t>
  </si>
  <si>
    <t>ChouNan Central Plaza WestGate</t>
  </si>
  <si>
    <t>โชนัน เซ็นทรัลพลาซา เวสต์เกต</t>
  </si>
  <si>
    <t>https://web.hungryhub.com/restaurants/chounan-central-plaza-westgate-bangkok</t>
  </si>
  <si>
    <t>ChouNan Central Plaza Rama 2</t>
  </si>
  <si>
    <t>โชนัน เซ็นทรัลพลาซา พระราม 2</t>
  </si>
  <si>
    <t>https://web.hungryhub.com/restaurants/chounan-central-plaza-rama-2-bangkok-thailand</t>
  </si>
  <si>
    <t>ChouNan Central Plaza Rama 3</t>
  </si>
  <si>
    <t>โชนัน เซ็นทรัลพลาซา พระราม 3</t>
  </si>
  <si>
    <t>https://web.hungryhub.com/restaurants/chounan-central-plaza-rama-3-bangkok-thailand-1275</t>
  </si>
  <si>
    <t>ChouNan The Mall Tha Phra</t>
  </si>
  <si>
    <t>โชนัน เดอะมอลล์ ท่าพระ</t>
  </si>
  <si>
    <t>https://web.hungryhub.com/restaurants/chounan-the-mall-tha-phra-bangkok</t>
  </si>
  <si>
    <t>ChouNan Central Plaza Chon Buri</t>
  </si>
  <si>
    <t>โชนัน เซ็นทรัลพลาซา ชลบุรี</t>
  </si>
  <si>
    <t>https://web.hungryhub.com/restaurants/chounan-central-plaza-chon-buri-bangkok-thailand</t>
  </si>
  <si>
    <t>ChouNan The Mall Bangkapi</t>
  </si>
  <si>
    <t>โชนัน เดอะมอลล์ บางกะปิ</t>
  </si>
  <si>
    <t>https://web.hungryhub.com/restaurants/chounan-the-mall-bangkapi-bangkok-thailand-1278</t>
  </si>
  <si>
    <t>ChouNan  Big C Suksawat</t>
  </si>
  <si>
    <t>โชนัน บิ๊กซี สุขสวัสดิ์</t>
  </si>
  <si>
    <t>https://web.hungryhub.com/restaurants/chounan-big-c-suksawat-bangkok</t>
  </si>
  <si>
    <t>ChouNan Big C Pathum Thani</t>
  </si>
  <si>
    <t>โชนัน บิ๊กซี ปทุมธานี</t>
  </si>
  <si>
    <t>https://web.hungryhub.com/restaurants/chounan-big-c-pathum-thani-bangkok-thailand</t>
  </si>
  <si>
    <t>ChouNan Tesco Lotus Chaengwattana</t>
  </si>
  <si>
    <t>โชนัน เทสโก้ โลตัส แจ้งวัฒนะ</t>
  </si>
  <si>
    <t>https://web.hungryhub.com/restaurants/chounan-tesco-lotus-chaengwattana-bangkok-thailand</t>
  </si>
  <si>
    <t>ChouNan Tesco Lotus Baanpong</t>
  </si>
  <si>
    <t>โชนัน เเทสโก้ โลตัส บ้านโป่ง</t>
  </si>
  <si>
    <t>https://web.hungryhub.com/restaurants/chounan-tesco-lotus-baanpong-bangkok-thailand</t>
  </si>
  <si>
    <t>ChouNan Tha Maharaj</t>
  </si>
  <si>
    <t>โชนัน ท่ามหาราช</t>
  </si>
  <si>
    <t>https://web.hungryhub.com/restaurants/chounan-tha-maharaj-bangkok-thailand</t>
  </si>
  <si>
    <t>ChouNan Kitchen Seacon Bangkae</t>
  </si>
  <si>
    <t>โชนัน ซีคอน บางแค</t>
  </si>
  <si>
    <t>https://web.hungryhub.com/restaurants/chounan-kitchen-seacon-bangkae-bangkok</t>
  </si>
  <si>
    <t>Nuan Mooping</t>
  </si>
  <si>
    <t>นวลหมูปิ้ง</t>
  </si>
  <si>
    <t>https://web.hungryhub.com/restaurants/nuan-mooping-bangkok</t>
  </si>
  <si>
    <t>Mo-Mo-Paradise CDC</t>
  </si>
  <si>
    <t>โม โม พาราไดซ์ คริสตัล ดีไซน์ เซ็นเตอร์</t>
  </si>
  <si>
    <t>https://web.hungryhub.com/restaurants/mo-mo-paradise-cdc-bangkok-thailand</t>
  </si>
  <si>
    <t>Nennom Cafe</t>
  </si>
  <si>
    <t>เน้นนม คาเฟ่</t>
  </si>
  <si>
    <t>https://web.hungryhub.com/restaurants/nennom-cafe-bangkok</t>
  </si>
  <si>
    <t>Koong Tung Liab Duan Night Market at Ram Inthra</t>
  </si>
  <si>
    <t>กุ้งถัง ตลาดเลียบด่วนรามอินทรา</t>
  </si>
  <si>
    <t>https://web.hungryhub.com/restaurants/koong-tung-liab-duan-night-market-at-ram-inthra-bangkok-thailand</t>
  </si>
  <si>
    <t>Koong Tung U-Village Thammasart</t>
  </si>
  <si>
    <t>กุ้งถัง ยูวิลเลจ ธรรมศาสตร์</t>
  </si>
  <si>
    <t>https://web.hungryhub.com/restaurants/koong-tung-u-village-thammasart-bangkok-thailand</t>
  </si>
  <si>
    <t>Koong Tung Indy Market Dao Khanong</t>
  </si>
  <si>
    <t>กุ้งถัง ตลาดอินดี้ ดาวคะนอง</t>
  </si>
  <si>
    <t>https://web.hungryhub.com/restaurants/koong-tung-indy-market-dao-khanong-bangkok-thailand</t>
  </si>
  <si>
    <t>Koong Tung Indy Market Pinklao</t>
  </si>
  <si>
    <t>กุ้งถัง ตลาดอินดี้ ตลาดอินดี้ปิ่นเกล้า</t>
  </si>
  <si>
    <t>https://web.hungryhub.com/restaurants/koong-tung-indy-market-pinklao-bangkok-thailand</t>
  </si>
  <si>
    <t>Koong Tung Srinakarin Rod Fai Night Market</t>
  </si>
  <si>
    <t>กุ้งถัง ตลาดรถไฟศรีนครินทร์</t>
  </si>
  <si>
    <t>https://web.hungryhub.com/restaurants/koong-tung-srinakarin-rod-fai-night-market-bangkok</t>
  </si>
  <si>
    <t>Not Use Meda Yakiniku by De Beef เนื้อไทยวากิวเกรดพรีเมี่ยม</t>
  </si>
  <si>
    <t>https://web.hungryhub.com/restaurants/not-use-meda-yakiniku-by-de-beef-bangkok</t>
  </si>
  <si>
    <t>Something Savor</t>
  </si>
  <si>
    <t>https://web.hungryhub.com/restaurants/something-savor-bangkok</t>
  </si>
  <si>
    <t>Zappakjer</t>
  </si>
  <si>
    <t>แซ่บปากเจ่อร์</t>
  </si>
  <si>
    <t>https://web.hungryhub.com/restaurants/zappakjer-bangkok</t>
  </si>
  <si>
    <t>Cafe Cococano</t>
  </si>
  <si>
    <t>คาเฟ่ โคโคคาโน่</t>
  </si>
  <si>
    <t>https://web.hungryhub.com/restaurants/cafe-cococano-bangkok</t>
  </si>
  <si>
    <t>Century Cafe</t>
  </si>
  <si>
    <t>เซ็นจูรี่​ คาเฟ่</t>
  </si>
  <si>
    <t>https://web.hungryhub.com/restaurants/century-cafe-bangkok</t>
  </si>
  <si>
    <t>Khao man gai Bang Srimaung</t>
  </si>
  <si>
    <t>ข้าวมันไก่ บางศรีเมือง</t>
  </si>
  <si>
    <t>https://web.hungryhub.com/restaurants/khao-man-gai-bang-srimaung-bangkok</t>
  </si>
  <si>
    <t>Salad Factory Beehive Muangthong</t>
  </si>
  <si>
    <t>สลัด แฟคตอรี่ บีไฮฟ ซอย เมืองทองธานี</t>
  </si>
  <si>
    <t>https://web.hungryhub.com/restaurants/salad-factory-beehive-muangthong-bangkok</t>
  </si>
  <si>
    <t>Mo-Mo-Paradise Terminal21</t>
  </si>
  <si>
    <t>โม โม พาราไดซ์ เทอร์มินอล 21</t>
  </si>
  <si>
    <t>https://web.hungryhub.com/restaurants/mo-mo-paradise-terminal21-bangkok-thailand</t>
  </si>
  <si>
    <t>Mo-Mo-Paradise Central Rama9</t>
  </si>
  <si>
    <t>โม โม พาราไดซ์ เซ็นทรัลพระราม 9</t>
  </si>
  <si>
    <t>https://web.hungryhub.com/restaurants/mo-mo-paradise-central-rama9-bangkok-thailand</t>
  </si>
  <si>
    <t>Mo-Mo-ParadiseThe Promenade</t>
  </si>
  <si>
    <t>โม โม พาราไดซ์ เดอะ พรอมานาด</t>
  </si>
  <si>
    <t>https://web.hungryhub.com/restaurants/mo-mo-paradisethe-promenade-bangkok-thailand</t>
  </si>
  <si>
    <t>Mo-Mo-Paradise Central Bangna</t>
  </si>
  <si>
    <t>โม โม พาราไดซ์ เซ็นทรัล บางนา</t>
  </si>
  <si>
    <t>https://web.hungryhub.com/restaurants/mo-mo-paradise-central-bangna-bangkok-thailand</t>
  </si>
  <si>
    <t>Mo-Mo-Paradise Crystal Ratchapruek</t>
  </si>
  <si>
    <t>โม โม พาราไดซ์ เดอะ คริสตัล เอสบี ราชพฤกษ์</t>
  </si>
  <si>
    <t>https://web.hungryhub.com/restaurants/mo-mo-paradise-crystal-ratchapruek-bangkok-thailand</t>
  </si>
  <si>
    <t>Mo-Mo-Paradise Zpell Rangsit</t>
  </si>
  <si>
    <t>โม โม พาราไดซ์ สเปล รังสิต</t>
  </si>
  <si>
    <t>https://web.hungryhub.com/restaurants/mo-mo-paradise-zpell-rangsit-bangkok-thailand</t>
  </si>
  <si>
    <t>Mo-Mo-Paradise The Mall Bangkapi</t>
  </si>
  <si>
    <t>โม โม พาราไดซ์ เดอะมอลล์บางกะปิ</t>
  </si>
  <si>
    <t>https://web.hungryhub.com/restaurants/mo-mo-paradise-the-mall-bangkapi-bangkok-thailand</t>
  </si>
  <si>
    <t>Mo-Mo-Paradise Seacon Square Srinakarin</t>
  </si>
  <si>
    <t>โม โม พาราไดซ์ ซีคอนสแควร์ ศรีนครินทร์</t>
  </si>
  <si>
    <t>https://web.hungryhub.com/restaurants/mo-mo-paradise-seacon-square-srinakarin-bangkok-thailand-1308</t>
  </si>
  <si>
    <t>Mo-Mo-Paradise Central Pinklao</t>
  </si>
  <si>
    <t>โม โม พาราไดซ์ เซ็นทรัลปิ่นเกล้า</t>
  </si>
  <si>
    <t>https://web.hungryhub.com/restaurants/mo-mo-paradise-central-pinklao-bangkok</t>
  </si>
  <si>
    <t>Mo-Mo-Paradise Mega Bangna</t>
  </si>
  <si>
    <t>โม โม พาราไดซ์ เมกา บางนา</t>
  </si>
  <si>
    <t>https://web.hungryhub.com/restaurants/mo-mo-paradise-mega-bangna-bangkok-thailand</t>
  </si>
  <si>
    <t>Mo-Mo-Paradise Central Rama3</t>
  </si>
  <si>
    <t>โม โม พาราไดซ์ เซ็นทรัล พระราม 3</t>
  </si>
  <si>
    <t>https://web.hungryhub.com/restaurants/mo-mo-paradise-central-rama3-bangkok-thailand</t>
  </si>
  <si>
    <t>Mo-Mo-Paradise Icon Siam</t>
  </si>
  <si>
    <t>โม โม พาราไดซ์ ไอคอน สยาม</t>
  </si>
  <si>
    <t>https://web.hungryhub.com/restaurants/mo-mo-paradise-icon-siam-bangkok-thailand</t>
  </si>
  <si>
    <t>Mo-Mo-Paradise Silom Complex</t>
  </si>
  <si>
    <t>โม โม พาราไดซ์ สีลมคอมเพล็กซ์</t>
  </si>
  <si>
    <t>https://web.hungryhub.com/restaurants/mo-mo-paradise-silom-complex-bangkok-thailand</t>
  </si>
  <si>
    <t>Mo-Mo-Paradise The Market Bangkok</t>
  </si>
  <si>
    <t>โม โม พาราไดซ์ เดอะ มาร์เก็ต แบงคอก</t>
  </si>
  <si>
    <t>https://web.hungryhub.com/restaurants/mo-mo-paradise-the-market-bangkok</t>
  </si>
  <si>
    <t>Mo-Mo-Paradise Central Chaengwattana</t>
  </si>
  <si>
    <t>โม โม พาราไดซ์ เซ็นทรัล แจ้งวัฒนะ</t>
  </si>
  <si>
    <t>https://web.hungryhub.com/restaurants/mo-mo-paradise-central-chaengwattana-bangkok</t>
  </si>
  <si>
    <t>Shinkanzen Omakase Siam Square</t>
  </si>
  <si>
    <t>ชินคันเซ็น โอมากาเซะ สยาม สแควร์</t>
  </si>
  <si>
    <t>https://web.hungryhub.com/restaurants/shinkanzen-omakase-siam-square-bangkok</t>
  </si>
  <si>
    <t>Saladburi</t>
  </si>
  <si>
    <t>สลัดบุรี</t>
  </si>
  <si>
    <t>https://web.hungryhub.com/restaurants/saladburi-bangkok</t>
  </si>
  <si>
    <t>Suku Suku Sushi</t>
  </si>
  <si>
    <t>ซูกุ ซูกุ ซูชิ</t>
  </si>
  <si>
    <t>https://web.hungryhub.com/restaurants/suku-suku-sushi-bangkok</t>
  </si>
  <si>
    <t>Eastbound</t>
  </si>
  <si>
    <t>อีสต์บาวด์</t>
  </si>
  <si>
    <t>https://web.hungryhub.com/restaurants/eastbound-bangkok</t>
  </si>
  <si>
    <t>Sushi mai King keaw</t>
  </si>
  <si>
    <t>ซูชิมั้ย กิ่งแก้ว</t>
  </si>
  <si>
    <t>https://web.hungryhub.com/restaurants/sushi-mai-king-keaw</t>
  </si>
  <si>
    <t>Moo tod chaophaya</t>
  </si>
  <si>
    <t>หมูทอดเจ้าพระยา รามอินทรา109</t>
  </si>
  <si>
    <t>https://web.hungryhub.com/restaurants/moo-tod-chaophaya-bangkok</t>
  </si>
  <si>
    <t>Salad Factory Chulalongkorn Hospital</t>
  </si>
  <si>
    <t>สลัด แฟคตอรี่ รพ.จุฬาลงกรณ์(ตึกทวีวงศ์)</t>
  </si>
  <si>
    <t>https://web.hungryhub.com/restaurants/salad-factory-chulalongkorn-hospital-bangkok</t>
  </si>
  <si>
    <t>Salad Factory Crystal Park</t>
  </si>
  <si>
    <t>สลัด แฟคตอรี่ เดอะ คริสตัล ปาร์ค เลียบทางด่วนรามอินทรา</t>
  </si>
  <si>
    <t>https://web.hungryhub.com/restaurants/salad-factory-crystal-park-bangkok-thailand</t>
  </si>
  <si>
    <t>Salad Factory Bangna Trad Soi 23</t>
  </si>
  <si>
    <t>สลัด แฟคตอรี่ สาขาบางนา-ตราด ซอย 23</t>
  </si>
  <si>
    <t>https://web.hungryhub.com/restaurants/salad-factory-bangna-trad-soi-23-bangkok</t>
  </si>
  <si>
    <t>Salad Factory Grab Kitchen Ladprao101</t>
  </si>
  <si>
    <t>https://web.hungryhub.com/restaurants/salad-factory-grab-kitchen-ladprao101-bangkok</t>
  </si>
  <si>
    <t>Salad Factory Pinklao</t>
  </si>
  <si>
    <t>สลัด แฟคตอรี่ Grab kitchen ปิ่นเกล้า</t>
  </si>
  <si>
    <t>https://web.hungryhub.com/restaurants/salad-factory-pinklao-bangkok</t>
  </si>
  <si>
    <t>Salad Factory Grab Kitchen Thonglor</t>
  </si>
  <si>
    <t>https://web.hungryhub.com/restaurants/salad-factory-grab-kitchen-thonglor-bangkok</t>
  </si>
  <si>
    <t>Salad Factory Ari Soi 2</t>
  </si>
  <si>
    <t>สลัด แฟคตอรี่ อารีย์ ซอย 2</t>
  </si>
  <si>
    <t>https://web.hungryhub.com/restaurants/salad-factory-ari-soi-2-bangkok-thailand-1344</t>
  </si>
  <si>
    <t>Sushi mai Bangphli</t>
  </si>
  <si>
    <t>ซูชิมั้ย บางพลี</t>
  </si>
  <si>
    <t>https://web.hungryhub.com/restaurants/sushi-mai-bangphli-bangkok</t>
  </si>
  <si>
    <t>https://web.hungryhub.com/restaurants/not-use-1346</t>
  </si>
  <si>
    <t>Nathong Terrace bar and Restaurant</t>
  </si>
  <si>
    <t>นาทองเทอเรส บาร์ แอนด์ เรสเตอรองค์</t>
  </si>
  <si>
    <t>https://web.hungryhub.com/restaurants/nathong-terrace-bar-and-restaurant-bangkok</t>
  </si>
  <si>
    <t>Maneeja Seafood</t>
  </si>
  <si>
    <t>มณีจ๋า​ ซีฟู้ด​</t>
  </si>
  <si>
    <t>https://web.hungryhub.com/restaurants/maneeja-seafood-bangkok</t>
  </si>
  <si>
    <t>Rod Dee Ded  Baan Khun Nop</t>
  </si>
  <si>
    <t>รสดีเด็ด บ้านคุณนพ</t>
  </si>
  <si>
    <t>https://web.hungryhub.com/restaurants/rod-dee-ded-baan-khun-nop</t>
  </si>
  <si>
    <t>0925955165 , 0840188388</t>
  </si>
  <si>
    <t>Boat Noodle Naingok @ Prachachuen</t>
  </si>
  <si>
    <t>ก๋วยเตี๋ยวเรือขึ้นบกนายหงอก @ ประชาชื่น</t>
  </si>
  <si>
    <t>https://web.hungryhub.com/restaurants/boat-noodle-naingok-prachachuen-bangkok</t>
  </si>
  <si>
    <t>Hungry Hub Test Malaysia</t>
  </si>
  <si>
    <t>https://web.hungryhub.com/restaurants/hungry-hub-test-malaysia-ayutthaya</t>
  </si>
  <si>
    <t>saiqulhaq@hungryhub.com</t>
  </si>
  <si>
    <t>Indonesian, International, German, Cuban</t>
  </si>
  <si>
    <t>LaapPaak Dining</t>
  </si>
  <si>
    <t>ลาภปาก ไดนิ่งรูม</t>
  </si>
  <si>
    <t>https://web.hungryhub.com/restaurants/laappaak-dining-bangkok</t>
  </si>
  <si>
    <t>Better cup Canteen &amp; Cafe</t>
  </si>
  <si>
    <t>เบทเทอร์คัพแคนทีนแอนด์คาเฟ่</t>
  </si>
  <si>
    <t>https://web.hungryhub.com/restaurants/better-cup-canteen-cafe-bangkok</t>
  </si>
  <si>
    <t>Spaghetti Factory Central World</t>
  </si>
  <si>
    <t>สปาเก็ตตี้ แฟคทอรี่ เซ็นทรัลเวิลด์</t>
  </si>
  <si>
    <t>https://web.hungryhub.com/restaurants/spaghetti-factory-central-world-bangkok-thailand</t>
  </si>
  <si>
    <t>Savoey All Seasons Place</t>
  </si>
  <si>
    <t>เสวย ออลซีซั่นส์ เพลส</t>
  </si>
  <si>
    <t>https://web.hungryhub.com/restaurants/savoey-all-seasons-place-bangkok-thailand</t>
  </si>
  <si>
    <t>(No Use) Savoey Sukhumvit 26</t>
  </si>
  <si>
    <t>(No Use) เสวย สุขุมวิท 26</t>
  </si>
  <si>
    <t>https://web.hungryhub.com/restaurants/no-use-savoey-sukhumvit-26-bangkok</t>
  </si>
  <si>
    <t>Savoey Belle Grand Rama 9</t>
  </si>
  <si>
    <t>เสวย เดอะ ช็อปปส์ แกรนด์ พระราม9</t>
  </si>
  <si>
    <t>https://web.hungryhub.com/restaurants/savoey-belle-grand-rama-9-bangkok-thailand</t>
  </si>
  <si>
    <t>Savoey Empire Tower</t>
  </si>
  <si>
    <t>เสวย เอ็มไพร์ ทาวเวอร์</t>
  </si>
  <si>
    <t>https://web.hungryhub.com/restaurants/savoey-empire-tower-bangkok</t>
  </si>
  <si>
    <t>Restaurant DEMO</t>
  </si>
  <si>
    <t>https://web.hungryhub.com/restaurants/restaurant-demo-bangkok-thailand</t>
  </si>
  <si>
    <t>demo@hungryhub.com</t>
  </si>
  <si>
    <t>International, Mediterranean, European, Argentinian</t>
  </si>
  <si>
    <t>Test Restaurant Sign Up</t>
  </si>
  <si>
    <t>Test Restaurant Sign Up Thai</t>
  </si>
  <si>
    <t>https://web.hungryhub.com/restaurants/test-restaurant-sign-up</t>
  </si>
  <si>
    <t>Khaosoi Lungjom</t>
  </si>
  <si>
    <t>ข้าวซอยลุงจอม</t>
  </si>
  <si>
    <t>https://web.hungryhub.com/restaurants/khaosoi-lungjom-bangkok</t>
  </si>
  <si>
    <t>An An Lao</t>
  </si>
  <si>
    <t>อัน อัน เหลา</t>
  </si>
  <si>
    <t>https://web.hungryhub.com/restaurants/an-an-lao-bangkok</t>
  </si>
  <si>
    <t>FuFu Taiwanese Shabu Ari</t>
  </si>
  <si>
    <t>ฟู่ฟู่ ชาบูไต้หวัน อารีย์</t>
  </si>
  <si>
    <t>https://web.hungryhub.com/restaurants/fufu-taiwanese-shabu-ari-bangkok-thailand</t>
  </si>
  <si>
    <t>FuFu Taiwanese Shabu Rama4</t>
  </si>
  <si>
    <t>ฟู่ฟู่ ชาบูไต้หวัน พระราม 4</t>
  </si>
  <si>
    <t>https://web.hungryhub.com/restaurants/fufu-taiwanese-shabu-rama4-bangkok-thailand</t>
  </si>
  <si>
    <t>FuFu Taiwanese Shabu Empire Tower</t>
  </si>
  <si>
    <t>ฟู่ฟู่ ชาบูไต้หวัน เอ็มไพร์ทาวเวอร์</t>
  </si>
  <si>
    <t>https://web.hungryhub.com/restaurants/fufu-taiwanese-shabu-empire-tower-bangkok-thailand</t>
  </si>
  <si>
    <t>FuFu Taiwanese Shabu G Tower Rama9</t>
  </si>
  <si>
    <t>ฟู่ฟู่ ชาบูไต้หวัน จี ทาวเวอร์ พระราม 9</t>
  </si>
  <si>
    <t>https://web.hungryhub.com/restaurants/fufu-taiwanese-shabu-g-tower-rama9-bangkok-thailand</t>
  </si>
  <si>
    <t>Kimukatsu central rama 3</t>
  </si>
  <si>
    <t>คิมุคัทสึ เซ็นทรัลพระราม 3</t>
  </si>
  <si>
    <t>https://web.hungryhub.com/restaurants/kimukatsu-central-rama-3-bangkok-thailand</t>
  </si>
  <si>
    <t>Kimukatsu The mall Bangkapi</t>
  </si>
  <si>
    <t>คิมุคัทสึ เดอะมอลล์บางกะปิ</t>
  </si>
  <si>
    <t>https://web.hungryhub.com/restaurants/kimukatsu-the-mall-bangkapi-bangkok-thailand</t>
  </si>
  <si>
    <t>Kimukatsu Central Pinklao</t>
  </si>
  <si>
    <t>คิมุคัทสึ เซ็นทรัลปิ่นเกล้า</t>
  </si>
  <si>
    <t>https://web.hungryhub.com/restaurants/kimukatsu-central-pinklao-bangkok-thailand</t>
  </si>
  <si>
    <t>Kimukatsu The Market Bangkok</t>
  </si>
  <si>
    <t>คิมุคัทสึ เดอะมาร์เก็ต แบงคอก</t>
  </si>
  <si>
    <t>https://web.hungryhub.com/restaurants/kimukatsu-the-market-bangkok</t>
  </si>
  <si>
    <t>Kimukatsu Icon Siam</t>
  </si>
  <si>
    <t>คิมุคัทสึ ไอคอนสยาม</t>
  </si>
  <si>
    <t>https://web.hungryhub.com/restaurants/kimukatsu-icon-siam-bangkok</t>
  </si>
  <si>
    <t>Pinto Moothong</t>
  </si>
  <si>
    <t>ปิ่นโต หมูทอง</t>
  </si>
  <si>
    <t>https://web.hungryhub.com/restaurants/pinto-moothong-bangkok</t>
  </si>
  <si>
    <t>MhoophonFire</t>
  </si>
  <si>
    <t>หมูพ่นไฟ</t>
  </si>
  <si>
    <t>https://web.hungryhub.com/restaurants/mhoophonfire-bangkok</t>
  </si>
  <si>
    <t>Steak Lao Udomsuk</t>
  </si>
  <si>
    <t>สเต็กลาวอุดมสุข</t>
  </si>
  <si>
    <t>https://web.hungryhub.com/restaurants/steak-lao-udomsuk-bangkok</t>
  </si>
  <si>
    <t>Red Sun Central Bangna</t>
  </si>
  <si>
    <t>เรดซัน เซ็นทรัลบางนา</t>
  </si>
  <si>
    <t>https://web.hungryhub.com/restaurants/red-sun-central-bangna-bangkok-thailand-1380</t>
  </si>
  <si>
    <t>Steak Na Ban Restaurant</t>
  </si>
  <si>
    <t>สเต็กหน้าบ้าน</t>
  </si>
  <si>
    <t>https://web.hungryhub.com/restaurants/steak-na-ban-restaurant-bangkok</t>
  </si>
  <si>
    <t>Kingkong Yakiniku Buffet  Sai Mai</t>
  </si>
  <si>
    <t>คิงคอง ยากินิกุ บุฟเฟ่ต์ สายไหม</t>
  </si>
  <si>
    <t>https://web.hungryhub.com/restaurants/kingkong-yakiniku-buffet-sai-mai-bangkok</t>
  </si>
  <si>
    <t>Kingkong Yakiniku Buffet  United Center Silom</t>
  </si>
  <si>
    <t>Kingkong Delivery Ekamai</t>
  </si>
  <si>
    <t>คิงคอง ยากินิกุ เดลิเวอรี่ เอกมัย</t>
  </si>
  <si>
    <t>https://web.hungryhub.com/restaurants/kingkong-delivery-ekamai-bangkok</t>
  </si>
  <si>
    <t>0615520188 , 0811005450</t>
  </si>
  <si>
    <t>The Market Bangkok</t>
  </si>
  <si>
    <t>เดอะ มาร์เก็ต แบงคอก ราชประสงค์</t>
  </si>
  <si>
    <t>https://web.hungryhub.com/restaurants/the-market-bangkok</t>
  </si>
  <si>
    <t>Beergasm</t>
  </si>
  <si>
    <t>เบียร์แกสซึ่ม</t>
  </si>
  <si>
    <t>https://web.hungryhub.com/restaurants/beergasm-bangkok-thailand</t>
  </si>
  <si>
    <t>Sortrel</t>
  </si>
  <si>
    <t>ซอร์เทรล</t>
  </si>
  <si>
    <t>https://web.hungryhub.com/restaurants/sortrel-bangkok</t>
  </si>
  <si>
    <t>Red Sun Central Rama 2</t>
  </si>
  <si>
    <t>เรดซัน เซ็นทรัลพระราม2</t>
  </si>
  <si>
    <t>https://web.hungryhub.com/restaurants/red-sun-central-rama-2-bangkok-thailand</t>
  </si>
  <si>
    <t>Red Sun Central Rama 9</t>
  </si>
  <si>
    <t>เรดซัน สาขาเซ็นทรัลพระราม 9</t>
  </si>
  <si>
    <t>https://web.hungryhub.com/restaurants/red-sun-central-rama-9-bangkok-thailand</t>
  </si>
  <si>
    <t>Red Sun Seacon Square</t>
  </si>
  <si>
    <t>เรดซัน ซีคอนสแควร์ ศรีนครินทร์</t>
  </si>
  <si>
    <t>https://web.hungryhub.com/restaurants/red-sun-seacon-square-bangkok-thailand</t>
  </si>
  <si>
    <t>Red Sun The Mall Bangkapi</t>
  </si>
  <si>
    <t>เรดซัน เดอะมอลล์บางกะปิ</t>
  </si>
  <si>
    <t>https://web.hungryhub.com/restaurants/red-sun-the-mall-bangkapi-bangkok-thailand</t>
  </si>
  <si>
    <t>Red Sun Central Pinklao</t>
  </si>
  <si>
    <t>เรดซัน เซ็นทรัลปิ่นเกล้า</t>
  </si>
  <si>
    <t>https://web.hungryhub.com/restaurants/red-sun-central-pinklao-bangkok-thailand</t>
  </si>
  <si>
    <t>Red Sun Siam Square Soi 10</t>
  </si>
  <si>
    <t>เรดซัน สยามสแควร์ ซอย 10</t>
  </si>
  <si>
    <t>https://web.hungryhub.com/restaurants/red-sun-siam-square-soi-10-bangkok</t>
  </si>
  <si>
    <t>Red Sun The Mall Ngamwongwan</t>
  </si>
  <si>
    <t>เรดซัน เดอะมอลล์งามวงศ์วาน</t>
  </si>
  <si>
    <t>https://web.hungryhub.com/restaurants/red-sun-the-mall-ngamwongwan-bangkok-thailand</t>
  </si>
  <si>
    <t>Red Sun Central Ladprao</t>
  </si>
  <si>
    <t>เรดซัน เซ็นทรัลลาดพร้าว</t>
  </si>
  <si>
    <t>https://web.hungryhub.com/restaurants/red-sun-central-ladprao-bangkok-thailand</t>
  </si>
  <si>
    <t>Red Sun Central East Ville</t>
  </si>
  <si>
    <t>เรดซัน เซ็นทรัลอีสต์วิลล์</t>
  </si>
  <si>
    <t>https://web.hungryhub.com/restaurants/red-sun-central-east-ville-bangkok-thailand</t>
  </si>
  <si>
    <t>Red Sun Central Plaza Salaya</t>
  </si>
  <si>
    <t>เรดซัน เซ็นทรัลพลาซ่า ศาลายา</t>
  </si>
  <si>
    <t>https://web.hungryhub.com/restaurants/red-sun-central-plaza-salaya-bangkok</t>
  </si>
  <si>
    <t>Jakkapat Bak Kut Teh</t>
  </si>
  <si>
    <t>จักรพรรดิ์ บักกุ๊ดเต๋</t>
  </si>
  <si>
    <t>https://web.hungryhub.com/restaurants/jakkapat-bak-kut-teh-bangkok</t>
  </si>
  <si>
    <t>Bud's Ice Cream Lat Phrao 115</t>
  </si>
  <si>
    <t>บัดส์ไอศกรีม ลาดพร้าว 115</t>
  </si>
  <si>
    <t>https://web.hungryhub.com/restaurants/bud-s-ice-cream-lat-phrao-115-bangkok-thailand</t>
  </si>
  <si>
    <t>Bud's Ice Cream Sathupradit soi 6</t>
  </si>
  <si>
    <t>บัดส์ไอศกรีม สาธุประดิษฐ์ ซอย 6</t>
  </si>
  <si>
    <t>https://web.hungryhub.com/restaurants/bud-s-ice-cream-sathupradit-soi-6-bangkok-thailand</t>
  </si>
  <si>
    <t>Bud's Ice Cream Ladlumkaew</t>
  </si>
  <si>
    <t>บัดส์ไอศกรีม ลาดหลุมแก้ว</t>
  </si>
  <si>
    <t>https://web.hungryhub.com/restaurants/bud-s-ice-cream-ladlumkaew-bangkok</t>
  </si>
  <si>
    <t>Blue Ocean Seafood</t>
  </si>
  <si>
    <t>บลูโอเชี่ยน เนื้อปูม้า</t>
  </si>
  <si>
    <t>https://web.hungryhub.com/restaurants/blue-ocean-seafood-bangkok</t>
  </si>
  <si>
    <t>Fusion Klong 6</t>
  </si>
  <si>
    <t>ฟิวชั่น คลอง 6</t>
  </si>
  <si>
    <t>https://web.hungryhub.com/restaurants/fusion-klong-6-bangkok</t>
  </si>
  <si>
    <t>Baan Restaurant</t>
  </si>
  <si>
    <t>ร้านบ้าน ถนนวิทยุ</t>
  </si>
  <si>
    <t>https://web.hungryhub.com/restaurants/baan-restaurant-bangkok</t>
  </si>
  <si>
    <t>https://web.hungryhub.com/restaurants/not-use-bangkok-thailand-1406</t>
  </si>
  <si>
    <t>Not use</t>
  </si>
  <si>
    <t>https://web.hungryhub.com/restaurants/not-use-bangkok-thailand-1407</t>
  </si>
  <si>
    <t>https://web.hungryhub.com/restaurants/not-use-bangkok-thailand-1408</t>
  </si>
  <si>
    <t>Sushi Mai Bangna-Bearing</t>
  </si>
  <si>
    <t>ซูชิมั้ย บางนา-แบริ่ง</t>
  </si>
  <si>
    <t>https://web.hungryhub.com/restaurants/sushi-mai-bangna-bearing-bangkok</t>
  </si>
  <si>
    <t>You&amp;I Premium Suki Buffet The Walk Kaset-Navamin</t>
  </si>
  <si>
    <t>ยูแอนด์ไอ พรีเมี่ยมสุกี้บุฟเฟ่ต์ เดอะวอล์คเกษตรนวมินทร์</t>
  </si>
  <si>
    <t>https://web.hungryhub.com/restaurants/you-i-premium-suki-buffet-the-walk-kaset-navamin-bangkok-thailand</t>
  </si>
  <si>
    <t>You&amp;I Premium Suki Buffet Central Floresta Phuket</t>
  </si>
  <si>
    <t>ยูแอนด์ไอ พรีเมี่ยมสุกี้บุฟเฟ่ต์ เซ็นทรัลภูเก็ตฟลอเรสต้า</t>
  </si>
  <si>
    <t>https://web.hungryhub.com/restaurants/you-i-premium-suki-buffet-central-floresta-phuket</t>
  </si>
  <si>
    <t>El tapeo</t>
  </si>
  <si>
    <t>เอล ทาเปโญ่</t>
  </si>
  <si>
    <t>https://web.hungryhub.com/restaurants/el-tapeo-bangkok-thailand</t>
  </si>
  <si>
    <t>Naeki Sushi Exchange Tower</t>
  </si>
  <si>
    <t>นาเอะกิ ซูชิ เอ๊กซ์เชนจ์ ทาวเวอร์</t>
  </si>
  <si>
    <t>https://web.hungryhub.com/restaurants/naeki-sushi-exchange-tower-bangkok</t>
  </si>
  <si>
    <t>Naeki Sushi MRT Chatuchak</t>
  </si>
  <si>
    <t>นาเอะกิ ซูชิ MRT จตุจักร</t>
  </si>
  <si>
    <t>https://web.hungryhub.com/restaurants/naeki-sushi-mrt-chatuchak-bangkok-thailand</t>
  </si>
  <si>
    <t>Naeki Sushi Sri Ayudhya</t>
  </si>
  <si>
    <t>นาเอะกิ ซูชิ ศรีอยุธยา</t>
  </si>
  <si>
    <t>https://web.hungryhub.com/restaurants/naeki-sushi-sri-ayudhya-bangkok-thailand</t>
  </si>
  <si>
    <t>Naeki Sushi Empire Tower</t>
  </si>
  <si>
    <t>นาเอะกิ ซูซิ เอ็มไพร์ ทาวเวอร์</t>
  </si>
  <si>
    <t>https://web.hungryhub.com/restaurants/naeki-sushi-empire-tower-bangkok-thailand-1417</t>
  </si>
  <si>
    <t>Naeki Sushi All Seasons</t>
  </si>
  <si>
    <t>นาเอะกิ ซูชิ อาคารออลซีซั่น</t>
  </si>
  <si>
    <t>https://web.hungryhub.com/restaurants/naeki-sushi-all-seasons-bangkok</t>
  </si>
  <si>
    <t>Gyo Ran</t>
  </si>
  <si>
    <t>เคียวรัน</t>
  </si>
  <si>
    <t>https://web.hungryhub.com/restaurants/gyo-ran</t>
  </si>
  <si>
    <t>Demo  Premium Reservation</t>
  </si>
  <si>
    <t>Demo Premium Reservation</t>
  </si>
  <si>
    <t>https://web.hungryhub.com/restaurants/demo-premium-reservation-bangkok</t>
  </si>
  <si>
    <t>Copper Beyond Booking Special Package</t>
  </si>
  <si>
    <t>https://web.hungryhub.com/restaurants/copper-beyond-booking-special-package-bangkok-thailand</t>
  </si>
  <si>
    <t>IC Teppanyaki</t>
  </si>
  <si>
    <t>ไอซี เทปันยากิ</t>
  </si>
  <si>
    <t>https://web.hungryhub.com/restaurants/ic-teppanyaki-bangkok</t>
  </si>
  <si>
    <t>Jim's Burgers and Beers Ari</t>
  </si>
  <si>
    <t>จิมเบอร์เกอร์แอนด์เบียร์ อารีย์</t>
  </si>
  <si>
    <t>https://web.hungryhub.com/restaurants/jim-s-burgers-and-beers-ari-bangkok-thailand</t>
  </si>
  <si>
    <t>Jim's Burgers and Beers Sena Nikom</t>
  </si>
  <si>
    <t>จิมเบอร์เกอร์ แอนด์เบียร์ เสนานิคม</t>
  </si>
  <si>
    <t>https://web.hungryhub.com/restaurants/jim-s-burgers-and-beers-sena-nikom-bangkok-thailand</t>
  </si>
  <si>
    <t>Jim's Burgers and Beers Suanmali</t>
  </si>
  <si>
    <t>จิมเบอร์เกอร์ แอนด์เบียร์ สวนมะลิ</t>
  </si>
  <si>
    <t>https://web.hungryhub.com/restaurants/jim-s-burgers-and-beers-suanmali-bangkok</t>
  </si>
  <si>
    <t>LIN TUNA</t>
  </si>
  <si>
    <t>ลิน ทูน่า</t>
  </si>
  <si>
    <t>https://web.hungryhub.com/restaurants/lin-tuna-bangkok</t>
  </si>
  <si>
    <t>https://web.hungryhub.com/restaurants/not-use-bangkok-thailand-1445</t>
  </si>
  <si>
    <t>Attrasing Cafe &amp;​ Cuisine</t>
  </si>
  <si>
    <t>อรรถตราสิงห์ คาเฟ่ แอนด์ คูซีน</t>
  </si>
  <si>
    <t>https://web.hungryhub.com/restaurants/attrasing-cafe-cuisine-bangkok</t>
  </si>
  <si>
    <t>Meat &amp; Match</t>
  </si>
  <si>
    <t>https://web.hungryhub.com/restaurants/meat-match-bangkok</t>
  </si>
  <si>
    <t>Spaghetti Factory Central Rama 9</t>
  </si>
  <si>
    <t>สปาเก็ตตี้ แฟคทอรี่ เซ็นทรัล พระราม 9</t>
  </si>
  <si>
    <t>https://web.hungryhub.com/restaurants/spaghetti-factory-central-rama-9-bangkok-thailand</t>
  </si>
  <si>
    <t>Spaghetti Factory Central Rama 3</t>
  </si>
  <si>
    <t>สปาเก็ตตี้ แฟคทอรี่ เซ็นทรัล พระราม 3</t>
  </si>
  <si>
    <t>https://web.hungryhub.com/restaurants/spaghetti-factory-central-rama-3-bangkok</t>
  </si>
  <si>
    <t>Krua Je Ngor Sukhumvit 20</t>
  </si>
  <si>
    <t>ครัวเจ๊ง้อ สุขุมวิท 20</t>
  </si>
  <si>
    <t>https://web.hungryhub.com/restaurants/krua-je-ngor-sukhumvit-20-bangkok</t>
  </si>
  <si>
    <t>Bar &amp; grill</t>
  </si>
  <si>
    <t>บาร์ แอนด์ กริล</t>
  </si>
  <si>
    <t>https://web.hungryhub.com/restaurants/bar-grill-bangkok</t>
  </si>
  <si>
    <t>dfsdfsdf</t>
  </si>
  <si>
    <t>sdfsdf</t>
  </si>
  <si>
    <t>https://web.hungryhub.com/restaurants/dfsdfsdf-bangkok</t>
  </si>
  <si>
    <t>Beluga Bangkok</t>
  </si>
  <si>
    <t>เบลูกาแบงค็อก</t>
  </si>
  <si>
    <t>https://web.hungryhub.com/restaurants/beluga-bangkok</t>
  </si>
  <si>
    <t>test</t>
  </si>
  <si>
    <t>เทส</t>
  </si>
  <si>
    <t>https://web.hungryhub.com/restaurants/test-bangkok</t>
  </si>
  <si>
    <t>Carne</t>
  </si>
  <si>
    <t>การ์เน่</t>
  </si>
  <si>
    <t>https://web.hungryhub.com/restaurants/carne-bangkok-thailand</t>
  </si>
  <si>
    <t>Fusion, Steakhouse</t>
  </si>
  <si>
    <t>Invite restaurant and bar</t>
  </si>
  <si>
    <t>อินไวท์เรสเตอรองท์ แอนด์ บาร์</t>
  </si>
  <si>
    <t>https://web.hungryhub.com/restaurants/invite-restaurant-and-bar-bangkok-thailand</t>
  </si>
  <si>
    <t>Kimju Esplanade Kaerai</t>
  </si>
  <si>
    <t>คิมจู เอสพานาด แคราย</t>
  </si>
  <si>
    <t>https://web.hungryhub.com/restaurants/kimju-esplanade-kaerai-bangkok-thailand</t>
  </si>
  <si>
    <t>Rainforest Healthy</t>
  </si>
  <si>
    <t>เรนฟอเรสต์ เฮลตี้</t>
  </si>
  <si>
    <t>https://web.hungryhub.com/restaurants/rainforest-healthy-bangkok</t>
  </si>
  <si>
    <t>Kimju paseo kanchanapisek</t>
  </si>
  <si>
    <t>คิมจู พาร์ซิโอ กาญจนาภิเษก</t>
  </si>
  <si>
    <t>https://web.hungryhub.com/restaurants/kimju-paseo-kanchanapisek-bangkok-thailand</t>
  </si>
  <si>
    <t>Kimju Asiatique The Riverfront</t>
  </si>
  <si>
    <t>คิมจู เอเชียทีค</t>
  </si>
  <si>
    <t>https://web.hungryhub.com/restaurants/kimju-asiatique-the-riverfront-bangkok-thailand</t>
  </si>
  <si>
    <t>Kimju Thammasat Rangsit</t>
  </si>
  <si>
    <t>คิมจู มธ.รังสิต</t>
  </si>
  <si>
    <t>https://web.hungryhub.com/restaurants/kimju-thammasat-rangsit-bangkok-thailand</t>
  </si>
  <si>
    <t>Kimju maruay Night Market</t>
  </si>
  <si>
    <t>คิมจู ตลาดมารวย</t>
  </si>
  <si>
    <t>https://web.hungryhub.com/restaurants/kimju-maruay-night-market-bangkok</t>
  </si>
  <si>
    <t>HH Trainning video (Not Use)</t>
  </si>
  <si>
    <t>https://web.hungryhub.com/restaurants/hh-trainning-video-not-use-bangkok</t>
  </si>
  <si>
    <t>T Milk Tea</t>
  </si>
  <si>
    <t>ที มิลค์ ที</t>
  </si>
  <si>
    <t>https://web.hungryhub.com/restaurants/t-milk-tea-bangkok</t>
  </si>
  <si>
    <t>Uni Lovers</t>
  </si>
  <si>
    <t>อูนิ เลิฟเวอร์</t>
  </si>
  <si>
    <t>https://web.hungryhub.com/restaurants/uni-lovers-bangkok-thailand</t>
  </si>
  <si>
    <t>Uniuni_pp</t>
  </si>
  <si>
    <t>อูนิอูนิ พีพี</t>
  </si>
  <si>
    <t>https://web.hungryhub.com/restaurants/uniuni_pp-bangkok</t>
  </si>
  <si>
    <t>BangkoklSan JoomZap</t>
  </si>
  <si>
    <t>บางกอกอีสานจุ่มแซบ</t>
  </si>
  <si>
    <t>https://web.hungryhub.com/restaurants/bangkoklsan-joomzap</t>
  </si>
  <si>
    <t>Laoteng</t>
  </si>
  <si>
    <t>เหล่าเต๊ง</t>
  </si>
  <si>
    <t>https://web.hungryhub.com/restaurants/laoteng-bangkok</t>
  </si>
  <si>
    <t>Bangkok Bob's</t>
  </si>
  <si>
    <t>แบงค็อก บ๊อบ</t>
  </si>
  <si>
    <t>https://web.hungryhub.com/restaurants/bangkok-bob-s</t>
  </si>
  <si>
    <t>Curry of the Caribbean The Sense Pinklao</t>
  </si>
  <si>
    <t>เคอรี่ ออฟ เดอะ แคริบเบียน เดอะ เซ้นส์ ปิ่นเกล้า</t>
  </si>
  <si>
    <t>https://web.hungryhub.com/restaurants/curry-of-the-caribbean-the-sense-pinklao-bangkok-thailand</t>
  </si>
  <si>
    <t>Curry of the Caribbean La Villa Ari</t>
  </si>
  <si>
    <t>เคอรี่ ออฟ เดอะ แคริบเบียน ลา วิลล่า อารีย์</t>
  </si>
  <si>
    <t>https://web.hungryhub.com/restaurants/curry-of-the-caribbean-la-villa-ari-bangkok-thailand</t>
  </si>
  <si>
    <t>Curry of the Caribbean Silom Connect</t>
  </si>
  <si>
    <t>เคอรี่ ออฟ เดอะ แคริบเบียน สีลม คอนเน็ก</t>
  </si>
  <si>
    <t>https://web.hungryhub.com/restaurants/curry-of-the-caribbean-silom-connect-bangkok-thailand</t>
  </si>
  <si>
    <t>Curry of the Caribbean Future Park</t>
  </si>
  <si>
    <t>เคอรี่ ออฟ เดอะ แคริบเบียน ฟิวเจอร์พาร์ค รังสิต</t>
  </si>
  <si>
    <t>https://web.hungryhub.com/restaurants/curry-of-the-caribbean-future-park-bangkok-thailand</t>
  </si>
  <si>
    <t>Curry of the Caribbean Chinatown Salaya</t>
  </si>
  <si>
    <t>เคอรี่ ออฟ เดอะ แคริบเบียน ไชน่าทาวน์ ศาลายา</t>
  </si>
  <si>
    <t>https://web.hungryhub.com/restaurants/curry-of-the-caribbean-chinatown-salaya-bangkok</t>
  </si>
  <si>
    <t>You&amp;I Premium Suki Buffet Delivery Center</t>
  </si>
  <si>
    <t>ยูแอนด์ไอ พรีเมี่ยมสุกี้บุฟเฟ่ต์ เดลิเวอรี่</t>
  </si>
  <si>
    <t>https://web.hungryhub.com/restaurants/you-i-premium-suki-buffet-delivery-center-bangkok</t>
  </si>
  <si>
    <t>FuFu Taiwanese Shabu Fashion island</t>
  </si>
  <si>
    <t>ฟู่ฟู่ ชาบูไต้หวัน แฟชั่นไอส์แลนด์</t>
  </si>
  <si>
    <t>https://web.hungryhub.com/restaurants/fufu-taiwanese-shabu-fashion-island-bangkok</t>
  </si>
  <si>
    <t>ChorKaew Kitchen room (No MSG)</t>
  </si>
  <si>
    <t>ครัวช่อแก้ว by อุ้ม ปราศจากผงชูรส</t>
  </si>
  <si>
    <t>https://web.hungryhub.com/restaurants/chorkaew-kitchen-room-no-msg-bangkok-thailand</t>
  </si>
  <si>
    <t>https://web.hungryhub.com/restaurants/chorkaew-kitchen-room-no-msg-bangkok</t>
  </si>
  <si>
    <t>Chanmonday Healthy</t>
  </si>
  <si>
    <t>จันทน์มันเดย์ เฮลตี้</t>
  </si>
  <si>
    <t>https://web.hungryhub.com/restaurants/chanmonday-healthy-bangkok</t>
  </si>
  <si>
    <t>Thongma Studio</t>
  </si>
  <si>
    <t>ทองมาสตูดิโอ</t>
  </si>
  <si>
    <t>https://web.hungryhub.com/restaurants/thongma-studio-bangkok-thailand</t>
  </si>
  <si>
    <t>ทองมา สตูดิโอ</t>
  </si>
  <si>
    <t>https://web.hungryhub.com/restaurants/thongma-studio-bangkok</t>
  </si>
  <si>
    <t>Wanderlust Rooftop Bar</t>
  </si>
  <si>
    <t>วันเดอร์ลัสต์ รูฟท็อป บาร์</t>
  </si>
  <si>
    <t>https://web.hungryhub.com/restaurants/wanderlust-rooftop-bar-bangkok</t>
  </si>
  <si>
    <t>Supreme Seafood Ramkhamhaeng 24</t>
  </si>
  <si>
    <t>สู้พี่หมี ซีฟู้ด รามคำแหง 24</t>
  </si>
  <si>
    <t>https://web.hungryhub.com/restaurants/supreme-seafood-ramkhamhaeng-24-bangkok-thailand</t>
  </si>
  <si>
    <t>Supreme Seafood On Nut</t>
  </si>
  <si>
    <t>สู้พี่หมี ซีฟู้ด อ่อนนุช</t>
  </si>
  <si>
    <t>https://web.hungryhub.com/restaurants/supreme-seafood-on-nut-bangkok-thailand</t>
  </si>
  <si>
    <t>Supreme Seafood Silom</t>
  </si>
  <si>
    <t>สู้พี่หมี ซีฟู้ด สีลม</t>
  </si>
  <si>
    <t>https://web.hungryhub.com/restaurants/supreme-seafood-silom-bangkok-thailand</t>
  </si>
  <si>
    <t>Supreme Seafood Ratchaphruek</t>
  </si>
  <si>
    <t>สู้พี่หมี ซีฟู้ด ราชพฤกษ์</t>
  </si>
  <si>
    <t>https://web.hungryhub.com/restaurants/supreme-seafood-ratchaphruek-bangkok-thailand</t>
  </si>
  <si>
    <t>https://web.hungryhub.com/restaurants/not-use-bangkok-thailand-1513</t>
  </si>
  <si>
    <t>Bai yun Peking Duck Delivery promotion</t>
  </si>
  <si>
    <t>ห้องอาหารไบยุน @ โรงแรมบันยันทรี โปรโมชั่นพิเศษ</t>
  </si>
  <si>
    <t>https://web.hungryhub.com/restaurants/bai-yun-peking-duck-delivery-promotion-bangkok</t>
  </si>
  <si>
    <t>026791200 ext 1234</t>
  </si>
  <si>
    <t>BBQ house &amp; Hotpot</t>
  </si>
  <si>
    <t>BBQ ห้องแถว &amp; Hotpot</t>
  </si>
  <si>
    <t>https://web.hungryhub.com/restaurants/bbq-house-hotpot-bangkok</t>
  </si>
  <si>
    <t>Supreme Seafood Watcharapol</t>
  </si>
  <si>
    <t>สู้พี่หมี ซีฟู้ด วัชรพล</t>
  </si>
  <si>
    <t>https://web.hungryhub.com/restaurants/supreme-seafood-watcharapol-bangkok-thailand</t>
  </si>
  <si>
    <t>Supreme Seafood Ratchadaphisek</t>
  </si>
  <si>
    <t>สู้พี่หมี ซีฟู้ด รัชดา</t>
  </si>
  <si>
    <t>https://web.hungryhub.com/restaurants/supreme-seafood-ratchadaphisek-bangkok-thailand</t>
  </si>
  <si>
    <t>Supreme Seafood Pattaya</t>
  </si>
  <si>
    <t>สู้พี่หมี ซีฟู้ด พัทยา</t>
  </si>
  <si>
    <t>https://web.hungryhub.com/restaurants/supreme-seafood-pattaya</t>
  </si>
  <si>
    <t>Supreme Seafood Rattanathibet</t>
  </si>
  <si>
    <t>สู้พี่หมี ซีฟู้ด รัตนาธิเบศร์</t>
  </si>
  <si>
    <t>https://web.hungryhub.com/restaurants/supreme-seafood-rattanathibet-bangkok</t>
  </si>
  <si>
    <t>TUBA</t>
  </si>
  <si>
    <t>ทูบาร</t>
  </si>
  <si>
    <t>https://web.hungryhub.com/restaurants/tuba-bangkok-thailand</t>
  </si>
  <si>
    <t>Khuaindy Homemade &amp; Café</t>
  </si>
  <si>
    <t>ครัวอินดี้โฮมเมด แอนคาเฟ่</t>
  </si>
  <si>
    <t>https://web.hungryhub.com/restaurants/khuaindy-homemade-cafe-bangkok-thailand</t>
  </si>
  <si>
    <t>https://web.hungryhub.com/restaurants/tuba-bangkok</t>
  </si>
  <si>
    <t>Steakloft</t>
  </si>
  <si>
    <t>สเต็ก ลอฟท์</t>
  </si>
  <si>
    <t>https://web.hungryhub.com/restaurants/steakloft-bangkok</t>
  </si>
  <si>
    <t>K BOMB</t>
  </si>
  <si>
    <t>https://web.hungryhub.com/restaurants/k-bomb-bangkok</t>
  </si>
  <si>
    <t>Riverside Grill Royal Orchid Sheraton</t>
  </si>
  <si>
    <t>ริเวอร์ไซด์ กริลล์ โรงแรม รอยัล ออคิด เชอราตัน</t>
  </si>
  <si>
    <t>https://web.hungryhub.com/restaurants/riverside-grill-royal-orchid-sheraton-bangkok</t>
  </si>
  <si>
    <t>El Nino Amata Spring Country Club</t>
  </si>
  <si>
    <t>เอลนีโน่ อมตะ สปริง คันทรีคลับ</t>
  </si>
  <si>
    <t>https://web.hungryhub.com/restaurants/el-nino-amata-spring-country-club-bangkok</t>
  </si>
  <si>
    <t>PHO BangNa</t>
  </si>
  <si>
    <t>เฝอ บางนา สุกี้เวียดนาม</t>
  </si>
  <si>
    <t>https://web.hungryhub.com/restaurants/pho-bangna-bangkok</t>
  </si>
  <si>
    <t>Ryoshi Sushi Lasalle's Avenue</t>
  </si>
  <si>
    <t>เรียวชิ ซูชิ ลาซาล อเวนิว</t>
  </si>
  <si>
    <t>https://web.hungryhub.com/restaurants/ryoshi-sushi-lasalle-s-avenue-bangkok-thailand</t>
  </si>
  <si>
    <t>Pookaidong -Eat Station by ann</t>
  </si>
  <si>
    <t>ปูไข่ดอง-อีท สเตชั่น บาย แอนด์</t>
  </si>
  <si>
    <t>https://web.hungryhub.com/restaurants/pookaidong-eat-station-by-ann-bangkok</t>
  </si>
  <si>
    <t>Khanumna</t>
  </si>
  <si>
    <t>ขนำนาปลาเผา</t>
  </si>
  <si>
    <t>https://web.hungryhub.com/restaurants/khanumna-bangkok</t>
  </si>
  <si>
    <t>Orca Baker &amp; Butcher Lasalle's Avenue</t>
  </si>
  <si>
    <t>ออร์ก้า เบเกอร์ แอนด์ บุชเชอร์ ลาซาลอเวนิว</t>
  </si>
  <si>
    <t>https://web.hungryhub.com/restaurants/orca-baker-butcher-lasalle-s-avenue-bangkok-thailand</t>
  </si>
  <si>
    <t>Italian, International, Fusion, Steakhouse</t>
  </si>
  <si>
    <t>Pookaidong By Pongkaidoo Delivery Rom Klao</t>
  </si>
  <si>
    <t>ปูไข่ดอง บาย ปองไคดู เดลิเวอรี่ ร่มเกล้า</t>
  </si>
  <si>
    <t>https://web.hungryhub.com/restaurants/pookaidong-by-pongkaidoo-delivery-rom-klao-bangkok-thailand</t>
  </si>
  <si>
    <t>Pookaidong By Pongkaidoo Delivery Arun Ammarin</t>
  </si>
  <si>
    <t>ปูไข่ดอง บาย ปองไคดู เดลิเวอรี่ อรุณอัมรินทร์</t>
  </si>
  <si>
    <t>https://web.hungryhub.com/restaurants/pookaidong-by-pongkaidoo-delivery-arun-ammarin-bangkok-thailand</t>
  </si>
  <si>
    <t>Pookaidong By Pongkaidoo Delivery Ratchada Huai Khwang</t>
  </si>
  <si>
    <t>ปูไข่ดอง บาย ปองไคดู เดลิเวอรี่ รัชดา ห้วยขวาง</t>
  </si>
  <si>
    <t>https://web.hungryhub.com/restaurants/pookaidong-by-pongkaidoo-delivery-ratchada-huai-khwang-bangkok-thailand</t>
  </si>
  <si>
    <t>Pookaidong By Pongkaidoo Delivery Tha It</t>
  </si>
  <si>
    <t>ปูไข่ดอง บาย ปองไคดู เดลิเวอรี่ ท่าอิฐ</t>
  </si>
  <si>
    <t>https://web.hungryhub.com/restaurants/pookaidong-by-pongkaidoo-delivery-tha-it-bangkok-thailand</t>
  </si>
  <si>
    <t>Pookaidong By Pongkaidoo Delivery Don Mueang</t>
  </si>
  <si>
    <t>ปูไข่ดอง บาย ปองไคดู เดลิเวอรี่ ดอนเมือง</t>
  </si>
  <si>
    <t>https://web.hungryhub.com/restaurants/pookaidong-by-pongkaidoo-delivery-don-mueang-bangkok</t>
  </si>
  <si>
    <t>Ryoshi Sushi Gateway at Bangsue</t>
  </si>
  <si>
    <t>เรียวชิ ซูชิ เกตเวย์ แอท บางซื่อ</t>
  </si>
  <si>
    <t>https://web.hungryhub.com/restaurants/ryoshi-sushi-gateway-at-bangsue-bangkok-thailand</t>
  </si>
  <si>
    <t>Ryoshi Sushi Chinatown</t>
  </si>
  <si>
    <t>เรียวชิ ซูชิ ไชน่าทาวน์</t>
  </si>
  <si>
    <t>https://web.hungryhub.com/restaurants/ryoshi-sushi-chinatown-bangkok</t>
  </si>
  <si>
    <t>Orca Baker &amp; Butcher Gateway Bangsue</t>
  </si>
  <si>
    <t>ออร์ก้า เบเกอร์ แอนด์ บุชเชอร์ เกตเวย์บางซื่อ</t>
  </si>
  <si>
    <t>https://web.hungryhub.com/restaurants/orca-baker-butcher-gateway-bangsue-bangkok-thailand</t>
  </si>
  <si>
    <t>Italian, Steakhouse</t>
  </si>
  <si>
    <t>Orca Baker &amp; Butcher Ramkhamhaeng 184</t>
  </si>
  <si>
    <t>ออร์ก้า เบเกอร์ แอนด์ บุชเชอร์ รามคำแหง 184</t>
  </si>
  <si>
    <t>https://web.hungryhub.com/restaurants/orca-baker-butcher-ramkhamhaeng-184-bangkok-thailand</t>
  </si>
  <si>
    <t>Zaap Variety</t>
  </si>
  <si>
    <t>แซ่บ วาไรตี้</t>
  </si>
  <si>
    <t>https://web.hungryhub.com/restaurants/zaap-variety-bangkok</t>
  </si>
  <si>
    <t>Octave Rooftop Lounge and Bar Bangkok Marriott</t>
  </si>
  <si>
    <t>อ็อกเทฟ รูฟท็อป เลาจน์ แอนด์ บาร์ @โรงแรมแมริออท</t>
  </si>
  <si>
    <t>https://web.hungryhub.com/restaurants/octave-rooftop-lounge-and-bar-bangkok-marriott</t>
  </si>
  <si>
    <t>Latitude 13 Le Meridien Bkk</t>
  </si>
  <si>
    <t>ละติจูด 13 โรงแรม เลอเมอริเดียนกรุงเทพ</t>
  </si>
  <si>
    <t>https://web.hungryhub.com/restaurants/latitude-13-le-meridien-bkk-bangkok</t>
  </si>
  <si>
    <t>Ching Cha Char Lee Emporium</t>
  </si>
  <si>
    <t>ชิงช้าชาลี เอ็มโพเรียม</t>
  </si>
  <si>
    <t>https://web.hungryhub.com/restaurants/ching-cha-char-lee-emporium-bangkok</t>
  </si>
  <si>
    <t>La Tavola Renaissance Bangkok (Not In Use)</t>
  </si>
  <si>
    <t>ลา ทาโวล่า โรงแรมเรเนซองซ์ กรุงเทพฯ (Not In Use)</t>
  </si>
  <si>
    <t>https://web.hungryhub.com/restaurants/la-tavola-renaissance-bangkok-not-in-use</t>
  </si>
  <si>
    <t>ยูซาว่า  (not use)</t>
  </si>
  <si>
    <t>https://web.hungryhub.com/restaurants/not-use-bangkok-thailand-1567</t>
  </si>
  <si>
    <t>https://web.hungryhub.com/restaurants/not-use-bangkok-thailand-1568</t>
  </si>
  <si>
    <t>Crunch Salad &amp; Steak @ The Promenade</t>
  </si>
  <si>
    <t>ครั้นช์สลัด แอนด์ สเต็ก @ เดอะ พรอมานาด</t>
  </si>
  <si>
    <t>https://web.hungryhub.com/restaurants/crunch-salad-steak-the-promenade-bangkok</t>
  </si>
  <si>
    <t>Foresta Woodfired Oven PIZZA</t>
  </si>
  <si>
    <t>ฟอเรสต้า พิซซ่า เตาฟืน</t>
  </si>
  <si>
    <t>https://web.hungryhub.com/restaurants/foresta-woodfired-oven-pizza-bangkok</t>
  </si>
  <si>
    <t>SEWANA</t>
  </si>
  <si>
    <t>เสวนาจันทบุรี</t>
  </si>
  <si>
    <t>https://web.hungryhub.com/restaurants/sewana-bangkok</t>
  </si>
  <si>
    <t>Vela Rooftop Sanampao</t>
  </si>
  <si>
    <t>https://web.hungryhub.com/restaurants/vela-rooftop-sanampao-bangkok</t>
  </si>
  <si>
    <t>The Cockle Seafood</t>
  </si>
  <si>
    <t>เดอะ คอกเคิล ซีฟู้ด</t>
  </si>
  <si>
    <t>https://web.hungryhub.com/restaurants/the-cockle-seafood-bangkok</t>
  </si>
  <si>
    <t>Tan Living</t>
  </si>
  <si>
    <t>ทาน ลีฟวิ่ง</t>
  </si>
  <si>
    <t>https://web.hungryhub.com/restaurants/tan-living-bangkok</t>
  </si>
  <si>
    <t>Copper Buffet (Delivery)</t>
  </si>
  <si>
    <t>https://web.hungryhub.com/restaurants/copper-buffet-delivery-bangkok</t>
  </si>
  <si>
    <t>0819025000, 0922811818, 0638242939</t>
  </si>
  <si>
    <t>Stone and Star (not is use)</t>
  </si>
  <si>
    <t>สโตน แอนด์ สตาร์ (not is use)</t>
  </si>
  <si>
    <t>https://web.hungryhub.com/restaurants/stone-and-star-not-is-use-bangkok</t>
  </si>
  <si>
    <t>The Mave Café, Maven Stylish Hotel Bangkok</t>
  </si>
  <si>
    <t>เดอะ เมฟ คาเฟ่, โรงแรม เมเว่น สไตลิช แบงค็อก</t>
  </si>
  <si>
    <t>https://web.hungryhub.com/restaurants/the-mave-cafe-maven-stylish-hotel-bangkok</t>
  </si>
  <si>
    <t>ทบฟด</t>
  </si>
  <si>
    <t>https://web.hungryhub.com/restaurants/bangkok-thailand-1578</t>
  </si>
  <si>
    <t>Baan Ying Terminal21</t>
  </si>
  <si>
    <t>บ้านหญิง เทอร์มินอล 21</t>
  </si>
  <si>
    <t>https://web.hungryhub.com/restaurants/baan-ying-terminal21-bangkok</t>
  </si>
  <si>
    <t>https://web.hungryhub.com/restaurants/not-use-bangkok-thailand-1581</t>
  </si>
  <si>
    <t>Fatboy Sushi</t>
  </si>
  <si>
    <t>แฟตบอย ซูชิ</t>
  </si>
  <si>
    <t>https://web.hungryhub.com/restaurants/fatboy-sushi-bangkok</t>
  </si>
  <si>
    <t>I love flower Farm Chiangmai</t>
  </si>
  <si>
    <t>ไอเลิฟฟลาวเวอร์ฟามร์มเชียงใหม่</t>
  </si>
  <si>
    <t>https://web.hungryhub.com/restaurants/i-love-flower-farm-chiangmai-chiang-mai</t>
  </si>
  <si>
    <t>Say Seoul The Korean Eatery n Bar</t>
  </si>
  <si>
    <t>เซย์โซล โคเรียน อีทเทอรี</t>
  </si>
  <si>
    <t>https://web.hungryhub.com/restaurants/say-seoul-the-korean-eatery-n-bar-bangkok</t>
  </si>
  <si>
    <t>Nuealaii Rama9</t>
  </si>
  <si>
    <t>เนื้อลายรามาไนน์</t>
  </si>
  <si>
    <t>https://web.hungryhub.com/restaurants/nuealaii-rama9-bangkok</t>
  </si>
  <si>
    <t>Sayseoul</t>
  </si>
  <si>
    <t>เซย์โซล</t>
  </si>
  <si>
    <t>https://web.hungryhub.com/restaurants/sayseoul-bangkok</t>
  </si>
  <si>
    <t>Say Seoul</t>
  </si>
  <si>
    <t>เซย์ โซล</t>
  </si>
  <si>
    <t>https://web.hungryhub.com/restaurants/say-seoul-bangkok</t>
  </si>
  <si>
    <t>INBOX COFFEE BAR</t>
  </si>
  <si>
    <t>อินบ๊อกซ์ คอฟฟี่ บาร์</t>
  </si>
  <si>
    <t>https://web.hungryhub.com/restaurants/inbox-coffee-bar-bangkok</t>
  </si>
  <si>
    <t>Tood Tao Tad</t>
  </si>
  <si>
    <t>ร้านตุดเตาแต๊ส</t>
  </si>
  <si>
    <t>https://web.hungryhub.com/restaurants/tood-tao-tad-bangkok</t>
  </si>
  <si>
    <t>Ploenchit x Phuket</t>
  </si>
  <si>
    <t>เพลินจิต x ภูเก็ต</t>
  </si>
  <si>
    <t>https://web.hungryhub.com/restaurants/ploenchit-x-phuket</t>
  </si>
  <si>
    <t>Yakiniku Shoutaian 2nd Rich (reservation system)</t>
  </si>
  <si>
    <t>https://web.hungryhub.com/restaurants/yakiniku-shoutaian-2nd-rich-reservation-system-bangkok-thailand</t>
  </si>
  <si>
    <t>Why Here Bar &amp; Bistro</t>
  </si>
  <si>
    <t>วาย เฮีย บาร์ แอนด์ บิสโทร</t>
  </si>
  <si>
    <t>https://web.hungryhub.com/restaurants/why-here-bar-bistro-bangkok</t>
  </si>
  <si>
    <t>Red Sun Silom Complex</t>
  </si>
  <si>
    <t>เรดซัน สีลม คอมเพล็กซ์</t>
  </si>
  <si>
    <t>https://web.hungryhub.com/restaurants/red-sun-silom-complex-bangkok-thailand</t>
  </si>
  <si>
    <t>Red Sun Central Westgate</t>
  </si>
  <si>
    <t>เรดซัน เซ็นทรัลเวสต์เกต</t>
  </si>
  <si>
    <t>https://web.hungryhub.com/restaurants/red-sun-central-westgate-bangkok-thailand</t>
  </si>
  <si>
    <t>Red Sun Siam Center</t>
  </si>
  <si>
    <t>เรดซัน สยามเซ็นเตอร์</t>
  </si>
  <si>
    <t>https://web.hungryhub.com/restaurants/red-sun-siam-center-bangkok</t>
  </si>
  <si>
    <t>Beach Grill at Le Meridien Khao Lak Resort &amp; Spa (Phang-nga)</t>
  </si>
  <si>
    <t>Beach Grill at Le Meridien Khao Lak Resort &amp; Spa (พังงา)</t>
  </si>
  <si>
    <t>https://web.hungryhub.com/restaurants/beach-grill-at-le-meridien-khao-lak-resort-spa-phang-nga</t>
  </si>
  <si>
    <t>Ruen Petch Suki Srinakarin Road (Pak Nam)</t>
  </si>
  <si>
    <t>เรือนเพชรสุกี้ ถนนศรีนครินทร์ (ปากน้ำ)</t>
  </si>
  <si>
    <t>https://web.hungryhub.com/restaurants/ruen-petch-suki-srinakarin-road-pak-nam-bangkok</t>
  </si>
  <si>
    <t>https://web.hungryhub.com/restaurants/not-use-bangkok-thailand-1606</t>
  </si>
  <si>
    <t>Haruki Japanese Food</t>
  </si>
  <si>
    <t>ฮารูกิ เจแปนนีส เรสเตอรองท์</t>
  </si>
  <si>
    <t>https://web.hungryhub.com/restaurants/haruki-japanese-food-bangkok</t>
  </si>
  <si>
    <t>Vanilla Sky Rooftop Bar Skyview Hotel</t>
  </si>
  <si>
    <t>วานิลลา สกาย รูฟท็อปบาร์ โรงแรมสกายวิว</t>
  </si>
  <si>
    <t>https://web.hungryhub.com/restaurants/vanilla-sky-rooftop-bar-skyview-hotel-bangkok</t>
  </si>
  <si>
    <t>Seoul Korean Cuisine Bangna km12</t>
  </si>
  <si>
    <t>โซล โคเรียน คูซีน บางนา กม.12</t>
  </si>
  <si>
    <t>https://web.hungryhub.com/restaurants/seoul-korean-cuisine-bangna-km12-bangkok-thailand</t>
  </si>
  <si>
    <t>O's Ros</t>
  </si>
  <si>
    <t>O's รส</t>
  </si>
  <si>
    <t>https://web.hungryhub.com/restaurants/o-s-ros-bangkok</t>
  </si>
  <si>
    <t>Saolao Ari</t>
  </si>
  <si>
    <t>ซาวน์ลาว อารีย์</t>
  </si>
  <si>
    <t>https://web.hungryhub.com/restaurants/saolao-ari-bangkok</t>
  </si>
  <si>
    <t>Tenmatsu</t>
  </si>
  <si>
    <t>เทนมัตสึ</t>
  </si>
  <si>
    <t>https://web.hungryhub.com/restaurants/tenmatsu-bangkok</t>
  </si>
  <si>
    <t>Kebabs &amp; Kurries</t>
  </si>
  <si>
    <t>คะบับ แอนด์ เคอร์รี่ส์</t>
  </si>
  <si>
    <t>https://web.hungryhub.com/restaurants/kebabs-kurries-bangkok</t>
  </si>
  <si>
    <t>Mays Urban Thai Dine (Pattaya)</t>
  </si>
  <si>
    <t>เมย์ เออร์เบิน ไทย ไดน์ (พัทยา)</t>
  </si>
  <si>
    <t>https://web.hungryhub.com/restaurants/mays-urban-thai-dine-pattaya</t>
  </si>
  <si>
    <t>Goji Kitchen + Bar Bangkok Marriott Marquis Queen’s Park</t>
  </si>
  <si>
    <t>โกจิ คิทเช่น + แบงค็อก แมริออท มาร์คีส์ ควีนส์ปาร์ค</t>
  </si>
  <si>
    <t>https://web.hungryhub.com/restaurants/goji-kitchen-bar-bangkok-marriott-marquis-queen-s-park</t>
  </si>
  <si>
    <t>ABar Rooftop Bangkok Marriott Marquis Queen’s Park</t>
  </si>
  <si>
    <t>เอบาร์ รูฟท็อป แบงค็อก แมริออท มาร์คีส์ ควีนส์ ปาร์ค</t>
  </si>
  <si>
    <t>https://web.hungryhub.com/restaurants/abar-rooftop-bangkok-marriott-marquis-queen-s-park</t>
  </si>
  <si>
    <t>Marriott Marquis Mooncake Festival</t>
  </si>
  <si>
    <t>https://web.hungryhub.com/restaurants/marriott-marquis-mooncake-festival-bangkok</t>
  </si>
  <si>
    <t>Khana Khazana Pure Indian Vegetarian Restaurant</t>
  </si>
  <si>
    <t>คานา คาซาน่า ร้านอาหารมังสวิรัติอินเดียบริสุทธิ์</t>
  </si>
  <si>
    <t>https://web.hungryhub.com/restaurants/khana-khazana-pure-indian-vegetarian-restaurant-bangkok</t>
  </si>
  <si>
    <t>Tandoor Veg &amp; Non Veg Indian Restaurant</t>
  </si>
  <si>
    <t>ทันดูร์ ร้านอาหารอินเดีย</t>
  </si>
  <si>
    <t>https://web.hungryhub.com/restaurants/tandoor-veg-non-veg-indian-restaurant-bangkok</t>
  </si>
  <si>
    <t>Tell A Story Phahon Yothin 12</t>
  </si>
  <si>
    <t>เทล อะ สตอรี่ พหลโยธิน 12</t>
  </si>
  <si>
    <t>https://web.hungryhub.com/restaurants/tell-a-story-phahon-yothin-12-bangkok</t>
  </si>
  <si>
    <t>baan payhum resort restaurant</t>
  </si>
  <si>
    <t>บ้านปทุม คาเฟ่ แอนด์ เรสเตอรอง</t>
  </si>
  <si>
    <t>https://web.hungryhub.com/restaurants/baan-payhum-resort-restaurant-bangkok</t>
  </si>
  <si>
    <t>https://web.hungryhub.com/restaurants/uni-lovers-bangkok</t>
  </si>
  <si>
    <t>Hia Kai Seafood</t>
  </si>
  <si>
    <t>เฮียไก่ซีฟู๊ด</t>
  </si>
  <si>
    <t>https://web.hungryhub.com/restaurants/hia-kai-seafood-bangkok</t>
  </si>
  <si>
    <t>(No Use ) Test</t>
  </si>
  <si>
    <t>https://web.hungryhub.com/restaurants/no-use-test-bangkok</t>
  </si>
  <si>
    <t>Bombay Masala</t>
  </si>
  <si>
    <t>บอมเบย์ มาซาลา</t>
  </si>
  <si>
    <t>https://web.hungryhub.com/restaurants/bombay-masala-bangkok</t>
  </si>
  <si>
    <t>Meda Yakiniku by de beef</t>
  </si>
  <si>
    <t>เมดะ ยากินิกุ บาย เดอบีฟ</t>
  </si>
  <si>
    <t>https://web.hungryhub.com/restaurants/meda-yakiniku-by-de-beef-bangkok</t>
  </si>
  <si>
    <t>Chon Ngern Chon Thong</t>
  </si>
  <si>
    <t>ช้อนเงิน ช้อนทอง</t>
  </si>
  <si>
    <t>https://web.hungryhub.com/restaurants/chon-ngern-chon-thong-bangkok</t>
  </si>
  <si>
    <t>BOS Sports Bar</t>
  </si>
  <si>
    <t>บอส สปอร์ต บาร์</t>
  </si>
  <si>
    <t>https://web.hungryhub.com/restaurants/bos-sports-bar-bangkok-thailand</t>
  </si>
  <si>
    <t>Not Use BOS Sports Bar</t>
  </si>
  <si>
    <t>https://web.hungryhub.com/restaurants/not-use-bos-sports-bar-bangkok</t>
  </si>
  <si>
    <t>Plern Station</t>
  </si>
  <si>
    <t>เพลินสเตชั่น</t>
  </si>
  <si>
    <t>https://web.hungryhub.com/restaurants/plern-station-bangkok</t>
  </si>
  <si>
    <t>Kinn's The buta KSD</t>
  </si>
  <si>
    <t>คินส์ เดอะ บูตะ สาขากังสดาล</t>
  </si>
  <si>
    <t>https://web.hungryhub.com/restaurants/kinn-s-the-buta-ksd-bangkok</t>
  </si>
  <si>
    <t>No Use Meda Yakiniku</t>
  </si>
  <si>
    <t>https://web.hungryhub.com/restaurants/no-use-meda-yakiniku-bangkok</t>
  </si>
  <si>
    <t>Kinkao @ Central World</t>
  </si>
  <si>
    <t>กินข้าว @ Central World</t>
  </si>
  <si>
    <t>https://web.hungryhub.com/restaurants/kinkao-central-world-bangkok-thailand</t>
  </si>
  <si>
    <t>Kinn's the buta kangsadan</t>
  </si>
  <si>
    <t>Kinn's the buta สาขากังสดาล</t>
  </si>
  <si>
    <t>https://web.hungryhub.com/restaurants/kinn-s-the-buta-kangsadan-bangkok</t>
  </si>
  <si>
    <t>Umami Fallabella Siam Paragon</t>
  </si>
  <si>
    <t>อูมามิ ฟาลาเบลลา สยามพารากอน</t>
  </si>
  <si>
    <t>https://web.hungryhub.com/restaurants/umami-fallabella-siam-paragon-bangkok</t>
  </si>
  <si>
    <t>Kangpa Ram24th</t>
  </si>
  <si>
    <t>แกงป่าอาหารไทย รามคำแหง 24</t>
  </si>
  <si>
    <t>https://web.hungryhub.com/restaurants/kangpa-ram24th-bangkok</t>
  </si>
  <si>
    <t>Do not use</t>
  </si>
  <si>
    <t>https://web.hungryhub.com/restaurants/do-not-use-bangkok-thailand-1642</t>
  </si>
  <si>
    <t>Thai Tulips Restaurant</t>
  </si>
  <si>
    <t>ร้านอาหาร ไทย ทิวลิปส์</t>
  </si>
  <si>
    <t>https://web.hungryhub.com/restaurants/thai-tulips-restaurant-bangkok</t>
  </si>
  <si>
    <t>Salad Factory Sammakorn Place Ramkhamhaeng</t>
  </si>
  <si>
    <t>สลัด แฟคตอรี่ สัมมากรเพลส รามคำแหง</t>
  </si>
  <si>
    <t>https://web.hungryhub.com/restaurants/salad-factory-sammakorn-place-ramkhamhaeng-bangkok-thailand</t>
  </si>
  <si>
    <t>The Local Restaurant Donmueng</t>
  </si>
  <si>
    <t>เดอะ โลคอล ดอนเมือง</t>
  </si>
  <si>
    <t>https://web.hungryhub.com/restaurants/the-local-restaurant-donmueng-bangkok</t>
  </si>
  <si>
    <t>Versailles Palace Rattanathibet</t>
  </si>
  <si>
    <t>ภัตตาคาร แวร์ซาย พาเลซ รัตนาธิเบศร์</t>
  </si>
  <si>
    <t>https://web.hungryhub.com/restaurants/versailles-palace-rattanathibet-bangkok</t>
  </si>
  <si>
    <t>Thai Bus Food Tour x Hungry Hub</t>
  </si>
  <si>
    <t>ไทยบัสฟู้ดทัวร์ x ฮังกรี้ ฮัพ</t>
  </si>
  <si>
    <t>https://web.hungryhub.com/restaurants/thai-bus-food-tour-x-hungry-hub-bangkok-thailand</t>
  </si>
  <si>
    <t>The Sala Sheraton Grande Sukhumvit</t>
  </si>
  <si>
    <t>เดอะ ศาลา โรงแรม เชอราตัน แกรนด์ สุขุมวิท</t>
  </si>
  <si>
    <t>https://web.hungryhub.com/restaurants/the-sala-sheraton-grande-sukhumvit-bangkok</t>
  </si>
  <si>
    <t>Sansab Siam Paragon</t>
  </si>
  <si>
    <t>แสนแซ่บ สยามพารากอน</t>
  </si>
  <si>
    <t>https://web.hungryhub.com/restaurants/sansab-siam-paragon-bangkok-thailand</t>
  </si>
  <si>
    <t>Sansab Terminal 21</t>
  </si>
  <si>
    <t>แสนแซ่บ เทอมินอล 21</t>
  </si>
  <si>
    <t>https://web.hungryhub.com/restaurants/sansab-terminal-21-bangkok</t>
  </si>
  <si>
    <t>Sansab The Nine Center Rama 9</t>
  </si>
  <si>
    <t>แสนแซ่บ เดอะ ไนน์ พระราม 9</t>
  </si>
  <si>
    <t>https://web.hungryhub.com/restaurants/sansab-the-nine-center-rama-9-bangkok</t>
  </si>
  <si>
    <t>Sansab Central Plaza Rama 2</t>
  </si>
  <si>
    <t>แสนแซ่บ เซ็นทรัลพระราม 2</t>
  </si>
  <si>
    <t>https://web.hungryhub.com/restaurants/sansab-central-plaza-rama-2-bangkok</t>
  </si>
  <si>
    <t>Sushi Den CentralWorld</t>
  </si>
  <si>
    <t>ซูชิเด็น เซ็นทรัลเวิลด์</t>
  </si>
  <si>
    <t>https://web.hungryhub.com/restaurants/sushi-den-centralworld-bangkok</t>
  </si>
  <si>
    <t>Funky Grill Samyan</t>
  </si>
  <si>
    <t>ฟังกี้กริลล์ สามย่าน</t>
  </si>
  <si>
    <t>https://web.hungryhub.com/restaurants/funky-grill-samyan-bangkok</t>
  </si>
  <si>
    <t>Brewski Rooftop Bar Radisson Blu Plaza Bangkok (Outdoor)</t>
  </si>
  <si>
    <t>บรูสกี้ รูฟท็อป บาร์ เรดิสัน บลู พลาซ่า กรุงเทพฯ</t>
  </si>
  <si>
    <t>https://web.hungryhub.com/restaurants/brewski-rooftop-bar-radisson-blu-plaza-bangkok-outdoor</t>
  </si>
  <si>
    <t>Hi-So Rooftop Bar So/ Bangkok (not in use)</t>
  </si>
  <si>
    <t>ไฮโซ รูฟท็อป บาร์ @ โรงเเรม โซ เเบงคอก (not in use)</t>
  </si>
  <si>
    <t>https://web.hungryhub.com/restaurants/hi-so-rooftop-bar-so-bangkok-not-in-use</t>
  </si>
  <si>
    <t>HereHai Ekamai</t>
  </si>
  <si>
    <t>เฮียให้ ต้นตำรับ ข้าวผัดโคตรปู เอกมัย</t>
  </si>
  <si>
    <t>https://web.hungryhub.com/restaurants/herehai-ekamai-bangkok</t>
  </si>
  <si>
    <t>Sushi Seki Central Plaza Rama 3</t>
  </si>
  <si>
    <t>ซูชิ เซกิ เซ็นทรัล พระราม 3</t>
  </si>
  <si>
    <t>https://web.hungryhub.com/restaurants/sushi-seki-central-plaza-rama-3-bangkok</t>
  </si>
  <si>
    <t>เดอะ คอฟฟี่ คลับ เอกมัย</t>
  </si>
  <si>
    <t>https://web.hungryhub.com/restaurants/the-coffee-club-ekamai-bangkok-thailand</t>
  </si>
  <si>
    <t>เดอะ คอฟฟี่ คลับ ซัมเมอร์ฮิลล์พระโขนง</t>
  </si>
  <si>
    <t>https://web.hungryhub.com/restaurants/the-coffee-club-summer-hill-phra-khanong-bangkok</t>
  </si>
  <si>
    <t>The Coffee Club Mahatun Plaza</t>
  </si>
  <si>
    <t>เดอะ คอฟฟี่ คลับ อาคารมหาทุน พลาซ่า</t>
  </si>
  <si>
    <t>https://web.hungryhub.com/restaurants/the-coffee-club-mahatun-plaza-bangkok-thailand</t>
  </si>
  <si>
    <t>The Coffee Club Convent Road</t>
  </si>
  <si>
    <t>เดอะ คอฟฟี่ คลับ ถนนคอนแวนต์</t>
  </si>
  <si>
    <t>https://web.hungryhub.com/restaurants/the-coffee-club-convent-road-bangkok-thailand</t>
  </si>
  <si>
    <t>The Coffee Club Montien mall</t>
  </si>
  <si>
    <t>เดอะ คอฟฟี่ คลับ มณเฑียรมอลล์</t>
  </si>
  <si>
    <t>https://web.hungryhub.com/restaurants/the-coffee-club-montien-mall-bangkok-thailand-1669</t>
  </si>
  <si>
    <t>The Coffee Club Silom (Watkaek)</t>
  </si>
  <si>
    <t>เดอะ คอฟฟี่ คลับ สีลม (วัดแขก)</t>
  </si>
  <si>
    <t>https://web.hungryhub.com/restaurants/the-coffee-club-silom-watkaek-bangkok</t>
  </si>
  <si>
    <t>Huagu Chinese Cuisine (Phuket)</t>
  </si>
  <si>
    <t>ฮวากู่ อาหารจีนกวางตุ้ง สูตรโบราณ (ภูเก็ต)</t>
  </si>
  <si>
    <t>https://web.hungryhub.com/restaurants/huagu-chinese-cuisine-phuket</t>
  </si>
  <si>
    <t>โซชิ @ โรงเเรม โซ เเบงคอก</t>
  </si>
  <si>
    <t>https://web.hungryhub.com/restaurants/soshi-so-bangkok</t>
  </si>
  <si>
    <t>Park Cafe at Ramada Chaophya Park Hotel</t>
  </si>
  <si>
    <t>ปาร์คคาเฟ่ โรงแรมรามาดา เจ้าพระยาปาร์ค</t>
  </si>
  <si>
    <t>https://web.hungryhub.com/restaurants/park-cafe-at-ramada-chaophya-park-hotel-bangkok</t>
  </si>
  <si>
    <t>Tonson Bar &amp; Restaurant - Le Meridien Beach Resort (Phuket)</t>
  </si>
  <si>
    <t>ต้นสน เรสเตอรองท์ แอนด์ บาร์ @ เลอ เมอรริเดียน บีช รีสอร์ท (ภูเก็ต)</t>
  </si>
  <si>
    <t>https://web.hungryhub.com/restaurants/tonson-bar-restaurant-le-meridien-beach-resort-phuket</t>
  </si>
  <si>
    <t>Todam Korean BBQ</t>
  </si>
  <si>
    <t>โทดัม บาร์บีคิว</t>
  </si>
  <si>
    <t>https://web.hungryhub.com/restaurants/todam-korean-bbq-bangkok</t>
  </si>
  <si>
    <t>Krua RosNaKhon</t>
  </si>
  <si>
    <t>ครัวรสนคร</t>
  </si>
  <si>
    <t>https://web.hungryhub.com/restaurants/krua-rosnakhon-bangkok</t>
  </si>
  <si>
    <t>Sea Salt Lounge &amp; Grill (Phuket)</t>
  </si>
  <si>
    <t>ซีซอลท์ แอน กริลล์ (ภูเก็ต)</t>
  </si>
  <si>
    <t>https://web.hungryhub.com/restaurants/sea-salt-lounge-grill-phuket</t>
  </si>
  <si>
    <t>Lowbattery Coffee</t>
  </si>
  <si>
    <t>โลว์แบตเตอรี่ คอฟฟี่</t>
  </si>
  <si>
    <t>https://web.hungryhub.com/restaurants/lowbattery-coffee-bangkok</t>
  </si>
  <si>
    <t>Merchant’s Entity</t>
  </si>
  <si>
    <t>ข้าวมันไก่ไหหน่ำหนั่ง</t>
  </si>
  <si>
    <t>https://web.hungryhub.com/restaurants/merchant-s-entity-bangkok</t>
  </si>
  <si>
    <t>The Coffee Club The Maze Thonglor</t>
  </si>
  <si>
    <t>The Coffee Club เดอะเมสทองหล่อ</t>
  </si>
  <si>
    <t>https://web.hungryhub.com/restaurants/the-coffee-club-the-maze-thonglor-bangkok</t>
  </si>
  <si>
    <t>เดอะ คอฟฟี่ คลับ  ฮอลิเดย์อินน์เอ็กซ์เพรสสาทร</t>
  </si>
  <si>
    <t>The Lab Bar @ Ekkamai</t>
  </si>
  <si>
    <t>https://web.hungryhub.com/restaurants/the-lab-bar-ekkamai-bangkok</t>
  </si>
  <si>
    <t>Tai Omakase Japanese (Phuket)</t>
  </si>
  <si>
    <t>ไท่ โอมากาเสะ ญี่ปุ่น (ภูเก็ต)</t>
  </si>
  <si>
    <t>https://web.hungryhub.com/restaurants/tai-omakase-japanese-phuket</t>
  </si>
  <si>
    <t>Versailles Palace Charansanitwong</t>
  </si>
  <si>
    <t>ภัตตาคาร แวร์ซาย พาเลซ จรัญสนิทวงศ์</t>
  </si>
  <si>
    <t>https://web.hungryhub.com/restaurants/versailles-palace-charansanitwong-bangkok</t>
  </si>
  <si>
    <t>Naughty Nuri's Chao Fah (Phuket)</t>
  </si>
  <si>
    <t>นอตี้ นูรี้ส์ เจ้าฟ้า (ภูเก็ต)</t>
  </si>
  <si>
    <t>https://web.hungryhub.com/restaurants/naughty-nuri-s-chao-fah-phuket</t>
  </si>
  <si>
    <t>https://web.hungryhub.com/restaurants/living-room-at-park-hyatt-bangkok</t>
  </si>
  <si>
    <t>Chichon Korean Fried Chicken Ramkhamhaeng 53</t>
  </si>
  <si>
    <t>ชิคชอน ไก่กรอบเกาหลี รามคำแหง 53</t>
  </si>
  <si>
    <t>https://web.hungryhub.com/restaurants/chichon-korean-fried-chicken-ramkhamhaeng-53-bangkok-thailand</t>
  </si>
  <si>
    <t>Chichon Korean Fried Chicken Minburi Market</t>
  </si>
  <si>
    <t>ชิคชอน ไก่กรอบเกาหลี ตลาดมีนบุรี</t>
  </si>
  <si>
    <t>https://web.hungryhub.com/restaurants/chichon-korean-fried-chicken-minburi-market-bangkok</t>
  </si>
  <si>
    <t>Shabu land Suan Phlu</t>
  </si>
  <si>
    <t>ชาบูแลนด์ สวนพลู</t>
  </si>
  <si>
    <t>https://web.hungryhub.com/restaurants/shabu-land-suan-phlu-bangkok-thailand</t>
  </si>
  <si>
    <t>Shabu land Sukhumvit 22</t>
  </si>
  <si>
    <t>ชาบูแลนด์ สุขุมวิท 22</t>
  </si>
  <si>
    <t>https://web.hungryhub.com/restaurants/shabu-land-sukhumvit-22-bangkok-thailand</t>
  </si>
  <si>
    <t>Shabu land Rama 2</t>
  </si>
  <si>
    <t>ชาบูแลนด์ พระราม 2</t>
  </si>
  <si>
    <t>https://web.hungryhub.com/restaurants/shabu-land-rama-2-bangkok</t>
  </si>
  <si>
    <t>The Wave Thai Restaurant</t>
  </si>
  <si>
    <t>ร้านอาหาร เดอะเวฟ</t>
  </si>
  <si>
    <t>https://web.hungryhub.com/restaurants/the-wave-thai-restaurant-bangkok</t>
  </si>
  <si>
    <t>Blue Elephant (Phuket)</t>
  </si>
  <si>
    <t>บลู เอเลเฟ่นท์ (ภูเก็ต)</t>
  </si>
  <si>
    <t>https://web.hungryhub.com/restaurants/blue-elephant-phuket</t>
  </si>
  <si>
    <t>Khlong Toei, Phuket</t>
  </si>
  <si>
    <t>Penthouse Bar + Grill at Park Hyatt Bangkok (do not use)</t>
  </si>
  <si>
    <t>https://web.hungryhub.com/restaurants/penthouse-bar-grill-at-park-hyatt-bangkok-do-not-use</t>
  </si>
  <si>
    <t>Tumkan (Phuket)</t>
  </si>
  <si>
    <t>ตำกัน โลตัสเจ้าฟ้า</t>
  </si>
  <si>
    <t>https://web.hungryhub.com/restaurants/tumkan-phuket</t>
  </si>
  <si>
    <t>Cholos BKK</t>
  </si>
  <si>
    <t>โคลอส บีเคเค</t>
  </si>
  <si>
    <t>https://web.hungryhub.com/restaurants/cholos-bkk-bangkok</t>
  </si>
  <si>
    <t>061413-3953</t>
  </si>
  <si>
    <t>https://web.hungryhub.com/restaurants/arno-s-suanplu-bangkok-thailand-1702</t>
  </si>
  <si>
    <t>0981577201,  0638242939</t>
  </si>
  <si>
    <t>Haoma Bangkok</t>
  </si>
  <si>
    <t>ฮาโอม่า</t>
  </si>
  <si>
    <t>https://web.hungryhub.com/restaurants/haoma-bangkok</t>
  </si>
  <si>
    <t>Sunday Brunch at Anantara Siam Bangkok Hotel</t>
  </si>
  <si>
    <t>ซันเดย์บรั้นช์ โรงแรมอนันตรา สยาม กรุงเทพฯ</t>
  </si>
  <si>
    <t>https://web.hungryhub.com/restaurants/sunday-brunch-at-anantara-siam-bangkok-hotel</t>
  </si>
  <si>
    <t>Aqua at Anantara Siam Hotel</t>
  </si>
  <si>
    <t>อควา โรงแรมอนันตรา สยาม</t>
  </si>
  <si>
    <t>https://web.hungryhub.com/restaurants/aqua-at-anantara-siam-hotel-bangkok</t>
  </si>
  <si>
    <t>The Lobby Lounge at Anantara Siam Hotel</t>
  </si>
  <si>
    <t>เดอะ ล็อบบี้ โรงแรมอนันตรา สยาม กรุงเทพ</t>
  </si>
  <si>
    <t>https://web.hungryhub.com/restaurants/the-lobby-lounge-at-anantara-siam-hotel-bangkok-thailand-1707</t>
  </si>
  <si>
    <t>Eleven at Avani+ Riverside Bangkok Hotel.</t>
  </si>
  <si>
    <t>อีเลฟเว่น โรงแรมอวานี พลัส ริเวอร์ไซด์ กรุงเทพฯ</t>
  </si>
  <si>
    <t>https://web.hungryhub.com/restaurants/eleven-at-avani-riverside-bangkok-hotel</t>
  </si>
  <si>
    <t>Somtum Yum Pao (Phuket)</t>
  </si>
  <si>
    <t>ส้มตำ ยำ เผา (ภูเก็ต)</t>
  </si>
  <si>
    <t>https://web.hungryhub.com/restaurants/somtum-yum-pao-phuket</t>
  </si>
  <si>
    <t>Ginza shabu sashimi&amp;sushi buffet</t>
  </si>
  <si>
    <t>กินซ่า ชาบู ซาชิมิ &amp; ซูชิ บุฟเฟต์</t>
  </si>
  <si>
    <t>https://web.hungryhub.com/restaurants/ginza-shabu-sashimi-sushi-buffet-bangkok</t>
  </si>
  <si>
    <t>Wagyu Steakhouse (Phuket)</t>
  </si>
  <si>
    <t>วากิว สเต็กเฮาส์ (ภูเก็ต)</t>
  </si>
  <si>
    <t>https://web.hungryhub.com/restaurants/wagyu-steakhouse-phuket</t>
  </si>
  <si>
    <t>Sushi Den Central Ladprao</t>
  </si>
  <si>
    <t>ซูชิเด็น เซ็นทรัล ลาดพร้าว</t>
  </si>
  <si>
    <t>https://web.hungryhub.com/restaurants/sushi-den-central-ladprao-bangkok-thailand</t>
  </si>
  <si>
    <t>Sushi Den Central Eastville</t>
  </si>
  <si>
    <t>ซูชิเด็น เซ็นทรัลอีสต์วิลล์</t>
  </si>
  <si>
    <t>https://web.hungryhub.com/restaurants/sushi-den-central-eastville-bangkok-thailand</t>
  </si>
  <si>
    <t>Sushi Den Mega Bangna</t>
  </si>
  <si>
    <t>ซูชิเด็น เมกาบางนา</t>
  </si>
  <si>
    <t>https://web.hungryhub.com/restaurants/sushi-den-mega-bangna-bangkok-thailand</t>
  </si>
  <si>
    <t>Sushi Den Central Rama 9</t>
  </si>
  <si>
    <t>ซูชิเด็น เซ็นทรัล พระราม 9</t>
  </si>
  <si>
    <t>https://web.hungryhub.com/restaurants/sushi-den-central-rama-9-bangkok</t>
  </si>
  <si>
    <t>Nomimono Izakaya</t>
  </si>
  <si>
    <t>โนมิโมโน อิซากายะ</t>
  </si>
  <si>
    <t>https://web.hungryhub.com/restaurants/nomimono-izakaya-bangkok-thailand-1716</t>
  </si>
  <si>
    <t>Ginza shabu</t>
  </si>
  <si>
    <t>กินซ่า ชาบู</t>
  </si>
  <si>
    <t>https://web.hungryhub.com/restaurants/ginza-shabu-bangkok</t>
  </si>
  <si>
    <t>Shimmer Beachfront Restaurant (Phuket)</t>
  </si>
  <si>
    <t>ชิมเมอร์ บีชฟร้อนท์ เรสเตอร์รอง (ภูเก็ต)</t>
  </si>
  <si>
    <t>https://web.hungryhub.com/restaurants/shimmer-beachfront-restaurant-phuket</t>
  </si>
  <si>
    <t>Suay x Chalong Bay Rum (Phuket)</t>
  </si>
  <si>
    <t>สวย x ฉลองเบย์ (ภูเก็ต)</t>
  </si>
  <si>
    <t>https://web.hungryhub.com/restaurants/suay-x-chalong-bay-rum-phuket</t>
  </si>
  <si>
    <t>Catch Beach Club (Phuket)</t>
  </si>
  <si>
    <t>แคช บีช คลับ (ภูเก็ต)</t>
  </si>
  <si>
    <t>https://web.hungryhub.com/restaurants/catch-beach-club-phuket</t>
  </si>
  <si>
    <t>The Savoury Restaurant The VIJITT Resort (Phuket)</t>
  </si>
  <si>
    <t>เดอะ ซาเวอรี่ เดอะ วิจิตร รีสอร์ท (ภูเก็ต)</t>
  </si>
  <si>
    <t>https://web.hungryhub.com/restaurants/the-savoury-restaurant-the-vijitt-resort-phuket</t>
  </si>
  <si>
    <t>Baan Khanitha The Heritage ICONSIAM</t>
  </si>
  <si>
    <t>บ้านขนิษฐา เดอะ เฮอริเทจ ไอคอนสยาม</t>
  </si>
  <si>
    <t>https://web.hungryhub.com/restaurants/baan-khanitha-the-heritage-iconsiam-bangkok</t>
  </si>
  <si>
    <t>Signaturebkk</t>
  </si>
  <si>
    <t>ซิกเนเจอร์ บีเคเค</t>
  </si>
  <si>
    <t>https://web.hungryhub.com/restaurants/signaturebkk-bangkok</t>
  </si>
  <si>
    <t>Laimai Courtyard Restaurant and Bar (Baan Laimai Hotel Phuket Patong)</t>
  </si>
  <si>
    <t>ร้านอาหารลายไม้ (Baan Laimai Hotel Phuket Patong)</t>
  </si>
  <si>
    <t>https://web.hungryhub.com/restaurants/laimai-courtyard-restaurant-and-bar-baan-laimai-hotel-phuket-patong</t>
  </si>
  <si>
    <t>Flow House Bangkok x  Hungry Hub Activity</t>
  </si>
  <si>
    <t>โฟลวเฮาส์ แบงค์คอก</t>
  </si>
  <si>
    <t>https://web.hungryhub.com/restaurants/flow-house-bangkok-x-hungry-hub-activity</t>
  </si>
  <si>
    <t>Flow Oasis Pool Lounge at Chatrium Residence Sathorn</t>
  </si>
  <si>
    <t>โฟลว์ โอเอซิส พูล เลาจน์ โรงแรมชาเทรียม เรสซิเดนซ์ สาทร</t>
  </si>
  <si>
    <t>https://web.hungryhub.com/restaurants/flow-oasis-pool-lounge-at-chatrium-residence-sathorn-bangkok-thailand</t>
  </si>
  <si>
    <t>Baan Restaurant "Thai Family Recipe"</t>
  </si>
  <si>
    <t>https://web.hungryhub.com/restaurants/baan-restaurant-thai-family-recipe-bangkok</t>
  </si>
  <si>
    <t>The Boat A-One Pattaya Beach Resort</t>
  </si>
  <si>
    <t>เดอะ โบ๊ท โรงแรม เอ-วัน พัทยา บีช รีสอร์ท</t>
  </si>
  <si>
    <t>https://web.hungryhub.com/restaurants/the-boat-a-one-pattaya-beach-resort-bangkok</t>
  </si>
  <si>
    <t>Pippa Restaurant Mytt Beach Hotel Pattaya</t>
  </si>
  <si>
    <t>ห้องอาหาร พิบป้า โรงแรมมิตร์ บีช พัทยา</t>
  </si>
  <si>
    <t>https://web.hungryhub.com/restaurants/pippa-restaurant-mytt-beach-hotel-pattaya</t>
  </si>
  <si>
    <t>โรงแรมบันยันทรี  บางกอก สเตเคชั่น</t>
  </si>
  <si>
    <t>CHAR Rooftop Bar at Indigo Hotel Bangkok</t>
  </si>
  <si>
    <t>ชาร์ รูฟท็อปบาร์ โรงแรม อินดิโก้ กรุงเทพ</t>
  </si>
  <si>
    <t>https://web.hungryhub.com/restaurants/char-rooftop-bar-at-indigo-hotel-bangkok</t>
  </si>
  <si>
    <t>(Not Use) RIVERSIDE STAYCATION at Avani+</t>
  </si>
  <si>
    <t>https://web.hungryhub.com/restaurants/not-use-riverside-staycation-at-avani-bangkok</t>
  </si>
  <si>
    <t>Finishing Post Crowne Plaza Bangkok Lumpini</t>
  </si>
  <si>
    <t>ฟินิชชิ่ง โพสต์ โรงแรมคราวน์ พลาซ่า กรุงเทพฯ ลุมพินี พาร์ค</t>
  </si>
  <si>
    <t>https://web.hungryhub.com/restaurants/finishing-post-crowne-plaza-bangkok-lumpini</t>
  </si>
  <si>
    <t>Tr.EAT by Saneh Jaan Sindhorn Midtown Hotel Bangkok</t>
  </si>
  <si>
    <t>ทรีท โดย เสน่ห์จันทน์ โรงแรมสินธร มิดทาวน์</t>
  </si>
  <si>
    <t>https://web.hungryhub.com/restaurants/tr-eat-by-saneh-jaan-sindhorn-midtown-hotel-bangkok</t>
  </si>
  <si>
    <t>Pint Factory at Limelight Avenue (Phuket)</t>
  </si>
  <si>
    <t>ไพน์ แฟกทอรี่ at Limelight Avenue Phuket (ภูเก็ต)</t>
  </si>
  <si>
    <t>https://web.hungryhub.com/restaurants/pint-factory-at-limelight-avenue-phuket</t>
  </si>
  <si>
    <t>Avani+ Riverside Bangkok Hotel Staycation</t>
  </si>
  <si>
    <t>สเตเคชั่น โรงแรมอวานี พลัส ริเวอร์ไซด์ กรุงเทพฯ</t>
  </si>
  <si>
    <t>https://web.hungryhub.com/restaurants/avani-riverside-bangkok-hotel-staycation</t>
  </si>
  <si>
    <t>Metro on Wireless at Hotel Indigo Bangkok</t>
  </si>
  <si>
    <t>เมโทร ออน ไวร์เลส โรงแรม อินดิโก้ กรุงเทพ</t>
  </si>
  <si>
    <t>https://web.hungryhub.com/restaurants/metro-on-wireless-at-hotel-indigo-bangkok</t>
  </si>
  <si>
    <t>High Tide Eatery &amp; Bar</t>
  </si>
  <si>
    <t>https://web.hungryhub.com/restaurants/high-tide-eatery-bar-bangkok</t>
  </si>
  <si>
    <t>Shun Sushi (Phuket)</t>
  </si>
  <si>
    <t>ชุน ซูชิ (ภูเก็ต)</t>
  </si>
  <si>
    <t>https://web.hungryhub.com/restaurants/shun-sushi-phuket</t>
  </si>
  <si>
    <t>Andaman Passion Speed Catamaran Phi Phi Island - Maiton Island</t>
  </si>
  <si>
    <t>https://web.hungryhub.com/restaurants/andaman-passion-speed-catamaran-phi-phi-island-maiton-island-bangkok-thailand-1744</t>
  </si>
  <si>
    <t>Seoul Korean Cuisine Seacon Square Srinagarin</t>
  </si>
  <si>
    <t>โซล โคเรียน คูซีน ซีคอนสแควร์ ศรีนครินทร์</t>
  </si>
  <si>
    <t>https://web.hungryhub.com/restaurants/seoul-korean-cuisine-seacon-square-srinagarin-bangkok</t>
  </si>
  <si>
    <t>KUMA Sushi × Yakiniku (Phuket)</t>
  </si>
  <si>
    <t>คุมะ ซูชิ x ยากินิกุ ภูเก็ต</t>
  </si>
  <si>
    <t>https://web.hungryhub.com/restaurants/kuma-sushi-x-yakiniku-phuket</t>
  </si>
  <si>
    <t>La Gritta at Amari Patong (Phuket)</t>
  </si>
  <si>
    <t>ลากริตต้า (Amari Patong)</t>
  </si>
  <si>
    <t>https://web.hungryhub.com/restaurants/la-gritta-at-amari-patong-phuket</t>
  </si>
  <si>
    <t>Shabu Bootueng Ari-Saphan Khwai</t>
  </si>
  <si>
    <t>ชาบูบู๊ตึ๊ง อารีย์-สะพานควาย</t>
  </si>
  <si>
    <t>https://web.hungryhub.com/restaurants/shabu-bootueng-ari-saphan-khwai-bangkok-thailand</t>
  </si>
  <si>
    <t>Shabu Bootueng Bang Bon</t>
  </si>
  <si>
    <t>ชาบูบู๊ตึ๊ง บางบอน</t>
  </si>
  <si>
    <t>https://web.hungryhub.com/restaurants/shabu-bootueng-bang-bon-bangkok-thailand</t>
  </si>
  <si>
    <t>Ekkachai</t>
  </si>
  <si>
    <t>Shabu Bootueng Rangsit Klong 3</t>
  </si>
  <si>
    <t>ชาบูบู๊ตึ๊ง รังสิตคลอง3</t>
  </si>
  <si>
    <t>https://web.hungryhub.com/restaurants/shabu-bootueng-rangsit-klong-3-bangkok-thailand</t>
  </si>
  <si>
    <t>Shabu Bootueng  Prachachuen</t>
  </si>
  <si>
    <t>ชาบูบู๊ตึ๊งประชาชื่น</t>
  </si>
  <si>
    <t>https://web.hungryhub.com/restaurants/shabu-bootueng-prachachuen-bangkok-thailand</t>
  </si>
  <si>
    <t>Shabu Bootueng BangYai</t>
  </si>
  <si>
    <t>ชาบูบู๊ตึ๊ง บางใหญ่</t>
  </si>
  <si>
    <t>https://web.hungryhub.com/restaurants/shabu-bootueng-bangyai-bangkok-thailand</t>
  </si>
  <si>
    <t>Shabu Bootueng Huai Kwang</t>
  </si>
  <si>
    <t>ชาบูบู๊ตึ๊ง ห้วยขวาง</t>
  </si>
  <si>
    <t>https://web.hungryhub.com/restaurants/shabu-bootueng-huai-kwang-bangkok-thailand</t>
  </si>
  <si>
    <t>Shabu Bootueng Salaya</t>
  </si>
  <si>
    <t>ชาบูบู๊ตึ๊ง ศาลายา</t>
  </si>
  <si>
    <t>https://web.hungryhub.com/restaurants/shabu-bootueng-salaya-bangkok-thailand</t>
  </si>
  <si>
    <t>Shabu Bootueng Thawi Watthana</t>
  </si>
  <si>
    <t>ชาบูบู๊ตึ๊ง ทวีวัฒนา</t>
  </si>
  <si>
    <t>https://web.hungryhub.com/restaurants/shabu-bootueng-thawi-watthana-bangkok-thailand</t>
  </si>
  <si>
    <t>Shabu Bootueng Rama 7</t>
  </si>
  <si>
    <t>ชาบูบู๊ตึ๊ง พระราม7</t>
  </si>
  <si>
    <t>https://web.hungryhub.com/restaurants/shabu-bootueng-rama-7-bangkok-thailand</t>
  </si>
  <si>
    <t>Palm Seaside Lay Bang Tao (Phuket)</t>
  </si>
  <si>
    <t>ปาล์มซีไซด์ เลบางเทา (ภูเก็ต)</t>
  </si>
  <si>
    <t>https://web.hungryhub.com/restaurants/palm-seaside-lay-bang-tao-phuket</t>
  </si>
  <si>
    <t>Shabu Bootueng Thammasat Rangsit</t>
  </si>
  <si>
    <t>ชาบูบู๊ตึ๊ง ม.ธรรมศาสตร์รังสิต</t>
  </si>
  <si>
    <t>https://web.hungryhub.com/restaurants/shabu-bootueng-thammasat-rangsit-bangkok-thailand</t>
  </si>
  <si>
    <t>Shabu Bootueng Rangsit Klong 6</t>
  </si>
  <si>
    <t>ชาบูบู๊ตึ๊ง รังสิตคลอง6</t>
  </si>
  <si>
    <t>https://web.hungryhub.com/restaurants/shabu-bootueng-rangsit-klong-6-bangkok-thailand</t>
  </si>
  <si>
    <t>Shabu Bootueng Samrong</t>
  </si>
  <si>
    <t>ชาบูบู๊ตึ๊ง ด่านสำโรง</t>
  </si>
  <si>
    <t>https://web.hungryhub.com/restaurants/shabu-bootueng-samrong-bangkok-thailand</t>
  </si>
  <si>
    <t>Shabu Bootueng Phran Nok Road</t>
  </si>
  <si>
    <t>ชาบูบู๊ตึ๊ง พรานนกศิริราช</t>
  </si>
  <si>
    <t>https://web.hungryhub.com/restaurants/shabu-bootueng-phran-nok-road-bangkok-thailand</t>
  </si>
  <si>
    <t>Shabu Bootueng Navanakorn</t>
  </si>
  <si>
    <t>ชาบูบู๊ตึ๊ง นวนคร</t>
  </si>
  <si>
    <t>https://web.hungryhub.com/restaurants/shabu-bootueng-navanakorn-bangkok</t>
  </si>
  <si>
    <t>Buddy Beer</t>
  </si>
  <si>
    <t>บัดดี้เบียร์</t>
  </si>
  <si>
    <t>https://web.hungryhub.com/restaurants/buddy-beer-bangkok</t>
  </si>
  <si>
    <t>Yasuda</t>
  </si>
  <si>
    <t>ยาสุดะ</t>
  </si>
  <si>
    <t>https://web.hungryhub.com/restaurants/yasuda-bangkok</t>
  </si>
  <si>
    <t>Royal India Siam Paragon</t>
  </si>
  <si>
    <t>รอยัล อินเดีย สยามพารากอน</t>
  </si>
  <si>
    <t>https://web.hungryhub.com/restaurants/royal-india-siam-paragon-bangkok</t>
  </si>
  <si>
    <t>Invite Restaurant &amp; Bar</t>
  </si>
  <si>
    <t>อินไวท์ เรสเตอรองค์ แอนด์ บาร์</t>
  </si>
  <si>
    <t>https://web.hungryhub.com/restaurants/invite-restaurant-bar-bangkok</t>
  </si>
  <si>
    <t>R Bar at Renaissance Bangkok</t>
  </si>
  <si>
    <t>อาร์ บาร์ โรงแรม เรเนซองส์ กรุงเทพ</t>
  </si>
  <si>
    <t>https://web.hungryhub.com/restaurants/r-bar-at-renaissance-bangkok</t>
  </si>
  <si>
    <t>Pots Pints and Tikis Indigo Hotel Patong (Phuket)</t>
  </si>
  <si>
    <t>พอตส์ ไพนส์ แอนด์ ทิกี้ส์ Indigo Hotel Patong (ภูเก็ต)</t>
  </si>
  <si>
    <t>https://web.hungryhub.com/restaurants/pots-pints-and-tikis-indigo-hotel-patong-phuket</t>
  </si>
  <si>
    <t>Cue Bar (Phuket)</t>
  </si>
  <si>
    <t>คิวบาร์ (ภูเก็ต)</t>
  </si>
  <si>
    <t>https://web.hungryhub.com/restaurants/cue-bar-phuket</t>
  </si>
  <si>
    <t>Palate bar &amp; Restaurant</t>
  </si>
  <si>
    <t>พาเลท บาร์ แอนด์ เรสเตอรองท์</t>
  </si>
  <si>
    <t>https://web.hungryhub.com/restaurants/palate-bar-restaurant-bangkok</t>
  </si>
  <si>
    <t>Kuruma Sushi One One Food Avenue</t>
  </si>
  <si>
    <t>คุรุมะ ซูชิ วันวัน ฟู้ดอเวนิว</t>
  </si>
  <si>
    <t>https://web.hungryhub.com/restaurants/kuruma-sushi-one-one-food-avenue-bangkok-thailand</t>
  </si>
  <si>
    <t>Sanit</t>
  </si>
  <si>
    <t>สนิท</t>
  </si>
  <si>
    <t>https://web.hungryhub.com/restaurants/sanit-bangkok</t>
  </si>
  <si>
    <t>Sabb Your Youn</t>
  </si>
  <si>
    <t>แซ่บยั่วญวนน</t>
  </si>
  <si>
    <t>https://web.hungryhub.com/restaurants/sabb-your-youn-bangkok</t>
  </si>
  <si>
    <t>https://web.hungryhub.com/restaurants/not-use-bangkok-thailand-1780</t>
  </si>
  <si>
    <t>Andaman Passion Similan Island</t>
  </si>
  <si>
    <t>https://web.hungryhub.com/restaurants/andaman-passion-similan-island-bangkok-thailand</t>
  </si>
  <si>
    <t>Andaman Passion Rok Island + Ha Island</t>
  </si>
  <si>
    <t>https://web.hungryhub.com/restaurants/andaman-passion-rok-island-ha-island</t>
  </si>
  <si>
    <t>Andaman Passion Surin Island</t>
  </si>
  <si>
    <t>https://web.hungryhub.com/restaurants/andaman-passion-surin-island-1783</t>
  </si>
  <si>
    <t>Andaman Passion Coral Island (Banana beach) - Laem Phromthep</t>
  </si>
  <si>
    <t>https://web.hungryhub.com/restaurants/andaman-passion-coral-island-banana-beach-laem-phromthep</t>
  </si>
  <si>
    <t>Andaman Passion Coral Island Speed Boat (Banana beach)</t>
  </si>
  <si>
    <t>https://web.hungryhub.com/restaurants/andaman-passion-coral-island-speed-boat-banana-beach</t>
  </si>
  <si>
    <t>Seanery x Hungry Hub (Phuket)</t>
  </si>
  <si>
    <t>ซีเนอรี่ร์ x Hungry Hub (ภูเก็ต)</t>
  </si>
  <si>
    <t>https://web.hungryhub.com/restaurants/seanery-x-hungry-hub-phuket</t>
  </si>
  <si>
    <t>Botan Kitchen &amp; bar Restaurant (Ramada Chaofah Phuket)</t>
  </si>
  <si>
    <t>ห้องอาหารโบตั๋น คิทเช่น แอนด์ บาร์ (Ramada Chaofah Phuket)</t>
  </si>
  <si>
    <t>https://web.hungryhub.com/restaurants/botan-kitchen-bar-restaurant-ramada-chaofah-phuket</t>
  </si>
  <si>
    <t>Infuse Restaurant Diamond Resort (Phuket)</t>
  </si>
  <si>
    <t>ร้านอาหาร อินฟิวส์ ไดมอนด์ รีสอร์ท (ภูเก็ต)</t>
  </si>
  <si>
    <t>https://web.hungryhub.com/restaurants/infuse-restaurant-diamond-resort-phuket</t>
  </si>
  <si>
    <t>Pink Flamingo by Lady Coco (Phuket)</t>
  </si>
  <si>
    <t>พิงค์ ฟลามิงโก้ บาย เลดี้ โคโค่ (ภูเก็ต)</t>
  </si>
  <si>
    <t>https://web.hungryhub.com/restaurants/pink-flamingo-by-lady-coco-phuket</t>
  </si>
  <si>
    <t>SIM SIM's Restaurant at Blue Tree (Phuket)</t>
  </si>
  <si>
    <t>https://web.hungryhub.com/restaurants/sim-sim-s-restaurant-at-blue-tree-phuket</t>
  </si>
  <si>
    <t>Charm Thai Restaurant at Holiday Inn Patong (Phuket)</t>
  </si>
  <si>
    <t>ชามไทย @ โรงแรม ฮอลิเดย์ อินน์ ป่าตอง (ภูเก็ต)</t>
  </si>
  <si>
    <t>https://web.hungryhub.com/restaurants/charm-thai-restaurant-at-holiday-inn-patong-phuket</t>
  </si>
  <si>
    <t>SO/ Bangkok Staycation</t>
  </si>
  <si>
    <t>โรงแรมโซ แบงคอก สเตเคชั่น</t>
  </si>
  <si>
    <t>https://web.hungryhub.com/restaurants/so-bangkok-staycation</t>
  </si>
  <si>
    <t>Kuruma Sushi Market Place Dusit</t>
  </si>
  <si>
    <t>คุรุมะ ซูชิ มาร์เก็ตเพลส ดุสิต</t>
  </si>
  <si>
    <t>https://web.hungryhub.com/restaurants/kuruma-sushi-market-place-dusit-bangkok</t>
  </si>
  <si>
    <t>Jitpochana-Park</t>
  </si>
  <si>
    <t>จิตรโภชนา พาร์ก</t>
  </si>
  <si>
    <t>https://web.hungryhub.com/restaurants/jitpochana-park-bangkok</t>
  </si>
  <si>
    <t>https://web.hungryhub.com/restaurants/not-use-bangkok-thailand-1795</t>
  </si>
  <si>
    <t>ฮ่องกง ฟิชเชอร์แมน</t>
  </si>
  <si>
    <t>https://web.hungryhub.com/restaurants/hong-kong-fisherman-bangkok-thailand</t>
  </si>
  <si>
    <t>Nadimos Lebanese Restaurant Sukhumvit 24</t>
  </si>
  <si>
    <t>นาดิมอส สุขุมวิท 24</t>
  </si>
  <si>
    <t>https://web.hungryhub.com/restaurants/nadimos-lebanese-restaurant-sukhumvit-24-bangkok</t>
  </si>
  <si>
    <t>Cuppachai</t>
  </si>
  <si>
    <t>คัปปาชาย</t>
  </si>
  <si>
    <t>https://web.hungryhub.com/restaurants/cuppachai-bangkok</t>
  </si>
  <si>
    <t>https://web.hungryhub.com/restaurants/not-use-bangkok-thailand-1799</t>
  </si>
  <si>
    <t>Masala Art  Iconsiam</t>
  </si>
  <si>
    <t>มาซาล่า อาร์ท ไอคอนสยาม</t>
  </si>
  <si>
    <t>https://web.hungryhub.com/restaurants/masala-art-iconsiam-bangkok</t>
  </si>
  <si>
    <t>Three Monkeys (Phuket)</t>
  </si>
  <si>
    <t>ร้านอาหาร ทรีมังกี้ส์ (ภูเก็ต)</t>
  </si>
  <si>
    <t>https://web.hungryhub.com/restaurants/three-monkeys-phuket</t>
  </si>
  <si>
    <t>https://web.hungryhub.com/restaurants/nowhere-bkk-bangkok</t>
  </si>
  <si>
    <t>No use พอตส์ ไพนส์ แอนด์ ทิกี้ส์</t>
  </si>
  <si>
    <t>https://web.hungryhub.com/restaurants/no-use-bangkok-thailand</t>
  </si>
  <si>
    <t>YOUNGTON Korean Backyard &amp; Chill</t>
  </si>
  <si>
    <t>ยังทัน โคเรียนแบคยาร์ด แอนด์ ชิลล์</t>
  </si>
  <si>
    <t>https://web.hungryhub.com/restaurants/youngton-korean-backyard-chill-bangkok</t>
  </si>
  <si>
    <t>Hotaru 119</t>
  </si>
  <si>
    <t>https://web.hungryhub.com/restaurants/hotaru-119-bangkok</t>
  </si>
  <si>
    <t>Lost And Found Avani+ Riverside Bangkok Hotel</t>
  </si>
  <si>
    <t>ลอสท์ แอนด์ ฟาวด์ โรงแรมอวานี พลัส ริเวอร์ไซด์ กรุงเทพฯ</t>
  </si>
  <si>
    <t>https://web.hungryhub.com/restaurants/lost-and-found-avani-riverside-bangkok-hotel</t>
  </si>
  <si>
    <t>Thai Bus Food Tour</t>
  </si>
  <si>
    <t>ไทยบัสฟู้ดทัวร์</t>
  </si>
  <si>
    <t>https://web.hungryhub.com/restaurants/thai-bus-food-tour-bangkok</t>
  </si>
  <si>
    <t>Sky Bar at Hansar Bangkok Hotel</t>
  </si>
  <si>
    <t>https://web.hungryhub.com/restaurants/sky-bar-at-hansar-bangkok-hotel</t>
  </si>
  <si>
    <t>Sirocco at Lebua Hotel and Resort</t>
  </si>
  <si>
    <t>ซีรอคโค่ โรงแรมเลอบัว</t>
  </si>
  <si>
    <t>https://web.hungryhub.com/restaurants/sirocco-at-lebua-hotel-and-resort-bangkok-thailand-1813</t>
  </si>
  <si>
    <t>Fat Beef</t>
  </si>
  <si>
    <t>แฟต บีฟ</t>
  </si>
  <si>
    <t>https://web.hungryhub.com/restaurants/fat-beef-bangkok-thailand-1814</t>
  </si>
  <si>
    <t>tata@hungryhub.com</t>
  </si>
  <si>
    <t>KIN SHABU &amp; SUKIYAKI (Thonglor)</t>
  </si>
  <si>
    <t>คิน ชาบูและสุกี้ยากี้ (ทองหล่อ)</t>
  </si>
  <si>
    <t>https://web.hungryhub.com/restaurants/kin-shabu-sukiyaki-thonglor-bangkok</t>
  </si>
  <si>
    <t>Breeze at Lebua Hotel and Resort</t>
  </si>
  <si>
    <t>บรีซ โรงแรมเลอบัว</t>
  </si>
  <si>
    <t>https://web.hungryhub.com/restaurants/breeze-at-lebua-hotel-and-resort-bangkok</t>
  </si>
  <si>
    <t>Mezzaluna at Lebua Hotel and Resort</t>
  </si>
  <si>
    <t>เมซซาลูน่า โรงแรมเลอบัว</t>
  </si>
  <si>
    <t>https://web.hungryhub.com/restaurants/mezzaluna-at-lebua-hotel-and-resort-bangkok</t>
  </si>
  <si>
    <t>Chef's Table at Lebua Hotel and Resort</t>
  </si>
  <si>
    <t>เชฟส์ เทเบิล โรงแรมเลอบัว</t>
  </si>
  <si>
    <t>https://web.hungryhub.com/restaurants/chef-s-table-at-lebua-hotel-and-resort-bangkok</t>
  </si>
  <si>
    <t>Twist by MÖVENPICK (Pattaya)</t>
  </si>
  <si>
    <t>ทวิสต์ by MÖVENPICK (Pattaya)</t>
  </si>
  <si>
    <t>https://web.hungryhub.com/restaurants/twist-by-movenpick-pattaya</t>
  </si>
  <si>
    <t>TONG FU Restaurant</t>
  </si>
  <si>
    <t>ภัตตาคารทองฟู</t>
  </si>
  <si>
    <t>https://web.hungryhub.com/restaurants/tong-fu-restaurant-bangkok-thailand</t>
  </si>
  <si>
    <t>Akira Back Bangkok Marriott Marquis Queen’s Park</t>
  </si>
  <si>
    <t>อาคีรา แบค แบงค็อก แมริออท มาร์คีส์ ควีนส์ปาร์ค</t>
  </si>
  <si>
    <t>https://web.hungryhub.com/restaurants/akira-back-bangkok-marriott-marquis-queen-s-park</t>
  </si>
  <si>
    <t>https://web.hungryhub.com/restaurants/not-use-1822</t>
  </si>
  <si>
    <t>Greenery Restaurant (Rama Gardens Hotel)</t>
  </si>
  <si>
    <t>กรีนเนอรี่ คาเฟ่ (โรงแรมรามา การ์เด้นส์)</t>
  </si>
  <si>
    <t>https://web.hungryhub.com/restaurants/greenery-restaurant-rama-gardens-hotel-bangkok</t>
  </si>
  <si>
    <t>Andaman Passion Speed Catamaran</t>
  </si>
  <si>
    <t>https://web.hungryhub.com/restaurants/andaman-passion-speed-catamaran-bangkok</t>
  </si>
  <si>
    <t>Midtown Thai Siam Paragon</t>
  </si>
  <si>
    <t>มิดทาวน์ ไทย สยามพารากอน</t>
  </si>
  <si>
    <t>https://web.hungryhub.com/restaurants/midtown-thai-siam-paragon-bangkok</t>
  </si>
  <si>
    <t>Kan Eang @ Pier (Phuket)</t>
  </si>
  <si>
    <t>ร้านอาหารกันเอง แอท เพียร์ (ภูเก็ต)</t>
  </si>
  <si>
    <t>https://web.hungryhub.com/restaurants/kan-eang-pier-phuket</t>
  </si>
  <si>
    <t>nitidome@hungryhub.com</t>
  </si>
  <si>
    <t>Blue Elephant Cooking School and Restaurant Sathorn</t>
  </si>
  <si>
    <t>บลู เอเลเฟ่นท์ โรงเรียนสอนทำอาหาร</t>
  </si>
  <si>
    <t>https://web.hungryhub.com/restaurants/blue-elephant-cooking-school-and-restaurant-sathorn-bangkok</t>
  </si>
  <si>
    <t>Brasserie (Phuket)</t>
  </si>
  <si>
    <t>https://web.hungryhub.com/restaurants/brasserie-phuket</t>
  </si>
  <si>
    <t>Pandaman BBQ Shabushabu Buffet &amp; A La Carte</t>
  </si>
  <si>
    <t>แพนด้าแมน บาร์บีคิว ชาบูชาบู บุฟเฟต์ แอนด์ อลาคาส</t>
  </si>
  <si>
    <t>https://web.hungryhub.com/restaurants/pandaman-bbq-shabushabu-buffet-a-la-carte-bangkok</t>
  </si>
  <si>
    <t>Marriott Marquis Staycation</t>
  </si>
  <si>
    <t>แมริออท มาร์คีส์ สเตเคชั่น</t>
  </si>
  <si>
    <t>https://web.hungryhub.com/restaurants/marriott-marquis-staycation-bangkok-thailand</t>
  </si>
  <si>
    <t>The Coffee Club Terminal 21 Pattaya</t>
  </si>
  <si>
    <t>เดอะ คอฟฟี่ คลับ เทอมินอล 21 พัทยา</t>
  </si>
  <si>
    <t>https://web.hungryhub.com/restaurants/the-coffee-club-terminal-21-pattaya</t>
  </si>
  <si>
    <t>Kloud Beach Bar (Kram Hotel Pattaya)</t>
  </si>
  <si>
    <t>คลาวด์ บีช บาร์ (โรงแรมคราม พัทยา)</t>
  </si>
  <si>
    <t>https://web.hungryhub.com/restaurants/kloud-beach-bar-kram-hotel-pattaya</t>
  </si>
  <si>
    <t>Poolside (Pathumwan Princess Hotel)</t>
  </si>
  <si>
    <t>https://web.hungryhub.com/restaurants/poolside-pathumwan-princess-hotel-bangkok</t>
  </si>
  <si>
    <t>Lacosta by Movenpick (Pattaya)</t>
  </si>
  <si>
    <t>https://web.hungryhub.com/restaurants/lacosta-by-movenpick-pattaya</t>
  </si>
  <si>
    <t>COAST Beach Club &amp; Bistro at Centara Grand Beach Resort (Phuket)</t>
  </si>
  <si>
    <t>โคสท์ บีช คลับ &amp; บิสโทร เซ็นทาราแกรนด์บีชรีสอร์ท (ภูเก็ต)</t>
  </si>
  <si>
    <t>https://web.hungryhub.com/restaurants/coast-beach-club-bistro-at-centara-grand-beach-resort-phuket</t>
  </si>
  <si>
    <t>Olive Kitchen</t>
  </si>
  <si>
    <t>โอลีฟ คิทเช่น</t>
  </si>
  <si>
    <t>https://web.hungryhub.com/restaurants/olive-kitchen-bangkok</t>
  </si>
  <si>
    <t>Flow The Hub</t>
  </si>
  <si>
    <t>โฟล์ว เดอะฮับ</t>
  </si>
  <si>
    <t>https://web.hungryhub.com/restaurants/flow-the-hub-bangkok</t>
  </si>
  <si>
    <t>Charm All-Day-Dining (Pattaya)</t>
  </si>
  <si>
    <t>ชาม ออลเดย์ไดนิ่ง (Pattaya)</t>
  </si>
  <si>
    <t>https://web.hungryhub.com/restaurants/charm-all-day-dining-pattaya</t>
  </si>
  <si>
    <t>Pastry Addiction (Pattaya)</t>
  </si>
  <si>
    <t>แพสทรี่ แอดดิ้กชั่น (พัทยา)</t>
  </si>
  <si>
    <t>https://web.hungryhub.com/restaurants/pastry-addiction-pattaya</t>
  </si>
  <si>
    <t>ZOOM Sky Bar &amp; Restaurant</t>
  </si>
  <si>
    <t>ซูม สกายบาร์ แอนด์ เรสเตอรองท์</t>
  </si>
  <si>
    <t>https://web.hungryhub.com/restaurants/zoom-sky-bar-restaurant-bangkok</t>
  </si>
  <si>
    <t>Chor Seafood</t>
  </si>
  <si>
    <t>ช.ซีฟูดส์</t>
  </si>
  <si>
    <t>https://web.hungryhub.com/restaurants/chor-seafood-bangkok</t>
  </si>
  <si>
    <t>Volti Restaurant &amp; Bar</t>
  </si>
  <si>
    <t>โวลติ เรสเตอรองค์ แอนด์ บาร์</t>
  </si>
  <si>
    <t>https://web.hungryhub.com/restaurants/volti-restaurant-bar-bangkok</t>
  </si>
  <si>
    <t>เน็กซ์ทู คาเฟ่ โรงแรมแชงกรี-ลา กรุงเทพ</t>
  </si>
  <si>
    <t>https://web.hungryhub.com/restaurants/next2-cafe-at-shangri-la-hotel-bangkok</t>
  </si>
  <si>
    <t>The Port at DoubleTree (Hilton Phuket Banthai Resort)</t>
  </si>
  <si>
    <t>เดอะ พอร์ต @ ดับเบิลทรี บาย ฮิลตัน ภูเก็ต บ้านไทยรีสอร์ต</t>
  </si>
  <si>
    <t>https://web.hungryhub.com/restaurants/the-port-at-doubletree-hilton-phuket-banthai-resort</t>
  </si>
  <si>
    <t>DoubleTree by Hilton Phuket Staycation</t>
  </si>
  <si>
    <t>ดับเบิลทรี บาย ฮิลตัน ภูเก็ต สเตเคชั่น</t>
  </si>
  <si>
    <t>https://web.hungryhub.com/restaurants/doubletree-by-hilton-phuket-staycation</t>
  </si>
  <si>
    <t>Market Cafe at Hyatt Regency Bangkok Sukhumvit (do not use)</t>
  </si>
  <si>
    <t>มาร์เก็ต คาเฟ่ โรงแรม ไฮแอท รีเจนซี่ กรุงเทพฯ สุขุมวิท (do not use)</t>
  </si>
  <si>
    <t>https://web.hungryhub.com/restaurants/market-cafe-at-hyatt-regency-bangkok-sukhumvit-do-not-use</t>
  </si>
  <si>
    <t>Kamol by Krua Khun mae</t>
  </si>
  <si>
    <t>กมล บาย ครัวคุณแม่</t>
  </si>
  <si>
    <t>https://web.hungryhub.com/restaurants/kamol-by-krua-khun-mae-bangkok</t>
  </si>
  <si>
    <t>Enzo's BKK Langsuan</t>
  </si>
  <si>
    <t>เอ็นโซส์ หลังสวน</t>
  </si>
  <si>
    <t>https://web.hungryhub.com/restaurants/enzo-s-bkk-langsuan-bangkok</t>
  </si>
  <si>
    <t>Glongsaensuk (Chonburi)</t>
  </si>
  <si>
    <t>กล่องแสนศุข (ชลบุรี)</t>
  </si>
  <si>
    <t>https://web.hungryhub.com/restaurants/glongsaensuk-chonburi-pattaya</t>
  </si>
  <si>
    <t>Marriott Bangkok Sukhumvit 57 Staycation</t>
  </si>
  <si>
    <t>โรงแรมแมริออท กรุงเทพฯ สุขุมวิท 57 สเตเคชั่น</t>
  </si>
  <si>
    <t>https://web.hungryhub.com/restaurants/marriott-bangkok-sukhumvit-57-staycation</t>
  </si>
  <si>
    <t>Lai Ros Thonglor</t>
  </si>
  <si>
    <t>ห้องอาหาร หลายรส</t>
  </si>
  <si>
    <t>https://web.hungryhub.com/restaurants/lai-ros-thonglor-bangkok</t>
  </si>
  <si>
    <t>Hong Bao Ramada (Phuket)</t>
  </si>
  <si>
    <t>หงเปา รามาดา (ภูเก็ต)</t>
  </si>
  <si>
    <t>https://web.hungryhub.com/restaurants/hong-bao-ramada-phuket</t>
  </si>
  <si>
    <t>Miyagi Fuji Super 39</t>
  </si>
  <si>
    <t>มิยากิ Fuji Super 39</t>
  </si>
  <si>
    <t>https://web.hungryhub.com/restaurants/miyagi-fuji-super-39-bangkok-thailand</t>
  </si>
  <si>
    <t>Staycation Skyview Hotel Sukhumvit Soi 24  (NOT IN USE)</t>
  </si>
  <si>
    <t>สเตเคชั่น โรงแรมสกายวิว สุขุมวิท 24 (NOT IN USE)</t>
  </si>
  <si>
    <t>https://web.hungryhub.com/restaurants/staycation-skyview-hotel-sukhumvit-soi-24-not-in-use-bangkok</t>
  </si>
  <si>
    <t>Kouen Premium Buffet The Crystal Ratchapruek</t>
  </si>
  <si>
    <t>โคเอ็น พรีเมี่ยม บุฟเฟ่ต์ เดอะ คริสตัล ราชพฤกษ์</t>
  </si>
  <si>
    <t>https://web.hungryhub.com/restaurants/kouen-premium-buffet-the-crystal-ratchapruek-bangkok</t>
  </si>
  <si>
    <t>Kouen - Cloud Srinagarin</t>
  </si>
  <si>
    <t>Kouen - Cloud ศรีนครินทร์</t>
  </si>
  <si>
    <t>https://web.hungryhub.com/restaurants/kouen-cloud-srinagarin-bangkok</t>
  </si>
  <si>
    <t>Kouen - Cloud Prachachuen</t>
  </si>
  <si>
    <t>Kouen - Cloud ประชาชื่น</t>
  </si>
  <si>
    <t>https://web.hungryhub.com/restaurants/kouen-cloud-prachachuen-bangkok-thailand</t>
  </si>
  <si>
    <t>Kouen - Cloud Thonglor</t>
  </si>
  <si>
    <t>Kouen - Cloud ทองหล่อ</t>
  </si>
  <si>
    <t>https://web.hungryhub.com/restaurants/kouen-cloud-thonglor-bangkok-thailand</t>
  </si>
  <si>
    <t>Da Cuisine</t>
  </si>
  <si>
    <t>https://web.hungryhub.com/restaurants/da-cuisine-bangkok</t>
  </si>
  <si>
    <t>https://web.hungryhub.com/restaurants/not-use-bangkok-thailand-1875</t>
  </si>
  <si>
    <t>Yoong Khao Hom Mega Bangna</t>
  </si>
  <si>
    <t>ยุ้งข้าวหอม เมกาบางนา</t>
  </si>
  <si>
    <t>https://web.hungryhub.com/restaurants/yoong-khao-hom-mega-bangna-bangkok</t>
  </si>
  <si>
    <t>Cloud Dragon</t>
  </si>
  <si>
    <t>คลาวด์ ดราก้อน</t>
  </si>
  <si>
    <t>https://web.hungryhub.com/restaurants/cloud-dragon-bangkok</t>
  </si>
  <si>
    <t>https://web.hungryhub.com/restaurants/not-use-bangkok-thailand-1879</t>
  </si>
  <si>
    <t>Kinkao @ Central Lardprao</t>
  </si>
  <si>
    <t>กินข้าว @ เซ็นทรัลลาดพร้าว</t>
  </si>
  <si>
    <t>https://web.hungryhub.com/restaurants/kinkao-central-lardprao-bangkok-thailand-1880</t>
  </si>
  <si>
    <t>https://web.hungryhub.com/restaurants/not-use-bangkok-thailand-1881</t>
  </si>
  <si>
    <t>Kinkao @  Central Festival Eastville</t>
  </si>
  <si>
    <t>กินข้าว @ เซ็นทรัลเฟสติวัล อีสต์วิลล์</t>
  </si>
  <si>
    <t>https://web.hungryhub.com/restaurants/kinkao-central-festival-eastville-bangkok</t>
  </si>
  <si>
    <t>Sod Aroi Nawamin City Avenue</t>
  </si>
  <si>
    <t>สดอร่อย นวมินทร์ ซิตี้ อเวนิว</t>
  </si>
  <si>
    <t>https://web.hungryhub.com/restaurants/sod-aroi-nawamin-city-avenue-bangkok-thailand</t>
  </si>
  <si>
    <t>[Not Use] The Local by Oam Thong Thai Cuisine</t>
  </si>
  <si>
    <t>[Not Use] เดอะ โลคอล บาย ออม ทอง ไทย คูซีน</t>
  </si>
  <si>
    <t>https://web.hungryhub.com/restaurants/not-use-the-local-by-oam-thong-thai-cuisine-bangkok</t>
  </si>
  <si>
    <t>Sod Aroi Bang Pa-In</t>
  </si>
  <si>
    <t>สดอร่อย บางปะอิน</t>
  </si>
  <si>
    <t>https://web.hungryhub.com/restaurants/sod-aroi-bang-pa-in-bangkok-thailand</t>
  </si>
  <si>
    <t>Sod Aroi Tops Market Place Sukhapiban 3</t>
  </si>
  <si>
    <t>สดอร่อย ท็อป มาร์เก็ต เพลส สุขาภิบาล 3</t>
  </si>
  <si>
    <t>https://web.hungryhub.com/restaurants/sod-aroi-tops-market-place-sukhapiban-3-bangkok-thailand</t>
  </si>
  <si>
    <t>Sod Aroi Tops Crystal SB Ratchapruek</t>
  </si>
  <si>
    <t>สดอร่อย ท็อป คริสตัล เอสบี ราชพฤกษ์</t>
  </si>
  <si>
    <t>https://web.hungryhub.com/restaurants/sod-aroi-tops-crystal-sb-ratchapruek-bangkok</t>
  </si>
  <si>
    <t>My Cafe at My Beach Resort Panwa (Phuket)</t>
  </si>
  <si>
    <t>มาย คาเฟ่ @ มายบีช รีสอร์ท แหลมพันวา (ภูเก็ต)</t>
  </si>
  <si>
    <t>https://web.hungryhub.com/restaurants/my-cafe-at-my-beach-resort-panwa-phuket</t>
  </si>
  <si>
    <t>Tea Factory and More BKK</t>
  </si>
  <si>
    <t>ทีแฟคทอรี่ แอนด์ มอร์ บีเคเค</t>
  </si>
  <si>
    <t>https://web.hungryhub.com/restaurants/tea-factory-and-more-bkk-bangkok</t>
  </si>
  <si>
    <t>https://web.hungryhub.com/restaurants/not-use-bangkok-thailand-1891</t>
  </si>
  <si>
    <t>Diamond Resort Staycation (Phuket)</t>
  </si>
  <si>
    <t>ไดมอนด์ รีสอร์ท สเตเคชั่น ภูเก็ต</t>
  </si>
  <si>
    <t>https://web.hungryhub.com/restaurants/diamond-resort-staycation-phuket</t>
  </si>
  <si>
    <t>Siam Tea Room Marriott Marquis</t>
  </si>
  <si>
    <t>สยาม ที รูม แมริออท มาร์คีส์</t>
  </si>
  <si>
    <t>https://web.hungryhub.com/restaurants/siam-tea-room-marriott-marquis-bangkok-thailand</t>
  </si>
  <si>
    <t>IDOLBEER</t>
  </si>
  <si>
    <t>https://web.hungryhub.com/restaurants/idolbeer-bangkok</t>
  </si>
  <si>
    <t>EMBA 2020&amp;2021: Come Meet more of your Classmates!! - a special casual session</t>
  </si>
  <si>
    <t>https://web.hungryhub.com/restaurants/emba-2020-2021-come-meet-more-of-your-classmates-a-special-casual-session-bangkok</t>
  </si>
  <si>
    <t>DTF : Family Hungry Place</t>
  </si>
  <si>
    <t>ดีทีเอฟ</t>
  </si>
  <si>
    <t>https://web.hungryhub.com/restaurants/dtf-family-hungry-place-bangkok</t>
  </si>
  <si>
    <t>Praram 9 Kaiyang Tesco Lotus Liab Duan Ramintra</t>
  </si>
  <si>
    <t>พระราม 9 ไก่ย่าง เทสโก้โลตัสเลียบด่วนเอกมัย-รามอินทรา</t>
  </si>
  <si>
    <t>https://web.hungryhub.com/restaurants/praram-9-kaiyang-tesco-lotus-liab-duan-ramintra-bangkok-thailand-1898</t>
  </si>
  <si>
    <t>(NOT USE)</t>
  </si>
  <si>
    <t>https://web.hungryhub.com/restaurants/not-use-bangkok-thailand-1899</t>
  </si>
  <si>
    <t>Tamarind Authentic Thai Cuisine (Pullman Phuket Panwa Beach Resort)</t>
  </si>
  <si>
    <t>ห้องอาหารแทมารินด์ (โรงแรมพูลแมน ภูเก็ต พันวา บีช รีสอร์ท)</t>
  </si>
  <si>
    <t>https://web.hungryhub.com/restaurants/tamarind-authentic-thai-cuisine-pullman-phuket-panwa-beach-resort</t>
  </si>
  <si>
    <t>0823459412, 0873246222, 0954183879</t>
  </si>
  <si>
    <t>YAMA Tea Cafe Samyan Mitrtown</t>
  </si>
  <si>
    <t>ยามะ ที คาเฟ่ สามย่านมิตรทาวน์</t>
  </si>
  <si>
    <t>https://web.hungryhub.com/restaurants/yama-tea-cafe-samyan-mitrtown-bangkok</t>
  </si>
  <si>
    <t>Edge Beach Club (Pullman Phuket Panwa Beach Resort)</t>
  </si>
  <si>
    <t>เอดจ์ บีช คลับ (พูลแมน ภูเก็ต พันวา บีช รีสอร์ท)</t>
  </si>
  <si>
    <t>https://web.hungryhub.com/restaurants/edge-beach-club-pullman-phuket-panwa-beach-resort</t>
  </si>
  <si>
    <t>Farm Design The Nine Center Rama9</t>
  </si>
  <si>
    <t>ฟาร์ม ดีไซน์ เดอะไนน์ พระราม 9</t>
  </si>
  <si>
    <t>https://web.hungryhub.com/restaurants/farm-design-the-nine-center-rama9-bangkok-thailand</t>
  </si>
  <si>
    <t>Farm Design Central Ladprao</t>
  </si>
  <si>
    <t>ฟาร์ม ดีไซน์ เซนทรัลลาดพร้าว</t>
  </si>
  <si>
    <t>https://web.hungryhub.com/restaurants/farm-design-central-ladprao-bangkok-thailand</t>
  </si>
  <si>
    <t>Farm Design The Mall Bangkapi</t>
  </si>
  <si>
    <t>ฟาร์ม ดีไซน์ เดอะมอลล์บางกะปิ</t>
  </si>
  <si>
    <t>https://web.hungryhub.com/restaurants/farm-design-the-mall-bangkapi-bangkok-thailand</t>
  </si>
  <si>
    <t>Farm Design Fashion Island</t>
  </si>
  <si>
    <t>ฟาร์ม ดีไซน์ แฟชั่นไอส์แลนด์</t>
  </si>
  <si>
    <t>https://web.hungryhub.com/restaurants/farm-design-fashion-island-bangkok-thailand</t>
  </si>
  <si>
    <t>Farm Design Central Westgate</t>
  </si>
  <si>
    <t>ฟาร์ม ดีไซน์ เซ็นทรัลเวสต์เกต</t>
  </si>
  <si>
    <t>https://web.hungryhub.com/restaurants/farm-design-central-westgate-bangkok-thailand</t>
  </si>
  <si>
    <t>Farm Design Singha Complex</t>
  </si>
  <si>
    <t>ฟาร์ม ดีไซน์ สิงห์ คอมเพล็กซ์</t>
  </si>
  <si>
    <t>https://web.hungryhub.com/restaurants/farm-design-singha-complex-bangkok-thailand</t>
  </si>
  <si>
    <t>Farm Design Future Park Rangsit</t>
  </si>
  <si>
    <t>ฟาร์ม ดีไซน์ ฟิวเจอร์ พาร์ครังสิต</t>
  </si>
  <si>
    <t>https://web.hungryhub.com/restaurants/farm-design-future-park-rangsit-bangkok</t>
  </si>
  <si>
    <t>Tukabkhao Phuket Local food restaurant (Phuket)</t>
  </si>
  <si>
    <t>ตู้กับข้าว ร้านอาหารพื้นเมืองภูเก็ต (ภูเก็ต)</t>
  </si>
  <si>
    <t>https://web.hungryhub.com/restaurants/tukabkhao-phuket-local-food-restaurant-phuket</t>
  </si>
  <si>
    <t>passarin@hungryhub.com</t>
  </si>
  <si>
    <t>Aqua Restaurant (Pullman Phuket Panwa Beach Resort)</t>
  </si>
  <si>
    <t>ห้องอาหารอะควา (พูลแมน ภูเก็ต พันวา บีช รีสอร์ท)</t>
  </si>
  <si>
    <t>https://web.hungryhub.com/restaurants/aqua-restaurant-pullman-phuket-panwa-beach-resort</t>
  </si>
  <si>
    <t>Spice Market Anantara Siam Bangkok</t>
  </si>
  <si>
    <t>สไปซ์มาร์เก็ต โรงแรมอนันตรา สยาม กรุงเทพ</t>
  </si>
  <si>
    <t>https://web.hungryhub.com/restaurants/spice-market-anantara-siam-bangkok</t>
  </si>
  <si>
    <t>จักรพงษ์ วิลล่า</t>
  </si>
  <si>
    <t>https://web.hungryhub.com/restaurants/chakrabongse-villas-bangkok</t>
  </si>
  <si>
    <t>เอส 33 สิงห์ คอมเพล็กซ์</t>
  </si>
  <si>
    <t>https://web.hungryhub.com/restaurants/est-33-singha-complex-bangkok-thailand</t>
  </si>
  <si>
    <t>EST.33 CDC</t>
  </si>
  <si>
    <t>เอส 33 ซีดีซี</t>
  </si>
  <si>
    <t>https://web.hungryhub.com/restaurants/est-33-cdc-bangkok-thailand</t>
  </si>
  <si>
    <t>Chaochon Lasalle 46</t>
  </si>
  <si>
    <t>ชาวชล ลาซาล 46</t>
  </si>
  <si>
    <t>https://web.hungryhub.com/restaurants/chaochon-lasalle-46-bangkok</t>
  </si>
  <si>
    <t>EST.33 The Nine Rama 9</t>
  </si>
  <si>
    <t>เอส 33 เดอะไนน์ รามา 9</t>
  </si>
  <si>
    <t>https://web.hungryhub.com/restaurants/est-33-the-nine-rama-9-bangkok</t>
  </si>
  <si>
    <t>Staycation Hotel Indigo Bangkok</t>
  </si>
  <si>
    <t>สเตเคชั่น โรงแรม อินดิโก้ กรุงเทพ</t>
  </si>
  <si>
    <t>https://web.hungryhub.com/restaurants/staycation-hotel-indigo-bangkok</t>
  </si>
  <si>
    <t>Dibuka Cafe &amp; Restaurant (Phuket)</t>
  </si>
  <si>
    <t>ดีบุกก้า (ภูเก็ต)</t>
  </si>
  <si>
    <t>https://web.hungryhub.com/restaurants/dibuka-cafe-restaurant-phuket</t>
  </si>
  <si>
    <t>Nitan Restaurant (Phuket)</t>
  </si>
  <si>
    <t>นิธาน ภูเก็ต</t>
  </si>
  <si>
    <t>https://web.hungryhub.com/restaurants/nitan-restaurant-phuket</t>
  </si>
  <si>
    <t>Panda Shabu (Phuket)</t>
  </si>
  <si>
    <t>แพนด้า ชาบู (ภูเก็ต)</t>
  </si>
  <si>
    <t>https://web.hungryhub.com/restaurants/panda-shabu-phuket</t>
  </si>
  <si>
    <t>Renaissance Bangkok Staycation</t>
  </si>
  <si>
    <t>สเตเคชั่น โรงแรมเรเนซองส์ กรุงเทพฯ</t>
  </si>
  <si>
    <t>https://web.hungryhub.com/restaurants/renaissance-bangkok-staycation</t>
  </si>
  <si>
    <t>Le Petit Chef (Banyan Tree Phuket)</t>
  </si>
  <si>
    <t>เลอ เพอทิท เชฟ (บันยันทรี ภูเก็ต)</t>
  </si>
  <si>
    <t>https://web.hungryhub.com/restaurants/le-petit-chef-banyan-tree-phuket</t>
  </si>
  <si>
    <t>Banyan Café Banyan Tree (Phuket)</t>
  </si>
  <si>
    <t>บันยัน คาเฟ่ บันยันทรี (ภูเก็ต)</t>
  </si>
  <si>
    <t>https://web.hungryhub.com/restaurants/banyan-cafe-banyan-tree-phuket</t>
  </si>
  <si>
    <t>H_dining</t>
  </si>
  <si>
    <t>เอช_ไดนิ่ง</t>
  </si>
  <si>
    <t>https://web.hungryhub.com/restaurants/h_dining-bangkok</t>
  </si>
  <si>
    <t>Odtomato</t>
  </si>
  <si>
    <t>อ๊อดโตเมโต้</t>
  </si>
  <si>
    <t>https://web.hungryhub.com/restaurants/odtomato-bangkok</t>
  </si>
  <si>
    <t>Octave Rooftop Lounge and Bar Bangkok Marriott (not in use)</t>
  </si>
  <si>
    <t>อ็อกเทฟ รูฟท็อป เลาจน์ แอนด์ บาร์ @โรงแรมแมริออท (not in use)</t>
  </si>
  <si>
    <t>https://web.hungryhub.com/restaurants/octave-rooftop-lounge-and-bar-bangkok-marriott-not-in-use</t>
  </si>
  <si>
    <t>Sweet Poppy</t>
  </si>
  <si>
    <t>สวีท ป๊อปปี้</t>
  </si>
  <si>
    <t>https://web.hungryhub.com/restaurants/sweet-poppy-bangkok</t>
  </si>
  <si>
    <t>The Sea Garden (Chonburi)</t>
  </si>
  <si>
    <t>เดอะ ซี การ์เดน (ชลบุรี)</t>
  </si>
  <si>
    <t>https://web.hungryhub.com/restaurants/the-sea-garden-chonburi-pattaya</t>
  </si>
  <si>
    <t>Oriental Residence Staycation</t>
  </si>
  <si>
    <t>โอเรียนเต็ล เรสซิเดนซ์ กรุงเทพฯ สเตเคชั่น</t>
  </si>
  <si>
    <t>https://web.hungryhub.com/restaurants/oriental-residence-staycation-bangkok</t>
  </si>
  <si>
    <t>Sindhorn Midtown Hotel Bangkok, Vignette Collection Staycation</t>
  </si>
  <si>
    <t>โรงแรม สินธร มิดทาวน์ กรุงเทพฯ วีนแยทท์ คอลเล็คชั่น สเตเคชั่น</t>
  </si>
  <si>
    <t>https://web.hungryhub.com/restaurants/sindhorn-midtown-hotel-bangkok-vignette-collection-staycation</t>
  </si>
  <si>
    <t>Yaktummaiyakkin</t>
  </si>
  <si>
    <t>#อยากทำแต่ไม่อยากกิน</t>
  </si>
  <si>
    <t>https://web.hungryhub.com/restaurants/yaktummaiyakkin-bangkok</t>
  </si>
  <si>
    <t>Rembrandt Suites Staycation</t>
  </si>
  <si>
    <t>โรงแรมแรมแบรนดท์ สเตเคชั่น</t>
  </si>
  <si>
    <t>https://web.hungryhub.com/restaurants/rembrandt-suites-staycation-bangkok</t>
  </si>
  <si>
    <t>Issaya Siamese club</t>
  </si>
  <si>
    <t>https://web.hungryhub.com/restaurants/issaya-siamese-club-bangkok</t>
  </si>
  <si>
    <t>Makin Bar and Restaurant</t>
  </si>
  <si>
    <t>มากิน บาร์ แอนด์ เรสเตอรองต์</t>
  </si>
  <si>
    <t>https://web.hungryhub.com/restaurants/makin-bar-and-restaurant-bangkok</t>
  </si>
  <si>
    <t>Tanglak Seafood</t>
  </si>
  <si>
    <t>ตั้งหลักอาหารทะเล</t>
  </si>
  <si>
    <t>https://web.hungryhub.com/restaurants/tanglak-seafood-bangkok</t>
  </si>
  <si>
    <t>Andaman Cannacia Resort (Kata PHUKET)</t>
  </si>
  <si>
    <t>อันดามัน แคนนาเซีย รีสอร์ท ภูเก็ต</t>
  </si>
  <si>
    <t>https://web.hungryhub.com/restaurants/andaman-cannacia-resort-kata-phuket</t>
  </si>
  <si>
    <t>Ocean Beach Club Hilton Karon (Phuket)</t>
  </si>
  <si>
    <t>โอเชียน บีช คลับ ฮิลตัน กะรน (ภูเก็ต)</t>
  </si>
  <si>
    <t>https://web.hungryhub.com/restaurants/ocean-beach-club-hilton-karon-phuket</t>
  </si>
  <si>
    <t>Thai Thai Restaurant (Hilton Karon Phuket)</t>
  </si>
  <si>
    <t>ไทย ไทย (ฮิลตัน กะรน ภูเก็ต)</t>
  </si>
  <si>
    <t>https://web.hungryhub.com/restaurants/thai-thai-restaurant-hilton-karon-phuket</t>
  </si>
  <si>
    <t>Jhoy Muangthong</t>
  </si>
  <si>
    <t>เจ๊หอย เมืองทอง</t>
  </si>
  <si>
    <t>https://web.hungryhub.com/restaurants/jhoy-muangthong-bangkok-thailand</t>
  </si>
  <si>
    <t>Jhoy Thonglor</t>
  </si>
  <si>
    <t>เจ๊หอย ทองหล่อ</t>
  </si>
  <si>
    <t>https://web.hungryhub.com/restaurants/jhoy-thonglor-bangkok-thailand</t>
  </si>
  <si>
    <t>Jhoy Thipphawan 1</t>
  </si>
  <si>
    <t>เจ๊หอย ทิพวัล1</t>
  </si>
  <si>
    <t>https://web.hungryhub.com/restaurants/jhoy-thipphawan-1-bangkok</t>
  </si>
  <si>
    <t>Mikha Japanese Restaurant (Utopia Loft, Naiharn, Phuket)</t>
  </si>
  <si>
    <t>ร้านอาหารญี่ปุ่น มิกะ (Utopia Loft, Naiharn, Phuket)</t>
  </si>
  <si>
    <t>https://web.hungryhub.com/restaurants/mikha-japanese-restaurant-utopia-loft-naiharn-phuket</t>
  </si>
  <si>
    <t>The FABB</t>
  </si>
  <si>
    <t>https://web.hungryhub.com/restaurants/the-fabb-bangkok</t>
  </si>
  <si>
    <t>Scarlett Wine Bar &amp; Restaurant Pullman G Silom Hotel</t>
  </si>
  <si>
    <t>สการ์เล็ต ไวน์ บาร์แอนด์เรสเตอรองท์  โรงแรมพูลแมน จี กรุงเทพ</t>
  </si>
  <si>
    <t>https://web.hungryhub.com/restaurants/scarlett-wine-bar-restaurant-pullman-g-silom-hotel-bangkok</t>
  </si>
  <si>
    <t>Mrs. Wu Langsuan</t>
  </si>
  <si>
    <t>มิสซิสวู สาขาหลังสวน</t>
  </si>
  <si>
    <t>https://web.hungryhub.com/restaurants/mrs-wu-langsuan-bangkok</t>
  </si>
  <si>
    <t>Bon song BBQ Korean</t>
  </si>
  <si>
    <t>บอนซอง บาร์บีคิว โคเรียน</t>
  </si>
  <si>
    <t>https://web.hungryhub.com/restaurants/bon-song-bbq-korean-bangkok</t>
  </si>
  <si>
    <t>(No Use) The Sea Garden Ang Sila</t>
  </si>
  <si>
    <t>https://web.hungryhub.com/restaurants/no-use-the-sea-garden-ang-sila-bangkok</t>
  </si>
  <si>
    <t>Praram 9 Kaiyang Pattana Chonabot 3</t>
  </si>
  <si>
    <t>พระราม 9 ไก่ย่าง พัฒนาชนบท 3</t>
  </si>
  <si>
    <t>https://web.hungryhub.com/restaurants/praram-9-kaiyang-pattana-chonabot-3-bangkok-thailand</t>
  </si>
  <si>
    <t>Baan Phadthai</t>
  </si>
  <si>
    <t>บ้านผัดไทย</t>
  </si>
  <si>
    <t>https://web.hungryhub.com/restaurants/baan-phadthai-bangkok</t>
  </si>
  <si>
    <t>Vapor Bangkok</t>
  </si>
  <si>
    <t>ปูดอง เวเปอร์</t>
  </si>
  <si>
    <t>https://web.hungryhub.com/restaurants/vapor-bangkok</t>
  </si>
  <si>
    <t>The Okura Prestige Bangkok Staycation</t>
  </si>
  <si>
    <t>โรงแรม ดิโอกุระเพรสทีจ กรุงเทพฯ สเตเคชั่น</t>
  </si>
  <si>
    <t>https://web.hungryhub.com/restaurants/the-okura-prestige-bangkok-staycation</t>
  </si>
  <si>
    <t>Banyan Tree Staycation (Phuket)</t>
  </si>
  <si>
    <t>บันยันทรี ภูเก็ต สเตย์เคชั่น</t>
  </si>
  <si>
    <t>https://web.hungryhub.com/restaurants/banyan-tree-staycation-phuket</t>
  </si>
  <si>
    <t>The Director Square by Fallabella Thonglor</t>
  </si>
  <si>
    <t>เดอะ ไดเร็กเตอร์ สแควร์ ฟาลาเบลล่า ทองหล่อ</t>
  </si>
  <si>
    <t>https://web.hungryhub.com/restaurants/the-director-square-by-fallabella-thonglor-bangkok</t>
  </si>
  <si>
    <t>Sukida Shabu</t>
  </si>
  <si>
    <t>ซูกิดะ ชาบู</t>
  </si>
  <si>
    <t>https://web.hungryhub.com/restaurants/sukida-shabu-bangkok</t>
  </si>
  <si>
    <t>The Coffee Club The Allez Sukhumvit 13</t>
  </si>
  <si>
    <t>เดอะ คอฟฟี่ คลับ ดิ อัลเล่ซ์ สุขุมวิท 13</t>
  </si>
  <si>
    <t>https://web.hungryhub.com/restaurants/the-coffee-club-the-allez-sukhumvit-13-bangkok</t>
  </si>
  <si>
    <t>Good Eatz 154 (Phuket)</t>
  </si>
  <si>
    <t>กู๊ดอีท 154 (ภูเก็ต)</t>
  </si>
  <si>
    <t>https://web.hungryhub.com/restaurants/good-eatz-154-phuket</t>
  </si>
  <si>
    <t>Yan Long (Royal Phuket City Hotel)</t>
  </si>
  <si>
    <t>เยี่ยนหลง (โรงแรม โรยัล ภูเก็ต ซิตี้)</t>
  </si>
  <si>
    <t>https://web.hungryhub.com/restaurants/yan-long-royal-phuket-city-hotel</t>
  </si>
  <si>
    <t>Mitsu Omakase</t>
  </si>
  <si>
    <t>มิตซึ โอมากาเสั</t>
  </si>
  <si>
    <t>https://web.hungryhub.com/restaurants/mitsu-omakase-bangkok</t>
  </si>
  <si>
    <t>miyagi Fuji Super 39 (not in use)</t>
  </si>
  <si>
    <t>มิยากิ Fuji Super 39 (not in use)</t>
  </si>
  <si>
    <t>https://web.hungryhub.com/restaurants/miyagi-fuji-super-39-not-in-use-bangkok</t>
  </si>
  <si>
    <t>Anise Tapas Bar &amp; Grill (Phuket)</t>
  </si>
  <si>
    <t>https://web.hungryhub.com/restaurants/anise-tapas-bar-grill-phuket</t>
  </si>
  <si>
    <t>Gyokai Sushi Bar</t>
  </si>
  <si>
    <t>เกียวไค ซูชิ บาร์</t>
  </si>
  <si>
    <t>https://web.hungryhub.com/restaurants/gyokai-sushi-bar-bangkok</t>
  </si>
  <si>
    <t>The Lobby at The Peninsula Bangkok Hotel</t>
  </si>
  <si>
    <t>เดอะ ล็อบบี้ โรงแรม เพนนินซูลา กรุงเทพฯ</t>
  </si>
  <si>
    <t>https://web.hungryhub.com/restaurants/the-lobby-at-the-peninsula-bangkok-hotel</t>
  </si>
  <si>
    <t>Thiptara The Peninsula Bangkok</t>
  </si>
  <si>
    <t>ทิพย์ธารา เดอะ เพนนินซูลา กรุงเทพฯ</t>
  </si>
  <si>
    <t>https://web.hungryhub.com/restaurants/thiptara-the-peninsula-bangkok-thailand</t>
  </si>
  <si>
    <t>phongniran</t>
  </si>
  <si>
    <t>Prachachuen</t>
  </si>
  <si>
    <t>https://web.hungryhub.com/restaurants/phongniran-bangkok</t>
  </si>
  <si>
    <t>River Cafe and Terrace The Peninsula Bangkok Hotel</t>
  </si>
  <si>
    <t>ริเวอร์ คาเฟ่ แอนด์ เทอเรส เพนนินซูลา กรุงเทพฯ</t>
  </si>
  <si>
    <t>https://web.hungryhub.com/restaurants/river-cafe-and-terrace-the-peninsula-bangkok-hotel</t>
  </si>
  <si>
    <t>Salasod Korat</t>
  </si>
  <si>
    <t>ร้านสละโสด โคราช</t>
  </si>
  <si>
    <t>https://web.hungryhub.com/restaurants/salasod-korat-bangkok</t>
  </si>
  <si>
    <t>Otaro Izakaya</t>
  </si>
  <si>
    <t>โอทาโร่ อิซากายา</t>
  </si>
  <si>
    <t>https://web.hungryhub.com/restaurants/otaro-izakaya-bangkok</t>
  </si>
  <si>
    <t>Whale Jaidee Kaset-Navamin</t>
  </si>
  <si>
    <t>ปลาวาฬใจดี สุกี้&amp;ชาบู เกษตร-นวมินทร์</t>
  </si>
  <si>
    <t>https://web.hungryhub.com/restaurants/whale-jaidee-kaset-navamin-bangkok</t>
  </si>
  <si>
    <t>Wagyu Lab J</t>
  </si>
  <si>
    <t>วากิว แลป เจ</t>
  </si>
  <si>
    <t>https://web.hungryhub.com/restaurants/wagyu-lab-j-bangkok</t>
  </si>
  <si>
    <t>BaanMama by Hisopoodong</t>
  </si>
  <si>
    <t>บ้านหม่าม้า บาย ไฮโซปูดอง</t>
  </si>
  <si>
    <t>https://web.hungryhub.com/restaurants/baanmama-by-hisopoodong-bangkok</t>
  </si>
  <si>
    <t>Krua Khun Kate</t>
  </si>
  <si>
    <t>ครัวคุณเคท</t>
  </si>
  <si>
    <t>https://web.hungryhub.com/restaurants/krua-khun-kate-bangkok</t>
  </si>
  <si>
    <t>Bocconcino Restaurant Bar &amp; Pizzeria (Phuket)</t>
  </si>
  <si>
    <t>บอคคอนซิโน่ (ภูเก็ต)</t>
  </si>
  <si>
    <t>https://web.hungryhub.com/restaurants/bocconcino-restaurant-bar-pizzeria-phuket</t>
  </si>
  <si>
    <t>The Edge at Aleenta NATAI Beach (Phuket)</t>
  </si>
  <si>
    <t>ดิ เอดจ์ อลีนตา หาดนาใต้ (ภูเก็ต)</t>
  </si>
  <si>
    <t>https://web.hungryhub.com/restaurants/the-edge-at-aleenta-natai-beach-phuket</t>
  </si>
  <si>
    <t>Wisdom International Buffet Siam Square One</t>
  </si>
  <si>
    <t>https://web.hungryhub.com/restaurants/wisdom-international-buffet-siam-square-one-bangkok</t>
  </si>
  <si>
    <t>Diggin cafe’ &amp; Library</t>
  </si>
  <si>
    <t>ดิ้กกิ้น คาเฟ่</t>
  </si>
  <si>
    <t>https://web.hungryhub.com/restaurants/diggin-cafe-library-bangkok</t>
  </si>
  <si>
    <t>ORANJII Japanese ​Yakiniku&amp;Shabu ​Restaurant (Reservation)</t>
  </si>
  <si>
    <t>โอเรนจิ ยากินิคุ ชาบู (Reservation)</t>
  </si>
  <si>
    <t>https://web.hungryhub.com/restaurants/oranjii-japanese-yakiniku-shabu-restaurant-reservation-bangkok</t>
  </si>
  <si>
    <t>HOBS Mega Bangna</t>
  </si>
  <si>
    <t>ฮอบส์ เมกา บางนา</t>
  </si>
  <si>
    <t>https://web.hungryhub.com/restaurants/hobs-mega-bangna-bangkok</t>
  </si>
  <si>
    <t>The Crab House Restaurant and Cafe (Phuket)</t>
  </si>
  <si>
    <t>เดอะ แครบ เฮ้าส์ (ภูเก็ต)</t>
  </si>
  <si>
    <t>https://web.hungryhub.com/restaurants/the-crab-house-restaurant-and-cafe-phuket</t>
  </si>
  <si>
    <t>CoCo Club Pool Cafe (Phuket)</t>
  </si>
  <si>
    <t>โคโค่คลับ พูลคาเฟ่ (ภูเก็ต)</t>
  </si>
  <si>
    <t>https://web.hungryhub.com/restaurants/coco-club-pool-cafe-phuket</t>
  </si>
  <si>
    <t>Jaras Restaurant (Phuket)</t>
  </si>
  <si>
    <t>ห้องอาหารจรัส (ภูเก็ต)</t>
  </si>
  <si>
    <t>https://web.hungryhub.com/restaurants/jaras-restaurant-phuket</t>
  </si>
  <si>
    <t>Pine Beach Bar (Phuket)</t>
  </si>
  <si>
    <t>ไพน์ บีช บาร์ (ภูเก็ต)</t>
  </si>
  <si>
    <t>https://web.hungryhub.com/restaurants/pine-beach-bar-phuket</t>
  </si>
  <si>
    <t>Hansar Hotel Staycation</t>
  </si>
  <si>
    <t>โรงแรม หรรษา สเตเคชั่น</t>
  </si>
  <si>
    <t>https://web.hungryhub.com/restaurants/hansar-hotel-staycation-bangkok</t>
  </si>
  <si>
    <t>Yuzu Japanese Restaurant and Bar (Phuket)</t>
  </si>
  <si>
    <t>ร้านอาหารญี่ปุ่น ยูซุ  (ภูเก็ต)</t>
  </si>
  <si>
    <t>https://web.hungryhub.com/restaurants/yuzu-japanese-restaurant-and-bar-phuket</t>
  </si>
  <si>
    <t>The China</t>
  </si>
  <si>
    <t>ภัตตาคารเดอะไชน่า</t>
  </si>
  <si>
    <t>https://web.hungryhub.com/restaurants/the-china-bangkok</t>
  </si>
  <si>
    <t>Yaya House (Phuket)</t>
  </si>
  <si>
    <t>ญาญ่า เฮ้าส์ (ภูเก็ต)</t>
  </si>
  <si>
    <t>https://web.hungryhub.com/restaurants/yaya-house-phuket</t>
  </si>
  <si>
    <t>Dean &amp; Deluca (Phuket Old Town)</t>
  </si>
  <si>
    <t>ดีน แอนด์ เดลูก้า (ภูเก็ต โอลด์ ทาวน์)</t>
  </si>
  <si>
    <t>https://web.hungryhub.com/restaurants/dean-deluca-phuket-old-town</t>
  </si>
  <si>
    <t>Dean &amp; Deluca Boat Lagoon (Phuket)</t>
  </si>
  <si>
    <t>ดีน แอนด์ เดลูก้า โบ๊ท ลากูน (ภูเก็ต)</t>
  </si>
  <si>
    <t>https://web.hungryhub.com/restaurants/dean-deluca-boat-lagoon-phuket</t>
  </si>
  <si>
    <t>Day and Night (Phuket)</t>
  </si>
  <si>
    <t>เดย์ แอนด์ ไนท์ (ภูเก็ต)</t>
  </si>
  <si>
    <t>https://web.hungryhub.com/restaurants/day-and-night-phuket</t>
  </si>
  <si>
    <t>TROP tea coffee and kitchen (Phuket)</t>
  </si>
  <si>
    <t>ทรอป คาเฟ่ (ภูเก็ต)</t>
  </si>
  <si>
    <t>https://web.hungryhub.com/restaurants/trop-tea-coffee-and-kitchen-phuket</t>
  </si>
  <si>
    <t>You&amp;Mee at Grand Hyatt Erawan</t>
  </si>
  <si>
    <t>ยูแอนด์หมี่ แกรนด์ ไฮแอท เอราวัณ</t>
  </si>
  <si>
    <t>https://web.hungryhub.com/restaurants/you-mee-at-grand-hyatt-erawan-bangkok-thailand</t>
  </si>
  <si>
    <t>Thai, Singaporean</t>
  </si>
  <si>
    <t>Oishi Eaterium Mega Bangna</t>
  </si>
  <si>
    <t>โออิชิ อีทเทอเรียม เมกาบางนา</t>
  </si>
  <si>
    <t>https://web.hungryhub.com/restaurants/oishi-eaterium-mega-bangna-bangkok-thailand-2006</t>
  </si>
  <si>
    <t>Khlong Toei, Samut Prakan</t>
  </si>
  <si>
    <t>https://web.hungryhub.com/restaurants/not-use-bangkok-thailand-2007</t>
  </si>
  <si>
    <t>https://web.hungryhub.com/restaurants/not-use-phuket-thailand</t>
  </si>
  <si>
    <t>Oishi Eaterium Central Phuket (Phuket)</t>
  </si>
  <si>
    <t>โออิชิ อีทเทอเรียม เซ็นทรัลภูเก็ต (ภูเก็ต)</t>
  </si>
  <si>
    <t>https://web.hungryhub.com/restaurants/oishi-eaterium-central-phuket-phuket-thailand</t>
  </si>
  <si>
    <t>Japanese, International, Thai, European</t>
  </si>
  <si>
    <t>Oishi Eaterium Central Pattaya Beach (Pattaya)</t>
  </si>
  <si>
    <t>โออิชิ อีทเทอเรียม เซ็นทรัลพัทยา (พัทยา)</t>
  </si>
  <si>
    <t>https://web.hungryhub.com/restaurants/oishi-eaterium-central-pattaya-beach-pattaya-thailand</t>
  </si>
  <si>
    <t>Centara Grand Beach Resort Staycation (Karon Phuket)</t>
  </si>
  <si>
    <t>เซ็นทารา แกรนด์ บีช รีสอร์ท สเตเคชั่น (กะรน ภูเก็ต)</t>
  </si>
  <si>
    <t>https://web.hungryhub.com/restaurants/centara-grand-beach-resort-staycation-karon-phuket</t>
  </si>
  <si>
    <t>Oishi Grand Siam Paragon (Do not use)</t>
  </si>
  <si>
    <t>โออิชิ แกรนด์ สยามพารากอน (Do not use)</t>
  </si>
  <si>
    <t>https://web.hungryhub.com/restaurants/oishi-grand-siam-paragon-do-not-use-bangkok</t>
  </si>
  <si>
    <t>EVERSEOUL BKK</t>
  </si>
  <si>
    <t>เอฟเวอร์โซล บีเคเค เซนทรัลเวิลด์</t>
  </si>
  <si>
    <t>https://web.hungryhub.com/restaurants/everseoul-bkk-bangkok</t>
  </si>
  <si>
    <t>Baan Bencharong Pai The Crystal SB Ratchapruek</t>
  </si>
  <si>
    <t>บ้านเบญจรงค์ปาย เดอะ คริสตัล เอสบี ราชพฤกษ์</t>
  </si>
  <si>
    <t>https://web.hungryhub.com/restaurants/baan-bencharong-pai-the-crystal-sb-ratchapruek-bangkok</t>
  </si>
  <si>
    <t>Talung Thai Paresa Resort Kamala (Phuket)</t>
  </si>
  <si>
    <t>ตะลุงไทย Paresa Resort Kamala (ภูเก็ต)</t>
  </si>
  <si>
    <t>https://web.hungryhub.com/restaurants/talung-thai-paresa-resort-kamala-phuket</t>
  </si>
  <si>
    <t>The Lounge Thonglor at Akyra Hotel</t>
  </si>
  <si>
    <t>เดอะ เลาจน์ ทองหล่อ โรงแรมอาคีร่า ทองหล่อ</t>
  </si>
  <si>
    <t>https://web.hungryhub.com/restaurants/the-lounge-thonglor-at-akyra-hotel-bangkok</t>
  </si>
  <si>
    <t>Cafe Laurel at Evergreen Laurel Hotel</t>
  </si>
  <si>
    <t>คาเฟ่ ลอเรล @ โรงแรมเอเวอร์กรีนลอเรล</t>
  </si>
  <si>
    <t>https://web.hungryhub.com/restaurants/cafe-laurel-at-evergreen-laurel-hotel-bangkok</t>
  </si>
  <si>
    <t>Goose Cafe BKK</t>
  </si>
  <si>
    <t>กู๊สคาเฟ่ บีเคเค</t>
  </si>
  <si>
    <t>https://web.hungryhub.com/restaurants/goose-cafe-bkk-bangkok</t>
  </si>
  <si>
    <t>No Use</t>
  </si>
  <si>
    <t>https://web.hungryhub.com/restaurants/no-use-phuket</t>
  </si>
  <si>
    <t>Shuffle Cafe &amp; Bistro (Phuket)</t>
  </si>
  <si>
    <t>https://web.hungryhub.com/restaurants/shuffle-cafe-bistro-phuket</t>
  </si>
  <si>
    <t>https://web.hungryhub.com/restaurants/not-use-bangkok-thailand-2025</t>
  </si>
  <si>
    <t>The Prestige</t>
  </si>
  <si>
    <t>เดอะเพรสทีจ</t>
  </si>
  <si>
    <t>https://web.hungryhub.com/restaurants/the-prestige-bangkok</t>
  </si>
  <si>
    <t>Baiyoke Sky Hotel Staycation</t>
  </si>
  <si>
    <t>โรงแรมใบหยก สกาย สเตเคชั่น</t>
  </si>
  <si>
    <t>https://web.hungryhub.com/restaurants/baiyoke-sky-hotel-staycation-bangkok</t>
  </si>
  <si>
    <t>Shabu Banpak Organic</t>
  </si>
  <si>
    <t>ชาบูบ้านผัก ออร์แกนิค</t>
  </si>
  <si>
    <t>https://web.hungryhub.com/restaurants/shabu-banpak-organic-bangkok</t>
  </si>
  <si>
    <t>TRE Bar &amp; Bistro</t>
  </si>
  <si>
    <t>ทรี บาร์ แอนด์ บิสโทร</t>
  </si>
  <si>
    <t>https://web.hungryhub.com/restaurants/tre-bar-bistro-bangkok</t>
  </si>
  <si>
    <t>CHAR Restaurant at Hotel Indigo Bangkok (25th Floor)</t>
  </si>
  <si>
    <t>ร้านอาหารชาร์ (ชั้น 25) โรงแรม อินดิโก้ กรุงเทพ</t>
  </si>
  <si>
    <t>https://web.hungryhub.com/restaurants/char-restaurant-at-hotel-indigo-bangkok-25th-floor</t>
  </si>
  <si>
    <t>International, American, Steakhouse</t>
  </si>
  <si>
    <t>Wine Connection Sukhumvit soi31</t>
  </si>
  <si>
    <t>ไวน์ คอนเนคชั่น สุขุมวิท ซอย31</t>
  </si>
  <si>
    <t>https://web.hungryhub.com/restaurants/wine-connection-sukhumvit-soi31-bangkok</t>
  </si>
  <si>
    <t>Woodfired Grill Bar (Phuket)</t>
  </si>
  <si>
    <t>วู๊ดไฟร์ กริล บาร์ (ภูเก็ต)</t>
  </si>
  <si>
    <t>https://web.hungryhub.com/restaurants/woodfired-grill-bar-phuket</t>
  </si>
  <si>
    <t>แชงพาเลซ โรงแรมแชงกรี-ลา</t>
  </si>
  <si>
    <t>https://web.hungryhub.com/restaurants/shang-palace-at-shangri-la-hotel-bangkok</t>
  </si>
  <si>
    <t>The Abyss at V20 Boutique Hotel</t>
  </si>
  <si>
    <t>พิซซ่าเตาฟืน ดิแอบบิส</t>
  </si>
  <si>
    <t>https://web.hungryhub.com/restaurants/the-abyss-at-v20-boutique-hotel-bangkok</t>
  </si>
  <si>
    <t>New York Steakhouse at JW Marriott Hotel Bangkok</t>
  </si>
  <si>
    <t>นิวยอร์ก สเต็กเฮาส์ โรงแรมเจดับบลิว แมริออท กรุงเทพ</t>
  </si>
  <si>
    <t>https://web.hungryhub.com/restaurants/new-york-steakhouse-at-jw-marriott-hotel-bangkok</t>
  </si>
  <si>
    <t>Montree Cafe (Phuket)</t>
  </si>
  <si>
    <t>มนตรี คาเฟ่ (ภูเก็ต)</t>
  </si>
  <si>
    <t>https://web.hungryhub.com/restaurants/montree-cafe-phuket</t>
  </si>
  <si>
    <t>The Deck Beach Club Patong Four Points by Sheraton Patong Beach Resort (Phuket)</t>
  </si>
  <si>
    <t>เดอะ เด็ค บีช คลับ ป่าตอง โฟร์พอยท์ส บาย เชอราตัน ป่าตองบีช รีสอร์ท (ภูเก็ต)</t>
  </si>
  <si>
    <t>https://web.hungryhub.com/restaurants/the-deck-beach-club-patong-four-points-by-sheraton-patong-beach-resort-phuket</t>
  </si>
  <si>
    <t>9yang.seafood</t>
  </si>
  <si>
    <t>9ย่างซีฟู๊ด</t>
  </si>
  <si>
    <t>https://web.hungryhub.com/restaurants/9yang-seafood-bangkok</t>
  </si>
  <si>
    <t>Merlin Kitchen at Merlin Hotel Phuket Town (Phuket)</t>
  </si>
  <si>
    <t>ครัวเมอร์ลิน โรงแรมภูเก็ตเมอร์ลิน (ภูเก็ต)</t>
  </si>
  <si>
    <t>https://web.hungryhub.com/restaurants/merlin-kitchen-at-merlin-hotel-phuket-town-phuket</t>
  </si>
  <si>
    <t>Fuku Yakiniku (Pattaya)</t>
  </si>
  <si>
    <t>ฟุกุ ยากินิกุ (พัทยา)</t>
  </si>
  <si>
    <t>https://web.hungryhub.com/restaurants/fuku-yakiniku-pattaya</t>
  </si>
  <si>
    <t>Hotel Indigo Bangkok Staycation</t>
  </si>
  <si>
    <t>โรงแรม อินดิโก้ กรุงเทพ สเตเคชั่น</t>
  </si>
  <si>
    <t>https://web.hungryhub.com/restaurants/hotel-indigo-bangkok-staycation</t>
  </si>
  <si>
    <t>Gourmet bar at Novotel Siam Square</t>
  </si>
  <si>
    <t>กูร์เมต์บาร์ โรงแรมโนโวเทล กรุงเทพ สยามสแควร์</t>
  </si>
  <si>
    <t>https://web.hungryhub.com/restaurants/gourmet-bar-at-novotel-siam-square-bangkok</t>
  </si>
  <si>
    <t>The Square Novotel Bangkok Siam Square</t>
  </si>
  <si>
    <t>เดอะสแควร์ โนโวเทล สยามสแควร์</t>
  </si>
  <si>
    <t>https://web.hungryhub.com/restaurants/the-square-novotel-bangkok-siam-square</t>
  </si>
  <si>
    <t>Laoliu buffet Mala premium</t>
  </si>
  <si>
    <t>เล่าหลิว บุฟเฟต์ หมาล่า พรีเมี่ยม</t>
  </si>
  <si>
    <t>https://web.hungryhub.com/restaurants/laoliu-buffet-mala-premium-bangkok</t>
  </si>
  <si>
    <t>Malai Restaurant at Malaysia Hotel</t>
  </si>
  <si>
    <t>ห้องอาหารมาลัย โรงแรมมาเลเซีย</t>
  </si>
  <si>
    <t>https://web.hungryhub.com/restaurants/malai-restaurant-at-malaysia-hotel-bangkok</t>
  </si>
  <si>
    <t>Belga Rooftop Bar &amp; Brasserie at Sofitel Bangkok Sukhumvit Hotel</t>
  </si>
  <si>
    <t>เบลก้า รูฟท็อป บาร์ และ บราสเซอรี่ @ โรงแรมโซฟิเทล สุขุมวิท</t>
  </si>
  <si>
    <t>https://web.hungryhub.com/restaurants/belga-rooftop-bar-brasserie-at-sofitel-bangkok-sukhumvit-hotel</t>
  </si>
  <si>
    <t>02-126-9999</t>
  </si>
  <si>
    <t>Hide Yakiniku</t>
  </si>
  <si>
    <t>ฮิเดะ ยากินิคุ</t>
  </si>
  <si>
    <t>https://web.hungryhub.com/restaurants/hide-yakiniku-bangkok</t>
  </si>
  <si>
    <t>Che with D cafe &amp; farm (Sriracha Tiger Zoo)</t>
  </si>
  <si>
    <t>ชีวิตดี คาเฟ่ต์ แอนด์ ฟาร์ม (สวนเสือศรีราชา)</t>
  </si>
  <si>
    <t>https://web.hungryhub.com/restaurants/che-with-d-cafe-farm-sriracha-tiger-zoo-pattaya-thailand</t>
  </si>
  <si>
    <t>Savoey Sukhumvit 26</t>
  </si>
  <si>
    <t>เสวย สุขุมวิท 26</t>
  </si>
  <si>
    <t>https://web.hungryhub.com/restaurants/savoey-sukhumvit-26-bangkok-thailand</t>
  </si>
  <si>
    <t>Savoey Terminal21 Pattaya</t>
  </si>
  <si>
    <t>เสวย เทอมินอล21 พัทยา</t>
  </si>
  <si>
    <t>https://web.hungryhub.com/restaurants/savoey-terminal21-pattaya</t>
  </si>
  <si>
    <t>Jimmy's Salad &amp; Restaurant (Pattaya)</t>
  </si>
  <si>
    <t>จิมมี่สลัด &amp; สเต็กเฮ้าส์ (พัทยา)</t>
  </si>
  <si>
    <t>https://web.hungryhub.com/restaurants/jimmy-s-salad-restaurant-pattaya</t>
  </si>
  <si>
    <t>The Steaktory (Chonburi)</t>
  </si>
  <si>
    <t>สเต็กทอรี่ (ชลบุรี)</t>
  </si>
  <si>
    <t>https://web.hungryhub.com/restaurants/the-steaktory-chonburi-pattaya</t>
  </si>
  <si>
    <t>https://web.hungryhub.com/restaurants/not-use-bangkok-thailand-2058</t>
  </si>
  <si>
    <t>Bar M Mayfair Bangkok - Marriott Executive Apartments</t>
  </si>
  <si>
    <t>https://web.hungryhub.com/restaurants/bar-m-mayfair-bangkok-marriott-executive-apartments</t>
  </si>
  <si>
    <t>AkaAza Rooftop Bar Amara Bangkok</t>
  </si>
  <si>
    <t>อะคาอะซ่า รูฟท็อป บาร์ โรงแรม อัมรา กรุงเทพ</t>
  </si>
  <si>
    <t>https://web.hungryhub.com/restaurants/akaaza-rooftop-bar-amara-bangkok</t>
  </si>
  <si>
    <t>Daily Dose Sandwiches by SUAY (Phuket Old Town)</t>
  </si>
  <si>
    <t>https://web.hungryhub.com/restaurants/daily-dose-sandwiches-by-suay-phuket-old-town</t>
  </si>
  <si>
    <t>Che with D cafe &amp; farm (Laem Chabang)</t>
  </si>
  <si>
    <t>ชีวิตดี คาเฟ่ต์ แอนด์ ฟาร์ม (แหลมฉบัง)</t>
  </si>
  <si>
    <t>https://web.hungryhub.com/restaurants/che-with-d-cafe-farm-laem-chabang-pattaya</t>
  </si>
  <si>
    <t>Daily Dose Sandwiches by SUAY (Bangtao Phuket)</t>
  </si>
  <si>
    <t>https://web.hungryhub.com/restaurants/daily-dose-sandwiches-by-suay-bangtao-phuket</t>
  </si>
  <si>
    <t>Sushi Den Central Chaengwattana</t>
  </si>
  <si>
    <t>ซูชิเด็น เซ็นทรัล แจ้งวัฒนะ</t>
  </si>
  <si>
    <t>https://web.hungryhub.com/restaurants/sushi-den-central-chaengwattana-bangkok</t>
  </si>
  <si>
    <t>Sushi Den Siam Paragon</t>
  </si>
  <si>
    <t>ซูชิเด็น สยามพารากอน</t>
  </si>
  <si>
    <t>https://web.hungryhub.com/restaurants/sushi-den-siam-paragon-bangkok-thailand</t>
  </si>
  <si>
    <t>Sushi Den Central Westgate</t>
  </si>
  <si>
    <t>ซูชิเด็น เซ็นทรัลเวสต์เกต</t>
  </si>
  <si>
    <t>https://web.hungryhub.com/restaurants/sushi-den-central-westgate-bangkok-thailand</t>
  </si>
  <si>
    <t>The River House 1953</t>
  </si>
  <si>
    <t>เดอะ ริเวอร์เฮ้าส์ 1953</t>
  </si>
  <si>
    <t>https://web.hungryhub.com/restaurants/the-river-house-1953-bangkok</t>
  </si>
  <si>
    <t>Montien Riverside Hotel Staycation</t>
  </si>
  <si>
    <t>โรงแรม มณเฑียร ริเวอร์ไซด์ สเตเคชั่น</t>
  </si>
  <si>
    <t>https://web.hungryhub.com/restaurants/montien-riverside-hotel-staycation-bangkok</t>
  </si>
  <si>
    <t>One Peace Sushi Buffet (Pattaya)</t>
  </si>
  <si>
    <t>วัน พีซ ซูชิ บุฟเฟ่ต์ (พัทยา)</t>
  </si>
  <si>
    <t>https://web.hungryhub.com/restaurants/one-peace-sushi-buffet-pattaya</t>
  </si>
  <si>
    <t>Tum Saded 789 (Pattaya)</t>
  </si>
  <si>
    <t>ตำสะเด็ด 789 (พัทยา)</t>
  </si>
  <si>
    <t>https://web.hungryhub.com/restaurants/tum-saded-789-pattaya</t>
  </si>
  <si>
    <t>The Square at Novotel Siam Square</t>
  </si>
  <si>
    <t>เดอะสแควร์ โรงแรมโนโวเทล กรุงเทพ สยามสแควร์</t>
  </si>
  <si>
    <t>https://web.hungryhub.com/restaurants/the-square-at-novotel-siam-square-bangkok</t>
  </si>
  <si>
    <t>Let's Meat Bar and Grill (Phuket)</t>
  </si>
  <si>
    <t>เลทส์ มีท บาร์ แอนด์ กริลล์ (ภูเก็ต)</t>
  </si>
  <si>
    <t>https://web.hungryhub.com/restaurants/let-s-meat-bar-and-grill-phuket</t>
  </si>
  <si>
    <t>Giants Yakiniku (Chonburi)</t>
  </si>
  <si>
    <t>ไจแอนท์ ยากินิกุ (ชลบุรี)</t>
  </si>
  <si>
    <t>https://web.hungryhub.com/restaurants/giants-yakiniku-chonburi-pattaya</t>
  </si>
  <si>
    <t>Italian, Japanese</t>
  </si>
  <si>
    <t>Capri Restaurant Asiatique</t>
  </si>
  <si>
    <t>https://web.hungryhub.com/restaurants/capri-restaurant-asiatique-bangkok</t>
  </si>
  <si>
    <t>The Lab bar Ratchapruek</t>
  </si>
  <si>
    <t>เดอะแล็บบาร์</t>
  </si>
  <si>
    <t>https://web.hungryhub.com/restaurants/the-lab-bar-ratchapruek-bangkok</t>
  </si>
  <si>
    <t>Savoey Seafood Patong (Phuket)</t>
  </si>
  <si>
    <t>เสวย ซีฟู้ด ป่าตอง (ภูเก็ต)</t>
  </si>
  <si>
    <t>https://web.hungryhub.com/restaurants/savoey-seafood-patong-phuket</t>
  </si>
  <si>
    <t>Praya Bar Rooftop</t>
  </si>
  <si>
    <t>พระยาบาร์ รูฟท็อป</t>
  </si>
  <si>
    <t>https://web.hungryhub.com/restaurants/praya-bar-rooftop-bangkok</t>
  </si>
  <si>
    <t>Sofitel Bangkok Sukhumvit Staycation</t>
  </si>
  <si>
    <t>โรงแรมโซฟิเทล สุขุมวิท สเตเคชั่น</t>
  </si>
  <si>
    <t>https://web.hungryhub.com/restaurants/sofitel-bangkok-sukhumvit-staycation</t>
  </si>
  <si>
    <t>Zurich Bread cafe International (Pattaya)</t>
  </si>
  <si>
    <t>ซูริช เบรด คาเฟ่ อินเตอร์เนชั่นแนล (พัทยา)</t>
  </si>
  <si>
    <t>https://web.hungryhub.com/restaurants/zurich-bread-cafe-international-pattaya</t>
  </si>
  <si>
    <t>(No Use) Beach Walk Cafe (Chonburi)</t>
  </si>
  <si>
    <t>(No Use) บีช วอล์ค คาเฟ่ (ชลบุรี)</t>
  </si>
  <si>
    <t>https://web.hungryhub.com/restaurants/no-use-beach-walk-cafe-chonburi-pattaya</t>
  </si>
  <si>
    <t>PAPPER International Buffet (Chonburi)</t>
  </si>
  <si>
    <t>เปปเปอร์ อินเตอร์เนชั่นแนล บุฟเฟ่ต์ (ชลบุรี)</t>
  </si>
  <si>
    <t>https://web.hungryhub.com/restaurants/papper-international-buffet-chonburi-pattaya</t>
  </si>
  <si>
    <t>Olive Italian Restaurant at JW Marriott Khao Lak Resort &amp; Spa (Phang-Nga)</t>
  </si>
  <si>
    <t>https://web.hungryhub.com/restaurants/olive-italian-restaurant-at-jw-marriott-khao-lak-resort-spa-phang-nga</t>
  </si>
  <si>
    <t>(Not Use) Don Giovanni At Grand Centara Ladprao</t>
  </si>
  <si>
    <t>(Not Use) ดอน จิโอเวนนี เซ็นทาราแกรนด์ลาดพร้าว</t>
  </si>
  <si>
    <t>https://web.hungryhub.com/restaurants/not-use-don-giovanni-at-grand-centara-ladprao-bangkok</t>
  </si>
  <si>
    <t>Smile Restaurant &amp; Bar Kamala Beach (Phuket)</t>
  </si>
  <si>
    <t>Smile Restaurant &amp; Bar หาดกมลา (ภูเก็ต)</t>
  </si>
  <si>
    <t>https://web.hungryhub.com/restaurants/smile-restaurant-bar-kamala-beach-phuket</t>
  </si>
  <si>
    <t>The Prestige Restaurant (Hua Hin)</t>
  </si>
  <si>
    <t>เดอะ เพรสทีจ เรสเตอรองค์ (หัวหิน)</t>
  </si>
  <si>
    <t>https://web.hungryhub.com/restaurants/the-prestige-restaurant-hua-hin</t>
  </si>
  <si>
    <t>Sushi Lab (Pattaya)</t>
  </si>
  <si>
    <t>https://web.hungryhub.com/restaurants/sushi-lab-pattaya</t>
  </si>
  <si>
    <t>Julie Grill And More (Pattaya)</t>
  </si>
  <si>
    <t>จูลี่ กริลล์ แอนด์ มอร์ (พัทยา)</t>
  </si>
  <si>
    <t>https://web.hungryhub.com/restaurants/julie-grill-and-more-pattaya</t>
  </si>
  <si>
    <t>Ronin Japanese Restaurant (Pattaya)</t>
  </si>
  <si>
    <t>https://web.hungryhub.com/restaurants/ronin-japanese-restaurant-pattaya</t>
  </si>
  <si>
    <t>VAYNA Boutique Staycation (Koh Chang)</t>
  </si>
  <si>
    <t>เวย์นา บูทีค สเตเคชั่น (เกาะช้าง)</t>
  </si>
  <si>
    <t>https://web.hungryhub.com/restaurants/vayna-boutique-staycation-koh-chang-trat</t>
  </si>
  <si>
    <t>Talhong Shabu Bakkutteh The Street Ratchada</t>
  </si>
  <si>
    <t>ต้าหลง ชาบู บักกุ๊ตเต๋ เดอะ สตรีท รัชดา</t>
  </si>
  <si>
    <t>https://web.hungryhub.com/restaurants/talhong-shabu-bakkutteh-the-street-ratchada-bangkok</t>
  </si>
  <si>
    <t>Cloud 19 Panwa Eatery and Beach Bar (Phuket)</t>
  </si>
  <si>
    <t>https://web.hungryhub.com/restaurants/cloud-19-panwa-eatery-and-beach-bar-phuket</t>
  </si>
  <si>
    <t>Spice House (Phuket)</t>
  </si>
  <si>
    <t>สไปซ์ เฮ้าส์ (ภูเก็ต)</t>
  </si>
  <si>
    <t>https://web.hungryhub.com/restaurants/spice-house-phuket</t>
  </si>
  <si>
    <t>Russian</t>
  </si>
  <si>
    <t>Happy Fish Asiatique</t>
  </si>
  <si>
    <t>แฮปปี้ ฟิช เอเชียทีค</t>
  </si>
  <si>
    <t>https://web.hungryhub.com/restaurants/happy-fish-asiatique-bangkok</t>
  </si>
  <si>
    <t>Kodang Talay Asiatique</t>
  </si>
  <si>
    <t>โกดังทะเล เอเชียทีค</t>
  </si>
  <si>
    <t>https://web.hungryhub.com/restaurants/kodang-talay-asiatique-bangkok</t>
  </si>
  <si>
    <t>Octo Seafood Bar</t>
  </si>
  <si>
    <t>อ็อคโต ซีฟู้ด บาร์</t>
  </si>
  <si>
    <t>https://web.hungryhub.com/restaurants/octo-seafood-bar-bangkok</t>
  </si>
  <si>
    <t>Wiman bar &amp; Restaurant</t>
  </si>
  <si>
    <t>https://web.hungryhub.com/restaurants/wiman-bar-restaurant-bangkok</t>
  </si>
  <si>
    <t>ATMOS Nakornsawan</t>
  </si>
  <si>
    <t>แอทโมส นครสวรรค์</t>
  </si>
  <si>
    <t>https://web.hungryhub.com/restaurants/atmos-nakornsawan-bangkok</t>
  </si>
  <si>
    <t>Coconut Heaven (Phuket)</t>
  </si>
  <si>
    <t>โคโคนัท เฮฟเว่น (ภูเก็ต)</t>
  </si>
  <si>
    <t>https://web.hungryhub.com/restaurants/coconut-heaven-phuket</t>
  </si>
  <si>
    <t>Fabio's Italian Steak House</t>
  </si>
  <si>
    <t>ฟาบิโอ อิตาเลี่ยน สเต็กเฮ้าส์</t>
  </si>
  <si>
    <t>https://web.hungryhub.com/restaurants/fabio-s-italian-steak-house-bangkok</t>
  </si>
  <si>
    <t>Heng Hoitod Chawlae On Nut 34</t>
  </si>
  <si>
    <t>ร้านเฮงหอยทอดชาวเล อ่อนนุช 34</t>
  </si>
  <si>
    <t>https://web.hungryhub.com/restaurants/heng-hoitod-chawlae-on-nut-34-bangkok-thailand</t>
  </si>
  <si>
    <t>Baan Huay Yai Restaurant (Pattaya)</t>
  </si>
  <si>
    <t>ร้านอาหารบ้านห้วยใหญ่ (พัทยา)</t>
  </si>
  <si>
    <t>https://web.hungryhub.com/restaurants/baan-huay-yai-restaurant-pattaya</t>
  </si>
  <si>
    <t>Hagi Restaurant at Centara Grand Mirage Beach Resort(pattaya)</t>
  </si>
  <si>
    <t>https://web.hungryhub.com/restaurants/hagi-restaurant-at-centara-grand-mirage-beach-resort-pattaya</t>
  </si>
  <si>
    <t>Heng Hoitod Chawlae Chock Chai 4</t>
  </si>
  <si>
    <t>ร้านเฮงหอยทอดชาวเล โชคชัย 4</t>
  </si>
  <si>
    <t>https://web.hungryhub.com/restaurants/heng-hoitod-chawlae-chock-chai-4-bangkok-thailand</t>
  </si>
  <si>
    <t>Heng Hoitod Chawlae Charoen Nakhon</t>
  </si>
  <si>
    <t>ร้านเฮงหอยทอดชาวเล เจริญนคร</t>
  </si>
  <si>
    <t>https://web.hungryhub.com/restaurants/heng-hoitod-chawlae-charoen-nakhon-bangkok</t>
  </si>
  <si>
    <t>Fra Pattaya (Pattaya)</t>
  </si>
  <si>
    <t>ร้านฟ้าพัทยา (พัทยา)</t>
  </si>
  <si>
    <t>https://web.hungryhub.com/restaurants/fra-pattaya-pattaya</t>
  </si>
  <si>
    <t>084-156-4692</t>
  </si>
  <si>
    <t>(No Use) The Meat Pan</t>
  </si>
  <si>
    <t>(No Use) เดอะ มีท แพน</t>
  </si>
  <si>
    <t>https://web.hungryhub.com/restaurants/no-use-the-meat-pan-bangkok</t>
  </si>
  <si>
    <t>Fat Lamb BKK</t>
  </si>
  <si>
    <t>https://web.hungryhub.com/restaurants/fat-lamb-bkk-bangkok</t>
  </si>
  <si>
    <t>Mediterranean, International, European, Turkish</t>
  </si>
  <si>
    <t>MISS FISH BKK</t>
  </si>
  <si>
    <t>https://web.hungryhub.com/restaurants/miss-fish-bkk-bangkok</t>
  </si>
  <si>
    <t>https://web.hungryhub.com/restaurants/not-use-bangkok-thailand-2120</t>
  </si>
  <si>
    <t>Akyra Thonglor Bangkok Staycation</t>
  </si>
  <si>
    <t>โรงแรมอคิรา ทองหล่อ กรุงเทพ สเตเคชั่น</t>
  </si>
  <si>
    <t>https://web.hungryhub.com/restaurants/akyra-thonglor-bangkok-staycation</t>
  </si>
  <si>
    <t>https://web.hungryhub.com/restaurants/not-use-bangkok-thailand-2132</t>
  </si>
  <si>
    <t>Sompong Seafood Restaurant</t>
  </si>
  <si>
    <t>สมพงศ์ ซีฟู้ด ปากน้ำ ศรีนครินทร์</t>
  </si>
  <si>
    <t>https://web.hungryhub.com/restaurants/sompong-seafood-restaurant-bangkok</t>
  </si>
  <si>
    <t>GASOLINEBAR</t>
  </si>
  <si>
    <t>แก๊สโซลีน บาร์</t>
  </si>
  <si>
    <t>https://web.hungryhub.com/restaurants/gasolinebar-bangkok-thailand</t>
  </si>
  <si>
    <t>https://web.hungryhub.com/restaurants/gasolinebar-bangkok</t>
  </si>
  <si>
    <t>wow shabu</t>
  </si>
  <si>
    <t>ว้าวชาบู</t>
  </si>
  <si>
    <t>https://web.hungryhub.com/restaurants/wow-shabu-bangkok</t>
  </si>
  <si>
    <t>Beau Tique Butique Thai Café (Chonburi)</t>
  </si>
  <si>
    <t>โบทีค บูติกไทยคาเฟ่ (ชลบุรี)</t>
  </si>
  <si>
    <t>https://web.hungryhub.com/restaurants/beau-tique-butique-thai-cafe-chonburi-pattaya</t>
  </si>
  <si>
    <t>Crowne Plaza Bangkok Staycation</t>
  </si>
  <si>
    <t>โรงแรมคราวน์ พลาซ่า กรุงเทพ สเตเคชั่น</t>
  </si>
  <si>
    <t>https://web.hungryhub.com/restaurants/crowne-plaza-bangkok-staycation</t>
  </si>
  <si>
    <t>Novotel Rimpae Rayong Staycation</t>
  </si>
  <si>
    <t>https://web.hungryhub.com/restaurants/novotel-rimpae-rayong-staycation</t>
  </si>
  <si>
    <t>Hungry Hub Test Booking 02</t>
  </si>
  <si>
    <t>https://web.hungryhub.com/restaurants/hungry-hub-test-booking-02-bangkok-thailand</t>
  </si>
  <si>
    <t>Monster Beef</t>
  </si>
  <si>
    <t>มอนสเตอร์ บีฟ</t>
  </si>
  <si>
    <t>https://web.hungryhub.com/restaurants/monster-beef-bangkok</t>
  </si>
  <si>
    <t>Red Table 2025</t>
  </si>
  <si>
    <t>https://web.hungryhub.com/restaurants/red-table-2025-hua-hin</t>
  </si>
  <si>
    <t>The Ville Jomtien Pool Villa Staycation (Pattaya)</t>
  </si>
  <si>
    <t>เดอะ วิลล์ จอมเทียน พูล วิลลา สเตเคชั่น (พัทยา)</t>
  </si>
  <si>
    <t>https://web.hungryhub.com/restaurants/the-ville-jomtien-pool-villa-staycation-pattaya</t>
  </si>
  <si>
    <t>Baan WangDang</t>
  </si>
  <si>
    <t>บ้านวังแดง</t>
  </si>
  <si>
    <t>https://web.hungryhub.com/restaurants/baan-wangdang-bangkok</t>
  </si>
  <si>
    <t>KungThong Seafood</t>
  </si>
  <si>
    <t>กุ้งทองซีฟู้ด</t>
  </si>
  <si>
    <t>https://web.hungryhub.com/restaurants/kungthong-seafood-bangkok</t>
  </si>
  <si>
    <t>The Meat Pan</t>
  </si>
  <si>
    <t>เดอะ มีท แพน</t>
  </si>
  <si>
    <t>https://web.hungryhub.com/restaurants/the-meat-pan-bangkok</t>
  </si>
  <si>
    <t>Chef Pom Cuisine By TODD</t>
  </si>
  <si>
    <t>https://web.hungryhub.com/restaurants/chef-pom-cuisine-by-todd-bangkok-thailand</t>
  </si>
  <si>
    <t>https://web.hungryhub.com/restaurants/ms-maria-mr-singh-bangkok</t>
  </si>
  <si>
    <t>XANA Beach Angsana Laguna (Phuket)</t>
  </si>
  <si>
    <t>ซาน่าบีช อังสนาลากูน่า (ภูเก็ต)</t>
  </si>
  <si>
    <t>https://web.hungryhub.com/restaurants/xana-beach-angsana-laguna-phuket</t>
  </si>
  <si>
    <t>[No Use] Love Andaman (Phuket)</t>
  </si>
  <si>
    <t>[No Use] เลิฟ อันดามัน (ภูเก็ต)</t>
  </si>
  <si>
    <t>https://web.hungryhub.com/restaurants/no-use-love-andaman-phuket</t>
  </si>
  <si>
    <t>The One On-nut Restaurant</t>
  </si>
  <si>
    <t>ภัตตาคารเดอะวัน</t>
  </si>
  <si>
    <t>https://web.hungryhub.com/restaurants/the-one-on-nut-restaurant-bangkok</t>
  </si>
  <si>
    <t>Tia Butchery</t>
  </si>
  <si>
    <t>เตี่ย บุชเชอรี</t>
  </si>
  <si>
    <t>https://web.hungryhub.com/restaurants/tia-butchery-bangkok</t>
  </si>
  <si>
    <t>Pennii Popcorn Cafe Siam Paragon</t>
  </si>
  <si>
    <t>https://web.hungryhub.com/restaurants/pennii-popcorn-cafe-siam-paragon-bangkok-thailand</t>
  </si>
  <si>
    <t>Pennii Popcorn Cafe CentralWorld</t>
  </si>
  <si>
    <t>Pennii Popcorn Cafe เซ็นทรัลเวิลด์</t>
  </si>
  <si>
    <t>https://web.hungryhub.com/restaurants/pennii-popcorn-cafe-centralworld-bangkok</t>
  </si>
  <si>
    <t>JW Marriott Staycation</t>
  </si>
  <si>
    <t>โรงแรมเจดับบลิวแมริออท กรุงเทพ สเตเคชั่น</t>
  </si>
  <si>
    <t>https://web.hungryhub.com/restaurants/jw-marriott-staycation-bangkok-thailand</t>
  </si>
  <si>
    <t>Salad Factory Future Park Rangsit</t>
  </si>
  <si>
    <t>สลัด แฟคตอรี่ ฟิวเจอร์พาร์ค รังสิต</t>
  </si>
  <si>
    <t>https://web.hungryhub.com/restaurants/salad-factory-future-park-rangsit-bangkok</t>
  </si>
  <si>
    <t>Terrazzo Restaurant Holiday Inn (Pattaya)</t>
  </si>
  <si>
    <t>ห้องอาหารเทอราซโซ ฮอลิเดย์ อินน์ (พัทยา)</t>
  </si>
  <si>
    <t>https://web.hungryhub.com/restaurants/terrazzo-restaurant-holiday-inn-pattaya</t>
  </si>
  <si>
    <t>Baan Rub Rong</t>
  </si>
  <si>
    <t>บ้านรับรอง</t>
  </si>
  <si>
    <t>https://web.hungryhub.com/restaurants/baan-rub-rong-bangkok</t>
  </si>
  <si>
    <t>Trade Winds Restaurant At Celes Resort (Samui)</t>
  </si>
  <si>
    <t>https://web.hungryhub.com/restaurants/trade-winds-restaurant-at-celes-resort-samui-koh-samui</t>
  </si>
  <si>
    <t>Harrys Restaurant, Bar &amp; Hotel, Patong Beach (Phuket)</t>
  </si>
  <si>
    <t>ร้านอาหารแฮรี่ บาร์ ป่าตอง (ภูเก็ต)</t>
  </si>
  <si>
    <t>https://web.hungryhub.com/restaurants/harrys-restaurant-bar-hotel-patong-beach-phuket</t>
  </si>
  <si>
    <t>Silver Waves Chinese Restaurant (Chinese New Year 1-6 Feb)</t>
  </si>
  <si>
    <t>https://web.hungryhub.com/restaurants/silver-waves-chinese-restaurant-chinese-new-year-1-6-feb-bangkok</t>
  </si>
  <si>
    <t>Gram Cafe &amp; Pancakes Siam Paragon</t>
  </si>
  <si>
    <t>แกรม แพนเค้ก สยามพารากอน</t>
  </si>
  <si>
    <t>https://web.hungryhub.com/restaurants/gram-cafe-pancakes-siam-paragon-bangkok-thailand</t>
  </si>
  <si>
    <t>Gram Cafe &amp; Pancakes Samsen</t>
  </si>
  <si>
    <t>แกรม แพนเค้ก สามเสน</t>
  </si>
  <si>
    <t>https://web.hungryhub.com/restaurants/gram-cafe-pancakes-samsen-bangkok-thailand</t>
  </si>
  <si>
    <t>Gram Cafe &amp; Pancakes CentralWorld</t>
  </si>
  <si>
    <t>แกรม แพนเค้ก เซ็นทรัลเวิลด์</t>
  </si>
  <si>
    <t>https://web.hungryhub.com/restaurants/gram-cafe-pancakes-centralworld-bangkok</t>
  </si>
  <si>
    <t>Gram Cafe &amp; Pancakes Thonglor</t>
  </si>
  <si>
    <t>แกรม แพนเค้ก ทองหล่อ</t>
  </si>
  <si>
    <t>https://web.hungryhub.com/restaurants/gram-cafe-pancakes-thonglor-bangkok-thailand</t>
  </si>
  <si>
    <t>Gram Cafe &amp; Pancakes Pantry Ratchayothin</t>
  </si>
  <si>
    <t>แกรม แพนเค้ก รัชโยธิน</t>
  </si>
  <si>
    <t>https://web.hungryhub.com/restaurants/gram-cafe-pancakes-pantry-ratchayothin-bangkok-thailand</t>
  </si>
  <si>
    <t>Gram Cafe &amp; Pancakes Little Walk Bangna</t>
  </si>
  <si>
    <t>แกรม แพนเค้ก ลิตเติ้ลวอล์คบางนา</t>
  </si>
  <si>
    <t>https://web.hungryhub.com/restaurants/gram-cafe-pancakes-little-walk-bangna-bangkok-thailand</t>
  </si>
  <si>
    <t>Gram Cafe &amp; Pancakes Central Festival EastVille</t>
  </si>
  <si>
    <t>แกรม แพนเค้ก เซ็นทรัลอีสวิล</t>
  </si>
  <si>
    <t>https://web.hungryhub.com/restaurants/gram-cafe-pancakes-central-festival-eastville-bangkok-thailand</t>
  </si>
  <si>
    <t>Gram Cafe &amp; Pancakes The Circle Ratchaphruek</t>
  </si>
  <si>
    <t>แกรม แพนเค้ก เดอะเซอร์เคิลราชพฤกษ์</t>
  </si>
  <si>
    <t>https://web.hungryhub.com/restaurants/gram-cafe-pancakes-the-circle-ratchaphruek-bangkok-thailand</t>
  </si>
  <si>
    <t>Gram Cafe &amp; Pancakes Mega Bangna</t>
  </si>
  <si>
    <t>แกรม แพนเค้ก เมกาบางนา</t>
  </si>
  <si>
    <t>https://web.hungryhub.com/restaurants/gram-cafe-pancakes-mega-bangna-bangkok-thailand</t>
  </si>
  <si>
    <t>Benny's Cocktails &amp; Grill (Phuket)</t>
  </si>
  <si>
    <t>https://web.hungryhub.com/restaurants/benny-s-cocktails-grill-phuket</t>
  </si>
  <si>
    <t>vee@hungryhub.com</t>
  </si>
  <si>
    <t>View Cafe (Phuket)</t>
  </si>
  <si>
    <t>วิวคาเฟ่ (ภูเก็ต)</t>
  </si>
  <si>
    <t>https://web.hungryhub.com/restaurants/view-cafe-phuket</t>
  </si>
  <si>
    <t>Amara Bangkok Hotel Staycation</t>
  </si>
  <si>
    <t>อมารา แบงค็อก โฮเทล สเตย์เคชั่น</t>
  </si>
  <si>
    <t>https://web.hungryhub.com/restaurants/amara-bangkok-hotel-staycation</t>
  </si>
  <si>
    <t>Mekha Rooftop Outdoor Dome</t>
  </si>
  <si>
    <t>https://web.hungryhub.com/restaurants/mekha-rooftop-outdoor-dome-bangkok</t>
  </si>
  <si>
    <t>HOBS Aree Garden</t>
  </si>
  <si>
    <t>ฮ็อปส์ อารีย์ การ์เด้น</t>
  </si>
  <si>
    <t>https://web.hungryhub.com/restaurants/hobs-aree-garden-bangkok-thailand</t>
  </si>
  <si>
    <t>HOBS Icon Siam</t>
  </si>
  <si>
    <t>ฮ็อปส์ ไอคอนสยาม</t>
  </si>
  <si>
    <t>https://web.hungryhub.com/restaurants/hobs-icon-siam-bangkok</t>
  </si>
  <si>
    <t>Maikhao Dream Villa Resort &amp; Spa Staycation (Phuket)</t>
  </si>
  <si>
    <t>https://web.hungryhub.com/restaurants/maikhao-dream-villa-resort-spa-staycation-phuket</t>
  </si>
  <si>
    <t>Fat Beef (not in use)</t>
  </si>
  <si>
    <t>แฟต บีฟ (not in use)</t>
  </si>
  <si>
    <t>https://web.hungryhub.com/restaurants/fat-beef-not-in-use-bangkok</t>
  </si>
  <si>
    <t>Plearnwan Panich Thonglor</t>
  </si>
  <si>
    <t>เพลินวาน พาณิชย์ ทองหล่อ</t>
  </si>
  <si>
    <t>https://web.hungryhub.com/restaurants/plearnwan-panich-thonglor-bangkok-thailand</t>
  </si>
  <si>
    <t>Plearnwan Panich Whizdom 101</t>
  </si>
  <si>
    <t>เพลินวาน พาณิชย์ วิซดอมวันโอวัน</t>
  </si>
  <si>
    <t>https://web.hungryhub.com/restaurants/plearnwan-panich-whizdom-101-bangkok</t>
  </si>
  <si>
    <t>SALANG Korean BBQ Buffet Restaurant</t>
  </si>
  <si>
    <t>https://web.hungryhub.com/restaurants/salang-korean-bbq-buffet-restaurant-bangkok</t>
  </si>
  <si>
    <t>Anya's Place (NOT USE)</t>
  </si>
  <si>
    <t>https://web.hungryhub.com/restaurants/anya-s-place-not-use-bangkok</t>
  </si>
  <si>
    <t>0922537075, 0819395567</t>
  </si>
  <si>
    <t>Ariyasom Villa Staycation</t>
  </si>
  <si>
    <t>https://web.hungryhub.com/restaurants/ariyasom-villa-staycation-bangkok-thailand</t>
  </si>
  <si>
    <t>Viva &amp; Aviv The River</t>
  </si>
  <si>
    <t>https://web.hungryhub.com/restaurants/viva-aviv-the-river-bangkok</t>
  </si>
  <si>
    <t>The Hungry Coconut</t>
  </si>
  <si>
    <t>https://web.hungryhub.com/restaurants/the-hungry-coconut-bangkok</t>
  </si>
  <si>
    <t>Ah Yat Abalone Arnoma Hotel Bangkok</t>
  </si>
  <si>
    <t>อายัท อบาโลน</t>
  </si>
  <si>
    <t>https://web.hungryhub.com/restaurants/ah-yat-abalone-arnoma-hotel-bangkok</t>
  </si>
  <si>
    <t>China Table Food Festival, Yaowarat</t>
  </si>
  <si>
    <t>เทศกาลอาหารโต๊ะจีน เยาวราช</t>
  </si>
  <si>
    <t>https://web.hungryhub.com/restaurants/china-table-food-festival-yaowarat-bangkok</t>
  </si>
  <si>
    <t>Lekka Thai at Hugo Hub (Phuket)</t>
  </si>
  <si>
    <t>https://web.hungryhub.com/restaurants/lekka-thai-at-hugo-hub-phuket</t>
  </si>
  <si>
    <t>Kinshiro Izakaya Ramen</t>
  </si>
  <si>
    <t>คินชิโร่ อิซากายะ ราเมน</t>
  </si>
  <si>
    <t>https://web.hungryhub.com/restaurants/kinshiro-izakaya-ramen-bangkok</t>
  </si>
  <si>
    <t>Tavern 629</t>
  </si>
  <si>
    <t>https://web.hungryhub.com/restaurants/tavern-629-bangkok</t>
  </si>
  <si>
    <t>Mocha &amp; Muffins at Anantara Siam Bangkok Hotel</t>
  </si>
  <si>
    <t>มอคค่าแอนด์มัฟฟินส์ โรงแรมอนันตรา สยาม กรุงเทพฯ</t>
  </si>
  <si>
    <t>https://web.hungryhub.com/restaurants/mocha-muffins-at-anantara-siam-bangkok-hotel</t>
  </si>
  <si>
    <t>The Sukhumvit - Bistro, Jazz Club &amp; Cocktail Bar (Chonburi)</t>
  </si>
  <si>
    <t>https://web.hungryhub.com/restaurants/the-sukhumvit-bistro-jazz-club-cocktail-bar-chonburi-pattaya</t>
  </si>
  <si>
    <t>Sushi Mega (Pattaya)</t>
  </si>
  <si>
    <t>ซูชิ เมกะ (พัทยา)</t>
  </si>
  <si>
    <t>https://web.hungryhub.com/restaurants/sushi-mega-pattaya</t>
  </si>
  <si>
    <t>Pizza Massilia Ruam Rudee</t>
  </si>
  <si>
    <t>พิซซ่า มาสซิเลีย สาขา ร่วมฤดี</t>
  </si>
  <si>
    <t>https://web.hungryhub.com/restaurants/pizza-massilia-ruam-rudee-bangkok</t>
  </si>
  <si>
    <t>Pizza Massilia Sukhumvit</t>
  </si>
  <si>
    <t>พิซซ่า มาสซิเลีย สาขา สุขุมวิท</t>
  </si>
  <si>
    <t>https://web.hungryhub.com/restaurants/pizza-massilia-sukhumvit-bangkok</t>
  </si>
  <si>
    <t>OverSeoul BKK</t>
  </si>
  <si>
    <t>โอเวอร์โซล สนามเป้า</t>
  </si>
  <si>
    <t>https://web.hungryhub.com/restaurants/overseoul-bkk-bangkok</t>
  </si>
  <si>
    <t>SkyView Patong Staycation (Phuket)</t>
  </si>
  <si>
    <t>โรงแรมสกายวิว ป่าตอง สเตเคชั่น (ภูเก็ต)</t>
  </si>
  <si>
    <t>https://web.hungryhub.com/restaurants/skyview-patong-staycation-phuket</t>
  </si>
  <si>
    <t>Peking Restaurant Sukhumvit 26</t>
  </si>
  <si>
    <t>ภัตตาคาร ปักกิ่ง สุขุมวิท 26</t>
  </si>
  <si>
    <t>https://web.hungryhub.com/restaurants/peking-restaurant-sukhumvit-26-bangkok-thailand</t>
  </si>
  <si>
    <t>Peking Restaurant Ratchada</t>
  </si>
  <si>
    <t>ภัตตาคาร ปักกิ่ง รัชดา</t>
  </si>
  <si>
    <t>https://web.hungryhub.com/restaurants/peking-restaurant-ratchada-bangkok</t>
  </si>
  <si>
    <t>Breeze Café &amp; Bar</t>
  </si>
  <si>
    <t>บรีซ คาเฟ่ แอนด์ บาร์</t>
  </si>
  <si>
    <t>https://web.hungryhub.com/restaurants/breeze-cafe-bar-bangkok</t>
  </si>
  <si>
    <t>Hanguk Restaurant</t>
  </si>
  <si>
    <t>ร้านอาหารเกาหลี ฮันกุก</t>
  </si>
  <si>
    <t>https://web.hungryhub.com/restaurants/hanguk-restaurant-bangkok</t>
  </si>
  <si>
    <t>Baan Sole' Bangpra (Sriracha)</t>
  </si>
  <si>
    <t>บ้านโสเหล่ บางพระ (ศรีราชา)</t>
  </si>
  <si>
    <t>https://web.hungryhub.com/restaurants/baan-sole-bangpra-sriracha-pattaya</t>
  </si>
  <si>
    <t>Got to Grill The Kurve7</t>
  </si>
  <si>
    <t>ก็อต โท กริลล์ The Kurve7</t>
  </si>
  <si>
    <t>https://web.hungryhub.com/restaurants/got-to-grill-the-kurve7-bangkok-thailand</t>
  </si>
  <si>
    <t>Got to Grill Bang Aor</t>
  </si>
  <si>
    <t>ก็อต โท กริลล์ บางอ้อ</t>
  </si>
  <si>
    <t>https://web.hungryhub.com/restaurants/got-to-grill-bang-aor-bangkok</t>
  </si>
  <si>
    <t>Ruerthong Seafood</t>
  </si>
  <si>
    <t>เรือธง ซีฟู้ดมาร์เก็ต</t>
  </si>
  <si>
    <t>https://web.hungryhub.com/restaurants/ruerthong-seafood-bangkok</t>
  </si>
  <si>
    <t>Kiin Restaurant (Pattaya)</t>
  </si>
  <si>
    <t>ร้านอาหารกิน พัทยา</t>
  </si>
  <si>
    <t>https://web.hungryhub.com/restaurants/kiin-restaurant-pattaya</t>
  </si>
  <si>
    <t>Faktong (Phuket)</t>
  </si>
  <si>
    <t>ร้านอาหารฝากท้อง ภูเก็ต</t>
  </si>
  <si>
    <t>https://web.hungryhub.com/restaurants/faktong-phuket</t>
  </si>
  <si>
    <t>Tum Sue Tum Suan (Homemade Cooking)</t>
  </si>
  <si>
    <t>ทำเสื้อทำสวน (Homemade Cooking)</t>
  </si>
  <si>
    <t>https://web.hungryhub.com/restaurants/tum-sue-tum-suan-homemade-cooking-bangkok</t>
  </si>
  <si>
    <t>Art Wine Dine Sathorn 11</t>
  </si>
  <si>
    <t>https://web.hungryhub.com/restaurants/art-wine-dine-sathorn-11-bangkok</t>
  </si>
  <si>
    <t>Pindoya Korean BBQ (Chonburi)</t>
  </si>
  <si>
    <t>ปินโดย่า โคเรียบาร์บีคิว ชลบุรี</t>
  </si>
  <si>
    <t>https://web.hungryhub.com/restaurants/pindoya-korean-bbq-chonburi-pattaya</t>
  </si>
  <si>
    <t>Mood Cafe &amp; Bistro (Pattaya)</t>
  </si>
  <si>
    <t>มูทคาเฟ่แอนด์บิสโทร (พัทยา)</t>
  </si>
  <si>
    <t>https://web.hungryhub.com/restaurants/mood-cafe-bistro-pattaya</t>
  </si>
  <si>
    <t>Copper Buffet (31 December)</t>
  </si>
  <si>
    <t>https://web.hungryhub.com/restaurants/copper-buffet-31-december-bangkok</t>
  </si>
  <si>
    <t>Signature Bangkok VIE Hotel Bangkok</t>
  </si>
  <si>
    <t>https://web.hungryhub.com/restaurants/signature-bangkok-vie-hotel-bangkok</t>
  </si>
  <si>
    <t>DooNam 1608</t>
  </si>
  <si>
    <t>ร้านดูน้ำ๑๖๐๘</t>
  </si>
  <si>
    <t>https://web.hungryhub.com/restaurants/doonam-1608-bangkok</t>
  </si>
  <si>
    <t>Ebisu Sushi</t>
  </si>
  <si>
    <t>เอบิสึ ซูชิ</t>
  </si>
  <si>
    <t>https://web.hungryhub.com/restaurants/ebisu-sushi-bangkok-thailand</t>
  </si>
  <si>
    <t>Bandara Suites Silom Staycation</t>
  </si>
  <si>
    <t>บัญดารา สวีท สีลม สเตเคชั่น</t>
  </si>
  <si>
    <t>https://web.hungryhub.com/restaurants/bandara-suites-silom-staycation-bangkok</t>
  </si>
  <si>
    <t>Prodepran Restaurant &amp; Bar (Phuket)</t>
  </si>
  <si>
    <t>โปรดปราน (ภูเก็ต)</t>
  </si>
  <si>
    <t>https://web.hungryhub.com/restaurants/prodepran-restaurant-bar-phuket</t>
  </si>
  <si>
    <t>Masaru shabu &amp; sushi buffet Crystal Design Center (CDC)</t>
  </si>
  <si>
    <t>https://web.hungryhub.com/restaurants/masaru-shabu-sushi-buffet-crystal-design-center-cdc-bangkok-thailand</t>
  </si>
  <si>
    <t>Masaru shabu &amp; sushi buffet The Walk Ratchaphruek</t>
  </si>
  <si>
    <t>https://web.hungryhub.com/restaurants/masaru-shabu-sushi-buffet-the-walk-ratchaphruek-bangkok</t>
  </si>
  <si>
    <t>Hungry Hub Test Booking 03</t>
  </si>
  <si>
    <t>https://web.hungryhub.com/restaurants/hungry-hub-test-booking-03-bangkok</t>
  </si>
  <si>
    <t>Amatara Wellness Resort Staycation (Phuket)</t>
  </si>
  <si>
    <t>อมาธารา เวลเนส รีสอร์ท สเตเคชั่น (ภูเก็ต)</t>
  </si>
  <si>
    <t>https://web.hungryhub.com/restaurants/amatara-wellness-resort-staycation-phuket</t>
  </si>
  <si>
    <t>Chim Chim Bangkok Siam@Siam Design Hotels</t>
  </si>
  <si>
    <t>https://web.hungryhub.com/restaurants/chim-chim-bangkok-siam-siam-design-hotels</t>
  </si>
  <si>
    <t>The Restaurant by Amatara Wellness Resort (Phuket)</t>
  </si>
  <si>
    <t>เดอะ เรสเตอรอง บาย อมาธารา เวลเนส รีสอร์ท (ภูเก็ต)</t>
  </si>
  <si>
    <t>https://web.hungryhub.com/restaurants/the-restaurant-by-amatara-wellness-resort-phuket</t>
  </si>
  <si>
    <t>Shan Villas Bangkok Staycation</t>
  </si>
  <si>
    <t>https://web.hungryhub.com/restaurants/shan-villas-bangkok-staycation</t>
  </si>
  <si>
    <t>Plearn Restaurant (Phuket)</t>
  </si>
  <si>
    <t>https://web.hungryhub.com/restaurants/plearn-restaurant-phuket</t>
  </si>
  <si>
    <t>GSK X Copper</t>
  </si>
  <si>
    <t>https://web.hungryhub.com/restaurants/gsk-x-copper-bangkok-thailand</t>
  </si>
  <si>
    <t>Hajime Robot restaurant</t>
  </si>
  <si>
    <t>ฮาจิเมะ โรบอท สาขาพระรามสาม.</t>
  </si>
  <si>
    <t>https://web.hungryhub.com/restaurants/hajime-robot-restaurant-bangkok</t>
  </si>
  <si>
    <t>NO USE Amari Watergate Bangkok Staycation</t>
  </si>
  <si>
    <t>https://web.hungryhub.com/restaurants/no-use-amari-watergate-bangkok-staycation</t>
  </si>
  <si>
    <t>https://web.hungryhub.com/restaurants/not-use-bangkok-thailand-2245</t>
  </si>
  <si>
    <t>Mocha &amp; Muffins Riverside</t>
  </si>
  <si>
    <t>https://web.hungryhub.com/restaurants/mocha-muffins-riverside-bangkok-thailand</t>
  </si>
  <si>
    <t>Banyan Tree Bangkok x Sasin</t>
  </si>
  <si>
    <t>https://web.hungryhub.com/restaurants/banyan-tree-bangkok-x-sasin</t>
  </si>
  <si>
    <t>Hanuman World (Phuket)</t>
  </si>
  <si>
    <t>หนุมานเวิลด์ ภูเก็ต</t>
  </si>
  <si>
    <t>https://web.hungryhub.com/restaurants/hanuman-world-phuket</t>
  </si>
  <si>
    <t>Les Palm De Cafe (Phuket)</t>
  </si>
  <si>
    <t>เลสปาล์ม เดอ คาเฟ่ (ภูเก็ต)</t>
  </si>
  <si>
    <t>https://web.hungryhub.com/restaurants/les-palm-de-cafe-phuket</t>
  </si>
  <si>
    <t>DO NOT USE</t>
  </si>
  <si>
    <t>https://web.hungryhub.com/restaurants/do-not-use-bangkok-thailand</t>
  </si>
  <si>
    <t>020047174, 0994902057</t>
  </si>
  <si>
    <t>TreeHouse Villas Staycation (Koh Yao Noi)</t>
  </si>
  <si>
    <t>https://web.hungryhub.com/restaurants/treehouse-villas-staycation-koh-yao-noi-phuket</t>
  </si>
  <si>
    <t>Dynasty Centara Ladprao Mooncake Festival</t>
  </si>
  <si>
    <t>https://web.hungryhub.com/restaurants/dynasty-centara-ladprao-mooncake-festival-bangkok-thailand</t>
  </si>
  <si>
    <t>SMOKED by Chef Pam</t>
  </si>
  <si>
    <t>https://web.hungryhub.com/restaurants/smoked-by-chef-pam-bangkok</t>
  </si>
  <si>
    <t>Bento's Station</t>
  </si>
  <si>
    <t>เบนโตะ สเตชั่น</t>
  </si>
  <si>
    <t>https://web.hungryhub.com/restaurants/bento-s-station-bangkok</t>
  </si>
  <si>
    <t>Donz - Best Japanese Beef Bowl Restaurant</t>
  </si>
  <si>
    <t>https://web.hungryhub.com/restaurants/donz-best-japanese-beef-bowl-restaurant-bangkok</t>
  </si>
  <si>
    <t>Bandara Villas Staycation (Phuket)</t>
  </si>
  <si>
    <t>https://web.hungryhub.com/restaurants/bandara-villas-staycation-phuket</t>
  </si>
  <si>
    <t>Dynasty Centara Grand at CentralWorld Mooncake Festival</t>
  </si>
  <si>
    <t>https://web.hungryhub.com/restaurants/dynasty-centara-grand-at-centralworld-mooncake-festival-bangkok-thailand</t>
  </si>
  <si>
    <t>Phoenix Lava Mooncake Festival The Sense Pinklao</t>
  </si>
  <si>
    <t>https://web.hungryhub.com/restaurants/phoenix-lava-mooncake-festival-the-sense-pinklao-bangkok</t>
  </si>
  <si>
    <t>Salad factory x Cisco</t>
  </si>
  <si>
    <t>https://web.hungryhub.com/restaurants/salad-factory-x-cisco-bangkok</t>
  </si>
  <si>
    <t>Siam Tea Room Marriott Marquis x Sasin</t>
  </si>
  <si>
    <t>https://web.hungryhub.com/restaurants/siam-tea-room-marriott-marquis-x-sasin-bangkok</t>
  </si>
  <si>
    <t>https://web.hungryhub.com/restaurants/not-use-hua-hin-thailand-2264</t>
  </si>
  <si>
    <t>Ajindai Floating Cafe (Phuket)</t>
  </si>
  <si>
    <t>อจินไตย โฟ้ล์ทติ้ง คาเฟ่ (ภูเก็ต)</t>
  </si>
  <si>
    <t>https://web.hungryhub.com/restaurants/ajindai-floating-cafe-phuket</t>
  </si>
  <si>
    <t>Dynasty Centara Grand at CentralWorld</t>
  </si>
  <si>
    <t>https://web.hungryhub.com/restaurants/dynasty-centara-grand-at-centralworld-bangkok-thailand</t>
  </si>
  <si>
    <t>M Beach Club JW Marriott Resort and Spa (Phuket)</t>
  </si>
  <si>
    <t>เอ็ม บีช คลับ JW Marriott Resort and Spa (ภูเก็ต)</t>
  </si>
  <si>
    <t>https://web.hungryhub.com/restaurants/m-beach-club-jw-marriott-resort-and-spa-phuket</t>
  </si>
  <si>
    <t>Earth use</t>
  </si>
  <si>
    <t>https://web.hungryhub.com/restaurants/earth-use-bangkok</t>
  </si>
  <si>
    <t>Mocha &amp; Muffins at Anantara Siam Bangkok Hotel x Sasin</t>
  </si>
  <si>
    <t>https://web.hungryhub.com/restaurants/mocha-muffins-at-anantara-siam-bangkok-hotel-x-sasin</t>
  </si>
  <si>
    <t>Portosino at Avista Grande Karon (Phuket)</t>
  </si>
  <si>
    <t>ปอร์โตซิโน โรงแรมอวิสต้า แกรนด์ กะรน (ภูเก็ต)</t>
  </si>
  <si>
    <t>https://web.hungryhub.com/restaurants/portosino-at-avista-grande-karon-phuket</t>
  </si>
  <si>
    <t>Sukishi Chaloem Phrakiat Ratchakan Thi 9</t>
  </si>
  <si>
    <t>ซูกิชิ เฉลิมพระเกียรติ ร.9</t>
  </si>
  <si>
    <t>https://web.hungryhub.com/restaurants/sukishi-chaloem-phrakiat-ratchakan-thi-9-bangkok-thailand</t>
  </si>
  <si>
    <t>Sukishi Chaloem Central Hatyai</t>
  </si>
  <si>
    <t>ซูกิชิ เซ็นทรัลหาดใหญ่</t>
  </si>
  <si>
    <t>https://web.hungryhub.com/restaurants/sukishi-chaloem-central-hatyai-bangkok-thailand</t>
  </si>
  <si>
    <t>Sukishi Central Khonkaen</t>
  </si>
  <si>
    <t>ซูกิชิ เซ็นทรัลขอนแก่น</t>
  </si>
  <si>
    <t>https://web.hungryhub.com/restaurants/sukishi-central-khonkaen-bangkok-thailand-2275</t>
  </si>
  <si>
    <t>Sukishi Central Phuket</t>
  </si>
  <si>
    <t>ซูกิชิ เซ็นทรัลภูเก็ต</t>
  </si>
  <si>
    <t>https://web.hungryhub.com/restaurants/sukishi-central-phuket</t>
  </si>
  <si>
    <t>Sukishi Central Phitsanulok</t>
  </si>
  <si>
    <t>ซูกิชิ เซ็นทรัลพิษณุโลก</t>
  </si>
  <si>
    <t>https://web.hungryhub.com/restaurants/sukishi-central-phitsanulok-bangkok-thailand</t>
  </si>
  <si>
    <t>Sukishi Central Udonthani</t>
  </si>
  <si>
    <t>ซูกิชิ เซ็นทรัลอุดรธานี</t>
  </si>
  <si>
    <t>https://web.hungryhub.com/restaurants/sukishi-central-udonthani-bangkok-thailand-2278</t>
  </si>
  <si>
    <t>Sukishi Central Suratthani</t>
  </si>
  <si>
    <t>ซูกิชิ เซ็นทรัลสุราษฎร์ธานี</t>
  </si>
  <si>
    <t>https://web.hungryhub.com/restaurants/sukishi-central-suratthani-bangkok</t>
  </si>
  <si>
    <t>Sukishi Central Lampang</t>
  </si>
  <si>
    <t>ซูกิชิ เซ็นทรัลลำปาง</t>
  </si>
  <si>
    <t>https://web.hungryhub.com/restaurants/sukishi-central-lampang-bangkok-thailand</t>
  </si>
  <si>
    <t>Sukishi Central Ubonratchathani</t>
  </si>
  <si>
    <t>ซูกิชิ เซ็นทรัลอุบลราชธานี</t>
  </si>
  <si>
    <t>https://web.hungryhub.com/restaurants/sukishi-central-ubonratchathani-bangkok-thailand-2281</t>
  </si>
  <si>
    <t>Sukishi Blúport Hua hin</t>
  </si>
  <si>
    <t>ซูกิชิ บลูพอร์ต หัวหิน</t>
  </si>
  <si>
    <t>https://web.hungryhub.com/restaurants/sukishi-bluport-hua-hin</t>
  </si>
  <si>
    <t>Sukishi Robinson Saraburi</t>
  </si>
  <si>
    <t>ซูกิชิ โรบินสัน สระบุรี</t>
  </si>
  <si>
    <t>https://web.hungryhub.com/restaurants/sukishi-robinson-saraburi-bangkok</t>
  </si>
  <si>
    <t>La Miniera Pool Villas Pattaya Staycation</t>
  </si>
  <si>
    <t>ลา มิเนียร่า พูลวิลล่า สเตเคชั่น (พัทยา)</t>
  </si>
  <si>
    <t>https://web.hungryhub.com/restaurants/la-miniera-pool-villas-pattaya-staycation</t>
  </si>
  <si>
    <t>Khlong Toei, Pattaya</t>
  </si>
  <si>
    <t>Banyan Tree Moon Cake Festival</t>
  </si>
  <si>
    <t>https://web.hungryhub.com/restaurants/banyan-tree-moon-cake-festival-bangkok</t>
  </si>
  <si>
    <t>https://web.hungryhub.com/restaurants/montien-hotel-surawong-bangkok-staycation</t>
  </si>
  <si>
    <t>CUT Raw &amp; Grilled</t>
  </si>
  <si>
    <t>https://web.hungryhub.com/restaurants/cut-raw-grilled-bangkok</t>
  </si>
  <si>
    <t>Lobby Lounge at Shangri-La Hotel Bangkok</t>
  </si>
  <si>
    <t>https://web.hungryhub.com/restaurants/lobby-lounge-at-shangri-la-hotel-bangkok</t>
  </si>
  <si>
    <t>Hivetel (Phuket)</t>
  </si>
  <si>
    <t>https://web.hungryhub.com/restaurants/hivetel-phuket</t>
  </si>
  <si>
    <t>Mon-Chandra restaurant Ratri Hotel (Phuket)</t>
  </si>
  <si>
    <t>มนต์จันทรา (Mon-Chandra) ภูเก็ต</t>
  </si>
  <si>
    <t>https://web.hungryhub.com/restaurants/mon-chandra-restaurant-ratri-hotel-phuket</t>
  </si>
  <si>
    <t>JW Marriott Mooncakes Festival</t>
  </si>
  <si>
    <t>https://web.hungryhub.com/restaurants/jw-marriott-mooncakes-festival-bangkok</t>
  </si>
  <si>
    <t>Kaffa @ Josh Hotel</t>
  </si>
  <si>
    <t>https://web.hungryhub.com/restaurants/kaffa-josh-hotel-bangkok</t>
  </si>
  <si>
    <t>The Athenee Hotel - Mooncake Luxury Collection 2022</t>
  </si>
  <si>
    <t>https://web.hungryhub.com/restaurants/the-athenee-hotel-mooncake-luxury-collection-2022-bangkok</t>
  </si>
  <si>
    <t>Anantara Siam Mooncakes</t>
  </si>
  <si>
    <t>https://web.hungryhub.com/restaurants/anantara-siam-mooncakes-bangkok</t>
  </si>
  <si>
    <t>Srikamin</t>
  </si>
  <si>
    <t>ศรีขมิ้น</t>
  </si>
  <si>
    <t>https://web.hungryhub.com/restaurants/srikamin-bangkok</t>
  </si>
  <si>
    <t>Lao Chengdu Hotpot (Phuket)</t>
  </si>
  <si>
    <t>เหล่าเฉินตูชาบู (ภูเก็ต)</t>
  </si>
  <si>
    <t>https://web.hungryhub.com/restaurants/lao-chengdu-hotpot-phuket</t>
  </si>
  <si>
    <t>Nakarin Cafe (Phuket)</t>
  </si>
  <si>
    <t>นครินทร์ คาเฟ่ (ภูเก็ต)</t>
  </si>
  <si>
    <t>https://web.hungryhub.com/restaurants/nakarin-cafe-phuket</t>
  </si>
  <si>
    <t>Shabu De Bear (Phuket)</t>
  </si>
  <si>
    <t>ชาบูเดอแบร์ (ภูเก็ต)</t>
  </si>
  <si>
    <t>https://web.hungryhub.com/restaurants/shabu-de-bear-phuket</t>
  </si>
  <si>
    <t>https://web.hungryhub.com/restaurants/saneh-jaan-glasshouse-sindhorn-wireless-road-bangkok-thailand-2301</t>
  </si>
  <si>
    <t>Home Thonglor Mengjai</t>
  </si>
  <si>
    <t>https://web.hungryhub.com/restaurants/home-thonglor-mengjai-bangkok</t>
  </si>
  <si>
    <t>Fuku Intown The Walk Kaset-Nawamin</t>
  </si>
  <si>
    <t>ฟุกุ อินทาวน์  เดอะวอคเกษตร-นวมินทร์</t>
  </si>
  <si>
    <t>https://web.hungryhub.com/restaurants/fuku-intown-the-walk-kaset-nawamin-bangkok</t>
  </si>
  <si>
    <t>Fuku Intown Park Place Phaholyothin</t>
  </si>
  <si>
    <t>ฟุกุ อินทาวน์ พาร์คเพลส พหลโยธิน</t>
  </si>
  <si>
    <t>https://web.hungryhub.com/restaurants/fuku-intown-park-place-phaholyothin-bangkok</t>
  </si>
  <si>
    <t>Fuku Intown HomePro Prachachuen</t>
  </si>
  <si>
    <t>ฟุกุ อินทาวน์ โฮมโปรประชาชื่น</t>
  </si>
  <si>
    <t>https://web.hungryhub.com/restaurants/fuku-intown-homepro-prachachuen-bangkok</t>
  </si>
  <si>
    <t>Fuku Intown HomePro Cheangwattana</t>
  </si>
  <si>
    <t>ฟุกุ อินทาวน์ โฮมโปรแจ้งวัฒนะ</t>
  </si>
  <si>
    <t>https://web.hungryhub.com/restaurants/fuku-intown-homepro-cheangwattana-bangkok</t>
  </si>
  <si>
    <t>Fuku Intown The Walk Ratchaphruek</t>
  </si>
  <si>
    <t>ฟุกุ อินทาวน์  เดอะวอคราชพฤกษ์</t>
  </si>
  <si>
    <t>https://web.hungryhub.com/restaurants/fuku-intown-the-walk-ratchaphruek-bangkok</t>
  </si>
  <si>
    <t>Fuku In Town (CLOUD) Sukumvit 39</t>
  </si>
  <si>
    <t>ฟุกุ อินทาวน์ (CLOUD) สุขุมวิท 39</t>
  </si>
  <si>
    <t>https://web.hungryhub.com/restaurants/fuku-in-town-cloud-sukumvit-39-bangkok-thailand</t>
  </si>
  <si>
    <t>Fuku Intown (Sathorn 11) AIA Sathorn Tower</t>
  </si>
  <si>
    <t>ฟุกุ อินทาวน์ (Sathorn 11) AIA สาธร ทาวเวอร์</t>
  </si>
  <si>
    <t>https://web.hungryhub.com/restaurants/fuku-intown-sathorn-11-aia-sathorn-tower-bangkok</t>
  </si>
  <si>
    <t>Fuku Intown (CLOUD) Charoen Nakorn 15a</t>
  </si>
  <si>
    <t>ฟุกุ อินทาวน์ (CLOUD) เจริญนคร</t>
  </si>
  <si>
    <t>https://web.hungryhub.com/restaurants/fuku-intown-cloud-charoen-nakorn-15a-bangkok</t>
  </si>
  <si>
    <t>LINE X Copper</t>
  </si>
  <si>
    <t>https://web.hungryhub.com/restaurants/line-x-copper-bangkok-thailand-2311</t>
  </si>
  <si>
    <t>Fuku In Town Century Onnuch</t>
  </si>
  <si>
    <t>ฟุกุ อินทาวน์ เซ็นจูรี่ อ่อนนุช</t>
  </si>
  <si>
    <t>https://web.hungryhub.com/restaurants/fuku-in-town-century-onnuch-bangkok-thailand</t>
  </si>
  <si>
    <t>MBA 2020&amp;2021: Come Meet more of your Classmates!! - a special casual session</t>
  </si>
  <si>
    <t>https://web.hungryhub.com/restaurants/mba-2020-2021-come-meet-more-of-your-classmates-a-special-casual-session-bangkok</t>
  </si>
  <si>
    <t>Krua Apsorn Sarin Place</t>
  </si>
  <si>
    <t>ครัวอัปสร  สารินเพลส</t>
  </si>
  <si>
    <t>https://web.hungryhub.com/restaurants/krua-apsorn-sarin-place-bangkok</t>
  </si>
  <si>
    <t>Hugo Hub (Phuket)</t>
  </si>
  <si>
    <t>ฮิวโก้ฮับ (ภูเก็ต)</t>
  </si>
  <si>
    <t>https://web.hungryhub.com/restaurants/hugo-hub-phuket</t>
  </si>
  <si>
    <t>Chef Pom Cuisine By TODD Mooncake Festival</t>
  </si>
  <si>
    <t>https://web.hungryhub.com/restaurants/chef-pom-cuisine-by-todd-mooncake-festival-bangkok</t>
  </si>
  <si>
    <t>Pa Nuek Khao Suan Kwang Grilled Chicken</t>
  </si>
  <si>
    <t>ไก่บ้านย่างเขาสวนกวาง</t>
  </si>
  <si>
    <t>https://web.hungryhub.com/restaurants/pa-nuek-khao-suan-kwang-grilled-chicken-bangkok</t>
  </si>
  <si>
    <t>Dusit Gourmet at Dusit Suites Hotel Ratchadamri (Moon Cake, Autumn Festival)</t>
  </si>
  <si>
    <t>https://web.hungryhub.com/restaurants/dusit-gourmet-at-dusit-suites-hotel-ratchadamri-moon-cake-autumn-festival-bangkok</t>
  </si>
  <si>
    <t>La Dotta Pasta Bar &amp; Store Thonglor</t>
  </si>
  <si>
    <t>ลา ดอตต้า พาสต้า ทองหล่อ</t>
  </si>
  <si>
    <t>https://web.hungryhub.com/restaurants/la-dotta-pasta-bar-store-thonglor-bangkok-thailand</t>
  </si>
  <si>
    <t>S&amp;V Post-Mortem Meeting</t>
  </si>
  <si>
    <t>https://web.hungryhub.com/restaurants/s-v-post-mortem-meeting-bangkok</t>
  </si>
  <si>
    <t>La Dotta Pasta Bar &amp; Store Silom</t>
  </si>
  <si>
    <t>ลา ดอตต้า พาสต้า สีลม</t>
  </si>
  <si>
    <t>https://web.hungryhub.com/restaurants/la-dotta-pasta-bar-store-silom-bangkok</t>
  </si>
  <si>
    <t>SCG Plastics X Penguin Eat Shabu</t>
  </si>
  <si>
    <t>https://web.hungryhub.com/restaurants/scg-plastics-x-penguin-eat-shabu-bangkok</t>
  </si>
  <si>
    <t>The PIT Master Nonthaburi</t>
  </si>
  <si>
    <t>https://web.hungryhub.com/restaurants/the-pit-master-nonthaburi-bangkok</t>
  </si>
  <si>
    <t>Mooncakes Festival - account preview 2021</t>
  </si>
  <si>
    <t>https://web.hungryhub.com/restaurants/mooncakes-festival-account-preview-2021-bangkok</t>
  </si>
  <si>
    <t>Touka Restaurant Silom</t>
  </si>
  <si>
    <t>ร้านโทกะ สีลม</t>
  </si>
  <si>
    <t>https://web.hungryhub.com/restaurants/touka-restaurant-silom-bangkok</t>
  </si>
  <si>
    <t>Centara Grand Ladprao Staycation</t>
  </si>
  <si>
    <t>https://web.hungryhub.com/restaurants/centara-grand-ladprao-staycation-bangkok</t>
  </si>
  <si>
    <t>Panyaah Seaview Cafe Restaurant &amp; Bar (Phuket)</t>
  </si>
  <si>
    <t>ปั้นหย่าซีวิว คาเฟ่ เรสเทอรอง แอนด์ บาร์ (ภูเก็ต)</t>
  </si>
  <si>
    <t>https://web.hungryhub.com/restaurants/panyaah-seaview-cafe-restaurant-bar-phuket</t>
  </si>
  <si>
    <t>On The Roof by Novotel Phuket Kamala Beach (Phuket)</t>
  </si>
  <si>
    <t>ออนเดอะรูฟ โนโวเทลภูเก็ต กมลาบีช (ภูเก็ต)</t>
  </si>
  <si>
    <t>https://web.hungryhub.com/restaurants/on-the-roof-by-novotel-phuket-kamala-beach-phuket</t>
  </si>
  <si>
    <t>https://web.hungryhub.com/restaurants/not-use-bangkok-thailand-2330</t>
  </si>
  <si>
    <t>Amari Bangkok Staycation</t>
  </si>
  <si>
    <t>โรงแรม อมารี กรุงเทพ สเตเคชั่น</t>
  </si>
  <si>
    <t>https://web.hungryhub.com/restaurants/amari-bangkok-staycation</t>
  </si>
  <si>
    <t>DBA Intensive Weekend 2, Lunch</t>
  </si>
  <si>
    <t>https://web.hungryhub.com/restaurants/dba-intensive-weekend-2-lunch-bangkok</t>
  </si>
  <si>
    <t>The Standard Pop x Copper Buffet Delivery</t>
  </si>
  <si>
    <t>https://web.hungryhub.com/restaurants/the-standard-pop-x-copper-buffet-delivery-bangkok-thailand</t>
  </si>
  <si>
    <t>Radcharod Dimsum (Phuket)</t>
  </si>
  <si>
    <t>ร้านราชรสติ๋มซำ (ภูเก็ต)</t>
  </si>
  <si>
    <t>https://web.hungryhub.com/restaurants/radcharod-dimsum-phuket</t>
  </si>
  <si>
    <t>Andara Resort Staycation (Phuket)</t>
  </si>
  <si>
    <t>Andara พูลวิลล่า วิวทะเล ภูเก็ต</t>
  </si>
  <si>
    <t>https://web.hungryhub.com/restaurants/andara-resort-staycation-phuket</t>
  </si>
  <si>
    <t>Bugendai Teppanyaki</t>
  </si>
  <si>
    <t>https://web.hungryhub.com/restaurants/bugendai-teppanyaki-bangkok</t>
  </si>
  <si>
    <t>After You Terminal 21 Asok</t>
  </si>
  <si>
    <t>https://web.hungryhub.com/restaurants/after-you-terminal-21-asok-bangkok</t>
  </si>
  <si>
    <t>DBA, Intensive Weekend 2, Dinner</t>
  </si>
  <si>
    <t>https://web.hungryhub.com/restaurants/dba-intensive-weekend-2-dinner-bangkok</t>
  </si>
  <si>
    <t>Sasin is turning 39 years old!</t>
  </si>
  <si>
    <t>https://web.hungryhub.com/restaurants/sasin-is-turning-39-years-old-bangkok</t>
  </si>
  <si>
    <t>Sasin Birthday Celebration!</t>
  </si>
  <si>
    <t>https://web.hungryhub.com/restaurants/sasin-birthday-celebration-bangkok</t>
  </si>
  <si>
    <t>Greenhouse Restaurant The Landmark Bangkok Hotel</t>
  </si>
  <si>
    <t>ร้านอาหารกรีนเฮ้าส์ โรงแรมแลนด์มาร์ค</t>
  </si>
  <si>
    <t>https://web.hungryhub.com/restaurants/greenhouse-restaurant-the-landmark-bangkok-hotel</t>
  </si>
  <si>
    <t>The Lazy Coconut (Phuket)</t>
  </si>
  <si>
    <t>เดอะ เลซี่ โคโคนัท (ภูเก็ต)</t>
  </si>
  <si>
    <t>https://web.hungryhub.com/restaurants/the-lazy-coconut-phuket</t>
  </si>
  <si>
    <t>Holiday Pastry Mooncake Festival</t>
  </si>
  <si>
    <t>https://web.hungryhub.com/restaurants/holiday-pastry-mooncake-festival-bangkok</t>
  </si>
  <si>
    <t>Medca Energi Thailand (Bualuang) X Kouen</t>
  </si>
  <si>
    <t>https://web.hungryhub.com/restaurants/medca-energi-thailand-bualuang-x-kouen-bangkok</t>
  </si>
  <si>
    <t>Riva Arun Bangkok Staycation</t>
  </si>
  <si>
    <t>https://web.hungryhub.com/restaurants/riva-arun-bangkok-staycation</t>
  </si>
  <si>
    <t>39th Sasin Birthday Celebration!</t>
  </si>
  <si>
    <t>https://web.hungryhub.com/restaurants/39th-sasin-birthday-celebration-bangkok</t>
  </si>
  <si>
    <t>Fuku Intown Seacon Bangkae</t>
  </si>
  <si>
    <t>ฟุกุ อินทาวน์ ซีคอนบางแค</t>
  </si>
  <si>
    <t>https://web.hungryhub.com/restaurants/fuku-intown-seacon-bangkae-bangkok</t>
  </si>
  <si>
    <t>GE Medical Systems (Thailand) Ltd. x Copper Buffet Delivery</t>
  </si>
  <si>
    <t>https://web.hungryhub.com/restaurants/ge-medical-systems-thailand-ltd-x-copper-buffet-delivery-bangkok-thailand</t>
  </si>
  <si>
    <t>Potong</t>
  </si>
  <si>
    <t>https://web.hungryhub.com/restaurants/potong-bangkok</t>
  </si>
  <si>
    <t>500 TukTuks X Albricias</t>
  </si>
  <si>
    <t>https://web.hungryhub.com/restaurants/500-tuktuks-x-albricias-bangkok</t>
  </si>
  <si>
    <t>Novo Nordisk X Copper</t>
  </si>
  <si>
    <t>https://web.hungryhub.com/restaurants/novo-nordisk-x-copper-bangkok-thailand-2352</t>
  </si>
  <si>
    <t>After You Siam Square One</t>
  </si>
  <si>
    <t>https://web.hungryhub.com/restaurants/after-you-siam-square-one-bangkok-thailand</t>
  </si>
  <si>
    <t>Green team virtual lunch meeting X Copper</t>
  </si>
  <si>
    <t>https://web.hungryhub.com/restaurants/green-team-virtual-lunch-meeting-x-copper-bangkok</t>
  </si>
  <si>
    <t>Closing FY21, FY22 Move Forward X Copper</t>
  </si>
  <si>
    <t>https://web.hungryhub.com/restaurants/closing-fy21-fy22-move-forward-x-copper-bangkok</t>
  </si>
  <si>
    <t>https://web.hungryhub.com/restaurants/novo-nordisk-x-copper-bangkok-thailand-2360</t>
  </si>
  <si>
    <t>(No Use) Nomimono Izakaya</t>
  </si>
  <si>
    <t>(No Use) โนมิโมโน อิซากายะ</t>
  </si>
  <si>
    <t>https://web.hungryhub.com/restaurants/no-use-nomimono-izakaya-bangkok</t>
  </si>
  <si>
    <t>Ob-Oon Restaurant (Hua Hin)</t>
  </si>
  <si>
    <t>อบอุ่น เรสเตอรองท์ (หัวหิน)</t>
  </si>
  <si>
    <t>https://web.hungryhub.com/restaurants/ob-oon-restaurant-hua-hin</t>
  </si>
  <si>
    <t>(No use) The Seafood Cafe &amp; Restaurant</t>
  </si>
  <si>
    <t>(No use) เดอะ ซีฟู้ด คาเฟ่ แอนด์ เรสเตอรองท์</t>
  </si>
  <si>
    <t>https://web.hungryhub.com/restaurants/no-use-the-seafood-cafe-restaurant-bangkok</t>
  </si>
  <si>
    <t>https://web.hungryhub.com/restaurants/not-use-bangkok-thailand-2364</t>
  </si>
  <si>
    <t>Krua Apsorn Viphavadee 50</t>
  </si>
  <si>
    <t>ครัวอัปสร  วิภาวดี 50</t>
  </si>
  <si>
    <t>https://web.hungryhub.com/restaurants/krua-apsorn-viphavadee-50-bangkok</t>
  </si>
  <si>
    <t>UOB X JW MARIOTT</t>
  </si>
  <si>
    <t>https://web.hungryhub.com/restaurants/uob-x-jw-mariott-bangkok</t>
  </si>
  <si>
    <t>UNLEASH THE POWER FOR H2FY2021 (COPPER SET)</t>
  </si>
  <si>
    <t>https://web.hungryhub.com/restaurants/unleash-the-power-for-h2fy2021-copper-set-bangkok</t>
  </si>
  <si>
    <t>UNLEASH THE POWER FOR H2FY2021 (GOJI SET)</t>
  </si>
  <si>
    <t>https://web.hungryhub.com/restaurants/unleash-the-power-for-h2fy2021-goji-set-bangkok</t>
  </si>
  <si>
    <t>UNLEASH THE POWER FOR H2FY2021 (MARKET CAFE)</t>
  </si>
  <si>
    <t>https://web.hungryhub.com/restaurants/unleash-the-power-for-h2fy2021-market-cafe-bangkok</t>
  </si>
  <si>
    <t>Hong Kong Fisherman Mooncake Festival</t>
  </si>
  <si>
    <t>https://web.hungryhub.com/restaurants/hong-kong-fisherman-mooncake-festival-bangkok</t>
  </si>
  <si>
    <t>Reunrimnumlkb Restaurant</t>
  </si>
  <si>
    <t>เรือนริมน้ำลาดกระบัง</t>
  </si>
  <si>
    <t>https://web.hungryhub.com/restaurants/reunrimnumlkb-restaurant-bangkok</t>
  </si>
  <si>
    <t>Tatonyon Northern Food</t>
  </si>
  <si>
    <t>ต๊ะต่อนยอนอาหารเหนือ</t>
  </si>
  <si>
    <t>https://web.hungryhub.com/restaurants/tatonyon-northern-food-bangkok</t>
  </si>
  <si>
    <t>PYI Special HOD X Copper</t>
  </si>
  <si>
    <t>https://web.hungryhub.com/restaurants/pyi-special-hod-x-copper-bangkok-thailand</t>
  </si>
  <si>
    <t>Cleverse X Copper</t>
  </si>
  <si>
    <t>https://web.hungryhub.com/restaurants/cleverse-x-copper-bangkok-thailand-2375</t>
  </si>
  <si>
    <t>Marrakesh Hua Hin Resort and Spa Staycation</t>
  </si>
  <si>
    <t>มาราเกช หัวหิน รีสอร์ท แอนด์ สปา สเตเคชั่น</t>
  </si>
  <si>
    <t>https://web.hungryhub.com/restaurants/marrakesh-hua-hin-resort-and-spa-staycation</t>
  </si>
  <si>
    <t>Farewell and Welcome Party X Metro on Wireless at Hotel Indigo Bangkok</t>
  </si>
  <si>
    <t>https://web.hungryhub.com/restaurants/farewell-and-welcome-party-x-metro-on-wireless-at-hotel-indigo-bangkok</t>
  </si>
  <si>
    <t>Goodie Steak</t>
  </si>
  <si>
    <t>กู๊ดดี้สเต็ก</t>
  </si>
  <si>
    <t>https://web.hungryhub.com/restaurants/goodie-steak-bangkok</t>
  </si>
  <si>
    <t>Air Space Hua Hin (Hua Hin)</t>
  </si>
  <si>
    <t>แอร์ สเปซ หัวหิน (หัวหิน)</t>
  </si>
  <si>
    <t>https://web.hungryhub.com/restaurants/air-space-hua-hin-hua-hin</t>
  </si>
  <si>
    <t>RECALL Concept Hotel &amp; Resorts Staycation (Khaoyai)</t>
  </si>
  <si>
    <t>รีคอล คอนเซ็ปท์ โฮเทล แอนด์ รีสอร์ท สเตเคชั่น (เขาใหญ่)</t>
  </si>
  <si>
    <t>https://web.hungryhub.com/restaurants/recall-concept-hotel-resorts-staycation-khaoyai-khao-yai</t>
  </si>
  <si>
    <t>OneTeam Virtual Celebration x Copper</t>
  </si>
  <si>
    <t>https://web.hungryhub.com/restaurants/oneteam-virtual-celebration-x-copper-bangkok-thailand</t>
  </si>
  <si>
    <t>Last night</t>
  </si>
  <si>
    <t>เมื่อคืน ลพบุรี</t>
  </si>
  <si>
    <t>https://web.hungryhub.com/restaurants/last-night-bangkok</t>
  </si>
  <si>
    <t>Smiths Detection (Thailand) Ltd. Thank You FY 21</t>
  </si>
  <si>
    <t>https://web.hungryhub.com/restaurants/smiths-detection-thailand-ltd-thank-you-fy-21-bangkok</t>
  </si>
  <si>
    <t>Lead Generation Night (Shopee)</t>
  </si>
  <si>
    <t>https://web.hungryhub.com/restaurants/lead-generation-night-shopee-bangkok-thailand</t>
  </si>
  <si>
    <t>https://web.hungryhub.com/restaurants/not-use-bangkok-thailand-2388</t>
  </si>
  <si>
    <t>Smoked Joint EmQuartier</t>
  </si>
  <si>
    <t>สโมค จอยท์ เอ็มควอเทียร์</t>
  </si>
  <si>
    <t>https://web.hungryhub.com/restaurants/smoked-joint-emquartier-bangkok</t>
  </si>
  <si>
    <t>Dongjang</t>
  </si>
  <si>
    <t>ดองจัง</t>
  </si>
  <si>
    <t>https://web.hungryhub.com/restaurants/dongjang-bangkok</t>
  </si>
  <si>
    <t>TWF Agency Online Team Building X Copper</t>
  </si>
  <si>
    <t>https://web.hungryhub.com/restaurants/twf-agency-online-team-building-x-copper-bangkok-thailand</t>
  </si>
  <si>
    <t>Home Appliances (Shopee) X Copper</t>
  </si>
  <si>
    <t>https://web.hungryhub.com/restaurants/home-appliances-shopee-x-copper-bangkok</t>
  </si>
  <si>
    <t>Coca Mooncake Festival</t>
  </si>
  <si>
    <t>โคคามูนเค้กเฟสติวัล</t>
  </si>
  <si>
    <t>https://web.hungryhub.com/restaurants/coca-mooncake-festival-bangkok</t>
  </si>
  <si>
    <t>Shabu Chain Bang Na</t>
  </si>
  <si>
    <t>ชาบูเชน สาขาบางนา</t>
  </si>
  <si>
    <t>https://web.hungryhub.com/restaurants/shabu-chain-bang-na-bangkok</t>
  </si>
  <si>
    <t>Shabu Chain Srinakarin</t>
  </si>
  <si>
    <t>ชาบูเชน สาขาศรีนครินทร์</t>
  </si>
  <si>
    <t>https://web.hungryhub.com/restaurants/shabu-chain-srinakarin-bangkok-thailand</t>
  </si>
  <si>
    <t>Shabu Chain Phatthanakan</t>
  </si>
  <si>
    <t>ชาบูเชน สาขาพัฒนาการ</t>
  </si>
  <si>
    <t>https://web.hungryhub.com/restaurants/shabu-chain-phatthanakan-bangkok</t>
  </si>
  <si>
    <t>noy use</t>
  </si>
  <si>
    <t>https://web.hungryhub.com/restaurants/noy-use-bangkok</t>
  </si>
  <si>
    <t>Sports and Outdoors Team Building Q2 - Q3 (Shopee) X Copper</t>
  </si>
  <si>
    <t>https://web.hungryhub.com/restaurants/sports-and-outdoors-team-building-q2-q3-shopee-x-copper-bangkok-thailand</t>
  </si>
  <si>
    <t>Fuku Intown Centerpoint Siam Square</t>
  </si>
  <si>
    <t>ฟุกุ อินทาวน์ เซ็นเตอร์พอยท์สยามสแควร์</t>
  </si>
  <si>
    <t>https://web.hungryhub.com/restaurants/fuku-intown-centerpoint-siam-square-bangkok</t>
  </si>
  <si>
    <t>Yujin Cafe’ Diner and Bar</t>
  </si>
  <si>
    <t>ร้านอาหารญี่ปุ่นยูจิน</t>
  </si>
  <si>
    <t>https://web.hungryhub.com/restaurants/yujin-cafe-diner-and-bar-bangkok</t>
  </si>
  <si>
    <t>Dunkin Donuts</t>
  </si>
  <si>
    <t>ดันกิ้น โดนัท</t>
  </si>
  <si>
    <t>https://web.hungryhub.com/restaurants/dunkin-donuts-bangkok</t>
  </si>
  <si>
    <t>Andaman White Beach Resort Staycation (Phuket)</t>
  </si>
  <si>
    <t>https://web.hungryhub.com/restaurants/andaman-white-beach-resort-staycation-phuket</t>
  </si>
  <si>
    <t>Finance Team Happy Hours X Kouen - Empire Sathorn</t>
  </si>
  <si>
    <t>Finance Team Happy Hours X Kouen Cloud สาทร</t>
  </si>
  <si>
    <t>https://web.hungryhub.com/restaurants/finance-team-happy-hours-x-kouen-empire-sathorn-bangkok</t>
  </si>
  <si>
    <t>Finance Team Happy Hours X Kouen - Cloud Prachachuen</t>
  </si>
  <si>
    <t>Finance Team Happy Hours X Kouen - Cloud ประชาชื่น</t>
  </si>
  <si>
    <t>https://web.hungryhub.com/restaurants/finance-team-happy-hours-x-kouen-cloud-prachachuen-bangkok</t>
  </si>
  <si>
    <t>FDC Marketing X After You (siam square one)</t>
  </si>
  <si>
    <t>https://web.hungryhub.com/restaurants/fdc-marketing-x-after-you-siam-square-one-bangkok</t>
  </si>
  <si>
    <t>Farewell Party x Copper</t>
  </si>
  <si>
    <t>https://web.hungryhub.com/restaurants/farewell-party-x-copper-bangkok</t>
  </si>
  <si>
    <t>After You Central Bangna</t>
  </si>
  <si>
    <t>https://web.hungryhub.com/restaurants/after-you-central-bangna-bangkok-thailand</t>
  </si>
  <si>
    <t>After You Crystal Park Ramintra</t>
  </si>
  <si>
    <t>https://web.hungryhub.com/restaurants/after-you-crystal-park-ramintra-bangkok-thailand</t>
  </si>
  <si>
    <t>After You The Mall Bang Kae</t>
  </si>
  <si>
    <t>https://web.hungryhub.com/restaurants/after-you-the-mall-bang-kae-bangkok</t>
  </si>
  <si>
    <t>After You The Promenade</t>
  </si>
  <si>
    <t>https://web.hungryhub.com/restaurants/after-you-the-promenade-bangkok-thailand</t>
  </si>
  <si>
    <t>After You Central Pinklao</t>
  </si>
  <si>
    <t>https://web.hungryhub.com/restaurants/after-you-central-pinklao-bangkok-thailand</t>
  </si>
  <si>
    <t>Choeundae</t>
  </si>
  <si>
    <t>โชอึนเด</t>
  </si>
  <si>
    <t>https://web.hungryhub.com/restaurants/choeundae-bangkok</t>
  </si>
  <si>
    <t>HSBC X Copper</t>
  </si>
  <si>
    <t>https://web.hungryhub.com/restaurants/hsbc-x-copper-bangkok-thailand-2413</t>
  </si>
  <si>
    <t>https://web.hungryhub.com/restaurants/not-use-bangkok-thailand-2414</t>
  </si>
  <si>
    <t>OTLT Meeting X Copper</t>
  </si>
  <si>
    <t>https://web.hungryhub.com/restaurants/otlt-meeting-x-copper-bangkok-thailand</t>
  </si>
  <si>
    <t>Shabuku Pak Kret</t>
  </si>
  <si>
    <t>ชาบูกู ปากเกร็ด</t>
  </si>
  <si>
    <t>https://web.hungryhub.com/restaurants/shabuku-pak-kret-bangkok</t>
  </si>
  <si>
    <t>2 Rai Nong Bon Daeng</t>
  </si>
  <si>
    <t>2 ไร่ หนองบอนแดง</t>
  </si>
  <si>
    <t>https://web.hungryhub.com/restaurants/2-rai-nong-bon-daeng-bangkok</t>
  </si>
  <si>
    <t>Daisen Premium Japanese Restaurant</t>
  </si>
  <si>
    <t>ไดเซน พรีเมี่ยม เจแปน เรสเทอรองท์</t>
  </si>
  <si>
    <t>https://web.hungryhub.com/restaurants/daisen-premium-japanese-restaurant-bangkok</t>
  </si>
  <si>
    <t>Knock Knock Virtual Party ปาร์ตี้พร้อมเสิร์ฟ ถึงบ้านคุณ (Copper Buffet)</t>
  </si>
  <si>
    <t>https://web.hungryhub.com/restaurants/knock-knock-virtual-party-copper-buffet-bangkok</t>
  </si>
  <si>
    <t>Centara Grand at CentralWorld x Nestle</t>
  </si>
  <si>
    <t>https://web.hungryhub.com/restaurants/centara-grand-at-centralworld-x-nestle-bangkok</t>
  </si>
  <si>
    <t>TH Tech RES Virtual Space X Don Giovanni</t>
  </si>
  <si>
    <t>https://web.hungryhub.com/restaurants/th-tech-res-virtual-space-x-don-giovanni-bangkok</t>
  </si>
  <si>
    <t>Happy Friday KBank FAR x Gram</t>
  </si>
  <si>
    <t>https://web.hungryhub.com/restaurants/happy-friday-kbank-far-x-gram-bangkok</t>
  </si>
  <si>
    <t>สัมมนาถ่ายทอดและวางแผนการพัฒนา Law Chula</t>
  </si>
  <si>
    <t>https://web.hungryhub.com/restaurants/law-chula-bangkok</t>
  </si>
  <si>
    <t>Pami's Kitchen</t>
  </si>
  <si>
    <t>https://web.hungryhub.com/restaurants/pami-s-kitchen-bangkok-thailand</t>
  </si>
  <si>
    <t>SO&amp;HA SKAM Building Team (Shopee) X Copper</t>
  </si>
  <si>
    <t>https://web.hungryhub.com/restaurants/so-ha-skam-building-team-shopee-x-copper-bangkok</t>
  </si>
  <si>
    <t>Hotto Buns Sam Yan</t>
  </si>
  <si>
    <t>ฮอตโตะ บัน สามย่าน</t>
  </si>
  <si>
    <t>https://web.hungryhub.com/restaurants/hotto-buns-sam-yan-bangkok-thailand</t>
  </si>
  <si>
    <t>Hungry Hub Test Phuket</t>
  </si>
  <si>
    <t>https://web.hungryhub.com/restaurants/hungry-hub-test-phuket-bangkok</t>
  </si>
  <si>
    <t>The District Grill Room &amp; Bar Bangkok Marriott Hotel Sukhumvit</t>
  </si>
  <si>
    <t>Hotto Buns Kasetsart University</t>
  </si>
  <si>
    <t>ฮอตโตะ บัน ม.เกษตรศาสตร์ บางเขน</t>
  </si>
  <si>
    <t>https://web.hungryhub.com/restaurants/hotto-buns-kasetsart-university-bangkok-thailand</t>
  </si>
  <si>
    <t>Hotto Buns Ladkrabang University</t>
  </si>
  <si>
    <t>ฮอตโตะ บัน ม.ลาดกระบัง</t>
  </si>
  <si>
    <t>https://web.hungryhub.com/restaurants/hotto-buns-ladkrabang-university-bangkok-thailand</t>
  </si>
  <si>
    <t>Hotto Buns Thammasat University</t>
  </si>
  <si>
    <t>ฮอตโตะ บัน ม.ธรรมศาสตร์รังสิต</t>
  </si>
  <si>
    <t>https://web.hungryhub.com/restaurants/hotto-buns-thammasat-university-bangkok</t>
  </si>
  <si>
    <t>No.43 Italian Bistro at Cape House</t>
  </si>
  <si>
    <t>นัมเบอร์ 43 อิตาเลียน บริสโตร โรงแรมเคปเฮ้าส์ กรุงเทพฯ</t>
  </si>
  <si>
    <t>https://web.hungryhub.com/restaurants/no-43-italian-bistro-at-cape-house-bangkok</t>
  </si>
  <si>
    <t>Shoreline Beach Club Amari (Hua Hin)</t>
  </si>
  <si>
    <t>https://web.hungryhub.com/restaurants/shoreline-beach-club-amari-hua-hin</t>
  </si>
  <si>
    <t>Rooftop Restaurant Pearl Hotel (Phuket)</t>
  </si>
  <si>
    <t>ภัตตาคารรูฟท้อป โรงแรมเพิร์ล (ภูเก็ต)</t>
  </si>
  <si>
    <t>https://web.hungryhub.com/restaurants/rooftop-restaurant-pearl-hotel-phuket</t>
  </si>
  <si>
    <t>The Coffee Shop Pearl Hotel (Phuket)</t>
  </si>
  <si>
    <t>เดอะ คอฟฟี่ช้อป โรงแรมเพิร์ล (ภูเก็ต)</t>
  </si>
  <si>
    <t>https://web.hungryhub.com/restaurants/the-coffee-shop-pearl-hotel-phuket</t>
  </si>
  <si>
    <t>Noodle Cafe Pearl Hotel (Phuket)</t>
  </si>
  <si>
    <t>นู๊ดเดิ้ลคาเฟ่ โรงแรมเพิร์ล (ภูเก็ต)</t>
  </si>
  <si>
    <t>https://web.hungryhub.com/restaurants/noodle-cafe-pearl-hotel-phuket</t>
  </si>
  <si>
    <t>Na Aroon in Ariyasom Bangkok Hotel</t>
  </si>
  <si>
    <t>ณ อรุณ โรงแรมอริยาศรมวิลล่า</t>
  </si>
  <si>
    <t>https://web.hungryhub.com/restaurants/na-aroon-in-ariyasom-bangkok-hotel</t>
  </si>
  <si>
    <t>Kokotel Bangkok Surawongse Staycation</t>
  </si>
  <si>
    <t>โรงแรมโคโค่เทล สุรวงค์ สเตเคชั่น</t>
  </si>
  <si>
    <t>https://web.hungryhub.com/restaurants/kokotel-bangkok-surawongse-staycation</t>
  </si>
  <si>
    <t>Bang Rak, Khlong Toei</t>
  </si>
  <si>
    <t>SEE FAH Future Park Rangsit</t>
  </si>
  <si>
    <t>สีฟ้า ฟิวเจอร์พาร์ครังสิต</t>
  </si>
  <si>
    <t>https://web.hungryhub.com/restaurants/see-fah-future-park-rangsit-bangkok</t>
  </si>
  <si>
    <t>SEE FAH Ramathibodi Hospital (Somdet Thepparat Building)</t>
  </si>
  <si>
    <t>สีฟ้า โรงพยาบาลรามาธิบดี (อาคารสมเด็จเทพรัตน์ฯ)</t>
  </si>
  <si>
    <t>https://web.hungryhub.com/restaurants/see-fah-ramathibodi-hospital-somdet-thepparat-building-bangkok-thailand</t>
  </si>
  <si>
    <t>SEE FAH Mega Bangna</t>
  </si>
  <si>
    <t>สีฟ้า เมกาบางนา</t>
  </si>
  <si>
    <t>https://web.hungryhub.com/restaurants/see-fah-mega-bangna-bangkok-thailand</t>
  </si>
  <si>
    <t>0641433864, 021052216</t>
  </si>
  <si>
    <t>SEE FAH Siam Paragon</t>
  </si>
  <si>
    <t>สีฟ้า สยามพารากอน</t>
  </si>
  <si>
    <t>https://web.hungryhub.com/restaurants/see-fah-siam-paragon-bangkok-thailand</t>
  </si>
  <si>
    <t>SEE FAH The Circle Ratchaphruk</t>
  </si>
  <si>
    <t>สีฟ้า โครงการเดอะเซอร์เคิลราชพฤกษ์</t>
  </si>
  <si>
    <t>https://web.hungryhub.com/restaurants/see-fah-the-circle-ratchaphruk-bangkok-thailand</t>
  </si>
  <si>
    <t>SEE FAH Tesco Lotus Ladprao</t>
  </si>
  <si>
    <t>สีฟ้า เทสโก้ โลตัส ลาดพร้าว</t>
  </si>
  <si>
    <t>https://web.hungryhub.com/restaurants/see-fah-tesco-lotus-ladprao-bangkok-thailand</t>
  </si>
  <si>
    <t>SEE FAH Siam Square Soi 9</t>
  </si>
  <si>
    <t>สีฟ้า สยามสแควร์ซอย 9</t>
  </si>
  <si>
    <t>https://web.hungryhub.com/restaurants/see-fah-siam-square-soi-9-bangkok-thailand</t>
  </si>
  <si>
    <t>River Barge / Silver Waves Sharing Family Menu at Chatrium Hotel Riverside Bangkok</t>
  </si>
  <si>
    <t>https://web.hungryhub.com/restaurants/river-barge-silver-waves-sharing-family-menu-at-chatrium-hotel-riverside-bangkok</t>
  </si>
  <si>
    <t>Dim Sum Cafe Kamala (Phuket)</t>
  </si>
  <si>
    <t>ติ่มซําคาเฟ่ (ภูเก็ต)</t>
  </si>
  <si>
    <t>https://web.hungryhub.com/restaurants/dim-sum-cafe-kamala-phuket</t>
  </si>
  <si>
    <t>Gyu เด้อ</t>
  </si>
  <si>
    <t>Gyu Der</t>
  </si>
  <si>
    <t>https://web.hungryhub.com/restaurants/gyu-bangkok</t>
  </si>
  <si>
    <t>Thai Brasserie By Blue Elephant (Phuket)</t>
  </si>
  <si>
    <t>ไทยบราสเซอรี บลูอีเลฟเฟ่น (ภูเก็ต)</t>
  </si>
  <si>
    <t>https://web.hungryhub.com/restaurants/thai-brasserie-by-blue-elephant-phuket</t>
  </si>
  <si>
    <t>ครกลาวแซ่บอีหลี</t>
  </si>
  <si>
    <t>https://web.hungryhub.com/restaurants/bangkok-thailand-2474</t>
  </si>
  <si>
    <t>Copper Buffet (Delivery) not use</t>
  </si>
  <si>
    <t>https://web.hungryhub.com/restaurants/copper-buffet-delivery-not-use-bangkok</t>
  </si>
  <si>
    <t>4sher Cafe at Kokotel Bangkok Surawongse</t>
  </si>
  <si>
    <t>โฟร์แชร์ คาเฟ่ โรงแรมโคโค่เทล สุรวงค์</t>
  </si>
  <si>
    <t>https://web.hungryhub.com/restaurants/4sher-cafe-at-kokotel-bangkok-surawongse</t>
  </si>
  <si>
    <t>Cheongdam</t>
  </si>
  <si>
    <t>ชองดัม</t>
  </si>
  <si>
    <t>https://web.hungryhub.com/restaurants/cheongdam-bangkok</t>
  </si>
  <si>
    <t>Ruan Mae Louise Rama 9 Alley 20</t>
  </si>
  <si>
    <t>เรือนแม่หลุยส์  พระรามเก้า 41 ซอย 20</t>
  </si>
  <si>
    <t>https://web.hungryhub.com/restaurants/ruan-mae-louise-rama-9-alley-20-bangkok-thailand</t>
  </si>
  <si>
    <t>Ruan Mae Louise Suan Pak 53-Phutthamonthon Sai 2</t>
  </si>
  <si>
    <t>เรือนแม่หลุยส์  สวนผัก53-พุทธมณฑลสาย2</t>
  </si>
  <si>
    <t>https://web.hungryhub.com/restaurants/ruan-mae-louise-suan-pak-53-phutthamonthon-sai-2-bangkok-thailand</t>
  </si>
  <si>
    <t>Octave Rooftop Lounge and Bar Bangkok Marriott not in use</t>
  </si>
  <si>
    <t>อ็อกเทฟ รูฟท็อป เลาจน์ แอนด์ บาร์ @โรงแรมแมริออท not in use</t>
  </si>
  <si>
    <t>https://web.hungryhub.com/restaurants/octave-rooftop-lounge-and-bar-bangkok-marriott-not-in-use-thailand</t>
  </si>
  <si>
    <t>Nikita's Beach Restaurant (Phuket)</t>
  </si>
  <si>
    <t>นิกิต้า บีช เรสเตอรองท์ (ภูเก็ต)</t>
  </si>
  <si>
    <t>https://web.hungryhub.com/restaurants/nikita-s-beach-restaurant-phuket</t>
  </si>
  <si>
    <t>Mae Khlong Seafood (Phuket)</t>
  </si>
  <si>
    <t>แม่คล่องซีฟู้ด (ภูเก็ต)</t>
  </si>
  <si>
    <t>https://web.hungryhub.com/restaurants/mae-khlong-seafood-phuket</t>
  </si>
  <si>
    <t>Carlton Hotel Bangkok Sukhumvit Staycation</t>
  </si>
  <si>
    <t>โรงแรมคาร์ลตัน กรุงเทพ สุขุมวิท สเตเคชั่น</t>
  </si>
  <si>
    <t>https://web.hungryhub.com/restaurants/carlton-hotel-bangkok-sukhumvit-staycation</t>
  </si>
  <si>
    <t>Flip Side Restaurant (Phuket)</t>
  </si>
  <si>
    <t>https://web.hungryhub.com/restaurants/flip-side-restaurant-phuket</t>
  </si>
  <si>
    <t>After You Bangkok Hospital</t>
  </si>
  <si>
    <t>อาฟเตอร์ยู โรงพยาบาลกรุงเทพ</t>
  </si>
  <si>
    <t>https://web.hungryhub.com/restaurants/after-you-bangkok-hospital</t>
  </si>
  <si>
    <t>The Monttra Staycation (Pattaya)</t>
  </si>
  <si>
    <t>เดอะ มนต์ตรา พัทยา สเตเคชั่น</t>
  </si>
  <si>
    <t>https://web.hungryhub.com/restaurants/the-monttra-staycation-pattaya</t>
  </si>
  <si>
    <t>https://web.hungryhub.com/restaurants/not-use-bangkok-thailand-2492</t>
  </si>
  <si>
    <t>https://web.hungryhub.com/restaurants/not-use-pattaya</t>
  </si>
  <si>
    <t>The Cavalry Club</t>
  </si>
  <si>
    <t>เดอะแคฟวาลรีคลับ</t>
  </si>
  <si>
    <t>https://web.hungryhub.com/restaurants/the-cavalry-club-bangkok</t>
  </si>
  <si>
    <t>Hoshi Japanese Rama 9 Soi 49</t>
  </si>
  <si>
    <t>โฮชิ พระราม 9 ซอย 49</t>
  </si>
  <si>
    <t>https://web.hungryhub.com/restaurants/hoshi-japanese-rama-9-soi-49-bangkok-thailand</t>
  </si>
  <si>
    <t>รโหฐาน</t>
  </si>
  <si>
    <t>https://web.hungryhub.com/restaurants/bangkok-thailand-2496</t>
  </si>
  <si>
    <t>Hoshi Japanese Riverside Plaza</t>
  </si>
  <si>
    <t>โฮชิ ริเวอร์ไซด์พลาซ่า</t>
  </si>
  <si>
    <t>https://web.hungryhub.com/restaurants/hoshi-japanese-riverside-plaza-bangkok-thailand</t>
  </si>
  <si>
    <t>Hoshi Japanese Bang Na-Trat 29</t>
  </si>
  <si>
    <t>โฮชิ บางนา-ตราด 29</t>
  </si>
  <si>
    <t>https://web.hungryhub.com/restaurants/hoshi-japanese-bang-na-trat-29-bangkok-thailand</t>
  </si>
  <si>
    <t>Hoshi Japanese Central Rama 3</t>
  </si>
  <si>
    <t>โฮชิ เซ็นทรัลพระราม 3</t>
  </si>
  <si>
    <t>https://web.hungryhub.com/restaurants/hoshi-japanese-central-rama-3-bangkok-thailand</t>
  </si>
  <si>
    <t>Olim House Cafe &amp; Wines (Chonburi)</t>
  </si>
  <si>
    <t>https://web.hungryhub.com/restaurants/olim-house-cafe-wines-chonburi-pattaya</t>
  </si>
  <si>
    <t>Hoshi Japanese Singha Complex</t>
  </si>
  <si>
    <t>โฮชิ สิงห์คอมเพล็กซ์</t>
  </si>
  <si>
    <t>https://web.hungryhub.com/restaurants/hoshi-japanese-singha-complex-bangkok-thailand-2501</t>
  </si>
  <si>
    <t>Hoshi Japanese Whizdom 101</t>
  </si>
  <si>
    <t>โฮชิ วิสซ์ดอม 101</t>
  </si>
  <si>
    <t>https://web.hungryhub.com/restaurants/hoshi-japanese-whizdom-101-bangkok</t>
  </si>
  <si>
    <t>Hoshi Japanese Central Rama 2</t>
  </si>
  <si>
    <t>โฮชิ เซ็นทรัลพระราม 2</t>
  </si>
  <si>
    <t>https://web.hungryhub.com/restaurants/hoshi-japanese-central-rama-2-bangkok-thailand</t>
  </si>
  <si>
    <t>Hoshi Japanese Central PinKlao</t>
  </si>
  <si>
    <t>โฮชิ เซ็นทรัลปิ่นเกล้า</t>
  </si>
  <si>
    <t>https://web.hungryhub.com/restaurants/hoshi-japanese-central-pinklao-bangkok</t>
  </si>
  <si>
    <t>Ruscello Café &amp; Pizza Steak Pasta Wine Beer (Chonburi)</t>
  </si>
  <si>
    <t>รัสเซลโล่ คาเฟ่ &amp; พิซซ่า สเต็ก พาสต้า ไวน์ เบียร์ (ชลบุรี)</t>
  </si>
  <si>
    <t>https://web.hungryhub.com/restaurants/ruscello-cafe-pizza-steak-pasta-wine-beer-chonburi-pattaya</t>
  </si>
  <si>
    <t>View Ang House Café (Pattaya)</t>
  </si>
  <si>
    <t>วิวอ่างเฮ้าส์คาเฟ่ (พัทยา)</t>
  </si>
  <si>
    <t>https://web.hungryhub.com/restaurants/view-ang-house-cafe-pattaya</t>
  </si>
  <si>
    <t>After You Central Ladprao</t>
  </si>
  <si>
    <t>อาฟเตอร์ยู เซ็นทรัลลาดพร้าว</t>
  </si>
  <si>
    <t>https://web.hungryhub.com/restaurants/after-you-central-ladprao-bangkok-thailand</t>
  </si>
  <si>
    <t>204 Bistro Swissotel Bangkok Ratchada (do not use)</t>
  </si>
  <si>
    <t>204 บิสโทร โรงแรมสวิสโฮเต็ล กรุงเทพฯ รัชดา</t>
  </si>
  <si>
    <t>https://web.hungryhub.com/restaurants/204-bistro-swissotel-bangkok-ratchada-do-not-use</t>
  </si>
  <si>
    <t>Istanbul Restaurant (Phuket)</t>
  </si>
  <si>
    <t>อิสตันบูล เรสเตอรอง (ภูเก็ต)</t>
  </si>
  <si>
    <t>https://web.hungryhub.com/restaurants/istanbul-restaurant-phuket</t>
  </si>
  <si>
    <t>Turkish, Middle Eastern</t>
  </si>
  <si>
    <t>Terrace Grill Dewa Resort (Phuket)</t>
  </si>
  <si>
    <t>เทอเรส กริลล์ เดวาภูเก็ตรีสอร์ท</t>
  </si>
  <si>
    <t>https://web.hungryhub.com/restaurants/terrace-grill-dewa-resort-phuket</t>
  </si>
  <si>
    <t>The Glassroom</t>
  </si>
  <si>
    <t>เดอะ กลาสรูม</t>
  </si>
  <si>
    <t>https://web.hungryhub.com/restaurants/the-glassroom-bangkok</t>
  </si>
  <si>
    <t>Golden Tulip Pattaya Beach Resort Staycation</t>
  </si>
  <si>
    <t>โกลเด้น ทิวลิป พัทยา บีช รีสอร์ท สเตเคชั่น</t>
  </si>
  <si>
    <t>https://web.hungryhub.com/restaurants/golden-tulip-pattaya-beach-resort-staycation</t>
  </si>
  <si>
    <t>Ma Sab</t>
  </si>
  <si>
    <t>มาแซ่บ</t>
  </si>
  <si>
    <t>https://web.hungryhub.com/restaurants/ma-sab-bangkok</t>
  </si>
  <si>
    <t>(No Use) Xin Tian Di Crowne Plaza Bangkok Lumpini Park</t>
  </si>
  <si>
    <t>(No Use) ซิน เทียน ตี้ โรงแรมคราวน์ พลาซ่า กรุงเทพฯ ลุมพินี พาร์ค</t>
  </si>
  <si>
    <t>https://web.hungryhub.com/restaurants/no-use-xin-tian-di-crowne-plaza-bangkok-lumpini-park</t>
  </si>
  <si>
    <t>The Coffee Club Beach Point Phuket</t>
  </si>
  <si>
    <t>เดอะ คอฟฟี่ คลับ บีชพ๊อยท์ ภูเก็ต</t>
  </si>
  <si>
    <t>https://web.hungryhub.com/restaurants/the-coffee-club-beach-point-phuket</t>
  </si>
  <si>
    <t>PT Steakhouse x Metz Pratunam Hotel</t>
  </si>
  <si>
    <t>https://web.hungryhub.com/restaurants/pt-steakhouse-x-metz-pratunam-hotel-bangkok</t>
  </si>
  <si>
    <t>Hyatt Regency Bangkok Sukhumvit Staycation</t>
  </si>
  <si>
    <t>ไฮแอทรีเจนซี่กรุงเทพสุขุมวิท สเตเคชั่น</t>
  </si>
  <si>
    <t>https://web.hungryhub.com/restaurants/hyatt-regency-bangkok-sukhumvit-staycation</t>
  </si>
  <si>
    <t>SEE FAH Bang Pho</t>
  </si>
  <si>
    <t>สีฟ้า บางโพ</t>
  </si>
  <si>
    <t>https://web.hungryhub.com/restaurants/see-fah-bang-pho-bangkok</t>
  </si>
  <si>
    <t>Shabu Indy Phuket (Thalang)</t>
  </si>
  <si>
    <t>ชาบูอินดี้ ภูเก็ต (สาขาถลาง)</t>
  </si>
  <si>
    <t>https://web.hungryhub.com/restaurants/shabu-indy-phuket-thalang</t>
  </si>
  <si>
    <t>Shabu Indy Phuket</t>
  </si>
  <si>
    <t>ชาบูอินดี้ ภูเก็ต</t>
  </si>
  <si>
    <t>https://web.hungryhub.com/restaurants/shabu-indy-phuket</t>
  </si>
  <si>
    <t>PenLaos (KhaoYai)</t>
  </si>
  <si>
    <t>เป็นลาว (เขาใหญ่)</t>
  </si>
  <si>
    <t>https://web.hungryhub.com/restaurants/penlaos-khaoyai-khao-yai</t>
  </si>
  <si>
    <t>Groove Evening</t>
  </si>
  <si>
    <t>กรู๊ฟอิฟนิ่ง</t>
  </si>
  <si>
    <t>https://web.hungryhub.com/restaurants/groove-evening-bangkok</t>
  </si>
  <si>
    <t>โรงอาหาร IJTT</t>
  </si>
  <si>
    <t>IJTT</t>
  </si>
  <si>
    <t>https://web.hungryhub.com/restaurants/ijtt-bangkok</t>
  </si>
  <si>
    <t>S’amuser Bangkok Rooftop</t>
  </si>
  <si>
    <t>ซามูเซ่ แบงค็อก รูฟท็อป</t>
  </si>
  <si>
    <t>https://web.hungryhub.com/restaurants/s-amuser-bangkok-rooftop</t>
  </si>
  <si>
    <t>Wah Lok Cantonese Restaurant at Carlton Hotel</t>
  </si>
  <si>
    <t>https://web.hungryhub.com/restaurants/wah-lok-cantonese-restaurant-at-carlton-hotel-bangkok</t>
  </si>
  <si>
    <t>Eat Out with MBV Month - TH X Hungry Hub (MAY to JUNE)</t>
  </si>
  <si>
    <t>https://web.hungryhub.com/restaurants/eat-out-with-mbv-month-th-x-hungry-hub-may-to-june-phuket</t>
  </si>
  <si>
    <t>Maojaad Cafe</t>
  </si>
  <si>
    <t>เมาจ้าดดด ข้าวหน้าเนื้อวากิว เนื้อย่าง</t>
  </si>
  <si>
    <t>https://web.hungryhub.com/restaurants/maojaad-cafe-bangkok</t>
  </si>
  <si>
    <t>Rang Mahal dont use</t>
  </si>
  <si>
    <t>ราง มาฮาล dont use</t>
  </si>
  <si>
    <t>https://web.hungryhub.com/restaurants/rang-mahal-dont-use-bangkok</t>
  </si>
  <si>
    <t>Imaroisoi 5</t>
  </si>
  <si>
    <t>อิ่มอร่อยซอย5</t>
  </si>
  <si>
    <t>https://web.hungryhub.com/restaurants/imaroisoi-5-bangkok</t>
  </si>
  <si>
    <t>https://web.hungryhub.com/restaurants/audrey-cafe-esplanade-bangkok</t>
  </si>
  <si>
    <t>HUGE Cafe and Bistro (Chonburi)</t>
  </si>
  <si>
    <t>HUGE Cafe and Bistro (ชลบุรี)</t>
  </si>
  <si>
    <t>https://web.hungryhub.com/restaurants/huge-cafe-and-bistro-chonburi-pattaya</t>
  </si>
  <si>
    <t>Fallabella River Front @Icon Siam dont use</t>
  </si>
  <si>
    <t>ฟาลาเบลล่า ริเวอร์ ฟร้อนท์ ไอคอนสยาม dont use</t>
  </si>
  <si>
    <t>https://web.hungryhub.com/restaurants/fallabella-river-front-icon-siam-dont-use-bangkok</t>
  </si>
  <si>
    <t>Kiku Omakase at Lancaster Bangkok</t>
  </si>
  <si>
    <t>คิขุ โอมากาเสะ โรงแรมแลงคาสเตอร์ กรุงเทพ</t>
  </si>
  <si>
    <t>https://web.hungryhub.com/restaurants/kiku-omakase-at-lancaster-bangkok</t>
  </si>
  <si>
    <t>Huai Kwang, Petchaburi</t>
  </si>
  <si>
    <t>Aladin Sushi &amp; Cafe</t>
  </si>
  <si>
    <t>https://web.hungryhub.com/restaurants/aladin-sushi-cafe-bangkok</t>
  </si>
  <si>
    <t>Poldo Italianfood</t>
  </si>
  <si>
    <t>https://web.hungryhub.com/restaurants/poldo-italianfood-bangkok</t>
  </si>
  <si>
    <t>Blu-O Rhythm &amp; Bowl Sukhumvit - Ekkamai (Karaoke)</t>
  </si>
  <si>
    <t>บลูโอ ริธึม แอนด์ โบว์ล สุขุมวิท - เอกมัย (Karaoke)</t>
  </si>
  <si>
    <t>https://web.hungryhub.com/restaurants/blu-o-rhythm-bowl-sukhumvit-ekkamai-karaoke-bangkok</t>
  </si>
  <si>
    <t>Blu-O Rhythm &amp; Bowl Esplanade Ratchada (Karaoke)</t>
  </si>
  <si>
    <t>บลูโอ ริธึม แอนด์ โบว์ล เอสพลานาด รัชดา (Karaoke)</t>
  </si>
  <si>
    <t>https://web.hungryhub.com/restaurants/blu-o-rhythm-bowl-esplanade-ratchada-karaoke-bangkok</t>
  </si>
  <si>
    <t>Blu-O Rhythm &amp; Bowl Ratchayothin (Karaoke)</t>
  </si>
  <si>
    <t>บลูโอ ริธึม แอนด์ โบว์ล รัชโยธิน (Karaoke)</t>
  </si>
  <si>
    <t>https://web.hungryhub.com/restaurants/blu-o-rhythm-bowl-ratchayothin-karaoke-bangkok</t>
  </si>
  <si>
    <t>Blu-O Rhythm &amp; Bowl Mega Bangna (Karaoke)</t>
  </si>
  <si>
    <t>บลูโอ ริธึม แอนด์ โบว์ล เมกา บางนา (Karaoke)</t>
  </si>
  <si>
    <t>https://web.hungryhub.com/restaurants/blu-o-rhythm-bowl-mega-bangna-karaoke-bangkok</t>
  </si>
  <si>
    <t>Maven Stylish Hotel Staycation (Hua Hin)</t>
  </si>
  <si>
    <t>โรงแรมเมเว่น สไตลิช โฮเทล สเตเคชั่น(หัวหิน)</t>
  </si>
  <si>
    <t>https://web.hungryhub.com/restaurants/maven-stylish-hotel-staycation-hua-hin</t>
  </si>
  <si>
    <t>Coco Copper Bistro &amp; Beach Bar (Phuket)</t>
  </si>
  <si>
    <t>โคโค่ คอปเปอร์ บิสโทรแอนด์บาร์ (ภูเก็ต)</t>
  </si>
  <si>
    <t>https://web.hungryhub.com/restaurants/coco-copper-bistro-beach-bar-phuket</t>
  </si>
  <si>
    <t>Laem Charoen Mengjai</t>
  </si>
  <si>
    <t>แหลมเจริญ สาขาเหม่งจ๋าย</t>
  </si>
  <si>
    <t>https://web.hungryhub.com/restaurants/laem-charoen-mengjai-bangkok</t>
  </si>
  <si>
    <t>White Orchid River Cruise</t>
  </si>
  <si>
    <t>ไวท์ออร์คิดริเวอร์ครูซ</t>
  </si>
  <si>
    <t>https://web.hungryhub.com/restaurants/white-orchid-river-cruise-bangkok</t>
  </si>
  <si>
    <t>Bittersmith</t>
  </si>
  <si>
    <t>บิทเทอร์สมิท</t>
  </si>
  <si>
    <t>https://web.hungryhub.com/restaurants/bittersmith-bangkok-thailand</t>
  </si>
  <si>
    <t>R-HAAN</t>
  </si>
  <si>
    <t>ร้านอาหาร</t>
  </si>
  <si>
    <t>https://web.hungryhub.com/restaurants/r-haan-bangkok</t>
  </si>
  <si>
    <t>Love Andaman (Phuket)</t>
  </si>
  <si>
    <t>เลิฟ อันดามัน (ภูเก็ต)</t>
  </si>
  <si>
    <t>https://web.hungryhub.com/restaurants/love-andaman-phuket-thailand</t>
  </si>
  <si>
    <t>MAREE Eatery House</t>
  </si>
  <si>
    <t>บ้านมาลี</t>
  </si>
  <si>
    <t>https://web.hungryhub.com/restaurants/maree-eatery-house-bangkok</t>
  </si>
  <si>
    <t>ห้องอาหารแบงค็อก บัลโคนี โรงแรมใบหยก สกาย (อินดอร์โซน)  81st floor</t>
  </si>
  <si>
    <t>Jitprapassorn Restaurant</t>
  </si>
  <si>
    <t>ร้านอาหารบ้านจิตประภัสสร</t>
  </si>
  <si>
    <t>https://web.hungryhub.com/restaurants/jitprapassorn-restaurant-bangkok</t>
  </si>
  <si>
    <t>Mama Pasta Gump's Ari</t>
  </si>
  <si>
    <t>มามาพาสต้า กัมพ์อารีย์</t>
  </si>
  <si>
    <t>https://web.hungryhub.com/restaurants/mama-pasta-gump-s-ari-bangkok</t>
  </si>
  <si>
    <t>Mama Pasta EmQuartier</t>
  </si>
  <si>
    <t>มามาพาสต้า เอ็มควอเทียร์</t>
  </si>
  <si>
    <t>https://web.hungryhub.com/restaurants/mama-pasta-emquartier-bangkok</t>
  </si>
  <si>
    <t>Brighton Grand Hotel Staycation (Pattaya)</t>
  </si>
  <si>
    <t>โรงแรมไบรท์ตัน แกรนด์ สเตเคชั่น พัทยา</t>
  </si>
  <si>
    <t>https://web.hungryhub.com/restaurants/brighton-grand-hotel-staycation-pattaya</t>
  </si>
  <si>
    <t>Laem Charoen Seafood Ramintra</t>
  </si>
  <si>
    <t>แหลมเจริญ รามอินทรา</t>
  </si>
  <si>
    <t>https://web.hungryhub.com/restaurants/laem-charoen-seafood-ramintra-bangkok-thailand</t>
  </si>
  <si>
    <t>Laem Charoen CentralWorld</t>
  </si>
  <si>
    <t>แหลมเจริญ เซ็นทรัลเวิลด์</t>
  </si>
  <si>
    <t>https://web.hungryhub.com/restaurants/laem-charoen-centralworld-bangkok-thailand</t>
  </si>
  <si>
    <t>Laem Charoen Central KhonKaen</t>
  </si>
  <si>
    <t>แหลมเจริญ เซ็นทรัลขอนแก่น</t>
  </si>
  <si>
    <t>https://web.hungryhub.com/restaurants/laem-charoen-central-khonkaen-bangkok-thailand</t>
  </si>
  <si>
    <t>Laem Charoen Paradise Park</t>
  </si>
  <si>
    <t>แหลมเจริญซีฟู้ด สาขาพาราไดซ์พาร์ค</t>
  </si>
  <si>
    <t>https://web.hungryhub.com/restaurants/laem-charoen-paradise-park-bangkok-thailand-2564</t>
  </si>
  <si>
    <t>https://web.hungryhub.com/restaurants/not-use-bangkok-thailand-2565</t>
  </si>
  <si>
    <t>Laem Charoen Siam Paragon</t>
  </si>
  <si>
    <t>แหลมเจริญ สยามพารากอน</t>
  </si>
  <si>
    <t>https://web.hungryhub.com/restaurants/laem-charoen-siam-paragon-bangkok</t>
  </si>
  <si>
    <t>Fire Chilli Bang Kae</t>
  </si>
  <si>
    <t>ไฟร์ ชิลลี่ บางแค</t>
  </si>
  <si>
    <t>https://web.hungryhub.com/restaurants/fire-chilli-bang-kae-bangkok</t>
  </si>
  <si>
    <t>Laem Charoen Fashion Island</t>
  </si>
  <si>
    <t>แหลมเจริญ แฟชั่นไอส์แลนด์</t>
  </si>
  <si>
    <t>https://web.hungryhub.com/restaurants/laem-charoen-fashion-island-bangkok</t>
  </si>
  <si>
    <t>Laem Charoen Mega Bangna</t>
  </si>
  <si>
    <t>แหลมเจริญ เมกาบางนา</t>
  </si>
  <si>
    <t>https://web.hungryhub.com/restaurants/laem-charoen-mega-bangna-bangkok</t>
  </si>
  <si>
    <t>Laem Charoen Robinson Lat Krabang</t>
  </si>
  <si>
    <t>แหลมเจริญ โรบินสันลาดกระบัง</t>
  </si>
  <si>
    <t>https://web.hungryhub.com/restaurants/laem-charoen-robinson-lat-krabang-bangkok</t>
  </si>
  <si>
    <t>Laem Charoen The Mall Ngamwongwan</t>
  </si>
  <si>
    <t>แหลมเจริญ เดอะมอลล์งามวงศ์วาน</t>
  </si>
  <si>
    <t>https://web.hungryhub.com/restaurants/laem-charoen-the-mall-ngamwongwan-bangkok</t>
  </si>
  <si>
    <t>Laem Charoen Central Chaengwattana</t>
  </si>
  <si>
    <t>แหลมเจริญ เซ็นทรัลแจ้งวัฒนะ</t>
  </si>
  <si>
    <t>https://web.hungryhub.com/restaurants/laem-charoen-central-chaengwattana-bangkok</t>
  </si>
  <si>
    <t>Laem Charoen Central Village</t>
  </si>
  <si>
    <t>แหลมเจริญ เซ็นทรัลวิลเลจ</t>
  </si>
  <si>
    <t>https://web.hungryhub.com/restaurants/laem-charoen-central-village-bangkok</t>
  </si>
  <si>
    <t>Laem Charoen Central Rama 9</t>
  </si>
  <si>
    <t>แหลมเจริญ เซ็นทรัลพระราม 9</t>
  </si>
  <si>
    <t>https://web.hungryhub.com/restaurants/laem-charoen-central-rama-9-bangkok</t>
  </si>
  <si>
    <t>Laem Charoen Central Rama 3</t>
  </si>
  <si>
    <t>แหลมเจริญ เซ็นทรัลพระราม 3</t>
  </si>
  <si>
    <t>https://web.hungryhub.com/restaurants/laem-charoen-central-rama-3-bangkok</t>
  </si>
  <si>
    <t>Laem Charoen EmQuartier</t>
  </si>
  <si>
    <t>แหลมเจริญ เอ็มควอเทียร์</t>
  </si>
  <si>
    <t>https://web.hungryhub.com/restaurants/laem-charoen-emquartier-bangkok</t>
  </si>
  <si>
    <t>Laem Charoen The Mall Bangkapi do not use</t>
  </si>
  <si>
    <t>แหลมเจริญ เดอะมอลล์บางกะปิ do not use</t>
  </si>
  <si>
    <t>https://web.hungryhub.com/restaurants/laem-charoen-the-mall-bangkapi-do-not-use-bangkok</t>
  </si>
  <si>
    <t>Laem Charoen Future Park Rangsit</t>
  </si>
  <si>
    <t>แหลมเจริญ ฟิวเจอร์พาร์ครังสิต</t>
  </si>
  <si>
    <t>https://web.hungryhub.com/restaurants/laem-charoen-future-park-rangsit-bangkok</t>
  </si>
  <si>
    <t>Laem Charoen Central Rama 2</t>
  </si>
  <si>
    <t>แหลมเจริญ เซ็นทรัลพระราม 2</t>
  </si>
  <si>
    <t>https://web.hungryhub.com/restaurants/laem-charoen-central-rama-2-bangkok</t>
  </si>
  <si>
    <t>Laem Charoen Central Chiang Mai Airport</t>
  </si>
  <si>
    <t>แหลมเจริญ เซ็นทรัลเชียงใหม่ แอร์พอร์ต</t>
  </si>
  <si>
    <t>https://web.hungryhub.com/restaurants/laem-charoen-central-chiang-mai-airport</t>
  </si>
  <si>
    <t>Laem Charoen Central Bangna</t>
  </si>
  <si>
    <t>แหลมเจริญ เซ็นทรัลบางนา</t>
  </si>
  <si>
    <t>https://web.hungryhub.com/restaurants/laem-charoen-central-bangna-bangkok</t>
  </si>
  <si>
    <t>Laem Charoen The Mall Korat</t>
  </si>
  <si>
    <t>แหลมเจริญซีฟู้ด เดอะมอลล์ โคราช</t>
  </si>
  <si>
    <t>https://web.hungryhub.com/restaurants/laem-charoen-the-mall-korat-bangkok</t>
  </si>
  <si>
    <t>Laem Charoen Central Eastville</t>
  </si>
  <si>
    <t>แหลมเจริญ เซ็นทรัล อีสต์วิลล์</t>
  </si>
  <si>
    <t>https://web.hungryhub.com/restaurants/laem-charoen-central-eastville-bangkok</t>
  </si>
  <si>
    <t>Laem Charoen Central Westgate</t>
  </si>
  <si>
    <t>แหลมเจริญ เซ็นทรัลเวสต์เกต</t>
  </si>
  <si>
    <t>https://web.hungryhub.com/restaurants/laem-charoen-central-westgate-bangkok</t>
  </si>
  <si>
    <t>Laem Charoen Central Pinklao</t>
  </si>
  <si>
    <t>แหลมเจริญ เซ็นทรัลปิ่นเกล้า</t>
  </si>
  <si>
    <t>https://web.hungryhub.com/restaurants/laem-charoen-central-pinklao-bangkok</t>
  </si>
  <si>
    <t>Laem Charoen Iconsiam</t>
  </si>
  <si>
    <t>แหลมเจริญ ไอคอนสยาม</t>
  </si>
  <si>
    <t>https://web.hungryhub.com/restaurants/laem-charoen-iconsiam-bangkok</t>
  </si>
  <si>
    <t>Laem Charoen Central Festival Chiang Mai</t>
  </si>
  <si>
    <t>แหลมเจริญ เซ็นทรัลเฟสติวัล เชียงใหม่</t>
  </si>
  <si>
    <t>https://web.hungryhub.com/restaurants/laem-charoen-central-festival-chiang-mai</t>
  </si>
  <si>
    <t>Laem Charoen Central Plaza Udon Thani</t>
  </si>
  <si>
    <t>แหลมเจริญ เซ็นทรัลพลาซา อุดรธานี</t>
  </si>
  <si>
    <t>https://web.hungryhub.com/restaurants/laem-charoen-central-plaza-udon-thani-bangkok</t>
  </si>
  <si>
    <t>Laem Charoen Silom Complex</t>
  </si>
  <si>
    <t>แหลมเจริญ สีลมคอมเพล็กซ์</t>
  </si>
  <si>
    <t>https://web.hungryhub.com/restaurants/laem-charoen-silom-complex-bangkok</t>
  </si>
  <si>
    <t>Laem Charoen Central Ladprao</t>
  </si>
  <si>
    <t>แหลมเจริญ เซ็นทรัลลาดพร้าว</t>
  </si>
  <si>
    <t>https://web.hungryhub.com/restaurants/laem-charoen-central-ladprao-bangkok-thailand</t>
  </si>
  <si>
    <t>Da Noi Italiano Ristorante &amp; Bar</t>
  </si>
  <si>
    <t>ดานอย ร้านอาหารอิตาเลียนและบาร์</t>
  </si>
  <si>
    <t>https://web.hungryhub.com/restaurants/da-noi-italiano-ristorante-bar-bangkok</t>
  </si>
  <si>
    <t>The Market Restaurant at Hilton Resort &amp; Spa (Hua Hin)</t>
  </si>
  <si>
    <t>ห้องอาหารเดอะมาร์เก็ต โรงแรมฮิลตัน รีสอร์ท แอนด์ สปา (หัวหิน)</t>
  </si>
  <si>
    <t>https://web.hungryhub.com/restaurants/the-market-restaurant-at-hilton-resort-spa-hua-hin</t>
  </si>
  <si>
    <t>Rainforest Rooftop in Mövenpick Hotel Sukhumvit 15 Bangkok</t>
  </si>
  <si>
    <t>เรนฟอเรสต์ รูฟท็อป บาร์ โรงแรมเมอเวนพิค สุขุมวิท 15 กรุงเทพฯ</t>
  </si>
  <si>
    <t>https://web.hungryhub.com/restaurants/rainforest-rooftop-in-movenpick-hotel-sukhumvit-15-bangkok</t>
  </si>
  <si>
    <t>Amari Staycation (Hua Hin)</t>
  </si>
  <si>
    <t>โรงแรมอมารี สเตเคชั่น (หัวหิน)</t>
  </si>
  <si>
    <t>https://web.hungryhub.com/restaurants/amari-staycation-hua-hin</t>
  </si>
  <si>
    <t>Hua Hin, Khlong Toei</t>
  </si>
  <si>
    <t>LT Fish Restaurant Central Rama 9</t>
  </si>
  <si>
    <t>แอลที ฟิช เรสเตอรองต์ เซ็นทรัลพระราม 9</t>
  </si>
  <si>
    <t>https://web.hungryhub.com/restaurants/lt-fish-restaurant-central-rama-9-bangkok</t>
  </si>
  <si>
    <t>LT Fish Restaurant True 101</t>
  </si>
  <si>
    <t>แอลที ฟิช เรสเตอรองต์ ทรู101</t>
  </si>
  <si>
    <t>https://web.hungryhub.com/restaurants/lt-fish-restaurant-true-101-bangkok</t>
  </si>
  <si>
    <t>Shabutei Premium Buffet</t>
  </si>
  <si>
    <t>ชาบูเทอิ พรีเมี่ยม บุฟเฟ่ต์</t>
  </si>
  <si>
    <t>https://web.hungryhub.com/restaurants/shabutei-premium-buffet-bangkok</t>
  </si>
  <si>
    <t>https://web.hungryhub.com/restaurants/not-use-bangkok-thailand-2605</t>
  </si>
  <si>
    <t>InAzia by Kisso at Sheraton Hua Hin</t>
  </si>
  <si>
    <t>ห้องอาหารอินเอเชีย บาย คิสโสะ เชอราตัน หัวหิน</t>
  </si>
  <si>
    <t>https://web.hungryhub.com/restaurants/inazia-by-kisso-at-sheraton-hua-hin</t>
  </si>
  <si>
    <t>Pullman G Hotel Staycation</t>
  </si>
  <si>
    <t>โรงแรมพูลแมน จี กรุงเทพ สเตเคชั่น</t>
  </si>
  <si>
    <t>https://web.hungryhub.com/restaurants/pullman-g-hotel-staycation-bangkok-thailand</t>
  </si>
  <si>
    <t>Prego by the Beach The Westin Siray Bay (Phuket)</t>
  </si>
  <si>
    <t>เปรโก้บายเดอะบีช เดอะ เวสทิน สิเหร่ เบย์ (ภูเก็ต)</t>
  </si>
  <si>
    <t>https://web.hungryhub.com/restaurants/prego-by-the-beach-the-westin-siray-bay-phuket</t>
  </si>
  <si>
    <t>Blu-O Rhythm &amp; Bowl Sukhumvit - Ekkamai (Bowling)</t>
  </si>
  <si>
    <t>บลูโอ ริธึม แอนด์ โบว์ล สุขุมวิท - เอกมัย (Bowling)</t>
  </si>
  <si>
    <t>https://web.hungryhub.com/restaurants/blu-o-rhythm-bowl-sukhumvit-ekkamai-bowling-bangkok</t>
  </si>
  <si>
    <t>Blu-O Rhythm &amp; Bowl Esplanade Ratchada (Bowling)</t>
  </si>
  <si>
    <t>บลูโอ ริธึม แอนด์ โบว์ล เอสพลานาดรัชดา (Bowling)</t>
  </si>
  <si>
    <t>https://web.hungryhub.com/restaurants/blu-o-rhythm-bowl-esplanade-ratchada-bowling-bangkok</t>
  </si>
  <si>
    <t>Blu-O Rhythm &amp; Bowl Mega Bangna (Bowling)</t>
  </si>
  <si>
    <t>บลูโอ ริธึม แอนด์ โบว์ล เมกาบางนา (Bowling)</t>
  </si>
  <si>
    <t>https://web.hungryhub.com/restaurants/blu-o-rhythm-bowl-mega-bangna-bowling-bangkok</t>
  </si>
  <si>
    <t>Blu-O Rhythm &amp; Bowl Ratchayothin (Bowling)</t>
  </si>
  <si>
    <t>บลูโอ ริธึม แอนด์ โบว์ล รัชโยธิน (Bowling)</t>
  </si>
  <si>
    <t>https://web.hungryhub.com/restaurants/blu-o-rhythm-bowl-ratchayothin-bowling-bangkok-thailand</t>
  </si>
  <si>
    <t>Bayview Indian Restobar (Phuket)</t>
  </si>
  <si>
    <t>https://web.hungryhub.com/restaurants/bayview-indian-restobar-phuket</t>
  </si>
  <si>
    <t>Savoey Mercury Ville Chidlom</t>
  </si>
  <si>
    <t>เสวย เมอร์คิวรี่ วิลล์ ชิดลม</t>
  </si>
  <si>
    <t>https://web.hungryhub.com/restaurants/savoey-mercury-ville-chidlom-bangkok</t>
  </si>
  <si>
    <t>Shiok! Shiok!</t>
  </si>
  <si>
    <t>โช๊ค! โช๊ค!</t>
  </si>
  <si>
    <t>https://web.hungryhub.com/restaurants/shiok-shiok-bangkok</t>
  </si>
  <si>
    <t>After You Phatthanakan (Head Office)</t>
  </si>
  <si>
    <t>อาฟเตอร์ยู พัฒนาการ (สำนักงานใหญ่)</t>
  </si>
  <si>
    <t>https://web.hungryhub.com/restaurants/after-you-phatthanakan-head-office-bangkok</t>
  </si>
  <si>
    <t>Donz BBQ Buffet</t>
  </si>
  <si>
    <t>https://web.hungryhub.com/restaurants/donz-bbq-buffet-bangkok</t>
  </si>
  <si>
    <t>Sala Thai Restaurant (Samui)</t>
  </si>
  <si>
    <t>ร้านอาหารศาลาไทย (สมุย)</t>
  </si>
  <si>
    <t>https://web.hungryhub.com/restaurants/sala-thai-restaurant-samui-koh-samui</t>
  </si>
  <si>
    <t>Gallery Cafe Cherng Talay (Phuket)</t>
  </si>
  <si>
    <t>แกลลอรี่ คาเฟ่ เชิงทะเล (ภูเก็ต)</t>
  </si>
  <si>
    <t>https://web.hungryhub.com/restaurants/gallery-cafe-cherng-talay-phuket</t>
  </si>
  <si>
    <t>Hidden Square Bistro &amp; Rooftop Bar</t>
  </si>
  <si>
    <t>ฮิดเด้น สแควร์ บิสโตร แอนด์ รูฟท็อปบาร์</t>
  </si>
  <si>
    <t>https://web.hungryhub.com/restaurants/hidden-square-bistro-rooftop-bar-bangkok</t>
  </si>
  <si>
    <t>Prime Burger Sukhumvit</t>
  </si>
  <si>
    <t>ไพร์ม เบอร์เกอร์ สุขุมวิท</t>
  </si>
  <si>
    <t>https://web.hungryhub.com/restaurants/prime-burger-sukhumvit-bangkok</t>
  </si>
  <si>
    <t>Little Red Oven Haus Sathorn 11</t>
  </si>
  <si>
    <t>ลิตเติ้ล เรด โอเวน เฮาส์ สาทร 11</t>
  </si>
  <si>
    <t>https://web.hungryhub.com/restaurants/little-red-oven-haus-sathorn-11-bangkok</t>
  </si>
  <si>
    <t>Ruan Mae Louise The Paseo Park Kanchanaphisek</t>
  </si>
  <si>
    <t>เรือนแม่หลุยส์  พาซิโอพาร์ค กาญจนาภิเษก</t>
  </si>
  <si>
    <t>https://web.hungryhub.com/restaurants/ruan-mae-louise-the-paseo-park-kanchanaphisek-bangkok</t>
  </si>
  <si>
    <t>Bubbles Restaurant at Grand Mercure Patong (Phuket)</t>
  </si>
  <si>
    <t>ห้องอาหารบับเบิ้ล แอท แกรนด์ เมอร์เคียว ป่าตอง (ภูเก็ต)</t>
  </si>
  <si>
    <t>https://web.hungryhub.com/restaurants/bubbles-restaurant-at-grand-mercure-patong-phuket</t>
  </si>
  <si>
    <t>Alangkarn Sushi Rama 2</t>
  </si>
  <si>
    <t>อลังการซูชิ พระราม2</t>
  </si>
  <si>
    <t>https://web.hungryhub.com/restaurants/alangkarn-sushi-rama-2-bangkok</t>
  </si>
  <si>
    <t>Alangkarn Sushi Big C Suksawat</t>
  </si>
  <si>
    <t>อลังการซูชิ บิ๊กซีสุขสวัสดิ์</t>
  </si>
  <si>
    <t>https://web.hungryhub.com/restaurants/alangkarn-sushi-big-c-suksawat-bangkok</t>
  </si>
  <si>
    <t>[No Use] Pullman G Hotel Staycation</t>
  </si>
  <si>
    <t>[No Use] โรงแรมพูลแมน จี กรุงเทพ สเตเคชั่น</t>
  </si>
  <si>
    <t>https://web.hungryhub.com/restaurants/no-use-pullman-g-hotel-staycation-bangkok</t>
  </si>
  <si>
    <t>Dusit Suites Hotel Ratchadamri Staycation</t>
  </si>
  <si>
    <t>ดุสิต สวีท ราชดำริ สเตเคชั่น</t>
  </si>
  <si>
    <t>https://web.hungryhub.com/restaurants/dusit-suites-hotel-ratchadamri-staycation-bangkok</t>
  </si>
  <si>
    <t>https://web.hungryhub.com/restaurants/not-use-bangkok-thailand-2637</t>
  </si>
  <si>
    <t>The Grounders</t>
  </si>
  <si>
    <t>เดอะ กราวน์เดอร์</t>
  </si>
  <si>
    <t>https://web.hungryhub.com/restaurants/the-grounders-bangkok-thailand</t>
  </si>
  <si>
    <t>https://web.hungryhub.com/restaurants/the-grounders-bangkok</t>
  </si>
  <si>
    <t>Passione Italian ARGENTINEAN restaurant and Cafe (Phuket)</t>
  </si>
  <si>
    <t>https://web.hungryhub.com/restaurants/passione-italian-argentinean-restaurant-and-cafe-phuket</t>
  </si>
  <si>
    <t>I Do Cafe</t>
  </si>
  <si>
    <t>ไอดูคาเฟ่</t>
  </si>
  <si>
    <t>https://web.hungryhub.com/restaurants/i-do-cafe-bangkok</t>
  </si>
  <si>
    <t>Seoul Garden CentralWorld</t>
  </si>
  <si>
    <t>โซล การ์เด้น เซ็นทรัลเวิลด์</t>
  </si>
  <si>
    <t>https://web.hungryhub.com/restaurants/seoul-garden-centralworld-bangkok</t>
  </si>
  <si>
    <t>Lelawadee Restaurant Mövenpick Hotel Sukhumvit 15 Bangkok</t>
  </si>
  <si>
    <t>ห้องอาหารลีลาวดี โรงแรมเมอเวนพิค สุขุมวิท 15 กรุงเทพฯ</t>
  </si>
  <si>
    <t>https://web.hungryhub.com/restaurants/lelawadee-restaurant-movenpick-hotel-sukhumvit-15-bangkok</t>
  </si>
  <si>
    <t>IL Mare Restaurant</t>
  </si>
  <si>
    <t>ร้านอิลมาเร่</t>
  </si>
  <si>
    <t>https://web.hungryhub.com/restaurants/il-mare-restaurant-bangkok</t>
  </si>
  <si>
    <t>rongpak90s</t>
  </si>
  <si>
    <t>โรงพัก90s</t>
  </si>
  <si>
    <t>https://web.hungryhub.com/restaurants/rongpak90s-bangkok</t>
  </si>
  <si>
    <t>Potion Essential Sathupradit 6</t>
  </si>
  <si>
    <t>โพชั่นเอสเซนเชียล สาธุประดิษฐ์ 6</t>
  </si>
  <si>
    <t>https://web.hungryhub.com/restaurants/potion-essential-sathupradit-6-bangkok</t>
  </si>
  <si>
    <t>Salad Factory The Mall Ngamwongwan</t>
  </si>
  <si>
    <t>สลัด แฟคตอรี่ เดอะมอลล์งามวงศ์วาน</t>
  </si>
  <si>
    <t>https://web.hungryhub.com/restaurants/salad-factory-the-mall-ngamwongwan-bangkok-thailand</t>
  </si>
  <si>
    <t>Contento</t>
  </si>
  <si>
    <t>โรงสำราญ</t>
  </si>
  <si>
    <t>https://web.hungryhub.com/restaurants/contento-bangkok</t>
  </si>
  <si>
    <t>Iron Pan - C.P. Tower 3 Phayathai</t>
  </si>
  <si>
    <t>กระทะเหล็ก - ซี.พี.ทาวเวอร์ 3 พญาไท</t>
  </si>
  <si>
    <t>https://web.hungryhub.com/restaurants/iron-pan-c-p-tower-3-phayathai-bangkok</t>
  </si>
  <si>
    <t>Iron Pan - BB Building Asok</t>
  </si>
  <si>
    <t>กระทะเหล็ก - ตึกบีบี อโศก</t>
  </si>
  <si>
    <t>https://web.hungryhub.com/restaurants/iron-pan-bb-building-asok-bangkok</t>
  </si>
  <si>
    <t>Iron Pan - Sun Tower</t>
  </si>
  <si>
    <t>กระทะเหล็ก - ซันทาวเวอร์</t>
  </si>
  <si>
    <t>https://web.hungryhub.com/restaurants/iron-pan-sun-tower-bangkok</t>
  </si>
  <si>
    <t>Iron Pan - Phloen Chit</t>
  </si>
  <si>
    <t>กระทะเหล็ก - เพลินจิต</t>
  </si>
  <si>
    <t>https://web.hungryhub.com/restaurants/iron-pan-phloen-chit-bangkok-thailand</t>
  </si>
  <si>
    <t>Jiangshabu&amp;Grill</t>
  </si>
  <si>
    <t>เจี่ยงชาบู&amp;กริลล์</t>
  </si>
  <si>
    <t>https://web.hungryhub.com/restaurants/jiangshabu-grill-bangkok</t>
  </si>
  <si>
    <t>Copper Buffet (31 Dec)</t>
  </si>
  <si>
    <t>https://web.hungryhub.com/restaurants/copper-buffet-31-dec-bangkok-thailand-2659</t>
  </si>
  <si>
    <t>One Wine Day Bistro and Wine Cellar</t>
  </si>
  <si>
    <t>https://web.hungryhub.com/restaurants/one-wine-day-bistro-and-wine-cellar-bangkok</t>
  </si>
  <si>
    <t>Zen Koji Restaurant Mandarin Eastville (Pattaya)</t>
  </si>
  <si>
    <t>ร้านอาหารเซนโคจิ แมนดาริน อีสต์วิลล์ (พัทยา)</t>
  </si>
  <si>
    <t>https://web.hungryhub.com/restaurants/zen-koji-restaurant-mandarin-eastville-pattaya</t>
  </si>
  <si>
    <t>https://web.hungryhub.com/restaurants/the-cured-chamber-bangkok</t>
  </si>
  <si>
    <t>M Hotel Staycation (Pattaya)</t>
  </si>
  <si>
    <t>เอ็ม โฮเทล สเตย์เคชั่น (พัทยา)</t>
  </si>
  <si>
    <t>https://web.hungryhub.com/restaurants/m-hotel-staycation-pattaya</t>
  </si>
  <si>
    <t>Alexa Beach Club (Pattaya)</t>
  </si>
  <si>
    <t>อเล็กซ่า บีช คลับ (พัทยา)</t>
  </si>
  <si>
    <t>https://web.hungryhub.com/restaurants/alexa-beach-club-pattaya</t>
  </si>
  <si>
    <t>Chun Dimsum</t>
  </si>
  <si>
    <t>ชุณ ติ่มซำ</t>
  </si>
  <si>
    <t>https://web.hungryhub.com/restaurants/chun-dimsum-bangkok</t>
  </si>
  <si>
    <t>Kee Sky Lounge Rooftop (Phuket)</t>
  </si>
  <si>
    <t>คี สกาย เลานจ์ รูฟท็อป (ภูเก็ต)</t>
  </si>
  <si>
    <t>https://web.hungryhub.com/restaurants/kee-sky-lounge-rooftop-phuket</t>
  </si>
  <si>
    <t>สเตย์บริดจ์ สวีท ทองหล่อ สเตเคชั่น</t>
  </si>
  <si>
    <t>https://web.hungryhub.com/restaurants/staybridge-suites-bangkok-thonglor-staycation</t>
  </si>
  <si>
    <t>Swissotel Bangkok Ratchada Staycation</t>
  </si>
  <si>
    <t>โรงแรมสวิสโฮเต็ล กรุงเทพฯ รัชดา สเตเคชั่น</t>
  </si>
  <si>
    <t>https://web.hungryhub.com/restaurants/swissotel-bangkok-ratchada-staycation</t>
  </si>
  <si>
    <t>Marriott Courtyard Staycation</t>
  </si>
  <si>
    <t>โรงแรม คอร์ท ยาร์ด แมริออท กรุงเทพฯ สเตชั่น</t>
  </si>
  <si>
    <t>https://web.hungryhub.com/restaurants/marriott-courtyard-staycation-bangkok</t>
  </si>
  <si>
    <t>Lifehouse Café &amp; Kitchen (Chachoengsao)</t>
  </si>
  <si>
    <t>ไลฟ์เฮาส์ คาเฟ่ แอนด์ คิทเช่น (ฉะเชิงเทรา)</t>
  </si>
  <si>
    <t>https://web.hungryhub.com/restaurants/lifehouse-cafe-kitchen-chachoengsao-pattaya</t>
  </si>
  <si>
    <t>Dusit Princess Srinakarin Hotel Staycation</t>
  </si>
  <si>
    <t>โรงแรมดุสิต ปริ๊นเซส ศรีนครินทร์ สเตเคชั่น</t>
  </si>
  <si>
    <t>https://web.hungryhub.com/restaurants/dusit-princess-srinakarin-hotel-staycation-bangkok-thailand</t>
  </si>
  <si>
    <t>My Beach Resort Staycation (Phuket)</t>
  </si>
  <si>
    <t>มาย บีช รีสอร์ท สเตย์เคชั่น (ภูเก็ต)</t>
  </si>
  <si>
    <t>https://web.hungryhub.com/restaurants/my-beach-resort-staycation-phuket</t>
  </si>
  <si>
    <t>Bayphere Hotel Staycation (Pattaya)</t>
  </si>
  <si>
    <t>โรงแรม เบย์เฟียร์ สเตเคชั่น (พัทยา)</t>
  </si>
  <si>
    <t>https://web.hungryhub.com/restaurants/bayphere-hotel-staycation-pattaya</t>
  </si>
  <si>
    <t>Dewa Resort &amp; Villas Staycation (Phuket)</t>
  </si>
  <si>
    <t>เดวา รีสอร์ท แอนด์ วิลล่า สเตเคชั่น (ภูเก็ต)</t>
  </si>
  <si>
    <t>https://web.hungryhub.com/restaurants/dewa-resort-villas-staycation-phuket</t>
  </si>
  <si>
    <t>Kodang Namngeo Shabu</t>
  </si>
  <si>
    <t>โกดังน้ำเงี้ยวชาบู</t>
  </si>
  <si>
    <t>https://web.hungryhub.com/restaurants/kodang-namngeo-shabu-bangkok</t>
  </si>
  <si>
    <t>Gram Cafe &amp; Pancakes Krungthep Kreetha</t>
  </si>
  <si>
    <t>แกรม แพนเค้ก กรุงเทพกรีฑา</t>
  </si>
  <si>
    <t>https://web.hungryhub.com/restaurants/gram-cafe-pancakes-krungthep-kreetha-bangkok</t>
  </si>
  <si>
    <t>Nonthaburi Palace</t>
  </si>
  <si>
    <t>นนทบุรี พาเลซ</t>
  </si>
  <si>
    <t>https://web.hungryhub.com/restaurants/nonthaburi-palace-bangkok</t>
  </si>
  <si>
    <t>SALA Restaurant (Phuket)</t>
  </si>
  <si>
    <t>ร้านอาหารศาลา (ภูเก็ต)</t>
  </si>
  <si>
    <t>https://web.hungryhub.com/restaurants/sala-restaurant-phuket</t>
  </si>
  <si>
    <t>HOPS BREWHOUSE</t>
  </si>
  <si>
    <t>ฮอพส์ บรูเฮาส์</t>
  </si>
  <si>
    <t>https://web.hungryhub.com/restaurants/hops-brewhouse-bangkok-thailand-2682</t>
  </si>
  <si>
    <t>24 Cafe &amp; Restaurant</t>
  </si>
  <si>
    <t>ซาวสี่ คาเฟ่ &amp; Restaurant</t>
  </si>
  <si>
    <t>https://web.hungryhub.com/restaurants/24-cafe-restaurant-bangkok</t>
  </si>
  <si>
    <t>Sriyan Tearoom Omakase</t>
  </si>
  <si>
    <t>ศรีย่าน ทีรูม โอมากาเสะ</t>
  </si>
  <si>
    <t>https://web.hungryhub.com/restaurants/sriyan-tearoom-omakase-bangkok</t>
  </si>
  <si>
    <t>BNP Cuisine Reservation</t>
  </si>
  <si>
    <t>https://web.hungryhub.com/restaurants/bnp-cuisine-reservation-bangkok</t>
  </si>
  <si>
    <t>kook@hungryhub.com</t>
  </si>
  <si>
    <t>M3 in FuramaXclusive Asoke</t>
  </si>
  <si>
    <t>เอ็มทรี โรงแรมฟูราม่า เอ๊กซ์คลูซีฟ อโศก กรุงเทพ</t>
  </si>
  <si>
    <t>https://web.hungryhub.com/restaurants/m3-in-furamaxclusive-asoke-bangkok</t>
  </si>
  <si>
    <t>Raita Indian Cuisine</t>
  </si>
  <si>
    <t>ไรตะ ร้านอาหารอินเดียต้นตำหรับ</t>
  </si>
  <si>
    <t>https://web.hungryhub.com/restaurants/raita-indian-cuisine-bangkok</t>
  </si>
  <si>
    <t>Peak Shabu Pannarai Hotel</t>
  </si>
  <si>
    <t>พีค ชาบู โรงแรมพรรณราย</t>
  </si>
  <si>
    <t>https://web.hungryhub.com/restaurants/peak-shabu-pannarai-hotel-bangkok</t>
  </si>
  <si>
    <t>Na Ploenchit Lasalle</t>
  </si>
  <si>
    <t>ณ เพลินจิต ลาซาล</t>
  </si>
  <si>
    <t>https://web.hungryhub.com/restaurants/na-ploenchit-lasalle-bangkok</t>
  </si>
  <si>
    <t>Ohm Cafe</t>
  </si>
  <si>
    <t>โอมคาเฟ่</t>
  </si>
  <si>
    <t>https://web.hungryhub.com/restaurants/ohm-cafe-bangkok</t>
  </si>
  <si>
    <t>I Ba Shabu</t>
  </si>
  <si>
    <t>ไอบ้าชาบู</t>
  </si>
  <si>
    <t>https://web.hungryhub.com/restaurants/i-ba-shabu-bangkok</t>
  </si>
  <si>
    <t>Cape Sienna Gourmet Hotel &amp; Villas Staycation (Phuket)</t>
  </si>
  <si>
    <t>เคป เซียน่า กูร์เมต์ โฮเต็ล แอนด์ วิลล่า สเตเคชั่น(ภูเก็ต)</t>
  </si>
  <si>
    <t>https://web.hungryhub.com/restaurants/cape-sienna-gourmet-hotel-villas-staycation-phuket</t>
  </si>
  <si>
    <t>Apsara Beachfront Resort and Villa Staycation (Phang-nga)</t>
  </si>
  <si>
    <t>อัปสรา บีชฟร้อนท์ รีสอร์ท แอนด์ วิลล่า สเตเคชั่น (พังงา)</t>
  </si>
  <si>
    <t>https://web.hungryhub.com/restaurants/apsara-beachfront-resort-and-villa-staycation-phang-nga-phuket</t>
  </si>
  <si>
    <t>Suuko Wellness &amp; Spa Resort Staycation (Phuket)</t>
  </si>
  <si>
    <t>สุโข เวลเนส แอนด์ สปา รีสอร์ท สเตเคชั่น (ภูเก็ต)</t>
  </si>
  <si>
    <t>https://web.hungryhub.com/restaurants/suuko-wellness-spa-resort-staycation-phuket</t>
  </si>
  <si>
    <t>Casateo Bangkok &amp; Tinto Deli &amp; Wine Shop</t>
  </si>
  <si>
    <t>https://web.hungryhub.com/restaurants/casateo-bangkok-tinto-deli-wine-shop</t>
  </si>
  <si>
    <t>Tontangrak (Rayong)</t>
  </si>
  <si>
    <t>ต้นทางรัก (ระยอง)</t>
  </si>
  <si>
    <t>https://web.hungryhub.com/restaurants/tontangrak-rayong-pattaya</t>
  </si>
  <si>
    <t>Yashima Japanese Restaurant</t>
  </si>
  <si>
    <t>ร้านอาหารญี่ปุ่นยาชิมะ</t>
  </si>
  <si>
    <t>https://web.hungryhub.com/restaurants/yashima-japanese-restaurant-bangkok</t>
  </si>
  <si>
    <t>Sushi San</t>
  </si>
  <si>
    <t>https://web.hungryhub.com/restaurants/sushi-san-bangkok</t>
  </si>
  <si>
    <t>Black Crab by Sea Ped (Phuket)</t>
  </si>
  <si>
    <t>แพเสเป็ด (ภูเก็ต)</t>
  </si>
  <si>
    <t>https://web.hungryhub.com/restaurants/black-crab-by-sea-ped-phuket</t>
  </si>
  <si>
    <t>Skyview Hotel Sukhumvit Soi 24 Staycation (dont use)</t>
  </si>
  <si>
    <t>โรงแรมสกายวิว สุขุมวิท 24 สเตเคชั่น (dont use)</t>
  </si>
  <si>
    <t>https://web.hungryhub.com/restaurants/skyview-hotel-sukhumvit-soi-24-staycation-dont-use-bangkok</t>
  </si>
  <si>
    <t>Beach Coconuts Bowls Bangkok</t>
  </si>
  <si>
    <t>https://web.hungryhub.com/restaurants/beach-coconuts-bowls-bangkok</t>
  </si>
  <si>
    <t>Talad and Chop Chop Avani+ Mai Khao (Phuket)</t>
  </si>
  <si>
    <t>ตลาด - ช้อป ช้อป  โรงแรมอวานี+ ไม้ขาว (ภูเก็ต)</t>
  </si>
  <si>
    <t>https://web.hungryhub.com/restaurants/talad-and-chop-chop-avani-mai-khao-phuket</t>
  </si>
  <si>
    <t>Pak Local Tapas The Commons Thonglor</t>
  </si>
  <si>
    <t>ปาก โลคอล ทาปาส เดอะ คอมมอนส์ ทองหล่อ</t>
  </si>
  <si>
    <t>https://web.hungryhub.com/restaurants/pak-local-tapas-the-commons-thonglor-bangkok</t>
  </si>
  <si>
    <t>Sheraton Hua Hin Resort and Spa Staycation</t>
  </si>
  <si>
    <t>เชอราตัน หัวหิน รีสอร์ทแอนด์สปา สเตเคชั่น</t>
  </si>
  <si>
    <t>https://web.hungryhub.com/restaurants/sheraton-hua-hin-resort-and-spa-staycation</t>
  </si>
  <si>
    <t>How To Restaurant</t>
  </si>
  <si>
    <t>ฮาว ทู เรสเตอรองท์</t>
  </si>
  <si>
    <t>https://web.hungryhub.com/restaurants/how-to-restaurant-bangkok</t>
  </si>
  <si>
    <t>Hotel Indigo Patong Staycation (Phuket)</t>
  </si>
  <si>
    <t>โรงแรมอินดิโก้ สเตเคชั่น (ภูเก็ต)</t>
  </si>
  <si>
    <t>https://web.hungryhub.com/restaurants/hotel-indigo-patong-staycation-phuket</t>
  </si>
  <si>
    <t>Plaratiabta by Somtam Convent</t>
  </si>
  <si>
    <t>ปลาร้าเทียบท่า by ส้มตำคอนแวนต์</t>
  </si>
  <si>
    <t>https://web.hungryhub.com/restaurants/plaratiabta-by-somtam-convent-bangkok</t>
  </si>
  <si>
    <t>The Naka Island (Phuket)</t>
  </si>
  <si>
    <t>เดอะ นาคา ไอแลนด์ ภูเก็ต (ภูเก็ต)</t>
  </si>
  <si>
    <t>https://web.hungryhub.com/restaurants/the-naka-island-phuket</t>
  </si>
  <si>
    <t>Renaissance Resort &amp; Spa Staycation (Samui)</t>
  </si>
  <si>
    <t>เรเนซองส์ รีสอร์ท แอนด์ สปา สเตเคชั่น (สมุย)</t>
  </si>
  <si>
    <t>https://web.hungryhub.com/restaurants/renaissance-resort-spa-staycation-samui-koh-samui</t>
  </si>
  <si>
    <t>02-3099933</t>
  </si>
  <si>
    <t>Khlong Toei, Koh Samui</t>
  </si>
  <si>
    <t>AKRA Collection Layan Staycation (Phuket)</t>
  </si>
  <si>
    <t>อัครา คอลเลคชั่น ลายัน สเตเคชั่น (ภูเก็ต)</t>
  </si>
  <si>
    <t>https://web.hungryhub.com/restaurants/akra-collection-layan-staycation-phuket</t>
  </si>
  <si>
    <t>Khun Aeid Chao Wang &amp; ANYA Cafe</t>
  </si>
  <si>
    <t>คุณเอียดชาววัง &amp; ANYA Cafe</t>
  </si>
  <si>
    <t>https://web.hungryhub.com/restaurants/khun-aeid-chao-wang-anya-cafe-bangkok</t>
  </si>
  <si>
    <t>Beef Express sathon</t>
  </si>
  <si>
    <t>https://web.hungryhub.com/restaurants/beef-express-sathon-bangkok</t>
  </si>
  <si>
    <t>Pike/Pine Open Kitchen And Bake Bar</t>
  </si>
  <si>
    <t>ไพค์ไพน์ โอเพ่นคิทเช่น แอนด์ เบคบาร์</t>
  </si>
  <si>
    <t>https://web.hungryhub.com/restaurants/pike-pine-open-kitchen-and-bake-bar-bangkok</t>
  </si>
  <si>
    <t>Heng Charoen Butchery</t>
  </si>
  <si>
    <t>เฮงเจริญ บุชเชอรี่</t>
  </si>
  <si>
    <t>https://web.hungryhub.com/restaurants/heng-charoen-butchery-bangkok</t>
  </si>
  <si>
    <t>THE BLOC</t>
  </si>
  <si>
    <t>เดอะบล๊อกซ์</t>
  </si>
  <si>
    <t>https://web.hungryhub.com/restaurants/the-bloc-bangkok</t>
  </si>
  <si>
    <t>Chalermburi (Sriracha)</t>
  </si>
  <si>
    <t>เฉลิมบุรี (ศรีราชา)</t>
  </si>
  <si>
    <t>https://web.hungryhub.com/restaurants/chalermburi-sriracha-pattaya</t>
  </si>
  <si>
    <t>tawaNN Restaurant at Renaissance Koh Samui Resort &amp; Spa (Samui)</t>
  </si>
  <si>
    <t>ห้องอาหารตะวัน at Renaissance Koh Samui Resort &amp; Spa (สมุย)</t>
  </si>
  <si>
    <t>https://web.hungryhub.com/restaurants/tawann-restaurant-at-renaissance-koh-samui-resort-spa-samui</t>
  </si>
  <si>
    <t>SandBox at Renaissance Resort &amp; Spa (Phuket)</t>
  </si>
  <si>
    <t>แซนด์บ็อกซ์ โรงแรมเรเนซองส์ รีสอร์ท แอนด์ สปา (ภูเก็ต)</t>
  </si>
  <si>
    <t>https://web.hungryhub.com/restaurants/sandbox-at-renaissance-resort-spa-phuket</t>
  </si>
  <si>
    <t>Mahasamut</t>
  </si>
  <si>
    <t>มาหาสมุทร ตากสิน 12</t>
  </si>
  <si>
    <t>https://web.hungryhub.com/restaurants/mahasamut-bangkok</t>
  </si>
  <si>
    <t>https://web.hungryhub.com/restaurants/not-use-bangkok-thailand-2722</t>
  </si>
  <si>
    <t>Marie Guimar at Wyndham Bangkok Queen Convention Centre</t>
  </si>
  <si>
    <t>มารี กีมาร์</t>
  </si>
  <si>
    <t>https://web.hungryhub.com/restaurants/marie-guimar-at-wyndham-bangkok-queen-convention-centre</t>
  </si>
  <si>
    <t>Mandarin Eastville Staycation (Pattaya)</t>
  </si>
  <si>
    <t>แมนดาริน อีสต์วิลล์ สเตเคชั่น (พัทยา)</t>
  </si>
  <si>
    <t>https://web.hungryhub.com/restaurants/mandarin-eastville-staycation-pattaya</t>
  </si>
  <si>
    <t>Ping's Shark's Fin Surawong</t>
  </si>
  <si>
    <t>ปิงหูฉลาม สุรวงศ์</t>
  </si>
  <si>
    <t>https://web.hungryhub.com/restaurants/ping-s-shark-s-fin-surawong-bangkok</t>
  </si>
  <si>
    <t>Kouen - PTT gas station, Bangna Expressway</t>
  </si>
  <si>
    <t>Kouen - ปั๊มปตท. ทางด่วนบางนาขาเข้า</t>
  </si>
  <si>
    <t>https://web.hungryhub.com/restaurants/kouen-ptt-gas-station-bangna-expressway-bangkok</t>
  </si>
  <si>
    <t>Baraquda - MGallery Staycation (Pattaya)</t>
  </si>
  <si>
    <t>บาราคูด้า - เอ็มแกลเลอรี สเตเคชั่น (พัทยา)</t>
  </si>
  <si>
    <t>https://web.hungryhub.com/restaurants/baraquda-mgallery-staycation-pattaya</t>
  </si>
  <si>
    <t>Vie Ha Long True Digital Park</t>
  </si>
  <si>
    <t>เวียฮาลอง เวียดนามคูซีน ทรูดิจิตอลพาร์ค</t>
  </si>
  <si>
    <t>https://web.hungryhub.com/restaurants/vie-ha-long-true-digital-park-bangkok</t>
  </si>
  <si>
    <t>Dhejavu Cafe by Kokotel Thonglor</t>
  </si>
  <si>
    <t>เดจาวู คาเฟ่ โคโคเทล</t>
  </si>
  <si>
    <t>https://web.hungryhub.com/restaurants/dhejavu-cafe-by-kokotel-thonglor-bangkok</t>
  </si>
  <si>
    <t>Jim's Burger (Ari)</t>
  </si>
  <si>
    <t>จิมเบอร์เกอร์ สาขา อารีย์</t>
  </si>
  <si>
    <t>https://web.hungryhub.com/restaurants/jim-s-burger-ari-bangkok</t>
  </si>
  <si>
    <t>Horizon Pool at Sindhorn Midtown</t>
  </si>
  <si>
    <t>ฮอไรซัน พูล บาร์ โรงแรมสินธร มิดทาวน์ สเตเคชั่น</t>
  </si>
  <si>
    <t>https://web.hungryhub.com/restaurants/horizon-pool-at-sindhorn-midtown-bangkok</t>
  </si>
  <si>
    <t>Tuxedo Espresso Bar at Carlton Hotel</t>
  </si>
  <si>
    <t>https://web.hungryhub.com/restaurants/tuxedo-espresso-bar-at-carlton-hotel-bangkok</t>
  </si>
  <si>
    <t>Amari Bangkok Valentine's Day Promotion</t>
  </si>
  <si>
    <t>https://web.hungryhub.com/restaurants/amari-bangkok-valentine-s-day-promotion</t>
  </si>
  <si>
    <t>Phuket Seafood Buffet (Samut Prakan)</t>
  </si>
  <si>
    <t>ภูเก็ต ซีฟู๊ดบุฟเฟต์ (สาขาสมุทรปราการ)</t>
  </si>
  <si>
    <t>https://web.hungryhub.com/restaurants/phuket-seafood-buffet-samut-prakan-bangkok</t>
  </si>
  <si>
    <t>Kokotel Bangkok Dheva Thonglor Staycation</t>
  </si>
  <si>
    <t>https://web.hungryhub.com/restaurants/kokotel-bangkok-dheva-thonglor-staycation</t>
  </si>
  <si>
    <t>Kruvit on the Lake (Phuket)</t>
  </si>
  <si>
    <t>แพครูวิทย์2 สาขาบ้านท่าเรือ (ภูเก็ต)</t>
  </si>
  <si>
    <t>https://web.hungryhub.com/restaurants/kruvit-on-the-lake-phuket</t>
  </si>
  <si>
    <t>Maimorn Forest (Phuket)</t>
  </si>
  <si>
    <t>ไม้หมอนฟอเรสต์ (ภูเก็ต)</t>
  </si>
  <si>
    <t>https://web.hungryhub.com/restaurants/maimorn-forest-phuket</t>
  </si>
  <si>
    <t>Rest Scene Restaurant by Rest Detail (Hua Hin)</t>
  </si>
  <si>
    <t>เรส ซิ้น เรสเตอรอง เรสท์ ดีเทล (หัวหิน)</t>
  </si>
  <si>
    <t>https://web.hungryhub.com/restaurants/rest-scene-restaurant-by-rest-detail-hua-hin</t>
  </si>
  <si>
    <t>M-Eatery Restaurant Mida Grande Resort (Phuket)</t>
  </si>
  <si>
    <t>ร้านอาหารมีทเทอรี่ ไมด้าแกรนด์รีสอร์ท (ภูเก็ต)</t>
  </si>
  <si>
    <t>https://web.hungryhub.com/restaurants/m-eatery-restaurant-mida-grande-resort-phuket</t>
  </si>
  <si>
    <t>Kousen Japanese Restaurant The SB Ratchapruek</t>
  </si>
  <si>
    <t>โคเซ็น เดอะคริสตัลเอสบีราชพฤกษ์</t>
  </si>
  <si>
    <t>https://web.hungryhub.com/restaurants/kousen-japanese-restaurant-the-sb-ratchapruek-bangkok</t>
  </si>
  <si>
    <t>Pool Bar Restaurant by Marriott (Hua Hin)</t>
  </si>
  <si>
    <t>ร้านอาหารพูลบาร์ แมริออท (หัวหิน)</t>
  </si>
  <si>
    <t>https://web.hungryhub.com/restaurants/pool-bar-restaurant-by-marriott-hua-hin</t>
  </si>
  <si>
    <t>Amber Kitchen by Marriott (Hua Hin)</t>
  </si>
  <si>
    <t>ร้านอาหารแอมเบอร์ แมริออท(หัวหิน)</t>
  </si>
  <si>
    <t>https://web.hungryhub.com/restaurants/amber-kitchen-by-marriott-hua-hin</t>
  </si>
  <si>
    <t>The Eateria Bangrak</t>
  </si>
  <si>
    <t>ดิ อิททีเรีย บางรัก</t>
  </si>
  <si>
    <t>https://web.hungryhub.com/restaurants/the-eateria-bangrak-bangkok</t>
  </si>
  <si>
    <t>Lobby Lounge Marriott (Hua Hin)</t>
  </si>
  <si>
    <t>ล็อบบี้ เลาจน์ แมริออท (หัวหิน)</t>
  </si>
  <si>
    <t>https://web.hungryhub.com/restaurants/lobby-lounge-marriott-hua-hin</t>
  </si>
  <si>
    <t>Beef Berang Central Rattanathibet</t>
  </si>
  <si>
    <t>บีฟเบอแรงก์ เซ็นทรัลรัตนาธิเบศร์</t>
  </si>
  <si>
    <t>https://web.hungryhub.com/restaurants/beef-berang-central-rattanathibet-bangkok</t>
  </si>
  <si>
    <t>Sumo 888 Izakaya at The Scene Town in Town</t>
  </si>
  <si>
    <t>ซูโม่ 888 อิซากายะ เดอะซีนทาวน์อินทาวน์</t>
  </si>
  <si>
    <t>https://web.hungryhub.com/restaurants/sumo-888-izakaya-at-the-scene-town-in-town-bangkok</t>
  </si>
  <si>
    <t>Tempt Bar&amp;Bistro (Phuket)</t>
  </si>
  <si>
    <t>https://web.hungryhub.com/restaurants/tempt-bar-bistro-phuket</t>
  </si>
  <si>
    <t>Kousen Japanese Restaurant Gateway Bangsue</t>
  </si>
  <si>
    <t>โคเซ็น เกตเวย์บางซื่อ</t>
  </si>
  <si>
    <t>https://web.hungryhub.com/restaurants/kousen-japanese-restaurant-gateway-bangsue-bangkok</t>
  </si>
  <si>
    <t>Scene Bangkok</t>
  </si>
  <si>
    <t>https://web.hungryhub.com/restaurants/scene-bangkok</t>
  </si>
  <si>
    <t>COCA Pop Up</t>
  </si>
  <si>
    <t>โคค่า ป๊อปอัพ</t>
  </si>
  <si>
    <t>https://web.hungryhub.com/restaurants/coca-pop-up-bangkok</t>
  </si>
  <si>
    <t>Lae Lay Grill (Krabi)</t>
  </si>
  <si>
    <t>แล เล กริล (กระบี่)</t>
  </si>
  <si>
    <t>https://web.hungryhub.com/restaurants/lae-lay-grill-krabi-phuket</t>
  </si>
  <si>
    <t>Zaab Cafe (Krabi)</t>
  </si>
  <si>
    <t>แซ่บคาเฟ่ (กระบี่)</t>
  </si>
  <si>
    <t>https://web.hungryhub.com/restaurants/zaab-cafe-krabi-phuket</t>
  </si>
  <si>
    <t>Treehouse Garden Café (Pattaya)</t>
  </si>
  <si>
    <t>ทรีเฮ้าส์ การ์เด้น คาเฟ่ (พัทยา)</t>
  </si>
  <si>
    <t>https://web.hungryhub.com/restaurants/treehouse-garden-cafe-pattaya</t>
  </si>
  <si>
    <t>137 Pillars Suites &amp; Residences Bangkok Staycation</t>
  </si>
  <si>
    <t>137 พิลลาร์ เรสซิเดนซ์ กรุงเทพ สเตเคชั่น</t>
  </si>
  <si>
    <t>https://web.hungryhub.com/restaurants/137-pillars-suites-residences-bangkok-staycation</t>
  </si>
  <si>
    <t>Pakasai Resort Staycation (Krabi)</t>
  </si>
  <si>
    <t>https://web.hungryhub.com/restaurants/pakasai-resort-staycation-krabi</t>
  </si>
  <si>
    <t>Jeh O Chula</t>
  </si>
  <si>
    <t>เจ๊โอว จุฬา</t>
  </si>
  <si>
    <t>https://web.hungryhub.com/restaurants/jeh-o-chula-bangkok</t>
  </si>
  <si>
    <t>Cher Cafe&amp;Bistro</t>
  </si>
  <si>
    <t>https://web.hungryhub.com/restaurants/cher-cafe-bistro-bangkok</t>
  </si>
  <si>
    <t>Thonglor Thai Cuisine</t>
  </si>
  <si>
    <t>ทองหล่อ ไทย คูซีน</t>
  </si>
  <si>
    <t>https://web.hungryhub.com/restaurants/thonglor-thai-cuisine-bangkok</t>
  </si>
  <si>
    <t>Paradise Koh Yao Resort Staycation (Phang Nga)</t>
  </si>
  <si>
    <t>พาราไดซ์ เกาะยาว รีสอร์ท สเตเคชั่น (พังงา)</t>
  </si>
  <si>
    <t>https://web.hungryhub.com/restaurants/paradise-koh-yao-resort-staycation-phang-nga-phang-nga</t>
  </si>
  <si>
    <t>Achita Sushi Bar by Fuku Intown Lotus Rangsit</t>
  </si>
  <si>
    <t>อชิตะ  ซูชิบาร์ โลตัสรังสิต</t>
  </si>
  <si>
    <t>https://web.hungryhub.com/restaurants/achita-sushi-bar-by-fuku-intown-lotus-rangsit-bangkok</t>
  </si>
  <si>
    <t>Nha Tang Kiew (Sriracha)</t>
  </si>
  <si>
    <t>หน้าต่างเขียว (ศรีราชา)</t>
  </si>
  <si>
    <t>https://web.hungryhub.com/restaurants/nha-tang-kiew-sriracha-pattaya</t>
  </si>
  <si>
    <t>Ebisu Shabu</t>
  </si>
  <si>
    <t>เอบิสึ ชาบู</t>
  </si>
  <si>
    <t>https://web.hungryhub.com/restaurants/ebisu-shabu-bangkok</t>
  </si>
  <si>
    <t>Ravindra Beach Resort &amp; Spa Staycation (Pattaya)</t>
  </si>
  <si>
    <t>ราวินทรา บีช รีสอร์ท แอนด์ สปา สเตเคชั่น (พัทยา)</t>
  </si>
  <si>
    <t>https://web.hungryhub.com/restaurants/ravindra-beach-resort-spa-staycation-pattaya</t>
  </si>
  <si>
    <t>Thonkrueng Restaurant</t>
  </si>
  <si>
    <t>ร้านอาหารต้นเครื่อง</t>
  </si>
  <si>
    <t>https://web.hungryhub.com/restaurants/thonkrueng-restaurant-bangkok</t>
  </si>
  <si>
    <t>MOJO</t>
  </si>
  <si>
    <t>โมโจ</t>
  </si>
  <si>
    <t>https://web.hungryhub.com/restaurants/mojo-bangkok</t>
  </si>
  <si>
    <t>The Kee Resort &amp; Spa Staycation (Phuket)</t>
  </si>
  <si>
    <t>เดอะ กี รีสอร์ท แอนด์ สปา สเตเคชั่น (ภูเก็ต)</t>
  </si>
  <si>
    <t>https://web.hungryhub.com/restaurants/the-kee-resort-spa-staycation-phuket</t>
  </si>
  <si>
    <t>The Rock Hua Hin Beachfront Spa Resort Staycation (Hua Hin)</t>
  </si>
  <si>
    <t>เดอะร็อคหัวหิน บีชฟร้อนท์ สปา รีสอร์ท สเตเคชั่น (หัวหิน)</t>
  </si>
  <si>
    <t>https://web.hungryhub.com/restaurants/the-rock-hua-hin-beachfront-spa-resort-staycation-hua-hin</t>
  </si>
  <si>
    <t>Relax &amp; Dine at Grand Hyatt Erawan</t>
  </si>
  <si>
    <t>https://web.hungryhub.com/restaurants/relax-dine-at-grand-hyatt-erawan-bangkok-thailand</t>
  </si>
  <si>
    <t>Abushi Prachauthit</t>
  </si>
  <si>
    <t>อบูชิ ประชาอุทิศ</t>
  </si>
  <si>
    <t>https://web.hungryhub.com/restaurants/abushi-prachauthit-bangkok-thailand</t>
  </si>
  <si>
    <t>Abushi Bang O</t>
  </si>
  <si>
    <t>อบูชิ บางอ้อ</t>
  </si>
  <si>
    <t>https://web.hungryhub.com/restaurants/abushi-bang-o-bangkok</t>
  </si>
  <si>
    <t>Bang Kapi, Bang Phlat</t>
  </si>
  <si>
    <t>Clubhouse Beach Café (Pattaya)</t>
  </si>
  <si>
    <t>คลับเฮาส์ บีช คาเฟ่ (พัทยา)</t>
  </si>
  <si>
    <t>https://web.hungryhub.com/restaurants/clubhouse-beach-cafe-pattaya</t>
  </si>
  <si>
    <t>T Pattaya Hotel Staycation (Pattaya)</t>
  </si>
  <si>
    <t>ที พัทยา โฮเทล สเตเคชั่น (พัทยา)</t>
  </si>
  <si>
    <t>https://web.hungryhub.com/restaurants/t-pattaya-hotel-staycation-pattaya</t>
  </si>
  <si>
    <t>Amaya Food Gallery (Samui)</t>
  </si>
  <si>
    <t>อมาญา ฟู้ด แกลเลอรี่ (สมุย)</t>
  </si>
  <si>
    <t>https://web.hungryhub.com/restaurants/amaya-food-gallery-samui-koh-samui</t>
  </si>
  <si>
    <t>Wyndham Hua Hin Pranburi Resort &amp; Villas  (Hua Hin)</t>
  </si>
  <si>
    <t>วินแดม หัวหิน ปราณบุรี รีสอร์จ แอนด์ วิลล่า สเตเคชั่น (หัวหิน)</t>
  </si>
  <si>
    <t>https://web.hungryhub.com/restaurants/wyndham-hua-hin-pranburi-resort-villas-hua-hin</t>
  </si>
  <si>
    <t>Scoozi Urban Pizza Sathorn Soi 10</t>
  </si>
  <si>
    <t>https://web.hungryhub.com/restaurants/scoozi-urban-pizza-sathorn-soi-10-bangkok-thailand</t>
  </si>
  <si>
    <t>NDO SUSHI Kaset Nawamin</t>
  </si>
  <si>
    <t>เอ็นโดะ ซูชิ เกษตร-นวมินทร์</t>
  </si>
  <si>
    <t>https://web.hungryhub.com/restaurants/ndo-sushi-kaset-nawamin-bangkok</t>
  </si>
  <si>
    <t>Hotel Nikko Bangkok Staycation</t>
  </si>
  <si>
    <t>โรงแรมนิกโก้กรุงเทพ สเตเคชั่น</t>
  </si>
  <si>
    <t>https://web.hungryhub.com/restaurants/hotel-nikko-bangkok-staycation</t>
  </si>
  <si>
    <t>Manfarang Sukhumvit 22</t>
  </si>
  <si>
    <t>มันฝรั่ง สุขุมวิท 22</t>
  </si>
  <si>
    <t>https://web.hungryhub.com/restaurants/manfarang-sukhumvit-22-bangkok</t>
  </si>
  <si>
    <t>Josh Hotel Staycation</t>
  </si>
  <si>
    <t>https://web.hungryhub.com/restaurants/josh-hotel-staycation-bangkok</t>
  </si>
  <si>
    <t>River Curve</t>
  </si>
  <si>
    <t>ริเวอร์ เคิร์ฟ</t>
  </si>
  <si>
    <t>https://web.hungryhub.com/restaurants/river-curve-bangkok</t>
  </si>
  <si>
    <t>Sinae Luxury Hotel Staycation (Phuket)</t>
  </si>
  <si>
    <t>สิเหน่ ลักซูรี่ โฮเทล สเตเคชั่น (ภูเก็ต)</t>
  </si>
  <si>
    <t>https://web.hungryhub.com/restaurants/sinae-luxury-hotel-staycation-phuket</t>
  </si>
  <si>
    <t>Falidae bistro and bar by Old Thai Heng Hotel</t>
  </si>
  <si>
    <t>https://web.hungryhub.com/restaurants/falidae-bistro-and-bar-by-old-thai-heng-hotel-bangkok</t>
  </si>
  <si>
    <t>Laem Charoen Seacon Square Srinagarindra</t>
  </si>
  <si>
    <t>แหลมเจริญ ซีคอนสแควร์ ศรีนครินทร์</t>
  </si>
  <si>
    <t>https://web.hungryhub.com/restaurants/laem-charoen-seacon-square-srinagarindra-bangkok</t>
  </si>
  <si>
    <t>Peaberry by The Cavalli Casa Resort (Ayutthaya)</t>
  </si>
  <si>
    <t>ร้านอาหารพีเบอร์รี่ โรงแรมเดอะ คาวาลิ คาซ่า รีสอร์ท (อยุธยา)</t>
  </si>
  <si>
    <t>https://web.hungryhub.com/restaurants/peaberry-by-the-cavalli-casa-resort-ayutthaya-bangkok</t>
  </si>
  <si>
    <t>Nalu Bar &amp; Grill (Phuket)</t>
  </si>
  <si>
    <t>https://web.hungryhub.com/restaurants/nalu-bar-grill-phuket</t>
  </si>
  <si>
    <t>Song Fang Klong Dinner Cruise</t>
  </si>
  <si>
    <t>สองฝั่งคลอง ดินเนอร์ครุยส์</t>
  </si>
  <si>
    <t>https://web.hungryhub.com/restaurants/song-fang-klong-dinner-cruise-bangkok</t>
  </si>
  <si>
    <t>Sunday Brunch at SAI Bistro &amp; Bar Sinae Luxury Hotel (Phuket)</t>
  </si>
  <si>
    <t>Sunday Brunch at SAI Bistro &amp; Bar Sinae Luxury Hotel (Phuket</t>
  </si>
  <si>
    <t>https://web.hungryhub.com/restaurants/sunday-brunch-at-sai-bistro-bar-sinae-luxury-hotel-phuket</t>
  </si>
  <si>
    <t>Copper Tummy</t>
  </si>
  <si>
    <t>กระเพาะทองแดง</t>
  </si>
  <si>
    <t>https://web.hungryhub.com/restaurants/copper-tummy-bangkok</t>
  </si>
  <si>
    <t>La Flora Khao Lak Staycation (Phang-nga)</t>
  </si>
  <si>
    <t>ลา ฟลอร่า เขาหลัก สเตเคชั่น (พังงา)</t>
  </si>
  <si>
    <t>https://web.hungryhub.com/restaurants/la-flora-khao-lak-staycation-phang-nga</t>
  </si>
  <si>
    <t>Babylon Eatery</t>
  </si>
  <si>
    <t>บาบีลอน อีทเตอรี่</t>
  </si>
  <si>
    <t>https://web.hungryhub.com/restaurants/babylon-eatery-bangkok</t>
  </si>
  <si>
    <t>https://web.hungryhub.com/restaurants/not-use-bangkok-thailand-2819</t>
  </si>
  <si>
    <t>https://web.hungryhub.com/restaurants/not-use-bangkok-thailand-2821</t>
  </si>
  <si>
    <t>SYLVAN Koh Chang Staycation (Koh Chang)</t>
  </si>
  <si>
    <t>https://web.hungryhub.com/restaurants/sylvan-koh-chang-staycation-koh-chang-trat</t>
  </si>
  <si>
    <t>แฟตเบลลี่  (พัทยา)</t>
  </si>
  <si>
    <t>The Chocolate Factory Khao Phra Tamnak (Pattaya)</t>
  </si>
  <si>
    <t>เดอะช็อกโกแลต แฟคทอรี่ เขาพระตำหนัก (พัทยา)</t>
  </si>
  <si>
    <t>https://web.hungryhub.com/restaurants/the-chocolate-factory-khao-phra-tamnak-pattaya</t>
  </si>
  <si>
    <t>The Chocolate Factory (Hua Hin)</t>
  </si>
  <si>
    <t>เดอะช็อกโกแลต แฟคทอรี่ (หัวหิน)</t>
  </si>
  <si>
    <t>https://web.hungryhub.com/restaurants/the-chocolate-factory-hua-hin</t>
  </si>
  <si>
    <t>The Chocolate Factory (Khao Yai)</t>
  </si>
  <si>
    <t>เดอะ ช็อกโกแลต แฟคทอรี่ (เขาใหญ่)</t>
  </si>
  <si>
    <t>https://web.hungryhub.com/restaurants/the-chocolate-factory-khao-yai</t>
  </si>
  <si>
    <t>Le Paris Ekkamai</t>
  </si>
  <si>
    <t>เลอปารีส เอกมัย</t>
  </si>
  <si>
    <t>https://web.hungryhub.com/restaurants/le-paris-ekkamai-bangkok</t>
  </si>
  <si>
    <t>KEI IZAKAYA</t>
  </si>
  <si>
    <t>เคอิ อิซากายะ</t>
  </si>
  <si>
    <t>https://web.hungryhub.com/restaurants/kei-izakaya-bangkok</t>
  </si>
  <si>
    <t>Garlic House Cafe &amp; Resto</t>
  </si>
  <si>
    <t>https://web.hungryhub.com/restaurants/garlic-house-cafe-resto-bangkok</t>
  </si>
  <si>
    <t>Hivetel Staycation (Phuket)</t>
  </si>
  <si>
    <t>https://web.hungryhub.com/restaurants/hivetel-staycation-phuket</t>
  </si>
  <si>
    <t>Hype Boat Club (Phuket)</t>
  </si>
  <si>
    <t>ไฮป์ โบ๊ท คลับ (ภูเก็ต)</t>
  </si>
  <si>
    <t>https://web.hungryhub.com/restaurants/hype-boat-club-phuket</t>
  </si>
  <si>
    <t>Novotel Sukhumvit 20 Staycation</t>
  </si>
  <si>
    <t>https://web.hungryhub.com/restaurants/novotel-sukhumvit-20-staycation-bangkok</t>
  </si>
  <si>
    <t>https://web.hungryhub.com/restaurants/not-use-bangkok-thailand-2835</t>
  </si>
  <si>
    <t>Nap Patong Staycation (Phuket)</t>
  </si>
  <si>
    <t>แนป ป่าตอง สเตเคชั่น (ภูเก็ต)</t>
  </si>
  <si>
    <t>https://web.hungryhub.com/restaurants/nap-patong-staycation-phuket</t>
  </si>
  <si>
    <t>Thavorn Beach Village Resort &amp; Spa Staycation (Phuket)</t>
  </si>
  <si>
    <t>ถาวร บีช วิลเลจ รีสอร์ท แอนด์ สปา สเตเคชั่น (ภูเก็ต)</t>
  </si>
  <si>
    <t>https://web.hungryhub.com/restaurants/thavorn-beach-village-resort-spa-staycation-phuket</t>
  </si>
  <si>
    <t>Thavorn Palm Beach Resort Staycation (Phuket)</t>
  </si>
  <si>
    <t>ถาวร ปาล์ม บีช รีสอร์ท ภูเก็ต สเตเคชั่น (ภูเก็ต)</t>
  </si>
  <si>
    <t>https://web.hungryhub.com/restaurants/thavorn-palm-beach-resort-staycation-phuket</t>
  </si>
  <si>
    <t>Butcher's Garden Hotel Indigo Patong (Phuket)</t>
  </si>
  <si>
    <t>บุชเชอร์ส การ์เด้นโฮเทล อินดิโก ป่าตอง (ภูเก็ต)</t>
  </si>
  <si>
    <t>https://web.hungryhub.com/restaurants/butcher-s-garden-hotel-indigo-patong-phuket</t>
  </si>
  <si>
    <t>Proud Hotel Staycation (Phuket)</t>
  </si>
  <si>
    <t>โรงแรมพราว สเตเคชั่น (ภูเก็ต)</t>
  </si>
  <si>
    <t>https://web.hungryhub.com/restaurants/proud-hotel-staycation-phuket</t>
  </si>
  <si>
    <t>(Not Use) The Senses Resort &amp; Pool Villas Staycation (Phuket)</t>
  </si>
  <si>
    <t>(Not Use) เดอะเซนส์ รีสอร์ทแอนด์ พูลวิลล่า สเตเคชั่น (ภูเก็ต)</t>
  </si>
  <si>
    <t>https://web.hungryhub.com/restaurants/not-use-the-senses-resort-pool-villas-staycation-phuket</t>
  </si>
  <si>
    <t>Grand Mercure Patong Staycation (Phuket)</t>
  </si>
  <si>
    <t>แกรนด์เมอร์เคียว ป่าตอง สเตเคชั่น (ภูเก็ต)</t>
  </si>
  <si>
    <t>https://web.hungryhub.com/restaurants/grand-mercure-patong-staycation-phuket</t>
  </si>
  <si>
    <t>The Royal Paradise Hotel &amp; Spa Patong Staycation (Phuket)</t>
  </si>
  <si>
    <t>เดอะรอยัล พาราไดส์ ป่าตอง สเตเคชั่น (ภูเก็ต)</t>
  </si>
  <si>
    <t>https://web.hungryhub.com/restaurants/the-royal-paradise-hotel-spa-patong-staycation-phuket</t>
  </si>
  <si>
    <t>Kinnaree Restaurant at Rattanachol Hotel (Chonburi)</t>
  </si>
  <si>
    <t>ห้องอาหารกินรี โรงแรมรัตนชล (ชลบุรี)</t>
  </si>
  <si>
    <t>https://web.hungryhub.com/restaurants/kinnaree-restaurant-at-rattanachol-hotel-chonburi-pattaya</t>
  </si>
  <si>
    <t>Dusit Thani Staycation (Hua Hin)</t>
  </si>
  <si>
    <t>ดุสิตธานี สเตเคชั่น (หัวหิน)</t>
  </si>
  <si>
    <t>https://web.hungryhub.com/restaurants/dusit-thani-staycation-hua-hin</t>
  </si>
  <si>
    <t>The Pearl Restaurant at Rattanachol Hotel (Chonburi)</t>
  </si>
  <si>
    <t>ห้องอาหารจีนเดอะเพิร์ล โรงแรมรัตนชล (ชลบุรี)</t>
  </si>
  <si>
    <t>https://web.hungryhub.com/restaurants/the-pearl-restaurant-at-rattanachol-hotel-chonburi-pattaya</t>
  </si>
  <si>
    <t>Samsam Yao Noi Andaman Magic &amp; Art Villas Staycation (Phang-nga)</t>
  </si>
  <si>
    <t>แซมแซม ยาวน้อย - อันดามัน เมจิก แอนด์ อาร์ท วิลล่า สเตเคชั่น(พังงา)</t>
  </si>
  <si>
    <t>https://web.hungryhub.com/restaurants/samsam-yao-noi-andaman-magic-art-villas-staycation-phang-nga</t>
  </si>
  <si>
    <t>Panwa House at Cape Panwa Hotel and Spa (Phuket)</t>
  </si>
  <si>
    <t>พันวาเฮ้าส์ เคปพันวา โฮเทล แอนด์ สปา (ภูเก็ต)</t>
  </si>
  <si>
    <t>https://web.hungryhub.com/restaurants/panwa-house-at-cape-panwa-hotel-and-spa-phuket</t>
  </si>
  <si>
    <t>Riva Surya Bangkok Staycation</t>
  </si>
  <si>
    <t>https://web.hungryhub.com/restaurants/riva-surya-bangkok-staycation</t>
  </si>
  <si>
    <t>Khlong Toei, Phra Nakhon</t>
  </si>
  <si>
    <t>The View Restaurant Melati Beach Resort &amp; Spa (Samui)</t>
  </si>
  <si>
    <t>ร้านอาหารเดอะวิว เมลาตี บีช รีสอร์ท แอนด์ สปา (สมุย)</t>
  </si>
  <si>
    <t>https://web.hungryhub.com/restaurants/the-view-restaurant-melati-beach-resort-spa-samui-koh-samui</t>
  </si>
  <si>
    <t>The Senses Resort &amp; Pool Villas Staycation (Phuket)</t>
  </si>
  <si>
    <t>เดอะ เซนส์ รีสอร์ท แอนด์ พูล วิลล่า สเตเคชั่น (ภูเก็ต)</t>
  </si>
  <si>
    <t>https://web.hungryhub.com/restaurants/the-senses-resort-pool-villas-staycation-phuket-thailand</t>
  </si>
  <si>
    <t>Kalima Resort &amp; Spa Staycation (Phuket)</t>
  </si>
  <si>
    <t>คาลิมา รีสอร์ท แอนด์ สปา สเตเคชั่น (ภูเก็ต)</t>
  </si>
  <si>
    <t>https://web.hungryhub.com/restaurants/kalima-resort-spa-staycation-phuket</t>
  </si>
  <si>
    <t>4 Garçons</t>
  </si>
  <si>
    <t>โฟร์การ์ซงส์</t>
  </si>
  <si>
    <t>https://web.hungryhub.com/restaurants/4-garcons-bangkok</t>
  </si>
  <si>
    <t>Amari Phuket Staycation (Phuket)</t>
  </si>
  <si>
    <t>อมารี ภูเก็ต สเตเคชั่น (ภูเก็ต)</t>
  </si>
  <si>
    <t>https://web.hungryhub.com/restaurants/amari-phuket-staycation-phuket</t>
  </si>
  <si>
    <t>076 340 106</t>
  </si>
  <si>
    <t>Angsana Laguna Staycation (Phuket)</t>
  </si>
  <si>
    <t>อังสนา ลากูน่า สเตเคชั่น (ภูเก็ต)</t>
  </si>
  <si>
    <t>https://web.hungryhub.com/restaurants/angsana-laguna-staycation-phuket</t>
  </si>
  <si>
    <t>At Lumphaya Thai Restaurant</t>
  </si>
  <si>
    <t>ณ ลำพญา อาหารไทย ไทย</t>
  </si>
  <si>
    <t>https://web.hungryhub.com/restaurants/at-lumphaya-thai-restaurant-bangkok</t>
  </si>
  <si>
    <t>Karayama Lotus Ladprao</t>
  </si>
  <si>
    <t>คารายามะ โลตัสลาดพร้าว</t>
  </si>
  <si>
    <t>https://web.hungryhub.com/restaurants/karayama-lotus-ladprao-bangkok</t>
  </si>
  <si>
    <t>Karayama Central Rama 3</t>
  </si>
  <si>
    <t>คารายามะ เซ็นทรัลพลาซ่าพระราม3</t>
  </si>
  <si>
    <t>https://web.hungryhub.com/restaurants/karayama-central-rama-3-bangkok</t>
  </si>
  <si>
    <t>Karayama Century Sukhumvit Onnut</t>
  </si>
  <si>
    <t>คารายามะ เซ็นจูรี่อ่อนนุช</t>
  </si>
  <si>
    <t>https://web.hungryhub.com/restaurants/karayama-century-sukhumvit-onnut-bangkok</t>
  </si>
  <si>
    <t>South Tiger CentralWorld</t>
  </si>
  <si>
    <t>เสือใต้ เซ็นทรัลเวิลด์</t>
  </si>
  <si>
    <t>https://web.hungryhub.com/restaurants/south-tiger-centralworld-bangkok</t>
  </si>
  <si>
    <t>South Tiger EmQuartier</t>
  </si>
  <si>
    <t>เสือใต้ เอ็มควอเทียร์</t>
  </si>
  <si>
    <t>https://web.hungryhub.com/restaurants/south-tiger-emquartier-bangkok</t>
  </si>
  <si>
    <t>The Peninsula Bangkok Staycation</t>
  </si>
  <si>
    <t>โรงแรมเพนนินซูลา กรุงเทพฯ สเตเคชั่น</t>
  </si>
  <si>
    <t>https://web.hungryhub.com/restaurants/the-peninsula-bangkok-staycation</t>
  </si>
  <si>
    <t>Chilli Thai Restaurant Siam Paragon</t>
  </si>
  <si>
    <t>ชิลลี่ ไทย เรสเตอรองท์ สยามพารากอน</t>
  </si>
  <si>
    <t>https://web.hungryhub.com/restaurants/chilli-thai-restaurant-siam-paragon-bangkok</t>
  </si>
  <si>
    <t>Cafe Chilli EmQuartier</t>
  </si>
  <si>
    <t>คาเฟ่ชิลี เอ็มควอเทียร์</t>
  </si>
  <si>
    <t>https://web.hungryhub.com/restaurants/cafe-chilli-emquartier-bangkok</t>
  </si>
  <si>
    <t>Anantara Bophut Resort Staycation (Samui)</t>
  </si>
  <si>
    <t>https://web.hungryhub.com/restaurants/anantara-bophut-resort-staycation-samui-koh-samui</t>
  </si>
  <si>
    <t>Melati Beach Resort &amp; Spa Staycation (Samui)</t>
  </si>
  <si>
    <t>เมลาตี บีช รีสอร์ท แอนด์ สปา สเตเคชั่น (สมุย)</t>
  </si>
  <si>
    <t>https://web.hungryhub.com/restaurants/melati-beach-resort-spa-staycation-samui-koh-samui</t>
  </si>
  <si>
    <t>Chaweng Regent Beach Resort Staycation (Samui)</t>
  </si>
  <si>
    <t>เฉวง รีเจนท์ บีช รีสอร์ท สเตเคชั่น (สมุย)</t>
  </si>
  <si>
    <t>https://web.hungryhub.com/restaurants/chaweng-regent-beach-resort-staycation-samui-koh-samui</t>
  </si>
  <si>
    <t>SUPER BOWL Hong Kong Roast</t>
  </si>
  <si>
    <t>https://web.hungryhub.com/restaurants/super-bowl-hong-kong-roast-bangkok</t>
  </si>
  <si>
    <t>[No Use] Ruen Petch Suki Nonthaburi Bypass Road</t>
  </si>
  <si>
    <t>[No Use] เรือนเพชรสุกี้ ถนนเลี่ยงเมืองนนทบุรี (รัตนาธิเบศร์)</t>
  </si>
  <si>
    <t>https://web.hungryhub.com/restaurants/no-use-ruen-petch-suki-nonthaburi-bypass-road-bangkok</t>
  </si>
  <si>
    <t>Dusit Thani Staycation (Pattaya)</t>
  </si>
  <si>
    <t>ดุสิตธานี สเตเคชั่น (พัทยา)</t>
  </si>
  <si>
    <t>https://web.hungryhub.com/restaurants/dusit-thani-staycation-pattaya</t>
  </si>
  <si>
    <t>Ruenros Restaurant</t>
  </si>
  <si>
    <t>ร้านอาหารเรือนรส</t>
  </si>
  <si>
    <t>https://web.hungryhub.com/restaurants/ruenros-restaurant-bangkok</t>
  </si>
  <si>
    <t>The Siamese Hotel Staycation (Pattaya)</t>
  </si>
  <si>
    <t>โรงแรม เดอะ ไซมีส สเตเคชั่น (พัทยา)</t>
  </si>
  <si>
    <t>https://web.hungryhub.com/restaurants/the-siamese-hotel-staycation-pattaya</t>
  </si>
  <si>
    <t>Chocolatier</t>
  </si>
  <si>
    <t>ช็อคโกลาเทียร์</t>
  </si>
  <si>
    <t>https://web.hungryhub.com/restaurants/chocolatier-bangkok</t>
  </si>
  <si>
    <t>Kantok Thai Restaurant by Burasari Patong (Phuket)</t>
  </si>
  <si>
    <t>https://web.hungryhub.com/restaurants/kantok-thai-restaurant-by-burasari-patong-phuket</t>
  </si>
  <si>
    <t>Kush Cafe &amp; Bacaro</t>
  </si>
  <si>
    <t>https://web.hungryhub.com/restaurants/kush-cafe-bacaro-bangkok-thailand</t>
  </si>
  <si>
    <t>https://web.hungryhub.com/restaurants/not-use-bangkok-thailand-2887</t>
  </si>
  <si>
    <t>Honoho Izakaya</t>
  </si>
  <si>
    <t>โฮโนโฮะ อิซาคายะ</t>
  </si>
  <si>
    <t>https://web.hungryhub.com/restaurants/honoho-izakaya-bangkok</t>
  </si>
  <si>
    <t>Blu-O Rhythm &amp; Bowl Rangsit (Bowling)</t>
  </si>
  <si>
    <t>บลูโอ ริธึม แอนด์ โบว์ล รังสิต (Bowling)</t>
  </si>
  <si>
    <t>https://web.hungryhub.com/restaurants/blu-o-rhythm-bowl-rangsit-bowling-bangkok-thailand</t>
  </si>
  <si>
    <t>Oranuch Bangkok</t>
  </si>
  <si>
    <t>อรนุช สุขุมวิท 23</t>
  </si>
  <si>
    <t>https://web.hungryhub.com/restaurants/oranuch-bangkok</t>
  </si>
  <si>
    <t>Otto Italian Restaurant</t>
  </si>
  <si>
    <t>https://web.hungryhub.com/restaurants/otto-italian-restaurant-bangkok</t>
  </si>
  <si>
    <t>Sushi Tokyo</t>
  </si>
  <si>
    <t>ซูชิ โตเกียว</t>
  </si>
  <si>
    <t>https://web.hungryhub.com/restaurants/sushi-tokyo-bangkok</t>
  </si>
  <si>
    <t>Banana Fan Sea Resort Staycation (Samui)</t>
  </si>
  <si>
    <t>โรงแรมบานานา แฟน ซี รีสอร์ท สเตเคชั่น (สมุย)</t>
  </si>
  <si>
    <t>https://web.hungryhub.com/restaurants/banana-fan-sea-resort-staycation-samui-koh-samui</t>
  </si>
  <si>
    <t>(No Use) Chowpati Indian Street Food Bangkok</t>
  </si>
  <si>
    <t>(No Use) ชาวพาติ อินเดียน สตรีทฟู้ด</t>
  </si>
  <si>
    <t>https://web.hungryhub.com/restaurants/no-use-chowpati-indian-street-food-bangkok</t>
  </si>
  <si>
    <t>https://web.hungryhub.com/restaurants/no-use-chowpati-indian-street-food-bangkok-thailand</t>
  </si>
  <si>
    <t>https://web.hungryhub.com/restaurants/no-use-chowpati-indian-street-food-bangkok-thailand-2899</t>
  </si>
  <si>
    <t>(No Use) Iron Pan - Phloen Chit</t>
  </si>
  <si>
    <t>(No Use) กระทะเหล็ก - เพลินจิต</t>
  </si>
  <si>
    <t>https://web.hungryhub.com/restaurants/no-use-iron-pan-phloen-chit-bangkok</t>
  </si>
  <si>
    <t>Oishi Grand Siam Paragon not use</t>
  </si>
  <si>
    <t>โออิชิ แกรนด์ สยาม พารากอน not use</t>
  </si>
  <si>
    <t>https://web.hungryhub.com/restaurants/oishi-grand-siam-paragon-not-use-bangkok</t>
  </si>
  <si>
    <t>(No Use) Carne</t>
  </si>
  <si>
    <t>(No Use) การ์เน่</t>
  </si>
  <si>
    <t>https://web.hungryhub.com/restaurants/no-use-carne-bangkok</t>
  </si>
  <si>
    <t>Praram 9 Kaiyang Sai Mai</t>
  </si>
  <si>
    <t>พระราม 9 ไก่ย่าง สายไหม</t>
  </si>
  <si>
    <t>https://web.hungryhub.com/restaurants/praram-9-kaiyang-sai-mai-bangkok</t>
  </si>
  <si>
    <t>mae mungkorn seafood buffet ladprao 87</t>
  </si>
  <si>
    <t>ร้านแม่มังกร ซีฟู้ดส์ บุฟเฟต์ สาขาลาดพร้าว 87</t>
  </si>
  <si>
    <t>https://web.hungryhub.com/restaurants/mae-mungkorn-seafood-buffet-ladprao-87-bangkok</t>
  </si>
  <si>
    <t>Silom Salaya Bar&amp;Bistro</t>
  </si>
  <si>
    <t>สีลม ศาลายา บาร์แอนด์บิสโทร</t>
  </si>
  <si>
    <t>https://web.hungryhub.com/restaurants/silom-salaya-bar-bistro-bangkok</t>
  </si>
  <si>
    <t>Reva Beach Restaurant at Ravindra Beach Resort &amp; Spa (Pattaya)</t>
  </si>
  <si>
    <t>รีวา บีช เรสเทอรองท์ @ ราวินทรา บีช รีสอร์ท แอนด์ สปา (พัทยา)</t>
  </si>
  <si>
    <t>https://web.hungryhub.com/restaurants/reva-beach-restaurant-at-ravindra-beach-resort-spa-pattaya</t>
  </si>
  <si>
    <t>notinus</t>
  </si>
  <si>
    <t>https://web.hungryhub.com/restaurants/notinus-bangkok</t>
  </si>
  <si>
    <t>Vanilla Sky Bar &amp; Gastro Pub by Cape Sienna (Phuket)</t>
  </si>
  <si>
    <t>https://web.hungryhub.com/restaurants/vanilla-sky-bar-gastro-pub-by-cape-sienna-phuket</t>
  </si>
  <si>
    <t>Sienna Rocks Cafe &amp; Pool Club by Cape Sienna (Phuket)</t>
  </si>
  <si>
    <t>https://web.hungryhub.com/restaurants/sienna-rocks-cafe-pool-club-by-cape-sienna-phuket</t>
  </si>
  <si>
    <t>The Wave Beach Bar &amp; Surfing (Phuket)</t>
  </si>
  <si>
    <t>https://web.hungryhub.com/restaurants/the-wave-beach-bar-surfing-phuket</t>
  </si>
  <si>
    <t>LEE Cafe' CentralWorld</t>
  </si>
  <si>
    <t>ลี คาเฟ่ เซ็นทรัลเวิลด์</t>
  </si>
  <si>
    <t>https://web.hungryhub.com/restaurants/lee-cafe-centralworld-bangkok</t>
  </si>
  <si>
    <t>https://web.hungryhub.com/restaurants/not-use-bangkok-thailand-2920</t>
  </si>
  <si>
    <t>Centara Pattaya Hotel Staycation (Not Centara Grand Mirage)</t>
  </si>
  <si>
    <t>โรงแรมเซ็นทารา พัทยา โฮเท็ล สเตเคชั่น (พัทยา)</t>
  </si>
  <si>
    <t>https://web.hungryhub.com/restaurants/centara-pattaya-hotel-staycation-not-centara-grand-mirage</t>
  </si>
  <si>
    <t>โรงเตี๊ยม ติ่มซำ(酒馆)</t>
  </si>
  <si>
    <t>โรงเตี๊ยม ติ่มซำ</t>
  </si>
  <si>
    <t>https://web.hungryhub.com/restaurants/bangkok-thailand-2923</t>
  </si>
  <si>
    <t>The Pizzeria Le Meridien Khao Lak Resort &amp; Spa (Phang-Nga)</t>
  </si>
  <si>
    <t>The Pizzeria at Le Meridien Khao Lak Resort &amp; Spa pa (พังงา)</t>
  </si>
  <si>
    <t>https://web.hungryhub.com/restaurants/the-pizzeria-le-meridien-khao-lak-resort-spa-phang-nga-phuket</t>
  </si>
  <si>
    <t>YÀO Restaurant Bangkok Marriott Hotel The Surawongse</t>
  </si>
  <si>
    <t>ห้องอาหาร เย่า แบงค็อกแมริออท เดอะ สุรวงศ์</t>
  </si>
  <si>
    <t>https://web.hungryhub.com/restaurants/yao-restaurant-bangkok-marriott-hotel-the-surawongse</t>
  </si>
  <si>
    <t>NOTUSE</t>
  </si>
  <si>
    <t>https://web.hungryhub.com/restaurants/notuse-bangkok</t>
  </si>
  <si>
    <t>Santhiya Koh Yao Yai Resort &amp; Spa Staycation (Phang-nga)</t>
  </si>
  <si>
    <t>https://web.hungryhub.com/restaurants/santhiya-koh-yao-yai-resort-spa-staycation-phang-nga-phuket</t>
  </si>
  <si>
    <t>MyGrill Restaurant The Naka Island Resort (Phuket)</t>
  </si>
  <si>
    <t>https://web.hungryhub.com/restaurants/mygrill-restaurant-the-naka-island-resort-phuket</t>
  </si>
  <si>
    <t>Tonsai Restaurant The Naka Island Resort (Phuket)</t>
  </si>
  <si>
    <t>https://web.hungryhub.com/restaurants/tonsai-restaurant-the-naka-island-resort-phuket</t>
  </si>
  <si>
    <t>Sakura JW Marriott Khao Lak Resort (Phang-Nga)</t>
  </si>
  <si>
    <t>https://web.hungryhub.com/restaurants/sakura-jw-marriott-khao-lak-resort-phang-nga-phuket</t>
  </si>
  <si>
    <t>Favola at Le Meridien (Chiang Mai)</t>
  </si>
  <si>
    <t>https://web.hungryhub.com/restaurants/favola-at-le-meridien-chiang-mai</t>
  </si>
  <si>
    <t>Lion Wagyu</t>
  </si>
  <si>
    <t>ไลอ้อน วากิว</t>
  </si>
  <si>
    <t>https://web.hungryhub.com/restaurants/lion-wagyu-bangkok</t>
  </si>
  <si>
    <t>Banana Leaf at Renaissance Resort &amp; Spa (Samui)</t>
  </si>
  <si>
    <t>Banana Leaf at Renaissance Resort &amp; Spa (สมุย)</t>
  </si>
  <si>
    <t>https://web.hungryhub.com/restaurants/banana-leaf-at-renaissance-resort-spa-samui-koh-samui</t>
  </si>
  <si>
    <t>Yumkhunmae Taling Chan</t>
  </si>
  <si>
    <t>ยำคุณแม่คาเฟ่ ตลิ่งชัน</t>
  </si>
  <si>
    <t>https://web.hungryhub.com/restaurants/yumkhunmae-taling-chan-bangkok</t>
  </si>
  <si>
    <t>Talung Lounge by Courtyard Marriott (Phuket)</t>
  </si>
  <si>
    <t>Talung Lounge by Courtyard Marriott (ภูเก็ต)</t>
  </si>
  <si>
    <t>https://web.hungryhub.com/restaurants/talung-lounge-by-courtyard-marriott-phuket</t>
  </si>
  <si>
    <t>Kiree the Bistro by Vana Belle Resort (Samui)</t>
  </si>
  <si>
    <t>Kiree the Bistro by Vana Belle Resort (สมุย)</t>
  </si>
  <si>
    <t>https://web.hungryhub.com/restaurants/kiree-the-bistro-by-vana-belle-resort-samui-koh-samui</t>
  </si>
  <si>
    <t>NY Grill by Natalie</t>
  </si>
  <si>
    <t>https://web.hungryhub.com/restaurants/ny-grill-by-natalie-bangkok</t>
  </si>
  <si>
    <t>Panali Restaurant by Vana Belle Resort (Samui)</t>
  </si>
  <si>
    <t>Panali Restaurant by Vana Belle Resort (สมุย)</t>
  </si>
  <si>
    <t>https://web.hungryhub.com/restaurants/panali-restaurant-by-vana-belle-resort-samui-koh-samui</t>
  </si>
  <si>
    <t>Not USE</t>
  </si>
  <si>
    <t>https://web.hungryhub.com/restaurants/not-use-chiang-mai-thailand</t>
  </si>
  <si>
    <t>Favola at Le Meridien (Chiang Rai)</t>
  </si>
  <si>
    <t>Favola at Le Meridiean (เชียงราย)</t>
  </si>
  <si>
    <t>https://web.hungryhub.com/restaurants/favola-at-le-meridien-chiang-rai-chiang-mai</t>
  </si>
  <si>
    <t>Hyatt Place Bangkok Sukhumvit Staycation</t>
  </si>
  <si>
    <t>https://web.hungryhub.com/restaurants/hyatt-place-bangkok-sukhumvit-staycation</t>
  </si>
  <si>
    <t>Long Talay by Sheraton Resort (Samui)</t>
  </si>
  <si>
    <t>Long Talay by Sheraton Resort (สมุย)</t>
  </si>
  <si>
    <t>https://web.hungryhub.com/restaurants/long-talay-by-sheraton-resort-samui-koh-samui</t>
  </si>
  <si>
    <t>609 Restaurant by Renaissance Resort (Pattaya)</t>
  </si>
  <si>
    <t>609 Restaurant by Renaissance Resort (พัทยา)</t>
  </si>
  <si>
    <t>https://web.hungryhub.com/restaurants/609-restaurant-by-renaissance-resort-pattaya</t>
  </si>
  <si>
    <t>Nigiwai Sushi Utapao (Pattaya)</t>
  </si>
  <si>
    <t>นิกิวาอิ ซูชิ อู่ตะเภา (พัทยา)</t>
  </si>
  <si>
    <t>https://web.hungryhub.com/restaurants/nigiwai-sushi-utapao-pattaya</t>
  </si>
  <si>
    <t>D.O.C.G. at Phuket Marriott Resort &amp; Spa, Merlin Beach</t>
  </si>
  <si>
    <t>https://web.hungryhub.com/restaurants/d-o-c-g-at-phuket-marriott-resort-spa-merlin-beach</t>
  </si>
  <si>
    <t>Thai Pantry at Phuket Marriott Resort &amp; Spa, Merlin Beach</t>
  </si>
  <si>
    <t>https://web.hungryhub.com/restaurants/thai-pantry-at-phuket-marriott-resort-spa-merlin-beach</t>
  </si>
  <si>
    <t>Beach Grill at Phuket Marriott Resort &amp; Spa, Merlin Beach</t>
  </si>
  <si>
    <t>https://web.hungryhub.com/restaurants/beach-grill-at-phuket-marriott-resort-spa-merlin-beach</t>
  </si>
  <si>
    <t>Nennua Future Park Rangsit</t>
  </si>
  <si>
    <t>เน้นเนื้อ ฟิวเจอร์พาร์ค รังสิต</t>
  </si>
  <si>
    <t>https://web.hungryhub.com/restaurants/nennua-future-park-rangsit-bangkok</t>
  </si>
  <si>
    <t>Big Fish Restaurant &amp; Bar by Marriott Nai Yang Beach (Phuket)</t>
  </si>
  <si>
    <t>Big Fish Restaurant &amp; Bar by Marriott Nai Yang Beach (ภูเก็ต)</t>
  </si>
  <si>
    <t>https://web.hungryhub.com/restaurants/big-fish-restaurant-bar-by-marriott-nai-yang-beach-phuket</t>
  </si>
  <si>
    <t>Nennua The Mall Ngamwongwan</t>
  </si>
  <si>
    <t>เน้นเนื้อ เดอะมอลล์งามวงศ์วาน</t>
  </si>
  <si>
    <t>https://web.hungryhub.com/restaurants/nennua-the-mall-ngamwongwan-bangkok</t>
  </si>
  <si>
    <t>The Andaman Kitchen by Marriott Nai Yang Beach (Phuket)</t>
  </si>
  <si>
    <t>The Andaman Kitchen by Marriott Nai Yang Beach (ภูเก็ต)</t>
  </si>
  <si>
    <t>https://web.hungryhub.com/restaurants/the-andaman-kitchen-by-marriott-nai-yang-beach-phuket</t>
  </si>
  <si>
    <t>Sip Bar by W Hotel (Samui)</t>
  </si>
  <si>
    <t>Sip Bar by W Hotel (สมุย)</t>
  </si>
  <si>
    <t>https://web.hungryhub.com/restaurants/sip-bar-by-w-hotel-samui-koh-samui</t>
  </si>
  <si>
    <t>Woo Bar by W Hotel (Samui)</t>
  </si>
  <si>
    <t>Woo Bar by W Hotel (สมุย)</t>
  </si>
  <si>
    <t>https://web.hungryhub.com/restaurants/woo-bar-by-w-hotel-samui-koh-samui</t>
  </si>
  <si>
    <t>The Kitchen Table by W Hotel (Samui)</t>
  </si>
  <si>
    <t>The Kitchen Table by W Hotel (สมุย)</t>
  </si>
  <si>
    <t>https://web.hungryhub.com/restaurants/the-kitchen-table-by-w-hotel-samui-koh-samui</t>
  </si>
  <si>
    <t>Durian Buffet at CentralwOrld by Tops Food Hall 2023</t>
  </si>
  <si>
    <t>https://web.hungryhub.com/restaurants/durian-buffet-at-centralworld-by-tops-food-hall-2023-bangkok</t>
  </si>
  <si>
    <t>C Salt by Marriott Resort (Rayong)</t>
  </si>
  <si>
    <t>C Salt by Marriott Resort (ระยอง)</t>
  </si>
  <si>
    <t>https://web.hungryhub.com/restaurants/c-salt-by-marriott-resort-rayong</t>
  </si>
  <si>
    <t>Water Bar Marriott Resort (Rayong)</t>
  </si>
  <si>
    <t>Water Bar by Marriott Resort (ระยอง)</t>
  </si>
  <si>
    <t>https://web.hungryhub.com/restaurants/water-bar-marriott-resort-rayong</t>
  </si>
  <si>
    <t>Gaginang 家己人</t>
  </si>
  <si>
    <t>https://web.hungryhub.com/restaurants/gaginang-bangkok</t>
  </si>
  <si>
    <t>Fish Bar Marriott Resort (Rayong)</t>
  </si>
  <si>
    <t>Fish Bar by Marriott Resort (ระยอง)</t>
  </si>
  <si>
    <t>https://web.hungryhub.com/restaurants/fish-bar-marriott-resort-rayong</t>
  </si>
  <si>
    <t>Big Fish &amp; Bar by Marriott Resort (Hua Hin)</t>
  </si>
  <si>
    <t>Big Fish &amp; Bar by Marriott Resort (หัวหิน)</t>
  </si>
  <si>
    <t>https://web.hungryhub.com/restaurants/big-fish-bar-by-marriott-resort-hua-hin</t>
  </si>
  <si>
    <t>RiN BAR by zendai</t>
  </si>
  <si>
    <t>https://web.hungryhub.com/restaurants/rin-bar-by-zendai-bangkok</t>
  </si>
  <si>
    <t>The Tara Bar&amp;Restaurant</t>
  </si>
  <si>
    <t>https://web.hungryhub.com/restaurants/the-tara-bar-restaurant-bangkok</t>
  </si>
  <si>
    <t>The Vijitt Resort Staycation (Phuket)</t>
  </si>
  <si>
    <t>เดอะวิจิตร รีสอร์ท สเตเคชั่น (ภูเก็ต)</t>
  </si>
  <si>
    <t>https://web.hungryhub.com/restaurants/the-vijitt-resort-staycation-phuket</t>
  </si>
  <si>
    <t>ABK Spice Kitchen Indian Restaurant</t>
  </si>
  <si>
    <t>https://web.hungryhub.com/restaurants/abk-spice-kitchen-indian-restaurant-bangkok</t>
  </si>
  <si>
    <t>Uncle Sam’s Ramen</t>
  </si>
  <si>
    <t>ราเมนลุงแซม</t>
  </si>
  <si>
    <t>https://web.hungryhub.com/restaurants/uncle-sam-s-ramen-bangkok</t>
  </si>
  <si>
    <t>Pukeepick Siam Square One</t>
  </si>
  <si>
    <t>ปูขี่พริก สาขาสยามสแควร์วัน</t>
  </si>
  <si>
    <t>https://web.hungryhub.com/restaurants/pukeepick-siam-square-one-bangkok</t>
  </si>
  <si>
    <t>Khlong Toei, Pathum Wan</t>
  </si>
  <si>
    <t>Luna La Pran by Sheraton Pranburi Villas (Hua Hin)</t>
  </si>
  <si>
    <t>Luna La Pran by Sheraton Pranburi Villas (หัวหิน)</t>
  </si>
  <si>
    <t>https://web.hungryhub.com/restaurants/luna-la-pran-by-sheraton-pranburi-villas-hua-hin</t>
  </si>
  <si>
    <t>Pukeepick Chaengwattana</t>
  </si>
  <si>
    <t>ปูขี่พริก แจ้งวัฒนะ</t>
  </si>
  <si>
    <t>https://web.hungryhub.com/restaurants/pukeepick-chaengwattana-bangkok</t>
  </si>
  <si>
    <t>Notinuse</t>
  </si>
  <si>
    <t>https://web.hungryhub.com/restaurants/notinuse-phuket</t>
  </si>
  <si>
    <t>Not in use</t>
  </si>
  <si>
    <t>https://web.hungryhub.com/restaurants/not-in-use-bangkok</t>
  </si>
  <si>
    <t>Baitong Restaurant at Banana Fan Sea Resort (Samui)</t>
  </si>
  <si>
    <t>https://web.hungryhub.com/restaurants/baitong-restaurant-at-banana-fan-sea-resort-samui-koh-samui</t>
  </si>
  <si>
    <t>The Sarann Hotel Staycation (Samui)</t>
  </si>
  <si>
    <t>โรงแรมเดอะสราญ สเตเคชั่น (สมุย)</t>
  </si>
  <si>
    <t>https://web.hungryhub.com/restaurants/the-sarann-hotel-staycation-samui-koh-samui</t>
  </si>
  <si>
    <t>Marina Gallery Resort -KACHA- Kalim Bay Staycation (Phuket)</t>
  </si>
  <si>
    <t>มารีน่า แกลเลอรี รีสอร์ท คชา กะหลิม เบย์ สเตเคชั่น (ภูเก็ต)</t>
  </si>
  <si>
    <t>https://web.hungryhub.com/restaurants/marina-gallery-resort-kacha-kalim-bay-staycation-phuket</t>
  </si>
  <si>
    <t>The Yard Restaurant</t>
  </si>
  <si>
    <t>เดอะ ยาร์ด เรสเตอรองท์</t>
  </si>
  <si>
    <t>https://web.hungryhub.com/restaurants/the-yard-restaurant-bangkok</t>
  </si>
  <si>
    <t>Classic Room Cafe &amp; Dining</t>
  </si>
  <si>
    <t>คลาสสิครูมคาเฟ่</t>
  </si>
  <si>
    <t>https://web.hungryhub.com/restaurants/classic-room-cafe-dining-bangkok</t>
  </si>
  <si>
    <t>JC Kevin Sathorn Bangkok Hotel Staycation</t>
  </si>
  <si>
    <t>โรงแรม เจซี เควิน สาทร กรุงเทพฯ สเตเคชั่น</t>
  </si>
  <si>
    <t>https://web.hungryhub.com/restaurants/jc-kevin-sathorn-bangkok-hotel-staycation</t>
  </si>
  <si>
    <t>Hong Kong Bangna</t>
  </si>
  <si>
    <t>ฮ่องกงบางนา</t>
  </si>
  <si>
    <t>https://web.hungryhub.com/restaurants/hong-kong-bangna-bangkok</t>
  </si>
  <si>
    <t>Lontarn Bar &amp; Restaurant</t>
  </si>
  <si>
    <t>ร้านลอนตาล</t>
  </si>
  <si>
    <t>https://web.hungryhub.com/restaurants/lontarn-bar-restaurant-bangkok</t>
  </si>
  <si>
    <t>Lhong Men Cafe Yaowarat</t>
  </si>
  <si>
    <t>หลงเหมิน คาเฟ่ เยาวราช</t>
  </si>
  <si>
    <t>https://web.hungryhub.com/restaurants/lhong-men-cafe-yaowarat-bangkok</t>
  </si>
  <si>
    <t>Khlong Toei, Samphanthawong</t>
  </si>
  <si>
    <t>อาป๋า หมูย่างเกาหลี บ้านโป่ง</t>
  </si>
  <si>
    <t>https://web.hungryhub.com/restaurants/bangkok-thailand-2985</t>
  </si>
  <si>
    <t>Wuanood</t>
  </si>
  <si>
    <t>วัวนู้ด</t>
  </si>
  <si>
    <t>https://web.hungryhub.com/restaurants/wuanood-bangkok</t>
  </si>
  <si>
    <t>Laikraam Restaurant at Marina Gallery Resort-Kacha-Kalim Bay (Phuket)</t>
  </si>
  <si>
    <t>ร้านอาหารลายคราม Marina Gallery Resort-Kacha-Kalim Bay (Phuket)</t>
  </si>
  <si>
    <t>https://web.hungryhub.com/restaurants/laikraam-restaurant-at-marina-gallery-resort-kacha-kalim-bay-phuket</t>
  </si>
  <si>
    <t>COAST Beach Club &amp; Bistro at Centara Grand Mirage (Pattaya)</t>
  </si>
  <si>
    <t>โคสท์บีชคลับ แอนด์ บิสโทร ที่ เซ็นทารา แกรนด์ มิราจ บีช รีสอร์ท (พัทยา)</t>
  </si>
  <si>
    <t>https://web.hungryhub.com/restaurants/coast-beach-club-bistro-at-centara-grand-mirage-pattaya</t>
  </si>
  <si>
    <t>The Pool House Kitchen at Hyatt Regency Resort (Phuket)</t>
  </si>
  <si>
    <t>เดอะพูลเฮ้าส์คิทเช่น โรงแรมไฮแอทรีเจนซี่ (ภูเก็ต)</t>
  </si>
  <si>
    <t>https://web.hungryhub.com/restaurants/the-pool-house-kitchen-at-hyatt-regency-resort-phuket</t>
  </si>
  <si>
    <t>https://web.hungryhub.com/restaurants/not-use-hua-hin</t>
  </si>
  <si>
    <t>Havana Cafe Republic</t>
  </si>
  <si>
    <t>ฮาวาน่า คาเฟ่ รีพับลิค</t>
  </si>
  <si>
    <t>https://web.hungryhub.com/restaurants/havana-cafe-republic-bangkok</t>
  </si>
  <si>
    <t>Andamanda Waterpark (Phuket)</t>
  </si>
  <si>
    <t>สวนน้ำอันดามันดา (ภูเก็ต)</t>
  </si>
  <si>
    <t>https://web.hungryhub.com/restaurants/andamanda-waterpark-phuket</t>
  </si>
  <si>
    <t>The Peri Hotel Staycation (Hua Hin)</t>
  </si>
  <si>
    <t>เดอะ เภรี โฮเต็ล สเตเคชั่น (หัวหิน)</t>
  </si>
  <si>
    <t>https://web.hungryhub.com/restaurants/the-peri-hotel-staycation-hua-hin</t>
  </si>
  <si>
    <t>https://web.hungryhub.com/restaurants/not-use-bangkok-thailand-2997</t>
  </si>
  <si>
    <t>Ananta Burin Resort (Krabi)</t>
  </si>
  <si>
    <t>อนันต บุรินทร์ รีสอร์ท (กระบี่)</t>
  </si>
  <si>
    <t>https://web.hungryhub.com/restaurants/ananta-burin-resort-krabi-phuket</t>
  </si>
  <si>
    <t>Full Moon Restaurant at Anantara (Samui)</t>
  </si>
  <si>
    <t>https://web.hungryhub.com/restaurants/full-moon-restaurant-at-anantara-samui-koh-samui</t>
  </si>
  <si>
    <t>Sinnerman</t>
  </si>
  <si>
    <t>ซินเนอร์แมน</t>
  </si>
  <si>
    <t>https://web.hungryhub.com/restaurants/sinnerman-bangkok</t>
  </si>
  <si>
    <t>Chomview Hotel Staycation (Hua Hin)</t>
  </si>
  <si>
    <t>ชมวิว โฮเทล สเตเคชั่น (หัวหิน)</t>
  </si>
  <si>
    <t>https://web.hungryhub.com/restaurants/chomview-hotel-staycation-hua-hin</t>
  </si>
  <si>
    <t>Felix River Kwai Resort Staycation (Kanchanaburi)</t>
  </si>
  <si>
    <t>เฟลิกซ์ ริเวอร์ แคว รีสอร์ท สเตเคชั่น (กาญจนบุรี)</t>
  </si>
  <si>
    <t>https://web.hungryhub.com/restaurants/felix-river-kwai-resort-staycation-kanchanaburi</t>
  </si>
  <si>
    <t>https://web.hungryhub.com/restaurants/sansab-siam-paragon-bangkok</t>
  </si>
  <si>
    <t>Meelommor Shabu</t>
  </si>
  <si>
    <t>หมีล้อมหม้อชาบู</t>
  </si>
  <si>
    <t>https://web.hungryhub.com/restaurants/meelommor-shabu-bangkok</t>
  </si>
  <si>
    <t>Akin Somtum HuaMum</t>
  </si>
  <si>
    <t>Akin อะกิน (ส้มตำหัวมุม)</t>
  </si>
  <si>
    <t>https://web.hungryhub.com/restaurants/akin-somtum-huamum-bangkok</t>
  </si>
  <si>
    <t>A.Shore Beach Bar Anantara Bophut (Samui)</t>
  </si>
  <si>
    <t>อะ ชอร์ บีชบาร์ อนันตรา บ่อผุด (สมุย)</t>
  </si>
  <si>
    <t>https://web.hungryhub.com/restaurants/a-shore-beach-bar-anantara-bophut-samui-koh-samui</t>
  </si>
  <si>
    <t>Eleven Hotel Bangkok Sukhumvit 11 Staycation</t>
  </si>
  <si>
    <t>https://web.hungryhub.com/restaurants/eleven-hotel-bangkok-sukhumvit-11-staycation</t>
  </si>
  <si>
    <t>Pantheon By AVCON</t>
  </si>
  <si>
    <t>แพนเธียน บาย เอวีคอน</t>
  </si>
  <si>
    <t>https://web.hungryhub.com/restaurants/pantheon-by-avcon-bangkok</t>
  </si>
  <si>
    <t>Kumo Yakiniku</t>
  </si>
  <si>
    <t>คุโม ยากินิกุ</t>
  </si>
  <si>
    <t>https://web.hungryhub.com/restaurants/kumo-yakiniku-bangkok</t>
  </si>
  <si>
    <t>Khuntounkitchen</t>
  </si>
  <si>
    <t>ครัวคุณตุ๋น</t>
  </si>
  <si>
    <t>https://web.hungryhub.com/restaurants/khuntounkitchen-bangkok</t>
  </si>
  <si>
    <t>HAHAMALA Chinese restaurant</t>
  </si>
  <si>
    <t>ฮาฮ่าหม่าล่า</t>
  </si>
  <si>
    <t>https://web.hungryhub.com/restaurants/hahamala-chinese-restaurant-bangkok</t>
  </si>
  <si>
    <t>Soha Cuisine (Phuket)</t>
  </si>
  <si>
    <t>https://web.hungryhub.com/restaurants/soha-cuisine-phuket</t>
  </si>
  <si>
    <t>OTA SUSHI Japanese Bangna-Udomsuk</t>
  </si>
  <si>
    <t>โอตะซูชิ สาขา บางนา-อุดมสุข</t>
  </si>
  <si>
    <t>https://web.hungryhub.com/restaurants/ota-sushi-japanese-bangna-udomsuk-bangkok</t>
  </si>
  <si>
    <t>OTA SUSHI Japanese Airport Lat Krabang</t>
  </si>
  <si>
    <t>โอตะ ซูชิ สาขาแอร์พอร์ต ลาดกระบัง</t>
  </si>
  <si>
    <t>https://web.hungryhub.com/restaurants/ota-sushi-japanese-airport-lat-krabang-bangkok</t>
  </si>
  <si>
    <t>Pudongmahasamuts</t>
  </si>
  <si>
    <t>ปูดองมหาสมุทรซีฟู้ด</t>
  </si>
  <si>
    <t>https://web.hungryhub.com/restaurants/pudongmahasamuts-bangkok</t>
  </si>
  <si>
    <t>CabKangHiSo</t>
  </si>
  <si>
    <t>ร้านจับกังไฮโซ</t>
  </si>
  <si>
    <t>https://web.hungryhub.com/restaurants/cabkanghiso-bangkok</t>
  </si>
  <si>
    <t>Anchan Terrace PhutthaMonthon Sai 2 branch</t>
  </si>
  <si>
    <t>อัญชันเทอเรส สาขาพุทธมณฑลสาย2</t>
  </si>
  <si>
    <t>https://web.hungryhub.com/restaurants/anchan-terrace-phutthamonthon-sai-2-branch-bangkok</t>
  </si>
  <si>
    <t>BelAire Bangkok Sukhumvit Staycation</t>
  </si>
  <si>
    <t>เบลแอร์ แบงค็อก สุขุมวิท สเตเคชั่น</t>
  </si>
  <si>
    <t>https://web.hungryhub.com/restaurants/belaire-bangkok-sukhumvit-staycation</t>
  </si>
  <si>
    <t>Phuket Town Restaurant Thonglor</t>
  </si>
  <si>
    <t>ภูเก็ตทาวน์ ทองหล่อ</t>
  </si>
  <si>
    <t>https://web.hungryhub.com/restaurants/phuket-town-restaurant-thonglor-bangkok</t>
  </si>
  <si>
    <t>2Tea Dessert Cafe</t>
  </si>
  <si>
    <t>ทูที ดีเสิร์ท คาเฟ่ต์</t>
  </si>
  <si>
    <t>https://web.hungryhub.com/restaurants/2tea-dessert-cafe-bangkok</t>
  </si>
  <si>
    <t>(Unpeeled) High-Hills Farm Premium Durian</t>
  </si>
  <si>
    <t>(เป็นลูก) High-Hills Farm Premium Durian</t>
  </si>
  <si>
    <t>https://web.hungryhub.com/restaurants/unpeeled-high-hills-farm-premium-durian-bangkok</t>
  </si>
  <si>
    <t>Ekamai 130 Cafe</t>
  </si>
  <si>
    <t>เอกมัย 130 คาเฟ่</t>
  </si>
  <si>
    <t>https://web.hungryhub.com/restaurants/ekamai-130-cafe-bangkok</t>
  </si>
  <si>
    <t>(Ready to Eat) High-Hills Farm Premium Durian</t>
  </si>
  <si>
    <t>(พร้อมทาน) High-Hills Farm Premium Durian</t>
  </si>
  <si>
    <t>https://web.hungryhub.com/restaurants/ready-to-eat-high-hills-farm-premium-durian-bangkok</t>
  </si>
  <si>
    <t>Meesuk</t>
  </si>
  <si>
    <t>มีสุข</t>
  </si>
  <si>
    <t>https://web.hungryhub.com/restaurants/meesuk-bangkok</t>
  </si>
  <si>
    <t>Rifai Kitchen Krungthep Kreetha7</t>
  </si>
  <si>
    <t>รีฟาย คิทเช่น กรุงเทพกรีฑา7</t>
  </si>
  <si>
    <t>https://web.hungryhub.com/restaurants/rifai-kitchen-krungthep-kreetha7-bangkok</t>
  </si>
  <si>
    <t>International, Middle Eastern</t>
  </si>
  <si>
    <t>Grill Of India (Chiang Mai)</t>
  </si>
  <si>
    <t>https://web.hungryhub.com/restaurants/grill-of-india-chiang-mai</t>
  </si>
  <si>
    <t>HATAKE Japanese Cuisine, Harajuku Thailand</t>
  </si>
  <si>
    <t>ฮาตาเกะ, ฮาราจูกุ ไทยแลนด์</t>
  </si>
  <si>
    <t>https://web.hungryhub.com/restaurants/hatake-japanese-cuisine-harajuku-thailand-bangkok</t>
  </si>
  <si>
    <t>HATAKE Japanese Cuisine, Nong Chok</t>
  </si>
  <si>
    <t>ฮาตาเกะ, มหานครหนองจอก</t>
  </si>
  <si>
    <t>https://web.hungryhub.com/restaurants/hatake-japanese-cuisine-nong-chok-bangkok</t>
  </si>
  <si>
    <t>Khlong Toei, Nong Chok</t>
  </si>
  <si>
    <t>Whole spice BKK</t>
  </si>
  <si>
    <t>โฮลสไปร์ซ กรุงเทพ</t>
  </si>
  <si>
    <t>https://web.hungryhub.com/restaurants/whole-spice-bkk-bangkok</t>
  </si>
  <si>
    <t>(No Use) Infuse Restaurant Diamond Resort (Phuket)</t>
  </si>
  <si>
    <t>(No Use) ร้านอาหาร อินฟิวส์ ไดมอนด์ รีสอร์ท (ภูเก็ต)</t>
  </si>
  <si>
    <t>https://web.hungryhub.com/restaurants/no-use-infuse-restaurant-diamond-resort-phuket</t>
  </si>
  <si>
    <t>N52 Bistro &amp; Bar</t>
  </si>
  <si>
    <t>https://web.hungryhub.com/restaurants/n52-bistro-bar-bangkok</t>
  </si>
  <si>
    <t>Steakhouse, International, American, European</t>
  </si>
  <si>
    <t>OZO Resort Staycation (Phuket)</t>
  </si>
  <si>
    <t>OZO Resort สเตเคชั่น (ภูเก็ต)</t>
  </si>
  <si>
    <t>https://web.hungryhub.com/restaurants/ozo-resort-staycation-phuket</t>
  </si>
  <si>
    <t>Fusion, Italian, International, Japanese, Thai</t>
  </si>
  <si>
    <t>Radisson Resort &amp; Suites Staycation (Phuket)</t>
  </si>
  <si>
    <t>https://web.hungryhub.com/restaurants/radisson-resort-suites-staycation-phuket</t>
  </si>
  <si>
    <t>Destination Resorts Karon Beach Staycation (Phuket)</t>
  </si>
  <si>
    <t>https://web.hungryhub.com/restaurants/destination-resorts-karon-beach-staycation-phuket</t>
  </si>
  <si>
    <t>Destination Resorts Surin Beach Staycation (Phuket)</t>
  </si>
  <si>
    <t>https://web.hungryhub.com/restaurants/destination-resorts-surin-beach-staycation-phuket</t>
  </si>
  <si>
    <t>Restaurant Demo QA</t>
  </si>
  <si>
    <t>https://web.hungryhub.com/restaurants/restaurant-demo-qa-ayutthaya</t>
  </si>
  <si>
    <t>https://web.hungryhub.com/restaurants/hops-brewhouse-bangkok</t>
  </si>
  <si>
    <t>Mida Grande Resort Staycation (Phuket)</t>
  </si>
  <si>
    <t>https://web.hungryhub.com/restaurants/mida-grande-resort-staycation-phuket-thailand</t>
  </si>
  <si>
    <t>So Sea Cafe &amp; Resort (Chonburi)</t>
  </si>
  <si>
    <t>โซ ซี คาเฟ่ แอนด์ รีสอร์ท (ชลบุรี)</t>
  </si>
  <si>
    <t>https://web.hungryhub.com/restaurants/so-sea-cafe-resort-chonburi-pattaya</t>
  </si>
  <si>
    <t>Sozapp Street Cafe&amp;Restaurant (Samui)</t>
  </si>
  <si>
    <t>โซแซ่บสตรีท คาเฟ่ (สมุย)</t>
  </si>
  <si>
    <t>https://web.hungryhub.com/restaurants/sozapp-street-cafe-restaurant-samui-koh-samui</t>
  </si>
  <si>
    <t>Greenmine Steak &amp; Coffee</t>
  </si>
  <si>
    <t>กรีนมายน์ สเต็ก แอนด์ คอฟฟี่</t>
  </si>
  <si>
    <t>https://web.hungryhub.com/restaurants/greenmine-steak-coffee-bangkok</t>
  </si>
  <si>
    <t>2gether bar &amp; bistro</t>
  </si>
  <si>
    <t>https://web.hungryhub.com/restaurants/2gether-bar-bistro-bangkok</t>
  </si>
  <si>
    <t>DONT USE Albricias at Chatrium Residence Sathorn</t>
  </si>
  <si>
    <t>DONT USE ห้องอาหารอัลบริเซียส์ โรงแรมชาเทรียม เรซิเดนซ์ สาทร</t>
  </si>
  <si>
    <t>https://web.hungryhub.com/restaurants/dont-use-albricias-at-chatrium-residence-sathorn-bangkok</t>
  </si>
  <si>
    <t>Studer Restaurant (Khao Yai)</t>
  </si>
  <si>
    <t>สตูเดอร์ เรสเตอรองท์ (เขาใหญ่)</t>
  </si>
  <si>
    <t>https://web.hungryhub.com/restaurants/studer-restaurant-khao-yai</t>
  </si>
  <si>
    <t>Aiko Premium Sushi Buffet at CDC</t>
  </si>
  <si>
    <t>ไอโกะ พรีเมี่ยม ซูชิ บุฟเฟ่ต์ ซีดีซี</t>
  </si>
  <si>
    <t>https://web.hungryhub.com/restaurants/aiko-premium-sushi-buffet-at-cdc-bangkok</t>
  </si>
  <si>
    <t>Plamorsiseafood (Phuket)</t>
  </si>
  <si>
    <t>ร้านอาหารปลาหมอสีซีฟู้ด (ภูเก็ต)</t>
  </si>
  <si>
    <t>https://web.hungryhub.com/restaurants/plamorsiseafood-phuket</t>
  </si>
  <si>
    <t>Soei</t>
  </si>
  <si>
    <t>เส่ย</t>
  </si>
  <si>
    <t>https://web.hungryhub.com/restaurants/soei-bangkok</t>
  </si>
  <si>
    <t>Yolo Bangkok Boutique Hotel Staycation</t>
  </si>
  <si>
    <t>โยโล แบงค็อก บูติค โฮเทล สเตเคชั่น</t>
  </si>
  <si>
    <t>https://web.hungryhub.com/restaurants/yolo-bangkok-boutique-hotel-staycation</t>
  </si>
  <si>
    <t>Matamata Restaurant and Cafe (Samui)</t>
  </si>
  <si>
    <t>มาตามาตา เรสเทอรองค์ แอนด์ คาเฟ่ (สมุย)</t>
  </si>
  <si>
    <t>https://web.hungryhub.com/restaurants/matamata-restaurant-and-cafe-samui-koh-samui</t>
  </si>
  <si>
    <t>Durian buffet (Saxophone Bar&amp;Restaurant)</t>
  </si>
  <si>
    <t>ทุเรียนบุฟเฟ่ต์ (แซ็กโซโฟนบาร์ แอนด์ เรสเตอรองท์)</t>
  </si>
  <si>
    <t>https://web.hungryhub.com/restaurants/durian-buffet-saxophone-bar-restaurant-bangkok-thailand-3082</t>
  </si>
  <si>
    <t>Humming Birds Kitchen &amp; Garden</t>
  </si>
  <si>
    <t>อัมมิ่งเบิร์ดส์ คิทเช่น แอนด์ การ์เด้น</t>
  </si>
  <si>
    <t>https://web.hungryhub.com/restaurants/humming-birds-kitchen-garden-bangkok</t>
  </si>
  <si>
    <t>https://web.hungryhub.com/restaurants/not-use-hua-hin-thailand</t>
  </si>
  <si>
    <t>Copper Beyond Buffet The Sense (MBA)</t>
  </si>
  <si>
    <t>https://web.hungryhub.com/restaurants/copper-beyond-buffet-the-sense-mba-bangkok</t>
  </si>
  <si>
    <t>Copper Buffet Booking (Test Pre-payment 100%)</t>
  </si>
  <si>
    <t>https://web.hungryhub.com/restaurants/copper-buffet-booking-test-pre-payment-100-bangkok</t>
  </si>
  <si>
    <t>Blue Marble Steak &amp; Grill Restaurant by Novotel Marina Sriracha &amp; Koh Si Chang (Chonburi)</t>
  </si>
  <si>
    <t>บลูมาร์เบิล สเต็ก แอนด์ กริลล์ โรงแรมโนโวเทลศรีราชา แอนด์ เกาะสีชัง (ชลบุรี)</t>
  </si>
  <si>
    <t>https://web.hungryhub.com/restaurants/blue-marble-steak-grill-restaurant-by-novotel-marina-sriracha-koh-si-chang-chonburi</t>
  </si>
  <si>
    <t>Silver Moon Rooftop by Novotel Marina Sriracha &amp; Koh Si Chang (Chonburi)</t>
  </si>
  <si>
    <t>ซิลเวอร์มูน รูฟท็อป บาร์ โรงแรมโนโวเทลศรีราชา แอนด์ เกาะสีชัง (ชลบุรี)</t>
  </si>
  <si>
    <t>https://web.hungryhub.com/restaurants/silver-moon-rooftop-by-novotel-marina-sriracha-koh-si-chang-chonburi</t>
  </si>
  <si>
    <t>Vieng Ta-Lay Restaurant (Krabi)</t>
  </si>
  <si>
    <t>ร้านอาหารเวียงทะเล (กระบี่)</t>
  </si>
  <si>
    <t>https://web.hungryhub.com/restaurants/vieng-ta-lay-restaurant-krabi-phuket</t>
  </si>
  <si>
    <t>The Peri Hotel Staycation (Khao Yai)</t>
  </si>
  <si>
    <t>เดอะ เภรี โฮเต็ล สเตเคชั่น (เขาใหญ่)</t>
  </si>
  <si>
    <t>https://web.hungryhub.com/restaurants/the-peri-hotel-staycation-khao-yai</t>
  </si>
  <si>
    <t>The Rooftop at Chidlom Bangkok</t>
  </si>
  <si>
    <t>เดอะรูฟท็อปแอทชิดลม</t>
  </si>
  <si>
    <t>https://web.hungryhub.com/restaurants/the-rooftop-at-chidlom-bangkok</t>
  </si>
  <si>
    <t>Scoozi Urban Pizza Ekkamai</t>
  </si>
  <si>
    <t>สกูซี่ เออร์เบิน พิซซ่า เอกมัย</t>
  </si>
  <si>
    <t>https://web.hungryhub.com/restaurants/scoozi-urban-pizza-ekkamai-bangkok</t>
  </si>
  <si>
    <t>The Box Of Fit</t>
  </si>
  <si>
    <t>เดอะ บ็อกซ์ ออฟ ฟิท</t>
  </si>
  <si>
    <t>https://web.hungryhub.com/restaurants/the-box-of-fit-bangkok</t>
  </si>
  <si>
    <t>AboveStone Rooftop</t>
  </si>
  <si>
    <t>อะโบฟสโตน รูฟท็อป</t>
  </si>
  <si>
    <t>https://web.hungryhub.com/restaurants/abovestone-rooftop-bangkok</t>
  </si>
  <si>
    <t>Q. Kyu Ari</t>
  </si>
  <si>
    <t>คิว อารีย์ 3</t>
  </si>
  <si>
    <t>https://web.hungryhub.com/restaurants/q-kyu-ari-bangkok</t>
  </si>
  <si>
    <t>Khlong Toei, Phaya Thai</t>
  </si>
  <si>
    <t>BanMiangPla JimJum MooKratha</t>
  </si>
  <si>
    <t>บ้านเมี่ยงปลาเผา จิ้มจุ่ม หมูกระทะ</t>
  </si>
  <si>
    <t>https://web.hungryhub.com/restaurants/banmiangpla-jimjum-mookratha-bangkok</t>
  </si>
  <si>
    <t>Bang Kapi, Bang Khae</t>
  </si>
  <si>
    <t>Roummit 2 (Chiang Mai)</t>
  </si>
  <si>
    <t>รวมมิตร2 (เชียงใหม่)</t>
  </si>
  <si>
    <t>https://web.hungryhub.com/restaurants/roummit-2-chiang-mai</t>
  </si>
  <si>
    <t>Baanying Silom Complex</t>
  </si>
  <si>
    <t>บ้านหญิง สีลมคอมเพล็กซ์</t>
  </si>
  <si>
    <t>https://web.hungryhub.com/restaurants/baanying-silom-complex-bangkok-thailand</t>
  </si>
  <si>
    <t>Koufu Dimsum</t>
  </si>
  <si>
    <t>โข่วฝู ติ่มซำ</t>
  </si>
  <si>
    <t>https://web.hungryhub.com/restaurants/koufu-dimsum-bangkok</t>
  </si>
  <si>
    <t>Baanying Mega Bangna</t>
  </si>
  <si>
    <t>บ้านหญิง เมกาบางนา</t>
  </si>
  <si>
    <t>https://web.hungryhub.com/restaurants/baanying-mega-bangna-bangkok-thailand</t>
  </si>
  <si>
    <t>Baanying Siam Center</t>
  </si>
  <si>
    <t>บ้านหญิง สยามเซ็นเตอร์</t>
  </si>
  <si>
    <t>https://web.hungryhub.com/restaurants/baanying-siam-center-bangkok-thailand</t>
  </si>
  <si>
    <t>Sawasdee Sushi</t>
  </si>
  <si>
    <t>สวัสดีซูชิ</t>
  </si>
  <si>
    <t>https://web.hungryhub.com/restaurants/sawasdee-sushi-bangkok</t>
  </si>
  <si>
    <t>Baanying Terminal 21 Asok</t>
  </si>
  <si>
    <t>บ้านหญิง เทอร์มินอล 21 อโศก</t>
  </si>
  <si>
    <t>https://web.hungryhub.com/restaurants/baanying-terminal-21-asok-bangkok-thailand</t>
  </si>
  <si>
    <t>Baanying Central Plaza Rama9</t>
  </si>
  <si>
    <t>บ้านหญิง เซ็นทรัลพระราม 9</t>
  </si>
  <si>
    <t>https://web.hungryhub.com/restaurants/baanying-central-plaza-rama9-bangkok-thailand</t>
  </si>
  <si>
    <t>Baanying The Mall Ngamwongwan</t>
  </si>
  <si>
    <t>บ้านหญิง เดอะมอลล์ งามวงศ์วาน</t>
  </si>
  <si>
    <t>https://web.hungryhub.com/restaurants/baanying-the-mall-ngamwongwan-bangkok</t>
  </si>
  <si>
    <t>AIRE Bar at Hyatt Place Bangkok Sukhumvit 24</t>
  </si>
  <si>
    <t>แอร์ บาร์ แอท ไฮแอท เพลส สุขุมวิท</t>
  </si>
  <si>
    <t>https://web.hungryhub.com/restaurants/aire-bar-at-hyatt-place-bangkok-sukhumvit-24</t>
  </si>
  <si>
    <t>Bandara Beach Resort Staycation (Phuket)</t>
  </si>
  <si>
    <t>บัญดารา บีช รีสอร์ท สเตเคชั่น (ภูเก็ต)</t>
  </si>
  <si>
    <t>https://web.hungryhub.com/restaurants/bandara-beach-resort-staycation-phuket</t>
  </si>
  <si>
    <t>The Lodge Restaurant Travelodge Phuket Town (Phuket)</t>
  </si>
  <si>
    <t>เดอะ ลอดจ์ เทรเวลลอดจ์ ภูเก็ตทาวน์ (ภูเก็ต)</t>
  </si>
  <si>
    <t>https://web.hungryhub.com/restaurants/the-lodge-restaurant-travelodge-phuket-town-phuket</t>
  </si>
  <si>
    <t>Indulge Fusion Food &amp; Cocktail Bar</t>
  </si>
  <si>
    <t>อินดัล อาหารฟิวชั่น และ ค็อกเทลบาร์</t>
  </si>
  <si>
    <t>https://web.hungryhub.com/restaurants/indulge-fusion-food-cocktail-bar-bangkok</t>
  </si>
  <si>
    <t>HopfAddict (Chonburi)</t>
  </si>
  <si>
    <t>ฮอปแอดดิค (ชลบุรี)</t>
  </si>
  <si>
    <t>https://web.hungryhub.com/restaurants/hopfaddict-chonburi-pattaya</t>
  </si>
  <si>
    <t>KokoCafe at Naiyang Beach Kokotel (Phuket)</t>
  </si>
  <si>
    <t>https://web.hungryhub.com/restaurants/kokocafe-at-naiyang-beach-kokotel-phuket</t>
  </si>
  <si>
    <t>Oriental Infusions</t>
  </si>
  <si>
    <t>โอเรียนทอล อินฟิวชั่น</t>
  </si>
  <si>
    <t>https://web.hungryhub.com/restaurants/oriental-infusions-bangkok</t>
  </si>
  <si>
    <t>Little Noah Cafe</t>
  </si>
  <si>
    <t>ลิตเติ้ลโนอาห์คาเฟ่</t>
  </si>
  <si>
    <t>https://web.hungryhub.com/restaurants/little-noah-cafe-bangkok</t>
  </si>
  <si>
    <t>Ago Cafe	Ago Hotel Chinatown</t>
  </si>
  <si>
    <t>The Gems Mining Pool Villas Staycation (Pattaya)</t>
  </si>
  <si>
    <t>เดอะ เจมส์ ไมนิ่ง พูลวิลล่า สเตเคชั่น (พัทยา)</t>
  </si>
  <si>
    <t>https://web.hungryhub.com/restaurants/the-gems-mining-pool-villas-staycation-pattaya</t>
  </si>
  <si>
    <t>Chef Next Door BKK</t>
  </si>
  <si>
    <t>เชฟ เน็คซ์ ดอร์</t>
  </si>
  <si>
    <t>https://web.hungryhub.com/restaurants/chef-next-door-bkk-bangkok</t>
  </si>
  <si>
    <t>Covent Garden at Gardina Asok</t>
  </si>
  <si>
    <t>https://web.hungryhub.com/restaurants/covent-garden-at-gardina-asok-bangkok</t>
  </si>
  <si>
    <t>Secret Chamber MBK Center</t>
  </si>
  <si>
    <t>ซีเคร็ตแชมเบอร์ เอ็มบีเคเซ็นเตอร์</t>
  </si>
  <si>
    <t>https://web.hungryhub.com/restaurants/secret-chamber-mbk-center-bangkok</t>
  </si>
  <si>
    <t>Sumpao Restaurant &amp; Beach Bar Bandara Villa (Phuket)</t>
  </si>
  <si>
    <t>https://web.hungryhub.com/restaurants/sumpao-restaurant-beach-bar-bandara-villa-phuket</t>
  </si>
  <si>
    <t>Shanghai Lo'ng Chinese Restaurant (Chiang Mai)</t>
  </si>
  <si>
    <t>ภัตตาคารซั่งไห่หลง (เชียงใหม่)</t>
  </si>
  <si>
    <t>https://web.hungryhub.com/restaurants/shanghai-lo-ng-chinese-restaurant-chiang-mai</t>
  </si>
  <si>
    <t>Oishii Steak</t>
  </si>
  <si>
    <t>โออิชิ สเต็ก</t>
  </si>
  <si>
    <t>https://web.hungryhub.com/restaurants/oishii-steak-bangkok</t>
  </si>
  <si>
    <t>Pumpkin Art Town</t>
  </si>
  <si>
    <t>พัมคิน อาร์ต ทาวน์</t>
  </si>
  <si>
    <t>https://web.hungryhub.com/restaurants/pumpkin-art-town-bangkok</t>
  </si>
  <si>
    <t>Haiteang Lao</t>
  </si>
  <si>
    <t>ไฮ้เตียงโภชนา</t>
  </si>
  <si>
    <t>https://web.hungryhub.com/restaurants/haiteang-lao-bangkok</t>
  </si>
  <si>
    <t>Laem Charoen Central Chonburi</t>
  </si>
  <si>
    <t>แหลมเจริญ เซ็นทรัลชลบุรี</t>
  </si>
  <si>
    <t>https://web.hungryhub.com/restaurants/laem-charoen-central-chonburi-pattaya-thailand</t>
  </si>
  <si>
    <t>Te Mata Glamping Staycation (Khao Yai)</t>
  </si>
  <si>
    <t>เท มาต้า เเกลมปิ้ง สเตเคชั่น (เขาใหญ่)</t>
  </si>
  <si>
    <t>https://web.hungryhub.com/restaurants/te-mata-glamping-staycation-khao-yai</t>
  </si>
  <si>
    <t>Khao Yai, Khlong Toei</t>
  </si>
  <si>
    <t>The Nook Club and Restaurant</t>
  </si>
  <si>
    <t>เดอะ นุ๊ก คลับ แอนด์ เรสเตอร์รอง</t>
  </si>
  <si>
    <t>https://web.hungryhub.com/restaurants/the-nook-club-and-restaurant-bangkok</t>
  </si>
  <si>
    <t>Yumnour Krualub</t>
  </si>
  <si>
    <t>ยำนัวส์ครัวลับย่านบางเขน</t>
  </si>
  <si>
    <t>https://web.hungryhub.com/restaurants/yumnour-krualub-bangkok</t>
  </si>
  <si>
    <t>Seagull at Southbeach at Homm Bliss Southbeach Patong (Phuket)</t>
  </si>
  <si>
    <t>ซีเกิล แอท เซาท์บีท โรงแรม Homm Bliss Southbeach Patong (ภูเก็ต))</t>
  </si>
  <si>
    <t>https://web.hungryhub.com/restaurants/seagull-at-southbeach-at-homm-bliss-southbeach-patong-phuket</t>
  </si>
  <si>
    <t>Rice Bar and Bowl at Homm Bliss Southbeach Patong (Phuket)</t>
  </si>
  <si>
    <t>ไรซ์ บาร์ แอนด์ โบว์ล at Homm Bliss Southbeach Patong (Phuket)</t>
  </si>
  <si>
    <t>https://web.hungryhub.com/restaurants/rice-bar-and-bowl-at-homm-bliss-southbeach-patong-phuket</t>
  </si>
  <si>
    <t>Pennant Thonglor</t>
  </si>
  <si>
    <t>เพนแนนท์ ทองหล่อ</t>
  </si>
  <si>
    <t>https://web.hungryhub.com/restaurants/pennant-thonglor-bangkok</t>
  </si>
  <si>
    <t>Athita The Hidden Court Chiang Saen Boutique Hotel Staycation (Chiang Rai)</t>
  </si>
  <si>
    <t>อทิตา เดอะฮิดเด้นคอร์ท เชียงแสน บูทิค โฮเทล สเตเคชั่น (เชียงราย)</t>
  </si>
  <si>
    <t>https://web.hungryhub.com/restaurants/athita-the-hidden-court-chiang-saen-boutique-hotel-staycation-chiang-rai</t>
  </si>
  <si>
    <t>Xiang Ladprao 115</t>
  </si>
  <si>
    <t>เซียง ลาดพร้าว115</t>
  </si>
  <si>
    <t>https://web.hungryhub.com/restaurants/xiang-ladprao-115-bangkok</t>
  </si>
  <si>
    <t>Siam@Siam Design Hotel Staycation (Pattaya)</t>
  </si>
  <si>
    <t>สยาม แอท สยาม ดีไซน์ โฮเทล สเตเคชั่น (พัทยา)</t>
  </si>
  <si>
    <t>https://web.hungryhub.com/restaurants/siam-siam-design-hotel-staycation-pattaya</t>
  </si>
  <si>
    <t>https://web.hungryhub.com/restaurants/beef-express-corporate-delivery-bangkok</t>
  </si>
  <si>
    <t>Pad Thai Tao Taan (Durain Buffet)</t>
  </si>
  <si>
    <t>Pad Thai Tao Taan (Durain Buffet)ผัดไท เตาถ่าน เจ๊อ้วน (ทุเรียนภูเขาไฟ บุฟเฟ่ต์)</t>
  </si>
  <si>
    <t>https://web.hungryhub.com/restaurants/pad-thai-tao-taan-durain-buffet-bangkok-thailand</t>
  </si>
  <si>
    <t>Namaka Resort Kamala Staycation (Phuket)</t>
  </si>
  <si>
    <t>นามาคา รีสอร์ต กมลา สเตเคชั่น (ภูเก็ต)</t>
  </si>
  <si>
    <t>https://web.hungryhub.com/restaurants/namaka-resort-kamala-staycation-phuket</t>
  </si>
  <si>
    <t>Khaolak Emerald Beach Resort &amp; Spa Staycation (Phang-nga)</t>
  </si>
  <si>
    <t>เขาหลัก เอมเมอรัลด์ บีช รีสอร์ท สเตเคชั่น (พังงา)</t>
  </si>
  <si>
    <t>https://web.hungryhub.com/restaurants/khaolak-emerald-beach-resort-spa-staycation-phang-nga</t>
  </si>
  <si>
    <t>https://web.hungryhub.com/restaurants/not-use-bangkok-thailand-3152</t>
  </si>
  <si>
    <t>Tinlay Southern Thai (Phuket)</t>
  </si>
  <si>
    <t>ตีนเล เซาท์เทิร์นไทย (ภูเก็ต)</t>
  </si>
  <si>
    <t>https://web.hungryhub.com/restaurants/tinlay-southern-thai-phuket</t>
  </si>
  <si>
    <t>BRBF - Beer and Beef</t>
  </si>
  <si>
    <t>https://web.hungryhub.com/restaurants/brbf-beer-and-beef-bangkok</t>
  </si>
  <si>
    <t>Sushi Cafe Convent</t>
  </si>
  <si>
    <t>ซูชิคาเฟ่คอนแวนต์</t>
  </si>
  <si>
    <t>https://web.hungryhub.com/restaurants/sushi-cafe-convent-bangkok</t>
  </si>
  <si>
    <t>Yum Tee Noi</t>
  </si>
  <si>
    <t>ยำตี๋น้อย</t>
  </si>
  <si>
    <t>https://web.hungryhub.com/restaurants/yum-tee-noi-bangkok</t>
  </si>
  <si>
    <t>https://web.hungryhub.com/restaurants/not-use-hua-hin-thailand-3157</t>
  </si>
  <si>
    <t>Claws and Co Avani Mai Khao (Phuket)</t>
  </si>
  <si>
    <t>https://web.hungryhub.com/restaurants/claws-and-co-avani-mai-khao-phuket</t>
  </si>
  <si>
    <t>Wiang Neua Cafe &amp; Restaurant (Chiang Rai)</t>
  </si>
  <si>
    <t>เวียงเหนือ คาเฟ่ แอนด์ เรสเตอร์รองท์ (เชียงราย)</t>
  </si>
  <si>
    <t>https://web.hungryhub.com/restaurants/wiang-neua-cafe-restaurant-chiang-rai</t>
  </si>
  <si>
    <t>Chilli Thai (Phuket)</t>
  </si>
  <si>
    <t>ชิลลี่ ไทย (ภูเก็ต)</t>
  </si>
  <si>
    <t>https://web.hungryhub.com/restaurants/chilli-thai-phuket</t>
  </si>
  <si>
    <t>Mangkud Cafe</t>
  </si>
  <si>
    <t>มังคุด คาเฟ่</t>
  </si>
  <si>
    <t>https://web.hungryhub.com/restaurants/mangkud-cafe-bangkok</t>
  </si>
  <si>
    <t>Aya Izakaya Buffet</t>
  </si>
  <si>
    <t>อายะ อิซากายะ บุฟเฟต์</t>
  </si>
  <si>
    <t>https://web.hungryhub.com/restaurants/aya-izakaya-buffet-bangkok</t>
  </si>
  <si>
    <t>Neta Omakase</t>
  </si>
  <si>
    <t>เนตะ โอมากาเสะ</t>
  </si>
  <si>
    <t>https://web.hungryhub.com/restaurants/neta-omakase-bangkok</t>
  </si>
  <si>
    <t>Flamingo Beach Café &amp; Bar (Phuket)</t>
  </si>
  <si>
    <t>ฟลามิงโก บีช คาเฟ่ แอนด์ บาร์ (ภูเก็ต)</t>
  </si>
  <si>
    <t>https://web.hungryhub.com/restaurants/flamingo-beach-cafe-bar-phuket</t>
  </si>
  <si>
    <t>Brews &amp; Ques by Crave</t>
  </si>
  <si>
    <t>บริวส์ แอนด์ คิวส์ บาย เครฟ</t>
  </si>
  <si>
    <t>https://web.hungryhub.com/restaurants/brews-ques-by-crave-bangkok</t>
  </si>
  <si>
    <t>S Cafe and Restaurant (Phuket)</t>
  </si>
  <si>
    <t>https://web.hungryhub.com/restaurants/s-cafe-and-restaurant-phuket</t>
  </si>
  <si>
    <t>Rod Dee Ded Meat Warehouse</t>
  </si>
  <si>
    <t>รสดีเด็ด Meat Warehouse</t>
  </si>
  <si>
    <t>https://web.hungryhub.com/restaurants/rod-dee-ded-meat-warehouse-bangkok</t>
  </si>
  <si>
    <t>Durianism Samyan Cafe</t>
  </si>
  <si>
    <t>ทุเรียนนิสซึ่ม สามย่าน คาเฟ่</t>
  </si>
  <si>
    <t>https://web.hungryhub.com/restaurants/durianism-samyan-cafe-bangkok</t>
  </si>
  <si>
    <t>Kopi De Cafe &amp; Restaurant (Phuket)</t>
  </si>
  <si>
    <t>โกปี๊ เดอ คาเฟ่ แอนด์ เรสเตอร์รองท์ (ภูเก็ต)</t>
  </si>
  <si>
    <t>https://web.hungryhub.com/restaurants/kopi-de-cafe-restaurant-phuket</t>
  </si>
  <si>
    <t>Hash Burger and More Kata Beach (Phuket)</t>
  </si>
  <si>
    <t>https://web.hungryhub.com/restaurants/hash-burger-and-more-kata-beach-phuket</t>
  </si>
  <si>
    <t>Sindhorn Midtown Hotel Bangkok, Vignette Collection</t>
  </si>
  <si>
    <t>โรงแรม สินธร มิดทาวน์ กรุงเทพฯ วีนแยทท์ คอลเล็คชั่น</t>
  </si>
  <si>
    <t>https://web.hungryhub.com/restaurants/sindhorn-midtown-hotel-bangkok-vignette-collection-thailand</t>
  </si>
  <si>
    <t>KongKarn Cafe (Ratchaburi)</t>
  </si>
  <si>
    <t>ก่องกานท์ คาเฟ่ (ราชบุรี)</t>
  </si>
  <si>
    <t>https://web.hungryhub.com/restaurants/kongkarn-cafe-ratchaburi</t>
  </si>
  <si>
    <t>Unconscious Cafe and Bar</t>
  </si>
  <si>
    <t>อันคอนเชียส คาเฟ่ แอนด์ บาร์</t>
  </si>
  <si>
    <t>https://web.hungryhub.com/restaurants/unconscious-cafe-and-bar-bangkok</t>
  </si>
  <si>
    <t>Rosewood Restaurant at Asiatique The Riverfront</t>
  </si>
  <si>
    <t>https://web.hungryhub.com/restaurants/rosewood-restaurant-at-asiatique-the-riverfront-bangkok</t>
  </si>
  <si>
    <t>Kiew Kai Ka Lasalle</t>
  </si>
  <si>
    <t>เขียวไข่กา ลาซาล</t>
  </si>
  <si>
    <t>https://web.hungryhub.com/restaurants/kiew-kai-ka-lasalle-bangkok</t>
  </si>
  <si>
    <t>Po Concept Dining (Chiang Mai)</t>
  </si>
  <si>
    <t>โพ คอนเซ็ป ไดนิ่ง (เชียงใหม่)</t>
  </si>
  <si>
    <t>https://web.hungryhub.com/restaurants/po-concept-dining-chiang-mai</t>
  </si>
  <si>
    <t>Take Japanese Restaurant (Phuket)</t>
  </si>
  <si>
    <t>https://web.hungryhub.com/restaurants/take-japanese-restaurant-phuket</t>
  </si>
  <si>
    <t>Naughty Nuri's Patong (Phuket)</t>
  </si>
  <si>
    <t>นอตี้ นูรี้ส์ ป่าตอง (ภูเก็ต)</t>
  </si>
  <si>
    <t>https://web.hungryhub.com/restaurants/naughty-nuri-s-patong-phuket</t>
  </si>
  <si>
    <t>Coral Tree Villa Staycation (Hua Hin)</t>
  </si>
  <si>
    <t>คอรัลทรี วิลลา สเตเคชั่น (หัวหิน)</t>
  </si>
  <si>
    <t>https://web.hungryhub.com/restaurants/coral-tree-villa-staycation-hua-hin</t>
  </si>
  <si>
    <t>E-Rat Buffet Talay Pao&amp; Muek Sashimi</t>
  </si>
  <si>
    <t>อีแรดบุฟเฟต์ทะเลเผา&amp;หมึกซาชิมิ</t>
  </si>
  <si>
    <t>https://web.hungryhub.com/restaurants/e-rat-buffet-talay-pao-muek-sashimi-bangkok</t>
  </si>
  <si>
    <t>Take a (do not use)</t>
  </si>
  <si>
    <t>เทค อะ ไม่ใช่</t>
  </si>
  <si>
    <t>https://web.hungryhub.com/restaurants/take-a-do-not-use-bangkok</t>
  </si>
  <si>
    <t>Bendito Taco &amp; Churros</t>
  </si>
  <si>
    <t>เบนดิโต้ ทาโก้ &amp; ชูโรส</t>
  </si>
  <si>
    <t>https://web.hungryhub.com/restaurants/bendito-taco-churros-bangkok</t>
  </si>
  <si>
    <t>International, Mexican</t>
  </si>
  <si>
    <t>https://web.hungryhub.com/restaurants/copper-chimney-bangkok</t>
  </si>
  <si>
    <t>Chaosua's Restaurant</t>
  </si>
  <si>
    <t>เจ้าสัวแต่เตี้ยม</t>
  </si>
  <si>
    <t>https://web.hungryhub.com/restaurants/chaosua-s-restaurant-bangkok</t>
  </si>
  <si>
    <t>Nipamoohun</t>
  </si>
  <si>
    <t>https://web.hungryhub.com/restaurants/nipamoohun-bangkok</t>
  </si>
  <si>
    <t>Buon Gusto (Chiang Mai)</t>
  </si>
  <si>
    <t>https://web.hungryhub.com/restaurants/buon-gusto-chiang-mai</t>
  </si>
  <si>
    <t>Le Bistro by Nok</t>
  </si>
  <si>
    <t>https://web.hungryhub.com/restaurants/le-bistro-by-nok-bangkok</t>
  </si>
  <si>
    <t>Bang Kapi, Phasi Charoen</t>
  </si>
  <si>
    <t>Longrakdowran</t>
  </si>
  <si>
    <t>หลงรักดาวร้าน</t>
  </si>
  <si>
    <t>https://web.hungryhub.com/restaurants/longrakdowran-bangkok</t>
  </si>
  <si>
    <t>Day One Cafe &amp; Bar</t>
  </si>
  <si>
    <t>เดย์วัน คาเฟ่ แอนด์ บาร์</t>
  </si>
  <si>
    <t>https://web.hungryhub.com/restaurants/day-one-cafe-bar-bangkok</t>
  </si>
  <si>
    <t>Chef Pom Kitchen Charoennakorn</t>
  </si>
  <si>
    <t>เชฟป้อมคิทเช่น เจริญนคร</t>
  </si>
  <si>
    <t>https://web.hungryhub.com/restaurants/chef-pom-kitchen-charoennakorn-bangkok</t>
  </si>
  <si>
    <t>Vanilla Fusion Buffet</t>
  </si>
  <si>
    <t>วานิลลา ฟิวชั่น บุฟเฟ่ต์</t>
  </si>
  <si>
    <t>https://web.hungryhub.com/restaurants/vanilla-fusion-buffet-bangkok</t>
  </si>
  <si>
    <t>Mama Pasta Lumpini ville Cultural Center</t>
  </si>
  <si>
    <t>มาม่า พาสต้า Lumpini ville Cultural Center</t>
  </si>
  <si>
    <t>https://web.hungryhub.com/restaurants/mama-pasta-lumpini-ville-cultural-center-bangkok</t>
  </si>
  <si>
    <t>Talakkia Boutique Hotel Staycation</t>
  </si>
  <si>
    <t>ตั๊ก หลัก เกี้ย บูทีค โฮเทล สเตเคชั่น</t>
  </si>
  <si>
    <t>https://web.hungryhub.com/restaurants/talakkia-boutique-hotel-staycation-bangkok</t>
  </si>
  <si>
    <t>Marchwood</t>
  </si>
  <si>
    <t>มาร์ชวู้ด</t>
  </si>
  <si>
    <t>https://web.hungryhub.com/restaurants/marchwood-bangkok</t>
  </si>
  <si>
    <t>Azzurro Fortysix</t>
  </si>
  <si>
    <t>https://web.hungryhub.com/restaurants/azzurro-fortysix-bangkok</t>
  </si>
  <si>
    <t>Wander Café &amp; Steak House (Chonburi)</t>
  </si>
  <si>
    <t>https://web.hungryhub.com/restaurants/wander-cafe-steak-house-chonburi-pattaya</t>
  </si>
  <si>
    <t>Hotel Kuretakeso Sriracha Staycation (Chonburi)</t>
  </si>
  <si>
    <t>โรงแรมคุเระทาเกะโซ ศรีราชา สเตเคชั่น (ชลบุรี)</t>
  </si>
  <si>
    <t>https://web.hungryhub.com/restaurants/hotel-kuretakeso-sriracha-staycation-chonburi-pattaya</t>
  </si>
  <si>
    <t>Royal Suite Hotel Bangkok Staycation</t>
  </si>
  <si>
    <t>โรงแรม โรยัลสวีท กรุงเทพ สเตเคชั่น</t>
  </si>
  <si>
    <t>https://web.hungryhub.com/restaurants/royal-suite-hotel-bangkok-staycation</t>
  </si>
  <si>
    <t>Samurai Diner Japanese Sukhumvit Soi 69/1</t>
  </si>
  <si>
    <t>ซามูไรไดเนอร์ สุขุมวิท ซอย 69/1</t>
  </si>
  <si>
    <t>https://web.hungryhub.com/restaurants/samurai-diner-japanese-sukhumvit-soi-69-1-bangkok</t>
  </si>
  <si>
    <t>Taste at ibis Bangkok Riverside</t>
  </si>
  <si>
    <t>Taste โรงแรมไอบิส กรุงเทพ ริเวอร์ไซด์</t>
  </si>
  <si>
    <t>https://web.hungryhub.com/restaurants/taste-at-ibis-bangkok-riverside</t>
  </si>
  <si>
    <t>Sasin Demo</t>
  </si>
  <si>
    <t>https://web.hungryhub.com/restaurants/sasin-demo-ayutthaya</t>
  </si>
  <si>
    <t>The Weekend Café &amp; Bar</t>
  </si>
  <si>
    <t>เดอะ วีคเอน คาเฟ่ แอนด์ บาร์</t>
  </si>
  <si>
    <t>https://web.hungryhub.com/restaurants/the-weekend-cafe-bar-bangkok</t>
  </si>
  <si>
    <t>Duo Cucina</t>
  </si>
  <si>
    <t>ดูโอคูซินา</t>
  </si>
  <si>
    <t>https://web.hungryhub.com/restaurants/duo-cucina-bangkok</t>
  </si>
  <si>
    <t>Tum-Yum Zaap Yua Yua Charoen Phatthana</t>
  </si>
  <si>
    <t>ตำยำแซ่บยั่วยั่ว สาขา 1 ถนนเจริญพัฒนา</t>
  </si>
  <si>
    <t>https://web.hungryhub.com/restaurants/tum-yum-zaap-yua-yua-charoen-phatthana-bangkok</t>
  </si>
  <si>
    <t>Chi beach club</t>
  </si>
  <si>
    <t>ชิ สมุย บีช คลับ</t>
  </si>
  <si>
    <t>https://web.hungryhub.com/restaurants/chi-beach-club-bangkok</t>
  </si>
  <si>
    <t>X​on​ Earth​ (Chiang Mai)</t>
  </si>
  <si>
    <t>https://web.hungryhub.com/restaurants/x-on-earth-chiang-mai</t>
  </si>
  <si>
    <t>Blu-O Rhythm &amp; Bowl Major Pinklao (Bowling)</t>
  </si>
  <si>
    <t>บลูโอ ริธึม แอนด์ โบว์ล เมเจอร์ ปิ่นเกล้า (Bowling)</t>
  </si>
  <si>
    <t>https://web.hungryhub.com/restaurants/blu-o-rhythm-bowl-major-pinklao-bowling-bangkok-thailand-3231</t>
  </si>
  <si>
    <t>Radisson Resort &amp; Spa Hua Hin Staycation (Hua Hin)</t>
  </si>
  <si>
    <t>https://web.hungryhub.com/restaurants/radisson-resort-spa-hua-hin-staycation-hua-hin</t>
  </si>
  <si>
    <t>Blu-O Rhythm &amp; Bowl Esplanade  Ngamwongwan Khaerai (Bowling)</t>
  </si>
  <si>
    <t>บลูโอ ริธึม แอนด์ โบว์ล  เอสพลานาด งามวงศ์วาน-แคราย (Bowling)</t>
  </si>
  <si>
    <t>https://web.hungryhub.com/restaurants/blu-o-rhythm-bowl-esplanade-ngamwongwan-khaerai-bowling-bangkok-thailand</t>
  </si>
  <si>
    <t>GASTON Grand Hyatt Erawan Bangkok</t>
  </si>
  <si>
    <t>กาสตง โรงแรมแกรนด์ ไฮแอท เอราวัณ</t>
  </si>
  <si>
    <t>https://web.hungryhub.com/restaurants/gaston-grand-hyatt-erawan-bangkok</t>
  </si>
  <si>
    <t>Ix Sakaba</t>
  </si>
  <si>
    <t>ไอเอ็กซ์ ซาคาบะ</t>
  </si>
  <si>
    <t>https://web.hungryhub.com/restaurants/ix-sakaba-bangkok</t>
  </si>
  <si>
    <t>Karrat (Mooncake)</t>
  </si>
  <si>
    <t>https://web.hungryhub.com/restaurants/karrat-mooncake-bangkok</t>
  </si>
  <si>
    <t>RIB ROOM The Bar Landmark</t>
  </si>
  <si>
    <t>ริบรูม แอนด์ เดอะ บาร์  The Landmark</t>
  </si>
  <si>
    <t>https://web.hungryhub.com/restaurants/rib-room-the-bar-landmark-bangkok</t>
  </si>
  <si>
    <t>Blu-O Rhythm &amp; Bowl Rangsit (Karaoke)</t>
  </si>
  <si>
    <t>บลูโอ ริธึม แอนด์ โบว์ล รังสิต (Karaoke)</t>
  </si>
  <si>
    <t>https://web.hungryhub.com/restaurants/blu-o-rhythm-bowl-rangsit-karaoke-bangkok</t>
  </si>
  <si>
    <t>Blu-O Rhythm &amp; Bowl Major Pinklao (Karaoke)</t>
  </si>
  <si>
    <t>บลูโอ ริธึม แอนด์ โบว์ล เมเจอร์ ปิ่นเกล้า (Karaoke)</t>
  </si>
  <si>
    <t>https://web.hungryhub.com/restaurants/blu-o-rhythm-bowl-major-pinklao-karaoke-bangkok</t>
  </si>
  <si>
    <t>Blu-O Rhythm &amp; Bowl Esplanade  Ngamwongwan Khaerai (Karaoke)</t>
  </si>
  <si>
    <t>บลูโอ ริธึม แอนด์ โบว์ล  เอสพลานาด งามวงศ์วาน-แคราย (Karaoke)</t>
  </si>
  <si>
    <t>https://web.hungryhub.com/restaurants/blu-o-rhythm-bowl-esplanade-ngamwongwan-khaerai-karaoke-bangkok</t>
  </si>
  <si>
    <t>https://web.hungryhub.com/restaurants/not-use-bangkok-thailand-3247</t>
  </si>
  <si>
    <t>Wine I Love You Thonglor</t>
  </si>
  <si>
    <t>ไวน์ ไอเลิฟยู ทองหล่อ</t>
  </si>
  <si>
    <t>https://web.hungryhub.com/restaurants/wine-i-love-you-thonglor-bangkok-thailand</t>
  </si>
  <si>
    <t>trial restaurant</t>
  </si>
  <si>
    <t>https://web.hungryhub.com/restaurants/trial-restaurant-bangkok</t>
  </si>
  <si>
    <t>Wine I Love You Mega Bangna</t>
  </si>
  <si>
    <t>ไวน์ ไอเลิฟยู เมกาบางนา</t>
  </si>
  <si>
    <t>https://web.hungryhub.com/restaurants/wine-i-love-you-mega-bangna-bangkok</t>
  </si>
  <si>
    <t>Ma Doo Bua Stay (Phuket)</t>
  </si>
  <si>
    <t>มา ดู บัว สเตย์ (ภูเก็ต)</t>
  </si>
  <si>
    <t>https://web.hungryhub.com/restaurants/ma-doo-bua-stay-phuket</t>
  </si>
  <si>
    <t>Swallow Restaurant</t>
  </si>
  <si>
    <t>อินกิงเหลา</t>
  </si>
  <si>
    <t>https://web.hungryhub.com/restaurants/swallow-restaurant-bangkok</t>
  </si>
  <si>
    <t>GEON-BAE 건배</t>
  </si>
  <si>
    <t>คอมเบ 건배</t>
  </si>
  <si>
    <t>https://web.hungryhub.com/restaurants/geon-bae-bangkok</t>
  </si>
  <si>
    <t>Tum Bak Kor</t>
  </si>
  <si>
    <t>ตำบักกอ</t>
  </si>
  <si>
    <t>https://web.hungryhub.com/restaurants/tum-bak-kor-bangkok</t>
  </si>
  <si>
    <t>Kosumosu Japanese Dining</t>
  </si>
  <si>
    <t>โคสุโมสุ</t>
  </si>
  <si>
    <t>https://web.hungryhub.com/restaurants/kosumosu-japanese-dining-bangkok</t>
  </si>
  <si>
    <t>Bergh Apton Staycation (Khao Yai)</t>
  </si>
  <si>
    <t>https://web.hungryhub.com/restaurants/bergh-apton-staycation-khao-yai</t>
  </si>
  <si>
    <t>Jinrikisha</t>
  </si>
  <si>
    <t>จิริกิฉะ</t>
  </si>
  <si>
    <t>https://web.hungryhub.com/restaurants/jinrikisha-bangkok</t>
  </si>
  <si>
    <t>Krua Peek Mai Srinagarindra</t>
  </si>
  <si>
    <t>สวนอาหารครัวปีกไม้ ศรีนครินทร์</t>
  </si>
  <si>
    <t>https://web.hungryhub.com/restaurants/krua-peek-mai-srinagarindra-bangkok</t>
  </si>
  <si>
    <t>LIBARY BKK  515 Victory</t>
  </si>
  <si>
    <t>ไลบรารี่ บีเคเค 515 วิคตอรี่</t>
  </si>
  <si>
    <t>https://web.hungryhub.com/restaurants/libary-bkk-515-victory-bangkok</t>
  </si>
  <si>
    <t>The Emperor Montien Riverside Hotel (dont use)</t>
  </si>
  <si>
    <t>ดิ เอมเพอเรอร์ โรงแรม มณเฑียร ริเวอร์ไซด์ (dont use)</t>
  </si>
  <si>
    <t>https://web.hungryhub.com/restaurants/the-emperor-montien-riverside-hotel-dont-use-bangkok</t>
  </si>
  <si>
    <t>Panda Hotpot CentralWorld</t>
  </si>
  <si>
    <t>แพนด้า ฮอทพ็อต เซ็นทรัลเวิลด์</t>
  </si>
  <si>
    <t>https://web.hungryhub.com/restaurants/panda-hotpot-centralworld-bangkok</t>
  </si>
  <si>
    <t>https://web.hungryhub.com/restaurants/not-use-bangkok-thailand-3277</t>
  </si>
  <si>
    <t>Wine Republic Bangkok Thong Lor 10</t>
  </si>
  <si>
    <t>ไวน์ รีพับบลิค ทองหล่อ 10</t>
  </si>
  <si>
    <t>https://web.hungryhub.com/restaurants/wine-republic-bangkok-thong-lor-10</t>
  </si>
  <si>
    <t>Firehouse (Hua Hin)</t>
  </si>
  <si>
    <t>ไฟร์เฮ้าส์ (หัวหิน)</t>
  </si>
  <si>
    <t>https://web.hungryhub.com/restaurants/firehouse-hua-hin</t>
  </si>
  <si>
    <t>Socialtel Staycation (Samui)</t>
  </si>
  <si>
    <t>โซเชลเทล สเตเคชั่น (สมุย)</t>
  </si>
  <si>
    <t>https://web.hungryhub.com/restaurants/socialtel-staycation-samui-koh-samui</t>
  </si>
  <si>
    <t>Rung Lay Seafood Koh Nok (Phang-nga)</t>
  </si>
  <si>
    <t>รังเล ซีฟู๊ด เกาะนก (พังงา)</t>
  </si>
  <si>
    <t>https://web.hungryhub.com/restaurants/rung-lay-seafood-koh-nok-phang-nga</t>
  </si>
  <si>
    <t>ChubHouse Cafe and Meal</t>
  </si>
  <si>
    <t>ชัฟเฮ้าส์ คาเฟ่ แอนด์ มีล</t>
  </si>
  <si>
    <t>https://web.hungryhub.com/restaurants/chubhouse-cafe-and-meal-bangkok</t>
  </si>
  <si>
    <t>Skyline Rooftop at The Marina Hotel (Phuket)</t>
  </si>
  <si>
    <t>https://web.hungryhub.com/restaurants/skyline-rooftop-at-the-marina-hotel-phuket</t>
  </si>
  <si>
    <t>Ciao Pizza and Grills at Thavorn Palm Beach Resort (Phuket)</t>
  </si>
  <si>
    <t>ร้านอาหารเชาว์ ถาวรปาล์มบีชรีสอร์ท (ภูเก็ต)</t>
  </si>
  <si>
    <t>https://web.hungryhub.com/restaurants/ciao-pizza-and-grills-at-thavorn-palm-beach-resort-phuket</t>
  </si>
  <si>
    <t>Park More cafe and restaurant</t>
  </si>
  <si>
    <t>ปากหม้อ คาเฟ่ แอนด์ เรสเตอรองท์</t>
  </si>
  <si>
    <t>https://web.hungryhub.com/restaurants/park-more-cafe-and-restaurant-bangkok</t>
  </si>
  <si>
    <t>The Xcape River Kwai Staycation (Kanchanaburi)</t>
  </si>
  <si>
    <t>ดิ เอ๊กซ์สเคป ริเวอร์แคว สเตเคชั่น (กาญจนบุรี)</t>
  </si>
  <si>
    <t>https://web.hungryhub.com/restaurants/the-xcape-river-kwai-staycation-kanchanaburi</t>
  </si>
  <si>
    <t>Cross Riverside Staycation (Chiang Mai)</t>
  </si>
  <si>
    <t>ครอสริเวอร์ไซด์ สเตเคชั่น (เชียงใหม่)</t>
  </si>
  <si>
    <t>https://web.hungryhub.com/restaurants/cross-riverside-staycation-chiang-mai</t>
  </si>
  <si>
    <t>Atelier Restaurant at Hilton Bangkok Grande Asoke</t>
  </si>
  <si>
    <t>ห้องอาหารอเทลิเย่ โรงแรมฮิลตัน กรุงเทพ แกรนด์ อโศก</t>
  </si>
  <si>
    <t>https://web.hungryhub.com/restaurants/atelier-restaurant-at-hilton-bangkok-grande-asoke</t>
  </si>
  <si>
    <t>In The House Ari 5</t>
  </si>
  <si>
    <t>อินเดอะเฮ้าส์อารีย์ อารีย์ซอย 5</t>
  </si>
  <si>
    <t>https://web.hungryhub.com/restaurants/in-the-house-ari-5-bangkok-thailand</t>
  </si>
  <si>
    <t>Fusion, Japanese, American, Thai</t>
  </si>
  <si>
    <t>Little Lyon (Phuket)</t>
  </si>
  <si>
    <t>https://web.hungryhub.com/restaurants/little-lyon-phuket</t>
  </si>
  <si>
    <t>World Gourmet Festival '22 at Anantara Siam</t>
  </si>
  <si>
    <t>https://web.hungryhub.com/restaurants/world-gourmet-festival-22-at-anantara-siam-bangkok</t>
  </si>
  <si>
    <t>Soho Community</t>
  </si>
  <si>
    <t>โซโห คอมมูนิตี้</t>
  </si>
  <si>
    <t>https://web.hungryhub.com/restaurants/soho-community-bangkok</t>
  </si>
  <si>
    <t>Grand Hyatt Erawan Mooncake Festival</t>
  </si>
  <si>
    <t>https://web.hungryhub.com/restaurants/grand-hyatt-erawan-mooncake-festival-bangkok</t>
  </si>
  <si>
    <t>Gunghunview</t>
  </si>
  <si>
    <t>กังหันวิวล์</t>
  </si>
  <si>
    <t>https://web.hungryhub.com/restaurants/gunghunview-bangkok</t>
  </si>
  <si>
    <t>Mitsu Omakase (Pattaya)</t>
  </si>
  <si>
    <t>มิตซึ โอมากาเสะ (พัทยา)</t>
  </si>
  <si>
    <t>https://web.hungryhub.com/restaurants/mitsu-omakase-pattaya</t>
  </si>
  <si>
    <t>Cross Vibe Decem Staycation (Chiang Mai)</t>
  </si>
  <si>
    <t>ครอสไวบ์ ดีเซ็ม สเตเคชั่น (เชียงใหม่)</t>
  </si>
  <si>
    <t>https://web.hungryhub.com/restaurants/cross-vibe-decem-staycation-chiang-mai</t>
  </si>
  <si>
    <t>https://web.hungryhub.com/restaurants/not-use-bangkok-thailand-3311</t>
  </si>
  <si>
    <t>https://web.hungryhub.com/restaurants/not-use-bangkok-thailand-3312</t>
  </si>
  <si>
    <t>De Viva</t>
  </si>
  <si>
    <t>เดอ วีว่า</t>
  </si>
  <si>
    <t>https://web.hungryhub.com/restaurants/de-viva-bangkok</t>
  </si>
  <si>
    <t>Sugar &amp; Spice Cafe Indian Food</t>
  </si>
  <si>
    <t>https://web.hungryhub.com/restaurants/sugar-spice-cafe-indian-food-bangkok</t>
  </si>
  <si>
    <t>SSamthing Together Mega Bangna</t>
  </si>
  <si>
    <t>ซัมติง ทูเก็ทเตอร์ เมกาบางนา</t>
  </si>
  <si>
    <t>https://web.hungryhub.com/restaurants/ssamthing-together-mega-bangna-bangkok</t>
  </si>
  <si>
    <t>Bella Vista Kamala (Phuket)</t>
  </si>
  <si>
    <t>เบลล่า วิสต้า กมลา (ภูเก็ต)</t>
  </si>
  <si>
    <t>https://web.hungryhub.com/restaurants/bella-vista-kamala-phuket</t>
  </si>
  <si>
    <t>DON at Fashion Island (Sushi Den)</t>
  </si>
  <si>
    <t>https://web.hungryhub.com/restaurants/don-at-fashion-island-sushi-den-bangkok</t>
  </si>
  <si>
    <t>Uptown Jungle (Phuket)</t>
  </si>
  <si>
    <t>อัพทาวน์ จังเกิ้ล (ภูเก็ต)</t>
  </si>
  <si>
    <t>https://web.hungryhub.com/restaurants/uptown-jungle-phuket</t>
  </si>
  <si>
    <t>The Big Board</t>
  </si>
  <si>
    <t>เดอะ บิ๊ก บอร์ด</t>
  </si>
  <si>
    <t>https://web.hungryhub.com/restaurants/the-big-board-bangkok</t>
  </si>
  <si>
    <t>Bang Rak, Khlong Toei, Sathon</t>
  </si>
  <si>
    <t>Jukkumi</t>
  </si>
  <si>
    <t>จุกกุมิ</t>
  </si>
  <si>
    <t>https://web.hungryhub.com/restaurants/jukkumi-bangkok</t>
  </si>
  <si>
    <t>Love Rawai Cafe (Phuket)</t>
  </si>
  <si>
    <t>https://web.hungryhub.com/restaurants/love-rawai-cafe-phuket</t>
  </si>
  <si>
    <t>One Patio Hotel Staycation (Pattaya)</t>
  </si>
  <si>
    <t>วัน พาทิโอ โฮเทล พัทยา สเตเคชั่น</t>
  </si>
  <si>
    <t>https://web.hungryhub.com/restaurants/one-patio-hotel-staycation-pattaya</t>
  </si>
  <si>
    <t>The Beach Cuisine (Phuket)</t>
  </si>
  <si>
    <t>https://web.hungryhub.com/restaurants/the-beach-cuisine-phuket</t>
  </si>
  <si>
    <t>Yoong Khao Hom I'm Park Chula</t>
  </si>
  <si>
    <t>ยุ้งข้าวหอม แอมพาร์ค จุฬา</t>
  </si>
  <si>
    <t>https://web.hungryhub.com/restaurants/yoong-khao-hom-i-m-park-chula-bangkok-thailand</t>
  </si>
  <si>
    <t>Yoong Khao Hom The Crystal Ekamai-Ramindra</t>
  </si>
  <si>
    <t>ยุ้งข้าวหอม เดอะ คริสตัล เอกมัย-รามอินทรา</t>
  </si>
  <si>
    <t>https://web.hungryhub.com/restaurants/yoong-khao-hom-the-crystal-ekamai-ramindra-bangkok</t>
  </si>
  <si>
    <t>https://web.hungryhub.com/restaurants/patio-bbq-buffet-top-golf-mega-city-bangkok</t>
  </si>
  <si>
    <t>I AM Cottage (Nakhon Pathom)</t>
  </si>
  <si>
    <t>เฮือนแก้วมณี (นครปฐม)</t>
  </si>
  <si>
    <t>https://web.hungryhub.com/restaurants/i-am-cottage-nakhon-pathom</t>
  </si>
  <si>
    <t>Tapas Vino Restaurant at Hilton Bangkok Grande Asoke</t>
  </si>
  <si>
    <t>ทาปาส วีโน่ โรงแรมฮิลตัน แบงค็อก แกรนด์ อโศก</t>
  </si>
  <si>
    <t>https://web.hungryhub.com/restaurants/tapas-vino-restaurant-at-hilton-bangkok-grande-asoke</t>
  </si>
  <si>
    <t>Ying's Garden Plant-Based</t>
  </si>
  <si>
    <t>หญิง การ์เด้น แพลนต์เบสด์</t>
  </si>
  <si>
    <t>https://web.hungryhub.com/restaurants/ying-s-garden-plant-based-bangkok</t>
  </si>
  <si>
    <t>Daebak Jjimdak 대박찜닭</t>
  </si>
  <si>
    <t>แดบัก จิมดัก 대박찜닭</t>
  </si>
  <si>
    <t>https://web.hungryhub.com/restaurants/daebak-jjimdak-bangkok</t>
  </si>
  <si>
    <t>69 SARAKHAM</t>
  </si>
  <si>
    <t>69 สารคาม</t>
  </si>
  <si>
    <t>https://web.hungryhub.com/restaurants/69-sarakham-bangkok</t>
  </si>
  <si>
    <t>Henmee Shabu Maxvalu Nawamin</t>
  </si>
  <si>
    <t>ชาบูเห็นหมี แม็กซ์ แวลู นวมินทร์</t>
  </si>
  <si>
    <t>https://web.hungryhub.com/restaurants/henmee-shabu-maxvalu-nawamin-bangkok</t>
  </si>
  <si>
    <t>Great Harbour International Buffet - duplicate</t>
  </si>
  <si>
    <t>เกรท ฮาร์เบอร์ อินเตอร์เนชั่นแนล บุฟเฟ่ต์ - duplicate</t>
  </si>
  <si>
    <t>https://web.hungryhub.com/restaurants/great-harbour-international-buffet-duplicate-bangkok</t>
  </si>
  <si>
    <t>Laem Charoen Central Salaya</t>
  </si>
  <si>
    <t>แหลมเจริญ เซ็นทรัลศาลายา</t>
  </si>
  <si>
    <t>https://web.hungryhub.com/restaurants/laem-charoen-central-salaya-nakhon-pathom-thailand-3347</t>
  </si>
  <si>
    <t>duplicate</t>
  </si>
  <si>
    <t>https://web.hungryhub.com/restaurants/duplicate-nakhon-pathom</t>
  </si>
  <si>
    <t>Laem Charoen Central Ayutthaya (Ayutthaya)</t>
  </si>
  <si>
    <t>แหลมเจริญ เซ็นทรัลอยุธยา (อยุธยา)</t>
  </si>
  <si>
    <t>https://web.hungryhub.com/restaurants/laem-charoen-central-ayutthaya-ayutthaya-thailand-3349</t>
  </si>
  <si>
    <t>https://web.hungryhub.com/restaurants/duplicate-ayutthaya</t>
  </si>
  <si>
    <t>Laem Charoen Robinson Chachoengsao</t>
  </si>
  <si>
    <t>แหลมเจริญ โรบินสัน ฉะเชิงเทรา</t>
  </si>
  <si>
    <t>https://web.hungryhub.com/restaurants/laem-charoen-robinson-chachoengsao</t>
  </si>
  <si>
    <t>Chachoengsao</t>
  </si>
  <si>
    <t>Salada Organic Kitchen Homepro Rama 9(DO NOT USE)</t>
  </si>
  <si>
    <t>ซาลาด้า ออร์แกนิค คิทเช่น โฮมโปรพระราม9(DO NOT USE)</t>
  </si>
  <si>
    <t>https://web.hungryhub.com/restaurants/salada-organic-kitchen-homepro-rama-9-do-not-use-bangkok</t>
  </si>
  <si>
    <t>Salada Organic Kitchen Lasalle's Avenue(DO NOT USE)</t>
  </si>
  <si>
    <t>ซาลาด้า ออร์แกนิค คิทเช่น ลาซาลอเวนิว(DO NOT USE)</t>
  </si>
  <si>
    <t>https://web.hungryhub.com/restaurants/salada-organic-kitchen-lasalle-s-avenue-do-not-use-bangkok</t>
  </si>
  <si>
    <t>Salada Organic Kitchen BDMS Wellness Clinic (DO NOT USE)</t>
  </si>
  <si>
    <t>ซาลาด้า ออร์แกนิค คิทเช่น BDMS Wellness Clinic (DO NOT USE)</t>
  </si>
  <si>
    <t>https://web.hungryhub.com/restaurants/salada-organic-kitchen-bdms-wellness-clinic-do-not-use-bangkok</t>
  </si>
  <si>
    <t>Salada Organic Kitchen Seacon Square Srinagarindra (DO NOT USE)</t>
  </si>
  <si>
    <t>ซาลาด้า ออร์แกนิค คิทเช่น ซีคอนสแควร์ ศรีนครินทร์(DO NOT USE)</t>
  </si>
  <si>
    <t>https://web.hungryhub.com/restaurants/salada-organic-kitchen-seacon-square-srinagarindra-do-not-use-bangkok</t>
  </si>
  <si>
    <t>Prime Burger</t>
  </si>
  <si>
    <t>พราม เบอร์เกอร์</t>
  </si>
  <si>
    <t>https://web.hungryhub.com/restaurants/prime-burger-bangkok</t>
  </si>
  <si>
    <t>I AM Cottage Staycation (Nakhon Pathom)</t>
  </si>
  <si>
    <t>เฮือนแก้วมณี สเตเคชั่น (นครปฐม)</t>
  </si>
  <si>
    <t>https://web.hungryhub.com/restaurants/i-am-cottage-staycation-nakhon-pathom</t>
  </si>
  <si>
    <t>Nuahom Yakiniku</t>
  </si>
  <si>
    <t>เนื้อหอม ยากินิกุ</t>
  </si>
  <si>
    <t>https://web.hungryhub.com/restaurants/nuahom-yakiniku-bangkok</t>
  </si>
  <si>
    <t>Gold Curry Central Westgate</t>
  </si>
  <si>
    <t>โกลด์ เคอรี่ เวสต์เกต</t>
  </si>
  <si>
    <t>https://web.hungryhub.com/restaurants/gold-curry-central-westgate-bangkok</t>
  </si>
  <si>
    <t>MeStyle Museum Hotel Staycation</t>
  </si>
  <si>
    <t>มีสไตล์ มิวเซียม โฮเทล สเตเคชั่น</t>
  </si>
  <si>
    <t>https://web.hungryhub.com/restaurants/mestyle-museum-hotel-staycation-bangkok</t>
  </si>
  <si>
    <t>Kiew Kai Ka (Jing Jai Market Chaing Mai)</t>
  </si>
  <si>
    <t>เขียวไข่กา (จริงใจมาร์เก็ต เชียงใหม่)</t>
  </si>
  <si>
    <t>https://web.hungryhub.com/restaurants/kiew-kai-ka-jing-jai-market-chaing-mai-chiang-mai</t>
  </si>
  <si>
    <t>Fusion's Cafe &amp; Bistro (Chonburi)</t>
  </si>
  <si>
    <t>ฟิวชั่น คาเฟ่ (ชลบุรี)</t>
  </si>
  <si>
    <t>https://web.hungryhub.com/restaurants/fusion-s-cafe-bistro-chonburi-pattaya</t>
  </si>
  <si>
    <t>No use Amari Watergate Bangkok Staycation</t>
  </si>
  <si>
    <t>No use โรงแรม อมารี วอเตอร์เกท กรุงเทพ สเตเคชั่น</t>
  </si>
  <si>
    <t>https://web.hungryhub.com/restaurants/no-use-amari-watergate-bangkok-staycation-thailand</t>
  </si>
  <si>
    <t>no use</t>
  </si>
  <si>
    <t>https://web.hungryhub.com/restaurants/no-use-bangkok</t>
  </si>
  <si>
    <t>[No Use] ครัวเมอร์ลิน โรงแรมภูเก็ตเมอร์ลิน (ภูเก็ต)</t>
  </si>
  <si>
    <t>https://web.hungryhub.com/restaurants/no-use-phuket-thailand</t>
  </si>
  <si>
    <t>Jirakaan Restaurant</t>
  </si>
  <si>
    <t>ร้านอาหารจิรกาล</t>
  </si>
  <si>
    <t>https://web.hungryhub.com/restaurants/jirakaan-restaurant-bangkok</t>
  </si>
  <si>
    <t>Azura at Angsana Laguna (Phuket)</t>
  </si>
  <si>
    <t>Azura อาซูร่า (อังสนาลากูน่า ภูเก็ต)</t>
  </si>
  <si>
    <t>https://web.hungryhub.com/restaurants/azura-at-angsana-laguna-phuket</t>
  </si>
  <si>
    <t>Jaritz Craft &amp; Cafe</t>
  </si>
  <si>
    <t>https://web.hungryhub.com/restaurants/jaritz-craft-cafe-bangkok</t>
  </si>
  <si>
    <t>Pim-piman Restaurant by The Soul Resort (Saraburi)</t>
  </si>
  <si>
    <t>พิมพิมาน เดอะโซลรีสอร์ต (สระบุรี)</t>
  </si>
  <si>
    <t>https://web.hungryhub.com/restaurants/pim-piman-restaurant-by-the-soul-resort-saraburi</t>
  </si>
  <si>
    <t>Saraburi</t>
  </si>
  <si>
    <t>The Harmony Tea Room by The Soul Resort (Saraburi)</t>
  </si>
  <si>
    <t>เดอะฮาร์โมนี่ ทีรูม เดอะโซลรีสอร์ต (สระบุรี)</t>
  </si>
  <si>
    <t>https://web.hungryhub.com/restaurants/the-harmony-tea-room-by-the-soul-resort-saraburi</t>
  </si>
  <si>
    <t>Farmfactory Fortune Town</t>
  </si>
  <si>
    <t>ฟาร์มแฟคทอรี่ ฟอร์จูนทาวน์</t>
  </si>
  <si>
    <t>https://web.hungryhub.com/restaurants/farmfactory-fortune-town-bangkok</t>
  </si>
  <si>
    <t>Farmfactory EmQuartier</t>
  </si>
  <si>
    <t>ฟาร์มแฟคทอรี่ เอ็มควอเทียร์</t>
  </si>
  <si>
    <t>https://web.hungryhub.com/restaurants/farmfactory-emquartier-bangkok</t>
  </si>
  <si>
    <t>Farmfactory Silom Complex</t>
  </si>
  <si>
    <t>ฟาร์มแฟคทอรี่ สีลมคอมเพล็กซ์</t>
  </si>
  <si>
    <t>https://web.hungryhub.com/restaurants/farmfactory-silom-complex-bangkok</t>
  </si>
  <si>
    <t>Farmfactory Homepro Bangna</t>
  </si>
  <si>
    <t>ฟาร์มแฟคทอรี่ โฮมโปร บางนา</t>
  </si>
  <si>
    <t>https://web.hungryhub.com/restaurants/farmfactory-homepro-bangna-bangkok</t>
  </si>
  <si>
    <t>Farmfactory All Season Place</t>
  </si>
  <si>
    <t>ฟาร์มแฟคทอรี่ ออลซีซั่นเพลส</t>
  </si>
  <si>
    <t>https://web.hungryhub.com/restaurants/farmfactory-all-season-place-bangkok</t>
  </si>
  <si>
    <t>Farmfactory Sathorn Square</t>
  </si>
  <si>
    <t>ฟาร์มแฟคทอรี่ สาทรสแควร์</t>
  </si>
  <si>
    <t>https://web.hungryhub.com/restaurants/farmfactory-sathorn-square-bangkok</t>
  </si>
  <si>
    <t>Pour Over Lab Ladprao 71</t>
  </si>
  <si>
    <t>พอร์ โอเวอร์ แล็บ ลาดพร้าว 71</t>
  </si>
  <si>
    <t>https://web.hungryhub.com/restaurants/pour-over-lab-ladprao-71-bangkok</t>
  </si>
  <si>
    <t>The Reels Upper Club</t>
  </si>
  <si>
    <t>เดอะ รีล อัพเปอร์ คลับ</t>
  </si>
  <si>
    <t>https://web.hungryhub.com/restaurants/the-reels-upper-club-bangkok</t>
  </si>
  <si>
    <t>Matchibako Bistro Izakaya</t>
  </si>
  <si>
    <t>มัจฉิบาโกะ อิซากายะ</t>
  </si>
  <si>
    <t>https://web.hungryhub.com/restaurants/matchibako-bistro-izakaya-bangkok</t>
  </si>
  <si>
    <t>Eat Me First Cafe (Pattaya)</t>
  </si>
  <si>
    <t>อี้ทมีเฟิร์ส คาเฟ่ (พัทยา)</t>
  </si>
  <si>
    <t>https://web.hungryhub.com/restaurants/eat-me-first-cafe-pattaya</t>
  </si>
  <si>
    <t>SEA Bangkok, Thonglor 21</t>
  </si>
  <si>
    <t>ซี แบงค็อก ทองหล่อ 21</t>
  </si>
  <si>
    <t>https://web.hungryhub.com/restaurants/sea-bangkok-thonglor-21</t>
  </si>
  <si>
    <t>Banpuku Yokocho Rama 9</t>
  </si>
  <si>
    <t>บันปุกุโยโคโช พระราม 9</t>
  </si>
  <si>
    <t>https://web.hungryhub.com/restaurants/banpuku-yokocho-rama-9-bangkok</t>
  </si>
  <si>
    <t>Banpuku Yokocho Ekkamai</t>
  </si>
  <si>
    <t>บันปุกุโยโคโช เอกมัย</t>
  </si>
  <si>
    <t>https://web.hungryhub.com/restaurants/banpuku-yokocho-ekkamai-bangkok</t>
  </si>
  <si>
    <t>The Spirit Staycation (Hua Hin)</t>
  </si>
  <si>
    <t>เดอะสปิริต สเตเคชั่น (หัวหิน)</t>
  </si>
  <si>
    <t>https://web.hungryhub.com/restaurants/the-spirit-staycation-hua-hin</t>
  </si>
  <si>
    <t>https://web.hungryhub.com/restaurants/the-lobby-lounge-at-anantara-siam-hotel-bangkok</t>
  </si>
  <si>
    <t>Patio by Topgolf Megacity</t>
  </si>
  <si>
    <t>พาทิโอ้ ท็อปกอล์ฟ เมกาซิตี้</t>
  </si>
  <si>
    <t>https://web.hungryhub.com/restaurants/patio-by-topgolf-megacity-bangkok</t>
  </si>
  <si>
    <t>Devil's Lounge by Topgolf Megacity</t>
  </si>
  <si>
    <t>เดวิล เล้าท์ ท็อปกอล์ฟ เมกาซิตี้</t>
  </si>
  <si>
    <t>https://web.hungryhub.com/restaurants/devil-s-lounge-by-topgolf-megacity-bangkok</t>
  </si>
  <si>
    <t>The Black Cat at Sindhorn Midtown Hotel Bangkok</t>
  </si>
  <si>
    <t>เดอะ แบล็ค แคท โรงแรม สินธร มิดทาวน์ กรุงเทพ</t>
  </si>
  <si>
    <t>https://web.hungryhub.com/restaurants/the-black-cat-at-sindhorn-midtown-hotel-bangkok</t>
  </si>
  <si>
    <t>Zeta Café Holiday Inn Bangkok Sukhumvit (do not use)</t>
  </si>
  <si>
    <t>เซต้า คาเฟ่ โรงแรม ฮอลิเดย์อินน์ สุขุมวิท (do not use)</t>
  </si>
  <si>
    <t>https://web.hungryhub.com/restaurants/zeta-cafe-holiday-inn-bangkok-sukhumvit-do-not-use</t>
  </si>
  <si>
    <t>Stella Palace Baiyoke Sky Hotel (inactive)</t>
  </si>
  <si>
    <t>สเตลล่า พาเลซ ใบหยก สกาย (inactive)</t>
  </si>
  <si>
    <t>https://web.hungryhub.com/restaurants/stella-palace-baiyoke-sky-hotel-inactive-bangkok</t>
  </si>
  <si>
    <t>Boxa Catering (Outside Catering)</t>
  </si>
  <si>
    <t>https://web.hungryhub.com/restaurants/boxa-catering-outside-catering-bangkok-thailand</t>
  </si>
  <si>
    <t>Set &amp; Serve Catering (Outside Catering)</t>
  </si>
  <si>
    <t>https://web.hungryhub.com/restaurants/set-serve-catering-outside-catering-bangkok</t>
  </si>
  <si>
    <t>Rox’s Wood Cafe&amp;Bistro (Phuket)</t>
  </si>
  <si>
    <t>https://web.hungryhub.com/restaurants/rox-s-wood-cafe-bistro-phuket</t>
  </si>
  <si>
    <t>The Bar at Petit Soleil Riva Surya Bangkok</t>
  </si>
  <si>
    <t>https://web.hungryhub.com/restaurants/the-bar-at-petit-soleil-riva-surya-bangkok</t>
  </si>
  <si>
    <t>One to taste (Homemade Pasta) not use</t>
  </si>
  <si>
    <t>วัน-ทู-เทส พาสต้าเส้นสด not use</t>
  </si>
  <si>
    <t>https://web.hungryhub.com/restaurants/one-to-taste-homemade-pasta-not-use-bangkok</t>
  </si>
  <si>
    <t>The Bridge Bar and Bistro by The Xcape River Kwai (Kanchanaburi)</t>
  </si>
  <si>
    <t>https://web.hungryhub.com/restaurants/the-bridge-bar-and-bistro-by-the-xcape-river-kwai-kanchanaburi</t>
  </si>
  <si>
    <t>G Gallery &amp; Cuisine at Grand China Bangkok</t>
  </si>
  <si>
    <t>https://web.hungryhub.com/restaurants/g-gallery-cuisine-at-grand-china-bangkok</t>
  </si>
  <si>
    <t>https://web.hungryhub.com/restaurants/ebisu-sushi-bangkok</t>
  </si>
  <si>
    <t>SoiSeoul MoreSpace (Chiang Mai)</t>
  </si>
  <si>
    <t>SoiSeoul MoreSpace (เชียงใหม่)</t>
  </si>
  <si>
    <t>https://web.hungryhub.com/restaurants/soiseoul-morespace-chiang-mai</t>
  </si>
  <si>
    <t>SoiSeoul Plus (Chiang Mai)</t>
  </si>
  <si>
    <t>SoiSeoul Plus (เชียงใหม่)</t>
  </si>
  <si>
    <t>https://web.hungryhub.com/restaurants/soiseoul-plus-chiang-mai</t>
  </si>
  <si>
    <t>SoiSeoul (Lamphun)</t>
  </si>
  <si>
    <t>SoiSeoul (ลำพูน)</t>
  </si>
  <si>
    <t>https://web.hungryhub.com/restaurants/soiseoul-lamphun</t>
  </si>
  <si>
    <t>Lamphun</t>
  </si>
  <si>
    <t>Lamphun, Chiang Mai</t>
  </si>
  <si>
    <t>GenZ Bar &amp; Bistro Rooftop at Grand China Bangkok</t>
  </si>
  <si>
    <t>https://web.hungryhub.com/restaurants/genz-bar-bistro-rooftop-at-grand-china-bangkok</t>
  </si>
  <si>
    <t>1980’s Bistro and Bar (Chonburi)</t>
  </si>
  <si>
    <t>https://web.hungryhub.com/restaurants/1980-s-bistro-and-bar-chonburi-pattaya</t>
  </si>
  <si>
    <t>nongthanan@hungryhub.com</t>
  </si>
  <si>
    <t>Pattaya Modus Beachfront Staycation (Pattaya)</t>
  </si>
  <si>
    <t>พัทยา โมดัส บีชฟร้อนท์ สเตเคชั่น (พัทยา)</t>
  </si>
  <si>
    <t>https://web.hungryhub.com/restaurants/pattaya-modus-beachfront-staycation-pattaya</t>
  </si>
  <si>
    <t>Yuu Dai Premium Yakiniku (Chiang Mai)</t>
  </si>
  <si>
    <t>ยูได พรีเมี่ยม ยากินิกุ (เชียงใหม่)</t>
  </si>
  <si>
    <t>https://web.hungryhub.com/restaurants/yuu-dai-premium-yakiniku-chiang-mai</t>
  </si>
  <si>
    <t>Thip Osha by KOS</t>
  </si>
  <si>
    <t>ทิพย์โอชา</t>
  </si>
  <si>
    <t>https://web.hungryhub.com/restaurants/thip-osha-by-kos-bangkok-thailand</t>
  </si>
  <si>
    <t>Badboys Valley (Chiang Mai)</t>
  </si>
  <si>
    <t>หุบเขาคนโฉด (เชียงใหม่)</t>
  </si>
  <si>
    <t>https://web.hungryhub.com/restaurants/badboys-valley-chiang-mai</t>
  </si>
  <si>
    <t>Busaban WaterView</t>
  </si>
  <si>
    <t>https://web.hungryhub.com/restaurants/busaban-waterview-bangkok</t>
  </si>
  <si>
    <t>Yuu Dai Ramen (Chiang Mai)</t>
  </si>
  <si>
    <t>ยูได ราเมง (เชียงใหม่)</t>
  </si>
  <si>
    <t>https://web.hungryhub.com/restaurants/yuu-dai-ramen-chiang-mai</t>
  </si>
  <si>
    <t>Sarin Cafe by Away Bangkok Riverside Kene</t>
  </si>
  <si>
    <t>https://web.hungryhub.com/restaurants/sarin-cafe-by-away-bangkok-riverside-kene</t>
  </si>
  <si>
    <t>Whale Hotel Staycation (Hua Hin)</t>
  </si>
  <si>
    <t>โรงแรม เวล สเตเคชั่น (หัวหิน)</t>
  </si>
  <si>
    <t>https://web.hungryhub.com/restaurants/whale-hotel-staycation-hua-hin</t>
  </si>
  <si>
    <t>Hintok River Camp at Hellfire Pass Staycation (Kanchanaburi)</t>
  </si>
  <si>
    <t>หินตก ริเวอร์แคมป์ ณ ช่องเขาขาด สเตเคชั่น (กาญจนบุรี)</t>
  </si>
  <si>
    <t>https://web.hungryhub.com/restaurants/hintok-river-camp-at-hellfire-pass-staycation-kanchanaburi</t>
  </si>
  <si>
    <t>Kanchanaburi, Khlong Toei</t>
  </si>
  <si>
    <t>River Kwai Resotel Staycation (Kanchanaburi)</t>
  </si>
  <si>
    <t>ริเวอร์แคว รีโซเทล สเตเคชั่น (กาญจนบุรี)</t>
  </si>
  <si>
    <t>https://web.hungryhub.com/restaurants/river-kwai-resotel-staycation-kanchanaburi</t>
  </si>
  <si>
    <t>HoHo Kitchen The mall ThaPha</t>
  </si>
  <si>
    <t>โหว์ โหว์ คิทเช่น เดอะมอลล์ ท่าพระ</t>
  </si>
  <si>
    <t>https://web.hungryhub.com/restaurants/hoho-kitchen-the-mall-thapha-bangkok</t>
  </si>
  <si>
    <t>Mei Jiang at The Peninsula Bangkok Hotel</t>
  </si>
  <si>
    <t>https://web.hungryhub.com/restaurants/mei-jiang-at-the-peninsula-bangkok-hotel</t>
  </si>
  <si>
    <t>River Kwai Jungle Rafts Floating Hotel Staycation (Kanchanaburi)</t>
  </si>
  <si>
    <t>เเพ จังเกิ้ลราฟท์ รีสอร์ท สเตเคชั่น (กาญจนบุรี)</t>
  </si>
  <si>
    <t>https://web.hungryhub.com/restaurants/river-kwai-jungle-rafts-floating-hotel-staycation-kanchanaburi</t>
  </si>
  <si>
    <t>Home Phutoey River Kwai Staycation (Kanchanaburi)</t>
  </si>
  <si>
    <t>โฮมพุเตย รีสอร์ท สเตเคชั่น (กาญจนบุรี)</t>
  </si>
  <si>
    <t>https://web.hungryhub.com/restaurants/home-phutoey-river-kwai-staycation-kanchanaburi</t>
  </si>
  <si>
    <t>The Nature (Samui)</t>
  </si>
  <si>
    <t>เดอะ เนเจอร์ (สมุย)</t>
  </si>
  <si>
    <t>https://web.hungryhub.com/restaurants/the-nature-samui-koh-samui</t>
  </si>
  <si>
    <t>Hotel J Residence Staycation (Pattaya)</t>
  </si>
  <si>
    <t>โรงแรม เจ เรสซิเดนซ์ สเตเคชั่น (พัทยา)</t>
  </si>
  <si>
    <t>https://web.hungryhub.com/restaurants/hotel-j-residence-staycation-pattaya</t>
  </si>
  <si>
    <t>boy@hungryhub.com</t>
  </si>
  <si>
    <t>The Bucket Pakchong (Khao Yai)</t>
  </si>
  <si>
    <t>https://web.hungryhub.com/restaurants/the-bucket-pakchong-khao-yai</t>
  </si>
  <si>
    <t>Ma Doo Bua Cafe (Phuket)</t>
  </si>
  <si>
    <t>มา ดู บัว คาเฟ่ (ภูเก็ต)</t>
  </si>
  <si>
    <t>https://web.hungryhub.com/restaurants/ma-doo-bua-cafe-phuket</t>
  </si>
  <si>
    <t>S. Sriracha Hotel &amp; Residence Staycation (Sriracha)</t>
  </si>
  <si>
    <t>https://web.hungryhub.com/restaurants/s-sriracha-hotel-residence-staycation-sriracha-pattaya</t>
  </si>
  <si>
    <t>MHAN Siam Center</t>
  </si>
  <si>
    <t>หมาน สยามเซ็นเตอร์</t>
  </si>
  <si>
    <t>https://web.hungryhub.com/restaurants/mhan-siam-center-bangkok</t>
  </si>
  <si>
    <t>https://web.hungryhub.com/restaurants/not-use-phuket-thailand-3516</t>
  </si>
  <si>
    <t>The Lancaster Bar at Lancaster Bangkok</t>
  </si>
  <si>
    <t>แลงคาสเตอร์บาร์ โรงแรมแลงคาสเตอร์ กรุงเทพ</t>
  </si>
  <si>
    <t>https://web.hungryhub.com/restaurants/the-lancaster-bar-at-lancaster-bangkok</t>
  </si>
  <si>
    <t>Grand China Bangkok Staycation</t>
  </si>
  <si>
    <t>https://web.hungryhub.com/restaurants/grand-china-bangkok-staycation</t>
  </si>
  <si>
    <t>Choongman Chicken Major Pinklao</t>
  </si>
  <si>
    <t>ชุงมัน ชิคเก้น เมเจอร์ ปิ่นเกล้า</t>
  </si>
  <si>
    <t>https://web.hungryhub.com/restaurants/choongman-chicken-major-pinklao-bangkok</t>
  </si>
  <si>
    <t>Mitr. (Chiang mai)</t>
  </si>
  <si>
    <t>มิตร (เชียงใหม่)</t>
  </si>
  <si>
    <t>https://web.hungryhub.com/restaurants/mitr-chiang-mai</t>
  </si>
  <si>
    <t>Moo Poo Naer Dim Sum Buffet</t>
  </si>
  <si>
    <t>หมู ปู เนื้อ ติ่มซำบุฟเฟต์</t>
  </si>
  <si>
    <t>https://web.hungryhub.com/restaurants/moo-poo-naer-dim-sum-buffet-bangkok</t>
  </si>
  <si>
    <t>Ibis Staycation (Hua Hin)</t>
  </si>
  <si>
    <t>ไอบิส สเตเคชั่น (หัวหิน)</t>
  </si>
  <si>
    <t>https://web.hungryhub.com/restaurants/ibis-staycation-hua-hin</t>
  </si>
  <si>
    <t>Royal Yao Yai Island Beach Resort Staycation (Phuket)</t>
  </si>
  <si>
    <t>รอยัล เกาะยาวใหญ่ บีช รีสอร์ท สเตเคชั่น (ภูเก็ต)</t>
  </si>
  <si>
    <t>https://web.hungryhub.com/restaurants/royal-yao-yai-island-beach-resort-staycation-phuket</t>
  </si>
  <si>
    <t>เอมิ dine in</t>
  </si>
  <si>
    <t>https://web.hungryhub.com/restaurants/dine-in-phuket-thailand</t>
  </si>
  <si>
    <t>https://web.hungryhub.com/restaurants/not-use-phuket-thailand-3527</t>
  </si>
  <si>
    <t>film@hungryhub.com</t>
  </si>
  <si>
    <t>Classic Cafe &amp; Bar Srinakarin</t>
  </si>
  <si>
    <t>คลาสิคคาเฟ่แอนด์บาร์ ศรีนครินทร์</t>
  </si>
  <si>
    <t>https://web.hungryhub.com/restaurants/classic-cafe-bar-srinakarin-bangkok</t>
  </si>
  <si>
    <t>One Ramen</t>
  </si>
  <si>
    <t>วัน ราเมน</t>
  </si>
  <si>
    <t>https://web.hungryhub.com/restaurants/one-ramen-bangkok</t>
  </si>
  <si>
    <t>Izakaya Okada (Chiang Mai)</t>
  </si>
  <si>
    <t>อิซากายะ โอกาดะ (เชียงใหม่)</t>
  </si>
  <si>
    <t>https://web.hungryhub.com/restaurants/izakaya-okada-chiang-mai</t>
  </si>
  <si>
    <t>Hippo Sushi</t>
  </si>
  <si>
    <t>ฮิปโปะซูชิ</t>
  </si>
  <si>
    <t>https://web.hungryhub.com/restaurants/hippo-sushi-bangkok</t>
  </si>
  <si>
    <t>บราสเซอรี่ไนน์ not use</t>
  </si>
  <si>
    <t>https://web.hungryhub.com/restaurants/not-use-bangkok-thailand-3534</t>
  </si>
  <si>
    <t>LostLand Thonglor 2</t>
  </si>
  <si>
    <t>Lostland ทองหล่อ 2</t>
  </si>
  <si>
    <t>https://web.hungryhub.com/restaurants/lostland-thonglor-2-bangkok</t>
  </si>
  <si>
    <t>Ugly Dough</t>
  </si>
  <si>
    <t>https://web.hungryhub.com/restaurants/ugly-dough-bangkok</t>
  </si>
  <si>
    <t>Seek Cafe Bang Na</t>
  </si>
  <si>
    <t>ซีค คาเฟ่ บางนา</t>
  </si>
  <si>
    <t>https://web.hungryhub.com/restaurants/seek-cafe-bang-na-bangkok</t>
  </si>
  <si>
    <t>HOMM Sukhumvit34 Bangkok by Banyan Tree Group Staycation</t>
  </si>
  <si>
    <t>โรงแรมโฮม สุขุมวิท34 กรุงเทพ บาย บันยันทรี กรุ๊ป สเตเคชั่น</t>
  </si>
  <si>
    <t>https://web.hungryhub.com/restaurants/homm-sukhumvit34-bangkok-by-banyan-tree-group-staycation</t>
  </si>
  <si>
    <t>You&amp;I Premium Suki Buffet Central pinklao</t>
  </si>
  <si>
    <t>ยูแอนด์ไอ พรีเมี่ยมสุกี้บุฟเฟ่ต์ เซนทรัลปิ่นเกล้า</t>
  </si>
  <si>
    <t>https://web.hungryhub.com/restaurants/you-i-premium-suki-buffet-central-pinklao-bangkok-thailand-3541</t>
  </si>
  <si>
    <t>https://web.hungryhub.com/restaurants/not-use-bangkok-thailand-3542</t>
  </si>
  <si>
    <t>The Earth Kitchen at Zenseana Resort and Spa (Phuket)</t>
  </si>
  <si>
    <t>https://web.hungryhub.com/restaurants/the-earth-kitchen-at-zenseana-resort-and-spa-phuket</t>
  </si>
  <si>
    <t>Feelings Thai Eatery &amp; Bar at SQ Boutique Hotel</t>
  </si>
  <si>
    <t>https://web.hungryhub.com/restaurants/feelings-thai-eatery-bar-at-sq-boutique-hotel-bangkok</t>
  </si>
  <si>
    <t>Supatra Boat from Riva Surya</t>
  </si>
  <si>
    <t>https://web.hungryhub.com/restaurants/supatra-boat-from-riva-surya-pattaya</t>
  </si>
  <si>
    <t>1826 Mixology &amp; Rooftop Bar Rembrandt Hotel (don’t use)</t>
  </si>
  <si>
    <t>https://web.hungryhub.com/restaurants/1826-mixology-rooftop-bar-rembrandt-hotel-don-t-use-bangkok</t>
  </si>
  <si>
    <t>At Rice Resort Staycation (Nakhon Nayok)</t>
  </si>
  <si>
    <t>แอท ไรซ์ รีสอร์ต สเตเคชั่น (นครนายก)</t>
  </si>
  <si>
    <t>https://web.hungryhub.com/restaurants/at-rice-resort-staycation-nakhon-nayok</t>
  </si>
  <si>
    <t>Seafood Market 12</t>
  </si>
  <si>
    <t>ซีฟู้ดมาร์เก็ต 12</t>
  </si>
  <si>
    <t>https://web.hungryhub.com/restaurants/seafood-market-12-bangkok</t>
  </si>
  <si>
    <t>Zenseana Resort &amp; Spa Staycation (Phuket)</t>
  </si>
  <si>
    <t>เซนเซียนา รีสอร์ต แอนด์ สปา สเตเคชั่น (ภูเก็ต)</t>
  </si>
  <si>
    <t>https://web.hungryhub.com/restaurants/zenseana-resort-spa-staycation-phuket</t>
  </si>
  <si>
    <t>72 High View</t>
  </si>
  <si>
    <t>https://web.hungryhub.com/restaurants/72-high-view-bangkok</t>
  </si>
  <si>
    <t>Gyusan Yakiniku</t>
  </si>
  <si>
    <t>กิวซังเนื้อย่าง</t>
  </si>
  <si>
    <t>https://web.hungryhub.com/restaurants/gyusan-yakiniku-bangkok</t>
  </si>
  <si>
    <t>Dada Garden Cafe &amp; Eatery</t>
  </si>
  <si>
    <t>ดาด้า การ์เด้น คาเฟ่ แอนด์ อีทเทอรี่</t>
  </si>
  <si>
    <t>https://web.hungryhub.com/restaurants/dada-garden-cafe-eatery-bangkok</t>
  </si>
  <si>
    <t>Dionysus Co-Working Space &amp; Steak House</t>
  </si>
  <si>
    <t>ร้าน ไดอะนิซุล โค-เวิร์คกิ้ง สเปซ แอนด์ สเต็ก เฮาส์</t>
  </si>
  <si>
    <t>https://web.hungryhub.com/restaurants/dionysus-co-working-space-steak-house-bangkok</t>
  </si>
  <si>
    <t>Sis n Bro</t>
  </si>
  <si>
    <t>ซิสแอนด์โบร์</t>
  </si>
  <si>
    <t>https://web.hungryhub.com/restaurants/sis-n-bro-bangkok</t>
  </si>
  <si>
    <t>Dardfaah</t>
  </si>
  <si>
    <t>ดาดฟ้า</t>
  </si>
  <si>
    <t>https://web.hungryhub.com/restaurants/dardfaah-bangkok</t>
  </si>
  <si>
    <t>Castaway Café at The Gems Mining Pool Villas (Pattaya)</t>
  </si>
  <si>
    <t>https://web.hungryhub.com/restaurants/castaway-cafe-at-the-gems-mining-pool-villas-pattaya</t>
  </si>
  <si>
    <t>The Tram Restaurant Bar &amp; Wine Cellar at The Gems Mining Pool Villas (Pattaya)</t>
  </si>
  <si>
    <t>https://web.hungryhub.com/restaurants/the-tram-restaurant-bar-wine-cellar-at-the-gems-mining-pool-villas-pattaya</t>
  </si>
  <si>
    <t>Saranrom Catering</t>
  </si>
  <si>
    <t>https://web.hungryhub.com/restaurants/saranrom-catering-bangkok</t>
  </si>
  <si>
    <t>Nip Han Tae</t>
  </si>
  <si>
    <t>นิป ฮัน แท</t>
  </si>
  <si>
    <t>https://web.hungryhub.com/restaurants/nip-han-tae-bangkok</t>
  </si>
  <si>
    <t>Zumoso Yum Bistro &amp; Bar</t>
  </si>
  <si>
    <t>ซูโมโซ่ ยัม บิสโทร แอนด์ บาร์</t>
  </si>
  <si>
    <t>https://web.hungryhub.com/restaurants/zumoso-yum-bistro-bar-bangkok</t>
  </si>
  <si>
    <t>Bistro Palette</t>
  </si>
  <si>
    <t>บิสโทรพาเลท</t>
  </si>
  <si>
    <t>https://web.hungryhub.com/restaurants/bistro-palette-bangkok</t>
  </si>
  <si>
    <t>Tarachan HuaHin</t>
  </si>
  <si>
    <t>ธาราจันทร์ หัวหิน</t>
  </si>
  <si>
    <t>https://web.hungryhub.com/restaurants/tarachan-huahin-bangkok</t>
  </si>
  <si>
    <t>Sa Teak Sa Tum</t>
  </si>
  <si>
    <t>สะเต็กสะตำ</t>
  </si>
  <si>
    <t>https://web.hungryhub.com/restaurants/sa-teak-sa-tum-bangkok</t>
  </si>
  <si>
    <t>Toast Rooftop Bar</t>
  </si>
  <si>
    <t>https://web.hungryhub.com/restaurants/toast-rooftop-bar-bangkok</t>
  </si>
  <si>
    <t>Naiuan Yentafo Riverside Plaza</t>
  </si>
  <si>
    <t>นายอ้วนเย็นตาโฟ ริเวอร์ไซด์ พลาซ่า</t>
  </si>
  <si>
    <t>https://web.hungryhub.com/restaurants/naiuan-yentafo-riverside-plaza-bangkok</t>
  </si>
  <si>
    <t>High Streats Rooftop at Ibis Styles Bangkok Sukhumvit Phra Khanong</t>
  </si>
  <si>
    <t>ไฮ สตรีท รูฟท็อป ไอบิส สไตล์ กรุงเทพ สุขุมวิท พระโขนง</t>
  </si>
  <si>
    <t>https://web.hungryhub.com/restaurants/high-streats-rooftop-at-ibis-styles-bangkok-sukhumvit-phra-khanong</t>
  </si>
  <si>
    <t>https://web.hungryhub.com/restaurants/not-use-bangkok-thailand-3578</t>
  </si>
  <si>
    <t>MD-82 Cafe</t>
  </si>
  <si>
    <t>https://web.hungryhub.com/restaurants/md-82-cafe-bangkok</t>
  </si>
  <si>
    <t>Arno's Phong Phet</t>
  </si>
  <si>
    <t>อาโนส์ พงษ์เพชร</t>
  </si>
  <si>
    <t>https://web.hungryhub.com/restaurants/arno-s-phong-phet-bangkok</t>
  </si>
  <si>
    <t>Co Unlimited Groove at Central World</t>
  </si>
  <si>
    <t>โค อันลิมิเต็ด กรูฟ เซ็นทรัลเวิลด์</t>
  </si>
  <si>
    <t>https://web.hungryhub.com/restaurants/co-unlimited-groove-at-central-world-bangkok</t>
  </si>
  <si>
    <t>Ruen Noppagao</t>
  </si>
  <si>
    <t>เรือนนพเก้า</t>
  </si>
  <si>
    <t>https://web.hungryhub.com/restaurants/ruen-noppagao-bangkok</t>
  </si>
  <si>
    <t>The Bridge Bistro &amp; Office Space</t>
  </si>
  <si>
    <t>เดอะ บริดจ์ บีสโทร แอนด์ ออฟฟิศ สเปซ</t>
  </si>
  <si>
    <t>https://web.hungryhub.com/restaurants/the-bridge-bistro-office-space-bangkok</t>
  </si>
  <si>
    <t>Loft Bangkok Hotel Staycation</t>
  </si>
  <si>
    <t>ลอฟท์ แบงค็อก โฮเทล สเตเคชั่น</t>
  </si>
  <si>
    <t>https://web.hungryhub.com/restaurants/loft-bangkok-hotel-staycation</t>
  </si>
  <si>
    <t>D Saap Khlong Sam</t>
  </si>
  <si>
    <t>ดีแซ่บ คลองสาม</t>
  </si>
  <si>
    <t>https://web.hungryhub.com/restaurants/d-saap-khlong-sam-bangkok</t>
  </si>
  <si>
    <t>D Saap Lat Pla Khao</t>
  </si>
  <si>
    <t>ดีแซ่บ ลาดปลาเค้า</t>
  </si>
  <si>
    <t>https://web.hungryhub.com/restaurants/d-saap-lat-pla-khao-bangkok</t>
  </si>
  <si>
    <t>krit@hungryhub.com</t>
  </si>
  <si>
    <t>Khlong Toei, Ladphrao</t>
  </si>
  <si>
    <t>Yakuza Izakaya Town in town</t>
  </si>
  <si>
    <t>ยากูซ่า อิซากายะ ทาวน์ อิน ทาวน์</t>
  </si>
  <si>
    <t>https://web.hungryhub.com/restaurants/yakuza-izakaya-town-in-town-bangkok</t>
  </si>
  <si>
    <t>Silk Root</t>
  </si>
  <si>
    <t>https://web.hungryhub.com/restaurants/silk-root-bangkok</t>
  </si>
  <si>
    <t>Chaba Cabana Beach Resort Staycation (Samui)</t>
  </si>
  <si>
    <t>ชบา คาบาน่า บีช รีสอร์ท สเตเคชั่น (สมุย)</t>
  </si>
  <si>
    <t>https://web.hungryhub.com/restaurants/chaba-cabana-beach-resort-staycation-samui-koh-samui</t>
  </si>
  <si>
    <t>https://web.hungryhub.com/restaurants/dine-in-phuket</t>
  </si>
  <si>
    <t>Centara Life Hotel Bangkok Phra Nakhon Staycation</t>
  </si>
  <si>
    <t>โรงแรมเซ็นทารา ไลฟ์ บางกอก พระนคร สเตเคชั่น</t>
  </si>
  <si>
    <t>https://web.hungryhub.com/restaurants/centara-life-hotel-bangkok-phra-nakhon-staycation</t>
  </si>
  <si>
    <t>International, Fusion, Thai, Thai Isaan, Turkish</t>
  </si>
  <si>
    <t>Bantawan Mookrata Seafood &amp; Chabu</t>
  </si>
  <si>
    <t>บ้านตะวัน บุฟเฟ่ต์หมูกระทะ/ชาบู</t>
  </si>
  <si>
    <t>https://web.hungryhub.com/restaurants/bantawan-mookrata-seafood-chabu-bangkok</t>
  </si>
  <si>
    <t>TANI.BKK Restaurant &amp; Bar at The Ember Hotel</t>
  </si>
  <si>
    <t>https://web.hungryhub.com/restaurants/tani-bkk-restaurant-bar-at-the-ember-hotel-bangkok-thailand</t>
  </si>
  <si>
    <t>Annyeong Bangkok</t>
  </si>
  <si>
    <t>อันยองบางกอก</t>
  </si>
  <si>
    <t>https://web.hungryhub.com/restaurants/annyeong-bangkok</t>
  </si>
  <si>
    <t>Kingkong Yakiniku Buffet Rama 9</t>
  </si>
  <si>
    <t>คิงคอง ยากินิกุ บุฟเฟ่ต์ พระราม9 อาคารวรสมบัติ</t>
  </si>
  <si>
    <t>https://web.hungryhub.com/restaurants/kingkong-yakiniku-buffet-rama-9-bangkok</t>
  </si>
  <si>
    <t>Kingkong Yakiniku Buffet Market place Nanglinchee</t>
  </si>
  <si>
    <t>คิงคอง ยากินิกุ บุฟเฟ่ต์ มาร์เก็ตเพลส นางลิ้นจี่</t>
  </si>
  <si>
    <t>https://web.hungryhub.com/restaurants/kingkong-yakiniku-buffet-market-place-nanglinchee-bangkok</t>
  </si>
  <si>
    <t>Kingkong Yakiniku Buffet The Sense Pinklao</t>
  </si>
  <si>
    <t>คิงคอง ยากินิกุ บุฟเฟ่ต์ เดอะเซ้นส์ ปิ่นเกล้า</t>
  </si>
  <si>
    <t>https://web.hungryhub.com/restaurants/kingkong-yakiniku-buffet-the-sense-pinklao-bangkok</t>
  </si>
  <si>
    <t>Kingkong Yakiniku Buffet Amorini Mall</t>
  </si>
  <si>
    <t>คิงคอง ยากินิกุ บุฟเฟ่ต์ อมอรินี่ มอลล์</t>
  </si>
  <si>
    <t>https://web.hungryhub.com/restaurants/kingkong-yakiniku-buffet-amorini-mall-bangkok</t>
  </si>
  <si>
    <t>Kingkong Yakiniku Buffet Tops Udomsuk</t>
  </si>
  <si>
    <t>คิงคอง ยากินิกุ บุฟเฟ่ต์ ท็อป อุดมสุข</t>
  </si>
  <si>
    <t>https://web.hungryhub.com/restaurants/kingkong-yakiniku-buffet-tops-udomsuk-bangkok</t>
  </si>
  <si>
    <t>Kingkong Yakiniku Buffet Central Chaengwattana</t>
  </si>
  <si>
    <t>คิงคอง ยากินิกุ บุฟเฟ่ต์ เซ็นทรัลพลาซา แจ้งวัฒนะ</t>
  </si>
  <si>
    <t>https://web.hungryhub.com/restaurants/kingkong-yakiniku-buffet-central-chaengwattana-bangkok</t>
  </si>
  <si>
    <t>SSamthing Together Central Westgate</t>
  </si>
  <si>
    <t>ซัมติง ทูเก็ทเตอร์ เซ็นทรัลเวสต์เกต</t>
  </si>
  <si>
    <t>https://web.hungryhub.com/restaurants/ssamthing-together-central-westgate-bangkok</t>
  </si>
  <si>
    <t>SSamthing Together Central Rama 2</t>
  </si>
  <si>
    <t>ซัมติง ทูเก็ทเตอร์ เซ็นทรัลพระราม 2</t>
  </si>
  <si>
    <t>https://web.hungryhub.com/restaurants/ssamthing-together-central-rama-2-bangkok</t>
  </si>
  <si>
    <t>Bang Khun Thian, Khlong Toei</t>
  </si>
  <si>
    <t>Meet Fresh Siam Paragon</t>
  </si>
  <si>
    <t>https://web.hungryhub.com/restaurants/meet-fresh-siam-paragon-bangkok</t>
  </si>
  <si>
    <t>Meet Fresh The EmQuartier</t>
  </si>
  <si>
    <t>https://web.hungryhub.com/restaurants/meet-fresh-the-emquartier-bangkok</t>
  </si>
  <si>
    <t>Meet Fresh Fashion Island</t>
  </si>
  <si>
    <t>https://web.hungryhub.com/restaurants/meet-fresh-fashion-island-bangkok</t>
  </si>
  <si>
    <t>Meet Fresh Chan Road</t>
  </si>
  <si>
    <t>https://web.hungryhub.com/restaurants/meet-fresh-chan-road-bangkok</t>
  </si>
  <si>
    <t>โมโน+โมโน Bkk</t>
  </si>
  <si>
    <t>https://web.hungryhub.com/restaurants/mono-mono-bkk-bangkok</t>
  </si>
  <si>
    <t>International, Korean</t>
  </si>
  <si>
    <t>Oji Omakase Praditmanutham  (not use)</t>
  </si>
  <si>
    <t>โอจิ โอมากาเสะ ประดิษฐ์มนูธรรม. (not use)</t>
  </si>
  <si>
    <t>https://web.hungryhub.com/restaurants/oji-omakase-praditmanutham-not-use-bangkok</t>
  </si>
  <si>
    <t>Int.Chon Ladprao 101</t>
  </si>
  <si>
    <t>อินชอน ลาดพร้าว 101</t>
  </si>
  <si>
    <t>https://web.hungryhub.com/restaurants/int-chon-ladprao-101-bangkok</t>
  </si>
  <si>
    <t>Int.Chon Sathorn 11</t>
  </si>
  <si>
    <t>อินชอน สาทร11</t>
  </si>
  <si>
    <t>https://web.hungryhub.com/restaurants/int-chon-sathorn-11-bangkok</t>
  </si>
  <si>
    <t>Flow at Chatrium Grand Bangkok</t>
  </si>
  <si>
    <t>โฟลว์ ชาเทรียม แกรนด์ กรุงเทพ</t>
  </si>
  <si>
    <t>https://web.hungryhub.com/restaurants/flow-at-chatrium-grand-bangkok</t>
  </si>
  <si>
    <t>Garden Dome Cafe &amp; Bar</t>
  </si>
  <si>
    <t>การ์เด้นโดม คาเฟ่แอนด์บาร์</t>
  </si>
  <si>
    <t>https://web.hungryhub.com/restaurants/garden-dome-cafe-bar-bangkok</t>
  </si>
  <si>
    <t>Zodiac Cafe and Restaurant</t>
  </si>
  <si>
    <t>โซดิแอค คาเฟ่ แอนด์ เรสเตอรองท์</t>
  </si>
  <si>
    <t>https://web.hungryhub.com/restaurants/zodiac-cafe-and-restaurant-bangkok</t>
  </si>
  <si>
    <t>Chez Papa Bangkok</t>
  </si>
  <si>
    <t>https://web.hungryhub.com/restaurants/chez-papa-bangkok</t>
  </si>
  <si>
    <t>DAM (Pattaya)</t>
  </si>
  <si>
    <t>แดม (พัทยา)</t>
  </si>
  <si>
    <t>https://web.hungryhub.com/restaurants/dam-pattaya</t>
  </si>
  <si>
    <t>KongJu Grill &amp; Shabu Major Cineplex Ratchayothin</t>
  </si>
  <si>
    <t>กองจูปิ้งย่างสไตล์เกาหลี &amp; ชาบู เมเจอร์ซีนีเพล็กซ์รัชโยธิน</t>
  </si>
  <si>
    <t>https://web.hungryhub.com/restaurants/kongju-grill-shabu-major-cineplex-ratchayothin-bangkok</t>
  </si>
  <si>
    <t>Niceview Doi Ang Khang</t>
  </si>
  <si>
    <t>ไนท์วิวดอยอ่างขาง</t>
  </si>
  <si>
    <t>https://web.hungryhub.com/restaurants/niceview-doi-ang-khang-bangkok</t>
  </si>
  <si>
    <t>TenTen Shabu&amp;Suki</t>
  </si>
  <si>
    <t>เท็นเท็น ชาบู &amp; สุกี้</t>
  </si>
  <si>
    <t>https://web.hungryhub.com/restaurants/tenten-shabu-suki-bangkok</t>
  </si>
  <si>
    <t>MEKAR Cafe &amp; Bistro</t>
  </si>
  <si>
    <t>เมฆา คาเฟ่ แอนด์บิสโทร</t>
  </si>
  <si>
    <t>https://web.hungryhub.com/restaurants/mekar-cafe-bistro-bangkok</t>
  </si>
  <si>
    <t>Bistro Montmartre at Ascott Sathorn Bangkok</t>
  </si>
  <si>
    <t>บิสโทร์ มอนต์มาร์ท โรงเเรมแอสคอทท์ สาทร กรุงเทพฯ</t>
  </si>
  <si>
    <t>https://web.hungryhub.com/restaurants/bistro-montmartre-at-ascott-sathorn-bangkok</t>
  </si>
  <si>
    <t>Italian, French, Thai, European</t>
  </si>
  <si>
    <t>Manta Catering (corporate)</t>
  </si>
  <si>
    <t>https://web.hungryhub.com/restaurants/manta-catering-corporate-bangkok</t>
  </si>
  <si>
    <t>Kanpai by Roddeeded</t>
  </si>
  <si>
    <t>คัมปาย by รสดีเด็ด</t>
  </si>
  <si>
    <t>https://web.hungryhub.com/restaurants/kanpai-by-roddeeded-bangkok</t>
  </si>
  <si>
    <t>Khuaindy Homemade &amp; Cafe</t>
  </si>
  <si>
    <t>https://web.hungryhub.com/restaurants/khuaindy-homemade-cafe-bangkok</t>
  </si>
  <si>
    <t>Graph Hotel Staycation</t>
  </si>
  <si>
    <t>กราฟ โฮเทล สเตเคชั่น</t>
  </si>
  <si>
    <t>https://web.hungryhub.com/restaurants/graph-hotel-staycation-bangkok</t>
  </si>
  <si>
    <t>Ojisan Shabu</t>
  </si>
  <si>
    <t>โอจิซัง ชาบู</t>
  </si>
  <si>
    <t>https://web.hungryhub.com/restaurants/ojisan-shabu-bangkok</t>
  </si>
  <si>
    <t>ดัล ดัล</t>
  </si>
  <si>
    <t>https://web.hungryhub.com/restaurants/dal-dal-korean-restaurant-bangkok</t>
  </si>
  <si>
    <t>Chill Out Farm &amp; Cafe</t>
  </si>
  <si>
    <t>ชิลล์ เอ้าท์ ฟาร์ม แอนด์ คาเฟ่</t>
  </si>
  <si>
    <t>https://web.hungryhub.com/restaurants/chill-out-farm-cafe-bangkok</t>
  </si>
  <si>
    <t>Bang Kapi, Nong Chok</t>
  </si>
  <si>
    <t>As You Wish Gusto Eatery</t>
  </si>
  <si>
    <t>ตามใจปรารถนา</t>
  </si>
  <si>
    <t>https://web.hungryhub.com/restaurants/as-you-wish-gusto-eatery-bangkok</t>
  </si>
  <si>
    <t>Typhoon Bkk</t>
  </si>
  <si>
    <t>ไต้ฝุ่น บาร์</t>
  </si>
  <si>
    <t>https://web.hungryhub.com/restaurants/typhoon-bkk-bangkok</t>
  </si>
  <si>
    <t>Hideya Ramen</t>
  </si>
  <si>
    <t>ฮิเดะยะ ราเมน</t>
  </si>
  <si>
    <t>https://web.hungryhub.com/restaurants/hideya-ramen-bangkok</t>
  </si>
  <si>
    <t>Best Western Plus Carapace Hotel Staycation (Hua Hin)</t>
  </si>
  <si>
    <t>เบสท์ เวสเทิร์น พลัส คาราเพซ โฮเทล หัวหิน</t>
  </si>
  <si>
    <t>https://web.hungryhub.com/restaurants/best-western-plus-carapace-hotel-staycation-hua-hin</t>
  </si>
  <si>
    <t>NikuSho Canapaya River Front</t>
  </si>
  <si>
    <t>นิคุโช</t>
  </si>
  <si>
    <t>https://web.hungryhub.com/restaurants/nikusho-canapaya-river-front-bangkok</t>
  </si>
  <si>
    <t>Rabeangnam at Rimtarninn Hotel (Nakhon Ratchasima)</t>
  </si>
  <si>
    <t>ระเบียงน้ำ โรงแรมริมธารอินน์ (นครราชสีมา)</t>
  </si>
  <si>
    <t>https://web.hungryhub.com/restaurants/rabeangnam-at-rimtarninn-hotel-nakhon-ratchasima-khao-yai</t>
  </si>
  <si>
    <t>Rooftop Grill</t>
  </si>
  <si>
    <t>รูฟท็อป กริล</t>
  </si>
  <si>
    <t>https://web.hungryhub.com/restaurants/rooftop-grill-bangkok</t>
  </si>
  <si>
    <t>Prakapong Seafood Buffet</t>
  </si>
  <si>
    <t>ปลากระพงซีฟู้ดบุฟเฟต์</t>
  </si>
  <si>
    <t>https://web.hungryhub.com/restaurants/prakapong-seafood-buffet-bangkok</t>
  </si>
  <si>
    <t>Normal Cafe and Night Bar</t>
  </si>
  <si>
    <t>https://web.hungryhub.com/restaurants/normal-cafe-and-night-bar-bangkok</t>
  </si>
  <si>
    <t>Voodoo Cafe</t>
  </si>
  <si>
    <t>วูดู คาเฟ่</t>
  </si>
  <si>
    <t>https://web.hungryhub.com/restaurants/voodoo-cafe-bangkok</t>
  </si>
  <si>
    <t>Rimtarninn Hotel Staycation (Nakhon Ratchasima)</t>
  </si>
  <si>
    <t>ริมธารอินน์ สเตเคชั่น (นครราชสีมา)</t>
  </si>
  <si>
    <t>https://web.hungryhub.com/restaurants/rimtarninn-hotel-staycation-nakhon-ratchasima-khao-yai</t>
  </si>
  <si>
    <t>Splash Pool Bar by Aloft Bangkok</t>
  </si>
  <si>
    <t>https://web.hungryhub.com/restaurants/splash-pool-bar-by-aloft-bangkok</t>
  </si>
  <si>
    <t>Rim Klong Café Mövenpick BDMS Wellness Resort</t>
  </si>
  <si>
    <t>ริมคลองคาเฟ่ เมอเวนพิค บีดีเอ็มเอส เวลเนส รีสอร์ท</t>
  </si>
  <si>
    <t>https://web.hungryhub.com/restaurants/rim-klong-cafe-movenpick-bdms-wellness-resort-bangkok</t>
  </si>
  <si>
    <t>Nourish Mövenpick BDMS Wellness Resort</t>
  </si>
  <si>
    <t>https://web.hungryhub.com/restaurants/nourish-movenpick-bdms-wellness-resort-bangkok</t>
  </si>
  <si>
    <t>International, Thai, Mediterranean</t>
  </si>
  <si>
    <t>Shin Osaka</t>
  </si>
  <si>
    <t>ชินโอซาก้า</t>
  </si>
  <si>
    <t>https://web.hungryhub.com/restaurants/shin-osaka-bangkok</t>
  </si>
  <si>
    <t>Meng Pu Dong Sukhumvit</t>
  </si>
  <si>
    <t>เม้งปูดอง สุขุมวิท</t>
  </si>
  <si>
    <t>https://web.hungryhub.com/restaurants/meng-pu-dong-sukhumvit-bangkok</t>
  </si>
  <si>
    <t>ZZ Italian - Thai Fusion The Street Ratchada</t>
  </si>
  <si>
    <t>ซีซี อิตาเลี่ยน-ไทย ฟิวชั่น เดอะสตรีทรัชดา</t>
  </si>
  <si>
    <t>https://web.hungryhub.com/restaurants/zz-italian-thai-fusion-the-street-ratchada-bangkok</t>
  </si>
  <si>
    <t>ZZ  Italian - Thai Fusion Sand Haus Mengjai</t>
  </si>
  <si>
    <t>ซีซี อิตาเลี่ยน-ไทย ฟิวชั่น แซนด์เฮาส์ เหม่งจ๋าย</t>
  </si>
  <si>
    <t>https://web.hungryhub.com/restaurants/zz-italian-thai-fusion-sand-haus-mengjai-bangkok</t>
  </si>
  <si>
    <t>Banhuamum Ratchada Soi 3</t>
  </si>
  <si>
    <t>บ้านหัวมุมรัชดาซอย3</t>
  </si>
  <si>
    <t>https://web.hungryhub.com/restaurants/banhuamum-ratchada-soi-3-bangkok</t>
  </si>
  <si>
    <t>Chu Chocolate Bar&amp;Cafe</t>
  </si>
  <si>
    <t>ชู ช็อกโกแลตบาร์แอนด์คาเฟ่</t>
  </si>
  <si>
    <t>https://web.hungryhub.com/restaurants/chu-chocolate-bar-cafe-bangkok</t>
  </si>
  <si>
    <t>Akira Lipe Resort Staycation (Satun)</t>
  </si>
  <si>
    <t>อาคีรา หลีเป๊ะ รีสอร์ท สเตเคชั่น (สตูล)</t>
  </si>
  <si>
    <t>https://web.hungryhub.com/restaurants/akira-lipe-resort-staycation-satun</t>
  </si>
  <si>
    <t>Satun</t>
  </si>
  <si>
    <t>Khlong Toei, Satun</t>
  </si>
  <si>
    <t>Ya-E Sushi &amp; Izakaya</t>
  </si>
  <si>
    <t>ยาเอะ ซูชิ แอนด์ อิซากายะ</t>
  </si>
  <si>
    <t>https://web.hungryhub.com/restaurants/ya-e-sushi-izakaya-bangkok</t>
  </si>
  <si>
    <t>https://web.hungryhub.com/restaurants/beergasm-bangkok</t>
  </si>
  <si>
    <t>A Day Cafe &amp; Bar</t>
  </si>
  <si>
    <t>อะเดย์ คาเฟ่ แอนด์ บาร์</t>
  </si>
  <si>
    <t>https://web.hungryhub.com/restaurants/a-day-cafe-bar-bangkok</t>
  </si>
  <si>
    <t>Roberto Century Park Hotel Bangkok</t>
  </si>
  <si>
    <t>โรเบอโต้ เซ็นจูรี่ พาร์ค โฮเทล กรุงเทพ</t>
  </si>
  <si>
    <t>https://web.hungryhub.com/restaurants/roberto-century-park-hotel-bangkok</t>
  </si>
  <si>
    <t>Tong Fu Restaurant</t>
  </si>
  <si>
    <t>https://web.hungryhub.com/restaurants/tong-fu-restaurant-bangkok</t>
  </si>
  <si>
    <t>Pullman Khao Lak Resort Staycation (Phang-nga)</t>
  </si>
  <si>
    <t>พูลแมน เขาหลัก รีสอร์ท สเตเคชั่น (พังงา)</t>
  </si>
  <si>
    <t>https://web.hungryhub.com/restaurants/pullman-khao-lak-resort-staycation-phang-nga-phuket</t>
  </si>
  <si>
    <t>Phuket, Phang-Nga</t>
  </si>
  <si>
    <t>https://web.hungryhub.com/restaurants/ratchapruek-seafood-buffet-bangkok</t>
  </si>
  <si>
    <t>Thaya Hotel Bangkok Staycation</t>
  </si>
  <si>
    <t>ทยะ โฮเทล แบงค็อก สเตเคชั่น</t>
  </si>
  <si>
    <t>https://web.hungryhub.com/restaurants/thaya-hotel-bangkok-staycation</t>
  </si>
  <si>
    <t>Royster Abac</t>
  </si>
  <si>
    <t>https://web.hungryhub.com/restaurants/royster-abac-bangkok</t>
  </si>
  <si>
    <t>Atoll</t>
  </si>
  <si>
    <t>ร้านอาหารอะทอล</t>
  </si>
  <si>
    <t>https://web.hungryhub.com/restaurants/atoll-bangkok</t>
  </si>
  <si>
    <t>Bang Kapi, Phuket</t>
  </si>
  <si>
    <t>Chillin’ Neighbor</t>
  </si>
  <si>
    <t>ชิลลิ่น เนเบอร์</t>
  </si>
  <si>
    <t>https://web.hungryhub.com/restaurants/chillin-neighbor-bangkok</t>
  </si>
  <si>
    <t>https://web.hungryhub.com/restaurants/testing-bangkok</t>
  </si>
  <si>
    <t>The Station at Mercure Bangkok Makkasan</t>
  </si>
  <si>
    <t>https://web.hungryhub.com/restaurants/the-station-at-mercure-bangkok-makkasan</t>
  </si>
  <si>
    <t>Ring the Bell Homemade Café</t>
  </si>
  <si>
    <t>ริงเดอะเบลล์โฮมเมดคาเฟ่</t>
  </si>
  <si>
    <t>https://web.hungryhub.com/restaurants/ring-the-bell-homemade-cafe-bangkok</t>
  </si>
  <si>
    <t>Ratchada Buffet International</t>
  </si>
  <si>
    <t>รัชดา บุฟเฟ่ต์ อินเตอร์เนชั่นแนล</t>
  </si>
  <si>
    <t>https://web.hungryhub.com/restaurants/ratchada-buffet-international-bangkok</t>
  </si>
  <si>
    <t>Sip &amp; Co. Cafe Kitchen at Sindhorn Midtown Hotel Bangkok</t>
  </si>
  <si>
    <t>ซิป แอนด์ โค คาเฟ่ คิทเช่น</t>
  </si>
  <si>
    <t>https://web.hungryhub.com/restaurants/sip-co-cafe-kitchen-at-sindhorn-midtown-hotel-bangkok</t>
  </si>
  <si>
    <t>Jack Bain's Bar Sukhumvit 39</t>
  </si>
  <si>
    <t>แจ็ค เบน บาร์ สุขุมวิท 39</t>
  </si>
  <si>
    <t>https://web.hungryhub.com/restaurants/jack-bain-s-bar-sukhumvit-39-bangkok</t>
  </si>
  <si>
    <t>Chamai Butchery</t>
  </si>
  <si>
    <t>ฌมัย</t>
  </si>
  <si>
    <t>https://web.hungryhub.com/restaurants/chamai-butchery-bangkok</t>
  </si>
  <si>
    <t>Shiguma Japanese Restaurant Samyan</t>
  </si>
  <si>
    <t>https://web.hungryhub.com/restaurants/shiguma-japanese-restaurant-samyan-bangkok</t>
  </si>
  <si>
    <t>Farmsook Lek Lek</t>
  </si>
  <si>
    <t>ฟาร์มสุข เล็ก เล็ก</t>
  </si>
  <si>
    <t>https://web.hungryhub.com/restaurants/farmsook-lek-lek-bangkok</t>
  </si>
  <si>
    <t>The Quba Boutique Staycation Hotel Pattaya</t>
  </si>
  <si>
    <t>โรงแรมเดอะคิวบา บูทีค โฮเทล พัทยา</t>
  </si>
  <si>
    <t>https://web.hungryhub.com/restaurants/the-quba-boutique-staycation-hotel-pattaya</t>
  </si>
  <si>
    <t>Sano Kitchen JAS Green Village</t>
  </si>
  <si>
    <t>https://web.hungryhub.com/restaurants/sano-kitchen-jas-green-village-bangkok</t>
  </si>
  <si>
    <t>Ajumma Grill Kanchanapisek</t>
  </si>
  <si>
    <t>อาจุมม่า กริลล์ กาญจนาภิเษก</t>
  </si>
  <si>
    <t>https://web.hungryhub.com/restaurants/ajumma-grill-kanchanapisek-bangkok</t>
  </si>
  <si>
    <t>Ajumma Grill Rama 2</t>
  </si>
  <si>
    <t>อาจุมม่า กริลล์ พระราม 2</t>
  </si>
  <si>
    <t>https://web.hungryhub.com/restaurants/ajumma-grill-rama-2-bangkok</t>
  </si>
  <si>
    <t>Ajumma Grill Ramintra</t>
  </si>
  <si>
    <t>อาจุมม่า กริลล์ รามอินทรา</t>
  </si>
  <si>
    <t>https://web.hungryhub.com/restaurants/ajumma-grill-ramintra-bangkok</t>
  </si>
  <si>
    <t>The Bear Shabu Sukiyaki Sushi Buffet (Chiang Mai)</t>
  </si>
  <si>
    <t>https://web.hungryhub.com/restaurants/the-bear-shabu-sukiyaki-sushi-buffet-chiang-mai</t>
  </si>
  <si>
    <t>Rattiya Hot Pot T-ONE Building</t>
  </si>
  <si>
    <t>รัตติยาแจ่วฮ้อน จิ้มจุ่ม T-ONE Building</t>
  </si>
  <si>
    <t>https://web.hungryhub.com/restaurants/rattiya-hot-pot-t-one-building-bangkok</t>
  </si>
  <si>
    <t>DardDuem Pub &amp; Restaurant</t>
  </si>
  <si>
    <t>ดาดดื่ม บาร์ แอนด์ เรสเตอรองท์</t>
  </si>
  <si>
    <t>https://web.hungryhub.com/restaurants/dardduem-pub-restaurant-bangkok</t>
  </si>
  <si>
    <t>Cardroom BKK</t>
  </si>
  <si>
    <t>https://web.hungryhub.com/restaurants/cardroom-bkk-bangkok</t>
  </si>
  <si>
    <t>Cool Breeze Cafe &amp; Restaurant</t>
  </si>
  <si>
    <t>คลู บรีซ คาเฟ่ แอนด์ เรสโตรองต์</t>
  </si>
  <si>
    <t>https://web.hungryhub.com/restaurants/cool-breeze-cafe-restaurant-bangkok</t>
  </si>
  <si>
    <t>Bang Kapi, Thung Khru</t>
  </si>
  <si>
    <t>Room11 Cafe</t>
  </si>
  <si>
    <t>https://web.hungryhub.com/restaurants/room11-cafe-bangkok</t>
  </si>
  <si>
    <t>Varvana Bar &amp; Bistro</t>
  </si>
  <si>
    <t>https://web.hungryhub.com/restaurants/varvana-bar-bistro-bangkok</t>
  </si>
  <si>
    <t>Fitto Izakaya Khu Bon</t>
  </si>
  <si>
    <t>ฟิตโตะ อิซากายะ คู้บอน</t>
  </si>
  <si>
    <t>https://web.hungryhub.com/restaurants/fitto-izakaya-khu-bon-bangkok</t>
  </si>
  <si>
    <t>Fitto Izakaya Phatthanakan</t>
  </si>
  <si>
    <t>ฟิตโตะ อิซากายะ พัฒนาการ not use</t>
  </si>
  <si>
    <t>https://web.hungryhub.com/restaurants/fitto-izakaya-phatthanakan-bangkok</t>
  </si>
  <si>
    <t>The Grapevine Lounge (Phuket)</t>
  </si>
  <si>
    <t>https://web.hungryhub.com/restaurants/the-grapevine-lounge-phuket</t>
  </si>
  <si>
    <t>International, European, Australian</t>
  </si>
  <si>
    <t>Conti.bkk</t>
  </si>
  <si>
    <t>https://web.hungryhub.com/restaurants/conti-bkk-bangkok</t>
  </si>
  <si>
    <t>BBC : Big Black Cat Bangkok</t>
  </si>
  <si>
    <t>บิ๊กแบล็คแคท แบงค็อก</t>
  </si>
  <si>
    <t>https://web.hungryhub.com/restaurants/bbc-big-black-cat-bangkok</t>
  </si>
  <si>
    <t>International, Japanese</t>
  </si>
  <si>
    <t>ORose Cafe &amp; Restaurant</t>
  </si>
  <si>
    <t>โอโรส คาเฟ่ แอนด์ เรสเตอรองต์</t>
  </si>
  <si>
    <t>https://web.hungryhub.com/restaurants/orose-cafe-restaurant-bangkok</t>
  </si>
  <si>
    <t>Muang Samui Spa Resort Staycation (Samui)</t>
  </si>
  <si>
    <t>เมืองสมุยสปารีสอร์ท สเตเคชั่น (สมุย)</t>
  </si>
  <si>
    <t>https://web.hungryhub.com/restaurants/muang-samui-spa-resort-staycation-samui-koh-samui</t>
  </si>
  <si>
    <t>Casa Mexicana Bar &amp; Grill</t>
  </si>
  <si>
    <t>https://web.hungryhub.com/restaurants/casa-mexicana-bar-grill-bangkok</t>
  </si>
  <si>
    <t>Q-Life Sutthisan</t>
  </si>
  <si>
    <t>Q-Life สุทธิสาร</t>
  </si>
  <si>
    <t>https://web.hungryhub.com/restaurants/q-life-sutthisan-bangkok</t>
  </si>
  <si>
    <t>Royal Muang Samui Villas Staycation (Samui)</t>
  </si>
  <si>
    <t>รอยัล เมืองสมุย วิลล่า สเตเคชั่น (สมุย)</t>
  </si>
  <si>
    <t>https://web.hungryhub.com/restaurants/royal-muang-samui-villas-staycation-samui-koh-samui</t>
  </si>
  <si>
    <t>Mercure Bangkok Makkasan Staycation</t>
  </si>
  <si>
    <t>เมอร์เคียว แบงค็อก มักกะสัน สเตเคชั่น</t>
  </si>
  <si>
    <t>https://web.hungryhub.com/restaurants/mercure-bangkok-makkasan-staycation</t>
  </si>
  <si>
    <t>Khlong Toei, Ratchathewi</t>
  </si>
  <si>
    <t>Anantara Riverside Bangkok Resort Staycation</t>
  </si>
  <si>
    <t>https://web.hungryhub.com/restaurants/anantara-riverside-bangkok-resort-staycation</t>
  </si>
  <si>
    <t>Anantara Siam Bangkok Hotel Staycation</t>
  </si>
  <si>
    <t>https://web.hungryhub.com/restaurants/anantara-siam-bangkok-hotel-staycation</t>
  </si>
  <si>
    <t>Gimmick Cafe &amp; Restaurant</t>
  </si>
  <si>
    <t>กิมมิค คาเฟ่ แอนด์ เรสเตอรองท์</t>
  </si>
  <si>
    <t>https://web.hungryhub.com/restaurants/gimmick-cafe-restaurant-bangkok</t>
  </si>
  <si>
    <t>zee@hungryhub.com</t>
  </si>
  <si>
    <t>Plearnruedee</t>
  </si>
  <si>
    <t>เพลินฤดี</t>
  </si>
  <si>
    <t>https://web.hungryhub.com/restaurants/plearnruedee-bangkok</t>
  </si>
  <si>
    <t>In The Mood For Love</t>
  </si>
  <si>
    <t>อินเดอะมู้ดฟอร์เลิฟ</t>
  </si>
  <si>
    <t>https://web.hungryhub.com/restaurants/in-the-mood-for-love-bangkok</t>
  </si>
  <si>
    <t>Food Hub Icon Chef's table</t>
  </si>
  <si>
    <t>https://web.hungryhub.com/restaurants/food-hub-icon-chef-s-table-bangkok-thailand</t>
  </si>
  <si>
    <t>Beats Lounge Citrus Suites Sukhumvit 6 Bangkok</t>
  </si>
  <si>
    <t>https://web.hungryhub.com/restaurants/beats-lounge-citrus-suites-sukhumvit-6-bangkok</t>
  </si>
  <si>
    <t>Nomad Rooftop Lounge And Bar Galleria 10 Bangkok Hotel</t>
  </si>
  <si>
    <t>นอแมด รูฟท็อป เลาจน์ แอนด์ บาร์  แกเลอเรีย เท็น แบงค็อก โฮเทล</t>
  </si>
  <si>
    <t>https://web.hungryhub.com/restaurants/nomad-rooftop-lounge-and-bar-galleria-10-bangkok-hotel</t>
  </si>
  <si>
    <t>Woody's Eethuis</t>
  </si>
  <si>
    <t>วูดดี้เอทเฮ้าส์</t>
  </si>
  <si>
    <t>https://web.hungryhub.com/restaurants/woody-s-eethuis-bangkok</t>
  </si>
  <si>
    <t>Beyond Beef &amp; Bar</t>
  </si>
  <si>
    <t>บียอนด์บีฟแอนด์บาร์</t>
  </si>
  <si>
    <t>https://web.hungryhub.com/restaurants/beyond-beef-bar-bangkok</t>
  </si>
  <si>
    <t>Taisoi Kitchen Phatthanakan1</t>
  </si>
  <si>
    <t>ครัวท้ายซอยพัฒนาการ1</t>
  </si>
  <si>
    <t>https://web.hungryhub.com/restaurants/taisoi-kitchen-phatthanakan1-bangkok</t>
  </si>
  <si>
    <t>[DO NOT USE]</t>
  </si>
  <si>
    <t>https://web.hungryhub.com/restaurants/do-not-use-buriram</t>
  </si>
  <si>
    <t>https://web.hungryhub.com/restaurants/do-not-use-phuket</t>
  </si>
  <si>
    <t>W XYZ Bar</t>
  </si>
  <si>
    <t>ดับเบิลยู เอ็กซ์วายซี บาร์</t>
  </si>
  <si>
    <t>https://web.hungryhub.com/restaurants/w-xyz-bar-bangkok</t>
  </si>
  <si>
    <t>Sunseouls Town Sattahip (Chonburi)</t>
  </si>
  <si>
    <t>ซันโซล ทาวน์ สัตหีบ (ชลบุรี)</t>
  </si>
  <si>
    <t>https://web.hungryhub.com/restaurants/sunseouls-town-sattahip-chonburi-pattaya</t>
  </si>
  <si>
    <t>Steakthad Mahadthai</t>
  </si>
  <si>
    <t>สเต็กถาด มหาดไทย</t>
  </si>
  <si>
    <t>https://web.hungryhub.com/restaurants/steakthad-mahadthai-bangkok</t>
  </si>
  <si>
    <t>Skygrill Yakiniku Izakaya</t>
  </si>
  <si>
    <t>สกายกริลล์ ยากินิกุ อิซากายะ</t>
  </si>
  <si>
    <t>https://web.hungryhub.com/restaurants/skygrill-yakiniku-izakaya-bangkok</t>
  </si>
  <si>
    <t>Riva Tea Bar at Riva Arun Bangkok</t>
  </si>
  <si>
    <t>https://web.hungryhub.com/restaurants/riva-tea-bar-at-riva-arun-bangkok</t>
  </si>
  <si>
    <t>Beats Bar Citrus Suites Sukhumvit 6 Bangkok</t>
  </si>
  <si>
    <t>https://web.hungryhub.com/restaurants/beats-bar-citrus-suites-sukhumvit-6-bangkok</t>
  </si>
  <si>
    <t>Falcon Secret Bar Rooftop Wyndham Bangkok Queen Convention Centre</t>
  </si>
  <si>
    <t>ฟอลคอนซีเคร็ทบาร์ รูฟท็อป วินด์แดม บางกอก ควีน คอนเวนชั่น เซ็นเตอร์</t>
  </si>
  <si>
    <t>https://web.hungryhub.com/restaurants/falcon-secret-bar-rooftop-wyndham-bangkok-queen-convention-centre</t>
  </si>
  <si>
    <t>1700 Terrace Bar &amp; Restaurant</t>
  </si>
  <si>
    <t>พันเจ็ด เทอเรส เรสเทอรองส์</t>
  </si>
  <si>
    <t>https://web.hungryhub.com/restaurants/1700-terrace-bar-restaurant-bangkok</t>
  </si>
  <si>
    <t>https://web.hungryhub.com/restaurants/food-hub-icon-chef-s-table-bangkok</t>
  </si>
  <si>
    <t>Nabaantung Amphawa (Samut Songkhram)</t>
  </si>
  <si>
    <t>ณ บ้านทุ่ง อัมพวา (สมุทรสงคราม)</t>
  </si>
  <si>
    <t>https://web.hungryhub.com/restaurants/nabaantung-amphawa-samut-songkhram</t>
  </si>
  <si>
    <t>Samut Songkhram</t>
  </si>
  <si>
    <t>Nabaantung Amphawa Staycation (Samut Songkhram)</t>
  </si>
  <si>
    <t>ณ บ้านทุ่ง อัมพวา สเตเคชั่น (สมุทรสงคราม)</t>
  </si>
  <si>
    <t>https://web.hungryhub.com/restaurants/nabaantung-amphawa-staycation-samut-songkhram</t>
  </si>
  <si>
    <t>Chamai Butchery Suk Sawat 30</t>
  </si>
  <si>
    <t>ฌมัย บุชเชอรี สุขสวัสดิ์ 30</t>
  </si>
  <si>
    <t>https://web.hungryhub.com/restaurants/chamai-butchery-suk-sawat-30-bangkok</t>
  </si>
  <si>
    <t>Red Riding Hood</t>
  </si>
  <si>
    <t>หนูน้อยหมวกแดง</t>
  </si>
  <si>
    <t>https://web.hungryhub.com/restaurants/red-riding-hood-bangkok</t>
  </si>
  <si>
    <t>Deva Bistro Devasom Hua Hin Resort (Hua Hin)</t>
  </si>
  <si>
    <t>เทวา บิสโทร เทวาศรม หัวหิน รีสอร์ท (หัวหิน)</t>
  </si>
  <si>
    <t>https://web.hungryhub.com/restaurants/deva-bistro-devasom-hua-hin-resort-hua-hin</t>
  </si>
  <si>
    <t>Devasom Hua Hin Resort Staycation (Hua Hin)</t>
  </si>
  <si>
    <t>เทวาศรม หัวหิน รีสอร์ท สเตเคชั่น (หัวหิน)</t>
  </si>
  <si>
    <t>https://web.hungryhub.com/restaurants/devasom-hua-hin-resort-staycation-hua-hin</t>
  </si>
  <si>
    <t>Yumcha Grand JC Kevin Sathon Bangkok Hotel</t>
  </si>
  <si>
    <t>หยัมฉาแกรนด์ โรงแรมเจซี เควิน สาทร กรุงเทพฯ</t>
  </si>
  <si>
    <t>https://web.hungryhub.com/restaurants/yumcha-grand-jc-kevin-sathon-bangkok-hotel</t>
  </si>
  <si>
    <t>A Day Butcher and Eatery</t>
  </si>
  <si>
    <t>อะเดย์ บุชเช่อ แอนด์ อีทเทอรี่</t>
  </si>
  <si>
    <t>https://web.hungryhub.com/restaurants/a-day-butcher-and-eatery-bangkok</t>
  </si>
  <si>
    <t>Italian, European, Steakhouse</t>
  </si>
  <si>
    <t>Meat &amp; Meet Mookata The Street Ratchada</t>
  </si>
  <si>
    <t>มีท แอนด์ มีท หมูกระทะ เดอะสตรีทรัชดา</t>
  </si>
  <si>
    <t>https://web.hungryhub.com/restaurants/meat-meet-mookata-the-street-ratchada-bangkok</t>
  </si>
  <si>
    <t>Ibis Styles Ao Nang Staycation (Krabi)</t>
  </si>
  <si>
    <t>ไอบิส สไตล์ อ่าวนาง สเตเคชั่น (กระบี่)</t>
  </si>
  <si>
    <t>https://web.hungryhub.com/restaurants/ibis-styles-ao-nang-staycation-krabi</t>
  </si>
  <si>
    <t>Ibaki House of Japanese Food and Sushi (Chiang Mai)</t>
  </si>
  <si>
    <t>https://web.hungryhub.com/restaurants/ibaki-house-of-japanese-food-and-sushi-chiang-mai</t>
  </si>
  <si>
    <t>The Prism Bangkok</t>
  </si>
  <si>
    <t>เดอะ ปริซึ่ม แบงค็อก</t>
  </si>
  <si>
    <t>https://web.hungryhub.com/restaurants/the-prism-bangkok</t>
  </si>
  <si>
    <t>Steakhouse, Italian, Japanese, Thai</t>
  </si>
  <si>
    <t>Racharos Thai Boat Noodles Sathu Pradit</t>
  </si>
  <si>
    <t>ราชารส ก๋วยเตี๋ยวเรือ เนื้อ-หมู รสเด็ด สาธุประดิษฐ์</t>
  </si>
  <si>
    <t>https://web.hungryhub.com/restaurants/racharos-thai-boat-noodles-sathu-pradit-bangkok</t>
  </si>
  <si>
    <t>Racharos Thai Boat Noodles Rama 2</t>
  </si>
  <si>
    <t>ราชารส ก๋วยเตี๋ยวเรือ เนื้อ-หมู รสเด็ด พระราม 2</t>
  </si>
  <si>
    <t>https://web.hungryhub.com/restaurants/racharos-thai-boat-noodles-rama-2-bangkok</t>
  </si>
  <si>
    <t>Racharos Thai Boat Noodles PTT Station Rangsit</t>
  </si>
  <si>
    <t>ราชารส ก๋วยเตี๋ยวเรือ เนื้อ-หมู รสเด็ด ปตท. รังสิต คลอง 2</t>
  </si>
  <si>
    <t>https://web.hungryhub.com/restaurants/racharos-thai-boat-noodles-ptt-station-rangsit-bangkok</t>
  </si>
  <si>
    <t>Racharos Thai Boat Noodles PTT Station Phatthanakan</t>
  </si>
  <si>
    <t>ราชารส ก๋วยเตี๋ยวเรือ เนื้อ-หมู รสเด็ด ปตท. พัฒนาการ</t>
  </si>
  <si>
    <t>https://web.hungryhub.com/restaurants/racharos-thai-boat-noodles-ptt-station-phatthanakan-bangkok</t>
  </si>
  <si>
    <t>Panda Suki Restaurant Seacon Bangkae</t>
  </si>
  <si>
    <t>แพนด้า สุกี้ เรสเทอรอง ซีคอนบางแค</t>
  </si>
  <si>
    <t>https://web.hungryhub.com/restaurants/panda-suki-restaurant-seacon-bangkae-bangkok</t>
  </si>
  <si>
    <t>Koddin Klinna Cafe &amp; Restaurant</t>
  </si>
  <si>
    <t>กอดดินกลิ่นนา คาเฟ่</t>
  </si>
  <si>
    <t>https://web.hungryhub.com/restaurants/koddin-klinna-cafe-restaurant-bangkok</t>
  </si>
  <si>
    <t>Neua Camp Fire Pridipanomyong 26 (not used)</t>
  </si>
  <si>
    <t>https://web.hungryhub.com/restaurants/neua-camp-fire-pridipanomyong-26-not-used-bangkok</t>
  </si>
  <si>
    <t>Black Pirate Bangkok Rooftop Bar &amp; Cocktail Lounge</t>
  </si>
  <si>
    <t>แบล็ค ไพเรท กรุงเทพ รูฟท็อป บาร์ เเอนด์ ค็อกเทล เลานจ์</t>
  </si>
  <si>
    <t>https://web.hungryhub.com/restaurants/black-pirate-bangkok-rooftop-bar-cocktail-lounge</t>
  </si>
  <si>
    <t>Ibis Phuket Kata Staycation (Phuket)</t>
  </si>
  <si>
    <t>ไอบิส ภูเก็ต กะตะ สเตเคชั่น (ภูเก็ต)</t>
  </si>
  <si>
    <t>https://web.hungryhub.com/restaurants/ibis-phuket-kata-staycation-phuket</t>
  </si>
  <si>
    <t>Okami Sushi The Crystal SB Ratchapruek</t>
  </si>
  <si>
    <t>โอคามิ ซูชิ เดอะ คริสตัล เอสบี ราชพฤกษ์</t>
  </si>
  <si>
    <t>https://web.hungryhub.com/restaurants/okami-sushi-the-crystal-sb-ratchapruek-bangkok</t>
  </si>
  <si>
    <t>Okami Sushi Seacon Square Srinagarindra</t>
  </si>
  <si>
    <t>โอคามิ ซูชิ ซีคอน สแควร์ ศรีนครินทร์</t>
  </si>
  <si>
    <t>https://web.hungryhub.com/restaurants/okami-sushi-seacon-square-srinagarindra-bangkok</t>
  </si>
  <si>
    <t>Suisen Omakase</t>
  </si>
  <si>
    <t>https://web.hungryhub.com/restaurants/suisen-omakase-bangkok</t>
  </si>
  <si>
    <t>Somtum Baanit</t>
  </si>
  <si>
    <t>ส้มตำบ้านอิฐ</t>
  </si>
  <si>
    <t>https://web.hungryhub.com/restaurants/somtum-baanit-bangkok</t>
  </si>
  <si>
    <t>La Habana Bar &amp; Restaurant (Pattaya)</t>
  </si>
  <si>
    <t>ลา ฮาบาน่า บาร์ แอนด์ เรสเตอร์รองท์ (พัทยา)</t>
  </si>
  <si>
    <t>https://web.hungryhub.com/restaurants/la-habana-bar-restaurant-pattaya-bangkok</t>
  </si>
  <si>
    <t>https://web.hungryhub.com/restaurants/not-use-pattaya-thailand-3836</t>
  </si>
  <si>
    <t>The Idle Hotel &amp; Residence Staycation</t>
  </si>
  <si>
    <t>ดิ ไอเดิล โฮเท็ล แอนด์ เรสซิเดนซ์ สเตเคชั่น</t>
  </si>
  <si>
    <t>https://web.hungryhub.com/restaurants/the-idle-hotel-residence-staycation-bangkok</t>
  </si>
  <si>
    <t>Booster The Idle Hotel &amp; Residence</t>
  </si>
  <si>
    <t>บูสเตอร์ ดิ ไอเดิล โฮเท็ล แอนด์ เรสซิเดนซ์</t>
  </si>
  <si>
    <t>https://web.hungryhub.com/restaurants/booster-the-idle-hotel-residence-bangkok</t>
  </si>
  <si>
    <t>SAii Laguna Staycation (Phuket)</t>
  </si>
  <si>
    <t>ทราย ลากูน่า สเตเคชั่น (ภูเก็ต)</t>
  </si>
  <si>
    <t>https://web.hungryhub.com/restaurants/saii-laguna-staycation-phuket</t>
  </si>
  <si>
    <t>Panda Suki Restaurant Rama 5 (Ratchaphruek)</t>
  </si>
  <si>
    <t>แพนด้า สุกี้ เรสเทอรอง พระราม 5 (ราชพฤกษ์)</t>
  </si>
  <si>
    <t>https://web.hungryhub.com/restaurants/panda-suki-restaurant-rama-5-ratchaphruek-bangkok</t>
  </si>
  <si>
    <t>GASTON Grand Hyatt Erawan Bangkok (Do not use)</t>
  </si>
  <si>
    <t>กาสตง โรงแรมแกรนด์ ไฮแอท เอราวัณ (DO Not USE)</t>
  </si>
  <si>
    <t>https://web.hungryhub.com/restaurants/gaston-grand-hyatt-erawan-bangkok-do-not-use</t>
  </si>
  <si>
    <t>Hannari Cafe de Kyoto CentralWorld</t>
  </si>
  <si>
    <t>ฮันนาริ คาเฟ่ เดอ เกียวโต เซ็นทรัลเวิลด์</t>
  </si>
  <si>
    <t>https://web.hungryhub.com/restaurants/hannari-cafe-de-kyoto-centralworld-bangkok</t>
  </si>
  <si>
    <t>Hannari Cafe de Kyoto Central Village</t>
  </si>
  <si>
    <t>ฮันนาริ คาเฟ่ เดอ เกียวโต เซ็นทรัลวิลเลจ</t>
  </si>
  <si>
    <t>https://web.hungryhub.com/restaurants/hannari-cafe-de-kyoto-central-village-bangkok</t>
  </si>
  <si>
    <t>Scoozi Urban Pizza (Phuket)</t>
  </si>
  <si>
    <t>สกูซี่ เออร์เบิน พิซซ่า (ภูเก็ต)</t>
  </si>
  <si>
    <t>https://web.hungryhub.com/restaurants/scoozi-urban-pizza-phuket</t>
  </si>
  <si>
    <t>EAT Cafe &amp; Bar</t>
  </si>
  <si>
    <t>อีท คาเฟ่แอนด์บาร์</t>
  </si>
  <si>
    <t>https://web.hungryhub.com/restaurants/eat-cafe-bar-bangkok</t>
  </si>
  <si>
    <t>Chor Chang Restaurant &amp; Cafe</t>
  </si>
  <si>
    <t>ช.ช้าง ร้านอาหารและคาเฟ่</t>
  </si>
  <si>
    <t>https://web.hungryhub.com/restaurants/chor-chang-restaurant-cafe-bangkok</t>
  </si>
  <si>
    <t>Ruean Chang Restaurant &amp; Cafe</t>
  </si>
  <si>
    <t>เรือนช้าง ร้านอาหารและคาเฟ่</t>
  </si>
  <si>
    <t>https://web.hungryhub.com/restaurants/ruean-chang-restaurant-cafe-bangkok</t>
  </si>
  <si>
    <t>Richman's Burger &amp; Lowcarber</t>
  </si>
  <si>
    <t>ริชแมนเบอเกอร์ แอนด์ โลว์คาร์บเบอร์</t>
  </si>
  <si>
    <t>https://web.hungryhub.com/restaurants/richman-s-burger-lowcarber-bangkok</t>
  </si>
  <si>
    <t>Kappou Nihon Bangwa</t>
  </si>
  <si>
    <t>คัปโป๊ะ นิฮอน บางหว้า</t>
  </si>
  <si>
    <t>https://web.hungryhub.com/restaurants/kappou-nihon-bangwa-bangkok-thailand</t>
  </si>
  <si>
    <t>KAIJU</t>
  </si>
  <si>
    <t>ร้านกับแกล้ม ไคจู</t>
  </si>
  <si>
    <t>https://web.hungryhub.com/restaurants/kaiju-bangkok</t>
  </si>
  <si>
    <t>Hilton Garden Inn Staycation (Phuket)</t>
  </si>
  <si>
    <t>ฮิลตัน การ์เด้นท์ อินน์ สเตเคชั่น (ภูเก็ต)</t>
  </si>
  <si>
    <t>https://web.hungryhub.com/restaurants/hilton-garden-inn-staycation-phuket</t>
  </si>
  <si>
    <t>Riverside Terrace at Anantara Riverside (do not use)</t>
  </si>
  <si>
    <t>Riverside Terrace โรงแรมอนันตรา กรุงเทพฯ ริเวอร์ไซด์ รีสอร์ท (do not use)</t>
  </si>
  <si>
    <t>https://web.hungryhub.com/restaurants/riverside-terrace-at-anantara-riverside-do-not-use-bangkok</t>
  </si>
  <si>
    <t>Valse.studio</t>
  </si>
  <si>
    <t>https://web.hungryhub.com/restaurants/valse-studio-bangkok</t>
  </si>
  <si>
    <t>CALM Bar &amp; Guinguette</t>
  </si>
  <si>
    <t>https://web.hungryhub.com/restaurants/calm-bar-guinguette-bangkok</t>
  </si>
  <si>
    <t>Pool Bar H2O The Continent Hotel</t>
  </si>
  <si>
    <t>https://web.hungryhub.com/restaurants/pool-bar-h2o-the-continent-hotel-bangkok</t>
  </si>
  <si>
    <t>Shabu Yorokobu</t>
  </si>
  <si>
    <t>ชาบูโยโรโคบุ</t>
  </si>
  <si>
    <t>https://web.hungryhub.com/restaurants/shabu-yorokobu-bangkok</t>
  </si>
  <si>
    <t>The Moments Rooftop Bar</t>
  </si>
  <si>
    <t>เดอะโมเมนต์ รูฟท็อป บาร์</t>
  </si>
  <si>
    <t>https://web.hungryhub.com/restaurants/the-moments-rooftop-bar-bangkok</t>
  </si>
  <si>
    <t>The Cliff Ibis Styles Ao Nang (Krabi)</t>
  </si>
  <si>
    <t>https://web.hungryhub.com/restaurants/the-cliff-ibis-styles-ao-nang-krabi</t>
  </si>
  <si>
    <t>The Attic Katfé (Pattaya)</t>
  </si>
  <si>
    <t>https://web.hungryhub.com/restaurants/the-attic-katfe-pattaya</t>
  </si>
  <si>
    <t>Song Fang Klong at Buddy Oriental Riverside</t>
  </si>
  <si>
    <t>สองฝั่งคลอง บัดดี้ โอเรียนทอล ริเวอร์ไซด์</t>
  </si>
  <si>
    <t>https://web.hungryhub.com/restaurants/song-fang-klong-at-buddy-oriental-riverside-bangkok</t>
  </si>
  <si>
    <t>https://web.hungryhub.com/restaurants/not-use-bangkok-thailand-3878</t>
  </si>
  <si>
    <t>Cha La Restaurant and Bar (Khao Yai) (not use)</t>
  </si>
  <si>
    <t>https://web.hungryhub.com/restaurants/cha-la-restaurant-and-bar-khao-yai-not-use</t>
  </si>
  <si>
    <t>Beef Express The Circle Ratchapruek</t>
  </si>
  <si>
    <t>บีฟ เอ็กเพรส เดอะเซอร์เคิล ราชพฤกษ์</t>
  </si>
  <si>
    <t>https://web.hungryhub.com/restaurants/beef-express-the-circle-ratchapruek-bangkok</t>
  </si>
  <si>
    <t>Hotel MYS Staycation (Khao Yai)</t>
  </si>
  <si>
    <t>โฮเทลมิส สเตเคชั่น (เขาใหญ่)</t>
  </si>
  <si>
    <t>https://web.hungryhub.com/restaurants/hotel-mys-staycation-khao-yai</t>
  </si>
  <si>
    <t>James Boulangerie Iconsiam</t>
  </si>
  <si>
    <t>เจมส์ บูลองเจอรี ไอคอนสยาม</t>
  </si>
  <si>
    <t>https://web.hungryhub.com/restaurants/james-boulangerie-iconsiam-bangkok</t>
  </si>
  <si>
    <t>Bobby's Bar Anandpura Riverside</t>
  </si>
  <si>
    <t>https://web.hungryhub.com/restaurants/bobby-s-bar-anandpura-riverside-bangkok</t>
  </si>
  <si>
    <t>Yes Vegan (Pattaya)</t>
  </si>
  <si>
    <t>เยส วีแกน (พัทยา)</t>
  </si>
  <si>
    <t>https://web.hungryhub.com/restaurants/yes-vegan-pattaya</t>
  </si>
  <si>
    <t>Himmel Bangkok</t>
  </si>
  <si>
    <t>ฮิมเมลล์ แบงค็อก</t>
  </si>
  <si>
    <t>https://web.hungryhub.com/restaurants/himmel-bangkok</t>
  </si>
  <si>
    <t>IKI Sushi &amp; Izakaya by Baanomakase</t>
  </si>
  <si>
    <t>https://web.hungryhub.com/restaurants/iki-sushi-izakaya-by-baanomakase-bangkok</t>
  </si>
  <si>
    <t>Meng Pu Dong Phran Nok Phutthamonthon Sai 4 Road</t>
  </si>
  <si>
    <t>เม้งปูดอง พรานนก-สาย พุทธมณฑลสาย 4</t>
  </si>
  <si>
    <t>https://web.hungryhub.com/restaurants/meng-pu-dong-phran-nok-phutthamonthon-sai-4-road-bangkok</t>
  </si>
  <si>
    <t>We Love Wine</t>
  </si>
  <si>
    <t>วีเลิฟไวน์</t>
  </si>
  <si>
    <t>https://web.hungryhub.com/restaurants/we-love-wine-bangkok</t>
  </si>
  <si>
    <t>Mahanakhon Eatery</t>
  </si>
  <si>
    <t>มหานคร อีทเทอรี</t>
  </si>
  <si>
    <t>https://web.hungryhub.com/restaurants/mahanakhon-eatery-bangkok</t>
  </si>
  <si>
    <t>Miss Olive Oyl SAii Laguna (Phuket)</t>
  </si>
  <si>
    <t>มิส โอลีฟ ออยส์ ทราย ลากูน่า (ภูเก็ต)</t>
  </si>
  <si>
    <t>https://web.hungryhub.com/restaurants/miss-olive-oyl-saii-laguna-phuket</t>
  </si>
  <si>
    <t>Mr. French</t>
  </si>
  <si>
    <t>https://web.hungryhub.com/restaurants/mr-french-bangkok</t>
  </si>
  <si>
    <t>Racharos Thai Boat Noodles Inthamara 35-37</t>
  </si>
  <si>
    <t>ราชารส ก๋วยเตี๋ยวเรือ เนื้อ-หมู รสเด็ด อินทามระ 35-37</t>
  </si>
  <si>
    <t>https://web.hungryhub.com/restaurants/racharos-thai-boat-noodles-inthamara-35-37-bangkok</t>
  </si>
  <si>
    <t>Meng Pu Dong Serithai 27</t>
  </si>
  <si>
    <t>เม้งปูดองเสรีไทย27</t>
  </si>
  <si>
    <t>https://web.hungryhub.com/restaurants/meng-pu-dong-serithai-27-bangkok</t>
  </si>
  <si>
    <t>Bangkok Bustaurant</t>
  </si>
  <si>
    <t>บางกอก บัสเตอรองท์</t>
  </si>
  <si>
    <t>https://web.hungryhub.com/restaurants/bangkok-bustaurant</t>
  </si>
  <si>
    <t>TestTaste</t>
  </si>
  <si>
    <t>เทส เทส</t>
  </si>
  <si>
    <t>https://web.hungryhub.com/restaurants/testtaste-bangkok</t>
  </si>
  <si>
    <t>The Londoner Brew Pub</t>
  </si>
  <si>
    <t>เดอะ ลอนดอนเนอร์ บริว ผับ</t>
  </si>
  <si>
    <t>https://web.hungryhub.com/restaurants/the-londoner-brew-pub-bangkok</t>
  </si>
  <si>
    <t>Rodeo Horse Riding</t>
  </si>
  <si>
    <t>โรดิโอ ฮอร์ส ไรด์ดิ้ง</t>
  </si>
  <si>
    <t>https://web.hungryhub.com/restaurants/rodeo-horse-riding-bangkok</t>
  </si>
  <si>
    <t>Haru Ekkamai</t>
  </si>
  <si>
    <t>ฮารุ เอกมัย</t>
  </si>
  <si>
    <t>https://web.hungryhub.com/restaurants/haru-ekkamai-bangkok</t>
  </si>
  <si>
    <t>Ron Ron Slow Bar</t>
  </si>
  <si>
    <t>https://web.hungryhub.com/restaurants/ron-ron-slow-bar-bangkok</t>
  </si>
  <si>
    <t>European, French, Fusion</t>
  </si>
  <si>
    <t>STONED Kitchen</t>
  </si>
  <si>
    <t>https://web.hungryhub.com/restaurants/stoned-kitchen-bangkok</t>
  </si>
  <si>
    <t>SkyWine Bar Skyview Hotel</t>
  </si>
  <si>
    <t>https://web.hungryhub.com/restaurants/skywine-bar-skyview-hotel-bangkok</t>
  </si>
  <si>
    <t>Hops and Hope Craft Bar</t>
  </si>
  <si>
    <t>https://web.hungryhub.com/restaurants/hops-and-hope-craft-bar-bangkok</t>
  </si>
  <si>
    <t>The Coffee Club Old Town (Phuket)</t>
  </si>
  <si>
    <t>เดอะ คอฟฟี่ คลับ โอลด์ทาวน์ (ภูเก็ต)</t>
  </si>
  <si>
    <t>https://web.hungryhub.com/restaurants/the-coffee-club-old-town-phuket</t>
  </si>
  <si>
    <t>The Bar Novotel Bangkok Bangna</t>
  </si>
  <si>
    <t>เดอะบาร์ โรงแรมโนโวเทล บางนา</t>
  </si>
  <si>
    <t>https://web.hungryhub.com/restaurants/the-bar-novotel-bangkok-bangna</t>
  </si>
  <si>
    <t>The moon</t>
  </si>
  <si>
    <t>เดอะมูน</t>
  </si>
  <si>
    <t>https://web.hungryhub.com/restaurants/the-moon-bangkok</t>
  </si>
  <si>
    <t>Amora Beach Resort Staycation (Phuket)</t>
  </si>
  <si>
    <t>อโมรา บีช รีสอร์ท สเตเคชั่น (ภูเก็ต)</t>
  </si>
  <si>
    <t>https://web.hungryhub.com/restaurants/amora-beach-resort-staycation-phuket</t>
  </si>
  <si>
    <t>The Garden Grille &amp; Bar Hilton Garden Inn (Phuket)</t>
  </si>
  <si>
    <t>The Garden Grille &amp; Bar โรงแรมฮิลตัน การ์เด้นท์ อินน์ (ภูเก็ต)</t>
  </si>
  <si>
    <t>https://web.hungryhub.com/restaurants/the-garden-grille-bar-hilton-garden-inn-phuket</t>
  </si>
  <si>
    <t>Summer Kiss Restaurant &amp; Moon Bar</t>
  </si>
  <si>
    <t>https://web.hungryhub.com/restaurants/summer-kiss-restaurant-moon-bar-bangkok</t>
  </si>
  <si>
    <t>Digital Delicious</t>
  </si>
  <si>
    <t>ดิจิทัล เดลิเชียส</t>
  </si>
  <si>
    <t>https://web.hungryhub.com/restaurants/digital-delicious-bangkok</t>
  </si>
  <si>
    <t>Le Khwam Luck Cafe Bar and Restaurant</t>
  </si>
  <si>
    <t>เลอความลัค คาเฟ่ บาร์ แอนด์ เรสเตอร์รอง</t>
  </si>
  <si>
    <t>https://web.hungryhub.com/restaurants/le-khwam-luck-cafe-bar-and-restaurant-bangkok</t>
  </si>
  <si>
    <t>Bang Kapi, Watthana</t>
  </si>
  <si>
    <t>Easy Grill</t>
  </si>
  <si>
    <t>อีซี่ กริล</t>
  </si>
  <si>
    <t>https://web.hungryhub.com/restaurants/easy-grill-bangkok</t>
  </si>
  <si>
    <t>กรีนเฮ้าส์ โรงแรมอวานีสุขุมวิท (not use)</t>
  </si>
  <si>
    <t>https://web.hungryhub.com/restaurants/not-use-bangkok-thailand-3952</t>
  </si>
  <si>
    <t>Oishi Group</t>
  </si>
  <si>
    <t>โออิชิกรุ๊ป</t>
  </si>
  <si>
    <t>https://web.hungryhub.com/restaurants/oishi-group-bangkok</t>
  </si>
  <si>
    <t>Crowne Plaza Bangkok Staycation dont use</t>
  </si>
  <si>
    <t>โรงแรมคราวน์ พลาซ่า กรุงเทพ สเตเคชั่น dont use</t>
  </si>
  <si>
    <t>https://web.hungryhub.com/restaurants/crowne-plaza-bangkok-staycation-dont-use</t>
  </si>
  <si>
    <t>Wabisabi Sushi Hut (Phuket)</t>
  </si>
  <si>
    <t>วาบิซาบิ ซูชิ ฮัท (ภูเก็ต)</t>
  </si>
  <si>
    <t>https://web.hungryhub.com/restaurants/wabisabi-sushi-hut-phuket</t>
  </si>
  <si>
    <t>12°Plato</t>
  </si>
  <si>
    <t>12เพลโต</t>
  </si>
  <si>
    <t>https://web.hungryhub.com/restaurants/12-plato-bangkok</t>
  </si>
  <si>
    <t>The Barnery (Saraburi)</t>
  </si>
  <si>
    <t>เดอะ บาร์นเนอรี่ (สระบุรี)</t>
  </si>
  <si>
    <t>https://web.hungryhub.com/restaurants/the-barnery-saraburi</t>
  </si>
  <si>
    <t>Thai, German</t>
  </si>
  <si>
    <t>At Home Delicious Halal Cuisine</t>
  </si>
  <si>
    <t>แอทโฮมเดลิเชียสฮาลาลคูซีน</t>
  </si>
  <si>
    <t>https://web.hungryhub.com/restaurants/at-home-delicious-halal-cuisine-bangkok</t>
  </si>
  <si>
    <t>Hiro Omakase Samyam Mitrtown</t>
  </si>
  <si>
    <t>ฮิโระ โอมากาเสะ สามย่าน มิตรทาวน์</t>
  </si>
  <si>
    <t>https://web.hungryhub.com/restaurants/hiro-omakase-samyam-mitrtown-bangkok</t>
  </si>
  <si>
    <t>Kliff Beach Club (Pattaya)</t>
  </si>
  <si>
    <t>https://web.hungryhub.com/restaurants/kliff-beach-club-pattaya</t>
  </si>
  <si>
    <t>YuGrill 유그릴 Korean BBQ Buffet (Chiang Mai)</t>
  </si>
  <si>
    <t>https://web.hungryhub.com/restaurants/yugrill-korean-bbq-buffet-chiang-mai</t>
  </si>
  <si>
    <t>The Sathorn by Mode Sathorn Hotel</t>
  </si>
  <si>
    <t>https://web.hungryhub.com/restaurants/the-sathorn-by-mode-sathorn-hotel-bangkok</t>
  </si>
  <si>
    <t>https://web.hungryhub.com/restaurants/not-use-bangkok-thailand-3974</t>
  </si>
  <si>
    <t>Calypso Cabaret</t>
  </si>
  <si>
    <t>คาลิปโซ่ คาบาเร่ต์</t>
  </si>
  <si>
    <t>https://web.hungryhub.com/restaurants/calypso-cabaret-bangkok</t>
  </si>
  <si>
    <t>Kura House Omakase</t>
  </si>
  <si>
    <t>https://web.hungryhub.com/restaurants/kura-house-omakase-bangkok</t>
  </si>
  <si>
    <t>Burchetts Club</t>
  </si>
  <si>
    <t>เบอเชตคลับ</t>
  </si>
  <si>
    <t>https://web.hungryhub.com/restaurants/burchetts-club-bangkok</t>
  </si>
  <si>
    <t>https://web.hungryhub.com/restaurants/not-use-bangkok-thailand-3982</t>
  </si>
  <si>
    <t>https://web.hungryhub.com/restaurants/durian-buffet-saxophone-bar-restaurant-bangkok-thailand</t>
  </si>
  <si>
    <t>The Coach Boutique Hotel Sukhumvit 14 Bangkok by Compass Hospitality Staycation</t>
  </si>
  <si>
    <t>https://web.hungryhub.com/restaurants/the-coach-boutique-hotel-sukhumvit-14-bangkok-by-compass-hospitality-staycation</t>
  </si>
  <si>
    <t>The Finch Bangkok</t>
  </si>
  <si>
    <t>https://web.hungryhub.com/restaurants/the-finch-bangkok</t>
  </si>
  <si>
    <t>Indian, Italian, International, Thai, Mediterranean</t>
  </si>
  <si>
    <t>Shabu De Bear &amp; The Bear Shabu Sukiyaki Sushi Buffet Mega Bangna</t>
  </si>
  <si>
    <t>https://web.hungryhub.com/restaurants/shabu-de-bear-the-bear-shabu-sukiyaki-sushi-buffet-mega-bangna-bangkok</t>
  </si>
  <si>
    <t>Japanese, International, Korean, Swiss</t>
  </si>
  <si>
    <t>Chef Thanom Lotus's North Ratchaphruek</t>
  </si>
  <si>
    <t>เชฟถนอม โลตัส นอร์ธ ราชพฤกษ์</t>
  </si>
  <si>
    <t>https://web.hungryhub.com/restaurants/chef-thanom-lotus-s-north-ratchaphruek-bangkok</t>
  </si>
  <si>
    <t>White Orchid Twilight Asiatique The Riverfront</t>
  </si>
  <si>
    <t>https://web.hungryhub.com/restaurants/white-orchid-twilight-asiatique-the-riverfront-bangkok</t>
  </si>
  <si>
    <t>White Orchid River Cruise Iconsiam</t>
  </si>
  <si>
    <t>https://web.hungryhub.com/restaurants/white-orchid-river-cruise-iconsiam-bangkok</t>
  </si>
  <si>
    <t>Vela Bangkok Cruise Asiatique The Riverfront</t>
  </si>
  <si>
    <t>https://web.hungryhub.com/restaurants/vela-bangkok-cruise-asiatique-the-riverfront</t>
  </si>
  <si>
    <t>White Orchid River Cruise Asiatique The Riverfront</t>
  </si>
  <si>
    <t>https://web.hungryhub.com/restaurants/white-orchid-river-cruise-asiatique-the-riverfront-bangkok</t>
  </si>
  <si>
    <t>Kisso at The Westin Grande Sukhumvit (do not used)</t>
  </si>
  <si>
    <t>คิสโสะ @ เดอะเวสทิน แกรนด์ สุขุมวิท (do not used)</t>
  </si>
  <si>
    <t>https://web.hungryhub.com/restaurants/kisso-at-the-westin-grande-sukhumvit-do-not-used-bangkok</t>
  </si>
  <si>
    <t>Bar-BQ Resort Bang Khae</t>
  </si>
  <si>
    <t>บาร์บีคิวรีสอร์ท บางแค</t>
  </si>
  <si>
    <t>https://web.hungryhub.com/restaurants/bar-bq-resort-bang-khae-bangkok</t>
  </si>
  <si>
    <t>Bar-BQ Resort Pinklao</t>
  </si>
  <si>
    <t>บาร์บีคิวรีสอร์ท ปิ่นเกล้า</t>
  </si>
  <si>
    <t>https://web.hungryhub.com/restaurants/bar-bq-resort-pinklao-bangkok</t>
  </si>
  <si>
    <t>Bar-BQ Resort Bangna</t>
  </si>
  <si>
    <t>บาร์บีคิว รีสอร์ท บางนา</t>
  </si>
  <si>
    <t>https://web.hungryhub.com/restaurants/bar-bq-resort-bangna-bangkok</t>
  </si>
  <si>
    <t>Bar-BQ Resort Pak Kret</t>
  </si>
  <si>
    <t>บาร์บีคิว รีสอร์ท ปากเกร็ด</t>
  </si>
  <si>
    <t>https://web.hungryhub.com/restaurants/bar-bq-resort-pak-kret-bangkok</t>
  </si>
  <si>
    <t>Bar-BQ Resort Rangsit</t>
  </si>
  <si>
    <t>บาร์บีคิว รีสอร์ท รังสิต</t>
  </si>
  <si>
    <t>https://web.hungryhub.com/restaurants/bar-bq-resort-rangsit-bangkok</t>
  </si>
  <si>
    <t>Bar-BQ Resort Wong Sawang</t>
  </si>
  <si>
    <t>บาร์บีคิว รีสอร์ท วงศ์สว่าง</t>
  </si>
  <si>
    <t>https://web.hungryhub.com/restaurants/bar-bq-resort-wong-sawang-bangkok</t>
  </si>
  <si>
    <t>Bar-BQ Resort Navanakorn</t>
  </si>
  <si>
    <t>บาร์บีคิว รีสอร์ท นวนคร</t>
  </si>
  <si>
    <t>https://web.hungryhub.com/restaurants/bar-bq-resort-navanakorn-bangkok</t>
  </si>
  <si>
    <t>Upper T</t>
  </si>
  <si>
    <t>อัปเปอร์ที</t>
  </si>
  <si>
    <t>https://web.hungryhub.com/restaurants/upper-t-bangkok</t>
  </si>
  <si>
    <t>Rod Dee Ded The Steakhouse (Reservation)</t>
  </si>
  <si>
    <t>รสดีเด็ด เดอะ สเต็กเฮ้าส์ (ระบบจอง)</t>
  </si>
  <si>
    <t>https://web.hungryhub.com/restaurants/rod-dee-ded-the-steakhouse-reservation-bangkok</t>
  </si>
  <si>
    <t>Hungry Hub Training Test</t>
  </si>
  <si>
    <t>https://web.hungryhub.com/restaurants/hungry-hub-training-test-ayutthaya</t>
  </si>
  <si>
    <t>https://web.hungryhub.com/restaurants/hungry-hub-training-test-ayutthaya-thailand</t>
  </si>
  <si>
    <t>Santiburi Koh Samui</t>
  </si>
  <si>
    <t>สันติบุรี เกาะสมุย</t>
  </si>
  <si>
    <t>https://web.hungryhub.com/restaurants/santiburi-koh-samui</t>
  </si>
  <si>
    <t>Koh Samui, Phuket</t>
  </si>
  <si>
    <t>White Orchid Twilight Iconsiam</t>
  </si>
  <si>
    <t>https://web.hungryhub.com/restaurants/white-orchid-twilight-iconsiam-bangkok</t>
  </si>
  <si>
    <t>Okina Izakaya Sky Club Robinson Ratchaphruek</t>
  </si>
  <si>
    <t>โอกินะ อิซากายะ สกาย คลับ โรบินสันราชพฤกษ์</t>
  </si>
  <si>
    <t>https://web.hungryhub.com/restaurants/okina-izakaya-sky-club-robinson-ratchaphruek-bangkok</t>
  </si>
  <si>
    <t>The Salil Hotel Riverside - Bangkok Staycation (Do not use)</t>
  </si>
  <si>
    <t>โรงแรม เดอะ สลิล ริเวอร์ไซด์ กรุงเทพ สเตเคชั่น (Do not use)</t>
  </si>
  <si>
    <t>https://web.hungryhub.com/restaurants/the-salil-hotel-riverside-bangkok-staycation-do-not-use</t>
  </si>
  <si>
    <t>Bang Kho Laem, Khlong Toei</t>
  </si>
  <si>
    <t>Waan Thai</t>
  </si>
  <si>
    <t>หวานไทย</t>
  </si>
  <si>
    <t>https://web.hungryhub.com/restaurants/waan-thai-bangkok</t>
  </si>
  <si>
    <t>Mantenno</t>
  </si>
  <si>
    <t>มันเทนโนะ</t>
  </si>
  <si>
    <t>https://web.hungryhub.com/restaurants/mantenno-bangkok</t>
  </si>
  <si>
    <t>https://web.hungryhub.com/restaurants/hungry-hub-training-test-ayutthaya-thailand-4023</t>
  </si>
  <si>
    <t>International, French, European, Australian</t>
  </si>
  <si>
    <t>The Flora Cottage</t>
  </si>
  <si>
    <t>เดอะ ฟลอร่า คอตเทจ</t>
  </si>
  <si>
    <t>https://web.hungryhub.com/restaurants/the-flora-cottage-bangkok</t>
  </si>
  <si>
    <t>Khum Hom at Mövenpick BDMS Wellness Resort</t>
  </si>
  <si>
    <t>https://web.hungryhub.com/restaurants/khum-hom-at-movenpick-bdms-wellness-resort-bangkok</t>
  </si>
  <si>
    <t>Mix Bistro (Pattaya)</t>
  </si>
  <si>
    <t>https://web.hungryhub.com/restaurants/mix-bistro-pattaya</t>
  </si>
  <si>
    <t>https://web.hungryhub.com/restaurants/not-use-bangkok-thailand-4028</t>
  </si>
  <si>
    <t>SAii Koh Samui Choengmon</t>
  </si>
  <si>
    <t>โรงแรม ทรายเกาะสมุย เชิงมน</t>
  </si>
  <si>
    <t>https://web.hungryhub.com/restaurants/saii-koh-samui-choengmon-bangkok</t>
  </si>
  <si>
    <t>kruchomkitchen</t>
  </si>
  <si>
    <t>ครัวครูโฉม</t>
  </si>
  <si>
    <t>https://web.hungryhub.com/restaurants/kruchomkitchen-bangkok</t>
  </si>
  <si>
    <t>Village Butcher Andaz Pattaya Jomtien Beach (Pattaya)</t>
  </si>
  <si>
    <t>https://web.hungryhub.com/restaurants/village-butcher-andaz-pattaya-jomtien-beach-pattaya</t>
  </si>
  <si>
    <t>Hey!Beanstro</t>
  </si>
  <si>
    <t>https://web.hungryhub.com/restaurants/hey-beanstro-bangkok</t>
  </si>
  <si>
    <t>Everyday Mookrata &amp; Cafe Riverside</t>
  </si>
  <si>
    <t>https://web.hungryhub.com/restaurants/everyday-mookrata-cafe-riverside-bangkok</t>
  </si>
  <si>
    <t>Symbone</t>
  </si>
  <si>
    <t>ซิมโบน</t>
  </si>
  <si>
    <t>https://web.hungryhub.com/restaurants/symbone-bangkok</t>
  </si>
  <si>
    <t>BEACHSIDE BAR  บีชไซด์ บาร์ @ MASON</t>
  </si>
  <si>
    <t>Hawon Thailand</t>
  </si>
  <si>
    <t>ฮาวอน ไทยแลนด์</t>
  </si>
  <si>
    <t>https://web.hungryhub.com/restaurants/hawon-thailand-bangkok</t>
  </si>
  <si>
    <t>Everyday Mookrata &amp; Cafe Silom</t>
  </si>
  <si>
    <t>https://web.hungryhub.com/restaurants/everyday-mookrata-cafe-silom-bangkok</t>
  </si>
  <si>
    <t>The PIT Master Nonthaburi (dont use)</t>
  </si>
  <si>
    <t>https://web.hungryhub.com/restaurants/the-pit-master-nonthaburi-dont-use</t>
  </si>
  <si>
    <t>The Home Bar Bangkok</t>
  </si>
  <si>
    <t>เดอะ โฮม บาร์ แบงค็อก</t>
  </si>
  <si>
    <t>https://web.hungryhub.com/restaurants/the-home-bar-bangkok</t>
  </si>
  <si>
    <t>Mediterranean, Italian, Spanish, European</t>
  </si>
  <si>
    <t>SUSHI HANA Rama 3</t>
  </si>
  <si>
    <t>ซูชิ ฮานะ พระราม 3</t>
  </si>
  <si>
    <t>https://web.hungryhub.com/restaurants/sushi-hana-rama-3-bangkok</t>
  </si>
  <si>
    <t>SUSHI HANA Bangna</t>
  </si>
  <si>
    <t>ซูชิ ฮานะ บางนา</t>
  </si>
  <si>
    <t>https://web.hungryhub.com/restaurants/sushi-hana-bangna-bangkok</t>
  </si>
  <si>
    <t>SUSHI HANA Ratchapruek</t>
  </si>
  <si>
    <t>ซูชิ ฮานะ ราชพฤกษ์</t>
  </si>
  <si>
    <t>https://web.hungryhub.com/restaurants/sushi-hana-ratchapruek-bangkok</t>
  </si>
  <si>
    <t>SUSHI HANA Watcharapol</t>
  </si>
  <si>
    <t>ซูชิ ฮานะ วัชรพล</t>
  </si>
  <si>
    <t>https://web.hungryhub.com/restaurants/sushi-hana-watcharapol-bangkok</t>
  </si>
  <si>
    <t>SUSHI HANA Victoria Gardens</t>
  </si>
  <si>
    <t>ซูชิ ฮานะ วิคตอเรีย การ์เด้นส์</t>
  </si>
  <si>
    <t>https://web.hungryhub.com/restaurants/sushi-hana-victoria-gardens-bangkok</t>
  </si>
  <si>
    <t>Bang Khae, Bang Khun Thian</t>
  </si>
  <si>
    <t>SUSHI HANA Mega Bangna</t>
  </si>
  <si>
    <t>ซูชิ ฮานะ เมกาบางนา</t>
  </si>
  <si>
    <t>https://web.hungryhub.com/restaurants/sushi-hana-mega-bangna-bangkok</t>
  </si>
  <si>
    <t>SUSHI HANA Design Village Kaset Nawamin</t>
  </si>
  <si>
    <t>ซูชิ ฮานะ ดีไซน์วิลเลจ เกษตร-นวมินทร์</t>
  </si>
  <si>
    <t>https://web.hungryhub.com/restaurants/sushi-hana-design-village-kaset-nawamin-bangkok</t>
  </si>
  <si>
    <t>SUSHI HANA Porto Chino</t>
  </si>
  <si>
    <t>ซูชิ ฮานะ พอร์โต ชิโน่</t>
  </si>
  <si>
    <t>https://web.hungryhub.com/restaurants/sushi-hana-porto-chino-bangkok</t>
  </si>
  <si>
    <t>Bang Khun Thian, Samut Sakhon</t>
  </si>
  <si>
    <t>Fitto Izakaya Ramintra</t>
  </si>
  <si>
    <t>ฟิตโตะ อิซากายะ รามอินทรา</t>
  </si>
  <si>
    <t>https://web.hungryhub.com/restaurants/fitto-izakaya-ramintra-bangkok</t>
  </si>
  <si>
    <t>Fitto Izakaya Pattanakarn</t>
  </si>
  <si>
    <t>ฟิตโตะ อิซากายะ พัฒนาการ</t>
  </si>
  <si>
    <t>https://web.hungryhub.com/restaurants/fitto-izakaya-pattanakarn-bangkok</t>
  </si>
  <si>
    <t>Sho Ryu Ramen Ratchada</t>
  </si>
  <si>
    <t>โชริว ราเมง รัชดา</t>
  </si>
  <si>
    <t>https://web.hungryhub.com/restaurants/sho-ryu-ramen-ratchada-bangkok</t>
  </si>
  <si>
    <t>Sho Ryu Ramen Kluay Nam Thai</t>
  </si>
  <si>
    <t>โชริว ราเมง กล้วยน้ำไท</t>
  </si>
  <si>
    <t>https://web.hungryhub.com/restaurants/sho-ryu-ramen-kluay-nam-thai-bangkok</t>
  </si>
  <si>
    <t>The Florist Bar</t>
  </si>
  <si>
    <t>https://web.hungryhub.com/restaurants/the-florist-bar-bangkok</t>
  </si>
  <si>
    <t>Fusion, French, International, European</t>
  </si>
  <si>
    <t>Vela Bangkok Twilight Asiatique The Riverfront (Sunset Round)</t>
  </si>
  <si>
    <t>https://web.hungryhub.com/restaurants/vela-bangkok-twilight-asiatique-the-riverfront-sunset-round</t>
  </si>
  <si>
    <t>Ocean Marina Resort Pattaya Jomtien Beach Staycation (Pattaya)</t>
  </si>
  <si>
    <t>https://web.hungryhub.com/restaurants/ocean-marina-resort-pattaya-jomtien-beach-staycation-pattaya</t>
  </si>
  <si>
    <t>Grand Shabu Club</t>
  </si>
  <si>
    <t>แกรนด์ชาบูคลับ</t>
  </si>
  <si>
    <t>https://web.hungryhub.com/restaurants/grand-shabu-club-bangkok</t>
  </si>
  <si>
    <t>Amaya Food Gallery at Amari Pattaya (Pattaya)</t>
  </si>
  <si>
    <t>อมาญา ฟู้ด แกลเลอรี่ อามารี พัทยา (พัทยา)</t>
  </si>
  <si>
    <t>https://web.hungryhub.com/restaurants/amaya-food-gallery-at-amari-pattaya-pattaya</t>
  </si>
  <si>
    <t>Sushi Seki G Tower Rama 9</t>
  </si>
  <si>
    <t>ซูชิ เซกิ จี ทาวเวอร์ พระราม 9</t>
  </si>
  <si>
    <t>https://web.hungryhub.com/restaurants/sushi-seki-g-tower-rama-9-bangkok</t>
  </si>
  <si>
    <t>Sushi Seki Central Pinklao</t>
  </si>
  <si>
    <t>ซูชิ เซกิ เซ็นทรัลปิ่นเกล้า</t>
  </si>
  <si>
    <t>https://web.hungryhub.com/restaurants/sushi-seki-central-pinklao-bangkok</t>
  </si>
  <si>
    <t>Baanrimnam Homecafe Kohkret</t>
  </si>
  <si>
    <t>บ้านริมน้ำโฮมคาเฟ่เกาะเกร็ด</t>
  </si>
  <si>
    <t>https://web.hungryhub.com/restaurants/baanrimnam-homecafe-kohkret-bangkok</t>
  </si>
  <si>
    <t>Level 8 Kitchen &amp; Bar at Holiday Inn Sriracha (Chonburi)</t>
  </si>
  <si>
    <t>เลเวล เอท คิทเช่น แอนด์ บาร์ ฮอล์ลิเดย์ อินน์ ศรีราชา (ชลบุรี)</t>
  </si>
  <si>
    <t>https://web.hungryhub.com/restaurants/level-8-kitchen-bar-at-holiday-inn-sriracha-chonburi-pattaya</t>
  </si>
  <si>
    <t>Radisson Blu Plaza Bangkok Staycation</t>
  </si>
  <si>
    <t>โรงแรม เรดิสัน บลู พลาซ่า กรุงเทพ</t>
  </si>
  <si>
    <t>https://web.hungryhub.com/restaurants/radisson-blu-plaza-bangkok-staycation</t>
  </si>
  <si>
    <t>Coastiera Bangkok</t>
  </si>
  <si>
    <t>https://web.hungryhub.com/restaurants/coastiera-bangkok</t>
  </si>
  <si>
    <t>Garden Cafe at Avani Pattaya Resort (Pattaya)</t>
  </si>
  <si>
    <t>การ์เด้น คาเฟ่ อวานี พัทยา รีสอร์ท (พัทยา)</t>
  </si>
  <si>
    <t>https://web.hungryhub.com/restaurants/garden-cafe-at-avani-pattaya-resort-pattaya</t>
  </si>
  <si>
    <t>https://web.hungryhub.com/restaurants/japanish-rooftop-bar-modern-kitchen-bangkok</t>
  </si>
  <si>
    <t>Fusion, International, Japanese, Spanish</t>
  </si>
  <si>
    <t>Ibis Samui Bophut Staycation (Samui)</t>
  </si>
  <si>
    <t>ไอบิส สมุย บ่อผุด สเตเคชั่น (สมุย)</t>
  </si>
  <si>
    <t>https://web.hungryhub.com/restaurants/ibis-samui-bophut-staycation-samui-koh-samui</t>
  </si>
  <si>
    <t>Durian Papa Durian Cafe</t>
  </si>
  <si>
    <t>https://web.hungryhub.com/restaurants/durian-papa-durian-cafe-bangkok</t>
  </si>
  <si>
    <t>The Zibling’s Cafe &amp; Studio</t>
  </si>
  <si>
    <t>https://web.hungryhub.com/restaurants/the-zibling-s-cafe-studio-bangkok</t>
  </si>
  <si>
    <t>Auanna Mala Hotpot Thanon Banthat Thong</t>
  </si>
  <si>
    <t>อ้วนนะบุฟเฟต์หม่าล่าสายพาน บรรทัดทอง</t>
  </si>
  <si>
    <t>https://web.hungryhub.com/restaurants/auanna-mala-hotpot-thanon-banthat-thong-bangkok-thailand</t>
  </si>
  <si>
    <t>Shu Daxia Hotpot Crystal Design Center CDC</t>
  </si>
  <si>
    <t>สู่ต้าเสีย คริสตัล ดีไซน์ เซ็นเตอร์</t>
  </si>
  <si>
    <t>https://web.hungryhub.com/restaurants/shu-daxia-hotpot-crystal-design-center-cdc-bangkok</t>
  </si>
  <si>
    <t>Niku King Yakiniku Buffet The Promenade</t>
  </si>
  <si>
    <t>นิคุ คิง ยากินิกุ บุฟเฟต์ เดอะพรอมานาด</t>
  </si>
  <si>
    <t>https://web.hungryhub.com/restaurants/niku-king-yakiniku-buffet-the-promenade-bangkok</t>
  </si>
  <si>
    <t>Niku King Yakiniku Buffet Ramintra 57</t>
  </si>
  <si>
    <t>นิคุ คิง ยากินิกุ บุฟเฟต์ รามอินทรา 57</t>
  </si>
  <si>
    <t>https://web.hungryhub.com/restaurants/niku-king-yakiniku-buffet-ramintra-57-bangkok</t>
  </si>
  <si>
    <t>https://web.hungryhub.com/restaurants/avani-sukhumvit-bangkok-staycation-thailand</t>
  </si>
  <si>
    <t>CHIN Yakiniku The Paseo Mall Lat Krabang</t>
  </si>
  <si>
    <t>https://web.hungryhub.com/restaurants/chin-yakiniku-the-paseo-mall-lat-krabang-bangkok</t>
  </si>
  <si>
    <t>Luck Hok Lao (Khao Yai)</t>
  </si>
  <si>
    <t>หลัก ฮก เหลา (เขาใหญ่)</t>
  </si>
  <si>
    <t>https://web.hungryhub.com/restaurants/luck-hok-lao-khao-yai</t>
  </si>
  <si>
    <t>Ichiban Izakaya Japanese Restaurant</t>
  </si>
  <si>
    <t>https://web.hungryhub.com/restaurants/ichiban-izakaya-japanese-restaurant-bangkok</t>
  </si>
  <si>
    <t>Cuisine Unplugged at Pullman Bangkok King Power</t>
  </si>
  <si>
    <t>ควิซีน อันปลั๊ก โรงแรมพูลแมน คิง เพาเวอร์ กรุงเทพ</t>
  </si>
  <si>
    <t>https://web.hungryhub.com/restaurants/cuisine-unplugged-at-pullman-bangkok-king-power</t>
  </si>
  <si>
    <t>Taco Bell PTT Kanchanapisek</t>
  </si>
  <si>
    <t>ทาโก้ เบลล์ ปตท. กาญจนาภิเษก</t>
  </si>
  <si>
    <t>https://web.hungryhub.com/restaurants/taco-bell-ptt-kanchanapisek-bangkok</t>
  </si>
  <si>
    <t>Taco Bell PTT Ratchapruek</t>
  </si>
  <si>
    <t>ทาโก้ เบลล์ ปตท. ราชพฤกษ์</t>
  </si>
  <si>
    <t>https://web.hungryhub.com/restaurants/taco-bell-ptt-ratchapruek-bangkok</t>
  </si>
  <si>
    <t>Taco Bell The Bright Rama 2</t>
  </si>
  <si>
    <t>ทาโก้ เบลล์ เดอะ ไบรท์ พระราม 2</t>
  </si>
  <si>
    <t>https://web.hungryhub.com/restaurants/taco-bell-the-bright-rama-2-bangkok</t>
  </si>
  <si>
    <t>Taco Bell Riverside Plaza</t>
  </si>
  <si>
    <t>ทาโก้ เบลล์ ริเวอร์ไซด์ พลาซ่า</t>
  </si>
  <si>
    <t>https://web.hungryhub.com/restaurants/taco-bell-riverside-plaza-bangkok</t>
  </si>
  <si>
    <t>B.Burnt Bistro Central Si Racha (Chonburi)</t>
  </si>
  <si>
    <t>บี.เบิร์น บิสโตร เซ็นทรัล ศรีราชา (ชลบุรี)</t>
  </si>
  <si>
    <t>https://web.hungryhub.com/restaurants/b-burnt-bistro-central-si-racha-chonburi-pattaya</t>
  </si>
  <si>
    <t>Italian, Japanese, Fusion, Steakhouse</t>
  </si>
  <si>
    <t>Avalon Beach Resort Staycation (Pattaya)</t>
  </si>
  <si>
    <t>เอวาลอน บีช รีสอร์ท สเตเคชั่น (พัทยา)</t>
  </si>
  <si>
    <t>https://web.hungryhub.com/restaurants/avalon-beach-resort-staycation-pattaya</t>
  </si>
  <si>
    <t>Black Pepper steak</t>
  </si>
  <si>
    <t>แบล็คเปปเปอร์สเต็ก</t>
  </si>
  <si>
    <t>https://web.hungryhub.com/restaurants/black-pepper-steak-bangkok</t>
  </si>
  <si>
    <t>La Brace Ekamai</t>
  </si>
  <si>
    <t>ลาบาเช่ เอกมัย</t>
  </si>
  <si>
    <t>https://web.hungryhub.com/restaurants/la-brace-ekamai-bangkok</t>
  </si>
  <si>
    <t>ChonSons Victory Monument</t>
  </si>
  <si>
    <t>ชอนซันส์ อนุสาวรีย์ชัย</t>
  </si>
  <si>
    <t>https://web.hungryhub.com/restaurants/chonsons-victory-monument-bangkok</t>
  </si>
  <si>
    <t>R&amp;B Karaoke Sathorn</t>
  </si>
  <si>
    <t>อาร์ แอนด์ บี คาราโอเกะ สาขาสาทร</t>
  </si>
  <si>
    <t>https://web.hungryhub.com/restaurants/r-b-karaoke-sathorn-bangkok</t>
  </si>
  <si>
    <t>Brew Cafe Ekkamai</t>
  </si>
  <si>
    <t>https://web.hungryhub.com/restaurants/brew-cafe-ekkamai-bangkok</t>
  </si>
  <si>
    <t>Fusion, Indian, International, Thai, Thai Northern</t>
  </si>
  <si>
    <t>R&amp;B Karaoke Ari</t>
  </si>
  <si>
    <t>อาร์ แอนด์ บี คาราโอเกะ สาขาอารีย์</t>
  </si>
  <si>
    <t>https://web.hungryhub.com/restaurants/r-b-karaoke-ari-bangkok</t>
  </si>
  <si>
    <t>R&amp;B Karaoke Silom</t>
  </si>
  <si>
    <t>อาร์ แอนด์ บี คาราโอเกะ สาขาสีลม</t>
  </si>
  <si>
    <t>https://web.hungryhub.com/restaurants/r-b-karaoke-silom-bangkok</t>
  </si>
  <si>
    <t>CQK MALA Hotpot (Pattaya)</t>
  </si>
  <si>
    <t>CQK MALA Hotpot สาขาพัทยา (พัทยา)</t>
  </si>
  <si>
    <t>https://web.hungryhub.com/restaurants/cqk-mala-hotpot-pattaya</t>
  </si>
  <si>
    <t>CQK MALA Hotpot (Phuket)</t>
  </si>
  <si>
    <t>CQK MALA Hotpot สาขาภูเก็ต (ภูเก็ต)</t>
  </si>
  <si>
    <t>https://web.hungryhub.com/restaurants/cqk-mala-hotpot-phuket</t>
  </si>
  <si>
    <t>Lucky Hot Pot</t>
  </si>
  <si>
    <t>ลัคกี้ฮอตพอต</t>
  </si>
  <si>
    <t>https://web.hungryhub.com/restaurants/lucky-hot-pot-bangkok</t>
  </si>
  <si>
    <t>Yurijin Izakaya &amp; Japanese Dining</t>
  </si>
  <si>
    <t>https://web.hungryhub.com/restaurants/yurijin-izakaya-japanese-dining-bangkok</t>
  </si>
  <si>
    <t>Japanese, European</t>
  </si>
  <si>
    <t>Cloud kafe</t>
  </si>
  <si>
    <t>คลาวด์ คาเฟ่</t>
  </si>
  <si>
    <t>https://web.hungryhub.com/restaurants/cloud-kafe-bangkok</t>
  </si>
  <si>
    <t>American, French, International, European</t>
  </si>
  <si>
    <t>Bansuan Ob-Auanrak</t>
  </si>
  <si>
    <t>บ้านสวน อบอวล​รัก</t>
  </si>
  <si>
    <t>https://web.hungryhub.com/restaurants/bansuan-ob-auanrak-bangkok</t>
  </si>
  <si>
    <t>Shiori Izakaya</t>
  </si>
  <si>
    <t>ชิโอริ อิซากายะ</t>
  </si>
  <si>
    <t>https://web.hungryhub.com/restaurants/shiori-izakaya-bangkok</t>
  </si>
  <si>
    <t>Laem Charoen The Mall Bangkapi</t>
  </si>
  <si>
    <t>แหลมเจริญ ซีฟู้ด เดอะมอลล์ บางกะปิ</t>
  </si>
  <si>
    <t>https://web.hungryhub.com/restaurants/laem-charoen-the-mall-bangkapi-bangkok</t>
  </si>
  <si>
    <t>Laem Charoen The Mall Bangkae</t>
  </si>
  <si>
    <t>แหลมเจริญซีฟู้ด เดอะมอลล์ บางแค</t>
  </si>
  <si>
    <t>https://web.hungryhub.com/restaurants/laem-charoen-the-mall-bangkae-bangkok</t>
  </si>
  <si>
    <t>Wagyu Shin Bangkok</t>
  </si>
  <si>
    <t>วากิว ชิน แบงคอก</t>
  </si>
  <si>
    <t>https://web.hungryhub.com/restaurants/wagyu-shin-bangkok</t>
  </si>
  <si>
    <t>Auanna Mala Hotpot Ramintra</t>
  </si>
  <si>
    <t>อ้วนนะบุฟเฟต์หม่าล่าสายพาน รามอินทรา</t>
  </si>
  <si>
    <t>https://web.hungryhub.com/restaurants/auanna-mala-hotpot-ramintra-bangkok</t>
  </si>
  <si>
    <t>Moon Tale Bangkok</t>
  </si>
  <si>
    <t>https://web.hungryhub.com/restaurants/moon-tale-bangkok</t>
  </si>
  <si>
    <t>AB Indian Cuisine</t>
  </si>
  <si>
    <t>https://web.hungryhub.com/restaurants/ab-indian-cuisine-bangkok</t>
  </si>
  <si>
    <t>Love You Mala</t>
  </si>
  <si>
    <t>เลิฟยูหม่าล่า</t>
  </si>
  <si>
    <t>https://web.hungryhub.com/restaurants/love-you-mala-bangkok</t>
  </si>
  <si>
    <t>Terra Contemporary Spanish Cuisine</t>
  </si>
  <si>
    <t>https://web.hungryhub.com/restaurants/terra-contemporary-spanish-cuisine-bangkok</t>
  </si>
  <si>
    <t>Subway</t>
  </si>
  <si>
    <t>ซับเวย์</t>
  </si>
  <si>
    <t>https://web.hungryhub.com/restaurants/subway-bangkok</t>
  </si>
  <si>
    <t>Bustan Rooftop Al Meroz Hotel</t>
  </si>
  <si>
    <t>https://web.hungryhub.com/restaurants/bustan-rooftop-al-meroz-hotel-bangkok</t>
  </si>
  <si>
    <t>Watcharee (Prachuap Khiri Khan)</t>
  </si>
  <si>
    <t>วัชรี (ประจวบคีรีขันธ์)</t>
  </si>
  <si>
    <t>https://web.hungryhub.com/restaurants/watcharee-prachuap-khiri-khan-hua-hin</t>
  </si>
  <si>
    <t>YEH Public House</t>
  </si>
  <si>
    <t>เย่ พับลิกเฮาส์</t>
  </si>
  <si>
    <t>https://web.hungryhub.com/restaurants/yeh-public-house-bangkok</t>
  </si>
  <si>
    <t>The Upper Bar &amp; Bistro Rooftop</t>
  </si>
  <si>
    <t>ดิอัพเพอร์ บาร์และบิสโทร รูฟท็อป</t>
  </si>
  <si>
    <t>https://web.hungryhub.com/restaurants/the-upper-bar-bistro-rooftop-bangkok</t>
  </si>
  <si>
    <t>Pa Ma Heng The Eatery</t>
  </si>
  <si>
    <t>พา มา เฮง เดอะ อีทเทอรี</t>
  </si>
  <si>
    <t>https://web.hungryhub.com/restaurants/pa-ma-heng-the-eatery-bangkok</t>
  </si>
  <si>
    <t>International, Fusion, Korean, American, Thai, European</t>
  </si>
  <si>
    <t>Osca &amp; Blanco</t>
  </si>
  <si>
    <t>ออสก้า แอนด์ บลังโค</t>
  </si>
  <si>
    <t>https://web.hungryhub.com/restaurants/osca-blanco-bangkok</t>
  </si>
  <si>
    <t>Heyday Premium Korean BBQ</t>
  </si>
  <si>
    <t>เฮเดย์พรีเมี่ยมเกาหลีบีบีคิว</t>
  </si>
  <si>
    <t>https://web.hungryhub.com/restaurants/heyday-premium-korean-bbq-bangkok</t>
  </si>
  <si>
    <t>Laem Charoen Ekkamai</t>
  </si>
  <si>
    <t>แหลมเจริญ ซีฟู้ด เอกมัย</t>
  </si>
  <si>
    <t>https://web.hungryhub.com/restaurants/laem-charoen-ekkamai-bangkok</t>
  </si>
  <si>
    <t>Laem Charoen Big C Sa Phan Khwai</t>
  </si>
  <si>
    <t>แหลมเจริญ ซีฟู้ด บิ๊กซี สะพานควาย</t>
  </si>
  <si>
    <t>https://web.hungryhub.com/restaurants/laem-charoen-big-c-sa-phan-khwai-bangkok</t>
  </si>
  <si>
    <t>Laem Charoen Central Westville</t>
  </si>
  <si>
    <t>แหลมเจริญ ซีฟู้ด เซ็นทรัล เวสต์วิลล์</t>
  </si>
  <si>
    <t>https://web.hungryhub.com/restaurants/laem-charoen-central-westville-bangkok</t>
  </si>
  <si>
    <t>Klomklom</t>
  </si>
  <si>
    <t>กลมกล่อม</t>
  </si>
  <si>
    <t>https://web.hungryhub.com/restaurants/klomklom-bangkok</t>
  </si>
  <si>
    <t>Swoon Loaded Cookie Bar</t>
  </si>
  <si>
    <t>สวูน คุกกี้ บาร์</t>
  </si>
  <si>
    <t>https://web.hungryhub.com/restaurants/swoon-loaded-cookie-bar-bangkok</t>
  </si>
  <si>
    <t>Grand Xing Fu</t>
  </si>
  <si>
    <t>แกรนด์ ซิ่งฝู</t>
  </si>
  <si>
    <t>https://web.hungryhub.com/restaurants/grand-xing-fu-bangkok</t>
  </si>
  <si>
    <t>Vaca Bar &amp; Grill</t>
  </si>
  <si>
    <t>วาก้า บาร์ แอน กริว</t>
  </si>
  <si>
    <t>https://web.hungryhub.com/restaurants/vaca-bar-grill-bangkok</t>
  </si>
  <si>
    <t>Golden Spoon Restaurant and Bar</t>
  </si>
  <si>
    <t>โกลด์เด้นสพูน เรสเตอรอง แอนด์ บาร์</t>
  </si>
  <si>
    <t>https://web.hungryhub.com/restaurants/golden-spoon-restaurant-and-bar-bangkok</t>
  </si>
  <si>
    <t>Maruumi Omakase &amp; Beach Cafe'</t>
  </si>
  <si>
    <t>https://web.hungryhub.com/restaurants/maruumi-omakase-beach-cafe-bangkok</t>
  </si>
  <si>
    <t>Tohkai Japanese Restaurant Terminal 21 (Nakhon Ratchasima)</t>
  </si>
  <si>
    <t>โตไก เจแปนนิสเรสเตอรอง เทอมินอล 21 (นครราชสีมา)</t>
  </si>
  <si>
    <t>https://web.hungryhub.com/restaurants/tohkai-japanese-restaurant-terminal-21-nakhon-ratchasima-korat</t>
  </si>
  <si>
    <t>Tohkai Japanese Restaurant Central Mahachai</t>
  </si>
  <si>
    <t>โตไก เจแปนนิสเรสเตอรอง เซ็นทรัลพลาซามหาชัย</t>
  </si>
  <si>
    <t>https://web.hungryhub.com/restaurants/tohkai-japanese-restaurant-central-mahachai-bangkok</t>
  </si>
  <si>
    <t>Tohkai Japanese Restaurant Amata Nakhon (Chonburi)</t>
  </si>
  <si>
    <t>โตไก เจแปนนิสเรสเตอรอง อมตะนคร (ชลบุรี)</t>
  </si>
  <si>
    <t>https://web.hungryhub.com/restaurants/tohkai-japanese-restaurant-amata-nakhon-chonburi-bangkok</t>
  </si>
  <si>
    <t>Tohkai Japanese Restaurant The Mall Korat (Nakhon Ratchasima)</t>
  </si>
  <si>
    <t>โตไก เจแปนนิสเรสเตอรอง เดอะมอลล์โคราช (นครราชสีมา)</t>
  </si>
  <si>
    <t>https://web.hungryhub.com/restaurants/tohkai-japanese-restaurant-the-mall-korat-nakhon-ratchasima-bangkok</t>
  </si>
  <si>
    <t>IM Eatery</t>
  </si>
  <si>
    <t>อิ่ม อีทเทอรรี่</t>
  </si>
  <si>
    <t>https://web.hungryhub.com/restaurants/im-eatery-bangkok</t>
  </si>
  <si>
    <t>Hemingways Lakeside (Pattaya)</t>
  </si>
  <si>
    <t>https://web.hungryhub.com/restaurants/hemingways-lakeside-pattaya</t>
  </si>
  <si>
    <t>Warng Warng Original Taiwan Mala Shabu Sukhumvit 33</t>
  </si>
  <si>
    <t>ว่างว่างชาบู สุขุมวิท 33</t>
  </si>
  <si>
    <t>https://web.hungryhub.com/restaurants/warng-warng-original-taiwan-mala-shabu-sukhumvit-33-bangkok</t>
  </si>
  <si>
    <t>Warng Warng Original Taiwan Mala Shabu Silom Complex</t>
  </si>
  <si>
    <t>ว่างว่างชาบู สีลมคอมเพล็กซ์</t>
  </si>
  <si>
    <t>https://web.hungryhub.com/restaurants/warng-warng-original-taiwan-mala-shabu-silom-complex-bangkok</t>
  </si>
  <si>
    <t>Mohito Izakaya</t>
  </si>
  <si>
    <t>https://web.hungryhub.com/restaurants/mohito-izakaya-bangkok</t>
  </si>
  <si>
    <t>Sukishi Korean Charcoal Grill Central World</t>
  </si>
  <si>
    <t>ซูกิชิ โคเรียน ชาร์โคล เซ็นทรัลเวิลด์</t>
  </si>
  <si>
    <t>https://web.hungryhub.com/restaurants/sukishi-korean-charcoal-grill-central-world-bangkok</t>
  </si>
  <si>
    <t>Sukishi Korean Charcoal Grill Central Rama 9</t>
  </si>
  <si>
    <t>ซูกิชิ โคเรียน ชาร์โคล กริลล์ เซ็นทรัลพระราม 9</t>
  </si>
  <si>
    <t>https://web.hungryhub.com/restaurants/sukishi-korean-charcoal-grill-central-rama-9-bangkok</t>
  </si>
  <si>
    <t>Laem Charoen Central Chiang Rai</t>
  </si>
  <si>
    <t>แหลมเจริญ ซีฟู้ด เซ็นทรัล เชียงราย</t>
  </si>
  <si>
    <t>https://web.hungryhub.com/restaurants/laem-charoen-central-chiang-rai</t>
  </si>
  <si>
    <t>Coppe</t>
  </si>
  <si>
    <t>Copper</t>
  </si>
  <si>
    <t>https://web.hungryhub.com/restaurants/coppe-bangkok</t>
  </si>
  <si>
    <t>Tony's Pub And Restaurant</t>
  </si>
  <si>
    <t>โทนี่ส์ผับและร้านอาหาร</t>
  </si>
  <si>
    <t>https://web.hungryhub.com/restaurants/tony-s-pub-and-restaurant-bangkok</t>
  </si>
  <si>
    <t>Cuban</t>
  </si>
  <si>
    <t>Shichi Omakase Siam</t>
  </si>
  <si>
    <t>https://web.hungryhub.com/restaurants/shichi-omakase-siam-bangkok</t>
  </si>
  <si>
    <t>Alangka Cruise (not used)</t>
  </si>
  <si>
    <t>https://web.hungryhub.com/restaurants/alangka-cruise-not-used-bangkok</t>
  </si>
  <si>
    <t>Parmi.bkk</t>
  </si>
  <si>
    <t>https://web.hungryhub.com/restaurants/parmi-bkk-bangkok</t>
  </si>
  <si>
    <t>areeya@hungryhub.com</t>
  </si>
  <si>
    <t>American, Indian</t>
  </si>
  <si>
    <t>Harbour at NH Boat Lagoon Phuket Resort (Phuket)</t>
  </si>
  <si>
    <t>https://web.hungryhub.com/restaurants/harbour-at-nh-boat-lagoon-phuket-resort-phuket</t>
  </si>
  <si>
    <t>7 Days Plus Bar &amp; Bistro</t>
  </si>
  <si>
    <t>https://web.hungryhub.com/restaurants/7-days-plus-bar-bistro-bangkok</t>
  </si>
  <si>
    <t>Ideal Vesta</t>
  </si>
  <si>
    <t>https://web.hungryhub.com/restaurants/ideal-vesta-bangkok</t>
  </si>
  <si>
    <t>Lamer Homecraft cafe</t>
  </si>
  <si>
    <t>ละเมอร์ โฮมคราฟท์ คาเฟ่</t>
  </si>
  <si>
    <t>https://web.hungryhub.com/restaurants/lamer-homecraft-cafe-bangkok</t>
  </si>
  <si>
    <t>Firefly Restaurant</t>
  </si>
  <si>
    <t>https://web.hungryhub.com/restaurants/firefly-restaurant-bangkok</t>
  </si>
  <si>
    <t>MT Story Cafe &amp; Restaurant</t>
  </si>
  <si>
    <t>เอ็มที สตอรี่ คาเฟ่ แอนด์ เรสเตอรอง</t>
  </si>
  <si>
    <t>https://web.hungryhub.com/restaurants/mt-story-cafe-restaurant-bangkok</t>
  </si>
  <si>
    <t>Lankhrok</t>
  </si>
  <si>
    <t>ล้านครก</t>
  </si>
  <si>
    <t>https://web.hungryhub.com/restaurants/lankhrok-bangkok</t>
  </si>
  <si>
    <t>LaNuea</t>
  </si>
  <si>
    <t>ล่าเนื้อ</t>
  </si>
  <si>
    <t>https://web.hungryhub.com/restaurants/lanuea-bangkok</t>
  </si>
  <si>
    <t>Pizzeria at Hard Rock Hotel (Pattaya)</t>
  </si>
  <si>
    <t>พิซซาเลีย ฮาร์ดร็อค โฮเทล (พัทยา)</t>
  </si>
  <si>
    <t>https://web.hungryhub.com/restaurants/pizzeria-at-hard-rock-hotel-pattaya</t>
  </si>
  <si>
    <t>International, Italian, Fusion</t>
  </si>
  <si>
    <t>Hard Rock Cafe at Hard Rock Hotel (Pattaya)</t>
  </si>
  <si>
    <t>ฮาร์ดร็อค คาเฟ่ ฮาร์ดร็อค โฮเทล (พัทยา)</t>
  </si>
  <si>
    <t>https://web.hungryhub.com/restaurants/hard-rock-cafe-at-hard-rock-hotel-pattaya</t>
  </si>
  <si>
    <t>American, Mexican, Thai</t>
  </si>
  <si>
    <t>Supergolf &amp; Putter Bar</t>
  </si>
  <si>
    <t>https://web.hungryhub.com/restaurants/supergolf-putter-bar-bangkok</t>
  </si>
  <si>
    <t>International, American, Thai, Steakhouse</t>
  </si>
  <si>
    <t>Chibing Chicken and Bingsu Siam Center</t>
  </si>
  <si>
    <t>ชิบิง ชิคเค่น แอนด์ บิงซู สยามเซ็นเตอร์</t>
  </si>
  <si>
    <t>https://web.hungryhub.com/restaurants/chibing-chicken-and-bingsu-siam-center-bangkok</t>
  </si>
  <si>
    <t>Chibing Chicken and Bingsu Urban Square</t>
  </si>
  <si>
    <t>ชิบิง ชิคเค่น แอนด์ บิงซู เออร์เบิน</t>
  </si>
  <si>
    <t>https://web.hungryhub.com/restaurants/chibing-chicken-and-bingsu-urban-square-bangkok</t>
  </si>
  <si>
    <t>Chibing Chicken and Bingsu Ratchada</t>
  </si>
  <si>
    <t>ชิบิง ชิคเค่น แอนด์ บิงซู รัชดา</t>
  </si>
  <si>
    <t>https://web.hungryhub.com/restaurants/chibing-chicken-and-bingsu-ratchada-bangkok</t>
  </si>
  <si>
    <t>Shabu Henmee Praram 5</t>
  </si>
  <si>
    <t>ชาบูเห็นหมี พระราม 5</t>
  </si>
  <si>
    <t>https://web.hungryhub.com/restaurants/shabu-henmee-praram-5-bangkok</t>
  </si>
  <si>
    <t>Fukuya Omakase</t>
  </si>
  <si>
    <t>ฟุคุยะ โอมากาเสะ</t>
  </si>
  <si>
    <t>https://web.hungryhub.com/restaurants/fukuya-omakase-bangkok</t>
  </si>
  <si>
    <t>Camin Cuisine &amp; Cafe Central Rama 2</t>
  </si>
  <si>
    <t>ขมิ้น สาขาเซนทรัลฯ พระราม2</t>
  </si>
  <si>
    <t>https://web.hungryhub.com/restaurants/camin-cuisine-cafe-central-rama-2-bangkok</t>
  </si>
  <si>
    <t>Camin Cuisine &amp; Cafe Ari</t>
  </si>
  <si>
    <t>ขมิ้น อารีย์</t>
  </si>
  <si>
    <t>https://web.hungryhub.com/restaurants/camin-cuisine-cafe-ari-bangkok</t>
  </si>
  <si>
    <t>Zeta Café Holiday Inn Bangkok Sukhumvit 22 (NOT USE)</t>
  </si>
  <si>
    <t>เซต้า คาเฟ่ โรงแรม ฮอลิเดย์อินน์ สุขุมวิท 22 (NOT USE)</t>
  </si>
  <si>
    <t>https://web.hungryhub.com/restaurants/zeta-cafe-holiday-inn-bangkok-sukhumvit-22-not-use</t>
  </si>
  <si>
    <t>Sukipengyou</t>
  </si>
  <si>
    <t>สุกี้เผิงโหย่ว</t>
  </si>
  <si>
    <t>https://web.hungryhub.com/restaurants/sukipengyou-bangkok</t>
  </si>
  <si>
    <t>Chinese, Japanese, Thai, Vietnamese</t>
  </si>
  <si>
    <t>168 YĪ LIÙ BĀ</t>
  </si>
  <si>
    <t>https://web.hungryhub.com/restaurants/168-yi-liu-ba-bangkok</t>
  </si>
  <si>
    <t>Fusion, Chinese, Thai</t>
  </si>
  <si>
    <t>Yunnan Banthat Thong</t>
  </si>
  <si>
    <t>ข้าวขาหมูยูนนาน บรรทัดทอง</t>
  </si>
  <si>
    <t>https://web.hungryhub.com/restaurants/yunnan-banthat-thong-bangkok</t>
  </si>
  <si>
    <t>Thai Moo Kata Premium</t>
  </si>
  <si>
    <t>ไทยหมูกระทะพรีเมี่ยม</t>
  </si>
  <si>
    <t>https://web.hungryhub.com/restaurants/thai-moo-kata-premium-bangkok</t>
  </si>
  <si>
    <t>Laodifang mala</t>
  </si>
  <si>
    <t>หม่าล่าร้านเดิม</t>
  </si>
  <si>
    <t>https://web.hungryhub.com/restaurants/laodifang-mala-bangkok</t>
  </si>
  <si>
    <t>https://web.hungryhub.com/restaurants/the-continent-hotel-staycation-bangkok</t>
  </si>
  <si>
    <t>Racharos Thai Boat Noodles Sukhumvit 101</t>
  </si>
  <si>
    <t>ราชารส ก๋วยเตี๋ยวเรือ เนื้อ-หมู รสเด็ด สุขุมวิท 101</t>
  </si>
  <si>
    <t>https://web.hungryhub.com/restaurants/racharos-thai-boat-noodles-sukhumvit-101-bangkok</t>
  </si>
  <si>
    <t>Akiba Niku Station (ปิ้งย่างสายพานสไตล์ญี่ปุ่น)</t>
  </si>
  <si>
    <t>https://web.hungryhub.com/restaurants/akiba-niku-station-bangkok-thailand</t>
  </si>
  <si>
    <t>JinLong House Central Westgate</t>
  </si>
  <si>
    <t>จินหลง เฮ้าส์ เซ็นทรัล เวสต์เกต</t>
  </si>
  <si>
    <t>https://web.hungryhub.com/restaurants/jinlong-house-central-westgate-bangkok</t>
  </si>
  <si>
    <t>JinLong House The Mall Ngamwongwan</t>
  </si>
  <si>
    <t>จินหลง เฮ้าส์ เดอะมอลล์ งามวงศ์วาน</t>
  </si>
  <si>
    <t>https://web.hungryhub.com/restaurants/jinlong-house-the-mall-ngamwongwan-bangkok</t>
  </si>
  <si>
    <t>JinLong House Central Rama 2</t>
  </si>
  <si>
    <t>จินหลง เฮ้าส์ เซ็นทรัลพระราม 2</t>
  </si>
  <si>
    <t>https://web.hungryhub.com/restaurants/jinlong-house-central-rama-2-bangkok</t>
  </si>
  <si>
    <t>JinLong House Forture Town</t>
  </si>
  <si>
    <t>จินหลง เฮ้าส์ ฟอร์จูนทาวน์</t>
  </si>
  <si>
    <t>https://web.hungryhub.com/restaurants/jinlong-house-forture-town-bangkok</t>
  </si>
  <si>
    <t>Shibuya Shabu Rama 9</t>
  </si>
  <si>
    <t>ชิบูย่า ชาบู พระราม 9</t>
  </si>
  <si>
    <t>https://web.hungryhub.com/restaurants/shibuya-shabu-rama-9-bangkok</t>
  </si>
  <si>
    <t>https://web.hungryhub.com/restaurants/akiba-niku-station-bangkok</t>
  </si>
  <si>
    <t>Shibuya Shabu FYI Center</t>
  </si>
  <si>
    <t>ชิบูย่า ชาบู FYI Center</t>
  </si>
  <si>
    <t>https://web.hungryhub.com/restaurants/shibuya-shabu-fyi-center-bangkok</t>
  </si>
  <si>
    <t>Kingkong Yakiniku Buffet Town in Town</t>
  </si>
  <si>
    <t>คิงคอง บุฟเฟ่ต์ ทาวน์อินทาวน์</t>
  </si>
  <si>
    <t>https://web.hungryhub.com/restaurants/kingkong-yakiniku-buffet-town-in-town-bangkok</t>
  </si>
  <si>
    <t>Kingkong Yakiniku Buffet Vue Lifestyle Mall</t>
  </si>
  <si>
    <t>คิงคอง บุฟเฟ่ต์ Vue by the River</t>
  </si>
  <si>
    <t>https://web.hungryhub.com/restaurants/kingkong-yakiniku-buffet-vue-lifestyle-mall-bangkok</t>
  </si>
  <si>
    <t>Kingkong Yakiniku Buffet The Mercury Ville Chidlom</t>
  </si>
  <si>
    <t>คิงคอง บุฟเฟ่ต์ เมอร์คิวรี่ วิลล์ ชิดลม</t>
  </si>
  <si>
    <t>https://web.hungryhub.com/restaurants/kingkong-yakiniku-buffet-the-mercury-ville-chidlom-bangkok</t>
  </si>
  <si>
    <t>Kingkong Yakiniku Buffet Att U Park Bangna</t>
  </si>
  <si>
    <t>คิงคอง บุฟเฟ่ต์ แอทยูปาร์ค บางนา</t>
  </si>
  <si>
    <t>https://web.hungryhub.com/restaurants/kingkong-yakiniku-buffet-att-u-park-bangna-bangkok</t>
  </si>
  <si>
    <t>The Times</t>
  </si>
  <si>
    <t>https://web.hungryhub.com/restaurants/the-times-bangkok</t>
  </si>
  <si>
    <t>The Times (Rooftop Zone)</t>
  </si>
  <si>
    <t>https://web.hungryhub.com/restaurants/the-times-rooftop-zone-bangkok</t>
  </si>
  <si>
    <t>Fusion, Italian, American, Thai, European, Steakhouse</t>
  </si>
  <si>
    <t>The Watercourt at Banyan Tree Phuket</t>
  </si>
  <si>
    <t>เดอะ วอเตอร์คอร์ท บันยันทรี ภูเก็ต</t>
  </si>
  <si>
    <t>https://web.hungryhub.com/restaurants/the-watercourt-at-banyan-tree-phuket</t>
  </si>
  <si>
    <t>Krakenian The Private of Pattaya (Pattaya)</t>
  </si>
  <si>
    <t>คราเคเนี่ยนเรือโจรสลัดพัทยา (พัทยา)</t>
  </si>
  <si>
    <t>https://web.hungryhub.com/restaurants/krakenian-the-private-of-pattaya-pattaya</t>
  </si>
  <si>
    <t>Softfood</t>
  </si>
  <si>
    <t>ซอฟท์ฟู้ดส์</t>
  </si>
  <si>
    <t>https://web.hungryhub.com/restaurants/softfood-bangkok</t>
  </si>
  <si>
    <t>Prommanusorn Phetchaburi School</t>
  </si>
  <si>
    <t>โรงเรียนพรหมานุสรณ์จังหวัดเพชรบุรี</t>
  </si>
  <si>
    <t>https://web.hungryhub.com/restaurants/prommanusorn-phetchaburi-school-bangkok</t>
  </si>
  <si>
    <t>Vana Nava Rooftop Pool Bar at Holiday Inn (Hua Hin)</t>
  </si>
  <si>
    <t>พูลบาร์ วานา นาวา สกาย บาร์ รูฟท็อป ฮอลิเดย์ อินน์ (หัวหิน)</t>
  </si>
  <si>
    <t>https://web.hungryhub.com/restaurants/vana-nava-rooftop-pool-bar-at-holiday-inn-hua-hin</t>
  </si>
  <si>
    <t>https://web.hungryhub.com/restaurants/do-not-use-hua-hin</t>
  </si>
  <si>
    <t>https://web.hungryhub.com/restaurants/do-not-use-hua-hin-thailand</t>
  </si>
  <si>
    <t>https://web.hungryhub.com/restaurants/do-not-use-hua-hin-thailand-4346</t>
  </si>
  <si>
    <t>https://web.hungryhub.com/restaurants/do-not-use-hua-hin-thailand-4347</t>
  </si>
  <si>
    <t>https://web.hungryhub.com/restaurants/do-not-use-hua-hin-thailand-4348</t>
  </si>
  <si>
    <t>https://web.hungryhub.com/restaurants/do-not-use-hua-hin-thailand-4349</t>
  </si>
  <si>
    <t>Man Fu Yuan Kitchen The EmQuartier</t>
  </si>
  <si>
    <t>หม่าน ฟู่ หยวน คิทเช่น เอ็มควอเทียร์</t>
  </si>
  <si>
    <t>https://web.hungryhub.com/restaurants/man-fu-yuan-kitchen-the-emquartier-bangkok</t>
  </si>
  <si>
    <t>ป้อน เทอมินอล 21 อโศก</t>
  </si>
  <si>
    <t>https://web.hungryhub.com/restaurants/ponn-terminal-21-asok-bangkok</t>
  </si>
  <si>
    <t>Ponn Terminal 21 Rama 3</t>
  </si>
  <si>
    <t>ป้อน เทอมินอล 21 พระราม 3</t>
  </si>
  <si>
    <t>https://web.hungryhub.com/restaurants/ponn-terminal-21-rama-3-bangkok-thailand</t>
  </si>
  <si>
    <t>Ponn Terminal 21 (Pattaya)</t>
  </si>
  <si>
    <t>ป้อน เทอมินอล 21 (พัทยา)</t>
  </si>
  <si>
    <t>https://web.hungryhub.com/restaurants/ponn-terminal-21-pattaya</t>
  </si>
  <si>
    <t>Ponn Fashion Island</t>
  </si>
  <si>
    <t>ป้อน แฟชั่น ไอส์แลนด์</t>
  </si>
  <si>
    <t>https://web.hungryhub.com/restaurants/ponn-fashion-island-bangkok-thailand</t>
  </si>
  <si>
    <t>Ponn Future Park Rangsit</t>
  </si>
  <si>
    <t>ป้อน สเปลล์ ฟิวเจอร์พาร์ค รังสิต</t>
  </si>
  <si>
    <t>https://web.hungryhub.com/restaurants/ponn-future-park-rangsit-bangkok-thailand-4356</t>
  </si>
  <si>
    <t>Ponn Mega Bang Na</t>
  </si>
  <si>
    <t>ป้อน เมกา บางนา</t>
  </si>
  <si>
    <t>https://web.hungryhub.com/restaurants/ponn-mega-bang-na-bangkok</t>
  </si>
  <si>
    <t>Ponn MBK Center</t>
  </si>
  <si>
    <t>ป้อน เอ็มบีเค เซ็นเตอร์</t>
  </si>
  <si>
    <t>https://web.hungryhub.com/restaurants/ponn-mbk-center-bangkok-thailand</t>
  </si>
  <si>
    <t>Ponn Q House Lumpini</t>
  </si>
  <si>
    <t>ป้อน คิวเฮ้าส์ ลุมพินี</t>
  </si>
  <si>
    <t>https://web.hungryhub.com/restaurants/ponn-q-house-lumpini-bangkok-thailand</t>
  </si>
  <si>
    <t>Ponn The Mall Bang Kapi</t>
  </si>
  <si>
    <t>ป้อน เดอะมอลล์บางกะปิ</t>
  </si>
  <si>
    <t>https://web.hungryhub.com/restaurants/ponn-the-mall-bang-kapi-bangkok</t>
  </si>
  <si>
    <t>Tenshino at Pullman Bangkok King Power</t>
  </si>
  <si>
    <t>https://web.hungryhub.com/restaurants/tenshino-at-pullman-bangkok-king-power</t>
  </si>
  <si>
    <t>Japanese, French, Fusion</t>
  </si>
  <si>
    <t>https://web.hungryhub.com/restaurants/shibuya-shabu-ekkamai-bangkok</t>
  </si>
  <si>
    <t>Chanalai Hillside Resort Staycation (Phuket)</t>
  </si>
  <si>
    <t>ชนาลัย ฮิลล์ไซด์ รีสอร์ท สเตเคชั่น (ภูเก็ต)</t>
  </si>
  <si>
    <t>https://web.hungryhub.com/restaurants/chanalai-hillside-resort-staycation-phuket</t>
  </si>
  <si>
    <t>Chanalai Flora Resort Staycation (Phuket)</t>
  </si>
  <si>
    <t>ชนาลัย ฟลอร่า รีสอร์ท สเตเคชั่น (ภูเก็ต)</t>
  </si>
  <si>
    <t>https://web.hungryhub.com/restaurants/chanalai-flora-resort-staycation-phuket</t>
  </si>
  <si>
    <t>Chanalai Garden Resort Staycation (Phuket)</t>
  </si>
  <si>
    <t>ชนาลัย การ์เด้น รีสอร์ท สเตเคชั่น (ภูเก็ต)</t>
  </si>
  <si>
    <t>https://web.hungryhub.com/restaurants/chanalai-garden-resort-staycation-phuket</t>
  </si>
  <si>
    <t>Chanalai Romantica Staycation (Phuket)</t>
  </si>
  <si>
    <t>ชนาลัย โรแมนติกา รีสอร์ท สเตเคชั่น (ภูเก็ต)</t>
  </si>
  <si>
    <t>https://web.hungryhub.com/restaurants/chanalai-romantica-staycation-phuket</t>
  </si>
  <si>
    <t>https://web.hungryhub.com/restaurants/not-use-phuket-thailand-4368</t>
  </si>
  <si>
    <t>Ma La Kor EXII Ngamwongwan</t>
  </si>
  <si>
    <t>มะละกอ โรงแรม เอ็กซ์ ทู งามวงศ์วาน</t>
  </si>
  <si>
    <t>https://web.hungryhub.com/restaurants/ma-la-kor-exii-ngamwongwan-bangkok-thailand</t>
  </si>
  <si>
    <t>Allblue Sushi</t>
  </si>
  <si>
    <t>ออลบลู ซูชิ</t>
  </si>
  <si>
    <t>https://web.hungryhub.com/restaurants/allblue-sushi-bangkok</t>
  </si>
  <si>
    <t>Bang Khen, Don Mueang</t>
  </si>
  <si>
    <t>Casia at Chatrium Grand Bangkok</t>
  </si>
  <si>
    <t>คาเซีย ชาเทรียม แกรนด์ กรุงเทพ</t>
  </si>
  <si>
    <t>https://web.hungryhub.com/restaurants/casia-at-chatrium-grand-bangkok</t>
  </si>
  <si>
    <t>Ichika Omakase</t>
  </si>
  <si>
    <t>อิชิกะ โอมากาเสะ</t>
  </si>
  <si>
    <t>https://web.hungryhub.com/restaurants/ichika-omakase-bangkok</t>
  </si>
  <si>
    <t>Fufu Shabu Empire Tower</t>
  </si>
  <si>
    <t>ฟู่ฟู่ ชาบู เอ็มไพร์ ทาวเวอร์</t>
  </si>
  <si>
    <t>https://web.hungryhub.com/restaurants/fufu-shabu-empire-tower-bangkok</t>
  </si>
  <si>
    <t>Fufu Shabu Chaengwatthana</t>
  </si>
  <si>
    <t>ฟู่ฟู่ ชาบู แจ้งวัฒนะ</t>
  </si>
  <si>
    <t>https://web.hungryhub.com/restaurants/fufu-shabu-chaengwatthana-bangkok</t>
  </si>
  <si>
    <t>ท็อปส์ อีทเทอร์รี  เซ็นทรัลชิดลม</t>
  </si>
  <si>
    <t>Allia Bangkok</t>
  </si>
  <si>
    <t>https://web.hungryhub.com/restaurants/allia-bangkok</t>
  </si>
  <si>
    <t>European, Mediterranean, Spanish</t>
  </si>
  <si>
    <t>Haoma Bangkok (One Michelin Star)</t>
  </si>
  <si>
    <t>Haoma Bangkok (มิชลินสตาร์ 1 ดาว)</t>
  </si>
  <si>
    <t>https://web.hungryhub.com/restaurants/haoma-bangkok-one-michelin-star</t>
  </si>
  <si>
    <t>Sky View 360 at Grand China Bangkok</t>
  </si>
  <si>
    <t>สกายวิว 360 โรงแรมแกรนด์ไชน่า แบงคอก</t>
  </si>
  <si>
    <t>https://web.hungryhub.com/restaurants/sky-view-360-at-grand-china-bangkok</t>
  </si>
  <si>
    <t>MAMBO Bar &amp; Bistro</t>
  </si>
  <si>
    <t>https://web.hungryhub.com/restaurants/mambo-bar-bistro-bangkok</t>
  </si>
  <si>
    <t>DoubleTree by Hilton Bangkok Ploenchit Staycation</t>
  </si>
  <si>
    <t>https://web.hungryhub.com/restaurants/doubletree-by-hilton-bangkok-ploenchit-staycation</t>
  </si>
  <si>
    <t>Sea to Serve (Pattaya)</t>
  </si>
  <si>
    <t>ซี ทู เสิร์ฟ (พัทยา)</t>
  </si>
  <si>
    <t>https://web.hungryhub.com/restaurants/sea-to-serve-pattaya</t>
  </si>
  <si>
    <t>MARU Korean Restuarant</t>
  </si>
  <si>
    <t>https://web.hungryhub.com/restaurants/maru-korean-restuarant-bangkok</t>
  </si>
  <si>
    <t>https://web.hungryhub.com/restaurants/do-not-use-bangkok</t>
  </si>
  <si>
    <t>Hou Yuu QSNCC</t>
  </si>
  <si>
    <t>https://web.hungryhub.com/restaurants/hou-yuu-qsncc-bangkok</t>
  </si>
  <si>
    <t>Shabu by Oishi Fashion Island</t>
  </si>
  <si>
    <t>ชาบู บาย โออิชิ แฟชั่นไอซ์แลนด์</t>
  </si>
  <si>
    <t>https://web.hungryhub.com/restaurants/shabu-by-oishi-fashion-island-bangkok</t>
  </si>
  <si>
    <t>Sakae The PARQ</t>
  </si>
  <si>
    <t>ซาคาเอะ เดอะ ปาร์ค</t>
  </si>
  <si>
    <t>https://web.hungryhub.com/restaurants/sakae-the-parq-bangkok</t>
  </si>
  <si>
    <t>Shabushi Jungceylon (Phuket)</t>
  </si>
  <si>
    <t>ชาบูชิ จังซีลอน (ภูเก็ต)</t>
  </si>
  <si>
    <t>https://web.hungryhub.com/restaurants/shabushi-jungceylon-phuket</t>
  </si>
  <si>
    <t>Shabushi Central Nakhon Sawan (Nakhon Sawan)</t>
  </si>
  <si>
    <t>ชาบูชิ เซ็นทรัล นครสวรรค์ (นครสวรรค์)</t>
  </si>
  <si>
    <t>https://web.hungryhub.com/restaurants/shabushi-central-nakhon-sawan-nakhon-sawan</t>
  </si>
  <si>
    <t>Shabushi Central Bangna</t>
  </si>
  <si>
    <t>ชาบูชิ เซ็นทรัลบางนา</t>
  </si>
  <si>
    <t>https://web.hungryhub.com/restaurants/shabushi-central-bangna-bangkok</t>
  </si>
  <si>
    <t>Shabushi Robinson Chachoengsao (Chachoengsao)</t>
  </si>
  <si>
    <t>ชาบูชิ โรบินสัน ฉะเชิงเทรา (ฉะเชิงเทรา)</t>
  </si>
  <si>
    <t>https://web.hungryhub.com/restaurants/shabushi-robinson-chachoengsao-chachoengsao</t>
  </si>
  <si>
    <t>Shabushi Central Rayong (Rayong)</t>
  </si>
  <si>
    <t>ชาบูชิ เซ็นทรัล ระยอง (ระยอง)</t>
  </si>
  <si>
    <t>https://web.hungryhub.com/restaurants/shabushi-central-rayong-rayong</t>
  </si>
  <si>
    <t>Shabushi Samyan Mitrtown</t>
  </si>
  <si>
    <t>ชาบูชิ สามย่าน มิตรทาวน์</t>
  </si>
  <si>
    <t>https://web.hungryhub.com/restaurants/shabushi-samyan-mitrtown-bangkok</t>
  </si>
  <si>
    <t>Shabushi Central Udon (Udon Thani)</t>
  </si>
  <si>
    <t>ชาบูชิ เซ็นทรัล อุดรธานี (อุดรธานี)</t>
  </si>
  <si>
    <t>https://web.hungryhub.com/restaurants/shabushi-central-udon-udon-thani-bangkok</t>
  </si>
  <si>
    <t>Shabushi Central Pattaya (Pattaya)</t>
  </si>
  <si>
    <t>ชาบูชิ เซ็นทรัล พัทยา (พัทยา)</t>
  </si>
  <si>
    <t>https://web.hungryhub.com/restaurants/shabushi-central-pattaya-pattaya-bangkok</t>
  </si>
  <si>
    <t>Shabushi Central Hatyai (Hatyai)</t>
  </si>
  <si>
    <t>ชาบูชิ เซนทรัล หาดใหญ่ (หาดใหญ่)</t>
  </si>
  <si>
    <t>https://web.hungryhub.com/restaurants/shabushi-central-hatyai-hatyai-phuket</t>
  </si>
  <si>
    <t>Shabushi Central Khon Kaen (Khon Kaen)</t>
  </si>
  <si>
    <t>ชาบูชิ เซ็นทรัล ขอนแก่น (ขอนแก่น)</t>
  </si>
  <si>
    <t>https://web.hungryhub.com/restaurants/shabushi-central-khon-kaen-khon-kaen</t>
  </si>
  <si>
    <t>Shabushi Central Ubon (Ubon Ratchathani)</t>
  </si>
  <si>
    <t>ชาบูชิ เซ็นทรัล อุบล (อุบลราชธานี)</t>
  </si>
  <si>
    <t>https://web.hungryhub.com/restaurants/shabushi-central-ubon-ubon-ratchathani-ubonratchathani</t>
  </si>
  <si>
    <t>Auanna Express Hotpot Buffet Chatuchak</t>
  </si>
  <si>
    <t>อ้วนนะ เอ็กซ์เพรส ฮอทพอท บุฟเฟ่ต์ สาขาจตุจักร</t>
  </si>
  <si>
    <t>https://web.hungryhub.com/restaurants/auanna-express-hotpot-buffet-chatuchak-bangkok</t>
  </si>
  <si>
    <t>Chinese, Japanese, Korean</t>
  </si>
  <si>
    <t>Meat Up The Crystal Ekkamai-Ram Inthra</t>
  </si>
  <si>
    <t>มีทอัพ เดอะคริสตัล เอกมัย-รามอินทรา</t>
  </si>
  <si>
    <t>https://web.hungryhub.com/restaurants/meat-up-the-crystal-ekkamai-ram-inthra-bangkok</t>
  </si>
  <si>
    <t>Elbasha Turkish &amp; Lebanese Restaurant</t>
  </si>
  <si>
    <t>เอลบาชา เตอกิช แอนด์ เลบานีส</t>
  </si>
  <si>
    <t>https://web.hungryhub.com/restaurants/elbasha-turkish-lebanese-restaurant-bangkok</t>
  </si>
  <si>
    <t>Lebanese, Mediterranean, Turkish, Egyptian, Middle Eastern</t>
  </si>
  <si>
    <t>Sanay Rooftop Bar The Ember Hotel</t>
  </si>
  <si>
    <t>เสน่ห์ รูฟท็อป บาร์ ดิ เอ็มเบอร์ โฮเทล</t>
  </si>
  <si>
    <t>https://web.hungryhub.com/restaurants/sanay-rooftop-bar-the-ember-hotel-bangkok</t>
  </si>
  <si>
    <t>Tum 20 Chaengwattana 14</t>
  </si>
  <si>
    <t>ตำ 20 แจ้งวัฒนะ 14</t>
  </si>
  <si>
    <t>https://web.hungryhub.com/restaurants/tum-20-chaengwattana-14-bangkok</t>
  </si>
  <si>
    <t>https://web.hungryhub.com/restaurants/not-use-bangkok-thailand-4467</t>
  </si>
  <si>
    <t>Taliew Big C Suksawat</t>
  </si>
  <si>
    <t>ตะหลิว บิ๊กซีสุขสวัสดิ์</t>
  </si>
  <si>
    <t>https://web.hungryhub.com/restaurants/taliew-big-c-suksawat-bangkok</t>
  </si>
  <si>
    <t>Tenko Omakase at Pullman Bangkok King Power</t>
  </si>
  <si>
    <t>https://web.hungryhub.com/restaurants/tenko-omakase-at-pullman-bangkok-king-power</t>
  </si>
  <si>
    <t>Amaya Food Gallery Amari Bangkok (inactive)</t>
  </si>
  <si>
    <t>อมาญา ฟู้ด แกลอรี่ โรงแรม อมารี กรุงเทพ (inactive)</t>
  </si>
  <si>
    <t>https://web.hungryhub.com/restaurants/amaya-food-gallery-amari-bangkok-inactive</t>
  </si>
  <si>
    <t>International, Indian</t>
  </si>
  <si>
    <t>The Pasta&amp;Steak House By Chef Top</t>
  </si>
  <si>
    <t>https://web.hungryhub.com/restaurants/the-pasta-steak-house-by-chef-top-bangkok</t>
  </si>
  <si>
    <t>Laem Charoen Central Nakhon Sawan</t>
  </si>
  <si>
    <t>แหลมเจริญ ซีฟู้ด เซ็นทรัล นครสวรรค์</t>
  </si>
  <si>
    <t>https://web.hungryhub.com/restaurants/laem-charoen-central-nakhon-sawan</t>
  </si>
  <si>
    <t>Laem Charoen Central Ubon Ratchathani</t>
  </si>
  <si>
    <t>แหลมเจริญ ซีฟู้ด เซ็นทรัล อุบลราชธานี</t>
  </si>
  <si>
    <t>https://web.hungryhub.com/restaurants/laem-charoen-central-ubon-ratchathani-ubonratchathani</t>
  </si>
  <si>
    <t>Laem Charoen Central Nakhon Pathom</t>
  </si>
  <si>
    <t>แหลมเจริญ ซีฟู้ด เซ็นทรัล นครปฐม</t>
  </si>
  <si>
    <t>https://web.hungryhub.com/restaurants/laem-charoen-central-nakhon-pathom</t>
  </si>
  <si>
    <t>Gudian Suki Sichuan</t>
  </si>
  <si>
    <t>กู่เตี้ยน สุกี้เสฉวน</t>
  </si>
  <si>
    <t>https://web.hungryhub.com/restaurants/gudian-suki-sichuan-bangkok</t>
  </si>
  <si>
    <t>The Story House at The Siam Hotel</t>
  </si>
  <si>
    <t>https://web.hungryhub.com/restaurants/the-story-house-at-the-siam-hotel-bangkok</t>
  </si>
  <si>
    <t>Shichi Teppanyaki Ratchapruek</t>
  </si>
  <si>
    <t>https://web.hungryhub.com/restaurants/shichi-teppanyaki-ratchapruek-bangkok-thailand</t>
  </si>
  <si>
    <t>Shichi Teppanyaki Bangna</t>
  </si>
  <si>
    <t>https://web.hungryhub.com/restaurants/shichi-teppanyaki-bangna-bangkok</t>
  </si>
  <si>
    <t>Chon Thai at The Siam Hotel</t>
  </si>
  <si>
    <t>https://web.hungryhub.com/restaurants/chon-thai-at-the-siam-hotel-bangkok</t>
  </si>
  <si>
    <t>Dusit, Bang Phlat</t>
  </si>
  <si>
    <t>https://web.hungryhub.com/restaurants/copper-beyond-buffet-gaysorn-amarin-bangkok</t>
  </si>
  <si>
    <t>Omakase Ten (not use)</t>
  </si>
  <si>
    <t>โอมากาเสะ เท็น (not use)</t>
  </si>
  <si>
    <t>https://web.hungryhub.com/restaurants/omakase-ten-not-use-bangkok</t>
  </si>
  <si>
    <t>https://web.hungryhub.com/restaurants/not-use-bangkok-thailand-4505</t>
  </si>
  <si>
    <t>PhahonView2</t>
  </si>
  <si>
    <t>พหลวิว 2</t>
  </si>
  <si>
    <t>https://web.hungryhub.com/restaurants/phahonview2-bangkok</t>
  </si>
  <si>
    <t>Tulum Skybar</t>
  </si>
  <si>
    <t>https://web.hungryhub.com/restaurants/tulum-skybar-bangkok</t>
  </si>
  <si>
    <t>Fuku Izakaya</t>
  </si>
  <si>
    <t>ฟูกุอิซากายะ</t>
  </si>
  <si>
    <t>https://web.hungryhub.com/restaurants/fuku-izakaya-bangkok</t>
  </si>
  <si>
    <t>Cetara Bangkok</t>
  </si>
  <si>
    <t>เซทาร่า แบงค็อก</t>
  </si>
  <si>
    <t>https://web.hungryhub.com/restaurants/cetara-bangkok</t>
  </si>
  <si>
    <t>Shabushi MAYA Lifestyle Shopping Center</t>
  </si>
  <si>
    <t>ชาบูชิ ศูนย์การค้าเมญ่า ไลฟ์สไตล์ ช้อปปิ้ง เซ็นเตอร์</t>
  </si>
  <si>
    <t>https://web.hungryhub.com/restaurants/shabushi-maya-lifestyle-shopping-center-bangkok</t>
  </si>
  <si>
    <t>Shabushi Central Festival Chiangmai</t>
  </si>
  <si>
    <t>ชาบูชิ เซ็นทรัล เฟสติวัล เชียงใหม่</t>
  </si>
  <si>
    <t>https://web.hungryhub.com/restaurants/shabushi-central-festival-chiangmai-bangkok</t>
  </si>
  <si>
    <t>https://web.hungryhub.com/restaurants/not-use-bangkok-thailand-4533</t>
  </si>
  <si>
    <t>https://web.hungryhub.com/restaurants/shikisai-hotel-nikko-amata-city-chonburi-chonburi-pattaya</t>
  </si>
  <si>
    <t>Shabushi Central Nakhon Pathom</t>
  </si>
  <si>
    <t>ชาบูชิ เซ็นทรัล นครปฐม</t>
  </si>
  <si>
    <t>https://web.hungryhub.com/restaurants/shabushi-central-nakhon-pathom-bangkok</t>
  </si>
  <si>
    <t>El Gaucho Argentinian Steakhouse Thonglor</t>
  </si>
  <si>
    <t>https://web.hungryhub.com/restaurants/el-gaucho-argentinian-steakhouse-thonglor-bangkok-thailand</t>
  </si>
  <si>
    <t>El Gaucho Argentinian Steakhouse Langsuan</t>
  </si>
  <si>
    <t>https://web.hungryhub.com/restaurants/el-gaucho-argentinian-steakhouse-langsuan-bangkok-thailand</t>
  </si>
  <si>
    <t>El Gaucho Argentinian Steakhouse Erawan</t>
  </si>
  <si>
    <t>https://web.hungryhub.com/restaurants/el-gaucho-argentinian-steakhouse-erawan-bangkok-thailand</t>
  </si>
  <si>
    <t>Steakhouse, International, Argentinian</t>
  </si>
  <si>
    <t>Vikarn Bangkok</t>
  </si>
  <si>
    <t>https://web.hungryhub.com/restaurants/vikarn-bangkok</t>
  </si>
  <si>
    <t>El Gaucho Argentinian Steakhouse Sukhumvit 11</t>
  </si>
  <si>
    <t>https://web.hungryhub.com/restaurants/el-gaucho-argentinian-steakhouse-sukhumvit-11-bangkok-thailand</t>
  </si>
  <si>
    <t>El Gaucho Argentinian Steakhouse Sukhumvit 19</t>
  </si>
  <si>
    <t>https://web.hungryhub.com/restaurants/el-gaucho-argentinian-steakhouse-sukhumvit-19-bangkok</t>
  </si>
  <si>
    <t>Baan Sood Soi</t>
  </si>
  <si>
    <t>บ้านสุดซอย</t>
  </si>
  <si>
    <t>https://web.hungryhub.com/restaurants/baan-sood-soi-bangkok</t>
  </si>
  <si>
    <t>Doodle Izakaya</t>
  </si>
  <si>
    <t>https://web.hungryhub.com/restaurants/doodle-izakaya-bangkok</t>
  </si>
  <si>
    <t>Laolongtan Hotpot Halal</t>
  </si>
  <si>
    <t>เหล่าหลงถัน ฮอทพอท ฮาลาล</t>
  </si>
  <si>
    <t>https://web.hungryhub.com/restaurants/laolongtan-hotpot-halal-bangkok</t>
  </si>
  <si>
    <t>Three Dots &amp; A Dash (Hua Hin)</t>
  </si>
  <si>
    <t>ทรีดอทแอนด์อะแดช (หัวหิน)</t>
  </si>
  <si>
    <t>https://web.hungryhub.com/restaurants/three-dots-a-dash-hua-hin</t>
  </si>
  <si>
    <t>Signature Bangkok (One Michelin Star)</t>
  </si>
  <si>
    <t>ซิกเนเจอร์ แบงคอก (มิชลินสตาร์ 1 ดาว)</t>
  </si>
  <si>
    <t>https://web.hungryhub.com/restaurants/signature-bangkok-one-michelin-star</t>
  </si>
  <si>
    <t>(Not Use) Hangetsu Omakase</t>
  </si>
  <si>
    <t>https://web.hungryhub.com/restaurants/not-use-hangetsu-omakase-bangkok</t>
  </si>
  <si>
    <t>Saranrom</t>
  </si>
  <si>
    <t>สราญรมย์</t>
  </si>
  <si>
    <t>https://web.hungryhub.com/restaurants/saranrom-bangkok</t>
  </si>
  <si>
    <t>Alegria Spanish Tapas Bar K Village</t>
  </si>
  <si>
    <t>อลีเกียร์ สแปนิช ทาปาส บาร์ เค วิลเลจ</t>
  </si>
  <si>
    <t>https://web.hungryhub.com/restaurants/alegria-spanish-tapas-bar-k-village-bangkok</t>
  </si>
  <si>
    <t>https://web.hungryhub.com/restaurants/not-used-bangkok</t>
  </si>
  <si>
    <t>https://web.hungryhub.com/restaurants/in-the-house-ari-5-bangkok</t>
  </si>
  <si>
    <t>Monjin Omakase</t>
  </si>
  <si>
    <t>มอนจิน โอมากาเสะ</t>
  </si>
  <si>
    <t>https://web.hungryhub.com/restaurants/monjin-omakase-bangkok</t>
  </si>
  <si>
    <t>Mugendai BKK</t>
  </si>
  <si>
    <t>มูเกนได</t>
  </si>
  <si>
    <t>https://web.hungryhub.com/restaurants/mugendai-bkk-bangkok</t>
  </si>
  <si>
    <t>Moon River Silk Dining Restaurant</t>
  </si>
  <si>
    <t>มูนริเวอร์</t>
  </si>
  <si>
    <t>https://web.hungryhub.com/restaurants/moon-river-silk-dining-restaurant-bangkok</t>
  </si>
  <si>
    <t>Best Beef Sukhumvit (On Nut)</t>
  </si>
  <si>
    <t>เบสท์บีฟ สุขุมวิท (อ่อนนุช)</t>
  </si>
  <si>
    <t>https://web.hungryhub.com/restaurants/best-beef-sukhumvit-on-nut-bangkok</t>
  </si>
  <si>
    <t>Best Beef Srinagarindra</t>
  </si>
  <si>
    <t>เบสท์บีฟ ศรีนครินทร์</t>
  </si>
  <si>
    <t>https://web.hungryhub.com/restaurants/best-beef-srinagarindra-bangkok</t>
  </si>
  <si>
    <t>Best Beef BangKhae</t>
  </si>
  <si>
    <t>เบสท์บีฟ บางแค</t>
  </si>
  <si>
    <t>https://web.hungryhub.com/restaurants/best-beef-bangkhae-bangkok</t>
  </si>
  <si>
    <t>Best Beef PrachaChuen</t>
  </si>
  <si>
    <t>เบสท์บีฟ ประชาชื่น</t>
  </si>
  <si>
    <t>https://web.hungryhub.com/restaurants/best-beef-prachachuen-bangkok</t>
  </si>
  <si>
    <t>Best Beef Sukhumvit 71</t>
  </si>
  <si>
    <t>เบสท์บีฟ สุขุมวิท71</t>
  </si>
  <si>
    <t>https://web.hungryhub.com/restaurants/best-beef-sukhumvit-71-bangkok</t>
  </si>
  <si>
    <t>Best Beef MinBuri</t>
  </si>
  <si>
    <t>เบสท์บีฟ มีนบุรี</t>
  </si>
  <si>
    <t>https://web.hungryhub.com/restaurants/best-beef-minburi-bangkok</t>
  </si>
  <si>
    <t>Wine Pairing</t>
  </si>
  <si>
    <t>ไวน์ แพริ่ง</t>
  </si>
  <si>
    <t>https://web.hungryhub.com/restaurants/wine-pairing-bangkok</t>
  </si>
  <si>
    <t>Voilà! at Sofitel Bangkok Sukhumvit</t>
  </si>
  <si>
    <t>https://web.hungryhub.com/restaurants/voila-at-sofitel-bangkok-sukhumvit</t>
  </si>
  <si>
    <t>Siam Paragon Tropical Fruit Parade 2025 (Durian Buffet)</t>
  </si>
  <si>
    <t>Siam Paragon Tropical Fruit Parade 2025 (ทุเรียน บุฟเฟ่ต์)</t>
  </si>
  <si>
    <t>https://web.hungryhub.com/restaurants/siam-paragon-tropical-fruit-parade-2025-durian-buffet-bangkok</t>
  </si>
  <si>
    <t>Tani.BKK Restaurant &amp; Bar at The Ember Hotel</t>
  </si>
  <si>
    <t>ตานี บีเคเค ดิ เอ็มเบอร์ โฮเทล</t>
  </si>
  <si>
    <t>https://web.hungryhub.com/restaurants/tani-bkk-restaurant-bar-at-the-ember-hotel-bangkok</t>
  </si>
  <si>
    <t>Fusion, Thai Isaan, Thai Southern, Thai Northern</t>
  </si>
  <si>
    <t>Guru Gyuu</t>
  </si>
  <si>
    <t>กูรูกิว สาขาสะพานควาย</t>
  </si>
  <si>
    <t>https://web.hungryhub.com/restaurants/guru-gyuu-bangkok</t>
  </si>
  <si>
    <t>Shiguma Japanese Restaurant - BTS Phra Khanong</t>
  </si>
  <si>
    <t>https://web.hungryhub.com/restaurants/shiguma-japanese-restaurant-bts-phra-khanong-bangkok</t>
  </si>
  <si>
    <t>Manee Me More The Market Ratchadamri</t>
  </si>
  <si>
    <t>มานี มี หม้อ เดอะ มาร์เก็ต ราชดำริ</t>
  </si>
  <si>
    <t>https://web.hungryhub.com/restaurants/manee-me-more-the-market-ratchadamri-bangkok</t>
  </si>
  <si>
    <t>Manee Me More Seacon Square Srinagarindra</t>
  </si>
  <si>
    <t>มานี มี หม้อ ซีคอนสแควร์ ศรีนครินทร์</t>
  </si>
  <si>
    <t>https://web.hungryhub.com/restaurants/manee-me-more-seacon-square-srinagarindra-bangkok</t>
  </si>
  <si>
    <t>Vikarn Bangkok do not use</t>
  </si>
  <si>
    <t>https://web.hungryhub.com/restaurants/vikarn-bangkok-do-not-use</t>
  </si>
  <si>
    <t>Pick a Choux Phatthanakan</t>
  </si>
  <si>
    <t>พิค-อะ-ชู พัฒนาการ</t>
  </si>
  <si>
    <t>https://web.hungryhub.com/restaurants/pick-a-choux-phatthanakan-bangkok</t>
  </si>
  <si>
    <t>Anchan Cafe Sukhumvit 49</t>
  </si>
  <si>
    <t>อัญชันคาเฟ่ สุขุมวิท 49</t>
  </si>
  <si>
    <t>https://web.hungryhub.com/restaurants/anchan-cafe-sukhumvit-49-bangkok</t>
  </si>
  <si>
    <t>Ionic11</t>
  </si>
  <si>
    <t>https://web.hungryhub.com/restaurants/ionic11-bangkok</t>
  </si>
  <si>
    <t>Phor Dee เพราะดี</t>
  </si>
  <si>
    <t>ร้าน เพราะดี Restaurant</t>
  </si>
  <si>
    <t>https://web.hungryhub.com/restaurants/phor-dee-bangkok</t>
  </si>
  <si>
    <t>ALEK Seafood INTL Buffet Fortune Town</t>
  </si>
  <si>
    <t>https://web.hungryhub.com/restaurants/alek-seafood-intl-buffet-fortune-town-bangkok</t>
  </si>
  <si>
    <t>Breeze Restaurant, Tower Club at Lebua</t>
  </si>
  <si>
    <t>บรีซ ทาวเวอร์คลับ เลอบัว</t>
  </si>
  <si>
    <t>https://web.hungryhub.com/restaurants/breeze-restaurant-tower-club-at-lebua-bangkok</t>
  </si>
  <si>
    <t>Peelekhatyai "Lat Phrao71"</t>
  </si>
  <si>
    <t>ครัวพี่เล็กหาดใหญ่ "ลาดพร้าว71"</t>
  </si>
  <si>
    <t>https://web.hungryhub.com/restaurants/peelekhatyai-lat-phrao71-bangkok</t>
  </si>
  <si>
    <t>Surak</t>
  </si>
  <si>
    <t>ซูรัก</t>
  </si>
  <si>
    <t>https://web.hungryhub.com/restaurants/surak-bangkok</t>
  </si>
  <si>
    <t>Babette's The Steakhouse Bangkok</t>
  </si>
  <si>
    <t>บาเบตต์ เดอะ สเต็กเฮ้าส์ กรุงเทพฯ</t>
  </si>
  <si>
    <t>https://web.hungryhub.com/restaurants/babette-s-the-steakhouse-bangkok</t>
  </si>
  <si>
    <t>GON EXPRESS PATTHANAKARN</t>
  </si>
  <si>
    <t>GON EXPRESS พัฒนาการ</t>
  </si>
  <si>
    <t>https://web.hungryhub.com/restaurants/gon-express-patthanakarn-bangkok</t>
  </si>
  <si>
    <t>nahm (One Michelin star)</t>
  </si>
  <si>
    <t>น้ำ (มิชลินสตาร์ 1 ดาว)</t>
  </si>
  <si>
    <t>https://web.hungryhub.com/restaurants/nahm-one-michelin-star-bangkok</t>
  </si>
  <si>
    <t>Ginger Farm Kitchen Silom Edge</t>
  </si>
  <si>
    <t>จินเจอร์ ฟาร์ม คิทเช่น สีลม เอดจ์</t>
  </si>
  <si>
    <t>https://web.hungryhub.com/restaurants/ginger-farm-kitchen-silom-edge-bangkok</t>
  </si>
  <si>
    <t>Pedro Churrascaria and Steakhouse Novotel Bangkok Future Park Rangsit</t>
  </si>
  <si>
    <t>เปโดร สเต็กเฮ้าส์ โนโวเทล กรุงเทพ ฟิวเจอร์พาร์ค รังสิต</t>
  </si>
  <si>
    <t>https://web.hungryhub.com/restaurants/pedro-churrascaria-and-steakhouse-novotel-bangkok-future-park-rangsit</t>
  </si>
  <si>
    <t>Steakhouse, Argentinian</t>
  </si>
  <si>
    <t>Meng Pu Dong Talat Phlu</t>
  </si>
  <si>
    <t>เม้งปูดอง ตลาดพลู</t>
  </si>
  <si>
    <t>https://web.hungryhub.com/restaurants/meng-pu-dong-talat-phlu-bangkok</t>
  </si>
  <si>
    <t>Not Use</t>
  </si>
  <si>
    <t>https://web.hungryhub.com/restaurants/not-use-bangkok-thailand-4656</t>
  </si>
  <si>
    <t>Craft Space Cafe &amp; Eatery</t>
  </si>
  <si>
    <t>https://web.hungryhub.com/restaurants/craft-space-cafe-eatery-bangkok</t>
  </si>
  <si>
    <t>Italian, Fusion</t>
  </si>
  <si>
    <t>Volks Ayutthaya</t>
  </si>
  <si>
    <t>https://web.hungryhub.com/restaurants/volks-ayutthaya-bangkok</t>
  </si>
  <si>
    <t>Shinsoko Omakase</t>
  </si>
  <si>
    <t>https://web.hungryhub.com/restaurants/shinsoko-omakase-bangkok</t>
  </si>
  <si>
    <t>Railway Restaurant at Centara Grand Beach Resort &amp; Villas (Hua Hin)</t>
  </si>
  <si>
    <t>https://web.hungryhub.com/restaurants/railway-restaurant-at-centara-grand-beach-resort-villas-hua-hin</t>
  </si>
  <si>
    <t>International, Italian, Thai, Mediterranean</t>
  </si>
  <si>
    <t>Mareeji Cafe &amp; Casual Dining</t>
  </si>
  <si>
    <t>มรีจิ คาเฟ่ แอนด์ แคชชวล ไดน์นิ่ง</t>
  </si>
  <si>
    <t>https://web.hungryhub.com/restaurants/mareeji-cafe-casual-dining-bangkok</t>
  </si>
  <si>
    <t>Bulwark Ratchapruek</t>
  </si>
  <si>
    <t>บูลวาร์ค ราชพฤกษ์</t>
  </si>
  <si>
    <t>https://web.hungryhub.com/restaurants/bulwark-ratchapruek-bangkok</t>
  </si>
  <si>
    <t>Chao Phraya Pearl</t>
  </si>
  <si>
    <t>เจ้าพระยาเพิร์ล</t>
  </si>
  <si>
    <t>https://web.hungryhub.com/restaurants/chao-phraya-pearl-bangkok</t>
  </si>
  <si>
    <t>Nonthaburi, Sai Mai</t>
  </si>
  <si>
    <t>Huajai Siam Square One (Not Used)</t>
  </si>
  <si>
    <t>หัวใจ  สยามสแควร์วัน (Not Used)</t>
  </si>
  <si>
    <t>https://web.hungryhub.com/restaurants/huajai-siam-square-one-not-used-bangkok</t>
  </si>
  <si>
    <t>หัวใจ  สยามสแควร์วัน</t>
  </si>
  <si>
    <t>Tsunami Suki &amp; Grill Prachachuen</t>
  </si>
  <si>
    <t>สึนามิ สุกี้สายพาน ประชาชื่น</t>
  </si>
  <si>
    <t>https://web.hungryhub.com/restaurants/tsunami-suki-grill-prachachuen-bangkok</t>
  </si>
  <si>
    <t>Merelani Charcoal Grill and Rooftop</t>
  </si>
  <si>
    <t>เมรีลานี่ ชาร์โคล กริลล์ แอนด์ รูฟท็อป</t>
  </si>
  <si>
    <t>https://web.hungryhub.com/restaurants/merelani-charcoal-grill-and-rooftop-bangkok</t>
  </si>
  <si>
    <t>AV izakaya Chaengwattana - Muang Thong</t>
  </si>
  <si>
    <t>เอวี อิซากายะ แจ้งวัฒนะ - เมืองทอง</t>
  </si>
  <si>
    <t>https://web.hungryhub.com/restaurants/av-izakaya-chaengwattana-muang-thong-bangkok</t>
  </si>
  <si>
    <t>RYUDEN izakaya</t>
  </si>
  <si>
    <t>ริวเด็น อิซากายะ</t>
  </si>
  <si>
    <t>https://web.hungryhub.com/restaurants/ryuden-izakaya-bangkok</t>
  </si>
  <si>
    <t>A Bowl of Pasta</t>
  </si>
  <si>
    <t>https://web.hungryhub.com/restaurants/a-bowl-of-pasta-bangkok</t>
  </si>
  <si>
    <t>https://web.hungryhub.com/restaurants/up-above-bar-rooftop-at-the-okura-prestige-bangkok</t>
  </si>
  <si>
    <t>Burn Whale</t>
  </si>
  <si>
    <t>เบิร์น เวล</t>
  </si>
  <si>
    <t>https://web.hungryhub.com/restaurants/burn-whale-bangkok</t>
  </si>
  <si>
    <t>puntarika@hungryhub.com</t>
  </si>
  <si>
    <t>Thai, Japanese, European</t>
  </si>
  <si>
    <t>Tanwa The Food Project</t>
  </si>
  <si>
    <t>ธันวา เดอะ ฟู้ดโปรเจ็ค</t>
  </si>
  <si>
    <t>https://web.hungryhub.com/restaurants/tanwa-the-food-project-bangkok</t>
  </si>
  <si>
    <t>Fusion, French, Japanese, American, Thai</t>
  </si>
  <si>
    <t>Snuggle Huggle</t>
  </si>
  <si>
    <t>https://web.hungryhub.com/restaurants/snuggle-huggle-bangkok</t>
  </si>
  <si>
    <t>House of Kin Centara Ayutthaya (Ayutthaya)</t>
  </si>
  <si>
    <t>เฮาส์ ออฟ กิน เซ็นทารา อยุธยา (อยุธยา)</t>
  </si>
  <si>
    <t>https://web.hungryhub.com/restaurants/house-of-kin-centara-ayutthaya-ayutthaya</t>
  </si>
  <si>
    <t>Thai, Chinese, American</t>
  </si>
  <si>
    <t>Xing Xing Mala Muang Thong</t>
  </si>
  <si>
    <t>ซิงซิงหมาล่า 星星麻辣 เมืองทอง</t>
  </si>
  <si>
    <t>https://web.hungryhub.com/restaurants/xing-xing-mala-muang-thong-bangkok</t>
  </si>
  <si>
    <t>Homeals Cafe&amp;Bistro</t>
  </si>
  <si>
    <t>โฮมมิล คาเฟ่ แอนด์ บริสโทร</t>
  </si>
  <si>
    <t>https://web.hungryhub.com/restaurants/homeals-cafe-bistro-bangkok</t>
  </si>
  <si>
    <t>Thai, Italian, International, Japanese</t>
  </si>
  <si>
    <t>Khrua Ta Suk Lat Phrao 64</t>
  </si>
  <si>
    <t>ครัวตาสุข ลาดพร้าว 64</t>
  </si>
  <si>
    <t>https://web.hungryhub.com/restaurants/khrua-ta-suk-lat-phrao-64-bangkok</t>
  </si>
  <si>
    <t>Manee Me More Gateway Ekamai</t>
  </si>
  <si>
    <t>มานี มี หม้อ เกตเวย์ เอกมัย</t>
  </si>
  <si>
    <t>https://web.hungryhub.com/restaurants/manee-me-more-gateway-ekamai-bangkok</t>
  </si>
  <si>
    <t>Atara Sky Bar &amp; Bistro at Oakwood Hotel &amp; Residence Sri Racha (Chonburi)</t>
  </si>
  <si>
    <t>https://web.hungryhub.com/restaurants/atara-sky-bar-bistro-at-oakwood-hotel-residence-sri-racha-chonburi-pattaya</t>
  </si>
  <si>
    <t>[Not Use] Yamazato</t>
  </si>
  <si>
    <t>https://web.hungryhub.com/restaurants/not-use-yamazato-bangkok</t>
  </si>
  <si>
    <t>Ruedooron Buffet Mala Town in Town</t>
  </si>
  <si>
    <t>ลื้อดูร้อน บุฟเฟต์ หม่าล่าสายพาน ทาวน์อินทาวน์</t>
  </si>
  <si>
    <t>https://web.hungryhub.com/restaurants/ruedooron-buffet-mala-town-in-town-bangkok</t>
  </si>
  <si>
    <t>Ruedooron Buffet Mala Watcharapol</t>
  </si>
  <si>
    <t>ลื้อดูร้อน บุฟเฟต์ หม่าล่าสายพาน วัชรพล</t>
  </si>
  <si>
    <t>https://web.hungryhub.com/restaurants/ruedooron-buffet-mala-watcharapol-bangkok</t>
  </si>
  <si>
    <t>Lincha Hot Pot 临茶火锅</t>
  </si>
  <si>
    <t>สุกี้ลิ้นชา 临茶火锅</t>
  </si>
  <si>
    <t>https://web.hungryhub.com/restaurants/lincha-hot-pot-bangkok</t>
  </si>
  <si>
    <t>O Kome No Aji</t>
  </si>
  <si>
    <t>โอ โคเมะ โนะ อาจิ</t>
  </si>
  <si>
    <t>https://web.hungryhub.com/restaurants/o-kome-no-aji-bangkok</t>
  </si>
  <si>
    <t>Bar Archive</t>
  </si>
  <si>
    <t>บาร์ อาไคร์ฟ</t>
  </si>
  <si>
    <t>https://web.hungryhub.com/restaurants/bar-archive-bangkok</t>
  </si>
  <si>
    <t>Thanamnua</t>
  </si>
  <si>
    <t>ท่าน้ำนัว</t>
  </si>
  <si>
    <t>https://web.hungryhub.com/restaurants/thanamnua-bangkok</t>
  </si>
  <si>
    <t>Long Rao Dim Sum</t>
  </si>
  <si>
    <t>หลงเราติ่มซำ</t>
  </si>
  <si>
    <t>https://web.hungryhub.com/restaurants/long-rao-dim-sum-bangkok</t>
  </si>
  <si>
    <t>Shikiya.bangkok</t>
  </si>
  <si>
    <t>https://web.hungryhub.com/restaurants/shikiya-bangkok</t>
  </si>
  <si>
    <t>Babyccino &amp; Co</t>
  </si>
  <si>
    <t>https://web.hungryhub.com/restaurants/babyccino-co-bangkok</t>
  </si>
  <si>
    <t>Moon Cake Festival 2024 by Gourmet Eats</t>
  </si>
  <si>
    <t>เทศกาลขนมไหว้พระจันทร์ 2024 บาย กูร์เมต์ อีทส์</t>
  </si>
  <si>
    <t>https://web.hungryhub.com/restaurants/moon-cake-festival-2024-by-gourmet-eats-bangkok</t>
  </si>
  <si>
    <t>Lay Low</t>
  </si>
  <si>
    <t>เลย์ โลว์</t>
  </si>
  <si>
    <t>https://web.hungryhub.com/restaurants/lay-low-bangkok</t>
  </si>
  <si>
    <t>Chatuchak, Bang Sue</t>
  </si>
  <si>
    <t>Palanchai BBQ Samyan</t>
  </si>
  <si>
    <t>พลาญชัย บาร์บีคิว สามย่าน</t>
  </si>
  <si>
    <t>https://web.hungryhub.com/restaurants/palanchai-bbq-samyan-bangkok</t>
  </si>
  <si>
    <t>Daesung Grill Korean</t>
  </si>
  <si>
    <t>แดซอง กริลล์</t>
  </si>
  <si>
    <t>https://web.hungryhub.com/restaurants/daesung-grill-korean-bangkok</t>
  </si>
  <si>
    <t>Korean, Japanese, Fusion, Thai</t>
  </si>
  <si>
    <t>Detta Restaurant</t>
  </si>
  <si>
    <t>https://web.hungryhub.com/restaurants/detta-restaurant-bangkok</t>
  </si>
  <si>
    <t>No verse bar</t>
  </si>
  <si>
    <t>โน เวิร์ส บาร์</t>
  </si>
  <si>
    <t>https://web.hungryhub.com/restaurants/no-verse-bar-bangkok</t>
  </si>
  <si>
    <t>Ruedookarn</t>
  </si>
  <si>
    <t>ฤดูกาล</t>
  </si>
  <si>
    <t>https://web.hungryhub.com/restaurants/ruedookarn-bangkok</t>
  </si>
  <si>
    <t>International, Italian, Japanese, Fusion, European, Steakhouse</t>
  </si>
  <si>
    <t>Meng Pu Dong The Walk Ratchapruek</t>
  </si>
  <si>
    <t>เม้งปูดอง เดอะวอล์ค ราชพฤกษ์</t>
  </si>
  <si>
    <t>https://web.hungryhub.com/restaurants/meng-pu-dong-the-walk-ratchapruek-bangkok</t>
  </si>
  <si>
    <t>TBA Rooftop Bar Bangkok</t>
  </si>
  <si>
    <t>ทีบีเอ รูฟท็อป บาร์ กรุงเทพ</t>
  </si>
  <si>
    <t>https://web.hungryhub.com/restaurants/tba-rooftop-bar-bangkok</t>
  </si>
  <si>
    <t>https://web.hungryhub.com/restaurants/hops-brewhouse-bangkok-thailand</t>
  </si>
  <si>
    <t>Aira Hotel Bangkok Staycation</t>
  </si>
  <si>
    <t>ไอรา โฮเทล เเบงคอก สเตเคชั่น</t>
  </si>
  <si>
    <t>https://web.hungryhub.com/restaurants/aira-hotel-bangkok-staycation</t>
  </si>
  <si>
    <t>YANG Korean Contemporary Cuisine</t>
  </si>
  <si>
    <t>https://web.hungryhub.com/restaurants/yang-korean-contemporary-cuisine-bangkok</t>
  </si>
  <si>
    <t>Tsunami-Foodie Bangna</t>
  </si>
  <si>
    <t>สึนามิ สุกี้สายพาน ตลาดFoodie บางนา</t>
  </si>
  <si>
    <t>https://web.hungryhub.com/restaurants/tsunami-foodie-bangna-bangkok</t>
  </si>
  <si>
    <t>The Lost Atlantis at the Secret Beach of Wong Amart</t>
  </si>
  <si>
    <t>เดอะลอสแอตแลนติส แอท เดอะซีเคร็ท บีช ออฟ วงศ์อมาตย์</t>
  </si>
  <si>
    <t>https://web.hungryhub.com/restaurants/the-lost-atlantis-at-the-secret-beach-of-wong-amart-pattaya</t>
  </si>
  <si>
    <t>Fish Corner Bangrak</t>
  </si>
  <si>
    <t>พิช คอร์เนอร์ บางรัก</t>
  </si>
  <si>
    <t>https://web.hungryhub.com/restaurants/fish-corner-bangrak-bangkok</t>
  </si>
  <si>
    <t>Temkum Sushi Pracharat Bamphen</t>
  </si>
  <si>
    <t>เต็มคำ Sushi ประชาราษฎร์บำเพ็ญ</t>
  </si>
  <si>
    <t>https://web.hungryhub.com/restaurants/temkum-sushi-pracharat-bamphen-bangkok</t>
  </si>
  <si>
    <t>Temkum Sushi Ladprao 101</t>
  </si>
  <si>
    <t>เต็มคำ Sushi ลาดพร้าว 101</t>
  </si>
  <si>
    <t>https://web.hungryhub.com/restaurants/temkum-sushi-ladprao-101-bangkok</t>
  </si>
  <si>
    <t>Temkum Sushi Chokchai 4</t>
  </si>
  <si>
    <t>เต็มคำ Sushi โชคชัย 4</t>
  </si>
  <si>
    <t>https://web.hungryhub.com/restaurants/temkum-sushi-chokchai-4-bangkok</t>
  </si>
  <si>
    <t>Temkum Sushi Siam Amazing Park</t>
  </si>
  <si>
    <t>เต็มคำ Sushi สวนสยาม</t>
  </si>
  <si>
    <t>https://web.hungryhub.com/restaurants/temkum-sushi-siam-amazing-park-bangkok</t>
  </si>
  <si>
    <t>Khan Na Yao, Min Buri</t>
  </si>
  <si>
    <t>Leng Hong Rama 2</t>
  </si>
  <si>
    <t>เล่งหงษ์ พระราม 2</t>
  </si>
  <si>
    <t>https://web.hungryhub.com/restaurants/leng-hong-rama-2-bangkok</t>
  </si>
  <si>
    <t>Leng Hong Sukhumvit 62</t>
  </si>
  <si>
    <t>เล่งหงษ์ สุขุมวิท 62</t>
  </si>
  <si>
    <t>https://web.hungryhub.com/restaurants/leng-hong-sukhumvit-62-bangkok</t>
  </si>
  <si>
    <t>Leng Hong Phran Nok Phutthamonthon Sai 4</t>
  </si>
  <si>
    <t>เล่งหงษ์ พรานนก พุทธมณฑลสาย 4</t>
  </si>
  <si>
    <t>https://web.hungryhub.com/restaurants/leng-hong-phran-nok-phutthamonthon-sai-4-bangkok</t>
  </si>
  <si>
    <t>KubPhuket</t>
  </si>
  <si>
    <t>กับภูเก็ต</t>
  </si>
  <si>
    <t>https://web.hungryhub.com/restaurants/kubphuket-bangkok</t>
  </si>
  <si>
    <t>Meng Pu Dong Ari</t>
  </si>
  <si>
    <t>เม้งปูดอง อารีย์</t>
  </si>
  <si>
    <t>https://web.hungryhub.com/restaurants/meng-pu-dong-ari-bangkok</t>
  </si>
  <si>
    <t>Sai 4 CAMP</t>
  </si>
  <si>
    <t>สาย 4 CAMP</t>
  </si>
  <si>
    <t>https://web.hungryhub.com/restaurants/sai-4-camp-bangkok</t>
  </si>
  <si>
    <t>Carbonaro Pasta &amp; Pizza</t>
  </si>
  <si>
    <t>คาร์โบนาโร พาสต้า &amp; พิซซ่า</t>
  </si>
  <si>
    <t>https://web.hungryhub.com/restaurants/carbonaro-pasta-pizza-bangkok</t>
  </si>
  <si>
    <t>Cadence by Dan Bark (One Michelin Star)</t>
  </si>
  <si>
    <t>เคเดนซ์ บาย แดน บาร์ค (มิชลินสตาร์ 1 ดาว)</t>
  </si>
  <si>
    <t>https://web.hungryhub.com/restaurants/cadence-by-dan-bark-one-michelin-star-bangkok</t>
  </si>
  <si>
    <t>American, International, Korean, Thai</t>
  </si>
  <si>
    <t>Wagatomo Izakaya  (not used)</t>
  </si>
  <si>
    <t>วากะโทโมะ อิซากายะ (Not used)</t>
  </si>
  <si>
    <t>https://web.hungryhub.com/restaurants/wagatomo-izakaya-not-used-bangkok</t>
  </si>
  <si>
    <t>Yumleak Pladaklert</t>
  </si>
  <si>
    <t>ยำแหลก ปลาแดกเลิศ</t>
  </si>
  <si>
    <t>https://web.hungryhub.com/restaurants/yumleak-pladaklert-bangkok</t>
  </si>
  <si>
    <t>Flow Dining</t>
  </si>
  <si>
    <t>โฟลว์ไดนิ่ง</t>
  </si>
  <si>
    <t>https://web.hungryhub.com/restaurants/flow-dining-bangkok</t>
  </si>
  <si>
    <t>Gongjin</t>
  </si>
  <si>
    <t>กงจิน</t>
  </si>
  <si>
    <t>https://web.hungryhub.com/restaurants/gongjin-bangkok</t>
  </si>
  <si>
    <t>JiaoFang MALA</t>
  </si>
  <si>
    <t>เจียวฝางหม่าล่า</t>
  </si>
  <si>
    <t>https://web.hungryhub.com/restaurants/jiaofang-mala-bangkok</t>
  </si>
  <si>
    <t>Sathaneemeehoi Huamum Market</t>
  </si>
  <si>
    <t>สถานีมีหอย ตลาดหัวมุม</t>
  </si>
  <si>
    <t>https://web.hungryhub.com/restaurants/sathaneemeehoi-huamum-market-bangkok</t>
  </si>
  <si>
    <t>WORK Sukhumvit</t>
  </si>
  <si>
    <t>https://web.hungryhub.com/restaurants/work-sukhumvit-bangkok</t>
  </si>
  <si>
    <t>Fish Corner China Town</t>
  </si>
  <si>
    <t>พิช คอร์เนอร์ เยาวราช</t>
  </si>
  <si>
    <t>https://web.hungryhub.com/restaurants/fish-corner-china-town-bangkok</t>
  </si>
  <si>
    <t>American, Chinese, Italian, Fusion, Thai</t>
  </si>
  <si>
    <t>Krua Nai Suan</t>
  </si>
  <si>
    <t>ครัวในสวน</t>
  </si>
  <si>
    <t>https://web.hungryhub.com/restaurants/krua-nai-suan-bangkok</t>
  </si>
  <si>
    <t>Khemapanda</t>
  </si>
  <si>
    <t>เขมปัณฑา</t>
  </si>
  <si>
    <t>https://web.hungryhub.com/restaurants/khemapanda-bangkok</t>
  </si>
  <si>
    <t>Long Jim Shabu</t>
  </si>
  <si>
    <t>หลงจิ้ม ชาบู</t>
  </si>
  <si>
    <t>https://web.hungryhub.com/restaurants/long-jim-shabu-bangkok</t>
  </si>
  <si>
    <t>https://web.hungryhub.com/restaurants/not-used-bangkok-thailand-4940</t>
  </si>
  <si>
    <t>Khuntent Mookata</t>
  </si>
  <si>
    <t>คุณเต็นท์ หมูกระทะ</t>
  </si>
  <si>
    <t>https://web.hungryhub.com/restaurants/khuntent-mookata-bangkok</t>
  </si>
  <si>
    <t>Jong Charoen Seafood</t>
  </si>
  <si>
    <t>จงเจริญซีฟู้ดส์</t>
  </si>
  <si>
    <t>https://web.hungryhub.com/restaurants/jong-charoen-seafood-bangkok</t>
  </si>
  <si>
    <t>Brewave Sky Club Robinson Lifestyle Ratchapruek</t>
  </si>
  <si>
    <t>บรูว์เวฟ สกายคลับ โรบินสันไลฟ์สไตล์ ราชพฤกษ์</t>
  </si>
  <si>
    <t>https://web.hungryhub.com/restaurants/brewave-sky-club-robinson-lifestyle-ratchapruek-bangkok</t>
  </si>
  <si>
    <t>Bang Phlat, Nonthaburi</t>
  </si>
  <si>
    <t>European, Chinese, American, Thai</t>
  </si>
  <si>
    <t>SILQ Hotel &amp; Residence Staycation</t>
  </si>
  <si>
    <t>https://web.hungryhub.com/restaurants/silq-hotel-residence-staycation-bangkok</t>
  </si>
  <si>
    <t>Zaap Classic Bantadthong</t>
  </si>
  <si>
    <t>แซ่บ คลาสสิก บรรทัดทอง</t>
  </si>
  <si>
    <t>https://web.hungryhub.com/restaurants/zaap-classic-bantadthong-bangkok</t>
  </si>
  <si>
    <t>Mami Rose - The Goodtime Restaurant</t>
  </si>
  <si>
    <t>https://web.hungryhub.com/restaurants/mami-rose-the-goodtime-restaurant-bangkok</t>
  </si>
  <si>
    <t>International, Italian, French, Japanese, Fusion, American, Mediterranean, European, Steakhouse</t>
  </si>
  <si>
    <t>Thitaree</t>
  </si>
  <si>
    <t>ฐิตารีย์</t>
  </si>
  <si>
    <t>https://web.hungryhub.com/restaurants/thitaree-bangkok</t>
  </si>
  <si>
    <t>Chatuchak, Don Mueang, Bangkok</t>
  </si>
  <si>
    <t>Tales Me More Cafe</t>
  </si>
  <si>
    <t>เทลมีมอร์ คาเฟ่</t>
  </si>
  <si>
    <t>https://web.hungryhub.com/restaurants/tales-me-more-cafe-bangkok</t>
  </si>
  <si>
    <t>Tsunami Suki &amp; Grill Vibhavadi 60</t>
  </si>
  <si>
    <t>สึนามิ สุกี้หมาล่าสายพาน วิภาวดี 60</t>
  </si>
  <si>
    <t>https://web.hungryhub.com/restaurants/tsunami-suki-grill-vibhavadi-60-bangkok</t>
  </si>
  <si>
    <t>Don Mueang, Bang Khen, Bangkok</t>
  </si>
  <si>
    <t>WASHI Robinson Lat Krabang</t>
  </si>
  <si>
    <t>วาชิ โรบินสัน ลาดกระบัง</t>
  </si>
  <si>
    <t>https://web.hungryhub.com/restaurants/washi-robinson-lat-krabang-bangkok</t>
  </si>
  <si>
    <t>WASHI Market Village Suvarnabhumi</t>
  </si>
  <si>
    <t>วาชิ มาร์เก็ตวิลเลจ สุวรรณภูมิ</t>
  </si>
  <si>
    <t>https://web.hungryhub.com/restaurants/washi-market-village-suvarnabhumi-bangkok</t>
  </si>
  <si>
    <t>WASHI Gateway Bangsue</t>
  </si>
  <si>
    <t>วาชิ เกทเวย์ บางซื่อ</t>
  </si>
  <si>
    <t>https://web.hungryhub.com/restaurants/washi-gateway-bangsue-bangkok</t>
  </si>
  <si>
    <t>WASHI Seacon Square Srinagarindra</t>
  </si>
  <si>
    <t>วาชิ ซีคอน ศรีนครินทร์</t>
  </si>
  <si>
    <t>https://web.hungryhub.com/restaurants/washi-seacon-square-srinagarindra-bangkok</t>
  </si>
  <si>
    <t>YuuPot Shabu and Grill  Wayra Ramkhamhaen</t>
  </si>
  <si>
    <t>Meng Pu Dong Klong 2 Lam Luk Ka</t>
  </si>
  <si>
    <t>เม้งปูดอง คลอง 2 ลำลูกกา</t>
  </si>
  <si>
    <t>https://web.hungryhub.com/restaurants/meng-pu-dong-klong-2-lam-luk-ka-bangkok</t>
  </si>
  <si>
    <t>Chimu sushi</t>
  </si>
  <si>
    <t>ชิมุ ซูชิ</t>
  </si>
  <si>
    <t>https://web.hungryhub.com/restaurants/chimu-sushi-bangkok</t>
  </si>
  <si>
    <t>Pangtorr Grill and Garden</t>
  </si>
  <si>
    <t>ปัง ต คอหมูย่าง</t>
  </si>
  <si>
    <t>https://web.hungryhub.com/restaurants/pangtorr-grill-and-garden-bangkok</t>
  </si>
  <si>
    <t>Yoodya Boat Noodle At Workpoint Alley Rangsit</t>
  </si>
  <si>
    <t>ก๋วยเตี๋ยวเรือยุดยา ซอยเวิร์คพอยท์ รังสิต</t>
  </si>
  <si>
    <t>https://web.hungryhub.com/restaurants/yoodya-boat-noodle-at-workpoint-alley-rangsit-bangkok</t>
  </si>
  <si>
    <t>Soofu Hotpot At The Nine Center Rama 9</t>
  </si>
  <si>
    <t>ซูฟู่ ฮอท พอต เดอะไนน์ เซ็นเตอร์ พระราม 9</t>
  </si>
  <si>
    <t>https://web.hungryhub.com/restaurants/soofu-hotpot-at-the-nine-center-rama-9-bangkok</t>
  </si>
  <si>
    <t>Yoodya Boat Noodle Khlong Luang</t>
  </si>
  <si>
    <t>เตี๋ยวเรือยุดยา คลองหลวง</t>
  </si>
  <si>
    <t>https://web.hungryhub.com/restaurants/yoodya-boat-noodle-khlong-luang-bangkok</t>
  </si>
  <si>
    <t>Klong 1</t>
  </si>
  <si>
    <t>Box Office Bar &amp; Café at Prince Theatre Heritage Stay</t>
  </si>
  <si>
    <t>https://web.hungryhub.com/restaurants/box-office-bar-cafe-at-prince-theatre-heritage-stay-bangkok</t>
  </si>
  <si>
    <t>American, International, Fusion</t>
  </si>
  <si>
    <t>Ruay Mitr</t>
  </si>
  <si>
    <t>ข้าวต้มกุ๊ยรวยมิตร</t>
  </si>
  <si>
    <t>https://web.hungryhub.com/restaurants/ruay-mitr-bangkok</t>
  </si>
  <si>
    <t>Meng Pu Dong Marche Thonglor</t>
  </si>
  <si>
    <t>เม้งปูดอง มาร์เช่ ทองหล่อ</t>
  </si>
  <si>
    <t>https://web.hungryhub.com/restaurants/meng-pu-dong-marche-thonglor-bangkok</t>
  </si>
  <si>
    <t>DEMO RESTO FOR TEST</t>
  </si>
  <si>
    <t>https://web.hungryhub.com/restaurants/demo-resto-for-test-bangkok</t>
  </si>
  <si>
    <t>You Hunt We Cook'S Buffet The Mall Life Store Tha Phra</t>
  </si>
  <si>
    <t>https://web.hungryhub.com/restaurants/you-hunt-we-cook-s-buffet-the-mall-life-store-tha-phra-bangkok</t>
  </si>
  <si>
    <t>International, Italian, Fusion, Thai, Steakhouse</t>
  </si>
  <si>
    <t>You Hunt We Cook'S Buffet The Mall Life Store Ngamwongwan</t>
  </si>
  <si>
    <t>https://web.hungryhub.com/restaurants/you-hunt-we-cook-s-buffet-the-mall-life-store-ngamwongwan-bangkok</t>
  </si>
  <si>
    <t>Bang Khen, Nonthaburi</t>
  </si>
  <si>
    <t>You Hunt We Cook'S Buffet The Mall Life Store Bangkae</t>
  </si>
  <si>
    <t>https://web.hungryhub.com/restaurants/you-hunt-we-cook-s-buffet-the-mall-life-store-bangkae-bangkok</t>
  </si>
  <si>
    <t>You Hunt We Cook'S Buffet The Mall Life Store Bangkapi</t>
  </si>
  <si>
    <t>https://web.hungryhub.com/restaurants/you-hunt-we-cook-s-buffet-the-mall-life-store-bangkapi-bangkok</t>
  </si>
  <si>
    <t>Shabu Uud Pen Tor Banthat Thong</t>
  </si>
  <si>
    <t>ชาบูอู๊ดเป็นต่อ บรรทัดทอง</t>
  </si>
  <si>
    <t>https://web.hungryhub.com/restaurants/shabu-uud-pen-tor-banthat-thong-bangkok</t>
  </si>
  <si>
    <t>Nammaejip Samrong</t>
  </si>
  <si>
    <t>นัมแมจิบ สําโรง</t>
  </si>
  <si>
    <t>https://web.hungryhub.com/restaurants/nammaejip-samrong-bangkok</t>
  </si>
  <si>
    <t>Aroiplern Theprak</t>
  </si>
  <si>
    <t>อร่อยเพลิน เทพรักษ์</t>
  </si>
  <si>
    <t>https://web.hungryhub.com/restaurants/aroiplern-theprak-bangkok</t>
  </si>
  <si>
    <t>Aroi Wanghin</t>
  </si>
  <si>
    <t>อร่อยวังหิน</t>
  </si>
  <si>
    <t>https://web.hungryhub.com/restaurants/aroi-wanghin-bangkok</t>
  </si>
  <si>
    <t>Test Singapore</t>
  </si>
  <si>
    <t>https://web.hungryhub.com/restaurants/test-singapore-bangkok</t>
  </si>
  <si>
    <t>WASHI Cosmo Muang Thong Thani</t>
  </si>
  <si>
    <t>วาชิ คอสโม เมืองทองธานี</t>
  </si>
  <si>
    <t>https://web.hungryhub.com/restaurants/washi-cosmo-muang-thong-thani-bangkok</t>
  </si>
  <si>
    <t>Merriver Cafe</t>
  </si>
  <si>
    <t>เมอร์ริเวอร์ คาเฟ่</t>
  </si>
  <si>
    <t>https://web.hungryhub.com/restaurants/merriver-cafe-bangkok</t>
  </si>
  <si>
    <t>โรงแรมเอซซี  พาร์ค สเตเคชั่น</t>
  </si>
  <si>
    <t>Copper Beyond Buffet The Sense Pinklao (31 December 2024)</t>
  </si>
  <si>
    <t>https://web.hungryhub.com/restaurants/copper-beyond-buffet-the-sense-pinklao-31-december-2024-bangkok</t>
  </si>
  <si>
    <t>Whisper Bar &amp; Bistro</t>
  </si>
  <si>
    <t>วิสเปอร์ บาร์ แอนด์ บิสโทร</t>
  </si>
  <si>
    <t>https://web.hungryhub.com/restaurants/whisper-bar-bistro-bangkok</t>
  </si>
  <si>
    <t>Fahprapha At Kalanan Riverside Resort</t>
  </si>
  <si>
    <t>ฟ้าประภา แอท กาลานันท์ ริเวอร์ไซด์ รีสอร์ท</t>
  </si>
  <si>
    <t>https://web.hungryhub.com/restaurants/fahprapha-at-kalanan-riverside-resort-bangkok</t>
  </si>
  <si>
    <t>Leng Hong Ryuho Rama 2</t>
  </si>
  <si>
    <t>เล่งหงษ์ ริวโฮ พระราม 2</t>
  </si>
  <si>
    <t>https://web.hungryhub.com/restaurants/leng-hong-ryuho-rama-2-bangkok</t>
  </si>
  <si>
    <t>Madoka Sumibi Izakaya</t>
  </si>
  <si>
    <t>มาโดกะ ซุมิบิ อิซากายะ</t>
  </si>
  <si>
    <t>https://web.hungryhub.com/restaurants/madoka-sumibi-izakaya-bangkok</t>
  </si>
  <si>
    <t>Flourist Shabu House And Cafe</t>
  </si>
  <si>
    <t>ฟลอริสท์ ชาบู เฮาส์ แอนด์ คาเฟ่</t>
  </si>
  <si>
    <t>https://web.hungryhub.com/restaurants/flourist-shabu-house-and-cafe-bangkok</t>
  </si>
  <si>
    <t>Elder and Better</t>
  </si>
  <si>
    <t>https://web.hungryhub.com/restaurants/elder-and-better-bangkok</t>
  </si>
  <si>
    <t>https://web.hungryhub.com/restaurants/nama-japanese-and-seafood-buffet-bangkok</t>
  </si>
  <si>
    <t>Sane Thai Than</t>
  </si>
  <si>
    <t>เสน่ห์ไทยธัญ</t>
  </si>
  <si>
    <t>https://web.hungryhub.com/restaurants/sane-thai-than-bangkok</t>
  </si>
  <si>
    <t>Kai Loo Lom</t>
  </si>
  <si>
    <t>ไก่ลู่ลม</t>
  </si>
  <si>
    <t>https://web.hungryhub.com/restaurants/kai-loo-lom-bangkok</t>
  </si>
  <si>
    <t>Dekjammam</t>
  </si>
  <si>
    <t>เด็กจ้ำม่ำ</t>
  </si>
  <si>
    <t>https://web.hungryhub.com/restaurants/dekjammam-bangkok</t>
  </si>
  <si>
    <t>Pathum Wan, Sathon</t>
  </si>
  <si>
    <t>Thai, Chinese, Japanese, Korean</t>
  </si>
  <si>
    <t>https://web.hungryhub.com/restaurants/kuma-no-yakitori-bangkok</t>
  </si>
  <si>
    <t>Sushi Hiro Shabu Buffet Central Bangna</t>
  </si>
  <si>
    <t>ซูชิ ฮิโระ ชาบู บุฟเฟต์ เซ็นทรัล บางนา</t>
  </si>
  <si>
    <t>https://web.hungryhub.com/restaurants/sushi-hiro-shabu-buffet-central-bangna-bangkok</t>
  </si>
  <si>
    <t>naguya resto en</t>
  </si>
  <si>
    <t>https://web.hungryhub.com/restaurants/naguya-resto-en-bangkok</t>
  </si>
  <si>
    <t>Nuasiam Ratchada 36</t>
  </si>
  <si>
    <t>นัวสยาม ซอยรัชดาภิเษก 36</t>
  </si>
  <si>
    <t>https://web.hungryhub.com/restaurants/nuasiam-ratchada-36-bangkok</t>
  </si>
  <si>
    <t>Indonesian Resto</t>
  </si>
  <si>
    <t>https://web.hungryhub.com/restaurants/indonesian-resto-bangkok</t>
  </si>
  <si>
    <t>Test Account Singapore (not used)</t>
  </si>
  <si>
    <t>https://web.hungryhub.com/restaurants/test-account-singapore-not-used</t>
  </si>
  <si>
    <t>Alexandra, West Coast</t>
  </si>
  <si>
    <t>Imbue (Michelin Guide)</t>
  </si>
  <si>
    <t>https://web.hungryhub.com/restaurants/imbue-michelin-guide-singapore</t>
  </si>
  <si>
    <t>Marina Bay, Outram, Tanjong Pagar</t>
  </si>
  <si>
    <t>House of Chiangmai</t>
  </si>
  <si>
    <t>เฮือนเชียงใหม่</t>
  </si>
  <si>
    <t>https://web.hungryhub.com/restaurants/house-of-chiangmai-bangkok</t>
  </si>
  <si>
    <t>Yoodya Boat Noodle Phanan Choeng (Ayutthaya)</t>
  </si>
  <si>
    <t>ก๋วยเตี๋ยวเรือยุดยา พนัญเชิง (อยุธยา)</t>
  </si>
  <si>
    <t>https://web.hungryhub.com/restaurants/yoodya-boat-noodle-phanan-choeng-ayutthaya</t>
  </si>
  <si>
    <t>El Rincón del Sabor</t>
  </si>
  <si>
    <t>https://web.hungryhub.com/restaurants/el-rincon-del-sabor-singapore</t>
  </si>
  <si>
    <t>Thong Nua Kao Premium Thai BBQ Thong Lo</t>
  </si>
  <si>
    <t>ทองเนื้อเก้า Premium Thai BBQ ทองหล่อ</t>
  </si>
  <si>
    <t>https://web.hungryhub.com/restaurants/thong-nua-kao-premium-thai-bbq-thong-lo-bangkok</t>
  </si>
  <si>
    <t>Fuku Intown Siam Digital Gateway</t>
  </si>
  <si>
    <t>ฟุกุ อินทาวน์ สยาม ดิจิตอล เกตเวย์</t>
  </si>
  <si>
    <t>https://web.hungryhub.com/restaurants/fuku-intown-siam-digital-gateway-bangkok</t>
  </si>
  <si>
    <t>Fuku Intown HomePro Ekkamai-Ramintra Expressway</t>
  </si>
  <si>
    <t>ฟุกุ อินทาวน์ โฮมโปร เลียบด่วนเอกมัย-รามอินทรา</t>
  </si>
  <si>
    <t>https://web.hungryhub.com/restaurants/fuku-intown-homepro-ekkamai-ramintra-expressway-bangkok</t>
  </si>
  <si>
    <t>Fuku Intown Gateway Bang Sue</t>
  </si>
  <si>
    <t>ฟุกุ อินทาวน์ เกตเวย์ บางซื่อ</t>
  </si>
  <si>
    <t>https://web.hungryhub.com/restaurants/fuku-intown-gateway-bang-sue-bangkok</t>
  </si>
  <si>
    <t>Fuku Intown Charoen Nakhon</t>
  </si>
  <si>
    <t>ฟุกุ อินทาวน์ เจริญนคร</t>
  </si>
  <si>
    <t>https://web.hungryhub.com/restaurants/fuku-intown-charoen-nakhon-bangkok</t>
  </si>
  <si>
    <t>Suki Nihao Nonthaburi Bridge</t>
  </si>
  <si>
    <t>สุกี้หนีห่าว สะพานนวลฉวี</t>
  </si>
  <si>
    <t>https://web.hungryhub.com/restaurants/suki-nihao-nonthaburi-bridge-bangkok</t>
  </si>
  <si>
    <t>Mookrata MahaNakhon Camping Prawet</t>
  </si>
  <si>
    <t>หมูกระทะ มหานคร แคมป์ปิ้ง ประเวศ</t>
  </si>
  <si>
    <t>https://web.hungryhub.com/restaurants/mookrata-mahanakhon-camping-prawet-bangkok</t>
  </si>
  <si>
    <t>Mookrata MahaNakhon Camping Srinagarindra</t>
  </si>
  <si>
    <t>หมูกระทะ มหานคร แคมป์ปิ้ง ศรีนครินทร์</t>
  </si>
  <si>
    <t>https://web.hungryhub.com/restaurants/mookrata-mahanakhon-camping-srinagarindra-bangkok</t>
  </si>
  <si>
    <t>Laem Charoen Nirvana Porch Krungthep Kreetha</t>
  </si>
  <si>
    <t>แหลมเจริญ ซีฟู้ด เนอวานา พอร์ช กรุงเทพกรีฑา</t>
  </si>
  <si>
    <t>https://web.hungryhub.com/restaurants/laem-charoen-nirvana-porch-krungthep-kreetha-bangkok</t>
  </si>
  <si>
    <t>HIDDEN GEM FOOD FESTIVAL : HIDDEN GEM OF ARTISANS</t>
  </si>
  <si>
    <t>https://web.hungryhub.com/restaurants/hidden-gem-food-festival-hidden-gem-of-artisans-bangkok</t>
  </si>
  <si>
    <t>Meng Pu Dong Bypass Mueang Non</t>
  </si>
  <si>
    <t>เม้งปูดอง เลี่ยงเมืองนนท์</t>
  </si>
  <si>
    <t>https://web.hungryhub.com/restaurants/meng-pu-dong-bypass-mueang-non-nonthaburi</t>
  </si>
  <si>
    <t>About Beef Lava Grill (Reservation)</t>
  </si>
  <si>
    <t>อะเบาท์บีฟ ลาวา กริล (Reservation)</t>
  </si>
  <si>
    <t>https://web.hungryhub.com/restaurants/about-beef-lava-grill-reservation-bangkok</t>
  </si>
  <si>
    <t>Khaba Shabu Suki &amp; Dim Sum Buffet Asoke Montri</t>
  </si>
  <si>
    <t>คาบา ชาบู สุกี้ &amp; ติ่มซำ บุฟเฟ่ต์ อโศกมนตรี</t>
  </si>
  <si>
    <t>https://web.hungryhub.com/restaurants/khaba-shabu-suki-dim-sum-buffet-asoke-montri-bangkok</t>
  </si>
  <si>
    <t>Din Daeng, Khlong Toei, Watthana, Bangkok</t>
  </si>
  <si>
    <t>Thai, Chinese, Japanese</t>
  </si>
  <si>
    <t>Manee's Cafe&amp;Bistro</t>
  </si>
  <si>
    <t>https://web.hungryhub.com/restaurants/manee-s-cafe-bistro-bangkok</t>
  </si>
  <si>
    <t>Japanese, Fusion, European</t>
  </si>
  <si>
    <t>https://web.hungryhub.com/restaurants/wild-blaze-steakhouse-singapore</t>
  </si>
  <si>
    <t>Chinatown, Tanjong Pagar</t>
  </si>
  <si>
    <t>American, French, European</t>
  </si>
  <si>
    <t>El Chido at Pullman Singapore Hill Street</t>
  </si>
  <si>
    <t>https://web.hungryhub.com/restaurants/el-chido-at-pullman-singapore-hill-street</t>
  </si>
  <si>
    <t>City Hall, Clarke Quay</t>
  </si>
  <si>
    <t>MOGA at Pullman Singapore Hill Street</t>
  </si>
  <si>
    <t>https://web.hungryhub.com/restaurants/moga-at-pullman-singapore-hill-street</t>
  </si>
  <si>
    <t>Madison's at Pullman Singapore Hill Street</t>
  </si>
  <si>
    <t>https://web.hungryhub.com/restaurants/madison-s-at-pullman-singapore-hill-street</t>
  </si>
  <si>
    <t>Midori Sushi Plus Mall</t>
  </si>
  <si>
    <t>มิโดริ ซูชิ พลัสมอลล์</t>
  </si>
  <si>
    <t>https://web.hungryhub.com/restaurants/midori-sushi-plus-mall-bangkok</t>
  </si>
  <si>
    <t>Midori Sushi Rama 2</t>
  </si>
  <si>
    <t>มิโดริ ซูชิ พระราม 2</t>
  </si>
  <si>
    <t>https://web.hungryhub.com/restaurants/midori-sushi-rama-2-bangkok</t>
  </si>
  <si>
    <t>Shizen Shabu Index Living Mall Chaiyaphruek</t>
  </si>
  <si>
    <t>ชิเซน ชาบู อินเด็กซ์ ลิฟวิ่งมอลล์ ชัยพฤกษ์</t>
  </si>
  <si>
    <t>https://web.hungryhub.com/restaurants/shizen-shabu-index-living-mall-chaiyaphruek-bangkok</t>
  </si>
  <si>
    <t>Shizen Shabu Siam Square One (5th Floor)</t>
  </si>
  <si>
    <t>ชิเซน ชาบู สยามสแควร์วัน ชั้น 5</t>
  </si>
  <si>
    <t>https://web.hungryhub.com/restaurants/shizen-shabu-siam-square-one-5th-floor-bangkok</t>
  </si>
  <si>
    <t>Shizen Shabu Ekkamai</t>
  </si>
  <si>
    <t>ชิเซน ชาบู เอกมัย</t>
  </si>
  <si>
    <t>https://web.hungryhub.com/restaurants/shizen-shabu-ekkamai-bangkok</t>
  </si>
  <si>
    <t>Shizen Shabu Terminal 21 Rama 3</t>
  </si>
  <si>
    <t>ชิเซน ชาบู เทอร์มินอล 21 พระราม 3</t>
  </si>
  <si>
    <t>https://web.hungryhub.com/restaurants/shizen-shabu-terminal-21-rama-3-bangkok</t>
  </si>
  <si>
    <t>Shizen Shabu Little Walk Krungthep Kritha</t>
  </si>
  <si>
    <t>ชิเซน ชาบู ลิตเติ้ลวอล์ค กรุงเทพ-กรีฑา</t>
  </si>
  <si>
    <t>https://web.hungryhub.com/restaurants/shizen-shabu-little-walk-krungthep-kritha-bangkok</t>
  </si>
  <si>
    <t>Shizen Shabu Fashion island</t>
  </si>
  <si>
    <t>ชิเซน ชาบู แฟชั่นไอส์แลนด์</t>
  </si>
  <si>
    <t>https://web.hungryhub.com/restaurants/shizen-shabu-fashion-island-bangkok</t>
  </si>
  <si>
    <t>Shizen Yakiniku Future Park Rangsit</t>
  </si>
  <si>
    <t>ชิเซน ยากินิกุ ฟิวเจอร์พาร์ครังสิต</t>
  </si>
  <si>
    <t>https://web.hungryhub.com/restaurants/shizen-yakiniku-future-park-rangsit-bangkok</t>
  </si>
  <si>
    <t>Shizen Shabu &amp; Yakiniku Homepro Bang Na</t>
  </si>
  <si>
    <t>ชิเซน ชาบู &amp; ยากินิกุ โฮมโปรบางนา</t>
  </si>
  <si>
    <t>https://web.hungryhub.com/restaurants/shizen-shabu-yakiniku-homepro-bang-na-bangkok</t>
  </si>
  <si>
    <t>Shizen Shabu &amp; Yakiniku Lotus's North Ratchaphruek</t>
  </si>
  <si>
    <t>ชิเซน ชาบู &amp; ยากินิกุ โลตัส นอร์ธ ราชพฤกษ์</t>
  </si>
  <si>
    <t>https://web.hungryhub.com/restaurants/shizen-shabu-yakiniku-lotus-s-north-ratchaphruek-bangkok</t>
  </si>
  <si>
    <t>Vetmon Cafe</t>
  </si>
  <si>
    <t>เวทย์มนต์ คาเฟ่</t>
  </si>
  <si>
    <t>https://web.hungryhub.com/restaurants/vetmon-cafe-bangkok</t>
  </si>
  <si>
    <t>Thaiquet Southern Thai Restaurant</t>
  </si>
  <si>
    <t>https://web.hungryhub.com/restaurants/thaiquet-southern-thai-restaurant-singapore</t>
  </si>
  <si>
    <t>https://web.hungryhub.com/restaurants/sabu-yakiniku-bangkok-thailand</t>
  </si>
  <si>
    <t>Fak Marum Pathum Thani</t>
  </si>
  <si>
    <t>ฝากมารุม ปทุมธานี</t>
  </si>
  <si>
    <t>https://web.hungryhub.com/restaurants/fak-marum-pathum-thani</t>
  </si>
  <si>
    <t>Xufu Mookrata</t>
  </si>
  <si>
    <t>อู้ฟู่ หมูกระทะ</t>
  </si>
  <si>
    <t>https://web.hungryhub.com/restaurants/xufu-mookrata-bangkok</t>
  </si>
  <si>
    <t>Ros charoen by Kuang seafood (Pattaya)</t>
  </si>
  <si>
    <t>รสเจริญ บาย กวงซีฟู๊ต (พัทยา)</t>
  </si>
  <si>
    <t>https://web.hungryhub.com/restaurants/ros-charoen-by-kuang-seafood-pattaya</t>
  </si>
  <si>
    <t>Jobteeyum Daenneramit</t>
  </si>
  <si>
    <t>จบที่ยำ แดนเนรมิต</t>
  </si>
  <si>
    <t>https://web.hungryhub.com/restaurants/jobteeyum-daenneramit-bangkok</t>
  </si>
  <si>
    <t>Moopla-ra Lover</t>
  </si>
  <si>
    <t>หมูปลาร้า เลิฟเวอร์</t>
  </si>
  <si>
    <t>https://web.hungryhub.com/restaurants/moopla-ra-lover-bangkok</t>
  </si>
  <si>
    <t>จูบัง พรีเมี่ยม เอจ บาร์บีคิว บางขุนนนท์</t>
  </si>
  <si>
    <t>https://web.hungryhub.com/restaurants/jubang-premium-aged-bbq-bangkhunnon-bangkok</t>
  </si>
  <si>
    <t>JAG (One Michelin Star 2023)</t>
  </si>
  <si>
    <t>https://web.hungryhub.com/restaurants/jag-one-michelin-star-2023-singapore</t>
  </si>
  <si>
    <t>Jobteeyum Central Embassy</t>
  </si>
  <si>
    <t>จบที่ยำ เซ็นทรัล เอ็มบาสซี</t>
  </si>
  <si>
    <t>https://web.hungryhub.com/restaurants/jobteeyum-central-embassy-bangkok</t>
  </si>
  <si>
    <t>Sri Kamin Rama 9</t>
  </si>
  <si>
    <t>ศรี ขมิ้น พระราม 9</t>
  </si>
  <si>
    <t>https://web.hungryhub.com/restaurants/sri-kamin-rama-9-bangkok</t>
  </si>
  <si>
    <t>PinUp Café (Hua Hin)</t>
  </si>
  <si>
    <t>พินอัพ คาเฟ่ (หัวหิน)</t>
  </si>
  <si>
    <t>https://web.hungryhub.com/restaurants/pinup-cafe-hua-hin</t>
  </si>
  <si>
    <t>European, International, Fusion, Thai, Thai Isaan, Thai Northern, Steakhouse</t>
  </si>
  <si>
    <t>Korean, Thai</t>
  </si>
  <si>
    <t>Laem Charoen Seafood Central Phitsanulok</t>
  </si>
  <si>
    <t>แหลมเจริญ ซีฟู้ด เซ็นทรัลพิษณุโลก</t>
  </si>
  <si>
    <t>https://web.hungryhub.com/restaurants/laem-charoen-seafood-central-phitsanulok-bangkok</t>
  </si>
  <si>
    <t>Laem Charoen Seafood Sand Haus (Mengjai)</t>
  </si>
  <si>
    <t>แหลมเจริญ ซีฟู้ด แซนด์เฮาส์ (เหม่งจ๋าย)</t>
  </si>
  <si>
    <t>https://web.hungryhub.com/restaurants/laem-charoen-seafood-sand-haus-mengjai-bangkok</t>
  </si>
  <si>
    <t>Broccoli Revolution (Duplicate)</t>
  </si>
  <si>
    <t>บรอกโคลี เรฟโวลูชั่น (Duplicate)</t>
  </si>
  <si>
    <t>https://web.hungryhub.com/restaurants/broccoli-revolution-duplicate-bangkok</t>
  </si>
  <si>
    <t>Yoodya Boat Noodle Asia Road, inbound, km. 8 (Ayutthaya)</t>
  </si>
  <si>
    <t>ก๋วยเตี๋ยวเรือยุดยา ถนนสายเอเชีย ขาเข้า กม.8 (อยุธยา)</t>
  </si>
  <si>
    <t>https://web.hungryhub.com/restaurants/yoodya-boat-noodle-asia-road-inbound-km-8-ayutthaya-bangkok</t>
  </si>
  <si>
    <t>silverlake wine &amp; grill</t>
  </si>
  <si>
    <t>ซิลเวอร์เลคไวน์แอนด์กริลล์</t>
  </si>
  <si>
    <t>https://web.hungryhub.com/restaurants/silverlake-wine-grill-bangkok</t>
  </si>
  <si>
    <t>Evoke Bistro and Bar</t>
  </si>
  <si>
    <t>https://web.hungryhub.com/restaurants/evoke-bistro-and-bar-bangkok</t>
  </si>
  <si>
    <t>Mustmeat.bkk Silom</t>
  </si>
  <si>
    <t>https://web.hungryhub.com/restaurants/mustmeat-bkk-silom-bangkok</t>
  </si>
  <si>
    <t>Hayha Shabu Grill Surin</t>
  </si>
  <si>
    <t>เฮฮา ชาบูกริลล์</t>
  </si>
  <si>
    <t>https://web.hungryhub.com/restaurants/hayha-shabu-grill-surin-bangkok</t>
  </si>
  <si>
    <t>SG Demo Account</t>
  </si>
  <si>
    <t>https://web.hungryhub.com/restaurants/sg-demo-account-singapore</t>
  </si>
  <si>
    <t>Alexandra</t>
  </si>
  <si>
    <t>palang kuiworld</t>
  </si>
  <si>
    <t>พาแลง กูยเวิร์ล</t>
  </si>
  <si>
    <t>https://web.hungryhub.com/restaurants/palang-kuiworld-bangkok</t>
  </si>
  <si>
    <t>Nuaniyom</t>
  </si>
  <si>
    <t>นัวนิยม</t>
  </si>
  <si>
    <t>https://web.hungryhub.com/restaurants/nuaniyom-bangkok</t>
  </si>
  <si>
    <t>Sathon, Bang Rak, Bangkok</t>
  </si>
  <si>
    <t>Shanglao</t>
  </si>
  <si>
    <t>ซ่างเลา</t>
  </si>
  <si>
    <t>https://web.hungryhub.com/restaurants/shanglao-bangkok</t>
  </si>
  <si>
    <t>Casa Lapin Little Walk (Krungthep Kritha)</t>
  </si>
  <si>
    <t>คาซ่า ลาแปง ลิตเติ้ล วอล์ค (กรุงเทพกรีฑา)</t>
  </si>
  <si>
    <t>https://web.hungryhub.com/restaurants/casa-lapin-little-walk-krungthep-kritha-bangkok</t>
  </si>
  <si>
    <t>Frankie's Rooftop</t>
  </si>
  <si>
    <t>https://web.hungryhub.com/restaurants/frankie-s-rooftop-bangkok</t>
  </si>
  <si>
    <t>Chim-Yum Bangna</t>
  </si>
  <si>
    <t>ชิม-ยำ บางนา</t>
  </si>
  <si>
    <t>https://web.hungryhub.com/restaurants/chim-yum-bangna-bangkok</t>
  </si>
  <si>
    <t>Bang Na, Prawet, Bangkok</t>
  </si>
  <si>
    <t>Republic Bar At The Ritz-Carlton, Millenia Singapore</t>
  </si>
  <si>
    <t>https://web.hungryhub.com/restaurants/republic-bar-at-the-ritz-carlton-millenia-singapore</t>
  </si>
  <si>
    <t>American, Singaporean</t>
  </si>
  <si>
    <t>Caesa Delicious</t>
  </si>
  <si>
    <t>https://web.hungryhub.com/restaurants/caesa-delicious-bangkok</t>
  </si>
  <si>
    <t>Hao Chi Kitchen At Cassia Rama 9</t>
  </si>
  <si>
    <t>ห่าว ชี คิทเช่น แอท คาสเซีย พระราม 9</t>
  </si>
  <si>
    <t>https://web.hungryhub.com/restaurants/hao-chi-kitchen-at-cassia-rama-9-bangkok</t>
  </si>
  <si>
    <t>Chinese, American, Thai</t>
  </si>
  <si>
    <t>Lanrotchat Banthatthong</t>
  </si>
  <si>
    <t>ล้านรสชาติ บรรทัดทอง</t>
  </si>
  <si>
    <t>https://web.hungryhub.com/restaurants/lanrotchat-banthatthong-bangkok</t>
  </si>
  <si>
    <t>The St. Regis Bar</t>
  </si>
  <si>
    <t>https://web.hungryhub.com/restaurants/the-st-regis-bar-singapore</t>
  </si>
  <si>
    <t>Sushi Hiro Shabu Buffet Riverside Plaza</t>
  </si>
  <si>
    <t>ซูชิ ฮิโระ ชาบู บุฟเฟต์ ริเวอร์ไซด์ พลาซ่า</t>
  </si>
  <si>
    <t>https://web.hungryhub.com/restaurants/sushi-hiro-shabu-buffet-riverside-plaza-bangkok</t>
  </si>
  <si>
    <t>https://web.hungryhub.com/restaurants/oh-ho-thai-bbq-singapore</t>
  </si>
  <si>
    <t>Ani Shabu (Chonburi)</t>
  </si>
  <si>
    <t>อานิ ชาบู (ชลบุรี)</t>
  </si>
  <si>
    <t>https://web.hungryhub.com/restaurants/ani-shabu-chonburi-pattaya</t>
  </si>
  <si>
    <t>La Lupita at Holiday Inn Bangkok Silom</t>
  </si>
  <si>
    <t>ลา ลูปิต้า แอท ฮอลิเดย์ อินน์ กรุงเทพฯ สีลม</t>
  </si>
  <si>
    <t>https://web.hungryhub.com/restaurants/la-lupita-at-holiday-inn-bangkok-silom</t>
  </si>
  <si>
    <t>Tamaya Omakase</t>
  </si>
  <si>
    <t>https://web.hungryhub.com/restaurants/tamaya-omakase-bangkok</t>
  </si>
  <si>
    <t>เพนท์เฮ้าส์ บาร์ +  กริล รูฟท็อป แอท พาร์ค ไฮแอท กรุงเทพ (ชั้น 36)</t>
  </si>
  <si>
    <t>Passionrista Coffee &amp; Crêpes</t>
  </si>
  <si>
    <t>ชิม แฟ กัน</t>
  </si>
  <si>
    <t>https://web.hungryhub.com/restaurants/passionrista-coffee-crepes-bangkok</t>
  </si>
  <si>
    <t>Xia Mi Hao Liao (虾觅好料)</t>
  </si>
  <si>
    <t>https://web.hungryhub.com/restaurants/xia-mi-hao-liao-singapore</t>
  </si>
  <si>
    <t>Marayart Thai Cuisine</t>
  </si>
  <si>
    <t>มารยาตร์ ไทยคูซีน</t>
  </si>
  <si>
    <t>https://web.hungryhub.com/restaurants/marayart-thai-cuisine-bangkok</t>
  </si>
  <si>
    <t>Fi Woodfire Thai ไฟ | Thai Restaurant Orchard | Shaw Centre</t>
  </si>
  <si>
    <t>https://web.hungryhub.com/restaurants/fi-woodfire-thai-thai-restaurant-orchard-shaw-centre-singapore</t>
  </si>
  <si>
    <t>(DO NOT USE) The Living Room at Sheraton Grande Sukhumvit A Luxury Collection Hotel</t>
  </si>
  <si>
    <t>https://web.hungryhub.com/restaurants/do-not-use-the-living-room-at-sheraton-grande-sukhumvit-a-luxury-collection-hotel-bangkok</t>
  </si>
  <si>
    <t>Papassorn Sweet &amp; Bistro</t>
  </si>
  <si>
    <t>ปภัสสร สวีท แอนด์ บิสโทร</t>
  </si>
  <si>
    <t>https://web.hungryhub.com/restaurants/papassorn-sweet-bistro-bangkok</t>
  </si>
  <si>
    <t>Fighto Yakiniku Highball &amp; Sake Bar</t>
  </si>
  <si>
    <t>https://web.hungryhub.com/restaurants/fighto-yakiniku-highball-sake-bar-bangkok</t>
  </si>
  <si>
    <t>Xi An Yiam  Banthat Thong</t>
  </si>
  <si>
    <t>Maguro Samurai</t>
  </si>
  <si>
    <t>https://web.hungryhub.com/restaurants/maguro-samurai-singapore</t>
  </si>
  <si>
    <t>Ichi</t>
  </si>
  <si>
    <t>https://web.hungryhub.com/restaurants/ichi-singapore</t>
  </si>
  <si>
    <t>KAN SUSHI Robertson Quay</t>
  </si>
  <si>
    <t>https://web.hungryhub.com/restaurants/kan-sushi-robertson-quay-singapore-singapore</t>
  </si>
  <si>
    <t>Hungry Hub Subscription Voucher</t>
  </si>
  <si>
    <t>https://web.hungryhub.com/restaurants/hungry-hub-subscription-voucher-bangkok</t>
  </si>
  <si>
    <t>Special July</t>
  </si>
  <si>
    <t>HH11th</t>
  </si>
  <si>
    <t>Special July, International</t>
  </si>
  <si>
    <t>Brewave at Gaysorn Amarin</t>
  </si>
  <si>
    <t>บรูเวฟ เกษรอมรินทร์</t>
  </si>
  <si>
    <t>https://web.hungryhub.com/restaurants/brewave-at-gaysorn-amarin-bangkok</t>
  </si>
  <si>
    <t>Fusion, Thai, European, Steakhouse</t>
  </si>
  <si>
    <t>1010 Wine Bar &amp; Restaurant</t>
  </si>
  <si>
    <t>1010 ไวน์ บาร์ &amp; เรสเตอร์รอง</t>
  </si>
  <si>
    <t>https://web.hungryhub.com/restaurants/1010-wine-bar-restaurant-bangkok</t>
  </si>
  <si>
    <t>Italian, French, International, Mediterranean, European</t>
  </si>
  <si>
    <t>Veganerie Concept (do not use)</t>
  </si>
  <si>
    <t>https://web.hungryhub.com/restaurants/veganerie-concept-do-not-use-bangkok</t>
  </si>
  <si>
    <t>Oranji Boat Noodle</t>
  </si>
  <si>
    <t>ก๋วยเตี๋ยวเรือ ฤ by โอเรนจิ</t>
  </si>
  <si>
    <t>https://web.hungryhub.com/restaurants/oranji-boat-noodle-bangkok</t>
  </si>
  <si>
    <t>Steakhouse, Italian, International, Fusion, American, Thai</t>
  </si>
  <si>
    <t>LeVeL33 Craft-Brewery Restaurant &amp; Lounge Test</t>
  </si>
  <si>
    <t>https://web.hungryhub.com/restaurants/level33-craft-brewery-restaurant-lounge-test-singapore</t>
  </si>
  <si>
    <t>Gusto Bangna</t>
  </si>
  <si>
    <t>กัสโต้บางนา</t>
  </si>
  <si>
    <t>https://web.hungryhub.com/restaurants/gusto-bangna-bangkok</t>
  </si>
  <si>
    <t>Fusion, Japanese, Thai Isaan, European</t>
  </si>
  <si>
    <t>Rosprod Central Rama 2</t>
  </si>
  <si>
    <t>รสโปรด เซ็นทรัล พระราม2</t>
  </si>
  <si>
    <t>https://web.hungryhub.com/restaurants/rosprod-central-rama-2-bangkok</t>
  </si>
  <si>
    <t>RARIN : BKK Riverside Venue Staycation</t>
  </si>
  <si>
    <t>ลลิน ริเวอร์ไซด์ เวนิว สเตเคชั่น</t>
  </si>
  <si>
    <t>https://web.hungryhub.com/restaurants/rarin-bkk-riverside-venue-staycation-bangkok</t>
  </si>
  <si>
    <t>NJ Shabu Shabu BKK</t>
  </si>
  <si>
    <t>เอ็นเจ ชาบู ชาบู กทม</t>
  </si>
  <si>
    <t>https://web.hungryhub.com/restaurants/nj-shabu-shabu-bkk-bangkok</t>
  </si>
  <si>
    <t>Bimbo Mediterranean Restaurant &amp; Bar</t>
  </si>
  <si>
    <t>บิมโบ เมดิเตอร์เรเนียน</t>
  </si>
  <si>
    <t>https://web.hungryhub.com/restaurants/bimbo-mediterranean-restaurant-bar-bangkok</t>
  </si>
  <si>
    <t>may@hungryhub.com</t>
  </si>
  <si>
    <t>Mediterranean, French, International, American, European</t>
  </si>
  <si>
    <t>Ginggai Huai Khwang</t>
  </si>
  <si>
    <t>กิ่งไก่ สาขา ห้วยขวาง</t>
  </si>
  <si>
    <t>https://web.hungryhub.com/restaurants/ginggai-huai-khwang-bangkok</t>
  </si>
  <si>
    <t>https://web.hungryhub.com/restaurants/krua-phra-khanong-bangkok-thailand</t>
  </si>
  <si>
    <t>Zanzibar</t>
  </si>
  <si>
    <t>แซนซิบาร์</t>
  </si>
  <si>
    <t>https://web.hungryhub.com/restaurants/zanzibar-bangkok</t>
  </si>
  <si>
    <t>Durian Paradise Buffet at Phenix Pratunam</t>
  </si>
  <si>
    <t>https://web.hungryhub.com/restaurants/durian-paradise-buffet-at-phenix-pratunam-bangkok</t>
  </si>
  <si>
    <t>บาร์ราคูด้า สกาย กาล่า  โรงแรมอคารา พัทยา</t>
  </si>
  <si>
    <t>Praya Kitchen @Marriott Hotel The Surawongse (Not Used)</t>
  </si>
  <si>
    <t>พระยา คิทเช่น (Not Used)</t>
  </si>
  <si>
    <t>https://web.hungryhub.com/restaurants/praya-kitchen-marriott-hotel-the-surawongse-not-used-bangkok</t>
  </si>
  <si>
    <t>Rosleela Eastern Thai Cuisine Bangsaen (Chonburi)</t>
  </si>
  <si>
    <t>รสลีลา บางแสน</t>
  </si>
  <si>
    <t>https://web.hungryhub.com/restaurants/rosleela-eastern-thai-cuisine-bangsaen-chonburi-bangkok</t>
  </si>
  <si>
    <t>SEA SALT Bang Phra (Chon Buri)</t>
  </si>
  <si>
    <t>ซี ซอลท์ บางพระ (ชลบุรี)</t>
  </si>
  <si>
    <t>https://web.hungryhub.com/restaurants/sea-salt-bang-phra-chon-buri-chonburi</t>
  </si>
  <si>
    <t>Rosleela Eastern Thai Cuisine (Rayong)</t>
  </si>
  <si>
    <t>รสลีลา (ระยอง)</t>
  </si>
  <si>
    <t>https://web.hungryhub.com/restaurants/rosleela-eastern-thai-cuisine-rayong-bangkok</t>
  </si>
  <si>
    <t>Sakon Thai Village At The Seletar Mall</t>
  </si>
  <si>
    <t>https://web.hungryhub.com/restaurants/sakon-thai-village-at-the-seletar-mall-singapore</t>
  </si>
  <si>
    <t>DE VIVA</t>
  </si>
  <si>
    <t>เดอวีว่า</t>
  </si>
  <si>
    <t>https://web.hungryhub.com/restaurants/de-viva-bangkok-thailand</t>
  </si>
  <si>
    <t>Chinda Hotpot Nuanchan</t>
  </si>
  <si>
    <t>สุกี้จินดา สาขานวลจันทร์</t>
  </si>
  <si>
    <t>https://web.hungryhub.com/restaurants/chinda-hotpot-nuanchan-bangkok</t>
  </si>
  <si>
    <t>Chinda Hotpot Porto Chino</t>
  </si>
  <si>
    <t>สุกี้จินดาสาขางาพอร์โต้ชิโน้</t>
  </si>
  <si>
    <t>https://web.hungryhub.com/restaurants/chinda-hotpot-porto-chino-bangkok</t>
  </si>
  <si>
    <t>Chinda Hotpot Saphan Mai</t>
  </si>
  <si>
    <t>สุกี้จินดา สาขาสะพานใหม่</t>
  </si>
  <si>
    <t>https://web.hungryhub.com/restaurants/chinda-hotpot-saphan-mai-bangkok</t>
  </si>
  <si>
    <t>Mavi Turkish Restaurant (DO NOT USE)</t>
  </si>
  <si>
    <t>Mavi Turkish Restaurant  (DO NOT USE)</t>
  </si>
  <si>
    <t>https://web.hungryhub.com/restaurants/mavi-turkish-restaurant-do-not-use-bangkok</t>
  </si>
  <si>
    <t>Fishermen Seafood</t>
  </si>
  <si>
    <t>สะพานปลาซีฟู้ด</t>
  </si>
  <si>
    <t>https://web.hungryhub.com/restaurants/fishermen-seafood-bangkok</t>
  </si>
  <si>
    <t>Sushi Seki Central World</t>
  </si>
  <si>
    <t>ซูชิ เซกิ เซนทรัลเวิลด์</t>
  </si>
  <si>
    <t>https://web.hungryhub.com/restaurants/sushi-seki-central-world-bangkok</t>
  </si>
  <si>
    <t>La Luna</t>
  </si>
  <si>
    <t>Lan Yai Hong All Day Bar</t>
  </si>
  <si>
    <t>หลานยายหงษ์ ออลเดย์บาร์</t>
  </si>
  <si>
    <t>https://web.hungryhub.com/restaurants/lan-yai-hong-all-day-bar-bangkok</t>
  </si>
  <si>
    <t>Sushi Seki Central Eastville</t>
  </si>
  <si>
    <t>ซูชิ เซกิ สาขา เซนทรัล อีสต์วิลล์</t>
  </si>
  <si>
    <t>https://web.hungryhub.com/restaurants/sushi-seki-central-eastville-bangkok</t>
  </si>
  <si>
    <t>Tha Siam Authentic Thai Kitchen Parklane (DO NOT USE)</t>
  </si>
  <si>
    <t>https://web.hungryhub.com/restaurants/tha-siam-authentic-thai-kitchen-parklane-do-not-use-bangkok</t>
  </si>
  <si>
    <t>Kingpai Baikaew</t>
  </si>
  <si>
    <t>กิ่งไผ่ใบแก้ว</t>
  </si>
  <si>
    <t>https://web.hungryhub.com/restaurants/kingpai-baikaew-bangkok</t>
  </si>
  <si>
    <t>Izumidai The Alley Ram Inthra</t>
  </si>
  <si>
    <t>อิซูมิได รามอินทรา</t>
  </si>
  <si>
    <t>https://web.hungryhub.com/restaurants/izumidai-the-alley-ram-inthra-bangkok</t>
  </si>
  <si>
    <t>Dragon view bar and restaurant (Krabi)</t>
  </si>
  <si>
    <t>ดราก้อน วิว บาร์ แอนด์ เรสเตอร์รอง (กระบี่)</t>
  </si>
  <si>
    <t>https://web.hungryhub.com/restaurants/dragon-view-bar-and-restaurant-krabi-phuket</t>
  </si>
  <si>
    <t>Dimsum House Phutthamonthon Sai 4</t>
  </si>
  <si>
    <t>ติ่มซำ เฮ้าส์ พุทธมณฑล สาย 4</t>
  </si>
  <si>
    <t>https://web.hungryhub.com/restaurants/dimsum-house-phutthamonthon-sai-4-bangkok</t>
  </si>
  <si>
    <t>Ruedooron by Liyang Lasalle</t>
  </si>
  <si>
    <t>ลื้อดูร้อน by Liyang สาขา ลาซาล</t>
  </si>
  <si>
    <t>https://web.hungryhub.com/restaurants/ruedooron-by-liyang-lasalle-bangkok</t>
  </si>
  <si>
    <t>L'Entrecôte The Steak and Fries Bistro (Duxton Hill) (not use)</t>
  </si>
  <si>
    <t>https://web.hungryhub.com/restaurants/l-entrecote-the-steak-and-fries-bistro-duxton-hill-not-use-bangkok</t>
  </si>
  <si>
    <t>https://web.hungryhub.com/restaurants/not-use-bangkok-thailand-6048</t>
  </si>
  <si>
    <t>https://web.hungryhub.com/restaurants/not-use-bangkok-thailand-6051</t>
  </si>
  <si>
    <t>https://web.hungryhub.com/restaurants/not-use-bangkok-thailand-6052</t>
  </si>
  <si>
    <t>Sabio Spanish Tapas</t>
  </si>
  <si>
    <t>https://web.hungryhub.com/restaurants/sabio-spanish-tapas-bangkok</t>
  </si>
  <si>
    <t>Li Yang Rat Uthit 54</t>
  </si>
  <si>
    <t>ลี่หยาง ราษฎร์อุทิศ 54</t>
  </si>
  <si>
    <t>https://web.hungryhub.com/restaurants/li-yang-rat-uthit-54-bangkok</t>
  </si>
  <si>
    <t>Li Yang Charn At The Avenue</t>
  </si>
  <si>
    <t>ลี่หยาง ชาน ดิ อเวนิว</t>
  </si>
  <si>
    <t>https://web.hungryhub.com/restaurants/li-yang-charn-at-the-avenue-bangkok</t>
  </si>
  <si>
    <t>คัตสึมิโดริซูชิ เซ็นทรัลเวิลด์</t>
  </si>
  <si>
    <t>https://web.hungryhub.com/restaurants/katsu-midori-sushi-centralworld-bangkok</t>
  </si>
  <si>
    <t>Barglory Rooftop (Chiang Mai)</t>
  </si>
  <si>
    <t>บาร์กลอรี่ รูฟท็อป (เชียงใหม่)</t>
  </si>
  <si>
    <t>https://web.hungryhub.com/restaurants/barglory-rooftop-chiang-mai</t>
  </si>
  <si>
    <t>Above Eleven (DO NOT USE)</t>
  </si>
  <si>
    <t>อะโบฟ อีเลเว่น (DO NOT USE)</t>
  </si>
  <si>
    <t>https://web.hungryhub.com/restaurants/above-eleven-do-not-use-bangkok</t>
  </si>
  <si>
    <t>Yi Jia South Village Seafood Restaurant</t>
  </si>
  <si>
    <t>https://web.hungryhub.com/restaurants/yi-jia-south-village-seafood-restaurant-singapore</t>
  </si>
  <si>
    <t>Shinsen Izakaya</t>
  </si>
  <si>
    <t>ซินเซ็น อิซากายะ</t>
  </si>
  <si>
    <t>https://web.hungryhub.com/restaurants/shinsen-izakaya-bangkok</t>
  </si>
  <si>
    <t>Taste of Seafood 海鮮的味道</t>
  </si>
  <si>
    <t>tasao kithen</t>
  </si>
  <si>
    <t>ครัวท่าเสา</t>
  </si>
  <si>
    <t>https://web.hungryhub.com/restaurants/tasao-kithen-bangkok</t>
  </si>
  <si>
    <t>Hotel Once Bangkok (Staycation) not used</t>
  </si>
  <si>
    <t>https://web.hungryhub.com/restaurants/hotel-once-bangkok-staycation-not-used</t>
  </si>
  <si>
    <t>Tramonto</t>
  </si>
  <si>
    <t>https://web.hungryhub.com/restaurants/tramonto-singapore</t>
  </si>
  <si>
    <t>River Chill On The Beach</t>
  </si>
  <si>
    <t>ริเวอร์ ชิลล์ระยอง</t>
  </si>
  <si>
    <t>https://web.hungryhub.com/restaurants/river-chill-on-the-beach-bangkok</t>
  </si>
  <si>
    <t>Ombra Modern Tavern</t>
  </si>
  <si>
    <t>ออมบรา โมเดิร์น แทเวิร์น</t>
  </si>
  <si>
    <t>https://web.hungryhub.com/restaurants/ombra-modern-tavern-bangkok</t>
  </si>
  <si>
    <t>The Dishes Riverside</t>
  </si>
  <si>
    <t>เดอะ ดิชเชส ริเวอร์ไซด์</t>
  </si>
  <si>
    <t>https://web.hungryhub.com/restaurants/the-dishes-riverside-bangkok</t>
  </si>
  <si>
    <t>https://web.hungryhub.com/restaurants/the-tram-restaurant-bar-wine-cellar-pattaya</t>
  </si>
  <si>
    <t>คอฟฟี่ เฮ้าส์  | อยุธยา</t>
  </si>
  <si>
    <t>Plearn - Rooftop Restaurant &amp; Bar (Phuket)</t>
  </si>
  <si>
    <t>เพลิน รูฟท็อป เรสเทอรองต์ แอนด์ บาร์ (ภูเก็ต)</t>
  </si>
  <si>
    <t>https://web.hungryhub.com/restaurants/plearn-rooftop-restaurant-bar-phuket</t>
  </si>
  <si>
    <t>The Mesh Bangkok</t>
  </si>
  <si>
    <t>เดอะเมช แบงค็อก</t>
  </si>
  <si>
    <t>https://web.hungryhub.com/restaurants/the-mesh-bangkok</t>
  </si>
  <si>
    <t>Tabuntum</t>
  </si>
  <si>
    <t>ตะบันตำ ตำถาดบันลือโลก @ บางใหญ่</t>
  </si>
  <si>
    <t>https://web.hungryhub.com/restaurants/tabuntum-bangkok</t>
  </si>
  <si>
    <t>Maysaya Cafe &amp; Restaurant at Maybis Hotel</t>
  </si>
  <si>
    <t>เมษญา คาเฟ่ แอนด์ เรสเตอรองท์ แอท เมย์บิส โฮเทล</t>
  </si>
  <si>
    <t>https://web.hungryhub.com/restaurants/maysaya-cafe-restaurant-at-maybis-hotel-bangkok</t>
  </si>
  <si>
    <t>Tramonto – Cucina Italiana Autentica</t>
  </si>
  <si>
    <t>ซันเซ็ต – อาหารอิตาเลียนแท้</t>
  </si>
  <si>
    <t>https://web.hungryhub.com/restaurants/tramonto-cucina-italiana-autentica-bangkok</t>
  </si>
  <si>
    <t>Escape Pool Club At Centara Karon Resort (Phuket)</t>
  </si>
  <si>
    <t>เอสเคป พูล คลับ ที่ เซ็นทารา การอน รีสอร์ท (ภูเก็ต)</t>
  </si>
  <si>
    <t>https://web.hungryhub.com/restaurants/escape-pool-club-at-centara-karon-resort-phuket</t>
  </si>
  <si>
    <t>Ao Talay Theprak Saphan Mai</t>
  </si>
  <si>
    <t>อ่าวทะเล เทพรักษ์ สะพานใหม่</t>
  </si>
  <si>
    <t>https://web.hungryhub.com/restaurants/ao-talay-theprak-saphan-mai-bangkok</t>
  </si>
  <si>
    <t>Khrua Baan Suan</t>
  </si>
  <si>
    <t>ครัวบ้านสวน</t>
  </si>
  <si>
    <t>https://web.hungryhub.com/restaurants/khrua-baan-suan-bangkok</t>
  </si>
  <si>
    <t>GyuBei Yakiniku</t>
  </si>
  <si>
    <t>กิวเบ ยากินิกุ</t>
  </si>
  <si>
    <t>https://web.hungryhub.com/restaurants/gyubei-yakiniku-bangkok</t>
  </si>
  <si>
    <t>Bright Side Brunch Bar</t>
  </si>
  <si>
    <t>ไบร์ท ไซด์ บรันช์ บาร์</t>
  </si>
  <si>
    <t>https://web.hungryhub.com/restaurants/bright-side-brunch-bar-bangkok</t>
  </si>
  <si>
    <t>Bangkok Chim Chum</t>
  </si>
  <si>
    <t>จิ้มจุ่ม กรุงเทพ</t>
  </si>
  <si>
    <t>https://web.hungryhub.com/restaurants/bangkok-chim-chum</t>
  </si>
  <si>
    <t>Durianism Cafe and NiTO Japanese restaurant Ayutthaya</t>
  </si>
  <si>
    <t>คาเฟ่ทุเรียน แอนด์ นิโตะอาหารญี่ปุ่น อยุธยา</t>
  </si>
  <si>
    <t>https://web.hungryhub.com/restaurants/durianism-cafe-and-nito-japanese-restaurant-ayutthaya</t>
  </si>
  <si>
    <t>Chinda Hotpot Lat Krabang</t>
  </si>
  <si>
    <t>สุกี้จินดา ลาดกระบัง</t>
  </si>
  <si>
    <t>https://web.hungryhub.com/restaurants/chinda-hotpot-lat-krabang-bangkok</t>
  </si>
  <si>
    <t>Topazio Bar at La Miniera Pool Villas (Pattaya)</t>
  </si>
  <si>
    <t>โทปาซิโอ้ บาร์ แอท ลา มิเนียร่า พูลวิลล่า (พัทยา)</t>
  </si>
  <si>
    <t>https://web.hungryhub.com/restaurants/topazio-bar-at-la-miniera-pool-villas-pattaya</t>
  </si>
  <si>
    <t>Zaffiro Restaurant at La Miniera Pool Villas (Pattaya)</t>
  </si>
  <si>
    <t>ซัฟฟิโร่ เรสเตอรองต์ แอท ลา มิเนียร่า พูลวิลล่า (พัทยา)</t>
  </si>
  <si>
    <t>https://web.hungryhub.com/restaurants/zaffiro-restaurant-at-la-miniera-pool-villas-pattaya</t>
  </si>
  <si>
    <t>Sarnies One Bangkok</t>
  </si>
  <si>
    <t>ซาร์นีส์ วัน แบงค็อก</t>
  </si>
  <si>
    <t>https://web.hungryhub.com/restaurants/sarnies-one-bangkok</t>
  </si>
  <si>
    <t>Sarnies &amp; Friends</t>
  </si>
  <si>
    <t>ซาร์นีส์ แอนด์ เฟรนด์</t>
  </si>
  <si>
    <t>https://web.hungryhub.com/restaurants/sarnies-friends-bangkok</t>
  </si>
  <si>
    <t>Sarnies Cantina</t>
  </si>
  <si>
    <t>ซาร์นีส์ แคนทินา</t>
  </si>
  <si>
    <t>https://web.hungryhub.com/restaurants/sarnies-cantina-bangkok</t>
  </si>
  <si>
    <t>Brewave Pinklao</t>
  </si>
  <si>
    <t>บรูเวฟ ปิ่นเกล้า</t>
  </si>
  <si>
    <t>https://web.hungryhub.com/restaurants/brewave-pinklao-bangkok</t>
  </si>
  <si>
    <t>Namba Shabu Banthat thong</t>
  </si>
  <si>
    <t>นัมบะ ชาบู บรรทัดทอง</t>
  </si>
  <si>
    <t>https://web.hungryhub.com/restaurants/namba-shabu-banthat-thong-bangkok</t>
  </si>
  <si>
    <t>Namba Shabu Saimai</t>
  </si>
  <si>
    <t>นัมบะ ชาบู สายไหม</t>
  </si>
  <si>
    <t>https://web.hungryhub.com/restaurants/namba-shabu-saimai-bangkok</t>
  </si>
  <si>
    <t>Namba Shabu The Mall Lifestore Tha Phra</t>
  </si>
  <si>
    <t>นัมบะ ชาบู เดอะมอลล์ ไลฟ์สโตร์ ท่าพระ</t>
  </si>
  <si>
    <t>https://web.hungryhub.com/restaurants/namba-shabu-the-mall-lifestore-tha-phra-bangkok</t>
  </si>
  <si>
    <t>Club Rangoon</t>
  </si>
  <si>
    <t>https://web.hungryhub.com/restaurants/club-rangoon-singapore</t>
  </si>
  <si>
    <t>Beppu Menkan</t>
  </si>
  <si>
    <t>https://web.hungryhub.com/restaurants/beppu-menkan-singapore</t>
  </si>
  <si>
    <t>Tikishi Paradise Park</t>
  </si>
  <si>
    <t>ทิคิชิ พาราไดซ์ ปาร์ค</t>
  </si>
  <si>
    <t>https://web.hungryhub.com/restaurants/tikishi-paradise-park-bangkok</t>
  </si>
  <si>
    <t>Royal Sky Lounge Pool Bar At Hotel Royal Bangkok</t>
  </si>
  <si>
    <t>รอยัล สกาย เลานจ์ พูลบาร์ โรงแรมรอยัล แบงคอก</t>
  </si>
  <si>
    <t>https://web.hungryhub.com/restaurants/royal-sky-lounge-pool-bar-at-hotel-royal-bangkok</t>
  </si>
  <si>
    <t>Tikishi Suksawat</t>
  </si>
  <si>
    <t>ทิคิชิ สุขสวัสดิ์</t>
  </si>
  <si>
    <t>https://web.hungryhub.com/restaurants/tikishi-suksawat-bangkok</t>
  </si>
  <si>
    <t>Sunny Beach House (Pattaya)</t>
  </si>
  <si>
    <t>ซันนี่ บีช เฮ้าท์ (พัทยา)</t>
  </si>
  <si>
    <t>https://web.hungryhub.com/restaurants/sunny-beach-house-pattaya</t>
  </si>
  <si>
    <t>DAKJIB</t>
  </si>
  <si>
    <t>ดักจิบ</t>
  </si>
  <si>
    <t>https://web.hungryhub.com/restaurants/dakjib-bangkok</t>
  </si>
  <si>
    <t>SOS Shabu Bangchak</t>
  </si>
  <si>
    <t>เอสโอเอส ชาบู สาขา บางจาก</t>
  </si>
  <si>
    <t>https://web.hungryhub.com/restaurants/sos-shabu-bangchak-bangkok</t>
  </si>
  <si>
    <t>SOS Shabu Bearing</t>
  </si>
  <si>
    <t>เอสโอเอส ชาบู สาขา แบริ่ง</t>
  </si>
  <si>
    <t>https://web.hungryhub.com/restaurants/sos-shabu-bearing-bangkok</t>
  </si>
  <si>
    <t>Róng Ja Halal Chinese food</t>
  </si>
  <si>
    <t>หรงจา อาหารจีนฮาลาล</t>
  </si>
  <si>
    <t>https://web.hungryhub.com/restaurants/rong-ja-halal-chinese-food-bangkok</t>
  </si>
  <si>
    <t>Baan Medsine</t>
  </si>
  <si>
    <t>บ้าน เม็ดทราย</t>
  </si>
  <si>
    <t>https://web.hungryhub.com/restaurants/baan-medsine-bangkok</t>
  </si>
  <si>
    <t>Lak Si, Bangkok</t>
  </si>
  <si>
    <t>Ma Maison</t>
  </si>
  <si>
    <t>มา เมซอง</t>
  </si>
  <si>
    <t>https://web.hungryhub.com/restaurants/ma-maison-bangkok-thailand</t>
  </si>
  <si>
    <t>MAO NARA Rooftop Bar</t>
  </si>
  <si>
    <t>เมา นารา รูฟท็อป บาร์</t>
  </si>
  <si>
    <t>https://web.hungryhub.com/restaurants/mao-nara-rooftop-bar-bangkok</t>
  </si>
  <si>
    <t>Angel Shabu Mala Bearing 17</t>
  </si>
  <si>
    <t>นางฟ้าชาบู หมาล่า สายพาน แบริ่ง 17</t>
  </si>
  <si>
    <t>https://web.hungryhub.com/restaurants/angel-shabu-mala-bearing-17-bangkok</t>
  </si>
  <si>
    <t>Ling Bkk</t>
  </si>
  <si>
    <t>ลิง</t>
  </si>
  <si>
    <t>https://web.hungryhub.com/restaurants/ling-bkk-bangkok</t>
  </si>
  <si>
    <t>Eldivino Thai (Phuket)</t>
  </si>
  <si>
    <t>เอลดิไวโน ไทย (ภูเก็ต)</t>
  </si>
  <si>
    <t>https://web.hungryhub.com/restaurants/eldivino-thai-phuket</t>
  </si>
  <si>
    <t>The Governor Bangkok At Hilton Bangkok Grande Asoke</t>
  </si>
  <si>
    <t>เดอะ กัฟเวอร์เนอร์ แบงค็อก แอท ฮิลตัน กรุงเทพฯ แกรนด์ อโศก</t>
  </si>
  <si>
    <t>https://web.hungryhub.com/restaurants/the-governor-bangkok-at-hilton-bangkok-grande-asoke</t>
  </si>
  <si>
    <t>https://web.hungryhub.com/restaurants/absurdities-singapore</t>
  </si>
  <si>
    <t>https://web.hungryhub.com/restaurants/wonderland-upside-down-singapore</t>
  </si>
  <si>
    <t>The Market@5 At Eastin Grand Phayathai Hotel Bangkok</t>
  </si>
  <si>
    <t>เดอะ มาร์เก็ต แอท ไฟว์ แอท อีสติน แกรนด์ พญาไท โฮเทล แบงคอก</t>
  </si>
  <si>
    <t>https://web.hungryhub.com/restaurants/the-market-5-at-eastin-grand-phayathai-hotel-bangkok</t>
  </si>
  <si>
    <t>Mao Nara Restaurant</t>
  </si>
  <si>
    <t>เมา นารา</t>
  </si>
  <si>
    <t>https://web.hungryhub.com/restaurants/mao-nara-restaurant-bangkok</t>
  </si>
  <si>
    <t>Teraoka Gyoza Siam Paragon</t>
  </si>
  <si>
    <t>เทราโอกะ เกี๊ยวซ่า สยาม พารากอน</t>
  </si>
  <si>
    <t>https://web.hungryhub.com/restaurants/teraoka-gyoza-siam-paragon-bangkok</t>
  </si>
  <si>
    <t>Teraoka Gyoza Central Ladprao</t>
  </si>
  <si>
    <t>เทราโอกะ เกี๊ยวซ่า เซ็นทรัล ลาดพร้าว</t>
  </si>
  <si>
    <t>https://web.hungryhub.com/restaurants/teraoka-gyoza-central-ladprao-bangkok</t>
  </si>
  <si>
    <t>Teraoka Gyoza Emsphere</t>
  </si>
  <si>
    <t>เทราโอกะ เกี๊ยวซ่า เอ็มสเฟียร์</t>
  </si>
  <si>
    <t>https://web.hungryhub.com/restaurants/teraoka-gyoza-emsphere-bangkok</t>
  </si>
  <si>
    <t>View Tiew Mai</t>
  </si>
  <si>
    <t>วิวทิวไม้ ซีฟู้ด</t>
  </si>
  <si>
    <t>https://web.hungryhub.com/restaurants/view-tiew-mai-bangkok</t>
  </si>
  <si>
    <t>Krua Suan View Pla Mae Num</t>
  </si>
  <si>
    <t>ครัวสวนวิวปลาแม่น้ำ</t>
  </si>
  <si>
    <t>https://web.hungryhub.com/restaurants/krua-suan-view-pla-mae-num-bangkok</t>
  </si>
  <si>
    <t>Tooduat Moo Kratha</t>
  </si>
  <si>
    <t>โต๊ะเดือดหมูกระทะ</t>
  </si>
  <si>
    <t>https://web.hungryhub.com/restaurants/tooduat-moo-kratha-bangkok</t>
  </si>
  <si>
    <t>Loulou.bkk</t>
  </si>
  <si>
    <t>ลู่ลู่ บีเคเค</t>
  </si>
  <si>
    <t>https://web.hungryhub.com/restaurants/loulou-bkk-bangkok</t>
  </si>
  <si>
    <t>54 Shabu Buffet &amp; Mala</t>
  </si>
  <si>
    <t>ฟิฟตี้โฟร์ ชาบู บุฟเฟ่ต์ แอนด์ หม่าล่า</t>
  </si>
  <si>
    <t>https://web.hungryhub.com/restaurants/54-shabu-buffet-mala-bangkok</t>
  </si>
  <si>
    <t>Pika Bar &amp; Restaurant</t>
  </si>
  <si>
    <t>พีก้า บาร์ แอนด์ เรสเตอรองต์</t>
  </si>
  <si>
    <t>https://web.hungryhub.com/restaurants/pika-bar-restaurant-bangkok</t>
  </si>
  <si>
    <t>Baan Suan Rim Khlong Maha Sawat</t>
  </si>
  <si>
    <t>บ้านสวนริมคลอง มหาสวัสดิ์</t>
  </si>
  <si>
    <t>https://web.hungryhub.com/restaurants/baan-suan-rim-khlong-maha-sawat-bangkok</t>
  </si>
  <si>
    <t>Im Pla Phao Prannok</t>
  </si>
  <si>
    <t>อิ่มปลาเผา พรานนก</t>
  </si>
  <si>
    <t>https://web.hungryhub.com/restaurants/im-pla-phao-prannok-bangkok</t>
  </si>
  <si>
    <t>Kyo Roll En - Cafe &amp; Meal Mega Bangna</t>
  </si>
  <si>
    <t>เกียว โรล เอ็น คาเฟ่ แอนด์ มีล เมกะบางนา</t>
  </si>
  <si>
    <t>https://web.hungryhub.com/restaurants/kyo-roll-en-cafe-meal-mega-bangna-bangkok</t>
  </si>
  <si>
    <t>Kyo Roll En - Cafe &amp; Meal Central Rama 9</t>
  </si>
  <si>
    <t>เกียว โรล เอ็น คาเฟ่ แอนด์ มีล เซ็นทรัลพระราม 9</t>
  </si>
  <si>
    <t>https://web.hungryhub.com/restaurants/kyo-roll-en-cafe-meal-central-rama-9-bangkok</t>
  </si>
  <si>
    <t>Kyo Roll En - Cafe &amp; Meal Avenue Ratchayothin</t>
  </si>
  <si>
    <t>เกียว โรล เอ็น คาเฟ่ แอนด์ มีล อเวนิว รัชโยธิน</t>
  </si>
  <si>
    <t>https://web.hungryhub.com/restaurants/kyo-roll-en-cafe-meal-avenue-ratchayothin-bangkok</t>
  </si>
  <si>
    <t>Kyo Roll En - Cafe &amp; Meal Central Eastville</t>
  </si>
  <si>
    <t>เกียว โรล เอ็น คาเฟ่ แอนด์ มีล เซ็นทรัล อีสต์วิลล์</t>
  </si>
  <si>
    <t>https://web.hungryhub.com/restaurants/kyo-roll-en-cafe-meal-central-eastville-bangkok</t>
  </si>
  <si>
    <t>Kyo Roll En - Cafe &amp; Meal Gateway Ekamai</t>
  </si>
  <si>
    <t>เกียว โรล เอ็น คาเฟ่ แอนด์ มีล เกตเวย์ เอกมัย</t>
  </si>
  <si>
    <t>https://web.hungryhub.com/restaurants/kyo-roll-en-cafe-meal-gateway-ekamai-bangkok</t>
  </si>
  <si>
    <t>Call moo</t>
  </si>
  <si>
    <t>คอลหมู</t>
  </si>
  <si>
    <t>https://web.hungryhub.com/restaurants/call-moo-bangkok</t>
  </si>
  <si>
    <t>Jaewhon Lokan Petchkasem 69</t>
  </si>
  <si>
    <t>แจ่วฮ้อนโลกันต์ สาขาเพชรเกษม 69</t>
  </si>
  <si>
    <t>https://web.hungryhub.com/restaurants/jaewhon-lokan-petchkasem-69-bangkok</t>
  </si>
  <si>
    <t>Jaewhon Lokan Si Phraya</t>
  </si>
  <si>
    <t>แจ่วฮ้อนโลกันต์ สาขาสี่พระยา</t>
  </si>
  <si>
    <t>https://web.hungryhub.com/restaurants/jaewhon-lokan-si-phraya-bangkok</t>
  </si>
  <si>
    <t>Phahon View Watcharapol</t>
  </si>
  <si>
    <t>พหลวิว วัชรพล</t>
  </si>
  <si>
    <t>https://web.hungryhub.com/restaurants/phahon-view-watcharapol-bangkok</t>
  </si>
  <si>
    <t>Thiangna Mahanakorn</t>
  </si>
  <si>
    <t>เถียงนา มหานคร</t>
  </si>
  <si>
    <t>https://web.hungryhub.com/restaurants/thiangna-mahanakorn-bangkok</t>
  </si>
  <si>
    <t>Original</t>
  </si>
  <si>
    <t>โอ ริจินอล</t>
  </si>
  <si>
    <t>https://web.hungryhub.com/restaurants/original-bangkok</t>
  </si>
  <si>
    <t>Yeon</t>
  </si>
  <si>
    <t>ยอน</t>
  </si>
  <si>
    <t>https://web.hungryhub.com/restaurants/yeon-bangkok</t>
  </si>
  <si>
    <t>EKKAR (Ang Thong)</t>
  </si>
  <si>
    <t>เอกการ์ (อ่างทอง)</t>
  </si>
  <si>
    <t>https://web.hungryhub.com/restaurants/ekkar-ang-thong</t>
  </si>
  <si>
    <t>Ang Thong</t>
  </si>
  <si>
    <t>MmD.Cafe &amp; Bar</t>
  </si>
  <si>
    <t>เอ็มเอ็มดี.คาเฟ่ แอนด์ บาร์</t>
  </si>
  <si>
    <t>https://web.hungryhub.com/restaurants/mmd-cafe-bar-bangkok</t>
  </si>
  <si>
    <t>Gluttony by The Sin</t>
  </si>
  <si>
    <t>กลัทโทนี่ บาย เดอะ ซิน</t>
  </si>
  <si>
    <t>https://web.hungryhub.com/restaurants/gluttony-by-the-sin-bangkok</t>
  </si>
  <si>
    <t>L'Aperitif At Mercure on Stevens</t>
  </si>
  <si>
    <t>https://web.hungryhub.com/restaurants/l-aperitif-at-mercure-on-stevens-singapore</t>
  </si>
  <si>
    <t>https://web.hungryhub.com/restaurants/food-exchange-at-novotel-singapore-on-stevens</t>
  </si>
  <si>
    <t>Payak Jaewhon by Lokan</t>
  </si>
  <si>
    <t>ภยักแจ่วฮ้อน by โลกันต์</t>
  </si>
  <si>
    <t>https://web.hungryhub.com/restaurants/payak-jaewhon-by-lokan-bangkok</t>
  </si>
  <si>
    <t>Gongxi Mala</t>
  </si>
  <si>
    <t>กงสี่ หม่าล่า</t>
  </si>
  <si>
    <t>https://web.hungryhub.com/restaurants/gongxi-mala-bangkok</t>
  </si>
  <si>
    <t>TAAN Siam@Siam Design Hotel Bangkok</t>
  </si>
  <si>
    <t>ธาน สยาม แอท สยาม แบงคอก</t>
  </si>
  <si>
    <t>https://web.hungryhub.com/restaurants/taan-siam-siam-design-hotel-bangkok</t>
  </si>
  <si>
    <t>กินข้าวกัน by เนิร์ดเนื้อ x Copper Buffet The Sense Pinklao</t>
  </si>
  <si>
    <t>https://web.hungryhub.com/restaurants/by-x-copper-buffet-the-sense-pinklao-bangkok</t>
  </si>
  <si>
    <t>Katsu Midori Sushi Dusit Central Park</t>
  </si>
  <si>
    <t>คัตสึมิโดริซูชิ ดุสิตเซ็นทรัลพาร์ค</t>
  </si>
  <si>
    <t>https://web.hungryhub.com/restaurants/katsu-midori-sushi-dusit-central-park-bangkok</t>
  </si>
  <si>
    <t>Li Yang Suki Mala Ramkhamhaeng</t>
  </si>
  <si>
    <t>ลี่หยาง สุกี้หมาล่า รามคำแหง</t>
  </si>
  <si>
    <t>https://web.hungryhub.com/restaurants/li-yang-suki-mala-ramkhamhaeng-bangkok</t>
  </si>
  <si>
    <t>Dino Mookrata Rama 3 (DO NOT USE)</t>
  </si>
  <si>
    <t>ไดโน หมูกระทะ สาขา พระราม 3 (DO NOT USE)</t>
  </si>
  <si>
    <t>https://web.hungryhub.com/restaurants/dino-mookrata-rama-3-do-not-use-bangkok</t>
  </si>
  <si>
    <t>https://web.hungryhub.com/restaurants/junichi-japanese-restaurant-bangkok-thailand</t>
  </si>
  <si>
    <t>NEXT2 Cafe at Shangri-La Hotel Bangkok (Not used)</t>
  </si>
  <si>
    <t>https://web.hungryhub.com/restaurants/next2-cafe-at-shangri-la-hotel-bangkok-not-used</t>
  </si>
  <si>
    <t>Elementi Rooftop Restaurant and Bar (Rayong)</t>
  </si>
  <si>
    <t>https://web.hungryhub.com/restaurants/elementi-rooftop-restaurant-and-bar-rayong</t>
  </si>
  <si>
    <t>Radius Restaurant at Cape Dara Resort (Pattaya)</t>
  </si>
  <si>
    <t>เรเดียส เรสเตอรองท์ เคป ดารา รีสอร์ท (พัทยา)</t>
  </si>
  <si>
    <t>https://web.hungryhub.com/restaurants/radius-restaurant-at-cape-dara-resort-pattaya</t>
  </si>
  <si>
    <t>Twinkle Pool Bar at Cape Dara Resort (Pattaya)</t>
  </si>
  <si>
    <t>ทวิ้งเคิล พูลบาร์ แอท เคป ดารา รีสอร์ท (พัทยา)</t>
  </si>
  <si>
    <t>https://web.hungryhub.com/restaurants/twinkle-pool-bar-at-cape-dara-resort-pattaya</t>
  </si>
  <si>
    <t>Pinnic at Cape Dara Resort (Pattaya)</t>
  </si>
  <si>
    <t>พินนิค แอท เคป ดารา รีสอร์ท (พัทยา)</t>
  </si>
  <si>
    <t>https://web.hungryhub.com/restaurants/pinnic-at-cape-dara-resort-pattaya</t>
  </si>
  <si>
    <t>Ming Xing Restaurant at Cape Dara Resort (Pattaya)</t>
  </si>
  <si>
    <t>ห้องอาหารหมิงซิง แอท เคป ดารา รีสอร์ท (พัทยา)</t>
  </si>
  <si>
    <t>https://web.hungryhub.com/restaurants/ming-xing-restaurant-at-cape-dara-resort-pattaya</t>
  </si>
  <si>
    <t>Walala Beach Bar at Cape Dara Resort (Pattaya)</t>
  </si>
  <si>
    <t>วาลาลา บีช บาร์ ที่เคป ดารา รีสอร์ท (พัทยา)</t>
  </si>
  <si>
    <t>https://web.hungryhub.com/restaurants/walala-beach-bar-at-cape-dara-resort-pattaya</t>
  </si>
  <si>
    <t>Anchor Premium Buffet (Not Used)</t>
  </si>
  <si>
    <t>https://web.hungryhub.com/restaurants/anchor-premium-buffet-not-used-bangkok</t>
  </si>
  <si>
    <t>Element At Amara Bangkok</t>
  </si>
  <si>
    <t>เอเลเม้นท์ แอท อัมรา กรุงเทพ</t>
  </si>
  <si>
    <t>https://web.hungryhub.com/restaurants/element-at-amara-bangkok</t>
  </si>
  <si>
    <t>The Quad @ Landmark Bangkok Hotel</t>
  </si>
  <si>
    <t>เดอะควอด แอท แลนด์มาร์ค แบงค็อก โฮเทล</t>
  </si>
  <si>
    <t>https://web.hungryhub.com/restaurants/the-quad-landmark-bangkok-hotel</t>
  </si>
  <si>
    <t>https://web.hungryhub.com/restaurants/hungry-hub-subscription-voucher-singapore</t>
  </si>
  <si>
    <t>Super September Deals</t>
  </si>
  <si>
    <t>Hungry Hub</t>
  </si>
  <si>
    <t>Nice Two Meat U Siam Square Soi 3</t>
  </si>
  <si>
    <t>ไนซ์ ทู มีท ยู สยามสแควร์ ซอย 3</t>
  </si>
  <si>
    <t>https://web.hungryhub.com/restaurants/nice-two-meat-u-siam-square-soi-3-bangkok</t>
  </si>
  <si>
    <t>Nice Two Meat U ICONSIAM</t>
  </si>
  <si>
    <t>ไนซ์ ทู มีท ยู ไอคอนสยาม</t>
  </si>
  <si>
    <t>https://web.hungryhub.com/restaurants/nice-two-meat-u-iconsiam-bangkok</t>
  </si>
  <si>
    <t>Nice Two Meat U The Promenade</t>
  </si>
  <si>
    <t>ไนซ์ ทู มีท ยู เดอะ พรอมานาด</t>
  </si>
  <si>
    <t>https://web.hungryhub.com/restaurants/nice-two-meat-u-the-promenade-bangkok</t>
  </si>
  <si>
    <t>Nice Two Meat U Mega Bangna</t>
  </si>
  <si>
    <t>ไนซ์ ทู มีท ยู เมกะ บางนา</t>
  </si>
  <si>
    <t>https://web.hungryhub.com/restaurants/nice-two-meat-u-mega-bangna-bangkok</t>
  </si>
  <si>
    <t>Nice Two Meat U EmQuartier</t>
  </si>
  <si>
    <t>ไนซ์ ทู มีท ยู เอ็มควอเทียร์</t>
  </si>
  <si>
    <t>https://web.hungryhub.com/restaurants/nice-two-meat-u-emquartier-bangkok</t>
  </si>
  <si>
    <t>Nice Two Meat U Terminal 21 Rama 3</t>
  </si>
  <si>
    <t>ไนซ์ ทู มีท ยู เทอร์มินอล 21 พระราม 3</t>
  </si>
  <si>
    <t>https://web.hungryhub.com/restaurants/nice-two-meat-u-terminal-21-rama-3-bangkok</t>
  </si>
  <si>
    <t>Nice Two Meat U The Mall Bangkhae</t>
  </si>
  <si>
    <t>ไนซ์ ทู มีท ยู เดอะมอลล์ บางแค</t>
  </si>
  <si>
    <t>https://web.hungryhub.com/restaurants/nice-two-meat-u-the-mall-bangkhae-bangkok</t>
  </si>
  <si>
    <t>Nice Two Meat U Future Park Rangsit</t>
  </si>
  <si>
    <t>ไนซ์ ทู มีท ยู ฟิวเจอร์ พาร์ค รังสิต</t>
  </si>
  <si>
    <t>https://web.hungryhub.com/restaurants/nice-two-meat-u-future-park-rangsit-bangkok</t>
  </si>
  <si>
    <t>Nice Two Meat U One Bangkok</t>
  </si>
  <si>
    <t>ไนซ์ ทู มีท ยู วัน แบงค็อก</t>
  </si>
  <si>
    <t>https://web.hungryhub.com/restaurants/nice-two-meat-u-one-bangkok</t>
  </si>
  <si>
    <t>โอเปี่ยม บาร์</t>
  </si>
  <si>
    <t>https://web.hungryhub.com/restaurants/opium-bar-bangkok</t>
  </si>
  <si>
    <t>Nice Two Meat U Central Westville</t>
  </si>
  <si>
    <t>ไนซ์ ทู มีท ยู เซ็นทรัล เวสต์วิลล์</t>
  </si>
  <si>
    <t>https://web.hungryhub.com/restaurants/nice-two-meat-u-central-westville-bangkok</t>
  </si>
  <si>
    <t>Nice Two Meat U Central World</t>
  </si>
  <si>
    <t>ไนซ์ ทู มีท ยู เซ็นทรัลเวิลด์</t>
  </si>
  <si>
    <t>https://web.hungryhub.com/restaurants/nice-two-meat-u-central-world-bangkok</t>
  </si>
  <si>
    <t>Nice Two Meat U The Mall Ngamwongwan</t>
  </si>
  <si>
    <t>ไนซ์ ทู มีท ยู เดอะมอลล์ งามวงศ์วาน</t>
  </si>
  <si>
    <t>https://web.hungryhub.com/restaurants/nice-two-meat-u-the-mall-ngamwongwan-bangkok</t>
  </si>
  <si>
    <t>Anchor Premium Buffet (Reservation)</t>
  </si>
  <si>
    <t>https://web.hungryhub.com/restaurants/anchor-premium-buffet-reservation-bangkok</t>
  </si>
  <si>
    <t>Nice Two Meat U Central Eastville</t>
  </si>
  <si>
    <t>ไนซ์ ทู มีท ยู เซ็นทรัล อีสต์วิลล์</t>
  </si>
  <si>
    <t>https://web.hungryhub.com/restaurants/nice-two-meat-u-central-eastville-bangkok</t>
  </si>
  <si>
    <t>Salada Organic Kitchen Bon Marché Market Park</t>
  </si>
  <si>
    <t>ซาลาด้า ออแกนิค คิชเช่น สาขา ตลาดบองมาร์เช่</t>
  </si>
  <si>
    <t>https://web.hungryhub.com/restaurants/salada-organic-kitchen-bon-marche-market-park-bangkok</t>
  </si>
  <si>
    <t>Salada Organic Kitchen HomePro Rama9</t>
  </si>
  <si>
    <t>ซาลาด้า ออร์แกนิค คิทเช่น สาขา โฮมโปร พระราม9</t>
  </si>
  <si>
    <t>https://web.hungryhub.com/restaurants/salada-organic-kitchen-homepro-rama9-bangkok</t>
  </si>
  <si>
    <t>Salada Organic Kitchen La Salle's Avenue</t>
  </si>
  <si>
    <t>ซาลาด้า ออร์แกนิค คิทเช่น สาขา ลาซาล อเวนิว</t>
  </si>
  <si>
    <t>https://web.hungryhub.com/restaurants/salada-organic-kitchen-la-salle-s-avenue-bangkok</t>
  </si>
  <si>
    <t>Salada Organic Kitchen BDMS Wellness Clinic</t>
  </si>
  <si>
    <t>ซาลาด้า ออร์แกนิค คิทเช่น สาขา BDMS Wellness Clinic</t>
  </si>
  <si>
    <t>https://web.hungryhub.com/restaurants/salada-organic-kitchen-bdms-wellness-clinic-bangkok-thailand</t>
  </si>
  <si>
    <t>Salada Organic Kitchen Tops Nak Niwat</t>
  </si>
  <si>
    <t>ซาลาด้า ออร์แกนิค คิทเช่น สาขา ท๊อปส์นาคนิวาส</t>
  </si>
  <si>
    <t>https://web.hungryhub.com/restaurants/salada-organic-kitchen-tops-nak-niwat-bangkok</t>
  </si>
  <si>
    <t>Salada Organic Kitchen HomePro Bangna</t>
  </si>
  <si>
    <t>ซาลาด้า ออร์แกนิค คิทเช่น สาขาโฮมโปร บางนา</t>
  </si>
  <si>
    <t>https://web.hungryhub.com/restaurants/salada-organic-kitchen-homepro-bangna-bangkok</t>
  </si>
  <si>
    <t>Sea Talay (Pattaya)</t>
  </si>
  <si>
    <t>ซี ทะเล (พัทยา)</t>
  </si>
  <si>
    <t>https://web.hungryhub.com/restaurants/sea-talay-pattaya</t>
  </si>
  <si>
    <t>Turn Ekkamai</t>
  </si>
  <si>
    <t>เทอญ เอกมัย</t>
  </si>
  <si>
    <t>https://web.hungryhub.com/restaurants/turn-ekkamai-bangkok</t>
  </si>
  <si>
    <t>Caviar Cafe by Nai Lert</t>
  </si>
  <si>
    <t>คาเวียร์ คาเฟ่ บาย นาย เลิศ</t>
  </si>
  <si>
    <t>https://web.hungryhub.com/restaurants/caviar-cafe-by-nai-lert-bangkok</t>
  </si>
  <si>
    <t>Tawan Cafe • Bistro</t>
  </si>
  <si>
    <t>ตะวัน คาเฟ่ • บริสโทร</t>
  </si>
  <si>
    <t>https://web.hungryhub.com/restaurants/tawan-cafe-bistro-bangkok</t>
  </si>
  <si>
    <t>Monkey see Monkey do Watcharapon</t>
  </si>
  <si>
    <t>มังกี้ซีมังกี้ดู วัชรพล</t>
  </si>
  <si>
    <t>https://web.hungryhub.com/restaurants/monkey-see-monkey-do-watcharapon-bangkok</t>
  </si>
  <si>
    <t>Whole Gain Changmoi (Chiangmai)</t>
  </si>
  <si>
    <t>โฮลเกรน ช้างม่อย (เชียงใหม่)</t>
  </si>
  <si>
    <t>https://web.hungryhub.com/restaurants/whole-gain-changmoi-chiangmai-chiang-mai</t>
  </si>
  <si>
    <t>Whole Gain Old Town (Chiangmai)</t>
  </si>
  <si>
    <t>โฮลเกรน สาขาคูเมือง (เชียงใหม่)</t>
  </si>
  <si>
    <t>https://web.hungryhub.com/restaurants/whole-gain-old-town-chiangmai-chiang-mai</t>
  </si>
  <si>
    <t>Katsu Midori Sushi Mega Bangna</t>
  </si>
  <si>
    <t>คัตสึมิโดริซูชิ เมกาบางนา</t>
  </si>
  <si>
    <t>https://web.hungryhub.com/restaurants/katsu-midori-sushi-mega-bangna-bangkok</t>
  </si>
  <si>
    <t>Laciana By The Sea</t>
  </si>
  <si>
    <t>ลาเซียน่า บาย เดอะ ซี</t>
  </si>
  <si>
    <t>https://web.hungryhub.com/restaurants/laciana-by-the-sea-hua-hin</t>
  </si>
  <si>
    <t>Blackyard Roast &amp; Brew</t>
  </si>
  <si>
    <t>แบล็คยาร์ด โรสท์ แอนด์ บรูว์</t>
  </si>
  <si>
    <t>https://web.hungryhub.com/restaurants/blackyard-roast-brew-bangkok</t>
  </si>
  <si>
    <t>Fusion, Italian, American, Thai</t>
  </si>
  <si>
    <t>Fafu Mala Halal</t>
  </si>
  <si>
    <t>ฟาฝู หม่าล่า ฮาลาล</t>
  </si>
  <si>
    <t>https://web.hungryhub.com/restaurants/fafu-mala-halal-bangkok</t>
  </si>
  <si>
    <t>Fafu Grill Shabu Halal</t>
  </si>
  <si>
    <t>ฟาฝู ปิ้งย่าง ชาบู ฮาลาล</t>
  </si>
  <si>
    <t>https://web.hungryhub.com/restaurants/fafu-grill-shabu-halal-bangkok</t>
  </si>
  <si>
    <t>Krasai.cafe</t>
  </si>
  <si>
    <t>กระซ้าย.คาเฟ่</t>
  </si>
  <si>
    <t>https://web.hungryhub.com/restaurants/krasai-cafe-bangkok</t>
  </si>
  <si>
    <t>Panda Suki Mala Muangthong</t>
  </si>
  <si>
    <t>แพนด้า สุกี้ หม่าล่า เมืองทอง</t>
  </si>
  <si>
    <t>https://web.hungryhub.com/restaurants/panda-suki-mala-muangthong-bangkok</t>
  </si>
  <si>
    <t>Chaai-Samai 2498 Bangkok</t>
  </si>
  <si>
    <t>ชายสมัย 2498 กรุงเทพฯ</t>
  </si>
  <si>
    <t>https://web.hungryhub.com/restaurants/chaai-samai-2498-bangkok</t>
  </si>
  <si>
    <t>chompoo@hungryhub.com</t>
  </si>
  <si>
    <t>Jackson</t>
  </si>
  <si>
    <t>แจ๊คสรร</t>
  </si>
  <si>
    <t>https://web.hungryhub.com/restaurants/jackson-bangkok</t>
  </si>
  <si>
    <t>Beer Pradith</t>
  </si>
  <si>
    <t>เบียร์ประดิษฐ์</t>
  </si>
  <si>
    <t>https://web.hungryhub.com/restaurants/beer-pradith-bangkok</t>
  </si>
  <si>
    <t>Seoul by Soul Theparak - Saphan Mai</t>
  </si>
  <si>
    <t>โซลบายโซล เทพรักษ์ - สะพานใหม่</t>
  </si>
  <si>
    <t>https://web.hungryhub.com/restaurants/seoul-by-soul-theparak-saphan-mai-bangkok</t>
  </si>
  <si>
    <t>Seoul by Soul Bangna - Bearing</t>
  </si>
  <si>
    <t>โซลบายโซล บางนา - แบริ่ง</t>
  </si>
  <si>
    <t>https://web.hungryhub.com/restaurants/seoul-by-soul-bangna-bearing-bangkok</t>
  </si>
  <si>
    <t>Seoul by Soul Lat Phrao 71</t>
  </si>
  <si>
    <t>โซลบายโซล ลาดพร้าว 71</t>
  </si>
  <si>
    <t>https://web.hungryhub.com/restaurants/seoul-by-soul-lat-phrao-71-bangkok</t>
  </si>
  <si>
    <t>Suki La Mei - Conveyor Belt Malatang</t>
  </si>
  <si>
    <t>สุกี้ล่าเม่ย ​หม่าล่าสายพาน</t>
  </si>
  <si>
    <t>https://web.hungryhub.com/restaurants/suki-la-mei-conveyor-belt-malatang-bangkok</t>
  </si>
  <si>
    <t>Barbylon Bangkok</t>
  </si>
  <si>
    <t>บาร์บิลอน</t>
  </si>
  <si>
    <t>https://web.hungryhub.com/restaurants/barbylon-bangkok</t>
  </si>
  <si>
    <t>PHALA (Thai Esan Gathering)</t>
  </si>
  <si>
    <t>ผลา (ไทย อีสาน แก๊ธเธอริง)</t>
  </si>
  <si>
    <t>https://web.hungryhub.com/restaurants/phala-thai-esan-gathering-bangkok</t>
  </si>
  <si>
    <t>Omar Shariff Authentic Indian Cuisine</t>
  </si>
  <si>
    <t>https://web.hungryhub.com/restaurants/omar-shariff-authentic-indian-cuisine-singapore</t>
  </si>
  <si>
    <t>On the Road (Pattaya)</t>
  </si>
  <si>
    <t>ออน เดอะ โรด (พัทยา)</t>
  </si>
  <si>
    <t>https://web.hungryhub.com/restaurants/on-the-road-pattaya</t>
  </si>
  <si>
    <t>Hooligan by Apache</t>
  </si>
  <si>
    <t>ฮูลิแกน บาย อาปาเช่</t>
  </si>
  <si>
    <t>https://web.hungryhub.com/restaurants/hooligan-by-apache-bangkok</t>
  </si>
  <si>
    <t>Premium Big Boat Eight Islands Sunset (Krabi)</t>
  </si>
  <si>
    <t>https://web.hungryhub.com/restaurants/premium-big-boat-eight-islands-sunset-krabi</t>
  </si>
  <si>
    <t>Chiangkham Restaurant (Chiang Mai)</t>
  </si>
  <si>
    <t>ห้องอาหารเชียงคำ (เชียงใหม่)</t>
  </si>
  <si>
    <t>https://web.hungryhub.com/restaurants/chiangkham-restaurant-chiang-mai</t>
  </si>
  <si>
    <t>S'More Beach Restaurant and Bar (Pattaya)</t>
  </si>
  <si>
    <t>เอส มอร์ บีช เรสเตอรองต์ แอน บาร์ (พัทยา)</t>
  </si>
  <si>
    <t>https://web.hungryhub.com/restaurants/s-more-beach-restaurant-and-bar-pattaya</t>
  </si>
  <si>
    <t>Newrich Buffet</t>
  </si>
  <si>
    <t>นิวริช บุฟเฟ่ต์</t>
  </si>
  <si>
    <t>https://web.hungryhub.com/restaurants/newrich-buffet-pathum-thani</t>
  </si>
  <si>
    <t>The Cocktail Office</t>
  </si>
  <si>
    <t>https://web.hungryhub.com/restaurants/the-cocktail-office-singapore</t>
  </si>
  <si>
    <t>FOC by the Beach</t>
  </si>
  <si>
    <t>https://web.hungryhub.com/restaurants/foc-by-the-beach-singapore</t>
  </si>
  <si>
    <t>Harbourfront, Sentosa</t>
  </si>
  <si>
    <t>Kinji Omakase (Pattaya)</t>
  </si>
  <si>
    <t>คินจิ โอมากาเสะ (พัทยา)</t>
  </si>
  <si>
    <t>https://web.hungryhub.com/restaurants/kinji-omakase-pattaya</t>
  </si>
  <si>
    <t>Naiades Wine Cafe</t>
  </si>
  <si>
    <t>ในอดีต</t>
  </si>
  <si>
    <t>https://web.hungryhub.com/restaurants/naiades-wine-cafe-nonthaburi</t>
  </si>
  <si>
    <t>milk@hungryhub.com</t>
  </si>
  <si>
    <t>Mediterranean, Fusion</t>
  </si>
  <si>
    <t>Narnia Steak &amp; Seafood (Pattaya)</t>
  </si>
  <si>
    <t>นาเนีย สเต็ก &amp; ซีฟู้ด (พัทยา)</t>
  </si>
  <si>
    <t>https://web.hungryhub.com/restaurants/narnia-steak-seafood-pattaya</t>
  </si>
  <si>
    <t>The Grill House Rooftop (Khaoyai)</t>
  </si>
  <si>
    <t>เดอะ กริลล์ เฮ้าส์ รูฟท็อป (เขาใหญ่)</t>
  </si>
  <si>
    <t>https://web.hungryhub.com/restaurants/the-grill-house-rooftop-khaoyai-khao-yai</t>
  </si>
  <si>
    <t>บ้านครัวคุณย่า</t>
  </si>
  <si>
    <t>https://web.hungryhub.com/restaurants/bangkok-77265566-18e5-4c53-8c65-ced4a645577e</t>
  </si>
  <si>
    <t>Jao Samut Seafood Buffet (Pattaya)</t>
  </si>
  <si>
    <t>เจ้าสมุทร ซีฟู้ดบุฟเฟต์ (พัทยา)</t>
  </si>
  <si>
    <t>https://web.hungryhub.com/restaurants/jao-samut-seafood-buffet-pattaya</t>
  </si>
  <si>
    <t>International, Chinese, Italian, Japanese, Fusion, Thai</t>
  </si>
  <si>
    <t>Square one At Dusit Princess Srinakarin</t>
  </si>
  <si>
    <t>สแคว วัน แอท ดุสิต ปรินเซส ศรีนครินทร์</t>
  </si>
  <si>
    <t>https://web.hungryhub.com/restaurants/square-one-at-dusit-princess-srinakarin-bangkok</t>
  </si>
  <si>
    <t>Big Fish Siam At Siam (Pattaya)</t>
  </si>
  <si>
    <t>บิ๊กฟิช สยาม แอท สยาม (พัทยา)</t>
  </si>
  <si>
    <t>https://web.hungryhub.com/restaurants/big-fish-siam-at-siam-pattaya</t>
  </si>
  <si>
    <t>The Best Veggie Khaoyai</t>
  </si>
  <si>
    <t>เดอะเบสเวจจี้ เขาใหญ่</t>
  </si>
  <si>
    <t>https://web.hungryhub.com/restaurants/the-best-veggie-khaoyai-khao-yai</t>
  </si>
  <si>
    <t>Fusion, Italian, Thai, Thai Isaan</t>
  </si>
  <si>
    <t>Sukjai by Pata Obasan (Chiang Mai)</t>
  </si>
  <si>
    <t>สุขใจ บาย ป้าตา โอบะซัง (เชียงใหม่)</t>
  </si>
  <si>
    <t>https://web.hungryhub.com/restaurants/sukjai-by-pata-obasan-chiang-mai</t>
  </si>
  <si>
    <t>Hongfu 鸿福</t>
  </si>
  <si>
    <t>หงฝู 鸿福</t>
  </si>
  <si>
    <t>https://web.hungryhub.com/restaurants/hongfu-bangkok</t>
  </si>
  <si>
    <t>Va Presto</t>
  </si>
  <si>
    <t>วาเพรสโต้</t>
  </si>
  <si>
    <t>https://web.hungryhub.com/restaurants/va-presto-bangkok</t>
  </si>
  <si>
    <t>Steak 700 Rais (Sattahip)</t>
  </si>
  <si>
    <t>สเต๊ก 700 ไร่ (สัตหีบ)</t>
  </si>
  <si>
    <t>https://web.hungryhub.com/restaurants/steak-700-rais-sattahip-pattaya</t>
  </si>
  <si>
    <t>Bunma Kaiyang</t>
  </si>
  <si>
    <t>บุญมา ไก่ย่าง</t>
  </si>
  <si>
    <t>https://web.hungryhub.com/restaurants/bunma-kaiyang-bangkok</t>
  </si>
  <si>
    <t>Thai Isaan, Thai Southern</t>
  </si>
  <si>
    <t>Mae Oil Soijuu</t>
  </si>
  <si>
    <t>แม่ออยซอยจุ๊</t>
  </si>
  <si>
    <t>https://web.hungryhub.com/restaurants/mae-oil-soijuu-bangkok</t>
  </si>
  <si>
    <t>Klindin Cafe &amp; Restaurant</t>
  </si>
  <si>
    <t>กลิ่นดิน คาเฟ่ แอนด์ เรสเตอร์รองต์</t>
  </si>
  <si>
    <t>https://web.hungryhub.com/restaurants/klindin-cafe-restaurant-bangkok</t>
  </si>
  <si>
    <t>Klindin Cafe &amp; Restaurant (not use)</t>
  </si>
  <si>
    <t>https://web.hungryhub.com/restaurants/klindin-cafe-restaurant-not-use-bangkok</t>
  </si>
  <si>
    <t>Kitchen Yu Pin</t>
  </si>
  <si>
    <t>ครัวยุพิน ซีฟู้ด</t>
  </si>
  <si>
    <t>https://web.hungryhub.com/restaurants/kitchen-yu-pin-bangkok</t>
  </si>
  <si>
    <t>13 Coins Ngamwongwan</t>
  </si>
  <si>
    <t>13 เหรียญ งามวงศ์วาน</t>
  </si>
  <si>
    <t>https://web.hungryhub.com/restaurants/13-coins-ngamwongwan-bangkok</t>
  </si>
  <si>
    <t>American, Thai</t>
  </si>
  <si>
    <t>13 Coins Bang Yai</t>
  </si>
  <si>
    <t>13 เหรียญ บางใหญ่</t>
  </si>
  <si>
    <t>https://web.hungryhub.com/restaurants/13-coins-bang-yai-bangkok</t>
  </si>
  <si>
    <t>Alangkarn Sushi (Not used)</t>
  </si>
  <si>
    <t>https://web.hungryhub.com/restaurants/alangkarn-sushi-not-used-bangkok</t>
  </si>
  <si>
    <t>Laanna Kitchen Restaurant at Meliá Hotel (Chiang Mai)</t>
  </si>
  <si>
    <t>ห้องอาหารลานนาคิทเช่น แอท โรงแรมมีเลีย (เชียงใหม่)</t>
  </si>
  <si>
    <t>https://web.hungryhub.com/restaurants/laanna-kitchen-restaurant-at-melia-hotel-chiang-mai</t>
  </si>
  <si>
    <t>Mediterranean, International, Thai, Spanish</t>
  </si>
  <si>
    <t>Mai Restaurant &amp; Bar at Meliá Chiang Mai Hotel (Chiang Mai)</t>
  </si>
  <si>
    <t>ห้องอาหารไหม แอท โรงแรมมีเลีย (เชียงใหม่)</t>
  </si>
  <si>
    <t>https://web.hungryhub.com/restaurants/mai-restaurant-bar-at-melia-chiang-mai-hotel-chiang-mai</t>
  </si>
  <si>
    <t>Thai Northern, Fusion, Thai</t>
  </si>
  <si>
    <t>Mai The Sky Bar at Meliá Hotel (Chiang Mai)</t>
  </si>
  <si>
    <t>ไหม เดอะ สกาย บาร์ แอท โรงแรมมีเลีย (เชียงใหม่)</t>
  </si>
  <si>
    <t>https://web.hungryhub.com/restaurants/mai-the-sky-bar-at-melia-hotel-chiang-mai</t>
  </si>
  <si>
    <t>Mediterranean, International, Spanish</t>
  </si>
  <si>
    <t>Khun Rose Cuisine (Pattaya)</t>
  </si>
  <si>
    <t>คุณ โรส คุยซีน (พัทยา)</t>
  </si>
  <si>
    <t>https://web.hungryhub.com/restaurants/khun-rose-cuisine-pattaya</t>
  </si>
  <si>
    <t>Melbourne House BKK</t>
  </si>
  <si>
    <t>เมลเบิร์นเฮ้าส์ บีเคเค</t>
  </si>
  <si>
    <t>https://web.hungryhub.com/restaurants/melbourne-house-bkk-bangkok</t>
  </si>
  <si>
    <t>Japanese, Australian</t>
  </si>
  <si>
    <t>Goji Kitchen Grill &amp; Bar at Pattaya Marriott Resort and Spa (Pattaya)</t>
  </si>
  <si>
    <t>โกจิ คิทเซ็น กริล แอนด์ บาร์ แอท พัทยา แมริออท รีสอร์ท แอนด์ สปา (พัทยา)</t>
  </si>
  <si>
    <t>https://web.hungryhub.com/restaurants/goji-kitchen-grill-bar-at-pattaya-marriott-resort-and-spa-pattaya-bangkok</t>
  </si>
  <si>
    <t>Sliding Doors</t>
  </si>
  <si>
    <t>สไลด์ดิง ดอร์</t>
  </si>
  <si>
    <t>https://web.hungryhub.com/restaurants/sliding-doors-bangkok</t>
  </si>
  <si>
    <t>Wang Thonglang</t>
  </si>
  <si>
    <t>Maison Dunand</t>
  </si>
  <si>
    <t>เมซอง ดูนานด์</t>
  </si>
  <si>
    <t>https://web.hungryhub.com/restaurants/maison-dunand-bangkok</t>
  </si>
  <si>
    <t>Yuufuku Japanese Food</t>
  </si>
  <si>
    <t>ยูฟุคุ อาหารญี่ปุ่น</t>
  </si>
  <si>
    <t>https://web.hungryhub.com/restaurants/yuufuku-japanese-food-bangkok</t>
  </si>
  <si>
    <t>Bueng Kum</t>
  </si>
  <si>
    <t>My Daddy’s Home</t>
  </si>
  <si>
    <t>เฮือนของพ่อ</t>
  </si>
  <si>
    <t>https://web.hungryhub.com/restaurants/my-daddy-s-home-bangkok</t>
  </si>
  <si>
    <t>VIVIN Sukhumvit 22</t>
  </si>
  <si>
    <t>วิวัง คาเฟ่ สุขุมวิท 22</t>
  </si>
  <si>
    <t>https://web.hungryhub.com/restaurants/vivin-sukhumvit-22-bangkok</t>
  </si>
  <si>
    <t>European, Italian, French, International, Fusion, Mediterranean, Australian, Steakhouse</t>
  </si>
  <si>
    <t>Say Hay Restaurant</t>
  </si>
  <si>
    <t>ร้านอาหารเซย์เฮย์</t>
  </si>
  <si>
    <t>https://web.hungryhub.com/restaurants/say-hay-restaurant-nakhon-pathom</t>
  </si>
  <si>
    <t>Thaan Fai Restaurant Rama 9</t>
  </si>
  <si>
    <t>ร้านอาหารถ่านไฟ พระราม 9</t>
  </si>
  <si>
    <t>https://web.hungryhub.com/restaurants/thaan-fai-restaurant-rama-9-bangkok</t>
  </si>
  <si>
    <t>Italian, Fusion, American, European</t>
  </si>
  <si>
    <t>Tum Thai Krua</t>
  </si>
  <si>
    <t>ตำท้ายครัว</t>
  </si>
  <si>
    <t>https://web.hungryhub.com/restaurants/tum-thai-krua-bangkok</t>
  </si>
  <si>
    <t>Chy Bar Rooftop at Away Bangkok Riverside Kene</t>
  </si>
  <si>
    <t>ชาย บาร์ รูฟท็อป แอท อะเวย์ แบงค็อก ริเวอร์ไซด์ คีน</t>
  </si>
  <si>
    <t>https://web.hungryhub.com/restaurants/chy-bar-rooftop-at-away-bangkok-riverside-kene</t>
  </si>
  <si>
    <t>Thai, International, Japanese, Mexican</t>
  </si>
  <si>
    <t>อร่อย Together</t>
  </si>
  <si>
    <t>https://web.hungryhub.com/restaurants/together-bangkok</t>
  </si>
  <si>
    <t>XYZ Pinklao</t>
  </si>
  <si>
    <t>เอ็กซ์วายแซด ปิ่นเกล้า</t>
  </si>
  <si>
    <t>https://web.hungryhub.com/restaurants/xyz-pinklao-bangkok</t>
  </si>
  <si>
    <t>International, Chinese, Japanese, Fusion, Thai, German, Thai Isaan, European</t>
  </si>
  <si>
    <t>Joliecafe.bkk</t>
  </si>
  <si>
    <t>โจลี่ คาเฟ่</t>
  </si>
  <si>
    <t>https://web.hungryhub.com/restaurants/joliecafe-bkk-bangkok</t>
  </si>
  <si>
    <t>RAO &amp; 9 Bar</t>
  </si>
  <si>
    <t>ราว &amp; 9 บาร์</t>
  </si>
  <si>
    <t>https://web.hungryhub.com/restaurants/rao-9-bar-bangkok</t>
  </si>
  <si>
    <t>Baan Pee Lek</t>
  </si>
  <si>
    <t>บ้านพี่เล็ก</t>
  </si>
  <si>
    <t>https://web.hungryhub.com/restaurants/baan-pee-lek-bangkok</t>
  </si>
  <si>
    <t>Tam Zab 195</t>
  </si>
  <si>
    <t>ตำแซ่บ 195</t>
  </si>
  <si>
    <t>https://web.hungryhub.com/restaurants/tam-zab-195-bangkok</t>
  </si>
  <si>
    <t>Vessel One Bangkok</t>
  </si>
  <si>
    <t>เวสเซล วัน แบงค็อก</t>
  </si>
  <si>
    <t>https://web.hungryhub.com/restaurants/vessel-one-bangkok</t>
  </si>
  <si>
    <t>Italian, Fusion, American</t>
  </si>
  <si>
    <t>Sawasdee Chaophraya Cruise</t>
  </si>
  <si>
    <t>สวัสดี เจ้าพระยา ครูซ</t>
  </si>
  <si>
    <t>https://web.hungryhub.com/restaurants/sawasdee-chaophraya-cruise-bangkok</t>
  </si>
  <si>
    <t>Fafa Halal Bangkok</t>
  </si>
  <si>
    <t>ฟาฟา ฮาลาล บางกอก</t>
  </si>
  <si>
    <t>https://web.hungryhub.com/restaurants/fafa-halal-bangkok</t>
  </si>
  <si>
    <t>Itsaraphap</t>
  </si>
  <si>
    <t>Bua Terrace (Rayong)</t>
  </si>
  <si>
    <t>บัวเทอเรส (ระยอง)</t>
  </si>
  <si>
    <t>https://web.hungryhub.com/restaurants/bua-terrace-rayong</t>
  </si>
  <si>
    <t>Spicy Mango Bistro</t>
  </si>
  <si>
    <t>ร้านสไปซี่มะม่วงบิสโทร</t>
  </si>
  <si>
    <t>https://web.hungryhub.com/restaurants/spicy-mango-bistro-bangkok</t>
  </si>
  <si>
    <t>matthew.dennisfong@sasin.edu</t>
  </si>
  <si>
    <t>Prod Test 1</t>
  </si>
  <si>
    <t>https://web.hungryhub.com/restaurants/prod-test-1-bangkok</t>
  </si>
  <si>
    <t>Indian, Chinese, Italian, French</t>
  </si>
  <si>
    <t>Mashita Grill Kanchanaphisek</t>
  </si>
  <si>
    <t>มาชิตะกริลล์ กาญจนาภิเษก</t>
  </si>
  <si>
    <t>https://web.hungryhub.com/restaurants/mashita-grill-kanchanaphisek-bangkok</t>
  </si>
  <si>
    <t>Bang Bon</t>
  </si>
  <si>
    <t>Mashita Grill Ram Inthra</t>
  </si>
  <si>
    <t>มาชิตะ กริลล์ รามอินทรา</t>
  </si>
  <si>
    <t>https://web.hungryhub.com/restaurants/mashita-grill-ram-inthra-bangkok</t>
  </si>
  <si>
    <t>Sailom Hotel Staycation (Hua hin)</t>
  </si>
  <si>
    <t>โรงแรมสายลม สเตย์เคชั่น (หัวหิน)</t>
  </si>
  <si>
    <t>https://web.hungryhub.com/restaurants/sailom-hotel-staycation-hua-hin</t>
  </si>
  <si>
    <t>Hua Hin, Rayong</t>
  </si>
  <si>
    <t>Chez Nij Ryokan Onsen (Chiang Mai)</t>
  </si>
  <si>
    <t>เฌนิจ เรียวกัง ออนเช็น (เชียงใหม่)</t>
  </si>
  <si>
    <t>https://web.hungryhub.com/restaurants/chez-nij-ryokan-onsen-chiang-mai</t>
  </si>
  <si>
    <t>Thai, Japanese, Fusion</t>
  </si>
  <si>
    <t>Hungry Brown Eat and Coffee Roasters</t>
  </si>
  <si>
    <t>ฮังกรี้ บราวน์ อีท แอนด์ คอฟฟี่ โรสเตอร์ส</t>
  </si>
  <si>
    <t>https://web.hungryhub.com/restaurants/hungry-brown-eat-and-coffee-roasters-bangkok</t>
  </si>
  <si>
    <t>European, Thai, Thai Isaan, Thai Southern, Thai Northern, Steakhouse</t>
  </si>
  <si>
    <t>Lady L Garden Bistro</t>
  </si>
  <si>
    <t>เลดี้ แอล การ์เดนท์ บริสโทร</t>
  </si>
  <si>
    <t>https://web.hungryhub.com/restaurants/lady-l-garden-bistro-bangkok</t>
  </si>
  <si>
    <t>European, Italian, French, International, Steakhouse</t>
  </si>
  <si>
    <t>En Hachi</t>
  </si>
  <si>
    <t>https://web.hungryhub.com/restaurants/en-hachi-bangkok</t>
  </si>
  <si>
    <t>Testlars1</t>
  </si>
  <si>
    <t>กงซีหม่าล่า</t>
  </si>
  <si>
    <t>https://web.hungryhub.com/restaurants/testlars1-bangkok</t>
  </si>
  <si>
    <t>091 441 2929</t>
  </si>
  <si>
    <t>testlars2</t>
  </si>
  <si>
    <t>เมซง ดูนังด์</t>
  </si>
  <si>
    <t>https://web.hungryhub.com/restaurants/testlars2-bangkok</t>
  </si>
  <si>
    <t>Sunsetory Chao Phraya River (Not Used)</t>
  </si>
  <si>
    <t>https://web.hungryhub.com/restaurants/sunsetory-chao-phraya-river-not-used-bangkok</t>
  </si>
  <si>
    <t>PING PIMAN Amdaeng by NJOY Prestige Hotel</t>
  </si>
  <si>
    <t>พิงค์พิมาน</t>
  </si>
  <si>
    <t>https://web.hungryhub.com/restaurants/ping-piman-amdaeng-by-njoy-prestige-hotel-bangkok</t>
  </si>
  <si>
    <t>Sunsetory Chao Phraya River</t>
  </si>
  <si>
    <t>ซันเซทอรี่ แม่น้ำเจ้าพระยา</t>
  </si>
  <si>
    <t>https://web.hungryhub.com/restaurants/sunsetory-chao-phraya-river-bangkok-thailand</t>
  </si>
  <si>
    <t>Tomahawk - Contemporary Steakhouse (Raffles Place)</t>
  </si>
  <si>
    <t>https://web.hungryhub.com/restaurants/tomahawk-contemporary-steakhouse-raffles-place-singapore</t>
  </si>
  <si>
    <t>Novena</t>
  </si>
  <si>
    <t>Tomahawk - Contemporary Steakhouse (Novena)</t>
  </si>
  <si>
    <t>https://web.hungryhub.com/restaurants/tomahawk-contemporary-steakhouse-novena-singapore</t>
  </si>
  <si>
    <t>Macaria Bangkok</t>
  </si>
  <si>
    <t>https://web.hungryhub.com/restaurants/macaria-bangkok</t>
  </si>
  <si>
    <t>Izakaya Goichi 51</t>
  </si>
  <si>
    <t>อิซากายะ โกะอิจิ 51</t>
  </si>
  <si>
    <t>https://web.hungryhub.com/restaurants/izakaya-goichi-51-bangkok</t>
  </si>
  <si>
    <t>Irvin Brew &amp; Beat</t>
  </si>
  <si>
    <t>เออร์วิน บริว แอนด์ บีท</t>
  </si>
  <si>
    <t>https://web.hungryhub.com/restaurants/irvin-brew-beat-bangkok</t>
  </si>
  <si>
    <t>Picnic Hotel Bangkok Staycation</t>
  </si>
  <si>
    <t>https://web.hungryhub.com/restaurants/picnic-hotel-bangkok-staycation</t>
  </si>
  <si>
    <t>Lilit Café &amp; Eatery</t>
  </si>
  <si>
    <t>ลิลิต คาเฟ่ แอนด์ อีทเทอรี่</t>
  </si>
  <si>
    <t>https://web.hungryhub.com/restaurants/lilit-cafe-eatery-bangkok</t>
  </si>
  <si>
    <t>Orquídea del Sol</t>
  </si>
  <si>
    <t>https://web.hungryhub.com/restaurants/orquidea-del-sol-kuala-lumpur</t>
  </si>
  <si>
    <t>Kuala Lumpur</t>
  </si>
  <si>
    <t>Ralph House</t>
  </si>
  <si>
    <t>ลาฟ เฮ้าส์</t>
  </si>
  <si>
    <t>https://web.hungryhub.com/restaurants/ralph-house-bangkok</t>
  </si>
  <si>
    <t>Waan Grob Farm &amp; Cafe</t>
  </si>
  <si>
    <t>หวานกรอบ ฟาร์ม &amp; คาเฟ่</t>
  </si>
  <si>
    <t>https://web.hungryhub.com/restaurants/waan-grob-farm-cafe-bangkok</t>
  </si>
  <si>
    <t>Thai, European, Steakhouse</t>
  </si>
  <si>
    <t>XSO Kitchen at Best Western Plus Nexen (Pattaya)</t>
  </si>
  <si>
    <t>เอ็กซ์เอสโอ คิทเช่น แอท เบสท์ เวสเทิร์น พลัส เน็กเซน (พัทยา)</t>
  </si>
  <si>
    <t>https://web.hungryhub.com/restaurants/xso-kitchen-at-best-western-plus-nexen-pattaya</t>
  </si>
  <si>
    <t>Trump Bar and Bistro</t>
  </si>
  <si>
    <t>ทรัมป์ บาร์ แอนด์ บิสโทร</t>
  </si>
  <si>
    <t>https://web.hungryhub.com/restaurants/trump-bar-and-bistro-bangkok</t>
  </si>
  <si>
    <t>Bang Kruai, Nonthaburi, Bangkok</t>
  </si>
  <si>
    <t>Alice’s Dining Hall</t>
  </si>
  <si>
    <t>https://web.hungryhub.com/restaurants/alice-s-dining-hall-bangkok</t>
  </si>
  <si>
    <t>European, Italian, International, Mediterranean</t>
  </si>
  <si>
    <t>Little Wood</t>
  </si>
  <si>
    <t>ลิตเติ้ล วู้ด</t>
  </si>
  <si>
    <t>https://web.hungryhub.com/restaurants/little-wood-bangkok</t>
  </si>
  <si>
    <t>Best Western Plus Nexen Staycation (Pattaya)</t>
  </si>
  <si>
    <t>เบสท์ เวสเทิร์น พลัส เน็กเซ็น สเทเคชั่น (พัทยา)</t>
  </si>
  <si>
    <t>https://web.hungryhub.com/restaurants/best-western-plus-nexen-staycation-pattaya</t>
  </si>
  <si>
    <t>Test prod 4</t>
  </si>
  <si>
    <t>https://web.hungryhub.com/restaurants/test-prod-4-bangkok</t>
  </si>
  <si>
    <t>French, International, Japanese, Fusion</t>
  </si>
  <si>
    <t>De Prime Rangnam Hotel (Staycation)</t>
  </si>
  <si>
    <t>ดี ไพรม์ รางน้ำ โฮเทล (สเตเคชัน)</t>
  </si>
  <si>
    <t>https://web.hungryhub.com/restaurants/de-prime-rangnam-hotel-staycation-bangkok</t>
  </si>
  <si>
    <t>Morning Moon Cafe &amp; Restaurant</t>
  </si>
  <si>
    <t>มอร์นิ่ง มูน คาเฟ่ แอนด์ เรสเตอร์รองต์</t>
  </si>
  <si>
    <t>https://web.hungryhub.com/restaurants/morning-moon-cafe-restaurant-nakhon-pathom</t>
  </si>
  <si>
    <t>Fusion, Thai, Thai Isaan, European, Thai Southern</t>
  </si>
  <si>
    <t>Prod test new</t>
  </si>
  <si>
    <t>https://web.hungryhub.com/restaurants/prod-test-new-bangkok</t>
  </si>
  <si>
    <t>094-490-5226</t>
  </si>
  <si>
    <t>Indian, Chinese, Italian, French, International</t>
  </si>
  <si>
    <t>Baan Nuea Yaang</t>
  </si>
  <si>
    <t>บ้านเนื้อย่าง</t>
  </si>
  <si>
    <t>https://web.hungryhub.com/restaurants/baan-nuea-yaang-bangkok</t>
  </si>
  <si>
    <t>StrackYum Central Khon Kaen</t>
  </si>
  <si>
    <t>สะแตกยำ เซ็นทรัล ขอนแก่น</t>
  </si>
  <si>
    <t>https://web.hungryhub.com/restaurants/strackyum-central-khon-kaen</t>
  </si>
  <si>
    <t>StrackYum The Mall Bangkae</t>
  </si>
  <si>
    <t>สะแตกยำ เดอะมอลล์ บางแค</t>
  </si>
  <si>
    <t>https://web.hungryhub.com/restaurants/strackyum-the-mall-bangkae-bangkok</t>
  </si>
  <si>
    <t>StrackYum Fashion Island</t>
  </si>
  <si>
    <t>สะแตกยำ แฟชั่น ไอส์แลนด์</t>
  </si>
  <si>
    <t>https://web.hungryhub.com/restaurants/strackyum-fashion-island-bangkok</t>
  </si>
  <si>
    <t>StrackYum Future Park Rangsit</t>
  </si>
  <si>
    <t>สะแตกยำ ฟิวเจอร์พาร์ครังสิต</t>
  </si>
  <si>
    <t>https://web.hungryhub.com/restaurants/strackyum-future-park-rangsit-bangkok</t>
  </si>
  <si>
    <t>StrackYum New Phran Nok</t>
  </si>
  <si>
    <t>สะแตกยำ พรานนกตัดใหม่</t>
  </si>
  <si>
    <t>https://web.hungryhub.com/restaurants/strackyum-new-phran-nok-bangkok</t>
  </si>
  <si>
    <t>New Phran Nok</t>
  </si>
  <si>
    <t>StrackYum Central Westgate</t>
  </si>
  <si>
    <t>สะแตกยำ เซนทรัล เวสต์เกต</t>
  </si>
  <si>
    <t>https://web.hungryhub.com/restaurants/strackyum-central-westgate-bangkok</t>
  </si>
  <si>
    <t>StrackYum Central Rama 9</t>
  </si>
  <si>
    <t>สะแตกยำ เซนทรัล พระราม 9</t>
  </si>
  <si>
    <t>https://web.hungryhub.com/restaurants/strackyum-central-rama-9-bangkok</t>
  </si>
  <si>
    <t>StrackYum Central Rama 2</t>
  </si>
  <si>
    <t>สะแตกยำ เซ็นทรัล พระราม 2</t>
  </si>
  <si>
    <t>https://web.hungryhub.com/restaurants/strackyum-central-rama-2-bangkok</t>
  </si>
  <si>
    <t>Ora Dining</t>
  </si>
  <si>
    <t>https://web.hungryhub.com/restaurants/ora-dining-kuala-lumpur</t>
  </si>
  <si>
    <t>Umami 10</t>
  </si>
  <si>
    <t>https://web.hungryhub.com/restaurants/umami-10-singapore</t>
  </si>
  <si>
    <t>European, Japanese</t>
  </si>
  <si>
    <t>Gangnam Galbi</t>
  </si>
  <si>
    <t>กังนัมคาลบี้</t>
  </si>
  <si>
    <t>https://web.hungryhub.com/restaurants/gangnam-galbi-bangkok</t>
  </si>
  <si>
    <t>Test 1 MY</t>
  </si>
  <si>
    <t>https://web.hungryhub.com/restaurants/test-1-my-kuala-lumpur</t>
  </si>
  <si>
    <t>019-2201221</t>
  </si>
  <si>
    <t>Malay test</t>
  </si>
  <si>
    <t>โอร่า ไดนิ่ง</t>
  </si>
  <si>
    <t>https://web.hungryhub.com/restaurants/malay-test-kuala-lumpur</t>
  </si>
  <si>
    <t>TESTING SG - ops tools</t>
  </si>
  <si>
    <t>https://web.hungryhub.com/restaurants/testing-sg-ops-tools-singapore</t>
  </si>
  <si>
    <t>Hug Samui</t>
  </si>
  <si>
    <t>ฮักสมุย</t>
  </si>
  <si>
    <t>https://web.hungryhub.com/restaurants/hug-samui-koh-samui</t>
  </si>
  <si>
    <t>Thai, Italian, Fusion, Thai Southern</t>
  </si>
  <si>
    <t>China Palace Chinese Restaurant (Do not Use)</t>
  </si>
  <si>
    <t>ไชน่า พาเลซ ไชนีส เรสเตอร์รองต์(Do not Use)</t>
  </si>
  <si>
    <t>https://web.hungryhub.com/restaurants/china-palace-chinese-restaurant-do-not-use-bangkok</t>
  </si>
  <si>
    <t>China Palace Restaurant</t>
  </si>
  <si>
    <t>ภัตตาคารไชน่า พาเลส</t>
  </si>
  <si>
    <t>https://web.hungryhub.com/restaurants/china-palace-restaurant-bangkok</t>
  </si>
  <si>
    <t>Aliv Cafe &amp; Bar Brasseries</t>
  </si>
  <si>
    <t>อะไลฟ์ คาเฟ่</t>
  </si>
  <si>
    <t>https://web.hungryhub.com/restaurants/aliv-cafe-bar-brasseries-nakhon-pathom</t>
  </si>
  <si>
    <t>Tara Terrace</t>
  </si>
  <si>
    <t>ธารา เทอร์เรซ</t>
  </si>
  <si>
    <t>https://web.hungryhub.com/restaurants/tara-terrace-nakhon-pathom</t>
  </si>
  <si>
    <t>Thai, International, European</t>
  </si>
  <si>
    <t>CoCo Chaophraya</t>
  </si>
  <si>
    <t>โคโค่ เจ้าพระยา</t>
  </si>
  <si>
    <t>https://web.hungryhub.com/restaurants/coco-chaophraya-bangkok</t>
  </si>
  <si>
    <t xml:space="preserve">1. KOL Database </t>
  </si>
  <si>
    <t>First Contact reply Rate by template</t>
  </si>
  <si>
    <t>2. KOLs</t>
  </si>
  <si>
    <t>Jan</t>
  </si>
  <si>
    <t>Feb</t>
  </si>
  <si>
    <t>Mar</t>
  </si>
  <si>
    <t>Apr</t>
  </si>
  <si>
    <t>May</t>
  </si>
  <si>
    <t>Jun</t>
  </si>
  <si>
    <t>Jul</t>
  </si>
  <si>
    <t>Aug</t>
  </si>
  <si>
    <t>Sep</t>
  </si>
  <si>
    <t>Oct</t>
  </si>
  <si>
    <t>Nov</t>
  </si>
  <si>
    <t>Dec</t>
  </si>
  <si>
    <t>Bookings Made</t>
  </si>
  <si>
    <t xml:space="preserve">Content Made </t>
  </si>
  <si>
    <t>Avg. post per Booking</t>
  </si>
  <si>
    <t>Total</t>
  </si>
  <si>
    <t>3. Spend</t>
  </si>
  <si>
    <t>Total Spend</t>
  </si>
  <si>
    <t xml:space="preserve">Singapore </t>
  </si>
  <si>
    <t>Avg. Spend per post</t>
  </si>
  <si>
    <t>4. Results</t>
  </si>
  <si>
    <t>No Posts</t>
  </si>
  <si>
    <t>Avg Views</t>
  </si>
  <si>
    <t>Target CPM</t>
  </si>
  <si>
    <t>Var to Target</t>
  </si>
  <si>
    <t>5. Restaurant Results</t>
  </si>
  <si>
    <t>RANK</t>
  </si>
  <si>
    <t>6. Restaurant performance By</t>
  </si>
  <si>
    <t>views</t>
  </si>
  <si>
    <t xml:space="preserve">Content Types </t>
  </si>
  <si>
    <t>Content Styles (how it is presented)</t>
  </si>
  <si>
    <t>Top 10 Hooks</t>
  </si>
  <si>
    <t>Examples</t>
  </si>
  <si>
    <t>Deals / Value-Driven Content</t>
  </si>
  <si>
    <t>Top List / Countdown Format: "Top3"</t>
  </si>
  <si>
    <t>Superlative Claim</t>
  </si>
  <si>
    <t>“This got to be one of XXX’s BEST NEW Restaurants”</t>
  </si>
  <si>
    <t>Occasion-Based Dining</t>
  </si>
  <si>
    <t xml:space="preserve">Voiceover Review / Commentary	</t>
  </si>
  <si>
    <t>Voiceover Review</t>
  </si>
  <si>
    <t>Hidden Gem / Secret Find</t>
  </si>
  <si>
    <t>“99% of you probably don’t know this place exists”</t>
  </si>
  <si>
    <t>Craving-Based Content (eg. steak/buffet)</t>
  </si>
  <si>
    <t>POV Vlog / Come With Me</t>
  </si>
  <si>
    <t>Concept Dining / Gimmick Hook</t>
  </si>
  <si>
    <t>“Unique dining aboard a ship”</t>
  </si>
  <si>
    <t xml:space="preserve">Concept Dining </t>
  </si>
  <si>
    <t>Location-Based Discovery (eg. Sukhumvit, places to go )</t>
  </si>
  <si>
    <t>Cinematic / Aesthetic Edit</t>
  </si>
  <si>
    <t>Cinematic / No-Talking Edit</t>
  </si>
  <si>
    <t>Value-Driven Hook</t>
  </si>
  <si>
    <t>“Only $XX for omakase”</t>
  </si>
  <si>
    <t>Concept Dining</t>
  </si>
  <si>
    <t>Menu Showcase / Full Meal Breakdown</t>
  </si>
  <si>
    <t>Platform/App Promotion</t>
  </si>
  <si>
    <t>“You won’t believe this app exists”</t>
  </si>
  <si>
    <t>Price vs Portion / Value Analysis</t>
  </si>
  <si>
    <t>Curiosity / Teaser Statement</t>
  </si>
  <si>
    <t>“Wait… Did I just find the best buffet in XXX?”</t>
  </si>
  <si>
    <t>Raw One-Take Talk or Rant</t>
  </si>
  <si>
    <t>POV / First-Person Journey</t>
  </si>
  <si>
    <t>“POV: You found a rooftop gem in Bangkok”</t>
  </si>
  <si>
    <t>Budget Dining</t>
  </si>
  <si>
    <t>Statement + Locale Highlight</t>
  </si>
  <si>
    <t>“Best restaurants near XXX”</t>
  </si>
  <si>
    <t xml:space="preserve">Luxury / Premium Dining </t>
  </si>
  <si>
    <t>Top Lists / Rankings</t>
  </si>
  <si>
    <t>“Top 3 Rooftop Bars in Bangkok”</t>
  </si>
  <si>
    <t>Narrative / Conversational Cold Open // invitational</t>
  </si>
  <si>
    <t>“There’s this really nice rooftop I want to show you” // "Come with me [..]</t>
  </si>
  <si>
    <t>DO NOT DELETE Hidden Tabs N8N</t>
  </si>
  <si>
    <t xml:space="preserve">1. KOL Database Automations </t>
  </si>
  <si>
    <t>Data to enter MANUALLY</t>
  </si>
  <si>
    <r>
      <rPr>
        <rFont val="Arial"/>
        <color theme="1"/>
      </rPr>
      <t xml:space="preserve">- Username
- Team_Type        
- Country        
- Platform
- Restaurant </t>
    </r>
    <r>
      <rPr>
        <rFont val="Arial"/>
        <i/>
        <color theme="1"/>
      </rPr>
      <t xml:space="preserve">[comment: this is the target number of restaurants you want the KOL to review]
</t>
    </r>
    <r>
      <rPr>
        <rFont val="Arial"/>
        <color theme="1"/>
      </rPr>
      <t>-Target Cuisine
-Contact_Email   [</t>
    </r>
    <r>
      <rPr>
        <rFont val="Arial"/>
        <i/>
        <color theme="1"/>
      </rPr>
      <t xml:space="preserve">comment : View GET DATA, as email can be contained in the Bio of ig user] </t>
    </r>
    <r>
      <rPr>
        <rFont val="Arial"/>
        <color theme="1"/>
      </rPr>
      <t xml:space="preserve">       
- Responsibility        
- Fee per post        </t>
    </r>
  </si>
  <si>
    <t xml:space="preserve">SEND EMAIL </t>
  </si>
  <si>
    <r>
      <rPr>
        <rFont val="Arial"/>
        <b/>
        <color theme="1"/>
      </rPr>
      <t xml:space="preserve">Description of Send Email Function
Required before use. : [Guillaume - needs to enter your hh email and well as your name as entered in Google beofre using)
</t>
    </r>
    <r>
      <rPr>
        <rFont val="Arial"/>
        <color theme="1"/>
      </rPr>
      <t xml:space="preserve">
This script automates the sending of first-contact emails to KOLs using predefined templates.
How it works:
Email Template Selection: The email content is selected based on the “Template Style” column in the sheet.
Targeted Sending: Only KOLs assigned to the currently logged-in user (based on the "responsibility" column) will be contacted.
Eligibility Criteria: An email is sent only if both:
The "Status" column is blank, and
The "Contact 1" column is blank (indicating no previous contact).
Email Sending: The email is sent using the current user's Gmail account via GmailApp.sendEmail().
Post-Send Update: Once an email is successfully sent, the script automatically:
Records the current date in the “Contact 1” column.
Updates the “Status” column to “Contacted”.
This ensures each KOL receives a tailored message, sent only once, and tracked accurately for follow-up.</t>
    </r>
  </si>
  <si>
    <t xml:space="preserve">Apps Script : sendEmail </t>
  </si>
  <si>
    <t>GET DATA</t>
  </si>
  <si>
    <r>
      <rPr/>
      <t xml:space="preserve">Enter the Instagram Handle of the user you want to collect data, 
Data like. : 
- KOL_ID
- URL 
Will be crated automatically by google Sheets (formula driven) 
</t>
    </r>
    <r>
      <rPr>
        <b/>
        <u/>
      </rPr>
      <t xml:space="preserve">Following Data: 
</t>
    </r>
    <r>
      <rPr/>
      <t xml:space="preserve">- Followers 
- Bio
- email (if is entered by KOL)
Will be added automatically via Service outside of Sheets. (takes about 10seconds per profile).  
</t>
    </r>
    <r>
      <rPr>
        <i/>
      </rPr>
      <t xml:space="preserve">-Coming Soon 
</t>
    </r>
    <r>
      <rPr/>
      <t>Engagement rate (based on 15 latest posts)
Fake followers (currently can be done manually using link : "</t>
    </r>
    <r>
      <rPr>
        <color rgb="FF1155CC"/>
        <u/>
      </rPr>
      <t>https://www.modash.io/fake-follower-check?influencer=%40v</t>
    </r>
    <r>
      <rPr/>
      <t>"
System to send follow-up message automatically based on templates</t>
    </r>
  </si>
  <si>
    <t>N8N automation : Profile Data - Apify</t>
  </si>
  <si>
    <t>STATUS automation</t>
  </si>
  <si>
    <t xml:space="preserve">Once you set STATUS to Accepted, following data will be sent to Restaurant 
- KOL_ID 
- Username
- Country
The KOL will be shown </t>
  </si>
  <si>
    <t>2. Restaurant</t>
  </si>
  <si>
    <t>Slack Automation</t>
  </si>
  <si>
    <t xml:space="preserve">Apps Script : </t>
  </si>
  <si>
    <t>3. Posts</t>
  </si>
  <si>
    <t>Automation</t>
  </si>
  <si>
    <r>
      <rPr>
        <rFont val="Arial"/>
        <color theme="1"/>
      </rPr>
      <t xml:space="preserve">Every day at 10am, the system will fetch all the posts made (limited to 10 for the moment, can change if high posting period), where HH_Thai has been tagged)
Will collect data :
- No Likes
- Views
- No comments
- Username
- Post URL
</t>
    </r>
    <r>
      <rPr>
        <rFont val="Arial"/>
        <i/>
        <color theme="1"/>
      </rPr>
      <t>Coming soon</t>
    </r>
    <r>
      <rPr>
        <rFont val="Arial"/>
        <color theme="1"/>
      </rPr>
      <t xml:space="preserve">
Same automation for HH_Singapore
Tiktok Posts, --&gt; Required Basic # used for ALL campaings if not always tag HH</t>
    </r>
  </si>
  <si>
    <t>N8N automation : KOL Post data - Apify API</t>
  </si>
  <si>
    <t>https://hh-automations.app.n8n.cloud/workflow/X9SNVP2CxRItfD7o</t>
  </si>
  <si>
    <t>Automation 2</t>
  </si>
  <si>
    <t>Pushed to prod - wait 03-07 8pm to check if data transfered correctly
Every day at 8pm, 
Will fetch data from posts, to populate D+1 | D+5 | D+10 data 
and save data in sheets automatically.
Data saved :
- No Likes
- Views
- No comments</t>
  </si>
  <si>
    <t>N8N automation : Update post data - Apify API</t>
  </si>
  <si>
    <t>https://hh-automations.app.n8n.cloud/workflow/sGAUcg5Dcz02amra</t>
  </si>
  <si>
    <t xml:space="preserve">To Add : </t>
  </si>
  <si>
    <t>CPM Calculator,
KOL Cost management, 
Content by CTA / Hook 
New Genn content -- eg How to [...] Tips [...], free cash (montre CB en ligne type content), coin hunt in SG  model</t>
  </si>
  <si>
    <t>URL</t>
  </si>
  <si>
    <t>URLD1</t>
  </si>
  <si>
    <t>URLD5</t>
  </si>
  <si>
    <t>URLD10</t>
  </si>
  <si>
    <t>Target Seach KOL by DB Value</t>
  </si>
  <si>
    <t xml:space="preserve">Fixed Script : </t>
  </si>
  <si>
    <t>Working to DB --&gt; Restaurant but follower and fee per content not transfering -- newer script working but might break for unknown reasons</t>
  </si>
  <si>
    <t>// Simple trigger function - rename this to exactly "onEdit" for automatic triggering
function onEdit(e) {
  // Check if event object exists
  if (!e || !e.source) {
    console.log("No event object available");
    return;
  }
  // Check if the edit happened in the KOL database sheet
  if (e.source.getActiveSheet().getName() !== "KOL database") {
    return;
  }
  // Get the edited range
  const range = e.range;
  const editedValue = e.value;
  // Check if the edited cell contains "Accepted" (case-insensitive)
  if (editedValue &amp;&amp; editedValue.toString().toLowerCase() === "accepted") {
    transferKOLData(range.getRow());
  }
}
function transferKOLData(editedRow) {
  try {
    const ss = SpreadsheetApp.getActiveSpreadsheet();
    // Get the KOL database sheet
    const kolSheet = ss.getSheetByName("KOL database");
    if (!kolSheet) {
      console.error("KOL database sheet not found");
      return;
    }
    // Get the Restaurant sheet
    const restaurantSheet = ss.getSheetByName("Restaurant");
    if (!restaurantSheet) {
      console.error("Restaurant sheet not found");
      return;
    }
    // Get all data from KOL database sheet
    const kolData = kolSheet.getDataRange().getValues();
    if (kolData.length === 0) {
      console.error("No data found in KOL database sheet");
      return;
    }
    const kolHeaders = kolData[0];
    // Find column indices in KOL table
    const kolIdIndex = kolHeaders.indexOf("KOL_ID");
    const usernameIndex = kolHeaders.indexOf("Username");
    const feeIndex = kolHeaders.indexOf("Fee in THB");
    const statusIndex = kolHeaders.indexOf("Status");
    if (kolIdIndex === -1 || usernameIndex === -1 || feeIndex === -1 || statusIndex === -1) {
      console.error("Required columns not found in KOL database sheet");
      console.log("Available columns:", kolHeaders);
      console.log("Looking for: KOL_ID, Username, Fee in THB, Status");
      return;
    }
    // Check if the edited row is within the data range
    if (editedRow &lt; 1 || editedRow &gt; kolData.length) {
      console.log("Edited row is outside data range");
      return;
    }
    const rowData = kolData[editedRow - 1]; // Convert to 0-based index
    if (rowData[statusIndex] &amp;&amp; rowData[statusIndex].toString().toLowerCase() !== "accepted") {
      console.log("Row status is not 'Accepted'");
      return;
    }
    // Extract the data to transfer
    const kolId = rowData[kolIdIndex];
    const username = rowData[usernameIndex];
    const fee = rowData[feeIndex];
    // Validate extracted data
    if (!kolId || !username) {
      console.error("Missing required data: KOL_ID or Username is empty");
      return;
    }
    // Get Restaurant table data
    const restaurantData = restaurantSheet.getDataRange().getValues();
    if (restaurantData.length === 0) {
      console.error("No data found in Restaurant sheet");
      return;
    }
    const restaurantHeaders = restaurantData[0];
    // Find column indices in Restaurant table
    const restKolIdIndex = restaurantHeaders.indexOf("KOL_ID");
    const restUsernameIndex = restaurantHeaders.indexOf("Username");
    const restFollowersIndex = restaurantHeaders.indexOf("Followers");
    const restFeeIndex = restaurantHeaders.indexOf("Fee per content");
    if (restKolIdIndex === -1 || restUsernameIndex === -1 || restFeeIndex === -1) {
      console.error("Required columns not found in Restaurant sheet");
      console.log("Available columns:", restaurantHeaders);
      console.log("Looking for: KOL_ID, Username, Fee per content");
      return;
    }
    // Check if KOL_ID already exists in Restaurant table
    let existingRowIndex = -1;
    for (let i = 1; i &lt; restaurantData.length; i++) {
      if (restaurantData[i][restKolIdIndex] === kolId) {
        existingRowIndex = i + 1; // Convert to 1-based index for sheet operations
        break;
      }
    }
    // Prepare the data to insert/update
    const newRowData = new Array(restaurantHeaders.length).fill("");
    newRowData[restKolIdIndex] = kolId;
    newRowData[restUsernameIndex] = username;
    newRowData[restFeeIndex] = fee;
    // Note: Followers column is left empty as it's not in the source data
    if (restFollowersIndex !== -1) {
      newRowData[restFollowersIndex] = ""; // Keep followers empty or set a default value
    }
    if (existingRowIndex !== -1) {
      // Update existing row
      const targetRange = restaurantSheet.getRange(existingRowIndex, 1, 1, restaurantHeaders.length);
      targetRange.setValues([newRowData]);
      console.log(`Updated existing KOL_ID ${kolId} in Restaurant table at row ${existingRowIndex}`);
    } else {
      // Add new row to the end of the data
      const nextRow = restaurantData.length + 1;
      const targetRange = restaurantSheet.getRange(nextRow, 1, 1, restaurantHeaders.length);
      targetRange.setValues([newRowData]);
      console.log(`Added new KOL_ID ${kolId} to Restaurant table at row ${nextRow}`);
    }
    // Optional: Show success message
    SpreadsheetApp.getUi().alert(`Successfully transferred KOL data for ${username} (ID: ${kolId}) to Restaurant table`);
  } catch (error) {
    console.error("Error in transferKOLData:", error);
    SpreadsheetApp.getUi().alert(`Error transferring data: ${error.message}`);
  }
}
// Manual function to test the transfer (you can run this from the script editor)
function testTransfer() {
  // This function helps you test the transfer manually
  // Replace the row number with the actual row you want to test
  const testRow = 2; // Change this to the row number you want to test
  transferKOLData(testRow);
}
// Function to debug and show your table structure
function debugTableStructure() {
  try {
    const ss = SpreadsheetApp.getActiveSpreadsheet();
    // Debug KOL database sheet
    const kolSheet = ss.getSheetByName("KOL database");
    if (kolSheet) {
      const kolData = kolSheet.getDataRange().getValues();
      console.log("KOL Database Headers:", kolData[0]);
      console.log("KOL Database Rows:", kolData.length);
    }
    // Debug Restaurant sheet
    const restaurantSheet = ss.getSheetByName("Restaurant");
    if (restaurantSheet) {
      const restaurantData = restaurantSheet.getDataRange().getValues();
      console.log("Restaurant Headers:", restaurantData[0]);
      console.log("Restaurant Rows:", restaurantData.length);
    }
    // Show results in UI
    const message = `KOL Database Headers: ${kolData[0].join(', ')}\n\nRestaurant Headers: ${restaurantData[0].join(', ')}`;
    SpreadsheetApp.getUi().alert(message);
  } catch (error) {
    console.error("Error in debugTableStructure:", error);
    SpreadsheetApp.getUi().alert(`Error: ${error.message}`);
  }
}
// Function to set up the trigger (run this once to enable automatic transfers)
function setupKOLTransferTrigger() {
  try {
    // Delete existing triggers for this function
    const triggers = ScriptApp.getProjectTriggers();
    triggers.forEach(trigger =&gt; {
      if (trigger.getHandlerFunction() === 'onEdit') {
        ScriptApp.deleteTrigger(trigger);
      }
    });
    // Create new trigger
    ScriptApp.newTrigger('onEdit')
      .onEdit()
      .create();
    console.log("KOL Transfer trigger set up successfully");
    SpreadsheetApp.getUi().alert("Trigger set up successfully! Now you can edit cells in your KOL database sheet.");
  } catch (error) {
    console.error("Error setting up trigger:", error);
    SpreadsheetApp.getUi().alert("Error setting up trigger: " + error.message);
  }
}</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</si>
</sst>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h:mm:ss am/pm"/>
    <numFmt numFmtId="166" formatCode="d/M/yyyy"/>
    <numFmt numFmtId="167" formatCode="dd&quot;-&quot;m"/>
    <numFmt numFmtId="168" formatCode="0.0%"/>
    <numFmt numFmtId="169" formatCode="M/d/yyyy"/>
    <numFmt numFmtId="170" formatCode="yyyy-mm-dd"/>
    <numFmt numFmtId="171" formatCode="#,##0.0"/>
    <numFmt numFmtId="172" formatCode="dd-mm-yyyy"/>
    <numFmt numFmtId="173" formatCode="#,##0;(#,##0)"/>
    <numFmt numFmtId="174" formatCode="#,##0.0000;(#,##0.0000)"/>
    <numFmt numFmtId="175" formatCode="0;-0;-;"/>
  </numFmts>
  <fonts count="210">
    <font>
      <sz val="10.0"/>
      <color rgb="FF000000"/>
      <name val="Arial"/>
      <scheme val="minor"/>
    </font>
    <font>
      <color theme="1"/>
      <name val="Arial"/>
      <scheme val="minor"/>
    </font>
    <font>
      <sz val="10.0"/>
      <color theme="1"/>
      <name val="Arial"/>
      <scheme val="minor"/>
    </font>
    <font>
      <sz val="10.0"/>
      <color rgb="FF434343"/>
      <name val="Arial"/>
      <scheme val="minor"/>
    </font>
    <font>
      <b/>
      <color theme="1"/>
      <name val="Arial"/>
      <scheme val="minor"/>
    </font>
    <font>
      <sz val="10.0"/>
      <color rgb="FF434343"/>
      <name val="Roboto"/>
    </font>
    <font>
      <sz val="10.0"/>
      <color theme="1"/>
      <name val="Roboto"/>
    </font>
    <font>
      <sz val="10.0"/>
      <color theme="1"/>
      <name val="Arial"/>
    </font>
    <font>
      <color theme="1"/>
      <name val="Arial"/>
    </font>
    <font>
      <u/>
      <sz val="10.0"/>
      <color rgb="FF0000FF"/>
      <name val="Roboto"/>
    </font>
    <font>
      <sz val="10.0"/>
      <color rgb="FF2A2B2A"/>
      <name val="Arial"/>
    </font>
    <font>
      <u/>
      <sz val="10.0"/>
      <color rgb="FF0000FF"/>
      <name val="Roboto"/>
    </font>
    <font>
      <color rgb="FF11734B"/>
      <name val="Roboto"/>
    </font>
    <font>
      <u/>
      <sz val="10.0"/>
      <color rgb="FF434343"/>
      <name val="Roboto"/>
    </font>
    <font>
      <sz val="10.0"/>
      <color rgb="FF000000"/>
      <name val="Arial"/>
    </font>
    <font>
      <u/>
      <sz val="10.0"/>
      <color rgb="FF0000FF"/>
      <name val="Roboto"/>
    </font>
    <font>
      <sz val="10.0"/>
      <color rgb="FF2A2B2A"/>
      <name val="Roboto"/>
    </font>
    <font>
      <u/>
      <sz val="10.0"/>
      <color rgb="FF434343"/>
      <name val="Roboto"/>
    </font>
    <font>
      <sz val="10.0"/>
      <color rgb="FF434343"/>
      <name val="Arial"/>
    </font>
    <font>
      <sz val="10.0"/>
      <color rgb="FFFFCFC9"/>
      <name val="Arial"/>
    </font>
    <font>
      <u/>
      <sz val="10.0"/>
      <color rgb="FF000000"/>
      <name val="Arial"/>
    </font>
    <font>
      <sz val="10.0"/>
      <color rgb="FF2A2B2A"/>
      <name val="Lato"/>
    </font>
    <font>
      <sz val="10.0"/>
      <color theme="1"/>
      <name val="Lato"/>
    </font>
    <font>
      <sz val="10.0"/>
      <color rgb="FF333333"/>
      <name val="&quot;Helvetica Neue&quot;"/>
    </font>
    <font>
      <u/>
      <sz val="10.0"/>
      <color rgb="FF0000FF"/>
      <name val="Arial"/>
    </font>
    <font>
      <sz val="10.0"/>
      <color rgb="FF5A3286"/>
      <name val="Roboto"/>
    </font>
    <font>
      <sz val="10.0"/>
      <color rgb="FF11734B"/>
      <name val="Roboto"/>
    </font>
    <font>
      <sz val="10.0"/>
      <color rgb="FF000000"/>
      <name val="Sans-serif"/>
    </font>
    <font>
      <sz val="10.0"/>
      <color rgb="FF000000"/>
      <name val="Roboto"/>
    </font>
    <font>
      <u/>
      <sz val="10.0"/>
      <color rgb="FF0000FF"/>
      <name val="Roboto"/>
    </font>
    <font>
      <sz val="10.0"/>
      <color rgb="FF2A2B2A"/>
      <name val="Lato-3ff81937e68c22a1"/>
    </font>
    <font>
      <color rgb="FF434343"/>
      <name val="Roboto"/>
    </font>
    <font>
      <color theme="1"/>
      <name val="Roboto"/>
    </font>
    <font>
      <color rgb="FF5A3286"/>
      <name val="Roboto"/>
    </font>
    <font>
      <u/>
      <color rgb="FF0000FF"/>
      <name val="Arial"/>
    </font>
    <font>
      <color rgb="FF2A2B2A"/>
      <name val="Arial"/>
    </font>
    <font>
      <u/>
      <color rgb="FF434343"/>
      <name val="Roboto"/>
    </font>
    <font>
      <u/>
      <sz val="10.0"/>
      <color rgb="FF0000FF"/>
      <name val="Arial"/>
    </font>
    <font>
      <sz val="9.0"/>
      <color rgb="FF2A2B2A"/>
      <name val="Lato-3ff81937e68c22a1"/>
    </font>
    <font>
      <u/>
      <color rgb="FF0000FF"/>
      <name val="Arial"/>
    </font>
    <font>
      <color rgb="FFFFCFC9"/>
      <name val="Roboto"/>
    </font>
    <font>
      <sz val="9.0"/>
      <color rgb="FF2A2B2A"/>
      <name val="Arial"/>
    </font>
    <font>
      <u/>
      <color rgb="FF0000FF"/>
      <name val="Roboto"/>
    </font>
    <font>
      <u/>
      <color rgb="FF434343"/>
      <name val="Roboto"/>
    </font>
    <font>
      <color rgb="FF434343"/>
      <name val="Arial"/>
    </font>
    <font>
      <color rgb="FF000000"/>
      <name val="Sans-serif"/>
    </font>
    <font>
      <u/>
      <color rgb="FF0000FF"/>
      <name val="Roboto"/>
    </font>
    <font>
      <u/>
      <color rgb="FF434343"/>
      <name val="Arial"/>
    </font>
    <font>
      <u/>
      <color rgb="FF434343"/>
      <name val="Roboto"/>
    </font>
    <font>
      <u/>
      <sz val="10.0"/>
      <color rgb="FF434343"/>
      <name val="Roboto"/>
    </font>
    <font>
      <u/>
      <color rgb="FF0000FF"/>
      <name val="Arial"/>
    </font>
    <font>
      <u/>
      <color rgb="FF434343"/>
      <name val="Roboto"/>
    </font>
    <font>
      <u/>
      <color rgb="FF434343"/>
      <name val="Arial"/>
    </font>
    <font>
      <u/>
      <color rgb="FF434343"/>
      <name val="Arial"/>
    </font>
    <font>
      <u/>
      <color rgb="FF434343"/>
      <name val="Arial"/>
    </font>
    <font>
      <u/>
      <color rgb="FF0000FF"/>
      <name val="Arial"/>
    </font>
    <font>
      <u/>
      <color rgb="FF0000FF"/>
      <name val="Arial"/>
    </font>
    <font>
      <color rgb="FFFFCFC9"/>
      <name val="Arial"/>
    </font>
    <font>
      <u/>
      <color rgb="FF434343"/>
      <name val="Arial"/>
    </font>
    <font>
      <color rgb="FFB10202"/>
      <name val="Arial"/>
    </font>
    <font>
      <u/>
      <color rgb="FF434343"/>
      <name val="Arial"/>
    </font>
    <font>
      <u/>
      <color rgb="FF0000FF"/>
      <name val="Arial"/>
    </font>
    <font>
      <u/>
      <color rgb="FF434343"/>
      <name val="Roboto"/>
    </font>
    <font>
      <u/>
      <color rgb="FF0000FF"/>
      <name val="Arial"/>
    </font>
    <font>
      <u/>
      <color rgb="FF0000FF"/>
      <name val="Arial"/>
    </font>
    <font>
      <u/>
      <color rgb="FF434343"/>
      <name val="Arial"/>
    </font>
    <font>
      <u/>
      <color rgb="FF434343"/>
      <name val="Arial"/>
    </font>
    <font>
      <u/>
      <color rgb="FF0000FF"/>
      <name val="Arial"/>
    </font>
    <font>
      <u/>
      <color rgb="FF0000FF"/>
      <name val="Arial"/>
    </font>
    <font>
      <color rgb="FF5A3286"/>
      <name val="Arial"/>
    </font>
    <font>
      <u/>
      <color rgb="FF0000FF"/>
      <name val="Arial"/>
    </font>
    <font>
      <u/>
      <color rgb="FF434343"/>
      <name val="Arial"/>
    </font>
    <font>
      <u/>
      <color rgb="FF434343"/>
      <name val="Arial"/>
    </font>
    <font>
      <u/>
      <color rgb="FF434343"/>
      <name val="Arial"/>
    </font>
    <font>
      <b/>
      <sz val="15.0"/>
      <color rgb="FF000000"/>
      <name val="Lato-3ff81937e68c22a1"/>
    </font>
    <font>
      <u/>
      <sz val="10.0"/>
      <color rgb="FF0000FF"/>
      <name val="Roboto"/>
    </font>
    <font>
      <u/>
      <color rgb="FF434343"/>
      <name val="Arial"/>
    </font>
    <font>
      <color rgb="FF2A2B2A"/>
      <name val="Lato-3ff81937e68c22a1"/>
    </font>
    <font>
      <u/>
      <color rgb="FF0000FF"/>
      <name val="Arial"/>
    </font>
    <font>
      <u/>
      <color rgb="FF434343"/>
      <name val="Arial"/>
    </font>
    <font>
      <color rgb="FF11734B"/>
      <name val="Arial"/>
    </font>
    <font>
      <u/>
      <color rgb="FF434343"/>
      <name val="Arial"/>
    </font>
    <font>
      <u/>
      <sz val="10.0"/>
      <color rgb="FF0000FF"/>
      <name val="Arial"/>
    </font>
    <font>
      <sz val="9.0"/>
      <color theme="1"/>
      <name val="Arial"/>
    </font>
    <font>
      <sz val="10.0"/>
      <color rgb="FFFFCFC9"/>
      <name val="Roboto"/>
    </font>
    <font>
      <u/>
      <sz val="10.0"/>
      <color rgb="FF0000FF"/>
      <name val="Arial"/>
    </font>
    <font>
      <sz val="9.0"/>
      <color theme="1"/>
      <name val="Arial"/>
      <scheme val="minor"/>
    </font>
    <font>
      <u/>
      <sz val="10.0"/>
      <color rgb="FF0000FF"/>
      <name val="Roboto"/>
    </font>
    <font>
      <u/>
      <sz val="10.0"/>
      <color rgb="FF0000FF"/>
      <name val="Roboto"/>
    </font>
    <font>
      <sz val="10.0"/>
      <color rgb="FF1D1C1D"/>
      <name val="Arial"/>
    </font>
    <font>
      <u/>
      <sz val="10.0"/>
      <color rgb="FF0000FF"/>
      <name val="Arial"/>
    </font>
    <font>
      <i/>
      <sz val="11.0"/>
      <color rgb="FF3C4043"/>
      <name val="Roboto"/>
    </font>
    <font>
      <u/>
      <sz val="10.0"/>
      <color rgb="FF0000FF"/>
      <name val="Arial"/>
    </font>
    <font>
      <u/>
      <color rgb="FF0000FF"/>
      <name val="Arial"/>
    </font>
    <font>
      <color rgb="FF0A53A8"/>
      <name val="Roboto"/>
    </font>
    <font>
      <u/>
      <sz val="10.0"/>
      <color rgb="FF434343"/>
      <name val="Arial"/>
    </font>
    <font>
      <sz val="10.0"/>
      <color rgb="FF11734B"/>
      <name val="Arial"/>
    </font>
    <font>
      <u/>
      <sz val="10.0"/>
      <color rgb="FF0000FF"/>
      <name val="Arial"/>
    </font>
    <font>
      <sz val="10.0"/>
      <color rgb="FF0A53A8"/>
      <name val="Roboto"/>
    </font>
    <font>
      <u/>
      <sz val="10.0"/>
      <color rgb="FF434343"/>
      <name val="Arial"/>
    </font>
    <font>
      <u/>
      <sz val="10.0"/>
      <color rgb="FF434343"/>
      <name val="Arial"/>
    </font>
    <font>
      <sz val="10.0"/>
      <color theme="1"/>
      <name val="Calibri"/>
    </font>
    <font>
      <u/>
      <sz val="10.0"/>
      <color rgb="FF434343"/>
      <name val="Arial"/>
    </font>
    <font>
      <u/>
      <sz val="10.0"/>
      <color rgb="FF434343"/>
      <name val="Arial"/>
    </font>
    <font>
      <u/>
      <sz val="10.0"/>
      <color rgb="FF434343"/>
      <name val="Roboto"/>
    </font>
    <font>
      <u/>
      <sz val="10.0"/>
      <color rgb="FF434343"/>
      <name val="Arial"/>
    </font>
    <font>
      <u/>
      <sz val="10.0"/>
      <color rgb="FF434343"/>
      <name val="Roboto"/>
    </font>
    <font>
      <u/>
      <sz val="10.0"/>
      <color rgb="FF434343"/>
      <name val="Arial"/>
    </font>
    <font>
      <u/>
      <sz val="10.0"/>
      <color rgb="FF0000FF"/>
      <name val="Arial"/>
    </font>
    <font>
      <u/>
      <sz val="10.0"/>
      <color rgb="FF434343"/>
      <name val="Arial"/>
    </font>
    <font>
      <u/>
      <sz val="10.0"/>
      <color rgb="FF0000FF"/>
      <name val="Arial"/>
    </font>
    <font>
      <u/>
      <color rgb="FF434343"/>
      <name val="Arial"/>
    </font>
    <font>
      <u/>
      <color rgb="FF434343"/>
      <name val="Arial"/>
    </font>
    <font>
      <u/>
      <sz val="10.0"/>
      <color rgb="FF0000FF"/>
      <name val="Arial"/>
    </font>
    <font>
      <color rgb="FF000000"/>
      <name val="Arial"/>
    </font>
    <font>
      <u/>
      <sz val="10.0"/>
      <color rgb="FF0000FF"/>
      <name val="Roboto"/>
    </font>
    <font>
      <u/>
      <color rgb="FF434343"/>
      <name val="Roboto"/>
    </font>
    <font>
      <u/>
      <sz val="10.0"/>
      <color rgb="FF0000FF"/>
      <name val="Roboto"/>
    </font>
    <font>
      <u/>
      <sz val="10.0"/>
      <color rgb="FF434343"/>
      <name val="Arial"/>
    </font>
    <font>
      <u/>
      <sz val="10.0"/>
      <color rgb="FF0000FF"/>
      <name val="Roboto"/>
    </font>
    <font>
      <u/>
      <sz val="10.0"/>
      <color rgb="FF0000FF"/>
      <name val="Roboto"/>
    </font>
    <font>
      <u/>
      <sz val="10.0"/>
      <color rgb="FF0000FF"/>
    </font>
    <font>
      <sz val="10.0"/>
      <color rgb="FF000000"/>
      <name val="Calibri"/>
    </font>
    <font>
      <sz val="10.0"/>
      <color rgb="FF0000FF"/>
      <name val="Arial"/>
    </font>
    <font>
      <sz val="10.0"/>
      <color rgb="FF404452"/>
      <name val="Inter"/>
    </font>
    <font>
      <u/>
      <color rgb="FF0000FF"/>
      <name val="Arial"/>
    </font>
    <font>
      <b/>
      <sz val="10.0"/>
      <color rgb="FF000000"/>
      <name val="Arial"/>
    </font>
    <font>
      <b/>
      <sz val="10.0"/>
      <color theme="1"/>
      <name val="Arial"/>
    </font>
    <font>
      <u/>
      <sz val="10.0"/>
      <color rgb="FF434343"/>
      <name val="Arial"/>
    </font>
    <font>
      <u/>
      <color rgb="FF0000FF"/>
      <name val="Roboto"/>
    </font>
    <font>
      <color rgb="FF000000"/>
      <name val="Calibri"/>
    </font>
    <font>
      <u/>
      <color rgb="FF434343"/>
      <name val="Calibri"/>
    </font>
    <font>
      <sz val="10.0"/>
      <color theme="1"/>
      <name val="Google Sans Mono"/>
    </font>
    <font>
      <u/>
      <color rgb="FF434343"/>
      <name val="Roboto"/>
    </font>
    <font>
      <u/>
      <sz val="10.0"/>
      <color rgb="FF0000FF"/>
      <name val="Roboto"/>
    </font>
    <font>
      <u/>
      <color rgb="FF434343"/>
      <name val="Roboto"/>
    </font>
    <font>
      <color rgb="FF434343"/>
      <name val="Calibri"/>
    </font>
    <font>
      <color theme="1"/>
      <name val="Calibri"/>
    </font>
    <font>
      <u/>
      <color rgb="FF434343"/>
      <name val="Calibri"/>
    </font>
    <font>
      <sz val="9.0"/>
      <color theme="1"/>
      <name val="Google Sans Mono"/>
    </font>
    <font>
      <u/>
      <color rgb="FF434343"/>
      <name val="Roboto"/>
    </font>
    <font>
      <u/>
      <color rgb="FF0000FF"/>
      <name val="Roboto"/>
    </font>
    <font>
      <u/>
      <sz val="10.0"/>
      <color rgb="FF434343"/>
      <name val="Arial"/>
      <scheme val="minor"/>
    </font>
    <font>
      <u/>
      <sz val="10.0"/>
      <color rgb="FF0000FF"/>
      <name val="Calibri"/>
    </font>
    <font>
      <u/>
      <color rgb="FF434343"/>
      <name val="Calibri"/>
    </font>
    <font>
      <u/>
      <color rgb="FF0000FF"/>
      <name val="Roboto"/>
    </font>
    <font>
      <u/>
      <color rgb="FF0000FF"/>
      <name val="Roboto"/>
    </font>
    <font>
      <u/>
      <sz val="10.0"/>
      <color rgb="FF434343"/>
      <name val="Roboto"/>
    </font>
    <font>
      <u/>
      <sz val="10.0"/>
      <color rgb="FF0000FF"/>
      <name val="Roboto"/>
    </font>
    <font>
      <u/>
      <sz val="10.0"/>
      <color rgb="FF1D1C1D"/>
      <name val="Slack-Lato"/>
    </font>
    <font>
      <u/>
      <color rgb="FF0000FF"/>
      <name val="Roboto"/>
    </font>
    <font>
      <u/>
      <color rgb="FF0000FF"/>
      <name val="Roboto"/>
    </font>
    <font>
      <u/>
      <color rgb="FF0000FF"/>
      <name val="Roboto"/>
    </font>
    <font>
      <u/>
      <sz val="10.0"/>
      <color rgb="FF0000FF"/>
      <name val="Calibri"/>
    </font>
    <font>
      <u/>
      <color rgb="FF434343"/>
      <name val="Calibri"/>
    </font>
    <font>
      <u/>
      <sz val="10.0"/>
      <color rgb="FF434343"/>
      <name val="Roboto"/>
    </font>
    <font>
      <u/>
      <sz val="10.0"/>
      <color rgb="FF0000FF"/>
      <name val="Roboto"/>
    </font>
    <font>
      <u/>
      <sz val="10.0"/>
      <color rgb="FF0000FF"/>
      <name val="Roboto"/>
    </font>
    <font>
      <u/>
      <color rgb="FF434343"/>
      <name val="Calibri"/>
    </font>
    <font>
      <u/>
      <sz val="10.0"/>
      <color rgb="FF0000FF"/>
      <name val="Calibri"/>
    </font>
    <font>
      <u/>
      <sz val="10.0"/>
      <color rgb="FF1D1C1D"/>
      <name val="Slack-Lato"/>
    </font>
    <font>
      <u/>
      <color rgb="FF0000FF"/>
      <name val="Calibri"/>
    </font>
    <font>
      <u/>
      <sz val="10.0"/>
      <color rgb="FF0000FF"/>
      <name val="Roboto"/>
    </font>
    <font>
      <u/>
      <color rgb="FF0000FF"/>
      <name val="Roboto"/>
    </font>
    <font>
      <u/>
      <color rgb="FF0000FF"/>
      <name val="Roboto"/>
    </font>
    <font>
      <u/>
      <sz val="10.0"/>
      <color rgb="FF0000FF"/>
      <name val="Roboto"/>
    </font>
    <font>
      <u/>
      <sz val="10.0"/>
      <color rgb="FF0000FF"/>
      <name val="Roboto"/>
    </font>
    <font>
      <u/>
      <color rgb="FF434343"/>
      <name val="Roboto"/>
    </font>
    <font>
      <u/>
      <sz val="10.0"/>
      <color rgb="FF434343"/>
      <name val="Roboto"/>
    </font>
    <font>
      <u/>
      <sz val="10.0"/>
      <color rgb="FF000000"/>
      <name val="Calibri"/>
    </font>
    <font>
      <u/>
      <color rgb="FF0000FF"/>
      <name val="Calibri"/>
    </font>
    <font>
      <u/>
      <color rgb="FF0000FF"/>
      <name val="Calibri"/>
    </font>
    <font>
      <u/>
      <color rgb="FF0000FF"/>
      <name val="Calibri"/>
    </font>
    <font>
      <u/>
      <sz val="10.0"/>
      <color rgb="FF0000FF"/>
      <name val="Calibri"/>
    </font>
    <font>
      <u/>
      <color rgb="FF0000FF"/>
      <name val="Roboto"/>
    </font>
    <font>
      <u/>
      <sz val="10.0"/>
      <color rgb="FF0000FF"/>
      <name val="Roboto"/>
    </font>
    <font>
      <u/>
      <sz val="10.0"/>
      <color rgb="FF0000FF"/>
      <name val="Roboto"/>
    </font>
    <font>
      <u/>
      <color rgb="FF0000FF"/>
      <name val="Calibri"/>
    </font>
    <font>
      <u/>
      <color rgb="FF434343"/>
      <name val="Calibri"/>
    </font>
    <font>
      <u/>
      <color rgb="FF434343"/>
      <name val="Calibri"/>
    </font>
    <font>
      <u/>
      <color rgb="FF434343"/>
      <name val="Roboto"/>
    </font>
    <font>
      <u/>
      <color rgb="FF434343"/>
      <name val="Roboto"/>
    </font>
    <font>
      <u/>
      <color rgb="FF0000FF"/>
      <name val="Roboto"/>
    </font>
    <font>
      <u/>
      <color rgb="FF0000FF"/>
      <name val="Roboto"/>
    </font>
    <font>
      <u/>
      <color rgb="FF434343"/>
      <name val="Roboto"/>
    </font>
    <font>
      <u/>
      <color rgb="FF434343"/>
      <name val="Roboto"/>
    </font>
    <font>
      <u/>
      <color rgb="FF434343"/>
      <name val="Calibri"/>
    </font>
    <font>
      <u/>
      <sz val="10.0"/>
      <color rgb="FF434343"/>
      <name val="Calibri"/>
    </font>
    <font>
      <u/>
      <color rgb="FF434343"/>
      <name val="Roboto"/>
    </font>
    <font>
      <u/>
      <sz val="10.0"/>
      <color rgb="FF434343"/>
      <name val="Arial"/>
      <scheme val="minor"/>
    </font>
    <font>
      <u/>
      <sz val="10.0"/>
      <color rgb="FF1D1C1D"/>
      <name val="Slack-Lato"/>
    </font>
    <font>
      <u/>
      <sz val="10.0"/>
      <color rgb="FF1D1C1D"/>
      <name val="Slack-Lato"/>
    </font>
    <font>
      <u/>
      <sz val="10.0"/>
      <color rgb="FF0000FF"/>
      <name val="Arial"/>
    </font>
    <font>
      <u/>
      <color rgb="FF0000FF"/>
      <name val="Calibri"/>
    </font>
    <font>
      <b/>
      <sz val="12.0"/>
      <color rgb="FF000000"/>
      <name val="Calibri"/>
    </font>
    <font>
      <sz val="12.0"/>
      <color rgb="FF000000"/>
      <name val="Calibri"/>
    </font>
    <font>
      <u/>
      <sz val="12.0"/>
      <color rgb="FF000000"/>
      <name val="Calibri"/>
    </font>
    <font>
      <u/>
      <sz val="12.0"/>
      <color rgb="FF000000"/>
      <name val="Calibri"/>
    </font>
    <font>
      <sz val="12.0"/>
      <color theme="1"/>
      <name val="Calibri"/>
    </font>
    <font>
      <sz val="11.0"/>
      <color theme="1"/>
      <name val="Arial"/>
    </font>
    <font>
      <u/>
      <sz val="11.0"/>
      <color rgb="FF0000FF"/>
      <name val="Arial"/>
    </font>
    <font>
      <u/>
      <sz val="11.0"/>
      <color rgb="FF0000FF"/>
      <name val="Arial"/>
    </font>
    <font>
      <b/>
      <color rgb="FF980000"/>
      <name val="Arial"/>
      <scheme val="minor"/>
    </font>
    <font>
      <b/>
      <sz val="11.0"/>
      <color rgb="FF980000"/>
      <name val="Arial"/>
      <scheme val="minor"/>
    </font>
    <font>
      <i/>
      <color theme="1"/>
      <name val="Arial"/>
      <scheme val="minor"/>
    </font>
    <font/>
    <font>
      <sz val="13.0"/>
      <color rgb="FFF3F3F3"/>
      <name val="Arial"/>
      <scheme val="minor"/>
    </font>
    <font>
      <b/>
      <sz val="12.0"/>
      <color rgb="FF980000"/>
      <name val="Arial"/>
      <scheme val="minor"/>
    </font>
    <font>
      <u/>
      <color rgb="FF0000FF"/>
    </font>
    <font>
      <u/>
      <color rgb="FF0000FF"/>
    </font>
  </fonts>
  <fills count="18">
    <fill>
      <patternFill patternType="none"/>
    </fill>
    <fill>
      <patternFill patternType="lightGray"/>
    </fill>
    <fill>
      <patternFill patternType="solid">
        <fgColor rgb="FFFFFFFF"/>
        <bgColor rgb="FFFFFFFF"/>
      </patternFill>
    </fill>
    <fill>
      <patternFill patternType="solid">
        <fgColor rgb="FFE6B8AF"/>
        <bgColor rgb="FFE6B8AF"/>
      </patternFill>
    </fill>
    <fill>
      <patternFill patternType="solid">
        <fgColor rgb="FF666666"/>
        <bgColor rgb="FF666666"/>
      </patternFill>
    </fill>
    <fill>
      <patternFill patternType="solid">
        <fgColor rgb="FFF6F8F9"/>
        <bgColor rgb="FFF6F8F9"/>
      </patternFill>
    </fill>
    <fill>
      <patternFill patternType="solid">
        <fgColor rgb="FFF9F9F9"/>
        <bgColor rgb="FFF9F9F9"/>
      </patternFill>
    </fill>
    <fill>
      <patternFill patternType="solid">
        <fgColor rgb="FFF2F2F2"/>
        <bgColor rgb="FFF2F2F2"/>
      </patternFill>
    </fill>
    <fill>
      <patternFill patternType="solid">
        <fgColor rgb="FFFCE5CD"/>
        <bgColor rgb="FFFCE5CD"/>
      </patternFill>
    </fill>
    <fill>
      <patternFill patternType="solid">
        <fgColor rgb="FFD9EAD3"/>
        <bgColor rgb="FFD9EAD3"/>
      </patternFill>
    </fill>
    <fill>
      <patternFill patternType="solid">
        <fgColor rgb="FFFFFF00"/>
        <bgColor rgb="FFFFFF00"/>
      </patternFill>
    </fill>
    <fill>
      <patternFill patternType="solid">
        <fgColor rgb="FFCFE2F3"/>
        <bgColor rgb="FFCFE2F3"/>
      </patternFill>
    </fill>
    <fill>
      <patternFill patternType="solid">
        <fgColor rgb="FFA4C2F4"/>
        <bgColor rgb="FFA4C2F4"/>
      </patternFill>
    </fill>
    <fill>
      <patternFill patternType="solid">
        <fgColor rgb="FF6D9EEB"/>
        <bgColor rgb="FF6D9EEB"/>
      </patternFill>
    </fill>
    <fill>
      <patternFill patternType="solid">
        <fgColor rgb="FFFF9900"/>
        <bgColor rgb="FFFF9900"/>
      </patternFill>
    </fill>
    <fill>
      <patternFill patternType="solid">
        <fgColor rgb="FFFFF2CC"/>
        <bgColor rgb="FFFFF2CC"/>
      </patternFill>
    </fill>
    <fill>
      <patternFill patternType="solid">
        <fgColor rgb="FFD9E1F2"/>
        <bgColor rgb="FFD9E1F2"/>
      </patternFill>
    </fill>
    <fill>
      <patternFill patternType="solid">
        <fgColor rgb="FFFF0000"/>
        <bgColor rgb="FFFF0000"/>
      </patternFill>
    </fill>
  </fills>
  <borders count="33">
    <border/>
    <border>
      <left style="thin">
        <color rgb="FF742932"/>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742932"/>
      </right>
      <top style="thin">
        <color rgb="FFF6F8F9"/>
      </top>
      <bottom style="thin">
        <color rgb="FFF6F8F9"/>
      </bottom>
    </border>
    <border>
      <left style="thin">
        <color rgb="FF742932"/>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742932"/>
      </right>
      <top style="thin">
        <color rgb="FFFFFFFF"/>
      </top>
      <bottom style="thin">
        <color rgb="FFFFFFFF"/>
      </bottom>
    </border>
    <border>
      <left style="thin">
        <color rgb="FF742932"/>
      </left>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742932"/>
      </bottom>
    </border>
    <border>
      <left style="thin">
        <color rgb="FFFFFFFF"/>
      </left>
      <right style="thin">
        <color rgb="FF742932"/>
      </right>
      <top style="thin">
        <color rgb="FFFFFFFF"/>
      </top>
      <bottom style="thin">
        <color rgb="FF742932"/>
      </bottom>
    </border>
    <border>
      <left style="thin">
        <color rgb="FF742932"/>
      </left>
      <right style="thin">
        <color rgb="FFFFFFFF"/>
      </right>
      <bottom style="thin">
        <color rgb="FFFFFFFF"/>
      </bottom>
    </border>
    <border>
      <left style="thin">
        <color rgb="FFFFFFFF"/>
      </left>
      <right style="thin">
        <color rgb="FFFFFFFF"/>
      </right>
      <bottom style="thin">
        <color rgb="FFFFFFFF"/>
      </bottom>
    </border>
    <border>
      <left style="thin">
        <color rgb="FF742932"/>
      </left>
      <right style="thin">
        <color rgb="FFFFFFFF"/>
      </right>
      <top style="thin">
        <color rgb="FFFFFFFF"/>
      </top>
      <bottom style="thin">
        <color rgb="FF742932"/>
      </bottom>
    </border>
    <border>
      <left style="thin">
        <color rgb="FF742932"/>
      </left>
      <right style="thin">
        <color rgb="FFF6F8F9"/>
      </right>
      <top style="thin">
        <color rgb="FFF6F8F9"/>
      </top>
    </border>
    <border>
      <left style="thin">
        <color rgb="FFF6F8F9"/>
      </left>
      <right style="thin">
        <color rgb="FFF6F8F9"/>
      </right>
      <top style="thin">
        <color rgb="FFF6F8F9"/>
      </top>
    </border>
    <border>
      <left style="thin">
        <color rgb="FFF6F8F9"/>
      </left>
      <top style="thin">
        <color rgb="FFF6F8F9"/>
      </top>
    </border>
    <border>
      <left style="thin">
        <color rgb="FFF6F8F9"/>
      </left>
      <top style="thin">
        <color rgb="FFF6F8F9"/>
      </top>
      <bottom style="thin">
        <color rgb="FFF6F8F9"/>
      </bottom>
    </border>
    <border>
      <left style="thin">
        <color rgb="FFFCE5CD"/>
      </left>
      <right style="thin">
        <color rgb="FFFCE5CD"/>
      </right>
      <top style="thin">
        <color rgb="FFFCE5CD"/>
      </top>
      <bottom style="thin">
        <color rgb="FFFCE5CD"/>
      </bottom>
    </border>
    <border>
      <top style="thin">
        <color rgb="FF8CB5F9"/>
      </top>
    </border>
    <border>
      <left style="thin">
        <color rgb="FFF3F3F3"/>
      </left>
      <right style="thin">
        <color rgb="FFF3F3F3"/>
      </right>
      <top style="thin">
        <color rgb="FFF3F3F3"/>
      </top>
      <bottom style="thin">
        <color rgb="FFF3F3F3"/>
      </bottom>
    </border>
    <border>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top style="thin">
        <color rgb="FFFFFFFF"/>
      </top>
    </border>
    <border>
      <left style="thin">
        <color rgb="FF8EA9DB"/>
      </left>
      <top style="thin">
        <color rgb="FF8EA9DB"/>
      </top>
      <bottom style="thin">
        <color rgb="FF8EA9DB"/>
      </bottom>
    </border>
    <border>
      <top style="thin">
        <color rgb="FF8EA9DB"/>
      </top>
      <bottom style="thin">
        <color rgb="FF8EA9DB"/>
      </bottom>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1" numFmtId="0" xfId="0" applyFont="1"/>
    <xf borderId="0" fillId="0" fontId="2" numFmtId="0" xfId="0" applyAlignment="1" applyFont="1">
      <alignment readingOrder="0" vertical="center"/>
    </xf>
    <xf borderId="0" fillId="0" fontId="2" numFmtId="0" xfId="0" applyAlignment="1" applyFont="1">
      <alignment horizontal="left" readingOrder="0" shrinkToFit="0" vertical="center" wrapText="0"/>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horizontal="left" readingOrder="0" shrinkToFit="0" vertical="center" wrapText="0"/>
    </xf>
    <xf borderId="0" fillId="2" fontId="0" numFmtId="0" xfId="0" applyAlignment="1" applyFont="1">
      <alignment horizontal="left" readingOrder="0" shrinkToFit="0" vertical="center" wrapText="0"/>
    </xf>
    <xf borderId="0" fillId="3" fontId="2" numFmtId="0" xfId="0" applyAlignment="1" applyFill="1" applyFont="1">
      <alignment horizontal="left" readingOrder="0" shrinkToFit="0" vertical="center" wrapText="0"/>
    </xf>
    <xf borderId="0" fillId="3" fontId="2" numFmtId="0" xfId="0" applyAlignment="1" applyFont="1">
      <alignment horizontal="right" readingOrder="0" shrinkToFit="0" vertical="center" wrapText="0"/>
    </xf>
    <xf borderId="0" fillId="3" fontId="2" numFmtId="0" xfId="0" applyAlignment="1" applyFont="1">
      <alignment horizontal="center" readingOrder="0" shrinkToFit="0" vertical="center" wrapText="0"/>
    </xf>
    <xf borderId="0" fillId="4" fontId="2" numFmtId="0" xfId="0" applyAlignment="1" applyFill="1" applyFont="1">
      <alignment horizontal="center" readingOrder="0" shrinkToFit="0" vertical="center" wrapText="0"/>
    </xf>
    <xf borderId="0" fillId="4" fontId="2" numFmtId="0" xfId="0" applyAlignment="1" applyFont="1">
      <alignment horizontal="left" readingOrder="0" shrinkToFit="0" vertical="center" wrapText="0"/>
    </xf>
    <xf borderId="0" fillId="4" fontId="2" numFmtId="0" xfId="0" applyAlignment="1" applyFont="1">
      <alignment horizontal="left" readingOrder="0" shrinkToFit="0" vertical="center" wrapText="0"/>
    </xf>
    <xf borderId="0" fillId="0" fontId="2" numFmtId="0" xfId="0" applyAlignment="1" applyFont="1">
      <alignment vertical="center"/>
    </xf>
    <xf borderId="0" fillId="0" fontId="2" numFmtId="0" xfId="0" applyFont="1"/>
    <xf borderId="0" fillId="0" fontId="5" numFmtId="0" xfId="0" applyAlignment="1" applyFont="1">
      <alignment shrinkToFit="0" vertical="center" wrapText="0"/>
    </xf>
    <xf borderId="0" fillId="0" fontId="6" numFmtId="0" xfId="0" applyAlignment="1" applyFont="1">
      <alignment shrinkToFit="0" vertical="center" wrapText="0"/>
    </xf>
    <xf borderId="0" fillId="0" fontId="5" numFmtId="3" xfId="0" applyAlignment="1" applyFont="1" applyNumberFormat="1">
      <alignment horizontal="right" shrinkToFit="0" vertical="center" wrapText="0"/>
    </xf>
    <xf borderId="0" fillId="0" fontId="2"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7" numFmtId="3"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shrinkToFit="0" vertical="center" wrapText="0"/>
    </xf>
    <xf borderId="0" fillId="0" fontId="7" numFmtId="49" xfId="0" applyAlignment="1" applyFont="1" applyNumberFormat="1">
      <alignment horizontal="left" shrinkToFit="0" vertical="center" wrapText="0"/>
    </xf>
    <xf borderId="0" fillId="0" fontId="7" numFmtId="3" xfId="0" applyAlignment="1" applyFont="1" applyNumberFormat="1">
      <alignment shrinkToFit="0" vertical="center" wrapText="0"/>
    </xf>
    <xf borderId="0" fillId="0" fontId="7" numFmtId="0" xfId="0" applyAlignment="1" applyFont="1">
      <alignment horizontal="center" shrinkToFit="0" vertical="center" wrapText="0"/>
    </xf>
    <xf borderId="0" fillId="2" fontId="0" numFmtId="0" xfId="0" applyAlignment="1" applyFont="1">
      <alignment readingOrder="0" shrinkToFit="0" vertical="center" wrapText="0"/>
    </xf>
    <xf borderId="0" fillId="0" fontId="2" numFmtId="164" xfId="0" applyAlignment="1" applyFont="1" applyNumberFormat="1">
      <alignment horizontal="left" readingOrder="0" shrinkToFit="0" vertical="center" wrapText="0"/>
    </xf>
    <xf borderId="0" fillId="0" fontId="7" numFmtId="164" xfId="0" applyAlignment="1" applyFont="1" applyNumberFormat="1">
      <alignment horizontal="right" readingOrder="0" shrinkToFit="0" vertical="center" wrapText="0"/>
    </xf>
    <xf borderId="0" fillId="0" fontId="7" numFmtId="165" xfId="0" applyAlignment="1" applyFont="1" applyNumberFormat="1">
      <alignment readingOrder="0" shrinkToFit="0" vertical="center" wrapText="0"/>
    </xf>
    <xf borderId="0" fillId="0" fontId="7" numFmtId="49"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7" numFmtId="49" xfId="0" applyAlignment="1" applyFont="1" applyNumberFormat="1">
      <alignment shrinkToFit="0" vertical="center" wrapText="0"/>
    </xf>
    <xf borderId="0" fillId="0" fontId="7" numFmtId="49" xfId="0" applyAlignment="1" applyFont="1" applyNumberFormat="1">
      <alignment horizontal="center" shrinkToFit="0" vertical="center" wrapText="0"/>
    </xf>
    <xf borderId="0" fillId="0" fontId="7" numFmtId="164" xfId="0" applyAlignment="1" applyFont="1" applyNumberFormat="1">
      <alignment shrinkToFit="0" vertical="center" wrapText="0"/>
    </xf>
    <xf borderId="0" fillId="0" fontId="2" numFmtId="0" xfId="0" applyAlignment="1" applyFont="1">
      <alignment readingOrder="0" shrinkToFit="0" vertical="center" wrapText="0"/>
    </xf>
    <xf borderId="0" fillId="0" fontId="8" numFmtId="0" xfId="0" applyAlignment="1" applyFont="1">
      <alignment vertical="bottom"/>
    </xf>
    <xf borderId="0" fillId="0" fontId="2" numFmtId="0" xfId="0" applyAlignment="1" applyFont="1">
      <alignment readingOrder="0" shrinkToFit="0" vertical="center" wrapText="0"/>
    </xf>
    <xf borderId="0" fillId="0" fontId="0" numFmtId="0" xfId="0" applyAlignment="1" applyFont="1">
      <alignment readingOrder="0" shrinkToFit="0" vertical="center" wrapText="0"/>
    </xf>
    <xf borderId="0" fillId="0" fontId="2" numFmtId="3" xfId="0" applyAlignment="1" applyFont="1" applyNumberFormat="1">
      <alignment readingOrder="0" shrinkToFit="0" vertical="center" wrapText="0"/>
    </xf>
    <xf borderId="0" fillId="0" fontId="9"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2" fontId="0" numFmtId="0" xfId="0" applyAlignment="1" applyFont="1">
      <alignment readingOrder="0" shrinkToFit="0" vertical="center" wrapText="0"/>
    </xf>
    <xf borderId="0" fillId="0" fontId="2" numFmtId="164" xfId="0" applyAlignment="1" applyFont="1" applyNumberFormat="1">
      <alignment horizontal="right" readingOrder="0" shrinkToFit="0" vertical="center" wrapText="0"/>
    </xf>
    <xf borderId="0" fillId="0" fontId="2" numFmtId="165" xfId="0" applyAlignment="1" applyFont="1" applyNumberFormat="1">
      <alignment horizontal="right" readingOrder="0" shrinkToFit="0" vertical="center" wrapText="0"/>
    </xf>
    <xf borderId="0" fillId="0" fontId="2" numFmtId="164"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10" numFmtId="49" xfId="0" applyAlignment="1" applyFont="1" applyNumberFormat="1">
      <alignment readingOrder="0" shrinkToFit="0" vertical="center" wrapText="0"/>
    </xf>
    <xf borderId="0" fillId="0" fontId="2" numFmtId="0" xfId="0" applyAlignment="1" applyFont="1">
      <alignment readingOrder="0"/>
    </xf>
    <xf borderId="0" fillId="0" fontId="11"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2" fontId="12" numFmtId="0" xfId="0" applyAlignment="1" applyFont="1">
      <alignment readingOrder="0" shrinkToFit="0" vertical="center" wrapText="0"/>
    </xf>
    <xf borderId="0" fillId="0" fontId="2" numFmtId="0" xfId="0" applyAlignment="1" applyFont="1">
      <alignment readingOrder="0" shrinkToFit="0" vertical="center" wrapText="0"/>
    </xf>
    <xf borderId="0" fillId="2" fontId="7" numFmtId="0" xfId="0" applyAlignment="1" applyFont="1">
      <alignment readingOrder="0" shrinkToFit="0" vertical="center" wrapText="0"/>
    </xf>
    <xf borderId="0" fillId="0" fontId="7" numFmtId="0" xfId="0" applyAlignment="1" applyFont="1">
      <alignment horizontal="left" readingOrder="0" shrinkToFit="0" vertical="bottom" wrapText="0"/>
    </xf>
    <xf borderId="0" fillId="0" fontId="7" numFmtId="0" xfId="0" applyAlignment="1" applyFont="1">
      <alignment horizontal="center" readingOrder="0" shrinkToFit="0" vertical="bottom" wrapText="0"/>
    </xf>
    <xf borderId="0" fillId="2" fontId="7" numFmtId="0" xfId="0" applyAlignment="1" applyFont="1">
      <alignment readingOrder="0" shrinkToFit="0" vertical="center" wrapText="0"/>
    </xf>
    <xf borderId="0" fillId="2" fontId="7" numFmtId="49" xfId="0" applyAlignment="1" applyFont="1" applyNumberFormat="1">
      <alignment horizontal="center" readingOrder="0" shrinkToFit="0" vertical="center" wrapText="0"/>
    </xf>
    <xf borderId="0" fillId="0" fontId="7" numFmtId="0" xfId="0" applyAlignment="1" applyFont="1">
      <alignment vertical="bottom"/>
    </xf>
    <xf borderId="0" fillId="2" fontId="5" numFmtId="0" xfId="0" applyAlignment="1" applyFont="1">
      <alignment shrinkToFit="0" vertical="center" wrapText="0"/>
    </xf>
    <xf borderId="0" fillId="2" fontId="6" numFmtId="0" xfId="0" applyAlignment="1" applyFont="1">
      <alignment shrinkToFit="0" vertical="center" wrapText="0"/>
    </xf>
    <xf borderId="0" fillId="2" fontId="5" numFmtId="3" xfId="0" applyAlignment="1" applyFont="1" applyNumberFormat="1">
      <alignment horizontal="right" shrinkToFit="0" vertical="center" wrapText="0"/>
    </xf>
    <xf borderId="0" fillId="2" fontId="13" numFmtId="0" xfId="0" applyAlignment="1" applyFont="1">
      <alignment shrinkToFit="0" vertical="center" wrapText="0"/>
    </xf>
    <xf borderId="0" fillId="2" fontId="7" numFmtId="0" xfId="0" applyAlignment="1" applyFont="1">
      <alignment readingOrder="0" shrinkToFit="0" vertical="center" wrapText="0"/>
    </xf>
    <xf borderId="0" fillId="2" fontId="7" numFmtId="49" xfId="0" applyAlignment="1" applyFont="1" applyNumberFormat="1">
      <alignment readingOrder="0" shrinkToFit="0" vertical="center" wrapText="0"/>
    </xf>
    <xf borderId="0" fillId="2" fontId="7" numFmtId="3" xfId="0" applyAlignment="1" applyFont="1" applyNumberFormat="1">
      <alignment shrinkToFit="0" vertical="center" wrapText="0"/>
    </xf>
    <xf borderId="0" fillId="2" fontId="7" numFmtId="0" xfId="0" applyAlignment="1" applyFont="1">
      <alignment horizontal="center" shrinkToFit="0" vertical="center" wrapText="0"/>
    </xf>
    <xf borderId="0" fillId="2" fontId="7" numFmtId="0" xfId="0" applyAlignment="1" applyFont="1">
      <alignment shrinkToFit="0" vertical="center" wrapText="0"/>
    </xf>
    <xf borderId="0" fillId="2" fontId="7" numFmtId="164" xfId="0" applyAlignment="1" applyFont="1" applyNumberFormat="1">
      <alignment horizontal="right" readingOrder="0" shrinkToFit="0" vertical="center" wrapText="0"/>
    </xf>
    <xf borderId="0" fillId="2" fontId="7" numFmtId="165" xfId="0" applyAlignment="1" applyFont="1" applyNumberFormat="1">
      <alignment readingOrder="0" shrinkToFit="0" vertical="center" wrapText="0"/>
    </xf>
    <xf borderId="0" fillId="2" fontId="7" numFmtId="49" xfId="0" applyAlignment="1" applyFont="1" applyNumberFormat="1">
      <alignment shrinkToFit="0" vertical="center" wrapText="0"/>
    </xf>
    <xf borderId="0" fillId="2" fontId="7" numFmtId="49" xfId="0" applyAlignment="1" applyFont="1" applyNumberFormat="1">
      <alignment horizontal="center" shrinkToFit="0" vertical="center" wrapText="0"/>
    </xf>
    <xf borderId="0" fillId="2" fontId="7" numFmtId="164" xfId="0" applyAlignment="1" applyFont="1" applyNumberFormat="1">
      <alignment shrinkToFit="0" vertical="center" wrapText="0"/>
    </xf>
    <xf borderId="0" fillId="0" fontId="2" numFmtId="3" xfId="0" applyAlignment="1" applyFont="1" applyNumberFormat="1">
      <alignment readingOrder="0" shrinkToFit="0" vertical="center" wrapText="0"/>
    </xf>
    <xf borderId="0" fillId="5" fontId="7" numFmtId="0" xfId="0" applyAlignment="1" applyFill="1" applyFont="1">
      <alignment readingOrder="0" shrinkToFit="0" vertical="center" wrapText="0"/>
    </xf>
    <xf borderId="0" fillId="5" fontId="7"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2" fontId="7" numFmtId="0" xfId="0" applyAlignment="1" applyFont="1">
      <alignment readingOrder="0" shrinkToFit="0" vertical="center" wrapText="0"/>
    </xf>
    <xf borderId="0" fillId="2" fontId="7" numFmtId="0" xfId="0" applyAlignment="1" applyFont="1">
      <alignment horizontal="center" readingOrder="0" shrinkToFit="0" vertical="center" wrapText="0"/>
    </xf>
    <xf borderId="0" fillId="2" fontId="14" numFmtId="0" xfId="0" applyAlignment="1" applyFont="1">
      <alignment readingOrder="0" shrinkToFit="0" vertical="center" wrapText="0"/>
    </xf>
    <xf borderId="0" fillId="2" fontId="7" numFmtId="164" xfId="0" applyAlignment="1" applyFont="1" applyNumberFormat="1">
      <alignment readingOrder="0" shrinkToFit="0" vertical="center" wrapText="0"/>
    </xf>
    <xf borderId="0" fillId="0" fontId="15" numFmtId="49" xfId="0" applyAlignment="1" applyFont="1" applyNumberFormat="1">
      <alignment readingOrder="0" shrinkToFit="0" vertical="center" wrapText="0"/>
    </xf>
    <xf borderId="0" fillId="2" fontId="5" numFmtId="3" xfId="0" applyAlignment="1" applyFont="1" applyNumberFormat="1">
      <alignment readingOrder="0" shrinkToFit="0" vertical="center" wrapText="0"/>
    </xf>
    <xf borderId="0" fillId="0" fontId="16" numFmtId="49" xfId="0" applyAlignment="1" applyFont="1" applyNumberFormat="1">
      <alignment horizontal="left" readingOrder="0" shrinkToFit="0" vertical="center" wrapText="0"/>
    </xf>
    <xf borderId="0" fillId="0" fontId="17" numFmtId="49" xfId="0" applyAlignment="1" applyFont="1" applyNumberFormat="1">
      <alignment readingOrder="0" shrinkToFit="0" vertical="center" wrapText="0"/>
    </xf>
    <xf borderId="0" fillId="0" fontId="16" numFmtId="49" xfId="0" applyAlignment="1" applyFont="1" applyNumberFormat="1">
      <alignment readingOrder="0" shrinkToFit="0" vertical="center" wrapText="0"/>
    </xf>
    <xf borderId="0" fillId="2" fontId="18" numFmtId="0" xfId="0" applyAlignment="1" applyFont="1">
      <alignment readingOrder="0" shrinkToFit="0" vertical="center" wrapText="0"/>
    </xf>
    <xf borderId="0" fillId="2" fontId="18" numFmtId="0" xfId="0" applyAlignment="1" applyFont="1">
      <alignment readingOrder="0" shrinkToFit="0" vertical="center" wrapText="0"/>
    </xf>
    <xf borderId="0" fillId="2" fontId="19" numFmtId="0" xfId="0" applyAlignment="1" applyFont="1">
      <alignment readingOrder="0" shrinkToFit="0" vertical="center" wrapText="0"/>
    </xf>
    <xf borderId="0" fillId="2" fontId="18" numFmtId="0" xfId="0" applyAlignment="1" applyFont="1">
      <alignment readingOrder="0" shrinkToFit="0" vertical="center" wrapText="0"/>
    </xf>
    <xf borderId="0" fillId="2" fontId="18" numFmtId="49" xfId="0" applyAlignment="1" applyFont="1" applyNumberFormat="1">
      <alignment readingOrder="0" shrinkToFit="0" vertical="center" wrapText="0"/>
    </xf>
    <xf borderId="0" fillId="2" fontId="18" numFmtId="0" xfId="0" applyAlignment="1" applyFont="1">
      <alignment horizontal="center" readingOrder="0" shrinkToFit="0" vertical="center" wrapText="0"/>
    </xf>
    <xf borderId="0" fillId="2" fontId="18" numFmtId="164" xfId="0" applyAlignment="1" applyFont="1" applyNumberFormat="1">
      <alignment horizontal="right" readingOrder="0" shrinkToFit="0" vertical="center" wrapText="0"/>
    </xf>
    <xf borderId="0" fillId="2" fontId="18" numFmtId="165" xfId="0" applyAlignment="1" applyFont="1" applyNumberFormat="1">
      <alignment horizontal="right" readingOrder="0" shrinkToFit="0" vertical="center" wrapText="0"/>
    </xf>
    <xf borderId="0" fillId="2" fontId="18" numFmtId="49" xfId="0" applyAlignment="1" applyFont="1" applyNumberFormat="1">
      <alignment horizontal="center" readingOrder="0" shrinkToFit="0" vertical="center" wrapText="0"/>
    </xf>
    <xf borderId="0" fillId="2" fontId="5" numFmtId="0" xfId="0" applyAlignment="1" applyFont="1">
      <alignment horizontal="left" readingOrder="0" shrinkToFit="0" vertical="center" wrapText="0"/>
    </xf>
    <xf borderId="0" fillId="2" fontId="5" numFmtId="0" xfId="0" applyAlignment="1" applyFont="1">
      <alignment horizontal="center" readingOrder="0" shrinkToFit="0" vertical="center" wrapText="0"/>
    </xf>
    <xf borderId="0" fillId="2" fontId="18" numFmtId="164" xfId="0" applyAlignment="1" applyFont="1" applyNumberFormat="1">
      <alignment shrinkToFit="0" vertical="center" wrapText="0"/>
    </xf>
    <xf borderId="0" fillId="5" fontId="5" numFmtId="0" xfId="0" applyAlignment="1" applyFont="1">
      <alignment shrinkToFit="0" vertical="center" wrapText="0"/>
    </xf>
    <xf borderId="0" fillId="5" fontId="6" numFmtId="0" xfId="0" applyAlignment="1" applyFont="1">
      <alignment shrinkToFit="0" vertical="center" wrapText="0"/>
    </xf>
    <xf borderId="0" fillId="5" fontId="5" numFmtId="3" xfId="0" applyAlignment="1" applyFont="1" applyNumberFormat="1">
      <alignment horizontal="right" shrinkToFit="0" vertical="center" wrapText="0"/>
    </xf>
    <xf borderId="0" fillId="5" fontId="7" numFmtId="0" xfId="0" applyAlignment="1" applyFont="1">
      <alignment readingOrder="0" shrinkToFit="0" vertical="center" wrapText="0"/>
    </xf>
    <xf borderId="0" fillId="5" fontId="7" numFmtId="49" xfId="0" applyAlignment="1" applyFont="1" applyNumberFormat="1">
      <alignment readingOrder="0" shrinkToFit="0" vertical="center" wrapText="0"/>
    </xf>
    <xf borderId="0" fillId="5" fontId="7" numFmtId="3" xfId="0" applyAlignment="1" applyFont="1" applyNumberFormat="1">
      <alignment shrinkToFit="0" vertical="center" wrapText="0"/>
    </xf>
    <xf borderId="0" fillId="5" fontId="7" numFmtId="0" xfId="0" applyAlignment="1" applyFont="1">
      <alignment horizontal="center" readingOrder="0" shrinkToFit="0" vertical="center" wrapText="0"/>
    </xf>
    <xf borderId="0" fillId="5" fontId="7" numFmtId="164" xfId="0" applyAlignment="1" applyFont="1" applyNumberFormat="1">
      <alignment horizontal="right" readingOrder="0" shrinkToFit="0" vertical="center" wrapText="0"/>
    </xf>
    <xf borderId="0" fillId="5" fontId="7" numFmtId="165" xfId="0" applyAlignment="1" applyFont="1" applyNumberFormat="1">
      <alignment readingOrder="0" shrinkToFit="0" vertical="center" wrapText="0"/>
    </xf>
    <xf borderId="0" fillId="5" fontId="7" numFmtId="49" xfId="0" applyAlignment="1" applyFont="1" applyNumberFormat="1">
      <alignment horizontal="center" readingOrder="0" shrinkToFit="0" vertical="center" wrapText="0"/>
    </xf>
    <xf borderId="0" fillId="5" fontId="7" numFmtId="164" xfId="0" applyAlignment="1" applyFont="1" applyNumberFormat="1">
      <alignment readingOrder="0" shrinkToFit="0" vertical="center" wrapText="0"/>
    </xf>
    <xf borderId="0" fillId="5" fontId="7" numFmtId="49" xfId="0" applyAlignment="1" applyFont="1" applyNumberFormat="1">
      <alignment shrinkToFit="0" vertical="center"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20"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3" xfId="0" applyAlignment="1" applyFont="1" applyNumberFormat="1">
      <alignment readingOrder="0" shrinkToFit="0" vertical="center" wrapText="0"/>
    </xf>
    <xf borderId="0" fillId="0" fontId="6" numFmtId="3" xfId="0" applyAlignment="1" applyFont="1" applyNumberFormat="1">
      <alignment horizontal="right" shrinkToFit="0" vertical="center" wrapText="0"/>
    </xf>
    <xf borderId="0" fillId="0" fontId="7" numFmtId="0" xfId="0" applyAlignment="1" applyFont="1">
      <alignment readingOrder="0" shrinkToFit="0" vertical="center" wrapText="0"/>
    </xf>
    <xf borderId="0" fillId="0" fontId="7" numFmtId="49" xfId="0" applyAlignment="1" applyFont="1" applyNumberFormat="1">
      <alignment horizontal="left" readingOrder="0" shrinkToFit="0" vertical="center" wrapText="0"/>
    </xf>
    <xf borderId="0" fillId="0" fontId="7" numFmtId="0" xfId="0" applyAlignment="1" applyFont="1">
      <alignment horizontal="center" shrinkToFit="0" vertical="center" wrapText="0"/>
    </xf>
    <xf borderId="0" fillId="0" fontId="21" numFmtId="0" xfId="0" applyAlignment="1" applyFont="1">
      <alignment readingOrder="0" shrinkToFit="0" vertical="center" wrapText="0"/>
    </xf>
    <xf borderId="0" fillId="0" fontId="21" numFmtId="0" xfId="0" applyAlignment="1" applyFont="1">
      <alignment readingOrder="0" shrinkToFit="0" vertical="center" wrapText="0"/>
    </xf>
    <xf borderId="0" fillId="0" fontId="22" numFmtId="0" xfId="0" applyAlignment="1" applyFont="1">
      <alignment readingOrder="0" shrinkToFit="0" vertical="center" wrapText="0"/>
    </xf>
    <xf borderId="0" fillId="0" fontId="22" numFmtId="0" xfId="0" applyAlignment="1" applyFont="1">
      <alignment readingOrder="0" shrinkToFit="0" vertical="center" wrapText="0"/>
    </xf>
    <xf borderId="0" fillId="6" fontId="23" numFmtId="49" xfId="0" applyAlignment="1" applyFill="1" applyFont="1" applyNumberFormat="1">
      <alignment readingOrder="0" shrinkToFit="0" vertical="center" wrapText="0"/>
    </xf>
    <xf borderId="0" fillId="5" fontId="8" numFmtId="49" xfId="0" applyAlignment="1" applyFont="1" applyNumberFormat="1">
      <alignment readingOrder="0" shrinkToFit="0" vertical="center" wrapText="0"/>
    </xf>
    <xf borderId="0" fillId="5" fontId="24" numFmtId="0" xfId="0" applyAlignment="1" applyFont="1">
      <alignment readingOrder="0" shrinkToFit="0" vertical="center" wrapText="0"/>
    </xf>
    <xf borderId="0" fillId="5" fontId="5" numFmtId="0" xfId="0" applyAlignment="1" applyFont="1">
      <alignment readingOrder="0" shrinkToFit="0" vertical="center" wrapText="0"/>
    </xf>
    <xf borderId="0" fillId="5" fontId="5" numFmtId="0" xfId="0" applyAlignment="1" applyFont="1">
      <alignment horizontal="center" shrinkToFit="0" vertical="center" wrapText="0"/>
    </xf>
    <xf borderId="0" fillId="5" fontId="25" numFmtId="0" xfId="0" applyAlignment="1" applyFont="1">
      <alignment shrinkToFit="0" vertical="center" wrapText="0"/>
    </xf>
    <xf borderId="0" fillId="5" fontId="5" numFmtId="0" xfId="0" applyAlignment="1" applyFont="1">
      <alignment horizontal="right" readingOrder="0" shrinkToFit="0" vertical="center" wrapText="0"/>
    </xf>
    <xf borderId="0" fillId="5" fontId="5" numFmtId="49" xfId="0" applyAlignment="1" applyFont="1" applyNumberFormat="1">
      <alignment readingOrder="0" shrinkToFit="0" vertical="center" wrapText="0"/>
    </xf>
    <xf borderId="0" fillId="2" fontId="26" numFmtId="0" xfId="0" applyAlignment="1" applyFont="1">
      <alignment shrinkToFit="0" vertical="center" wrapText="0"/>
    </xf>
    <xf borderId="0" fillId="5" fontId="5" numFmtId="164" xfId="0" applyAlignment="1" applyFont="1" applyNumberFormat="1">
      <alignment shrinkToFit="0" vertical="center" wrapText="0"/>
    </xf>
    <xf borderId="0" fillId="5" fontId="5" numFmtId="164" xfId="0" applyAlignment="1" applyFont="1" applyNumberFormat="1">
      <alignment horizontal="right" readingOrder="0" shrinkToFit="0" vertical="center" wrapText="0"/>
    </xf>
    <xf borderId="0" fillId="5" fontId="5" numFmtId="165" xfId="0" applyAlignment="1" applyFont="1" applyNumberFormat="1">
      <alignment horizontal="right" readingOrder="0" shrinkToFit="0" vertical="center" wrapText="0"/>
    </xf>
    <xf borderId="0" fillId="5" fontId="26" numFmtId="0" xfId="0" applyAlignment="1" applyFont="1">
      <alignment shrinkToFit="0" vertical="center" wrapText="0"/>
    </xf>
    <xf borderId="0" fillId="5" fontId="7" numFmtId="49" xfId="0" applyAlignment="1" applyFont="1" applyNumberFormat="1">
      <alignment horizontal="left" shrinkToFit="0" vertical="center" wrapText="0"/>
    </xf>
    <xf borderId="0" fillId="5" fontId="7" numFmtId="164" xfId="0" applyAlignment="1" applyFont="1" applyNumberFormat="1">
      <alignment shrinkToFit="0" vertical="center" wrapText="0"/>
    </xf>
    <xf borderId="0" fillId="5" fontId="5" numFmtId="0" xfId="0" applyAlignment="1" applyFont="1">
      <alignment horizontal="right" shrinkToFit="0" vertical="center" wrapText="0"/>
    </xf>
    <xf borderId="0" fillId="5" fontId="7" numFmtId="0" xfId="0" applyAlignment="1" applyFont="1">
      <alignment shrinkToFit="0" vertical="center" wrapText="0"/>
    </xf>
    <xf borderId="0" fillId="0" fontId="2" numFmtId="0" xfId="0" applyAlignment="1" applyFont="1">
      <alignment readingOrder="0" shrinkToFit="0" vertical="center" wrapText="0"/>
    </xf>
    <xf borderId="0" fillId="2" fontId="7" numFmtId="49" xfId="0" applyAlignment="1" applyFont="1" applyNumberFormat="1">
      <alignment horizontal="left" readingOrder="0" shrinkToFit="0" vertical="center" wrapText="0"/>
    </xf>
    <xf borderId="0" fillId="2" fontId="7" numFmtId="165" xfId="0" applyAlignment="1" applyFont="1" applyNumberFormat="1">
      <alignment horizontal="right" readingOrder="0" shrinkToFit="0" vertical="center" wrapText="0"/>
    </xf>
    <xf borderId="0" fillId="2" fontId="27" numFmtId="0" xfId="0" applyAlignment="1" applyFont="1">
      <alignment horizontal="center" readingOrder="0" shrinkToFit="0" vertical="center" wrapText="0"/>
    </xf>
    <xf borderId="0" fillId="2" fontId="5" numFmtId="0" xfId="0" applyAlignment="1" applyFont="1">
      <alignment horizontal="right" shrinkToFit="0" vertical="center" wrapText="0"/>
    </xf>
    <xf borderId="0" fillId="2" fontId="5" numFmtId="49" xfId="0" applyAlignment="1" applyFont="1" applyNumberFormat="1">
      <alignment shrinkToFit="0" vertical="center" wrapText="0"/>
    </xf>
    <xf borderId="0" fillId="2" fontId="5" numFmtId="3" xfId="0" applyAlignment="1" applyFont="1" applyNumberFormat="1">
      <alignment readingOrder="0" shrinkToFit="0" vertical="center" wrapText="0"/>
    </xf>
    <xf borderId="0" fillId="2" fontId="28" numFmtId="0" xfId="0" applyAlignment="1" applyFont="1">
      <alignment shrinkToFit="0" vertical="center" wrapText="0"/>
    </xf>
    <xf borderId="0" fillId="2" fontId="5" numFmtId="164" xfId="0" applyAlignment="1" applyFont="1" applyNumberFormat="1">
      <alignment horizontal="right" readingOrder="0" shrinkToFit="0" vertical="center" wrapText="0"/>
    </xf>
    <xf borderId="0" fillId="2" fontId="5" numFmtId="165" xfId="0" applyAlignment="1" applyFont="1" applyNumberFormat="1">
      <alignment horizontal="right" readingOrder="0" shrinkToFit="0" vertical="center" wrapText="0"/>
    </xf>
    <xf borderId="0" fillId="2" fontId="5" numFmtId="49" xfId="0" applyAlignment="1" applyFont="1" applyNumberFormat="1">
      <alignment horizontal="center" shrinkToFit="0" vertical="center" wrapText="0"/>
    </xf>
    <xf borderId="0" fillId="2" fontId="2" numFmtId="49" xfId="0" applyAlignment="1" applyFont="1" applyNumberFormat="1">
      <alignment horizontal="center" shrinkToFit="0" vertical="center" wrapText="0"/>
    </xf>
    <xf borderId="0" fillId="2" fontId="3" numFmtId="0" xfId="0" applyAlignment="1" applyFont="1">
      <alignment horizontal="center" readingOrder="0" shrinkToFit="0" vertical="center" wrapText="0"/>
    </xf>
    <xf borderId="0" fillId="2" fontId="18" numFmtId="164" xfId="0" applyAlignment="1" applyFont="1" applyNumberFormat="1">
      <alignment readingOrder="0" shrinkToFit="0" vertical="center" wrapText="0"/>
    </xf>
    <xf borderId="0" fillId="0" fontId="16" numFmtId="0" xfId="0" applyAlignment="1" applyFont="1">
      <alignment readingOrder="0" shrinkToFit="0" vertical="center" wrapText="0"/>
    </xf>
    <xf borderId="0" fillId="0" fontId="16" numFmtId="0" xfId="0" applyAlignment="1" applyFont="1">
      <alignment readingOrder="0" shrinkToFit="0" vertical="center" wrapText="0"/>
    </xf>
    <xf borderId="0" fillId="0" fontId="2" numFmtId="49" xfId="0" applyAlignment="1" applyFont="1" applyNumberFormat="1">
      <alignment horizontal="center" readingOrder="0" shrinkToFit="0" vertical="center" wrapText="0"/>
    </xf>
    <xf borderId="0" fillId="0" fontId="29" numFmtId="3" xfId="0" applyAlignment="1" applyFont="1" applyNumberFormat="1">
      <alignment readingOrder="0" shrinkToFit="0" vertical="center" wrapText="0"/>
    </xf>
    <xf borderId="0" fillId="0" fontId="30" numFmtId="49" xfId="0" applyAlignment="1" applyFont="1" applyNumberFormat="1">
      <alignment readingOrder="0" shrinkToFit="0" vertical="center" wrapText="0"/>
    </xf>
    <xf borderId="0" fillId="0" fontId="2" numFmtId="3" xfId="0" applyAlignment="1" applyFont="1" applyNumberFormat="1">
      <alignment readingOrder="0" shrinkToFit="0" vertical="center" wrapText="0"/>
    </xf>
    <xf borderId="0" fillId="5" fontId="31" numFmtId="0" xfId="0" applyAlignment="1" applyFont="1">
      <alignment shrinkToFit="0" vertical="center" wrapText="0"/>
    </xf>
    <xf borderId="0" fillId="5" fontId="32" numFmtId="0" xfId="0" applyAlignment="1" applyFont="1">
      <alignment shrinkToFit="0" vertical="center" wrapText="0"/>
    </xf>
    <xf borderId="0" fillId="5" fontId="31" numFmtId="3" xfId="0" applyAlignment="1" applyFont="1" applyNumberFormat="1">
      <alignment horizontal="right" shrinkToFit="0" vertical="center" wrapText="0"/>
    </xf>
    <xf borderId="0" fillId="5" fontId="31" numFmtId="3" xfId="0" applyAlignment="1" applyFont="1" applyNumberFormat="1">
      <alignment readingOrder="0" shrinkToFit="0" vertical="center" wrapText="0"/>
    </xf>
    <xf borderId="0" fillId="5" fontId="33" numFmtId="0" xfId="0" applyAlignment="1" applyFont="1">
      <alignment shrinkToFit="0" vertical="center" wrapText="0"/>
    </xf>
    <xf borderId="0" fillId="5" fontId="31" numFmtId="0" xfId="0" applyAlignment="1" applyFont="1">
      <alignment horizontal="right" readingOrder="0" shrinkToFit="0" vertical="center" wrapText="0"/>
    </xf>
    <xf borderId="0" fillId="5" fontId="31" numFmtId="49" xfId="0" applyAlignment="1" applyFont="1" applyNumberFormat="1">
      <alignment readingOrder="0" shrinkToFit="0" vertical="center" wrapText="0"/>
    </xf>
    <xf borderId="0" fillId="5" fontId="34" numFmtId="3" xfId="0" applyAlignment="1" applyFont="1" applyNumberFormat="1">
      <alignment readingOrder="0" shrinkToFit="0" vertical="center" wrapText="0"/>
    </xf>
    <xf borderId="0" fillId="5" fontId="8" numFmtId="0" xfId="0" applyAlignment="1" applyFont="1">
      <alignment horizontal="center" shrinkToFit="0" vertical="center" wrapText="0"/>
    </xf>
    <xf borderId="0" fillId="2" fontId="12" numFmtId="0" xfId="0" applyAlignment="1" applyFont="1">
      <alignment shrinkToFit="0" vertical="center" wrapText="0"/>
    </xf>
    <xf borderId="0" fillId="5" fontId="31" numFmtId="164" xfId="0" applyAlignment="1" applyFont="1" applyNumberFormat="1">
      <alignment horizontal="right" readingOrder="0" shrinkToFit="0" vertical="center" wrapText="0"/>
    </xf>
    <xf borderId="0" fillId="5" fontId="31" numFmtId="165" xfId="0" applyAlignment="1" applyFont="1" applyNumberFormat="1">
      <alignment horizontal="right" readingOrder="0" shrinkToFit="0" vertical="center" wrapText="0"/>
    </xf>
    <xf borderId="0" fillId="5" fontId="31" numFmtId="49" xfId="0" applyAlignment="1" applyFont="1" applyNumberFormat="1">
      <alignment horizontal="center" readingOrder="0" shrinkToFit="0" vertical="center" wrapText="0"/>
    </xf>
    <xf borderId="0" fillId="5" fontId="8" numFmtId="164" xfId="0" applyAlignment="1" applyFont="1" applyNumberFormat="1">
      <alignment shrinkToFit="0" vertical="center" wrapText="0"/>
    </xf>
    <xf borderId="0" fillId="5" fontId="8" numFmtId="49" xfId="0" applyAlignment="1" applyFont="1" applyNumberFormat="1">
      <alignment shrinkToFit="0" vertical="center" wrapText="0"/>
    </xf>
    <xf borderId="0" fillId="5" fontId="31" numFmtId="0" xfId="0" applyAlignment="1" applyFont="1">
      <alignment readingOrder="0" shrinkToFit="0" vertical="center" wrapText="0"/>
    </xf>
    <xf borderId="0" fillId="5" fontId="33" numFmtId="0" xfId="0" applyAlignment="1" applyFont="1">
      <alignment readingOrder="0" shrinkToFit="0" vertical="center" wrapText="0"/>
    </xf>
    <xf borderId="0" fillId="5" fontId="35" numFmtId="49" xfId="0" applyAlignment="1" applyFont="1" applyNumberFormat="1">
      <alignment readingOrder="0" shrinkToFit="0" vertical="center" wrapText="0"/>
    </xf>
    <xf borderId="0" fillId="5" fontId="8" numFmtId="3" xfId="0" applyAlignment="1" applyFont="1" applyNumberFormat="1">
      <alignment shrinkToFit="0" vertical="center" wrapText="0"/>
    </xf>
    <xf borderId="0" fillId="5" fontId="36" numFmtId="3" xfId="0" applyAlignment="1" applyFont="1" applyNumberFormat="1">
      <alignment shrinkToFit="0" vertical="center" wrapText="0"/>
    </xf>
    <xf borderId="0" fillId="2" fontId="8" numFmtId="0" xfId="0" applyAlignment="1" applyFont="1">
      <alignment shrinkToFit="0" vertical="center" wrapText="0"/>
    </xf>
    <xf borderId="0" fillId="5" fontId="31" numFmtId="49" xfId="0" applyAlignment="1" applyFont="1" applyNumberFormat="1">
      <alignment horizontal="left" readingOrder="0" shrinkToFit="0" vertical="center" wrapText="0"/>
    </xf>
    <xf borderId="0" fillId="0" fontId="5" numFmtId="49" xfId="0" applyAlignment="1" applyFont="1" applyNumberFormat="1">
      <alignment horizontal="left" readingOrder="0" shrinkToFit="0" vertical="center" wrapText="0"/>
    </xf>
    <xf borderId="0" fillId="2" fontId="5" numFmtId="49" xfId="0" applyAlignment="1" applyFont="1" applyNumberFormat="1">
      <alignment horizontal="center" readingOrder="0" shrinkToFit="0" vertical="center" wrapText="0"/>
    </xf>
    <xf borderId="0" fillId="2" fontId="2" numFmtId="49" xfId="0" applyAlignment="1" applyFont="1" applyNumberFormat="1">
      <alignment horizontal="center" readingOrder="0" shrinkToFit="0" vertical="center" wrapText="0"/>
    </xf>
    <xf borderId="0" fillId="0" fontId="37" numFmtId="0" xfId="0" applyAlignment="1" applyFont="1">
      <alignment readingOrder="0" shrinkToFit="0" vertical="center" wrapText="0"/>
    </xf>
    <xf borderId="0" fillId="2" fontId="31" numFmtId="0" xfId="0" applyAlignment="1" applyFont="1">
      <alignment horizontal="center" shrinkToFit="0" vertical="center" wrapText="0"/>
    </xf>
    <xf borderId="0" fillId="0" fontId="38" numFmtId="49" xfId="0" applyAlignment="1" applyFont="1" applyNumberFormat="1">
      <alignment readingOrder="0" shrinkToFit="0" vertical="center" wrapText="0"/>
    </xf>
    <xf borderId="0" fillId="0" fontId="28" numFmtId="0" xfId="0" applyAlignment="1" applyFont="1">
      <alignment readingOrder="0" shrinkToFit="0" vertical="center" wrapText="0"/>
    </xf>
    <xf borderId="0" fillId="0" fontId="28" numFmtId="0" xfId="0" applyAlignment="1" applyFont="1">
      <alignment readingOrder="0" shrinkToFit="0" vertical="center" wrapText="0"/>
    </xf>
    <xf borderId="0" fillId="5" fontId="31" numFmtId="0" xfId="0" applyAlignment="1" applyFont="1">
      <alignment readingOrder="0" shrinkToFit="0" vertical="center" wrapText="0"/>
    </xf>
    <xf borderId="0" fillId="5" fontId="32" numFmtId="0" xfId="0" applyAlignment="1" applyFont="1">
      <alignment readingOrder="0" shrinkToFit="0" vertical="center" wrapText="0"/>
    </xf>
    <xf borderId="0" fillId="5" fontId="31" numFmtId="3" xfId="0" applyAlignment="1" applyFont="1" applyNumberFormat="1">
      <alignment horizontal="right" readingOrder="0" shrinkToFit="0" vertical="center" wrapText="0"/>
    </xf>
    <xf borderId="0" fillId="5" fontId="39" numFmtId="0" xfId="0" applyAlignment="1" applyFont="1">
      <alignment readingOrder="0" shrinkToFit="0" vertical="center" wrapText="0"/>
    </xf>
    <xf borderId="0" fillId="5" fontId="40" numFmtId="0" xfId="0" applyAlignment="1" applyFont="1">
      <alignment readingOrder="0" shrinkToFit="0" vertical="center" wrapText="0"/>
    </xf>
    <xf borderId="0" fillId="5" fontId="32" numFmtId="49" xfId="0" applyAlignment="1" applyFont="1" applyNumberFormat="1">
      <alignment readingOrder="0" shrinkToFit="0" vertical="center" wrapText="0"/>
    </xf>
    <xf borderId="0" fillId="0" fontId="41" numFmtId="49" xfId="0" applyAlignment="1" applyFont="1" applyNumberFormat="1">
      <alignment readingOrder="0" shrinkToFit="0" vertical="center" wrapText="0"/>
    </xf>
    <xf borderId="0" fillId="5" fontId="31" numFmtId="164" xfId="0" applyAlignment="1" applyFont="1" applyNumberFormat="1">
      <alignment shrinkToFit="0" vertical="center" wrapText="0"/>
    </xf>
    <xf borderId="0" fillId="5" fontId="42" numFmtId="0" xfId="0" applyAlignment="1" applyFont="1">
      <alignment readingOrder="0" shrinkToFit="0" vertical="center" wrapText="0"/>
    </xf>
    <xf borderId="0" fillId="5" fontId="8" numFmtId="164" xfId="0" applyAlignment="1" applyFont="1" applyNumberFormat="1">
      <alignment readingOrder="0" shrinkToFit="0" vertical="center" wrapText="0"/>
    </xf>
    <xf borderId="0" fillId="2" fontId="31" numFmtId="0" xfId="0" applyAlignment="1" applyFont="1">
      <alignment shrinkToFit="0" vertical="center" wrapText="0"/>
    </xf>
    <xf borderId="0" fillId="2" fontId="32" numFmtId="0" xfId="0" applyAlignment="1" applyFont="1">
      <alignment shrinkToFit="0" vertical="center" wrapText="0"/>
    </xf>
    <xf borderId="0" fillId="2" fontId="31" numFmtId="3" xfId="0" applyAlignment="1" applyFont="1" applyNumberFormat="1">
      <alignment horizontal="right" shrinkToFit="0" vertical="center" wrapText="0"/>
    </xf>
    <xf borderId="0" fillId="2" fontId="31" numFmtId="49" xfId="0" applyAlignment="1" applyFont="1" applyNumberFormat="1">
      <alignment shrinkToFit="0" vertical="center" wrapText="0"/>
    </xf>
    <xf borderId="0" fillId="2" fontId="31" numFmtId="3" xfId="0" applyAlignment="1" applyFont="1" applyNumberFormat="1">
      <alignment readingOrder="0" shrinkToFit="0" vertical="center" wrapText="0"/>
    </xf>
    <xf borderId="0" fillId="2" fontId="33" numFmtId="0" xfId="0" applyAlignment="1" applyFont="1">
      <alignment readingOrder="0" shrinkToFit="0" vertical="center" wrapText="0"/>
    </xf>
    <xf borderId="0" fillId="2" fontId="31" numFmtId="0" xfId="0" applyAlignment="1" applyFont="1">
      <alignment horizontal="right" readingOrder="0" shrinkToFit="0" vertical="center" wrapText="0"/>
    </xf>
    <xf borderId="0" fillId="2" fontId="31" numFmtId="49" xfId="0" applyAlignment="1" applyFont="1" applyNumberFormat="1">
      <alignment readingOrder="0" shrinkToFit="0" vertical="center" wrapText="0"/>
    </xf>
    <xf borderId="0" fillId="2" fontId="8" numFmtId="3" xfId="0" applyAlignment="1" applyFont="1" applyNumberFormat="1">
      <alignment shrinkToFit="0" vertical="center" wrapText="0"/>
    </xf>
    <xf borderId="0" fillId="2" fontId="8" numFmtId="0" xfId="0" applyAlignment="1" applyFont="1">
      <alignment horizontal="center" shrinkToFit="0" vertical="center" wrapText="0"/>
    </xf>
    <xf borderId="0" fillId="2" fontId="31" numFmtId="164" xfId="0" applyAlignment="1" applyFont="1" applyNumberFormat="1">
      <alignment shrinkToFit="0" vertical="center" wrapText="0"/>
    </xf>
    <xf borderId="0" fillId="2" fontId="31" numFmtId="164" xfId="0" applyAlignment="1" applyFont="1" applyNumberFormat="1">
      <alignment horizontal="right" readingOrder="0" shrinkToFit="0" vertical="center" wrapText="0"/>
    </xf>
    <xf borderId="0" fillId="2" fontId="31" numFmtId="165" xfId="0" applyAlignment="1" applyFont="1" applyNumberFormat="1">
      <alignment horizontal="right" readingOrder="0" shrinkToFit="0" vertical="center" wrapText="0"/>
    </xf>
    <xf borderId="0" fillId="2" fontId="31" numFmtId="49" xfId="0" applyAlignment="1" applyFont="1" applyNumberFormat="1">
      <alignment horizontal="center" shrinkToFit="0" vertical="center" wrapText="0"/>
    </xf>
    <xf borderId="0" fillId="2" fontId="8" numFmtId="49" xfId="0" applyAlignment="1" applyFont="1" applyNumberFormat="1">
      <alignment readingOrder="0" shrinkToFit="0" vertical="center" wrapText="0"/>
    </xf>
    <xf borderId="0" fillId="2" fontId="8" numFmtId="49" xfId="0" applyAlignment="1" applyFont="1" applyNumberFormat="1">
      <alignment horizontal="center" shrinkToFit="0" vertical="center" wrapText="0"/>
    </xf>
    <xf borderId="0" fillId="2" fontId="8" numFmtId="164" xfId="0" applyAlignment="1" applyFont="1" applyNumberFormat="1">
      <alignment shrinkToFit="0" vertical="center" wrapText="0"/>
    </xf>
    <xf borderId="0" fillId="2" fontId="8" numFmtId="49" xfId="0" applyAlignment="1" applyFont="1" applyNumberFormat="1">
      <alignment shrinkToFit="0" vertical="center" wrapText="0"/>
    </xf>
    <xf borderId="0" fillId="2" fontId="31" numFmtId="0" xfId="0" applyAlignment="1" applyFont="1">
      <alignment readingOrder="0" shrinkToFit="0" vertical="center" wrapText="0"/>
    </xf>
    <xf borderId="0" fillId="2" fontId="32" numFmtId="0" xfId="0" applyAlignment="1" applyFont="1">
      <alignment readingOrder="0" shrinkToFit="0" vertical="center" wrapText="0"/>
    </xf>
    <xf borderId="0" fillId="2" fontId="31" numFmtId="3" xfId="0" applyAlignment="1" applyFont="1" applyNumberFormat="1">
      <alignment horizontal="right" readingOrder="0" shrinkToFit="0" vertical="center" wrapText="0"/>
    </xf>
    <xf borderId="0" fillId="2" fontId="31" numFmtId="0" xfId="0" applyAlignment="1" applyFont="1">
      <alignment readingOrder="0" shrinkToFit="0" vertical="center" wrapText="0"/>
    </xf>
    <xf borderId="0" fillId="2" fontId="31" numFmtId="0" xfId="0" applyAlignment="1" applyFont="1">
      <alignment horizontal="left" shrinkToFit="0" vertical="center" wrapText="0"/>
    </xf>
    <xf borderId="0" fillId="2" fontId="31" numFmtId="49" xfId="0" applyAlignment="1" applyFont="1" applyNumberFormat="1">
      <alignment horizontal="center" readingOrder="0" shrinkToFit="0" vertical="center" wrapText="0"/>
    </xf>
    <xf borderId="0" fillId="2" fontId="8" numFmtId="49" xfId="0" applyAlignment="1" applyFont="1" applyNumberFormat="1">
      <alignment horizontal="left" readingOrder="0" shrinkToFit="0" vertical="center" wrapText="0"/>
    </xf>
    <xf borderId="0" fillId="2" fontId="43" numFmtId="0" xfId="0" applyAlignment="1" applyFont="1">
      <alignment shrinkToFit="0" vertical="center" wrapText="0"/>
    </xf>
    <xf borderId="0" fillId="2" fontId="33" numFmtId="0" xfId="0" applyAlignment="1" applyFont="1">
      <alignment shrinkToFit="0" vertical="center" wrapText="0"/>
    </xf>
    <xf borderId="0" fillId="2" fontId="44" numFmtId="3" xfId="0" applyAlignment="1" applyFont="1" applyNumberFormat="1">
      <alignment shrinkToFit="0" vertical="center" wrapText="0"/>
    </xf>
    <xf borderId="0" fillId="2" fontId="31" numFmtId="164" xfId="0" applyAlignment="1" applyFont="1" applyNumberFormat="1">
      <alignment horizontal="right" shrinkToFit="0" vertical="center" wrapText="0"/>
    </xf>
    <xf borderId="0" fillId="2" fontId="31" numFmtId="165" xfId="0" applyAlignment="1" applyFont="1" applyNumberFormat="1">
      <alignment horizontal="right" shrinkToFit="0" vertical="center" wrapText="0"/>
    </xf>
    <xf borderId="0" fillId="2" fontId="44" numFmtId="49" xfId="0" applyAlignment="1" applyFont="1" applyNumberFormat="1">
      <alignment readingOrder="0" shrinkToFit="0" vertical="center" wrapText="0"/>
    </xf>
    <xf borderId="0" fillId="2" fontId="45" numFmtId="49" xfId="0" applyAlignment="1" applyFont="1" applyNumberFormat="1">
      <alignment horizontal="left" readingOrder="0" shrinkToFit="0" vertical="center" wrapText="0"/>
    </xf>
    <xf borderId="0" fillId="2" fontId="44" numFmtId="49" xfId="0" applyAlignment="1" applyFont="1" applyNumberFormat="1">
      <alignment shrinkToFit="0" vertical="center" wrapText="0"/>
    </xf>
    <xf borderId="0" fillId="5" fontId="31" numFmtId="49" xfId="0" applyAlignment="1" applyFont="1" applyNumberFormat="1">
      <alignment shrinkToFit="0" vertical="center" wrapText="0"/>
    </xf>
    <xf borderId="0" fillId="5" fontId="31" numFmtId="0" xfId="0" applyAlignment="1" applyFont="1">
      <alignment horizontal="center" shrinkToFit="0" vertical="center" wrapText="0"/>
    </xf>
    <xf borderId="0" fillId="2" fontId="12" numFmtId="0" xfId="0" applyAlignment="1" applyFont="1">
      <alignment shrinkToFit="0" vertical="center" wrapText="0"/>
    </xf>
    <xf borderId="0" fillId="5" fontId="8" numFmtId="49" xfId="0" applyAlignment="1" applyFont="1" applyNumberFormat="1">
      <alignment horizontal="left" readingOrder="0" shrinkToFit="0" vertical="center" wrapText="0"/>
    </xf>
    <xf borderId="0" fillId="2" fontId="8" numFmtId="3" xfId="0" applyAlignment="1" applyFont="1" applyNumberFormat="1">
      <alignment readingOrder="0" shrinkToFit="0" vertical="center" wrapText="0"/>
    </xf>
    <xf borderId="0" fillId="0" fontId="1" numFmtId="49" xfId="0" applyAlignment="1" applyFont="1" applyNumberFormat="1">
      <alignment horizontal="left" readingOrder="0" shrinkToFit="0" vertical="center" wrapText="0"/>
    </xf>
    <xf borderId="0" fillId="0" fontId="8" numFmtId="0" xfId="0" applyFont="1"/>
    <xf borderId="0" fillId="5" fontId="8" numFmtId="3" xfId="0" applyAlignment="1" applyFont="1" applyNumberFormat="1">
      <alignment readingOrder="0" shrinkToFit="0" vertical="center" wrapText="0"/>
    </xf>
    <xf borderId="0" fillId="5" fontId="31" numFmtId="165" xfId="0" applyAlignment="1" applyFont="1" applyNumberFormat="1">
      <alignment horizontal="right" shrinkToFit="0" vertical="center" wrapText="0"/>
    </xf>
    <xf borderId="0" fillId="5" fontId="31" numFmtId="49" xfId="0" applyAlignment="1" applyFont="1" applyNumberFormat="1">
      <alignment horizontal="center" shrinkToFit="0" vertical="center" wrapText="0"/>
    </xf>
    <xf borderId="0" fillId="0" fontId="2" numFmtId="0" xfId="0" applyAlignment="1" applyFont="1">
      <alignment readingOrder="0" shrinkToFit="0" vertical="center" wrapText="0"/>
    </xf>
    <xf borderId="0" fillId="5" fontId="46" numFmtId="0" xfId="0" applyAlignment="1" applyFont="1">
      <alignment readingOrder="0" shrinkToFit="0" vertical="center" wrapText="0"/>
    </xf>
    <xf borderId="0" fillId="5" fontId="31" numFmtId="0" xfId="0" applyAlignment="1" applyFont="1">
      <alignment horizontal="left" shrinkToFit="0" vertical="center" wrapText="0"/>
    </xf>
    <xf borderId="0" fillId="5" fontId="8" numFmtId="3" xfId="0" applyAlignment="1" applyFont="1" applyNumberFormat="1">
      <alignment readingOrder="0" shrinkToFit="0" vertical="center" wrapText="0"/>
    </xf>
    <xf borderId="0" fillId="2" fontId="8" numFmtId="0" xfId="0" applyAlignment="1" applyFont="1">
      <alignment shrinkToFit="0" vertical="center" wrapText="0"/>
    </xf>
    <xf borderId="0" fillId="2" fontId="47" numFmtId="0" xfId="0" applyAlignment="1" applyFont="1">
      <alignment shrinkToFit="0" vertical="center" wrapText="0"/>
    </xf>
    <xf borderId="0" fillId="2" fontId="8" numFmtId="3" xfId="0" applyAlignment="1" applyFont="1" applyNumberFormat="1">
      <alignment readingOrder="0" shrinkToFit="0" vertical="center" wrapText="0"/>
    </xf>
    <xf borderId="0" fillId="2" fontId="8" numFmtId="0" xfId="0" applyAlignment="1" applyFont="1">
      <alignment readingOrder="0" shrinkToFit="0" vertical="center" wrapText="0"/>
    </xf>
    <xf borderId="0" fillId="2" fontId="8" numFmtId="0" xfId="0" applyAlignment="1" applyFont="1">
      <alignment readingOrder="0" shrinkToFit="0" vertical="center" wrapText="0"/>
    </xf>
    <xf borderId="0" fillId="2" fontId="8" numFmtId="164" xfId="0" applyAlignment="1" applyFont="1" applyNumberFormat="1">
      <alignment horizontal="right" readingOrder="0" shrinkToFit="0" vertical="center" wrapText="0"/>
    </xf>
    <xf borderId="0" fillId="2" fontId="8" numFmtId="165" xfId="0" applyAlignment="1" applyFont="1" applyNumberFormat="1">
      <alignment readingOrder="0" shrinkToFit="0" vertical="center" wrapText="0"/>
    </xf>
    <xf borderId="0" fillId="2" fontId="8" numFmtId="49" xfId="0" applyAlignment="1" applyFont="1" applyNumberFormat="1">
      <alignment horizontal="center" readingOrder="0" shrinkToFit="0" vertical="center" wrapText="0"/>
    </xf>
    <xf borderId="0" fillId="5" fontId="48" numFmtId="0" xfId="0" applyAlignment="1" applyFont="1">
      <alignment shrinkToFit="0" vertical="center" wrapText="0"/>
    </xf>
    <xf borderId="0" fillId="5" fontId="8" numFmtId="3" xfId="0" applyAlignment="1" applyFont="1" applyNumberFormat="1">
      <alignment readingOrder="0" shrinkToFit="0" vertical="center" wrapText="0"/>
    </xf>
    <xf borderId="0" fillId="5" fontId="8" numFmtId="0" xfId="0" applyAlignment="1" applyFont="1">
      <alignment readingOrder="0" shrinkToFit="0" vertical="center" wrapText="0"/>
    </xf>
    <xf borderId="0" fillId="5" fontId="8" numFmtId="0" xfId="0" applyAlignment="1" applyFont="1">
      <alignment readingOrder="0" shrinkToFit="0" vertical="center" wrapText="0"/>
    </xf>
    <xf borderId="0" fillId="5" fontId="8" numFmtId="164" xfId="0" applyAlignment="1" applyFont="1" applyNumberFormat="1">
      <alignment horizontal="right" readingOrder="0" shrinkToFit="0" vertical="center" wrapText="0"/>
    </xf>
    <xf borderId="0" fillId="5" fontId="8" numFmtId="165" xfId="0" applyAlignment="1" applyFont="1" applyNumberFormat="1">
      <alignment readingOrder="0" shrinkToFit="0" vertical="center" wrapText="0"/>
    </xf>
    <xf borderId="0" fillId="5" fontId="8" numFmtId="49" xfId="0" applyAlignment="1" applyFont="1" applyNumberFormat="1">
      <alignment horizontal="center" readingOrder="0" shrinkToFit="0" vertical="center" wrapText="0"/>
    </xf>
    <xf borderId="0" fillId="0" fontId="49" numFmtId="0" xfId="0" applyAlignment="1" applyFont="1">
      <alignment readingOrder="0" shrinkToFit="0" vertical="center" wrapText="0"/>
    </xf>
    <xf borderId="0" fillId="5" fontId="50" numFmtId="0" xfId="0" applyAlignment="1" applyFont="1">
      <alignment readingOrder="0" shrinkToFit="0" vertical="center" wrapText="0"/>
    </xf>
    <xf borderId="0" fillId="5" fontId="40" numFmtId="0" xfId="0" applyAlignment="1" applyFont="1">
      <alignment shrinkToFit="0" vertical="center" wrapText="0"/>
    </xf>
    <xf borderId="0" fillId="5" fontId="12" numFmtId="0" xfId="0" applyAlignment="1" applyFont="1">
      <alignment shrinkToFit="0" vertical="center" wrapText="0"/>
    </xf>
    <xf borderId="0" fillId="5" fontId="12" numFmtId="0" xfId="0" applyAlignment="1" applyFont="1">
      <alignment readingOrder="0" shrinkToFit="0" vertical="center" wrapText="0"/>
    </xf>
    <xf borderId="0" fillId="5" fontId="44" numFmtId="49" xfId="0" applyAlignment="1" applyFont="1" applyNumberFormat="1">
      <alignment readingOrder="0" shrinkToFit="0" vertical="center" wrapText="0"/>
    </xf>
    <xf borderId="0" fillId="5" fontId="44" numFmtId="49" xfId="0" applyAlignment="1" applyFont="1" applyNumberFormat="1">
      <alignment horizontal="left" readingOrder="0" shrinkToFit="0" vertical="center" wrapText="0"/>
    </xf>
    <xf borderId="0" fillId="2" fontId="40" numFmtId="0" xfId="0" applyAlignment="1" applyFont="1">
      <alignment shrinkToFit="0" vertical="center" wrapText="0"/>
    </xf>
    <xf borderId="0" fillId="2" fontId="44" numFmtId="49" xfId="0" applyAlignment="1" applyFont="1" applyNumberFormat="1">
      <alignment horizontal="left" readingOrder="0" shrinkToFit="0" vertical="center" wrapText="0"/>
    </xf>
    <xf borderId="0" fillId="5" fontId="51" numFmtId="0" xfId="0" applyAlignment="1" applyFont="1">
      <alignment readingOrder="0" shrinkToFit="0" vertical="center" wrapText="0"/>
    </xf>
    <xf borderId="0" fillId="2" fontId="40" numFmtId="0" xfId="0" applyAlignment="1" applyFont="1">
      <alignment readingOrder="0" shrinkToFit="0" vertical="center" wrapText="0"/>
    </xf>
    <xf borderId="0" fillId="5" fontId="8" numFmtId="0" xfId="0" applyAlignment="1" applyFont="1">
      <alignment shrinkToFit="0" vertical="center" wrapText="0"/>
    </xf>
    <xf borderId="0" fillId="5" fontId="8" numFmtId="0" xfId="0" applyAlignment="1" applyFont="1">
      <alignment shrinkToFit="0" vertical="center" wrapText="0"/>
    </xf>
    <xf borderId="0" fillId="0" fontId="1" numFmtId="0" xfId="0" applyAlignment="1" applyFont="1">
      <alignment readingOrder="0" shrinkToFit="0" vertical="center" wrapText="0"/>
    </xf>
    <xf borderId="0" fillId="5" fontId="52" numFmtId="0" xfId="0" applyAlignment="1" applyFont="1">
      <alignment readingOrder="0" shrinkToFit="0" vertical="center" wrapText="0"/>
    </xf>
    <xf borderId="0" fillId="5" fontId="44" numFmtId="0" xfId="0" applyAlignment="1" applyFont="1">
      <alignment readingOrder="0" shrinkToFit="0" vertical="center" wrapText="0"/>
    </xf>
    <xf borderId="0" fillId="5" fontId="44" numFmtId="3" xfId="0" applyAlignment="1" applyFont="1" applyNumberFormat="1">
      <alignment horizontal="right" shrinkToFit="0" vertical="center" wrapText="0"/>
    </xf>
    <xf borderId="0" fillId="5" fontId="44" numFmtId="0" xfId="0" applyAlignment="1" applyFont="1">
      <alignment horizontal="center" shrinkToFit="0" vertical="center" wrapText="0"/>
    </xf>
    <xf borderId="0" fillId="5" fontId="44" numFmtId="164" xfId="0" applyAlignment="1" applyFont="1" applyNumberFormat="1">
      <alignment horizontal="right" readingOrder="0" shrinkToFit="0" vertical="center" wrapText="0"/>
    </xf>
    <xf borderId="0" fillId="5" fontId="44" numFmtId="49" xfId="0" applyAlignment="1" applyFont="1" applyNumberFormat="1">
      <alignment shrinkToFit="0" vertical="center" wrapText="0"/>
    </xf>
    <xf borderId="0" fillId="5" fontId="44" numFmtId="164" xfId="0" applyAlignment="1" applyFont="1" applyNumberFormat="1">
      <alignment horizontal="right" shrinkToFit="0" vertical="center" wrapText="0"/>
    </xf>
    <xf borderId="0" fillId="5" fontId="8" numFmtId="49" xfId="0" applyAlignment="1" applyFont="1" applyNumberFormat="1">
      <alignment horizontal="left" readingOrder="0" shrinkToFit="0" vertical="center" wrapText="0"/>
    </xf>
    <xf borderId="0" fillId="5" fontId="44" numFmtId="3" xfId="0" applyAlignment="1" applyFont="1" applyNumberFormat="1">
      <alignment horizontal="right" readingOrder="0" shrinkToFit="0" vertical="center" wrapText="0"/>
    </xf>
    <xf borderId="0" fillId="5" fontId="8" numFmtId="0" xfId="0" applyAlignment="1" applyFont="1">
      <alignment readingOrder="0" shrinkToFit="0" vertical="center" wrapText="0"/>
    </xf>
    <xf borderId="0" fillId="0" fontId="1" numFmtId="164" xfId="0" applyAlignment="1" applyFont="1" applyNumberFormat="1">
      <alignment shrinkToFit="0" vertical="center" wrapText="0"/>
    </xf>
    <xf borderId="0" fillId="5" fontId="53" numFmtId="0" xfId="0" applyAlignment="1" applyFont="1">
      <alignment shrinkToFit="0" vertical="center" wrapText="0"/>
    </xf>
    <xf borderId="0" fillId="5" fontId="31" numFmtId="164" xfId="0" applyAlignment="1" applyFont="1" applyNumberFormat="1">
      <alignment horizontal="center" shrinkToFit="0" vertical="center" wrapText="0"/>
    </xf>
    <xf borderId="0" fillId="2" fontId="54" numFmtId="0" xfId="0" applyAlignment="1" applyFont="1">
      <alignment readingOrder="0" shrinkToFit="0" vertical="center" wrapText="0"/>
    </xf>
    <xf borderId="0" fillId="2" fontId="44" numFmtId="0" xfId="0" applyAlignment="1" applyFont="1">
      <alignment horizontal="center" shrinkToFit="0" vertical="center" wrapText="0"/>
    </xf>
    <xf borderId="0" fillId="2" fontId="31" numFmtId="164" xfId="0" applyAlignment="1" applyFont="1" applyNumberFormat="1">
      <alignment horizontal="center" shrinkToFit="0" vertical="center" wrapText="0"/>
    </xf>
    <xf borderId="0" fillId="2" fontId="8" numFmtId="164" xfId="0" applyAlignment="1" applyFont="1" applyNumberFormat="1">
      <alignment readingOrder="0" shrinkToFit="0" vertical="center" wrapText="0"/>
    </xf>
    <xf borderId="0" fillId="7" fontId="45" numFmtId="49" xfId="0" applyAlignment="1" applyFill="1" applyFont="1" applyNumberFormat="1">
      <alignment horizontal="left" readingOrder="0" shrinkToFit="0" vertical="center" wrapText="0"/>
    </xf>
    <xf borderId="0" fillId="2" fontId="8" numFmtId="0" xfId="0" applyAlignment="1" applyFont="1">
      <alignment readingOrder="0" shrinkToFit="0" vertical="center" wrapText="0"/>
    </xf>
    <xf borderId="0" fillId="2" fontId="55" numFmtId="0" xfId="0" applyAlignment="1" applyFont="1">
      <alignment readingOrder="0" shrinkToFit="0" vertical="center" wrapText="0"/>
    </xf>
    <xf borderId="0" fillId="5" fontId="56" numFmtId="3" xfId="0" applyAlignment="1" applyFont="1" applyNumberFormat="1">
      <alignment readingOrder="0" shrinkToFit="0" vertical="center" wrapText="0"/>
    </xf>
    <xf borderId="0" fillId="5" fontId="8" numFmtId="0" xfId="0" applyAlignment="1" applyFont="1">
      <alignment horizontal="center" readingOrder="0" shrinkToFit="0" vertical="center" wrapText="0"/>
    </xf>
    <xf borderId="0" fillId="5" fontId="8" numFmtId="49" xfId="0" applyAlignment="1" applyFont="1" applyNumberFormat="1">
      <alignment horizontal="left" shrinkToFit="0" vertical="center" wrapText="0"/>
    </xf>
    <xf borderId="0" fillId="5" fontId="57" numFmtId="0" xfId="0" applyAlignment="1" applyFont="1">
      <alignment readingOrder="0" shrinkToFit="0" vertical="center" wrapText="0"/>
    </xf>
    <xf borderId="0" fillId="5" fontId="44" numFmtId="0" xfId="0" applyAlignment="1" applyFont="1">
      <alignment horizontal="right" readingOrder="0" shrinkToFit="0" vertical="center" wrapText="0"/>
    </xf>
    <xf borderId="0" fillId="5" fontId="44" numFmtId="3" xfId="0" applyAlignment="1" applyFont="1" applyNumberFormat="1">
      <alignment shrinkToFit="0" vertical="center" wrapText="0"/>
    </xf>
    <xf borderId="0" fillId="5" fontId="58" numFmtId="3" xfId="0" applyAlignment="1" applyFont="1" applyNumberFormat="1">
      <alignment shrinkToFit="0" vertical="center" wrapText="0"/>
    </xf>
    <xf borderId="0" fillId="5" fontId="44" numFmtId="165" xfId="0" applyAlignment="1" applyFont="1" applyNumberFormat="1">
      <alignment horizontal="right" readingOrder="0" shrinkToFit="0" vertical="center" wrapText="0"/>
    </xf>
    <xf borderId="0" fillId="5" fontId="44" numFmtId="49" xfId="0" applyAlignment="1" applyFont="1" applyNumberFormat="1">
      <alignment horizontal="center" shrinkToFit="0" vertical="center" wrapText="0"/>
    </xf>
    <xf borderId="0" fillId="5" fontId="59" numFmtId="0" xfId="0" applyAlignment="1" applyFont="1">
      <alignment readingOrder="0" shrinkToFit="0" vertical="center" wrapText="0"/>
    </xf>
    <xf borderId="1" fillId="5" fontId="31" numFmtId="0" xfId="0" applyAlignment="1" applyBorder="1" applyFont="1">
      <alignment readingOrder="0" shrinkToFit="0" vertical="center" wrapText="0"/>
    </xf>
    <xf borderId="2" fillId="5" fontId="31" numFmtId="0" xfId="0" applyAlignment="1" applyBorder="1" applyFont="1">
      <alignment readingOrder="0" shrinkToFit="0" vertical="center" wrapText="0"/>
    </xf>
    <xf borderId="2" fillId="5" fontId="31" numFmtId="3" xfId="0" applyAlignment="1" applyBorder="1" applyFont="1" applyNumberFormat="1">
      <alignment horizontal="right" readingOrder="0" shrinkToFit="0" vertical="center" wrapText="0"/>
    </xf>
    <xf borderId="2" fillId="5" fontId="8" numFmtId="49" xfId="0" applyAlignment="1" applyBorder="1" applyFont="1" applyNumberFormat="1">
      <alignment readingOrder="0" shrinkToFit="0" vertical="center" wrapText="0"/>
    </xf>
    <xf borderId="2" fillId="5" fontId="60" numFmtId="0" xfId="0" applyAlignment="1" applyBorder="1" applyFont="1">
      <alignment readingOrder="0" shrinkToFit="0" vertical="center" wrapText="0"/>
    </xf>
    <xf borderId="2" fillId="5" fontId="8" numFmtId="0" xfId="0" applyAlignment="1" applyBorder="1" applyFont="1">
      <alignment readingOrder="0" shrinkToFit="0" vertical="center" wrapText="0"/>
    </xf>
    <xf borderId="2" fillId="5" fontId="8" numFmtId="0" xfId="0" applyAlignment="1" applyBorder="1" applyFont="1">
      <alignment shrinkToFit="0" vertical="center" wrapText="0"/>
    </xf>
    <xf borderId="2" fillId="0" fontId="2" numFmtId="0" xfId="0" applyAlignment="1" applyBorder="1" applyFont="1">
      <alignment readingOrder="0" shrinkToFit="0" vertical="center" wrapText="0"/>
    </xf>
    <xf borderId="2" fillId="5" fontId="8" numFmtId="0" xfId="0" applyAlignment="1" applyBorder="1" applyFont="1">
      <alignment readingOrder="0" shrinkToFit="0" vertical="center" wrapText="0"/>
    </xf>
    <xf borderId="2" fillId="2" fontId="31" numFmtId="49" xfId="0" applyAlignment="1" applyBorder="1" applyFont="1" applyNumberFormat="1">
      <alignment readingOrder="0" shrinkToFit="0" vertical="center" wrapText="0"/>
    </xf>
    <xf borderId="2" fillId="5" fontId="8" numFmtId="3" xfId="0" applyAlignment="1" applyBorder="1" applyFont="1" applyNumberFormat="1">
      <alignment readingOrder="0" shrinkToFit="0" vertical="center" wrapText="0"/>
    </xf>
    <xf borderId="2" fillId="5" fontId="61" numFmtId="3" xfId="0" applyAlignment="1" applyBorder="1" applyFont="1" applyNumberFormat="1">
      <alignment readingOrder="0" shrinkToFit="0" vertical="center" wrapText="0"/>
    </xf>
    <xf borderId="2" fillId="5" fontId="8" numFmtId="0" xfId="0" applyAlignment="1" applyBorder="1" applyFont="1">
      <alignment horizontal="center" readingOrder="0" shrinkToFit="0" vertical="center" wrapText="0"/>
    </xf>
    <xf borderId="2" fillId="5" fontId="8" numFmtId="0" xfId="0" applyAlignment="1" applyBorder="1" applyFont="1">
      <alignment shrinkToFit="0" vertical="center" wrapText="0"/>
    </xf>
    <xf borderId="2" fillId="2" fontId="31" numFmtId="164" xfId="0" applyAlignment="1" applyBorder="1" applyFont="1" applyNumberFormat="1">
      <alignment shrinkToFit="0" vertical="center" wrapText="0"/>
    </xf>
    <xf borderId="2" fillId="5" fontId="8" numFmtId="164" xfId="0" applyAlignment="1" applyBorder="1" applyFont="1" applyNumberFormat="1">
      <alignment horizontal="right" readingOrder="0" shrinkToFit="0" vertical="center" wrapText="0"/>
    </xf>
    <xf borderId="2" fillId="5" fontId="8" numFmtId="165" xfId="0" applyAlignment="1" applyBorder="1" applyFont="1" applyNumberFormat="1">
      <alignment readingOrder="0" shrinkToFit="0" vertical="center" wrapText="0"/>
    </xf>
    <xf borderId="2" fillId="5" fontId="8" numFmtId="49" xfId="0" applyAlignment="1" applyBorder="1" applyFont="1" applyNumberFormat="1">
      <alignment horizontal="left" readingOrder="0" shrinkToFit="0" vertical="center" wrapText="0"/>
    </xf>
    <xf borderId="2" fillId="5" fontId="8" numFmtId="164" xfId="0" applyAlignment="1" applyBorder="1" applyFont="1" applyNumberFormat="1">
      <alignment readingOrder="0" shrinkToFit="0" vertical="center" wrapText="0"/>
    </xf>
    <xf borderId="2" fillId="5" fontId="44" numFmtId="49" xfId="0" applyAlignment="1" applyBorder="1" applyFont="1" applyNumberFormat="1">
      <alignment readingOrder="0" shrinkToFit="0" vertical="center" wrapText="0"/>
    </xf>
    <xf borderId="3" fillId="0" fontId="2" numFmtId="0" xfId="0" applyAlignment="1" applyBorder="1" applyFont="1">
      <alignment readingOrder="0" shrinkToFit="0" vertical="center" wrapText="0"/>
    </xf>
    <xf borderId="0" fillId="2" fontId="62" numFmtId="0" xfId="0" applyAlignment="1" applyFont="1">
      <alignment readingOrder="0" shrinkToFit="0" vertical="center" wrapText="0"/>
    </xf>
    <xf borderId="0" fillId="2" fontId="8" numFmtId="0" xfId="0" applyAlignment="1" applyFont="1">
      <alignment shrinkToFit="0" vertical="center" wrapText="0"/>
    </xf>
    <xf borderId="0" fillId="2" fontId="8" numFmtId="49" xfId="0" applyAlignment="1" applyFont="1" applyNumberFormat="1">
      <alignment horizontal="left" shrinkToFit="0" vertical="center" wrapText="0"/>
    </xf>
    <xf borderId="0" fillId="5" fontId="8" numFmtId="49" xfId="0" applyAlignment="1" applyFont="1" applyNumberFormat="1">
      <alignment horizontal="center" shrinkToFit="0" vertical="center" wrapText="0"/>
    </xf>
    <xf borderId="0" fillId="0" fontId="1" numFmtId="0" xfId="0" applyAlignment="1" applyFont="1">
      <alignment readingOrder="0" shrinkToFit="0" vertical="center" wrapText="0"/>
    </xf>
    <xf borderId="0" fillId="2" fontId="63" numFmtId="3" xfId="0" applyAlignment="1" applyFont="1" applyNumberFormat="1">
      <alignment readingOrder="0" shrinkToFit="0" vertical="center" wrapText="0"/>
    </xf>
    <xf borderId="0" fillId="2" fontId="44" numFmtId="3" xfId="0" applyAlignment="1" applyFont="1" applyNumberFormat="1">
      <alignment horizontal="right" shrinkToFit="0" vertical="center" wrapText="0"/>
    </xf>
    <xf borderId="0" fillId="2" fontId="31" numFmtId="0" xfId="0" applyAlignment="1" applyFont="1">
      <alignment horizontal="center" readingOrder="0" shrinkToFit="0" vertical="center" wrapText="0"/>
    </xf>
    <xf borderId="0" fillId="2" fontId="8" numFmtId="3"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2" fontId="44" numFmtId="0" xfId="0" applyAlignment="1" applyFont="1">
      <alignment readingOrder="0" shrinkToFit="0" vertical="center" wrapText="0"/>
    </xf>
    <xf borderId="0" fillId="2" fontId="8" numFmtId="0" xfId="0" applyAlignment="1" applyFont="1">
      <alignment horizontal="left" shrinkToFit="0" vertical="center" wrapText="0"/>
    </xf>
    <xf borderId="4" fillId="5" fontId="31" numFmtId="0" xfId="0" applyAlignment="1" applyBorder="1" applyFont="1">
      <alignment readingOrder="0" shrinkToFit="0" vertical="center" wrapText="0"/>
    </xf>
    <xf borderId="5" fillId="5" fontId="32" numFmtId="0" xfId="0" applyAlignment="1" applyBorder="1" applyFont="1">
      <alignment readingOrder="0" shrinkToFit="0" vertical="center" wrapText="0"/>
    </xf>
    <xf borderId="5" fillId="5" fontId="31" numFmtId="3" xfId="0" applyAlignment="1" applyBorder="1" applyFont="1" applyNumberFormat="1">
      <alignment horizontal="right" readingOrder="0" shrinkToFit="0" vertical="center" wrapText="0"/>
    </xf>
    <xf borderId="5" fillId="5" fontId="31" numFmtId="49" xfId="0" applyAlignment="1" applyBorder="1" applyFont="1" applyNumberFormat="1">
      <alignment shrinkToFit="0" vertical="center" wrapText="0"/>
    </xf>
    <xf borderId="5" fillId="5" fontId="64" numFmtId="0" xfId="0" applyAlignment="1" applyBorder="1" applyFont="1">
      <alignment readingOrder="0" shrinkToFit="0" vertical="center" wrapText="0"/>
    </xf>
    <xf borderId="5" fillId="5" fontId="31" numFmtId="3" xfId="0" applyAlignment="1" applyBorder="1" applyFont="1" applyNumberFormat="1">
      <alignment readingOrder="0" shrinkToFit="0" vertical="center" wrapText="0"/>
    </xf>
    <xf borderId="5" fillId="5" fontId="31" numFmtId="0" xfId="0" applyAlignment="1" applyBorder="1" applyFont="1">
      <alignment horizontal="left" shrinkToFit="0" vertical="center" wrapText="0"/>
    </xf>
    <xf borderId="5" fillId="5" fontId="31" numFmtId="0" xfId="0" applyAlignment="1" applyBorder="1" applyFont="1">
      <alignment horizontal="right" readingOrder="0" shrinkToFit="0" vertical="center" wrapText="0"/>
    </xf>
    <xf borderId="5" fillId="5" fontId="31" numFmtId="49" xfId="0" applyAlignment="1" applyBorder="1" applyFont="1" applyNumberFormat="1">
      <alignment readingOrder="0" shrinkToFit="0" vertical="center" wrapText="0"/>
    </xf>
    <xf borderId="5" fillId="5" fontId="8" numFmtId="3" xfId="0" applyAlignment="1" applyBorder="1" applyFont="1" applyNumberFormat="1">
      <alignment readingOrder="0" shrinkToFit="0" vertical="center" wrapText="0"/>
    </xf>
    <xf borderId="5" fillId="5" fontId="8" numFmtId="3" xfId="0" applyAlignment="1" applyBorder="1" applyFont="1" applyNumberFormat="1">
      <alignment readingOrder="0" shrinkToFit="0" vertical="center" wrapText="0"/>
    </xf>
    <xf borderId="5" fillId="5" fontId="8" numFmtId="0" xfId="0" applyAlignment="1" applyBorder="1" applyFont="1">
      <alignment horizontal="center" shrinkToFit="0" vertical="center" wrapText="0"/>
    </xf>
    <xf borderId="5" fillId="2" fontId="12" numFmtId="0" xfId="0" applyAlignment="1" applyBorder="1" applyFont="1">
      <alignment shrinkToFit="0" vertical="center" wrapText="0"/>
    </xf>
    <xf borderId="5" fillId="5" fontId="31" numFmtId="164" xfId="0" applyAlignment="1" applyBorder="1" applyFont="1" applyNumberFormat="1">
      <alignment shrinkToFit="0" vertical="center" wrapText="0"/>
    </xf>
    <xf borderId="5" fillId="5" fontId="31" numFmtId="164" xfId="0" applyAlignment="1" applyBorder="1" applyFont="1" applyNumberFormat="1">
      <alignment horizontal="right" readingOrder="0" shrinkToFit="0" vertical="center" wrapText="0"/>
    </xf>
    <xf borderId="5" fillId="5" fontId="31" numFmtId="165" xfId="0" applyAlignment="1" applyBorder="1" applyFont="1" applyNumberFormat="1">
      <alignment horizontal="right" readingOrder="0" shrinkToFit="0" vertical="center" wrapText="0"/>
    </xf>
    <xf borderId="5" fillId="5" fontId="12" numFmtId="0" xfId="0" applyAlignment="1" applyBorder="1" applyFont="1">
      <alignment readingOrder="0" shrinkToFit="0" vertical="center" wrapText="0"/>
    </xf>
    <xf borderId="5" fillId="5" fontId="8" numFmtId="49" xfId="0" applyAlignment="1" applyBorder="1" applyFont="1" applyNumberFormat="1">
      <alignment readingOrder="0" shrinkToFit="0" vertical="center" wrapText="0"/>
    </xf>
    <xf borderId="5" fillId="5" fontId="8" numFmtId="49" xfId="0" applyAlignment="1" applyBorder="1" applyFont="1" applyNumberFormat="1">
      <alignment horizontal="left" readingOrder="0" shrinkToFit="0" vertical="center" wrapText="0"/>
    </xf>
    <xf borderId="5" fillId="5" fontId="8"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5" fillId="2" fontId="8" numFmtId="0" xfId="0" applyAlignment="1" applyBorder="1" applyFont="1">
      <alignment readingOrder="0"/>
    </xf>
    <xf borderId="4" fillId="2" fontId="31" numFmtId="0" xfId="0" applyAlignment="1" applyBorder="1" applyFont="1">
      <alignment shrinkToFit="0" vertical="center" wrapText="0"/>
    </xf>
    <xf borderId="5" fillId="2" fontId="31" numFmtId="0" xfId="0" applyAlignment="1" applyBorder="1" applyFont="1">
      <alignment shrinkToFit="0" vertical="center" wrapText="0"/>
    </xf>
    <xf borderId="5" fillId="2" fontId="31" numFmtId="3" xfId="0" applyAlignment="1" applyBorder="1" applyFont="1" applyNumberFormat="1">
      <alignment horizontal="right" shrinkToFit="0" vertical="center" wrapText="0"/>
    </xf>
    <xf borderId="5" fillId="2" fontId="44" numFmtId="49" xfId="0" applyAlignment="1" applyBorder="1" applyFont="1" applyNumberFormat="1">
      <alignment shrinkToFit="0" vertical="center" wrapText="0"/>
    </xf>
    <xf borderId="5" fillId="2" fontId="65" numFmtId="0" xfId="0" applyAlignment="1" applyBorder="1" applyFont="1">
      <alignment shrinkToFit="0" vertical="center" wrapText="0"/>
    </xf>
    <xf borderId="5" fillId="2" fontId="31" numFmtId="0" xfId="0" applyAlignment="1" applyBorder="1" applyFont="1">
      <alignment horizontal="left" shrinkToFit="0" vertical="center" wrapText="0"/>
    </xf>
    <xf borderId="5" fillId="2" fontId="8" numFmtId="0" xfId="0" applyAlignment="1" applyBorder="1" applyFont="1">
      <alignment readingOrder="0" shrinkToFit="0" vertical="center" wrapText="0"/>
    </xf>
    <xf borderId="5" fillId="2" fontId="8" numFmtId="0" xfId="0" applyAlignment="1" applyBorder="1" applyFont="1">
      <alignment readingOrder="0" shrinkToFit="0" vertical="center" wrapText="0"/>
    </xf>
    <xf borderId="5" fillId="2" fontId="8" numFmtId="49" xfId="0" applyAlignment="1" applyBorder="1" applyFont="1" applyNumberFormat="1">
      <alignment readingOrder="0" shrinkToFit="0" vertical="center" wrapText="0"/>
    </xf>
    <xf borderId="5" fillId="2" fontId="8" numFmtId="3" xfId="0" applyAlignment="1" applyBorder="1" applyFont="1" applyNumberFormat="1">
      <alignment shrinkToFit="0" vertical="center" wrapText="0"/>
    </xf>
    <xf borderId="5" fillId="2" fontId="8" numFmtId="3" xfId="0" applyAlignment="1" applyBorder="1" applyFont="1" applyNumberFormat="1">
      <alignment readingOrder="0" shrinkToFit="0" vertical="center" wrapText="0"/>
    </xf>
    <xf borderId="5" fillId="2" fontId="44" numFmtId="0" xfId="0" applyAlignment="1" applyBorder="1" applyFont="1">
      <alignment horizontal="center" shrinkToFit="0" vertical="center" wrapText="0"/>
    </xf>
    <xf borderId="5" fillId="2" fontId="8" numFmtId="0" xfId="0" applyAlignment="1" applyBorder="1" applyFont="1">
      <alignment shrinkToFit="0" vertical="center" wrapText="0"/>
    </xf>
    <xf borderId="5" fillId="2" fontId="31" numFmtId="164" xfId="0" applyAlignment="1" applyBorder="1" applyFont="1" applyNumberFormat="1">
      <alignment horizontal="center" shrinkToFit="0" vertical="center" wrapText="0"/>
    </xf>
    <xf borderId="5" fillId="2" fontId="8" numFmtId="164" xfId="0" applyAlignment="1" applyBorder="1" applyFont="1" applyNumberFormat="1">
      <alignment readingOrder="0" shrinkToFit="0" vertical="center" wrapText="0"/>
    </xf>
    <xf borderId="5" fillId="2" fontId="8" numFmtId="165" xfId="0" applyAlignment="1" applyBorder="1" applyFont="1" applyNumberFormat="1">
      <alignment readingOrder="0" shrinkToFit="0" vertical="center" wrapText="0"/>
    </xf>
    <xf borderId="5" fillId="2" fontId="8" numFmtId="49" xfId="0" applyAlignment="1" applyBorder="1" applyFont="1" applyNumberFormat="1">
      <alignment horizontal="center" readingOrder="0" shrinkToFit="0" vertical="center" wrapText="0"/>
    </xf>
    <xf borderId="5" fillId="0" fontId="1" numFmtId="49" xfId="0" applyAlignment="1" applyBorder="1" applyFont="1" applyNumberFormat="1">
      <alignment horizontal="left" readingOrder="0" shrinkToFit="0" vertical="center" wrapText="0"/>
    </xf>
    <xf borderId="5" fillId="2" fontId="8" numFmtId="164" xfId="0" applyAlignment="1" applyBorder="1" applyFont="1" applyNumberFormat="1">
      <alignment shrinkToFit="0" vertical="center" wrapText="0"/>
    </xf>
    <xf borderId="6" fillId="2" fontId="8" numFmtId="0" xfId="0" applyAlignment="1" applyBorder="1" applyFont="1">
      <alignment readingOrder="0" shrinkToFit="0" vertical="center" wrapText="0"/>
    </xf>
    <xf borderId="5" fillId="5" fontId="31" numFmtId="0" xfId="0" applyAlignment="1" applyBorder="1" applyFont="1">
      <alignment readingOrder="0" shrinkToFit="0" vertical="center" wrapText="0"/>
    </xf>
    <xf borderId="5" fillId="5" fontId="44" numFmtId="49" xfId="0" applyAlignment="1" applyBorder="1" applyFont="1" applyNumberFormat="1">
      <alignment shrinkToFit="0" vertical="center" wrapText="0"/>
    </xf>
    <xf borderId="5" fillId="5" fontId="66" numFmtId="0" xfId="0" applyAlignment="1" applyBorder="1" applyFont="1">
      <alignment readingOrder="0" shrinkToFit="0" vertical="center" wrapText="0"/>
    </xf>
    <xf borderId="5" fillId="5" fontId="44" numFmtId="0" xfId="0" applyAlignment="1" applyBorder="1" applyFont="1">
      <alignment readingOrder="0" shrinkToFit="0" vertical="center" wrapText="0"/>
    </xf>
    <xf borderId="5" fillId="2" fontId="67" numFmtId="3" xfId="0" applyAlignment="1" applyBorder="1" applyFont="1" applyNumberFormat="1">
      <alignment readingOrder="0" shrinkToFit="0" vertical="center" wrapText="0"/>
    </xf>
    <xf borderId="5" fillId="0" fontId="2" numFmtId="0" xfId="0" applyAlignment="1" applyBorder="1" applyFont="1">
      <alignment horizontal="left" readingOrder="0" shrinkToFit="0" vertical="center" wrapText="0"/>
    </xf>
    <xf borderId="4" fillId="2" fontId="31" numFmtId="0" xfId="0" applyAlignment="1" applyBorder="1" applyFont="1">
      <alignment readingOrder="0" shrinkToFit="0" vertical="center" wrapText="0"/>
    </xf>
    <xf borderId="5" fillId="2" fontId="31" numFmtId="0" xfId="0" applyAlignment="1" applyBorder="1" applyFont="1">
      <alignment readingOrder="0" shrinkToFit="0" vertical="center" wrapText="0"/>
    </xf>
    <xf borderId="5" fillId="2" fontId="31" numFmtId="3" xfId="0" applyAlignment="1" applyBorder="1" applyFont="1" applyNumberFormat="1">
      <alignment horizontal="right" readingOrder="0" shrinkToFit="0" vertical="center" wrapText="0"/>
    </xf>
    <xf borderId="5" fillId="2" fontId="68" numFmtId="0" xfId="0" applyAlignment="1" applyBorder="1" applyFont="1">
      <alignment readingOrder="0" shrinkToFit="0" vertical="center" wrapText="0"/>
    </xf>
    <xf borderId="5" fillId="2" fontId="8" numFmtId="49" xfId="0" applyAlignment="1" applyBorder="1" applyFont="1" applyNumberFormat="1">
      <alignment horizontal="left" readingOrder="0" shrinkToFit="0" vertical="center" wrapText="0"/>
    </xf>
    <xf borderId="5" fillId="2" fontId="8" numFmtId="49" xfId="0" applyAlignment="1" applyBorder="1" applyFont="1" applyNumberFormat="1">
      <alignment shrinkToFit="0" vertical="center" wrapText="0"/>
    </xf>
    <xf borderId="5" fillId="2" fontId="44" numFmtId="49" xfId="0" applyAlignment="1" applyBorder="1" applyFont="1" applyNumberFormat="1">
      <alignment readingOrder="0" shrinkToFit="0" vertical="center" wrapText="0"/>
    </xf>
    <xf borderId="5" fillId="2" fontId="44" numFmtId="0" xfId="0" applyAlignment="1" applyBorder="1" applyFont="1">
      <alignment readingOrder="0" shrinkToFit="0" vertical="center" wrapText="0"/>
    </xf>
    <xf borderId="5" fillId="2" fontId="8" numFmtId="3"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horizontal="left" readingOrder="0" shrinkToFit="0" vertical="center" wrapText="0"/>
    </xf>
    <xf borderId="5" fillId="0" fontId="2" numFmtId="49" xfId="0" applyAlignment="1" applyBorder="1" applyFont="1" applyNumberFormat="1">
      <alignment readingOrder="0" shrinkToFit="0" vertical="center" wrapText="0"/>
    </xf>
    <xf borderId="2" fillId="0" fontId="2" numFmtId="49" xfId="0" applyAlignment="1" applyBorder="1" applyFont="1" applyNumberFormat="1">
      <alignment readingOrder="0" shrinkToFit="0" vertical="center" wrapText="0"/>
    </xf>
    <xf borderId="2" fillId="5" fontId="44" numFmtId="0" xfId="0" applyAlignment="1" applyBorder="1" applyFont="1">
      <alignment readingOrder="0" shrinkToFit="0" vertical="center" wrapText="0"/>
    </xf>
    <xf borderId="2" fillId="5" fontId="31" numFmtId="0" xfId="0" applyAlignment="1" applyBorder="1" applyFont="1">
      <alignment horizontal="left" shrinkToFit="0" vertical="center" wrapText="0"/>
    </xf>
    <xf borderId="2" fillId="5" fontId="69" numFmtId="0" xfId="0" applyAlignment="1" applyBorder="1" applyFont="1">
      <alignment readingOrder="0" shrinkToFit="0" vertical="center" wrapText="0"/>
    </xf>
    <xf borderId="2" fillId="2" fontId="8" numFmtId="0" xfId="0" applyAlignment="1" applyBorder="1" applyFont="1">
      <alignment readingOrder="0" shrinkToFit="0" vertical="center" wrapText="0"/>
    </xf>
    <xf borderId="2" fillId="5" fontId="44" numFmtId="3" xfId="0" applyAlignment="1" applyBorder="1" applyFont="1" applyNumberFormat="1">
      <alignment shrinkToFit="0" vertical="center" wrapText="0"/>
    </xf>
    <xf borderId="2" fillId="5" fontId="44" numFmtId="3" xfId="0" applyAlignment="1" applyBorder="1" applyFont="1" applyNumberFormat="1">
      <alignment horizontal="right" readingOrder="0" shrinkToFit="0" vertical="center" wrapText="0"/>
    </xf>
    <xf borderId="2" fillId="5" fontId="31" numFmtId="164" xfId="0" applyAlignment="1" applyBorder="1" applyFont="1" applyNumberFormat="1">
      <alignment shrinkToFit="0" vertical="center" wrapText="0"/>
    </xf>
    <xf borderId="2" fillId="5" fontId="44" numFmtId="164" xfId="0" applyAlignment="1" applyBorder="1" applyFont="1" applyNumberFormat="1">
      <alignment horizontal="right" readingOrder="0" shrinkToFit="0" vertical="center" wrapText="0"/>
    </xf>
    <xf borderId="2" fillId="5" fontId="44" numFmtId="165" xfId="0" applyAlignment="1" applyBorder="1" applyFont="1" applyNumberFormat="1">
      <alignment horizontal="right" readingOrder="0" shrinkToFit="0" vertical="center" wrapText="0"/>
    </xf>
    <xf borderId="2" fillId="5" fontId="44" numFmtId="49" xfId="0" applyAlignment="1" applyBorder="1" applyFont="1" applyNumberFormat="1">
      <alignment horizontal="center" readingOrder="0" shrinkToFit="0" vertical="center" wrapText="0"/>
    </xf>
    <xf borderId="2" fillId="5" fontId="8" numFmtId="164" xfId="0" applyAlignment="1" applyBorder="1" applyFont="1" applyNumberFormat="1">
      <alignment shrinkToFit="0" vertical="center" wrapText="0"/>
    </xf>
    <xf borderId="3" fillId="5" fontId="8" numFmtId="0" xfId="0" applyAlignment="1" applyBorder="1" applyFont="1">
      <alignment readingOrder="0" shrinkToFit="0" vertical="center" wrapText="0"/>
    </xf>
    <xf borderId="2" fillId="5" fontId="32" numFmtId="0" xfId="0" applyAlignment="1" applyBorder="1" applyFont="1">
      <alignment readingOrder="0" shrinkToFit="0" vertical="center" wrapText="0"/>
    </xf>
    <xf borderId="2" fillId="5" fontId="70" numFmtId="0" xfId="0" applyAlignment="1" applyBorder="1" applyFont="1">
      <alignment readingOrder="0" shrinkToFit="0" vertical="center" wrapText="0"/>
    </xf>
    <xf borderId="2" fillId="5" fontId="31" numFmtId="0" xfId="0" applyAlignment="1" applyBorder="1" applyFont="1">
      <alignment readingOrder="0" shrinkToFit="0" vertical="center" wrapText="0"/>
    </xf>
    <xf borderId="2" fillId="0" fontId="2" numFmtId="0" xfId="0" applyAlignment="1" applyBorder="1" applyFont="1">
      <alignment horizontal="left" readingOrder="0" shrinkToFit="0" vertical="center" wrapText="0"/>
    </xf>
    <xf borderId="2" fillId="5" fontId="40" numFmtId="0" xfId="0" applyAlignment="1" applyBorder="1" applyFont="1">
      <alignment readingOrder="0" shrinkToFit="0" vertical="center" wrapText="0"/>
    </xf>
    <xf borderId="2" fillId="5" fontId="31" numFmtId="0" xfId="0" applyAlignment="1" applyBorder="1" applyFont="1">
      <alignment horizontal="right" readingOrder="0" shrinkToFit="0" vertical="center" wrapText="0"/>
    </xf>
    <xf borderId="2" fillId="5" fontId="31" numFmtId="49" xfId="0" applyAlignment="1" applyBorder="1" applyFont="1" applyNumberFormat="1">
      <alignment readingOrder="0" shrinkToFit="0" vertical="center" wrapText="0"/>
    </xf>
    <xf borderId="2" fillId="0" fontId="2" numFmtId="3" xfId="0" applyAlignment="1" applyBorder="1" applyFont="1" applyNumberFormat="1">
      <alignment readingOrder="0" shrinkToFit="0" vertical="center" wrapText="0"/>
    </xf>
    <xf borderId="2" fillId="5" fontId="8" numFmtId="3" xfId="0" applyAlignment="1" applyBorder="1" applyFont="1" applyNumberFormat="1">
      <alignment readingOrder="0" shrinkToFit="0" vertical="center" wrapText="0"/>
    </xf>
    <xf borderId="2" fillId="5" fontId="8" numFmtId="0" xfId="0" applyAlignment="1" applyBorder="1" applyFont="1">
      <alignment horizontal="center" shrinkToFit="0" vertical="center" wrapText="0"/>
    </xf>
    <xf borderId="2" fillId="2" fontId="12" numFmtId="0" xfId="0" applyAlignment="1" applyBorder="1" applyFont="1">
      <alignment shrinkToFit="0" vertical="center" wrapText="0"/>
    </xf>
    <xf borderId="2" fillId="2" fontId="31" numFmtId="0" xfId="0" applyAlignment="1" applyBorder="1" applyFont="1">
      <alignment readingOrder="0" shrinkToFit="0" vertical="center" wrapText="0"/>
    </xf>
    <xf borderId="2" fillId="5" fontId="31" numFmtId="164" xfId="0" applyAlignment="1" applyBorder="1" applyFont="1" applyNumberFormat="1">
      <alignment horizontal="right" readingOrder="0" shrinkToFit="0" vertical="center" wrapText="0"/>
    </xf>
    <xf borderId="2" fillId="5" fontId="31" numFmtId="165" xfId="0" applyAlignment="1" applyBorder="1" applyFont="1" applyNumberFormat="1">
      <alignment horizontal="right" readingOrder="0" shrinkToFit="0" vertical="center" wrapText="0"/>
    </xf>
    <xf borderId="2" fillId="5" fontId="31" numFmtId="49" xfId="0" applyAlignment="1" applyBorder="1" applyFont="1" applyNumberFormat="1">
      <alignment horizontal="center" readingOrder="0" shrinkToFit="0" vertical="center" wrapText="0"/>
    </xf>
    <xf borderId="2" fillId="5" fontId="12" numFmtId="0" xfId="0" applyAlignment="1" applyBorder="1" applyFont="1">
      <alignment readingOrder="0" shrinkToFit="0" vertical="center" wrapText="0"/>
    </xf>
    <xf borderId="2" fillId="0" fontId="7" numFmtId="49" xfId="0" applyAlignment="1" applyBorder="1" applyFont="1" applyNumberFormat="1">
      <alignment horizontal="left" readingOrder="0" shrinkToFit="0" vertical="center" wrapText="0"/>
    </xf>
    <xf borderId="0" fillId="5" fontId="69" numFmtId="0" xfId="0" applyAlignment="1" applyFont="1">
      <alignment readingOrder="0" shrinkToFit="0" vertical="center" wrapText="0"/>
    </xf>
    <xf borderId="0" fillId="5" fontId="44" numFmtId="49" xfId="0" applyAlignment="1" applyFont="1" applyNumberFormat="1">
      <alignment horizontal="center" readingOrder="0" shrinkToFit="0" vertical="center" wrapText="0"/>
    </xf>
    <xf borderId="5" fillId="5" fontId="31" numFmtId="0" xfId="0" applyAlignment="1" applyBorder="1" applyFont="1">
      <alignment readingOrder="0" shrinkToFit="0" vertical="center" wrapText="0"/>
    </xf>
    <xf borderId="1" fillId="5" fontId="31" numFmtId="0" xfId="0" applyAlignment="1" applyBorder="1" applyFont="1">
      <alignment shrinkToFit="0" vertical="center" wrapText="0"/>
    </xf>
    <xf borderId="2" fillId="5" fontId="31" numFmtId="0" xfId="0" applyAlignment="1" applyBorder="1" applyFont="1">
      <alignment shrinkToFit="0" vertical="center" wrapText="0"/>
    </xf>
    <xf borderId="2" fillId="5" fontId="31" numFmtId="3" xfId="0" applyAlignment="1" applyBorder="1" applyFont="1" applyNumberFormat="1">
      <alignment horizontal="right" shrinkToFit="0" vertical="center" wrapText="0"/>
    </xf>
    <xf borderId="2" fillId="5" fontId="31" numFmtId="49" xfId="0" applyAlignment="1" applyBorder="1" applyFont="1" applyNumberFormat="1">
      <alignment shrinkToFit="0" vertical="center" wrapText="0"/>
    </xf>
    <xf borderId="2" fillId="5" fontId="71" numFmtId="0" xfId="0" applyAlignment="1" applyBorder="1" applyFont="1">
      <alignment shrinkToFit="0" vertical="center" wrapText="0"/>
    </xf>
    <xf borderId="1" fillId="2" fontId="31" numFmtId="0" xfId="0" applyAlignment="1" applyBorder="1" applyFont="1">
      <alignment shrinkToFit="0" vertical="center" wrapText="0"/>
    </xf>
    <xf borderId="2" fillId="2" fontId="31" numFmtId="0" xfId="0" applyAlignment="1" applyBorder="1" applyFont="1">
      <alignment shrinkToFit="0" vertical="center" wrapText="0"/>
    </xf>
    <xf borderId="2" fillId="2" fontId="31" numFmtId="3" xfId="0" applyAlignment="1" applyBorder="1" applyFont="1" applyNumberFormat="1">
      <alignment horizontal="right" shrinkToFit="0" vertical="center" wrapText="0"/>
    </xf>
    <xf borderId="2" fillId="2" fontId="72" numFmtId="0" xfId="0" applyAlignment="1" applyBorder="1" applyFont="1">
      <alignment shrinkToFit="0" vertical="center" wrapText="0"/>
    </xf>
    <xf borderId="2" fillId="2" fontId="44" numFmtId="0" xfId="0" applyAlignment="1" applyBorder="1" applyFont="1">
      <alignment readingOrder="0" shrinkToFit="0" vertical="center" wrapText="0"/>
    </xf>
    <xf borderId="2" fillId="2" fontId="44" numFmtId="0" xfId="0" applyAlignment="1" applyBorder="1" applyFont="1">
      <alignment horizontal="right" readingOrder="0" shrinkToFit="0" vertical="center" wrapText="0"/>
    </xf>
    <xf borderId="2" fillId="2" fontId="44" numFmtId="49" xfId="0" applyAlignment="1" applyBorder="1" applyFont="1" applyNumberFormat="1">
      <alignment readingOrder="0" shrinkToFit="0" vertical="center" wrapText="0"/>
    </xf>
    <xf borderId="2" fillId="2" fontId="8" numFmtId="3" xfId="0" applyAlignment="1" applyBorder="1" applyFont="1" applyNumberFormat="1">
      <alignment shrinkToFit="0" vertical="center" wrapText="0"/>
    </xf>
    <xf borderId="2" fillId="2" fontId="44" numFmtId="3" xfId="0" applyAlignment="1" applyBorder="1" applyFont="1" applyNumberFormat="1">
      <alignment horizontal="right" shrinkToFit="0" vertical="center" wrapText="0"/>
    </xf>
    <xf borderId="2" fillId="2" fontId="8" numFmtId="0" xfId="0" applyAlignment="1" applyBorder="1" applyFont="1">
      <alignment horizontal="center" shrinkToFit="0" vertical="center" wrapText="0"/>
    </xf>
    <xf borderId="2" fillId="2" fontId="8" numFmtId="0" xfId="0" applyAlignment="1" applyBorder="1" applyFont="1">
      <alignment shrinkToFit="0" vertical="center" wrapText="0"/>
    </xf>
    <xf borderId="2" fillId="2" fontId="8" numFmtId="164" xfId="0" applyAlignment="1" applyBorder="1" applyFont="1" applyNumberFormat="1">
      <alignment horizontal="right" readingOrder="0" shrinkToFit="0" vertical="center" wrapText="0"/>
    </xf>
    <xf borderId="2" fillId="2" fontId="8" numFmtId="165" xfId="0" applyAlignment="1" applyBorder="1" applyFont="1" applyNumberFormat="1">
      <alignment readingOrder="0" shrinkToFit="0" vertical="center" wrapText="0"/>
    </xf>
    <xf borderId="2" fillId="0" fontId="2" numFmtId="49" xfId="0" applyAlignment="1" applyBorder="1" applyFont="1" applyNumberFormat="1">
      <alignment horizontal="center" readingOrder="0" shrinkToFit="0" vertical="center" wrapText="0"/>
    </xf>
    <xf borderId="2" fillId="2" fontId="8" numFmtId="0" xfId="0" applyAlignment="1" applyBorder="1" applyFont="1">
      <alignment readingOrder="0" shrinkToFit="0" vertical="center" wrapText="0"/>
    </xf>
    <xf borderId="2" fillId="2" fontId="8" numFmtId="49" xfId="0" applyAlignment="1" applyBorder="1" applyFont="1" applyNumberFormat="1">
      <alignment readingOrder="0" shrinkToFit="0" vertical="center" wrapText="0"/>
    </xf>
    <xf borderId="2" fillId="2" fontId="8" numFmtId="164" xfId="0" applyAlignment="1" applyBorder="1" applyFont="1" applyNumberFormat="1">
      <alignment shrinkToFit="0" vertical="center" wrapText="0"/>
    </xf>
    <xf borderId="2" fillId="2" fontId="44" numFmtId="49" xfId="0" applyAlignment="1" applyBorder="1" applyFont="1" applyNumberFormat="1">
      <alignment shrinkToFit="0" vertical="center" wrapText="0"/>
    </xf>
    <xf borderId="3" fillId="2" fontId="8"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2" fillId="0" fontId="0"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2" fillId="0" fontId="2" numFmtId="49" xfId="0" applyAlignment="1" applyBorder="1" applyFont="1" applyNumberFormat="1">
      <alignment horizontal="left" readingOrder="0" shrinkToFit="0" vertical="center" wrapText="0"/>
    </xf>
    <xf borderId="2" fillId="0" fontId="2" numFmtId="0" xfId="0" applyAlignment="1" applyBorder="1" applyFont="1">
      <alignment horizontal="center" readingOrder="0" shrinkToFit="0" vertical="center" wrapText="0"/>
    </xf>
    <xf borderId="2" fillId="2" fontId="0" numFmtId="0" xfId="0" applyAlignment="1" applyBorder="1" applyFont="1">
      <alignment readingOrder="0" shrinkToFit="0" vertical="center" wrapText="0"/>
    </xf>
    <xf borderId="2" fillId="0" fontId="2" numFmtId="164" xfId="0" applyAlignment="1" applyBorder="1" applyFont="1" applyNumberFormat="1">
      <alignment horizontal="left" readingOrder="0" shrinkToFit="0" vertical="center" wrapText="0"/>
    </xf>
    <xf borderId="2" fillId="0" fontId="2" numFmtId="164" xfId="0" applyAlignment="1" applyBorder="1" applyFont="1" applyNumberFormat="1">
      <alignment horizontal="right" readingOrder="0" shrinkToFit="0" vertical="center" wrapText="0"/>
    </xf>
    <xf borderId="2" fillId="0" fontId="2" numFmtId="165" xfId="0" applyAlignment="1" applyBorder="1" applyFont="1" applyNumberFormat="1">
      <alignment horizontal="right" readingOrder="0" shrinkToFit="0" vertical="center" wrapText="0"/>
    </xf>
    <xf borderId="2" fillId="0" fontId="2" numFmtId="0" xfId="0" applyAlignment="1" applyBorder="1" applyFont="1">
      <alignment readingOrder="0" shrinkToFit="0" vertical="center" wrapText="0"/>
    </xf>
    <xf borderId="2" fillId="0" fontId="2" numFmtId="49" xfId="0" applyAlignment="1" applyBorder="1" applyFont="1" applyNumberFormat="1">
      <alignment horizontal="left" readingOrder="0" shrinkToFit="0" vertical="center" wrapText="0"/>
    </xf>
    <xf borderId="2" fillId="0" fontId="2" numFmtId="164" xfId="0" applyAlignment="1" applyBorder="1" applyFont="1" applyNumberFormat="1">
      <alignment readingOrder="0" shrinkToFit="0" vertical="center" wrapText="0"/>
    </xf>
    <xf borderId="3" fillId="0" fontId="2" numFmtId="0" xfId="0" applyAlignment="1" applyBorder="1" applyFont="1">
      <alignment readingOrder="0" shrinkToFit="0" vertical="center" wrapText="0"/>
    </xf>
    <xf borderId="2" fillId="5" fontId="8" numFmtId="0" xfId="0" applyAlignment="1" applyBorder="1" applyFont="1">
      <alignment readingOrder="0" shrinkToFit="0" vertical="center" wrapText="0"/>
    </xf>
    <xf borderId="2" fillId="5" fontId="31" numFmtId="0" xfId="0" applyAlignment="1" applyBorder="1" applyFont="1">
      <alignment readingOrder="0" shrinkToFit="0" vertical="center" wrapText="0"/>
    </xf>
    <xf borderId="2" fillId="5" fontId="40" numFmtId="0" xfId="0" applyAlignment="1" applyBorder="1" applyFont="1">
      <alignment shrinkToFit="0" vertical="center" wrapText="0"/>
    </xf>
    <xf borderId="2" fillId="5" fontId="12" numFmtId="0" xfId="0" applyAlignment="1" applyBorder="1" applyFont="1">
      <alignment readingOrder="0" shrinkToFit="0" vertical="center" wrapText="0"/>
    </xf>
    <xf borderId="2" fillId="5" fontId="8" numFmtId="49" xfId="0" applyAlignment="1" applyBorder="1" applyFont="1" applyNumberFormat="1">
      <alignment shrinkToFit="0" vertical="center" wrapText="0"/>
    </xf>
    <xf borderId="2" fillId="0" fontId="7" numFmtId="49" xfId="0" applyAlignment="1" applyBorder="1" applyFont="1" applyNumberFormat="1">
      <alignment horizontal="left" shrinkToFit="0" vertical="center" wrapText="0"/>
    </xf>
    <xf borderId="4" fillId="5" fontId="31" numFmtId="0" xfId="0" applyAlignment="1" applyBorder="1" applyFont="1">
      <alignment shrinkToFit="0" vertical="center" wrapText="0"/>
    </xf>
    <xf borderId="5" fillId="5" fontId="31" numFmtId="0" xfId="0" applyAlignment="1" applyBorder="1" applyFont="1">
      <alignment shrinkToFit="0" vertical="center" wrapText="0"/>
    </xf>
    <xf borderId="5" fillId="5" fontId="31" numFmtId="3" xfId="0" applyAlignment="1" applyBorder="1" applyFont="1" applyNumberFormat="1">
      <alignment horizontal="right" shrinkToFit="0" vertical="center" wrapText="0"/>
    </xf>
    <xf borderId="5" fillId="5" fontId="73" numFmtId="0" xfId="0" applyAlignment="1" applyBorder="1" applyFont="1">
      <alignment shrinkToFit="0" vertical="center" wrapText="0"/>
    </xf>
    <xf borderId="0" fillId="5" fontId="44" numFmtId="3" xfId="0" applyAlignment="1" applyFont="1" applyNumberFormat="1">
      <alignment readingOrder="0" shrinkToFit="0" vertical="center" wrapText="0"/>
    </xf>
    <xf borderId="0" fillId="5" fontId="8" numFmtId="0" xfId="0" applyAlignment="1" applyFont="1">
      <alignment horizontal="center" readingOrder="0" shrinkToFit="0" vertical="center" wrapText="0"/>
    </xf>
    <xf borderId="0" fillId="2" fontId="57" numFmtId="0" xfId="0" applyAlignment="1" applyFont="1">
      <alignment readingOrder="0" shrinkToFit="0" vertical="center" wrapText="0"/>
    </xf>
    <xf borderId="0" fillId="2" fontId="44" numFmtId="0" xfId="0" applyAlignment="1" applyFont="1">
      <alignment horizontal="right" readingOrder="0" shrinkToFit="0" vertical="center" wrapText="0"/>
    </xf>
    <xf borderId="4"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1"/>
    </xf>
    <xf borderId="5" fillId="0" fontId="2" numFmtId="3" xfId="0" applyAlignment="1" applyBorder="1" applyFont="1" applyNumberFormat="1">
      <alignment readingOrder="0" shrinkToFit="0" vertical="center" wrapText="0"/>
    </xf>
    <xf borderId="5"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5" fillId="0" fontId="0" numFmtId="0" xfId="0" applyAlignment="1" applyBorder="1" applyFont="1">
      <alignment readingOrder="0" shrinkToFit="0" vertical="center" wrapText="0"/>
    </xf>
    <xf borderId="5" fillId="0" fontId="2" numFmtId="3" xfId="0" applyAlignment="1" applyBorder="1" applyFont="1" applyNumberForma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0" fillId="0" fontId="74" numFmtId="49" xfId="0" applyAlignment="1" applyFont="1" applyNumberFormat="1">
      <alignment shrinkToFit="0" vertical="center" wrapText="0"/>
    </xf>
    <xf borderId="5" fillId="2" fontId="31" numFmtId="49" xfId="0" applyAlignment="1" applyBorder="1" applyFont="1" applyNumberFormat="1">
      <alignment shrinkToFit="0" vertical="center" wrapText="0"/>
    </xf>
    <xf borderId="0" fillId="2" fontId="12" numFmtId="0" xfId="0" applyAlignment="1" applyFont="1">
      <alignment readingOrder="0" shrinkToFit="0" vertical="center" wrapText="0"/>
    </xf>
    <xf borderId="7" fillId="0" fontId="2" numFmtId="0" xfId="0" applyAlignment="1" applyBorder="1" applyFont="1">
      <alignment readingOrder="0" shrinkToFit="0" vertical="center" wrapText="0"/>
    </xf>
    <xf borderId="8" fillId="0" fontId="0" numFmtId="0" xfId="0" applyAlignment="1" applyBorder="1" applyFont="1">
      <alignment readingOrder="0" shrinkToFit="0" vertical="center" wrapText="0"/>
    </xf>
    <xf borderId="8" fillId="0" fontId="2" numFmtId="3" xfId="0" applyAlignment="1" applyBorder="1" applyFont="1" applyNumberFormat="1">
      <alignment readingOrder="0" shrinkToFit="0" vertical="center" wrapText="0"/>
    </xf>
    <xf borderId="8" fillId="0" fontId="2" numFmtId="49" xfId="0" applyAlignment="1" applyBorder="1" applyFont="1" applyNumberFormat="1">
      <alignment readingOrder="0" shrinkToFit="0" vertical="center" wrapText="0"/>
    </xf>
    <xf borderId="8" fillId="0" fontId="75" numFmtId="0" xfId="0" applyAlignment="1" applyBorder="1" applyFon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horizontal="left" readingOrder="0" shrinkToFit="0" vertical="center" wrapText="0"/>
    </xf>
    <xf borderId="9"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9" fillId="0" fontId="2" numFmtId="49" xfId="0" applyAlignment="1" applyBorder="1" applyFont="1" applyNumberFormat="1">
      <alignment horizontal="left" readingOrder="0" shrinkToFit="0" vertical="center" wrapText="0"/>
    </xf>
    <xf borderId="9" fillId="0" fontId="2" numFmtId="3" xfId="0" applyAlignment="1" applyBorder="1" applyFont="1" applyNumberFormat="1">
      <alignment readingOrder="0" shrinkToFit="0" vertical="center" wrapText="0"/>
    </xf>
    <xf borderId="9" fillId="0" fontId="2" numFmtId="0" xfId="0" applyAlignment="1" applyBorder="1" applyFont="1">
      <alignment horizontal="center" readingOrder="0" shrinkToFit="0" vertical="center" wrapText="0"/>
    </xf>
    <xf borderId="9" fillId="2" fontId="0" numFmtId="0" xfId="0" applyAlignment="1" applyBorder="1" applyFont="1">
      <alignment readingOrder="0" shrinkToFit="0" vertical="center" wrapText="0"/>
    </xf>
    <xf borderId="9" fillId="0" fontId="2" numFmtId="164" xfId="0" applyAlignment="1" applyBorder="1" applyFont="1" applyNumberFormat="1">
      <alignment horizontal="left" readingOrder="0" shrinkToFit="0" vertical="center" wrapText="0"/>
    </xf>
    <xf borderId="9" fillId="0" fontId="2" numFmtId="164" xfId="0" applyAlignment="1" applyBorder="1" applyFont="1" applyNumberFormat="1">
      <alignment horizontal="right" readingOrder="0" shrinkToFit="0" vertical="center" wrapText="0"/>
    </xf>
    <xf borderId="9" fillId="0" fontId="2" numFmtId="165" xfId="0" applyAlignment="1" applyBorder="1" applyFont="1" applyNumberFormat="1">
      <alignment horizontal="right" readingOrder="0" shrinkToFit="0" vertical="center" wrapText="0"/>
    </xf>
    <xf borderId="9" fillId="0" fontId="2" numFmtId="49" xfId="0" applyAlignment="1" applyBorder="1" applyFont="1" applyNumberFormat="1">
      <alignment horizontal="center" readingOrder="0" shrinkToFit="0" vertical="center" wrapText="0"/>
    </xf>
    <xf borderId="9" fillId="0" fontId="2" numFmtId="0" xfId="0" applyAlignment="1" applyBorder="1" applyFont="1">
      <alignment readingOrder="0" shrinkToFit="0" vertical="center" wrapText="0"/>
    </xf>
    <xf borderId="9" fillId="0" fontId="2" numFmtId="49" xfId="0" applyAlignment="1" applyBorder="1" applyFont="1" applyNumberFormat="1">
      <alignment horizontal="left" readingOrder="0" shrinkToFit="0" vertical="center" wrapText="0"/>
    </xf>
    <xf borderId="9" fillId="0" fontId="2" numFmtId="164" xfId="0" applyAlignment="1" applyBorder="1" applyFont="1" applyNumberFormat="1">
      <alignment readingOrder="0" shrinkToFit="0" vertical="center" wrapText="0"/>
    </xf>
    <xf borderId="9" fillId="5" fontId="31" numFmtId="49" xfId="0" applyAlignment="1" applyBorder="1" applyFont="1" applyNumberFormat="1">
      <alignment shrinkToFit="0" vertical="center" wrapText="0"/>
    </xf>
    <xf borderId="10" fillId="0" fontId="2" numFmtId="0" xfId="0" applyAlignment="1" applyBorder="1" applyFont="1">
      <alignment readingOrder="0" shrinkToFit="0" vertical="center" wrapText="0"/>
    </xf>
    <xf borderId="0" fillId="5" fontId="12" numFmtId="0" xfId="0" applyAlignment="1" applyFont="1">
      <alignment readingOrder="0" shrinkToFit="0" vertical="center" wrapText="0"/>
    </xf>
    <xf borderId="11" fillId="5" fontId="31" numFmtId="0" xfId="0" applyAlignment="1" applyBorder="1" applyFont="1">
      <alignment shrinkToFit="0" vertical="center" wrapText="0"/>
    </xf>
    <xf borderId="12" fillId="5" fontId="31" numFmtId="0" xfId="0" applyAlignment="1" applyBorder="1" applyFont="1">
      <alignment shrinkToFit="0" vertical="center" wrapText="0"/>
    </xf>
    <xf borderId="12" fillId="5" fontId="31" numFmtId="3" xfId="0" applyAlignment="1" applyBorder="1" applyFont="1" applyNumberFormat="1">
      <alignment horizontal="right" shrinkToFit="0" vertical="center" wrapText="0"/>
    </xf>
    <xf borderId="12" fillId="0" fontId="2" numFmtId="49" xfId="0" applyAlignment="1" applyBorder="1" applyFont="1" applyNumberFormat="1">
      <alignment readingOrder="0" shrinkToFit="0" vertical="center" wrapText="0"/>
    </xf>
    <xf borderId="12" fillId="5" fontId="76" numFmtId="0" xfId="0" applyAlignment="1" applyBorder="1" applyFont="1">
      <alignment shrinkToFit="0" vertical="center" wrapText="0"/>
    </xf>
    <xf borderId="12" fillId="5" fontId="8" numFmtId="0" xfId="0" applyAlignment="1" applyBorder="1" applyFont="1">
      <alignment shrinkToFit="0" vertical="center" wrapText="0"/>
    </xf>
    <xf borderId="0" fillId="5" fontId="8" numFmtId="0" xfId="0" applyAlignment="1" applyFont="1">
      <alignment shrinkToFit="0" vertical="center" wrapText="0"/>
    </xf>
    <xf borderId="0" fillId="5" fontId="8" numFmtId="0" xfId="0" applyAlignment="1" applyFont="1">
      <alignment shrinkToFit="0" vertical="center" wrapText="0"/>
    </xf>
    <xf borderId="0" fillId="5" fontId="8" numFmtId="164" xfId="0" applyAlignment="1" applyFont="1" applyNumberFormat="1">
      <alignment horizontal="right" shrinkToFit="0" vertical="center" wrapText="0"/>
    </xf>
    <xf borderId="0" fillId="5" fontId="8" numFmtId="165" xfId="0" applyAlignment="1" applyFont="1" applyNumberFormat="1">
      <alignment shrinkToFit="0" vertical="center" wrapText="0"/>
    </xf>
    <xf borderId="5" fillId="5" fontId="8" numFmtId="0" xfId="0" applyAlignment="1" applyBorder="1" applyFont="1">
      <alignment readingOrder="0" shrinkToFit="0" vertical="center" wrapText="0"/>
    </xf>
    <xf borderId="5" fillId="2" fontId="44" numFmtId="0" xfId="0" applyAlignment="1" applyBorder="1" applyFont="1">
      <alignment shrinkToFit="0" vertical="center" wrapText="0"/>
    </xf>
    <xf borderId="5" fillId="2" fontId="31" numFmtId="0" xfId="0" applyAlignment="1" applyBorder="1" applyFont="1">
      <alignment horizontal="center" shrinkToFit="0" vertical="center" wrapText="0"/>
    </xf>
    <xf borderId="5" fillId="2" fontId="69" numFmtId="0" xfId="0" applyAlignment="1" applyBorder="1" applyFont="1">
      <alignment shrinkToFit="0" vertical="center" wrapText="0"/>
    </xf>
    <xf borderId="5" fillId="2" fontId="44" numFmtId="0" xfId="0" applyAlignment="1" applyBorder="1" applyFont="1">
      <alignment horizontal="right" shrinkToFit="0" vertical="center" wrapText="0"/>
    </xf>
    <xf borderId="5" fillId="2" fontId="77" numFmtId="49" xfId="0" applyAlignment="1" applyBorder="1" applyFont="1" applyNumberFormat="1">
      <alignment shrinkToFit="0" vertical="center" wrapText="0"/>
    </xf>
    <xf borderId="5" fillId="2" fontId="44" numFmtId="3" xfId="0" applyAlignment="1" applyBorder="1" applyFont="1" applyNumberFormat="1">
      <alignment shrinkToFit="0" vertical="center" wrapText="0"/>
    </xf>
    <xf borderId="5" fillId="2" fontId="44" numFmtId="3" xfId="0" applyAlignment="1" applyBorder="1" applyFont="1" applyNumberFormat="1">
      <alignment horizontal="right" shrinkToFit="0" vertical="center" wrapText="0"/>
    </xf>
    <xf borderId="5" fillId="2" fontId="8" numFmtId="0" xfId="0" applyAlignment="1" applyBorder="1" applyFont="1">
      <alignment horizontal="center" shrinkToFit="0" vertical="center" wrapText="0"/>
    </xf>
    <xf borderId="5" fillId="2" fontId="44" numFmtId="164" xfId="0" applyAlignment="1" applyBorder="1" applyFont="1" applyNumberFormat="1">
      <alignment horizontal="right" shrinkToFit="0" vertical="center" wrapText="0"/>
    </xf>
    <xf borderId="5" fillId="2" fontId="44" numFmtId="165" xfId="0" applyAlignment="1" applyBorder="1" applyFont="1" applyNumberFormat="1">
      <alignment horizontal="right" shrinkToFit="0" vertical="center" wrapText="0"/>
    </xf>
    <xf borderId="5" fillId="2" fontId="44" numFmtId="49" xfId="0" applyAlignment="1" applyBorder="1" applyFont="1" applyNumberFormat="1">
      <alignment horizontal="center" shrinkToFit="0" vertical="center" wrapText="0"/>
    </xf>
    <xf borderId="5" fillId="5" fontId="8" numFmtId="0" xfId="0" applyAlignment="1" applyBorder="1" applyFont="1">
      <alignment shrinkToFit="0" vertical="center" wrapText="0"/>
    </xf>
    <xf borderId="0" fillId="5" fontId="8" numFmtId="0" xfId="0" applyAlignment="1" applyFont="1">
      <alignment readingOrder="0" shrinkToFit="0" vertical="center" wrapText="0"/>
    </xf>
    <xf borderId="5" fillId="5" fontId="78" numFmtId="0" xfId="0" applyAlignment="1" applyBorder="1" applyFont="1">
      <alignment readingOrder="0" shrinkToFit="0" vertical="center" wrapText="0"/>
    </xf>
    <xf borderId="2" fillId="5" fontId="8" numFmtId="0" xfId="0" applyAlignment="1" applyBorder="1" applyFont="1">
      <alignment shrinkToFit="0" vertical="center" wrapText="0"/>
    </xf>
    <xf borderId="2" fillId="5" fontId="8" numFmtId="3" xfId="0" applyAlignment="1" applyBorder="1" applyFont="1" applyNumberFormat="1">
      <alignment shrinkToFit="0" vertical="center" wrapText="0"/>
    </xf>
    <xf borderId="2" fillId="5" fontId="31" numFmtId="164" xfId="0" applyAlignment="1" applyBorder="1" applyFont="1" applyNumberFormat="1">
      <alignment horizontal="center" shrinkToFit="0" vertical="center" wrapText="0"/>
    </xf>
    <xf borderId="2" fillId="5" fontId="8" numFmtId="165" xfId="0" applyAlignment="1" applyBorder="1" applyFont="1" applyNumberFormat="1">
      <alignment shrinkToFit="0" vertical="center" wrapText="0"/>
    </xf>
    <xf borderId="2" fillId="5" fontId="8" numFmtId="49" xfId="0" applyAlignment="1" applyBorder="1" applyFont="1" applyNumberFormat="1">
      <alignment horizontal="center" shrinkToFit="0" vertical="center" wrapText="0"/>
    </xf>
    <xf borderId="2" fillId="5" fontId="8" numFmtId="49" xfId="0" applyAlignment="1" applyBorder="1" applyFont="1" applyNumberFormat="1">
      <alignment horizontal="left" shrinkToFit="0" vertical="center" wrapText="0"/>
    </xf>
    <xf borderId="3" fillId="5" fontId="8" numFmtId="0" xfId="0" applyAlignment="1" applyBorder="1" applyFont="1">
      <alignment shrinkToFit="0" vertical="center" wrapText="0"/>
    </xf>
    <xf borderId="1" fillId="2" fontId="31" numFmtId="0" xfId="0" applyAlignment="1" applyBorder="1" applyFont="1">
      <alignment readingOrder="0" shrinkToFit="0" vertical="center" wrapText="0"/>
    </xf>
    <xf borderId="2" fillId="2" fontId="31" numFmtId="3" xfId="0" applyAlignment="1" applyBorder="1" applyFont="1" applyNumberFormat="1">
      <alignment horizontal="right" readingOrder="0" shrinkToFit="0" vertical="center" wrapText="0"/>
    </xf>
    <xf borderId="2" fillId="2" fontId="79" numFmtId="0" xfId="0" applyAlignment="1" applyBorder="1" applyFont="1">
      <alignment readingOrder="0" shrinkToFit="0" vertical="center" wrapText="0"/>
    </xf>
    <xf borderId="5" fillId="2" fontId="8" numFmtId="0" xfId="0" applyAlignment="1" applyBorder="1" applyFont="1">
      <alignment horizontal="center" shrinkToFit="0" vertical="center" wrapText="0"/>
    </xf>
    <xf borderId="5" fillId="2" fontId="8" numFmtId="165" xfId="0" applyAlignment="1" applyBorder="1" applyFont="1" applyNumberFormat="1">
      <alignment horizontal="center" readingOrder="0" shrinkToFit="0" vertical="center" wrapText="0"/>
    </xf>
    <xf borderId="0" fillId="5" fontId="44" numFmtId="0" xfId="0" applyAlignment="1" applyFont="1">
      <alignment readingOrder="0" shrinkToFit="0" vertical="center" wrapText="0"/>
    </xf>
    <xf borderId="5" fillId="2" fontId="31" numFmtId="0" xfId="0" applyAlignment="1" applyBorder="1" applyFont="1">
      <alignment readingOrder="0" shrinkToFit="0" vertical="center" wrapText="0"/>
    </xf>
    <xf borderId="5" fillId="2" fontId="69" numFmtId="0" xfId="0" applyAlignment="1" applyBorder="1" applyFont="1">
      <alignment shrinkToFit="0" vertical="center" wrapText="0"/>
    </xf>
    <xf borderId="5" fillId="2" fontId="44" numFmtId="0" xfId="0" applyAlignment="1" applyBorder="1" applyFont="1">
      <alignment horizontal="right" readingOrder="0" shrinkToFit="0" vertical="center" wrapText="0"/>
    </xf>
    <xf borderId="5" fillId="2" fontId="44" numFmtId="164" xfId="0" applyAlignment="1" applyBorder="1" applyFont="1" applyNumberFormat="1">
      <alignment horizontal="right" readingOrder="0" shrinkToFit="0" vertical="center" wrapText="0"/>
    </xf>
    <xf borderId="5" fillId="2" fontId="44" numFmtId="165" xfId="0" applyAlignment="1" applyBorder="1" applyFont="1" applyNumberFormat="1">
      <alignment horizontal="right" readingOrder="0" shrinkToFit="0" vertical="center" wrapText="0"/>
    </xf>
    <xf borderId="5" fillId="2" fontId="44" numFmtId="49" xfId="0" applyAlignment="1" applyBorder="1" applyFont="1" applyNumberFormat="1">
      <alignment horizontal="center" readingOrder="0" shrinkToFit="0" vertical="center" wrapText="0"/>
    </xf>
    <xf borderId="5" fillId="2" fontId="80" numFmtId="0" xfId="0" applyAlignment="1" applyBorder="1" applyFont="1">
      <alignment readingOrder="0" shrinkToFit="0" vertical="center" wrapText="0"/>
    </xf>
    <xf borderId="6" fillId="2" fontId="44" numFmtId="0" xfId="0" applyAlignment="1" applyBorder="1" applyFont="1">
      <alignment readingOrder="0" shrinkToFit="0" vertical="center" wrapText="0"/>
    </xf>
    <xf borderId="0" fillId="2" fontId="69" numFmtId="0" xfId="0" applyAlignment="1" applyFont="1">
      <alignment shrinkToFit="0" vertical="center" wrapText="0"/>
    </xf>
    <xf borderId="0" fillId="2" fontId="44" numFmtId="3" xfId="0" applyAlignment="1" applyFont="1" applyNumberFormat="1">
      <alignment horizontal="right" readingOrder="0" shrinkToFit="0" vertical="center" wrapText="0"/>
    </xf>
    <xf borderId="0" fillId="2" fontId="44" numFmtId="164" xfId="0" applyAlignment="1" applyFont="1" applyNumberFormat="1">
      <alignment horizontal="right" readingOrder="0" shrinkToFit="0" vertical="center" wrapText="0"/>
    </xf>
    <xf borderId="0" fillId="2" fontId="44" numFmtId="165" xfId="0" applyAlignment="1" applyFont="1" applyNumberFormat="1">
      <alignment horizontal="right" readingOrder="0" shrinkToFit="0" vertical="center" wrapText="0"/>
    </xf>
    <xf borderId="0" fillId="2" fontId="44" numFmtId="49" xfId="0" applyAlignment="1" applyFont="1" applyNumberFormat="1">
      <alignment horizontal="center" readingOrder="0" shrinkToFit="0" vertical="center" wrapText="0"/>
    </xf>
    <xf borderId="0" fillId="2" fontId="80" numFmtId="0" xfId="0" applyAlignment="1" applyFont="1">
      <alignment readingOrder="0" shrinkToFit="0" vertical="center" wrapText="0"/>
    </xf>
    <xf borderId="0" fillId="2" fontId="44" numFmtId="0" xfId="0" applyAlignment="1" applyFont="1">
      <alignment readingOrder="0" shrinkToFit="0" vertical="center" wrapText="0"/>
    </xf>
    <xf borderId="0" fillId="2" fontId="69" numFmtId="0" xfId="0" applyAlignment="1" applyFont="1">
      <alignment readingOrder="0" shrinkToFit="0" vertical="center" wrapText="0"/>
    </xf>
    <xf borderId="5" fillId="2" fontId="8" numFmtId="0" xfId="0" applyAlignment="1" applyBorder="1" applyFont="1">
      <alignment shrinkToFit="0" vertical="center" wrapText="0"/>
    </xf>
    <xf borderId="5" fillId="2" fontId="8" numFmtId="0" xfId="0" applyAlignment="1" applyBorder="1" applyFont="1">
      <alignment shrinkToFit="0" vertical="center" wrapText="0"/>
    </xf>
    <xf borderId="5" fillId="2" fontId="8" numFmtId="165" xfId="0" applyAlignment="1" applyBorder="1" applyFont="1" applyNumberFormat="1">
      <alignment shrinkToFit="0" vertical="center" wrapText="0"/>
    </xf>
    <xf borderId="5" fillId="2" fontId="8" numFmtId="49" xfId="0" applyAlignment="1" applyBorder="1" applyFont="1" applyNumberFormat="1">
      <alignment horizontal="center" shrinkToFit="0" vertical="center" wrapText="0"/>
    </xf>
    <xf borderId="6" fillId="2" fontId="8" numFmtId="0" xfId="0" applyAlignment="1" applyBorder="1" applyFont="1">
      <alignment shrinkToFit="0" vertical="center" wrapText="0"/>
    </xf>
    <xf borderId="0" fillId="2" fontId="8" numFmtId="0" xfId="0" applyAlignment="1" applyFont="1">
      <alignment horizontal="center" readingOrder="0" shrinkToFit="0" vertical="center" wrapText="0"/>
    </xf>
    <xf borderId="13" fillId="2" fontId="31" numFmtId="0" xfId="0" applyAlignment="1" applyBorder="1" applyFont="1">
      <alignment shrinkToFit="0" vertical="center" wrapText="0"/>
    </xf>
    <xf borderId="9" fillId="2" fontId="31" numFmtId="0" xfId="0" applyAlignment="1" applyBorder="1" applyFont="1">
      <alignment shrinkToFit="0" vertical="center" wrapText="0"/>
    </xf>
    <xf borderId="9" fillId="2" fontId="31" numFmtId="3" xfId="0" applyAlignment="1" applyBorder="1" applyFont="1" applyNumberFormat="1">
      <alignment horizontal="right" shrinkToFit="0" vertical="center" wrapText="0"/>
    </xf>
    <xf borderId="9" fillId="2" fontId="31" numFmtId="49" xfId="0" applyAlignment="1" applyBorder="1" applyFont="1" applyNumberFormat="1">
      <alignment shrinkToFit="0" vertical="center" wrapText="0"/>
    </xf>
    <xf borderId="9" fillId="2" fontId="81" numFmtId="0" xfId="0" applyAlignment="1" applyBorder="1" applyFont="1">
      <alignment shrinkToFit="0" vertical="center" wrapText="0"/>
    </xf>
    <xf borderId="9" fillId="2" fontId="8" numFmtId="0" xfId="0" applyAlignment="1" applyBorder="1" applyFont="1">
      <alignment shrinkToFit="0" vertical="center" wrapText="0"/>
    </xf>
    <xf borderId="9" fillId="2" fontId="31" numFmtId="0" xfId="0" applyAlignment="1" applyBorder="1" applyFont="1">
      <alignment horizontal="center" shrinkToFit="0" vertical="center" wrapText="0"/>
    </xf>
    <xf borderId="9" fillId="2" fontId="8" numFmtId="0" xfId="0" applyAlignment="1" applyBorder="1" applyFont="1">
      <alignment shrinkToFit="0" vertical="center" wrapText="0"/>
    </xf>
    <xf borderId="9" fillId="2" fontId="8" numFmtId="49" xfId="0" applyAlignment="1" applyBorder="1" applyFont="1" applyNumberFormat="1">
      <alignment shrinkToFit="0" vertical="center" wrapText="0"/>
    </xf>
    <xf borderId="9" fillId="2" fontId="8" numFmtId="3" xfId="0" applyAlignment="1" applyBorder="1" applyFont="1" applyNumberFormat="1">
      <alignment shrinkToFit="0" vertical="center" wrapText="0"/>
    </xf>
    <xf borderId="9" fillId="2" fontId="44" numFmtId="3" xfId="0" applyAlignment="1" applyBorder="1" applyFont="1" applyNumberFormat="1">
      <alignment horizontal="right" shrinkToFit="0" vertical="center" wrapText="0"/>
    </xf>
    <xf borderId="9" fillId="2" fontId="8" numFmtId="0" xfId="0" applyAlignment="1" applyBorder="1" applyFont="1">
      <alignment horizontal="center" readingOrder="0" shrinkToFit="0" vertical="center" wrapText="0"/>
    </xf>
    <xf borderId="9" fillId="2" fontId="8" numFmtId="0" xfId="0" applyAlignment="1" applyBorder="1" applyFont="1">
      <alignment shrinkToFit="0" vertical="center" wrapText="0"/>
    </xf>
    <xf borderId="9" fillId="2" fontId="31" numFmtId="164" xfId="0" applyAlignment="1" applyBorder="1" applyFont="1" applyNumberFormat="1">
      <alignment horizontal="center" shrinkToFit="0" vertical="center" wrapText="0"/>
    </xf>
    <xf borderId="9" fillId="2" fontId="8" numFmtId="164" xfId="0" applyAlignment="1" applyBorder="1" applyFont="1" applyNumberFormat="1">
      <alignment shrinkToFit="0" vertical="center" wrapText="0"/>
    </xf>
    <xf borderId="9" fillId="2" fontId="8" numFmtId="165" xfId="0" applyAlignment="1" applyBorder="1" applyFont="1" applyNumberFormat="1">
      <alignment shrinkToFit="0" vertical="center" wrapText="0"/>
    </xf>
    <xf borderId="9" fillId="2" fontId="44" numFmtId="49" xfId="0" applyAlignment="1" applyBorder="1" applyFont="1" applyNumberFormat="1">
      <alignment shrinkToFit="0" vertical="center" wrapText="0"/>
    </xf>
    <xf borderId="10" fillId="2" fontId="8" numFmtId="0" xfId="0" applyAlignment="1" applyBorder="1" applyFont="1">
      <alignment shrinkToFit="0" vertical="center" wrapText="0"/>
    </xf>
    <xf borderId="0" fillId="2" fontId="0" numFmtId="49" xfId="0" applyAlignment="1" applyFont="1" applyNumberFormat="1">
      <alignment horizontal="left" readingOrder="0" shrinkToFit="0" vertical="center" wrapText="0"/>
    </xf>
    <xf borderId="0" fillId="3" fontId="2" numFmtId="49" xfId="0" applyAlignment="1" applyFont="1" applyNumberFormat="1">
      <alignment horizontal="left" readingOrder="0" shrinkToFit="0" vertical="center" wrapText="0"/>
    </xf>
    <xf borderId="0" fillId="8" fontId="0" numFmtId="49" xfId="0" applyAlignment="1" applyFill="1" applyFont="1" applyNumberFormat="1">
      <alignment horizontal="right" readingOrder="0" shrinkToFit="0" vertical="center" wrapText="0"/>
    </xf>
    <xf borderId="0" fillId="8" fontId="0" numFmtId="49" xfId="0" applyAlignment="1" applyFont="1" applyNumberFormat="1">
      <alignment horizontal="center" readingOrder="0" shrinkToFit="0" vertical="center" wrapText="0"/>
    </xf>
    <xf borderId="0" fillId="8" fontId="0" numFmtId="49" xfId="0" applyAlignment="1" applyFont="1" applyNumberFormat="1">
      <alignment horizontal="left" readingOrder="0" shrinkToFit="0" vertical="center" wrapText="0"/>
    </xf>
    <xf borderId="0" fillId="4" fontId="2" numFmtId="49" xfId="0" applyAlignment="1" applyFont="1" applyNumberFormat="1">
      <alignment horizontal="left" readingOrder="0" shrinkToFit="0" vertical="center" wrapText="0"/>
    </xf>
    <xf borderId="0" fillId="4" fontId="2" numFmtId="49" xfId="0" applyAlignment="1" applyFont="1" applyNumberFormat="1">
      <alignment horizontal="center" readingOrder="0" shrinkToFit="0" vertical="center" wrapText="0"/>
    </xf>
    <xf borderId="0" fillId="4" fontId="2" numFmtId="49" xfId="0" applyAlignment="1" applyFont="1" applyNumberFormat="1">
      <alignment horizontal="left" readingOrder="0" shrinkToFit="0" vertical="center" wrapText="0"/>
    </xf>
    <xf borderId="5" fillId="0" fontId="2" numFmtId="0" xfId="0" applyAlignment="1" applyBorder="1" applyFont="1">
      <alignment readingOrder="0" shrinkToFit="0" vertical="center" wrapText="0"/>
    </xf>
    <xf borderId="0" fillId="0" fontId="2" numFmtId="165" xfId="0" applyAlignment="1" applyFont="1" applyNumberFormat="1">
      <alignment horizontal="center" readingOrder="0" shrinkToFit="0" vertical="center" wrapText="0"/>
    </xf>
    <xf borderId="0" fillId="5" fontId="8" numFmtId="164" xfId="0" applyAlignment="1" applyFont="1" applyNumberFormat="1">
      <alignment horizontal="center" shrinkToFit="0" vertical="center" wrapText="0"/>
    </xf>
    <xf borderId="5" fillId="5" fontId="8" numFmtId="0" xfId="0" applyAlignment="1" applyBorder="1" applyFont="1">
      <alignment readingOrder="0" shrinkToFit="0" vertical="center" wrapText="0"/>
    </xf>
    <xf borderId="5" fillId="2" fontId="31" numFmtId="164" xfId="0" applyAlignment="1" applyBorder="1" applyFont="1" applyNumberFormat="1">
      <alignment shrinkToFit="0" vertical="center" wrapText="0"/>
    </xf>
    <xf borderId="5" fillId="5" fontId="8" numFmtId="164" xfId="0" applyAlignment="1" applyBorder="1" applyFont="1" applyNumberFormat="1">
      <alignment horizontal="right" readingOrder="0" shrinkToFit="0" vertical="center" wrapText="0"/>
    </xf>
    <xf borderId="5" fillId="0" fontId="2" numFmtId="165" xfId="0" applyAlignment="1" applyBorder="1" applyFont="1" applyNumberFormat="1">
      <alignment horizontal="center" readingOrder="0" shrinkToFit="0" vertical="center" wrapText="0"/>
    </xf>
    <xf borderId="5" fillId="0" fontId="2" numFmtId="49" xfId="0" applyAlignment="1" applyBorder="1" applyFont="1" applyNumberFormat="1">
      <alignment horizontal="center" readingOrder="0" shrinkToFit="0" vertical="center" wrapText="0"/>
    </xf>
    <xf borderId="5" fillId="5" fontId="8" numFmtId="164" xfId="0" applyAlignment="1" applyBorder="1" applyFont="1" applyNumberFormat="1">
      <alignment horizontal="center" shrinkToFit="0" vertical="center" wrapText="0"/>
    </xf>
    <xf borderId="6" fillId="5" fontId="44" numFmtId="49" xfId="0" applyAlignment="1" applyBorder="1" applyFont="1" applyNumberFormat="1">
      <alignment readingOrder="0" shrinkToFit="0" vertical="center" wrapText="0"/>
    </xf>
    <xf borderId="0" fillId="8" fontId="2" numFmtId="164" xfId="0" applyAlignment="1" applyFont="1" applyNumberFormat="1">
      <alignment horizontal="right" readingOrder="0" shrinkToFit="0" vertical="center" wrapText="0"/>
    </xf>
    <xf borderId="0" fillId="8" fontId="2" numFmtId="165" xfId="0" applyAlignment="1" applyFont="1" applyNumberFormat="1">
      <alignment horizontal="center" readingOrder="0" shrinkToFit="0" vertical="center" wrapText="0"/>
    </xf>
    <xf borderId="0" fillId="8" fontId="2" numFmtId="49" xfId="0" applyAlignment="1" applyFont="1" applyNumberFormat="1">
      <alignment horizontal="center" readingOrder="0" shrinkToFit="0" vertical="center" wrapText="0"/>
    </xf>
    <xf borderId="0" fillId="8" fontId="7"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8" fontId="7" numFmtId="49" xfId="0" applyAlignment="1" applyFont="1" applyNumberFormat="1">
      <alignment horizontal="center" readingOrder="0" shrinkToFit="0" vertical="center" wrapText="0"/>
    </xf>
    <xf borderId="0" fillId="8" fontId="7" numFmtId="164" xfId="0" applyAlignment="1" applyFont="1" applyNumberFormat="1">
      <alignment horizontal="right" readingOrder="0" shrinkToFit="0" vertical="center" wrapText="0"/>
    </xf>
    <xf borderId="0" fillId="8" fontId="7" numFmtId="165" xfId="0" applyAlignment="1" applyFont="1" applyNumberFormat="1">
      <alignment horizontal="center" readingOrder="0" shrinkToFit="0" vertical="center" wrapText="0"/>
    </xf>
    <xf borderId="0" fillId="2" fontId="7" numFmtId="164" xfId="0" applyAlignment="1" applyFont="1" applyNumberFormat="1">
      <alignment horizontal="center" shrinkToFit="0" vertical="center" wrapText="0"/>
    </xf>
    <xf borderId="0" fillId="2" fontId="7" numFmtId="0" xfId="0" applyAlignment="1" applyFont="1">
      <alignment shrinkToFit="0" vertical="center" wrapText="0"/>
    </xf>
    <xf borderId="0" fillId="8" fontId="18" numFmtId="164" xfId="0" applyAlignment="1" applyFont="1" applyNumberFormat="1">
      <alignment horizontal="right" readingOrder="0" shrinkToFit="0" vertical="center" wrapText="0"/>
    </xf>
    <xf borderId="0" fillId="8" fontId="18" numFmtId="165" xfId="0" applyAlignment="1" applyFont="1" applyNumberFormat="1">
      <alignment horizontal="center" readingOrder="0" shrinkToFit="0" vertical="center" wrapText="0"/>
    </xf>
    <xf borderId="0" fillId="8" fontId="18" numFmtId="49" xfId="0" applyAlignment="1" applyFont="1" applyNumberFormat="1">
      <alignment horizontal="center" readingOrder="0" shrinkToFit="0" vertical="center" wrapText="0"/>
    </xf>
    <xf borderId="0" fillId="2" fontId="18" numFmtId="164" xfId="0" applyAlignment="1" applyFont="1" applyNumberFormat="1">
      <alignment horizontal="center"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2" numFmtId="49" xfId="0" applyAlignment="1" applyBorder="1" applyFont="1" applyNumberFormat="1">
      <alignment horizontal="left" readingOrder="0" shrinkToFit="0" vertical="center" wrapText="0"/>
    </xf>
    <xf borderId="5" fillId="0" fontId="2" numFmtId="0" xfId="0" applyAlignment="1" applyBorder="1" applyFont="1">
      <alignment horizontal="center" readingOrder="0" shrinkToFit="0" vertical="center" wrapText="0"/>
    </xf>
    <xf borderId="5" fillId="2" fontId="0" numFmtId="0" xfId="0" applyAlignment="1" applyBorder="1" applyFont="1">
      <alignment readingOrder="0" shrinkToFit="0" vertical="center" wrapText="0"/>
    </xf>
    <xf borderId="5" fillId="0" fontId="2" numFmtId="164" xfId="0" applyAlignment="1" applyBorder="1" applyFont="1" applyNumberFormat="1">
      <alignment horizontal="left" readingOrder="0" shrinkToFit="0" vertical="center" wrapText="0"/>
    </xf>
    <xf borderId="5" fillId="8" fontId="2" numFmtId="164" xfId="0" applyAlignment="1" applyBorder="1" applyFont="1" applyNumberFormat="1">
      <alignment horizontal="right" readingOrder="0" shrinkToFit="0" vertical="center" wrapText="0"/>
    </xf>
    <xf borderId="5" fillId="8" fontId="2" numFmtId="165" xfId="0" applyAlignment="1" applyBorder="1" applyFont="1" applyNumberFormat="1">
      <alignment horizontal="center" readingOrder="0" shrinkToFit="0" vertical="center" wrapText="0"/>
    </xf>
    <xf borderId="5" fillId="8" fontId="2" numFmtId="49" xfId="0" applyAlignment="1" applyBorder="1" applyFont="1" applyNumberFormat="1">
      <alignment horizontal="center" readingOrder="0" shrinkToFit="0" vertical="center" wrapText="0"/>
    </xf>
    <xf borderId="5" fillId="0" fontId="2" numFmtId="49" xfId="0" applyAlignment="1" applyBorder="1" applyFont="1" applyNumberFormat="1">
      <alignment readingOrder="0" shrinkToFit="0" vertical="center" wrapText="0"/>
    </xf>
    <xf borderId="5" fillId="0" fontId="2" numFmtId="164" xfId="0" applyAlignment="1" applyBorder="1" applyFont="1" applyNumberFormat="1">
      <alignment horizontal="center" readingOrder="0" shrinkToFit="0" vertical="center" wrapText="0"/>
    </xf>
    <xf borderId="6" fillId="0" fontId="2" numFmtId="49" xfId="0" applyAlignment="1" applyBorder="1" applyFont="1" applyNumberFormat="1">
      <alignment readingOrder="0" shrinkToFit="0" vertical="center" wrapText="0"/>
    </xf>
    <xf borderId="0" fillId="5" fontId="7" numFmtId="164" xfId="0" applyAlignment="1" applyFont="1" applyNumberFormat="1">
      <alignment horizontal="center" readingOrder="0" shrinkToFit="0" vertical="center" wrapText="0"/>
    </xf>
    <xf borderId="0" fillId="5" fontId="7" numFmtId="0" xfId="0" applyAlignment="1" applyFont="1">
      <alignment shrinkToFit="0" vertical="center" wrapText="0"/>
    </xf>
    <xf borderId="0" fillId="8" fontId="2" numFmtId="0" xfId="0" applyAlignment="1" applyFont="1">
      <alignment readingOrder="0" shrinkToFit="0" vertical="center" wrapText="0"/>
    </xf>
    <xf borderId="0" fillId="0" fontId="0" numFmtId="0" xfId="0" applyAlignment="1" applyFont="1">
      <alignment horizontal="center" readingOrder="0" shrinkToFit="0" vertical="center" wrapText="0"/>
    </xf>
    <xf borderId="0" fillId="2" fontId="18" numFmtId="164" xfId="0" applyAlignment="1" applyFont="1" applyNumberFormat="1">
      <alignment horizontal="center" readingOrder="0" shrinkToFit="0" vertical="center" wrapText="0"/>
    </xf>
    <xf borderId="0" fillId="9" fontId="2" numFmtId="0" xfId="0" applyAlignment="1" applyFill="1" applyFont="1">
      <alignment readingOrder="0" shrinkToFit="0" vertical="center" wrapText="0"/>
    </xf>
    <xf borderId="0" fillId="9" fontId="0" numFmtId="0" xfId="0" applyAlignment="1" applyFont="1">
      <alignment readingOrder="0" shrinkToFit="0" vertical="center" wrapText="0"/>
    </xf>
    <xf borderId="0" fillId="9" fontId="2" numFmtId="3" xfId="0" applyAlignment="1" applyFont="1" applyNumberFormat="1">
      <alignment readingOrder="0" shrinkToFit="0" vertical="center" wrapText="0"/>
    </xf>
    <xf borderId="0" fillId="9" fontId="2" numFmtId="0" xfId="0" applyAlignment="1" applyFont="1">
      <alignment readingOrder="0" shrinkToFit="0" vertical="center" wrapText="0"/>
    </xf>
    <xf borderId="0" fillId="9" fontId="2" numFmtId="0" xfId="0" applyAlignment="1" applyFont="1">
      <alignment readingOrder="0" shrinkToFit="0" vertical="center" wrapText="0"/>
    </xf>
    <xf borderId="0" fillId="9" fontId="2" numFmtId="0" xfId="0" applyAlignment="1" applyFont="1">
      <alignment readingOrder="0" shrinkToFit="0" vertical="center" wrapText="0"/>
    </xf>
    <xf borderId="0" fillId="9" fontId="2" numFmtId="0" xfId="0" applyAlignment="1" applyFont="1">
      <alignment readingOrder="0" shrinkToFit="0" vertical="center" wrapText="0"/>
    </xf>
    <xf borderId="0" fillId="9" fontId="2" numFmtId="49" xfId="0" applyAlignment="1" applyFont="1" applyNumberFormat="1">
      <alignment horizontal="left" readingOrder="0" shrinkToFit="0" vertical="center" wrapText="0"/>
    </xf>
    <xf borderId="0" fillId="9" fontId="2" numFmtId="0" xfId="0" applyAlignment="1" applyFont="1">
      <alignment horizontal="center" readingOrder="0" shrinkToFit="0" vertical="center" wrapText="0"/>
    </xf>
    <xf borderId="0" fillId="9" fontId="2" numFmtId="49" xfId="0" applyAlignment="1" applyFont="1" applyNumberFormat="1">
      <alignment readingOrder="0" shrinkToFit="0" vertical="center" wrapText="0"/>
    </xf>
    <xf borderId="0" fillId="9" fontId="2" numFmtId="49" xfId="0" applyAlignment="1" applyFont="1" applyNumberFormat="1">
      <alignment horizontal="center" readingOrder="0" shrinkToFit="0" vertical="center" wrapText="0"/>
    </xf>
    <xf borderId="0" fillId="9" fontId="2" numFmtId="164" xfId="0" applyAlignment="1" applyFont="1" applyNumberFormat="1">
      <alignment horizontal="center" readingOrder="0" shrinkToFit="0" vertical="center" wrapText="0"/>
    </xf>
    <xf borderId="0" fillId="9" fontId="2" numFmtId="0" xfId="0" applyAlignment="1" applyFont="1">
      <alignment readingOrder="0" shrinkToFit="0" vertical="center" wrapText="0"/>
    </xf>
    <xf borderId="0" fillId="2" fontId="5" numFmtId="0" xfId="0" applyAlignment="1" applyFont="1">
      <alignment readingOrder="0" shrinkToFit="0" vertical="center" wrapText="0"/>
    </xf>
    <xf borderId="5" fillId="2" fontId="5" numFmtId="0" xfId="0" applyAlignment="1" applyBorder="1" applyFont="1">
      <alignment shrinkToFit="0" vertical="center" wrapText="0"/>
    </xf>
    <xf borderId="0" fillId="2" fontId="25" numFmtId="0" xfId="0" applyAlignment="1" applyFont="1">
      <alignment shrinkToFit="0" vertical="center" wrapText="0"/>
    </xf>
    <xf borderId="0" fillId="2" fontId="5" numFmtId="0" xfId="0" applyAlignment="1" applyFont="1">
      <alignment horizontal="right" readingOrder="0" shrinkToFit="0" vertical="center" wrapText="0"/>
    </xf>
    <xf borderId="0" fillId="2" fontId="5" numFmtId="49" xfId="0" applyAlignment="1" applyFont="1" applyNumberFormat="1">
      <alignment readingOrder="0" shrinkToFit="0" vertical="center" wrapText="0"/>
    </xf>
    <xf borderId="0" fillId="2" fontId="82" numFmtId="3" xfId="0" applyAlignment="1" applyFont="1" applyNumberFormat="1">
      <alignment readingOrder="0" shrinkToFit="0" vertical="center" wrapText="0"/>
    </xf>
    <xf borderId="0" fillId="2" fontId="5" numFmtId="164" xfId="0" applyAlignment="1" applyFont="1" applyNumberFormat="1">
      <alignment shrinkToFit="0" vertical="center" wrapText="0"/>
    </xf>
    <xf borderId="0" fillId="8" fontId="5" numFmtId="164" xfId="0" applyAlignment="1" applyFont="1" applyNumberFormat="1">
      <alignment horizontal="right" readingOrder="0" shrinkToFit="0" vertical="center" wrapText="0"/>
    </xf>
    <xf borderId="0" fillId="8" fontId="5" numFmtId="165" xfId="0" applyAlignment="1" applyFont="1" applyNumberFormat="1">
      <alignment horizontal="center" readingOrder="0" shrinkToFit="0" vertical="center" wrapText="0"/>
    </xf>
    <xf borderId="0" fillId="8" fontId="5" numFmtId="49" xfId="0" applyAlignment="1" applyFont="1" applyNumberFormat="1">
      <alignment horizontal="center" shrinkToFit="0" vertical="center" wrapText="0"/>
    </xf>
    <xf borderId="0" fillId="2" fontId="7" numFmtId="0" xfId="0" applyAlignment="1" applyFont="1">
      <alignment shrinkToFit="0" vertical="center" wrapText="0"/>
    </xf>
    <xf borderId="0" fillId="8" fontId="5" numFmtId="165" xfId="0" applyAlignment="1" applyFont="1" applyNumberFormat="1">
      <alignment horizontal="center" shrinkToFit="0" vertical="center" wrapText="0"/>
    </xf>
    <xf borderId="0" fillId="0" fontId="3" numFmtId="0" xfId="0" applyAlignment="1" applyFont="1">
      <alignment horizontal="center" readingOrder="0" shrinkToFit="0" vertical="center" wrapText="0"/>
    </xf>
    <xf borderId="0" fillId="0" fontId="83" numFmtId="0" xfId="0" applyAlignment="1" applyFont="1">
      <alignment vertical="bottom"/>
    </xf>
    <xf borderId="0" fillId="5" fontId="7" numFmtId="0" xfId="0" applyAlignment="1" applyFont="1">
      <alignment shrinkToFit="0" vertical="center" wrapText="0"/>
    </xf>
    <xf borderId="0" fillId="5" fontId="5" numFmtId="3" xfId="0" applyAlignment="1" applyFont="1" applyNumberFormat="1">
      <alignment readingOrder="0" shrinkToFit="0" vertical="center" wrapText="0"/>
    </xf>
    <xf borderId="5" fillId="5" fontId="5" numFmtId="0" xfId="0" applyAlignment="1" applyBorder="1" applyFont="1">
      <alignment shrinkToFit="0" vertical="center" wrapText="0"/>
    </xf>
    <xf borderId="0" fillId="5" fontId="84" numFmtId="0" xfId="0" applyAlignment="1" applyFont="1">
      <alignment shrinkToFit="0" vertical="center" wrapText="0"/>
    </xf>
    <xf borderId="0" fillId="5" fontId="85" numFmtId="3" xfId="0" applyAlignment="1" applyFont="1" applyNumberFormat="1">
      <alignment readingOrder="0" shrinkToFit="0" vertical="center" wrapText="0"/>
    </xf>
    <xf borderId="0" fillId="5" fontId="7" numFmtId="0" xfId="0" applyAlignment="1" applyFont="1">
      <alignment horizontal="center" shrinkToFit="0" vertical="center" wrapText="0"/>
    </xf>
    <xf borderId="0" fillId="8" fontId="5" numFmtId="49" xfId="0" applyAlignment="1" applyFont="1" applyNumberFormat="1">
      <alignment horizontal="center" readingOrder="0" shrinkToFit="0" vertical="center" wrapText="0"/>
    </xf>
    <xf borderId="0" fillId="5" fontId="7" numFmtId="164" xfId="0" applyAlignment="1" applyFont="1" applyNumberFormat="1">
      <alignment horizontal="center" shrinkToFit="0" vertical="center" wrapText="0"/>
    </xf>
    <xf borderId="0" fillId="5" fontId="7" numFmtId="0" xfId="0" applyAlignment="1" applyFont="1">
      <alignment readingOrder="0" shrinkToFit="0" vertical="center" wrapText="0"/>
    </xf>
    <xf borderId="0" fillId="0" fontId="86" numFmtId="0" xfId="0" applyFont="1"/>
    <xf borderId="0" fillId="5" fontId="5" numFmtId="0" xfId="0" applyAlignment="1" applyFont="1">
      <alignment readingOrder="0" shrinkToFit="0" vertical="center" wrapText="0"/>
    </xf>
    <xf borderId="0" fillId="5" fontId="6" numFmtId="0" xfId="0" applyAlignment="1" applyFont="1">
      <alignment readingOrder="0" shrinkToFit="0" vertical="center" wrapText="0"/>
    </xf>
    <xf borderId="0" fillId="5" fontId="5" numFmtId="3" xfId="0" applyAlignment="1" applyFont="1" applyNumberFormat="1">
      <alignment horizontal="right" readingOrder="0" shrinkToFit="0" vertical="center" wrapText="0"/>
    </xf>
    <xf borderId="0" fillId="5" fontId="84" numFmtId="0" xfId="0" applyAlignment="1" applyFont="1">
      <alignment readingOrder="0" shrinkToFit="0" vertical="center" wrapText="0"/>
    </xf>
    <xf borderId="0" fillId="5" fontId="87" numFmtId="0" xfId="0" applyAlignment="1" applyFont="1">
      <alignment readingOrder="0" shrinkToFit="0" vertical="center" wrapText="0"/>
    </xf>
    <xf borderId="0" fillId="0" fontId="88" numFmtId="3" xfId="0" applyAlignment="1" applyFont="1" applyNumberFormat="1">
      <alignment readingOrder="0" shrinkToFit="0" vertical="center" wrapText="0"/>
    </xf>
    <xf borderId="0" fillId="0" fontId="89" numFmtId="49" xfId="0" applyAlignment="1" applyFont="1" applyNumberFormat="1">
      <alignment horizontal="center" readingOrder="0" shrinkToFit="0" vertical="center" wrapText="0"/>
    </xf>
    <xf borderId="0" fillId="5" fontId="7" numFmtId="3" xfId="0" applyAlignment="1" applyFont="1" applyNumberFormat="1">
      <alignment readingOrder="0" shrinkToFit="0" vertical="center" wrapText="0"/>
    </xf>
    <xf borderId="0" fillId="8" fontId="26" numFmtId="0" xfId="0" applyAlignment="1" applyFont="1">
      <alignment readingOrder="0" shrinkToFit="0" vertical="center" wrapText="0"/>
    </xf>
    <xf borderId="1" fillId="5" fontId="5" numFmtId="0" xfId="0" applyAlignment="1" applyBorder="1" applyFont="1">
      <alignment readingOrder="0" shrinkToFit="0" vertical="center" wrapText="0"/>
    </xf>
    <xf borderId="2" fillId="5" fontId="6" numFmtId="0" xfId="0" applyAlignment="1" applyBorder="1" applyFont="1">
      <alignment readingOrder="0" shrinkToFit="0" vertical="center" wrapText="0"/>
    </xf>
    <xf borderId="2" fillId="5" fontId="5" numFmtId="3" xfId="0" applyAlignment="1" applyBorder="1" applyFont="1" applyNumberFormat="1">
      <alignment horizontal="right" readingOrder="0" shrinkToFit="0" vertical="center" wrapText="0"/>
    </xf>
    <xf borderId="2" fillId="5" fontId="90" numFmtId="0" xfId="0" applyAlignment="1" applyBorder="1" applyFont="1">
      <alignment readingOrder="0" shrinkToFit="0" vertical="center" wrapText="0"/>
    </xf>
    <xf borderId="2" fillId="5" fontId="5"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2" fillId="5" fontId="5" numFmtId="0" xfId="0" applyAlignment="1" applyBorder="1" applyFont="1">
      <alignment horizontal="right" readingOrder="0" shrinkToFit="0" vertical="center" wrapText="0"/>
    </xf>
    <xf borderId="2" fillId="2" fontId="91" numFmtId="49" xfId="0" applyAlignment="1" applyBorder="1" applyFont="1" applyNumberFormat="1">
      <alignment readingOrder="0" shrinkToFit="0" vertical="center" wrapText="0"/>
    </xf>
    <xf borderId="2" fillId="5" fontId="92" numFmtId="3" xfId="0" applyAlignment="1" applyBorder="1" applyFont="1" applyNumberFormat="1">
      <alignment readingOrder="0" shrinkToFit="0" vertical="center" wrapText="0"/>
    </xf>
    <xf borderId="2" fillId="5" fontId="7" numFmtId="0" xfId="0" applyAlignment="1" applyBorder="1" applyFont="1">
      <alignment horizontal="center" shrinkToFit="0" vertical="center" wrapText="0"/>
    </xf>
    <xf borderId="2" fillId="2" fontId="26" numFmtId="0" xfId="0" applyAlignment="1" applyBorder="1" applyFont="1">
      <alignment shrinkToFit="0" vertical="center" wrapText="0"/>
    </xf>
    <xf borderId="2" fillId="5" fontId="5" numFmtId="164" xfId="0" applyAlignment="1" applyBorder="1" applyFont="1" applyNumberFormat="1">
      <alignment shrinkToFit="0" vertical="center" wrapText="0"/>
    </xf>
    <xf borderId="2" fillId="8" fontId="5" numFmtId="164" xfId="0" applyAlignment="1" applyBorder="1" applyFont="1" applyNumberFormat="1">
      <alignment horizontal="right" readingOrder="0" shrinkToFit="0" vertical="center" wrapText="0"/>
    </xf>
    <xf borderId="2" fillId="8" fontId="5" numFmtId="165" xfId="0" applyAlignment="1" applyBorder="1" applyFont="1" applyNumberFormat="1">
      <alignment horizontal="center" readingOrder="0" shrinkToFit="0" vertical="center" wrapText="0"/>
    </xf>
    <xf borderId="2" fillId="8" fontId="5" numFmtId="49" xfId="0" applyAlignment="1" applyBorder="1" applyFont="1" applyNumberFormat="1">
      <alignment horizontal="center" readingOrder="0" shrinkToFit="0" vertical="center" wrapText="0"/>
    </xf>
    <xf borderId="2" fillId="8" fontId="26" numFmtId="0" xfId="0" applyAlignment="1" applyBorder="1" applyFont="1">
      <alignment readingOrder="0" shrinkToFit="0" vertical="center" wrapText="0"/>
    </xf>
    <xf borderId="2" fillId="5" fontId="7" numFmtId="49" xfId="0" applyAlignment="1" applyBorder="1" applyFont="1" applyNumberFormat="1">
      <alignment readingOrder="0" shrinkToFit="0" vertical="center" wrapText="0"/>
    </xf>
    <xf borderId="2" fillId="0" fontId="7" numFmtId="49" xfId="0" applyAlignment="1" applyBorder="1" applyFont="1" applyNumberFormat="1">
      <alignment horizontal="center" readingOrder="0" shrinkToFit="0" vertical="center" wrapText="0"/>
    </xf>
    <xf borderId="2" fillId="5" fontId="7" numFmtId="164" xfId="0" applyAlignment="1" applyBorder="1" applyFont="1" applyNumberFormat="1">
      <alignment horizontal="center" readingOrder="0" shrinkToFit="0" vertical="center" wrapText="0"/>
    </xf>
    <xf borderId="2" fillId="0" fontId="2" numFmtId="49" xfId="0" applyAlignment="1" applyBorder="1" applyFont="1" applyNumberFormat="1">
      <alignment horizontal="center" readingOrder="0" shrinkToFit="0" vertical="center" wrapText="0"/>
    </xf>
    <xf borderId="3" fillId="5" fontId="7" numFmtId="0" xfId="0" applyAlignment="1" applyBorder="1" applyFont="1">
      <alignment readingOrder="0" shrinkToFit="0" vertical="center" wrapText="0"/>
    </xf>
    <xf borderId="0" fillId="8" fontId="31" numFmtId="164" xfId="0" applyAlignment="1" applyFont="1" applyNumberFormat="1">
      <alignment horizontal="right" readingOrder="0" shrinkToFit="0" vertical="center" wrapText="0"/>
    </xf>
    <xf borderId="0" fillId="8" fontId="31" numFmtId="165" xfId="0" applyAlignment="1" applyFont="1" applyNumberFormat="1">
      <alignment horizontal="center" readingOrder="0" shrinkToFit="0" vertical="center" wrapText="0"/>
    </xf>
    <xf borderId="0" fillId="8" fontId="31" numFmtId="49" xfId="0" applyAlignment="1" applyFont="1" applyNumberFormat="1">
      <alignment horizontal="center" readingOrder="0" shrinkToFit="0" vertical="center" wrapText="0"/>
    </xf>
    <xf borderId="0" fillId="8" fontId="12" numFmtId="0" xfId="0" applyAlignment="1" applyFont="1">
      <alignment readingOrder="0" shrinkToFit="0" vertical="center" wrapText="0"/>
    </xf>
    <xf borderId="0" fillId="5" fontId="8" numFmtId="0" xfId="0" applyAlignment="1" applyFont="1">
      <alignment readingOrder="0" shrinkToFit="0" vertical="center" wrapText="0"/>
    </xf>
    <xf borderId="0" fillId="9" fontId="31" numFmtId="0" xfId="0" applyAlignment="1" applyFont="1">
      <alignment shrinkToFit="0" vertical="center" wrapText="0"/>
    </xf>
    <xf borderId="0" fillId="9" fontId="32" numFmtId="0" xfId="0" applyAlignment="1" applyFont="1">
      <alignment shrinkToFit="0" vertical="center" wrapText="0"/>
    </xf>
    <xf borderId="0" fillId="9" fontId="31" numFmtId="3" xfId="0" applyAlignment="1" applyFont="1" applyNumberFormat="1">
      <alignment horizontal="right" shrinkToFit="0" vertical="center" wrapText="0"/>
    </xf>
    <xf borderId="0" fillId="9" fontId="93" numFmtId="0" xfId="0" applyAlignment="1" applyFont="1">
      <alignment readingOrder="0" shrinkToFit="0" vertical="center" wrapText="0"/>
    </xf>
    <xf borderId="0" fillId="9" fontId="31" numFmtId="3" xfId="0" applyAlignment="1" applyFont="1" applyNumberFormat="1">
      <alignment readingOrder="0" shrinkToFit="0" vertical="center" wrapText="0"/>
    </xf>
    <xf borderId="0" fillId="9" fontId="8" numFmtId="0" xfId="0" applyAlignment="1" applyFont="1">
      <alignment readingOrder="0" shrinkToFit="0" vertical="center" wrapText="0"/>
    </xf>
    <xf borderId="0" fillId="9" fontId="8" numFmtId="0" xfId="0" applyAlignment="1" applyFont="1">
      <alignment readingOrder="0" shrinkToFit="0" vertical="center" wrapText="0"/>
    </xf>
    <xf borderId="0" fillId="9" fontId="8" numFmtId="49" xfId="0" applyAlignment="1" applyFont="1" applyNumberFormat="1">
      <alignment readingOrder="0" shrinkToFit="0" vertical="center" wrapText="0"/>
    </xf>
    <xf borderId="0" fillId="9" fontId="8" numFmtId="3" xfId="0" applyAlignment="1" applyFont="1" applyNumberFormat="1">
      <alignment shrinkToFit="0" vertical="center" wrapText="0"/>
    </xf>
    <xf borderId="0" fillId="9" fontId="31" numFmtId="0" xfId="0" applyAlignment="1" applyFont="1">
      <alignment horizontal="center" shrinkToFit="0" vertical="center" wrapText="0"/>
    </xf>
    <xf borderId="0" fillId="8" fontId="8" numFmtId="165" xfId="0" applyAlignment="1" applyFont="1" applyNumberFormat="1">
      <alignment horizontal="center" readingOrder="0" shrinkToFit="0" vertical="center" wrapText="0"/>
    </xf>
    <xf borderId="0" fillId="8" fontId="8" numFmtId="49" xfId="0" applyAlignment="1" applyFont="1" applyNumberFormat="1">
      <alignment horizontal="center" readingOrder="0" shrinkToFit="0" vertical="center" wrapText="0"/>
    </xf>
    <xf borderId="0" fillId="8" fontId="94" numFmtId="0" xfId="0" applyAlignment="1" applyFont="1">
      <alignment readingOrder="0" shrinkToFit="0" vertical="center" wrapText="0"/>
    </xf>
    <xf borderId="0" fillId="9" fontId="8" numFmtId="49" xfId="0" applyAlignment="1" applyFont="1" applyNumberFormat="1">
      <alignment horizontal="center" readingOrder="0" shrinkToFit="0" vertical="center" wrapText="0"/>
    </xf>
    <xf borderId="0" fillId="9" fontId="8" numFmtId="164" xfId="0" applyAlignment="1" applyFont="1" applyNumberFormat="1">
      <alignment horizontal="center" shrinkToFit="0" vertical="center" wrapText="0"/>
    </xf>
    <xf borderId="0" fillId="9" fontId="8" numFmtId="49" xfId="0" applyAlignment="1" applyFont="1" applyNumberFormat="1">
      <alignment shrinkToFit="0" vertical="center" wrapText="0"/>
    </xf>
    <xf borderId="0" fillId="9" fontId="8" numFmtId="0" xfId="0" applyAlignment="1" applyFont="1">
      <alignment shrinkToFit="0" vertical="center" wrapText="0"/>
    </xf>
    <xf borderId="0" fillId="5" fontId="95" numFmtId="0" xfId="0" applyAlignment="1" applyFont="1">
      <alignment readingOrder="0" shrinkToFit="0" vertical="center" wrapText="0"/>
    </xf>
    <xf borderId="0" fillId="5" fontId="7" numFmtId="3" xfId="0" applyAlignment="1" applyFont="1" applyNumberFormat="1">
      <alignment readingOrder="0" shrinkToFit="0" vertical="center" wrapText="0"/>
    </xf>
    <xf borderId="0" fillId="0" fontId="10" numFmtId="49" xfId="0" applyAlignment="1" applyFont="1" applyNumberFormat="1">
      <alignment readingOrder="0" shrinkToFit="0" vertical="center" wrapText="0"/>
    </xf>
    <xf borderId="0" fillId="5" fontId="7" numFmtId="3" xfId="0" applyAlignment="1" applyFont="1" applyNumberFormat="1">
      <alignment readingOrder="0" shrinkToFit="0" vertical="center" wrapText="0"/>
    </xf>
    <xf borderId="0" fillId="5" fontId="7" numFmtId="0" xfId="0" applyAlignment="1" applyFont="1">
      <alignment shrinkToFit="0" vertical="center" wrapText="0"/>
    </xf>
    <xf borderId="0" fillId="5" fontId="18" numFmtId="49" xfId="0" applyAlignment="1" applyFont="1" applyNumberFormat="1">
      <alignment readingOrder="0" shrinkToFit="0" vertical="center" wrapText="0"/>
    </xf>
    <xf borderId="0" fillId="5" fontId="18" numFmtId="0" xfId="0" applyAlignment="1" applyFont="1">
      <alignment readingOrder="0" shrinkToFit="0" vertical="center" wrapText="0"/>
    </xf>
    <xf borderId="0" fillId="2" fontId="84" numFmtId="0" xfId="0" applyAlignment="1" applyFont="1">
      <alignment shrinkToFit="0" vertical="center" wrapText="0"/>
    </xf>
    <xf borderId="0" fillId="2" fontId="5" numFmtId="3" xfId="0" applyAlignment="1" applyFont="1" applyNumberFormat="1">
      <alignment shrinkToFit="0" vertical="center" wrapText="0"/>
    </xf>
    <xf borderId="0" fillId="8" fontId="96" numFmtId="0" xfId="0" applyAlignment="1" applyFont="1">
      <alignment readingOrder="0" shrinkToFit="0" vertical="center" wrapText="0"/>
    </xf>
    <xf borderId="0" fillId="2" fontId="5" numFmtId="0" xfId="0" applyAlignment="1" applyFont="1">
      <alignment shrinkToFit="0" vertical="center" wrapText="0"/>
    </xf>
    <xf borderId="0" fillId="0" fontId="1" numFmtId="49" xfId="0" applyAlignment="1" applyFont="1" applyNumberFormat="1">
      <alignment horizontal="center" readingOrder="0" shrinkToFit="0" vertical="center" wrapText="0"/>
    </xf>
    <xf borderId="0" fillId="5" fontId="5" numFmtId="49" xfId="0" applyAlignment="1" applyFont="1" applyNumberFormat="1">
      <alignment shrinkToFit="0" vertical="center" wrapText="0"/>
    </xf>
    <xf borderId="0" fillId="5" fontId="25" numFmtId="0" xfId="0" applyAlignment="1" applyFont="1">
      <alignment readingOrder="0" shrinkToFit="0" vertical="center" wrapText="0"/>
    </xf>
    <xf borderId="0" fillId="0" fontId="7" numFmtId="0" xfId="0" applyFont="1"/>
    <xf borderId="0" fillId="9" fontId="5" numFmtId="0" xfId="0" applyAlignment="1" applyFont="1">
      <alignment shrinkToFit="0" vertical="center" wrapText="0"/>
    </xf>
    <xf borderId="0" fillId="9" fontId="6" numFmtId="0" xfId="0" applyAlignment="1" applyFont="1">
      <alignment shrinkToFit="0" vertical="center" wrapText="0"/>
    </xf>
    <xf borderId="0" fillId="9" fontId="5" numFmtId="3" xfId="0" applyAlignment="1" applyFont="1" applyNumberFormat="1">
      <alignment horizontal="right" shrinkToFit="0" vertical="center" wrapText="0"/>
    </xf>
    <xf borderId="0" fillId="9" fontId="97" numFmtId="0" xfId="0" applyAlignment="1" applyFont="1">
      <alignment readingOrder="0" shrinkToFit="0" vertical="center" wrapText="0"/>
    </xf>
    <xf borderId="0" fillId="9" fontId="5" numFmtId="3" xfId="0" applyAlignment="1" applyFont="1" applyNumberFormat="1">
      <alignment readingOrder="0" shrinkToFit="0" vertical="center" wrapText="0"/>
    </xf>
    <xf borderId="0" fillId="9" fontId="7" numFmtId="0" xfId="0" applyAlignment="1" applyFont="1">
      <alignment readingOrder="0" shrinkToFit="0" vertical="center" wrapText="0"/>
    </xf>
    <xf borderId="0" fillId="9" fontId="7" numFmtId="0" xfId="0" applyAlignment="1" applyFont="1">
      <alignment readingOrder="0" shrinkToFit="0" vertical="center" wrapText="0"/>
    </xf>
    <xf borderId="0" fillId="9" fontId="7" numFmtId="49" xfId="0" applyAlignment="1" applyFont="1" applyNumberFormat="1">
      <alignment readingOrder="0" shrinkToFit="0" vertical="center" wrapText="0"/>
    </xf>
    <xf borderId="0" fillId="9" fontId="7" numFmtId="3" xfId="0" applyAlignment="1" applyFont="1" applyNumberFormat="1">
      <alignment shrinkToFit="0" vertical="center" wrapText="0"/>
    </xf>
    <xf borderId="0" fillId="9" fontId="5" numFmtId="0" xfId="0" applyAlignment="1" applyFont="1">
      <alignment horizontal="center" shrinkToFit="0" vertical="center" wrapText="0"/>
    </xf>
    <xf borderId="0" fillId="8" fontId="98" numFmtId="0" xfId="0" applyAlignment="1" applyFont="1">
      <alignment readingOrder="0" shrinkToFit="0" vertical="center" wrapText="0"/>
    </xf>
    <xf borderId="0" fillId="9" fontId="7" numFmtId="49" xfId="0" applyAlignment="1" applyFont="1" applyNumberFormat="1">
      <alignment horizontal="center" readingOrder="0" shrinkToFit="0" vertical="center" wrapText="0"/>
    </xf>
    <xf borderId="0" fillId="9" fontId="7" numFmtId="164" xfId="0" applyAlignment="1" applyFont="1" applyNumberFormat="1">
      <alignment horizontal="center" shrinkToFit="0" vertical="center" wrapText="0"/>
    </xf>
    <xf borderId="0" fillId="9" fontId="7" numFmtId="49" xfId="0" applyAlignment="1" applyFont="1" applyNumberFormat="1">
      <alignment shrinkToFit="0" vertical="center" wrapText="0"/>
    </xf>
    <xf borderId="0" fillId="9" fontId="7" numFmtId="0" xfId="0" applyAlignment="1" applyFont="1">
      <alignment shrinkToFit="0" vertical="center" wrapText="0"/>
    </xf>
    <xf borderId="0" fillId="2" fontId="5" numFmtId="0" xfId="0" applyAlignment="1" applyFont="1">
      <alignment readingOrder="0" shrinkToFit="0" vertical="center" wrapText="0"/>
    </xf>
    <xf borderId="0" fillId="2" fontId="5" numFmtId="3" xfId="0" applyAlignment="1" applyFont="1" applyNumberFormat="1">
      <alignment horizontal="right" readingOrder="0" shrinkToFit="0" vertical="center" wrapText="0"/>
    </xf>
    <xf borderId="0" fillId="2" fontId="99" numFmtId="0" xfId="0" applyAlignment="1" applyFont="1">
      <alignment readingOrder="0" shrinkToFit="0" vertical="center" wrapText="0"/>
    </xf>
    <xf borderId="0" fillId="2" fontId="25" numFmtId="0" xfId="0" applyAlignment="1" applyFont="1">
      <alignment readingOrder="0" shrinkToFit="0" vertical="center" wrapText="0"/>
    </xf>
    <xf borderId="0" fillId="8" fontId="5" numFmtId="0" xfId="0" applyAlignment="1" applyFont="1">
      <alignment readingOrder="0" shrinkToFit="0" vertical="center" wrapText="0"/>
    </xf>
    <xf borderId="0" fillId="2" fontId="7" numFmtId="164" xfId="0" applyAlignment="1" applyFont="1" applyNumberFormat="1">
      <alignment horizontal="center" readingOrder="0" shrinkToFit="0" vertical="center" wrapText="0"/>
    </xf>
    <xf borderId="0" fillId="2" fontId="18" numFmtId="0" xfId="0" applyAlignment="1" applyFont="1">
      <alignment readingOrder="0" shrinkToFit="0" vertical="center" wrapText="0"/>
    </xf>
    <xf borderId="0" fillId="2" fontId="100" numFmtId="0" xfId="0" applyAlignment="1" applyFont="1">
      <alignment shrinkToFit="0" vertical="center" wrapText="0"/>
    </xf>
    <xf borderId="0" fillId="2" fontId="18" numFmtId="49" xfId="0" applyAlignment="1" applyFont="1" applyNumberFormat="1">
      <alignment shrinkToFit="0" vertical="center" wrapText="0"/>
    </xf>
    <xf borderId="0" fillId="0" fontId="101" numFmtId="0" xfId="0" applyAlignment="1" applyFont="1">
      <alignment readingOrder="0" shrinkToFit="0" vertical="bottom" wrapText="0"/>
    </xf>
    <xf borderId="0" fillId="0" fontId="2" numFmtId="3" xfId="0" applyAlignment="1" applyFont="1" applyNumberFormat="1">
      <alignment readingOrder="0" shrinkToFit="0" vertical="center" wrapText="0"/>
    </xf>
    <xf borderId="0" fillId="5" fontId="102" numFmtId="3" xfId="0" applyAlignment="1" applyFont="1" applyNumberFormat="1">
      <alignment readingOrder="0" shrinkToFit="0" vertical="center" wrapText="0"/>
    </xf>
    <xf borderId="14" fillId="2" fontId="5" numFmtId="0" xfId="0" applyAlignment="1" applyBorder="1" applyFont="1">
      <alignment readingOrder="0" shrinkToFit="0" vertical="center" wrapText="0"/>
    </xf>
    <xf borderId="15" fillId="2" fontId="5" numFmtId="0" xfId="0" applyAlignment="1" applyBorder="1" applyFont="1">
      <alignment readingOrder="0" shrinkToFit="0" vertical="center" wrapText="0"/>
    </xf>
    <xf borderId="15" fillId="2" fontId="5" numFmtId="3" xfId="0" applyAlignment="1" applyBorder="1" applyFont="1" applyNumberFormat="1">
      <alignment horizontal="right" readingOrder="0" shrinkToFit="0" vertical="center" wrapText="0"/>
    </xf>
    <xf borderId="15" fillId="2" fontId="5" numFmtId="49" xfId="0" applyAlignment="1" applyBorder="1" applyFont="1" applyNumberFormat="1">
      <alignment shrinkToFit="0" vertical="center" wrapText="0"/>
    </xf>
    <xf borderId="15" fillId="2" fontId="103" numFmtId="0" xfId="0" applyAlignment="1" applyBorder="1" applyFont="1">
      <alignment readingOrder="0" shrinkToFit="0" vertical="center" wrapText="0"/>
    </xf>
    <xf borderId="15" fillId="2" fontId="5" numFmtId="3" xfId="0" applyAlignment="1" applyBorder="1" applyFont="1" applyNumberFormat="1">
      <alignment readingOrder="0" shrinkToFit="0" vertical="center" wrapText="0"/>
    </xf>
    <xf borderId="8" fillId="2" fontId="5" numFmtId="0" xfId="0" applyAlignment="1" applyBorder="1" applyFont="1">
      <alignment shrinkToFit="0" vertical="center" wrapText="0"/>
    </xf>
    <xf borderId="15" fillId="2" fontId="25" numFmtId="0" xfId="0" applyAlignment="1" applyBorder="1" applyFont="1">
      <alignment readingOrder="0" shrinkToFit="0" vertical="center" wrapText="0"/>
    </xf>
    <xf borderId="15" fillId="2" fontId="5" numFmtId="0" xfId="0" applyAlignment="1" applyBorder="1" applyFont="1">
      <alignment horizontal="right" readingOrder="0" shrinkToFit="0" vertical="center" wrapText="0"/>
    </xf>
    <xf borderId="15" fillId="2" fontId="5" numFmtId="49" xfId="0" applyAlignment="1" applyBorder="1" applyFont="1" applyNumberFormat="1">
      <alignment readingOrder="0" shrinkToFit="0" vertical="center" wrapText="0"/>
    </xf>
    <xf borderId="8" fillId="2" fontId="5" numFmtId="3" xfId="0" applyAlignment="1" applyBorder="1" applyFont="1" applyNumberFormat="1">
      <alignment readingOrder="0" shrinkToFit="0" vertical="center" wrapText="0"/>
    </xf>
    <xf borderId="15" fillId="2" fontId="5" numFmtId="3" xfId="0" applyAlignment="1" applyBorder="1" applyFont="1" applyNumberFormat="1">
      <alignment readingOrder="0" shrinkToFit="0" vertical="center" wrapText="0"/>
    </xf>
    <xf borderId="15" fillId="0" fontId="2" numFmtId="3" xfId="0" applyAlignment="1" applyBorder="1" applyFont="1" applyNumberFormat="1">
      <alignment readingOrder="0" shrinkToFit="0" vertical="center" wrapText="0"/>
    </xf>
    <xf borderId="15" fillId="2" fontId="7" numFmtId="0" xfId="0" applyAlignment="1" applyBorder="1" applyFont="1">
      <alignment horizontal="center" shrinkToFit="0" vertical="center" wrapText="0"/>
    </xf>
    <xf borderId="8" fillId="2" fontId="7" numFmtId="0" xfId="0" applyAlignment="1" applyBorder="1" applyFont="1">
      <alignment shrinkToFit="0" vertical="center" wrapText="0"/>
    </xf>
    <xf borderId="15" fillId="2" fontId="5" numFmtId="164" xfId="0" applyAlignment="1" applyBorder="1" applyFont="1" applyNumberFormat="1">
      <alignment shrinkToFit="0" vertical="center" wrapText="0"/>
    </xf>
    <xf borderId="15" fillId="8" fontId="5" numFmtId="164" xfId="0" applyAlignment="1" applyBorder="1" applyFont="1" applyNumberFormat="1">
      <alignment horizontal="right" readingOrder="0" shrinkToFit="0" vertical="center" wrapText="0"/>
    </xf>
    <xf borderId="15" fillId="8" fontId="5" numFmtId="165" xfId="0" applyAlignment="1" applyBorder="1" applyFont="1" applyNumberFormat="1">
      <alignment horizontal="center" readingOrder="0" shrinkToFit="0" vertical="center" wrapText="0"/>
    </xf>
    <xf borderId="15" fillId="8" fontId="5" numFmtId="49" xfId="0" applyAlignment="1" applyBorder="1" applyFont="1" applyNumberFormat="1">
      <alignment horizontal="center" readingOrder="0" shrinkToFit="0" vertical="center" wrapText="0"/>
    </xf>
    <xf borderId="15" fillId="8" fontId="5" numFmtId="0" xfId="0" applyAlignment="1" applyBorder="1" applyFont="1">
      <alignment readingOrder="0" shrinkToFit="0" vertical="center" wrapText="0"/>
    </xf>
    <xf borderId="15" fillId="2" fontId="18" numFmtId="49" xfId="0" applyAlignment="1" applyBorder="1" applyFont="1" applyNumberFormat="1">
      <alignment readingOrder="0" shrinkToFit="0" vertical="center" wrapText="0"/>
    </xf>
    <xf borderId="15" fillId="2" fontId="7" numFmtId="49" xfId="0" applyAlignment="1" applyBorder="1" applyFont="1" applyNumberFormat="1">
      <alignment horizontal="center" readingOrder="0" shrinkToFit="0" vertical="center" wrapText="0"/>
    </xf>
    <xf borderId="15" fillId="2" fontId="7" numFmtId="164" xfId="0" applyAlignment="1" applyBorder="1" applyFont="1" applyNumberFormat="1">
      <alignment horizontal="center" shrinkToFit="0" vertical="center" wrapText="0"/>
    </xf>
    <xf borderId="16" fillId="2" fontId="18" numFmtId="49" xfId="0" applyAlignment="1" applyBorder="1" applyFont="1" applyNumberFormat="1">
      <alignment readingOrder="0" shrinkToFit="0" vertical="center" wrapText="0"/>
    </xf>
    <xf borderId="0" fillId="8" fontId="44" numFmtId="164" xfId="0" applyAlignment="1" applyFont="1" applyNumberFormat="1">
      <alignment horizontal="right" readingOrder="0" shrinkToFit="0" vertical="center" wrapText="0"/>
    </xf>
    <xf borderId="0" fillId="8" fontId="44" numFmtId="165" xfId="0" applyAlignment="1" applyFont="1" applyNumberFormat="1">
      <alignment horizontal="center" readingOrder="0" shrinkToFit="0" vertical="center" wrapText="0"/>
    </xf>
    <xf borderId="0" fillId="8" fontId="44" numFmtId="49" xfId="0" applyAlignment="1" applyFont="1" applyNumberFormat="1">
      <alignment horizontal="center" readingOrder="0" shrinkToFit="0" vertical="center" wrapText="0"/>
    </xf>
    <xf borderId="0" fillId="8" fontId="44" numFmtId="0" xfId="0" applyAlignment="1" applyFont="1">
      <alignment readingOrder="0" shrinkToFit="0" vertical="center" wrapText="0"/>
    </xf>
    <xf borderId="0" fillId="5" fontId="104" numFmtId="0" xfId="0" applyAlignment="1" applyFont="1">
      <alignment shrinkToFit="0" vertical="center" wrapText="0"/>
    </xf>
    <xf borderId="5" fillId="5" fontId="5" numFmtId="0" xfId="0" applyAlignment="1" applyBorder="1" applyFont="1">
      <alignment horizontal="center" shrinkToFit="0" vertical="center" wrapText="0"/>
    </xf>
    <xf borderId="0" fillId="5" fontId="7" numFmtId="49" xfId="0" applyAlignment="1" applyFont="1" applyNumberFormat="1">
      <alignment horizontal="center" shrinkToFit="0" vertical="center" wrapText="0"/>
    </xf>
    <xf borderId="2" fillId="5" fontId="7" numFmtId="0" xfId="0" applyAlignment="1" applyBorder="1" applyFont="1">
      <alignment readingOrder="0" shrinkToFit="0" vertical="center" wrapText="0"/>
    </xf>
    <xf borderId="2" fillId="5" fontId="7" numFmtId="0" xfId="0" applyAlignment="1" applyBorder="1" applyFont="1">
      <alignment readingOrder="0" shrinkToFit="0" vertical="center" wrapText="0"/>
    </xf>
    <xf borderId="2" fillId="5" fontId="7" numFmtId="3" xfId="0" applyAlignment="1" applyBorder="1" applyFont="1" applyNumberFormat="1">
      <alignment readingOrder="0" shrinkToFit="0" vertical="center" wrapText="0"/>
    </xf>
    <xf borderId="2" fillId="0" fontId="2" numFmtId="3" xfId="0" applyAlignment="1" applyBorder="1" applyFont="1" applyNumberFormat="1">
      <alignment readingOrder="0" shrinkToFit="0" vertical="center" wrapText="0"/>
    </xf>
    <xf borderId="2" fillId="5" fontId="7" numFmtId="0" xfId="0" applyAlignment="1" applyBorder="1" applyFont="1">
      <alignment shrinkToFit="0" vertical="center" wrapText="0"/>
    </xf>
    <xf borderId="2" fillId="2" fontId="5" numFmtId="164" xfId="0" applyAlignment="1" applyBorder="1" applyFont="1" applyNumberFormat="1">
      <alignment shrinkToFit="0" vertical="center" wrapText="0"/>
    </xf>
    <xf borderId="2" fillId="5" fontId="7" numFmtId="164" xfId="0" applyAlignment="1" applyBorder="1" applyFont="1" applyNumberFormat="1">
      <alignment horizontal="right" readingOrder="0" shrinkToFit="0" vertical="center" wrapText="0"/>
    </xf>
    <xf borderId="2" fillId="0" fontId="2" numFmtId="165" xfId="0" applyAlignment="1" applyBorder="1" applyFont="1" applyNumberFormat="1">
      <alignment horizontal="center" readingOrder="0" shrinkToFit="0" vertical="center" wrapText="0"/>
    </xf>
    <xf borderId="2" fillId="5" fontId="7" numFmtId="49" xfId="0" applyAlignment="1" applyBorder="1" applyFont="1" applyNumberFormat="1">
      <alignment horizontal="center" readingOrder="0" shrinkToFit="0" vertical="center" wrapText="0"/>
    </xf>
    <xf borderId="2" fillId="5" fontId="18" numFmtId="49" xfId="0" applyAlignment="1" applyBorder="1" applyFont="1" applyNumberFormat="1">
      <alignment readingOrder="0" shrinkToFit="0" vertical="center" wrapText="0"/>
    </xf>
    <xf borderId="0" fillId="0" fontId="2" numFmtId="3" xfId="0" applyAlignment="1" applyFont="1" applyNumberFormat="1">
      <alignment shrinkToFit="0" vertical="center" wrapText="0"/>
    </xf>
    <xf borderId="0" fillId="5" fontId="18" numFmtId="3" xfId="0" applyAlignment="1" applyFont="1" applyNumberFormat="1">
      <alignment horizontal="right" readingOrder="0" shrinkToFit="0" vertical="center" wrapText="0"/>
    </xf>
    <xf borderId="0" fillId="5" fontId="7" numFmtId="0" xfId="0" applyAlignment="1" applyFont="1">
      <alignment readingOrder="0" shrinkToFit="0" vertical="center" wrapText="0"/>
    </xf>
    <xf borderId="5" fillId="5" fontId="31" numFmtId="0" xfId="0" applyAlignment="1" applyBorder="1" applyFont="1">
      <alignment horizontal="center" shrinkToFit="0" vertical="center" wrapText="0"/>
    </xf>
    <xf borderId="0" fillId="5" fontId="8" numFmtId="165" xfId="0" applyAlignment="1" applyFont="1" applyNumberFormat="1">
      <alignment horizontal="center" readingOrder="0" shrinkToFit="0" vertical="center" wrapText="0"/>
    </xf>
    <xf borderId="2" fillId="5" fontId="5" numFmtId="0" xfId="0" applyAlignment="1" applyBorder="1" applyFont="1">
      <alignment readingOrder="0" shrinkToFit="0" vertical="center" wrapText="0"/>
    </xf>
    <xf borderId="2" fillId="5" fontId="7" numFmtId="49" xfId="0" applyAlignment="1" applyBorder="1" applyFont="1" applyNumberFormat="1">
      <alignment shrinkToFit="0" vertical="center" wrapText="0"/>
    </xf>
    <xf borderId="2" fillId="5" fontId="105" numFmtId="0" xfId="0" applyAlignment="1" applyBorder="1" applyFont="1">
      <alignment readingOrder="0" shrinkToFit="0" vertical="center" wrapText="0"/>
    </xf>
    <xf borderId="2" fillId="0" fontId="2" numFmtId="3" xfId="0" applyAlignment="1" applyBorder="1" applyFont="1" applyNumberFormat="1">
      <alignment readingOrder="0" shrinkToFit="0" vertical="center" wrapText="0"/>
    </xf>
    <xf borderId="2" fillId="5" fontId="18" numFmtId="3" xfId="0" applyAlignment="1" applyBorder="1" applyFont="1" applyNumberFormat="1">
      <alignment horizontal="right" readingOrder="0" shrinkToFit="0" vertical="center" wrapText="0"/>
    </xf>
    <xf borderId="2" fillId="5" fontId="7" numFmtId="164" xfId="0" applyAlignment="1" applyBorder="1" applyFont="1" applyNumberFormat="1">
      <alignment shrinkToFit="0" vertical="center" wrapText="0"/>
    </xf>
    <xf borderId="2" fillId="8" fontId="7" numFmtId="164" xfId="0" applyAlignment="1" applyBorder="1" applyFont="1" applyNumberFormat="1">
      <alignment horizontal="right" readingOrder="0" shrinkToFit="0" vertical="center" wrapText="0"/>
    </xf>
    <xf borderId="2" fillId="8" fontId="7" numFmtId="165" xfId="0" applyAlignment="1" applyBorder="1" applyFont="1" applyNumberFormat="1">
      <alignment horizontal="center" readingOrder="0" shrinkToFit="0" vertical="center" wrapText="0"/>
    </xf>
    <xf borderId="2" fillId="8" fontId="7" numFmtId="49" xfId="0" applyAlignment="1" applyBorder="1" applyFont="1" applyNumberFormat="1">
      <alignment horizontal="center" readingOrder="0" shrinkToFit="0" vertical="center" wrapText="0"/>
    </xf>
    <xf borderId="2" fillId="8" fontId="7" numFmtId="0" xfId="0" applyAlignment="1" applyBorder="1" applyFont="1">
      <alignment readingOrder="0" shrinkToFit="0" vertical="center" wrapText="0"/>
    </xf>
    <xf borderId="17" fillId="5" fontId="18" numFmtId="49" xfId="0" applyAlignment="1" applyBorder="1" applyFont="1" applyNumberFormat="1">
      <alignment readingOrder="0" shrinkToFit="0" vertical="center" wrapText="0"/>
    </xf>
    <xf borderId="0" fillId="5" fontId="7" numFmtId="165" xfId="0" applyAlignment="1" applyFont="1" applyNumberFormat="1">
      <alignment horizontal="center" readingOrder="0" shrinkToFit="0" vertical="center" wrapText="0"/>
    </xf>
    <xf borderId="0" fillId="2" fontId="8" numFmtId="165" xfId="0" applyAlignment="1" applyFont="1" applyNumberFormat="1">
      <alignment horizontal="center" readingOrder="0" shrinkToFit="0" vertical="center" wrapText="0"/>
    </xf>
    <xf borderId="0" fillId="2" fontId="8" numFmtId="164" xfId="0" applyAlignment="1" applyFont="1" applyNumberFormat="1">
      <alignment horizontal="center" shrinkToFit="0" vertical="center" wrapText="0"/>
    </xf>
    <xf borderId="0" fillId="5" fontId="106" numFmtId="0" xfId="0" applyAlignment="1" applyFont="1">
      <alignment readingOrder="0" shrinkToFit="0" vertical="center" wrapText="0"/>
    </xf>
    <xf borderId="0" fillId="5" fontId="107" numFmtId="0" xfId="0" applyAlignment="1" applyFont="1">
      <alignment readingOrder="0" shrinkToFit="0" vertical="center" wrapText="0"/>
    </xf>
    <xf borderId="0" fillId="5" fontId="108" numFmtId="0" xfId="0" applyAlignment="1" applyFont="1">
      <alignment readingOrder="0" shrinkToFit="0" vertical="center" wrapText="0"/>
    </xf>
    <xf borderId="0" fillId="5" fontId="7" numFmtId="49" xfId="0" applyAlignment="1" applyFont="1" applyNumberFormat="1">
      <alignment horizontal="left" readingOrder="0" shrinkToFit="0" vertical="center" wrapText="0"/>
    </xf>
    <xf borderId="12" fillId="2" fontId="31" numFmtId="0" xfId="0" applyAlignment="1" applyBorder="1" applyFont="1">
      <alignment horizontal="center" shrinkToFit="0" vertical="center" wrapText="0"/>
    </xf>
    <xf borderId="12" fillId="5" fontId="5" numFmtId="0" xfId="0" applyAlignment="1" applyBorder="1" applyFont="1">
      <alignment horizontal="center" shrinkToFit="0" vertical="center" wrapText="0"/>
    </xf>
    <xf borderId="0" fillId="2" fontId="8" numFmtId="164" xfId="0" applyAlignment="1" applyFont="1" applyNumberFormat="1">
      <alignment horizontal="center" readingOrder="0" shrinkToFit="0" vertical="center" wrapText="0"/>
    </xf>
    <xf borderId="0" fillId="5" fontId="7" numFmtId="0" xfId="0" applyAlignment="1" applyFont="1">
      <alignment vertical="bottom"/>
    </xf>
    <xf borderId="2" fillId="5" fontId="7" numFmtId="164" xfId="0" applyAlignment="1" applyBorder="1" applyFont="1" applyNumberFormat="1">
      <alignment horizontal="center" shrinkToFit="0" vertical="center" wrapText="0"/>
    </xf>
    <xf borderId="2" fillId="5" fontId="31" numFmtId="0" xfId="0" applyAlignment="1" applyBorder="1" applyFont="1">
      <alignment horizontal="center" shrinkToFit="0" vertical="center" wrapText="0"/>
    </xf>
    <xf borderId="2" fillId="5" fontId="44" numFmtId="3" xfId="0" applyAlignment="1" applyBorder="1" applyFont="1" applyNumberFormat="1">
      <alignment horizontal="right" shrinkToFit="0" vertical="center" wrapText="0"/>
    </xf>
    <xf borderId="2" fillId="5" fontId="8" numFmtId="49" xfId="0" applyAlignment="1" applyBorder="1" applyFont="1" applyNumberFormat="1">
      <alignment horizontal="center" readingOrder="0" shrinkToFit="0" vertical="center" wrapText="0"/>
    </xf>
    <xf borderId="2" fillId="5" fontId="8" numFmtId="164" xfId="0" applyAlignment="1" applyBorder="1" applyFont="1" applyNumberFormat="1">
      <alignment horizontal="center" shrinkToFit="0" vertical="center" wrapText="0"/>
    </xf>
    <xf borderId="2" fillId="5" fontId="44" numFmtId="49" xfId="0" applyAlignment="1" applyBorder="1" applyFont="1" applyNumberFormat="1">
      <alignment shrinkToFit="0" vertical="center" wrapText="0"/>
    </xf>
    <xf borderId="0" fillId="0" fontId="8" numFmtId="49" xfId="0" applyAlignment="1" applyFont="1" applyNumberFormat="1">
      <alignment horizontal="center" shrinkToFit="0" vertical="center" wrapText="0"/>
    </xf>
    <xf borderId="0" fillId="5" fontId="8" numFmtId="164" xfId="0" applyAlignment="1" applyFont="1" applyNumberFormat="1">
      <alignment horizontal="center" readingOrder="0" shrinkToFit="0" vertical="center" wrapText="0"/>
    </xf>
    <xf borderId="2" fillId="2" fontId="5" numFmtId="0" xfId="0" applyAlignment="1" applyBorder="1" applyFont="1">
      <alignment shrinkToFit="0" vertical="center" wrapText="0"/>
    </xf>
    <xf borderId="2" fillId="0" fontId="10" numFmtId="49" xfId="0" applyAlignment="1" applyBorder="1" applyFont="1" applyNumberFormat="1">
      <alignment readingOrder="0" shrinkToFit="0" vertical="center" wrapText="0"/>
    </xf>
    <xf borderId="2" fillId="5" fontId="7" numFmtId="3" xfId="0" applyAlignment="1" applyBorder="1" applyFont="1" applyNumberFormat="1">
      <alignment shrinkToFit="0" vertical="center" wrapText="0"/>
    </xf>
    <xf borderId="2" fillId="5" fontId="8" numFmtId="165" xfId="0" applyAlignment="1" applyBorder="1" applyFont="1" applyNumberFormat="1">
      <alignment horizontal="center" readingOrder="0" shrinkToFit="0" vertical="center" wrapText="0"/>
    </xf>
    <xf borderId="3" fillId="5" fontId="18" numFmtId="0" xfId="0" applyAlignment="1" applyBorder="1" applyFont="1">
      <alignment readingOrder="0" shrinkToFit="0" vertical="center" wrapText="0"/>
    </xf>
    <xf borderId="0" fillId="0" fontId="8" numFmtId="49" xfId="0" applyAlignment="1" applyFont="1" applyNumberFormat="1">
      <alignment horizontal="center" readingOrder="0" shrinkToFit="0" vertical="center" wrapText="0"/>
    </xf>
    <xf borderId="2" fillId="2" fontId="8" numFmtId="49" xfId="0" applyAlignment="1" applyBorder="1" applyFont="1" applyNumberFormat="1">
      <alignment horizontal="center" readingOrder="0" shrinkToFit="0" vertical="center" wrapText="0"/>
    </xf>
    <xf borderId="0" fillId="5" fontId="109" numFmtId="0" xfId="0" applyAlignment="1" applyFont="1">
      <alignment shrinkToFit="0" vertical="center" wrapText="0"/>
    </xf>
    <xf borderId="0" fillId="5" fontId="18" numFmtId="3" xfId="0" applyAlignment="1" applyFont="1" applyNumberFormat="1">
      <alignment horizontal="right" shrinkToFit="0" vertical="center" wrapText="0"/>
    </xf>
    <xf borderId="0" fillId="2" fontId="91" numFmtId="49" xfId="0" applyAlignment="1" applyFont="1" applyNumberFormat="1">
      <alignment horizontal="center" readingOrder="0" shrinkToFit="0" vertical="center" wrapText="0"/>
    </xf>
    <xf borderId="0" fillId="5" fontId="18" numFmtId="49" xfId="0" applyAlignment="1" applyFont="1" applyNumberFormat="1">
      <alignment shrinkToFit="0" vertical="center" wrapText="0"/>
    </xf>
    <xf borderId="0" fillId="5" fontId="18" numFmtId="0" xfId="0" applyAlignment="1" applyFont="1">
      <alignment readingOrder="0" shrinkToFit="0" vertical="center" wrapText="0"/>
    </xf>
    <xf borderId="0" fillId="2" fontId="45" numFmtId="49" xfId="0" applyAlignment="1" applyFont="1" applyNumberFormat="1">
      <alignment horizontal="center" readingOrder="0" shrinkToFit="0" vertical="center" wrapText="0"/>
    </xf>
    <xf borderId="1" fillId="9" fontId="2" numFmtId="0" xfId="0" applyAlignment="1" applyBorder="1" applyFont="1">
      <alignment readingOrder="0" shrinkToFit="0" vertical="center" wrapText="0"/>
    </xf>
    <xf borderId="2" fillId="9" fontId="0" numFmtId="0" xfId="0" applyAlignment="1" applyBorder="1" applyFont="1">
      <alignment readingOrder="0" shrinkToFit="0" vertical="center" wrapText="0"/>
    </xf>
    <xf borderId="2" fillId="9" fontId="2" numFmtId="3" xfId="0" applyAlignment="1" applyBorder="1" applyFont="1" applyNumberFormat="1">
      <alignment readingOrder="0" shrinkToFit="0" vertical="center" wrapText="0"/>
    </xf>
    <xf borderId="2" fillId="9" fontId="2" numFmtId="0" xfId="0" applyAlignment="1" applyBorder="1" applyFont="1">
      <alignment readingOrder="0" shrinkToFit="0" vertical="center" wrapText="0"/>
    </xf>
    <xf borderId="2" fillId="9" fontId="2" numFmtId="0" xfId="0" applyAlignment="1" applyBorder="1" applyFont="1">
      <alignment readingOrder="0" shrinkToFit="0" vertical="center" wrapText="0"/>
    </xf>
    <xf borderId="2" fillId="9" fontId="2" numFmtId="0" xfId="0" applyAlignment="1" applyBorder="1" applyFont="1">
      <alignment readingOrder="0" shrinkToFit="0" vertical="center" wrapText="0"/>
    </xf>
    <xf borderId="2" fillId="9" fontId="2" numFmtId="49" xfId="0" applyAlignment="1" applyBorder="1" applyFont="1" applyNumberFormat="1">
      <alignment horizontal="left" readingOrder="0" shrinkToFit="0" vertical="center" wrapText="0"/>
    </xf>
    <xf borderId="2" fillId="9" fontId="2" numFmtId="0" xfId="0" applyAlignment="1" applyBorder="1" applyFont="1">
      <alignment horizontal="center" readingOrder="0" shrinkToFit="0" vertical="center" wrapText="0"/>
    </xf>
    <xf borderId="2" fillId="2" fontId="0" numFmtId="0" xfId="0" applyAlignment="1" applyBorder="1" applyFont="1">
      <alignment readingOrder="0" shrinkToFit="0" vertical="center" wrapText="0"/>
    </xf>
    <xf borderId="18" fillId="8" fontId="2" numFmtId="164" xfId="0" applyAlignment="1" applyBorder="1" applyFont="1" applyNumberFormat="1">
      <alignment horizontal="right" readingOrder="0" shrinkToFit="0" vertical="center" wrapText="0"/>
    </xf>
    <xf borderId="18" fillId="8" fontId="2" numFmtId="165" xfId="0" applyAlignment="1" applyBorder="1" applyFont="1" applyNumberFormat="1">
      <alignment horizontal="center" readingOrder="0" shrinkToFit="0" vertical="center" wrapText="0"/>
    </xf>
    <xf borderId="18" fillId="8" fontId="2" numFmtId="49" xfId="0" applyAlignment="1" applyBorder="1" applyFont="1" applyNumberFormat="1">
      <alignment horizontal="center" readingOrder="0" shrinkToFit="0" vertical="center" wrapText="0"/>
    </xf>
    <xf borderId="18" fillId="8" fontId="2" numFmtId="0" xfId="0" applyAlignment="1" applyBorder="1" applyFont="1">
      <alignment readingOrder="0" shrinkToFit="0" vertical="center" wrapText="0"/>
    </xf>
    <xf borderId="2" fillId="9" fontId="2" numFmtId="49" xfId="0" applyAlignment="1" applyBorder="1" applyFont="1" applyNumberForma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2" fillId="9" fontId="2" numFmtId="49" xfId="0" applyAlignment="1" applyBorder="1" applyFont="1" applyNumberFormat="1">
      <alignment readingOrder="0" shrinkToFit="0" vertical="center" wrapText="0"/>
    </xf>
    <xf borderId="3" fillId="9" fontId="2" numFmtId="0" xfId="0" applyAlignment="1" applyBorder="1" applyFont="1">
      <alignment readingOrder="0" shrinkToFit="0" vertical="center" wrapText="0"/>
    </xf>
    <xf borderId="0" fillId="5" fontId="8" numFmtId="0" xfId="0" applyAlignment="1" applyFont="1">
      <alignment vertical="bottom"/>
    </xf>
    <xf borderId="0" fillId="0" fontId="45" numFmtId="49" xfId="0" applyAlignment="1" applyFont="1" applyNumberFormat="1">
      <alignment horizontal="center" readingOrder="0" shrinkToFit="0" vertical="center" wrapText="0"/>
    </xf>
    <xf borderId="0" fillId="5" fontId="8" numFmtId="0" xfId="0" applyAlignment="1" applyFont="1">
      <alignment horizontal="center" shrinkToFit="0" vertical="center" wrapText="0"/>
    </xf>
    <xf borderId="0" fillId="5" fontId="44" numFmtId="165" xfId="0" applyAlignment="1" applyFont="1" applyNumberFormat="1">
      <alignment horizontal="center" readingOrder="0" shrinkToFit="0" vertical="center" wrapText="0"/>
    </xf>
    <xf borderId="0" fillId="2" fontId="31" numFmtId="0" xfId="0" applyAlignment="1" applyFont="1">
      <alignment horizontal="left" readingOrder="0" shrinkToFit="0" vertical="center" wrapText="0"/>
    </xf>
    <xf borderId="2" fillId="5" fontId="110" numFmtId="0" xfId="0" applyAlignment="1" applyBorder="1" applyFont="1">
      <alignment readingOrder="0" shrinkToFit="0" vertical="center" wrapText="0"/>
    </xf>
    <xf borderId="2" fillId="5" fontId="7" numFmtId="49" xfId="0" applyAlignment="1" applyBorder="1" applyFont="1" applyNumberFormat="1">
      <alignment horizontal="center" shrinkToFit="0" vertical="center" wrapText="0"/>
    </xf>
    <xf borderId="0" fillId="0" fontId="14" numFmtId="0" xfId="0" applyAlignment="1" applyFont="1">
      <alignment readingOrder="0" shrinkToFit="0" vertical="center" wrapText="1"/>
    </xf>
    <xf borderId="2" fillId="5" fontId="111" numFmtId="0" xfId="0" applyAlignment="1" applyBorder="1" applyFont="1">
      <alignment shrinkToFit="0" vertical="center" wrapText="0"/>
    </xf>
    <xf borderId="2" fillId="5" fontId="69" numFmtId="0" xfId="0" applyAlignment="1" applyBorder="1" applyFont="1">
      <alignment shrinkToFit="0" vertical="center" wrapText="0"/>
    </xf>
    <xf borderId="2" fillId="5" fontId="44" numFmtId="0" xfId="0" applyAlignment="1" applyBorder="1" applyFont="1">
      <alignment horizontal="right" readingOrder="0" shrinkToFit="0" vertical="center" wrapText="0"/>
    </xf>
    <xf borderId="2" fillId="5" fontId="8" numFmtId="0" xfId="0" applyAlignment="1" applyBorder="1" applyFont="1">
      <alignment horizontal="center" shrinkToFit="0" vertical="center" wrapText="0"/>
    </xf>
    <xf borderId="2" fillId="5" fontId="44" numFmtId="165" xfId="0" applyAlignment="1" applyBorder="1" applyFont="1" applyNumberFormat="1">
      <alignment horizontal="center" shrinkToFit="0" vertical="center" wrapText="0"/>
    </xf>
    <xf borderId="2" fillId="5" fontId="8" numFmtId="164" xfId="0" applyAlignment="1" applyBorder="1" applyFont="1" applyNumberFormat="1">
      <alignment horizontal="center" readingOrder="0" shrinkToFit="0" vertical="center" wrapText="0"/>
    </xf>
    <xf borderId="3" fillId="5" fontId="44" numFmtId="0" xfId="0" applyAlignment="1" applyBorder="1" applyFont="1">
      <alignment readingOrder="0" shrinkToFit="0" vertical="center" wrapText="0"/>
    </xf>
    <xf borderId="2" fillId="2" fontId="8" numFmtId="49" xfId="0" applyAlignment="1" applyBorder="1" applyFont="1" applyNumberFormat="1">
      <alignment shrinkToFit="0" vertical="center" wrapText="0"/>
    </xf>
    <xf borderId="2" fillId="2" fontId="31" numFmtId="0" xfId="0" applyAlignment="1" applyBorder="1" applyFont="1">
      <alignment horizontal="center" shrinkToFit="0" vertical="center" wrapText="0"/>
    </xf>
    <xf borderId="2" fillId="2" fontId="69" numFmtId="0" xfId="0" applyAlignment="1" applyBorder="1" applyFont="1">
      <alignment readingOrder="0" shrinkToFit="0" vertical="center" wrapText="0"/>
    </xf>
    <xf borderId="2" fillId="2" fontId="44" numFmtId="3" xfId="0" applyAlignment="1" applyBorder="1" applyFont="1" applyNumberFormat="1">
      <alignment shrinkToFit="0" vertical="center" wrapText="0"/>
    </xf>
    <xf borderId="2" fillId="2" fontId="44" numFmtId="164" xfId="0" applyAlignment="1" applyBorder="1" applyFont="1" applyNumberFormat="1">
      <alignment horizontal="right" shrinkToFit="0" vertical="center" wrapText="0"/>
    </xf>
    <xf borderId="2" fillId="2" fontId="44" numFmtId="165" xfId="0" applyAlignment="1" applyBorder="1" applyFont="1" applyNumberFormat="1">
      <alignment horizontal="center" shrinkToFit="0" vertical="center" wrapText="0"/>
    </xf>
    <xf borderId="2" fillId="2" fontId="44" numFmtId="49" xfId="0" applyAlignment="1" applyBorder="1" applyFont="1" applyNumberFormat="1">
      <alignment horizontal="center" readingOrder="0" shrinkToFit="0" vertical="center" wrapText="0"/>
    </xf>
    <xf borderId="2" fillId="2" fontId="59" numFmtId="0" xfId="0" applyAlignment="1" applyBorder="1" applyFont="1">
      <alignment readingOrder="0" shrinkToFit="0" vertical="center" wrapText="0"/>
    </xf>
    <xf borderId="2" fillId="2" fontId="8" numFmtId="49" xfId="0" applyAlignment="1" applyBorder="1" applyFont="1" applyNumberFormat="1">
      <alignment horizontal="center" shrinkToFit="0" vertical="center" wrapText="0"/>
    </xf>
    <xf borderId="2" fillId="2" fontId="44" numFmtId="164" xfId="0" applyAlignment="1" applyBorder="1" applyFont="1" applyNumberFormat="1">
      <alignment horizontal="center" shrinkToFit="0" vertical="center" wrapText="0"/>
    </xf>
    <xf borderId="3" fillId="2" fontId="44" numFmtId="0" xfId="0" applyAlignment="1" applyBorder="1" applyFont="1">
      <alignment readingOrder="0" shrinkToFit="0" vertical="center" wrapText="0"/>
    </xf>
    <xf borderId="2" fillId="2" fontId="8" numFmtId="3" xfId="0" applyAlignment="1" applyBorder="1" applyFont="1" applyNumberFormat="1">
      <alignment readingOrder="0" shrinkToFit="0" vertical="center" wrapText="0"/>
    </xf>
    <xf borderId="2" fillId="2" fontId="8" numFmtId="0" xfId="0" applyAlignment="1" applyBorder="1" applyFont="1">
      <alignment horizontal="center" readingOrder="0" shrinkToFit="0" vertical="center" wrapText="0"/>
    </xf>
    <xf borderId="2" fillId="2" fontId="8" numFmtId="164" xfId="0" applyAlignment="1" applyBorder="1" applyFont="1" applyNumberFormat="1">
      <alignment horizontal="center" readingOrder="0" shrinkToFit="0" vertical="center" wrapText="0"/>
    </xf>
    <xf borderId="5" fillId="2" fontId="112" numFmtId="0" xfId="0" applyAlignment="1" applyBorder="1" applyFont="1">
      <alignment readingOrder="0" shrinkToFit="0" vertical="center" wrapText="0"/>
    </xf>
    <xf borderId="5" fillId="5" fontId="113" numFmtId="3" xfId="0" applyAlignment="1" applyBorder="1" applyFont="1" applyNumberFormat="1">
      <alignment readingOrder="0" shrinkToFit="0" vertical="center" wrapText="0"/>
    </xf>
    <xf borderId="5" fillId="2" fontId="44" numFmtId="3" xfId="0" applyAlignment="1" applyBorder="1" applyFont="1" applyNumberFormat="1">
      <alignment horizontal="right" readingOrder="0" shrinkToFit="0" vertical="center" wrapText="0"/>
    </xf>
    <xf borderId="5" fillId="2" fontId="8" numFmtId="164" xfId="0" applyAlignment="1" applyBorder="1" applyFont="1" applyNumberFormat="1">
      <alignment horizontal="right" readingOrder="0" shrinkToFit="0" vertical="center" wrapText="0"/>
    </xf>
    <xf borderId="5" fillId="2" fontId="8" numFmtId="164" xfId="0" applyAlignment="1" applyBorder="1" applyFont="1" applyNumberFormat="1">
      <alignment horizontal="center" shrinkToFit="0" vertical="center" wrapText="0"/>
    </xf>
    <xf borderId="0" fillId="2" fontId="8" numFmtId="0" xfId="0" applyAlignment="1" applyFont="1">
      <alignment vertical="bottom"/>
    </xf>
    <xf borderId="2" fillId="5" fontId="7" numFmtId="3" xfId="0" applyAlignment="1" applyBorder="1" applyFont="1" applyNumberFormat="1">
      <alignment readingOrder="0" shrinkToFit="0" vertical="center" wrapText="0"/>
    </xf>
    <xf borderId="5" fillId="5" fontId="8" numFmtId="49" xfId="0" applyAlignment="1" applyBorder="1" applyFont="1" applyNumberFormat="1">
      <alignment shrinkToFit="0" vertical="center" wrapText="0"/>
    </xf>
    <xf borderId="5" fillId="5" fontId="44" numFmtId="3" xfId="0" applyAlignment="1" applyBorder="1" applyFont="1" applyNumberFormat="1">
      <alignment horizontal="right" shrinkToFit="0" vertical="center" wrapText="0"/>
    </xf>
    <xf borderId="5" fillId="5" fontId="8" numFmtId="165" xfId="0" applyAlignment="1" applyBorder="1" applyFont="1" applyNumberFormat="1">
      <alignment horizontal="center" readingOrder="0" shrinkToFit="0" vertical="center" wrapText="0"/>
    </xf>
    <xf borderId="5" fillId="5" fontId="8" numFmtId="49" xfId="0" applyAlignment="1" applyBorder="1" applyFont="1" applyNumberFormat="1">
      <alignment horizontal="center" readingOrder="0" shrinkToFit="0" vertical="center" wrapText="0"/>
    </xf>
    <xf borderId="6" fillId="5" fontId="8" numFmtId="0" xfId="0" applyAlignment="1" applyBorder="1" applyFont="1">
      <alignment readingOrder="0" shrinkToFit="0" vertical="center" wrapText="0"/>
    </xf>
    <xf borderId="3" fillId="5" fontId="7" numFmtId="0" xfId="0" applyAlignment="1" applyBorder="1" applyFont="1">
      <alignment readingOrder="0" shrinkToFit="0" vertical="center" wrapText="0"/>
    </xf>
    <xf borderId="2" fillId="2" fontId="8" numFmtId="165" xfId="0" applyAlignment="1" applyBorder="1" applyFont="1" applyNumberFormat="1">
      <alignment horizontal="center" readingOrder="0" shrinkToFit="0" vertical="center" wrapText="0"/>
    </xf>
    <xf borderId="0" fillId="2" fontId="44" numFmtId="0" xfId="0" applyAlignment="1" applyFont="1">
      <alignment shrinkToFit="0" vertical="center" wrapText="0"/>
    </xf>
    <xf borderId="0" fillId="2" fontId="57" numFmtId="0" xfId="0" applyAlignment="1" applyFont="1">
      <alignment shrinkToFit="0" vertical="center" wrapText="0"/>
    </xf>
    <xf borderId="0" fillId="2" fontId="44" numFmtId="0" xfId="0" applyAlignment="1" applyFont="1">
      <alignment horizontal="right" shrinkToFit="0" vertical="center" wrapText="0"/>
    </xf>
    <xf borderId="0" fillId="2" fontId="31" numFmtId="165" xfId="0" applyAlignment="1" applyFont="1" applyNumberFormat="1">
      <alignment horizontal="center" readingOrder="0" shrinkToFit="0" vertical="center" wrapText="0"/>
    </xf>
    <xf borderId="0" fillId="2" fontId="59" numFmtId="0" xfId="0" applyAlignment="1" applyFont="1">
      <alignment readingOrder="0" shrinkToFit="0" vertical="center" wrapText="0"/>
    </xf>
    <xf borderId="0" fillId="2" fontId="44" numFmtId="49" xfId="0" applyAlignment="1" applyFont="1" applyNumberFormat="1">
      <alignment horizontal="center" shrinkToFit="0" vertical="center" wrapText="0"/>
    </xf>
    <xf borderId="0" fillId="5" fontId="57" numFmtId="0" xfId="0" applyAlignment="1" applyFont="1">
      <alignment shrinkToFit="0" vertical="center" wrapText="0"/>
    </xf>
    <xf borderId="0" fillId="5" fontId="31" numFmtId="165" xfId="0" applyAlignment="1" applyFont="1" applyNumberFormat="1">
      <alignment horizontal="center" shrinkToFit="0" vertical="center" wrapText="0"/>
    </xf>
    <xf borderId="5" fillId="5" fontId="44" numFmtId="0" xfId="0" applyAlignment="1" applyBorder="1" applyFont="1">
      <alignment horizontal="right" readingOrder="0" shrinkToFit="0" vertical="center" wrapText="0"/>
    </xf>
    <xf borderId="5" fillId="5" fontId="44" numFmtId="49" xfId="0" applyAlignment="1" applyBorder="1" applyFont="1" applyNumberFormat="1">
      <alignment readingOrder="0" shrinkToFit="0" vertical="center" wrapText="0"/>
    </xf>
    <xf borderId="5" fillId="5" fontId="8" numFmtId="3" xfId="0" applyAlignment="1" applyBorder="1" applyFont="1" applyNumberFormat="1">
      <alignment shrinkToFit="0" vertical="center" wrapText="0"/>
    </xf>
    <xf borderId="5" fillId="5" fontId="44" numFmtId="164" xfId="0" applyAlignment="1" applyBorder="1" applyFont="1" applyNumberFormat="1">
      <alignment horizontal="right" readingOrder="0" shrinkToFit="0" vertical="center" wrapText="0"/>
    </xf>
    <xf borderId="0" fillId="5" fontId="31" numFmtId="165" xfId="0" applyAlignment="1" applyFont="1" applyNumberFormat="1">
      <alignment horizontal="center" readingOrder="0" shrinkToFit="0" vertical="center" wrapText="0"/>
    </xf>
    <xf borderId="5" fillId="5" fontId="8" numFmtId="164" xfId="0" applyAlignment="1" applyBorder="1" applyFont="1" applyNumberFormat="1">
      <alignment horizontal="center" readingOrder="0" shrinkToFit="0" vertical="center" wrapText="0"/>
    </xf>
    <xf borderId="6" fillId="5" fontId="31" numFmtId="0" xfId="0" applyAlignment="1" applyBorder="1" applyFont="1">
      <alignment readingOrder="0" shrinkToFit="0" vertical="center" wrapText="0"/>
    </xf>
    <xf borderId="0" fillId="5" fontId="31" numFmtId="3" xfId="0" applyAlignment="1" applyFont="1" applyNumberFormat="1">
      <alignment shrinkToFit="0" vertical="center" wrapText="0"/>
    </xf>
    <xf borderId="2" fillId="5" fontId="44" numFmtId="165" xfId="0" applyAlignment="1" applyBorder="1" applyFont="1" applyNumberFormat="1">
      <alignment horizontal="center" readingOrder="0" shrinkToFit="0" vertical="center" wrapText="0"/>
    </xf>
    <xf borderId="2" fillId="5" fontId="114" numFmtId="0" xfId="0" applyAlignment="1" applyBorder="1" applyFont="1">
      <alignment readingOrder="0" shrinkToFit="0" vertical="center" wrapText="0"/>
    </xf>
    <xf borderId="2" fillId="5" fontId="44" numFmtId="49" xfId="0" applyAlignment="1" applyBorder="1" applyFont="1" applyNumberFormat="1">
      <alignment horizontal="left" shrinkToFit="0" vertical="center" wrapText="0"/>
    </xf>
    <xf borderId="0" fillId="5" fontId="114" numFmtId="0" xfId="0" applyAlignment="1" applyFont="1">
      <alignment readingOrder="0" shrinkToFit="0" vertical="center" wrapText="0"/>
    </xf>
    <xf borderId="5" fillId="5" fontId="7" numFmtId="49" xfId="0" applyAlignment="1" applyBorder="1" applyFont="1" applyNumberFormat="1">
      <alignment readingOrder="0" shrinkToFit="0" vertical="center" wrapText="0"/>
    </xf>
    <xf borderId="5" fillId="5" fontId="7" numFmtId="0" xfId="0" applyAlignment="1" applyBorder="1" applyFont="1">
      <alignment readingOrder="0" shrinkToFit="0" vertical="center" wrapText="0"/>
    </xf>
    <xf borderId="0" fillId="5" fontId="44" numFmtId="49" xfId="0" applyAlignment="1" applyFont="1" applyNumberFormat="1">
      <alignment horizontal="left" shrinkToFit="0" vertical="center" wrapText="0"/>
    </xf>
    <xf borderId="0" fillId="2" fontId="44" numFmtId="165" xfId="0" applyAlignment="1" applyFont="1" applyNumberFormat="1">
      <alignment horizontal="center" shrinkToFit="0" vertical="center" wrapText="0"/>
    </xf>
    <xf borderId="0" fillId="2" fontId="114" numFmtId="0" xfId="0" applyAlignment="1" applyFont="1">
      <alignment readingOrder="0" shrinkToFit="0" vertical="center" wrapText="0"/>
    </xf>
    <xf borderId="0" fillId="2" fontId="44" numFmtId="49" xfId="0" applyAlignment="1" applyFont="1" applyNumberFormat="1">
      <alignment horizontal="left" shrinkToFit="0" vertical="center" wrapText="0"/>
    </xf>
    <xf borderId="5" fillId="5" fontId="8" numFmtId="164" xfId="0" applyAlignment="1" applyBorder="1" applyFont="1" applyNumberFormat="1">
      <alignment readingOrder="0" shrinkToFit="0" vertical="center" wrapText="0"/>
    </xf>
    <xf borderId="5" fillId="5" fontId="8" numFmtId="165" xfId="0" applyAlignment="1" applyBorder="1" applyFont="1" applyNumberFormat="1">
      <alignment readingOrder="0" shrinkToFit="0" vertical="center" wrapText="0"/>
    </xf>
    <xf borderId="2" fillId="2" fontId="44" numFmtId="3" xfId="0" applyAlignment="1" applyBorder="1" applyFont="1" applyNumberFormat="1">
      <alignment readingOrder="0" shrinkToFit="0" vertical="center" wrapText="0"/>
    </xf>
    <xf borderId="2" fillId="0" fontId="115" numFmtId="3" xfId="0" applyAlignment="1" applyBorder="1" applyFont="1" applyNumberFormat="1">
      <alignment readingOrder="0" shrinkToFit="0" vertical="center" wrapText="0"/>
    </xf>
    <xf borderId="2" fillId="2" fontId="116" numFmtId="0" xfId="0" applyAlignment="1" applyBorder="1" applyFont="1">
      <alignment readingOrder="0" shrinkToFit="0" vertical="center" wrapText="0"/>
    </xf>
    <xf borderId="2" fillId="2" fontId="8" numFmtId="164" xfId="0" applyAlignment="1" applyBorder="1" applyFont="1" applyNumberFormat="1">
      <alignment readingOrder="0" shrinkToFit="0" vertical="center" wrapText="0"/>
    </xf>
    <xf borderId="0" fillId="10" fontId="114" numFmtId="0" xfId="0" applyAlignment="1" applyFill="1" applyFont="1">
      <alignment readingOrder="0" shrinkToFit="0" vertical="center" wrapText="0"/>
    </xf>
    <xf borderId="0" fillId="2" fontId="31" numFmtId="3" xfId="0" applyAlignment="1" applyFont="1" applyNumberFormat="1">
      <alignment readingOrder="0" shrinkToFit="0" vertical="center" wrapText="0"/>
    </xf>
    <xf borderId="0" fillId="2" fontId="44" numFmtId="165" xfId="0" applyAlignment="1" applyFont="1" applyNumberFormat="1">
      <alignment horizontal="center" readingOrder="0" shrinkToFit="0" vertical="center" wrapText="0"/>
    </xf>
    <xf borderId="0" fillId="2" fontId="44" numFmtId="164" xfId="0" applyAlignment="1" applyFont="1" applyNumberFormat="1">
      <alignment horizontal="center" readingOrder="0" shrinkToFit="0" vertical="center" wrapText="0"/>
    </xf>
    <xf borderId="5" fillId="2" fontId="114" numFmtId="0" xfId="0" applyAlignment="1" applyBorder="1" applyFont="1">
      <alignment readingOrder="0" shrinkToFit="0" vertical="center" wrapText="0"/>
    </xf>
    <xf borderId="5" fillId="2" fontId="8" numFmtId="164" xfId="0" applyAlignment="1" applyBorder="1" applyFont="1" applyNumberFormat="1">
      <alignment horizontal="center" readingOrder="0" shrinkToFit="0" vertical="center" wrapText="0"/>
    </xf>
    <xf borderId="2" fillId="2" fontId="57" numFmtId="0" xfId="0" applyAlignment="1" applyBorder="1" applyFont="1">
      <alignment readingOrder="0" shrinkToFit="0" vertical="center" wrapText="0"/>
    </xf>
    <xf borderId="2" fillId="2" fontId="44" numFmtId="0" xfId="0" applyAlignment="1" applyBorder="1" applyFont="1">
      <alignment horizontal="center" shrinkToFit="0" vertical="center" wrapText="0"/>
    </xf>
    <xf borderId="2" fillId="2" fontId="44" numFmtId="164" xfId="0" applyAlignment="1" applyBorder="1" applyFont="1" applyNumberFormat="1">
      <alignment horizontal="right" readingOrder="0" shrinkToFit="0" vertical="center" wrapText="0"/>
    </xf>
    <xf borderId="2" fillId="2" fontId="44" numFmtId="165" xfId="0" applyAlignment="1" applyBorder="1" applyFont="1" applyNumberFormat="1">
      <alignment horizontal="right" readingOrder="0" shrinkToFit="0" vertical="center" wrapText="0"/>
    </xf>
    <xf borderId="2" fillId="2" fontId="44" numFmtId="49" xfId="0" applyAlignment="1" applyBorder="1" applyFont="1" applyNumberFormat="1">
      <alignment horizontal="center" shrinkToFit="0" vertical="center" wrapText="0"/>
    </xf>
    <xf borderId="2" fillId="2" fontId="8" numFmtId="164" xfId="0" applyAlignment="1" applyBorder="1" applyFont="1" applyNumberFormat="1">
      <alignment horizontal="center" shrinkToFit="0" vertical="center" wrapText="0"/>
    </xf>
    <xf borderId="5" fillId="5" fontId="44" numFmtId="3" xfId="0" applyAlignment="1" applyBorder="1" applyFont="1" applyNumberFormat="1">
      <alignment horizontal="right" readingOrder="0" shrinkToFit="0" vertical="center" wrapText="0"/>
    </xf>
    <xf borderId="5" fillId="0" fontId="117" numFmtId="3" xfId="0" applyAlignment="1" applyBorder="1" applyFont="1" applyNumberFormat="1">
      <alignment readingOrder="0" shrinkToFit="0" vertical="center" wrapText="0"/>
    </xf>
    <xf borderId="0" fillId="2" fontId="44" numFmtId="164" xfId="0" applyAlignment="1" applyFont="1" applyNumberFormat="1">
      <alignment horizontal="center" shrinkToFit="0" vertical="center" wrapText="0"/>
    </xf>
    <xf borderId="2" fillId="2" fontId="44" numFmtId="165" xfId="0" applyAlignment="1" applyBorder="1" applyFont="1" applyNumberFormat="1">
      <alignment horizontal="center" readingOrder="0" shrinkToFit="0" vertical="center" wrapText="0"/>
    </xf>
    <xf borderId="2" fillId="2" fontId="80" numFmtId="0" xfId="0" applyAlignment="1" applyBorder="1" applyFont="1">
      <alignment readingOrder="0" shrinkToFit="0" vertical="center" wrapText="0"/>
    </xf>
    <xf borderId="2" fillId="5" fontId="44" numFmtId="0" xfId="0" applyAlignment="1" applyBorder="1" applyFont="1">
      <alignment shrinkToFit="0" vertical="center" wrapText="0"/>
    </xf>
    <xf borderId="2" fillId="5" fontId="57" numFmtId="0" xfId="0" applyAlignment="1" applyBorder="1" applyFont="1">
      <alignment shrinkToFit="0" vertical="center" wrapText="0"/>
    </xf>
    <xf borderId="2" fillId="5" fontId="44" numFmtId="164" xfId="0" applyAlignment="1" applyBorder="1" applyFont="1" applyNumberFormat="1">
      <alignment horizontal="right" shrinkToFit="0" vertical="center" wrapText="0"/>
    </xf>
    <xf borderId="2" fillId="5" fontId="44" numFmtId="49" xfId="0" applyAlignment="1" applyBorder="1" applyFont="1" applyNumberFormat="1">
      <alignment horizontal="center" shrinkToFit="0" vertical="center" wrapText="0"/>
    </xf>
    <xf borderId="4" fillId="5" fontId="5" numFmtId="0" xfId="0" applyAlignment="1" applyBorder="1" applyFont="1">
      <alignment readingOrder="0" shrinkToFit="0" vertical="center" wrapText="0"/>
    </xf>
    <xf borderId="5" fillId="5" fontId="5" numFmtId="0" xfId="0" applyAlignment="1" applyBorder="1" applyFont="1">
      <alignment readingOrder="0" shrinkToFit="0" vertical="center" wrapText="0"/>
    </xf>
    <xf borderId="5" fillId="5" fontId="5" numFmtId="3" xfId="0" applyAlignment="1" applyBorder="1" applyFont="1" applyNumberFormat="1">
      <alignment horizontal="right" readingOrder="0" shrinkToFit="0" vertical="center" wrapText="0"/>
    </xf>
    <xf borderId="5" fillId="5" fontId="7" numFmtId="49" xfId="0" applyAlignment="1" applyBorder="1" applyFont="1" applyNumberFormat="1">
      <alignment shrinkToFit="0" vertical="center" wrapText="0"/>
    </xf>
    <xf borderId="5" fillId="5" fontId="118" numFmtId="0" xfId="0" applyAlignment="1" applyBorder="1" applyFont="1">
      <alignment readingOrder="0" shrinkToFit="0" vertical="center" wrapText="0"/>
    </xf>
    <xf borderId="5" fillId="5" fontId="7" numFmtId="0" xfId="0" applyAlignment="1" applyBorder="1" applyFont="1">
      <alignment readingOrder="0" shrinkToFit="0" vertical="center" wrapText="0"/>
    </xf>
    <xf borderId="5" fillId="5" fontId="7" numFmtId="3" xfId="0" applyAlignment="1" applyBorder="1" applyFont="1" applyNumberFormat="1">
      <alignment readingOrder="0" shrinkToFit="0" vertical="center" wrapText="0"/>
    </xf>
    <xf borderId="5" fillId="5" fontId="7" numFmtId="3" xfId="0" applyAlignment="1" applyBorder="1" applyFont="1" applyNumberFormat="1">
      <alignment shrinkToFit="0" vertical="center" wrapText="0"/>
    </xf>
    <xf borderId="5" fillId="5" fontId="18" numFmtId="3" xfId="0" applyAlignment="1" applyBorder="1" applyFont="1" applyNumberFormat="1">
      <alignment horizontal="right" readingOrder="0" shrinkToFit="0" vertical="center" wrapText="0"/>
    </xf>
    <xf borderId="5" fillId="5" fontId="7" numFmtId="0" xfId="0" applyAlignment="1" applyBorder="1" applyFont="1">
      <alignment horizontal="center" shrinkToFit="0" vertical="center" wrapText="0"/>
    </xf>
    <xf borderId="5" fillId="5" fontId="7" numFmtId="0" xfId="0" applyAlignment="1" applyBorder="1" applyFont="1">
      <alignment shrinkToFit="0" vertical="center" wrapText="0"/>
    </xf>
    <xf borderId="5" fillId="5" fontId="7" numFmtId="164" xfId="0" applyAlignment="1" applyBorder="1" applyFont="1" applyNumberFormat="1">
      <alignment shrinkToFit="0" vertical="center" wrapText="0"/>
    </xf>
    <xf borderId="5" fillId="5" fontId="7" numFmtId="164" xfId="0" applyAlignment="1" applyBorder="1" applyFont="1" applyNumberFormat="1">
      <alignment horizontal="right" readingOrder="0" shrinkToFit="0" vertical="center" wrapText="0"/>
    </xf>
    <xf borderId="5" fillId="5" fontId="7" numFmtId="165" xfId="0" applyAlignment="1" applyBorder="1" applyFont="1" applyNumberFormat="1">
      <alignment horizontal="center" readingOrder="0" shrinkToFit="0" vertical="center" wrapText="0"/>
    </xf>
    <xf borderId="5" fillId="5" fontId="7" numFmtId="49" xfId="0" applyAlignment="1" applyBorder="1" applyFont="1" applyNumberFormat="1">
      <alignment horizontal="center" readingOrder="0" shrinkToFit="0" vertical="center" wrapText="0"/>
    </xf>
    <xf borderId="5" fillId="5" fontId="7" numFmtId="164" xfId="0" applyAlignment="1" applyBorder="1" applyFont="1" applyNumberFormat="1">
      <alignment horizontal="center" shrinkToFit="0" vertical="center" wrapText="0"/>
    </xf>
    <xf borderId="5" fillId="5" fontId="18" numFmtId="49" xfId="0" applyAlignment="1" applyBorder="1" applyFont="1" applyNumberFormat="1">
      <alignment readingOrder="0" shrinkToFit="0" vertical="center" wrapText="0"/>
    </xf>
    <xf borderId="6" fillId="5" fontId="7" numFmtId="0" xfId="0" applyAlignment="1" applyBorder="1" applyFont="1">
      <alignment readingOrder="0" shrinkToFit="0" vertical="center" wrapText="0"/>
    </xf>
    <xf borderId="5" fillId="5" fontId="8" numFmtId="49" xfId="0" applyAlignment="1" applyBorder="1" applyFont="1" applyNumberFormat="1">
      <alignment horizontal="center" shrinkToFit="0" vertical="center" wrapText="0"/>
    </xf>
    <xf borderId="0" fillId="5" fontId="44" numFmtId="0" xfId="0" applyAlignment="1" applyFont="1">
      <alignment shrinkToFit="0" vertical="center" wrapText="0"/>
    </xf>
    <xf borderId="0" fillId="5" fontId="69" numFmtId="0" xfId="0" applyAlignment="1" applyFont="1">
      <alignment shrinkToFit="0" vertical="center" wrapText="0"/>
    </xf>
    <xf borderId="0" fillId="5" fontId="44" numFmtId="0" xfId="0" applyAlignment="1" applyFont="1">
      <alignment horizontal="right" shrinkToFit="0" vertical="center" wrapText="0"/>
    </xf>
    <xf borderId="0" fillId="5" fontId="44" numFmtId="165" xfId="0" applyAlignment="1" applyFont="1" applyNumberFormat="1">
      <alignment horizontal="center" shrinkToFit="0" vertical="center" wrapText="0"/>
    </xf>
    <xf borderId="0" fillId="5" fontId="80" numFmtId="0" xfId="0" applyAlignment="1" applyFont="1">
      <alignment readingOrder="0" shrinkToFit="0" vertical="center" wrapText="0"/>
    </xf>
    <xf borderId="0" fillId="2" fontId="44" numFmtId="3" xfId="0" applyAlignment="1" applyFont="1" applyNumberFormat="1">
      <alignment readingOrder="0" shrinkToFit="0" vertical="center" wrapText="0"/>
    </xf>
    <xf borderId="5" fillId="0" fontId="119" numFmtId="0" xfId="0" applyAlignment="1" applyBorder="1" applyFont="1">
      <alignment readingOrder="0" shrinkToFit="0" vertical="center" wrapText="0"/>
    </xf>
    <xf borderId="5" fillId="0" fontId="2" numFmtId="0" xfId="0" applyAlignment="1" applyBorder="1" applyFont="1">
      <alignment horizontal="center" readingOrder="0" shrinkToFit="0" vertical="center" wrapText="0"/>
    </xf>
    <xf borderId="5" fillId="2" fontId="0" numFmtId="0" xfId="0" applyAlignment="1" applyBorder="1" applyFont="1">
      <alignment readingOrder="0" shrinkToFit="0" vertical="center" wrapText="0"/>
    </xf>
    <xf borderId="5" fillId="8" fontId="2"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5" fillId="0" fontId="120" numFmtId="0" xfId="0" applyAlignment="1" applyBorder="1" applyFont="1">
      <alignment readingOrder="0" shrinkToFit="0" vertical="center" wrapText="0"/>
    </xf>
    <xf borderId="5" fillId="0" fontId="10" numFmtId="49" xfId="0" applyAlignment="1" applyBorder="1" applyFont="1" applyNumberFormat="1">
      <alignment readingOrder="0" shrinkToFit="0" vertical="center" wrapText="0"/>
    </xf>
    <xf borderId="5" fillId="8" fontId="2" numFmtId="0" xfId="0" applyAlignment="1" applyBorder="1" applyFont="1">
      <alignment readingOrder="0" shrinkToFit="0" vertical="center" wrapText="0"/>
    </xf>
    <xf borderId="0" fillId="8" fontId="7" numFmtId="0" xfId="0" applyAlignment="1" applyFont="1">
      <alignment readingOrder="0" shrinkToFit="0" vertical="center" wrapText="0"/>
    </xf>
    <xf borderId="0" fillId="5" fontId="7" numFmtId="0" xfId="0" applyAlignment="1" applyFont="1">
      <alignment readingOrder="0" shrinkToFit="0" vertical="center" wrapText="0"/>
    </xf>
    <xf borderId="0" fillId="5" fontId="8" numFmtId="165" xfId="0" applyAlignment="1" applyFont="1" applyNumberFormat="1">
      <alignment horizontal="center" shrinkToFit="0" vertical="center" wrapText="0"/>
    </xf>
    <xf borderId="0" fillId="5" fontId="31" numFmtId="0" xfId="0" applyAlignment="1" applyFont="1">
      <alignment readingOrder="0" shrinkToFit="0" vertical="center" wrapText="0"/>
    </xf>
    <xf borderId="0" fillId="5" fontId="33" numFmtId="0" xfId="0" applyAlignment="1" applyFont="1">
      <alignment readingOrder="0" shrinkToFit="0" vertical="center" wrapText="0"/>
    </xf>
    <xf borderId="0" fillId="8" fontId="12" numFmtId="0" xfId="0" applyAlignment="1" applyFont="1">
      <alignment readingOrder="0" shrinkToFit="0" vertical="center" wrapText="0"/>
    </xf>
    <xf borderId="5" fillId="5" fontId="7" numFmtId="0" xfId="0" applyAlignment="1" applyBorder="1" applyFont="1">
      <alignment shrinkToFit="0" vertical="center" wrapText="0"/>
    </xf>
    <xf borderId="5" fillId="5" fontId="7" numFmtId="164" xfId="0" applyAlignment="1" applyBorder="1" applyFont="1" applyNumberFormat="1">
      <alignment horizontal="right" shrinkToFit="0" vertical="center" wrapText="0"/>
    </xf>
    <xf borderId="5" fillId="5" fontId="7" numFmtId="165" xfId="0" applyAlignment="1" applyBorder="1" applyFont="1" applyNumberFormat="1">
      <alignment horizontal="center" shrinkToFit="0" vertical="center" wrapText="0"/>
    </xf>
    <xf borderId="5" fillId="5" fontId="7" numFmtId="49" xfId="0" applyAlignment="1" applyBorder="1" applyFont="1" applyNumberFormat="1">
      <alignment horizontal="center" shrinkToFit="0" vertical="center" wrapText="0"/>
    </xf>
    <xf borderId="6" fillId="5" fontId="7" numFmtId="0" xfId="0" applyAlignment="1" applyBorder="1" applyFont="1">
      <alignment shrinkToFit="0" vertical="center" wrapText="0"/>
    </xf>
    <xf borderId="0" fillId="8" fontId="7" numFmtId="164" xfId="0" applyAlignment="1" applyFont="1" applyNumberFormat="1">
      <alignment horizontal="right" shrinkToFit="0" vertical="center" wrapText="0"/>
    </xf>
    <xf borderId="0" fillId="8" fontId="7" numFmtId="165" xfId="0" applyAlignment="1" applyFont="1" applyNumberFormat="1">
      <alignment horizontal="center" shrinkToFit="0" vertical="center" wrapText="0"/>
    </xf>
    <xf borderId="0" fillId="8" fontId="7" numFmtId="0" xfId="0" applyAlignment="1" applyFont="1">
      <alignment shrinkToFit="0" vertical="center" wrapText="0"/>
    </xf>
    <xf borderId="0" fillId="8" fontId="2" numFmtId="0" xfId="0" applyAlignment="1" applyFont="1">
      <alignment horizontal="right" readingOrder="0" shrinkToFit="0" vertical="center" wrapText="0"/>
    </xf>
    <xf borderId="0" fillId="8" fontId="26" numFmtId="0" xfId="0" applyAlignment="1" applyFont="1">
      <alignment readingOrder="0" shrinkToFit="0" vertical="center" wrapText="0"/>
    </xf>
    <xf borderId="2" fillId="5" fontId="44" numFmtId="0" xfId="0" applyAlignment="1" applyBorder="1" applyFont="1">
      <alignment readingOrder="0" shrinkToFit="0" vertical="center" wrapText="0"/>
    </xf>
    <xf borderId="2" fillId="5" fontId="69" numFmtId="0" xfId="0" applyAlignment="1" applyBorder="1" applyFont="1">
      <alignment shrinkToFit="0" vertical="center" wrapText="0"/>
    </xf>
    <xf borderId="0" fillId="5" fontId="44" numFmtId="0" xfId="0" applyAlignment="1" applyFont="1">
      <alignment shrinkToFit="0" vertical="center" wrapText="0"/>
    </xf>
    <xf borderId="3" fillId="5" fontId="44" numFmtId="0" xfId="0" applyAlignment="1" applyBorder="1" applyFont="1">
      <alignment shrinkToFit="0" vertical="center" wrapText="0"/>
    </xf>
    <xf borderId="0" fillId="2" fontId="8" numFmtId="0" xfId="0" applyAlignment="1" applyFont="1">
      <alignment shrinkToFit="0" vertical="center" wrapText="0"/>
    </xf>
    <xf borderId="0" fillId="2" fontId="8" numFmtId="164" xfId="0" applyAlignment="1" applyFont="1" applyNumberFormat="1">
      <alignment horizontal="right" shrinkToFit="0" vertical="center" wrapText="0"/>
    </xf>
    <xf borderId="0" fillId="2" fontId="8" numFmtId="165" xfId="0" applyAlignment="1" applyFont="1" applyNumberFormat="1">
      <alignment shrinkToFit="0" vertical="center" wrapText="0"/>
    </xf>
    <xf borderId="0" fillId="2" fontId="44" numFmtId="0" xfId="0" applyAlignment="1" applyFont="1">
      <alignment readingOrder="0" shrinkToFit="0" vertical="center" wrapText="0"/>
    </xf>
    <xf borderId="0" fillId="2" fontId="69" numFmtId="0" xfId="0" applyAlignment="1" applyFont="1">
      <alignment readingOrder="0" shrinkToFit="0" vertical="center" wrapText="0"/>
    </xf>
    <xf borderId="0" fillId="2" fontId="44" numFmtId="164" xfId="0" applyAlignment="1" applyFont="1" applyNumberFormat="1">
      <alignment horizontal="right" shrinkToFit="0" vertical="center" wrapText="0"/>
    </xf>
    <xf borderId="0" fillId="2" fontId="59" numFmtId="0" xfId="0" applyAlignment="1" applyFont="1">
      <alignment readingOrder="0" shrinkToFit="0" vertical="center" wrapText="0"/>
    </xf>
    <xf borderId="5" fillId="2" fontId="8" numFmtId="0" xfId="0" applyAlignment="1" applyBorder="1" applyFont="1">
      <alignment readingOrder="0" shrinkToFit="0" vertical="center" wrapText="0"/>
    </xf>
    <xf borderId="5" fillId="0" fontId="2" numFmtId="3" xfId="0" applyAlignment="1" applyBorder="1" applyFont="1" applyNumberFormat="1">
      <alignment readingOrder="0" shrinkToFit="0" vertical="center" wrapText="0"/>
    </xf>
    <xf borderId="5" fillId="5" fontId="8" numFmtId="0" xfId="0" applyAlignment="1" applyBorder="1" applyFont="1">
      <alignment shrinkToFit="0" vertical="center" wrapText="0"/>
    </xf>
    <xf borderId="5" fillId="5" fontId="8" numFmtId="0" xfId="0" applyAlignment="1" applyBorder="1" applyFont="1">
      <alignment shrinkToFit="0" vertical="center" wrapText="0"/>
    </xf>
    <xf borderId="5" fillId="5" fontId="8" numFmtId="165" xfId="0" applyAlignment="1" applyBorder="1" applyFont="1" applyNumberFormat="1">
      <alignment shrinkToFit="0" vertical="center" wrapText="0"/>
    </xf>
    <xf borderId="6" fillId="5" fontId="8" numFmtId="0" xfId="0" applyAlignment="1" applyBorder="1" applyFont="1">
      <alignment shrinkToFit="0" vertical="center" wrapText="0"/>
    </xf>
    <xf borderId="0" fillId="0" fontId="121" numFmtId="0" xfId="0" applyAlignment="1" applyFont="1">
      <alignment readingOrder="0"/>
    </xf>
    <xf borderId="0" fillId="5" fontId="5" numFmtId="0" xfId="0" applyAlignment="1" applyFont="1">
      <alignment readingOrder="0" shrinkToFit="0" vertical="center" wrapText="0"/>
    </xf>
    <xf borderId="0" fillId="0" fontId="2" numFmtId="0" xfId="0" applyAlignment="1" applyFont="1">
      <alignment readingOrder="0"/>
    </xf>
    <xf borderId="5" fillId="0" fontId="122" numFmtId="0" xfId="0" applyAlignment="1" applyBorder="1" applyFont="1">
      <alignment horizontal="left" readingOrder="0" shrinkToFit="0" vertical="center" wrapText="0"/>
    </xf>
    <xf borderId="0" fillId="0" fontId="123" numFmtId="0" xfId="0" applyAlignment="1" applyFont="1">
      <alignment readingOrder="0" vertical="center"/>
    </xf>
    <xf borderId="0" fillId="0" fontId="14" numFmtId="0" xfId="0" applyAlignment="1" applyFont="1">
      <alignment readingOrder="0"/>
    </xf>
    <xf borderId="0" fillId="0" fontId="1" numFmtId="0" xfId="0" applyAlignment="1" applyFont="1">
      <alignment readingOrder="0" shrinkToFit="0" wrapText="1"/>
    </xf>
    <xf borderId="0" fillId="0" fontId="7" numFmtId="0" xfId="0" applyAlignment="1" applyFont="1">
      <alignment vertical="center"/>
    </xf>
    <xf borderId="0" fillId="2" fontId="5" numFmtId="0" xfId="0" applyAlignment="1" applyFont="1">
      <alignment readingOrder="0" shrinkToFit="0" vertical="center" wrapText="0"/>
    </xf>
    <xf borderId="0" fillId="0" fontId="124" numFmtId="0" xfId="0" applyAlignment="1" applyFont="1">
      <alignment readingOrder="0"/>
    </xf>
    <xf borderId="0" fillId="0" fontId="7" numFmtId="0" xfId="0" applyAlignment="1" applyFont="1">
      <alignment readingOrder="0" vertical="center"/>
    </xf>
    <xf borderId="2" fillId="0" fontId="2" numFmtId="0" xfId="0" applyAlignment="1" applyBorder="1" applyFont="1">
      <alignment readingOrder="0"/>
    </xf>
    <xf borderId="0" fillId="0" fontId="124" numFmtId="0" xfId="0" applyAlignment="1" applyFont="1">
      <alignment readingOrder="0"/>
    </xf>
    <xf borderId="0" fillId="0" fontId="2" numFmtId="0" xfId="0" applyAlignment="1" applyFont="1">
      <alignment readingOrder="0" vertical="center"/>
    </xf>
    <xf borderId="0" fillId="0" fontId="31" numFmtId="0" xfId="0" applyAlignment="1" applyFont="1">
      <alignment readingOrder="0" shrinkToFit="0" vertical="center" wrapText="0"/>
    </xf>
    <xf borderId="0" fillId="0" fontId="31" numFmtId="3" xfId="0" applyAlignment="1" applyFont="1" applyNumberFormat="1">
      <alignment horizontal="right" readingOrder="0" shrinkToFit="0" vertical="center" wrapText="0"/>
    </xf>
    <xf borderId="0" fillId="0" fontId="8" numFmtId="49" xfId="0" applyAlignment="1" applyFont="1" applyNumberFormat="1">
      <alignment readingOrder="0" shrinkToFit="0" vertical="center" wrapText="0"/>
    </xf>
    <xf borderId="0" fillId="0" fontId="125" numFmtId="0" xfId="0" applyAlignment="1" applyFont="1">
      <alignment readingOrder="0" shrinkToFit="0" vertical="center" wrapText="0"/>
    </xf>
    <xf borderId="0" fillId="0" fontId="8" numFmtId="0" xfId="0" applyAlignment="1" applyFont="1">
      <alignment readingOrder="0" shrinkToFit="0" vertical="center" wrapText="0"/>
    </xf>
    <xf borderId="0" fillId="0" fontId="31" numFmtId="0" xfId="0" applyAlignment="1" applyFont="1">
      <alignment horizontal="center" shrinkToFit="0" vertical="center" wrapText="0"/>
    </xf>
    <xf borderId="0" fillId="0" fontId="8" numFmtId="0" xfId="0" applyAlignment="1" applyFont="1">
      <alignment readingOrder="0" shrinkToFit="0" vertical="center" wrapText="0"/>
    </xf>
    <xf borderId="0" fillId="0" fontId="8" numFmtId="3" xfId="0" applyAlignment="1" applyFont="1" applyNumberFormat="1">
      <alignment readingOrder="0" shrinkToFit="0" vertical="center" wrapText="0"/>
    </xf>
    <xf borderId="0" fillId="0" fontId="8" numFmtId="0" xfId="0" applyAlignment="1" applyFont="1">
      <alignment horizontal="center" shrinkToFit="0" vertical="center" wrapText="0"/>
    </xf>
    <xf borderId="0" fillId="0" fontId="8" numFmtId="0" xfId="0" applyAlignment="1" applyFont="1">
      <alignment shrinkToFit="0" vertical="center" wrapText="0"/>
    </xf>
    <xf borderId="0" fillId="0" fontId="31" numFmtId="164" xfId="0" applyAlignment="1" applyFont="1" applyNumberFormat="1">
      <alignment shrinkToFit="0" vertical="center" wrapText="0"/>
    </xf>
    <xf borderId="0" fillId="0" fontId="8" numFmtId="164" xfId="0" applyAlignment="1" applyFont="1" applyNumberFormat="1">
      <alignment horizontal="right" readingOrder="0" shrinkToFit="0" vertical="center" wrapText="0"/>
    </xf>
    <xf borderId="0" fillId="0" fontId="8" numFmtId="164" xfId="0" applyAlignment="1" applyFont="1" applyNumberFormat="1">
      <alignment horizontal="center" shrinkToFit="0" vertical="center" wrapText="0"/>
    </xf>
    <xf borderId="0" fillId="0" fontId="44" numFmtId="49" xfId="0" applyAlignment="1" applyFont="1" applyNumberFormat="1">
      <alignment readingOrder="0" shrinkToFit="0" vertical="center" wrapText="0"/>
    </xf>
    <xf borderId="4" fillId="0" fontId="31" numFmtId="0" xfId="0" applyAlignment="1" applyBorder="1" applyFont="1">
      <alignment readingOrder="0" shrinkToFit="0" vertical="center" wrapText="0"/>
    </xf>
    <xf borderId="5" fillId="0" fontId="31" numFmtId="0" xfId="0" applyAlignment="1" applyBorder="1" applyFont="1">
      <alignment readingOrder="0" shrinkToFit="0" vertical="center" wrapText="0"/>
    </xf>
    <xf borderId="5" fillId="0" fontId="31" numFmtId="3" xfId="0" applyAlignment="1" applyBorder="1" applyFont="1" applyNumberFormat="1">
      <alignment horizontal="right" readingOrder="0" shrinkToFit="0" vertical="center" wrapText="0"/>
    </xf>
    <xf borderId="5" fillId="0" fontId="8" numFmtId="0" xfId="0" applyAlignment="1" applyBorder="1" applyFont="1">
      <alignment readingOrder="0" shrinkToFit="0" vertical="center" wrapText="0"/>
    </xf>
    <xf borderId="5" fillId="0" fontId="8" numFmtId="0" xfId="0" applyAlignment="1" applyBorder="1" applyFont="1">
      <alignment readingOrder="0" shrinkToFit="0" vertical="center" wrapText="0"/>
    </xf>
    <xf borderId="5" fillId="0" fontId="8" numFmtId="0" xfId="0" applyAlignment="1" applyBorder="1" applyFont="1">
      <alignment readingOrder="0" shrinkToFit="0" vertical="center" wrapText="0"/>
    </xf>
    <xf borderId="5" fillId="0" fontId="8" numFmtId="49" xfId="0" applyAlignment="1" applyBorder="1" applyFont="1" applyNumberFormat="1">
      <alignment readingOrder="0" shrinkToFit="0" vertical="center" wrapText="0"/>
    </xf>
    <xf borderId="5" fillId="0" fontId="8" numFmtId="3" xfId="0" applyAlignment="1" applyBorder="1" applyFont="1" applyNumberFormat="1">
      <alignment readingOrder="0" shrinkToFit="0" vertical="center" wrapText="0"/>
    </xf>
    <xf borderId="5" fillId="0" fontId="8" numFmtId="0" xfId="0" applyAlignment="1" applyBorder="1" applyFont="1">
      <alignment horizontal="center" shrinkToFit="0" vertical="center" wrapText="0"/>
    </xf>
    <xf borderId="5" fillId="0" fontId="8" numFmtId="0" xfId="0" applyAlignment="1" applyBorder="1" applyFont="1">
      <alignment shrinkToFit="0" vertical="center" wrapText="0"/>
    </xf>
    <xf borderId="5" fillId="0" fontId="31" numFmtId="164" xfId="0" applyAlignment="1" applyBorder="1" applyFont="1" applyNumberFormat="1">
      <alignment shrinkToFit="0" vertical="center" wrapText="0"/>
    </xf>
    <xf borderId="5" fillId="0" fontId="8" numFmtId="164" xfId="0" applyAlignment="1" applyBorder="1" applyFont="1" applyNumberFormat="1">
      <alignment horizontal="right" readingOrder="0" shrinkToFit="0" vertical="center" wrapText="0"/>
    </xf>
    <xf borderId="5" fillId="0" fontId="8" numFmtId="164" xfId="0" applyAlignment="1" applyBorder="1" applyFont="1" applyNumberFormat="1">
      <alignment horizontal="center" shrinkToFit="0" vertical="center" wrapText="0"/>
    </xf>
    <xf borderId="6" fillId="0" fontId="44" numFmtId="49" xfId="0" applyAlignment="1" applyBorder="1" applyFont="1" applyNumberFormat="1">
      <alignment readingOrder="0" shrinkToFit="0" vertical="center" wrapText="0"/>
    </xf>
    <xf borderId="0" fillId="0" fontId="8" numFmtId="0" xfId="0" applyAlignment="1" applyFont="1">
      <alignment readingOrder="0" shrinkToFit="0" vertical="center" wrapText="0"/>
    </xf>
    <xf borderId="0" fillId="0" fontId="0" numFmtId="0" xfId="0" applyAlignment="1" applyFont="1">
      <alignment readingOrder="0" shrinkToFit="0" vertical="center" wrapText="0"/>
    </xf>
    <xf borderId="0" fillId="0" fontId="2" numFmtId="164" xfId="0" applyAlignment="1" applyFont="1" applyNumberFormat="1">
      <alignment horizontal="right" readingOrder="0" shrinkToFit="0" vertical="center" wrapText="0"/>
    </xf>
    <xf borderId="0" fillId="0" fontId="2" numFmtId="165" xfId="0" applyAlignment="1" applyFont="1" applyNumberFormat="1">
      <alignment horizontal="center" readingOrder="0" shrinkToFit="0" vertical="center" wrapText="0"/>
    </xf>
    <xf borderId="0" fillId="0" fontId="7" numFmtId="0" xfId="0" applyAlignment="1" applyFont="1">
      <alignment readingOrder="0" shrinkToFit="0" vertical="center" wrapText="0"/>
    </xf>
    <xf borderId="0" fillId="0" fontId="0" numFmtId="0" xfId="0" applyAlignment="1" applyFont="1">
      <alignment readingOrder="0" shrinkToFit="0" vertical="center" wrapText="0"/>
    </xf>
    <xf borderId="0" fillId="0" fontId="7"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19" fillId="11" fontId="126" numFmtId="166" xfId="0" applyAlignment="1" applyBorder="1" applyFill="1" applyFont="1" applyNumberFormat="1">
      <alignment horizontal="left" readingOrder="0" shrinkToFit="0" vertical="center" wrapText="0"/>
    </xf>
    <xf borderId="19" fillId="11" fontId="126" numFmtId="3" xfId="0" applyAlignment="1" applyBorder="1" applyFont="1" applyNumberFormat="1">
      <alignment horizontal="right" readingOrder="0" shrinkToFit="0" vertical="center" wrapText="0"/>
    </xf>
    <xf borderId="19" fillId="11" fontId="126" numFmtId="49" xfId="0" applyAlignment="1" applyBorder="1" applyFont="1" applyNumberFormat="1">
      <alignment horizontal="center" readingOrder="0" shrinkToFit="0" vertical="center" wrapText="0"/>
    </xf>
    <xf borderId="19" fillId="12" fontId="126" numFmtId="167" xfId="0" applyAlignment="1" applyBorder="1" applyFill="1" applyFont="1" applyNumberFormat="1">
      <alignment horizontal="left" readingOrder="0" shrinkToFit="0" vertical="center" wrapText="0"/>
    </xf>
    <xf borderId="19" fillId="12" fontId="126" numFmtId="0" xfId="0" applyAlignment="1" applyBorder="1" applyFont="1">
      <alignment horizontal="right" readingOrder="0" shrinkToFit="0" vertical="center" wrapText="0"/>
    </xf>
    <xf borderId="19" fillId="12" fontId="126" numFmtId="0" xfId="0" applyAlignment="1" applyBorder="1" applyFont="1">
      <alignment horizontal="center" readingOrder="0" shrinkToFit="0" vertical="center" wrapText="0"/>
    </xf>
    <xf borderId="19" fillId="12" fontId="126" numFmtId="3" xfId="0" applyAlignment="1" applyBorder="1" applyFont="1" applyNumberFormat="1">
      <alignment horizontal="right" readingOrder="0" shrinkToFit="0" vertical="center" wrapText="0"/>
    </xf>
    <xf borderId="19" fillId="13" fontId="126" numFmtId="167" xfId="0" applyAlignment="1" applyBorder="1" applyFill="1" applyFont="1" applyNumberFormat="1">
      <alignment horizontal="left" readingOrder="0" shrinkToFit="0" vertical="center" wrapText="0"/>
    </xf>
    <xf borderId="19" fillId="13" fontId="126" numFmtId="49" xfId="0" applyAlignment="1" applyBorder="1" applyFont="1" applyNumberFormat="1">
      <alignment horizontal="center" readingOrder="0" shrinkToFit="0" vertical="center" wrapText="0"/>
    </xf>
    <xf borderId="19" fillId="13" fontId="126" numFmtId="0" xfId="0" applyAlignment="1" applyBorder="1" applyFont="1">
      <alignment horizontal="center" readingOrder="0" shrinkToFit="0" vertical="center" wrapText="0"/>
    </xf>
    <xf borderId="19" fillId="13" fontId="126" numFmtId="3" xfId="0" applyAlignment="1" applyBorder="1" applyFont="1" applyNumberFormat="1">
      <alignment horizontal="right" readingOrder="0" shrinkToFit="0" vertical="center" wrapText="0"/>
    </xf>
    <xf borderId="19" fillId="0" fontId="127" numFmtId="0" xfId="0" applyAlignment="1" applyBorder="1" applyFont="1">
      <alignment horizontal="center" readingOrder="0" shrinkToFit="0" vertical="center" wrapText="0"/>
    </xf>
    <xf borderId="0" fillId="0" fontId="127" numFmtId="49" xfId="0" applyAlignment="1" applyFont="1" applyNumberFormat="1">
      <alignment horizontal="center" readingOrder="0" shrinkToFit="0" vertical="center" wrapText="0"/>
    </xf>
    <xf borderId="0" fillId="14" fontId="127" numFmtId="0" xfId="0" applyAlignment="1" applyFill="1" applyFont="1">
      <alignment horizontal="center" readingOrder="0" shrinkToFit="0" vertical="center" wrapText="0"/>
    </xf>
    <xf borderId="0" fillId="14" fontId="127" numFmtId="49" xfId="0" applyAlignment="1" applyFont="1" applyNumberFormat="1">
      <alignment horizontal="center" readingOrder="0" shrinkToFit="0" vertical="center" wrapText="0"/>
    </xf>
    <xf borderId="0" fillId="14" fontId="127" numFmtId="0" xfId="0" applyAlignment="1" applyFont="1">
      <alignment horizontal="center" readingOrder="0" shrinkToFit="0" vertical="center" wrapText="0"/>
    </xf>
    <xf borderId="0" fillId="0" fontId="2" numFmtId="0" xfId="0" applyAlignment="1" applyFont="1">
      <alignment shrinkToFit="0" vertical="center" wrapText="0"/>
    </xf>
    <xf borderId="0" fillId="0" fontId="101" numFmtId="3" xfId="0" applyAlignment="1" applyFont="1" applyNumberFormat="1">
      <alignment horizontal="right" shrinkToFit="0" vertical="center" wrapText="0"/>
    </xf>
    <xf borderId="0" fillId="0" fontId="1" numFmtId="49" xfId="0" applyAlignment="1" applyFont="1" applyNumberFormat="1">
      <alignment shrinkToFit="0" vertical="center" wrapText="0"/>
    </xf>
    <xf borderId="0" fillId="0" fontId="2" numFmtId="0" xfId="0" applyAlignment="1" applyFont="1">
      <alignment shrinkToFit="0" vertical="center" wrapText="0"/>
    </xf>
    <xf borderId="0" fillId="0" fontId="6" numFmtId="0" xfId="0" applyAlignment="1" applyFont="1">
      <alignment shrinkToFit="0" vertical="center" wrapText="0"/>
    </xf>
    <xf borderId="0" fillId="0" fontId="6" numFmtId="3" xfId="0" applyAlignment="1" applyFont="1" applyNumberFormat="1">
      <alignment shrinkToFit="0" vertical="center" wrapText="0"/>
    </xf>
    <xf borderId="0" fillId="0" fontId="2" numFmtId="3" xfId="0" applyAlignment="1" applyFont="1" applyNumberFormat="1">
      <alignment shrinkToFit="0" vertical="center" wrapText="0"/>
    </xf>
    <xf borderId="0" fillId="0" fontId="2"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28" numFmtId="49" xfId="0" applyAlignment="1" applyFont="1" applyNumberFormat="1">
      <alignment readingOrder="0" shrinkToFit="0" vertical="center" wrapText="0"/>
    </xf>
    <xf borderId="0" fillId="11" fontId="2" numFmtId="164" xfId="0" applyAlignment="1" applyFont="1" applyNumberFormat="1">
      <alignment readingOrder="0" shrinkToFit="0" vertical="center" wrapText="0"/>
    </xf>
    <xf borderId="0" fillId="12" fontId="2" numFmtId="164" xfId="0" applyAlignment="1" applyFont="1" applyNumberFormat="1">
      <alignment readingOrder="0" shrinkToFit="0" vertical="center" wrapText="0"/>
    </xf>
    <xf borderId="0" fillId="13" fontId="2" numFmtId="164" xfId="0" applyAlignment="1" applyFont="1" applyNumberFormat="1">
      <alignment shrinkToFit="0" vertical="center" wrapText="0"/>
    </xf>
    <xf borderId="0" fillId="0" fontId="2" numFmtId="168" xfId="0" applyAlignment="1" applyFont="1" applyNumberFormat="1">
      <alignment readingOrder="0" shrinkToFit="0" vertical="center" wrapText="0"/>
    </xf>
    <xf borderId="0" fillId="0" fontId="2" numFmtId="10" xfId="0" applyAlignment="1" applyFont="1" applyNumberFormat="1">
      <alignment shrinkToFit="0" vertical="center" wrapText="0"/>
    </xf>
    <xf borderId="0" fillId="0" fontId="2" numFmtId="4" xfId="0" applyAlignment="1" applyFont="1" applyNumberForma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29" numFmtId="0" xfId="0" applyAlignment="1" applyFont="1">
      <alignment readingOrder="0" shrinkToFit="0" vertical="center" wrapText="0"/>
    </xf>
    <xf borderId="0" fillId="11" fontId="1" numFmtId="164" xfId="0" applyAlignment="1" applyFont="1" applyNumberFormat="1">
      <alignment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readingOrder="0" shrinkToFit="0" vertical="center" wrapText="0"/>
    </xf>
    <xf borderId="0" fillId="12" fontId="1" numFmtId="164" xfId="0" applyAlignment="1" applyFont="1" applyNumberFormat="1">
      <alignment shrinkToFit="0" vertical="center" wrapText="0"/>
    </xf>
    <xf borderId="0" fillId="13" fontId="1" numFmtId="164" xfId="0" applyAlignment="1" applyFont="1" applyNumberFormat="1">
      <alignment shrinkToFit="0" vertical="center" wrapText="0"/>
    </xf>
    <xf borderId="0" fillId="0" fontId="130" numFmtId="164" xfId="0" applyAlignment="1" applyFont="1" applyNumberFormat="1">
      <alignment readingOrder="0" shrinkToFit="0" vertical="center" wrapText="0"/>
    </xf>
    <xf borderId="0" fillId="0" fontId="131" numFmtId="0" xfId="0" applyAlignment="1" applyFont="1">
      <alignment readingOrder="0" shrinkToFit="0" vertical="center" wrapText="0"/>
    </xf>
    <xf borderId="0" fillId="13" fontId="13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1"/>
    </xf>
    <xf borderId="0" fillId="0" fontId="31" numFmtId="0" xfId="0" applyAlignment="1" applyFont="1">
      <alignment shrinkToFit="0" vertical="center" wrapText="0"/>
    </xf>
    <xf borderId="0" fillId="0" fontId="31" numFmtId="3" xfId="0" applyAlignment="1" applyFont="1" applyNumberFormat="1">
      <alignment horizontal="right" shrinkToFit="0" vertical="center" wrapText="0"/>
    </xf>
    <xf borderId="0" fillId="0" fontId="31" numFmtId="49" xfId="0" applyAlignment="1" applyFont="1" applyNumberFormat="1">
      <alignment shrinkToFit="0" vertical="center" wrapText="0"/>
    </xf>
    <xf borderId="0" fillId="0" fontId="133" numFmtId="0" xfId="0" applyAlignment="1" applyFont="1">
      <alignment shrinkToFit="0" vertical="center" wrapText="0"/>
    </xf>
    <xf borderId="0" fillId="0" fontId="1" numFmtId="3" xfId="0" applyAlignment="1" applyFont="1" applyNumberFormat="1">
      <alignment shrinkToFit="0" vertical="center" wrapText="0"/>
    </xf>
    <xf borderId="0" fillId="5" fontId="31" numFmtId="0" xfId="0" applyAlignment="1" applyFont="1">
      <alignment shrinkToFit="0" vertical="center" wrapText="0"/>
    </xf>
    <xf borderId="0" fillId="0" fontId="2" numFmtId="168" xfId="0" applyAlignment="1" applyFont="1" applyNumberFormat="1">
      <alignment readingOrder="0" shrinkToFit="0" vertical="center" wrapText="0"/>
    </xf>
    <xf borderId="0" fillId="0" fontId="2" numFmtId="4" xfId="0" applyAlignment="1" applyFont="1" applyNumberFormat="1">
      <alignment shrinkToFit="0" vertical="center" wrapText="0"/>
    </xf>
    <xf borderId="0" fillId="15" fontId="2" numFmtId="3" xfId="0" applyAlignment="1" applyFill="1" applyFont="1" applyNumberFormat="1">
      <alignment shrinkToFit="0" vertical="center" wrapText="0"/>
    </xf>
    <xf borderId="0" fillId="0" fontId="134" numFmtId="0" xfId="0" applyAlignment="1" applyFont="1">
      <alignment readingOrder="0" shrinkToFit="0" vertical="center" wrapText="0"/>
    </xf>
    <xf borderId="0" fillId="0" fontId="2" numFmtId="0" xfId="0" applyAlignment="1" applyFont="1">
      <alignment shrinkToFit="0" vertical="center" wrapText="0"/>
    </xf>
    <xf borderId="0" fillId="0" fontId="2" numFmtId="49" xfId="0" applyAlignment="1" applyFont="1" applyNumberFormat="1">
      <alignment readingOrder="0" shrinkToFit="0" vertical="center" wrapText="0"/>
    </xf>
    <xf borderId="0" fillId="0" fontId="7" numFmtId="49" xfId="0" applyAlignment="1" applyFont="1" applyNumberFormat="1">
      <alignment readingOrder="0" shrinkToFit="0" vertical="center" wrapText="0"/>
    </xf>
    <xf borderId="0" fillId="10" fontId="2" numFmtId="0" xfId="0" applyAlignment="1" applyFont="1">
      <alignment shrinkToFit="0" vertical="center" wrapText="0"/>
    </xf>
    <xf borderId="0" fillId="10" fontId="1" numFmtId="0" xfId="0" applyAlignment="1" applyFont="1">
      <alignment shrinkToFit="0" vertical="center" wrapText="0"/>
    </xf>
    <xf borderId="0" fillId="10" fontId="101" numFmtId="3" xfId="0" applyAlignment="1" applyFont="1" applyNumberFormat="1">
      <alignment horizontal="right" shrinkToFit="0" vertical="center" wrapText="0"/>
    </xf>
    <xf borderId="0" fillId="0" fontId="8" numFmtId="164" xfId="0" applyAlignment="1" applyFont="1" applyNumberFormat="1">
      <alignment shrinkToFit="0" vertical="bottom" wrapText="0"/>
    </xf>
    <xf borderId="0" fillId="0" fontId="2" numFmtId="10" xfId="0" applyAlignment="1" applyFont="1" applyNumberFormat="1">
      <alignment shrinkToFit="0" vertical="center" wrapText="0"/>
    </xf>
    <xf borderId="0" fillId="0" fontId="135" numFmtId="0" xfId="0" applyAlignment="1" applyFont="1">
      <alignment readingOrder="0" shrinkToFit="0" vertical="center" wrapText="0"/>
    </xf>
    <xf borderId="0" fillId="2" fontId="136" numFmtId="0" xfId="0" applyAlignment="1" applyFont="1">
      <alignment shrinkToFit="0" vertical="center" wrapText="0"/>
    </xf>
    <xf borderId="0" fillId="2" fontId="136" numFmtId="0" xfId="0" applyAlignment="1" applyFont="1">
      <alignment shrinkToFit="0" vertical="center" wrapText="0"/>
    </xf>
    <xf borderId="0" fillId="0" fontId="137" numFmtId="164" xfId="0" applyAlignment="1" applyFont="1" applyNumberFormat="1">
      <alignment readingOrder="0" shrinkToFit="0" vertical="center" wrapText="0"/>
    </xf>
    <xf borderId="0" fillId="2" fontId="138" numFmtId="0" xfId="0" applyAlignment="1" applyFont="1">
      <alignment readingOrder="0" shrinkToFit="0" vertical="center" wrapText="0"/>
    </xf>
    <xf borderId="0" fillId="13" fontId="139" numFmtId="164" xfId="0" applyAlignment="1" applyFont="1" applyNumberFormat="1">
      <alignment readingOrder="0" shrinkToFit="0" vertical="center" wrapText="0"/>
    </xf>
    <xf borderId="0" fillId="2" fontId="136" numFmtId="0" xfId="0" applyAlignment="1" applyFont="1">
      <alignment horizontal="right" shrinkToFit="0" vertical="center" wrapText="0"/>
    </xf>
    <xf borderId="0" fillId="2" fontId="136" numFmtId="0" xfId="0" applyAlignment="1" applyFont="1">
      <alignment readingOrder="0" shrinkToFit="0" vertical="center" wrapText="0"/>
    </xf>
    <xf borderId="0" fillId="0" fontId="6" numFmtId="3" xfId="0" applyAlignment="1" applyFont="1" applyNumberFormat="1">
      <alignment shrinkToFit="0" vertical="center" wrapText="0"/>
    </xf>
    <xf borderId="0" fillId="2" fontId="31" numFmtId="49" xfId="0" applyAlignment="1" applyFont="1" applyNumberFormat="1">
      <alignment shrinkToFit="0" vertical="center" wrapText="0"/>
    </xf>
    <xf borderId="0" fillId="15" fontId="2" numFmtId="0" xfId="0" applyAlignment="1" applyFont="1">
      <alignment shrinkToFit="0" vertical="center" wrapText="0"/>
    </xf>
    <xf borderId="0" fillId="15" fontId="101" numFmtId="3" xfId="0" applyAlignment="1" applyFont="1" applyNumberFormat="1">
      <alignment horizontal="right" shrinkToFit="0" vertical="center" wrapText="0"/>
    </xf>
    <xf borderId="0" fillId="15" fontId="2" numFmtId="0" xfId="0" applyAlignment="1" applyFont="1">
      <alignment shrinkToFit="0" vertical="center" wrapText="0"/>
    </xf>
    <xf borderId="0" fillId="15" fontId="6" numFmtId="3" xfId="0" applyAlignment="1" applyFont="1" applyNumberFormat="1">
      <alignment shrinkToFit="0" vertical="center" wrapText="0"/>
    </xf>
    <xf borderId="0" fillId="15" fontId="6" numFmtId="3" xfId="0" applyAlignment="1" applyFont="1" applyNumberFormat="1">
      <alignment shrinkToFit="0" vertical="center" wrapText="0"/>
    </xf>
    <xf borderId="0" fillId="15" fontId="2" numFmtId="164" xfId="0" applyAlignment="1" applyFont="1" applyNumberFormat="1">
      <alignment shrinkToFit="0" vertical="center" wrapText="0"/>
    </xf>
    <xf borderId="0" fillId="15" fontId="2" numFmtId="164" xfId="0" applyAlignment="1" applyFont="1" applyNumberFormat="1">
      <alignment readingOrder="0" shrinkToFit="0" vertical="center" wrapText="0"/>
    </xf>
    <xf borderId="0" fillId="15" fontId="2" numFmtId="49" xfId="0" applyAlignment="1" applyFont="1" applyNumberFormat="1">
      <alignment readingOrder="0" shrinkToFit="0" vertical="center" wrapText="0"/>
    </xf>
    <xf borderId="0" fillId="15" fontId="2" numFmtId="3" xfId="0" applyAlignment="1" applyFont="1" applyNumberFormat="1">
      <alignment readingOrder="0" shrinkToFit="0" vertical="center" wrapText="0"/>
    </xf>
    <xf borderId="0" fillId="15" fontId="2" numFmtId="0" xfId="0" applyAlignment="1" applyFont="1">
      <alignment readingOrder="0" shrinkToFit="0" vertical="center" wrapText="0"/>
    </xf>
    <xf borderId="0" fillId="15" fontId="2" numFmtId="164" xfId="0" applyAlignment="1" applyFont="1" applyNumberFormat="1">
      <alignment shrinkToFit="0" vertical="center" wrapText="0"/>
    </xf>
    <xf borderId="0" fillId="15" fontId="2" numFmtId="168" xfId="0" applyAlignment="1" applyFont="1" applyNumberFormat="1">
      <alignment readingOrder="0" shrinkToFit="0" vertical="center" wrapText="0"/>
    </xf>
    <xf borderId="0" fillId="15" fontId="2" numFmtId="10" xfId="0" applyAlignment="1" applyFont="1" applyNumberFormat="1">
      <alignment shrinkToFit="0" vertical="center" wrapText="0"/>
    </xf>
    <xf borderId="0" fillId="15" fontId="2" numFmtId="4" xfId="0" applyAlignment="1" applyFont="1" applyNumberFormat="1">
      <alignment shrinkToFit="0" vertical="center" wrapText="0"/>
    </xf>
    <xf borderId="0" fillId="15" fontId="2" numFmtId="0" xfId="0" applyAlignment="1" applyFont="1">
      <alignment shrinkToFit="0" vertical="center" wrapText="0"/>
    </xf>
    <xf borderId="0" fillId="15" fontId="2" numFmtId="0" xfId="0" applyAlignment="1" applyFont="1">
      <alignment readingOrder="0" shrinkToFit="0" vertical="center" wrapText="1"/>
    </xf>
    <xf borderId="0" fillId="15" fontId="6" numFmtId="0" xfId="0" applyAlignment="1" applyFont="1">
      <alignment shrinkToFit="0" vertical="center" wrapText="0"/>
    </xf>
    <xf borderId="0" fillId="15" fontId="6" numFmtId="0" xfId="0" applyAlignment="1" applyFont="1">
      <alignment shrinkToFit="0" vertical="center" wrapText="0"/>
    </xf>
    <xf borderId="0" fillId="15" fontId="7" numFmtId="49" xfId="0" applyAlignment="1" applyFont="1" applyNumberFormat="1">
      <alignment readingOrder="0" shrinkToFit="0" vertical="center" wrapText="0"/>
    </xf>
    <xf borderId="0" fillId="15" fontId="2" numFmtId="3" xfId="0" applyAlignment="1" applyFont="1" applyNumberFormat="1">
      <alignment shrinkToFit="0" vertical="center" wrapText="0"/>
    </xf>
    <xf borderId="0" fillId="15" fontId="1" numFmtId="0" xfId="0" applyAlignment="1" applyFont="1">
      <alignment shrinkToFit="0" vertical="center" wrapText="0"/>
    </xf>
    <xf borderId="0" fillId="15" fontId="1" numFmtId="0" xfId="0" applyAlignment="1" applyFont="1">
      <alignment shrinkToFit="0" vertical="center" wrapText="0"/>
    </xf>
    <xf borderId="0" fillId="15" fontId="1" numFmtId="0" xfId="0" applyAlignment="1" applyFont="1">
      <alignment shrinkToFit="0" vertical="center" wrapText="0"/>
    </xf>
    <xf borderId="0" fillId="15" fontId="1" numFmtId="164" xfId="0" applyAlignment="1" applyFont="1" applyNumberFormat="1">
      <alignment shrinkToFit="0" vertical="center" wrapText="0"/>
    </xf>
    <xf borderId="0" fillId="15" fontId="1" numFmtId="0" xfId="0" applyAlignment="1" applyFont="1">
      <alignment shrinkToFit="0" vertical="center" wrapText="0"/>
    </xf>
    <xf borderId="0" fillId="15" fontId="1" numFmtId="164" xfId="0" applyAlignment="1" applyFont="1" applyNumberFormat="1">
      <alignment readingOrder="0" shrinkToFit="0" vertical="center" wrapText="0"/>
    </xf>
    <xf borderId="0" fillId="15" fontId="140" numFmtId="0" xfId="0" applyAlignment="1" applyFont="1">
      <alignment readingOrder="0" shrinkToFit="0" vertical="center" wrapText="0"/>
    </xf>
    <xf borderId="0" fillId="15" fontId="1" numFmtId="164" xfId="0" applyAlignment="1" applyFont="1" applyNumberFormat="1">
      <alignment shrinkToFit="0" vertical="center" wrapText="0"/>
    </xf>
    <xf borderId="0" fillId="15" fontId="1" numFmtId="3" xfId="0" applyAlignment="1" applyFont="1" applyNumberFormat="1">
      <alignment readingOrder="0" shrinkToFit="0" vertical="center" wrapText="0"/>
    </xf>
    <xf borderId="0" fillId="15" fontId="1" numFmtId="0" xfId="0" applyAlignment="1" applyFont="1">
      <alignment readingOrder="0" shrinkToFit="0" vertical="center" wrapText="0"/>
    </xf>
    <xf borderId="0" fillId="15" fontId="1" numFmtId="0" xfId="0" applyAlignment="1" applyFont="1">
      <alignment readingOrder="0" shrinkToFit="0" vertical="center" wrapText="0"/>
    </xf>
    <xf borderId="0" fillId="15" fontId="1" numFmtId="0" xfId="0" applyAlignment="1" applyFont="1">
      <alignment shrinkToFit="0" vertical="center" wrapText="0"/>
    </xf>
    <xf borderId="0" fillId="15" fontId="141" numFmtId="0" xfId="0" applyAlignment="1" applyFont="1">
      <alignment readingOrder="0" shrinkToFit="0" vertical="center" wrapText="0"/>
    </xf>
    <xf borderId="0" fillId="15" fontId="1" numFmtId="3" xfId="0" applyAlignment="1" applyFont="1" applyNumberFormat="1">
      <alignment shrinkToFit="0" vertical="center" wrapText="0"/>
    </xf>
    <xf borderId="0" fillId="0" fontId="6" numFmtId="0" xfId="0" applyAlignment="1" applyFont="1">
      <alignment shrinkToFit="0" vertical="center" wrapText="0"/>
    </xf>
    <xf borderId="0" fillId="0" fontId="2" numFmtId="0" xfId="0" applyAlignment="1" applyFont="1">
      <alignment shrinkToFit="0" vertical="center" wrapText="0"/>
    </xf>
    <xf borderId="0" fillId="0" fontId="1" numFmtId="0" xfId="0" applyAlignment="1" applyFont="1">
      <alignment shrinkToFit="0" vertical="center" wrapText="0"/>
    </xf>
    <xf borderId="0" fillId="15" fontId="6" numFmtId="0" xfId="0" applyAlignment="1" applyFont="1">
      <alignment shrinkToFit="0" vertical="center" wrapText="0"/>
    </xf>
    <xf borderId="0" fillId="15" fontId="2" numFmtId="0" xfId="0" applyAlignment="1" applyFont="1">
      <alignment readingOrder="0" shrinkToFit="0" vertical="center" wrapText="0"/>
    </xf>
    <xf borderId="0" fillId="15"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142" numFmtId="49" xfId="0" applyAlignment="1" applyFont="1" applyNumberFormat="1">
      <alignment readingOrder="0" shrinkToFit="0" vertical="center" wrapText="0"/>
    </xf>
    <xf borderId="0" fillId="0" fontId="143" numFmtId="0" xfId="0" applyAlignment="1" applyFont="1">
      <alignment readingOrder="0" shrinkToFit="0" vertical="center" wrapText="0"/>
    </xf>
    <xf borderId="0" fillId="15" fontId="130" numFmtId="164" xfId="0" applyAlignment="1" applyFont="1" applyNumberFormat="1">
      <alignment readingOrder="0" shrinkToFit="0" vertical="center" wrapText="0"/>
    </xf>
    <xf borderId="0" fillId="15" fontId="144" numFmtId="0" xfId="0" applyAlignment="1" applyFont="1">
      <alignment readingOrder="0" shrinkToFit="0" vertical="center" wrapText="0"/>
    </xf>
    <xf borderId="0" fillId="15" fontId="132" numFmtId="164" xfId="0" applyAlignment="1" applyFont="1" applyNumberFormat="1">
      <alignment readingOrder="0" shrinkToFit="0" vertical="center" wrapText="0"/>
    </xf>
    <xf borderId="0" fillId="15" fontId="2" numFmtId="0" xfId="0" applyAlignment="1" applyFont="1">
      <alignment shrinkToFit="0" vertical="center" wrapText="1"/>
    </xf>
    <xf borderId="0" fillId="0" fontId="2" numFmtId="0" xfId="0" applyAlignment="1" applyFont="1">
      <alignment shrinkToFit="0" vertical="center" wrapText="0"/>
    </xf>
    <xf borderId="0" fillId="15" fontId="2" numFmtId="0" xfId="0" applyAlignment="1" applyFont="1">
      <alignment shrinkToFit="0" vertical="center" wrapText="0"/>
    </xf>
    <xf borderId="0" fillId="0" fontId="8" numFmtId="164" xfId="0" applyAlignment="1" applyFont="1" applyNumberFormat="1">
      <alignment readingOrder="0" shrinkToFit="0" vertical="bottom"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45" numFmtId="49" xfId="0" applyAlignment="1" applyFont="1" applyNumberFormat="1">
      <alignment readingOrder="0" shrinkToFit="0" vertical="center" wrapText="0"/>
    </xf>
    <xf borderId="0" fillId="0" fontId="122" numFmtId="164" xfId="0" applyAlignment="1" applyFont="1" applyNumberFormat="1">
      <alignment readingOrder="0" shrinkToFit="0" vertical="center" wrapText="0"/>
    </xf>
    <xf borderId="0" fillId="15" fontId="2" numFmtId="0" xfId="0" applyAlignment="1" applyFont="1">
      <alignment shrinkToFit="0" vertical="center" wrapText="0"/>
    </xf>
    <xf borderId="0" fillId="0" fontId="146" numFmtId="0" xfId="0" applyAlignment="1" applyFont="1">
      <alignment readingOrder="0" shrinkToFit="0" vertical="center" wrapText="0"/>
    </xf>
    <xf borderId="0" fillId="0" fontId="147" numFmtId="0" xfId="0" applyAlignment="1" applyFont="1">
      <alignment shrinkToFit="0" vertical="center" wrapText="0"/>
    </xf>
    <xf borderId="0" fillId="0" fontId="6" numFmtId="0" xfId="0" applyAlignment="1" applyFont="1">
      <alignment shrinkToFit="0" vertical="center" wrapText="0"/>
    </xf>
    <xf borderId="0" fillId="15" fontId="148" numFmtId="0" xfId="0" applyAlignment="1" applyFont="1">
      <alignment readingOrder="0" shrinkToFit="0" vertical="center" wrapText="0"/>
    </xf>
    <xf borderId="0" fillId="15" fontId="149" numFmtId="0" xfId="0" applyAlignment="1" applyFont="1">
      <alignment horizontal="left" readingOrder="0" shrinkToFit="0" vertical="center" wrapText="0"/>
    </xf>
    <xf borderId="0" fillId="2" fontId="31" numFmtId="0" xfId="0" applyAlignment="1" applyFont="1">
      <alignment shrinkToFit="0" vertical="center" wrapText="0"/>
    </xf>
    <xf borderId="5" fillId="15" fontId="1" numFmtId="0" xfId="0" applyAlignment="1" applyBorder="1" applyFont="1">
      <alignment shrinkToFit="0" vertical="center" wrapText="0"/>
    </xf>
    <xf borderId="5" fillId="15" fontId="101" numFmtId="3" xfId="0" applyAlignment="1" applyBorder="1" applyFont="1" applyNumberFormat="1">
      <alignment horizontal="right" shrinkToFit="0" vertical="center" wrapText="0"/>
    </xf>
    <xf borderId="5" fillId="15" fontId="1" numFmtId="0" xfId="0" applyAlignment="1" applyBorder="1" applyFont="1">
      <alignment shrinkToFit="0" vertical="center" wrapText="0"/>
    </xf>
    <xf borderId="5" fillId="15" fontId="1" numFmtId="164" xfId="0" applyAlignment="1" applyBorder="1" applyFont="1" applyNumberFormat="1">
      <alignment readingOrder="0" shrinkToFit="0" vertical="center" wrapText="0"/>
    </xf>
    <xf borderId="5" fillId="15" fontId="150" numFmtId="0" xfId="0" applyAlignment="1" applyBorder="1" applyFont="1">
      <alignment readingOrder="0" shrinkToFit="0" vertical="center" wrapText="0"/>
    </xf>
    <xf borderId="5" fillId="15" fontId="1" numFmtId="3" xfId="0" applyAlignment="1" applyBorder="1" applyFont="1" applyNumberFormat="1">
      <alignment readingOrder="0" shrinkToFit="0" vertical="center" wrapText="0"/>
    </xf>
    <xf borderId="5" fillId="15" fontId="1" numFmtId="0" xfId="0" applyAlignment="1" applyBorder="1" applyFont="1">
      <alignment readingOrder="0" shrinkToFit="0" vertical="center" wrapText="0"/>
    </xf>
    <xf borderId="5" fillId="15" fontId="1" numFmtId="0" xfId="0" applyAlignment="1" applyBorder="1" applyFont="1">
      <alignment readingOrder="0" shrinkToFit="0" vertical="center" wrapText="0"/>
    </xf>
    <xf borderId="5" fillId="0" fontId="1" numFmtId="0" xfId="0" applyAlignment="1" applyBorder="1" applyFont="1">
      <alignment shrinkToFit="0" vertical="center" wrapText="0"/>
    </xf>
    <xf borderId="5" fillId="0" fontId="101" numFmtId="3" xfId="0" applyAlignment="1" applyBorder="1" applyFont="1" applyNumberFormat="1">
      <alignment horizontal="right" shrinkToFit="0" vertical="center" wrapText="0"/>
    </xf>
    <xf borderId="5" fillId="0" fontId="1" numFmtId="0" xfId="0" applyAlignment="1" applyBorder="1" applyFont="1">
      <alignment shrinkToFit="0" vertical="center" wrapText="0"/>
    </xf>
    <xf borderId="5" fillId="0" fontId="1" numFmtId="164" xfId="0" applyAlignment="1" applyBorder="1" applyFont="1" applyNumberFormat="1">
      <alignment readingOrder="0" shrinkToFit="0" vertical="center" wrapText="0"/>
    </xf>
    <xf borderId="5" fillId="0" fontId="151" numFmtId="0" xfId="0" applyAlignment="1" applyBorder="1" applyFont="1">
      <alignment readingOrder="0" shrinkToFit="0" vertical="center" wrapText="0"/>
    </xf>
    <xf borderId="5" fillId="0" fontId="1" numFmtId="3"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2" fillId="0" fontId="2" numFmtId="0" xfId="0" applyAlignment="1" applyBorder="1" applyFont="1">
      <alignment shrinkToFit="0" vertical="center" wrapText="0"/>
    </xf>
    <xf borderId="2" fillId="0" fontId="101" numFmtId="3" xfId="0" applyAlignment="1" applyBorder="1" applyFont="1" applyNumberFormat="1">
      <alignment horizontal="right" shrinkToFit="0" vertical="center" wrapText="0"/>
    </xf>
    <xf borderId="2" fillId="0" fontId="1" numFmtId="0" xfId="0" applyAlignment="1" applyBorder="1" applyFont="1">
      <alignment shrinkToFit="0" vertical="center" wrapText="0"/>
    </xf>
    <xf borderId="2" fillId="0" fontId="1" numFmtId="0" xfId="0" applyAlignment="1" applyBorder="1" applyFont="1">
      <alignment shrinkToFit="0" vertical="center" wrapText="0"/>
    </xf>
    <xf borderId="2" fillId="0" fontId="1" numFmtId="164" xfId="0" applyAlignment="1" applyBorder="1" applyFont="1" applyNumberFormat="1">
      <alignment readingOrder="0" shrinkToFit="0" vertical="center" wrapText="0"/>
    </xf>
    <xf borderId="2" fillId="0" fontId="152" numFmtId="0" xfId="0" applyAlignment="1" applyBorder="1" applyFont="1">
      <alignment readingOrder="0" shrinkToFit="0" vertical="center" wrapText="0"/>
    </xf>
    <xf borderId="2" fillId="0" fontId="1" numFmtId="3" xfId="0" applyAlignment="1" applyBorder="1" applyFont="1" applyNumberFormat="1">
      <alignment readingOrder="0" shrinkToFit="0" vertical="center" wrapText="0"/>
    </xf>
    <xf borderId="2"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5" fillId="10" fontId="1" numFmtId="0" xfId="0" applyAlignment="1" applyBorder="1" applyFont="1">
      <alignment shrinkToFit="0" vertical="center" wrapText="0"/>
    </xf>
    <xf borderId="5" fillId="10" fontId="101" numFmtId="3" xfId="0" applyAlignment="1" applyBorder="1" applyFont="1" applyNumberFormat="1">
      <alignment horizontal="right" shrinkToFit="0" vertical="center" wrapText="0"/>
    </xf>
    <xf borderId="20" fillId="0" fontId="2" numFmtId="0" xfId="0" applyAlignment="1" applyBorder="1" applyFont="1">
      <alignment shrinkToFit="0" vertical="center" wrapText="0"/>
    </xf>
    <xf borderId="20" fillId="0" fontId="6" numFmtId="0" xfId="0" applyAlignment="1" applyBorder="1" applyFont="1">
      <alignment shrinkToFit="0" vertical="center" wrapText="0"/>
    </xf>
    <xf borderId="20" fillId="0" fontId="2" numFmtId="164" xfId="0" applyAlignment="1" applyBorder="1" applyFont="1" applyNumberFormat="1">
      <alignment readingOrder="0" shrinkToFit="0" vertical="center" wrapText="0"/>
    </xf>
    <xf borderId="20" fillId="0" fontId="2" numFmtId="49" xfId="0" applyAlignment="1" applyBorder="1" applyFont="1" applyNumberFormat="1">
      <alignment readingOrder="0" shrinkToFit="0" vertical="center" wrapText="0"/>
    </xf>
    <xf borderId="20" fillId="0" fontId="2" numFmtId="3" xfId="0" applyAlignment="1" applyBorder="1" applyFont="1" applyNumberFormat="1">
      <alignment readingOrder="0" shrinkToFit="0" vertical="center" wrapText="0"/>
    </xf>
    <xf borderId="20" fillId="0" fontId="2" numFmtId="0" xfId="0" applyAlignment="1" applyBorder="1" applyFont="1">
      <alignment readingOrder="0" shrinkToFit="0" vertical="center" wrapText="0"/>
    </xf>
    <xf borderId="20" fillId="0" fontId="2" numFmtId="0" xfId="0" applyAlignment="1" applyBorder="1" applyFont="1">
      <alignment readingOrder="0" shrinkToFit="0" vertical="center" wrapText="0"/>
    </xf>
    <xf borderId="20" fillId="15" fontId="2" numFmtId="0" xfId="0" applyAlignment="1" applyBorder="1" applyFont="1">
      <alignment shrinkToFit="0" vertical="center" wrapText="0"/>
    </xf>
    <xf borderId="20" fillId="15" fontId="6" numFmtId="0" xfId="0" applyAlignment="1" applyBorder="1" applyFont="1">
      <alignment shrinkToFit="0" vertical="center" wrapText="0"/>
    </xf>
    <xf borderId="20" fillId="15" fontId="2" numFmtId="164" xfId="0" applyAlignment="1" applyBorder="1" applyFont="1" applyNumberFormat="1">
      <alignment readingOrder="0" shrinkToFit="0" vertical="center" wrapText="0"/>
    </xf>
    <xf borderId="20" fillId="15" fontId="2" numFmtId="49" xfId="0" applyAlignment="1" applyBorder="1" applyFont="1" applyNumberFormat="1">
      <alignment readingOrder="0" shrinkToFit="0" vertical="center" wrapText="0"/>
    </xf>
    <xf borderId="20" fillId="15" fontId="2" numFmtId="3" xfId="0" applyAlignment="1" applyBorder="1" applyFont="1" applyNumberFormat="1">
      <alignment readingOrder="0" shrinkToFit="0" vertical="center" wrapText="0"/>
    </xf>
    <xf borderId="20" fillId="15" fontId="2" numFmtId="0" xfId="0" applyAlignment="1" applyBorder="1" applyFont="1">
      <alignment readingOrder="0" shrinkToFit="0" vertical="center" wrapText="0"/>
    </xf>
    <xf borderId="20" fillId="15" fontId="2" numFmtId="0" xfId="0" applyAlignment="1" applyBorder="1" applyFont="1">
      <alignment readingOrder="0" shrinkToFit="0" vertical="center" wrapText="0"/>
    </xf>
    <xf borderId="2" fillId="0" fontId="6" numFmtId="0" xfId="0" applyAlignment="1" applyBorder="1" applyFont="1">
      <alignment shrinkToFit="0" vertical="center" wrapText="0"/>
    </xf>
    <xf borderId="2" fillId="0" fontId="130" numFmtId="164" xfId="0" applyAlignment="1" applyBorder="1" applyFont="1" applyNumberFormat="1">
      <alignment readingOrder="0" shrinkToFit="0" vertical="center" wrapText="0"/>
    </xf>
    <xf borderId="2" fillId="0" fontId="153" numFmtId="0" xfId="0" applyAlignment="1" applyBorder="1" applyFont="1">
      <alignment readingOrder="0" shrinkToFit="0" vertical="center" wrapText="0"/>
    </xf>
    <xf borderId="2" fillId="0" fontId="2" numFmtId="3" xfId="0" applyAlignment="1" applyBorder="1" applyFont="1" applyNumberFormat="1">
      <alignment readingOrder="0" shrinkToFit="0" vertical="center" wrapText="0"/>
    </xf>
    <xf borderId="2" fillId="0" fontId="2"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5" fillId="0" fontId="2" numFmtId="0" xfId="0" applyAlignment="1" applyBorder="1" applyFont="1">
      <alignment shrinkToFit="0" vertical="center" wrapText="0"/>
    </xf>
    <xf borderId="5" fillId="0" fontId="6" numFmtId="0" xfId="0" applyAlignment="1" applyBorder="1" applyFont="1">
      <alignment shrinkToFit="0" vertical="center" wrapText="0"/>
    </xf>
    <xf borderId="5" fillId="0" fontId="130" numFmtId="164" xfId="0" applyAlignment="1" applyBorder="1" applyFont="1" applyNumberFormat="1">
      <alignment readingOrder="0" shrinkToFit="0" vertical="center" wrapText="0"/>
    </xf>
    <xf borderId="5" fillId="0" fontId="154"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8" numFmtId="164" xfId="0" applyAlignment="1" applyBorder="1" applyFont="1" applyNumberFormat="1">
      <alignment readingOrder="0" shrinkToFit="0" vertical="bottom" wrapText="0"/>
    </xf>
    <xf borderId="5" fillId="0" fontId="155" numFmtId="0" xfId="0" applyAlignment="1" applyBorder="1" applyFont="1">
      <alignment readingOrder="0" shrinkToFit="0" vertical="center" wrapText="0"/>
    </xf>
    <xf borderId="5" fillId="15" fontId="2" numFmtId="0" xfId="0" applyAlignment="1" applyBorder="1" applyFont="1">
      <alignment shrinkToFit="0" vertical="center" wrapText="0"/>
    </xf>
    <xf borderId="5" fillId="15" fontId="6" numFmtId="0" xfId="0" applyAlignment="1" applyBorder="1" applyFont="1">
      <alignment shrinkToFit="0" vertical="center" wrapText="0"/>
    </xf>
    <xf borderId="5" fillId="15" fontId="2" numFmtId="3" xfId="0" applyAlignment="1" applyBorder="1" applyFont="1" applyNumberFormat="1">
      <alignment shrinkToFit="0" vertical="center" wrapText="0"/>
    </xf>
    <xf borderId="5" fillId="15" fontId="2" numFmtId="164" xfId="0" applyAlignment="1" applyBorder="1" applyFont="1" applyNumberFormat="1">
      <alignment readingOrder="0" shrinkToFit="0" vertical="center" wrapText="0"/>
    </xf>
    <xf borderId="5" fillId="15" fontId="7" numFmtId="49" xfId="0" applyAlignment="1" applyBorder="1" applyFont="1" applyNumberFormat="1">
      <alignment readingOrder="0" shrinkToFit="0" vertical="center" wrapText="0"/>
    </xf>
    <xf borderId="5" fillId="15" fontId="2" numFmtId="3" xfId="0" applyAlignment="1" applyBorder="1" applyFont="1" applyNumberFormat="1">
      <alignment readingOrder="0" shrinkToFit="0" vertical="center" wrapText="0"/>
    </xf>
    <xf borderId="5" fillId="15" fontId="2" numFmtId="0" xfId="0" applyAlignment="1" applyBorder="1" applyFont="1">
      <alignment readingOrder="0" shrinkToFit="0" vertical="center" wrapText="0"/>
    </xf>
    <xf borderId="5" fillId="15" fontId="2" numFmtId="0" xfId="0" applyAlignment="1" applyBorder="1" applyFont="1">
      <alignment shrinkToFit="0" vertical="center" wrapText="0"/>
    </xf>
    <xf borderId="5" fillId="15" fontId="2" numFmtId="0" xfId="0" applyAlignment="1" applyBorder="1" applyFont="1">
      <alignment shrinkToFit="0" vertical="center" wrapText="0"/>
    </xf>
    <xf borderId="2" fillId="0" fontId="156" numFmtId="0" xfId="0" applyAlignment="1" applyBorder="1" applyFont="1">
      <alignment readingOrder="0" shrinkToFit="0" vertical="center" wrapText="0"/>
    </xf>
    <xf borderId="5" fillId="15" fontId="157" numFmtId="0" xfId="0" applyAlignment="1" applyBorder="1" applyFont="1">
      <alignment readingOrder="0" shrinkToFit="0" vertical="center" wrapText="0"/>
    </xf>
    <xf borderId="5" fillId="15" fontId="2" numFmtId="0" xfId="0" applyAlignment="1" applyBorder="1" applyFont="1">
      <alignment readingOrder="0" shrinkToFit="0" vertical="center" wrapText="0"/>
    </xf>
    <xf borderId="2" fillId="0" fontId="158" numFmtId="0" xfId="0" applyAlignment="1" applyBorder="1" applyFont="1">
      <alignment readingOrder="0" shrinkToFit="0" vertical="center" wrapText="0"/>
    </xf>
    <xf borderId="20" fillId="0" fontId="1" numFmtId="0" xfId="0" applyAlignment="1" applyBorder="1" applyFont="1">
      <alignment shrinkToFit="0" vertical="center" wrapText="0"/>
    </xf>
    <xf borderId="5" fillId="0" fontId="159" numFmtId="0" xfId="0" applyAlignment="1" applyBorder="1" applyFont="1">
      <alignment readingOrder="0" shrinkToFit="0" vertical="center" wrapText="0"/>
    </xf>
    <xf borderId="2" fillId="2" fontId="160" numFmtId="0" xfId="0" applyAlignment="1" applyBorder="1" applyFont="1">
      <alignment horizontal="left" readingOrder="0" shrinkToFit="0" vertical="center" wrapText="0"/>
    </xf>
    <xf borderId="2" fillId="0" fontId="6" numFmtId="0" xfId="0" applyAlignment="1" applyBorder="1" applyFont="1">
      <alignment shrinkToFit="0" vertical="center" wrapText="0"/>
    </xf>
    <xf borderId="2" fillId="0" fontId="7" numFmtId="49" xfId="0" applyAlignment="1" applyBorder="1" applyFont="1" applyNumberFormat="1">
      <alignment readingOrder="0" shrinkToFit="0" vertical="center" wrapText="0"/>
    </xf>
    <xf borderId="5" fillId="0" fontId="161" numFmtId="0" xfId="0" applyAlignment="1" applyBorder="1" applyFont="1">
      <alignment shrinkToFit="0" vertical="center" wrapText="0"/>
    </xf>
    <xf borderId="5" fillId="0" fontId="2" numFmtId="3" xfId="0" applyAlignment="1" applyBorder="1" applyFont="1" applyNumberFormat="1">
      <alignment shrinkToFit="0" vertical="center" wrapText="0"/>
    </xf>
    <xf borderId="2" fillId="0" fontId="6" numFmtId="3" xfId="0" applyAlignment="1" applyBorder="1" applyFont="1" applyNumberFormat="1">
      <alignment shrinkToFit="0" vertical="center" wrapText="0"/>
    </xf>
    <xf borderId="2" fillId="0" fontId="2" numFmtId="3" xfId="0" applyAlignment="1" applyBorder="1" applyFont="1" applyNumberFormat="1">
      <alignment shrinkToFit="0" vertical="center" wrapText="0"/>
    </xf>
    <xf borderId="2" fillId="0" fontId="2" numFmtId="0" xfId="0" applyAlignment="1" applyBorder="1" applyFont="1">
      <alignment shrinkToFit="0" vertical="center" wrapText="0"/>
    </xf>
    <xf borderId="5" fillId="0" fontId="6" numFmtId="0" xfId="0" applyAlignment="1" applyBorder="1" applyFont="1">
      <alignment shrinkToFit="0" vertical="center" wrapText="0"/>
    </xf>
    <xf borderId="5" fillId="0" fontId="2" numFmtId="164" xfId="0" applyAlignment="1" applyBorder="1" applyFont="1" applyNumberFormat="1">
      <alignment readingOrder="0" shrinkToFit="0" vertical="center" wrapText="0"/>
    </xf>
    <xf borderId="5" fillId="0" fontId="7" numFmtId="49" xfId="0" applyAlignment="1" applyBorder="1" applyFont="1" applyNumberFormat="1">
      <alignment readingOrder="0" shrinkToFit="0" vertical="center" wrapText="0"/>
    </xf>
    <xf borderId="2" fillId="0" fontId="2" numFmtId="164" xfId="0" applyAlignment="1" applyBorder="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164" xfId="0" applyAlignment="1" applyFont="1" applyNumberFormat="1">
      <alignment shrinkToFit="0" vertical="center" wrapText="0"/>
    </xf>
    <xf borderId="2" fillId="0" fontId="2" numFmtId="0" xfId="0" applyAlignment="1" applyBorder="1" applyFont="1">
      <alignment readingOrder="0" shrinkToFit="0" vertical="center" wrapText="0"/>
    </xf>
    <xf borderId="0" fillId="0" fontId="2" numFmtId="0" xfId="0" applyAlignment="1" applyFont="1">
      <alignment shrinkToFit="0" vertical="center" wrapText="1"/>
    </xf>
    <xf borderId="0" fillId="0" fontId="2" numFmtId="0" xfId="0" applyAlignment="1" applyFont="1">
      <alignment shrinkToFit="0" vertical="center" wrapText="0"/>
    </xf>
    <xf borderId="5" fillId="0" fontId="162" numFmtId="0" xfId="0" applyAlignment="1" applyBorder="1" applyFont="1">
      <alignment readingOrder="0" shrinkToFit="0" vertical="center" wrapText="0"/>
    </xf>
    <xf borderId="5" fillId="0" fontId="163" numFmtId="49" xfId="0" applyAlignment="1" applyBorder="1" applyFont="1" applyNumberFormat="1">
      <alignment readingOrder="0" shrinkToFit="0" vertical="center" wrapText="0"/>
    </xf>
    <xf borderId="2" fillId="0" fontId="164" numFmtId="0" xfId="0" applyAlignment="1" applyBorder="1" applyFont="1">
      <alignment readingOrder="0" shrinkToFit="0" vertical="center" wrapText="0"/>
    </xf>
    <xf borderId="2" fillId="10" fontId="1" numFmtId="0" xfId="0" applyAlignment="1" applyBorder="1" applyFont="1">
      <alignment shrinkToFit="0" vertical="center" wrapText="0"/>
    </xf>
    <xf borderId="2" fillId="0" fontId="8" numFmtId="164" xfId="0" applyAlignment="1" applyBorder="1" applyFont="1" applyNumberFormat="1">
      <alignment shrinkToFit="0" vertical="bottom" wrapText="0"/>
    </xf>
    <xf borderId="2" fillId="0" fontId="165" numFmtId="0" xfId="0" applyAlignment="1" applyBorder="1" applyFont="1">
      <alignment readingOrder="0" shrinkToFit="0" vertical="center" wrapText="0"/>
    </xf>
    <xf borderId="20" fillId="0" fontId="166" numFmtId="0" xfId="0" applyAlignment="1" applyBorder="1" applyFont="1">
      <alignment readingOrder="0" shrinkToFit="0" vertical="center" wrapText="0"/>
    </xf>
    <xf borderId="5" fillId="0" fontId="1" numFmtId="0" xfId="0" applyAlignment="1" applyBorder="1" applyFont="1">
      <alignment shrinkToFit="0" vertical="center" wrapText="0"/>
    </xf>
    <xf borderId="2" fillId="0" fontId="1" numFmtId="0" xfId="0" applyAlignment="1" applyBorder="1" applyFont="1">
      <alignment shrinkToFit="0" vertical="center" wrapText="0"/>
    </xf>
    <xf borderId="20" fillId="0" fontId="1" numFmtId="0" xfId="0" applyAlignment="1" applyBorder="1" applyFont="1">
      <alignment shrinkToFit="0" vertical="center" wrapText="0"/>
    </xf>
    <xf borderId="20" fillId="0" fontId="1" numFmtId="164" xfId="0" applyAlignment="1" applyBorder="1" applyFont="1" applyNumberFormat="1">
      <alignment readingOrder="0" shrinkToFit="0" vertical="center" wrapText="0"/>
    </xf>
    <xf borderId="2" fillId="0" fontId="167" numFmtId="0" xfId="0" applyAlignment="1" applyBorder="1" applyFont="1">
      <alignment readingOrder="0" shrinkToFit="0" vertical="center" wrapText="0"/>
    </xf>
    <xf borderId="0" fillId="0" fontId="3" numFmtId="0" xfId="0" applyAlignment="1" applyFont="1">
      <alignment shrinkToFit="0" vertical="center" wrapText="0"/>
    </xf>
    <xf borderId="0" fillId="0" fontId="8" numFmtId="169" xfId="0" applyAlignment="1" applyFont="1" applyNumberFormat="1">
      <alignment readingOrder="0" shrinkToFit="0" vertical="bottom" wrapText="0"/>
    </xf>
    <xf borderId="0" fillId="11" fontId="1" numFmtId="169" xfId="0" applyAlignment="1" applyFont="1" applyNumberFormat="1">
      <alignment shrinkToFit="0" vertical="center" wrapText="0"/>
    </xf>
    <xf borderId="0" fillId="12" fontId="1" numFmtId="169" xfId="0" applyAlignment="1" applyFont="1" applyNumberFormat="1">
      <alignment shrinkToFit="0" vertical="center" wrapText="0"/>
    </xf>
    <xf borderId="5" fillId="15" fontId="3" numFmtId="0" xfId="0" applyAlignment="1" applyBorder="1" applyFont="1">
      <alignment shrinkToFit="0" vertical="center" wrapText="0"/>
    </xf>
    <xf borderId="0" fillId="0" fontId="3" numFmtId="0" xfId="0" applyAlignment="1" applyFont="1">
      <alignment shrinkToFit="0" vertical="center" wrapText="0"/>
    </xf>
    <xf borderId="5" fillId="0" fontId="3" numFmtId="0" xfId="0" applyAlignment="1" applyBorder="1" applyFont="1">
      <alignment shrinkToFit="0" vertical="center" wrapText="0"/>
    </xf>
    <xf borderId="2" fillId="0" fontId="2" numFmtId="49" xfId="0" applyAlignment="1" applyBorder="1" applyFont="1" applyNumberFormat="1">
      <alignment readingOrder="0" shrinkToFit="0" vertical="center" wrapText="0"/>
    </xf>
    <xf borderId="5" fillId="0" fontId="2" numFmtId="49" xfId="0" applyAlignment="1" applyBorder="1" applyFont="1" applyNumberFormat="1">
      <alignment readingOrder="0" shrinkToFit="0" vertical="center" wrapText="0"/>
    </xf>
    <xf borderId="2" fillId="0" fontId="168" numFmtId="0" xfId="0" applyAlignment="1" applyBorder="1" applyFont="1">
      <alignment readingOrder="0" shrinkToFit="0" vertical="center" wrapText="0"/>
    </xf>
    <xf borderId="2" fillId="0" fontId="122" numFmtId="164" xfId="0" applyAlignment="1" applyBorder="1" applyFont="1" applyNumberFormat="1">
      <alignment readingOrder="0" shrinkToFit="0" vertical="center" wrapText="0"/>
    </xf>
    <xf borderId="2" fillId="0" fontId="169" numFmtId="0" xfId="0" applyAlignment="1" applyBorder="1" applyFont="1">
      <alignment readingOrder="0" shrinkToFit="0" vertical="center" wrapText="0"/>
    </xf>
    <xf borderId="2" fillId="0" fontId="170" numFmtId="0" xfId="0" applyAlignment="1" applyBorder="1" applyFont="1">
      <alignment shrinkToFit="0" vertical="center" wrapText="0"/>
    </xf>
    <xf borderId="2" fillId="15" fontId="2" numFmtId="0" xfId="0" applyAlignment="1" applyBorder="1" applyFont="1">
      <alignment shrinkToFit="0" vertical="center" wrapText="0"/>
    </xf>
    <xf borderId="2" fillId="15" fontId="101" numFmtId="3" xfId="0" applyAlignment="1" applyBorder="1" applyFont="1" applyNumberFormat="1">
      <alignment horizontal="right" shrinkToFit="0" vertical="center" wrapText="0"/>
    </xf>
    <xf borderId="2" fillId="15" fontId="6" numFmtId="0" xfId="0" applyAlignment="1" applyBorder="1" applyFont="1">
      <alignment shrinkToFit="0" vertical="center" wrapText="0"/>
    </xf>
    <xf borderId="2" fillId="15" fontId="130" numFmtId="164" xfId="0" applyAlignment="1" applyBorder="1" applyFont="1" applyNumberFormat="1">
      <alignment readingOrder="0" shrinkToFit="0" vertical="center" wrapText="0"/>
    </xf>
    <xf borderId="2" fillId="15" fontId="171" numFmtId="0" xfId="0" applyAlignment="1" applyBorder="1" applyFont="1">
      <alignment shrinkToFit="0" vertical="center" wrapText="0"/>
    </xf>
    <xf borderId="5" fillId="15" fontId="130" numFmtId="164" xfId="0" applyAlignment="1" applyBorder="1" applyFont="1" applyNumberFormat="1">
      <alignment readingOrder="0" shrinkToFit="0" vertical="center" wrapText="0"/>
    </xf>
    <xf borderId="5" fillId="15" fontId="172" numFmtId="0" xfId="0" applyAlignment="1" applyBorder="1" applyFont="1">
      <alignment shrinkToFit="0" vertical="center" wrapText="0"/>
    </xf>
    <xf borderId="5" fillId="0" fontId="173" numFmtId="0" xfId="0" applyAlignment="1" applyBorder="1" applyFont="1">
      <alignment shrinkToFit="0" vertical="center" wrapText="0"/>
    </xf>
    <xf borderId="5" fillId="0" fontId="1" numFmtId="0" xfId="0" applyAlignment="1" applyBorder="1" applyFont="1">
      <alignment shrinkToFit="0" vertical="center" wrapText="0"/>
    </xf>
    <xf borderId="2" fillId="15" fontId="1" numFmtId="0" xfId="0" applyAlignment="1" applyBorder="1" applyFont="1">
      <alignment shrinkToFit="0" vertical="center" wrapText="0"/>
    </xf>
    <xf borderId="2" fillId="15" fontId="1" numFmtId="0" xfId="0" applyAlignment="1" applyBorder="1" applyFont="1">
      <alignment shrinkToFit="0" vertical="center" wrapText="0"/>
    </xf>
    <xf borderId="2" fillId="15" fontId="1" numFmtId="164" xfId="0" applyAlignment="1" applyBorder="1" applyFont="1" applyNumberFormat="1">
      <alignment readingOrder="0" shrinkToFit="0" vertical="center" wrapText="0"/>
    </xf>
    <xf borderId="2" fillId="15" fontId="174" numFmtId="0" xfId="0" applyAlignment="1" applyBorder="1" applyFont="1">
      <alignment readingOrder="0" shrinkToFit="0" vertical="center" wrapText="0"/>
    </xf>
    <xf borderId="2" fillId="0" fontId="1" numFmtId="0" xfId="0" applyAlignment="1" applyBorder="1" applyFont="1">
      <alignment shrinkToFit="0" vertical="center" wrapText="0"/>
    </xf>
    <xf borderId="5" fillId="0" fontId="2" numFmtId="0" xfId="0" applyAlignment="1" applyBorder="1" applyFont="1">
      <alignment shrinkToFit="0" vertical="center" wrapText="0"/>
    </xf>
    <xf borderId="2" fillId="0" fontId="175" numFmtId="0" xfId="0" applyAlignment="1" applyBorder="1" applyFont="1">
      <alignment readingOrder="0" shrinkToFit="0" vertical="center" wrapText="0"/>
    </xf>
    <xf borderId="5" fillId="0" fontId="176" numFmtId="49" xfId="0" applyAlignment="1" applyBorder="1" applyFont="1" applyNumberFormat="1">
      <alignment readingOrder="0" shrinkToFit="0" vertical="center" wrapText="0"/>
    </xf>
    <xf borderId="5" fillId="0" fontId="137" numFmtId="164" xfId="0" applyAlignment="1" applyBorder="1" applyFont="1" applyNumberFormat="1">
      <alignment readingOrder="0" shrinkToFit="0" vertical="center" wrapText="0"/>
    </xf>
    <xf borderId="5" fillId="0" fontId="177" numFmtId="0" xfId="0" applyAlignment="1" applyBorder="1" applyFont="1">
      <alignment readingOrder="0" shrinkToFit="0" vertical="center" wrapText="0"/>
    </xf>
    <xf borderId="2" fillId="5" fontId="136" numFmtId="0" xfId="0" applyAlignment="1" applyBorder="1" applyFont="1">
      <alignment shrinkToFit="0" vertical="center" wrapText="0"/>
    </xf>
    <xf borderId="2" fillId="5" fontId="136" numFmtId="0" xfId="0" applyAlignment="1" applyBorder="1" applyFont="1">
      <alignment shrinkToFit="0" vertical="center" wrapText="0"/>
    </xf>
    <xf borderId="2" fillId="0" fontId="137" numFmtId="164" xfId="0" applyAlignment="1" applyBorder="1" applyFont="1" applyNumberFormat="1">
      <alignment readingOrder="0" shrinkToFit="0" vertical="center" wrapText="0"/>
    </xf>
    <xf borderId="2" fillId="5" fontId="178" numFmtId="0" xfId="0" applyAlignment="1" applyBorder="1" applyFont="1">
      <alignment shrinkToFit="0" vertical="center" wrapText="0"/>
    </xf>
    <xf borderId="0" fillId="5" fontId="136" numFmtId="0" xfId="0" applyAlignment="1" applyFont="1">
      <alignment horizontal="right" shrinkToFit="0" vertical="center" wrapText="0"/>
    </xf>
    <xf borderId="0" fillId="0" fontId="137" numFmtId="0" xfId="0" applyAlignment="1" applyFont="1">
      <alignment readingOrder="0" shrinkToFit="0" vertical="center" wrapText="0"/>
    </xf>
    <xf borderId="5" fillId="2" fontId="136" numFmtId="0" xfId="0" applyAlignment="1" applyBorder="1" applyFont="1">
      <alignment shrinkToFit="0" vertical="center" wrapText="0"/>
    </xf>
    <xf borderId="5" fillId="2" fontId="136" numFmtId="0" xfId="0" applyAlignment="1" applyBorder="1" applyFont="1">
      <alignment shrinkToFit="0" vertical="center" wrapText="0"/>
    </xf>
    <xf borderId="5" fillId="2" fontId="179" numFmtId="0" xfId="0" applyAlignment="1" applyBorder="1" applyFont="1">
      <alignment shrinkToFit="0" vertical="center" wrapText="0"/>
    </xf>
    <xf borderId="0" fillId="2" fontId="136" numFmtId="0" xfId="0" applyAlignment="1" applyFont="1">
      <alignment readingOrder="0" shrinkToFit="0" vertical="center" wrapText="0"/>
    </xf>
    <xf borderId="2" fillId="10" fontId="101" numFmtId="3" xfId="0" applyAlignment="1" applyBorder="1" applyFont="1" applyNumberFormat="1">
      <alignment horizontal="right" shrinkToFit="0" vertical="center" wrapText="0"/>
    </xf>
    <xf borderId="5" fillId="0" fontId="31" numFmtId="0" xfId="0" applyAlignment="1" applyBorder="1" applyFont="1">
      <alignment shrinkToFit="0" vertical="center" wrapText="0"/>
    </xf>
    <xf borderId="5" fillId="0" fontId="31" numFmtId="3" xfId="0" applyAlignment="1" applyBorder="1" applyFont="1" applyNumberFormat="1">
      <alignment horizontal="right" shrinkToFit="0" vertical="center" wrapText="0"/>
    </xf>
    <xf borderId="5" fillId="0" fontId="31" numFmtId="49" xfId="0" applyAlignment="1" applyBorder="1" applyFont="1" applyNumberFormat="1">
      <alignment shrinkToFit="0" vertical="center" wrapText="0"/>
    </xf>
    <xf borderId="5" fillId="0" fontId="180" numFmtId="0" xfId="0" applyAlignment="1" applyBorder="1" applyFont="1">
      <alignment shrinkToFit="0" vertical="center" wrapText="0"/>
    </xf>
    <xf borderId="2" fillId="0" fontId="31" numFmtId="0" xfId="0" applyAlignment="1" applyBorder="1" applyFont="1">
      <alignment shrinkToFit="0" vertical="center" wrapText="0"/>
    </xf>
    <xf borderId="2" fillId="0" fontId="31" numFmtId="49" xfId="0" applyAlignment="1" applyBorder="1" applyFont="1" applyNumberFormat="1">
      <alignment shrinkToFit="0" vertical="center" wrapText="0"/>
    </xf>
    <xf borderId="2" fillId="0" fontId="31" numFmtId="164" xfId="0" applyAlignment="1" applyBorder="1" applyFont="1" applyNumberFormat="1">
      <alignment shrinkToFit="0" vertical="center" wrapText="0"/>
    </xf>
    <xf borderId="2" fillId="0" fontId="181" numFmtId="0" xfId="0" applyAlignment="1" applyBorder="1" applyFont="1">
      <alignment shrinkToFit="0" vertical="center" wrapText="0"/>
    </xf>
    <xf borderId="5" fillId="0" fontId="1" numFmtId="3" xfId="0" applyAlignment="1" applyBorder="1" applyFont="1" applyNumberFormat="1">
      <alignment shrinkToFit="0" vertical="center" wrapText="0"/>
    </xf>
    <xf borderId="2" fillId="0" fontId="31" numFmtId="3" xfId="0" applyAlignment="1" applyBorder="1" applyFont="1" applyNumberFormat="1">
      <alignment horizontal="right"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center" wrapText="0"/>
    </xf>
    <xf borderId="0" fillId="0" fontId="182" numFmtId="49" xfId="0" applyAlignment="1" applyFont="1" applyNumberFormat="1">
      <alignment readingOrder="0" shrinkToFit="0" vertical="center" wrapText="0"/>
    </xf>
    <xf borderId="5" fillId="0" fontId="3" numFmtId="0" xfId="0" applyAlignment="1" applyBorder="1" applyFont="1">
      <alignment shrinkToFit="0" vertical="center" wrapText="0"/>
    </xf>
    <xf borderId="5" fillId="0" fontId="183" numFmtId="0" xfId="0" applyAlignment="1" applyBorder="1" applyFont="1">
      <alignment readingOrder="0" shrinkToFit="0" vertical="center" wrapText="0"/>
    </xf>
    <xf borderId="0" fillId="0" fontId="31" numFmtId="0" xfId="0" applyAlignment="1" applyFont="1">
      <alignment shrinkToFit="0" vertical="center" wrapText="0"/>
    </xf>
    <xf borderId="0" fillId="0" fontId="31" numFmtId="164" xfId="0" applyAlignment="1" applyFont="1" applyNumberFormat="1">
      <alignment shrinkToFit="0" vertical="center" wrapText="0"/>
    </xf>
    <xf borderId="0" fillId="0" fontId="184" numFmtId="0" xfId="0" applyAlignment="1" applyFont="1">
      <alignment shrinkToFit="0" vertical="center" wrapText="0"/>
    </xf>
    <xf borderId="0" fillId="0" fontId="31" numFmtId="3" xfId="0" applyAlignment="1" applyFont="1" applyNumberFormat="1">
      <alignment horizontal="right" shrinkToFit="0" vertical="center" wrapText="0"/>
    </xf>
    <xf borderId="0" fillId="0" fontId="31" numFmtId="0" xfId="0" applyAlignment="1" applyFont="1">
      <alignment horizontal="right" shrinkToFit="0" vertical="center" wrapText="0"/>
    </xf>
    <xf borderId="0" fillId="0" fontId="8" numFmtId="0" xfId="0" applyAlignment="1" applyFont="1">
      <alignment shrinkToFit="0" vertical="center" wrapText="0"/>
    </xf>
    <xf borderId="0" fillId="0" fontId="132" numFmtId="164" xfId="0" applyAlignment="1" applyFont="1" applyNumberFormat="1">
      <alignment readingOrder="0" shrinkToFit="0" vertical="center" wrapText="0"/>
    </xf>
    <xf borderId="0" fillId="0" fontId="31" numFmtId="0" xfId="0" applyAlignment="1" applyFont="1">
      <alignment shrinkToFit="0" vertical="center" wrapText="0"/>
    </xf>
    <xf borderId="0" fillId="0" fontId="1" numFmtId="3" xfId="0" applyAlignment="1" applyFont="1" applyNumberFormat="1">
      <alignment shrinkToFit="0" vertical="center" wrapText="0"/>
    </xf>
    <xf borderId="0" fillId="5" fontId="31" numFmtId="49" xfId="0" applyAlignment="1" applyFont="1" applyNumberFormat="1">
      <alignment shrinkToFit="0" vertical="center" wrapText="0"/>
    </xf>
    <xf borderId="0" fillId="5" fontId="185" numFmtId="0" xfId="0" applyAlignment="1" applyFont="1">
      <alignment readingOrder="0" shrinkToFit="0" vertical="center" wrapText="0"/>
    </xf>
    <xf borderId="0" fillId="0" fontId="186" numFmtId="49" xfId="0" applyAlignment="1" applyFont="1" applyNumberFormat="1">
      <alignment readingOrder="0" shrinkToFit="0" vertical="center" wrapText="0"/>
    </xf>
    <xf borderId="0" fillId="0" fontId="187" numFmtId="0" xfId="0" applyAlignment="1" applyFont="1">
      <alignment readingOrder="0" shrinkToFit="0" vertical="center" wrapText="0"/>
    </xf>
    <xf borderId="0" fillId="0" fontId="188" numFmtId="0" xfId="0" applyAlignment="1" applyFont="1">
      <alignment readingOrder="0" shrinkToFit="0" vertical="center" wrapText="0"/>
    </xf>
    <xf borderId="0" fillId="0" fontId="189" numFmtId="49" xfId="0" applyAlignment="1" applyFont="1" applyNumberFormat="1">
      <alignment readingOrder="0" shrinkToFit="0" vertical="center" wrapText="0"/>
    </xf>
    <xf borderId="0" fillId="0" fontId="1" numFmtId="0" xfId="0" applyAlignment="1" applyFont="1">
      <alignment shrinkToFit="0" vertical="center" wrapText="0"/>
    </xf>
    <xf borderId="0" fillId="0" fontId="2" numFmtId="3" xfId="0" applyAlignment="1" applyFont="1" applyNumberFormat="1">
      <alignment shrinkToFit="0" vertical="center" wrapText="0"/>
    </xf>
    <xf borderId="0" fillId="2" fontId="190" numFmtId="0" xfId="0" applyAlignment="1" applyFont="1">
      <alignment horizontal="left" readingOrder="0" shrinkToFit="0" vertical="center" wrapText="0"/>
    </xf>
    <xf borderId="0" fillId="2" fontId="191" numFmtId="0" xfId="0" applyAlignment="1" applyFont="1">
      <alignment horizontal="left" readingOrder="0" shrinkToFit="0" vertical="center" wrapText="0"/>
    </xf>
    <xf borderId="0" fillId="2" fontId="136" numFmtId="0" xfId="0" applyAlignment="1" applyFont="1">
      <alignment shrinkToFit="0" vertical="center" wrapText="0"/>
    </xf>
    <xf borderId="0" fillId="2" fontId="136" numFmtId="0" xfId="0" applyAlignment="1" applyFont="1">
      <alignment horizontal="right" readingOrder="0" shrinkToFit="0" vertical="center" wrapText="0"/>
    </xf>
    <xf borderId="0" fillId="0" fontId="2" numFmtId="0" xfId="0" applyAlignment="1" applyFont="1">
      <alignment horizontal="right" shrinkToFit="0" vertical="center" wrapText="0"/>
    </xf>
    <xf borderId="0" fillId="0" fontId="192" numFmtId="49" xfId="0" applyAlignment="1" applyFont="1" applyNumberFormat="1">
      <alignment readingOrder="0" shrinkToFit="0" vertical="center" wrapText="0"/>
    </xf>
    <xf borderId="0" fillId="0" fontId="193" numFmtId="0" xfId="0" applyAlignment="1" applyFont="1">
      <alignment shrinkToFit="0" vertical="center" wrapText="0"/>
    </xf>
    <xf borderId="0" fillId="0" fontId="6" numFmtId="0" xfId="0" applyAlignment="1" applyFont="1">
      <alignment shrinkToFit="0" vertical="center" wrapText="0"/>
    </xf>
    <xf borderId="0" fillId="2" fontId="136" numFmtId="3" xfId="0" applyAlignment="1" applyFont="1" applyNumberFormat="1">
      <alignment horizontal="right" readingOrder="0" shrinkToFit="0" vertical="center" wrapText="0"/>
    </xf>
    <xf borderId="0" fillId="0" fontId="137"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01" numFmtId="3" xfId="0" applyAlignment="1" applyFont="1" applyNumberFormat="1">
      <alignment horizontal="right" readingOrder="0" shrinkToFit="0" vertical="center" wrapText="0"/>
    </xf>
    <xf borderId="0" fillId="0" fontId="1" numFmtId="49" xfId="0" applyAlignment="1" applyFont="1" applyNumberFormat="1">
      <alignment shrinkToFit="0" vertical="center" wrapText="0"/>
    </xf>
    <xf borderId="0" fillId="2" fontId="136" numFmtId="0" xfId="0" applyAlignment="1" applyFont="1">
      <alignment readingOrder="0" shrinkToFit="0" vertical="center" wrapText="0"/>
    </xf>
    <xf borderId="0" fillId="0" fontId="6" numFmtId="3" xfId="0" applyAlignment="1" applyFont="1" applyNumberFormat="1">
      <alignment readingOrder="0" shrinkToFit="0" vertical="center" wrapText="0"/>
    </xf>
    <xf borderId="21" fillId="0" fontId="194" numFmtId="0" xfId="0" applyAlignment="1" applyBorder="1" applyFont="1">
      <alignment horizontal="left" readingOrder="0" shrinkToFit="0" vertical="bottom" wrapText="0"/>
    </xf>
    <xf borderId="12" fillId="0" fontId="194" numFmtId="0" xfId="0" applyAlignment="1" applyBorder="1" applyFont="1">
      <alignment horizontal="left" readingOrder="0" shrinkToFit="0" vertical="bottom" wrapText="0"/>
    </xf>
    <xf borderId="22" fillId="0" fontId="194" numFmtId="0" xfId="0" applyAlignment="1" applyBorder="1" applyFont="1">
      <alignment horizontal="left" readingOrder="0" shrinkToFit="0" vertical="bottom" wrapText="0"/>
    </xf>
    <xf borderId="0" fillId="0" fontId="194" numFmtId="0" xfId="0" applyAlignment="1" applyFont="1">
      <alignment horizontal="left" readingOrder="0" shrinkToFit="0" vertical="bottom" wrapText="0"/>
    </xf>
    <xf borderId="23" fillId="0" fontId="195" numFmtId="0" xfId="0" applyAlignment="1" applyBorder="1" applyFont="1">
      <alignment horizontal="right" readingOrder="0" shrinkToFit="0" vertical="bottom" wrapText="0"/>
    </xf>
    <xf borderId="5" fillId="0" fontId="195" numFmtId="0" xfId="0" applyAlignment="1" applyBorder="1" applyFont="1">
      <alignment horizontal="left" readingOrder="0" shrinkToFit="0" vertical="bottom" wrapText="0"/>
    </xf>
    <xf borderId="5" fillId="0" fontId="196" numFmtId="0" xfId="0" applyAlignment="1" applyBorder="1" applyFont="1">
      <alignment horizontal="left" readingOrder="0" shrinkToFit="0" vertical="bottom" wrapText="0"/>
    </xf>
    <xf borderId="5" fillId="0" fontId="195" numFmtId="0" xfId="0" applyAlignment="1" applyBorder="1" applyFont="1">
      <alignment horizontal="center" readingOrder="0" shrinkToFit="0" vertical="bottom" wrapText="0"/>
    </xf>
    <xf borderId="5" fillId="0" fontId="195" numFmtId="0" xfId="0" applyAlignment="1" applyBorder="1" applyFont="1">
      <alignment horizontal="right" readingOrder="0" shrinkToFit="0" vertical="bottom" wrapText="0"/>
    </xf>
    <xf borderId="24" fillId="0" fontId="195" numFmtId="0" xfId="0" applyAlignment="1" applyBorder="1" applyFont="1">
      <alignment horizontal="left" readingOrder="0" shrinkToFit="0" vertical="bottom" wrapText="0"/>
    </xf>
    <xf borderId="0" fillId="0" fontId="195" numFmtId="0" xfId="0" applyAlignment="1" applyFont="1">
      <alignment horizontal="left" readingOrder="0" shrinkToFit="0" vertical="bottom" wrapText="0"/>
    </xf>
    <xf borderId="5" fillId="0" fontId="195" numFmtId="0" xfId="0" applyAlignment="1" applyBorder="1" applyFont="1">
      <alignment shrinkToFit="0" vertical="bottom" wrapText="0"/>
    </xf>
    <xf borderId="5" fillId="0" fontId="195" numFmtId="3" xfId="0" applyAlignment="1" applyBorder="1" applyFont="1" applyNumberFormat="1">
      <alignment horizontal="left" readingOrder="0" shrinkToFit="0" vertical="bottom" wrapText="0"/>
    </xf>
    <xf borderId="5" fillId="0" fontId="195" numFmtId="0" xfId="0" applyAlignment="1" applyBorder="1" applyFont="1">
      <alignment shrinkToFit="0" vertical="bottom" wrapText="0"/>
    </xf>
    <xf borderId="5" fillId="0" fontId="195" numFmtId="0" xfId="0" applyAlignment="1" applyBorder="1" applyFont="1">
      <alignment horizontal="left" shrinkToFit="0" vertical="bottom" wrapText="0"/>
    </xf>
    <xf borderId="25" fillId="0" fontId="195" numFmtId="0" xfId="0" applyAlignment="1" applyBorder="1" applyFont="1">
      <alignment horizontal="right" readingOrder="0" shrinkToFit="0" vertical="bottom" wrapText="0"/>
    </xf>
    <xf borderId="8" fillId="0" fontId="195" numFmtId="0" xfId="0" applyAlignment="1" applyBorder="1" applyFont="1">
      <alignment horizontal="left" readingOrder="0" shrinkToFit="0" vertical="bottom" wrapText="0"/>
    </xf>
    <xf borderId="8" fillId="0" fontId="197" numFmtId="0" xfId="0" applyAlignment="1" applyBorder="1" applyFont="1">
      <alignment horizontal="left" readingOrder="0" shrinkToFit="0" vertical="bottom" wrapText="0"/>
    </xf>
    <xf borderId="8" fillId="0" fontId="195" numFmtId="0" xfId="0" applyAlignment="1" applyBorder="1" applyFont="1">
      <alignment horizontal="center" readingOrder="0" shrinkToFit="0" vertical="bottom" wrapText="0"/>
    </xf>
    <xf borderId="8" fillId="0" fontId="195" numFmtId="0" xfId="0" applyAlignment="1" applyBorder="1" applyFont="1">
      <alignment horizontal="right" readingOrder="0" shrinkToFit="0" vertical="bottom" wrapText="0"/>
    </xf>
    <xf borderId="26" fillId="0" fontId="195" numFmtId="0" xfId="0" applyAlignment="1" applyBorder="1" applyFont="1">
      <alignment horizontal="left" readingOrder="0" shrinkToFit="0" vertical="bottom" wrapText="0"/>
    </xf>
    <xf borderId="27" fillId="16" fontId="195" numFmtId="0" xfId="0" applyAlignment="1" applyBorder="1" applyFill="1" applyFont="1">
      <alignment horizontal="right" readingOrder="0" shrinkToFit="0" vertical="bottom" wrapText="0"/>
    </xf>
    <xf borderId="28" fillId="16" fontId="195" numFmtId="0" xfId="0" applyAlignment="1" applyBorder="1" applyFont="1">
      <alignment readingOrder="0" shrinkToFit="0" vertical="bottom" wrapText="0"/>
    </xf>
    <xf borderId="0" fillId="0" fontId="198" numFmtId="0" xfId="0" applyAlignment="1" applyFont="1">
      <alignment readingOrder="0" shrinkToFit="0" vertical="bottom" wrapText="0"/>
    </xf>
    <xf borderId="0" fillId="0" fontId="198" numFmtId="0" xfId="0" applyAlignment="1" applyFont="1">
      <alignment horizontal="right" readingOrder="0" shrinkToFit="0" vertical="bottom" wrapText="0"/>
    </xf>
    <xf borderId="0" fillId="0" fontId="198" numFmtId="0" xfId="0" applyAlignment="1" applyFont="1">
      <alignment horizontal="center" readingOrder="0" shrinkToFit="0" vertical="bottom" wrapText="0"/>
    </xf>
    <xf borderId="0" fillId="0" fontId="198" numFmtId="11" xfId="0" applyAlignment="1" applyFont="1" applyNumberFormat="1">
      <alignment readingOrder="0" shrinkToFit="0" vertical="bottom" wrapText="0"/>
    </xf>
    <xf borderId="0" fillId="0" fontId="198" numFmtId="0" xfId="0" applyAlignment="1" applyFont="1">
      <alignment shrinkToFit="0" vertical="bottom" wrapText="0"/>
    </xf>
    <xf borderId="0" fillId="0" fontId="199" numFmtId="0" xfId="0" applyAlignment="1" applyFont="1">
      <alignment readingOrder="0" shrinkToFit="0" vertical="bottom" wrapText="0"/>
    </xf>
    <xf borderId="0" fillId="0" fontId="198" numFmtId="170" xfId="0" applyAlignment="1" applyFont="1" applyNumberFormat="1">
      <alignment horizontal="right" readingOrder="0" shrinkToFit="0" vertical="bottom" wrapText="0"/>
    </xf>
    <xf borderId="0" fillId="0" fontId="200" numFmtId="0" xfId="0" applyAlignment="1" applyFont="1">
      <alignment readingOrder="0" shrinkToFit="0" vertical="bottom" wrapText="0"/>
    </xf>
    <xf borderId="0" fillId="0" fontId="199" numFmtId="0" xfId="0" applyAlignment="1" applyFont="1">
      <alignment horizontal="right" readingOrder="0" shrinkToFit="0" vertical="bottom" wrapText="0"/>
    </xf>
    <xf borderId="0" fillId="0" fontId="199" numFmtId="0" xfId="0" applyAlignment="1" applyFont="1">
      <alignment horizontal="center" readingOrder="0" shrinkToFit="0" vertical="bottom" wrapText="0"/>
    </xf>
    <xf borderId="0" fillId="0" fontId="199" numFmtId="0" xfId="0" applyAlignment="1" applyFont="1">
      <alignment shrinkToFit="0" vertical="bottom" wrapText="0"/>
    </xf>
    <xf borderId="0" fillId="0" fontId="198" numFmtId="0" xfId="0" applyAlignment="1" applyFont="1">
      <alignment shrinkToFit="0" vertical="bottom" wrapText="0"/>
    </xf>
    <xf borderId="0" fillId="0" fontId="199" numFmtId="11" xfId="0" applyAlignment="1" applyFont="1" applyNumberFormat="1">
      <alignment horizontal="right" readingOrder="0" shrinkToFit="0" vertical="bottom" wrapText="0"/>
    </xf>
    <xf borderId="0" fillId="0" fontId="199" numFmtId="0" xfId="0" applyAlignment="1" applyFont="1">
      <alignment shrinkToFit="0" vertical="bottom" wrapText="0"/>
    </xf>
    <xf borderId="0" fillId="0" fontId="199" numFmtId="3" xfId="0" applyAlignment="1" applyFont="1" applyNumberFormat="1">
      <alignment readingOrder="0" shrinkToFit="0" vertical="bottom" wrapText="0"/>
    </xf>
    <xf borderId="0" fillId="0" fontId="199" numFmtId="3" xfId="0" applyAlignment="1" applyFont="1" applyNumberFormat="1">
      <alignment horizontal="right" readingOrder="0" shrinkToFit="0" vertical="bottom" wrapText="0"/>
    </xf>
    <xf borderId="0" fillId="10" fontId="198" numFmtId="0" xfId="0" applyAlignment="1" applyFont="1">
      <alignment horizontal="right" readingOrder="0" shrinkToFit="0" vertical="bottom" wrapText="0"/>
    </xf>
    <xf borderId="0" fillId="10" fontId="198" numFmtId="0" xfId="0" applyAlignment="1" applyFont="1">
      <alignment readingOrder="0" shrinkToFit="0" vertical="bottom" wrapText="0"/>
    </xf>
    <xf borderId="0" fillId="10" fontId="198" numFmtId="170" xfId="0" applyAlignment="1" applyFont="1" applyNumberFormat="1">
      <alignment horizontal="right" readingOrder="0" shrinkToFit="0" vertical="bottom" wrapText="0"/>
    </xf>
    <xf borderId="0" fillId="10" fontId="201" numFmtId="0" xfId="0" applyAlignment="1" applyFont="1">
      <alignment readingOrder="0" shrinkToFit="0" vertical="bottom" wrapText="0"/>
    </xf>
    <xf borderId="0" fillId="10" fontId="199" numFmtId="0" xfId="0" applyAlignment="1" applyFont="1">
      <alignment horizontal="right" readingOrder="0" shrinkToFit="0" vertical="bottom" wrapText="0"/>
    </xf>
    <xf borderId="0" fillId="0" fontId="199" numFmtId="170" xfId="0" applyAlignment="1" applyFont="1" applyNumberFormat="1">
      <alignment horizontal="right" readingOrder="0" shrinkToFit="0" vertical="bottom" wrapText="0"/>
    </xf>
    <xf borderId="0" fillId="0" fontId="199" numFmtId="11" xfId="0" applyAlignment="1" applyFont="1" applyNumberFormat="1">
      <alignment horizontal="center" readingOrder="0" shrinkToFit="0" vertical="bottom" wrapText="0"/>
    </xf>
    <xf borderId="0" fillId="0" fontId="199" numFmtId="11" xfId="0" applyAlignment="1" applyFont="1" applyNumberFormat="1">
      <alignment readingOrder="0" shrinkToFit="0" vertical="bottom" wrapText="0"/>
    </xf>
    <xf borderId="0" fillId="0" fontId="1" numFmtId="0" xfId="0" applyAlignment="1" applyFont="1">
      <alignment vertical="center"/>
    </xf>
    <xf borderId="0" fillId="0" fontId="202" numFmtId="0" xfId="0" applyAlignment="1" applyFont="1">
      <alignment readingOrder="0" vertical="center"/>
    </xf>
    <xf borderId="0" fillId="0" fontId="4" numFmtId="0" xfId="0" applyAlignment="1" applyFont="1">
      <alignment readingOrder="0" vertical="center"/>
    </xf>
    <xf borderId="0" fillId="0" fontId="4" numFmtId="0" xfId="0" applyAlignment="1" applyFont="1">
      <alignment horizontal="center" readingOrder="0" vertical="center"/>
    </xf>
    <xf borderId="0" fillId="0" fontId="1" numFmtId="168" xfId="0" applyAlignment="1" applyFont="1" applyNumberFormat="1">
      <alignment vertical="center"/>
    </xf>
    <xf borderId="0" fillId="0" fontId="1" numFmtId="0" xfId="0" applyAlignment="1" applyFont="1">
      <alignment readingOrder="0" vertical="center"/>
    </xf>
    <xf borderId="0" fillId="0" fontId="203" numFmtId="0" xfId="0" applyAlignment="1" applyFont="1">
      <alignment readingOrder="0" vertical="center"/>
    </xf>
    <xf borderId="29" fillId="0" fontId="4" numFmtId="0" xfId="0" applyAlignment="1" applyBorder="1" applyFont="1">
      <alignment horizontal="center" readingOrder="0" vertical="center"/>
    </xf>
    <xf borderId="29" fillId="0" fontId="4" numFmtId="0" xfId="0" applyAlignment="1" applyBorder="1" applyFont="1">
      <alignment readingOrder="0" vertical="center"/>
    </xf>
    <xf borderId="29" fillId="0" fontId="1" numFmtId="0" xfId="0" applyAlignment="1" applyBorder="1" applyFont="1">
      <alignment vertical="center"/>
    </xf>
    <xf borderId="29" fillId="0" fontId="1" numFmtId="0" xfId="0" applyAlignment="1" applyBorder="1" applyFont="1">
      <alignment readingOrder="0" vertical="center"/>
    </xf>
    <xf borderId="29" fillId="0" fontId="204" numFmtId="0" xfId="0" applyAlignment="1" applyBorder="1" applyFont="1">
      <alignment readingOrder="0" vertical="center"/>
    </xf>
    <xf borderId="29" fillId="0" fontId="204" numFmtId="0" xfId="0" applyAlignment="1" applyBorder="1" applyFont="1">
      <alignment vertical="center"/>
    </xf>
    <xf borderId="0" fillId="0" fontId="1" numFmtId="3" xfId="0" applyAlignment="1" applyFont="1" applyNumberFormat="1">
      <alignment readingOrder="0" vertical="center"/>
    </xf>
    <xf borderId="29" fillId="0" fontId="204" numFmtId="2" xfId="0" applyAlignment="1" applyBorder="1" applyFont="1" applyNumberFormat="1">
      <alignment vertical="center"/>
    </xf>
    <xf borderId="29" fillId="0" fontId="4" numFmtId="0" xfId="0" applyAlignment="1" applyBorder="1" applyFont="1">
      <alignment vertical="center"/>
    </xf>
    <xf borderId="29" fillId="0" fontId="4" numFmtId="2" xfId="0" applyAlignment="1" applyBorder="1" applyFont="1" applyNumberFormat="1">
      <alignment vertical="center"/>
    </xf>
    <xf borderId="29" fillId="0" fontId="1" numFmtId="3" xfId="0" applyAlignment="1" applyBorder="1" applyFont="1" applyNumberFormat="1">
      <alignment readingOrder="0" vertical="center"/>
    </xf>
    <xf borderId="29" fillId="0" fontId="204" numFmtId="0" xfId="0" applyAlignment="1" applyBorder="1" applyFont="1">
      <alignment horizontal="right" readingOrder="0" vertical="center"/>
    </xf>
    <xf borderId="29" fillId="0" fontId="1" numFmtId="171" xfId="0" applyAlignment="1" applyBorder="1" applyFont="1" applyNumberFormat="1">
      <alignment vertical="center"/>
    </xf>
    <xf borderId="29" fillId="0" fontId="1" numFmtId="3" xfId="0" applyAlignment="1" applyBorder="1" applyFont="1" applyNumberFormat="1">
      <alignment vertical="center"/>
    </xf>
    <xf borderId="0" fillId="0" fontId="1" numFmtId="0" xfId="0" applyAlignment="1" applyFont="1">
      <alignment horizontal="center" vertical="center"/>
    </xf>
    <xf borderId="0" fillId="0" fontId="1" numFmtId="172" xfId="0" applyAlignment="1" applyFont="1" applyNumberFormat="1">
      <alignment readingOrder="0" vertical="center"/>
    </xf>
    <xf borderId="29" fillId="0" fontId="1" numFmtId="173" xfId="0" applyAlignment="1" applyBorder="1" applyFont="1" applyNumberFormat="1">
      <alignment readingOrder="0" vertical="center"/>
    </xf>
    <xf borderId="0" fillId="0" fontId="1" numFmtId="172" xfId="0" applyAlignment="1" applyFont="1" applyNumberFormat="1">
      <alignment vertical="center"/>
    </xf>
    <xf borderId="29" fillId="0" fontId="1" numFmtId="173" xfId="0" applyAlignment="1" applyBorder="1" applyFont="1" applyNumberFormat="1">
      <alignment vertical="center"/>
    </xf>
    <xf borderId="0" fillId="0" fontId="1" numFmtId="173" xfId="0" applyAlignment="1" applyFont="1" applyNumberFormat="1">
      <alignment vertical="center"/>
    </xf>
    <xf borderId="0" fillId="0" fontId="1" numFmtId="174" xfId="0" applyAlignment="1" applyFont="1" applyNumberFormat="1">
      <alignment vertical="center"/>
    </xf>
    <xf borderId="0" fillId="0" fontId="4" numFmtId="0" xfId="0" applyAlignment="1" applyFont="1">
      <alignment horizontal="left" readingOrder="0" vertical="center"/>
    </xf>
    <xf borderId="0" fillId="0" fontId="1" numFmtId="0" xfId="0" applyAlignment="1" applyFont="1">
      <alignment horizontal="left" readingOrder="0" vertical="center"/>
    </xf>
    <xf borderId="30" fillId="0" fontId="1" numFmtId="3" xfId="0" applyAlignment="1" applyBorder="1" applyFont="1" applyNumberFormat="1">
      <alignment vertical="center"/>
    </xf>
    <xf borderId="30" fillId="0" fontId="1" numFmtId="0" xfId="0" applyAlignment="1" applyBorder="1" applyFont="1">
      <alignment shrinkToFit="0" vertical="center" wrapText="1"/>
    </xf>
    <xf borderId="30" fillId="0" fontId="1" numFmtId="3" xfId="0" applyAlignment="1" applyBorder="1" applyFont="1" applyNumberFormat="1">
      <alignment shrinkToFit="0" vertical="center" wrapText="1"/>
    </xf>
    <xf borderId="30" fillId="0" fontId="1" numFmtId="49" xfId="0" applyAlignment="1" applyBorder="1" applyFont="1" applyNumberFormat="1">
      <alignment shrinkToFit="0" vertical="center" wrapText="1"/>
    </xf>
    <xf borderId="0" fillId="0" fontId="1" numFmtId="0" xfId="0" applyAlignment="1" applyFont="1">
      <alignment shrinkToFit="0" vertical="center" wrapText="1"/>
    </xf>
    <xf borderId="0" fillId="0" fontId="1" numFmtId="175" xfId="0" applyAlignment="1" applyFont="1" applyNumberFormat="1">
      <alignment readingOrder="0" vertical="center"/>
    </xf>
    <xf borderId="0" fillId="0" fontId="1" numFmtId="3" xfId="0" applyAlignment="1" applyFont="1" applyNumberFormat="1">
      <alignment vertical="center"/>
    </xf>
    <xf borderId="0" fillId="0" fontId="1" numFmtId="49" xfId="0" applyAlignment="1" applyFont="1" applyNumberFormat="1">
      <alignment vertical="center"/>
    </xf>
    <xf borderId="31" fillId="0" fontId="1" numFmtId="0" xfId="0" applyAlignment="1" applyBorder="1" applyFont="1">
      <alignment horizontal="center" readingOrder="0"/>
    </xf>
    <xf borderId="32" fillId="0" fontId="1" numFmtId="0" xfId="0" applyAlignment="1" applyBorder="1" applyFont="1">
      <alignment horizontal="center" readingOrder="0"/>
    </xf>
    <xf borderId="30" fillId="0" fontId="1" numFmtId="0" xfId="0" applyBorder="1" applyFont="1"/>
    <xf borderId="30" fillId="0" fontId="1" numFmtId="0" xfId="0" applyAlignment="1" applyBorder="1" applyFont="1">
      <alignment readingOrder="0"/>
    </xf>
    <xf borderId="31" fillId="0" fontId="8" numFmtId="0" xfId="0" applyAlignment="1" applyBorder="1" applyFont="1">
      <alignment horizontal="center" vertical="bottom"/>
    </xf>
    <xf borderId="32" fillId="0" fontId="8" numFmtId="0" xfId="0" applyAlignment="1" applyBorder="1" applyFont="1">
      <alignment horizontal="center" vertical="bottom"/>
    </xf>
    <xf borderId="30" fillId="0" fontId="8" numFmtId="0" xfId="0" applyAlignment="1" applyBorder="1" applyFont="1">
      <alignment vertical="bottom"/>
    </xf>
    <xf borderId="30" fillId="0" fontId="8" numFmtId="0" xfId="0" applyAlignment="1" applyBorder="1" applyFont="1">
      <alignment vertical="bottom"/>
    </xf>
    <xf borderId="30" fillId="0" fontId="1" numFmtId="0" xfId="0" applyAlignment="1" applyBorder="1" applyFont="1">
      <alignment horizontal="left" readingOrder="0"/>
    </xf>
    <xf borderId="30" fillId="0" fontId="1" numFmtId="0" xfId="0" applyAlignment="1" applyBorder="1" applyFont="1">
      <alignment readingOrder="0" shrinkToFit="0" wrapText="1"/>
    </xf>
    <xf borderId="30" fillId="0" fontId="8" numFmtId="0" xfId="0" applyAlignment="1" applyBorder="1" applyFont="1">
      <alignment readingOrder="0" vertical="bottom"/>
    </xf>
    <xf borderId="0" fillId="0" fontId="1" numFmtId="0" xfId="0" applyFont="1"/>
    <xf borderId="31" fillId="0" fontId="1" numFmtId="0" xfId="0" applyAlignment="1" applyBorder="1" applyFont="1">
      <alignment readingOrder="0"/>
    </xf>
    <xf borderId="32" fillId="0" fontId="205" numFmtId="0" xfId="0" applyBorder="1" applyFont="1"/>
    <xf borderId="31" fillId="0" fontId="1" numFmtId="0" xfId="0" applyAlignment="1" applyBorder="1" applyFont="1">
      <alignment horizontal="left" readingOrder="0"/>
    </xf>
    <xf borderId="0" fillId="17" fontId="206" numFmtId="0" xfId="0" applyAlignment="1" applyFill="1" applyFont="1">
      <alignment readingOrder="0"/>
    </xf>
    <xf borderId="0" fillId="0" fontId="207" numFmtId="0" xfId="0" applyAlignment="1" applyFont="1">
      <alignment readingOrder="0"/>
    </xf>
    <xf borderId="0" fillId="0" fontId="4" numFmtId="0" xfId="0" applyAlignment="1" applyFont="1">
      <alignment readingOrder="0" shrinkToFit="0" vertical="center" wrapText="1"/>
    </xf>
    <xf borderId="0" fillId="0" fontId="1" numFmtId="0" xfId="0" applyAlignment="1" applyFont="1">
      <alignment readingOrder="0"/>
    </xf>
    <xf borderId="0" fillId="0" fontId="208" numFmtId="0" xfId="0" applyAlignment="1" applyFont="1">
      <alignment readingOrder="0"/>
    </xf>
    <xf borderId="0" fillId="0" fontId="4" numFmtId="0" xfId="0" applyAlignment="1" applyFont="1">
      <alignment readingOrder="0" shrinkToFit="0" wrapText="1"/>
    </xf>
    <xf borderId="0" fillId="0" fontId="209" numFmtId="0" xfId="0" applyAlignment="1" applyFont="1">
      <alignment readingOrder="0"/>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color rgb="FF000000"/>
      </font>
      <fill>
        <patternFill patternType="solid">
          <fgColor rgb="FFF4CCCC"/>
          <bgColor rgb="FFF4CCCC"/>
        </patternFill>
      </fill>
      <border/>
    </dxf>
    <dxf>
      <font/>
      <fill>
        <patternFill patternType="solid">
          <fgColor rgb="FF9B3642"/>
          <bgColor rgb="FF9B3642"/>
        </patternFill>
      </fill>
      <border/>
    </dxf>
    <dxf>
      <border>
        <left style="thin">
          <color rgb="FF9B3642"/>
        </left>
        <right style="thin">
          <color rgb="FF9B3642"/>
        </right>
        <top style="thin">
          <color rgb="FF9B3642"/>
        </top>
        <bottom style="thin">
          <color rgb="FF9B3642"/>
        </bottom>
      </border>
    </dxf>
    <dxf>
      <font/>
      <fill>
        <patternFill patternType="solid">
          <fgColor rgb="FFB7E1CD"/>
          <bgColor rgb="FFB7E1CD"/>
        </patternFill>
      </fill>
      <border/>
    </dxf>
    <dxf>
      <font/>
      <fill>
        <patternFill patternType="solid">
          <fgColor rgb="FFFF0000"/>
          <bgColor rgb="FFFF0000"/>
        </patternFill>
      </fill>
      <border/>
    </dxf>
    <dxf>
      <font/>
      <fill>
        <patternFill patternType="solid">
          <fgColor rgb="FF5B3F86"/>
          <bgColor rgb="FF5B3F86"/>
        </patternFill>
      </fill>
      <border/>
    </dxf>
    <dxf>
      <font/>
      <fill>
        <patternFill patternType="solid">
          <fgColor rgb="FF535FC1"/>
          <bgColor rgb="FF535FC1"/>
        </patternFill>
      </fill>
      <border/>
    </dxf>
    <dxf>
      <font/>
      <fill>
        <patternFill patternType="solid">
          <fgColor rgb="FFF4CCCC"/>
          <bgColor rgb="FFF4CCCC"/>
        </patternFill>
      </fill>
      <border/>
    </dxf>
    <dxf>
      <font/>
      <fill>
        <patternFill patternType="solid">
          <fgColor rgb="FFD9EAD3"/>
          <bgColor rgb="FFD9EAD3"/>
        </patternFill>
      </fill>
      <border/>
    </dxf>
  </dxfs>
  <tableStyles count="6">
    <tableStyle count="2" pivot="0" name="Sheet22-style">
      <tableStyleElement dxfId="1" type="firstRowStripe"/>
      <tableStyleElement dxfId="2" type="secondRowStripe"/>
    </tableStyle>
    <tableStyle count="4" pivot="0" name="Booking TH-style">
      <tableStyleElement dxfId="4" type="headerRow"/>
      <tableStyleElement dxfId="1" type="firstRowStripe"/>
      <tableStyleElement dxfId="2" type="secondRowStripe"/>
      <tableStyleElement dxfId="5" size="0" type="wholeTable"/>
    </tableStyle>
    <tableStyle count="4" pivot="0" name="Booking SG-style">
      <tableStyleElement dxfId="4" type="headerRow"/>
      <tableStyleElement dxfId="1" type="firstRowStripe"/>
      <tableStyleElement dxfId="2" type="secondRowStripe"/>
      <tableStyleElement dxfId="5" size="0" type="wholeTable"/>
    </tableStyle>
    <tableStyle count="2" pivot="0" name="Booking SG-style 2">
      <tableStyleElement dxfId="2" type="firstRowStripe"/>
      <tableStyleElement dxfId="1" type="secondRowStripe"/>
    </tableStyle>
    <tableStyle count="4" pivot="0" name="Booking MY-style">
      <tableStyleElement dxfId="8" type="headerRow"/>
      <tableStyleElement dxfId="1" type="firstRowStripe"/>
      <tableStyleElement dxfId="2" type="secondRowStripe"/>
      <tableStyleElement dxfId="5" size="0" type="wholeTable"/>
    </tableStyle>
    <tableStyle count="4" pivot="0" name="Posts-style">
      <tableStyleElement dxfId="9" type="headerRow"/>
      <tableStyleElement dxfId="1" type="firstRowStripe"/>
      <tableStyleElement dxfId="2" type="secondRowStripe"/>
      <tableStyleElement dxfId="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B114" displayName="Table_1" name="Table_1" id="1">
  <tableColumns count="1">
    <tableColumn name="Column1" id="1"/>
  </tableColumns>
  <tableStyleInfo name="Sheet22-style" showColumnStripes="0" showFirstColumn="1" showLastColumn="1" showRowStripes="1"/>
</table>
</file>

<file path=xl/tables/table2.xml><?xml version="1.0" encoding="utf-8"?>
<table xmlns="http://schemas.openxmlformats.org/spreadsheetml/2006/main" ref="B1:AB466" displayName="Restaurant" name="Restaurant" id="2">
  <tableColumns count="27">
    <tableColumn name="KOL_ID" id="1"/>
    <tableColumn name="Username" id="2"/>
    <tableColumn name="Followers" id="3"/>
    <tableColumn name="Country" id="4"/>
    <tableColumn name="Social media URL" id="5"/>
    <tableColumn name="Restaurant name" id="6"/>
    <tableColumn name="Restaurant ID" id="7"/>
    <tableColumn name="Cuisine Type" id="8"/>
    <tableColumn name="Package Type" id="9"/>
    <tableColumn name="Package price" id="10"/>
    <tableColumn name="Package Name" id="11"/>
    <tableColumn name="Alergies" id="12"/>
    <tableColumn name="Comments" id="13"/>
    <tableColumn name="Fee per content" id="14"/>
    <tableColumn name="Hotel required" id="15"/>
    <tableColumn name="Validation 1" id="16"/>
    <tableColumn name="Sales in charge" id="17"/>
    <tableColumn name="Target Date" id="18"/>
    <tableColumn name="Target time" id="19"/>
    <tableColumn name="No people" id="20"/>
    <tableColumn name="Sales Check" id="21"/>
    <tableColumn name="Line_thread_id" id="22"/>
    <tableColumn name="Booking ID" id="23"/>
    <tableColumn name="Target post date" id="24"/>
    <tableColumn name="Post details" id="25"/>
    <tableColumn name="Notes" id="26"/>
    <tableColumn name="index" id="27"/>
  </tableColumns>
  <tableStyleInfo name="Booking TH-style" showColumnStripes="0" showFirstColumn="1" showLastColumn="1" showRowStripes="1"/>
</table>
</file>

<file path=xl/tables/table3.xml><?xml version="1.0" encoding="utf-8"?>
<table xmlns="http://schemas.openxmlformats.org/spreadsheetml/2006/main" ref="B1:AB249" displayName="SG_Restaur" name="SG_Restaur" id="3">
  <autoFilter ref="$B$1:$AB$249">
    <filterColumn colId="24">
      <filters blank="1">
        <filter val="check later"/>
        <filter val="posted"/>
      </filters>
    </filterColumn>
  </autoFilter>
  <tableColumns count="27">
    <tableColumn name="KOL_ID" id="1"/>
    <tableColumn name="Username" id="2"/>
    <tableColumn name="Followers" id="3"/>
    <tableColumn name="Country" id="4"/>
    <tableColumn name="Social media URL" id="5"/>
    <tableColumn name="Restaurant name" id="6"/>
    <tableColumn name="Restaurant ID" id="7"/>
    <tableColumn name="Cuisine Type" id="8"/>
    <tableColumn name="Package Type" id="9"/>
    <tableColumn name="Package price" id="10"/>
    <tableColumn name="Package Name" id="11"/>
    <tableColumn name="Allergies" id="12"/>
    <tableColumn name="Comments" id="13"/>
    <tableColumn name="Fee per content" id="14"/>
    <tableColumn name="Column 15" id="15"/>
    <tableColumn name="Column 16" id="16"/>
    <tableColumn name="Column 17" id="17"/>
    <tableColumn name="Target Date" id="18"/>
    <tableColumn name="Target time" id="19"/>
    <tableColumn name="No people" id="20"/>
    <tableColumn name="Sales Check" id="21"/>
    <tableColumn name="Line_thread_id" id="22"/>
    <tableColumn name="Booking ID" id="23"/>
    <tableColumn name="Target post date" id="24"/>
    <tableColumn name="Post details" id="25"/>
    <tableColumn name="Notes" id="26"/>
    <tableColumn name="index" id="27"/>
  </tableColumns>
  <tableStyleInfo name="Booking SG-style" showColumnStripes="0" showFirstColumn="1" showLastColumn="1" showRowStripes="1"/>
</table>
</file>

<file path=xl/tables/table4.xml><?xml version="1.0" encoding="utf-8"?>
<table xmlns="http://schemas.openxmlformats.org/spreadsheetml/2006/main" headerRowCount="0" ref="AF84:AF249" displayName="Table_2" name="Table_2" id="4">
  <tableColumns count="1">
    <tableColumn name="Column1" id="1"/>
  </tableColumns>
  <tableStyleInfo name="Booking SG-style 2" showColumnStripes="0" showFirstColumn="1" showLastColumn="1" showRowStripes="1"/>
</table>
</file>

<file path=xl/tables/table5.xml><?xml version="1.0" encoding="utf-8"?>
<table xmlns="http://schemas.openxmlformats.org/spreadsheetml/2006/main" ref="B1:AB7" displayName="MY_Bookings" name="MY_Bookings" id="5">
  <tableColumns count="27">
    <tableColumn name="KOL_ID" id="1"/>
    <tableColumn name="Username" id="2"/>
    <tableColumn name="Followers" id="3"/>
    <tableColumn name="Country" id="4"/>
    <tableColumn name="Social media URL" id="5"/>
    <tableColumn name="Restaurant name" id="6"/>
    <tableColumn name="Restaurant ID" id="7"/>
    <tableColumn name="Cuisine Type" id="8"/>
    <tableColumn name="Package Type" id="9"/>
    <tableColumn name="Package price" id="10"/>
    <tableColumn name="Package Name" id="11"/>
    <tableColumn name="Allergies" id="12"/>
    <tableColumn name="Comments" id="13"/>
    <tableColumn name="Fee per content" id="14"/>
    <tableColumn name="Column 15" id="15"/>
    <tableColumn name="Column 16" id="16"/>
    <tableColumn name="Column 17" id="17"/>
    <tableColumn name="Target Date" id="18"/>
    <tableColumn name="Target time" id="19"/>
    <tableColumn name="No people" id="20"/>
    <tableColumn name="Sales Check" id="21"/>
    <tableColumn name="Line_thread_id" id="22"/>
    <tableColumn name="Booking ID" id="23"/>
    <tableColumn name="Target post date" id="24"/>
    <tableColumn name="Post details" id="25"/>
    <tableColumn name="Notes" id="26"/>
    <tableColumn name="index" id="27"/>
  </tableColumns>
  <tableStyleInfo name="Booking MY-style" showColumnStripes="0" showFirstColumn="1" showLastColumn="1" showRowStripes="1"/>
</table>
</file>

<file path=xl/tables/table6.xml><?xml version="1.0" encoding="utf-8"?>
<table xmlns="http://schemas.openxmlformats.org/spreadsheetml/2006/main" ref="B1:AI924" displayName="Posts" name="Posts" id="6">
  <autoFilter ref="$B$1:$AI$924"/>
  <tableColumns count="34">
    <tableColumn name="KOL_ID" id="1"/>
    <tableColumn name="Username" id="2"/>
    <tableColumn name="Price per post" id="3"/>
    <tableColumn name="Country" id="4"/>
    <tableColumn name="Restaurant Code" id="5"/>
    <tableColumn name="Restaurant Name" id="6"/>
    <tableColumn name="Cuisine Type" id="7"/>
    <tableColumn name="Social Media" id="8"/>
    <tableColumn name="Social media URL" id="9"/>
    <tableColumn name="Booking Date" id="10"/>
    <tableColumn name="Booking ID" id="11"/>
    <tableColumn name="Boost Code" id="12"/>
    <tableColumn name="Post Type" id="13"/>
    <tableColumn name="Post Date" id="14"/>
    <tableColumn name="Post URL" id="15"/>
    <tableColumn name="D+1" id="16"/>
    <tableColumn name="Views" id="17"/>
    <tableColumn name="Comments" id="18"/>
    <tableColumn name="Likes" id="19"/>
    <tableColumn name="D+5" id="20"/>
    <tableColumn name="Views (+5)" id="21"/>
    <tableColumn name="Comments (+5)" id="22"/>
    <tableColumn name="Likes (+5)" id="23"/>
    <tableColumn name="D+10" id="24"/>
    <tableColumn name="Views (+10" id="25"/>
    <tableColumn name="Comments (+10)" id="26"/>
    <tableColumn name="Likes (+10)" id="27"/>
    <tableColumn name="growth rate" id="28"/>
    <tableColumn name="Conv Rate" id="29"/>
    <tableColumn name="CPM" id="30"/>
    <tableColumn name="Content" id="31"/>
    <tableColumn name="Hook (First 5 Seconds)" id="32"/>
    <tableColumn name="Transcript" id="33"/>
    <tableColumn name="views (latest total)" id="34"/>
  </tableColumns>
  <tableStyleInfo name="Po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instagram.com/trip_or_treatss" TargetMode="External"/><Relationship Id="rId190" Type="http://schemas.openxmlformats.org/officeDocument/2006/relationships/hyperlink" Target="http://tiktok.com/@christianandakitaeats" TargetMode="External"/><Relationship Id="rId42" Type="http://schemas.openxmlformats.org/officeDocument/2006/relationships/hyperlink" Target="http://instagram.com/trip_or_treatss" TargetMode="External"/><Relationship Id="rId41" Type="http://schemas.openxmlformats.org/officeDocument/2006/relationships/hyperlink" Target="http://instagram.com/trip_or_treatss" TargetMode="External"/><Relationship Id="rId44" Type="http://schemas.openxmlformats.org/officeDocument/2006/relationships/hyperlink" Target="https://www.tiktok.com/@brunobarbieriro" TargetMode="External"/><Relationship Id="rId194" Type="http://schemas.openxmlformats.org/officeDocument/2006/relationships/hyperlink" Target="http://tiktok.com/@christianandakitaeats" TargetMode="External"/><Relationship Id="rId43" Type="http://schemas.openxmlformats.org/officeDocument/2006/relationships/hyperlink" Target="http://instagram.com/trip_or_treatss" TargetMode="External"/><Relationship Id="rId193" Type="http://schemas.openxmlformats.org/officeDocument/2006/relationships/hyperlink" Target="http://instagram.com/mackabuang" TargetMode="External"/><Relationship Id="rId46" Type="http://schemas.openxmlformats.org/officeDocument/2006/relationships/hyperlink" Target="https://www.instagram.com/bangkok.vibe/" TargetMode="External"/><Relationship Id="rId192" Type="http://schemas.openxmlformats.org/officeDocument/2006/relationships/hyperlink" Target="http://instagram.com/mackabuang" TargetMode="External"/><Relationship Id="rId45" Type="http://schemas.openxmlformats.org/officeDocument/2006/relationships/hyperlink" Target="http://instagram.com/trip_or_treatss" TargetMode="External"/><Relationship Id="rId191" Type="http://schemas.openxmlformats.org/officeDocument/2006/relationships/hyperlink" Target="https://www.instagram.com/christianandakitaeats/" TargetMode="External"/><Relationship Id="rId48" Type="http://schemas.openxmlformats.org/officeDocument/2006/relationships/hyperlink" Target="https://www.instagram.com/bangkok.vibe/" TargetMode="External"/><Relationship Id="rId187" Type="http://schemas.openxmlformats.org/officeDocument/2006/relationships/hyperlink" Target="http://tiktok.com/@christianandakitaeats" TargetMode="External"/><Relationship Id="rId47" Type="http://schemas.openxmlformats.org/officeDocument/2006/relationships/hyperlink" Target="https://www.instagram.com/bangkok.vibe/" TargetMode="External"/><Relationship Id="rId186" Type="http://schemas.openxmlformats.org/officeDocument/2006/relationships/hyperlink" Target="https://www.instagram.com/christianandakitaeats/" TargetMode="External"/><Relationship Id="rId185" Type="http://schemas.openxmlformats.org/officeDocument/2006/relationships/hyperlink" Target="http://tiktok.com/@christianandakitaeats" TargetMode="External"/><Relationship Id="rId49" Type="http://schemas.openxmlformats.org/officeDocument/2006/relationships/hyperlink" Target="http://instagram.com/globetrotterkin" TargetMode="External"/><Relationship Id="rId184" Type="http://schemas.openxmlformats.org/officeDocument/2006/relationships/hyperlink" Target="https://www.instagram.com/christianandakitaeats/" TargetMode="External"/><Relationship Id="rId189" Type="http://schemas.openxmlformats.org/officeDocument/2006/relationships/hyperlink" Target="http://instagram.com/patrick.chillguy" TargetMode="External"/><Relationship Id="rId188" Type="http://schemas.openxmlformats.org/officeDocument/2006/relationships/hyperlink" Target="https://www.instagram.com/christianandakitaeats/" TargetMode="External"/><Relationship Id="rId31" Type="http://schemas.openxmlformats.org/officeDocument/2006/relationships/hyperlink" Target="http://instagram.com/ali.al5baz" TargetMode="External"/><Relationship Id="rId30" Type="http://schemas.openxmlformats.org/officeDocument/2006/relationships/hyperlink" Target="http://instagram.com/ali.al5baz" TargetMode="External"/><Relationship Id="rId33" Type="http://schemas.openxmlformats.org/officeDocument/2006/relationships/hyperlink" Target="http://instagram.com/cherryfunghk" TargetMode="External"/><Relationship Id="rId183" Type="http://schemas.openxmlformats.org/officeDocument/2006/relationships/hyperlink" Target="http://tiktok.com/@christianandakitaeats" TargetMode="External"/><Relationship Id="rId32" Type="http://schemas.openxmlformats.org/officeDocument/2006/relationships/hyperlink" Target="http://instagram.com/iamverac" TargetMode="External"/><Relationship Id="rId182" Type="http://schemas.openxmlformats.org/officeDocument/2006/relationships/hyperlink" Target="https://www.instagram.com/christianandakitaeats/" TargetMode="External"/><Relationship Id="rId35" Type="http://schemas.openxmlformats.org/officeDocument/2006/relationships/hyperlink" Target="http://instagram.com/vanishaoct" TargetMode="External"/><Relationship Id="rId181" Type="http://schemas.openxmlformats.org/officeDocument/2006/relationships/hyperlink" Target="http://tiktok.com/@christianandakitaeats" TargetMode="External"/><Relationship Id="rId34" Type="http://schemas.openxmlformats.org/officeDocument/2006/relationships/hyperlink" Target="http://instagram.com/vanishaoct" TargetMode="External"/><Relationship Id="rId180" Type="http://schemas.openxmlformats.org/officeDocument/2006/relationships/hyperlink" Target="https://www.xiaohongshu.com/user/profile/55759b29e4b1cf6c147965ec?xhsshare=CopyLink&amp;appuid=55759b29e4b1cf6c147965ec&amp;apptime=1727145904&amp;share_id=65372a06cde340859d89d429714c967b" TargetMode="External"/><Relationship Id="rId37" Type="http://schemas.openxmlformats.org/officeDocument/2006/relationships/hyperlink" Target="http://instagram.com/vanishaoct" TargetMode="External"/><Relationship Id="rId176" Type="http://schemas.openxmlformats.org/officeDocument/2006/relationships/hyperlink" Target="https://www.xiaohongshu.com/user/profile/5f7a7401000000000100bac2?xsec_token=YBSYf7c0soH0OWe29KI41jN0Adas-Msvm97TGWOaZN8dY=&amp;xsec_source=app_share&amp;xhsshare=CopyLink&amp;shareRedId=Nz47ODY1Nz07N0g2Szw3PDhFOTk5RzxL&amp;apptime=1760434532&amp;share_id=fa82ae8824c84af9aa864086a3a58e6a" TargetMode="External"/><Relationship Id="rId297" Type="http://schemas.openxmlformats.org/officeDocument/2006/relationships/hyperlink" Target="http://instagram.com/paulinamikielska" TargetMode="External"/><Relationship Id="rId36" Type="http://schemas.openxmlformats.org/officeDocument/2006/relationships/hyperlink" Target="https://www.instagram.com/bangkok.vibe/" TargetMode="External"/><Relationship Id="rId175" Type="http://schemas.openxmlformats.org/officeDocument/2006/relationships/hyperlink" Target="http://instagram.com/95pje" TargetMode="External"/><Relationship Id="rId296" Type="http://schemas.openxmlformats.org/officeDocument/2006/relationships/hyperlink" Target="http://instagram.com/sailingoffwithoutamap" TargetMode="External"/><Relationship Id="rId39" Type="http://schemas.openxmlformats.org/officeDocument/2006/relationships/hyperlink" Target="http://instagram.com/melicacy" TargetMode="External"/><Relationship Id="rId174" Type="http://schemas.openxmlformats.org/officeDocument/2006/relationships/hyperlink" Target="http://instagram.com/95pje" TargetMode="External"/><Relationship Id="rId295" Type="http://schemas.openxmlformats.org/officeDocument/2006/relationships/hyperlink" Target="http://instagram.com/sailingoffwithoutamap" TargetMode="External"/><Relationship Id="rId38" Type="http://schemas.openxmlformats.org/officeDocument/2006/relationships/hyperlink" Target="http://instagram.com/vanishaoct" TargetMode="External"/><Relationship Id="rId173"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294" Type="http://schemas.openxmlformats.org/officeDocument/2006/relationships/hyperlink" Target="http://instagram.com/sidneyygeorge" TargetMode="External"/><Relationship Id="rId179" Type="http://schemas.openxmlformats.org/officeDocument/2006/relationships/hyperlink" Target="http://instagram.com/95pje" TargetMode="External"/><Relationship Id="rId178" Type="http://schemas.openxmlformats.org/officeDocument/2006/relationships/hyperlink" Target="https://www.xiaohongshu.com/user/profile/64c12a000000000014036a71?xsec_token=YBxH-xvsDk5-Z5fcgQ6CGcB9K9ITPx7aCzIk5dL-0SngI=&amp;xsec_source=app_share&amp;xhsshare=CopyLink&amp;appuid=557035863397db682949be50&amp;apptime=1745642587&amp;share_id=46c97a29fd9d4134bbb45733674d46ed" TargetMode="External"/><Relationship Id="rId299" Type="http://schemas.openxmlformats.org/officeDocument/2006/relationships/hyperlink" Target="http://tiktok.com/@empommie" TargetMode="External"/><Relationship Id="rId177"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298" Type="http://schemas.openxmlformats.org/officeDocument/2006/relationships/hyperlink" Target="http://instagram.com/paulinamikielska" TargetMode="External"/><Relationship Id="rId20" Type="http://schemas.openxmlformats.org/officeDocument/2006/relationships/hyperlink" Target="http://instagram.com/jkonthego" TargetMode="External"/><Relationship Id="rId22" Type="http://schemas.openxmlformats.org/officeDocument/2006/relationships/hyperlink" Target="https://www.instagram.com/bangkok.vibe/" TargetMode="External"/><Relationship Id="rId21" Type="http://schemas.openxmlformats.org/officeDocument/2006/relationships/hyperlink" Target="http://instagram.com/jkonthego" TargetMode="External"/><Relationship Id="rId24" Type="http://schemas.openxmlformats.org/officeDocument/2006/relationships/hyperlink" Target="http://instagram.com/test" TargetMode="External"/><Relationship Id="rId23" Type="http://schemas.openxmlformats.org/officeDocument/2006/relationships/hyperlink" Target="http://instagram.com/thara_koiii" TargetMode="External"/><Relationship Id="rId26" Type="http://schemas.openxmlformats.org/officeDocument/2006/relationships/hyperlink" Target="http://instagram.com/ali.al5baz" TargetMode="External"/><Relationship Id="rId25" Type="http://schemas.openxmlformats.org/officeDocument/2006/relationships/hyperlink" Target="https://www.instagram.com/bangkok.vibe/" TargetMode="External"/><Relationship Id="rId28" Type="http://schemas.openxmlformats.org/officeDocument/2006/relationships/hyperlink" Target="http://instagram.com/bibiw820" TargetMode="External"/><Relationship Id="rId27" Type="http://schemas.openxmlformats.org/officeDocument/2006/relationships/hyperlink" Target="http://instagram.com/ali.al5baz" TargetMode="External"/><Relationship Id="rId29" Type="http://schemas.openxmlformats.org/officeDocument/2006/relationships/hyperlink" Target="http://instagram.com/ali.al5baz" TargetMode="External"/><Relationship Id="rId11" Type="http://schemas.openxmlformats.org/officeDocument/2006/relationships/hyperlink" Target="http://instagram.com/melicacy" TargetMode="External"/><Relationship Id="rId10" Type="http://schemas.openxmlformats.org/officeDocument/2006/relationships/hyperlink" Target="http://instagram.com/bangkok.rooftops" TargetMode="External"/><Relationship Id="rId13" Type="http://schemas.openxmlformats.org/officeDocument/2006/relationships/hyperlink" Target="http://instagram.com/ali.al5baz" TargetMode="External"/><Relationship Id="rId12" Type="http://schemas.openxmlformats.org/officeDocument/2006/relationships/hyperlink" Target="http://instagram.com/melicacy" TargetMode="External"/><Relationship Id="rId15" Type="http://schemas.openxmlformats.org/officeDocument/2006/relationships/hyperlink" Target="http://instagram.com/ali.al5baz" TargetMode="External"/><Relationship Id="rId198" Type="http://schemas.openxmlformats.org/officeDocument/2006/relationships/hyperlink" Target="https://www.instagram.com/christianandakitaeats/" TargetMode="External"/><Relationship Id="rId14" Type="http://schemas.openxmlformats.org/officeDocument/2006/relationships/hyperlink" Target="http://instagram.com/ali.al5baz" TargetMode="External"/><Relationship Id="rId197" Type="http://schemas.openxmlformats.org/officeDocument/2006/relationships/hyperlink" Target="http://tiktok.com/@christianandakitaeats" TargetMode="External"/><Relationship Id="rId17" Type="http://schemas.openxmlformats.org/officeDocument/2006/relationships/hyperlink" Target="http://instagram.com/ali.al5baz" TargetMode="External"/><Relationship Id="rId196" Type="http://schemas.openxmlformats.org/officeDocument/2006/relationships/hyperlink" Target="http://instagram.com/vanishaoct" TargetMode="External"/><Relationship Id="rId16" Type="http://schemas.openxmlformats.org/officeDocument/2006/relationships/hyperlink" Target="http://instagram.com/melicacy" TargetMode="External"/><Relationship Id="rId195" Type="http://schemas.openxmlformats.org/officeDocument/2006/relationships/hyperlink" Target="https://www.instagram.com/christianandakitaeats/" TargetMode="External"/><Relationship Id="rId19" Type="http://schemas.openxmlformats.org/officeDocument/2006/relationships/hyperlink" Target="http://instagram.com/thara_koiii" TargetMode="External"/><Relationship Id="rId18" Type="http://schemas.openxmlformats.org/officeDocument/2006/relationships/hyperlink" Target="http://instagram.com/ali.al5baz" TargetMode="External"/><Relationship Id="rId199" Type="http://schemas.openxmlformats.org/officeDocument/2006/relationships/hyperlink" Target="https://www.xiaohongshu.com/user/profile/5e98447e00000000010076e3?xsec_token=YB4IHQhcSdDSyjXWrtY6Ul9q2gWeoEIQU7-JE1oYa6FVg=&amp;xsec_source=app_share&amp;xhsshare=CopyLink&amp;shareRedId=ODxGNTtLN082NzUyOTgwNjdHOTo3Rz1O&amp;apptime=1760434136&amp;share_id=4e61ecd8ef3b481b807c76900a597807" TargetMode="External"/><Relationship Id="rId84" Type="http://schemas.openxmlformats.org/officeDocument/2006/relationships/hyperlink" Target="http://instagram.com/theakshaypathak" TargetMode="External"/><Relationship Id="rId83" Type="http://schemas.openxmlformats.org/officeDocument/2006/relationships/hyperlink" Target="http://instagram.com/madelineteee" TargetMode="External"/><Relationship Id="rId86" Type="http://schemas.openxmlformats.org/officeDocument/2006/relationships/hyperlink" Target="http://instagram.com/theakshaypathak" TargetMode="External"/><Relationship Id="rId85" Type="http://schemas.openxmlformats.org/officeDocument/2006/relationships/hyperlink" Target="http://tiktok.com/@martina.v.asii" TargetMode="External"/><Relationship Id="rId88" Type="http://schemas.openxmlformats.org/officeDocument/2006/relationships/hyperlink" Target="http://instagram.com/theakshaypathak" TargetMode="External"/><Relationship Id="rId150" Type="http://schemas.openxmlformats.org/officeDocument/2006/relationships/hyperlink" Target="http://instagram.com/withlaya" TargetMode="External"/><Relationship Id="rId271" Type="http://schemas.openxmlformats.org/officeDocument/2006/relationships/hyperlink" Target="http://instagram.com/david.michelangelo_" TargetMode="External"/><Relationship Id="rId87" Type="http://schemas.openxmlformats.org/officeDocument/2006/relationships/hyperlink" Target="http://instagram.com/sidneyygeorge" TargetMode="External"/><Relationship Id="rId270" Type="http://schemas.openxmlformats.org/officeDocument/2006/relationships/hyperlink" Target="https://www.facebook.com/profile.php?id=61555873413463" TargetMode="External"/><Relationship Id="rId89" Type="http://schemas.openxmlformats.org/officeDocument/2006/relationships/hyperlink" Target="http://instagram.com/kmystagram_" TargetMode="External"/><Relationship Id="rId80" Type="http://schemas.openxmlformats.org/officeDocument/2006/relationships/hyperlink" Target="https://www.instagram.com/martasiels/" TargetMode="External"/><Relationship Id="rId82" Type="http://schemas.openxmlformats.org/officeDocument/2006/relationships/hyperlink" Target="http://instagram.com/kmystagram_" TargetMode="External"/><Relationship Id="rId81" Type="http://schemas.openxmlformats.org/officeDocument/2006/relationships/hyperlink" Target="https://www.instagram.com/bangkok.vibe/" TargetMode="External"/><Relationship Id="rId1" Type="http://schemas.openxmlformats.org/officeDocument/2006/relationships/comments" Target="../comments1.xml"/><Relationship Id="rId2" Type="http://schemas.openxmlformats.org/officeDocument/2006/relationships/hyperlink" Target="http://instagram.com/ali.al5baz" TargetMode="External"/><Relationship Id="rId3" Type="http://schemas.openxmlformats.org/officeDocument/2006/relationships/hyperlink" Target="http://instagram.com/ali.al5baz" TargetMode="External"/><Relationship Id="rId149" Type="http://schemas.openxmlformats.org/officeDocument/2006/relationships/hyperlink" Target="https://www.instagram.com/onelifetravelwow/" TargetMode="External"/><Relationship Id="rId4" Type="http://schemas.openxmlformats.org/officeDocument/2006/relationships/hyperlink" Target="http://instagram.com/ali.al5baz" TargetMode="External"/><Relationship Id="rId148" Type="http://schemas.openxmlformats.org/officeDocument/2006/relationships/hyperlink" Target="http://instagram.com/gianaarmellini" TargetMode="External"/><Relationship Id="rId269" Type="http://schemas.openxmlformats.org/officeDocument/2006/relationships/hyperlink" Target="http://instagram.com/joeinthailand1" TargetMode="External"/><Relationship Id="rId9" Type="http://schemas.openxmlformats.org/officeDocument/2006/relationships/hyperlink" Target="http://instagram.com/bangkok.rooftops" TargetMode="External"/><Relationship Id="rId143" Type="http://schemas.openxmlformats.org/officeDocument/2006/relationships/hyperlink" Target="https://www.xiaohongshu.com/user/profile/5dea4b330000000001000147" TargetMode="External"/><Relationship Id="rId264" Type="http://schemas.openxmlformats.org/officeDocument/2006/relationships/hyperlink" Target="http://instagram.com/itsemandty" TargetMode="External"/><Relationship Id="rId142" Type="http://schemas.openxmlformats.org/officeDocument/2006/relationships/hyperlink" Target="http://instagram.com/outof_spacebaby1" TargetMode="External"/><Relationship Id="rId263" Type="http://schemas.openxmlformats.org/officeDocument/2006/relationships/hyperlink" Target="https://www.tiktok.com/@david.michelangelo_" TargetMode="External"/><Relationship Id="rId141" Type="http://schemas.openxmlformats.org/officeDocument/2006/relationships/hyperlink" Target="http://instagram.com/priyamsharma_" TargetMode="External"/><Relationship Id="rId262" Type="http://schemas.openxmlformats.org/officeDocument/2006/relationships/hyperlink" Target="http://instagram.com/david.michelangelo_" TargetMode="External"/><Relationship Id="rId140" Type="http://schemas.openxmlformats.org/officeDocument/2006/relationships/hyperlink" Target="https://www.xiaohongshu.com/user/profile/5748fc2a82ec3916bcfe1b26?xsec_token=YBxL64ddJ4hgEuQ5Q0bLUrSq55rwlP1Z3peAcJkis690I%3D&amp;xsec_source=app_share&amp;xhsshare=CopyLink&amp;shareRedId=Nz02OElINko-OUpFPEExPEhGT0w1Rzg_&amp;apptime=1758706263&amp;share_id=bea9fb7cdb1f484ca5f5a84589a77cd6&amp;share_channel=copy_link" TargetMode="External"/><Relationship Id="rId261" Type="http://schemas.openxmlformats.org/officeDocument/2006/relationships/hyperlink" Target="https://www.facebook.com/profile.php?id=61555873413463" TargetMode="External"/><Relationship Id="rId382" Type="http://schemas.openxmlformats.org/officeDocument/2006/relationships/table" Target="../tables/table2.xml"/><Relationship Id="rId5" Type="http://schemas.openxmlformats.org/officeDocument/2006/relationships/hyperlink" Target="http://instagram.com/ali.al5baz" TargetMode="External"/><Relationship Id="rId147" Type="http://schemas.openxmlformats.org/officeDocument/2006/relationships/hyperlink" Target="https://www.douyin.com/user/MS4wLjABAAAAg1EU3lrIMgwXt0tv_OWWrDUB100b8ku6HosRYzrc9IO1KyyTQkcjdm4xkg7vcCWQ?from_tab_name=main&amp;vid=7462694211570240802" TargetMode="External"/><Relationship Id="rId268"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6" Type="http://schemas.openxmlformats.org/officeDocument/2006/relationships/hyperlink" Target="http://instagram.com/bangkok.rooftops" TargetMode="External"/><Relationship Id="rId146" Type="http://schemas.openxmlformats.org/officeDocument/2006/relationships/hyperlink" Target="http://instagram.com/kuubenson" TargetMode="External"/><Relationship Id="rId267" Type="http://schemas.openxmlformats.org/officeDocument/2006/relationships/hyperlink" Target="http://instagram.com/ohmyla_" TargetMode="External"/><Relationship Id="rId7" Type="http://schemas.openxmlformats.org/officeDocument/2006/relationships/hyperlink" Target="http://instagram.com/bangkok.rooftops" TargetMode="External"/><Relationship Id="rId145" Type="http://schemas.openxmlformats.org/officeDocument/2006/relationships/hyperlink" Target="https://www.xiaohongshu.com/user/profile/55dedd2df5a2630ed2526af9?xsec_token=YB5zKLh2c9uQWjgQO5KYqNnX35QiIEumSanK27aY2zM0E=&amp;xsec_source=app_share&amp;xhsshare=CopyLink&amp;appuid=64c380c3000000000b00a370&amp;apptime=1740370369&amp;share_id=80d8b33c2a084280a0ed290af19e3137" TargetMode="External"/><Relationship Id="rId266" Type="http://schemas.openxmlformats.org/officeDocument/2006/relationships/hyperlink" Target="http://instagram.com/gianaarmellini" TargetMode="External"/><Relationship Id="rId8" Type="http://schemas.openxmlformats.org/officeDocument/2006/relationships/hyperlink" Target="http://instagram.com/bangkok.rooftops" TargetMode="External"/><Relationship Id="rId144" Type="http://schemas.openxmlformats.org/officeDocument/2006/relationships/hyperlink" Target="https://www.xiaohongshu.com/user/profile/60696c3b000000000100ac7c" TargetMode="External"/><Relationship Id="rId265" Type="http://schemas.openxmlformats.org/officeDocument/2006/relationships/hyperlink" Target="https://www.xiaohongshu.com/user/profile/58710cd56a6a692b60fab696?xhsshare=CopyLink&amp;appuid=58710cd56a6a692b60fab696&amp;apptime=1724745889" TargetMode="External"/><Relationship Id="rId73" Type="http://schemas.openxmlformats.org/officeDocument/2006/relationships/hyperlink" Target="http://instagram.com/randomtravelll" TargetMode="External"/><Relationship Id="rId72" Type="http://schemas.openxmlformats.org/officeDocument/2006/relationships/hyperlink" Target="http://instagram.com/gocmengen" TargetMode="External"/><Relationship Id="rId75" Type="http://schemas.openxmlformats.org/officeDocument/2006/relationships/hyperlink" Target="http://tiktok.com/@martasielska" TargetMode="External"/><Relationship Id="rId74" Type="http://schemas.openxmlformats.org/officeDocument/2006/relationships/hyperlink" Target="http://instagram.com/randomtravelll" TargetMode="External"/><Relationship Id="rId77" Type="http://schemas.openxmlformats.org/officeDocument/2006/relationships/hyperlink" Target="http://tiktok.com/@martasielska" TargetMode="External"/><Relationship Id="rId260" Type="http://schemas.openxmlformats.org/officeDocument/2006/relationships/hyperlink" Target="http://instagram.com/joeinthailand1" TargetMode="External"/><Relationship Id="rId76" Type="http://schemas.openxmlformats.org/officeDocument/2006/relationships/hyperlink" Target="https://www.instagram.com/martasiels/" TargetMode="External"/><Relationship Id="rId380" Type="http://schemas.openxmlformats.org/officeDocument/2006/relationships/vmlDrawing" Target="../drawings/vmlDrawing1.vml"/><Relationship Id="rId79" Type="http://schemas.openxmlformats.org/officeDocument/2006/relationships/hyperlink" Target="http://tiktok.com/@martasielska" TargetMode="External"/><Relationship Id="rId78" Type="http://schemas.openxmlformats.org/officeDocument/2006/relationships/hyperlink" Target="https://www.instagram.com/martasiels/" TargetMode="External"/><Relationship Id="rId71" Type="http://schemas.openxmlformats.org/officeDocument/2006/relationships/hyperlink" Target="http://instagram.com/hotelbuffet.my" TargetMode="External"/><Relationship Id="rId70" Type="http://schemas.openxmlformats.org/officeDocument/2006/relationships/hyperlink" Target="http://hotelbuffet.my/" TargetMode="External"/><Relationship Id="rId139" Type="http://schemas.openxmlformats.org/officeDocument/2006/relationships/hyperlink" Target="http://instagram.com/priyamsharma_" TargetMode="External"/><Relationship Id="rId138" Type="http://schemas.openxmlformats.org/officeDocument/2006/relationships/hyperlink" Target="https://www.instagram.com/onelifetravelwow/" TargetMode="External"/><Relationship Id="rId259"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137" Type="http://schemas.openxmlformats.org/officeDocument/2006/relationships/hyperlink" Target="https://www.instagram.com/clark_bkk/" TargetMode="External"/><Relationship Id="rId258" Type="http://schemas.openxmlformats.org/officeDocument/2006/relationships/hyperlink" Target="http://instagram.com/itsemandty" TargetMode="External"/><Relationship Id="rId379" Type="http://schemas.openxmlformats.org/officeDocument/2006/relationships/drawing" Target="../drawings/drawing4.xml"/><Relationship Id="rId132" Type="http://schemas.openxmlformats.org/officeDocument/2006/relationships/hyperlink" Target="http://tiktok.com/@made_by_britney" TargetMode="External"/><Relationship Id="rId253" Type="http://schemas.openxmlformats.org/officeDocument/2006/relationships/hyperlink" Target="https://www.xiaohongshu.com/user/profile/5ff55ae10000000001007413?xsec_token=YBRC6DAl0HIoLXKi6EAyjr0jNCwXsJWjLwt91_eK1O6mI=&amp;xsec_source=app_share&amp;xhsshare=CopyLink&amp;shareRedId=ODxGNTtLN082NzUyOTgwNjdHOTo3Rz1O&amp;apptime=1762316615&amp;share_id=315b8449a51141baa23d10cb5c558e16&amp;exSource=" TargetMode="External"/><Relationship Id="rId374" Type="http://schemas.openxmlformats.org/officeDocument/2006/relationships/hyperlink" Target="http://instagram.com/hkfoodiexblogger" TargetMode="External"/><Relationship Id="rId131" Type="http://schemas.openxmlformats.org/officeDocument/2006/relationships/hyperlink" Target="https://www.instagram.com/onelifetravelwow/" TargetMode="External"/><Relationship Id="rId252"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373" Type="http://schemas.openxmlformats.org/officeDocument/2006/relationships/hyperlink" Target="https://www.tiktok.com/@hieatsreych?fbclid=PAZXh0bgNhZW0CMTEAc3J0YwZhcHBfaWQMMjU2MjgxMDQwNTU4AAGnIyh7AcII-wFfjMB5y80hq53AW17JDeKOpIsAi39axOiB-f10yP83M-1gB8E_aem_1wXFMO5PW94hhkY5mRoQxQ" TargetMode="External"/><Relationship Id="rId130" Type="http://schemas.openxmlformats.org/officeDocument/2006/relationships/hyperlink" Target="http://instagram.com/discoverwithemma_" TargetMode="External"/><Relationship Id="rId251" Type="http://schemas.openxmlformats.org/officeDocument/2006/relationships/hyperlink" Target="http://instagram.com/itsemandty" TargetMode="External"/><Relationship Id="rId372" Type="http://schemas.openxmlformats.org/officeDocument/2006/relationships/hyperlink" Target="http://instagram.com/hieatsreych" TargetMode="External"/><Relationship Id="rId250" Type="http://schemas.openxmlformats.org/officeDocument/2006/relationships/hyperlink" Target="https://www.xiaohongshu.com/user/profile/5b818f1a99d2360001c67a98?xsec_token=YBAB1PZckORkz1c2WK1lBWa0F05A1lwsZLhz24CZJSJlE=&amp;xsec_source=app_share&amp;xhsshare=CopyLink&amp;shareRedId=N0g6MTtLNUo_QEk0PD4wNjY0TD07Rj9B&amp;apptime=1761560860&amp;share_id=f244418ec44845bbb191d34991d09d88" TargetMode="External"/><Relationship Id="rId371" Type="http://schemas.openxmlformats.org/officeDocument/2006/relationships/hyperlink" Target="https://www.tiktok.com/@.bewithbams" TargetMode="External"/><Relationship Id="rId136" Type="http://schemas.openxmlformats.org/officeDocument/2006/relationships/hyperlink" Target="https://www.instagram.com/Twinzinbangkok" TargetMode="External"/><Relationship Id="rId257" Type="http://schemas.openxmlformats.org/officeDocument/2006/relationships/hyperlink" Target="https://www.tiktok.com/@david.michelangelo_" TargetMode="External"/><Relationship Id="rId378" Type="http://schemas.openxmlformats.org/officeDocument/2006/relationships/hyperlink" Target="http://instagram.com/hkfoodiexblogger" TargetMode="External"/><Relationship Id="rId135" Type="http://schemas.openxmlformats.org/officeDocument/2006/relationships/hyperlink" Target="http://instagram.com/thesiutwinz" TargetMode="External"/><Relationship Id="rId256" Type="http://schemas.openxmlformats.org/officeDocument/2006/relationships/hyperlink" Target="http://instagram.com/david.michelangelo_" TargetMode="External"/><Relationship Id="rId377" Type="http://schemas.openxmlformats.org/officeDocument/2006/relationships/hyperlink" Target="http://instagram.com/hkfoodiexblogger" TargetMode="External"/><Relationship Id="rId134" Type="http://schemas.openxmlformats.org/officeDocument/2006/relationships/hyperlink" Target="https://www.instagram.com/Twinzinbangkok" TargetMode="External"/><Relationship Id="rId255" Type="http://schemas.openxmlformats.org/officeDocument/2006/relationships/hyperlink" Target="https://www.xiaohongshu.com/user/profile/5ff55ae10000000001007413?xsec_token=YBRC6DAl0HIoLXKi6EAyjr0jNCwXsJWjLwt91_eK1O6mI=&amp;xsec_source=app_share&amp;xhsshare=CopyLink&amp;shareRedId=ODxGNTtLN082NzUyOTgwNjdHOTo3Rz1O&amp;apptime=1762316615&amp;share_id=315b8449a51141baa23d10cb5c558e16&amp;exSource=" TargetMode="External"/><Relationship Id="rId376" Type="http://schemas.openxmlformats.org/officeDocument/2006/relationships/hyperlink" Target="http://instagram.com/hkfoodiexblogger" TargetMode="External"/><Relationship Id="rId133" Type="http://schemas.openxmlformats.org/officeDocument/2006/relationships/hyperlink" Target="http://instagram.com/thesiutwinz" TargetMode="External"/><Relationship Id="rId254" Type="http://schemas.openxmlformats.org/officeDocument/2006/relationships/hyperlink" Target="http://tiktok.com/@empommie" TargetMode="External"/><Relationship Id="rId375" Type="http://schemas.openxmlformats.org/officeDocument/2006/relationships/hyperlink" Target="http://instagram.com/hkfoodiexblogger" TargetMode="External"/><Relationship Id="rId62" Type="http://schemas.openxmlformats.org/officeDocument/2006/relationships/hyperlink" Target="https://www.instagram.com/onelifetravelwow/" TargetMode="External"/><Relationship Id="rId61" Type="http://schemas.openxmlformats.org/officeDocument/2006/relationships/hyperlink" Target="https://www.tiktok.com/@islandlifewithclaudia" TargetMode="External"/><Relationship Id="rId64" Type="http://schemas.openxmlformats.org/officeDocument/2006/relationships/hyperlink" Target="https://www.instagram.com/immikeyu/" TargetMode="External"/><Relationship Id="rId63" Type="http://schemas.openxmlformats.org/officeDocument/2006/relationships/hyperlink" Target="https://www.instagram.com/onelifetravelwow/" TargetMode="External"/><Relationship Id="rId66" Type="http://schemas.openxmlformats.org/officeDocument/2006/relationships/hyperlink" Target="https://www.tiktok.com/@islandlifewithclaudia" TargetMode="External"/><Relationship Id="rId172"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293" Type="http://schemas.openxmlformats.org/officeDocument/2006/relationships/hyperlink" Target="http://instagram.com/thehungryfeet" TargetMode="External"/><Relationship Id="rId65" Type="http://schemas.openxmlformats.org/officeDocument/2006/relationships/hyperlink" Target="https://www.instagram.com/islandlifewithclaudia/" TargetMode="External"/><Relationship Id="rId171" Type="http://schemas.openxmlformats.org/officeDocument/2006/relationships/hyperlink" Target="http://instagram.com/95pje" TargetMode="External"/><Relationship Id="rId292" Type="http://schemas.openxmlformats.org/officeDocument/2006/relationships/hyperlink" Target="http://instagram.com/sidneyygeorge" TargetMode="External"/><Relationship Id="rId68" Type="http://schemas.openxmlformats.org/officeDocument/2006/relationships/hyperlink" Target="http://hotelbuffet.my" TargetMode="External"/><Relationship Id="rId170" Type="http://schemas.openxmlformats.org/officeDocument/2006/relationships/hyperlink" Target="http://instagram.com/bangkok.vibe" TargetMode="External"/><Relationship Id="rId291" Type="http://schemas.openxmlformats.org/officeDocument/2006/relationships/hyperlink" Target="http://instagram.com/samzacktyler" TargetMode="External"/><Relationship Id="rId67" Type="http://schemas.openxmlformats.org/officeDocument/2006/relationships/hyperlink" Target="http://instagram.com/randomtravelll" TargetMode="External"/><Relationship Id="rId290" Type="http://schemas.openxmlformats.org/officeDocument/2006/relationships/hyperlink" Target="http://instagram.com/patrycja_sordyl" TargetMode="External"/><Relationship Id="rId60" Type="http://schemas.openxmlformats.org/officeDocument/2006/relationships/hyperlink" Target="https://www.instagram.com/islandlifewithclaudia/" TargetMode="External"/><Relationship Id="rId165" Type="http://schemas.openxmlformats.org/officeDocument/2006/relationships/hyperlink" Target="http://instagram.com/test" TargetMode="External"/><Relationship Id="rId286" Type="http://schemas.openxmlformats.org/officeDocument/2006/relationships/hyperlink" Target="http://instagram.com/ohmyla_" TargetMode="External"/><Relationship Id="rId69" Type="http://schemas.openxmlformats.org/officeDocument/2006/relationships/hyperlink" Target="http://instagram.com/hotelbuffet.my" TargetMode="External"/><Relationship Id="rId164" Type="http://schemas.openxmlformats.org/officeDocument/2006/relationships/hyperlink" Target="https://www.xiaohongshu.com/user/profile/65ed3ff0000000000d025b51?xsec_token=ABPfaXkGwUg7iZw-vB4FrGYXLvNUoRUOqy3exuyGoes9k=&amp;xsec_source=pc_note" TargetMode="External"/><Relationship Id="rId285" Type="http://schemas.openxmlformats.org/officeDocument/2006/relationships/hyperlink" Target="http://instagram.com/hialan1314" TargetMode="External"/><Relationship Id="rId163" Type="http://schemas.openxmlformats.org/officeDocument/2006/relationships/hyperlink" Target="http://instagram.com/bangkok.discovery" TargetMode="External"/><Relationship Id="rId284" Type="http://schemas.openxmlformats.org/officeDocument/2006/relationships/hyperlink" Target="http://instagram.com/hialan1314" TargetMode="External"/><Relationship Id="rId162" Type="http://schemas.openxmlformats.org/officeDocument/2006/relationships/hyperlink" Target="http://instagram.com/bangkok.discovery" TargetMode="External"/><Relationship Id="rId283"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169" Type="http://schemas.openxmlformats.org/officeDocument/2006/relationships/hyperlink" Target="https://www.xiaohongshu.com/user/profile/5aa4c0ca11be101c2bb48913?xsec_token=ABJwV_6MiPefxJcCISGgcquhft8PiVwdnzUxSMZf3fhHQ=&amp;xsec_source=pc_note" TargetMode="External"/><Relationship Id="rId168" Type="http://schemas.openxmlformats.org/officeDocument/2006/relationships/hyperlink" Target="http://instagram.com/95pje" TargetMode="External"/><Relationship Id="rId289" Type="http://schemas.openxmlformats.org/officeDocument/2006/relationships/hyperlink" Target="http://instagram.com/eaterries" TargetMode="External"/><Relationship Id="rId167" Type="http://schemas.openxmlformats.org/officeDocument/2006/relationships/hyperlink" Target="https://www.xiaohongshu.com/search_result?keyword=%25E4%25B8%2580%25E4%25B8%2580%25E5%259C%25A8%25E6%25B3%25B0%25E5%259B%25BD&amp;source=web_search_result_notes" TargetMode="External"/><Relationship Id="rId288" Type="http://schemas.openxmlformats.org/officeDocument/2006/relationships/hyperlink" Target="http://instagram.com/dew.yew.eat" TargetMode="External"/><Relationship Id="rId166" Type="http://schemas.openxmlformats.org/officeDocument/2006/relationships/hyperlink" Target="http://instagram.com/prythapramesthi" TargetMode="External"/><Relationship Id="rId287" Type="http://schemas.openxmlformats.org/officeDocument/2006/relationships/hyperlink" Target="http://instagram.com/langrova_tereza" TargetMode="External"/><Relationship Id="rId51" Type="http://schemas.openxmlformats.org/officeDocument/2006/relationships/hyperlink" Target="https://www.instagram.com/onelifetravelwow/" TargetMode="External"/><Relationship Id="rId50" Type="http://schemas.openxmlformats.org/officeDocument/2006/relationships/hyperlink" Target="http://instagram.com/beatricechongyh" TargetMode="External"/><Relationship Id="rId53" Type="http://schemas.openxmlformats.org/officeDocument/2006/relationships/hyperlink" Target="http://instagram.com/beatricechongyh" TargetMode="External"/><Relationship Id="rId52" Type="http://schemas.openxmlformats.org/officeDocument/2006/relationships/hyperlink" Target="http://instagram.com/beatricechongyh" TargetMode="External"/><Relationship Id="rId55" Type="http://schemas.openxmlformats.org/officeDocument/2006/relationships/hyperlink" Target="https://www.instagram.com/bangkok.vibe/" TargetMode="External"/><Relationship Id="rId161" Type="http://schemas.openxmlformats.org/officeDocument/2006/relationships/hyperlink" Target="https://www.douyin.com/user/MS4wLjABAAAAg1EU3lrIMgwXt0tv_OWWrDUB100b8ku6HosRYzrc9IO1KyyTQkcjdm4xkg7vcCWQ?from_tab_name=main&amp;vid=7462694211570240802Bt4IzEdlsz38Vjr61kI3Zxls=&amp;xsec_source=app_share&amp;xhsshare=CopyLink&amp;appuid=65f696bb000000000600fd3d&amp;apptime=1734578731&amp;share_id=e9e9fd5c454543d4b9a002e1e11917ae&amp;wechatWid=39106174140ccde3fb5a2b456d3e908a&amp;wechatOrigin=menu" TargetMode="External"/><Relationship Id="rId282" Type="http://schemas.openxmlformats.org/officeDocument/2006/relationships/hyperlink" Target="https://www.tiktok.com/@david.michelangelo_" TargetMode="External"/><Relationship Id="rId54" Type="http://schemas.openxmlformats.org/officeDocument/2006/relationships/hyperlink" Target="http://instagram.com/beatricechongyh" TargetMode="External"/><Relationship Id="rId160" Type="http://schemas.openxmlformats.org/officeDocument/2006/relationships/hyperlink" Target="https://www.xiaohongshu.com/user/profile/5fabd27c000000000101d0de?xsec_token=YBrARyFPAoHJwK5hXBGLXoAqcrTIHBsfXLNa5hkfcbS2I=&amp;xsec_source=app_share&amp;xhsshare=WeixinSession&amp;appuid=5fabd27c000000000101d0de&amp;apptime=1741750160&amp;share_id=6a6999d00b394a95ba80e3989af4376e" TargetMode="External"/><Relationship Id="rId281" Type="http://schemas.openxmlformats.org/officeDocument/2006/relationships/hyperlink" Target="http://instagram.com/david.michelangelo_" TargetMode="External"/><Relationship Id="rId57" Type="http://schemas.openxmlformats.org/officeDocument/2006/relationships/hyperlink" Target="http://instagram.com/thara_koiii" TargetMode="External"/><Relationship Id="rId280" Type="http://schemas.openxmlformats.org/officeDocument/2006/relationships/hyperlink" Target="https://www.tiktok.com/@david.michelangelo_" TargetMode="External"/><Relationship Id="rId56" Type="http://schemas.openxmlformats.org/officeDocument/2006/relationships/hyperlink" Target="https://www.xiaohongshu.com/user/profile/64e37dd50000000001010ed9?xsec_token=YB8lE87zTEt3IPUJRYXW2HdKIY__JqZqLRvMLSjUVSppM=&amp;xsec_source=app_share&amp;xhsshare=CopyLink&amp;appuid=66d58f3f000000001d033b7e&amp;apptime=1753157321&amp;shar" TargetMode="External"/><Relationship Id="rId159" Type="http://schemas.openxmlformats.org/officeDocument/2006/relationships/hyperlink" Target="https://www.xiaohongshu.com/user/profile/56e0a28caed7584567338168" TargetMode="External"/><Relationship Id="rId59" Type="http://schemas.openxmlformats.org/officeDocument/2006/relationships/hyperlink" Target="http://instagram.com/leslie.koh" TargetMode="External"/><Relationship Id="rId154" Type="http://schemas.openxmlformats.org/officeDocument/2006/relationships/hyperlink" Target="http://instagram.com/trending.in.asia" TargetMode="External"/><Relationship Id="rId275" Type="http://schemas.openxmlformats.org/officeDocument/2006/relationships/hyperlink" Target="http://tiktok.com/@empommie" TargetMode="External"/><Relationship Id="rId58" Type="http://schemas.openxmlformats.org/officeDocument/2006/relationships/hyperlink" Target="http://instagram.com/thara_koiii" TargetMode="External"/><Relationship Id="rId153" Type="http://schemas.openxmlformats.org/officeDocument/2006/relationships/hyperlink" Target="http://trending.in.asia" TargetMode="External"/><Relationship Id="rId274" Type="http://schemas.openxmlformats.org/officeDocument/2006/relationships/hyperlink" Target="https://www.tiktok.com/@david.michelangelo_" TargetMode="External"/><Relationship Id="rId152" Type="http://schemas.openxmlformats.org/officeDocument/2006/relationships/hyperlink" Target="https://www.xiaohongshu.com/user/profile/65c0aadf000000000e0266c1?xsec_token=ABu6Q8ob-Slja6Aly1nfBzsyjJHfb7u4wNRbkxNJ3-tI8%3D&amp;xsec_source=pc_search" TargetMode="External"/><Relationship Id="rId273" Type="http://schemas.openxmlformats.org/officeDocument/2006/relationships/hyperlink" Target="http://instagram.com/david.michelangelo_" TargetMode="External"/><Relationship Id="rId151" Type="http://schemas.openxmlformats.org/officeDocument/2006/relationships/hyperlink" Target="https://www.xiaohongshu.com/user/profile/572dddca82ec3965db73344d?xsec_token=ABnSUkix-B_rdG5suaXuvT8Hnp8aOxG-byIvjx_Dyz1uM%3D&amp;xsec_source=pc_search" TargetMode="External"/><Relationship Id="rId272" Type="http://schemas.openxmlformats.org/officeDocument/2006/relationships/hyperlink" Target="https://www.tiktok.com/@david.michelangelo_" TargetMode="External"/><Relationship Id="rId158" Type="http://schemas.openxmlformats.org/officeDocument/2006/relationships/hyperlink" Target="http://instagram.com/patrycja_sordyl" TargetMode="External"/><Relationship Id="rId279" Type="http://schemas.openxmlformats.org/officeDocument/2006/relationships/hyperlink" Target="http://instagram.com/david.michelangelo_" TargetMode="External"/><Relationship Id="rId157" Type="http://schemas.openxmlformats.org/officeDocument/2006/relationships/hyperlink" Target="http://instagram.com/patrycja_sordyl" TargetMode="External"/><Relationship Id="rId278" Type="http://schemas.openxmlformats.org/officeDocument/2006/relationships/hyperlink" Target="http://instagram.com/priyamsharma_" TargetMode="External"/><Relationship Id="rId156" Type="http://schemas.openxmlformats.org/officeDocument/2006/relationships/hyperlink" Target="http://instagram.com/withlaya" TargetMode="External"/><Relationship Id="rId277" Type="http://schemas.openxmlformats.org/officeDocument/2006/relationships/hyperlink" Target="https://www.xiaohongshu.com/user/profile/568899045e87e7207c605644?xsec_token=&amp;xsec_source=pc_note&amp;exSource=" TargetMode="External"/><Relationship Id="rId155" Type="http://schemas.openxmlformats.org/officeDocument/2006/relationships/hyperlink" Target="http://instagram.com/withlaya" TargetMode="External"/><Relationship Id="rId276" Type="http://schemas.openxmlformats.org/officeDocument/2006/relationships/hyperlink" Target="http://instagram.com/ohmyla_" TargetMode="External"/><Relationship Id="rId107" Type="http://schemas.openxmlformats.org/officeDocument/2006/relationships/hyperlink" Target="http://instagram.com/itsyourgirl.erin" TargetMode="External"/><Relationship Id="rId228" Type="http://schemas.openxmlformats.org/officeDocument/2006/relationships/hyperlink" Target="https://www.xiaohongshu.com/user/profile/5bf36f93fc7e1200015666fe?xsec_token=ABPVFi8MEtrUo1gnx5csejtPOS6vG-mz_kveA6ofC7MDs%3D&amp;xsec_source=pc_search" TargetMode="External"/><Relationship Id="rId349" Type="http://schemas.openxmlformats.org/officeDocument/2006/relationships/hyperlink" Target="http://instagram.com/priyamsharma_" TargetMode="External"/><Relationship Id="rId106" Type="http://schemas.openxmlformats.org/officeDocument/2006/relationships/hyperlink" Target="http://instagram.com/ali.al5baz" TargetMode="External"/><Relationship Id="rId227" Type="http://schemas.openxmlformats.org/officeDocument/2006/relationships/hyperlink" Target="http://instagram.com/lastminuteguy" TargetMode="External"/><Relationship Id="rId348" Type="http://schemas.openxmlformats.org/officeDocument/2006/relationships/hyperlink" Target="http://instagram.com/universal_traveller" TargetMode="External"/><Relationship Id="rId105" Type="http://schemas.openxmlformats.org/officeDocument/2006/relationships/hyperlink" Target="http://instagram.com/trending.in.asia" TargetMode="External"/><Relationship Id="rId226" Type="http://schemas.openxmlformats.org/officeDocument/2006/relationships/hyperlink" Target="http://instagram.com/lastminuteguy" TargetMode="External"/><Relationship Id="rId347" Type="http://schemas.openxmlformats.org/officeDocument/2006/relationships/hyperlink" Target="https://www.xiaohongshu.com/user/profile/58710cd56a6a692b60fab696?xhsshare=CopyLink&amp;appuid=58710cd56a6a692b60fab696&amp;apptime=1724745889" TargetMode="External"/><Relationship Id="rId104" Type="http://schemas.openxmlformats.org/officeDocument/2006/relationships/hyperlink" Target="http://trending.in.asia" TargetMode="External"/><Relationship Id="rId225" Type="http://schemas.openxmlformats.org/officeDocument/2006/relationships/hyperlink" Target="https://www.tiktok.com/@brunobarbieriro" TargetMode="External"/><Relationship Id="rId346"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109" Type="http://schemas.openxmlformats.org/officeDocument/2006/relationships/hyperlink" Target="http://tiktok.com/@chinesebar1" TargetMode="External"/><Relationship Id="rId108" Type="http://schemas.openxmlformats.org/officeDocument/2006/relationships/hyperlink" Target="http://instagram.com/itsyourgirl.erin" TargetMode="External"/><Relationship Id="rId229" Type="http://schemas.openxmlformats.org/officeDocument/2006/relationships/hyperlink" Target="https://www.xiaohongshu.com/user/profile/64c12a000000000014036a71?xsec_token=YBxH-xvsDk5-Z5fcgQ6CGcB9K9ITPx7aCzIk5dL-0SngI=&amp;xsec_source=app_share&amp;xhsshare=CopyLink&amp;appuid=557035863397db682949be50&amp;apptime=1745642587&amp;share_id=46c97a29fd9d4134bbb45733674d46ed" TargetMode="External"/><Relationship Id="rId220" Type="http://schemas.openxmlformats.org/officeDocument/2006/relationships/hyperlink" Target="http://tiktok.com/@chinesebar1" TargetMode="External"/><Relationship Id="rId341" Type="http://schemas.openxmlformats.org/officeDocument/2006/relationships/hyperlink" Target="https://www.tiktok.com/@hieatsreych?fbclid=PAZXh0bgNhZW0CMTEAc3J0YwZhcHBfaWQMMjU2MjgxMDQwNTU4AAGnIyh7AcII-wFfjMB5y80hq53AW17JDeKOpIsAi39axOiB-f10yP83M-1gB8E_aem_1wXFMO5PW94hhkY5mRoQxQ" TargetMode="External"/><Relationship Id="rId340" Type="http://schemas.openxmlformats.org/officeDocument/2006/relationships/hyperlink" Target="http://instagram.com/hieatsreych" TargetMode="External"/><Relationship Id="rId103" Type="http://schemas.openxmlformats.org/officeDocument/2006/relationships/hyperlink" Target="http://instagram.com/kivalive_" TargetMode="External"/><Relationship Id="rId224" Type="http://schemas.openxmlformats.org/officeDocument/2006/relationships/hyperlink" Target="https://www.xiaohongshu.com/user/profile/58710cd56a6a692b60fab696?xhsshare=CopyLink&amp;appuid=58710cd56a6a692b60fab696&amp;apptime=1724745889" TargetMode="External"/><Relationship Id="rId345" Type="http://schemas.openxmlformats.org/officeDocument/2006/relationships/hyperlink" Target="https://www.tiktok.com/@hieatsreych?fbclid=PAZXh0bgNhZW0CMTEAc3J0YwZhcHBfaWQMMjU2MjgxMDQwNTU4AAGnIyh7AcII-wFfjMB5y80hq53AW17JDeKOpIsAi39axOiB-f10yP83M-1gB8E_aem_1wXFMO5PW94hhkY5mRoQxQ" TargetMode="External"/><Relationship Id="rId102" Type="http://schemas.openxmlformats.org/officeDocument/2006/relationships/hyperlink" Target="http://instagram.com/bangkok.mustvisit" TargetMode="External"/><Relationship Id="rId223" Type="http://schemas.openxmlformats.org/officeDocument/2006/relationships/hyperlink" Target="http://instagram.com/bangkok.vibe" TargetMode="External"/><Relationship Id="rId344" Type="http://schemas.openxmlformats.org/officeDocument/2006/relationships/hyperlink" Target="http://instagram.com/hieatsreych" TargetMode="External"/><Relationship Id="rId101" Type="http://schemas.openxmlformats.org/officeDocument/2006/relationships/hyperlink" Target="http://instagram.com/ali.al5baz" TargetMode="External"/><Relationship Id="rId222" Type="http://schemas.openxmlformats.org/officeDocument/2006/relationships/hyperlink" Target="https://www.youtube.com/@rogerwu" TargetMode="External"/><Relationship Id="rId343" Type="http://schemas.openxmlformats.org/officeDocument/2006/relationships/hyperlink" Target="https://www.tiktok.com/@hieatsreych?fbclid=PAZXh0bgNhZW0CMTEAc3J0YwZhcHBfaWQMMjU2MjgxMDQwNTU4AAGnIyh7AcII-wFfjMB5y80hq53AW17JDeKOpIsAi39axOiB-f10yP83M-1gB8E_aem_1wXFMO5PW94hhkY5mRoQxQ" TargetMode="External"/><Relationship Id="rId100" Type="http://schemas.openxmlformats.org/officeDocument/2006/relationships/hyperlink" Target="http://tiktok.com/@brunobarbieriro" TargetMode="External"/><Relationship Id="rId221" Type="http://schemas.openxmlformats.org/officeDocument/2006/relationships/hyperlink" Target="https://www.xiaohongshu.com/explore/68c3ed06000000001b01f6ee?app_platform=ios&amp;app_version=9.0.2&amp;share_from_user_hidden=true&amp;xsec_source=app_share&amp;type=video&amp;xsec_token=CBGGJPFcoQfz-K_UFpKlX6tt-fpdpmjIx4Yr17AA5EVs4=&amp;author_share=1&amp;xhsshare=CopyLink&amp;shareRedId=ODY6ODY1SU02NzUyOTgwNjY0OThHOjc-&amp;apptime=1757931579&amp;share_id=4c9d8671d7b741f7a94debc863b3ebda" TargetMode="External"/><Relationship Id="rId342" Type="http://schemas.openxmlformats.org/officeDocument/2006/relationships/hyperlink" Target="http://instagram.com/hieatsreych" TargetMode="External"/><Relationship Id="rId217" Type="http://schemas.openxmlformats.org/officeDocument/2006/relationships/hyperlink" Target="https://www.youtube.com/@rogerwu" TargetMode="External"/><Relationship Id="rId338" Type="http://schemas.openxmlformats.org/officeDocument/2006/relationships/hyperlink" Target="http://instagram.com/hieatsreych" TargetMode="External"/><Relationship Id="rId216" Type="http://schemas.openxmlformats.org/officeDocument/2006/relationships/hyperlink" Target="https://www.youtube.com/@rogerwu" TargetMode="External"/><Relationship Id="rId337" Type="http://schemas.openxmlformats.org/officeDocument/2006/relationships/hyperlink" Target="https://www.tiktok.com/@hieatsreych?fbclid=PAZXh0bgNhZW0CMTEAc3J0YwZhcHBfaWQMMjU2MjgxMDQwNTU4AAGnIyh7AcII-wFfjMB5y80hq53AW17JDeKOpIsAi39axOiB-f10yP83M-1gB8E_aem_1wXFMO5PW94hhkY5mRoQxQ" TargetMode="External"/><Relationship Id="rId215" Type="http://schemas.openxmlformats.org/officeDocument/2006/relationships/hyperlink" Target="https://www.xiaohongshu.com/user/profile/6603b3cf000000000600cb00?xsec_token=YBI5M4DorZH9bthrSoS4vbilOJUCMZuj_V_nwhTwh8NCw=&amp;xsec_source=app_share&amp;xhsshare=CopyLink&amp;appuid=5b818f1a99d2360001c67a98&amp;apptime=1746598212&amp;share_id=7cd6ed388bc949d694eca000f45110cb" TargetMode="External"/><Relationship Id="rId336" Type="http://schemas.openxmlformats.org/officeDocument/2006/relationships/hyperlink" Target="http://instagram.com/hieatsreych" TargetMode="External"/><Relationship Id="rId214"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335" Type="http://schemas.openxmlformats.org/officeDocument/2006/relationships/hyperlink" Target="http://instagram.com/nm.alisa" TargetMode="External"/><Relationship Id="rId219" Type="http://schemas.openxmlformats.org/officeDocument/2006/relationships/hyperlink" Target="https://www.youtube.com/@rogerwu" TargetMode="External"/><Relationship Id="rId218" Type="http://schemas.openxmlformats.org/officeDocument/2006/relationships/hyperlink" Target="https://www.youtube.com/@rogerwu" TargetMode="External"/><Relationship Id="rId339" Type="http://schemas.openxmlformats.org/officeDocument/2006/relationships/hyperlink" Target="https://www.tiktok.com/@hieatsreych?fbclid=PAZXh0bgNhZW0CMTEAc3J0YwZhcHBfaWQMMjU2MjgxMDQwNTU4AAGnIyh7AcII-wFfjMB5y80hq53AW17JDeKOpIsAi39axOiB-f10yP83M-1gB8E_aem_1wXFMO5PW94hhkY5mRoQxQ" TargetMode="External"/><Relationship Id="rId330" Type="http://schemas.openxmlformats.org/officeDocument/2006/relationships/hyperlink" Target="https://www.tiktok.com/@langrova_tereza" TargetMode="External"/><Relationship Id="rId213" Type="http://schemas.openxmlformats.org/officeDocument/2006/relationships/hyperlink" Target="http://instagram.com/vanishaoct" TargetMode="External"/><Relationship Id="rId334" Type="http://schemas.openxmlformats.org/officeDocument/2006/relationships/hyperlink" Target="https://www.tiktok.com/@langrova_tereza" TargetMode="External"/><Relationship Id="rId212" Type="http://schemas.openxmlformats.org/officeDocument/2006/relationships/hyperlink" Target="https://www.xiaohongshu.com/user/profile/5fd4a852000000000100b25a?xsec_token=YBP8XqQM3vtZQ1IgUEjjtXo51BTnXrECjatPYHkuNS-98=&amp;xsec_source=app_share&amp;xhsshare=CopyLink&amp;shareRedId=ODc6Nzo5NTo2NzUyOTgwNjczOTc4PT5K&amp;apptime=1759996405&amp;share_id=ffbf66cf90ce46b086416d365b979a9e" TargetMode="External"/><Relationship Id="rId333" Type="http://schemas.openxmlformats.org/officeDocument/2006/relationships/hyperlink" Target="http://instagram.com/langrova_tereza" TargetMode="External"/><Relationship Id="rId211" Type="http://schemas.openxmlformats.org/officeDocument/2006/relationships/hyperlink" Target="https://www.xiaohongshu.com/user/profile/5fd4a852000000000100b25a?xsec_token=YBP8XqQM3vtZQ1IgUEjjtXo51BTnXrECjatPYHkuNS-98=&amp;xsec_source=app_share&amp;xhsshare=CopyLink&amp;shareRedId=ODc6Nzo5NTo2NzUyOTgwNjczOTc4PT5K&amp;apptime=1759996405&amp;share_id=ffbf66cf90ce46b086416d365b979a9e" TargetMode="External"/><Relationship Id="rId332" Type="http://schemas.openxmlformats.org/officeDocument/2006/relationships/hyperlink" Target="https://www.tiktok.com/@langrova_tereza" TargetMode="External"/><Relationship Id="rId210" Type="http://schemas.openxmlformats.org/officeDocument/2006/relationships/hyperlink" Target="http://tiktok.com/@ancomothai" TargetMode="External"/><Relationship Id="rId331" Type="http://schemas.openxmlformats.org/officeDocument/2006/relationships/hyperlink" Target="http://instagram.com/langrova_tereza" TargetMode="External"/><Relationship Id="rId370" Type="http://schemas.openxmlformats.org/officeDocument/2006/relationships/hyperlink" Target="http://instagram.com/bewithbams" TargetMode="External"/><Relationship Id="rId129" Type="http://schemas.openxmlformats.org/officeDocument/2006/relationships/hyperlink" Target="http://instagram.com/discoverwithemma_" TargetMode="External"/><Relationship Id="rId128" Type="http://schemas.openxmlformats.org/officeDocument/2006/relationships/hyperlink" Target="http://instagram.com/bangkok.mustvisit" TargetMode="External"/><Relationship Id="rId249" Type="http://schemas.openxmlformats.org/officeDocument/2006/relationships/hyperlink" Target="https://www.xiaohongshu.com/user/profile/55759b29e4b1cf6c147965ec?xhsshare=CopyLink&amp;appuid=55759b29e4b1cf6c147965ec&amp;apptime=1727145904&amp;share_id=65372a06cde340859d89d429714c967b" TargetMode="External"/><Relationship Id="rId127" Type="http://schemas.openxmlformats.org/officeDocument/2006/relationships/hyperlink" Target="https://www.tiktok.com/@kimncal" TargetMode="External"/><Relationship Id="rId248" Type="http://schemas.openxmlformats.org/officeDocument/2006/relationships/hyperlink" Target="https://www.xiaohongshu.com/user/profile/624161410000000021027680?xsec_token=YBUxcnXyAkJOh1Z0ynAL_oYzCAJYg_HIwhUnEswfxNa2s=&amp;xsec_source=app_share&amp;xhsshare=CopyLink&amp;shareRedId=ODxGNTtLN082NzUyOTgwNjdHOTo3Rz1O&amp;apptime=1760433170&amp;share_id=104620dda84049e1845ce01eb461e7e1" TargetMode="External"/><Relationship Id="rId369" Type="http://schemas.openxmlformats.org/officeDocument/2006/relationships/hyperlink" Target="https://www.tiktok.com/@.bewithbams" TargetMode="External"/><Relationship Id="rId126" Type="http://schemas.openxmlformats.org/officeDocument/2006/relationships/hyperlink" Target="http://instagram.com/discoverwithemma_" TargetMode="External"/><Relationship Id="rId247" Type="http://schemas.openxmlformats.org/officeDocument/2006/relationships/hyperlink" Target="https://www.xiaohongshu.com/user/profile/55759b29e4b1cf6c147965ec?xhsshare=CopyLink&amp;appuid=55759b29e4b1cf6c147965ec&amp;apptime=1727145904&amp;share_id=65372a06cde340859d89d429714c967b" TargetMode="External"/><Relationship Id="rId368" Type="http://schemas.openxmlformats.org/officeDocument/2006/relationships/hyperlink" Target="http://instagram.com/bewithbams" TargetMode="External"/><Relationship Id="rId121" Type="http://schemas.openxmlformats.org/officeDocument/2006/relationships/hyperlink" Target="http://instagram.com/discoverwithemma_" TargetMode="External"/><Relationship Id="rId242" Type="http://schemas.openxmlformats.org/officeDocument/2006/relationships/hyperlink" Target="https://www.douyin.com/user/MS4wLjABAAAAL-yvAeu6-jFkNkw0J7CAw5vhCwYmGPMDoCy6_dn4qWBxVdSN4Ap11wYlnM6ZI9bs?from_tab_name=main&amp;relation=0&amp;vid=7563949955079671099" TargetMode="External"/><Relationship Id="rId363" Type="http://schemas.openxmlformats.org/officeDocument/2006/relationships/hyperlink" Target="https://www.tiktok.com/@.bewithbams" TargetMode="External"/><Relationship Id="rId120" Type="http://schemas.openxmlformats.org/officeDocument/2006/relationships/hyperlink" Target="http://instagram.com/crappysotong" TargetMode="External"/><Relationship Id="rId241" Type="http://schemas.openxmlformats.org/officeDocument/2006/relationships/hyperlink" Target="https://www.xiaohongshu.com/user/profile/5b818f1a99d2360001c67a98?xsec_token=YBAB1PZckORkz1c2WK1lBWa0F05A1lwsZLhz24CZJSJlE=&amp;xsec_source=app_share&amp;xhsshare=CopyLink&amp;shareRedId=N0g6MTtLNUo_QEk0PD4wNjY0TD07Rj9B&amp;apptime=1761560860&amp;share_id=f244418ec44845bbb191d34991d09d88" TargetMode="External"/><Relationship Id="rId362" Type="http://schemas.openxmlformats.org/officeDocument/2006/relationships/hyperlink" Target="http://instagram.com/bewithbams" TargetMode="External"/><Relationship Id="rId240" Type="http://schemas.openxmlformats.org/officeDocument/2006/relationships/hyperlink" Target="https://www.xiaohongshu.com/user/profile/55759b29e4b1cf6c147965ec?xhsshare=CopyLink&amp;appuid=55759b29e4b1cf6c147965ec&amp;apptime=1727145904&amp;share_id=65372a06cde340859d89d429714c967b" TargetMode="External"/><Relationship Id="rId361" Type="http://schemas.openxmlformats.org/officeDocument/2006/relationships/hyperlink" Target="https://www.instagram.com/bangkok.explore" TargetMode="External"/><Relationship Id="rId360" Type="http://schemas.openxmlformats.org/officeDocument/2006/relationships/hyperlink" Target="http://instagram.com/laughtraveleat" TargetMode="External"/><Relationship Id="rId125" Type="http://schemas.openxmlformats.org/officeDocument/2006/relationships/hyperlink" Target="https://www.instagram.com/onelifetravelwow/" TargetMode="External"/><Relationship Id="rId246" Type="http://schemas.openxmlformats.org/officeDocument/2006/relationships/hyperlink" Target="https://www.xiaohongshu.com/user/profile/6603b3cf000000000600cb00?xsec_token=YBI5M4DorZH9bthrSoS4vbilOJUCMZuj_V_nwhTwh8NCw=&amp;xsec_source=app_share&amp;xhsshare=CopyLink&amp;appuid=5b818f1a99d2360001c67a98&amp;apptime=1746598212&amp;share_id=7cd6ed388bc949d694eca000f45110cb" TargetMode="External"/><Relationship Id="rId367" Type="http://schemas.openxmlformats.org/officeDocument/2006/relationships/hyperlink" Target="https://www.tiktok.com/@.bewithbams" TargetMode="External"/><Relationship Id="rId124" Type="http://schemas.openxmlformats.org/officeDocument/2006/relationships/hyperlink" Target="https://www.instagram.com/Twinzinbangkok" TargetMode="External"/><Relationship Id="rId245" Type="http://schemas.openxmlformats.org/officeDocument/2006/relationships/hyperlink" Target="https://www.xiaohongshu.com/user/profile/58710cd56a6a692b60fab696?xhsshare=CopyLink&amp;appuid=58710cd56a6a692b60fab696&amp;apptime=1724745889" TargetMode="External"/><Relationship Id="rId366" Type="http://schemas.openxmlformats.org/officeDocument/2006/relationships/hyperlink" Target="http://instagram.com/bewithbams" TargetMode="External"/><Relationship Id="rId123" Type="http://schemas.openxmlformats.org/officeDocument/2006/relationships/hyperlink" Target="http://instagram.com/thesiutwinz" TargetMode="External"/><Relationship Id="rId244" Type="http://schemas.openxmlformats.org/officeDocument/2006/relationships/hyperlink" Target="http://instagram.com/filipino.eats" TargetMode="External"/><Relationship Id="rId365" Type="http://schemas.openxmlformats.org/officeDocument/2006/relationships/hyperlink" Target="https://www.tiktok.com/@.bewithbams" TargetMode="External"/><Relationship Id="rId122" Type="http://schemas.openxmlformats.org/officeDocument/2006/relationships/hyperlink" Target="http://instagram.com/bangkok.mustvisit" TargetMode="External"/><Relationship Id="rId243" Type="http://schemas.openxmlformats.org/officeDocument/2006/relationships/hyperlink" Target="http://instagram.com/itsemandty" TargetMode="External"/><Relationship Id="rId364" Type="http://schemas.openxmlformats.org/officeDocument/2006/relationships/hyperlink" Target="http://instagram.com/bewithbams" TargetMode="External"/><Relationship Id="rId95" Type="http://schemas.openxmlformats.org/officeDocument/2006/relationships/hyperlink" Target="http://instagram.com/theakshaypathak" TargetMode="External"/><Relationship Id="rId94" Type="http://schemas.openxmlformats.org/officeDocument/2006/relationships/hyperlink" Target="http://instagram.com/madelineteee" TargetMode="External"/><Relationship Id="rId97" Type="http://schemas.openxmlformats.org/officeDocument/2006/relationships/hyperlink" Target="http://trending.in.asia" TargetMode="External"/><Relationship Id="rId96" Type="http://schemas.openxmlformats.org/officeDocument/2006/relationships/hyperlink" Target="https://www.instagram.com/clark_bkk/" TargetMode="External"/><Relationship Id="rId99" Type="http://schemas.openxmlformats.org/officeDocument/2006/relationships/hyperlink" Target="http://instagram.com/kmystagram_" TargetMode="External"/><Relationship Id="rId98" Type="http://schemas.openxmlformats.org/officeDocument/2006/relationships/hyperlink" Target="http://instagram.com/trending.in.asia" TargetMode="External"/><Relationship Id="rId91" Type="http://schemas.openxmlformats.org/officeDocument/2006/relationships/hyperlink" Target="http://instagram.com/gianaarmellini" TargetMode="External"/><Relationship Id="rId90" Type="http://schemas.openxmlformats.org/officeDocument/2006/relationships/hyperlink" Target="https://www.instagram.com/clark_bkk/" TargetMode="External"/><Relationship Id="rId93" Type="http://schemas.openxmlformats.org/officeDocument/2006/relationships/hyperlink" Target="https://www.instagram.com/onelifetravelwow/" TargetMode="External"/><Relationship Id="rId92" Type="http://schemas.openxmlformats.org/officeDocument/2006/relationships/hyperlink" Target="http://instagram.com/madelineteee" TargetMode="External"/><Relationship Id="rId118" Type="http://schemas.openxmlformats.org/officeDocument/2006/relationships/hyperlink" Target="https://www.tiktok.com/@kimncal" TargetMode="External"/><Relationship Id="rId239" Type="http://schemas.openxmlformats.org/officeDocument/2006/relationships/hyperlink" Target="http://instagram.com/filipino.eats" TargetMode="External"/><Relationship Id="rId117" Type="http://schemas.openxmlformats.org/officeDocument/2006/relationships/hyperlink" Target="http://instagram.com/itsyourgirl.erin" TargetMode="External"/><Relationship Id="rId238" Type="http://schemas.openxmlformats.org/officeDocument/2006/relationships/hyperlink" Target="https://www.douyin.com/user/MS4wLjABAAAAL-yvAeu6-jFkNkw0J7CAw5vhCwYmGPMDoCy6_dn4qWBxVdSN4Ap11wYlnM6ZI9bs?from_tab_name=main&amp;relation=0&amp;vid=7563949955079671099" TargetMode="External"/><Relationship Id="rId359" Type="http://schemas.openxmlformats.org/officeDocument/2006/relationships/hyperlink" Target="http://instagram.com/jamseylau" TargetMode="External"/><Relationship Id="rId116" Type="http://schemas.openxmlformats.org/officeDocument/2006/relationships/hyperlink" Target="http://instagram.com/kivalive_" TargetMode="External"/><Relationship Id="rId237" Type="http://schemas.openxmlformats.org/officeDocument/2006/relationships/hyperlink" Target="https://www.xiaohongshu.com/user/profile/5b818f1a99d2360001c67a98?xsec_token=YBAB1PZckORkz1c2WK1lBWa0F05A1lwsZLhz24CZJSJlE=&amp;xsec_source=app_share&amp;xhsshare=CopyLink&amp;shareRedId=N0g6MTtLNUo_QEk0PD4wNjY0TD07Rj9B&amp;apptime=1761560860&amp;share_id=f244418ec44845bbb191d34991d09d88" TargetMode="External"/><Relationship Id="rId358" Type="http://schemas.openxmlformats.org/officeDocument/2006/relationships/hyperlink" Target="http://instagram.com/bycharlenechong" TargetMode="External"/><Relationship Id="rId115" Type="http://schemas.openxmlformats.org/officeDocument/2006/relationships/hyperlink" Target="http://instagram.com/bryanoyy" TargetMode="External"/><Relationship Id="rId236" Type="http://schemas.openxmlformats.org/officeDocument/2006/relationships/hyperlink" Target="http://instagram.com/filipino.eats" TargetMode="External"/><Relationship Id="rId357" Type="http://schemas.openxmlformats.org/officeDocument/2006/relationships/hyperlink" Target="https://blog.naver.com/mayongchit" TargetMode="External"/><Relationship Id="rId119" Type="http://schemas.openxmlformats.org/officeDocument/2006/relationships/hyperlink" Target="http://instagram.com/bryanoyy" TargetMode="External"/><Relationship Id="rId110" Type="http://schemas.openxmlformats.org/officeDocument/2006/relationships/hyperlink" Target="http://instagram.com/kivalive_" TargetMode="External"/><Relationship Id="rId231" Type="http://schemas.openxmlformats.org/officeDocument/2006/relationships/hyperlink" Target="https://www.xiaohongshu.com/user/profile/55759b29e4b1cf6c147965ec?xhsshare=CopyLink&amp;appuid=55759b29e4b1cf6c147965ec&amp;apptime=1727145904&amp;share_id=65372a06cde340859d89d429714c967b" TargetMode="External"/><Relationship Id="rId352" Type="http://schemas.openxmlformats.org/officeDocument/2006/relationships/hyperlink" Target="https://www.instagram.com/sssaaaaayyy/" TargetMode="External"/><Relationship Id="rId230" Type="http://schemas.openxmlformats.org/officeDocument/2006/relationships/hyperlink" Target="http://instagram.com/lastminuteguy" TargetMode="External"/><Relationship Id="rId351" Type="http://schemas.openxmlformats.org/officeDocument/2006/relationships/hyperlink" Target="http://instagram.com/made_in_thai555" TargetMode="External"/><Relationship Id="rId350" Type="http://schemas.openxmlformats.org/officeDocument/2006/relationships/hyperlink" Target="http://instagram.com/queendiamondparadise_" TargetMode="External"/><Relationship Id="rId114" Type="http://schemas.openxmlformats.org/officeDocument/2006/relationships/hyperlink" Target="http://instagram.com/bryanoyy" TargetMode="External"/><Relationship Id="rId235" Type="http://schemas.openxmlformats.org/officeDocument/2006/relationships/hyperlink" Target="https://www.xiaohongshu.com/user/profile/55759b29e4b1cf6c147965ec?xhsshare=CopyLink&amp;appuid=55759b29e4b1cf6c147965ec&amp;apptime=1727145904&amp;share_id=65372a06cde340859d89d429714c967b" TargetMode="External"/><Relationship Id="rId356" Type="http://schemas.openxmlformats.org/officeDocument/2006/relationships/hyperlink" Target="https://www.instagram.com/sssaaaaayyy/" TargetMode="External"/><Relationship Id="rId113" Type="http://schemas.openxmlformats.org/officeDocument/2006/relationships/hyperlink" Target="http://instagram.com/trending.in.asia" TargetMode="External"/><Relationship Id="rId234" Type="http://schemas.openxmlformats.org/officeDocument/2006/relationships/hyperlink" Target="https://www.xiaohongshu.com/user/profile/6603b3cf000000000600cb00?xsec_token=YBI5M4DorZH9bthrSoS4vbilOJUCMZuj_V_nwhTwh8NCw=&amp;xsec_source=app_share&amp;xhsshare=CopyLink&amp;appuid=5b818f1a99d2360001c67a98&amp;apptime=1746598212&amp;share_id=7cd6ed388bc949d694eca000f45110cb" TargetMode="External"/><Relationship Id="rId355" Type="http://schemas.openxmlformats.org/officeDocument/2006/relationships/hyperlink" Target="https://blog.naver.com/mayongchit" TargetMode="External"/><Relationship Id="rId112" Type="http://schemas.openxmlformats.org/officeDocument/2006/relationships/hyperlink" Target="http://trending.in.asia" TargetMode="External"/><Relationship Id="rId233" Type="http://schemas.openxmlformats.org/officeDocument/2006/relationships/hyperlink" Target="http://instagram.com/swishdas" TargetMode="External"/><Relationship Id="rId354" Type="http://schemas.openxmlformats.org/officeDocument/2006/relationships/hyperlink" Target="https://www.instagram.com/sssaaaaayyy/" TargetMode="External"/><Relationship Id="rId111" Type="http://schemas.openxmlformats.org/officeDocument/2006/relationships/hyperlink" Target="https://www.instagram.com/clark_bkk/" TargetMode="External"/><Relationship Id="rId232" Type="http://schemas.openxmlformats.org/officeDocument/2006/relationships/hyperlink" Target="http://instagram.com/swishdas" TargetMode="External"/><Relationship Id="rId353" Type="http://schemas.openxmlformats.org/officeDocument/2006/relationships/hyperlink" Target="https://blog.naver.com/mayongchit" TargetMode="External"/><Relationship Id="rId305" Type="http://schemas.openxmlformats.org/officeDocument/2006/relationships/hyperlink" Target="http://instagram.com/kuubenson" TargetMode="External"/><Relationship Id="rId304" Type="http://schemas.openxmlformats.org/officeDocument/2006/relationships/hyperlink" Target="http://tiktok.com/@spacebaby13" TargetMode="External"/><Relationship Id="rId303" Type="http://schemas.openxmlformats.org/officeDocument/2006/relationships/hyperlink" Target="http://instagram.com/sidneyygeorge" TargetMode="External"/><Relationship Id="rId302" Type="http://schemas.openxmlformats.org/officeDocument/2006/relationships/hyperlink" Target="http://tiktok.com/@miriaminiesta" TargetMode="External"/><Relationship Id="rId309" Type="http://schemas.openxmlformats.org/officeDocument/2006/relationships/hyperlink" Target="http://instagram.com/thatfoodadv" TargetMode="External"/><Relationship Id="rId308" Type="http://schemas.openxmlformats.org/officeDocument/2006/relationships/hyperlink" Target="http://instagram.com/bangkok.vibe" TargetMode="External"/><Relationship Id="rId307" Type="http://schemas.openxmlformats.org/officeDocument/2006/relationships/hyperlink" Target="http://instagram.com/bangkok.discovery" TargetMode="External"/><Relationship Id="rId306" Type="http://schemas.openxmlformats.org/officeDocument/2006/relationships/hyperlink" Target="http://instagram.com/kuubenson" TargetMode="External"/><Relationship Id="rId301" Type="http://schemas.openxmlformats.org/officeDocument/2006/relationships/hyperlink" Target="http://tiktok.com/@empommie" TargetMode="External"/><Relationship Id="rId300" Type="http://schemas.openxmlformats.org/officeDocument/2006/relationships/hyperlink" Target="http://tiktok.com/@empommie" TargetMode="External"/><Relationship Id="rId206" Type="http://schemas.openxmlformats.org/officeDocument/2006/relationships/hyperlink" Target="http://instagram.com/mackabuang" TargetMode="External"/><Relationship Id="rId327" Type="http://schemas.openxmlformats.org/officeDocument/2006/relationships/hyperlink" Target="http://instagram.com/langrova_tereza" TargetMode="External"/><Relationship Id="rId205" Type="http://schemas.openxmlformats.org/officeDocument/2006/relationships/hyperlink" Target="https://www.xiaohongshu.com/user/profile/5f7a7401000000000100bac2?xsec_token=YBSYf7c0soH0OWe29KI41jN0Adas-Msvm97TGWOaZN8dY=&amp;xsec_source=app_share&amp;xhsshare=CopyLink&amp;shareRedId=Nz47ODY1Nz07N0g2Szw3PDhFOTk5RzxL&amp;apptime=1760434532&amp;share_id=fa82ae8824c84af9aa864086a3a58e6a" TargetMode="External"/><Relationship Id="rId326" Type="http://schemas.openxmlformats.org/officeDocument/2006/relationships/hyperlink" Target="https://www.tiktok.com/@langrova_tereza" TargetMode="External"/><Relationship Id="rId204" Type="http://schemas.openxmlformats.org/officeDocument/2006/relationships/hyperlink" Target="https://www.instagram.com/christianandakitaeats/" TargetMode="External"/><Relationship Id="rId325" Type="http://schemas.openxmlformats.org/officeDocument/2006/relationships/hyperlink" Target="http://instagram.com/langrova_tereza" TargetMode="External"/><Relationship Id="rId203" Type="http://schemas.openxmlformats.org/officeDocument/2006/relationships/hyperlink" Target="http://tiktok.com/@christianandakitaeats" TargetMode="External"/><Relationship Id="rId324" Type="http://schemas.openxmlformats.org/officeDocument/2006/relationships/hyperlink" Target="http://instagram.com/tiffie.on.the.road" TargetMode="External"/><Relationship Id="rId209" Type="http://schemas.openxmlformats.org/officeDocument/2006/relationships/hyperlink" Target="https://www.xiaohongshu.com/user/profile/5fd4a852000000000100b25a?xsec_token=YBP8XqQM3vtZQ1IgUEjjtXo51BTnXrECjatPYHkuNS-98=&amp;xsec_source=app_share&amp;xhsshare=CopyLink&amp;shareRedId=ODc6Nzo5NTo2NzUyOTgwNjczOTc4PT5K&amp;apptime=1759996405&amp;share_id=ffbf66cf90ce46b086416d365b979a9e" TargetMode="External"/><Relationship Id="rId208" Type="http://schemas.openxmlformats.org/officeDocument/2006/relationships/hyperlink" Target="https://www.xiaohongshu.com/user/profile/58710cd56a6a692b60fab696?xhsshare=CopyLink&amp;appuid=58710cd56a6a692b60fab696&amp;apptime=1724745889" TargetMode="External"/><Relationship Id="rId329" Type="http://schemas.openxmlformats.org/officeDocument/2006/relationships/hyperlink" Target="http://instagram.com/langrova_tereza" TargetMode="External"/><Relationship Id="rId207" Type="http://schemas.openxmlformats.org/officeDocument/2006/relationships/hyperlink" Target="https://www.xiaohongshu.com/user/profile/58710cd56a6a692b60fab696?xhsshare=CopyLink&amp;appuid=58710cd56a6a692b60fab696&amp;apptime=1724745889" TargetMode="External"/><Relationship Id="rId328" Type="http://schemas.openxmlformats.org/officeDocument/2006/relationships/hyperlink" Target="https://www.tiktok.com/@langrova_tereza" TargetMode="External"/><Relationship Id="rId202" Type="http://schemas.openxmlformats.org/officeDocument/2006/relationships/hyperlink" Target="http://instagram.com/mackabuang" TargetMode="External"/><Relationship Id="rId323" Type="http://schemas.openxmlformats.org/officeDocument/2006/relationships/hyperlink" Target="https://www.instagram.com/thailand.restaurants/" TargetMode="External"/><Relationship Id="rId201" Type="http://schemas.openxmlformats.org/officeDocument/2006/relationships/hyperlink" Target="https://www.xiaohongshu.com/user/profile/5f7a7401000000000100bac2?xsec_token=YBSYf7c0soH0OWe29KI41jN0Adas-Msvm97TGWOaZN8dY=&amp;xsec_source=app_share&amp;xhsshare=CopyLink&amp;shareRedId=Nz47ODY1Nz07N0g2Szw3PDhFOTk5RzxL&amp;apptime=1760434532&amp;share_id=fa82ae8824c84af9aa864086a3a58e6a" TargetMode="External"/><Relationship Id="rId322" Type="http://schemas.openxmlformats.org/officeDocument/2006/relationships/hyperlink" Target="http://instagram.com/bangkok.rooftops" TargetMode="External"/><Relationship Id="rId200" Type="http://schemas.openxmlformats.org/officeDocument/2006/relationships/hyperlink" Target="https://www.xiaohongshu.com/user/profile/5f7a7401000000000100bac2?xsec_token=YBSYf7c0soH0OWe29KI41jN0Adas-Msvm97TGWOaZN8dY=&amp;xsec_source=app_share&amp;xhsshare=CopyLink&amp;shareRedId=Nz47ODY1Nz07N0g2Szw3PDhFOTk5RzxL&amp;apptime=1760434532&amp;share_id=fa82ae8824c84af9aa864086a3a58e6a" TargetMode="External"/><Relationship Id="rId321" Type="http://schemas.openxmlformats.org/officeDocument/2006/relationships/hyperlink" Target="https://www.instagram.com/thailand.restaurants/" TargetMode="External"/><Relationship Id="rId320" Type="http://schemas.openxmlformats.org/officeDocument/2006/relationships/hyperlink" Target="http://instagram.com/bangkok.rooftops" TargetMode="External"/><Relationship Id="rId316" Type="http://schemas.openxmlformats.org/officeDocument/2006/relationships/hyperlink" Target="http://instagram.com/bangkok.rooftops" TargetMode="External"/><Relationship Id="rId315" Type="http://schemas.openxmlformats.org/officeDocument/2006/relationships/hyperlink" Target="https://www.instagram.com/thailand.restaurants/" TargetMode="External"/><Relationship Id="rId314" Type="http://schemas.openxmlformats.org/officeDocument/2006/relationships/hyperlink" Target="http://instagram.com/bangkok.rooftops" TargetMode="External"/><Relationship Id="rId313" Type="http://schemas.openxmlformats.org/officeDocument/2006/relationships/hyperlink" Target="http://instagram.com/joeinthailand1" TargetMode="External"/><Relationship Id="rId319" Type="http://schemas.openxmlformats.org/officeDocument/2006/relationships/hyperlink" Target="https://www.instagram.com/thailand.restaurants/" TargetMode="External"/><Relationship Id="rId318" Type="http://schemas.openxmlformats.org/officeDocument/2006/relationships/hyperlink" Target="http://instagram.com/bangkok.rooftops" TargetMode="External"/><Relationship Id="rId317" Type="http://schemas.openxmlformats.org/officeDocument/2006/relationships/hyperlink" Target="https://www.instagram.com/thailand.restaurants/" TargetMode="External"/><Relationship Id="rId312" Type="http://schemas.openxmlformats.org/officeDocument/2006/relationships/hyperlink" Target="http://instagram.com/joeinthailand1" TargetMode="External"/><Relationship Id="rId311" Type="http://schemas.openxmlformats.org/officeDocument/2006/relationships/hyperlink" Target="http://instagram.com/joeinthailand1" TargetMode="External"/><Relationship Id="rId310" Type="http://schemas.openxmlformats.org/officeDocument/2006/relationships/hyperlink" Target="http://instagram.com/mackabua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tiktok.com/@comfortchomper" TargetMode="External"/><Relationship Id="rId190" Type="http://schemas.openxmlformats.org/officeDocument/2006/relationships/hyperlink" Target="http://instagram.com/lutonikuyalevi" TargetMode="External"/><Relationship Id="rId42" Type="http://schemas.openxmlformats.org/officeDocument/2006/relationships/hyperlink" Target="http://instagram.com/foody_flyers" TargetMode="External"/><Relationship Id="rId41" Type="http://schemas.openxmlformats.org/officeDocument/2006/relationships/hyperlink" Target="https://www.instagram.com/comfortchomper" TargetMode="External"/><Relationship Id="rId44" Type="http://schemas.openxmlformats.org/officeDocument/2006/relationships/hyperlink" Target="http://tiktok.com/@comfortchomper" TargetMode="External"/><Relationship Id="rId194" Type="http://schemas.openxmlformats.org/officeDocument/2006/relationships/hyperlink" Target="http://instagram.com/sakshi_reliving" TargetMode="External"/><Relationship Id="rId43" Type="http://schemas.openxmlformats.org/officeDocument/2006/relationships/hyperlink" Target="https://www.instagram.com/myfoodiegallerysg/" TargetMode="External"/><Relationship Id="rId193" Type="http://schemas.openxmlformats.org/officeDocument/2006/relationships/hyperlink" Target="http://instagram.com/liveloveatwithjie" TargetMode="External"/><Relationship Id="rId46" Type="http://schemas.openxmlformats.org/officeDocument/2006/relationships/hyperlink" Target="http://instagram.com/vincas_kitchen" TargetMode="External"/><Relationship Id="rId192" Type="http://schemas.openxmlformats.org/officeDocument/2006/relationships/hyperlink" Target="http://instagram.com/eat_play_lifestyle" TargetMode="External"/><Relationship Id="rId45" Type="http://schemas.openxmlformats.org/officeDocument/2006/relationships/hyperlink" Target="https://www.instagram.com/comfortchomper" TargetMode="External"/><Relationship Id="rId191" Type="http://schemas.openxmlformats.org/officeDocument/2006/relationships/hyperlink" Target="http://instagram.com/lutonikuyalevi" TargetMode="External"/><Relationship Id="rId48" Type="http://schemas.openxmlformats.org/officeDocument/2006/relationships/hyperlink" Target="https://www.instagram.com/goofytwocooks/" TargetMode="External"/><Relationship Id="rId187" Type="http://schemas.openxmlformats.org/officeDocument/2006/relationships/hyperlink" Target="http://instagram.com/lutonikuyalevi" TargetMode="External"/><Relationship Id="rId47" Type="http://schemas.openxmlformats.org/officeDocument/2006/relationships/hyperlink" Target="http://instagram.com/arctheshark" TargetMode="External"/><Relationship Id="rId186" Type="http://schemas.openxmlformats.org/officeDocument/2006/relationships/hyperlink" Target="http://instagram.com/sakshi_reliving" TargetMode="External"/><Relationship Id="rId185" Type="http://schemas.openxmlformats.org/officeDocument/2006/relationships/hyperlink" Target="http://instagram.com/hialan1314" TargetMode="External"/><Relationship Id="rId49" Type="http://schemas.openxmlformats.org/officeDocument/2006/relationships/hyperlink" Target="http://instagram.com/jjloves86" TargetMode="External"/><Relationship Id="rId184" Type="http://schemas.openxmlformats.org/officeDocument/2006/relationships/hyperlink" Target="http://instagram.com/bakencookwith3" TargetMode="External"/><Relationship Id="rId189" Type="http://schemas.openxmlformats.org/officeDocument/2006/relationships/hyperlink" Target="http://instagram.com/sakshi_reliving" TargetMode="External"/><Relationship Id="rId188" Type="http://schemas.openxmlformats.org/officeDocument/2006/relationships/hyperlink" Target="http://instagram.com/lutonikuyalevi" TargetMode="External"/><Relationship Id="rId31" Type="http://schemas.openxmlformats.org/officeDocument/2006/relationships/hyperlink" Target="http://tiktok.com/@girldevours" TargetMode="External"/><Relationship Id="rId30" Type="http://schemas.openxmlformats.org/officeDocument/2006/relationships/hyperlink" Target="https://www.xiaohongshu.com/user/profile/66b9854e000000001d020eb8" TargetMode="External"/><Relationship Id="rId33" Type="http://schemas.openxmlformats.org/officeDocument/2006/relationships/hyperlink" Target="https://www.instagram.com/goofytwocooks/" TargetMode="External"/><Relationship Id="rId183" Type="http://schemas.openxmlformats.org/officeDocument/2006/relationships/hyperlink" Target="http://instagram.com/kerrynleemx" TargetMode="External"/><Relationship Id="rId32" Type="http://schemas.openxmlformats.org/officeDocument/2006/relationships/hyperlink" Target="http://instagram.com/jjloves86" TargetMode="External"/><Relationship Id="rId182" Type="http://schemas.openxmlformats.org/officeDocument/2006/relationships/hyperlink" Target="http://instagram.com/aikokat" TargetMode="External"/><Relationship Id="rId35" Type="http://schemas.openxmlformats.org/officeDocument/2006/relationships/hyperlink" Target="http://instagram.com/thesiutwinz" TargetMode="External"/><Relationship Id="rId181" Type="http://schemas.openxmlformats.org/officeDocument/2006/relationships/hyperlink" Target="https://www.instagram.com/rebeccaeatbook/" TargetMode="External"/><Relationship Id="rId34" Type="http://schemas.openxmlformats.org/officeDocument/2006/relationships/hyperlink" Target="http://instagram.com/vincas_kitchen" TargetMode="External"/><Relationship Id="rId180" Type="http://schemas.openxmlformats.org/officeDocument/2006/relationships/hyperlink" Target="http://tiktok.com/@rebeccaeatbook" TargetMode="External"/><Relationship Id="rId37" Type="http://schemas.openxmlformats.org/officeDocument/2006/relationships/hyperlink" Target="http://instagram.com/vincas_kitchen" TargetMode="External"/><Relationship Id="rId176" Type="http://schemas.openxmlformats.org/officeDocument/2006/relationships/hyperlink" Target="http://instagram.com/lucy.rezel" TargetMode="External"/><Relationship Id="rId36" Type="http://schemas.openxmlformats.org/officeDocument/2006/relationships/hyperlink" Target="https://www.instagram.com/Twinzinbangkok" TargetMode="External"/><Relationship Id="rId175" Type="http://schemas.openxmlformats.org/officeDocument/2006/relationships/hyperlink" Target="http://instagram.com/liveloveatwithjie" TargetMode="External"/><Relationship Id="rId39" Type="http://schemas.openxmlformats.org/officeDocument/2006/relationships/hyperlink" Target="https://www.youtube.com/@theacesistersandmummyfay" TargetMode="External"/><Relationship Id="rId174" Type="http://schemas.openxmlformats.org/officeDocument/2006/relationships/hyperlink" Target="http://instagram.com/aikokat" TargetMode="External"/><Relationship Id="rId38" Type="http://schemas.openxmlformats.org/officeDocument/2006/relationships/hyperlink" Target="http://instagram.com/the_ace_sisters_and_mummy_fay" TargetMode="External"/><Relationship Id="rId173" Type="http://schemas.openxmlformats.org/officeDocument/2006/relationships/hyperlink" Target="http://instagram.com/vincas_kitchen" TargetMode="External"/><Relationship Id="rId179" Type="http://schemas.openxmlformats.org/officeDocument/2006/relationships/hyperlink" Target="http://instagram.com/lucy.rezel" TargetMode="External"/><Relationship Id="rId178" Type="http://schemas.openxmlformats.org/officeDocument/2006/relationships/hyperlink" Target="http://instagram.com/bigjohnjiak" TargetMode="External"/><Relationship Id="rId177" Type="http://schemas.openxmlformats.org/officeDocument/2006/relationships/hyperlink" Target="http://instagram.com/bakencookwith3" TargetMode="External"/><Relationship Id="rId20" Type="http://schemas.openxmlformats.org/officeDocument/2006/relationships/hyperlink" Target="https://www.instagram.com/parttimefoodblogger/" TargetMode="External"/><Relationship Id="rId22" Type="http://schemas.openxmlformats.org/officeDocument/2006/relationships/hyperlink" Target="http://tiktok.com/@roadtrippers.asia" TargetMode="External"/><Relationship Id="rId21" Type="http://schemas.openxmlformats.org/officeDocument/2006/relationships/hyperlink" Target="http://roadtrippers.asia" TargetMode="External"/><Relationship Id="rId24" Type="http://schemas.openxmlformats.org/officeDocument/2006/relationships/hyperlink" Target="http://roadtrippers.asia" TargetMode="External"/><Relationship Id="rId23" Type="http://schemas.openxmlformats.org/officeDocument/2006/relationships/hyperlink" Target="https://www.xiaohongshu.com/user/profile/66b9854e000000001d020eb8" TargetMode="External"/><Relationship Id="rId26" Type="http://schemas.openxmlformats.org/officeDocument/2006/relationships/hyperlink" Target="https://youtube.com/@roadtrippers-asia" TargetMode="External"/><Relationship Id="rId25" Type="http://schemas.openxmlformats.org/officeDocument/2006/relationships/hyperlink" Target="http://tiktok.com/@roadtrippers.asia" TargetMode="External"/><Relationship Id="rId28" Type="http://schemas.openxmlformats.org/officeDocument/2006/relationships/hyperlink" Target="http://roadtrippers.asia" TargetMode="External"/><Relationship Id="rId27" Type="http://schemas.openxmlformats.org/officeDocument/2006/relationships/hyperlink" Target="http://instagram.com/qingxiangsqx" TargetMode="External"/><Relationship Id="rId29" Type="http://schemas.openxmlformats.org/officeDocument/2006/relationships/hyperlink" Target="http://tiktok.com/@roadtrippers.asia" TargetMode="External"/><Relationship Id="rId11" Type="http://schemas.openxmlformats.org/officeDocument/2006/relationships/hyperlink" Target="http://instagram.com/melicacy" TargetMode="External"/><Relationship Id="rId10" Type="http://schemas.openxmlformats.org/officeDocument/2006/relationships/hyperlink" Target="http://instagram.com/thara_koiii" TargetMode="External"/><Relationship Id="rId13" Type="http://schemas.openxmlformats.org/officeDocument/2006/relationships/hyperlink" Target="http://instagram.com/globetrotterkin" TargetMode="External"/><Relationship Id="rId12" Type="http://schemas.openxmlformats.org/officeDocument/2006/relationships/hyperlink" Target="http://instagram.com/globetrotterkin" TargetMode="External"/><Relationship Id="rId15" Type="http://schemas.openxmlformats.org/officeDocument/2006/relationships/hyperlink" Target="http://instagram.com/globetrotterkin" TargetMode="External"/><Relationship Id="rId198" Type="http://schemas.openxmlformats.org/officeDocument/2006/relationships/hyperlink" Target="http://instagram.com/munchingmomentswithm" TargetMode="External"/><Relationship Id="rId14" Type="http://schemas.openxmlformats.org/officeDocument/2006/relationships/hyperlink" Target="https://www.instagram.com/globetrotterkin/" TargetMode="External"/><Relationship Id="rId197" Type="http://schemas.openxmlformats.org/officeDocument/2006/relationships/hyperlink" Target="http://instagram.com/thatfoodadv" TargetMode="External"/><Relationship Id="rId17" Type="http://schemas.openxmlformats.org/officeDocument/2006/relationships/hyperlink" Target="https://www.instagram.com/bigjohnjiak/" TargetMode="External"/><Relationship Id="rId196" Type="http://schemas.openxmlformats.org/officeDocument/2006/relationships/hyperlink" Target="http://instagram.com/munchingmomentswithm" TargetMode="External"/><Relationship Id="rId16" Type="http://schemas.openxmlformats.org/officeDocument/2006/relationships/hyperlink" Target="http://tiktok.com/@eatsnapsg" TargetMode="External"/><Relationship Id="rId195" Type="http://schemas.openxmlformats.org/officeDocument/2006/relationships/hyperlink" Target="http://instagram.com/aikokat" TargetMode="External"/><Relationship Id="rId19" Type="http://schemas.openxmlformats.org/officeDocument/2006/relationships/hyperlink" Target="http://instagram.com/parttimefoodblogger" TargetMode="External"/><Relationship Id="rId18" Type="http://schemas.openxmlformats.org/officeDocument/2006/relationships/hyperlink" Target="http://tiktok.com/@girldevours" TargetMode="External"/><Relationship Id="rId199" Type="http://schemas.openxmlformats.org/officeDocument/2006/relationships/hyperlink" Target="http://roadtrippers.asia" TargetMode="External"/><Relationship Id="rId84" Type="http://schemas.openxmlformats.org/officeDocument/2006/relationships/hyperlink" Target="http://tiktok.com/@roadtrippers.asia" TargetMode="External"/><Relationship Id="rId83" Type="http://schemas.openxmlformats.org/officeDocument/2006/relationships/hyperlink" Target="http://roadtrippers.asia" TargetMode="External"/><Relationship Id="rId86" Type="http://schemas.openxmlformats.org/officeDocument/2006/relationships/hyperlink" Target="http://roadtrippers.asia" TargetMode="External"/><Relationship Id="rId85" Type="http://schemas.openxmlformats.org/officeDocument/2006/relationships/hyperlink" Target="https://www.xiaohongshu.com/user/profile/66b9854e000000001d020eb8" TargetMode="External"/><Relationship Id="rId88" Type="http://schemas.openxmlformats.org/officeDocument/2006/relationships/hyperlink" Target="https://www.xiaohongshu.com/user/profile/66b9854e000000001d020eb8" TargetMode="External"/><Relationship Id="rId150" Type="http://schemas.openxmlformats.org/officeDocument/2006/relationships/hyperlink" Target="http://instagram.com/kerrynleemx" TargetMode="External"/><Relationship Id="rId271" Type="http://schemas.openxmlformats.org/officeDocument/2006/relationships/hyperlink" Target="http://instagram.com/exploretomakan" TargetMode="External"/><Relationship Id="rId87" Type="http://schemas.openxmlformats.org/officeDocument/2006/relationships/hyperlink" Target="http://tiktok.com/@roadtrippers.asia" TargetMode="External"/><Relationship Id="rId270" Type="http://schemas.openxmlformats.org/officeDocument/2006/relationships/hyperlink" Target="http://instagram.com/gianaarmellini" TargetMode="External"/><Relationship Id="rId89" Type="http://schemas.openxmlformats.org/officeDocument/2006/relationships/hyperlink" Target="http://roadtrippers.asia" TargetMode="External"/><Relationship Id="rId80" Type="http://schemas.openxmlformats.org/officeDocument/2006/relationships/hyperlink" Target="http://instagram.com/arctheshark" TargetMode="External"/><Relationship Id="rId82" Type="http://schemas.openxmlformats.org/officeDocument/2006/relationships/hyperlink" Target="http://instagram.com/xchubbykitty" TargetMode="External"/><Relationship Id="rId81" Type="http://schemas.openxmlformats.org/officeDocument/2006/relationships/hyperlink" Target="http://instagram.com/megsandalex" TargetMode="External"/><Relationship Id="rId1" Type="http://schemas.openxmlformats.org/officeDocument/2006/relationships/comments" Target="../comments2.xml"/><Relationship Id="rId2" Type="http://schemas.openxmlformats.org/officeDocument/2006/relationships/hyperlink" Target="http://ig.com/testing" TargetMode="External"/><Relationship Id="rId3" Type="http://schemas.openxmlformats.org/officeDocument/2006/relationships/hyperlink" Target="http://ig.com/testing" TargetMode="External"/><Relationship Id="rId149" Type="http://schemas.openxmlformats.org/officeDocument/2006/relationships/hyperlink" Target="http://instagram.com/bakencookwith3" TargetMode="External"/><Relationship Id="rId4" Type="http://schemas.openxmlformats.org/officeDocument/2006/relationships/hyperlink" Target="http://ig.com/testing" TargetMode="External"/><Relationship Id="rId148" Type="http://schemas.openxmlformats.org/officeDocument/2006/relationships/hyperlink" Target="http://instagram.com/kerrynleemx" TargetMode="External"/><Relationship Id="rId269" Type="http://schemas.openxmlformats.org/officeDocument/2006/relationships/hyperlink" Target="https://www.instagram.com/hey.itsmechie" TargetMode="External"/><Relationship Id="rId9" Type="http://schemas.openxmlformats.org/officeDocument/2006/relationships/hyperlink" Target="http://instagram.com/thara_koiii" TargetMode="External"/><Relationship Id="rId143" Type="http://schemas.openxmlformats.org/officeDocument/2006/relationships/hyperlink" Target="http://instagram.com/eat_play_lifestyle" TargetMode="External"/><Relationship Id="rId264" Type="http://schemas.openxmlformats.org/officeDocument/2006/relationships/hyperlink" Target="http://instagram.com/foody_flyers" TargetMode="External"/><Relationship Id="rId142" Type="http://schemas.openxmlformats.org/officeDocument/2006/relationships/hyperlink" Target="http://instagram.com/jjloves86" TargetMode="External"/><Relationship Id="rId263" Type="http://schemas.openxmlformats.org/officeDocument/2006/relationships/hyperlink" Target="http://instagram.com/foody_flyers" TargetMode="External"/><Relationship Id="rId141" Type="http://schemas.openxmlformats.org/officeDocument/2006/relationships/hyperlink" Target="http://instagram.com/arctheshark" TargetMode="External"/><Relationship Id="rId262" Type="http://schemas.openxmlformats.org/officeDocument/2006/relationships/hyperlink" Target="http://instagram.com/eileen_eats_alot" TargetMode="External"/><Relationship Id="rId140" Type="http://schemas.openxmlformats.org/officeDocument/2006/relationships/hyperlink" Target="http://instagram.com/hialan1314" TargetMode="External"/><Relationship Id="rId261" Type="http://schemas.openxmlformats.org/officeDocument/2006/relationships/hyperlink" Target="http://instagram.com/serenetomato" TargetMode="External"/><Relationship Id="rId5" Type="http://schemas.openxmlformats.org/officeDocument/2006/relationships/hyperlink" Target="http://ig.com/testing" TargetMode="External"/><Relationship Id="rId147" Type="http://schemas.openxmlformats.org/officeDocument/2006/relationships/hyperlink" Target="http://instagram.com/myfoodiegallerysg" TargetMode="External"/><Relationship Id="rId268" Type="http://schemas.openxmlformats.org/officeDocument/2006/relationships/hyperlink" Target="http://tiktok.com/@hey.itsmechie" TargetMode="External"/><Relationship Id="rId6" Type="http://schemas.openxmlformats.org/officeDocument/2006/relationships/hyperlink" Target="http://instagram.com/melicacy" TargetMode="External"/><Relationship Id="rId146" Type="http://schemas.openxmlformats.org/officeDocument/2006/relationships/hyperlink" Target="http://instagram.com/bigjohnjiak" TargetMode="External"/><Relationship Id="rId267" Type="http://schemas.openxmlformats.org/officeDocument/2006/relationships/hyperlink" Target="http://instagram.com/parttimefoodblogger" TargetMode="External"/><Relationship Id="rId7" Type="http://schemas.openxmlformats.org/officeDocument/2006/relationships/hyperlink" Target="http://instagram.com/melicacy" TargetMode="External"/><Relationship Id="rId145" Type="http://schemas.openxmlformats.org/officeDocument/2006/relationships/hyperlink" Target="http://instagram.com/vannytelly" TargetMode="External"/><Relationship Id="rId266" Type="http://schemas.openxmlformats.org/officeDocument/2006/relationships/hyperlink" Target="http://instagram.com/myfoodiegallerysg" TargetMode="External"/><Relationship Id="rId8" Type="http://schemas.openxmlformats.org/officeDocument/2006/relationships/hyperlink" Target="http://instagram.com/melicacy" TargetMode="External"/><Relationship Id="rId144" Type="http://schemas.openxmlformats.org/officeDocument/2006/relationships/hyperlink" Target="http://instagram.com/bigjohnjiak" TargetMode="External"/><Relationship Id="rId265" Type="http://schemas.openxmlformats.org/officeDocument/2006/relationships/hyperlink" Target="http://instagram.com/goofytwocooks" TargetMode="External"/><Relationship Id="rId73" Type="http://schemas.openxmlformats.org/officeDocument/2006/relationships/hyperlink" Target="http://tiktok.com/eatwithkheat" TargetMode="External"/><Relationship Id="rId72" Type="http://schemas.openxmlformats.org/officeDocument/2006/relationships/hyperlink" Target="http://instagram.com/eatwithkeat" TargetMode="External"/><Relationship Id="rId75" Type="http://schemas.openxmlformats.org/officeDocument/2006/relationships/hyperlink" Target="http://instagram.com/myfoodiegallerysg" TargetMode="External"/><Relationship Id="rId74" Type="http://schemas.openxmlformats.org/officeDocument/2006/relationships/hyperlink" Target="http://instagram.com/lucy.rezel" TargetMode="External"/><Relationship Id="rId77" Type="http://schemas.openxmlformats.org/officeDocument/2006/relationships/hyperlink" Target="http://instagram.com/vincas_kitchen" TargetMode="External"/><Relationship Id="rId260" Type="http://schemas.openxmlformats.org/officeDocument/2006/relationships/hyperlink" Target="http://instagram.com/thehungryfeet" TargetMode="External"/><Relationship Id="rId76" Type="http://schemas.openxmlformats.org/officeDocument/2006/relationships/hyperlink" Target="http://instagram.com/foodkakis" TargetMode="External"/><Relationship Id="rId79" Type="http://schemas.openxmlformats.org/officeDocument/2006/relationships/hyperlink" Target="http://instagram.com/sakshi_reliving" TargetMode="External"/><Relationship Id="rId78" Type="http://schemas.openxmlformats.org/officeDocument/2006/relationships/hyperlink" Target="http://instagram.com/fred.and.chloe" TargetMode="External"/><Relationship Id="rId71" Type="http://schemas.openxmlformats.org/officeDocument/2006/relationships/hyperlink" Target="http://instagram.com/lucy.rezel" TargetMode="External"/><Relationship Id="rId70" Type="http://schemas.openxmlformats.org/officeDocument/2006/relationships/hyperlink" Target="http://instagram.com/thara_koiii" TargetMode="External"/><Relationship Id="rId139" Type="http://schemas.openxmlformats.org/officeDocument/2006/relationships/hyperlink" Target="http://instagram.com/goofytwocooks" TargetMode="External"/><Relationship Id="rId138" Type="http://schemas.openxmlformats.org/officeDocument/2006/relationships/hyperlink" Target="https://www.instagram.com/hey.itsmechie" TargetMode="External"/><Relationship Id="rId259" Type="http://schemas.openxmlformats.org/officeDocument/2006/relationships/hyperlink" Target="https://www.instagram.com/hey.itsmechie" TargetMode="External"/><Relationship Id="rId137" Type="http://schemas.openxmlformats.org/officeDocument/2006/relationships/hyperlink" Target="http://tiktok.com/@hey.itsmechie" TargetMode="External"/><Relationship Id="rId258" Type="http://schemas.openxmlformats.org/officeDocument/2006/relationships/hyperlink" Target="http://tiktok.com/@hey.itsmechie" TargetMode="External"/><Relationship Id="rId132" Type="http://schemas.openxmlformats.org/officeDocument/2006/relationships/hyperlink" Target="http://instagram.com/munchingmomentswithm" TargetMode="External"/><Relationship Id="rId253" Type="http://schemas.openxmlformats.org/officeDocument/2006/relationships/hyperlink" Target="https://s.lemon8-app.com/s/GgkxkdvZRN" TargetMode="External"/><Relationship Id="rId131" Type="http://schemas.openxmlformats.org/officeDocument/2006/relationships/hyperlink" Target="http://instagram.com/vincas_kitchen" TargetMode="External"/><Relationship Id="rId252" Type="http://schemas.openxmlformats.org/officeDocument/2006/relationships/hyperlink" Target="http://instagram.com/ray_yee" TargetMode="External"/><Relationship Id="rId130" Type="http://schemas.openxmlformats.org/officeDocument/2006/relationships/hyperlink" Target="http://instagram.com/fred.and.chloe" TargetMode="External"/><Relationship Id="rId251" Type="http://schemas.openxmlformats.org/officeDocument/2006/relationships/hyperlink" Target="http://instagram.com/doveria" TargetMode="External"/><Relationship Id="rId250" Type="http://schemas.openxmlformats.org/officeDocument/2006/relationships/hyperlink" Target="https://s.lemon8-app.com/s/GgkxkdvZRN" TargetMode="External"/><Relationship Id="rId136" Type="http://schemas.openxmlformats.org/officeDocument/2006/relationships/hyperlink" Target="http://instagram.com/jjloves86" TargetMode="External"/><Relationship Id="rId257" Type="http://schemas.openxmlformats.org/officeDocument/2006/relationships/hyperlink" Target="http://instagram.com/thesherryamin" TargetMode="External"/><Relationship Id="rId135" Type="http://schemas.openxmlformats.org/officeDocument/2006/relationships/hyperlink" Target="http://instagram.com/rontreechan" TargetMode="External"/><Relationship Id="rId256" Type="http://schemas.openxmlformats.org/officeDocument/2006/relationships/hyperlink" Target="http://instagram.com/thesherryamin" TargetMode="External"/><Relationship Id="rId134" Type="http://schemas.openxmlformats.org/officeDocument/2006/relationships/hyperlink" Target="http://instagram.com/aikokat" TargetMode="External"/><Relationship Id="rId255" Type="http://schemas.openxmlformats.org/officeDocument/2006/relationships/hyperlink" Target="http://instagram.com/vincas_kitchen" TargetMode="External"/><Relationship Id="rId133" Type="http://schemas.openxmlformats.org/officeDocument/2006/relationships/hyperlink" Target="http://instagram.com/8foodlab" TargetMode="External"/><Relationship Id="rId254" Type="http://schemas.openxmlformats.org/officeDocument/2006/relationships/hyperlink" Target="http://instagram.com/thatfoodadv" TargetMode="External"/><Relationship Id="rId62" Type="http://schemas.openxmlformats.org/officeDocument/2006/relationships/hyperlink" Target="http://instagram.com/eatwithkeat" TargetMode="External"/><Relationship Id="rId61" Type="http://schemas.openxmlformats.org/officeDocument/2006/relationships/hyperlink" Target="http://tiktok.com/eatwithkheat" TargetMode="External"/><Relationship Id="rId64" Type="http://schemas.openxmlformats.org/officeDocument/2006/relationships/hyperlink" Target="http://tiktok.com/@nwso.ul" TargetMode="External"/><Relationship Id="rId63" Type="http://schemas.openxmlformats.org/officeDocument/2006/relationships/hyperlink" Target="http://tiktok.com/eatwithkheat" TargetMode="External"/><Relationship Id="rId66" Type="http://schemas.openxmlformats.org/officeDocument/2006/relationships/hyperlink" Target="http://tiktok.com/@nwso.ul" TargetMode="External"/><Relationship Id="rId172" Type="http://schemas.openxmlformats.org/officeDocument/2006/relationships/hyperlink" Target="http://instagram.com/eileen_eats_alot" TargetMode="External"/><Relationship Id="rId65" Type="http://schemas.openxmlformats.org/officeDocument/2006/relationships/hyperlink" Target="http://instagram.com/lucy.rezel" TargetMode="External"/><Relationship Id="rId171" Type="http://schemas.openxmlformats.org/officeDocument/2006/relationships/hyperlink" Target="http://instagram.com/hialan1314" TargetMode="External"/><Relationship Id="rId68" Type="http://schemas.openxmlformats.org/officeDocument/2006/relationships/hyperlink" Target="http://instagram.com/myfoodiegallerysg" TargetMode="External"/><Relationship Id="rId170" Type="http://schemas.openxmlformats.org/officeDocument/2006/relationships/hyperlink" Target="http://instagram.com/foodkakis" TargetMode="External"/><Relationship Id="rId67" Type="http://schemas.openxmlformats.org/officeDocument/2006/relationships/hyperlink" Target="http://tiktok.com/@girldevours" TargetMode="External"/><Relationship Id="rId60" Type="http://schemas.openxmlformats.org/officeDocument/2006/relationships/hyperlink" Target="http://instagram.com/eatwithkeat" TargetMode="External"/><Relationship Id="rId165" Type="http://schemas.openxmlformats.org/officeDocument/2006/relationships/hyperlink" Target="http://instagram.com/hialan1314" TargetMode="External"/><Relationship Id="rId69" Type="http://schemas.openxmlformats.org/officeDocument/2006/relationships/hyperlink" Target="http://instagram.com/exploretomakan" TargetMode="External"/><Relationship Id="rId164" Type="http://schemas.openxmlformats.org/officeDocument/2006/relationships/hyperlink" Target="https://www.youtube.com/@theacesistersandmummyfay" TargetMode="External"/><Relationship Id="rId285" Type="http://schemas.openxmlformats.org/officeDocument/2006/relationships/vmlDrawing" Target="../drawings/vmlDrawing2.vml"/><Relationship Id="rId163" Type="http://schemas.openxmlformats.org/officeDocument/2006/relationships/hyperlink" Target="http://instagram.com/the_ace_sisters_and_mummy_fay" TargetMode="External"/><Relationship Id="rId284" Type="http://schemas.openxmlformats.org/officeDocument/2006/relationships/drawing" Target="../drawings/drawing5.xml"/><Relationship Id="rId162" Type="http://schemas.openxmlformats.org/officeDocument/2006/relationships/hyperlink" Target="http://instagram.com/kerrynleemx" TargetMode="External"/><Relationship Id="rId283" Type="http://schemas.openxmlformats.org/officeDocument/2006/relationships/hyperlink" Target="http://instagram.com/shirlynlw" TargetMode="External"/><Relationship Id="rId169" Type="http://schemas.openxmlformats.org/officeDocument/2006/relationships/hyperlink" Target="http://instagram.com/goofytwocooks" TargetMode="External"/><Relationship Id="rId168" Type="http://schemas.openxmlformats.org/officeDocument/2006/relationships/hyperlink" Target="http://instagram.com/eat_play_lifestyle" TargetMode="External"/><Relationship Id="rId289" Type="http://schemas.openxmlformats.org/officeDocument/2006/relationships/table" Target="../tables/table4.xml"/><Relationship Id="rId167" Type="http://schemas.openxmlformats.org/officeDocument/2006/relationships/hyperlink" Target="http://instagram.com/arctheshark" TargetMode="External"/><Relationship Id="rId288" Type="http://schemas.openxmlformats.org/officeDocument/2006/relationships/table" Target="../tables/table3.xml"/><Relationship Id="rId166" Type="http://schemas.openxmlformats.org/officeDocument/2006/relationships/hyperlink" Target="http://instagram.com/fred.and.chloe" TargetMode="External"/><Relationship Id="rId51" Type="http://schemas.openxmlformats.org/officeDocument/2006/relationships/hyperlink" Target="http://tiktok.com/@comfortchomper" TargetMode="External"/><Relationship Id="rId50" Type="http://schemas.openxmlformats.org/officeDocument/2006/relationships/hyperlink" Target="http://instagram.com/foody_flyers" TargetMode="External"/><Relationship Id="rId53" Type="http://schemas.openxmlformats.org/officeDocument/2006/relationships/hyperlink" Target="https://www.instagram.com/myfoodiegallerysg/" TargetMode="External"/><Relationship Id="rId52" Type="http://schemas.openxmlformats.org/officeDocument/2006/relationships/hyperlink" Target="https://www.instagram.com/comfortchomper" TargetMode="External"/><Relationship Id="rId55" Type="http://schemas.openxmlformats.org/officeDocument/2006/relationships/hyperlink" Target="http://instagram.com/parttimefoodblogger" TargetMode="External"/><Relationship Id="rId161" Type="http://schemas.openxmlformats.org/officeDocument/2006/relationships/hyperlink" Target="http://instagram.com/jjloves86" TargetMode="External"/><Relationship Id="rId282" Type="http://schemas.openxmlformats.org/officeDocument/2006/relationships/hyperlink" Target="http://instagram.com/bycharlenechong" TargetMode="External"/><Relationship Id="rId54" Type="http://schemas.openxmlformats.org/officeDocument/2006/relationships/hyperlink" Target="http://instagram.com/sheen_cher" TargetMode="External"/><Relationship Id="rId160" Type="http://schemas.openxmlformats.org/officeDocument/2006/relationships/hyperlink" Target="https://www.instagram.com/rebeccaeatbook/" TargetMode="External"/><Relationship Id="rId281" Type="http://schemas.openxmlformats.org/officeDocument/2006/relationships/hyperlink" Target="http://tiktok.com/@swaggyreian" TargetMode="External"/><Relationship Id="rId57" Type="http://schemas.openxmlformats.org/officeDocument/2006/relationships/hyperlink" Target="http://instagram.com/jjloves86" TargetMode="External"/><Relationship Id="rId280" Type="http://schemas.openxmlformats.org/officeDocument/2006/relationships/hyperlink" Target="http://instagram.com/tiffie.on.the.road" TargetMode="External"/><Relationship Id="rId56" Type="http://schemas.openxmlformats.org/officeDocument/2006/relationships/hyperlink" Target="http://instagram.com/arctheshark" TargetMode="External"/><Relationship Id="rId159" Type="http://schemas.openxmlformats.org/officeDocument/2006/relationships/hyperlink" Target="http://tiktok.com/@rebeccaeatbook" TargetMode="External"/><Relationship Id="rId59" Type="http://schemas.openxmlformats.org/officeDocument/2006/relationships/hyperlink" Target="http://instagram.com/jjloves86" TargetMode="External"/><Relationship Id="rId154" Type="http://schemas.openxmlformats.org/officeDocument/2006/relationships/hyperlink" Target="https://www.instagram.com/rebeccaeatbook/" TargetMode="External"/><Relationship Id="rId275" Type="http://schemas.openxmlformats.org/officeDocument/2006/relationships/hyperlink" Target="http://instagram.com/thatfoodadv" TargetMode="External"/><Relationship Id="rId58" Type="http://schemas.openxmlformats.org/officeDocument/2006/relationships/hyperlink" Target="http://tiktok.com/@nwso.ul" TargetMode="External"/><Relationship Id="rId153" Type="http://schemas.openxmlformats.org/officeDocument/2006/relationships/hyperlink" Target="http://tiktok.com/@rebeccaeatbook" TargetMode="External"/><Relationship Id="rId274" Type="http://schemas.openxmlformats.org/officeDocument/2006/relationships/hyperlink" Target="http://instagram.com/vannytelly" TargetMode="External"/><Relationship Id="rId152" Type="http://schemas.openxmlformats.org/officeDocument/2006/relationships/hyperlink" Target="https://www.youtube.com/@theacesistersandmummyfay" TargetMode="External"/><Relationship Id="rId273" Type="http://schemas.openxmlformats.org/officeDocument/2006/relationships/hyperlink" Target="http://instagram.com/vannytelly" TargetMode="External"/><Relationship Id="rId151" Type="http://schemas.openxmlformats.org/officeDocument/2006/relationships/hyperlink" Target="http://instagram.com/the_ace_sisters_and_mummy_fay" TargetMode="External"/><Relationship Id="rId272" Type="http://schemas.openxmlformats.org/officeDocument/2006/relationships/hyperlink" Target="http://instagram.com/foodhunterph" TargetMode="External"/><Relationship Id="rId158" Type="http://schemas.openxmlformats.org/officeDocument/2006/relationships/hyperlink" Target="http://instagram.com/xchubbykitty" TargetMode="External"/><Relationship Id="rId279" Type="http://schemas.openxmlformats.org/officeDocument/2006/relationships/hyperlink" Target="http://instagram.com/tiffie.on.the.road" TargetMode="External"/><Relationship Id="rId157" Type="http://schemas.openxmlformats.org/officeDocument/2006/relationships/hyperlink" Target="http://instagram.com/xchubbykitty" TargetMode="External"/><Relationship Id="rId278" Type="http://schemas.openxmlformats.org/officeDocument/2006/relationships/hyperlink" Target="http://tiktok.com/@swaggyreian" TargetMode="External"/><Relationship Id="rId156" Type="http://schemas.openxmlformats.org/officeDocument/2006/relationships/hyperlink" Target="http://instagram.com/liveloveatwithjie" TargetMode="External"/><Relationship Id="rId277" Type="http://schemas.openxmlformats.org/officeDocument/2006/relationships/hyperlink" Target="http://instagram.com/camilla_mamajoanne" TargetMode="External"/><Relationship Id="rId155" Type="http://schemas.openxmlformats.org/officeDocument/2006/relationships/hyperlink" Target="http://instagram.com/exploretomakan" TargetMode="External"/><Relationship Id="rId276" Type="http://schemas.openxmlformats.org/officeDocument/2006/relationships/hyperlink" Target="http://instagram.com/camilla_mamajoanne" TargetMode="External"/><Relationship Id="rId107" Type="http://schemas.openxmlformats.org/officeDocument/2006/relationships/hyperlink" Target="http://instagram.com/foodkakis" TargetMode="External"/><Relationship Id="rId228" Type="http://schemas.openxmlformats.org/officeDocument/2006/relationships/hyperlink" Target="http://instagram.com/yenlyn0109" TargetMode="External"/><Relationship Id="rId106" Type="http://schemas.openxmlformats.org/officeDocument/2006/relationships/hyperlink" Target="http://instagram.com/lucy.rezel" TargetMode="External"/><Relationship Id="rId227" Type="http://schemas.openxmlformats.org/officeDocument/2006/relationships/hyperlink" Target="https://www.facebook.com/yanlinfansclub/?ref=_xav_ig_profile_page_web" TargetMode="External"/><Relationship Id="rId105" Type="http://schemas.openxmlformats.org/officeDocument/2006/relationships/hyperlink" Target="http://instagram.com/heyyolina616" TargetMode="External"/><Relationship Id="rId226" Type="http://schemas.openxmlformats.org/officeDocument/2006/relationships/hyperlink" Target="http://instagram.com/yenlyn0109" TargetMode="External"/><Relationship Id="rId104" Type="http://schemas.openxmlformats.org/officeDocument/2006/relationships/hyperlink" Target="https://www.xiaohongshu.com/user/profile/66b9854e000000001d020eb8" TargetMode="External"/><Relationship Id="rId225" Type="http://schemas.openxmlformats.org/officeDocument/2006/relationships/hyperlink" Target="http://instagram.com/munchingmomentswithm" TargetMode="External"/><Relationship Id="rId109" Type="http://schemas.openxmlformats.org/officeDocument/2006/relationships/hyperlink" Target="http://instagram.com/munchingmomentswithm" TargetMode="External"/><Relationship Id="rId108" Type="http://schemas.openxmlformats.org/officeDocument/2006/relationships/hyperlink" Target="http://tiktok.com/@certifiedfabclub" TargetMode="External"/><Relationship Id="rId229" Type="http://schemas.openxmlformats.org/officeDocument/2006/relationships/hyperlink" Target="https://www.facebook.com/yanlinfansclub/?ref=_xav_ig_profile_page_web" TargetMode="External"/><Relationship Id="rId220" Type="http://schemas.openxmlformats.org/officeDocument/2006/relationships/hyperlink" Target="http://instagram.com/xchubbykitty" TargetMode="External"/><Relationship Id="rId103" Type="http://schemas.openxmlformats.org/officeDocument/2006/relationships/hyperlink" Target="http://tiktok.com/@roadtrippers.asia" TargetMode="External"/><Relationship Id="rId224" Type="http://schemas.openxmlformats.org/officeDocument/2006/relationships/hyperlink" Target="http://instagram.com/lutonikuyalevi" TargetMode="External"/><Relationship Id="rId102" Type="http://schemas.openxmlformats.org/officeDocument/2006/relationships/hyperlink" Target="http://roadtrippers.asia" TargetMode="External"/><Relationship Id="rId223" Type="http://schemas.openxmlformats.org/officeDocument/2006/relationships/hyperlink" Target="https://www.facebook.com/yanlinfansclub/?ref=_xav_ig_profile_page_web" TargetMode="External"/><Relationship Id="rId101" Type="http://schemas.openxmlformats.org/officeDocument/2006/relationships/hyperlink" Target="https://www.xiaohongshu.com/user/profile/66b9854e000000001d020eb8" TargetMode="External"/><Relationship Id="rId222" Type="http://schemas.openxmlformats.org/officeDocument/2006/relationships/hyperlink" Target="http://instagram.com/yenlyn0109" TargetMode="External"/><Relationship Id="rId100" Type="http://schemas.openxmlformats.org/officeDocument/2006/relationships/hyperlink" Target="http://tiktok.com/@roadtrippers.asia" TargetMode="External"/><Relationship Id="rId221" Type="http://schemas.openxmlformats.org/officeDocument/2006/relationships/hyperlink" Target="http://instagram.com/xchubbykitty" TargetMode="External"/><Relationship Id="rId217" Type="http://schemas.openxmlformats.org/officeDocument/2006/relationships/hyperlink" Target="http://instagram.com/vincas_kitchen" TargetMode="External"/><Relationship Id="rId216" Type="http://schemas.openxmlformats.org/officeDocument/2006/relationships/hyperlink" Target="http://instagram.com/sakshi_reliving" TargetMode="External"/><Relationship Id="rId215" Type="http://schemas.openxmlformats.org/officeDocument/2006/relationships/hyperlink" Target="http://instagram.com/munchingmomentswithm" TargetMode="External"/><Relationship Id="rId214" Type="http://schemas.openxmlformats.org/officeDocument/2006/relationships/hyperlink" Target="http://instagram.com/hialan1314" TargetMode="External"/><Relationship Id="rId219" Type="http://schemas.openxmlformats.org/officeDocument/2006/relationships/hyperlink" Target="http://instagram.com/jeethehungrytraveler" TargetMode="External"/><Relationship Id="rId218" Type="http://schemas.openxmlformats.org/officeDocument/2006/relationships/hyperlink" Target="http://instagram.com/vincas_kitchen" TargetMode="External"/><Relationship Id="rId213" Type="http://schemas.openxmlformats.org/officeDocument/2006/relationships/hyperlink" Target="http://instagram.com/camilla_mamajoanne" TargetMode="External"/><Relationship Id="rId212" Type="http://schemas.openxmlformats.org/officeDocument/2006/relationships/hyperlink" Target="https://www.xiaohongshu.com/user/profile/66b9854e000000001d020eb8" TargetMode="External"/><Relationship Id="rId211" Type="http://schemas.openxmlformats.org/officeDocument/2006/relationships/hyperlink" Target="http://tiktok.com/@roadtrippers.asia" TargetMode="External"/><Relationship Id="rId210" Type="http://schemas.openxmlformats.org/officeDocument/2006/relationships/hyperlink" Target="http://roadtrippers.asia" TargetMode="External"/><Relationship Id="rId129" Type="http://schemas.openxmlformats.org/officeDocument/2006/relationships/hyperlink" Target="http://instagram.com/lucy.rezel" TargetMode="External"/><Relationship Id="rId128" Type="http://schemas.openxmlformats.org/officeDocument/2006/relationships/hyperlink" Target="http://instagram.com/liveloveatwithjie" TargetMode="External"/><Relationship Id="rId249" Type="http://schemas.openxmlformats.org/officeDocument/2006/relationships/hyperlink" Target="http://instagram.com/ray_yee" TargetMode="External"/><Relationship Id="rId127" Type="http://schemas.openxmlformats.org/officeDocument/2006/relationships/hyperlink" Target="http://instagram.com/8foodlab" TargetMode="External"/><Relationship Id="rId248" Type="http://schemas.openxmlformats.org/officeDocument/2006/relationships/hyperlink" Target="http://instagram.com/aikokat" TargetMode="External"/><Relationship Id="rId126" Type="http://schemas.openxmlformats.org/officeDocument/2006/relationships/hyperlink" Target="http://instagram.com/8foodlab" TargetMode="External"/><Relationship Id="rId247" Type="http://schemas.openxmlformats.org/officeDocument/2006/relationships/hyperlink" Target="http://instagram.com/hialan1314" TargetMode="External"/><Relationship Id="rId121" Type="http://schemas.openxmlformats.org/officeDocument/2006/relationships/hyperlink" Target="http://instagram.com/heyyolina616" TargetMode="External"/><Relationship Id="rId242" Type="http://schemas.openxmlformats.org/officeDocument/2006/relationships/hyperlink" Target="http://instagram.com/xchubbykitty" TargetMode="External"/><Relationship Id="rId120" Type="http://schemas.openxmlformats.org/officeDocument/2006/relationships/hyperlink" Target="http://instagram.com/lucy.rezel" TargetMode="External"/><Relationship Id="rId241" Type="http://schemas.openxmlformats.org/officeDocument/2006/relationships/hyperlink" Target="https://s.lemon8-app.com/s/GgkxkdvZRN" TargetMode="External"/><Relationship Id="rId240" Type="http://schemas.openxmlformats.org/officeDocument/2006/relationships/hyperlink" Target="http://instagram.com/ray_yee" TargetMode="External"/><Relationship Id="rId125" Type="http://schemas.openxmlformats.org/officeDocument/2006/relationships/hyperlink" Target="http://instagram.com/rontreechan" TargetMode="External"/><Relationship Id="rId246" Type="http://schemas.openxmlformats.org/officeDocument/2006/relationships/hyperlink" Target="http://instagram.com/kerrynleemx" TargetMode="External"/><Relationship Id="rId124" Type="http://schemas.openxmlformats.org/officeDocument/2006/relationships/hyperlink" Target="http://instagram.com/8foodlab" TargetMode="External"/><Relationship Id="rId245" Type="http://schemas.openxmlformats.org/officeDocument/2006/relationships/hyperlink" Target="http://instagram.com/mickeyhuang0126" TargetMode="External"/><Relationship Id="rId123" Type="http://schemas.openxmlformats.org/officeDocument/2006/relationships/hyperlink" Target="http://instagram.com/goofytwocooks" TargetMode="External"/><Relationship Id="rId244" Type="http://schemas.openxmlformats.org/officeDocument/2006/relationships/hyperlink" Target="http://instagram.com/mickeyhuang0126" TargetMode="External"/><Relationship Id="rId122" Type="http://schemas.openxmlformats.org/officeDocument/2006/relationships/hyperlink" Target="http://instagram.com/sakshi_reliving" TargetMode="External"/><Relationship Id="rId243" Type="http://schemas.openxmlformats.org/officeDocument/2006/relationships/hyperlink" Target="http://instagram.com/aikokat" TargetMode="External"/><Relationship Id="rId95" Type="http://schemas.openxmlformats.org/officeDocument/2006/relationships/hyperlink" Target="http://instagram.com/sakshi_reliving" TargetMode="External"/><Relationship Id="rId94" Type="http://schemas.openxmlformats.org/officeDocument/2006/relationships/hyperlink" Target="https://www.xiaohongshu.com/user/profile/66b9854e000000001d020eb8" TargetMode="External"/><Relationship Id="rId97" Type="http://schemas.openxmlformats.org/officeDocument/2006/relationships/hyperlink" Target="http://instagram.com/bakencookwith3" TargetMode="External"/><Relationship Id="rId96" Type="http://schemas.openxmlformats.org/officeDocument/2006/relationships/hyperlink" Target="http://instagram.com/lucy.rezel" TargetMode="External"/><Relationship Id="rId99" Type="http://schemas.openxmlformats.org/officeDocument/2006/relationships/hyperlink" Target="http://roadtrippers.asia" TargetMode="External"/><Relationship Id="rId98" Type="http://schemas.openxmlformats.org/officeDocument/2006/relationships/hyperlink" Target="http://instagram.com/munchingmomentswithm" TargetMode="External"/><Relationship Id="rId91" Type="http://schemas.openxmlformats.org/officeDocument/2006/relationships/hyperlink" Target="https://www.xiaohongshu.com/user/profile/66b9854e000000001d020eb8" TargetMode="External"/><Relationship Id="rId90" Type="http://schemas.openxmlformats.org/officeDocument/2006/relationships/hyperlink" Target="http://tiktok.com/@roadtrippers.asia" TargetMode="External"/><Relationship Id="rId93" Type="http://schemas.openxmlformats.org/officeDocument/2006/relationships/hyperlink" Target="http://tiktok.com/@roadtrippers.asia" TargetMode="External"/><Relationship Id="rId92" Type="http://schemas.openxmlformats.org/officeDocument/2006/relationships/hyperlink" Target="http://roadtrippers.asia" TargetMode="External"/><Relationship Id="rId118" Type="http://schemas.openxmlformats.org/officeDocument/2006/relationships/hyperlink" Target="http://instagram.com/the_ace_sisters_and_mummy_fay" TargetMode="External"/><Relationship Id="rId239" Type="http://schemas.openxmlformats.org/officeDocument/2006/relationships/hyperlink" Target="http://instagram.com/doveria" TargetMode="External"/><Relationship Id="rId117" Type="http://schemas.openxmlformats.org/officeDocument/2006/relationships/hyperlink" Target="https://www.youtube.com/@theacesistersandmummyfay" TargetMode="External"/><Relationship Id="rId238" Type="http://schemas.openxmlformats.org/officeDocument/2006/relationships/hyperlink" Target="https://www.facebook.com/yanlinfansclub/?ref=_xav_ig_profile_page_web" TargetMode="External"/><Relationship Id="rId116" Type="http://schemas.openxmlformats.org/officeDocument/2006/relationships/hyperlink" Target="http://instagram.com/the_ace_sisters_and_mummy_fay" TargetMode="External"/><Relationship Id="rId237" Type="http://schemas.openxmlformats.org/officeDocument/2006/relationships/hyperlink" Target="http://instagram.com/yenlyn0109" TargetMode="External"/><Relationship Id="rId115" Type="http://schemas.openxmlformats.org/officeDocument/2006/relationships/hyperlink" Target="http://instagram.com/jjloves86" TargetMode="External"/><Relationship Id="rId236" Type="http://schemas.openxmlformats.org/officeDocument/2006/relationships/hyperlink" Target="https://www.facebook.com/yanlinfansclub/?ref=_xav_ig_profile_page_web" TargetMode="External"/><Relationship Id="rId119" Type="http://schemas.openxmlformats.org/officeDocument/2006/relationships/hyperlink" Target="https://www.youtube.com/@theacesistersandmummyfay" TargetMode="External"/><Relationship Id="rId110" Type="http://schemas.openxmlformats.org/officeDocument/2006/relationships/hyperlink" Target="http://instagram.com/lucy.rezel" TargetMode="External"/><Relationship Id="rId231" Type="http://schemas.openxmlformats.org/officeDocument/2006/relationships/hyperlink" Target="https://www.facebook.com/yanlinfansclub/?ref=_xav_ig_profile_page_web" TargetMode="External"/><Relationship Id="rId230" Type="http://schemas.openxmlformats.org/officeDocument/2006/relationships/hyperlink" Target="http://instagram.com/yenlyn0109" TargetMode="External"/><Relationship Id="rId114" Type="http://schemas.openxmlformats.org/officeDocument/2006/relationships/hyperlink" Target="http://instagram.com/heyyolina616" TargetMode="External"/><Relationship Id="rId235" Type="http://schemas.openxmlformats.org/officeDocument/2006/relationships/hyperlink" Target="http://instagram.com/yenlyn0109" TargetMode="External"/><Relationship Id="rId113" Type="http://schemas.openxmlformats.org/officeDocument/2006/relationships/hyperlink" Target="http://instagram.com/goofytwocooks" TargetMode="External"/><Relationship Id="rId234" Type="http://schemas.openxmlformats.org/officeDocument/2006/relationships/hyperlink" Target="http://instagram.com/mickeyhuang0126" TargetMode="External"/><Relationship Id="rId112" Type="http://schemas.openxmlformats.org/officeDocument/2006/relationships/hyperlink" Target="http://instagram.com/rontreechan" TargetMode="External"/><Relationship Id="rId233" Type="http://schemas.openxmlformats.org/officeDocument/2006/relationships/hyperlink" Target="http://instagram.com/vincas_kitchen" TargetMode="External"/><Relationship Id="rId111" Type="http://schemas.openxmlformats.org/officeDocument/2006/relationships/hyperlink" Target="http://instagram.com/sakshi_reliving" TargetMode="External"/><Relationship Id="rId232" Type="http://schemas.openxmlformats.org/officeDocument/2006/relationships/hyperlink" Target="http://instagram.com/munchingmomentswithm" TargetMode="External"/><Relationship Id="rId206" Type="http://schemas.openxmlformats.org/officeDocument/2006/relationships/hyperlink" Target="http://instagram.com/tomatojen" TargetMode="External"/><Relationship Id="rId205" Type="http://schemas.openxmlformats.org/officeDocument/2006/relationships/hyperlink" Target="http://tiktok.com/@swaggyreian" TargetMode="External"/><Relationship Id="rId204" Type="http://schemas.openxmlformats.org/officeDocument/2006/relationships/hyperlink" Target="https://www.xiaohongshu.com/user/profile/66b9854e000000001d020eb8" TargetMode="External"/><Relationship Id="rId203" Type="http://schemas.openxmlformats.org/officeDocument/2006/relationships/hyperlink" Target="http://tiktok.com/@roadtrippers.asia" TargetMode="External"/><Relationship Id="rId209" Type="http://schemas.openxmlformats.org/officeDocument/2006/relationships/hyperlink" Target="https://www.xiaohongshu.com/user/profile/66b9854e000000001d020eb8" TargetMode="External"/><Relationship Id="rId208" Type="http://schemas.openxmlformats.org/officeDocument/2006/relationships/hyperlink" Target="http://tiktok.com/@roadtrippers.asia" TargetMode="External"/><Relationship Id="rId207" Type="http://schemas.openxmlformats.org/officeDocument/2006/relationships/hyperlink" Target="http://roadtrippers.asia" TargetMode="External"/><Relationship Id="rId202" Type="http://schemas.openxmlformats.org/officeDocument/2006/relationships/hyperlink" Target="http://roadtrippers.asia" TargetMode="External"/><Relationship Id="rId201" Type="http://schemas.openxmlformats.org/officeDocument/2006/relationships/hyperlink" Target="https://www.xiaohongshu.com/user/profile/66b9854e000000001d020eb8" TargetMode="External"/><Relationship Id="rId200" Type="http://schemas.openxmlformats.org/officeDocument/2006/relationships/hyperlink" Target="http://tiktok.com/@roadtrippers.asi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roadtripper.asia/" TargetMode="External"/><Relationship Id="rId2" Type="http://schemas.openxmlformats.org/officeDocument/2006/relationships/hyperlink" Target="https://www.instagram.com/dargoyaki/?g=5" TargetMode="External"/><Relationship Id="rId3" Type="http://schemas.openxmlformats.org/officeDocument/2006/relationships/hyperlink" Target="http://the.sg/" TargetMode="External"/><Relationship Id="rId4" Type="http://schemas.openxmlformats.org/officeDocument/2006/relationships/hyperlink" Target="http://vivian.sg/"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ig.com/testing" TargetMode="External"/><Relationship Id="rId3" Type="http://schemas.openxmlformats.org/officeDocument/2006/relationships/drawing" Target="../drawings/drawing7.xml"/><Relationship Id="rId4" Type="http://schemas.openxmlformats.org/officeDocument/2006/relationships/vmlDrawing" Target="../drawings/vmlDrawing3.vml"/><Relationship Id="rId6"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instagram.com/p/DMxUHxmBEKQ/" TargetMode="External"/><Relationship Id="rId194" Type="http://schemas.openxmlformats.org/officeDocument/2006/relationships/hyperlink" Target="https://www.tiktok.com/@onelifetravelwow/video/7556571115557047570" TargetMode="External"/><Relationship Id="rId193" Type="http://schemas.openxmlformats.org/officeDocument/2006/relationships/hyperlink" Target="https://www.instagram.com/p/DOyBifSkop7/" TargetMode="External"/><Relationship Id="rId192" Type="http://schemas.openxmlformats.org/officeDocument/2006/relationships/hyperlink" Target="https://www.instagram.com/p/DOYT09ykmyL/" TargetMode="External"/><Relationship Id="rId191" Type="http://schemas.openxmlformats.org/officeDocument/2006/relationships/hyperlink" Target="https://www.instagram.com/p/DNiQGgwBc9l/" TargetMode="External"/><Relationship Id="rId187" Type="http://schemas.openxmlformats.org/officeDocument/2006/relationships/hyperlink" Target="https://www.tiktok.com/@nonchopkin/photo/7535289611136896276" TargetMode="External"/><Relationship Id="rId186" Type="http://schemas.openxmlformats.org/officeDocument/2006/relationships/hyperlink" Target="https://www.instagram.com/p/DOf_zRIgUNt/" TargetMode="External"/><Relationship Id="rId185" Type="http://schemas.openxmlformats.org/officeDocument/2006/relationships/hyperlink" Target="https://www.tiktok.com/@martasielska/video/7546864647354387714" TargetMode="External"/><Relationship Id="rId184" Type="http://schemas.openxmlformats.org/officeDocument/2006/relationships/hyperlink" Target="https://www.instagram.com/p/DOQDsdIAW4u/" TargetMode="External"/><Relationship Id="rId189" Type="http://schemas.openxmlformats.org/officeDocument/2006/relationships/hyperlink" Target="https://www.instagram.com/p/DMaRWLWBV4X/" TargetMode="External"/><Relationship Id="rId188" Type="http://schemas.openxmlformats.org/officeDocument/2006/relationships/hyperlink" Target="https://www.tiktok.com/@nonchopkin/video/7536036737001196801" TargetMode="External"/><Relationship Id="rId183" Type="http://schemas.openxmlformats.org/officeDocument/2006/relationships/hyperlink" Target="https://www.instagram.com/p/DOF-g7VAdym/" TargetMode="External"/><Relationship Id="rId182" Type="http://schemas.openxmlformats.org/officeDocument/2006/relationships/hyperlink" Target="https://www.tiktok.com/@martasielska/video/7545467528013876503" TargetMode="External"/><Relationship Id="rId181" Type="http://schemas.openxmlformats.org/officeDocument/2006/relationships/hyperlink" Target="https://www.instagram.com/p/DEo7qSav53u/" TargetMode="External"/><Relationship Id="rId180" Type="http://schemas.openxmlformats.org/officeDocument/2006/relationships/hyperlink" Target="https://www.instagram.com/p/DOatmNmk2al/" TargetMode="External"/><Relationship Id="rId176" Type="http://schemas.openxmlformats.org/officeDocument/2006/relationships/hyperlink" Target="https://www.instagram.com/p/DGP_B40TGXv/" TargetMode="External"/><Relationship Id="rId175" Type="http://schemas.openxmlformats.org/officeDocument/2006/relationships/hyperlink" Target="https://www.tiktok.com/@joeinthailand/video/7573947928167877896" TargetMode="External"/><Relationship Id="rId174" Type="http://schemas.openxmlformats.org/officeDocument/2006/relationships/hyperlink" Target="https://www.instagram.com/p/DRKDnewk87T/" TargetMode="External"/><Relationship Id="rId173" Type="http://schemas.openxmlformats.org/officeDocument/2006/relationships/hyperlink" Target="https://www.tiktok.com/@jesszhengg/video/7502386840033447223" TargetMode="External"/><Relationship Id="rId179" Type="http://schemas.openxmlformats.org/officeDocument/2006/relationships/hyperlink" Target="https://www.instagram.com/p/DPVvB7UifyZ/" TargetMode="External"/><Relationship Id="rId178" Type="http://schemas.openxmlformats.org/officeDocument/2006/relationships/hyperlink" Target="https://www.tiktok.com/@kimncal/video/7554304585301560596" TargetMode="External"/><Relationship Id="rId177" Type="http://schemas.openxmlformats.org/officeDocument/2006/relationships/hyperlink" Target="https://www.instagram.com/p/DOspJZakR8z/" TargetMode="External"/><Relationship Id="rId198" Type="http://schemas.openxmlformats.org/officeDocument/2006/relationships/hyperlink" Target="https://www.instagram.com/p/DFu_z-OyIdC/" TargetMode="External"/><Relationship Id="rId197" Type="http://schemas.openxmlformats.org/officeDocument/2006/relationships/hyperlink" Target="https://www.tiktok.com/@onelifetravelwow/video/7566623593656831250" TargetMode="External"/><Relationship Id="rId196" Type="http://schemas.openxmlformats.org/officeDocument/2006/relationships/hyperlink" Target="https://www.instagram.com/p/DPlidLJElOm/" TargetMode="External"/><Relationship Id="rId195" Type="http://schemas.openxmlformats.org/officeDocument/2006/relationships/hyperlink" Target="https://www.instagram.com/p/DPTbG8UlRlV/" TargetMode="External"/><Relationship Id="rId199" Type="http://schemas.openxmlformats.org/officeDocument/2006/relationships/hyperlink" Target="https://www.instagram.com/p/DQUdnIOjYiv/" TargetMode="External"/><Relationship Id="rId150" Type="http://schemas.openxmlformats.org/officeDocument/2006/relationships/hyperlink" Target="https://www.instagram.com/p/DNVQfkLPZ-9/" TargetMode="External"/><Relationship Id="rId392" Type="http://schemas.openxmlformats.org/officeDocument/2006/relationships/hyperlink" Target="https://www.tiktok.com/@justhungryyet/video/7540981966477282567" TargetMode="External"/><Relationship Id="rId391" Type="http://schemas.openxmlformats.org/officeDocument/2006/relationships/hyperlink" Target="https://www.instagram.com/p/DNkDtCuzMsK/" TargetMode="External"/><Relationship Id="rId390" Type="http://schemas.openxmlformats.org/officeDocument/2006/relationships/hyperlink" Target="https://www.tiktok.com/@tiewpaireviewpai/video/7540718761989410056" TargetMode="External"/><Relationship Id="rId1" Type="http://schemas.openxmlformats.org/officeDocument/2006/relationships/comments" Target="../comments4.xml"/><Relationship Id="rId2" Type="http://schemas.openxmlformats.org/officeDocument/2006/relationships/hyperlink" Target="https://www.instagram.com/p/DONfTcejOx6/" TargetMode="External"/><Relationship Id="rId3" Type="http://schemas.openxmlformats.org/officeDocument/2006/relationships/hyperlink" Target="https://www.instagram.com/p/DNfuVImS49G/" TargetMode="External"/><Relationship Id="rId149" Type="http://schemas.openxmlformats.org/officeDocument/2006/relationships/hyperlink" Target="https://www.instagram.com/p/DMxbX0NPHoC/" TargetMode="External"/><Relationship Id="rId4" Type="http://schemas.openxmlformats.org/officeDocument/2006/relationships/hyperlink" Target="https://www.instagram.com/p/DNk9UFHSazA/" TargetMode="External"/><Relationship Id="rId148" Type="http://schemas.openxmlformats.org/officeDocument/2006/relationships/hyperlink" Target="https://www.instagram.com/p/DE6i8n5S3zu/" TargetMode="External"/><Relationship Id="rId9" Type="http://schemas.openxmlformats.org/officeDocument/2006/relationships/hyperlink" Target="https://www.tiktok.com/@bigjohnjiak/video/7535086654705487111" TargetMode="External"/><Relationship Id="rId143" Type="http://schemas.openxmlformats.org/officeDocument/2006/relationships/hyperlink" Target="https://www.instagram.com/p/DM2MpfDgC09/" TargetMode="External"/><Relationship Id="rId385" Type="http://schemas.openxmlformats.org/officeDocument/2006/relationships/hyperlink" Target="http://tiktok.com/@justhungryyet/video/7536402279897763090" TargetMode="External"/><Relationship Id="rId142" Type="http://schemas.openxmlformats.org/officeDocument/2006/relationships/hyperlink" Target="https://www.tiktok.com/@donotsaywhatever/video/7551059106677722385" TargetMode="External"/><Relationship Id="rId384" Type="http://schemas.openxmlformats.org/officeDocument/2006/relationships/hyperlink" Target="https://www.instagram.com/p/DNQVfhnzXSH/" TargetMode="External"/><Relationship Id="rId141" Type="http://schemas.openxmlformats.org/officeDocument/2006/relationships/hyperlink" Target="https://www.instagram.com/p/DK7JoiNM3bf/" TargetMode="External"/><Relationship Id="rId383" Type="http://schemas.openxmlformats.org/officeDocument/2006/relationships/hyperlink" Target="https://www.tiktok.com/@kinyup168/video/7537249112857660679" TargetMode="External"/><Relationship Id="rId140" Type="http://schemas.openxmlformats.org/officeDocument/2006/relationships/hyperlink" Target="https://www.instagram.com/p/DO8ZGaJjxGe/" TargetMode="External"/><Relationship Id="rId382" Type="http://schemas.openxmlformats.org/officeDocument/2006/relationships/hyperlink" Target="https://www.tiktok.com/@hiumeuarai/video/7535551149592579336" TargetMode="External"/><Relationship Id="rId5" Type="http://schemas.openxmlformats.org/officeDocument/2006/relationships/hyperlink" Target="https://www.instagram.com/p/DNse0kWYmjk/" TargetMode="External"/><Relationship Id="rId147" Type="http://schemas.openxmlformats.org/officeDocument/2006/relationships/hyperlink" Target="https://www.instagram.com/p/DA8V6qnSvJl/" TargetMode="External"/><Relationship Id="rId389" Type="http://schemas.openxmlformats.org/officeDocument/2006/relationships/hyperlink" Target="https://www.tiktok.com/@dr.kung999/video/7539217535489690898" TargetMode="External"/><Relationship Id="rId6" Type="http://schemas.openxmlformats.org/officeDocument/2006/relationships/hyperlink" Target="https://www.instagram.com/p/DNyBhp70jHA/" TargetMode="External"/><Relationship Id="rId146" Type="http://schemas.openxmlformats.org/officeDocument/2006/relationships/hyperlink" Target="https://www.instagram.com/p/DGdNilJPJUq/" TargetMode="External"/><Relationship Id="rId388" Type="http://schemas.openxmlformats.org/officeDocument/2006/relationships/hyperlink" Target="https://www.instagram.com/p/DNZ4vAqzdGB/" TargetMode="External"/><Relationship Id="rId7" Type="http://schemas.openxmlformats.org/officeDocument/2006/relationships/hyperlink" Target="https://www.instagram.com/p/DN9y149EQ-U/" TargetMode="External"/><Relationship Id="rId145" Type="http://schemas.openxmlformats.org/officeDocument/2006/relationships/hyperlink" Target="https://www.instagram.com/p/DGdNilJPJUq/?hl=en" TargetMode="External"/><Relationship Id="rId387" Type="http://schemas.openxmlformats.org/officeDocument/2006/relationships/hyperlink" Target="https://www.tiktok.com/@tiewpaireviewpai/video/7537560277823376648" TargetMode="External"/><Relationship Id="rId8" Type="http://schemas.openxmlformats.org/officeDocument/2006/relationships/hyperlink" Target="https://www.instagram.com/p/DM-YoM1T99h/" TargetMode="External"/><Relationship Id="rId144" Type="http://schemas.openxmlformats.org/officeDocument/2006/relationships/hyperlink" Target="https://www.instagram.com/p/DM9WEvWvGSc/" TargetMode="External"/><Relationship Id="rId386" Type="http://schemas.openxmlformats.org/officeDocument/2006/relationships/hyperlink" Target="https://www.tiktok.com/@hungrygai/video/7537578315213770002" TargetMode="External"/><Relationship Id="rId381" Type="http://schemas.openxmlformats.org/officeDocument/2006/relationships/hyperlink" Target="https://www.tiktok.com/@khumkubdeal2463/photo/7536962953061453063" TargetMode="External"/><Relationship Id="rId380" Type="http://schemas.openxmlformats.org/officeDocument/2006/relationships/hyperlink" Target="https://www.tiktok.com/@kinkubmae18/photo/7537307484009155848?is_from_webapp=1&amp;sender_device=pc&amp;web_id=7438542167474177544" TargetMode="External"/><Relationship Id="rId139" Type="http://schemas.openxmlformats.org/officeDocument/2006/relationships/hyperlink" Target="https://www.tiktok.com/@dannyinbangkok/video/7565477632054201631" TargetMode="External"/><Relationship Id="rId138" Type="http://schemas.openxmlformats.org/officeDocument/2006/relationships/hyperlink" Target="https://www.instagram.com/p/DQRXkx2EmoH/" TargetMode="External"/><Relationship Id="rId137" Type="http://schemas.openxmlformats.org/officeDocument/2006/relationships/hyperlink" Target="https://www.tiktok.com/@dannyinbangkok/video/7536056708523724063" TargetMode="External"/><Relationship Id="rId379" Type="http://schemas.openxmlformats.org/officeDocument/2006/relationships/hyperlink" Target="https://www.tiktok.com/@wherewillearthgoingto/video/7537285360087272712" TargetMode="External"/><Relationship Id="rId132" Type="http://schemas.openxmlformats.org/officeDocument/2006/relationships/hyperlink" Target="https://www.tiktok.com/@clark_bkk/video/7566939595259120918" TargetMode="External"/><Relationship Id="rId374" Type="http://schemas.openxmlformats.org/officeDocument/2006/relationships/hyperlink" Target="https://www.tiktok.com/@hubmeupscotty/video/7536485218954267922" TargetMode="External"/><Relationship Id="rId131" Type="http://schemas.openxmlformats.org/officeDocument/2006/relationships/hyperlink" Target="https://www.tiktok.com/@clark_bkk/video/7565473141183483159" TargetMode="External"/><Relationship Id="rId373" Type="http://schemas.openxmlformats.org/officeDocument/2006/relationships/hyperlink" Target="https://www.tiktok.com/@kinyup168/video/7536440783281376530" TargetMode="External"/><Relationship Id="rId130" Type="http://schemas.openxmlformats.org/officeDocument/2006/relationships/hyperlink" Target="https://www.tiktok.com/@clark_bkk/video/7563984122780093718" TargetMode="External"/><Relationship Id="rId372" Type="http://schemas.openxmlformats.org/officeDocument/2006/relationships/hyperlink" Target="https://www.tiktok.com/@hubmeupscotty/video/7536193522047749381" TargetMode="External"/><Relationship Id="rId371" Type="http://schemas.openxmlformats.org/officeDocument/2006/relationships/hyperlink" Target="https://www.tiktok.com/@brent.timm.travel/video/7536560947083709727" TargetMode="External"/><Relationship Id="rId136" Type="http://schemas.openxmlformats.org/officeDocument/2006/relationships/hyperlink" Target="https://www.instagram.com/p/DNDdUhGvhnG/" TargetMode="External"/><Relationship Id="rId378" Type="http://schemas.openxmlformats.org/officeDocument/2006/relationships/hyperlink" Target="https://www.tiktok.com/@khumkubdeal2463/photo/7536226026918071560" TargetMode="External"/><Relationship Id="rId135" Type="http://schemas.openxmlformats.org/officeDocument/2006/relationships/hyperlink" Target="https://www.tiktok.com/@carlytravely/video/7419626745390796065" TargetMode="External"/><Relationship Id="rId377" Type="http://schemas.openxmlformats.org/officeDocument/2006/relationships/hyperlink" Target="https://www.tiktok.com/@hubmeupscotty/video/7537305663710547205" TargetMode="External"/><Relationship Id="rId134" Type="http://schemas.openxmlformats.org/officeDocument/2006/relationships/hyperlink" Target="https://www.instagram.com/p/DGF7c0MvR5R/" TargetMode="External"/><Relationship Id="rId376" Type="http://schemas.openxmlformats.org/officeDocument/2006/relationships/hyperlink" Target="https://www.tiktok.com/@kk.wong68/video/7537236508692974856" TargetMode="External"/><Relationship Id="rId133" Type="http://schemas.openxmlformats.org/officeDocument/2006/relationships/hyperlink" Target="https://www.instagram.com/p/DQbY7hLEonT/" TargetMode="External"/><Relationship Id="rId375" Type="http://schemas.openxmlformats.org/officeDocument/2006/relationships/hyperlink" Target="https://www.tiktok.com/@khumkubdeal2463/photo/7536584371734580488" TargetMode="External"/><Relationship Id="rId172" Type="http://schemas.openxmlformats.org/officeDocument/2006/relationships/hyperlink" Target="https://www.tiktok.com/@jesszhengg/video/7491274264281189638" TargetMode="External"/><Relationship Id="rId171" Type="http://schemas.openxmlformats.org/officeDocument/2006/relationships/hyperlink" Target="https://www.instagram.com/p/DOK3ac0Clqi/" TargetMode="External"/><Relationship Id="rId170" Type="http://schemas.openxmlformats.org/officeDocument/2006/relationships/hyperlink" Target="https://www.instagram.com/p/DNxg34g2qlC/" TargetMode="External"/><Relationship Id="rId165" Type="http://schemas.openxmlformats.org/officeDocument/2006/relationships/hyperlink" Target="https://www.tiktok.com/@immikeyu/video/7502321191558991111" TargetMode="External"/><Relationship Id="rId164" Type="http://schemas.openxmlformats.org/officeDocument/2006/relationships/hyperlink" Target="https://www.instagram.com/p/DGSRQnvxZr9/?igsh=ZDkyNnl3aHFwbWJz" TargetMode="External"/><Relationship Id="rId163" Type="http://schemas.openxmlformats.org/officeDocument/2006/relationships/hyperlink" Target="https://www.tiktok.com/@howtotravelfulltime/video/7488208426107948310" TargetMode="External"/><Relationship Id="rId162" Type="http://schemas.openxmlformats.org/officeDocument/2006/relationships/hyperlink" Target="https://www.instagram.com/p/DNyOrOrZJNU/" TargetMode="External"/><Relationship Id="rId169" Type="http://schemas.openxmlformats.org/officeDocument/2006/relationships/hyperlink" Target="https://www.instagram.com/p/DMrz8MSNlPA/" TargetMode="External"/><Relationship Id="rId168" Type="http://schemas.openxmlformats.org/officeDocument/2006/relationships/hyperlink" Target="https://www.instagram.com/p/DMcYX6JN8gB/" TargetMode="External"/><Relationship Id="rId167" Type="http://schemas.openxmlformats.org/officeDocument/2006/relationships/hyperlink" Target="https://www.tiktok.com/@immikeyu/video/7548797086326738194" TargetMode="External"/><Relationship Id="rId166" Type="http://schemas.openxmlformats.org/officeDocument/2006/relationships/hyperlink" Target="https://www.instagram.com/p/DOde4QoD4Sg/" TargetMode="External"/><Relationship Id="rId161" Type="http://schemas.openxmlformats.org/officeDocument/2006/relationships/hyperlink" Target="https://www.instagram.com/p/DNBJ0n0PUEg/" TargetMode="External"/><Relationship Id="rId160" Type="http://schemas.openxmlformats.org/officeDocument/2006/relationships/hyperlink" Target="https://www.instagram.com/p/DJ6wLsrPBYo/" TargetMode="External"/><Relationship Id="rId159" Type="http://schemas.openxmlformats.org/officeDocument/2006/relationships/hyperlink" Target="https://www.tiktok.com/@gooutwithcharlie/video/7506936517344955666" TargetMode="External"/><Relationship Id="rId154" Type="http://schemas.openxmlformats.org/officeDocument/2006/relationships/hyperlink" Target="https://www.tiktok.com/@fluffyunicorneats08/video/7548468750303939858" TargetMode="External"/><Relationship Id="rId396" Type="http://schemas.openxmlformats.org/officeDocument/2006/relationships/hyperlink" Target="https://www.tiktok.com/@justhungryyet/video/7541726151199395090" TargetMode="External"/><Relationship Id="rId153" Type="http://schemas.openxmlformats.org/officeDocument/2006/relationships/hyperlink" Target="https://www.instagram.com/p/DOa-ncwj8v4/" TargetMode="External"/><Relationship Id="rId395" Type="http://schemas.openxmlformats.org/officeDocument/2006/relationships/hyperlink" Target="https://www.tiktok.com/@tiewpaireviewpai/video/7541611547815070994" TargetMode="External"/><Relationship Id="rId152" Type="http://schemas.openxmlformats.org/officeDocument/2006/relationships/hyperlink" Target="https://www.instagram.com/p/DOIwr7lj4IS/" TargetMode="External"/><Relationship Id="rId394" Type="http://schemas.openxmlformats.org/officeDocument/2006/relationships/hyperlink" Target="https://www.tiktok.com/@justhungryyet/video/7541333607323929863" TargetMode="External"/><Relationship Id="rId151" Type="http://schemas.openxmlformats.org/officeDocument/2006/relationships/hyperlink" Target="https://www.tiktok.com/@fluffyunicorneats08/video/7538467956670450962" TargetMode="External"/><Relationship Id="rId393" Type="http://schemas.openxmlformats.org/officeDocument/2006/relationships/hyperlink" Target="https://www.instagram.com/p/DNmcMYkzuUi/" TargetMode="External"/><Relationship Id="rId158" Type="http://schemas.openxmlformats.org/officeDocument/2006/relationships/hyperlink" Target="https://www.instagram.com/p/DPYT1mBESxd/" TargetMode="External"/><Relationship Id="rId157" Type="http://schemas.openxmlformats.org/officeDocument/2006/relationships/hyperlink" Target="https://www.instagram.com/p/DOLDNNSkXmG/" TargetMode="External"/><Relationship Id="rId399" Type="http://schemas.openxmlformats.org/officeDocument/2006/relationships/hyperlink" Target="https://www.instagram.com/p/DN7yCDKkhAh/" TargetMode="External"/><Relationship Id="rId156" Type="http://schemas.openxmlformats.org/officeDocument/2006/relationships/hyperlink" Target="https://www.instagram.com/p/DGx1OQPhapE/" TargetMode="External"/><Relationship Id="rId398" Type="http://schemas.openxmlformats.org/officeDocument/2006/relationships/hyperlink" Target="https://www.tiktok.com/@alitwanderlust/video/7543484646739168519" TargetMode="External"/><Relationship Id="rId155" Type="http://schemas.openxmlformats.org/officeDocument/2006/relationships/hyperlink" Target="https://www.instagram.com/p/DDQmfKtyrcJ/" TargetMode="External"/><Relationship Id="rId397" Type="http://schemas.openxmlformats.org/officeDocument/2006/relationships/hyperlink" Target="https://www.tiktok.com/@justhungryyet/video/7542011731690802440" TargetMode="External"/><Relationship Id="rId808" Type="http://schemas.openxmlformats.org/officeDocument/2006/relationships/hyperlink" Target="https://www.tiktok.com/@hungryhubkeskusta/video/7552547363202796823" TargetMode="External"/><Relationship Id="rId807" Type="http://schemas.openxmlformats.org/officeDocument/2006/relationships/hyperlink" Target="https://www.instagram.com/p/DO0HWFdCVdT/" TargetMode="External"/><Relationship Id="rId806" Type="http://schemas.openxmlformats.org/officeDocument/2006/relationships/hyperlink" Target="https://www.instagram.com/p/DO0rd-_CckE/" TargetMode="External"/><Relationship Id="rId805" Type="http://schemas.openxmlformats.org/officeDocument/2006/relationships/hyperlink" Target="https://www.tiktok.com/@hungryhubcuisines/video/7551290044674215186" TargetMode="External"/><Relationship Id="rId809" Type="http://schemas.openxmlformats.org/officeDocument/2006/relationships/hyperlink" Target="https://www.tiktok.com/@bdgrr16/video/7552976604683635990" TargetMode="External"/><Relationship Id="rId800" Type="http://schemas.openxmlformats.org/officeDocument/2006/relationships/hyperlink" Target="https://www.instagram.com/p/DOkXk0NCZwH/" TargetMode="External"/><Relationship Id="rId804" Type="http://schemas.openxmlformats.org/officeDocument/2006/relationships/hyperlink" Target="https://www.tiktok.com/@jupiter_daishia/video/7551549774298631455" TargetMode="External"/><Relationship Id="rId803" Type="http://schemas.openxmlformats.org/officeDocument/2006/relationships/hyperlink" Target="https://www.instagram.com/p/DOveJHpEahs/" TargetMode="External"/><Relationship Id="rId802" Type="http://schemas.openxmlformats.org/officeDocument/2006/relationships/hyperlink" Target="https://www.instagram.com/p/DOpuvYCiUlj/" TargetMode="External"/><Relationship Id="rId801" Type="http://schemas.openxmlformats.org/officeDocument/2006/relationships/hyperlink" Target="https://www.instagram.com/p/DOnmaEjiRlF/" TargetMode="External"/><Relationship Id="rId40" Type="http://schemas.openxmlformats.org/officeDocument/2006/relationships/hyperlink" Target="https://www.tiktok.com/@sgadventurousduo/video/7433737671043747073" TargetMode="External"/><Relationship Id="rId42" Type="http://schemas.openxmlformats.org/officeDocument/2006/relationships/hyperlink" Target="https://www.instagram.com/p/DOXwmZNkjm_/" TargetMode="External"/><Relationship Id="rId41" Type="http://schemas.openxmlformats.org/officeDocument/2006/relationships/hyperlink" Target="https://www.tiktok.com/@shrugmyshoulder/video/7489993085728918805" TargetMode="External"/><Relationship Id="rId44" Type="http://schemas.openxmlformats.org/officeDocument/2006/relationships/hyperlink" Target="https://www.instagram.com/p/DQjPrmXE41I/" TargetMode="External"/><Relationship Id="rId43" Type="http://schemas.openxmlformats.org/officeDocument/2006/relationships/hyperlink" Target="https://www.instagram.com/p/DM3MUN8of8j/" TargetMode="External"/><Relationship Id="rId46" Type="http://schemas.openxmlformats.org/officeDocument/2006/relationships/hyperlink" Target="https://www.tiktok.com/@thelifeofananas/video/7554764423756303638" TargetMode="External"/><Relationship Id="rId45" Type="http://schemas.openxmlformats.org/officeDocument/2006/relationships/hyperlink" Target="https://www.instagram.com/p/DPG8Fb9CKn8/" TargetMode="External"/><Relationship Id="rId509" Type="http://schemas.openxmlformats.org/officeDocument/2006/relationships/hyperlink" Target="https://www.instagram.com/p/DGk4fE4RSEP/" TargetMode="External"/><Relationship Id="rId508" Type="http://schemas.openxmlformats.org/officeDocument/2006/relationships/hyperlink" Target="https://www.instagram.com/p/DGNf-_jPfTV/" TargetMode="External"/><Relationship Id="rId503" Type="http://schemas.openxmlformats.org/officeDocument/2006/relationships/hyperlink" Target="https://www.instagram.com/p/DGj_kI8yibb/" TargetMode="External"/><Relationship Id="rId745" Type="http://schemas.openxmlformats.org/officeDocument/2006/relationships/hyperlink" Target="https://www.instagram.com/p/DPEJS5mgT0n/" TargetMode="External"/><Relationship Id="rId502" Type="http://schemas.openxmlformats.org/officeDocument/2006/relationships/hyperlink" Target="https://www.instagram.com/p/DGUbyuSS__n/" TargetMode="External"/><Relationship Id="rId744" Type="http://schemas.openxmlformats.org/officeDocument/2006/relationships/hyperlink" Target="https://www.instagram.com/p/DQZKqnykgix/" TargetMode="External"/><Relationship Id="rId501" Type="http://schemas.openxmlformats.org/officeDocument/2006/relationships/hyperlink" Target="https://www.instagram.com/p/DGSY6TOykD2/" TargetMode="External"/><Relationship Id="rId743" Type="http://schemas.openxmlformats.org/officeDocument/2006/relationships/hyperlink" Target="https://www.tiktok.com/@onelifetravelwow/video/7553979402351037714" TargetMode="External"/><Relationship Id="rId500" Type="http://schemas.openxmlformats.org/officeDocument/2006/relationships/hyperlink" Target="https://www.instagram.com/p/DKKAO79Tw7b/" TargetMode="External"/><Relationship Id="rId742" Type="http://schemas.openxmlformats.org/officeDocument/2006/relationships/hyperlink" Target="https://www.instagram.com/p/DPBcFG5kpMz/" TargetMode="External"/><Relationship Id="rId507" Type="http://schemas.openxmlformats.org/officeDocument/2006/relationships/hyperlink" Target="https://www.instagram.com/p/DGAymvVPmRP/" TargetMode="External"/><Relationship Id="rId749" Type="http://schemas.openxmlformats.org/officeDocument/2006/relationships/hyperlink" Target="https://www.instagram.com/p/DRUnnzDkmya/" TargetMode="External"/><Relationship Id="rId506" Type="http://schemas.openxmlformats.org/officeDocument/2006/relationships/hyperlink" Target="https://www.tiktok.com/@fluffyunicorneats08/video/7470896192768036103" TargetMode="External"/><Relationship Id="rId748" Type="http://schemas.openxmlformats.org/officeDocument/2006/relationships/hyperlink" Target="https://www.instagram.com/p/DRUoKDcEoAM/" TargetMode="External"/><Relationship Id="rId505" Type="http://schemas.openxmlformats.org/officeDocument/2006/relationships/hyperlink" Target="https://www.instagram.com/p/DH7hZLCS3Wk/" TargetMode="External"/><Relationship Id="rId747" Type="http://schemas.openxmlformats.org/officeDocument/2006/relationships/hyperlink" Target="https://www.tiktok.com/@thehungrygluttons/video/7442937537305316626" TargetMode="External"/><Relationship Id="rId504" Type="http://schemas.openxmlformats.org/officeDocument/2006/relationships/hyperlink" Target="https://www.instagram.com/p/DGw5--ESQTJ/" TargetMode="External"/><Relationship Id="rId746" Type="http://schemas.openxmlformats.org/officeDocument/2006/relationships/hyperlink" Target="https://www.instagram.com/p/DNr-d5C5qbv/" TargetMode="External"/><Relationship Id="rId48" Type="http://schemas.openxmlformats.org/officeDocument/2006/relationships/hyperlink" Target="https://www.tiktok.com/@thelifeofananas/video/7558117786808274198" TargetMode="External"/><Relationship Id="rId47" Type="http://schemas.openxmlformats.org/officeDocument/2006/relationships/hyperlink" Target="https://www.instagram.com/p/DPeMADxiMh2/" TargetMode="External"/><Relationship Id="rId49" Type="http://schemas.openxmlformats.org/officeDocument/2006/relationships/hyperlink" Target="https://www.instagram.com/p/DQs_85Yj1hJ/" TargetMode="External"/><Relationship Id="rId741" Type="http://schemas.openxmlformats.org/officeDocument/2006/relationships/hyperlink" Target="https://www.instagram.com/p/DLZSMmpTzJV/" TargetMode="External"/><Relationship Id="rId740" Type="http://schemas.openxmlformats.org/officeDocument/2006/relationships/hyperlink" Target="https://www.instagram.com/p/DE95sVqvGu1/" TargetMode="External"/><Relationship Id="rId31" Type="http://schemas.openxmlformats.org/officeDocument/2006/relationships/hyperlink" Target="https://www.tiktok.com/@itsyourgirl.erin/video/7553988136154549525" TargetMode="External"/><Relationship Id="rId30" Type="http://schemas.openxmlformats.org/officeDocument/2006/relationships/hyperlink" Target="https://www.instagram.com/p/DPBgKtJgWDT/" TargetMode="External"/><Relationship Id="rId33" Type="http://schemas.openxmlformats.org/officeDocument/2006/relationships/hyperlink" Target="https://www.instagram.com/p/DPLWBOCAXgo/" TargetMode="External"/><Relationship Id="rId32" Type="http://schemas.openxmlformats.org/officeDocument/2006/relationships/hyperlink" Target="https://www.instagram.com/p/DPF9yJ_gaRI/" TargetMode="External"/><Relationship Id="rId35" Type="http://schemas.openxmlformats.org/officeDocument/2006/relationships/hyperlink" Target="https://www.instagram.com/p/DO5nIu_krN9/" TargetMode="External"/><Relationship Id="rId34" Type="http://schemas.openxmlformats.org/officeDocument/2006/relationships/hyperlink" Target="https://www.instagram.com/p/DOp9i4fEjZ9/" TargetMode="External"/><Relationship Id="rId739" Type="http://schemas.openxmlformats.org/officeDocument/2006/relationships/hyperlink" Target="https://www.instagram.com/p/DCy3cESPNY9/" TargetMode="External"/><Relationship Id="rId734" Type="http://schemas.openxmlformats.org/officeDocument/2006/relationships/hyperlink" Target="https://www.instagram.com/p/DOvhrekj1eN/" TargetMode="External"/><Relationship Id="rId733" Type="http://schemas.openxmlformats.org/officeDocument/2006/relationships/hyperlink" Target="https://www.tiktok.com/@beardedtravels/video/7497208727095872790" TargetMode="External"/><Relationship Id="rId732" Type="http://schemas.openxmlformats.org/officeDocument/2006/relationships/hyperlink" Target="https://www.instagram.com/p/DI3ifFNzUNU/" TargetMode="External"/><Relationship Id="rId731" Type="http://schemas.openxmlformats.org/officeDocument/2006/relationships/hyperlink" Target="https://www.tiktok.com/@beardedtravels/video/7473814319730298134" TargetMode="External"/><Relationship Id="rId738" Type="http://schemas.openxmlformats.org/officeDocument/2006/relationships/hyperlink" Target="https://www.instagram.com/reel/DDWO1FIPeYG/" TargetMode="External"/><Relationship Id="rId737" Type="http://schemas.openxmlformats.org/officeDocument/2006/relationships/hyperlink" Target="https://www.instagram.com/reel/DDBqrmxvquX/" TargetMode="External"/><Relationship Id="rId736" Type="http://schemas.openxmlformats.org/officeDocument/2006/relationships/hyperlink" Target="https://www.instagram.com/p/DG42t_SzYPt/" TargetMode="External"/><Relationship Id="rId735" Type="http://schemas.openxmlformats.org/officeDocument/2006/relationships/hyperlink" Target="https://www.instagram.com/p/DNLggBCvKen/" TargetMode="External"/><Relationship Id="rId37" Type="http://schemas.openxmlformats.org/officeDocument/2006/relationships/hyperlink" Target="https://www.instagram.com/p/DPBTEkBEbh7/" TargetMode="External"/><Relationship Id="rId36" Type="http://schemas.openxmlformats.org/officeDocument/2006/relationships/hyperlink" Target="https://www.instagram.com/p/DPgTMqaAEMx/" TargetMode="External"/><Relationship Id="rId39" Type="http://schemas.openxmlformats.org/officeDocument/2006/relationships/hyperlink" Target="https://www.instagram.com/p/DOv_UoZk3Cs/" TargetMode="External"/><Relationship Id="rId38" Type="http://schemas.openxmlformats.org/officeDocument/2006/relationships/hyperlink" Target="https://www.instagram.com/p/DOazT-YExgx/" TargetMode="External"/><Relationship Id="rId730" Type="http://schemas.openxmlformats.org/officeDocument/2006/relationships/hyperlink" Target="https://www.instagram.com/p/DGVNNzTzzoJ/" TargetMode="External"/><Relationship Id="rId20" Type="http://schemas.openxmlformats.org/officeDocument/2006/relationships/hyperlink" Target="https://www.instagram.com/p/DQdbvEqEU68/" TargetMode="External"/><Relationship Id="rId22" Type="http://schemas.openxmlformats.org/officeDocument/2006/relationships/hyperlink" Target="https://www.tiktok.com/@christianandakitaeats/video/7568815515422969095" TargetMode="External"/><Relationship Id="rId21" Type="http://schemas.openxmlformats.org/officeDocument/2006/relationships/hyperlink" Target="https://www.tiktok.com/@christianandakitaeats/video/7567238129858415879" TargetMode="External"/><Relationship Id="rId24" Type="http://schemas.openxmlformats.org/officeDocument/2006/relationships/hyperlink" Target="https://www.tiktok.com/@giadinhcamcam/video/7530268593448340744" TargetMode="External"/><Relationship Id="rId23" Type="http://schemas.openxmlformats.org/officeDocument/2006/relationships/hyperlink" Target="https://www.tiktok.com/@christianandakitaeats/video/7573236343678176530" TargetMode="External"/><Relationship Id="rId525" Type="http://schemas.openxmlformats.org/officeDocument/2006/relationships/hyperlink" Target="https://www.instagram.com/p/DItSNersAf0/" TargetMode="External"/><Relationship Id="rId767" Type="http://schemas.openxmlformats.org/officeDocument/2006/relationships/hyperlink" Target="https://www.instagram.com/p/DRWeKDmEjZB/" TargetMode="External"/><Relationship Id="rId524" Type="http://schemas.openxmlformats.org/officeDocument/2006/relationships/hyperlink" Target="https://www.instagram.com/p/DIt9RzMzBTA/" TargetMode="External"/><Relationship Id="rId766" Type="http://schemas.openxmlformats.org/officeDocument/2006/relationships/hyperlink" Target="https://www.tiktok.com/@munchingmomentswithm/video/7574751824603942151" TargetMode="External"/><Relationship Id="rId523" Type="http://schemas.openxmlformats.org/officeDocument/2006/relationships/hyperlink" Target="https://www.tiktok.com/@howtotravelfulltime/video/7495731959759490326" TargetMode="External"/><Relationship Id="rId765" Type="http://schemas.openxmlformats.org/officeDocument/2006/relationships/hyperlink" Target="https://www.instagram.com/p/DRUZuARDt_Z/" TargetMode="External"/><Relationship Id="rId522" Type="http://schemas.openxmlformats.org/officeDocument/2006/relationships/hyperlink" Target="https://www.tiktok.com/@howtotravelfulltime/video/7495379701679050006" TargetMode="External"/><Relationship Id="rId764" Type="http://schemas.openxmlformats.org/officeDocument/2006/relationships/hyperlink" Target="https://www.tiktok.com/@dealdeeeveryone/video/7545047376093039879" TargetMode="External"/><Relationship Id="rId529" Type="http://schemas.openxmlformats.org/officeDocument/2006/relationships/hyperlink" Target="https://www.instagram.com/p/DGODv4hycFf/" TargetMode="External"/><Relationship Id="rId528" Type="http://schemas.openxmlformats.org/officeDocument/2006/relationships/hyperlink" Target="https://www.instagram.com/p/DGLaJ1jS5gO/" TargetMode="External"/><Relationship Id="rId527" Type="http://schemas.openxmlformats.org/officeDocument/2006/relationships/hyperlink" Target="https://www.tiktok.com/@howtotravelfulltime/video/7495828765591784726" TargetMode="External"/><Relationship Id="rId769" Type="http://schemas.openxmlformats.org/officeDocument/2006/relationships/hyperlink" Target="https://www.tiktok.com/@thailandist/video/7452351101917072647" TargetMode="External"/><Relationship Id="rId526" Type="http://schemas.openxmlformats.org/officeDocument/2006/relationships/hyperlink" Target="https://www.instagram.com/p/DIx_a7RsQ2m/" TargetMode="External"/><Relationship Id="rId768" Type="http://schemas.openxmlformats.org/officeDocument/2006/relationships/hyperlink" Target="https://www.instagram.com/p/C0-vEcmLlHr/" TargetMode="External"/><Relationship Id="rId26" Type="http://schemas.openxmlformats.org/officeDocument/2006/relationships/hyperlink" Target="https://www.tiktok.com/@giadinhcamcam/video/7534347870984572168" TargetMode="External"/><Relationship Id="rId25" Type="http://schemas.openxmlformats.org/officeDocument/2006/relationships/hyperlink" Target="https://www.tiktok.com/@giadinhcamcam/video/7531243629118082322" TargetMode="External"/><Relationship Id="rId28" Type="http://schemas.openxmlformats.org/officeDocument/2006/relationships/hyperlink" Target="https://www.instagram.com/p/DLKb_7jzYaQ/" TargetMode="External"/><Relationship Id="rId27" Type="http://schemas.openxmlformats.org/officeDocument/2006/relationships/hyperlink" Target="https://www.instagram.com/p/DOnsRjljfK4/" TargetMode="External"/><Relationship Id="rId521" Type="http://schemas.openxmlformats.org/officeDocument/2006/relationships/hyperlink" Target="https://www.instagram.com/p/DInXfNoIVGa/" TargetMode="External"/><Relationship Id="rId763" Type="http://schemas.openxmlformats.org/officeDocument/2006/relationships/hyperlink" Target="https://www.tiktok.com/@yongweikai/video/7484282560760106261" TargetMode="External"/><Relationship Id="rId29" Type="http://schemas.openxmlformats.org/officeDocument/2006/relationships/hyperlink" Target="https://www.instagram.com/p/DNuw3dE5ueh/" TargetMode="External"/><Relationship Id="rId520" Type="http://schemas.openxmlformats.org/officeDocument/2006/relationships/hyperlink" Target="https://www.tiktok.com/@howtotravelfulltime/video/7494878022848302358" TargetMode="External"/><Relationship Id="rId762" Type="http://schemas.openxmlformats.org/officeDocument/2006/relationships/hyperlink" Target="https://www.instagram.com/reel/DHd171pSqth/" TargetMode="External"/><Relationship Id="rId761" Type="http://schemas.openxmlformats.org/officeDocument/2006/relationships/hyperlink" Target="https://www.tiktok.com/@hungryhub_sg/video/7492278867806227713" TargetMode="External"/><Relationship Id="rId760" Type="http://schemas.openxmlformats.org/officeDocument/2006/relationships/hyperlink" Target="https://www.tiktok.com/@hungryhub_sg/video/7476423951191706887" TargetMode="External"/><Relationship Id="rId11" Type="http://schemas.openxmlformats.org/officeDocument/2006/relationships/hyperlink" Target="https://www.instagram.com/p/DPeBf9lkwYF/" TargetMode="External"/><Relationship Id="rId10" Type="http://schemas.openxmlformats.org/officeDocument/2006/relationships/hyperlink" Target="https://www.tiktok.com/@bigjohnjiak/video/7558094617837620487" TargetMode="External"/><Relationship Id="rId13" Type="http://schemas.openxmlformats.org/officeDocument/2006/relationships/hyperlink" Target="https://www.instagram.com/p/DNU1brwo6y9/" TargetMode="External"/><Relationship Id="rId12" Type="http://schemas.openxmlformats.org/officeDocument/2006/relationships/hyperlink" Target="https://www.instagram.com/p/DMhAg8itih2/" TargetMode="External"/><Relationship Id="rId519" Type="http://schemas.openxmlformats.org/officeDocument/2006/relationships/hyperlink" Target="https://www.instagram.com/p/DIkvGzWIshW/" TargetMode="External"/><Relationship Id="rId514" Type="http://schemas.openxmlformats.org/officeDocument/2006/relationships/hyperlink" Target="https://www.tiktok.com/@foodtravelexplores/video/7466046824562953480" TargetMode="External"/><Relationship Id="rId756" Type="http://schemas.openxmlformats.org/officeDocument/2006/relationships/hyperlink" Target="https://www.tiktok.com/@hungryhubofficial/video/7549125280787336466" TargetMode="External"/><Relationship Id="rId513" Type="http://schemas.openxmlformats.org/officeDocument/2006/relationships/hyperlink" Target="https://www.instagram.com/p/DE9shPAyJmy/" TargetMode="External"/><Relationship Id="rId755" Type="http://schemas.openxmlformats.org/officeDocument/2006/relationships/hyperlink" Target="https://www.tiktok.com/@hungryhubofficial/video/7548402398922837255" TargetMode="External"/><Relationship Id="rId512" Type="http://schemas.openxmlformats.org/officeDocument/2006/relationships/hyperlink" Target="http://tiktok.com/@foodtravelexplores/video/7461201729271368978" TargetMode="External"/><Relationship Id="rId754" Type="http://schemas.openxmlformats.org/officeDocument/2006/relationships/hyperlink" Target="https://www.tiktok.com/@hungryhubofficial/video/7546972015241006354" TargetMode="External"/><Relationship Id="rId511" Type="http://schemas.openxmlformats.org/officeDocument/2006/relationships/hyperlink" Target="https://www.instagram.com/p/DHI2izKvCnk/" TargetMode="External"/><Relationship Id="rId753" Type="http://schemas.openxmlformats.org/officeDocument/2006/relationships/hyperlink" Target="https://www.tiktok.com/@hungryhubofficial/video/7518403418101239058" TargetMode="External"/><Relationship Id="rId518" Type="http://schemas.openxmlformats.org/officeDocument/2006/relationships/hyperlink" Target="https://www.tiktok.com/@howtotravelfulltime/video/7494503935835720982" TargetMode="External"/><Relationship Id="rId517" Type="http://schemas.openxmlformats.org/officeDocument/2006/relationships/hyperlink" Target="https://www.instagram.com/p/DHhmoltSC2g/" TargetMode="External"/><Relationship Id="rId759" Type="http://schemas.openxmlformats.org/officeDocument/2006/relationships/hyperlink" Target="https://www.tiktok.com/@hungryhub_sg/video/7446689066537651474" TargetMode="External"/><Relationship Id="rId516" Type="http://schemas.openxmlformats.org/officeDocument/2006/relationships/hyperlink" Target="https://www.tiktok.com/@foodtravelexplores/video/7484825166858554642" TargetMode="External"/><Relationship Id="rId758" Type="http://schemas.openxmlformats.org/officeDocument/2006/relationships/hyperlink" Target="https://www.instagram.com/p/DO5c58sEsA4/" TargetMode="External"/><Relationship Id="rId515" Type="http://schemas.openxmlformats.org/officeDocument/2006/relationships/hyperlink" Target="https://www.instagram.com/p/DFfTW8WSf7z/" TargetMode="External"/><Relationship Id="rId757" Type="http://schemas.openxmlformats.org/officeDocument/2006/relationships/hyperlink" Target="https://www.instagram.com/p/DOtRY_YE-sg/" TargetMode="External"/><Relationship Id="rId15" Type="http://schemas.openxmlformats.org/officeDocument/2006/relationships/hyperlink" Target="https://www.instagram.com/p/DOLQDXJjLaQ/" TargetMode="External"/><Relationship Id="rId14" Type="http://schemas.openxmlformats.org/officeDocument/2006/relationships/hyperlink" Target="https://www.instagram.com/p/DN_wnndDLkd/" TargetMode="External"/><Relationship Id="rId17" Type="http://schemas.openxmlformats.org/officeDocument/2006/relationships/hyperlink" Target="https://www.tiktok.com/@brent.timm.travel/video/7550273909384334622" TargetMode="External"/><Relationship Id="rId16" Type="http://schemas.openxmlformats.org/officeDocument/2006/relationships/hyperlink" Target="https://www.instagram.com/p/DOnv4PiDDlJ/" TargetMode="External"/><Relationship Id="rId19" Type="http://schemas.openxmlformats.org/officeDocument/2006/relationships/hyperlink" Target="https://www.instagram.com/p/DIBt5d0zT05/" TargetMode="External"/><Relationship Id="rId510" Type="http://schemas.openxmlformats.org/officeDocument/2006/relationships/hyperlink" Target="https://www.instagram.com/p/DHGbTKHP-Cz/" TargetMode="External"/><Relationship Id="rId752" Type="http://schemas.openxmlformats.org/officeDocument/2006/relationships/hyperlink" Target="https://www.tiktok.com/@williambergman1998/video/7423199916903714066" TargetMode="External"/><Relationship Id="rId18" Type="http://schemas.openxmlformats.org/officeDocument/2006/relationships/hyperlink" Target="https://www.instagram.com/p/DI_DJGrvZR9/" TargetMode="External"/><Relationship Id="rId751" Type="http://schemas.openxmlformats.org/officeDocument/2006/relationships/hyperlink" Target="https://www.tiktok.com/@whatisdigesting/video/7520639871153720594" TargetMode="External"/><Relationship Id="rId750" Type="http://schemas.openxmlformats.org/officeDocument/2006/relationships/hyperlink" Target="https://www.instagram.com/p/DLaAJbiywe6/" TargetMode="External"/><Relationship Id="rId84" Type="http://schemas.openxmlformats.org/officeDocument/2006/relationships/hyperlink" Target="https://www.tiktok.com/@wannafoodie_/video/7570292195551366417" TargetMode="External"/><Relationship Id="rId83" Type="http://schemas.openxmlformats.org/officeDocument/2006/relationships/hyperlink" Target="https://www.tiktok.com/@wannafoodie_/video/7568461233813343506" TargetMode="External"/><Relationship Id="rId86" Type="http://schemas.openxmlformats.org/officeDocument/2006/relationships/hyperlink" Target="https://www.tiktok.com/@wannafoodie_/video/7568796219003243793" TargetMode="External"/><Relationship Id="rId85" Type="http://schemas.openxmlformats.org/officeDocument/2006/relationships/hyperlink" Target="https://www.tiktok.com/@wannafoodie_/video/7569552968534576392" TargetMode="External"/><Relationship Id="rId88" Type="http://schemas.openxmlformats.org/officeDocument/2006/relationships/hyperlink" Target="https://www.tiktok.com/@wannafoodie_/video/7569920264679738644" TargetMode="External"/><Relationship Id="rId87" Type="http://schemas.openxmlformats.org/officeDocument/2006/relationships/hyperlink" Target="https://www.tiktok.com/@wannafoodie_/video/7571395766393048340" TargetMode="External"/><Relationship Id="rId89" Type="http://schemas.openxmlformats.org/officeDocument/2006/relationships/hyperlink" Target="https://www.tiktok.com/@wannafoodie_/video/7573630532869754133" TargetMode="External"/><Relationship Id="rId709" Type="http://schemas.openxmlformats.org/officeDocument/2006/relationships/hyperlink" Target="https://www.instagram.com/p/DHQXNm7SSmo/" TargetMode="External"/><Relationship Id="rId708" Type="http://schemas.openxmlformats.org/officeDocument/2006/relationships/hyperlink" Target="https://www.tiktok.com/@fluffyunicorneats08/video/7476112164810476801" TargetMode="External"/><Relationship Id="rId707" Type="http://schemas.openxmlformats.org/officeDocument/2006/relationships/hyperlink" Target="https://www.tiktok.com/@fluffyunicorneats08/video/7472773327468186887" TargetMode="External"/><Relationship Id="rId706" Type="http://schemas.openxmlformats.org/officeDocument/2006/relationships/hyperlink" Target="https://www.instagram.com/p/DQ4K9OAkvkF/" TargetMode="External"/><Relationship Id="rId80" Type="http://schemas.openxmlformats.org/officeDocument/2006/relationships/hyperlink" Target="https://www.tiktok.com/@wannafoodie_/video/7566551927069101320" TargetMode="External"/><Relationship Id="rId82" Type="http://schemas.openxmlformats.org/officeDocument/2006/relationships/hyperlink" Target="https://www.tiktok.com/@wannafoodie_/video/7567308750126714128" TargetMode="External"/><Relationship Id="rId81" Type="http://schemas.openxmlformats.org/officeDocument/2006/relationships/hyperlink" Target="https://www.tiktok.com/@wannafoodie_/video/7566560227621997845" TargetMode="External"/><Relationship Id="rId701" Type="http://schemas.openxmlformats.org/officeDocument/2006/relationships/hyperlink" Target="https://www.tiktok.com/@munchingmomentswithm/video/7574345842044177682" TargetMode="External"/><Relationship Id="rId700" Type="http://schemas.openxmlformats.org/officeDocument/2006/relationships/hyperlink" Target="https://www.tiktok.com/@munchingmomentswithm/video/7563225135222754568" TargetMode="External"/><Relationship Id="rId705" Type="http://schemas.openxmlformats.org/officeDocument/2006/relationships/hyperlink" Target="https://www.instagram.com/p/DQgCFYZEv5J/" TargetMode="External"/><Relationship Id="rId704" Type="http://schemas.openxmlformats.org/officeDocument/2006/relationships/hyperlink" Target="https://www.tiktok.com/@hialan1314/video/7566275321876565266" TargetMode="External"/><Relationship Id="rId703" Type="http://schemas.openxmlformats.org/officeDocument/2006/relationships/hyperlink" Target="https://www.instagram.com/p/DQN8_JYEoXv/" TargetMode="External"/><Relationship Id="rId702" Type="http://schemas.openxmlformats.org/officeDocument/2006/relationships/hyperlink" Target="https://www.instagram.com/p/DRPAIxBkcvW/" TargetMode="External"/><Relationship Id="rId73" Type="http://schemas.openxmlformats.org/officeDocument/2006/relationships/hyperlink" Target="https://www.tiktok.com/@wannafoodie_/video/7563595605440793863" TargetMode="External"/><Relationship Id="rId72" Type="http://schemas.openxmlformats.org/officeDocument/2006/relationships/hyperlink" Target="https://www.tiktok.com/@wannafoodie_/video/7561780558146145557" TargetMode="External"/><Relationship Id="rId75" Type="http://schemas.openxmlformats.org/officeDocument/2006/relationships/hyperlink" Target="https://www.tiktok.com/@wannafoodie_/video/7564411485993061633" TargetMode="External"/><Relationship Id="rId74" Type="http://schemas.openxmlformats.org/officeDocument/2006/relationships/hyperlink" Target="https://www.tiktok.com/@wannafoodie_/video/7564032522494037264" TargetMode="External"/><Relationship Id="rId77" Type="http://schemas.openxmlformats.org/officeDocument/2006/relationships/hyperlink" Target="https://www.tiktok.com/@wannafoodie_/video/7564847221775027457" TargetMode="External"/><Relationship Id="rId76" Type="http://schemas.openxmlformats.org/officeDocument/2006/relationships/hyperlink" Target="https://www.tiktok.com/@wannafoodie_/video/7564838736467430672" TargetMode="External"/><Relationship Id="rId79" Type="http://schemas.openxmlformats.org/officeDocument/2006/relationships/hyperlink" Target="https://www.tiktok.com/@wannafoodie_/video/7566191987087445268" TargetMode="External"/><Relationship Id="rId78" Type="http://schemas.openxmlformats.org/officeDocument/2006/relationships/hyperlink" Target="https://www.tiktok.com/@wannafoodie_/video/7565833609362427143" TargetMode="External"/><Relationship Id="rId71" Type="http://schemas.openxmlformats.org/officeDocument/2006/relationships/hyperlink" Target="https://www.tiktok.com/@wannafoodie_/video/7561033405907864853" TargetMode="External"/><Relationship Id="rId70" Type="http://schemas.openxmlformats.org/officeDocument/2006/relationships/hyperlink" Target="https://www.tiktok.com/@wannafoodie_/video/7560342886789827857" TargetMode="External"/><Relationship Id="rId62" Type="http://schemas.openxmlformats.org/officeDocument/2006/relationships/hyperlink" Target="https://www.tiktok.com/@wannafoodie_/video/7554312521260354833" TargetMode="External"/><Relationship Id="rId61" Type="http://schemas.openxmlformats.org/officeDocument/2006/relationships/hyperlink" Target="https://www.tiktok.com/@wannafoodie_/video/7554020308991216914" TargetMode="External"/><Relationship Id="rId64" Type="http://schemas.openxmlformats.org/officeDocument/2006/relationships/hyperlink" Target="https://www.tiktok.com/@wannafoodie_/video/7555448865282100487" TargetMode="External"/><Relationship Id="rId63" Type="http://schemas.openxmlformats.org/officeDocument/2006/relationships/hyperlink" Target="https://www.tiktok.com/@wannafoodie_/video/7554702014496640276" TargetMode="External"/><Relationship Id="rId66" Type="http://schemas.openxmlformats.org/officeDocument/2006/relationships/hyperlink" Target="https://www.tiktok.com/@wannafoodie_/video/7558034966781742353" TargetMode="External"/><Relationship Id="rId65" Type="http://schemas.openxmlformats.org/officeDocument/2006/relationships/hyperlink" Target="https://www.tiktok.com/@wannafoodie_/video/7556952246588673298" TargetMode="External"/><Relationship Id="rId68" Type="http://schemas.openxmlformats.org/officeDocument/2006/relationships/hyperlink" Target="https://www.tiktok.com/@wannafoodie_/video/7559547704439737601" TargetMode="External"/><Relationship Id="rId67" Type="http://schemas.openxmlformats.org/officeDocument/2006/relationships/hyperlink" Target="https://www.tiktok.com/@wannafoodie_/video/7558410439009357073" TargetMode="External"/><Relationship Id="rId729" Type="http://schemas.openxmlformats.org/officeDocument/2006/relationships/hyperlink" Target="https://www.tiktok.com/@somsrireview_/video/7559124078947241234" TargetMode="External"/><Relationship Id="rId728" Type="http://schemas.openxmlformats.org/officeDocument/2006/relationships/hyperlink" Target="https://www.tiktok.com/@somsrireview_/video/7545457019537345810" TargetMode="External"/><Relationship Id="rId60" Type="http://schemas.openxmlformats.org/officeDocument/2006/relationships/hyperlink" Target="https://www.tiktok.com/@wannafoodie_/video/7553239938796358913" TargetMode="External"/><Relationship Id="rId723" Type="http://schemas.openxmlformats.org/officeDocument/2006/relationships/hyperlink" Target="https://www.instagram.com/p/DLW0ZvXSmgs/" TargetMode="External"/><Relationship Id="rId722" Type="http://schemas.openxmlformats.org/officeDocument/2006/relationships/hyperlink" Target="https://www.instagram.com/p/DLXV3-pzgGR/" TargetMode="External"/><Relationship Id="rId721" Type="http://schemas.openxmlformats.org/officeDocument/2006/relationships/hyperlink" Target="https://www.tiktok.com/@dew.yew.eat/video/7520241674514386194" TargetMode="External"/><Relationship Id="rId720" Type="http://schemas.openxmlformats.org/officeDocument/2006/relationships/hyperlink" Target="https://www.instagram.com/p/DHH1aDLzhcK/" TargetMode="External"/><Relationship Id="rId727" Type="http://schemas.openxmlformats.org/officeDocument/2006/relationships/hyperlink" Target="https://www.tiktok.com/@wannafoodie_/video/7553626993636412690" TargetMode="External"/><Relationship Id="rId726" Type="http://schemas.openxmlformats.org/officeDocument/2006/relationships/hyperlink" Target="https://www.tiktok.com/@wannafoodie_/video/7541786381253643527" TargetMode="External"/><Relationship Id="rId725" Type="http://schemas.openxmlformats.org/officeDocument/2006/relationships/hyperlink" Target="https://www.instagram.com/p/DLZAKy4xtIE/" TargetMode="External"/><Relationship Id="rId724" Type="http://schemas.openxmlformats.org/officeDocument/2006/relationships/hyperlink" Target="https://www.instagram.com/p/DNqdwHzzxjj/" TargetMode="External"/><Relationship Id="rId69" Type="http://schemas.openxmlformats.org/officeDocument/2006/relationships/hyperlink" Target="https://www.tiktok.com/@wannafoodie_/video/7560282778256854289" TargetMode="External"/><Relationship Id="rId51" Type="http://schemas.openxmlformats.org/officeDocument/2006/relationships/hyperlink" Target="https://www.tiktok.com/@wannafoodie_/video/7540970178348174600" TargetMode="External"/><Relationship Id="rId50" Type="http://schemas.openxmlformats.org/officeDocument/2006/relationships/hyperlink" Target="https://www.tiktok.com/@wannafoodie_/video/7538439034117606664" TargetMode="External"/><Relationship Id="rId53" Type="http://schemas.openxmlformats.org/officeDocument/2006/relationships/hyperlink" Target="https://www.tiktok.com/@wannafoodie_/video/7544760789412875527" TargetMode="External"/><Relationship Id="rId52" Type="http://schemas.openxmlformats.org/officeDocument/2006/relationships/hyperlink" Target="https://www.tiktok.com/@wannafoodie_/video/7543545628790443282" TargetMode="External"/><Relationship Id="rId55" Type="http://schemas.openxmlformats.org/officeDocument/2006/relationships/hyperlink" Target="https://www.tiktok.com/@wannafoodie_/video/7547314297475484946" TargetMode="External"/><Relationship Id="rId54" Type="http://schemas.openxmlformats.org/officeDocument/2006/relationships/hyperlink" Target="https://www.tiktok.com/@wannafoodie_/video/7545496693869956360" TargetMode="External"/><Relationship Id="rId57" Type="http://schemas.openxmlformats.org/officeDocument/2006/relationships/hyperlink" Target="https://www.tiktok.com/@wannafoodie_/video/7549621949522070802" TargetMode="External"/><Relationship Id="rId56" Type="http://schemas.openxmlformats.org/officeDocument/2006/relationships/hyperlink" Target="https://www.tiktok.com/@wannafoodie_/video/7548477333175307527" TargetMode="External"/><Relationship Id="rId719" Type="http://schemas.openxmlformats.org/officeDocument/2006/relationships/hyperlink" Target="https://www.instagram.com/p/DJrO-e5znvN/" TargetMode="External"/><Relationship Id="rId718" Type="http://schemas.openxmlformats.org/officeDocument/2006/relationships/hyperlink" Target="https://www.tiktok.com/@beatricechongyh/video/7545094136630627605" TargetMode="External"/><Relationship Id="rId717" Type="http://schemas.openxmlformats.org/officeDocument/2006/relationships/hyperlink" Target="https://www.instagram.com/p/DODyOP5iW-8/" TargetMode="External"/><Relationship Id="rId712" Type="http://schemas.openxmlformats.org/officeDocument/2006/relationships/hyperlink" Target="https://www.tiktok.com/@warmandpro/video/7496459564749982994" TargetMode="External"/><Relationship Id="rId711" Type="http://schemas.openxmlformats.org/officeDocument/2006/relationships/hyperlink" Target="https://www.tiktok.com/@gastronomethailand/video/7484927717482188039" TargetMode="External"/><Relationship Id="rId710" Type="http://schemas.openxmlformats.org/officeDocument/2006/relationships/hyperlink" Target="https://www.instagram.com/reel/DHiUJcHhEfD/" TargetMode="External"/><Relationship Id="rId716" Type="http://schemas.openxmlformats.org/officeDocument/2006/relationships/hyperlink" Target="https://www.instagram.com/p/DQInffEEtNz/" TargetMode="External"/><Relationship Id="rId715" Type="http://schemas.openxmlformats.org/officeDocument/2006/relationships/hyperlink" Target="https://www.tiktok.com/@kk.wong68/video/7537252167850134791" TargetMode="External"/><Relationship Id="rId714" Type="http://schemas.openxmlformats.org/officeDocument/2006/relationships/hyperlink" Target="https://www.tiktok.com/@kk.wong68/video/7537245847474425106" TargetMode="External"/><Relationship Id="rId713" Type="http://schemas.openxmlformats.org/officeDocument/2006/relationships/hyperlink" Target="https://www.tiktok.com/@warmandpro/video/7497960002636877074" TargetMode="External"/><Relationship Id="rId59" Type="http://schemas.openxmlformats.org/officeDocument/2006/relationships/hyperlink" Target="https://www.tiktok.com/@wannafoodie_/video/7551744727004171527" TargetMode="External"/><Relationship Id="rId58" Type="http://schemas.openxmlformats.org/officeDocument/2006/relationships/hyperlink" Target="https://www.tiktok.com/@wannafoodie_/video/7551029744716778759" TargetMode="External"/><Relationship Id="rId590" Type="http://schemas.openxmlformats.org/officeDocument/2006/relationships/hyperlink" Target="https://www.instagram.com/p/DPa4DOHgUfT/" TargetMode="External"/><Relationship Id="rId107" Type="http://schemas.openxmlformats.org/officeDocument/2006/relationships/hyperlink" Target="https://www.tiktok.com/@beardedtravels/video/7431189733188898081" TargetMode="External"/><Relationship Id="rId349" Type="http://schemas.openxmlformats.org/officeDocument/2006/relationships/hyperlink" Target="https://www.instagram.com/p/DMPvBsZyNpa/" TargetMode="External"/><Relationship Id="rId106" Type="http://schemas.openxmlformats.org/officeDocument/2006/relationships/hyperlink" Target="https://www.tiktok.com/@somsrireview_/video/7574021181406432533" TargetMode="External"/><Relationship Id="rId348" Type="http://schemas.openxmlformats.org/officeDocument/2006/relationships/hyperlink" Target="https://www.tiktok.com/@beefexpress.bkk/video/7528009409293782279" TargetMode="External"/><Relationship Id="rId105" Type="http://schemas.openxmlformats.org/officeDocument/2006/relationships/hyperlink" Target="https://www.tiktok.com/@somsrireview_/video/7571403709188443400" TargetMode="External"/><Relationship Id="rId347" Type="http://schemas.openxmlformats.org/officeDocument/2006/relationships/hyperlink" Target="https://vt.tiktok.com/ZSBswsSwV/" TargetMode="External"/><Relationship Id="rId589" Type="http://schemas.openxmlformats.org/officeDocument/2006/relationships/hyperlink" Target="https://www.instagram.com/p/DPOUXbmAerS/" TargetMode="External"/><Relationship Id="rId104" Type="http://schemas.openxmlformats.org/officeDocument/2006/relationships/hyperlink" Target="https://www.tiktok.com/@somsrireview_/video/7568881150752509204" TargetMode="External"/><Relationship Id="rId346" Type="http://schemas.openxmlformats.org/officeDocument/2006/relationships/hyperlink" Target="https://www.instagram.com/p/DMJ4vjpvPoY/" TargetMode="External"/><Relationship Id="rId588" Type="http://schemas.openxmlformats.org/officeDocument/2006/relationships/hyperlink" Target="https://www.instagram.com/p/DPLjLZgAbJ0/" TargetMode="External"/><Relationship Id="rId109" Type="http://schemas.openxmlformats.org/officeDocument/2006/relationships/hyperlink" Target="https://www.tiktok.com/@alikainwanderlust/video/7467932253771943174" TargetMode="External"/><Relationship Id="rId108" Type="http://schemas.openxmlformats.org/officeDocument/2006/relationships/hyperlink" Target="https://www.tiktok.com/@beardedtravels/video/7436022327269166369" TargetMode="External"/><Relationship Id="rId341" Type="http://schemas.openxmlformats.org/officeDocument/2006/relationships/hyperlink" Target="https://vt.tiktok.com/ZSBUJb4rT/" TargetMode="External"/><Relationship Id="rId583" Type="http://schemas.openxmlformats.org/officeDocument/2006/relationships/hyperlink" Target="https://www.tiktok.com/@comfortchomper/video/7552181299751013639" TargetMode="External"/><Relationship Id="rId340" Type="http://schemas.openxmlformats.org/officeDocument/2006/relationships/hyperlink" Target="https://vt.tiktok.com/ZSkEc7QYV/" TargetMode="External"/><Relationship Id="rId582" Type="http://schemas.openxmlformats.org/officeDocument/2006/relationships/hyperlink" Target="https://www.instagram.com/p/DO0ws_JE8lx/" TargetMode="External"/><Relationship Id="rId581" Type="http://schemas.openxmlformats.org/officeDocument/2006/relationships/hyperlink" Target="https://www.instagram.com/p/DOlX-U5k5fY/" TargetMode="External"/><Relationship Id="rId580" Type="http://schemas.openxmlformats.org/officeDocument/2006/relationships/hyperlink" Target="https://www.tiktok.com/@comfortchomper/video/7549939242596568327" TargetMode="External"/><Relationship Id="rId103" Type="http://schemas.openxmlformats.org/officeDocument/2006/relationships/hyperlink" Target="https://www.tiktok.com/@somsrireview_/video/7566628847421050132" TargetMode="External"/><Relationship Id="rId345" Type="http://schemas.openxmlformats.org/officeDocument/2006/relationships/hyperlink" Target="https://vt.tiktok.com/ZSBp9sCPt/" TargetMode="External"/><Relationship Id="rId587" Type="http://schemas.openxmlformats.org/officeDocument/2006/relationships/hyperlink" Target="https://www.tiktok.com/@eatsnapsg/video/7545089221732748552" TargetMode="External"/><Relationship Id="rId102" Type="http://schemas.openxmlformats.org/officeDocument/2006/relationships/hyperlink" Target="https://www.tiktok.com/@somsrireview_/video/7565886319335886100" TargetMode="External"/><Relationship Id="rId344" Type="http://schemas.openxmlformats.org/officeDocument/2006/relationships/hyperlink" Target="https://vt.tiktok.com/ZSBq5fHxd/" TargetMode="External"/><Relationship Id="rId586" Type="http://schemas.openxmlformats.org/officeDocument/2006/relationships/hyperlink" Target="https://www.instagram.com/p/DN5TklwknGN/" TargetMode="External"/><Relationship Id="rId101" Type="http://schemas.openxmlformats.org/officeDocument/2006/relationships/hyperlink" Target="https://www.tiktok.com/@somsrireview_/video/7561063485866675474" TargetMode="External"/><Relationship Id="rId343" Type="http://schemas.openxmlformats.org/officeDocument/2006/relationships/hyperlink" Target="https://vt.tiktok.com/ZSBq5fNVr/" TargetMode="External"/><Relationship Id="rId585" Type="http://schemas.openxmlformats.org/officeDocument/2006/relationships/hyperlink" Target="https://www.tiktok.com/@comfortchomper/video/7554406424952982792" TargetMode="External"/><Relationship Id="rId100" Type="http://schemas.openxmlformats.org/officeDocument/2006/relationships/hyperlink" Target="https://www.tiktok.com/@somsrireview_/video/7559455117225774352" TargetMode="External"/><Relationship Id="rId342" Type="http://schemas.openxmlformats.org/officeDocument/2006/relationships/hyperlink" Target="https://vt.tiktok.com/ZSBPDwQEF/" TargetMode="External"/><Relationship Id="rId584" Type="http://schemas.openxmlformats.org/officeDocument/2006/relationships/hyperlink" Target="https://www.instagram.com/p/DPETOB-E7bd/" TargetMode="External"/><Relationship Id="rId338" Type="http://schemas.openxmlformats.org/officeDocument/2006/relationships/hyperlink" Target="https://vt.tiktok.com/ZSBNr551p/" TargetMode="External"/><Relationship Id="rId337" Type="http://schemas.openxmlformats.org/officeDocument/2006/relationships/hyperlink" Target="https://vt.tiktok.com/ZSBkeRA3F/" TargetMode="External"/><Relationship Id="rId579" Type="http://schemas.openxmlformats.org/officeDocument/2006/relationships/hyperlink" Target="https://www.instagram.com/p/DQsYcXgEksw/" TargetMode="External"/><Relationship Id="rId336" Type="http://schemas.openxmlformats.org/officeDocument/2006/relationships/hyperlink" Target="https://vt.tiktok.com/ZSB18WmGq/" TargetMode="External"/><Relationship Id="rId578" Type="http://schemas.openxmlformats.org/officeDocument/2006/relationships/hyperlink" Target="https://www.instagram.com/p/DQX53mVkgGc/" TargetMode="External"/><Relationship Id="rId335" Type="http://schemas.openxmlformats.org/officeDocument/2006/relationships/hyperlink" Target="https://vt.tiktok.com/ZSBYaF3mM/" TargetMode="External"/><Relationship Id="rId577" Type="http://schemas.openxmlformats.org/officeDocument/2006/relationships/hyperlink" Target="https://www.instagram.com/p/DPupPA6Eisb/" TargetMode="External"/><Relationship Id="rId339" Type="http://schemas.openxmlformats.org/officeDocument/2006/relationships/hyperlink" Target="https://vt.tiktok.com/ZSkEcuKKK/" TargetMode="External"/><Relationship Id="rId330" Type="http://schemas.openxmlformats.org/officeDocument/2006/relationships/hyperlink" Target="https://www.instagram.com/p/DJYPXyQzVGl/" TargetMode="External"/><Relationship Id="rId572" Type="http://schemas.openxmlformats.org/officeDocument/2006/relationships/hyperlink" Target="https://www.instagram.com/p/DQ8zFzqEiPI/" TargetMode="External"/><Relationship Id="rId571" Type="http://schemas.openxmlformats.org/officeDocument/2006/relationships/hyperlink" Target="https://www.instagram.com/p/DQYY38gD2ce/" TargetMode="External"/><Relationship Id="rId570" Type="http://schemas.openxmlformats.org/officeDocument/2006/relationships/hyperlink" Target="https://www.instagram.com/p/DQQlsjLkcaN/" TargetMode="External"/><Relationship Id="rId334" Type="http://schemas.openxmlformats.org/officeDocument/2006/relationships/hyperlink" Target="https://vt.tiktok.com/ZSB1LKnnt/" TargetMode="External"/><Relationship Id="rId576" Type="http://schemas.openxmlformats.org/officeDocument/2006/relationships/hyperlink" Target="https://www.instagram.com/p/DQd-9XHkgo4/" TargetMode="External"/><Relationship Id="rId333" Type="http://schemas.openxmlformats.org/officeDocument/2006/relationships/hyperlink" Target="https://vt.tiktok.com/ZSB1UNmGx/" TargetMode="External"/><Relationship Id="rId575" Type="http://schemas.openxmlformats.org/officeDocument/2006/relationships/hyperlink" Target="https://www.instagram.com/p/DQL418eiHe7/" TargetMode="External"/><Relationship Id="rId332" Type="http://schemas.openxmlformats.org/officeDocument/2006/relationships/hyperlink" Target="https://vt.tiktok.com/ZSkEsDVBY/" TargetMode="External"/><Relationship Id="rId574" Type="http://schemas.openxmlformats.org/officeDocument/2006/relationships/hyperlink" Target="https://www.instagram.com/p/DP6HM6mEies/" TargetMode="External"/><Relationship Id="rId331" Type="http://schemas.openxmlformats.org/officeDocument/2006/relationships/hyperlink" Target="https://vt.tiktok.com/ZSk3JA46b/" TargetMode="External"/><Relationship Id="rId573" Type="http://schemas.openxmlformats.org/officeDocument/2006/relationships/hyperlink" Target="https://www.instagram.com/p/DPQyn0uEg6w/" TargetMode="External"/><Relationship Id="rId370" Type="http://schemas.openxmlformats.org/officeDocument/2006/relationships/hyperlink" Target="https://www.tiktok.com/@tiewpaireviewpai/video/7535643955338284296" TargetMode="External"/><Relationship Id="rId129" Type="http://schemas.openxmlformats.org/officeDocument/2006/relationships/hyperlink" Target="https://www.instagram.com/p/DQG4CQICPOX/" TargetMode="External"/><Relationship Id="rId128" Type="http://schemas.openxmlformats.org/officeDocument/2006/relationships/hyperlink" Target="https://www.instagram.com/p/DPivWNvE4IV/" TargetMode="External"/><Relationship Id="rId127" Type="http://schemas.openxmlformats.org/officeDocument/2006/relationships/hyperlink" Target="https://www.instagram.com/p/DQoj-KJkicY/" TargetMode="External"/><Relationship Id="rId369" Type="http://schemas.openxmlformats.org/officeDocument/2006/relationships/hyperlink" Target="https://www.tiktok.com/@khumkubdeal2463/photo/7535812413216591122" TargetMode="External"/><Relationship Id="rId126" Type="http://schemas.openxmlformats.org/officeDocument/2006/relationships/hyperlink" Target="https://www.instagram.com/p/DP1D-zFj83E/" TargetMode="External"/><Relationship Id="rId368" Type="http://schemas.openxmlformats.org/officeDocument/2006/relationships/hyperlink" Target="https://www.tiktok.com/@wherewillearthgoingto/video/7535792779939630343?" TargetMode="External"/><Relationship Id="rId121" Type="http://schemas.openxmlformats.org/officeDocument/2006/relationships/hyperlink" Target="https://www.instagram.com/p/DQ_A5xSEhrO/" TargetMode="External"/><Relationship Id="rId363" Type="http://schemas.openxmlformats.org/officeDocument/2006/relationships/hyperlink" Target="https://www.tiktok.com/@wherewillearthgoingto/video/7535737784724688146?" TargetMode="External"/><Relationship Id="rId120" Type="http://schemas.openxmlformats.org/officeDocument/2006/relationships/hyperlink" Target="https://www.instagram.com/p/DQ_A_6vElaU/" TargetMode="External"/><Relationship Id="rId362" Type="http://schemas.openxmlformats.org/officeDocument/2006/relationships/hyperlink" Target="https://www.tiktok.com/@tiewpaireviewpai/video/7535288680252984594" TargetMode="External"/><Relationship Id="rId361" Type="http://schemas.openxmlformats.org/officeDocument/2006/relationships/hyperlink" Target="https://www.instagram.com/p/DMt0njFvnU-/" TargetMode="External"/><Relationship Id="rId360" Type="http://schemas.openxmlformats.org/officeDocument/2006/relationships/hyperlink" Target="https://www.instagram.com/p/DM6mGzISr_s/" TargetMode="External"/><Relationship Id="rId125" Type="http://schemas.openxmlformats.org/officeDocument/2006/relationships/hyperlink" Target="https://www.instagram.com/p/DN-nmVVD6dC/" TargetMode="External"/><Relationship Id="rId367" Type="http://schemas.openxmlformats.org/officeDocument/2006/relationships/hyperlink" Target="https://www.tiktok.com/@wherewillearthgoingto/video/7536078696701054216?" TargetMode="External"/><Relationship Id="rId124" Type="http://schemas.openxmlformats.org/officeDocument/2006/relationships/hyperlink" Target="https://www.instagram.com/p/DNNskiaiaxT/" TargetMode="External"/><Relationship Id="rId366" Type="http://schemas.openxmlformats.org/officeDocument/2006/relationships/hyperlink" Target="https://www.tiktok.com/@hubmeupscotty/video/7535796719141833992" TargetMode="External"/><Relationship Id="rId123" Type="http://schemas.openxmlformats.org/officeDocument/2006/relationships/hyperlink" Target="https://www.instagram.com/p/DMSeJcSPqrH/" TargetMode="External"/><Relationship Id="rId365" Type="http://schemas.openxmlformats.org/officeDocument/2006/relationships/hyperlink" Target="https://www.tiktok.com/@hubmeupscotty/video/7535431643188792583?is_from_webapp=1&amp;sender_device=pc&amp;web_id=7525389888779191815" TargetMode="External"/><Relationship Id="rId122" Type="http://schemas.openxmlformats.org/officeDocument/2006/relationships/hyperlink" Target="https://www.instagram.com/p/DQ_A0JHEn1_/" TargetMode="External"/><Relationship Id="rId364" Type="http://schemas.openxmlformats.org/officeDocument/2006/relationships/hyperlink" Target="https://www.tiktok.com/@khumkubdeal2463/photo/7535456920757456146" TargetMode="External"/><Relationship Id="rId95" Type="http://schemas.openxmlformats.org/officeDocument/2006/relationships/hyperlink" Target="https://www.tiktok.com/@somsrireview_/video/7551038290003070215" TargetMode="External"/><Relationship Id="rId94" Type="http://schemas.openxmlformats.org/officeDocument/2006/relationships/hyperlink" Target="https://www.tiktok.com/@somsrireview_/video/7550261426019896584" TargetMode="External"/><Relationship Id="rId97" Type="http://schemas.openxmlformats.org/officeDocument/2006/relationships/hyperlink" Target="https://www.tiktok.com/@somsrireview_/video/7554367517645442311" TargetMode="External"/><Relationship Id="rId96" Type="http://schemas.openxmlformats.org/officeDocument/2006/relationships/hyperlink" Target="https://www.tiktok.com/@somsrireview_/video/7554009146715163911" TargetMode="External"/><Relationship Id="rId99" Type="http://schemas.openxmlformats.org/officeDocument/2006/relationships/hyperlink" Target="https://www.tiktok.com/@somsrireview_/video/7558450606462029064" TargetMode="External"/><Relationship Id="rId98" Type="http://schemas.openxmlformats.org/officeDocument/2006/relationships/hyperlink" Target="https://www.tiktok.com/@somsrireview_/video/7558077339905559815" TargetMode="External"/><Relationship Id="rId91" Type="http://schemas.openxmlformats.org/officeDocument/2006/relationships/hyperlink" Target="https://www.tiktok.com/@somsrireview_/video/7543222650772966664" TargetMode="External"/><Relationship Id="rId90" Type="http://schemas.openxmlformats.org/officeDocument/2006/relationships/hyperlink" Target="https://www.tiktok.com/@somsrireview_/video/7538896483807005960" TargetMode="External"/><Relationship Id="rId93" Type="http://schemas.openxmlformats.org/officeDocument/2006/relationships/hyperlink" Target="https://www.tiktok.com/@somsrireview_/video/7549064860726742280" TargetMode="External"/><Relationship Id="rId92" Type="http://schemas.openxmlformats.org/officeDocument/2006/relationships/hyperlink" Target="https://www.tiktok.com/@somsrireview_/video/7543591356615118098" TargetMode="External"/><Relationship Id="rId118" Type="http://schemas.openxmlformats.org/officeDocument/2006/relationships/hyperlink" Target="https://www.instagram.com/p/DPTu94xEQT3/" TargetMode="External"/><Relationship Id="rId117" Type="http://schemas.openxmlformats.org/officeDocument/2006/relationships/hyperlink" Target="https://www.instagram.com/p/DOgJWrKEY9w/" TargetMode="External"/><Relationship Id="rId359" Type="http://schemas.openxmlformats.org/officeDocument/2006/relationships/hyperlink" Target="https://www.instagram.com/p/DM4m180ybwk/" TargetMode="External"/><Relationship Id="rId116" Type="http://schemas.openxmlformats.org/officeDocument/2006/relationships/hyperlink" Target="https://www.instagram.com/p/DNqE-0Xx6_A/" TargetMode="External"/><Relationship Id="rId358" Type="http://schemas.openxmlformats.org/officeDocument/2006/relationships/hyperlink" Target="https://www.tiktok.com/@pyopyo2211/video/7534339763902369032" TargetMode="External"/><Relationship Id="rId115" Type="http://schemas.openxmlformats.org/officeDocument/2006/relationships/hyperlink" Target="https://www.tiktok.com/@ali.al5baz/video/7552134767504788744" TargetMode="External"/><Relationship Id="rId357" Type="http://schemas.openxmlformats.org/officeDocument/2006/relationships/hyperlink" Target="https://www.tiktok.com/@pyopyo2211/video/7533940865375423751" TargetMode="External"/><Relationship Id="rId599" Type="http://schemas.openxmlformats.org/officeDocument/2006/relationships/hyperlink" Target="https://www.instagram.com/p/DNnNAPQS9ft/" TargetMode="External"/><Relationship Id="rId119" Type="http://schemas.openxmlformats.org/officeDocument/2006/relationships/hyperlink" Target="https://www.instagram.com/p/DQ_t00EEra2/" TargetMode="External"/><Relationship Id="rId110" Type="http://schemas.openxmlformats.org/officeDocument/2006/relationships/hyperlink" Target="https://www.instagram.com/p/DF7kNrnP9jg/?igsh=MXV6amExb3dwY2ZsaQ%3D%3D" TargetMode="External"/><Relationship Id="rId352" Type="http://schemas.openxmlformats.org/officeDocument/2006/relationships/hyperlink" Target="https://www.tiktok.com/@janjaoandjanjao/video/7532109973346585864" TargetMode="External"/><Relationship Id="rId594" Type="http://schemas.openxmlformats.org/officeDocument/2006/relationships/hyperlink" Target="https://www.instagram.com/p/DQOVtqjEZ4S/" TargetMode="External"/><Relationship Id="rId351" Type="http://schemas.openxmlformats.org/officeDocument/2006/relationships/hyperlink" Target="https://www.tiktok.com/@kinyup168/video/7529030398517513479" TargetMode="External"/><Relationship Id="rId593" Type="http://schemas.openxmlformats.org/officeDocument/2006/relationships/hyperlink" Target="https://www.instagram.com/p/DPp5FDHkWLo/" TargetMode="External"/><Relationship Id="rId350" Type="http://schemas.openxmlformats.org/officeDocument/2006/relationships/hyperlink" Target="https://www.tiktok.com/@emmies_eiei/video/7529044874306391314" TargetMode="External"/><Relationship Id="rId592" Type="http://schemas.openxmlformats.org/officeDocument/2006/relationships/hyperlink" Target="https://www.instagram.com/p/DPfrMpujid0/" TargetMode="External"/><Relationship Id="rId591" Type="http://schemas.openxmlformats.org/officeDocument/2006/relationships/hyperlink" Target="https://www.tiktok.com/@exploretomakan/video/7558334128437988615" TargetMode="External"/><Relationship Id="rId114" Type="http://schemas.openxmlformats.org/officeDocument/2006/relationships/hyperlink" Target="https://www.instagram.com/p/DO0oDg2iCMm/" TargetMode="External"/><Relationship Id="rId356" Type="http://schemas.openxmlformats.org/officeDocument/2006/relationships/hyperlink" Target="https://www.tiktok.com/@tiewpaireviewpai/video/7533433505183698194" TargetMode="External"/><Relationship Id="rId598" Type="http://schemas.openxmlformats.org/officeDocument/2006/relationships/hyperlink" Target="https://www.tiktok.com/@foody_flyers/video/7550606232768236808" TargetMode="External"/><Relationship Id="rId113" Type="http://schemas.openxmlformats.org/officeDocument/2006/relationships/hyperlink" Target="https://www.instagram.com/p/DKEndeMza_0/" TargetMode="External"/><Relationship Id="rId355" Type="http://schemas.openxmlformats.org/officeDocument/2006/relationships/hyperlink" Target="https://www.instagram.com/p/DMriniMzhVs/" TargetMode="External"/><Relationship Id="rId597" Type="http://schemas.openxmlformats.org/officeDocument/2006/relationships/hyperlink" Target="https://www.instagram.com/p/DOp_zMMkgls/" TargetMode="External"/><Relationship Id="rId112" Type="http://schemas.openxmlformats.org/officeDocument/2006/relationships/hyperlink" Target="https://www.tiktok.com/@alikainwanderlust/video/7476823900379286789" TargetMode="External"/><Relationship Id="rId354" Type="http://schemas.openxmlformats.org/officeDocument/2006/relationships/hyperlink" Target="https://www.tiktok.com/@food.addicts5/video/7532520357304061192" TargetMode="External"/><Relationship Id="rId596" Type="http://schemas.openxmlformats.org/officeDocument/2006/relationships/hyperlink" Target="https://www.instagram.com/p/DQyXrrUkTbM/" TargetMode="External"/><Relationship Id="rId111" Type="http://schemas.openxmlformats.org/officeDocument/2006/relationships/hyperlink" Target="https://www.tiktok.com/@alikainwanderlust/video/7473121467291471159" TargetMode="External"/><Relationship Id="rId353" Type="http://schemas.openxmlformats.org/officeDocument/2006/relationships/hyperlink" Target="https://www.instagram.com/p/DMpbQXuzuDh/" TargetMode="External"/><Relationship Id="rId595" Type="http://schemas.openxmlformats.org/officeDocument/2006/relationships/hyperlink" Target="https://www.tiktok.com/@foodkakis/video/7570253885831417105" TargetMode="External"/><Relationship Id="rId305" Type="http://schemas.openxmlformats.org/officeDocument/2006/relationships/hyperlink" Target="https://www.tiktok.com/@prythaaa/video/7566055980987878674" TargetMode="External"/><Relationship Id="rId547" Type="http://schemas.openxmlformats.org/officeDocument/2006/relationships/hyperlink" Target="https://www.instagram.com/p/DFtiEZNz3Q4/" TargetMode="External"/><Relationship Id="rId789" Type="http://schemas.openxmlformats.org/officeDocument/2006/relationships/hyperlink" Target="https://www.instagram.com/p/DN5aaJoCaDn/" TargetMode="External"/><Relationship Id="rId304" Type="http://schemas.openxmlformats.org/officeDocument/2006/relationships/hyperlink" Target="https://www.instagram.com/p/DQT8z2dkomj/" TargetMode="External"/><Relationship Id="rId546" Type="http://schemas.openxmlformats.org/officeDocument/2006/relationships/hyperlink" Target="https://www.tiktok.com/@thatlumlukkaguy/video/7466236457775009025" TargetMode="External"/><Relationship Id="rId788" Type="http://schemas.openxmlformats.org/officeDocument/2006/relationships/hyperlink" Target="https://www.instagram.com/p/DNsMdtKUlHF/" TargetMode="External"/><Relationship Id="rId303" Type="http://schemas.openxmlformats.org/officeDocument/2006/relationships/hyperlink" Target="https://www.tiktok.com/@overoverrrr/video/7573726356647775508" TargetMode="External"/><Relationship Id="rId545" Type="http://schemas.openxmlformats.org/officeDocument/2006/relationships/hyperlink" Target="https://www.instagram.com/p/DFgpEtgTaIr/" TargetMode="External"/><Relationship Id="rId787" Type="http://schemas.openxmlformats.org/officeDocument/2006/relationships/hyperlink" Target="https://www.instagram.com/p/DNr2EyW0iKO/" TargetMode="External"/><Relationship Id="rId302" Type="http://schemas.openxmlformats.org/officeDocument/2006/relationships/hyperlink" Target="https://www.instagram.com/p/DRKehzWEvJU/" TargetMode="External"/><Relationship Id="rId544" Type="http://schemas.openxmlformats.org/officeDocument/2006/relationships/hyperlink" Target="https://www.tiktok.com/@thatlumlukkaguy/video/7465489585821306113" TargetMode="External"/><Relationship Id="rId786" Type="http://schemas.openxmlformats.org/officeDocument/2006/relationships/hyperlink" Target="https://www.instagram.com/p/DNpJSyVp9mV/" TargetMode="External"/><Relationship Id="rId309" Type="http://schemas.openxmlformats.org/officeDocument/2006/relationships/hyperlink" Target="https://www.instagram.com/p/DQg7GXzkmZd/" TargetMode="External"/><Relationship Id="rId308" Type="http://schemas.openxmlformats.org/officeDocument/2006/relationships/hyperlink" Target="https://www.instagram.com/p/DQYKcApEiUj/" TargetMode="External"/><Relationship Id="rId307" Type="http://schemas.openxmlformats.org/officeDocument/2006/relationships/hyperlink" Target="https://www.instagram.com/p/DQJhzTyEvoF/" TargetMode="External"/><Relationship Id="rId549" Type="http://schemas.openxmlformats.org/officeDocument/2006/relationships/hyperlink" Target="https://www.instagram.com/p/DF6aMxhzWXO/" TargetMode="External"/><Relationship Id="rId306" Type="http://schemas.openxmlformats.org/officeDocument/2006/relationships/hyperlink" Target="https://www.instagram.com/p/DQGKnEckrU_/" TargetMode="External"/><Relationship Id="rId548" Type="http://schemas.openxmlformats.org/officeDocument/2006/relationships/hyperlink" Target="https://www.tiktok.com/@thatlumlukkaguy/video/7469947503421558017" TargetMode="External"/><Relationship Id="rId781" Type="http://schemas.openxmlformats.org/officeDocument/2006/relationships/hyperlink" Target="https://www.tiktok.com/@taimsncdx7c/video/7537673468427504904" TargetMode="External"/><Relationship Id="rId780" Type="http://schemas.openxmlformats.org/officeDocument/2006/relationships/hyperlink" Target="http://tiktok.com/@hiumeuarai/photo/7535886569341914376" TargetMode="External"/><Relationship Id="rId301" Type="http://schemas.openxmlformats.org/officeDocument/2006/relationships/hyperlink" Target="https://www.tiktok.com/@overoverrrr/video/7533280663621881109" TargetMode="External"/><Relationship Id="rId543" Type="http://schemas.openxmlformats.org/officeDocument/2006/relationships/hyperlink" Target="https://www.instagram.com/p/DFbl4YJzgbb/" TargetMode="External"/><Relationship Id="rId785" Type="http://schemas.openxmlformats.org/officeDocument/2006/relationships/hyperlink" Target="https://www.instagram.com/p/DNfy3xATpwC/" TargetMode="External"/><Relationship Id="rId300" Type="http://schemas.openxmlformats.org/officeDocument/2006/relationships/hyperlink" Target="https://vt.tiktok.com/ZSB2FU8UQ/" TargetMode="External"/><Relationship Id="rId542" Type="http://schemas.openxmlformats.org/officeDocument/2006/relationships/hyperlink" Target="https://www.instagram.com/p/DIEUKxkvtvH/" TargetMode="External"/><Relationship Id="rId784" Type="http://schemas.openxmlformats.org/officeDocument/2006/relationships/hyperlink" Target="https://www.tiktok.com/@hungry.hub85/video/7539368515120254215" TargetMode="External"/><Relationship Id="rId541" Type="http://schemas.openxmlformats.org/officeDocument/2006/relationships/hyperlink" Target="https://www.instagram.com/p/DHQT_J-x4dU/" TargetMode="External"/><Relationship Id="rId783" Type="http://schemas.openxmlformats.org/officeDocument/2006/relationships/hyperlink" Target="https://www.instagram.com/p/DNdBFoCzXOd/" TargetMode="External"/><Relationship Id="rId540" Type="http://schemas.openxmlformats.org/officeDocument/2006/relationships/hyperlink" Target="https://www.instagram.com/p/DQTsXT8k9zR/" TargetMode="External"/><Relationship Id="rId782" Type="http://schemas.openxmlformats.org/officeDocument/2006/relationships/hyperlink" Target="https://www.tiktok.com/@taimsncdx7c/video/7537673792630312199" TargetMode="External"/><Relationship Id="rId536" Type="http://schemas.openxmlformats.org/officeDocument/2006/relationships/hyperlink" Target="https://www.instagram.com/p/DOgSqAck1EZ/" TargetMode="External"/><Relationship Id="rId778" Type="http://schemas.openxmlformats.org/officeDocument/2006/relationships/hyperlink" Target="https://www.tiktok.com/@sittingeating/video/7537301752920509717" TargetMode="External"/><Relationship Id="rId535" Type="http://schemas.openxmlformats.org/officeDocument/2006/relationships/hyperlink" Target="https://www.instagram.com/p/DMg_dIXJINz/" TargetMode="External"/><Relationship Id="rId777" Type="http://schemas.openxmlformats.org/officeDocument/2006/relationships/hyperlink" Target="https://www.tiktok.com/@hubmeupscotty/photo/7535859542471527687" TargetMode="External"/><Relationship Id="rId534" Type="http://schemas.openxmlformats.org/officeDocument/2006/relationships/hyperlink" Target="https://www.instagram.com/p/DL4uEtgTBxm/" TargetMode="External"/><Relationship Id="rId776" Type="http://schemas.openxmlformats.org/officeDocument/2006/relationships/hyperlink" Target="https://www.tiktok.com/@khumkubdeal2463/photo/7535082182977588487" TargetMode="External"/><Relationship Id="rId533" Type="http://schemas.openxmlformats.org/officeDocument/2006/relationships/hyperlink" Target="https://www.instagram.com/p/DLjPyfMzK1O/" TargetMode="External"/><Relationship Id="rId775" Type="http://schemas.openxmlformats.org/officeDocument/2006/relationships/hyperlink" Target="https://www.tiktok.com/@hubmeupscotty/photo/7535747453471952146" TargetMode="External"/><Relationship Id="rId539" Type="http://schemas.openxmlformats.org/officeDocument/2006/relationships/hyperlink" Target="https://www.instagram.com/p/DP0zmAiExpK/" TargetMode="External"/><Relationship Id="rId538" Type="http://schemas.openxmlformats.org/officeDocument/2006/relationships/hyperlink" Target="https://www.instagram.com/p/DPlSnONk59D/" TargetMode="External"/><Relationship Id="rId537" Type="http://schemas.openxmlformats.org/officeDocument/2006/relationships/hyperlink" Target="https://www.instagram.com/p/DOvRaSIk00V/" TargetMode="External"/><Relationship Id="rId779" Type="http://schemas.openxmlformats.org/officeDocument/2006/relationships/hyperlink" Target="https://www.tiktok.com/@hiumeuarai/photo/7537418697921563911" TargetMode="External"/><Relationship Id="rId770" Type="http://schemas.openxmlformats.org/officeDocument/2006/relationships/hyperlink" Target="https://www.tiktok.com/@ellenbarron8/video/7458087517749923079" TargetMode="External"/><Relationship Id="rId532" Type="http://schemas.openxmlformats.org/officeDocument/2006/relationships/hyperlink" Target="https://www.instagram.com/p/DGmisHCyihh/" TargetMode="External"/><Relationship Id="rId774" Type="http://schemas.openxmlformats.org/officeDocument/2006/relationships/hyperlink" Target="https://www.instagram.com/p/DLyknJ5CJcS/" TargetMode="External"/><Relationship Id="rId531" Type="http://schemas.openxmlformats.org/officeDocument/2006/relationships/hyperlink" Target="https://www.instagram.com/p/DGiNqJnyrzo/" TargetMode="External"/><Relationship Id="rId773" Type="http://schemas.openxmlformats.org/officeDocument/2006/relationships/hyperlink" Target="https://vt.tiktok.com/ZSB1DWMKr/" TargetMode="External"/><Relationship Id="rId530" Type="http://schemas.openxmlformats.org/officeDocument/2006/relationships/hyperlink" Target="https://www.instagram.com/p/DGdcWIdSeXD/" TargetMode="External"/><Relationship Id="rId772" Type="http://schemas.openxmlformats.org/officeDocument/2006/relationships/hyperlink" Target="https://www.tiktok.com/@iampaullee/video/7476363276557896991" TargetMode="External"/><Relationship Id="rId771" Type="http://schemas.openxmlformats.org/officeDocument/2006/relationships/hyperlink" Target="https://www.tiktok.com/@thailandist/video/7462398668532911378" TargetMode="External"/><Relationship Id="rId327" Type="http://schemas.openxmlformats.org/officeDocument/2006/relationships/hyperlink" Target="https://www.instagram.com/p/DJQp96_B0y2/" TargetMode="External"/><Relationship Id="rId569" Type="http://schemas.openxmlformats.org/officeDocument/2006/relationships/hyperlink" Target="https://www.instagram.com/p/DQOpBqDEUAq/" TargetMode="External"/><Relationship Id="rId326" Type="http://schemas.openxmlformats.org/officeDocument/2006/relationships/hyperlink" Target="https://www.instagram.com/p/DIqxobtPR_J/" TargetMode="External"/><Relationship Id="rId568" Type="http://schemas.openxmlformats.org/officeDocument/2006/relationships/hyperlink" Target="https://www.instagram.com/p/DQMDvpIkXpv/" TargetMode="External"/><Relationship Id="rId325" Type="http://schemas.openxmlformats.org/officeDocument/2006/relationships/hyperlink" Target="https://www.tiktok.com/@alissalbe/video/7482823096089595158" TargetMode="External"/><Relationship Id="rId567" Type="http://schemas.openxmlformats.org/officeDocument/2006/relationships/hyperlink" Target="https://www.instagram.com/p/DQG7Pn3kcdF/" TargetMode="External"/><Relationship Id="rId324" Type="http://schemas.openxmlformats.org/officeDocument/2006/relationships/hyperlink" Target="https://www.instagram.com/p/DG0CFLiySfG/" TargetMode="External"/><Relationship Id="rId566" Type="http://schemas.openxmlformats.org/officeDocument/2006/relationships/hyperlink" Target="https://www.instagram.com/p/DRQsVV4EozD/" TargetMode="External"/><Relationship Id="rId329" Type="http://schemas.openxmlformats.org/officeDocument/2006/relationships/hyperlink" Target="https://www.tiktok.com/@nongnongpaitiao/video/7501653118615047442" TargetMode="External"/><Relationship Id="rId328" Type="http://schemas.openxmlformats.org/officeDocument/2006/relationships/hyperlink" Target="https://www.instagram.com/p/DJWXktKT00u/" TargetMode="External"/><Relationship Id="rId561" Type="http://schemas.openxmlformats.org/officeDocument/2006/relationships/hyperlink" Target="https://www.instagram.com/p/DL4PE8dOTkZ/" TargetMode="External"/><Relationship Id="rId560" Type="http://schemas.openxmlformats.org/officeDocument/2006/relationships/hyperlink" Target="https://www.tiktok.com/@whatisdigesting/video/7488943864523279623" TargetMode="External"/><Relationship Id="rId323" Type="http://schemas.openxmlformats.org/officeDocument/2006/relationships/hyperlink" Target="https://www.tiktok.com/@iampaullee/video/7473479435484663071" TargetMode="External"/><Relationship Id="rId565" Type="http://schemas.openxmlformats.org/officeDocument/2006/relationships/hyperlink" Target="https://www.instagram.com/p/DONsO69kimZ/" TargetMode="External"/><Relationship Id="rId322" Type="http://schemas.openxmlformats.org/officeDocument/2006/relationships/hyperlink" Target="https://www.xiaohongshu.com/explore/6773ecca000000000b00fe14?app_platform=ios&amp;app_version=8.57.1&amp;share_from_user_hidden=true&amp;xsec_source=app_share&amp;type=video&amp;xsec_token=CB10OfHVgi7pvEDz7Biq6nBi8QS5Pl-KBMOMfKDXcmfmY=&amp;author_share=1&amp;xhsshare=CopyLink&amp;shareRedId=Nz45MTNISD48SDtDP0EySDwzT0hGOz8_&amp;apptime=1735961818&amp;share_id=2336fe728f524366acacd9b9b57bdc64" TargetMode="External"/><Relationship Id="rId564" Type="http://schemas.openxmlformats.org/officeDocument/2006/relationships/hyperlink" Target="https://www.instagram.com/p/DOH_LY9krWx/" TargetMode="External"/><Relationship Id="rId321" Type="http://schemas.openxmlformats.org/officeDocument/2006/relationships/hyperlink" Target="https://www.tiktok.com/@thailandist/video/7447848185386503432" TargetMode="External"/><Relationship Id="rId563" Type="http://schemas.openxmlformats.org/officeDocument/2006/relationships/hyperlink" Target="https://www.instagram.com/p/DMfnjmVSvvY/" TargetMode="External"/><Relationship Id="rId320" Type="http://schemas.openxmlformats.org/officeDocument/2006/relationships/hyperlink" Target="https://www.tiktok.com/@thesamtyler/video/7441193169984818440" TargetMode="External"/><Relationship Id="rId562" Type="http://schemas.openxmlformats.org/officeDocument/2006/relationships/hyperlink" Target="https://www.instagram.com/p/DL_SASYyliQ/" TargetMode="External"/><Relationship Id="rId316" Type="http://schemas.openxmlformats.org/officeDocument/2006/relationships/hyperlink" Target="https://www.tiktok.com/@ferlernfern/video/7378128761323130130" TargetMode="External"/><Relationship Id="rId558" Type="http://schemas.openxmlformats.org/officeDocument/2006/relationships/hyperlink" Target="https://www.instagram.com/p/DHtIyK-yJK3/" TargetMode="External"/><Relationship Id="rId315" Type="http://schemas.openxmlformats.org/officeDocument/2006/relationships/hyperlink" Target="https://www.tiktok.com/@nanalodynana/video/7350440167565511954" TargetMode="External"/><Relationship Id="rId557" Type="http://schemas.openxmlformats.org/officeDocument/2006/relationships/hyperlink" Target="https://www.tiktok.com/@whatisdigesting/video/7486519823346715912" TargetMode="External"/><Relationship Id="rId799" Type="http://schemas.openxmlformats.org/officeDocument/2006/relationships/hyperlink" Target="https://www.tiktok.com/@sikivii/video/7549734706233756936" TargetMode="External"/><Relationship Id="rId314" Type="http://schemas.openxmlformats.org/officeDocument/2006/relationships/hyperlink" Target="https://www.tiktok.com/@oxidecafe/video/7283830116721904902" TargetMode="External"/><Relationship Id="rId556" Type="http://schemas.openxmlformats.org/officeDocument/2006/relationships/hyperlink" Target="https://www.tiktok.com/@whatisdigesting/video/7483157043268914440" TargetMode="External"/><Relationship Id="rId798" Type="http://schemas.openxmlformats.org/officeDocument/2006/relationships/hyperlink" Target="https://www.instagram.com/p/DOh5qj7CV23/" TargetMode="External"/><Relationship Id="rId313" Type="http://schemas.openxmlformats.org/officeDocument/2006/relationships/hyperlink" Target="https://www.instagram.com/p/CkiMC4vrN63/" TargetMode="External"/><Relationship Id="rId555" Type="http://schemas.openxmlformats.org/officeDocument/2006/relationships/hyperlink" Target="https://www.instagram.com/p/DHTaK9Cyeob/" TargetMode="External"/><Relationship Id="rId797" Type="http://schemas.openxmlformats.org/officeDocument/2006/relationships/hyperlink" Target="https://www.tiktok.com/@hungryhubkeskusta/video/7548390146991951106" TargetMode="External"/><Relationship Id="rId319" Type="http://schemas.openxmlformats.org/officeDocument/2006/relationships/hyperlink" Target="https://www.instagram.com/p/DB3kPzOBvxI/" TargetMode="External"/><Relationship Id="rId318" Type="http://schemas.openxmlformats.org/officeDocument/2006/relationships/hyperlink" Target="https://www.tiktok.com/@zakattackcalii/video/7428404812284251435" TargetMode="External"/><Relationship Id="rId317" Type="http://schemas.openxmlformats.org/officeDocument/2006/relationships/hyperlink" Target="https://www.instagram.com/p/C_p8Y-ESvVc/" TargetMode="External"/><Relationship Id="rId559" Type="http://schemas.openxmlformats.org/officeDocument/2006/relationships/hyperlink" Target="https://www.instagram.com/p/DH8vAYnSSJb/" TargetMode="External"/><Relationship Id="rId550" Type="http://schemas.openxmlformats.org/officeDocument/2006/relationships/hyperlink" Target="https://www.instagram.com/p/DGK8_VmPBEI/" TargetMode="External"/><Relationship Id="rId792" Type="http://schemas.openxmlformats.org/officeDocument/2006/relationships/hyperlink" Target="https://www.tiktok.com/@justhungryyet/video/7544303172433546514" TargetMode="External"/><Relationship Id="rId791" Type="http://schemas.openxmlformats.org/officeDocument/2006/relationships/hyperlink" Target="https://www.instagram.com/p/DN9N0gVk78L/" TargetMode="External"/><Relationship Id="rId790" Type="http://schemas.openxmlformats.org/officeDocument/2006/relationships/hyperlink" Target="https://www.tiktok.com/@hungryhub_rwp/video/7544081591014853908" TargetMode="External"/><Relationship Id="rId312" Type="http://schemas.openxmlformats.org/officeDocument/2006/relationships/hyperlink" Target="https://www.tiktok.com/@jernanjourney/video/7159902699473980698" TargetMode="External"/><Relationship Id="rId554" Type="http://schemas.openxmlformats.org/officeDocument/2006/relationships/hyperlink" Target="https://www.tiktok.com/@whatisdigesting/video/7477975413906574599" TargetMode="External"/><Relationship Id="rId796" Type="http://schemas.openxmlformats.org/officeDocument/2006/relationships/hyperlink" Target="https://www.instagram.com/p/DOK8TUQicJ4/" TargetMode="External"/><Relationship Id="rId311" Type="http://schemas.openxmlformats.org/officeDocument/2006/relationships/hyperlink" Target="https://www.instagram.com/p/Ci4QM6EPzdM/" TargetMode="External"/><Relationship Id="rId553" Type="http://schemas.openxmlformats.org/officeDocument/2006/relationships/hyperlink" Target="https://www.instagram.com/p/DGvb45tSbkn/" TargetMode="External"/><Relationship Id="rId795" Type="http://schemas.openxmlformats.org/officeDocument/2006/relationships/hyperlink" Target="https://www.tiktok.com/@taimsncdx7c/video/7545507166581574930" TargetMode="External"/><Relationship Id="rId310" Type="http://schemas.openxmlformats.org/officeDocument/2006/relationships/hyperlink" Target="https://www.instagram.com/p/CMfGjaALTR-/" TargetMode="External"/><Relationship Id="rId552" Type="http://schemas.openxmlformats.org/officeDocument/2006/relationships/hyperlink" Target="https://www.tiktok.com/@whatisdigesting/video/7474257010284956935" TargetMode="External"/><Relationship Id="rId794" Type="http://schemas.openxmlformats.org/officeDocument/2006/relationships/hyperlink" Target="https://www.tiktok.com/@hungryhubcuisines/video/7545248664650812690" TargetMode="External"/><Relationship Id="rId551" Type="http://schemas.openxmlformats.org/officeDocument/2006/relationships/hyperlink" Target="https://www.instagram.com/p/DGVtkEzyuQd/" TargetMode="External"/><Relationship Id="rId793" Type="http://schemas.openxmlformats.org/officeDocument/2006/relationships/hyperlink" Target="https://www.tiktok.com/@hungryhubkeskusta/video/7544748515986066710" TargetMode="External"/><Relationship Id="rId297" Type="http://schemas.openxmlformats.org/officeDocument/2006/relationships/hyperlink" Target="https://www.tiktok.com/@pyopyo2211/video/7569955639628221703" TargetMode="External"/><Relationship Id="rId296" Type="http://schemas.openxmlformats.org/officeDocument/2006/relationships/hyperlink" Target="https://www.tiktok.com/@hungryjug/video/7571048293195615506" TargetMode="External"/><Relationship Id="rId295" Type="http://schemas.openxmlformats.org/officeDocument/2006/relationships/hyperlink" Target="https://www.tiktok.com/@hungryjug/video/7568877846769241351" TargetMode="External"/><Relationship Id="rId294" Type="http://schemas.openxmlformats.org/officeDocument/2006/relationships/hyperlink" Target="https://www.tiktok.com/@hungryjug/video/7566228177597598994" TargetMode="External"/><Relationship Id="rId299" Type="http://schemas.openxmlformats.org/officeDocument/2006/relationships/hyperlink" Target="https://vt.tiktok.com/ZSBjgVJck/" TargetMode="External"/><Relationship Id="rId298" Type="http://schemas.openxmlformats.org/officeDocument/2006/relationships/hyperlink" Target="https://www.tiktok.com/@overoverrrr/video/7476041830518246664" TargetMode="External"/><Relationship Id="rId271" Type="http://schemas.openxmlformats.org/officeDocument/2006/relationships/hyperlink" Target="https://www.instagram.com/p/DQizKZUEbSR/" TargetMode="External"/><Relationship Id="rId270" Type="http://schemas.openxmlformats.org/officeDocument/2006/relationships/hyperlink" Target="https://www.tiktok.com/@macmackabuang/video/7565867352202431762" TargetMode="External"/><Relationship Id="rId269" Type="http://schemas.openxmlformats.org/officeDocument/2006/relationships/hyperlink" Target="https://www.instagram.com/p/DQT7Z6PjyMY/" TargetMode="External"/><Relationship Id="rId264" Type="http://schemas.openxmlformats.org/officeDocument/2006/relationships/hyperlink" Target="https://www.tiktok.com/@dealdeeeveryone/video/7546183340915821842" TargetMode="External"/><Relationship Id="rId263" Type="http://schemas.openxmlformats.org/officeDocument/2006/relationships/hyperlink" Target="https://www.tiktok.com/@dealdeeeveryone/video/7545053180288126215" TargetMode="External"/><Relationship Id="rId262" Type="http://schemas.openxmlformats.org/officeDocument/2006/relationships/hyperlink" Target="https://www.instagram.com/p/DRD4mYwE-oC/" TargetMode="External"/><Relationship Id="rId261" Type="http://schemas.openxmlformats.org/officeDocument/2006/relationships/hyperlink" Target="https://www.tiktok.com/@clark_bkk/video/7572775324073610518" TargetMode="External"/><Relationship Id="rId268" Type="http://schemas.openxmlformats.org/officeDocument/2006/relationships/hyperlink" Target="https://www.instagram.com/p/DQjhaXME1x5/" TargetMode="External"/><Relationship Id="rId267" Type="http://schemas.openxmlformats.org/officeDocument/2006/relationships/hyperlink" Target="https://www.tiktok.com/@dealdeeeveryone/video/7566151805726510344" TargetMode="External"/><Relationship Id="rId266" Type="http://schemas.openxmlformats.org/officeDocument/2006/relationships/hyperlink" Target="https://www.tiktok.com/@dealdeeeveryone/video/7551721773079825665" TargetMode="External"/><Relationship Id="rId265" Type="http://schemas.openxmlformats.org/officeDocument/2006/relationships/hyperlink" Target="https://www.tiktok.com/@dealdeeeveryone/video/7549078953068137746" TargetMode="External"/><Relationship Id="rId260" Type="http://schemas.openxmlformats.org/officeDocument/2006/relationships/hyperlink" Target="https://www.tiktok.com/@hungryhubofficial/video/7570377506763623687" TargetMode="External"/><Relationship Id="rId259" Type="http://schemas.openxmlformats.org/officeDocument/2006/relationships/hyperlink" Target="https://www.tiktok.com/@hungryhubofficial/video/7570731875610676498" TargetMode="External"/><Relationship Id="rId258" Type="http://schemas.openxmlformats.org/officeDocument/2006/relationships/hyperlink" Target="https://www.tiktok.com/@hungryhubofficial/video/7569170594739096839" TargetMode="External"/><Relationship Id="rId253" Type="http://schemas.openxmlformats.org/officeDocument/2006/relationships/hyperlink" Target="https://www.tiktok.com/@hungryhubofficial/video/7565162046497557768" TargetMode="External"/><Relationship Id="rId495" Type="http://schemas.openxmlformats.org/officeDocument/2006/relationships/hyperlink" Target="https://www.instagram.com/p/DQdH93Mj6zh/" TargetMode="External"/><Relationship Id="rId252" Type="http://schemas.openxmlformats.org/officeDocument/2006/relationships/hyperlink" Target="https://www.tiktok.com/@hungryhubofficial/video/7564054773658406152" TargetMode="External"/><Relationship Id="rId494" Type="http://schemas.openxmlformats.org/officeDocument/2006/relationships/hyperlink" Target="https://www.tiktok.com/@roadtrippers.asia/video/7566785805281201416" TargetMode="External"/><Relationship Id="rId251" Type="http://schemas.openxmlformats.org/officeDocument/2006/relationships/hyperlink" Target="https://www.tiktok.com/@hungryhubofficial/video/7562570241004408072" TargetMode="External"/><Relationship Id="rId493" Type="http://schemas.openxmlformats.org/officeDocument/2006/relationships/hyperlink" Target="https://www.instagram.com/p/DQVupg-D5mh/" TargetMode="External"/><Relationship Id="rId250" Type="http://schemas.openxmlformats.org/officeDocument/2006/relationships/hyperlink" Target="https://www.tiktok.com/@hungryhubofficial/video/7561078112310545671" TargetMode="External"/><Relationship Id="rId492" Type="http://schemas.openxmlformats.org/officeDocument/2006/relationships/hyperlink" Target="https://www.tiktok.com/@roadtrippers.asia/video/7566165351461932306" TargetMode="External"/><Relationship Id="rId257" Type="http://schemas.openxmlformats.org/officeDocument/2006/relationships/hyperlink" Target="https://www.tiktok.com/@hungryhubofficial/video/7569612181638073608" TargetMode="External"/><Relationship Id="rId499" Type="http://schemas.openxmlformats.org/officeDocument/2006/relationships/hyperlink" Target="https://www.instagram.com/p/DJ_DX7TTY1o/" TargetMode="External"/><Relationship Id="rId256" Type="http://schemas.openxmlformats.org/officeDocument/2006/relationships/hyperlink" Target="https://www.tiktok.com/@hungryhubofficial/video/7568133854460988679" TargetMode="External"/><Relationship Id="rId498" Type="http://schemas.openxmlformats.org/officeDocument/2006/relationships/hyperlink" Target="https://www.instagram.com/p/DJEuP6sTa9m/" TargetMode="External"/><Relationship Id="rId255" Type="http://schemas.openxmlformats.org/officeDocument/2006/relationships/hyperlink" Target="https://www.tiktok.com/@hungryhubofficial/video/7567029238751268103" TargetMode="External"/><Relationship Id="rId497" Type="http://schemas.openxmlformats.org/officeDocument/2006/relationships/hyperlink" Target="https://www.instagram.com/p/DI_EXa_zEg0/" TargetMode="External"/><Relationship Id="rId254" Type="http://schemas.openxmlformats.org/officeDocument/2006/relationships/hyperlink" Target="https://www.tiktok.com/@hungryhubofficial/video/7565895431171935495" TargetMode="External"/><Relationship Id="rId496" Type="http://schemas.openxmlformats.org/officeDocument/2006/relationships/hyperlink" Target="https://www.instagram.com/p/DI2vFSITqp-/" TargetMode="External"/><Relationship Id="rId293" Type="http://schemas.openxmlformats.org/officeDocument/2006/relationships/hyperlink" Target="https://www.tiktok.com/@hungryjug/video/7564054780327333127" TargetMode="External"/><Relationship Id="rId292" Type="http://schemas.openxmlformats.org/officeDocument/2006/relationships/hyperlink" Target="https://www.tiktok.com/@hungryjug/video/7556599383710584072" TargetMode="External"/><Relationship Id="rId291" Type="http://schemas.openxmlformats.org/officeDocument/2006/relationships/hyperlink" Target="https://www.tiktok.com/@hungryjug/video/7550660427429039368" TargetMode="External"/><Relationship Id="rId290" Type="http://schemas.openxmlformats.org/officeDocument/2006/relationships/hyperlink" Target="https://www.tiktok.com/@hungryjug/video/7548478237794471186" TargetMode="External"/><Relationship Id="rId286" Type="http://schemas.openxmlformats.org/officeDocument/2006/relationships/hyperlink" Target="https://www.tiktok.com/@hungryjug/video/7517271241204550930" TargetMode="External"/><Relationship Id="rId285" Type="http://schemas.openxmlformats.org/officeDocument/2006/relationships/hyperlink" Target="https://www.tiktok.com/@hungryjug/video/7381853635866676501" TargetMode="External"/><Relationship Id="rId284" Type="http://schemas.openxmlformats.org/officeDocument/2006/relationships/hyperlink" Target="https://www.tiktok.com/@enjoyeating.tidpung/video/7572050199716138261" TargetMode="External"/><Relationship Id="rId283" Type="http://schemas.openxmlformats.org/officeDocument/2006/relationships/hyperlink" Target="https://www.instagram.com/p/DPYjZIEE3T3/" TargetMode="External"/><Relationship Id="rId289" Type="http://schemas.openxmlformats.org/officeDocument/2006/relationships/hyperlink" Target="https://www.tiktok.com/@hungryjug/video/7543622046631087378" TargetMode="External"/><Relationship Id="rId288" Type="http://schemas.openxmlformats.org/officeDocument/2006/relationships/hyperlink" Target="https://vt.tiktok.com/ZSBuoJ98p/" TargetMode="External"/><Relationship Id="rId287" Type="http://schemas.openxmlformats.org/officeDocument/2006/relationships/hyperlink" Target="https://vt.tiktok.com/ZSBh5cDyr/" TargetMode="External"/><Relationship Id="rId282" Type="http://schemas.openxmlformats.org/officeDocument/2006/relationships/hyperlink" Target="https://www.tiktok.com/@enjoyeating.tidpung/video/7557223991216196871" TargetMode="External"/><Relationship Id="rId281" Type="http://schemas.openxmlformats.org/officeDocument/2006/relationships/hyperlink" Target="https://www.instagram.com/p/DPSzFIikzpG/" TargetMode="External"/><Relationship Id="rId280" Type="http://schemas.openxmlformats.org/officeDocument/2006/relationships/hyperlink" Target="https://www.tiktok.com/@enjoyeating.tidpung/video/7556470589641313544" TargetMode="External"/><Relationship Id="rId275" Type="http://schemas.openxmlformats.org/officeDocument/2006/relationships/hyperlink" Target="https://vt.tiktok.com/ZSBxSHeVF/" TargetMode="External"/><Relationship Id="rId274" Type="http://schemas.openxmlformats.org/officeDocument/2006/relationships/hyperlink" Target="https://vt.tiktok.com/ZSBMywrTe/" TargetMode="External"/><Relationship Id="rId273" Type="http://schemas.openxmlformats.org/officeDocument/2006/relationships/hyperlink" Target="https://vt.tiktok.com/ZSkcpRwCX/" TargetMode="External"/><Relationship Id="rId272" Type="http://schemas.openxmlformats.org/officeDocument/2006/relationships/hyperlink" Target="https://www.instagram.com/p/DRH7xYukq_F/" TargetMode="External"/><Relationship Id="rId279" Type="http://schemas.openxmlformats.org/officeDocument/2006/relationships/hyperlink" Target="https://www.tiktok.com/@enjoyeating.tidpung/video/7553457563036060946" TargetMode="External"/><Relationship Id="rId278" Type="http://schemas.openxmlformats.org/officeDocument/2006/relationships/hyperlink" Target="https://www.tiktok.com/@enjoyeating.tidpung/video/7549388455579520274" TargetMode="External"/><Relationship Id="rId277" Type="http://schemas.openxmlformats.org/officeDocument/2006/relationships/hyperlink" Target="https://www.tiktok.com/@enjoyeating.tidpung/video/7548698610246913288" TargetMode="External"/><Relationship Id="rId276" Type="http://schemas.openxmlformats.org/officeDocument/2006/relationships/hyperlink" Target="https://www.tiktok.com/@enjoyeating.tidpung/video/7539383363228978439" TargetMode="External"/><Relationship Id="rId629" Type="http://schemas.openxmlformats.org/officeDocument/2006/relationships/hyperlink" Target="https://www.instagram.com/p/DLewY20OAxo/" TargetMode="External"/><Relationship Id="rId624" Type="http://schemas.openxmlformats.org/officeDocument/2006/relationships/hyperlink" Target="https://www.tiktok.com/@jkonthego/video/7499645825753140488" TargetMode="External"/><Relationship Id="rId623" Type="http://schemas.openxmlformats.org/officeDocument/2006/relationships/hyperlink" Target="https://www.instagram.com/p/DJIfpwySswv/" TargetMode="External"/><Relationship Id="rId622" Type="http://schemas.openxmlformats.org/officeDocument/2006/relationships/hyperlink" Target="https://www.tiktok.com/@kenpgl/video/7520425164044127495" TargetMode="External"/><Relationship Id="rId621" Type="http://schemas.openxmlformats.org/officeDocument/2006/relationships/hyperlink" Target="https://www.instagram.com/p/DQXttIiEgO7/" TargetMode="External"/><Relationship Id="rId628" Type="http://schemas.openxmlformats.org/officeDocument/2006/relationships/hyperlink" Target="https://www.instagram.com/p/DLR6NidSzdV/" TargetMode="External"/><Relationship Id="rId627" Type="http://schemas.openxmlformats.org/officeDocument/2006/relationships/hyperlink" Target="https://www.instagram.com/p/DKrQPUDy92i/" TargetMode="External"/><Relationship Id="rId626" Type="http://schemas.openxmlformats.org/officeDocument/2006/relationships/hyperlink" Target="https://www.instagram.com/p/DJ31_qaye9M/" TargetMode="External"/><Relationship Id="rId625" Type="http://schemas.openxmlformats.org/officeDocument/2006/relationships/hyperlink" Target="https://www.instagram.com/p/DJWaFXgSbEC/" TargetMode="External"/><Relationship Id="rId620" Type="http://schemas.openxmlformats.org/officeDocument/2006/relationships/hyperlink" Target="https://www.instagram.com/p/DQNyKs0Epi1/" TargetMode="External"/><Relationship Id="rId619" Type="http://schemas.openxmlformats.org/officeDocument/2006/relationships/hyperlink" Target="https://www.instagram.com/p/DQFshiOEhyc/" TargetMode="External"/><Relationship Id="rId618" Type="http://schemas.openxmlformats.org/officeDocument/2006/relationships/hyperlink" Target="https://www.instagram.com/p/DP425eeEqSi/" TargetMode="External"/><Relationship Id="rId613" Type="http://schemas.openxmlformats.org/officeDocument/2006/relationships/hyperlink" Target="https://www.tiktok.com/@hungryhub_sg/video/7559222489834917127" TargetMode="External"/><Relationship Id="rId612" Type="http://schemas.openxmlformats.org/officeDocument/2006/relationships/hyperlink" Target="https://www.tiktok.com/@hungryhub_sg/video/7548336843620617490" TargetMode="External"/><Relationship Id="rId611" Type="http://schemas.openxmlformats.org/officeDocument/2006/relationships/hyperlink" Target="https://www.tiktok.com/@hungryhub_sg/video/7548336325192142087" TargetMode="External"/><Relationship Id="rId853" Type="http://schemas.openxmlformats.org/officeDocument/2006/relationships/table" Target="../tables/table6.xml"/><Relationship Id="rId610" Type="http://schemas.openxmlformats.org/officeDocument/2006/relationships/hyperlink" Target="https://www.tiktok.com/@hungryhub_sg/video/7548076635380010248" TargetMode="External"/><Relationship Id="rId617" Type="http://schemas.openxmlformats.org/officeDocument/2006/relationships/hyperlink" Target="https://www.instagram.com/p/DPC9TCCElbn/" TargetMode="External"/><Relationship Id="rId616" Type="http://schemas.openxmlformats.org/officeDocument/2006/relationships/hyperlink" Target="https://www.instagram.com/p/DO7N0MVkho1/" TargetMode="External"/><Relationship Id="rId615" Type="http://schemas.openxmlformats.org/officeDocument/2006/relationships/hyperlink" Target="https://www.instagram.com/p/DOpFt93kksG/" TargetMode="External"/><Relationship Id="rId614" Type="http://schemas.openxmlformats.org/officeDocument/2006/relationships/hyperlink" Target="https://www.instagram.com/p/DN1di-e5JOV/" TargetMode="External"/><Relationship Id="rId851" Type="http://schemas.openxmlformats.org/officeDocument/2006/relationships/vmlDrawing" Target="../drawings/vmlDrawing4.vml"/><Relationship Id="rId850" Type="http://schemas.openxmlformats.org/officeDocument/2006/relationships/drawing" Target="../drawings/drawing8.xml"/><Relationship Id="rId409" Type="http://schemas.openxmlformats.org/officeDocument/2006/relationships/hyperlink" Target="https://www.tiktok.com/@enzaw74/video/7545791476773424414" TargetMode="External"/><Relationship Id="rId404" Type="http://schemas.openxmlformats.org/officeDocument/2006/relationships/hyperlink" Target="https://www.instagram.com/p/DODeUFuAQI9/" TargetMode="External"/><Relationship Id="rId646" Type="http://schemas.openxmlformats.org/officeDocument/2006/relationships/hyperlink" Target="https://www.instagram.com/p/DLUIKQbTS25/" TargetMode="External"/><Relationship Id="rId403" Type="http://schemas.openxmlformats.org/officeDocument/2006/relationships/hyperlink" Target="https://www.tiktok.com/@brent.timm.travel/video/7544510792192904479" TargetMode="External"/><Relationship Id="rId645" Type="http://schemas.openxmlformats.org/officeDocument/2006/relationships/hyperlink" Target="https://www.instagram.com/p/DJ67M2uzVPU/" TargetMode="External"/><Relationship Id="rId402" Type="http://schemas.openxmlformats.org/officeDocument/2006/relationships/hyperlink" Target="https://www.tiktok.com/@bowneywawa/video/7544783892247497991" TargetMode="External"/><Relationship Id="rId644" Type="http://schemas.openxmlformats.org/officeDocument/2006/relationships/hyperlink" Target="https://www.instagram.com/p/DJZiefmzZq7/" TargetMode="External"/><Relationship Id="rId401" Type="http://schemas.openxmlformats.org/officeDocument/2006/relationships/hyperlink" Target="https://www.instagram.com/p/DOBNkOVE78y/" TargetMode="External"/><Relationship Id="rId643" Type="http://schemas.openxmlformats.org/officeDocument/2006/relationships/hyperlink" Target="https://www.instagram.com/p/DHMz9vRTr_u/" TargetMode="External"/><Relationship Id="rId408" Type="http://schemas.openxmlformats.org/officeDocument/2006/relationships/hyperlink" Target="https://www.tiktok.com/@justhungryyet/video/7545856453723049224" TargetMode="External"/><Relationship Id="rId407" Type="http://schemas.openxmlformats.org/officeDocument/2006/relationships/hyperlink" Target="https://www.tiktok.com/@pyopyo2211/video/7545839151543848199" TargetMode="External"/><Relationship Id="rId649" Type="http://schemas.openxmlformats.org/officeDocument/2006/relationships/hyperlink" Target="https://www.tiktok.com/@nwso.ul/video/7553888412823063826" TargetMode="External"/><Relationship Id="rId406" Type="http://schemas.openxmlformats.org/officeDocument/2006/relationships/hyperlink" Target="https://www.tiktok.com/@scottreview/video/7545443114568256786" TargetMode="External"/><Relationship Id="rId648" Type="http://schemas.openxmlformats.org/officeDocument/2006/relationships/hyperlink" Target="https://www.tiktok.com/@nwso.ul/video/7555755207833963784" TargetMode="External"/><Relationship Id="rId405" Type="http://schemas.openxmlformats.org/officeDocument/2006/relationships/hyperlink" Target="https://www.instagram.com/p/DOC4w28AdSx/" TargetMode="External"/><Relationship Id="rId647" Type="http://schemas.openxmlformats.org/officeDocument/2006/relationships/hyperlink" Target="https://www.tiktok.com/@nwso.ul/video/7556898777764842759" TargetMode="External"/><Relationship Id="rId400" Type="http://schemas.openxmlformats.org/officeDocument/2006/relationships/hyperlink" Target="https://www.tiktok.com/@kin100kg/video/7544805499372326162" TargetMode="External"/><Relationship Id="rId642" Type="http://schemas.openxmlformats.org/officeDocument/2006/relationships/hyperlink" Target="https://www.instagram.com/p/DHItS9jz7yW/" TargetMode="External"/><Relationship Id="rId641" Type="http://schemas.openxmlformats.org/officeDocument/2006/relationships/hyperlink" Target="https://www.tiktok.com/@lutonikuyalevi/video/7574181359187414279" TargetMode="External"/><Relationship Id="rId640" Type="http://schemas.openxmlformats.org/officeDocument/2006/relationships/hyperlink" Target="https://www.instagram.com/p/DRNsHVDEv_N/" TargetMode="External"/><Relationship Id="rId635" Type="http://schemas.openxmlformats.org/officeDocument/2006/relationships/hyperlink" Target="https://www.instagram.com/p/DQUK4pbE6Qk/" TargetMode="External"/><Relationship Id="rId634" Type="http://schemas.openxmlformats.org/officeDocument/2006/relationships/hyperlink" Target="https://www.instagram.com/p/DPgT6FUkalz/" TargetMode="External"/><Relationship Id="rId633" Type="http://schemas.openxmlformats.org/officeDocument/2006/relationships/hyperlink" Target="https://www.instagram.com/p/DQmIinzE9-0/" TargetMode="External"/><Relationship Id="rId632" Type="http://schemas.openxmlformats.org/officeDocument/2006/relationships/hyperlink" Target="https://www.instagram.com/p/DQUDrTFEeYO/" TargetMode="External"/><Relationship Id="rId639" Type="http://schemas.openxmlformats.org/officeDocument/2006/relationships/hyperlink" Target="https://www.tiktok.com/@lutonikuyalevi/video/7571209729301581063" TargetMode="External"/><Relationship Id="rId638" Type="http://schemas.openxmlformats.org/officeDocument/2006/relationships/hyperlink" Target="https://www.instagram.com/p/DQ5E97TE_jq/" TargetMode="External"/><Relationship Id="rId637" Type="http://schemas.openxmlformats.org/officeDocument/2006/relationships/hyperlink" Target="https://www.instagram.com/p/DP8XdUyEUNi/" TargetMode="External"/><Relationship Id="rId636" Type="http://schemas.openxmlformats.org/officeDocument/2006/relationships/hyperlink" Target="https://www.instagram.com/p/DPOnrRvEaSj/" TargetMode="External"/><Relationship Id="rId631" Type="http://schemas.openxmlformats.org/officeDocument/2006/relationships/hyperlink" Target="https://www.instagram.com/p/DNVyl81yTlp/" TargetMode="External"/><Relationship Id="rId630" Type="http://schemas.openxmlformats.org/officeDocument/2006/relationships/hyperlink" Target="https://www.instagram.com/p/DMcGoBQuG5p/" TargetMode="External"/><Relationship Id="rId829" Type="http://schemas.openxmlformats.org/officeDocument/2006/relationships/hyperlink" Target="https://www.instagram.com/p/DQorwndEniJ/" TargetMode="External"/><Relationship Id="rId828" Type="http://schemas.openxmlformats.org/officeDocument/2006/relationships/hyperlink" Target="https://www.instagram.com/p/DQRdXvAiXuL/" TargetMode="External"/><Relationship Id="rId827" Type="http://schemas.openxmlformats.org/officeDocument/2006/relationships/hyperlink" Target="https://www.instagram.com/p/DP6GxNFiRPj/" TargetMode="External"/><Relationship Id="rId822" Type="http://schemas.openxmlformats.org/officeDocument/2006/relationships/hyperlink" Target="https://www.instagram.com/p/DP_c5HTCXXW/" TargetMode="External"/><Relationship Id="rId821" Type="http://schemas.openxmlformats.org/officeDocument/2006/relationships/hyperlink" Target="https://www.tiktok.com/@hungry.hub.porvoo/video/7562674975447026966" TargetMode="External"/><Relationship Id="rId820" Type="http://schemas.openxmlformats.org/officeDocument/2006/relationships/hyperlink" Target="https://www.instagram.com/p/DP6ZMqnEvSh/" TargetMode="External"/><Relationship Id="rId826" Type="http://schemas.openxmlformats.org/officeDocument/2006/relationships/hyperlink" Target="https://www.instagram.com/p/DQwgcMyEg6h/" TargetMode="External"/><Relationship Id="rId825" Type="http://schemas.openxmlformats.org/officeDocument/2006/relationships/hyperlink" Target="https://www.instagram.com/p/DQZSb1Gkiqv/" TargetMode="External"/><Relationship Id="rId824" Type="http://schemas.openxmlformats.org/officeDocument/2006/relationships/hyperlink" Target="https://www.instagram.com/p/DQMVUEnEVJN/" TargetMode="External"/><Relationship Id="rId823" Type="http://schemas.openxmlformats.org/officeDocument/2006/relationships/hyperlink" Target="https://www.instagram.com/p/DQCFLbyEtnp/" TargetMode="External"/><Relationship Id="rId819" Type="http://schemas.openxmlformats.org/officeDocument/2006/relationships/hyperlink" Target="https://www.instagram.com/p/DP6ZWP_EhcG/" TargetMode="External"/><Relationship Id="rId818" Type="http://schemas.openxmlformats.org/officeDocument/2006/relationships/hyperlink" Target="https://www.instagram.com/p/DPymG-8CWvi/" TargetMode="External"/><Relationship Id="rId817" Type="http://schemas.openxmlformats.org/officeDocument/2006/relationships/hyperlink" Target="https://www.tiktok.com/@bad7__/video/7560135625190542600" TargetMode="External"/><Relationship Id="rId816" Type="http://schemas.openxmlformats.org/officeDocument/2006/relationships/hyperlink" Target="https://www.instagram.com/p/DPku-gTkixn/" TargetMode="External"/><Relationship Id="rId811" Type="http://schemas.openxmlformats.org/officeDocument/2006/relationships/hyperlink" Target="https://www.instagram.com/p/DO5IPRNCeDJ/" TargetMode="External"/><Relationship Id="rId810" Type="http://schemas.openxmlformats.org/officeDocument/2006/relationships/hyperlink" Target="https://www.tiktok.com/@pp5678pp/video/7552933406460349704" TargetMode="External"/><Relationship Id="rId815" Type="http://schemas.openxmlformats.org/officeDocument/2006/relationships/hyperlink" Target="https://www.instagram.com/p/DPq80_siXdM/" TargetMode="External"/><Relationship Id="rId814" Type="http://schemas.openxmlformats.org/officeDocument/2006/relationships/hyperlink" Target="https://www.instagram.com/p/DPVWfPmiDD2/" TargetMode="External"/><Relationship Id="rId813" Type="http://schemas.openxmlformats.org/officeDocument/2006/relationships/hyperlink" Target="https://www.tiktok.com/@mummyandmeeatallergyfree/video/7554505495193619730" TargetMode="External"/><Relationship Id="rId812" Type="http://schemas.openxmlformats.org/officeDocument/2006/relationships/hyperlink" Target="https://www.tiktok.com/@pluxzyr6/video/7553713609923202326" TargetMode="External"/><Relationship Id="rId609" Type="http://schemas.openxmlformats.org/officeDocument/2006/relationships/hyperlink" Target="https://www.tiktok.com/@hungryhub_sg/video/7538016465018965249" TargetMode="External"/><Relationship Id="rId608" Type="http://schemas.openxmlformats.org/officeDocument/2006/relationships/hyperlink" Target="https://www.tiktok.com/@hungryhub_sg/video/7534022007650913537" TargetMode="External"/><Relationship Id="rId607" Type="http://schemas.openxmlformats.org/officeDocument/2006/relationships/hyperlink" Target="https://www.tiktok.com/@hungryhub_sg/video/7506882297606540561" TargetMode="External"/><Relationship Id="rId849" Type="http://schemas.openxmlformats.org/officeDocument/2006/relationships/hyperlink" Target="https://www.instagram.com/p/DQ_AuX5k0J1/" TargetMode="External"/><Relationship Id="rId602" Type="http://schemas.openxmlformats.org/officeDocument/2006/relationships/hyperlink" Target="https://www.tiktok.com/@girldevours/photo/7543848015530855700" TargetMode="External"/><Relationship Id="rId844" Type="http://schemas.openxmlformats.org/officeDocument/2006/relationships/hyperlink" Target="https://vt.tiktok.com/ZSBNr5MGT/" TargetMode="External"/><Relationship Id="rId601" Type="http://schemas.openxmlformats.org/officeDocument/2006/relationships/hyperlink" Target="https://www.tiktok.com/@girldevours/photo/7541618470320999681" TargetMode="External"/><Relationship Id="rId843" Type="http://schemas.openxmlformats.org/officeDocument/2006/relationships/hyperlink" Target="https://vt.tiktok.com/ZSBSojj34/" TargetMode="External"/><Relationship Id="rId600" Type="http://schemas.openxmlformats.org/officeDocument/2006/relationships/hyperlink" Target="https://www.tiktok.com/@girldevours/photo/7541618470320999681" TargetMode="External"/><Relationship Id="rId842" Type="http://schemas.openxmlformats.org/officeDocument/2006/relationships/hyperlink" Target="https://www.tiktok.com/@somsrireview_/video/7571764081854598420" TargetMode="External"/><Relationship Id="rId841" Type="http://schemas.openxmlformats.org/officeDocument/2006/relationships/hyperlink" Target="https://www.tiktok.com/@hannari.thailand/video/7567218572569709832" TargetMode="External"/><Relationship Id="rId606" Type="http://schemas.openxmlformats.org/officeDocument/2006/relationships/hyperlink" Target="https://www.tiktok.com/@hungryhub_sg/video/7506882775903997205" TargetMode="External"/><Relationship Id="rId848" Type="http://schemas.openxmlformats.org/officeDocument/2006/relationships/hyperlink" Target="https://www.instagram.com/p/DQ_s-zeE0IV/" TargetMode="External"/><Relationship Id="rId605" Type="http://schemas.openxmlformats.org/officeDocument/2006/relationships/hyperlink" Target="https://www.tiktok.com/@hungryhub_sg/video/7483891209530772754" TargetMode="External"/><Relationship Id="rId847" Type="http://schemas.openxmlformats.org/officeDocument/2006/relationships/hyperlink" Target="https://www.instagram.com/p/DQ9UuZLgcee/" TargetMode="External"/><Relationship Id="rId604" Type="http://schemas.openxmlformats.org/officeDocument/2006/relationships/hyperlink" Target="https://www.instagram.com/p/DPd443ekpJP/" TargetMode="External"/><Relationship Id="rId846" Type="http://schemas.openxmlformats.org/officeDocument/2006/relationships/hyperlink" Target="https://www.instagram.com/p/DQjZWUgE5vY/" TargetMode="External"/><Relationship Id="rId603" Type="http://schemas.openxmlformats.org/officeDocument/2006/relationships/hyperlink" Target="https://www.instagram.com/p/DN92dz-Er0x/" TargetMode="External"/><Relationship Id="rId845" Type="http://schemas.openxmlformats.org/officeDocument/2006/relationships/hyperlink" Target="https://www.tiktok.com/@kivalive/video/7550597694184541447" TargetMode="External"/><Relationship Id="rId840" Type="http://schemas.openxmlformats.org/officeDocument/2006/relationships/hyperlink" Target="https://www.tiktok.com/@richreviewofficial/video/7575560984341810439" TargetMode="External"/><Relationship Id="rId839" Type="http://schemas.openxmlformats.org/officeDocument/2006/relationships/hyperlink" Target="https://www.tiktok.com/@hungryhubofficial/video/7575563247818935560" TargetMode="External"/><Relationship Id="rId838" Type="http://schemas.openxmlformats.org/officeDocument/2006/relationships/hyperlink" Target="https://www.tiktok.com/@gun_2morrowdiet/video/7575913432310942996" TargetMode="External"/><Relationship Id="rId833" Type="http://schemas.openxmlformats.org/officeDocument/2006/relationships/hyperlink" Target="https://www.tiktok.com/@hungry.hub.suomi/video/7566243794379722006" TargetMode="External"/><Relationship Id="rId832" Type="http://schemas.openxmlformats.org/officeDocument/2006/relationships/hyperlink" Target="https://www.tiktok.com/@wannafoodie_/video/7575129726289775893" TargetMode="External"/><Relationship Id="rId831" Type="http://schemas.openxmlformats.org/officeDocument/2006/relationships/hyperlink" Target="https://www.tiktok.com/@hungryhub.com/video/7570671040284658952" TargetMode="External"/><Relationship Id="rId830" Type="http://schemas.openxmlformats.org/officeDocument/2006/relationships/hyperlink" Target="https://www.tiktok.com/@tomprouvost/video/7573727648678006048" TargetMode="External"/><Relationship Id="rId837" Type="http://schemas.openxmlformats.org/officeDocument/2006/relationships/hyperlink" Target="https://www.instagram.com/p/DRPT9UKEjhi/" TargetMode="External"/><Relationship Id="rId836" Type="http://schemas.openxmlformats.org/officeDocument/2006/relationships/hyperlink" Target="https://www.tiktok.com/@hungry.hub.suomi/video/7565495777968082198" TargetMode="External"/><Relationship Id="rId835" Type="http://schemas.openxmlformats.org/officeDocument/2006/relationships/hyperlink" Target="https://www.tiktok.com/@hungryhub.com/video/7565846146510245138" TargetMode="External"/><Relationship Id="rId834" Type="http://schemas.openxmlformats.org/officeDocument/2006/relationships/hyperlink" Target="https://www.tiktok.com/@somsrireview_/video/7564775852072832277" TargetMode="External"/><Relationship Id="rId228" Type="http://schemas.openxmlformats.org/officeDocument/2006/relationships/hyperlink" Target="https://www.tiktok.com/@hungryhubofficial/video/7367730579489557781" TargetMode="External"/><Relationship Id="rId227" Type="http://schemas.openxmlformats.org/officeDocument/2006/relationships/hyperlink" Target="https://www.tiktok.com/@hungryhubofficial/video/7309477536784862469" TargetMode="External"/><Relationship Id="rId469" Type="http://schemas.openxmlformats.org/officeDocument/2006/relationships/hyperlink" Target="https://www.tiktok.com/@jkonthego/video/7507807335662816520" TargetMode="External"/><Relationship Id="rId226" Type="http://schemas.openxmlformats.org/officeDocument/2006/relationships/hyperlink" Target="https://www.tiktok.com/@hungryhubofficial/video/7163169467134905626" TargetMode="External"/><Relationship Id="rId468" Type="http://schemas.openxmlformats.org/officeDocument/2006/relationships/hyperlink" Target="https://www.tiktok.com/@hiddenjemmm/video/7520977996379917576" TargetMode="External"/><Relationship Id="rId225" Type="http://schemas.openxmlformats.org/officeDocument/2006/relationships/hyperlink" Target="https://www.instagram.com/p/DRPLR4SkqQ7/" TargetMode="External"/><Relationship Id="rId467" Type="http://schemas.openxmlformats.org/officeDocument/2006/relationships/hyperlink" Target="https://www.instagram.com/p/DLceYfIyT2a/" TargetMode="External"/><Relationship Id="rId229" Type="http://schemas.openxmlformats.org/officeDocument/2006/relationships/hyperlink" Target="https://www.tiktok.com/@hungryhubofficial/video/7441967761376414984" TargetMode="External"/><Relationship Id="rId220" Type="http://schemas.openxmlformats.org/officeDocument/2006/relationships/hyperlink" Target="https://www.instagram.com/p/DRSJaIwkpzJ/" TargetMode="External"/><Relationship Id="rId462" Type="http://schemas.openxmlformats.org/officeDocument/2006/relationships/hyperlink" Target="https://www.instagram.com/p/DPi-_79EtmJ/" TargetMode="External"/><Relationship Id="rId461" Type="http://schemas.openxmlformats.org/officeDocument/2006/relationships/hyperlink" Target="https://www.instagram.com/p/DO8Wrm2En_C/" TargetMode="External"/><Relationship Id="rId460" Type="http://schemas.openxmlformats.org/officeDocument/2006/relationships/hyperlink" Target="https://www.instagram.com/p/DN2317lZIBW/" TargetMode="External"/><Relationship Id="rId224" Type="http://schemas.openxmlformats.org/officeDocument/2006/relationships/hyperlink" Target="https://www.instagram.com/p/DMfERldxRZV/" TargetMode="External"/><Relationship Id="rId466" Type="http://schemas.openxmlformats.org/officeDocument/2006/relationships/hyperlink" Target="https://www.instagram.com/p/DQWV40lksJB/" TargetMode="External"/><Relationship Id="rId223" Type="http://schemas.openxmlformats.org/officeDocument/2006/relationships/hyperlink" Target="https://www.instagram.com/p/DPyc9JkCXny/" TargetMode="External"/><Relationship Id="rId465" Type="http://schemas.openxmlformats.org/officeDocument/2006/relationships/hyperlink" Target="https://www.instagram.com/p/DQTpk9yEut3/" TargetMode="External"/><Relationship Id="rId222" Type="http://schemas.openxmlformats.org/officeDocument/2006/relationships/hyperlink" Target="https://www.instagram.com/p/DPgWbOqiUWe/" TargetMode="External"/><Relationship Id="rId464" Type="http://schemas.openxmlformats.org/officeDocument/2006/relationships/hyperlink" Target="https://www.instagram.com/p/DQHBiIfki-F/" TargetMode="External"/><Relationship Id="rId221" Type="http://schemas.openxmlformats.org/officeDocument/2006/relationships/hyperlink" Target="https://www.instagram.com/p/DHTG4NSv3eq/" TargetMode="External"/><Relationship Id="rId463" Type="http://schemas.openxmlformats.org/officeDocument/2006/relationships/hyperlink" Target="https://www.instagram.com/p/DQEBfN_kvYQ/" TargetMode="External"/><Relationship Id="rId217" Type="http://schemas.openxmlformats.org/officeDocument/2006/relationships/hyperlink" Target="https://www.tiktok.com/@thesiutwinz/video/7561401608693648658" TargetMode="External"/><Relationship Id="rId459" Type="http://schemas.openxmlformats.org/officeDocument/2006/relationships/hyperlink" Target="https://www.instagram.com/p/DLzgVdfTdbY/" TargetMode="External"/><Relationship Id="rId216" Type="http://schemas.openxmlformats.org/officeDocument/2006/relationships/hyperlink" Target="https://www.instagram.com/p/DPqpobzE2T3/" TargetMode="External"/><Relationship Id="rId458" Type="http://schemas.openxmlformats.org/officeDocument/2006/relationships/hyperlink" Target="https://www.instagram.com/p/DLZVQhcTM-z/" TargetMode="External"/><Relationship Id="rId215" Type="http://schemas.openxmlformats.org/officeDocument/2006/relationships/hyperlink" Target="https://www.tiktok.com/@thesiutwinz/video/7558388751303576840" TargetMode="External"/><Relationship Id="rId457" Type="http://schemas.openxmlformats.org/officeDocument/2006/relationships/hyperlink" Target="https://www.instagram.com/p/DLXY94lTCZH/" TargetMode="External"/><Relationship Id="rId699" Type="http://schemas.openxmlformats.org/officeDocument/2006/relationships/hyperlink" Target="https://www.instagram.com/p/DQBnEGVjy5N/" TargetMode="External"/><Relationship Id="rId214" Type="http://schemas.openxmlformats.org/officeDocument/2006/relationships/hyperlink" Target="https://www.instagram.com/p/DO240VZEztK/" TargetMode="External"/><Relationship Id="rId456" Type="http://schemas.openxmlformats.org/officeDocument/2006/relationships/hyperlink" Target="https://www.instagram.com/p/DKeL1pSTtyA/" TargetMode="External"/><Relationship Id="rId698" Type="http://schemas.openxmlformats.org/officeDocument/2006/relationships/hyperlink" Target="https://www.instagram.com/p/DP6QESIj2BG/" TargetMode="External"/><Relationship Id="rId219" Type="http://schemas.openxmlformats.org/officeDocument/2006/relationships/hyperlink" Target="https://www.instagram.com/p/DRSKzaIEqsq/" TargetMode="External"/><Relationship Id="rId218" Type="http://schemas.openxmlformats.org/officeDocument/2006/relationships/hyperlink" Target="https://www.instagram.com/p/DP6Hx6NE0Sp/" TargetMode="External"/><Relationship Id="rId451" Type="http://schemas.openxmlformats.org/officeDocument/2006/relationships/hyperlink" Target="https://www.instagram.com/p/DJZHgujy-e0/" TargetMode="External"/><Relationship Id="rId693" Type="http://schemas.openxmlformats.org/officeDocument/2006/relationships/hyperlink" Target="https://www.instagram.com/p/DQa2XVpErA4/" TargetMode="External"/><Relationship Id="rId450" Type="http://schemas.openxmlformats.org/officeDocument/2006/relationships/hyperlink" Target="https://www.tiktok.com/@bigjohnjiak/video/7567004535508552980" TargetMode="External"/><Relationship Id="rId692" Type="http://schemas.openxmlformats.org/officeDocument/2006/relationships/hyperlink" Target="https://www.instagram.com/p/DQbqkmTEgxy/" TargetMode="External"/><Relationship Id="rId691" Type="http://schemas.openxmlformats.org/officeDocument/2006/relationships/hyperlink" Target="https://www.instagram.com/p/DQ1fbg5E-aT/" TargetMode="External"/><Relationship Id="rId690" Type="http://schemas.openxmlformats.org/officeDocument/2006/relationships/hyperlink" Target="https://www.instagram.com/p/DPlpDSek5_E/" TargetMode="External"/><Relationship Id="rId213" Type="http://schemas.openxmlformats.org/officeDocument/2006/relationships/hyperlink" Target="https://www.tiktok.com/@thesiutwinz/video/7552454112630082824" TargetMode="External"/><Relationship Id="rId455" Type="http://schemas.openxmlformats.org/officeDocument/2006/relationships/hyperlink" Target="https://www.instagram.com/p/DLrm9bGy1zh/" TargetMode="External"/><Relationship Id="rId697" Type="http://schemas.openxmlformats.org/officeDocument/2006/relationships/hyperlink" Target="https://www.instagram.com/p/DP0rZunj8Y_/" TargetMode="External"/><Relationship Id="rId212" Type="http://schemas.openxmlformats.org/officeDocument/2006/relationships/hyperlink" Target="https://www.tiktok.com/@thatlumlukkaguy/video/7498680255645879572" TargetMode="External"/><Relationship Id="rId454" Type="http://schemas.openxmlformats.org/officeDocument/2006/relationships/hyperlink" Target="https://www.instagram.com/p/DJoejP9zUFK/" TargetMode="External"/><Relationship Id="rId696" Type="http://schemas.openxmlformats.org/officeDocument/2006/relationships/hyperlink" Target="https://www.instagram.com/p/DQHNGNtASrI/" TargetMode="External"/><Relationship Id="rId211" Type="http://schemas.openxmlformats.org/officeDocument/2006/relationships/hyperlink" Target="https://www.instagram.com/p/DEOef6SPjzs/" TargetMode="External"/><Relationship Id="rId453" Type="http://schemas.openxmlformats.org/officeDocument/2006/relationships/hyperlink" Target="https://www.instagram.com/p/DJl2HIwzKbz/" TargetMode="External"/><Relationship Id="rId695" Type="http://schemas.openxmlformats.org/officeDocument/2006/relationships/hyperlink" Target="https://www.tiktok.com/@vannytelly/video/7564015191055142164" TargetMode="External"/><Relationship Id="rId210" Type="http://schemas.openxmlformats.org/officeDocument/2006/relationships/hyperlink" Target="https://www.tiktok.com/@thatlumlukkaguy/video/7418015732111330567" TargetMode="External"/><Relationship Id="rId452" Type="http://schemas.openxmlformats.org/officeDocument/2006/relationships/hyperlink" Target="https://www.instagram.com/p/DJbvaCEJEZT/" TargetMode="External"/><Relationship Id="rId694" Type="http://schemas.openxmlformats.org/officeDocument/2006/relationships/hyperlink" Target="https://www.instagram.com/p/DQrWQpGkhyD/" TargetMode="External"/><Relationship Id="rId491" Type="http://schemas.openxmlformats.org/officeDocument/2006/relationships/hyperlink" Target="https://www.instagram.com/p/DQT-zlUD3B9/" TargetMode="External"/><Relationship Id="rId490" Type="http://schemas.openxmlformats.org/officeDocument/2006/relationships/hyperlink" Target="https://www.tiktok.com/@roadtrippers.asia/video/7565882043284983058" TargetMode="External"/><Relationship Id="rId249" Type="http://schemas.openxmlformats.org/officeDocument/2006/relationships/hyperlink" Target="https://www.tiktok.com/@hungryhubofficial/video/7559220530222583047" TargetMode="External"/><Relationship Id="rId248" Type="http://schemas.openxmlformats.org/officeDocument/2006/relationships/hyperlink" Target="https://www.tiktok.com/@hungryhubofficial/video/7558773752159358215" TargetMode="External"/><Relationship Id="rId247" Type="http://schemas.openxmlformats.org/officeDocument/2006/relationships/hyperlink" Target="https://www.tiktok.com/@hungryhubofficial/video/7557720866126089479" TargetMode="External"/><Relationship Id="rId489" Type="http://schemas.openxmlformats.org/officeDocument/2006/relationships/hyperlink" Target="https://www.instagram.com/p/DQJyPDaj9jV/" TargetMode="External"/><Relationship Id="rId242" Type="http://schemas.openxmlformats.org/officeDocument/2006/relationships/hyperlink" Target="https://www.tiktok.com/@hungryhubofficial/video/7551429333722746119" TargetMode="External"/><Relationship Id="rId484" Type="http://schemas.openxmlformats.org/officeDocument/2006/relationships/hyperlink" Target="https://www.instagram.com/p/DP6kHo1D1oL/" TargetMode="External"/><Relationship Id="rId241" Type="http://schemas.openxmlformats.org/officeDocument/2006/relationships/hyperlink" Target="https://www.tiktok.com/@hungryhubofficial/video/7551062166682488072" TargetMode="External"/><Relationship Id="rId483" Type="http://schemas.openxmlformats.org/officeDocument/2006/relationships/hyperlink" Target="https://www.instagram.com/p/DOZt1sTk4L5/" TargetMode="External"/><Relationship Id="rId240" Type="http://schemas.openxmlformats.org/officeDocument/2006/relationships/hyperlink" Target="https://www.tiktok.com/@hungryhubofficial/video/7550328841688993042" TargetMode="External"/><Relationship Id="rId482" Type="http://schemas.openxmlformats.org/officeDocument/2006/relationships/hyperlink" Target="https://www.tiktok.com/@roadtrippers.asia/video/7548246965876821266" TargetMode="External"/><Relationship Id="rId481" Type="http://schemas.openxmlformats.org/officeDocument/2006/relationships/hyperlink" Target="https://www.instagram.com/p/DOYmUIVj4Cp/" TargetMode="External"/><Relationship Id="rId246" Type="http://schemas.openxmlformats.org/officeDocument/2006/relationships/hyperlink" Target="https://www.tiktok.com/@hungryhubofficial/video/7556259501750504722" TargetMode="External"/><Relationship Id="rId488" Type="http://schemas.openxmlformats.org/officeDocument/2006/relationships/hyperlink" Target="https://www.tiktok.com/@roadtrippers.asia/video/7564393999268695303" TargetMode="External"/><Relationship Id="rId245" Type="http://schemas.openxmlformats.org/officeDocument/2006/relationships/hyperlink" Target="https://www.tiktok.com/@hungryhubofficial/video/7555511087345585416" TargetMode="External"/><Relationship Id="rId487" Type="http://schemas.openxmlformats.org/officeDocument/2006/relationships/hyperlink" Target="https://www.instagram.com/p/DQDO92CkqKX/" TargetMode="External"/><Relationship Id="rId244" Type="http://schemas.openxmlformats.org/officeDocument/2006/relationships/hyperlink" Target="https://www.tiktok.com/@hungryhubofficial/video/7554029963389701383" TargetMode="External"/><Relationship Id="rId486" Type="http://schemas.openxmlformats.org/officeDocument/2006/relationships/hyperlink" Target="https://www.tiktok.com/@roadtrippers.asia/video/7563193731742960914" TargetMode="External"/><Relationship Id="rId243" Type="http://schemas.openxmlformats.org/officeDocument/2006/relationships/hyperlink" Target="https://www.tiktok.com/@hungryhubofficial/video/7553656261321952530" TargetMode="External"/><Relationship Id="rId485" Type="http://schemas.openxmlformats.org/officeDocument/2006/relationships/hyperlink" Target="https://www.tiktok.com/@roadtrippers.asia/video/7562437444570795271" TargetMode="External"/><Relationship Id="rId480" Type="http://schemas.openxmlformats.org/officeDocument/2006/relationships/hyperlink" Target="https://www.tiktok.com/@roadtrippers.asia/video/7545742829151128840" TargetMode="External"/><Relationship Id="rId239" Type="http://schemas.openxmlformats.org/officeDocument/2006/relationships/hyperlink" Target="https://www.tiktok.com/@hungryhubofficial/video/7546231161492622600" TargetMode="External"/><Relationship Id="rId238" Type="http://schemas.openxmlformats.org/officeDocument/2006/relationships/hyperlink" Target="https://www.tiktok.com/@hungryhubofficial/video/7543635371909811474" TargetMode="External"/><Relationship Id="rId237" Type="http://schemas.openxmlformats.org/officeDocument/2006/relationships/hyperlink" Target="https://www.tiktok.com/@hungryhubofficial/video/7541026490440371464" TargetMode="External"/><Relationship Id="rId479" Type="http://schemas.openxmlformats.org/officeDocument/2006/relationships/hyperlink" Target="https://www.tiktok.com/@roadtrippers.asia/video/7543925468622261512" TargetMode="External"/><Relationship Id="rId236" Type="http://schemas.openxmlformats.org/officeDocument/2006/relationships/hyperlink" Target="https://www.tiktok.com/@hungryhubofficial/video/7538060479848140040" TargetMode="External"/><Relationship Id="rId478" Type="http://schemas.openxmlformats.org/officeDocument/2006/relationships/hyperlink" Target="https://www.instagram.com/p/DN8Nn4BjyUy/" TargetMode="External"/><Relationship Id="rId231" Type="http://schemas.openxmlformats.org/officeDocument/2006/relationships/hyperlink" Target="https://www.tiktok.com/@hungryhubofficial/video/7472383910370905362" TargetMode="External"/><Relationship Id="rId473" Type="http://schemas.openxmlformats.org/officeDocument/2006/relationships/hyperlink" Target="https://www.instagram.com/p/DQwdXy8iUi0/" TargetMode="External"/><Relationship Id="rId230" Type="http://schemas.openxmlformats.org/officeDocument/2006/relationships/hyperlink" Target="https://www.tiktok.com/@hungryhubofficial/video/7465972095596432647" TargetMode="External"/><Relationship Id="rId472" Type="http://schemas.openxmlformats.org/officeDocument/2006/relationships/hyperlink" Target="https://www.tiktok.com/@makanwarrior/video/7522106094123257096" TargetMode="External"/><Relationship Id="rId471" Type="http://schemas.openxmlformats.org/officeDocument/2006/relationships/hyperlink" Target="https://www.instagram.com/p/DLcgI8Qy5-i/" TargetMode="External"/><Relationship Id="rId470" Type="http://schemas.openxmlformats.org/officeDocument/2006/relationships/hyperlink" Target="https://www.tiktok.com/@jkonthego/video/7528997570652261639" TargetMode="External"/><Relationship Id="rId235" Type="http://schemas.openxmlformats.org/officeDocument/2006/relationships/hyperlink" Target="https://www.tiktok.com/@hungryhubofficial/video/7530648537374248199" TargetMode="External"/><Relationship Id="rId477" Type="http://schemas.openxmlformats.org/officeDocument/2006/relationships/hyperlink" Target="https://www.tiktok.com/@parttimefoodblogger/video/7552935247994703111" TargetMode="External"/><Relationship Id="rId234" Type="http://schemas.openxmlformats.org/officeDocument/2006/relationships/hyperlink" Target="https://www.tiktok.com/@hungryhubofficial/video/7509128360124042514" TargetMode="External"/><Relationship Id="rId476" Type="http://schemas.openxmlformats.org/officeDocument/2006/relationships/hyperlink" Target="https://www.instagram.com/p/DO8aglVElPD/" TargetMode="External"/><Relationship Id="rId233" Type="http://schemas.openxmlformats.org/officeDocument/2006/relationships/hyperlink" Target="https://www.tiktok.com/@hungryhubofficial/video/7508021658536398087" TargetMode="External"/><Relationship Id="rId475" Type="http://schemas.openxmlformats.org/officeDocument/2006/relationships/hyperlink" Target="https://www.instagram.com/p/DLZ0oCxyA57/" TargetMode="External"/><Relationship Id="rId232" Type="http://schemas.openxmlformats.org/officeDocument/2006/relationships/hyperlink" Target="https://www.tiktok.com/@hungryhubofficial/video/7499478248573766919" TargetMode="External"/><Relationship Id="rId474" Type="http://schemas.openxmlformats.org/officeDocument/2006/relationships/hyperlink" Target="https://www.tiktok.com/@parttimefoodblogger/video/7520186271181032711" TargetMode="External"/><Relationship Id="rId426" Type="http://schemas.openxmlformats.org/officeDocument/2006/relationships/hyperlink" Target="https://www.tiktok.com/@natalie_lin_89/video/7562944080129346837" TargetMode="External"/><Relationship Id="rId668" Type="http://schemas.openxmlformats.org/officeDocument/2006/relationships/hyperlink" Target="https://www.instagram.com/p/DP3IRveEvwB/" TargetMode="External"/><Relationship Id="rId425" Type="http://schemas.openxmlformats.org/officeDocument/2006/relationships/hyperlink" Target="https://www.tiktok.com/@jayeitch/video/7562583787599662357" TargetMode="External"/><Relationship Id="rId667" Type="http://schemas.openxmlformats.org/officeDocument/2006/relationships/hyperlink" Target="https://www.youtube.com/shorts/2k0-Ow-S2eM" TargetMode="External"/><Relationship Id="rId424" Type="http://schemas.openxmlformats.org/officeDocument/2006/relationships/hyperlink" Target="https://www.instagram.com/p/DQRUnUukz8O/" TargetMode="External"/><Relationship Id="rId666" Type="http://schemas.openxmlformats.org/officeDocument/2006/relationships/hyperlink" Target="https://www.facebook.com/share/r/171dwtUNNq/?mibextid=wwXIfr" TargetMode="External"/><Relationship Id="rId423" Type="http://schemas.openxmlformats.org/officeDocument/2006/relationships/hyperlink" Target="https://www.tiktok.com/@xxpaoxx462/video/7560243011087650068" TargetMode="External"/><Relationship Id="rId665" Type="http://schemas.openxmlformats.org/officeDocument/2006/relationships/hyperlink" Target="https://s.lemon8-app.com/s/GgsckhNMhY" TargetMode="External"/><Relationship Id="rId429" Type="http://schemas.openxmlformats.org/officeDocument/2006/relationships/hyperlink" Target="https://www.instagram.com/p/DQ6ZAoBk2fe/" TargetMode="External"/><Relationship Id="rId428" Type="http://schemas.openxmlformats.org/officeDocument/2006/relationships/hyperlink" Target="https://www.tiktok.com/@fahphyyyyyyyyy/video/7571407339782262037" TargetMode="External"/><Relationship Id="rId427" Type="http://schemas.openxmlformats.org/officeDocument/2006/relationships/hyperlink" Target="https://www.tiktok.com/@hiumeuarai/video/7571181005181062418" TargetMode="External"/><Relationship Id="rId669" Type="http://schemas.openxmlformats.org/officeDocument/2006/relationships/hyperlink" Target="https://www.instagram.com/p/DOfj5NAEnuY/" TargetMode="External"/><Relationship Id="rId660" Type="http://schemas.openxmlformats.org/officeDocument/2006/relationships/hyperlink" Target="https://www.tiktok.com/@yongweikai/video/7498750001900735751" TargetMode="External"/><Relationship Id="rId422" Type="http://schemas.openxmlformats.org/officeDocument/2006/relationships/hyperlink" Target="https://www.tiktok.com/@eatviewgo/video/7560373275960937746" TargetMode="External"/><Relationship Id="rId664" Type="http://schemas.openxmlformats.org/officeDocument/2006/relationships/hyperlink" Target="https://www.tiktok.com/@theacesistersandmummyfay/video/7549064023724100871" TargetMode="External"/><Relationship Id="rId421" Type="http://schemas.openxmlformats.org/officeDocument/2006/relationships/hyperlink" Target="https://www.instagram.com/p/DPnO2jgkfRD/" TargetMode="External"/><Relationship Id="rId663" Type="http://schemas.openxmlformats.org/officeDocument/2006/relationships/hyperlink" Target="https://www.tiktok.com/@sheen_cher/video/7553291085221547272" TargetMode="External"/><Relationship Id="rId420" Type="http://schemas.openxmlformats.org/officeDocument/2006/relationships/hyperlink" Target="https://www.tiktok.com/@kivalive/video/7558427391253597447" TargetMode="External"/><Relationship Id="rId662" Type="http://schemas.openxmlformats.org/officeDocument/2006/relationships/hyperlink" Target="https://www.instagram.com/p/DO8qRk0E_I9/" TargetMode="External"/><Relationship Id="rId661" Type="http://schemas.openxmlformats.org/officeDocument/2006/relationships/hyperlink" Target="https://www.instagram.com/p/DJCOU1bStaC/" TargetMode="External"/><Relationship Id="rId415" Type="http://schemas.openxmlformats.org/officeDocument/2006/relationships/hyperlink" Target="https://www.tiktok.com/@mueneefanjye/video/7551028657481993480" TargetMode="External"/><Relationship Id="rId657" Type="http://schemas.openxmlformats.org/officeDocument/2006/relationships/hyperlink" Target="https://www.instagram.com/p/DG0iG8lyzYk/" TargetMode="External"/><Relationship Id="rId414" Type="http://schemas.openxmlformats.org/officeDocument/2006/relationships/hyperlink" Target="https://www.instagram.com/p/DOixL3IEow1/" TargetMode="External"/><Relationship Id="rId656" Type="http://schemas.openxmlformats.org/officeDocument/2006/relationships/hyperlink" Target="https://www.tiktok.com/@yongweikai/video/7478329797635181832" TargetMode="External"/><Relationship Id="rId413" Type="http://schemas.openxmlformats.org/officeDocument/2006/relationships/hyperlink" Target="https://www.tiktok.com/@justhungryyet/video/7548447415888579848" TargetMode="External"/><Relationship Id="rId655" Type="http://schemas.openxmlformats.org/officeDocument/2006/relationships/hyperlink" Target="https://www.instagram.com/p/DGVjQ6PSXFT/" TargetMode="External"/><Relationship Id="rId412" Type="http://schemas.openxmlformats.org/officeDocument/2006/relationships/hyperlink" Target="https://www.tiktok.com/@gigigiggy1001/video/7546982073135844615" TargetMode="External"/><Relationship Id="rId654" Type="http://schemas.openxmlformats.org/officeDocument/2006/relationships/hyperlink" Target="https://www.tiktok.com/@yongweikai/video/7473864622936739093" TargetMode="External"/><Relationship Id="rId419" Type="http://schemas.openxmlformats.org/officeDocument/2006/relationships/hyperlink" Target="https://www.instagram.com/p/DPTX5r1EzhO/" TargetMode="External"/><Relationship Id="rId418" Type="http://schemas.openxmlformats.org/officeDocument/2006/relationships/hyperlink" Target="https://www.tiktok.com/@anchorpremiumbuffet/video/7553590287051017479" TargetMode="External"/><Relationship Id="rId417" Type="http://schemas.openxmlformats.org/officeDocument/2006/relationships/hyperlink" Target="https://www.tiktok.com/@siaaia1/video/7552858759106694407" TargetMode="External"/><Relationship Id="rId659" Type="http://schemas.openxmlformats.org/officeDocument/2006/relationships/hyperlink" Target="https://www.instagram.com/p/DHGllkmyoxe/" TargetMode="External"/><Relationship Id="rId416" Type="http://schemas.openxmlformats.org/officeDocument/2006/relationships/hyperlink" Target="https://www.tiktok.com/@morgay_2/video/7552272478559538439" TargetMode="External"/><Relationship Id="rId658" Type="http://schemas.openxmlformats.org/officeDocument/2006/relationships/hyperlink" Target="https://www.tiktok.com/@yongweikai/video/7480931279408499976" TargetMode="External"/><Relationship Id="rId411" Type="http://schemas.openxmlformats.org/officeDocument/2006/relationships/hyperlink" Target="https://www.tiktok.com/@justhungryyet/video/7546546407050726663" TargetMode="External"/><Relationship Id="rId653" Type="http://schemas.openxmlformats.org/officeDocument/2006/relationships/hyperlink" Target="https://www.instagram.com/p/DQTiLBgk_54/" TargetMode="External"/><Relationship Id="rId410" Type="http://schemas.openxmlformats.org/officeDocument/2006/relationships/hyperlink" Target="https://www.tiktok.com/@brent.timm.travel/video/7546167174386208030" TargetMode="External"/><Relationship Id="rId652" Type="http://schemas.openxmlformats.org/officeDocument/2006/relationships/hyperlink" Target="https://www.instagram.com/p/DQJRDm7Ewxn/" TargetMode="External"/><Relationship Id="rId651" Type="http://schemas.openxmlformats.org/officeDocument/2006/relationships/hyperlink" Target="https://www.instagram.com/p/DQBXsRvEw5q/" TargetMode="External"/><Relationship Id="rId650" Type="http://schemas.openxmlformats.org/officeDocument/2006/relationships/hyperlink" Target="https://www.instagram.com/p/DN5nj5dCQjV/" TargetMode="External"/><Relationship Id="rId206" Type="http://schemas.openxmlformats.org/officeDocument/2006/relationships/hyperlink" Target="https://www.instagram.com/p/DOTJQh0gWmC/" TargetMode="External"/><Relationship Id="rId448" Type="http://schemas.openxmlformats.org/officeDocument/2006/relationships/hyperlink" Target="https://www.tiktok.com/@bigjohnjiak/video/7565149173075430677" TargetMode="External"/><Relationship Id="rId205" Type="http://schemas.openxmlformats.org/officeDocument/2006/relationships/hyperlink" Target="https://www.tiktok.com/@sidneyygeorge/video/7544712649250999574" TargetMode="External"/><Relationship Id="rId447" Type="http://schemas.openxmlformats.org/officeDocument/2006/relationships/hyperlink" Target="https://www.instagram.com/p/DQO--2pkwL7/" TargetMode="External"/><Relationship Id="rId689" Type="http://schemas.openxmlformats.org/officeDocument/2006/relationships/hyperlink" Target="https://www.instagram.com/p/DRMqvw-Euar/" TargetMode="External"/><Relationship Id="rId204" Type="http://schemas.openxmlformats.org/officeDocument/2006/relationships/hyperlink" Target="https://www.instagram.com/p/DOBImgKgWcg/" TargetMode="External"/><Relationship Id="rId446" Type="http://schemas.openxmlformats.org/officeDocument/2006/relationships/hyperlink" Target="https://www.instagram.com/p/DQHMr-_k3wZ/" TargetMode="External"/><Relationship Id="rId688" Type="http://schemas.openxmlformats.org/officeDocument/2006/relationships/hyperlink" Target="https://www.tiktok.com/@kerrynlee/video/7574043880316800263" TargetMode="External"/><Relationship Id="rId203" Type="http://schemas.openxmlformats.org/officeDocument/2006/relationships/hyperlink" Target="https://www.instagram.com/p/DRPthz1E9jv/" TargetMode="External"/><Relationship Id="rId445" Type="http://schemas.openxmlformats.org/officeDocument/2006/relationships/hyperlink" Target="https://www.tiktok.com/@bigjohnjiak/video/7543621705701264647" TargetMode="External"/><Relationship Id="rId687" Type="http://schemas.openxmlformats.org/officeDocument/2006/relationships/hyperlink" Target="https://www.instagram.com/p/DQ9DazlkoyI/" TargetMode="External"/><Relationship Id="rId209" Type="http://schemas.openxmlformats.org/officeDocument/2006/relationships/hyperlink" Target="https://www.instagram.com/p/DJGNOZ3RzZq/" TargetMode="External"/><Relationship Id="rId208" Type="http://schemas.openxmlformats.org/officeDocument/2006/relationships/hyperlink" Target="https://www.instagram.com/p/DNSoBnqvJ28/" TargetMode="External"/><Relationship Id="rId207" Type="http://schemas.openxmlformats.org/officeDocument/2006/relationships/hyperlink" Target="https://www.instagram.com/p/DNHfHdCopg4/" TargetMode="External"/><Relationship Id="rId449" Type="http://schemas.openxmlformats.org/officeDocument/2006/relationships/hyperlink" Target="https://www.instagram.com/p/DQb3U7EE1A0/" TargetMode="External"/><Relationship Id="rId440" Type="http://schemas.openxmlformats.org/officeDocument/2006/relationships/hyperlink" Target="https://www.instagram.com/p/DPsNSS3E80i/" TargetMode="External"/><Relationship Id="rId682" Type="http://schemas.openxmlformats.org/officeDocument/2006/relationships/hyperlink" Target="https://www.instagram.com/p/DQZKerrEvIR/" TargetMode="External"/><Relationship Id="rId681" Type="http://schemas.openxmlformats.org/officeDocument/2006/relationships/hyperlink" Target="https://www.instagram.com/p/DQRmbyIE33z/" TargetMode="External"/><Relationship Id="rId680" Type="http://schemas.openxmlformats.org/officeDocument/2006/relationships/hyperlink" Target="https://www.instagram.com/p/DN8OtVrE8HD/" TargetMode="External"/><Relationship Id="rId202" Type="http://schemas.openxmlformats.org/officeDocument/2006/relationships/hyperlink" Target="https://www.instagram.com/p/DPl95vuEy5z/" TargetMode="External"/><Relationship Id="rId444" Type="http://schemas.openxmlformats.org/officeDocument/2006/relationships/hyperlink" Target="https://www.instagram.com/p/DN5nozAk1Hi/" TargetMode="External"/><Relationship Id="rId686" Type="http://schemas.openxmlformats.org/officeDocument/2006/relationships/hyperlink" Target="https://www.tiktok.com/@kerrynlee/video/7571704209960127762" TargetMode="External"/><Relationship Id="rId201" Type="http://schemas.openxmlformats.org/officeDocument/2006/relationships/hyperlink" Target="https://www.instagram.com/p/DPg2Ip7k2hx/" TargetMode="External"/><Relationship Id="rId443" Type="http://schemas.openxmlformats.org/officeDocument/2006/relationships/hyperlink" Target="https://www.tiktok.com/@bigjohnjiak/video/7528770158597246216" TargetMode="External"/><Relationship Id="rId685" Type="http://schemas.openxmlformats.org/officeDocument/2006/relationships/hyperlink" Target="https://www.instagram.com/p/DQ35xqNElj6/" TargetMode="External"/><Relationship Id="rId200" Type="http://schemas.openxmlformats.org/officeDocument/2006/relationships/hyperlink" Target="https://www.instagram.com/p/DQ_3qwek07Y/" TargetMode="External"/><Relationship Id="rId442" Type="http://schemas.openxmlformats.org/officeDocument/2006/relationships/hyperlink" Target="https://www.instagram.com/p/DMP7AqsS3in/" TargetMode="External"/><Relationship Id="rId684" Type="http://schemas.openxmlformats.org/officeDocument/2006/relationships/hyperlink" Target="https://www.tiktok.com/@kerrynlee/video/7570396882057448712" TargetMode="External"/><Relationship Id="rId441" Type="http://schemas.openxmlformats.org/officeDocument/2006/relationships/hyperlink" Target="https://www.tiktok.com/@nong_yumi/video/7161714732959796507" TargetMode="External"/><Relationship Id="rId683" Type="http://schemas.openxmlformats.org/officeDocument/2006/relationships/hyperlink" Target="https://www.tiktok.com/@kerrynlee/video/7566623189623639314" TargetMode="External"/><Relationship Id="rId437" Type="http://schemas.openxmlformats.org/officeDocument/2006/relationships/hyperlink" Target="https://www.tiktok.com/@hungryjug/video/7574053704215678226" TargetMode="External"/><Relationship Id="rId679" Type="http://schemas.openxmlformats.org/officeDocument/2006/relationships/hyperlink" Target="https://www.tiktok.com/@vincas_kitchen/video/7552155731416599816" TargetMode="External"/><Relationship Id="rId436" Type="http://schemas.openxmlformats.org/officeDocument/2006/relationships/hyperlink" Target="https://www.instagram.com/p/DQvgcQQE6im/" TargetMode="External"/><Relationship Id="rId678" Type="http://schemas.openxmlformats.org/officeDocument/2006/relationships/hyperlink" Target="https://www.instagram.com/p/DPBwJ-Xk8As/" TargetMode="External"/><Relationship Id="rId435" Type="http://schemas.openxmlformats.org/officeDocument/2006/relationships/hyperlink" Target="https://www.instagram.com/p/DQvU8OcEyze/" TargetMode="External"/><Relationship Id="rId677" Type="http://schemas.openxmlformats.org/officeDocument/2006/relationships/hyperlink" Target="https://www.instagram.com/p/DPyq_2hE_-P/" TargetMode="External"/><Relationship Id="rId434" Type="http://schemas.openxmlformats.org/officeDocument/2006/relationships/hyperlink" Target="https://www.tiktok.com/@scottreview/video/7545012319147904274" TargetMode="External"/><Relationship Id="rId676" Type="http://schemas.openxmlformats.org/officeDocument/2006/relationships/hyperlink" Target="https://www.instagram.com/p/DQZD_xRk3hI/" TargetMode="External"/><Relationship Id="rId439" Type="http://schemas.openxmlformats.org/officeDocument/2006/relationships/hyperlink" Target="https://vt.tiktok.com/ZSBbVAxye/" TargetMode="External"/><Relationship Id="rId438" Type="http://schemas.openxmlformats.org/officeDocument/2006/relationships/hyperlink" Target="https://www.tiktok.com/@hungryhubofficial/video/7529906816264932615" TargetMode="External"/><Relationship Id="rId671" Type="http://schemas.openxmlformats.org/officeDocument/2006/relationships/hyperlink" Target="https://www.tiktok.com/@theacesistersandmummyfay/video/7565818404209315090" TargetMode="External"/><Relationship Id="rId670" Type="http://schemas.openxmlformats.org/officeDocument/2006/relationships/hyperlink" Target="https://www.instagram.com/p/DQBZuTsEiKi/" TargetMode="External"/><Relationship Id="rId433" Type="http://schemas.openxmlformats.org/officeDocument/2006/relationships/hyperlink" Target="https://www.tiktok.com/@everydayeatandtravel/video/7545045331180932370" TargetMode="External"/><Relationship Id="rId675" Type="http://schemas.openxmlformats.org/officeDocument/2006/relationships/hyperlink" Target="https://www.instagram.com/p/DOJGna0E1sl/" TargetMode="External"/><Relationship Id="rId432" Type="http://schemas.openxmlformats.org/officeDocument/2006/relationships/hyperlink" Target="https://www.tiktok.com/@kkreviewaroundtheworld/video/7545143156786859271" TargetMode="External"/><Relationship Id="rId674" Type="http://schemas.openxmlformats.org/officeDocument/2006/relationships/hyperlink" Target="https://www.tiktok.com/@theacesistersandmummyfay/video/7566659676750744840" TargetMode="External"/><Relationship Id="rId431" Type="http://schemas.openxmlformats.org/officeDocument/2006/relationships/hyperlink" Target="https://www.instagram.com/p/DQyGNNFk0wH/" TargetMode="External"/><Relationship Id="rId673" Type="http://schemas.openxmlformats.org/officeDocument/2006/relationships/hyperlink" Target="https://www.instagram.com/p/DQTiZH1Eg2I/" TargetMode="External"/><Relationship Id="rId430" Type="http://schemas.openxmlformats.org/officeDocument/2006/relationships/hyperlink" Target="https://www.tiktok.com/@food.addicts5/video/7573661990552407303" TargetMode="External"/><Relationship Id="rId672" Type="http://schemas.openxmlformats.org/officeDocument/2006/relationships/hyperlink" Target="https://www.instagram.com/p/DQYsbHikl7Q/"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web.hungryhub.com/restaurants/liu-xiang-fong-the-promenade-bangkok" TargetMode="External"/><Relationship Id="rId391" Type="http://schemas.openxmlformats.org/officeDocument/2006/relationships/hyperlink" Target="https://web.hungryhub.com/restaurants/liu-xiang-fong-zpell-future-park-rangsit-bangkok" TargetMode="External"/><Relationship Id="rId390" Type="http://schemas.openxmlformats.org/officeDocument/2006/relationships/hyperlink" Target="https://web.hungryhub.com/restaurants/jinjjayo-bangkok" TargetMode="External"/><Relationship Id="rId1" Type="http://schemas.openxmlformats.org/officeDocument/2006/relationships/hyperlink" Target="https://web.hungryhub.com/restaurants/audrey-cafe-thonglor-soi-11-bangkok" TargetMode="External"/><Relationship Id="rId2" Type="http://schemas.openxmlformats.org/officeDocument/2006/relationships/hyperlink" Target="https://web.hungryhub.com/restaurants/attico-cucina-italiana-radisson-blu-plaza-bangkok" TargetMode="External"/><Relationship Id="rId3" Type="http://schemas.openxmlformats.org/officeDocument/2006/relationships/hyperlink" Target="https://web.hungryhub.com/restaurants/the-living-room-at-sheraton-grande-sukhumvit-a-luxury-collection-hotel-bangkok-thailand" TargetMode="External"/><Relationship Id="rId4" Type="http://schemas.openxmlformats.org/officeDocument/2006/relationships/hyperlink" Target="https://web.hungryhub.com/restaurants/rain-tree-cafe-at-the-athenee-hotel-bangkok" TargetMode="External"/><Relationship Id="rId9" Type="http://schemas.openxmlformats.org/officeDocument/2006/relationships/hyperlink" Target="https://web.hungryhub.com/restaurants/up-above-restaurant-and-bar-rooftop-at-the-okura-prestige-bangkok-thailand" TargetMode="External"/><Relationship Id="rId385" Type="http://schemas.openxmlformats.org/officeDocument/2006/relationships/hyperlink" Target="https://web.hungryhub.com/restaurants/hishou-hotel-nikko-bangkok" TargetMode="External"/><Relationship Id="rId384" Type="http://schemas.openxmlformats.org/officeDocument/2006/relationships/hyperlink" Target="https://web.hungryhub.com/restaurants/akako-omakase-bangkok" TargetMode="External"/><Relationship Id="rId383" Type="http://schemas.openxmlformats.org/officeDocument/2006/relationships/hyperlink" Target="https://web.hungryhub.com/restaurants/koko-japanese-omakase-bangkok" TargetMode="External"/><Relationship Id="rId382" Type="http://schemas.openxmlformats.org/officeDocument/2006/relationships/hyperlink" Target="https://web.hungryhub.com/restaurants/little-dragon-bangkok" TargetMode="External"/><Relationship Id="rId5" Type="http://schemas.openxmlformats.org/officeDocument/2006/relationships/hyperlink" Target="https://web.hungryhub.com/restaurants/vertigo-rooftop-banyan-tree-bangkok" TargetMode="External"/><Relationship Id="rId389" Type="http://schemas.openxmlformats.org/officeDocument/2006/relationships/hyperlink" Target="https://web.hungryhub.com/restaurants/kiew-kai-ka-nak-niwat-bangkok" TargetMode="External"/><Relationship Id="rId6" Type="http://schemas.openxmlformats.org/officeDocument/2006/relationships/hyperlink" Target="https://web.hungryhub.com/restaurants/orchid-cafe-at-sheraton-grande-sukhumvit-a-luxury-collection-hotel-bangkok" TargetMode="External"/><Relationship Id="rId388" Type="http://schemas.openxmlformats.org/officeDocument/2006/relationships/hyperlink" Target="https://web.hungryhub.com/restaurants/beef-express-muangthong-nonthaburi-bangkok" TargetMode="External"/><Relationship Id="rId7" Type="http://schemas.openxmlformats.org/officeDocument/2006/relationships/hyperlink" Target="https://web.hungryhub.com/restaurants/audrey-cafe-emquartier-bangkok" TargetMode="External"/><Relationship Id="rId387" Type="http://schemas.openxmlformats.org/officeDocument/2006/relationships/hyperlink" Target="https://web.hungryhub.com/restaurants/riverside-terrace-at-anantara-riverside-bangkok-thailand" TargetMode="External"/><Relationship Id="rId8" Type="http://schemas.openxmlformats.org/officeDocument/2006/relationships/hyperlink" Target="https://web.hungryhub.com/restaurants/audrey-cafe-central-ladprao-bangkok" TargetMode="External"/><Relationship Id="rId386" Type="http://schemas.openxmlformats.org/officeDocument/2006/relationships/hyperlink" Target="https://web.hungryhub.com/restaurants/kiew-kai-ka-nak-niwat-cafe-zone-bangkok" TargetMode="External"/><Relationship Id="rId381" Type="http://schemas.openxmlformats.org/officeDocument/2006/relationships/hyperlink" Target="https://web.hungryhub.com/restaurants/bangkok-sky-buffet-76-78th-floor-at-baiyoke-sky-hotel" TargetMode="External"/><Relationship Id="rId380" Type="http://schemas.openxmlformats.org/officeDocument/2006/relationships/hyperlink" Target="https://web.hungryhub.com/restaurants/bayan-seaside-terrace-at-baan-bayan-beachfront-hotel-hua-hin" TargetMode="External"/><Relationship Id="rId379" Type="http://schemas.openxmlformats.org/officeDocument/2006/relationships/hyperlink" Target="https://web.hungryhub.com/restaurants/chef-sri-kitchen-phetchabun" TargetMode="External"/><Relationship Id="rId374" Type="http://schemas.openxmlformats.org/officeDocument/2006/relationships/hyperlink" Target="https://web.hungryhub.com/restaurants/bake-the-story-phuket" TargetMode="External"/><Relationship Id="rId373" Type="http://schemas.openxmlformats.org/officeDocument/2006/relationships/hyperlink" Target="https://web.hungryhub.com/restaurants/crystal-grill-82nd-floor-at-baiyoke-sky-hotel-bangkok" TargetMode="External"/><Relationship Id="rId372" Type="http://schemas.openxmlformats.org/officeDocument/2006/relationships/hyperlink" Target="https://web.hungryhub.com/restaurants/bangkok-78-at-sindhorn-midtown-hotel-bangkok" TargetMode="External"/><Relationship Id="rId371" Type="http://schemas.openxmlformats.org/officeDocument/2006/relationships/hyperlink" Target="https://web.hungryhub.com/restaurants/rak-to-eat-phuket" TargetMode="External"/><Relationship Id="rId378" Type="http://schemas.openxmlformats.org/officeDocument/2006/relationships/hyperlink" Target="https://web.hungryhub.com/restaurants/chada-chef-s-table-samui-koh-samui" TargetMode="External"/><Relationship Id="rId377" Type="http://schemas.openxmlformats.org/officeDocument/2006/relationships/hyperlink" Target="https://web.hungryhub.com/restaurants/ago-cafe-ago-hotel-chinatown-bangkok" TargetMode="External"/><Relationship Id="rId376" Type="http://schemas.openxmlformats.org/officeDocument/2006/relationships/hyperlink" Target="https://web.hungryhub.com/restaurants/cocobee-chimaek-lasalle-bangkok" TargetMode="External"/><Relationship Id="rId375" Type="http://schemas.openxmlformats.org/officeDocument/2006/relationships/hyperlink" Target="https://web.hungryhub.com/restaurants/the-oasis-at-hotel-nikko-bangkok" TargetMode="External"/><Relationship Id="rId396" Type="http://schemas.openxmlformats.org/officeDocument/2006/relationships/hyperlink" Target="https://web.hungryhub.com/restaurants/chow-barn-restaurant-the-peri-hotel-khao-yai" TargetMode="External"/><Relationship Id="rId395" Type="http://schemas.openxmlformats.org/officeDocument/2006/relationships/hyperlink" Target="https://web.hungryhub.com/restaurants/ginprik-bangkok" TargetMode="External"/><Relationship Id="rId394" Type="http://schemas.openxmlformats.org/officeDocument/2006/relationships/hyperlink" Target="https://web.hungryhub.com/restaurants/vinifera-wine-bar-restaurant-bangkok" TargetMode="External"/><Relationship Id="rId393" Type="http://schemas.openxmlformats.org/officeDocument/2006/relationships/hyperlink" Target="https://web.hungryhub.com/restaurants/the-beach-phuket" TargetMode="External"/><Relationship Id="rId399" Type="http://schemas.openxmlformats.org/officeDocument/2006/relationships/hyperlink" Target="https://web.hungryhub.com/restaurants/ormthong-silom-bangkok" TargetMode="External"/><Relationship Id="rId398" Type="http://schemas.openxmlformats.org/officeDocument/2006/relationships/hyperlink" Target="https://web.hungryhub.com/restaurants/arno-s-silom-serene-hotel-bangkok" TargetMode="External"/><Relationship Id="rId397" Type="http://schemas.openxmlformats.org/officeDocument/2006/relationships/hyperlink" Target="https://web.hungryhub.com/restaurants/chef-thanom-seacon-square-srinagarindra-bangkok" TargetMode="External"/><Relationship Id="rId1730" Type="http://schemas.openxmlformats.org/officeDocument/2006/relationships/hyperlink" Target="https://web.hungryhub.com/restaurants/gui-ratchayo-bangkok" TargetMode="External"/><Relationship Id="rId1731" Type="http://schemas.openxmlformats.org/officeDocument/2006/relationships/hyperlink" Target="https://web.hungryhub.com/restaurants/gui-phan-khwai-bangkok" TargetMode="External"/><Relationship Id="rId1732" Type="http://schemas.openxmlformats.org/officeDocument/2006/relationships/hyperlink" Target="https://web.hungryhub.com/restaurants/apsara-cruise-by-banyan-tree-bangkok" TargetMode="External"/><Relationship Id="rId1733" Type="http://schemas.openxmlformats.org/officeDocument/2006/relationships/hyperlink" Target="https://web.hungryhub.com/restaurants/something-journey-chiang-rai" TargetMode="External"/><Relationship Id="rId1734" Type="http://schemas.openxmlformats.org/officeDocument/2006/relationships/hyperlink" Target="https://web.hungryhub.com/restaurants/tribe-table-at-tribe-bangkok-hotel" TargetMode="External"/><Relationship Id="rId1735" Type="http://schemas.openxmlformats.org/officeDocument/2006/relationships/hyperlink" Target="https://web.hungryhub.com/restaurants/hanji-taiwanese-hot-pot-thonglor-bangkok" TargetMode="External"/><Relationship Id="rId1736" Type="http://schemas.openxmlformats.org/officeDocument/2006/relationships/hyperlink" Target="https://web.hungryhub.com/restaurants/hanji-taiwanese-hot-pot-sala-daeng-bangkok" TargetMode="External"/><Relationship Id="rId1737" Type="http://schemas.openxmlformats.org/officeDocument/2006/relationships/hyperlink" Target="https://web.hungryhub.com/restaurants/jiateajiabueng-chai-nat" TargetMode="External"/><Relationship Id="rId1738" Type="http://schemas.openxmlformats.org/officeDocument/2006/relationships/hyperlink" Target="https://web.hungryhub.com/restaurants/rosprod-ptt-station-flagship-vibhavadi-rangsit-62-bangkok" TargetMode="External"/><Relationship Id="rId1739" Type="http://schemas.openxmlformats.org/officeDocument/2006/relationships/hyperlink" Target="https://web.hungryhub.com/restaurants/taco-hachi-at-tribe-bangkok-hotel" TargetMode="External"/><Relationship Id="rId1720" Type="http://schemas.openxmlformats.org/officeDocument/2006/relationships/hyperlink" Target="https://web.hungryhub.com/restaurants/thachang-at-telok-ayer-singapore" TargetMode="External"/><Relationship Id="rId1721" Type="http://schemas.openxmlformats.org/officeDocument/2006/relationships/hyperlink" Target="https://web.hungryhub.com/restaurants/thachang-at-bugis-junction-singapore" TargetMode="External"/><Relationship Id="rId1722" Type="http://schemas.openxmlformats.org/officeDocument/2006/relationships/hyperlink" Target="https://web.hungryhub.com/restaurants/putahracsa-staycation-hua-hin-thailand" TargetMode="External"/><Relationship Id="rId1723" Type="http://schemas.openxmlformats.org/officeDocument/2006/relationships/hyperlink" Target="https://web.hungryhub.com/restaurants/ballad-riverside-rooftop-bar-restaurant-bangkok" TargetMode="External"/><Relationship Id="rId1724" Type="http://schemas.openxmlformats.org/officeDocument/2006/relationships/hyperlink" Target="https://web.hungryhub.com/restaurants/gogida-bangkok" TargetMode="External"/><Relationship Id="rId1725" Type="http://schemas.openxmlformats.org/officeDocument/2006/relationships/hyperlink" Target="https://web.hungryhub.com/restaurants/kai-maeng-da-ta-lay-phao-bangkok" TargetMode="External"/><Relationship Id="rId1726" Type="http://schemas.openxmlformats.org/officeDocument/2006/relationships/hyperlink" Target="https://web.hungryhub.com/restaurants/ob-oon-deli-boulangerie-patisserie-hua-hin" TargetMode="External"/><Relationship Id="rId1727" Type="http://schemas.openxmlformats.org/officeDocument/2006/relationships/hyperlink" Target="https://web.hungryhub.com/restaurants/sho-japanese-dining-bangkok" TargetMode="External"/><Relationship Id="rId1728" Type="http://schemas.openxmlformats.org/officeDocument/2006/relationships/hyperlink" Target="https://web.hungryhub.com/restaurants/dose-factory-udon-thani" TargetMode="External"/><Relationship Id="rId1729" Type="http://schemas.openxmlformats.org/officeDocument/2006/relationships/hyperlink" Target="https://web.hungryhub.com/restaurants/oscar-s-at-conrad-singapore-marina-bay" TargetMode="External"/><Relationship Id="rId1752" Type="http://schemas.openxmlformats.org/officeDocument/2006/relationships/hyperlink" Target="https://web.hungryhub.com/restaurants/taksim-restaurant-singapore" TargetMode="External"/><Relationship Id="rId1753" Type="http://schemas.openxmlformats.org/officeDocument/2006/relationships/hyperlink" Target="https://web.hungryhub.com/restaurants/mulligans-irish-bar-bangkok" TargetMode="External"/><Relationship Id="rId1754" Type="http://schemas.openxmlformats.org/officeDocument/2006/relationships/hyperlink" Target="https://web.hungryhub.com/restaurants/bone-apple-tea-bistro-singapore" TargetMode="External"/><Relationship Id="rId1755" Type="http://schemas.openxmlformats.org/officeDocument/2006/relationships/hyperlink" Target="https://web.hungryhub.com/restaurants/2-beo-vietnamese-restaurant-singapore" TargetMode="External"/><Relationship Id="rId1756" Type="http://schemas.openxmlformats.org/officeDocument/2006/relationships/hyperlink" Target="https://web.hungryhub.com/restaurants/akasa-authentic-north-indian-restaurant-singapore" TargetMode="External"/><Relationship Id="rId1757" Type="http://schemas.openxmlformats.org/officeDocument/2006/relationships/hyperlink" Target="https://web.hungryhub.com/restaurants/fighto-izakaya-bangkok" TargetMode="External"/><Relationship Id="rId1758" Type="http://schemas.openxmlformats.org/officeDocument/2006/relationships/hyperlink" Target="https://web.hungryhub.com/restaurants/krua-phra-khanong-bangkok" TargetMode="External"/><Relationship Id="rId1759" Type="http://schemas.openxmlformats.org/officeDocument/2006/relationships/hyperlink" Target="https://web.hungryhub.com/restaurants/na-nang-restaurant-samut-prakan" TargetMode="External"/><Relationship Id="rId808" Type="http://schemas.openxmlformats.org/officeDocument/2006/relationships/hyperlink" Target="https://web.hungryhub.com/restaurants/camin-cuisine-cafe-seacon-square-srinagarindra-bangkok" TargetMode="External"/><Relationship Id="rId807" Type="http://schemas.openxmlformats.org/officeDocument/2006/relationships/hyperlink" Target="https://web.hungryhub.com/restaurants/camin-cuisine-cafe-central-rama-9-bangkok" TargetMode="External"/><Relationship Id="rId806" Type="http://schemas.openxmlformats.org/officeDocument/2006/relationships/hyperlink" Target="https://web.hungryhub.com/restaurants/camin-cuisine-cafe-centralworld-bangkok" TargetMode="External"/><Relationship Id="rId805" Type="http://schemas.openxmlformats.org/officeDocument/2006/relationships/hyperlink" Target="https://web.hungryhub.com/restaurants/melody-bangkok" TargetMode="External"/><Relationship Id="rId809" Type="http://schemas.openxmlformats.org/officeDocument/2006/relationships/hyperlink" Target="https://web.hungryhub.com/restaurants/vivin-asok-bangkok" TargetMode="External"/><Relationship Id="rId800" Type="http://schemas.openxmlformats.org/officeDocument/2006/relationships/hyperlink" Target="https://web.hungryhub.com/restaurants/chibing-chicken-and-bingsu-terminal-21-nakhon-ratchasima-korat" TargetMode="External"/><Relationship Id="rId804" Type="http://schemas.openxmlformats.org/officeDocument/2006/relationships/hyperlink" Target="https://web.hungryhub.com/restaurants/aneki-x-paper-meal-bangkok" TargetMode="External"/><Relationship Id="rId803" Type="http://schemas.openxmlformats.org/officeDocument/2006/relationships/hyperlink" Target="https://web.hungryhub.com/restaurants/tillie-bar-bangkok" TargetMode="External"/><Relationship Id="rId802" Type="http://schemas.openxmlformats.org/officeDocument/2006/relationships/hyperlink" Target="https://web.hungryhub.com/restaurants/lamaya-khao-yai" TargetMode="External"/><Relationship Id="rId801" Type="http://schemas.openxmlformats.org/officeDocument/2006/relationships/hyperlink" Target="https://web.hungryhub.com/restaurants/the-o-s-s-by-jim-thompson-bangkok" TargetMode="External"/><Relationship Id="rId1750" Type="http://schemas.openxmlformats.org/officeDocument/2006/relationships/hyperlink" Target="https://web.hungryhub.com/restaurants/o-leary-s-irish-pub-bangkok" TargetMode="External"/><Relationship Id="rId1751" Type="http://schemas.openxmlformats.org/officeDocument/2006/relationships/hyperlink" Target="https://web.hungryhub.com/restaurants/mama-diam-singapore" TargetMode="External"/><Relationship Id="rId1741" Type="http://schemas.openxmlformats.org/officeDocument/2006/relationships/hyperlink" Target="https://web.hungryhub.com/restaurants/abba-cafe-too-fast-infinity-samyan-bangkok" TargetMode="External"/><Relationship Id="rId1742" Type="http://schemas.openxmlformats.org/officeDocument/2006/relationships/hyperlink" Target="https://web.hungryhub.com/restaurants/shelly-house-bangkok" TargetMode="External"/><Relationship Id="rId1743" Type="http://schemas.openxmlformats.org/officeDocument/2006/relationships/hyperlink" Target="https://web.hungryhub.com/restaurants/nj-shabu-shabu-pattaya" TargetMode="External"/><Relationship Id="rId1744" Type="http://schemas.openxmlformats.org/officeDocument/2006/relationships/hyperlink" Target="https://web.hungryhub.com/restaurants/the-park-restaurant-cafe-si-racha-chonburi-pattaya" TargetMode="External"/><Relationship Id="rId1745" Type="http://schemas.openxmlformats.org/officeDocument/2006/relationships/hyperlink" Target="https://web.hungryhub.com/restaurants/khun-noo-shabu-mookata-nonthaburi" TargetMode="External"/><Relationship Id="rId1746" Type="http://schemas.openxmlformats.org/officeDocument/2006/relationships/hyperlink" Target="https://web.hungryhub.com/restaurants/svalbard-bkk-bangkok" TargetMode="External"/><Relationship Id="rId1747" Type="http://schemas.openxmlformats.org/officeDocument/2006/relationships/hyperlink" Target="https://web.hungryhub.com/restaurants/ginggai-ramkhamhaeng-49-bangkok" TargetMode="External"/><Relationship Id="rId1748" Type="http://schemas.openxmlformats.org/officeDocument/2006/relationships/hyperlink" Target="https://web.hungryhub.com/restaurants/louie-s-on-fifteen-bamboo-bourbon-bangkok" TargetMode="External"/><Relationship Id="rId1749" Type="http://schemas.openxmlformats.org/officeDocument/2006/relationships/hyperlink" Target="https://web.hungryhub.com/restaurants/all-day-fine-bangkok" TargetMode="External"/><Relationship Id="rId1740" Type="http://schemas.openxmlformats.org/officeDocument/2006/relationships/hyperlink" Target="https://web.hungryhub.com/restaurants/hunger-bear-nakhon-sawan-bangkok" TargetMode="External"/><Relationship Id="rId1710" Type="http://schemas.openxmlformats.org/officeDocument/2006/relationships/hyperlink" Target="https://web.hungryhub.com/restaurants/pengyou-cuisine-specialty-bar-rama-9-bangkok" TargetMode="External"/><Relationship Id="rId1711" Type="http://schemas.openxmlformats.org/officeDocument/2006/relationships/hyperlink" Target="https://web.hungryhub.com/restaurants/veganerie-nana-bangkok" TargetMode="External"/><Relationship Id="rId1712" Type="http://schemas.openxmlformats.org/officeDocument/2006/relationships/hyperlink" Target="https://web.hungryhub.com/restaurants/glare-eatery-bar-bangkok" TargetMode="External"/><Relationship Id="rId1713" Type="http://schemas.openxmlformats.org/officeDocument/2006/relationships/hyperlink" Target="https://web.hungryhub.com/restaurants/est-33-at-crystal-design-center-cdc-bangkok" TargetMode="External"/><Relationship Id="rId1714" Type="http://schemas.openxmlformats.org/officeDocument/2006/relationships/hyperlink" Target="https://web.hungryhub.com/restaurants/est-33-at-the-nine-center-rama-9-bangkok" TargetMode="External"/><Relationship Id="rId1715" Type="http://schemas.openxmlformats.org/officeDocument/2006/relationships/hyperlink" Target="https://web.hungryhub.com/restaurants/pink-typhoon-creative-pasta-steak-ari-bangkok" TargetMode="External"/><Relationship Id="rId1716" Type="http://schemas.openxmlformats.org/officeDocument/2006/relationships/hyperlink" Target="https://web.hungryhub.com/restaurants/thong-shabu-yakiniku-hide-thonglor-soi-9-bangkok" TargetMode="External"/><Relationship Id="rId1717" Type="http://schemas.openxmlformats.org/officeDocument/2006/relationships/hyperlink" Target="https://web.hungryhub.com/restaurants/yuki-wagyu-shabu-izakaya-bangkok" TargetMode="External"/><Relationship Id="rId1718" Type="http://schemas.openxmlformats.org/officeDocument/2006/relationships/hyperlink" Target="https://web.hungryhub.com/restaurants/sandee-homey-thai-restaurant-pattaya" TargetMode="External"/><Relationship Id="rId1719" Type="http://schemas.openxmlformats.org/officeDocument/2006/relationships/hyperlink" Target="https://web.hungryhub.com/restaurants/ginpao-phochana-bangkok" TargetMode="External"/><Relationship Id="rId1700" Type="http://schemas.openxmlformats.org/officeDocument/2006/relationships/hyperlink" Target="https://web.hungryhub.com/restaurants/butcher-s-block-at-raffles-hotel-singapore" TargetMode="External"/><Relationship Id="rId1701" Type="http://schemas.openxmlformats.org/officeDocument/2006/relationships/hyperlink" Target="https://web.hungryhub.com/restaurants/veganerie-silom-bangkok" TargetMode="External"/><Relationship Id="rId1702" Type="http://schemas.openxmlformats.org/officeDocument/2006/relationships/hyperlink" Target="https://web.hungryhub.com/restaurants/veganerie-lasalle-bangkok" TargetMode="External"/><Relationship Id="rId1703" Type="http://schemas.openxmlformats.org/officeDocument/2006/relationships/hyperlink" Target="https://web.hungryhub.com/restaurants/raffles-courtyard-at-raffles-hotel-singapore" TargetMode="External"/><Relationship Id="rId1704" Type="http://schemas.openxmlformats.org/officeDocument/2006/relationships/hyperlink" Target="https://web.hungryhub.com/restaurants/the-grand-lobby-at-raffles-hotel-singapore" TargetMode="External"/><Relationship Id="rId1705" Type="http://schemas.openxmlformats.org/officeDocument/2006/relationships/hyperlink" Target="https://web.hungryhub.com/restaurants/laidekuai-bangkok" TargetMode="External"/><Relationship Id="rId1706" Type="http://schemas.openxmlformats.org/officeDocument/2006/relationships/hyperlink" Target="https://web.hungryhub.com/restaurants/tham-me-bantadthong-bangkok" TargetMode="External"/><Relationship Id="rId1707" Type="http://schemas.openxmlformats.org/officeDocument/2006/relationships/hyperlink" Target="https://web.hungryhub.com/restaurants/casa-lapin-ratchathewi-bangkok" TargetMode="External"/><Relationship Id="rId1708" Type="http://schemas.openxmlformats.org/officeDocument/2006/relationships/hyperlink" Target="https://web.hungryhub.com/restaurants/tham-me-sammakorn-bangkok" TargetMode="External"/><Relationship Id="rId1709" Type="http://schemas.openxmlformats.org/officeDocument/2006/relationships/hyperlink" Target="https://web.hungryhub.com/restaurants/pengyou-cuisine-specialty-bar-ekkamai-bangkok" TargetMode="External"/><Relationship Id="rId40" Type="http://schemas.openxmlformats.org/officeDocument/2006/relationships/hyperlink" Target="https://web.hungryhub.com/restaurants/tora-yakiniku-x-cafe-the-city-connect-bangkok" TargetMode="External"/><Relationship Id="rId1334" Type="http://schemas.openxmlformats.org/officeDocument/2006/relationships/hyperlink" Target="https://web.hungryhub.com/restaurants/28ventotto-bangkok" TargetMode="External"/><Relationship Id="rId1335" Type="http://schemas.openxmlformats.org/officeDocument/2006/relationships/hyperlink" Target="https://web.hungryhub.com/restaurants/mahasawat-cafe-restaurant-bangkok" TargetMode="External"/><Relationship Id="rId42" Type="http://schemas.openxmlformats.org/officeDocument/2006/relationships/hyperlink" Target="https://web.hungryhub.com/restaurants/crave-aloft-bangkok-sukhumvit-11" TargetMode="External"/><Relationship Id="rId1336" Type="http://schemas.openxmlformats.org/officeDocument/2006/relationships/hyperlink" Target="https://web.hungryhub.com/restaurants/tomo-izakaya-bangkok" TargetMode="External"/><Relationship Id="rId41" Type="http://schemas.openxmlformats.org/officeDocument/2006/relationships/hyperlink" Target="https://web.hungryhub.com/restaurants/the-mulberry-chinese-cuisine-the-berkeley-hotel-bangkok" TargetMode="External"/><Relationship Id="rId1337" Type="http://schemas.openxmlformats.org/officeDocument/2006/relationships/hyperlink" Target="https://web.hungryhub.com/restaurants/beastie-bangkok" TargetMode="External"/><Relationship Id="rId44" Type="http://schemas.openxmlformats.org/officeDocument/2006/relationships/hyperlink" Target="https://web.hungryhub.com/restaurants/krua-nai-noi-seafood-bangkok" TargetMode="External"/><Relationship Id="rId1338" Type="http://schemas.openxmlformats.org/officeDocument/2006/relationships/hyperlink" Target="https://web.hungryhub.com/restaurants/thong-nua-kao-premium-thai-bbq-banthat-thong-bangkok" TargetMode="External"/><Relationship Id="rId43" Type="http://schemas.openxmlformats.org/officeDocument/2006/relationships/hyperlink" Target="https://web.hungryhub.com/restaurants/amaya-food-gallery-amari-bangkok" TargetMode="External"/><Relationship Id="rId1339" Type="http://schemas.openxmlformats.org/officeDocument/2006/relationships/hyperlink" Target="https://web.hungryhub.com/restaurants/thong-nua-kao-premium-thai-bbq-crystal-design-center-bangkok" TargetMode="External"/><Relationship Id="rId46" Type="http://schemas.openxmlformats.org/officeDocument/2006/relationships/hyperlink" Target="https://web.hungryhub.com/restaurants/china-palace-at-prince-palace-hotel-bangkok" TargetMode="External"/><Relationship Id="rId45" Type="http://schemas.openxmlformats.org/officeDocument/2006/relationships/hyperlink" Target="https://web.hungryhub.com/restaurants/prince-cafe-at-prince-palace-hotel-bangkok" TargetMode="External"/><Relationship Id="rId745" Type="http://schemas.openxmlformats.org/officeDocument/2006/relationships/hyperlink" Target="https://web.hungryhub.com/restaurants/the-melting-clock-bangkok" TargetMode="External"/><Relationship Id="rId744" Type="http://schemas.openxmlformats.org/officeDocument/2006/relationships/hyperlink" Target="https://web.hungryhub.com/restaurants/eagle-sisaket" TargetMode="External"/><Relationship Id="rId743" Type="http://schemas.openxmlformats.org/officeDocument/2006/relationships/hyperlink" Target="https://web.hungryhub.com/restaurants/cqk-mala-hotpot-thiam-ruam-mit-huai-khwang-bangkok" TargetMode="External"/><Relationship Id="rId742" Type="http://schemas.openxmlformats.org/officeDocument/2006/relationships/hyperlink" Target="https://web.hungryhub.com/restaurants/cqk-mala-hotpot-the-crystal-ekkamai-ram-inthra-bangkok" TargetMode="External"/><Relationship Id="rId749" Type="http://schemas.openxmlformats.org/officeDocument/2006/relationships/hyperlink" Target="https://web.hungryhub.com/restaurants/springfield-at-sea-resort-spa-staycation-hua-hin" TargetMode="External"/><Relationship Id="rId748" Type="http://schemas.openxmlformats.org/officeDocument/2006/relationships/hyperlink" Target="https://web.hungryhub.com/restaurants/aqua-bar-grill-springfield-at-sea-resort-spa-hua-hin" TargetMode="External"/><Relationship Id="rId747" Type="http://schemas.openxmlformats.org/officeDocument/2006/relationships/hyperlink" Target="https://web.hungryhub.com/restaurants/mimi-s-rooftop-at-dusitd2-samyan-bangkok" TargetMode="External"/><Relationship Id="rId746" Type="http://schemas.openxmlformats.org/officeDocument/2006/relationships/hyperlink" Target="https://web.hungryhub.com/restaurants/beach-kitchen-by-avalon-beach-resort-pattaya-pattaya" TargetMode="External"/><Relationship Id="rId48" Type="http://schemas.openxmlformats.org/officeDocument/2006/relationships/hyperlink" Target="https://web.hungryhub.com/restaurants/neta-grill-central-rama-2-bangkok-thailand" TargetMode="External"/><Relationship Id="rId47" Type="http://schemas.openxmlformats.org/officeDocument/2006/relationships/hyperlink" Target="https://web.hungryhub.com/restaurants/cafe-claire-by-oriental-residence-bangkok-thailand" TargetMode="External"/><Relationship Id="rId49" Type="http://schemas.openxmlformats.org/officeDocument/2006/relationships/hyperlink" Target="https://web.hungryhub.com/restaurants/greenhouse-restaurant-avani-sukhumvit-bangkok" TargetMode="External"/><Relationship Id="rId741" Type="http://schemas.openxmlformats.org/officeDocument/2006/relationships/hyperlink" Target="https://web.hungryhub.com/restaurants/cqk-mala-hotpot-seacon-square-srinagarindra-bangkok" TargetMode="External"/><Relationship Id="rId1330" Type="http://schemas.openxmlformats.org/officeDocument/2006/relationships/hyperlink" Target="https://web.hungryhub.com/restaurants/swd-bangkok-at-public-house-sukhumvit-31-hotel" TargetMode="External"/><Relationship Id="rId740" Type="http://schemas.openxmlformats.org/officeDocument/2006/relationships/hyperlink" Target="https://web.hungryhub.com/restaurants/cqk-mala-hotpot-samyan-banthatthong-bangkok" TargetMode="External"/><Relationship Id="rId1331" Type="http://schemas.openxmlformats.org/officeDocument/2006/relationships/hyperlink" Target="https://web.hungryhub.com/restaurants/friend-station-kanchanaphisek-39-bangkok" TargetMode="External"/><Relationship Id="rId1332" Type="http://schemas.openxmlformats.org/officeDocument/2006/relationships/hyperlink" Target="https://web.hungryhub.com/restaurants/friend-station-on-nut-44-46-bangkok" TargetMode="External"/><Relationship Id="rId1333" Type="http://schemas.openxmlformats.org/officeDocument/2006/relationships/hyperlink" Target="https://web.hungryhub.com/restaurants/open-bar-l-public-house-sukhumvit-31-hotel-bangkok" TargetMode="External"/><Relationship Id="rId1323" Type="http://schemas.openxmlformats.org/officeDocument/2006/relationships/hyperlink" Target="https://web.hungryhub.com/restaurants/super-thai-by-soi-aroy-upper-aljunied-rd-singapore" TargetMode="External"/><Relationship Id="rId1324" Type="http://schemas.openxmlformats.org/officeDocument/2006/relationships/hyperlink" Target="https://web.hungryhub.com/restaurants/wakanui-grill-dining-singapore" TargetMode="External"/><Relationship Id="rId31" Type="http://schemas.openxmlformats.org/officeDocument/2006/relationships/hyperlink" Target="https://web.hungryhub.com/restaurants/paul-bakery-centralworld-bangkok" TargetMode="External"/><Relationship Id="rId1325" Type="http://schemas.openxmlformats.org/officeDocument/2006/relationships/hyperlink" Target="https://web.hungryhub.com/restaurants/open-bar-at-doubletree-by-hilton-bangkok-ploenchit" TargetMode="External"/><Relationship Id="rId30" Type="http://schemas.openxmlformats.org/officeDocument/2006/relationships/hyperlink" Target="https://web.hungryhub.com/restaurants/seafresh-riverside-buffet-bangkok-thailand" TargetMode="External"/><Relationship Id="rId1326" Type="http://schemas.openxmlformats.org/officeDocument/2006/relationships/hyperlink" Target="https://web.hungryhub.com/restaurants/sook-zaap-56-the-platinum-fashion-mall-bangkok" TargetMode="External"/><Relationship Id="rId33" Type="http://schemas.openxmlformats.org/officeDocument/2006/relationships/hyperlink" Target="https://web.hungryhub.com/restaurants/bistro-m-at-marriott-executive-apartments-sukhumvit-park-bangkok" TargetMode="External"/><Relationship Id="rId1327" Type="http://schemas.openxmlformats.org/officeDocument/2006/relationships/hyperlink" Target="https://web.hungryhub.com/restaurants/sook-zaap-56-asiatique-bangkok" TargetMode="External"/><Relationship Id="rId32" Type="http://schemas.openxmlformats.org/officeDocument/2006/relationships/hyperlink" Target="https://web.hungryhub.com/restaurants/paul-bakery-mega-bangna-bangkok" TargetMode="External"/><Relationship Id="rId1328" Type="http://schemas.openxmlformats.org/officeDocument/2006/relationships/hyperlink" Target="https://web.hungryhub.com/restaurants/together-co-at-hilton-garden-inn-bangkok-riverside" TargetMode="External"/><Relationship Id="rId35" Type="http://schemas.openxmlformats.org/officeDocument/2006/relationships/hyperlink" Target="https://web.hungryhub.com/restaurants/brasserie-9-bangkok" TargetMode="External"/><Relationship Id="rId1329" Type="http://schemas.openxmlformats.org/officeDocument/2006/relationships/hyperlink" Target="https://web.hungryhub.com/restaurants/6ixcret-meet-asiatique-bangkok" TargetMode="External"/><Relationship Id="rId34" Type="http://schemas.openxmlformats.org/officeDocument/2006/relationships/hyperlink" Target="https://web.hungryhub.com/restaurants/romsai-banyan-tree-hotel-bangkok" TargetMode="External"/><Relationship Id="rId739" Type="http://schemas.openxmlformats.org/officeDocument/2006/relationships/hyperlink" Target="https://web.hungryhub.com/restaurants/loong-mala-bangkok" TargetMode="External"/><Relationship Id="rId734" Type="http://schemas.openxmlformats.org/officeDocument/2006/relationships/hyperlink" Target="https://web.hungryhub.com/restaurants/lyon-french-cuisine-bangkok" TargetMode="External"/><Relationship Id="rId733" Type="http://schemas.openxmlformats.org/officeDocument/2006/relationships/hyperlink" Target="https://web.hungryhub.com/restaurants/the-pasta-apartment-silom-bangkok" TargetMode="External"/><Relationship Id="rId732" Type="http://schemas.openxmlformats.org/officeDocument/2006/relationships/hyperlink" Target="https://web.hungryhub.com/restaurants/the-sanctuary-resort-pattaya-bw-signature-collection-staycation-pattaya" TargetMode="External"/><Relationship Id="rId731" Type="http://schemas.openxmlformats.org/officeDocument/2006/relationships/hyperlink" Target="https://web.hungryhub.com/restaurants/mimosa-mediterranean-restaurant-bangkok" TargetMode="External"/><Relationship Id="rId738" Type="http://schemas.openxmlformats.org/officeDocument/2006/relationships/hyperlink" Target="https://web.hungryhub.com/restaurants/bodegas-wine-bangkok" TargetMode="External"/><Relationship Id="rId737" Type="http://schemas.openxmlformats.org/officeDocument/2006/relationships/hyperlink" Target="https://web.hungryhub.com/restaurants/sushi-seki-the-mall-bangkapi-bangkok" TargetMode="External"/><Relationship Id="rId736" Type="http://schemas.openxmlformats.org/officeDocument/2006/relationships/hyperlink" Target="https://web.hungryhub.com/restaurants/coco-lima-bkk-bangkok" TargetMode="External"/><Relationship Id="rId735" Type="http://schemas.openxmlformats.org/officeDocument/2006/relationships/hyperlink" Target="https://web.hungryhub.com/restaurants/botanic-backyard-bar-restaurant-bangkok" TargetMode="External"/><Relationship Id="rId37" Type="http://schemas.openxmlformats.org/officeDocument/2006/relationships/hyperlink" Target="https://web.hungryhub.com/restaurants/kisso-at-the-westin-grande-sukhumvit-bangkok-thailand" TargetMode="External"/><Relationship Id="rId36" Type="http://schemas.openxmlformats.org/officeDocument/2006/relationships/hyperlink" Target="https://web.hungryhub.com/restaurants/the-berkeley-dining-room-bangkok-thailand-902" TargetMode="External"/><Relationship Id="rId39" Type="http://schemas.openxmlformats.org/officeDocument/2006/relationships/hyperlink" Target="https://web.hungryhub.com/restaurants/boon-tong-kee-the-up-rama-3-bangkok" TargetMode="External"/><Relationship Id="rId38" Type="http://schemas.openxmlformats.org/officeDocument/2006/relationships/hyperlink" Target="https://web.hungryhub.com/restaurants/neta-grill-seacon-square-srinagarindra-bangkok" TargetMode="External"/><Relationship Id="rId730" Type="http://schemas.openxmlformats.org/officeDocument/2006/relationships/hyperlink" Target="https://web.hungryhub.com/restaurants/aquario-rooftop-pool-bar-restaurant-the-sanctuary-resort-pattaya" TargetMode="External"/><Relationship Id="rId1320" Type="http://schemas.openxmlformats.org/officeDocument/2006/relationships/hyperlink" Target="https://web.hungryhub.com/restaurants/oppa-tteok-bangkok" TargetMode="External"/><Relationship Id="rId1321" Type="http://schemas.openxmlformats.org/officeDocument/2006/relationships/hyperlink" Target="https://web.hungryhub.com/restaurants/machew-s-roast-bangkok" TargetMode="External"/><Relationship Id="rId1322" Type="http://schemas.openxmlformats.org/officeDocument/2006/relationships/hyperlink" Target="https://web.hungryhub.com/restaurants/nama-japanese-and-seafood-buffet-hungry-hub-bangkok" TargetMode="External"/><Relationship Id="rId1356" Type="http://schemas.openxmlformats.org/officeDocument/2006/relationships/hyperlink" Target="https://web.hungryhub.com/restaurants/patiala-peg-bar-grill-bangkok" TargetMode="External"/><Relationship Id="rId1357" Type="http://schemas.openxmlformats.org/officeDocument/2006/relationships/hyperlink" Target="https://web.hungryhub.com/restaurants/coding-steak-restaurant-bangkok" TargetMode="External"/><Relationship Id="rId20" Type="http://schemas.openxmlformats.org/officeDocument/2006/relationships/hyperlink" Target="https://web.hungryhub.com/restaurants/hongmin-the-paseo-kanchanaphisek-bangkok-thailand" TargetMode="External"/><Relationship Id="rId1358" Type="http://schemas.openxmlformats.org/officeDocument/2006/relationships/hyperlink" Target="https://web.hungryhub.com/restaurants/jakkrawad-chill-restrobar-bangkok" TargetMode="External"/><Relationship Id="rId1359" Type="http://schemas.openxmlformats.org/officeDocument/2006/relationships/hyperlink" Target="https://web.hungryhub.com/restaurants/erzab-chaewhon-ladprao-bangkok" TargetMode="External"/><Relationship Id="rId22" Type="http://schemas.openxmlformats.org/officeDocument/2006/relationships/hyperlink" Target="https://web.hungryhub.com/restaurants/cantina-wine-bar-italian-kitchen-bangkok" TargetMode="External"/><Relationship Id="rId21" Type="http://schemas.openxmlformats.org/officeDocument/2006/relationships/hyperlink" Target="https://web.hungryhub.com/restaurants/boon-tong-kee-sukhumvit-49-bangkok" TargetMode="External"/><Relationship Id="rId24" Type="http://schemas.openxmlformats.org/officeDocument/2006/relationships/hyperlink" Target="https://web.hungryhub.com/restaurants/think-cafe-the-bloc-bangkok" TargetMode="External"/><Relationship Id="rId23" Type="http://schemas.openxmlformats.org/officeDocument/2006/relationships/hyperlink" Target="https://web.hungryhub.com/restaurants/miche-boulangerie-and-coffee-bar-bangkok" TargetMode="External"/><Relationship Id="rId767" Type="http://schemas.openxmlformats.org/officeDocument/2006/relationships/hyperlink" Target="https://web.hungryhub.com/restaurants/kouen-premium-buffet-index-ladkrabang-bangkok" TargetMode="External"/><Relationship Id="rId766" Type="http://schemas.openxmlformats.org/officeDocument/2006/relationships/hyperlink" Target="https://web.hungryhub.com/restaurants/kouen-premium-buffet-lotus-north-ratchapruek-bangkok" TargetMode="External"/><Relationship Id="rId765" Type="http://schemas.openxmlformats.org/officeDocument/2006/relationships/hyperlink" Target="https://web.hungryhub.com/restaurants/kouen-premium-buffet-future-park-rangsit-bangkok-thailand" TargetMode="External"/><Relationship Id="rId764" Type="http://schemas.openxmlformats.org/officeDocument/2006/relationships/hyperlink" Target="https://web.hungryhub.com/restaurants/kouen-premium-buffet-index-living-mall-bangna-bangkok" TargetMode="External"/><Relationship Id="rId769" Type="http://schemas.openxmlformats.org/officeDocument/2006/relationships/hyperlink" Target="https://web.hungryhub.com/restaurants/kouen-premium-buffet-city-link-korat-nakhon-ratchasima-khao-yai" TargetMode="External"/><Relationship Id="rId768" Type="http://schemas.openxmlformats.org/officeDocument/2006/relationships/hyperlink" Target="https://web.hungryhub.com/restaurants/kouen-premium-buffet-vanit-village-aree-bangkok" TargetMode="External"/><Relationship Id="rId26" Type="http://schemas.openxmlformats.org/officeDocument/2006/relationships/hyperlink" Target="https://web.hungryhub.com/restaurants/medinii-panorama-restaurant-35th-floor-at-the-continent-boutique-hotel-bangkok-sukhumvit" TargetMode="External"/><Relationship Id="rId25" Type="http://schemas.openxmlformats.org/officeDocument/2006/relationships/hyperlink" Target="https://web.hungryhub.com/restaurants/barsu-at-sheraton-grande-sukhumvit-bangkok" TargetMode="External"/><Relationship Id="rId28" Type="http://schemas.openxmlformats.org/officeDocument/2006/relationships/hyperlink" Target="https://web.hungryhub.com/restaurants/red-oven-so-bangkok" TargetMode="External"/><Relationship Id="rId1350" Type="http://schemas.openxmlformats.org/officeDocument/2006/relationships/hyperlink" Target="https://web.hungryhub.com/restaurants/stock-room-at-kimpton-maa-lai-bangkok" TargetMode="External"/><Relationship Id="rId27" Type="http://schemas.openxmlformats.org/officeDocument/2006/relationships/hyperlink" Target="https://web.hungryhub.com/restaurants/the-eatery-at-four-points-by-sheraton-bangkok-sukhumvit-15" TargetMode="External"/><Relationship Id="rId1351" Type="http://schemas.openxmlformats.org/officeDocument/2006/relationships/hyperlink" Target="https://web.hungryhub.com/restaurants/aey-seafood-bangkok" TargetMode="External"/><Relationship Id="rId763" Type="http://schemas.openxmlformats.org/officeDocument/2006/relationships/hyperlink" Target="https://web.hungryhub.com/restaurants/kouen-premium-buffet-siam-square-one-branch-2-bangkok" TargetMode="External"/><Relationship Id="rId1352" Type="http://schemas.openxmlformats.org/officeDocument/2006/relationships/hyperlink" Target="https://web.hungryhub.com/restaurants/nomjeen-n-phuket-at-bangkok-hathairat" TargetMode="External"/><Relationship Id="rId29" Type="http://schemas.openxmlformats.org/officeDocument/2006/relationships/hyperlink" Target="https://web.hungryhub.com/restaurants/copper-beyond-buffet-the-sense-pinklao-hungry-hub-bangkok" TargetMode="External"/><Relationship Id="rId762" Type="http://schemas.openxmlformats.org/officeDocument/2006/relationships/hyperlink" Target="https://web.hungryhub.com/restaurants/lacol-khaoyai-a-chatrium-collection-staycation-khao-yai" TargetMode="External"/><Relationship Id="rId1353" Type="http://schemas.openxmlformats.org/officeDocument/2006/relationships/hyperlink" Target="https://web.hungryhub.com/restaurants/nomjeen-n-phuket-at-bangkok-khu-khwa" TargetMode="External"/><Relationship Id="rId761" Type="http://schemas.openxmlformats.org/officeDocument/2006/relationships/hyperlink" Target="https://web.hungryhub.com/restaurants/journey-cafe-a-chatrium-collection-khao-yai" TargetMode="External"/><Relationship Id="rId1354" Type="http://schemas.openxmlformats.org/officeDocument/2006/relationships/hyperlink" Target="https://web.hungryhub.com/restaurants/cold-spring-cafe-bangkok" TargetMode="External"/><Relationship Id="rId760" Type="http://schemas.openxmlformats.org/officeDocument/2006/relationships/hyperlink" Target="https://web.hungryhub.com/restaurants/audrey-restaurant-a-chatrium-collection-khao-yai" TargetMode="External"/><Relationship Id="rId1355" Type="http://schemas.openxmlformats.org/officeDocument/2006/relationships/hyperlink" Target="https://web.hungryhub.com/restaurants/path-restaurant-singapore" TargetMode="External"/><Relationship Id="rId1345" Type="http://schemas.openxmlformats.org/officeDocument/2006/relationships/hyperlink" Target="https://web.hungryhub.com/restaurants/the-brasserie-l-holiday-inn-bangkok-silom" TargetMode="External"/><Relationship Id="rId1346" Type="http://schemas.openxmlformats.org/officeDocument/2006/relationships/hyperlink" Target="https://web.hungryhub.com/restaurants/hom-cham-bangkok" TargetMode="External"/><Relationship Id="rId1347" Type="http://schemas.openxmlformats.org/officeDocument/2006/relationships/hyperlink" Target="https://web.hungryhub.com/restaurants/ngan-mookrata-bangkok" TargetMode="External"/><Relationship Id="rId1348" Type="http://schemas.openxmlformats.org/officeDocument/2006/relationships/hyperlink" Target="https://web.hungryhub.com/restaurants/manam-seafood-nonthaburi" TargetMode="External"/><Relationship Id="rId11" Type="http://schemas.openxmlformats.org/officeDocument/2006/relationships/hyperlink" Target="https://web.hungryhub.com/restaurants/broccoli-revolution-sukhumvit-49-bangkok" TargetMode="External"/><Relationship Id="rId1349" Type="http://schemas.openxmlformats.org/officeDocument/2006/relationships/hyperlink" Target="https://web.hungryhub.com/restaurants/indy-rest-home-canal-bangkok" TargetMode="External"/><Relationship Id="rId10" Type="http://schemas.openxmlformats.org/officeDocument/2006/relationships/hyperlink" Target="https://web.hungryhub.com/restaurants/bai-yun-banyan-tree-bangkok-thailand-565" TargetMode="External"/><Relationship Id="rId13" Type="http://schemas.openxmlformats.org/officeDocument/2006/relationships/hyperlink" Target="https://web.hungryhub.com/restaurants/boon-tong-kee-seacon-square-bangkok" TargetMode="External"/><Relationship Id="rId12" Type="http://schemas.openxmlformats.org/officeDocument/2006/relationships/hyperlink" Target="https://web.hungryhub.com/restaurants/mojjo-rooftop-lounge-bar-skyview-hotel-bangkok" TargetMode="External"/><Relationship Id="rId756" Type="http://schemas.openxmlformats.org/officeDocument/2006/relationships/hyperlink" Target="https://web.hungryhub.com/restaurants/sushi-seki-central-westville-bangkok" TargetMode="External"/><Relationship Id="rId755" Type="http://schemas.openxmlformats.org/officeDocument/2006/relationships/hyperlink" Target="https://web.hungryhub.com/restaurants/tibet-gate-bangkok" TargetMode="External"/><Relationship Id="rId754" Type="http://schemas.openxmlformats.org/officeDocument/2006/relationships/hyperlink" Target="https://web.hungryhub.com/restaurants/karayama-fashion-island-bangkok" TargetMode="External"/><Relationship Id="rId753" Type="http://schemas.openxmlformats.org/officeDocument/2006/relationships/hyperlink" Target="https://web.hungryhub.com/restaurants/butcher-factory-by-bangkok-butcher" TargetMode="External"/><Relationship Id="rId759" Type="http://schemas.openxmlformats.org/officeDocument/2006/relationships/hyperlink" Target="https://web.hungryhub.com/restaurants/lacol-khaoyai-a-chatrium-collection-khao-yai" TargetMode="External"/><Relationship Id="rId758" Type="http://schemas.openxmlformats.org/officeDocument/2006/relationships/hyperlink" Target="https://web.hungryhub.com/restaurants/jim-thompson-a-thai-restaurant-bangkok" TargetMode="External"/><Relationship Id="rId757" Type="http://schemas.openxmlformats.org/officeDocument/2006/relationships/hyperlink" Target="https://web.hungryhub.com/restaurants/vana-nava-water-jungle-hua-hin" TargetMode="External"/><Relationship Id="rId15" Type="http://schemas.openxmlformats.org/officeDocument/2006/relationships/hyperlink" Target="https://web.hungryhub.com/restaurants/hongmin-mbk-center-bangkok" TargetMode="External"/><Relationship Id="rId14" Type="http://schemas.openxmlformats.org/officeDocument/2006/relationships/hyperlink" Target="https://web.hungryhub.com/restaurants/vertigo-too-banyan-tree-bangkok-thailand-712" TargetMode="External"/><Relationship Id="rId17" Type="http://schemas.openxmlformats.org/officeDocument/2006/relationships/hyperlink" Target="https://web.hungryhub.com/restaurants/hongmin-future-park-rangsit-bangkok" TargetMode="External"/><Relationship Id="rId16" Type="http://schemas.openxmlformats.org/officeDocument/2006/relationships/hyperlink" Target="https://web.hungryhub.com/restaurants/hongmin-big-c-ladprao-bangkok" TargetMode="External"/><Relationship Id="rId1340" Type="http://schemas.openxmlformats.org/officeDocument/2006/relationships/hyperlink" Target="https://web.hungryhub.com/restaurants/bricks-and-barrels-pattaya" TargetMode="External"/><Relationship Id="rId19" Type="http://schemas.openxmlformats.org/officeDocument/2006/relationships/hyperlink" Target="https://web.hungryhub.com/restaurants/hongmin-mega-bangna-bangkok" TargetMode="External"/><Relationship Id="rId752" Type="http://schemas.openxmlformats.org/officeDocument/2006/relationships/hyperlink" Target="https://web.hungryhub.com/restaurants/wagyu-yakiniku-ken-bangkok" TargetMode="External"/><Relationship Id="rId1341" Type="http://schemas.openxmlformats.org/officeDocument/2006/relationships/hyperlink" Target="https://web.hungryhub.com/restaurants/golden-bowl-at-k-village-bangkok" TargetMode="External"/><Relationship Id="rId18" Type="http://schemas.openxmlformats.org/officeDocument/2006/relationships/hyperlink" Target="https://web.hungryhub.com/restaurants/hongmin-fashion-island-bangkok" TargetMode="External"/><Relationship Id="rId751" Type="http://schemas.openxmlformats.org/officeDocument/2006/relationships/hyperlink" Target="https://web.hungryhub.com/restaurants/s-cafe-at-s-ram-leisure-hotel-bangkok" TargetMode="External"/><Relationship Id="rId1342" Type="http://schemas.openxmlformats.org/officeDocument/2006/relationships/hyperlink" Target="https://web.hungryhub.com/restaurants/suki-nihao-ratchaphruek-bangkok" TargetMode="External"/><Relationship Id="rId750" Type="http://schemas.openxmlformats.org/officeDocument/2006/relationships/hyperlink" Target="https://web.hungryhub.com/restaurants/s-ram-leisure-hotel-staycation-bangkok" TargetMode="External"/><Relationship Id="rId1343" Type="http://schemas.openxmlformats.org/officeDocument/2006/relationships/hyperlink" Target="https://web.hungryhub.com/restaurants/chob-craft-beef-beer-bangkok" TargetMode="External"/><Relationship Id="rId1344" Type="http://schemas.openxmlformats.org/officeDocument/2006/relationships/hyperlink" Target="https://web.hungryhub.com/restaurants/charm-oh-cha-bangkok" TargetMode="External"/><Relationship Id="rId84" Type="http://schemas.openxmlformats.org/officeDocument/2006/relationships/hyperlink" Target="https://web.hungryhub.com/restaurants/you-i-premium-suki-buffet-the-mall-bangkae-bangkok" TargetMode="External"/><Relationship Id="rId1774" Type="http://schemas.openxmlformats.org/officeDocument/2006/relationships/hyperlink" Target="https://web.hungryhub.com/restaurants/sand-box-beachfront-bar-eatery-phuket" TargetMode="External"/><Relationship Id="rId83" Type="http://schemas.openxmlformats.org/officeDocument/2006/relationships/hyperlink" Target="https://web.hungryhub.com/restaurants/you-i-premium-suki-buffet-fashion-island-bangkok" TargetMode="External"/><Relationship Id="rId1775" Type="http://schemas.openxmlformats.org/officeDocument/2006/relationships/hyperlink" Target="https://web.hungryhub.com/restaurants/dragster-caffe-bangkok" TargetMode="External"/><Relationship Id="rId86" Type="http://schemas.openxmlformats.org/officeDocument/2006/relationships/hyperlink" Target="https://web.hungryhub.com/restaurants/kingkong-yakiniku-buffet-ekamai-bangkok" TargetMode="External"/><Relationship Id="rId1776" Type="http://schemas.openxmlformats.org/officeDocument/2006/relationships/hyperlink" Target="https://web.hungryhub.com/restaurants/kissuisen-at-bangkok-marriott-hotel-the-surawongse" TargetMode="External"/><Relationship Id="rId85" Type="http://schemas.openxmlformats.org/officeDocument/2006/relationships/hyperlink" Target="https://web.hungryhub.com/restaurants/you-i-premium-suki-buffet-the-emquartier-bangkok-thailand" TargetMode="External"/><Relationship Id="rId1777" Type="http://schemas.openxmlformats.org/officeDocument/2006/relationships/hyperlink" Target="https://web.hungryhub.com/restaurants/tot-ladphrao-bangkok" TargetMode="External"/><Relationship Id="rId88" Type="http://schemas.openxmlformats.org/officeDocument/2006/relationships/hyperlink" Target="https://web.hungryhub.com/restaurants/you-i-premium-suki-buffet-the-crystal-ratchapruek-bangkok-thailand-1410" TargetMode="External"/><Relationship Id="rId1778" Type="http://schemas.openxmlformats.org/officeDocument/2006/relationships/hyperlink" Target="https://web.hungryhub.com/restaurants/akase-shabu-bangkok" TargetMode="External"/><Relationship Id="rId87" Type="http://schemas.openxmlformats.org/officeDocument/2006/relationships/hyperlink" Target="https://web.hungryhub.com/restaurants/kingkong-yakiniku-buffet-united-center-silom-bangkok" TargetMode="External"/><Relationship Id="rId1779" Type="http://schemas.openxmlformats.org/officeDocument/2006/relationships/hyperlink" Target="https://web.hungryhub.com/restaurants/suparos-thai-italian-restaurant-bangkok" TargetMode="External"/><Relationship Id="rId89" Type="http://schemas.openxmlformats.org/officeDocument/2006/relationships/hyperlink" Target="https://web.hungryhub.com/restaurants/oaker-steak-bangkok" TargetMode="External"/><Relationship Id="rId709" Type="http://schemas.openxmlformats.org/officeDocument/2006/relationships/hyperlink" Target="https://web.hungryhub.com/restaurants/a-la-craft-kiri-vari-nan" TargetMode="External"/><Relationship Id="rId708" Type="http://schemas.openxmlformats.org/officeDocument/2006/relationships/hyperlink" Target="https://web.hungryhub.com/restaurants/prego-amari-pattaya-pattaya" TargetMode="External"/><Relationship Id="rId707" Type="http://schemas.openxmlformats.org/officeDocument/2006/relationships/hyperlink" Target="https://web.hungryhub.com/restaurants/aladeen-restaurant-bangkok" TargetMode="External"/><Relationship Id="rId706" Type="http://schemas.openxmlformats.org/officeDocument/2006/relationships/hyperlink" Target="https://web.hungryhub.com/restaurants/kunshine-hotpot-asok-bangkok" TargetMode="External"/><Relationship Id="rId80" Type="http://schemas.openxmlformats.org/officeDocument/2006/relationships/hyperlink" Target="https://web.hungryhub.com/restaurants/you-i-premium-suki-buffet-the-nine-center-bangkok" TargetMode="External"/><Relationship Id="rId82" Type="http://schemas.openxmlformats.org/officeDocument/2006/relationships/hyperlink" Target="https://web.hungryhub.com/restaurants/kuang-seafood-ratchada-bangkok-thailand" TargetMode="External"/><Relationship Id="rId81" Type="http://schemas.openxmlformats.org/officeDocument/2006/relationships/hyperlink" Target="https://web.hungryhub.com/restaurants/vanida-bangkok" TargetMode="External"/><Relationship Id="rId701" Type="http://schemas.openxmlformats.org/officeDocument/2006/relationships/hyperlink" Target="https://web.hungryhub.com/restaurants/eat-at-ozo-north-pattaya-pattaya" TargetMode="External"/><Relationship Id="rId700" Type="http://schemas.openxmlformats.org/officeDocument/2006/relationships/hyperlink" Target="https://web.hungryhub.com/restaurants/hub-namthong-at-benjarong-hotel-bangkok" TargetMode="External"/><Relationship Id="rId705" Type="http://schemas.openxmlformats.org/officeDocument/2006/relationships/hyperlink" Target="https://web.hungryhub.com/restaurants/kunshine-hotpot-huai-khwang-bangkok" TargetMode="External"/><Relationship Id="rId704" Type="http://schemas.openxmlformats.org/officeDocument/2006/relationships/hyperlink" Target="https://web.hungryhub.com/restaurants/sushi-seki-the-mall-ngamwongwan-bangkok" TargetMode="External"/><Relationship Id="rId703" Type="http://schemas.openxmlformats.org/officeDocument/2006/relationships/hyperlink" Target="https://web.hungryhub.com/restaurants/sushi-seki-central-ladprao-bangkok" TargetMode="External"/><Relationship Id="rId702" Type="http://schemas.openxmlformats.org/officeDocument/2006/relationships/hyperlink" Target="https://web.hungryhub.com/restaurants/thirst-at-ozo-north-pattaya" TargetMode="External"/><Relationship Id="rId1770" Type="http://schemas.openxmlformats.org/officeDocument/2006/relationships/hyperlink" Target="https://web.hungryhub.com/restaurants/kapi-surat-thani" TargetMode="External"/><Relationship Id="rId1771" Type="http://schemas.openxmlformats.org/officeDocument/2006/relationships/hyperlink" Target="https://web.hungryhub.com/restaurants/the-barracuda-sky-gala-at-akara-pattaya" TargetMode="External"/><Relationship Id="rId1772" Type="http://schemas.openxmlformats.org/officeDocument/2006/relationships/hyperlink" Target="https://web.hungryhub.com/restaurants/yao-restaurant-bangkok-marriott-hotel-the-surawongse-thailand" TargetMode="External"/><Relationship Id="rId1773" Type="http://schemas.openxmlformats.org/officeDocument/2006/relationships/hyperlink" Target="https://web.hungryhub.com/restaurants/the-grille-picolo-eatery-bangkok" TargetMode="External"/><Relationship Id="rId73" Type="http://schemas.openxmlformats.org/officeDocument/2006/relationships/hyperlink" Target="https://web.hungryhub.com/restaurants/you-i-premium-suki-buffet-zpell-future-park-rangsit-bangkok" TargetMode="External"/><Relationship Id="rId1763" Type="http://schemas.openxmlformats.org/officeDocument/2006/relationships/hyperlink" Target="https://web.hungryhub.com/restaurants/lolo-bar-grill-bangkok" TargetMode="External"/><Relationship Id="rId72" Type="http://schemas.openxmlformats.org/officeDocument/2006/relationships/hyperlink" Target="https://web.hungryhub.com/restaurants/you-i-premium-suki-buffet-central-eastville-bangkok" TargetMode="External"/><Relationship Id="rId1764" Type="http://schemas.openxmlformats.org/officeDocument/2006/relationships/hyperlink" Target="https://web.hungryhub.com/restaurants/baan-glom-gig-bangkok-thailand-5749" TargetMode="External"/><Relationship Id="rId75" Type="http://schemas.openxmlformats.org/officeDocument/2006/relationships/hyperlink" Target="https://web.hungryhub.com/restaurants/earw-thai-suki-boran-central-plaza-westgate-bangkok-thailand" TargetMode="External"/><Relationship Id="rId1765" Type="http://schemas.openxmlformats.org/officeDocument/2006/relationships/hyperlink" Target="https://web.hungryhub.com/restaurants/golden-peony-at-conrad-singapore-marina-bay" TargetMode="External"/><Relationship Id="rId74" Type="http://schemas.openxmlformats.org/officeDocument/2006/relationships/hyperlink" Target="https://web.hungryhub.com/restaurants/earw-thai-suki-boran-central-plaza-rama-3-bangkok-thailand" TargetMode="External"/><Relationship Id="rId1766" Type="http://schemas.openxmlformats.org/officeDocument/2006/relationships/hyperlink" Target="https://web.hungryhub.com/restaurants/lobby-lounge-the-terrace-at-conrad-singapore-marina-bay" TargetMode="External"/><Relationship Id="rId77" Type="http://schemas.openxmlformats.org/officeDocument/2006/relationships/hyperlink" Target="https://web.hungryhub.com/restaurants/earw-thai-suki-boran-k-village-bangkok" TargetMode="External"/><Relationship Id="rId1767" Type="http://schemas.openxmlformats.org/officeDocument/2006/relationships/hyperlink" Target="https://web.hungryhub.com/restaurants/ayame-restaurant-bangkok" TargetMode="External"/><Relationship Id="rId76" Type="http://schemas.openxmlformats.org/officeDocument/2006/relationships/hyperlink" Target="https://web.hungryhub.com/restaurants/earw-thai-suki-boran-seacon-square-srinagarindra-bangkok" TargetMode="External"/><Relationship Id="rId1768" Type="http://schemas.openxmlformats.org/officeDocument/2006/relationships/hyperlink" Target="https://web.hungryhub.com/restaurants/the-seafood-market-by-house-of-white-bee-hoon-singapore" TargetMode="External"/><Relationship Id="rId79" Type="http://schemas.openxmlformats.org/officeDocument/2006/relationships/hyperlink" Target="https://web.hungryhub.com/restaurants/you-i-premium-suki-buffet-samyan-mitrtown-bangkok" TargetMode="External"/><Relationship Id="rId1769" Type="http://schemas.openxmlformats.org/officeDocument/2006/relationships/hyperlink" Target="https://web.hungryhub.com/restaurants/wagyu-kurabu-premium-yakiniku-bangkok" TargetMode="External"/><Relationship Id="rId78" Type="http://schemas.openxmlformats.org/officeDocument/2006/relationships/hyperlink" Target="https://web.hungryhub.com/restaurants/chowpati-indian-street-food-bangkok" TargetMode="External"/><Relationship Id="rId71" Type="http://schemas.openxmlformats.org/officeDocument/2006/relationships/hyperlink" Target="https://web.hungryhub.com/restaurants/you-i-premium-suki-buffet-central-westgate-bangkok" TargetMode="External"/><Relationship Id="rId70" Type="http://schemas.openxmlformats.org/officeDocument/2006/relationships/hyperlink" Target="https://web.hungryhub.com/restaurants/you-i-premium-suki-buffet-mega-bangna-bangkok-thailand" TargetMode="External"/><Relationship Id="rId1760" Type="http://schemas.openxmlformats.org/officeDocument/2006/relationships/hyperlink" Target="https://web.hungryhub.com/restaurants/mandarin-roast-duck-bangkok" TargetMode="External"/><Relationship Id="rId1761" Type="http://schemas.openxmlformats.org/officeDocument/2006/relationships/hyperlink" Target="https://web.hungryhub.com/restaurants/lan-tum-luang-prabang-bangkok" TargetMode="External"/><Relationship Id="rId1762" Type="http://schemas.openxmlformats.org/officeDocument/2006/relationships/hyperlink" Target="https://web.hungryhub.com/restaurants/bang-at-the-standardx-bangkok-phra-arthit" TargetMode="External"/><Relationship Id="rId62" Type="http://schemas.openxmlformats.org/officeDocument/2006/relationships/hyperlink" Target="https://web.hungryhub.com/restaurants/kouen-premium-buffet-sena-fest-bangkok" TargetMode="External"/><Relationship Id="rId1312" Type="http://schemas.openxmlformats.org/officeDocument/2006/relationships/hyperlink" Target="https://web.hungryhub.com/restaurants/garden-salad-by-ms-chu-bangkok" TargetMode="External"/><Relationship Id="rId1796" Type="http://schemas.openxmlformats.org/officeDocument/2006/relationships/hyperlink" Target="https://web.hungryhub.com/restaurants/grand-konak-turkish-and-lebanese-restaurant-singapore" TargetMode="External"/><Relationship Id="rId61" Type="http://schemas.openxmlformats.org/officeDocument/2006/relationships/hyperlink" Target="https://web.hungryhub.com/restaurants/blue-sky-rooftop-bar-centara-grand-at-central-plaza-ladprao-bangkok-thailand" TargetMode="External"/><Relationship Id="rId1313" Type="http://schemas.openxmlformats.org/officeDocument/2006/relationships/hyperlink" Target="https://web.hungryhub.com/restaurants/the-speakeasy-rooftop-bar-bangkok" TargetMode="External"/><Relationship Id="rId1797" Type="http://schemas.openxmlformats.org/officeDocument/2006/relationships/hyperlink" Target="https://web.hungryhub.com/restaurants/madame-liu-bangkok" TargetMode="External"/><Relationship Id="rId64" Type="http://schemas.openxmlformats.org/officeDocument/2006/relationships/hyperlink" Target="https://web.hungryhub.com/restaurants/kouen-premium-buffet-the-walk-kaset-nawamin-bangkok" TargetMode="External"/><Relationship Id="rId1314" Type="http://schemas.openxmlformats.org/officeDocument/2006/relationships/hyperlink" Target="https://web.hungryhub.com/restaurants/longpao-dimsum-hong-kong-hua-mak-bangkok" TargetMode="External"/><Relationship Id="rId1798" Type="http://schemas.openxmlformats.org/officeDocument/2006/relationships/hyperlink" Target="https://web.hungryhub.com/restaurants/central-siam-cuisine-singapore" TargetMode="External"/><Relationship Id="rId63" Type="http://schemas.openxmlformats.org/officeDocument/2006/relationships/hyperlink" Target="https://web.hungryhub.com/restaurants/kouen-premium-buffet-the-bright-rama-2-bangkok" TargetMode="External"/><Relationship Id="rId1315" Type="http://schemas.openxmlformats.org/officeDocument/2006/relationships/hyperlink" Target="https://web.hungryhub.com/restaurants/longpao-dimsum-hong-kong-panya-indra-bangkok" TargetMode="External"/><Relationship Id="rId1799" Type="http://schemas.openxmlformats.org/officeDocument/2006/relationships/hyperlink" Target="https://web.hungryhub.com/restaurants/grill-ninety-nine-singapore" TargetMode="External"/><Relationship Id="rId66" Type="http://schemas.openxmlformats.org/officeDocument/2006/relationships/hyperlink" Target="https://web.hungryhub.com/restaurants/saffron-cruise-by-banyan-tree-bangkok" TargetMode="External"/><Relationship Id="rId1316" Type="http://schemas.openxmlformats.org/officeDocument/2006/relationships/hyperlink" Target="https://web.hungryhub.com/restaurants/longpao-dimsum-hong-kong-nawamin-si-burapha-bangkok" TargetMode="External"/><Relationship Id="rId65" Type="http://schemas.openxmlformats.org/officeDocument/2006/relationships/hyperlink" Target="https://web.hungryhub.com/restaurants/mexicano-restaurante-autentico-bangkok" TargetMode="External"/><Relationship Id="rId1317" Type="http://schemas.openxmlformats.org/officeDocument/2006/relationships/hyperlink" Target="https://web.hungryhub.com/restaurants/laekmailaek-chula-6-bangkok" TargetMode="External"/><Relationship Id="rId68" Type="http://schemas.openxmlformats.org/officeDocument/2006/relationships/hyperlink" Target="https://web.hungryhub.com/restaurants/man-ho-chinese-restaurant-at-jw-marriott-hotel-bangkok-thailand" TargetMode="External"/><Relationship Id="rId1318" Type="http://schemas.openxmlformats.org/officeDocument/2006/relationships/hyperlink" Target="https://web.hungryhub.com/restaurants/sushina-fortune-town-bangkok" TargetMode="External"/><Relationship Id="rId67" Type="http://schemas.openxmlformats.org/officeDocument/2006/relationships/hyperlink" Target="https://web.hungryhub.com/restaurants/earw-thai-suki-boran-the-crystal-sb-ratchapruek-bangkok" TargetMode="External"/><Relationship Id="rId1319" Type="http://schemas.openxmlformats.org/officeDocument/2006/relationships/hyperlink" Target="https://web.hungryhub.com/restaurants/sushina-rama-3-bangkok" TargetMode="External"/><Relationship Id="rId729" Type="http://schemas.openxmlformats.org/officeDocument/2006/relationships/hyperlink" Target="https://web.hungryhub.com/restaurants/lido-restaurant-at-the-standard-hua-hin-hua-hin" TargetMode="External"/><Relationship Id="rId728" Type="http://schemas.openxmlformats.org/officeDocument/2006/relationships/hyperlink" Target="https://web.hungryhub.com/restaurants/beach-bar-at-ibis-samui-bophut-samui-koh-samui" TargetMode="External"/><Relationship Id="rId60" Type="http://schemas.openxmlformats.org/officeDocument/2006/relationships/hyperlink" Target="https://web.hungryhub.com/restaurants/assembly-point-thonglor-one-one-hotel-bkk-bangkok" TargetMode="External"/><Relationship Id="rId723" Type="http://schemas.openxmlformats.org/officeDocument/2006/relationships/hyperlink" Target="https://web.hungryhub.com/restaurants/spart-s-bar-courtyard-by-marriott-north-pattaya" TargetMode="External"/><Relationship Id="rId722" Type="http://schemas.openxmlformats.org/officeDocument/2006/relationships/hyperlink" Target="https://web.hungryhub.com/restaurants/terra-nova-the-crystal-bangkok" TargetMode="External"/><Relationship Id="rId721" Type="http://schemas.openxmlformats.org/officeDocument/2006/relationships/hyperlink" Target="https://web.hungryhub.com/restaurants/tria-medical-wellness-center-bangkok" TargetMode="External"/><Relationship Id="rId720" Type="http://schemas.openxmlformats.org/officeDocument/2006/relationships/hyperlink" Target="https://web.hungryhub.com/restaurants/the-park-khaoyai-cafe-and-restaurant-khao-yai" TargetMode="External"/><Relationship Id="rId727" Type="http://schemas.openxmlformats.org/officeDocument/2006/relationships/hyperlink" Target="https://web.hungryhub.com/restaurants/weaver-experience-dining-at-silq-hotel-residence-bangkok" TargetMode="External"/><Relationship Id="rId726" Type="http://schemas.openxmlformats.org/officeDocument/2006/relationships/hyperlink" Target="https://web.hungryhub.com/restaurants/shikisai-hotel-nikko-amata-city-chonburi-chonburi-pattaya-thailand" TargetMode="External"/><Relationship Id="rId725" Type="http://schemas.openxmlformats.org/officeDocument/2006/relationships/hyperlink" Target="https://web.hungryhub.com/restaurants/see-fah-terminal-21-rama-3-bangkok" TargetMode="External"/><Relationship Id="rId724" Type="http://schemas.openxmlformats.org/officeDocument/2006/relationships/hyperlink" Target="https://web.hungryhub.com/restaurants/bebidas-at-dusitd2-samyan-bangkok" TargetMode="External"/><Relationship Id="rId69" Type="http://schemas.openxmlformats.org/officeDocument/2006/relationships/hyperlink" Target="https://web.hungryhub.com/restaurants/red-sky-rooftop-bar-56th-floor-bangkok" TargetMode="External"/><Relationship Id="rId1790" Type="http://schemas.openxmlformats.org/officeDocument/2006/relationships/hyperlink" Target="https://web.hungryhub.com/restaurants/lingchen-cafe-bistro-trang" TargetMode="External"/><Relationship Id="rId1791" Type="http://schemas.openxmlformats.org/officeDocument/2006/relationships/hyperlink" Target="https://web.hungryhub.com/restaurants/bistro-m-marriott-sukhumvit-50-bangkok" TargetMode="External"/><Relationship Id="rId1792" Type="http://schemas.openxmlformats.org/officeDocument/2006/relationships/hyperlink" Target="https://web.hungryhub.com/restaurants/bistro-m-marriott-sukhumvit-101-bangkok" TargetMode="External"/><Relationship Id="rId1793" Type="http://schemas.openxmlformats.org/officeDocument/2006/relationships/hyperlink" Target="https://web.hungryhub.com/restaurants/soe-coffee-bistro-at-the-kiri-pool-villa-resort-phuket" TargetMode="External"/><Relationship Id="rId1310" Type="http://schemas.openxmlformats.org/officeDocument/2006/relationships/hyperlink" Target="https://web.hungryhub.com/restaurants/koto-ya-bangkok" TargetMode="External"/><Relationship Id="rId1794" Type="http://schemas.openxmlformats.org/officeDocument/2006/relationships/hyperlink" Target="https://web.hungryhub.com/restaurants/lion-s-tale-trang" TargetMode="External"/><Relationship Id="rId1311" Type="http://schemas.openxmlformats.org/officeDocument/2006/relationships/hyperlink" Target="https://web.hungryhub.com/restaurants/demijoe-ratchaburi" TargetMode="External"/><Relationship Id="rId1795" Type="http://schemas.openxmlformats.org/officeDocument/2006/relationships/hyperlink" Target="https://web.hungryhub.com/restaurants/tachinomiya-japanese-izakaya-bar-singapore" TargetMode="External"/><Relationship Id="rId51" Type="http://schemas.openxmlformats.org/officeDocument/2006/relationships/hyperlink" Target="https://web.hungryhub.com/restaurants/ruen-petch-suki-nonthaburi-bypass-road-bangkok" TargetMode="External"/><Relationship Id="rId1301" Type="http://schemas.openxmlformats.org/officeDocument/2006/relationships/hyperlink" Target="https://web.hungryhub.com/restaurants/mingle-eatery-and-poolside-phuket" TargetMode="External"/><Relationship Id="rId1785" Type="http://schemas.openxmlformats.org/officeDocument/2006/relationships/hyperlink" Target="https://web.hungryhub.com/restaurants/sakon-thai-at-e-hub-downtown-east-singapore" TargetMode="External"/><Relationship Id="rId50" Type="http://schemas.openxmlformats.org/officeDocument/2006/relationships/hyperlink" Target="https://web.hungryhub.com/restaurants/ruen-petch-suki-central-bangna-bangkok" TargetMode="External"/><Relationship Id="rId1302" Type="http://schemas.openxmlformats.org/officeDocument/2006/relationships/hyperlink" Target="https://web.hungryhub.com/restaurants/kaikatok-wutthakat-bangkok" TargetMode="External"/><Relationship Id="rId1786" Type="http://schemas.openxmlformats.org/officeDocument/2006/relationships/hyperlink" Target="https://web.hungryhub.com/restaurants/sakon-thai-village-at-tiong-bahru-plaza-singapore" TargetMode="External"/><Relationship Id="rId53" Type="http://schemas.openxmlformats.org/officeDocument/2006/relationships/hyperlink" Target="https://web.hungryhub.com/restaurants/kbbq-sukhumvit-bangkok-thailand" TargetMode="External"/><Relationship Id="rId1303" Type="http://schemas.openxmlformats.org/officeDocument/2006/relationships/hyperlink" Target="https://web.hungryhub.com/restaurants/ponte-cafe-by-chef-mine-bangkok" TargetMode="External"/><Relationship Id="rId1787" Type="http://schemas.openxmlformats.org/officeDocument/2006/relationships/hyperlink" Target="https://web.hungryhub.com/restaurants/sakon-thai-at-northpoint-city-singapore" TargetMode="External"/><Relationship Id="rId52" Type="http://schemas.openxmlformats.org/officeDocument/2006/relationships/hyperlink" Target="https://web.hungryhub.com/restaurants/the-emperor-montien-riverside-hotel-bangkok-thailand-1023" TargetMode="External"/><Relationship Id="rId1304" Type="http://schemas.openxmlformats.org/officeDocument/2006/relationships/hyperlink" Target="https://web.hungryhub.com/restaurants/ginger-farm-kitchen-centralworld-bangkok" TargetMode="External"/><Relationship Id="rId1788" Type="http://schemas.openxmlformats.org/officeDocument/2006/relationships/hyperlink" Target="https://web.hungryhub.com/restaurants/fairy-garden-bkk-bangkok" TargetMode="External"/><Relationship Id="rId55" Type="http://schemas.openxmlformats.org/officeDocument/2006/relationships/hyperlink" Target="https://web.hungryhub.com/restaurants/brewski-rooftop-sports-bar-radisson-blu-plaza-bangkok-indoor" TargetMode="External"/><Relationship Id="rId1305" Type="http://schemas.openxmlformats.org/officeDocument/2006/relationships/hyperlink" Target="https://web.hungryhub.com/restaurants/the-standard-grill-at-the-standard-bangkok-mahanakhon" TargetMode="External"/><Relationship Id="rId1789" Type="http://schemas.openxmlformats.org/officeDocument/2006/relationships/hyperlink" Target="https://web.hungryhub.com/restaurants/homie-bar-restaurant-bangkok" TargetMode="External"/><Relationship Id="rId54" Type="http://schemas.openxmlformats.org/officeDocument/2006/relationships/hyperlink" Target="https://web.hungryhub.com/restaurants/flamenco-sky-bar-lounge-emquartier-bangkok" TargetMode="External"/><Relationship Id="rId1306" Type="http://schemas.openxmlformats.org/officeDocument/2006/relationships/hyperlink" Target="https://web.hungryhub.com/restaurants/shibui-omakase-bangkok" TargetMode="External"/><Relationship Id="rId57" Type="http://schemas.openxmlformats.org/officeDocument/2006/relationships/hyperlink" Target="https://web.hungryhub.com/restaurants/jaw-nuea-chokchai-4-bangkok-thailand" TargetMode="External"/><Relationship Id="rId1307" Type="http://schemas.openxmlformats.org/officeDocument/2006/relationships/hyperlink" Target="https://web.hungryhub.com/restaurants/iron-pan-suanplern-market-bangkok" TargetMode="External"/><Relationship Id="rId56" Type="http://schemas.openxmlformats.org/officeDocument/2006/relationships/hyperlink" Target="https://web.hungryhub.com/restaurants/27-bites-brasserie-at-radisson-blu-plaza-bangkok" TargetMode="External"/><Relationship Id="rId1308" Type="http://schemas.openxmlformats.org/officeDocument/2006/relationships/hyperlink" Target="https://web.hungryhub.com/restaurants/zab-siam-bangkok" TargetMode="External"/><Relationship Id="rId1309" Type="http://schemas.openxmlformats.org/officeDocument/2006/relationships/hyperlink" Target="https://web.hungryhub.com/restaurants/dragon-boat-rama-9-bangkok" TargetMode="External"/><Relationship Id="rId719" Type="http://schemas.openxmlformats.org/officeDocument/2006/relationships/hyperlink" Target="https://web.hungryhub.com/restaurants/food-exchange-restaurant-at-novotel-bangkok-sukhumvit-20" TargetMode="External"/><Relationship Id="rId718" Type="http://schemas.openxmlformats.org/officeDocument/2006/relationships/hyperlink" Target="https://web.hungryhub.com/restaurants/hangetsu-omakase-bangkok-thailand" TargetMode="External"/><Relationship Id="rId717" Type="http://schemas.openxmlformats.org/officeDocument/2006/relationships/hyperlink" Target="https://web.hungryhub.com/restaurants/the-kites-eatery-at-innside-by-melia-bangkok-sukhumvit" TargetMode="External"/><Relationship Id="rId712" Type="http://schemas.openxmlformats.org/officeDocument/2006/relationships/hyperlink" Target="https://web.hungryhub.com/restaurants/ang-morr-sukhumvit-38-bangkok" TargetMode="External"/><Relationship Id="rId711" Type="http://schemas.openxmlformats.org/officeDocument/2006/relationships/hyperlink" Target="https://web.hungryhub.com/restaurants/pantarei-restaurant-at-novotel-bangkok-sukhumvit-20" TargetMode="External"/><Relationship Id="rId710" Type="http://schemas.openxmlformats.org/officeDocument/2006/relationships/hyperlink" Target="https://web.hungryhub.com/restaurants/sky-on-20-rooftop-bar-at-novotel-bangkok-sukhumvit-20" TargetMode="External"/><Relationship Id="rId716" Type="http://schemas.openxmlformats.org/officeDocument/2006/relationships/hyperlink" Target="https://web.hungryhub.com/restaurants/jeju-korean-fine-dining-omakase-bangkok" TargetMode="External"/><Relationship Id="rId715" Type="http://schemas.openxmlformats.org/officeDocument/2006/relationships/hyperlink" Target="https://web.hungryhub.com/restaurants/benjarong-hotel-bangkok-staycation" TargetMode="External"/><Relationship Id="rId714" Type="http://schemas.openxmlformats.org/officeDocument/2006/relationships/hyperlink" Target="https://web.hungryhub.com/restaurants/kraft-kafe-bangkok" TargetMode="External"/><Relationship Id="rId713" Type="http://schemas.openxmlformats.org/officeDocument/2006/relationships/hyperlink" Target="https://web.hungryhub.com/restaurants/kiri-vari-art-galleria-resort-staycation-nan" TargetMode="External"/><Relationship Id="rId59" Type="http://schemas.openxmlformats.org/officeDocument/2006/relationships/hyperlink" Target="https://web.hungryhub.com/restaurants/the-kitchen-table-buffet-at-w-bangkok-hotel" TargetMode="External"/><Relationship Id="rId58" Type="http://schemas.openxmlformats.org/officeDocument/2006/relationships/hyperlink" Target="https://web.hungryhub.com/restaurants/yao-rooftop-bar-bangkok-marriott-hotel-the-surawongse" TargetMode="External"/><Relationship Id="rId1780" Type="http://schemas.openxmlformats.org/officeDocument/2006/relationships/hyperlink" Target="https://web.hungryhub.com/restaurants/royal-princess-cruise-bangkok" TargetMode="External"/><Relationship Id="rId1781" Type="http://schemas.openxmlformats.org/officeDocument/2006/relationships/hyperlink" Target="https://web.hungryhub.com/restaurants/love-me-cafe-and-bar-bangkok" TargetMode="External"/><Relationship Id="rId1782" Type="http://schemas.openxmlformats.org/officeDocument/2006/relationships/hyperlink" Target="https://web.hungryhub.com/restaurants/tipsy-cow-steakhouse-at-w-bangkok-hotel" TargetMode="External"/><Relationship Id="rId1783" Type="http://schemas.openxmlformats.org/officeDocument/2006/relationships/hyperlink" Target="https://web.hungryhub.com/restaurants/kichi-omakase-bangkok" TargetMode="External"/><Relationship Id="rId1300" Type="http://schemas.openxmlformats.org/officeDocument/2006/relationships/hyperlink" Target="https://web.hungryhub.com/restaurants/guzadrift-izakaya-bangkok" TargetMode="External"/><Relationship Id="rId1784" Type="http://schemas.openxmlformats.org/officeDocument/2006/relationships/hyperlink" Target="https://web.hungryhub.com/restaurants/longpao-dimsum-hong-kong-market-place-theprak-bangkok" TargetMode="External"/><Relationship Id="rId349" Type="http://schemas.openxmlformats.org/officeDocument/2006/relationships/hyperlink" Target="https://web.hungryhub.com/restaurants/window-on-karon-cafe-phuket" TargetMode="External"/><Relationship Id="rId348" Type="http://schemas.openxmlformats.org/officeDocument/2006/relationships/hyperlink" Target="https://web.hungryhub.com/restaurants/anchan-cafe-vibhavadi-bangkok" TargetMode="External"/><Relationship Id="rId347" Type="http://schemas.openxmlformats.org/officeDocument/2006/relationships/hyperlink" Target="https://web.hungryhub.com/restaurants/kin-nuer-by-caveman-th-bangkok" TargetMode="External"/><Relationship Id="rId346" Type="http://schemas.openxmlformats.org/officeDocument/2006/relationships/hyperlink" Target="https://web.hungryhub.com/restaurants/yakiniku-shoutaian-2nd-rich-bangkok" TargetMode="External"/><Relationship Id="rId341" Type="http://schemas.openxmlformats.org/officeDocument/2006/relationships/hyperlink" Target="https://web.hungryhub.com/restaurants/rim-rooftop-dining-bar-bangkok" TargetMode="External"/><Relationship Id="rId340" Type="http://schemas.openxmlformats.org/officeDocument/2006/relationships/hyperlink" Target="https://web.hungryhub.com/restaurants/kai-yang-samanong-phattanakan-53-bangkok" TargetMode="External"/><Relationship Id="rId345" Type="http://schemas.openxmlformats.org/officeDocument/2006/relationships/hyperlink" Target="https://web.hungryhub.com/restaurants/kindee-bistro-phuket" TargetMode="External"/><Relationship Id="rId344" Type="http://schemas.openxmlformats.org/officeDocument/2006/relationships/hyperlink" Target="https://web.hungryhub.com/restaurants/coal-bistro-bangkok" TargetMode="External"/><Relationship Id="rId343" Type="http://schemas.openxmlformats.org/officeDocument/2006/relationships/hyperlink" Target="https://web.hungryhub.com/restaurants/pesto-pasta-and-espresso-osteria-bangkok" TargetMode="External"/><Relationship Id="rId342" Type="http://schemas.openxmlformats.org/officeDocument/2006/relationships/hyperlink" Target="https://web.hungryhub.com/restaurants/so-say-ma-camp-bangkok" TargetMode="External"/><Relationship Id="rId338" Type="http://schemas.openxmlformats.org/officeDocument/2006/relationships/hyperlink" Target="https://web.hungryhub.com/restaurants/the-press-sky-bar-rooftop-at-the-printing-house-poshtel-bangkok" TargetMode="External"/><Relationship Id="rId337" Type="http://schemas.openxmlformats.org/officeDocument/2006/relationships/hyperlink" Target="https://web.hungryhub.com/restaurants/great-harbour-international-buffet-bangkok-thailand" TargetMode="External"/><Relationship Id="rId336" Type="http://schemas.openxmlformats.org/officeDocument/2006/relationships/hyperlink" Target="https://web.hungryhub.com/restaurants/zila-street-bistro-bar-mason-pattaya" TargetMode="External"/><Relationship Id="rId335" Type="http://schemas.openxmlformats.org/officeDocument/2006/relationships/hyperlink" Target="https://web.hungryhub.com/restaurants/khaodongmoodaeng-siriraj-wang-lang-bangkok" TargetMode="External"/><Relationship Id="rId339" Type="http://schemas.openxmlformats.org/officeDocument/2006/relationships/hyperlink" Target="https://web.hungryhub.com/restaurants/the-letter-press-cafe-restaurant-at-the-printing-house-poshtel-bangkok" TargetMode="External"/><Relationship Id="rId330" Type="http://schemas.openxmlformats.org/officeDocument/2006/relationships/hyperlink" Target="https://web.hungryhub.com/restaurants/baan-daeng-by-methavalai-sorndaeng-bangkok" TargetMode="External"/><Relationship Id="rId334" Type="http://schemas.openxmlformats.org/officeDocument/2006/relationships/hyperlink" Target="https://web.hungryhub.com/restaurants/the-rooftop-by-mode-sathorn-hotel-bangkok" TargetMode="External"/><Relationship Id="rId333" Type="http://schemas.openxmlformats.org/officeDocument/2006/relationships/hyperlink" Target="https://web.hungryhub.com/restaurants/lim-kwong-meng-restaurant-bangkok" TargetMode="External"/><Relationship Id="rId332" Type="http://schemas.openxmlformats.org/officeDocument/2006/relationships/hyperlink" Target="https://web.hungryhub.com/restaurants/oasis-restaurant-at-centara-grand-mirage-pattaya" TargetMode="External"/><Relationship Id="rId331" Type="http://schemas.openxmlformats.org/officeDocument/2006/relationships/hyperlink" Target="https://web.hungryhub.com/restaurants/surf-bar-at-courtyard-by-marriott-north-pattaya" TargetMode="External"/><Relationship Id="rId370" Type="http://schemas.openxmlformats.org/officeDocument/2006/relationships/hyperlink" Target="https://web.hungryhub.com/restaurants/you-i-premium-suki-buffet-siam-center-bangkok" TargetMode="External"/><Relationship Id="rId369" Type="http://schemas.openxmlformats.org/officeDocument/2006/relationships/hyperlink" Target="https://web.hungryhub.com/restaurants/namngeaw-thongsor-bangkok" TargetMode="External"/><Relationship Id="rId368" Type="http://schemas.openxmlformats.org/officeDocument/2006/relationships/hyperlink" Target="https://web.hungryhub.com/restaurants/barracuda-rooftop-bar-akara-hotel-bangkok" TargetMode="External"/><Relationship Id="rId363" Type="http://schemas.openxmlformats.org/officeDocument/2006/relationships/hyperlink" Target="https://web.hungryhub.com/restaurants/avani-sukhumvit-bangkok-staycation" TargetMode="External"/><Relationship Id="rId362" Type="http://schemas.openxmlformats.org/officeDocument/2006/relationships/hyperlink" Target="https://web.hungryhub.com/restaurants/winemaso-bangkok" TargetMode="External"/><Relationship Id="rId361" Type="http://schemas.openxmlformats.org/officeDocument/2006/relationships/hyperlink" Target="https://web.hungryhub.com/restaurants/rosemaree-bangkok" TargetMode="External"/><Relationship Id="rId360" Type="http://schemas.openxmlformats.org/officeDocument/2006/relationships/hyperlink" Target="https://web.hungryhub.com/restaurants/zeppelin-restaurant-amari-don-muang-airport-hotel-bangkok" TargetMode="External"/><Relationship Id="rId367" Type="http://schemas.openxmlformats.org/officeDocument/2006/relationships/hyperlink" Target="https://web.hungryhub.com/restaurants/baba-soul-food-baba-beach-club-hua-hin" TargetMode="External"/><Relationship Id="rId366" Type="http://schemas.openxmlformats.org/officeDocument/2006/relationships/hyperlink" Target="https://web.hungryhub.com/restaurants/boon-tong-kee-future-park-rangsit-bangkok-thailand-3085" TargetMode="External"/><Relationship Id="rId365" Type="http://schemas.openxmlformats.org/officeDocument/2006/relationships/hyperlink" Target="https://web.hungryhub.com/restaurants/sabb-inter-bangkok" TargetMode="External"/><Relationship Id="rId364" Type="http://schemas.openxmlformats.org/officeDocument/2006/relationships/hyperlink" Target="https://web.hungryhub.com/restaurants/the-coffee-club-riverside-plaza-bangkok" TargetMode="External"/><Relationship Id="rId95" Type="http://schemas.openxmlformats.org/officeDocument/2006/relationships/hyperlink" Target="https://web.hungryhub.com/restaurants/benares-modern-indian-cuisine-bangkok" TargetMode="External"/><Relationship Id="rId94" Type="http://schemas.openxmlformats.org/officeDocument/2006/relationships/hyperlink" Target="https://web.hungryhub.com/restaurants/praya-kitchen-bangkok-marriott-hotel-the-surawongse" TargetMode="External"/><Relationship Id="rId97" Type="http://schemas.openxmlformats.org/officeDocument/2006/relationships/hyperlink" Target="https://web.hungryhub.com/restaurants/paii-at-the-house-on-sathorn-bangkok" TargetMode="External"/><Relationship Id="rId96" Type="http://schemas.openxmlformats.org/officeDocument/2006/relationships/hyperlink" Target="https://web.hungryhub.com/restaurants/thara-thong-royal-orchid-sheraton-bangkok-thailand" TargetMode="External"/><Relationship Id="rId99" Type="http://schemas.openxmlformats.org/officeDocument/2006/relationships/hyperlink" Target="https://web.hungryhub.com/restaurants/zest-bar-terrace-the-westin-grande-sukhumvit-bangkok" TargetMode="External"/><Relationship Id="rId98" Type="http://schemas.openxmlformats.org/officeDocument/2006/relationships/hyperlink" Target="https://web.hungryhub.com/restaurants/the-allium-bangkok-at-the-athenee-hotel" TargetMode="External"/><Relationship Id="rId91" Type="http://schemas.openxmlformats.org/officeDocument/2006/relationships/hyperlink" Target="https://web.hungryhub.com/restaurants/caishen-cafe-kasetnawamin-bangkok" TargetMode="External"/><Relationship Id="rId90" Type="http://schemas.openxmlformats.org/officeDocument/2006/relationships/hyperlink" Target="https://web.hungryhub.com/restaurants/the-seafood-cafe-restaurant-bangkok-thailand" TargetMode="External"/><Relationship Id="rId93" Type="http://schemas.openxmlformats.org/officeDocument/2006/relationships/hyperlink" Target="https://web.hungryhub.com/restaurants/the-silk-road-the-athenee-hotel-bangkok" TargetMode="External"/><Relationship Id="rId92" Type="http://schemas.openxmlformats.org/officeDocument/2006/relationships/hyperlink" Target="https://web.hungryhub.com/restaurants/the-house-of-smooth-curry-the-athenee-hotel-bangkok" TargetMode="External"/><Relationship Id="rId359" Type="http://schemas.openxmlformats.org/officeDocument/2006/relationships/hyperlink" Target="https://web.hungryhub.com/restaurants/krua-rim-fay-phetchabun" TargetMode="External"/><Relationship Id="rId358" Type="http://schemas.openxmlformats.org/officeDocument/2006/relationships/hyperlink" Target="https://web.hungryhub.com/restaurants/banh-bistro-ramada-plaza-sukhumvit-48-bangkok" TargetMode="External"/><Relationship Id="rId357" Type="http://schemas.openxmlformats.org/officeDocument/2006/relationships/hyperlink" Target="https://web.hungryhub.com/restaurants/cat-sushi-yo-hatyai-phuket" TargetMode="External"/><Relationship Id="rId352" Type="http://schemas.openxmlformats.org/officeDocument/2006/relationships/hyperlink" Target="https://web.hungryhub.com/restaurants/rice-restaurant-phuket" TargetMode="External"/><Relationship Id="rId351" Type="http://schemas.openxmlformats.org/officeDocument/2006/relationships/hyperlink" Target="https://web.hungryhub.com/restaurants/capri-restaurant-bar-phuket" TargetMode="External"/><Relationship Id="rId350" Type="http://schemas.openxmlformats.org/officeDocument/2006/relationships/hyperlink" Target="https://web.hungryhub.com/restaurants/aoi-sushi-bar-karon-phuket" TargetMode="External"/><Relationship Id="rId356" Type="http://schemas.openxmlformats.org/officeDocument/2006/relationships/hyperlink" Target="https://web.hungryhub.com/restaurants/ocean-bistro-at-cross-pattaya-oceanphere-pattaya" TargetMode="External"/><Relationship Id="rId355" Type="http://schemas.openxmlformats.org/officeDocument/2006/relationships/hyperlink" Target="https://web.hungryhub.com/restaurants/the-coral-lounge-don-mueang-bangkok" TargetMode="External"/><Relationship Id="rId354" Type="http://schemas.openxmlformats.org/officeDocument/2006/relationships/hyperlink" Target="https://web.hungryhub.com/restaurants/the-coral-premium-lounge-suvarnabhumi-domestic-bangkok" TargetMode="External"/><Relationship Id="rId353" Type="http://schemas.openxmlformats.org/officeDocument/2006/relationships/hyperlink" Target="https://web.hungryhub.com/restaurants/the-coral-lounge-phuket" TargetMode="External"/><Relationship Id="rId1378" Type="http://schemas.openxmlformats.org/officeDocument/2006/relationships/hyperlink" Target="https://web.hungryhub.com/restaurants/pae-shabu-grill-house-ramkhamhaeng-housing-bangkok" TargetMode="External"/><Relationship Id="rId1379" Type="http://schemas.openxmlformats.org/officeDocument/2006/relationships/hyperlink" Target="https://web.hungryhub.com/restaurants/bro-s-grill-beer-bangkok" TargetMode="External"/><Relationship Id="rId305" Type="http://schemas.openxmlformats.org/officeDocument/2006/relationships/hyperlink" Target="https://web.hungryhub.com/restaurants/baba-beach-restaurant-at-baba-beach-club-hua-hin" TargetMode="External"/><Relationship Id="rId789" Type="http://schemas.openxmlformats.org/officeDocument/2006/relationships/hyperlink" Target="https://web.hungryhub.com/restaurants/ava-brasserie-at-intercontinental-bangkok-sukhumvit" TargetMode="External"/><Relationship Id="rId304" Type="http://schemas.openxmlformats.org/officeDocument/2006/relationships/hyperlink" Target="https://web.hungryhub.com/restaurants/mode-sathorn-hotel-staycation-bangkok" TargetMode="External"/><Relationship Id="rId788" Type="http://schemas.openxmlformats.org/officeDocument/2006/relationships/hyperlink" Target="https://web.hungryhub.com/restaurants/kao-kao-chicken-bangkok" TargetMode="External"/><Relationship Id="rId303" Type="http://schemas.openxmlformats.org/officeDocument/2006/relationships/hyperlink" Target="https://web.hungryhub.com/restaurants/cross-pratamnak-staycation-pattaya" TargetMode="External"/><Relationship Id="rId787" Type="http://schemas.openxmlformats.org/officeDocument/2006/relationships/hyperlink" Target="https://web.hungryhub.com/restaurants/pagoda-chinese-restaurant-at-marriott-marquis-bangkok" TargetMode="External"/><Relationship Id="rId302" Type="http://schemas.openxmlformats.org/officeDocument/2006/relationships/hyperlink" Target="https://web.hungryhub.com/restaurants/the-chocolate-factory-pattanakarn-bangkok" TargetMode="External"/><Relationship Id="rId786" Type="http://schemas.openxmlformats.org/officeDocument/2006/relationships/hyperlink" Target="https://web.hungryhub.com/restaurants/im-erb-rama2-bangkok" TargetMode="External"/><Relationship Id="rId309" Type="http://schemas.openxmlformats.org/officeDocument/2006/relationships/hyperlink" Target="https://web.hungryhub.com/restaurants/karayama-cosmo-bazaar-bangkok" TargetMode="External"/><Relationship Id="rId308" Type="http://schemas.openxmlformats.org/officeDocument/2006/relationships/hyperlink" Target="https://web.hungryhub.com/restaurants/karayama-siam-square-one-bangkok" TargetMode="External"/><Relationship Id="rId307" Type="http://schemas.openxmlformats.org/officeDocument/2006/relationships/hyperlink" Target="https://web.hungryhub.com/restaurants/babble-and-grill-at-riva-surya-bangkok" TargetMode="External"/><Relationship Id="rId306" Type="http://schemas.openxmlformats.org/officeDocument/2006/relationships/hyperlink" Target="https://web.hungryhub.com/restaurants/above-riva-at-riva-arun-bangkok" TargetMode="External"/><Relationship Id="rId781" Type="http://schemas.openxmlformats.org/officeDocument/2006/relationships/hyperlink" Target="https://web.hungryhub.com/restaurants/warng-warng-original-taiwan-mala-shabu-terminal-21-asok-bangkok" TargetMode="External"/><Relationship Id="rId1370" Type="http://schemas.openxmlformats.org/officeDocument/2006/relationships/hyperlink" Target="https://web.hungryhub.com/restaurants/garret-fish-chips-ari-bangkok" TargetMode="External"/><Relationship Id="rId780" Type="http://schemas.openxmlformats.org/officeDocument/2006/relationships/hyperlink" Target="https://web.hungryhub.com/restaurants/verde-cafe-restaurant-bangkok" TargetMode="External"/><Relationship Id="rId1371" Type="http://schemas.openxmlformats.org/officeDocument/2006/relationships/hyperlink" Target="https://web.hungryhub.com/restaurants/garret-fish-chips-sammakorn-bangkok" TargetMode="External"/><Relationship Id="rId1372" Type="http://schemas.openxmlformats.org/officeDocument/2006/relationships/hyperlink" Target="https://web.hungryhub.com/restaurants/clique-cloud-bangkok" TargetMode="External"/><Relationship Id="rId1373" Type="http://schemas.openxmlformats.org/officeDocument/2006/relationships/hyperlink" Target="https://web.hungryhub.com/restaurants/market-cafe-at-hyatt-regency-bangkok-suvarnabhumi-airport" TargetMode="External"/><Relationship Id="rId301" Type="http://schemas.openxmlformats.org/officeDocument/2006/relationships/hyperlink" Target="https://web.hungryhub.com/restaurants/fat-belly-pattaya" TargetMode="External"/><Relationship Id="rId785" Type="http://schemas.openxmlformats.org/officeDocument/2006/relationships/hyperlink" Target="https://web.hungryhub.com/restaurants/vela-low-slow-cooked-rattanathibet-bangkok" TargetMode="External"/><Relationship Id="rId1374" Type="http://schemas.openxmlformats.org/officeDocument/2006/relationships/hyperlink" Target="https://web.hungryhub.com/restaurants/garlic-bangkok" TargetMode="External"/><Relationship Id="rId300" Type="http://schemas.openxmlformats.org/officeDocument/2006/relationships/hyperlink" Target="https://web.hungryhub.com/restaurants/grand-mercure-bangkok-atrium-staycation" TargetMode="External"/><Relationship Id="rId784" Type="http://schemas.openxmlformats.org/officeDocument/2006/relationships/hyperlink" Target="https://web.hungryhub.com/restaurants/vela-low-slow-cooked-on-nut-bangkok" TargetMode="External"/><Relationship Id="rId1375" Type="http://schemas.openxmlformats.org/officeDocument/2006/relationships/hyperlink" Target="https://web.hungryhub.com/restaurants/midori-sushi-nuanchawee-bridge-bangkok" TargetMode="External"/><Relationship Id="rId783" Type="http://schemas.openxmlformats.org/officeDocument/2006/relationships/hyperlink" Target="https://web.hungryhub.com/restaurants/vela-low-slow-cooked-phet-kasem-bangkok" TargetMode="External"/><Relationship Id="rId1376" Type="http://schemas.openxmlformats.org/officeDocument/2006/relationships/hyperlink" Target="https://web.hungryhub.com/restaurants/midori-sushi-ratchapruek-bangkok" TargetMode="External"/><Relationship Id="rId782" Type="http://schemas.openxmlformats.org/officeDocument/2006/relationships/hyperlink" Target="https://web.hungryhub.com/restaurants/vela-low-slow-cooked-phutthamonthon-sai-2-bangkok" TargetMode="External"/><Relationship Id="rId1377" Type="http://schemas.openxmlformats.org/officeDocument/2006/relationships/hyperlink" Target="https://web.hungryhub.com/restaurants/pae-shabu-grill-house-ramkhamhaeng-26-1-bangkok" TargetMode="External"/><Relationship Id="rId1367" Type="http://schemas.openxmlformats.org/officeDocument/2006/relationships/hyperlink" Target="https://web.hungryhub.com/restaurants/zaap-classic-the-mall-bangkhae-bangkok" TargetMode="External"/><Relationship Id="rId1368" Type="http://schemas.openxmlformats.org/officeDocument/2006/relationships/hyperlink" Target="https://web.hungryhub.com/restaurants/level33-craft-brewery-restaurant-lounge-singapore" TargetMode="External"/><Relationship Id="rId1369" Type="http://schemas.openxmlformats.org/officeDocument/2006/relationships/hyperlink" Target="https://web.hungryhub.com/restaurants/super-thai-by-soi-aroy-l-pasir-panjang-singapore" TargetMode="External"/><Relationship Id="rId778" Type="http://schemas.openxmlformats.org/officeDocument/2006/relationships/hyperlink" Target="https://web.hungryhub.com/restaurants/nan-yuan-chinese-restaurant-avani-ratchada-bangkok" TargetMode="External"/><Relationship Id="rId777" Type="http://schemas.openxmlformats.org/officeDocument/2006/relationships/hyperlink" Target="https://web.hungryhub.com/restaurants/ab-indian-cuisine-asoke-bangkok" TargetMode="External"/><Relationship Id="rId776" Type="http://schemas.openxmlformats.org/officeDocument/2006/relationships/hyperlink" Target="https://web.hungryhub.com/restaurants/one-ratchada-avani-ratchada-bangkok" TargetMode="External"/><Relationship Id="rId775" Type="http://schemas.openxmlformats.org/officeDocument/2006/relationships/hyperlink" Target="https://web.hungryhub.com/restaurants/korea-house-gold-the-fourth-bangkok" TargetMode="External"/><Relationship Id="rId779" Type="http://schemas.openxmlformats.org/officeDocument/2006/relationships/hyperlink" Target="https://web.hungryhub.com/restaurants/metro-lounge-avani-ratchada-bangkok" TargetMode="External"/><Relationship Id="rId770" Type="http://schemas.openxmlformats.org/officeDocument/2006/relationships/hyperlink" Target="https://web.hungryhub.com/restaurants/lax-rca-bangkok" TargetMode="External"/><Relationship Id="rId1360" Type="http://schemas.openxmlformats.org/officeDocument/2006/relationships/hyperlink" Target="https://web.hungryhub.com/restaurants/the-spot-singapore" TargetMode="External"/><Relationship Id="rId1361" Type="http://schemas.openxmlformats.org/officeDocument/2006/relationships/hyperlink" Target="https://web.hungryhub.com/restaurants/kunshine-hotpot-yaowarat-bangkok" TargetMode="External"/><Relationship Id="rId1362" Type="http://schemas.openxmlformats.org/officeDocument/2006/relationships/hyperlink" Target="https://web.hungryhub.com/restaurants/bubble-in-the-forest-cafe-bangkok" TargetMode="External"/><Relationship Id="rId774" Type="http://schemas.openxmlformats.org/officeDocument/2006/relationships/hyperlink" Target="https://web.hungryhub.com/restaurants/prod-pattaya" TargetMode="External"/><Relationship Id="rId1363" Type="http://schemas.openxmlformats.org/officeDocument/2006/relationships/hyperlink" Target="https://web.hungryhub.com/restaurants/untitled-house-bangkok" TargetMode="External"/><Relationship Id="rId773" Type="http://schemas.openxmlformats.org/officeDocument/2006/relationships/hyperlink" Target="https://web.hungryhub.com/restaurants/sunya-bar-l-dinso-resort-villas-phuket-phuket" TargetMode="External"/><Relationship Id="rId1364" Type="http://schemas.openxmlformats.org/officeDocument/2006/relationships/hyperlink" Target="https://web.hungryhub.com/restaurants/shrimp-prawn-seafood-singapore" TargetMode="External"/><Relationship Id="rId772" Type="http://schemas.openxmlformats.org/officeDocument/2006/relationships/hyperlink" Target="https://web.hungryhub.com/restaurants/com-on-bar-bangkok" TargetMode="External"/><Relationship Id="rId1365" Type="http://schemas.openxmlformats.org/officeDocument/2006/relationships/hyperlink" Target="https://web.hungryhub.com/restaurants/golden-village-chinese-at-hyatt-regency-bangkok-suvarnabhumi-airport-samut-prakan" TargetMode="External"/><Relationship Id="rId771" Type="http://schemas.openxmlformats.org/officeDocument/2006/relationships/hyperlink" Target="https://web.hungryhub.com/restaurants/nuaraii-bangkok" TargetMode="External"/><Relationship Id="rId1366" Type="http://schemas.openxmlformats.org/officeDocument/2006/relationships/hyperlink" Target="https://web.hungryhub.com/restaurants/banchan-since-1959-bangkok" TargetMode="External"/><Relationship Id="rId327" Type="http://schemas.openxmlformats.org/officeDocument/2006/relationships/hyperlink" Target="https://web.hungryhub.com/restaurants/jw-cafe-at-jw-marriott-hotel-bangkok" TargetMode="External"/><Relationship Id="rId326" Type="http://schemas.openxmlformats.org/officeDocument/2006/relationships/hyperlink" Target="https://web.hungryhub.com/restaurants/chow-mong-local-kitchen-at-the-peri-hotel-hua-hin" TargetMode="External"/><Relationship Id="rId325" Type="http://schemas.openxmlformats.org/officeDocument/2006/relationships/hyperlink" Target="https://web.hungryhub.com/restaurants/lee-cafe-phloenchit-center-bangkok" TargetMode="External"/><Relationship Id="rId324" Type="http://schemas.openxmlformats.org/officeDocument/2006/relationships/hyperlink" Target="https://web.hungryhub.com/restaurants/lee-cafe-q-house-lumpini-bangkok" TargetMode="External"/><Relationship Id="rId329" Type="http://schemas.openxmlformats.org/officeDocument/2006/relationships/hyperlink" Target="https://web.hungryhub.com/restaurants/bluespice-grande-centre-point-sukhumvit-55-bangkok-thailand" TargetMode="External"/><Relationship Id="rId1390" Type="http://schemas.openxmlformats.org/officeDocument/2006/relationships/hyperlink" Target="https://web.hungryhub.com/restaurants/shabu-81-bangkok" TargetMode="External"/><Relationship Id="rId328" Type="http://schemas.openxmlformats.org/officeDocument/2006/relationships/hyperlink" Target="https://web.hungryhub.com/restaurants/seasonal-tastes-the-westin-grande-sukhumvit-bangkok" TargetMode="External"/><Relationship Id="rId1391" Type="http://schemas.openxmlformats.org/officeDocument/2006/relationships/hyperlink" Target="https://web.hungryhub.com/restaurants/212-rooftop-bar-at-ibis-styles-bangkok-ratchada" TargetMode="External"/><Relationship Id="rId1392" Type="http://schemas.openxmlformats.org/officeDocument/2006/relationships/hyperlink" Target="https://web.hungryhub.com/restaurants/tong-tem-toh-muang-thong-thani-bangkok" TargetMode="External"/><Relationship Id="rId1393" Type="http://schemas.openxmlformats.org/officeDocument/2006/relationships/hyperlink" Target="https://web.hungryhub.com/restaurants/mana-garden-cafe-restaurant-bangkok" TargetMode="External"/><Relationship Id="rId1394" Type="http://schemas.openxmlformats.org/officeDocument/2006/relationships/hyperlink" Target="https://web.hungryhub.com/restaurants/mother-may-i-bangkok" TargetMode="External"/><Relationship Id="rId1395" Type="http://schemas.openxmlformats.org/officeDocument/2006/relationships/hyperlink" Target="https://web.hungryhub.com/restaurants/lady-butcher-bangkok" TargetMode="External"/><Relationship Id="rId323" Type="http://schemas.openxmlformats.org/officeDocument/2006/relationships/hyperlink" Target="https://web.hungryhub.com/restaurants/lee-cafe-central-silom-tower-bangkok-thailand" TargetMode="External"/><Relationship Id="rId1396" Type="http://schemas.openxmlformats.org/officeDocument/2006/relationships/hyperlink" Target="https://web.hungryhub.com/restaurants/lighthouse-cafe-restaurant-bangkok" TargetMode="External"/><Relationship Id="rId322" Type="http://schemas.openxmlformats.org/officeDocument/2006/relationships/hyperlink" Target="https://web.hungryhub.com/restaurants/lee-kitchen-at-lee-place-hotel-bangkok" TargetMode="External"/><Relationship Id="rId1397" Type="http://schemas.openxmlformats.org/officeDocument/2006/relationships/hyperlink" Target="https://web.hungryhub.com/restaurants/sindosegi-mega-bangna-bangkok" TargetMode="External"/><Relationship Id="rId321" Type="http://schemas.openxmlformats.org/officeDocument/2006/relationships/hyperlink" Target="https://web.hungryhub.com/restaurants/cocoa-xo-bar-at-red-sky-57th-floor-bangkok" TargetMode="External"/><Relationship Id="rId1398" Type="http://schemas.openxmlformats.org/officeDocument/2006/relationships/hyperlink" Target="https://web.hungryhub.com/restaurants/kaenkrung-bangkok" TargetMode="External"/><Relationship Id="rId320" Type="http://schemas.openxmlformats.org/officeDocument/2006/relationships/hyperlink" Target="https://web.hungryhub.com/restaurants/red-sky-restaurant-55th-floor-bangkok" TargetMode="External"/><Relationship Id="rId1399" Type="http://schemas.openxmlformats.org/officeDocument/2006/relationships/hyperlink" Target="https://web.hungryhub.com/restaurants/nong-khai-pa-su-ratchaphruek-nonthaburi" TargetMode="External"/><Relationship Id="rId1389" Type="http://schemas.openxmlformats.org/officeDocument/2006/relationships/hyperlink" Target="https://web.hungryhub.com/restaurants/kam-s-roast-iconsiam-bangkok" TargetMode="External"/><Relationship Id="rId316" Type="http://schemas.openxmlformats.org/officeDocument/2006/relationships/hyperlink" Target="https://web.hungryhub.com/restaurants/private-dining-at-cape-panwa-hotel-phuket" TargetMode="External"/><Relationship Id="rId315" Type="http://schemas.openxmlformats.org/officeDocument/2006/relationships/hyperlink" Target="https://web.hungryhub.com/restaurants/trader-vic-s-at-anantara-riverside-bangkok-resort" TargetMode="External"/><Relationship Id="rId799" Type="http://schemas.openxmlformats.org/officeDocument/2006/relationships/hyperlink" Target="https://web.hungryhub.com/restaurants/chibing-chicken-and-bingsu-pattaya-beach-pattaya" TargetMode="External"/><Relationship Id="rId314" Type="http://schemas.openxmlformats.org/officeDocument/2006/relationships/hyperlink" Target="https://web.hungryhub.com/restaurants/you-i-premium-suki-buffet-centralworld-bangkok" TargetMode="External"/><Relationship Id="rId798" Type="http://schemas.openxmlformats.org/officeDocument/2006/relationships/hyperlink" Target="https://web.hungryhub.com/restaurants/chibing-chicken-and-bingsu-onnut-7-bangkok" TargetMode="External"/><Relationship Id="rId313" Type="http://schemas.openxmlformats.org/officeDocument/2006/relationships/hyperlink" Target="https://web.hungryhub.com/restaurants/kyoto-uji-saryo-iconsiam-bangkok" TargetMode="External"/><Relationship Id="rId797" Type="http://schemas.openxmlformats.org/officeDocument/2006/relationships/hyperlink" Target="https://web.hungryhub.com/restaurants/coffee-sea-springfield-at-sea-resort-spa-hua-hin" TargetMode="External"/><Relationship Id="rId319" Type="http://schemas.openxmlformats.org/officeDocument/2006/relationships/hyperlink" Target="https://web.hungryhub.com/restaurants/rabbit-hole-at-phuket-phuket" TargetMode="External"/><Relationship Id="rId318" Type="http://schemas.openxmlformats.org/officeDocument/2006/relationships/hyperlink" Target="https://web.hungryhub.com/restaurants/cafe22-by-courtyard-by-marriott-north-pattaya-pattaya" TargetMode="External"/><Relationship Id="rId317" Type="http://schemas.openxmlformats.org/officeDocument/2006/relationships/hyperlink" Target="https://web.hungryhub.com/restaurants/metro-square-siam-paragon-bangkok" TargetMode="External"/><Relationship Id="rId1380" Type="http://schemas.openxmlformats.org/officeDocument/2006/relationships/hyperlink" Target="https://web.hungryhub.com/restaurants/ichi-meshi-salaya-bangkok" TargetMode="External"/><Relationship Id="rId792" Type="http://schemas.openxmlformats.org/officeDocument/2006/relationships/hyperlink" Target="https://web.hungryhub.com/restaurants/oishi-grand-mega-bangna-bangkok" TargetMode="External"/><Relationship Id="rId1381" Type="http://schemas.openxmlformats.org/officeDocument/2006/relationships/hyperlink" Target="https://web.hungryhub.com/restaurants/ichi-meshi-rangsit-bangkok" TargetMode="External"/><Relationship Id="rId791" Type="http://schemas.openxmlformats.org/officeDocument/2006/relationships/hyperlink" Target="https://web.hungryhub.com/restaurants/sichuan-restuarant-silom-bangkok" TargetMode="External"/><Relationship Id="rId1382" Type="http://schemas.openxmlformats.org/officeDocument/2006/relationships/hyperlink" Target="https://web.hungryhub.com/restaurants/kintub-thai-mookata-singapore" TargetMode="External"/><Relationship Id="rId790" Type="http://schemas.openxmlformats.org/officeDocument/2006/relationships/hyperlink" Target="https://web.hungryhub.com/restaurants/otter-in-the-rain-phuket" TargetMode="External"/><Relationship Id="rId1383" Type="http://schemas.openxmlformats.org/officeDocument/2006/relationships/hyperlink" Target="https://web.hungryhub.com/restaurants/meat-sumpan-bangkok" TargetMode="External"/><Relationship Id="rId1384" Type="http://schemas.openxmlformats.org/officeDocument/2006/relationships/hyperlink" Target="https://web.hungryhub.com/restaurants/alma-by-juan-amador-singapore" TargetMode="External"/><Relationship Id="rId312" Type="http://schemas.openxmlformats.org/officeDocument/2006/relationships/hyperlink" Target="https://web.hungryhub.com/restaurants/cafe-chilli-iconsiam-bangkok" TargetMode="External"/><Relationship Id="rId796" Type="http://schemas.openxmlformats.org/officeDocument/2006/relationships/hyperlink" Target="https://web.hungryhub.com/restaurants/sushi-seki-mega-bangna-bangkok" TargetMode="External"/><Relationship Id="rId1385" Type="http://schemas.openxmlformats.org/officeDocument/2006/relationships/hyperlink" Target="https://web.hungryhub.com/restaurants/mingle-the-crystal-bangkok" TargetMode="External"/><Relationship Id="rId311" Type="http://schemas.openxmlformats.org/officeDocument/2006/relationships/hyperlink" Target="https://web.hungryhub.com/restaurants/baba-iki-at-sri-panwa-phuket" TargetMode="External"/><Relationship Id="rId795" Type="http://schemas.openxmlformats.org/officeDocument/2006/relationships/hyperlink" Target="https://web.hungryhub.com/restaurants/summer-rain-cafe-casual-dining-bangkok" TargetMode="External"/><Relationship Id="rId1386" Type="http://schemas.openxmlformats.org/officeDocument/2006/relationships/hyperlink" Target="https://web.hungryhub.com/restaurants/mamamia-pattaya" TargetMode="External"/><Relationship Id="rId310" Type="http://schemas.openxmlformats.org/officeDocument/2006/relationships/hyperlink" Target="https://web.hungryhub.com/restaurants/karayama-samyan-mitrtown-bangkok" TargetMode="External"/><Relationship Id="rId794" Type="http://schemas.openxmlformats.org/officeDocument/2006/relationships/hyperlink" Target="https://web.hungryhub.com/restaurants/feast-at-royal-orchid-sheraton-riverside-hotel-bangkok" TargetMode="External"/><Relationship Id="rId1387" Type="http://schemas.openxmlformats.org/officeDocument/2006/relationships/hyperlink" Target="https://web.hungryhub.com/restaurants/begin-again-bangkok" TargetMode="External"/><Relationship Id="rId793" Type="http://schemas.openxmlformats.org/officeDocument/2006/relationships/hyperlink" Target="https://web.hungryhub.com/restaurants/isea-beach-bar-at-veranda-resort-villas-hua-hin" TargetMode="External"/><Relationship Id="rId1388" Type="http://schemas.openxmlformats.org/officeDocument/2006/relationships/hyperlink" Target="https://web.hungryhub.com/restaurants/kam-s-roast-central-world-bangkok" TargetMode="External"/><Relationship Id="rId297" Type="http://schemas.openxmlformats.org/officeDocument/2006/relationships/hyperlink" Target="https://web.hungryhub.com/restaurants/rendezvous-lounge-bar-the-landmark-bangkok-hotel" TargetMode="External"/><Relationship Id="rId296" Type="http://schemas.openxmlformats.org/officeDocument/2006/relationships/hyperlink" Target="https://web.hungryhub.com/restaurants/the-coffee-club-tcc-ozo-kata-phuket" TargetMode="External"/><Relationship Id="rId295" Type="http://schemas.openxmlformats.org/officeDocument/2006/relationships/hyperlink" Target="https://web.hungryhub.com/restaurants/the-coffee-club-ashlee-hub-hotel-patong-phuket-thailand" TargetMode="External"/><Relationship Id="rId294" Type="http://schemas.openxmlformats.org/officeDocument/2006/relationships/hyperlink" Target="https://web.hungryhub.com/restaurants/johann-mala-bangkok" TargetMode="External"/><Relationship Id="rId299" Type="http://schemas.openxmlformats.org/officeDocument/2006/relationships/hyperlink" Target="https://web.hungryhub.com/restaurants/buonissimo-italian-restaurant-pizzeria-bangkok" TargetMode="External"/><Relationship Id="rId298" Type="http://schemas.openxmlformats.org/officeDocument/2006/relationships/hyperlink" Target="https://web.hungryhub.com/restaurants/somaek-bangkok" TargetMode="External"/><Relationship Id="rId271" Type="http://schemas.openxmlformats.org/officeDocument/2006/relationships/hyperlink" Target="https://web.hungryhub.com/restaurants/the-hilltop-aonang-krabi" TargetMode="External"/><Relationship Id="rId270" Type="http://schemas.openxmlformats.org/officeDocument/2006/relationships/hyperlink" Target="https://web.hungryhub.com/restaurants/na-klongwan-vibhavadi-20-bangkok" TargetMode="External"/><Relationship Id="rId269" Type="http://schemas.openxmlformats.org/officeDocument/2006/relationships/hyperlink" Target="https://web.hungryhub.com/restaurants/the-mayflower-restaurant-at-dusit-princess-srinakarin-bangkok" TargetMode="External"/><Relationship Id="rId264" Type="http://schemas.openxmlformats.org/officeDocument/2006/relationships/hyperlink" Target="https://web.hungryhub.com/restaurants/uzzie-restaurant-by-maitria-mode-sukhumvit-15-bangkok" TargetMode="External"/><Relationship Id="rId263" Type="http://schemas.openxmlformats.org/officeDocument/2006/relationships/hyperlink" Target="https://web.hungryhub.com/restaurants/kbbq-the-street-ratchada-bangkok" TargetMode="External"/><Relationship Id="rId262" Type="http://schemas.openxmlformats.org/officeDocument/2006/relationships/hyperlink" Target="https://web.hungryhub.com/restaurants/the-st-regis-bar-and-the-drawing-room-bangkok" TargetMode="External"/><Relationship Id="rId261" Type="http://schemas.openxmlformats.org/officeDocument/2006/relationships/hyperlink" Target="https://web.hungryhub.com/restaurants/the-square-at-novotel-bangkok-bangna" TargetMode="External"/><Relationship Id="rId268" Type="http://schemas.openxmlformats.org/officeDocument/2006/relationships/hyperlink" Target="https://web.hungryhub.com/restaurants/santa-monica-bangkok" TargetMode="External"/><Relationship Id="rId267" Type="http://schemas.openxmlformats.org/officeDocument/2006/relationships/hyperlink" Target="https://web.hungryhub.com/restaurants/m-cafe-m-hotel-pattaya" TargetMode="External"/><Relationship Id="rId266" Type="http://schemas.openxmlformats.org/officeDocument/2006/relationships/hyperlink" Target="https://web.hungryhub.com/restaurants/pool-bar-by-maitria-mode-sukhumvit-15-bangkok" TargetMode="External"/><Relationship Id="rId265" Type="http://schemas.openxmlformats.org/officeDocument/2006/relationships/hyperlink" Target="https://web.hungryhub.com/restaurants/maitria-mode-sukhumvit-15-bangkok-staycation" TargetMode="External"/><Relationship Id="rId260" Type="http://schemas.openxmlformats.org/officeDocument/2006/relationships/hyperlink" Target="https://web.hungryhub.com/restaurants/gallery-cafe-chalong-phuket" TargetMode="External"/><Relationship Id="rId259" Type="http://schemas.openxmlformats.org/officeDocument/2006/relationships/hyperlink" Target="https://web.hungryhub.com/restaurants/gallery-cafe-nai-harn-phuket" TargetMode="External"/><Relationship Id="rId258" Type="http://schemas.openxmlformats.org/officeDocument/2006/relationships/hyperlink" Target="https://web.hungryhub.com/restaurants/sky-box-outdoor-zone-bangkok-balcony-rooftop-81st-floor-baiyoke-sky-hotel" TargetMode="External"/><Relationship Id="rId253" Type="http://schemas.openxmlformats.org/officeDocument/2006/relationships/hyperlink" Target="https://web.hungryhub.com/restaurants/white-lotus-restaurant-and-rooftop-at-hilton-resort-spa-hua-hin" TargetMode="External"/><Relationship Id="rId252" Type="http://schemas.openxmlformats.org/officeDocument/2006/relationships/hyperlink" Target="https://web.hungryhub.com/restaurants/chay-had-restaurant-at-hilton-resort-spa-hua-hin" TargetMode="External"/><Relationship Id="rId251" Type="http://schemas.openxmlformats.org/officeDocument/2006/relationships/hyperlink" Target="https://web.hungryhub.com/restaurants/fire-chilli-ratchada-19-bangkok" TargetMode="External"/><Relationship Id="rId250" Type="http://schemas.openxmlformats.org/officeDocument/2006/relationships/hyperlink" Target="https://web.hungryhub.com/restaurants/thanankarn-cafe-pattaya" TargetMode="External"/><Relationship Id="rId257" Type="http://schemas.openxmlformats.org/officeDocument/2006/relationships/hyperlink" Target="https://web.hungryhub.com/restaurants/luna-lanai-restaurant-at-sheraton-hua-hin" TargetMode="External"/><Relationship Id="rId256" Type="http://schemas.openxmlformats.org/officeDocument/2006/relationships/hyperlink" Target="https://web.hungryhub.com/restaurants/longtail-restaurant-by-anantara-riverside-bangkok" TargetMode="External"/><Relationship Id="rId255" Type="http://schemas.openxmlformats.org/officeDocument/2006/relationships/hyperlink" Target="https://web.hungryhub.com/restaurants/seafood-on-ice-at-the-ld-hotel-pattaya" TargetMode="External"/><Relationship Id="rId254" Type="http://schemas.openxmlformats.org/officeDocument/2006/relationships/hyperlink" Target="https://web.hungryhub.com/restaurants/krua-talad-yai-by-courtyard-marriott-phuket" TargetMode="External"/><Relationship Id="rId293" Type="http://schemas.openxmlformats.org/officeDocument/2006/relationships/hyperlink" Target="https://web.hungryhub.com/restaurants/novotel-bangkok-bangna-staycation" TargetMode="External"/><Relationship Id="rId292" Type="http://schemas.openxmlformats.org/officeDocument/2006/relationships/hyperlink" Target="https://web.hungryhub.com/restaurants/sundance-dayclub-hua-hin" TargetMode="External"/><Relationship Id="rId291" Type="http://schemas.openxmlformats.org/officeDocument/2006/relationships/hyperlink" Target="https://web.hungryhub.com/restaurants/scoozi-urban-pizza-central-chaengwatta-bangkok" TargetMode="External"/><Relationship Id="rId290" Type="http://schemas.openxmlformats.org/officeDocument/2006/relationships/hyperlink" Target="https://web.hungryhub.com/restaurants/scoozi-urban-pizza-market-village-hua-hin" TargetMode="External"/><Relationship Id="rId286" Type="http://schemas.openxmlformats.org/officeDocument/2006/relationships/hyperlink" Target="https://web.hungryhub.com/restaurants/the-continent-hotel-staycation-bangkok-thailand" TargetMode="External"/><Relationship Id="rId285" Type="http://schemas.openxmlformats.org/officeDocument/2006/relationships/hyperlink" Target="https://web.hungryhub.com/restaurants/great-grand-sweet-destination-pattaya" TargetMode="External"/><Relationship Id="rId284" Type="http://schemas.openxmlformats.org/officeDocument/2006/relationships/hyperlink" Target="https://web.hungryhub.com/restaurants/shore-kitchen-rooftop-bar-at-hotel-clover-patong-phuket" TargetMode="External"/><Relationship Id="rId283" Type="http://schemas.openxmlformats.org/officeDocument/2006/relationships/hyperlink" Target="https://web.hungryhub.com/restaurants/rolling-ribs-at-le-meridien-bangkok" TargetMode="External"/><Relationship Id="rId289" Type="http://schemas.openxmlformats.org/officeDocument/2006/relationships/hyperlink" Target="https://web.hungryhub.com/restaurants/scoozi-urban-pizza-emquartier-bangkok-thailand" TargetMode="External"/><Relationship Id="rId288" Type="http://schemas.openxmlformats.org/officeDocument/2006/relationships/hyperlink" Target="https://web.hungryhub.com/restaurants/the-royal-kitchen-chinese-restaurant-royal-paradise-patong-phuket" TargetMode="External"/><Relationship Id="rId287" Type="http://schemas.openxmlformats.org/officeDocument/2006/relationships/hyperlink" Target="https://web.hungryhub.com/restaurants/king-seafood-pattaya" TargetMode="External"/><Relationship Id="rId282" Type="http://schemas.openxmlformats.org/officeDocument/2006/relationships/hyperlink" Target="https://web.hungryhub.com/restaurants/chef-naree-bangkok" TargetMode="External"/><Relationship Id="rId281" Type="http://schemas.openxmlformats.org/officeDocument/2006/relationships/hyperlink" Target="https://web.hungryhub.com/restaurants/karkinos-beach-club-by-apsara-beachfront-resort-and-villa-phang-nga" TargetMode="External"/><Relationship Id="rId280" Type="http://schemas.openxmlformats.org/officeDocument/2006/relationships/hyperlink" Target="https://web.hungryhub.com/restaurants/atrium-restaurant-the-landmark-bangkok-hotel" TargetMode="External"/><Relationship Id="rId275" Type="http://schemas.openxmlformats.org/officeDocument/2006/relationships/hyperlink" Target="https://web.hungryhub.com/restaurants/manhattan-hotel-staycation-pattaya" TargetMode="External"/><Relationship Id="rId274" Type="http://schemas.openxmlformats.org/officeDocument/2006/relationships/hyperlink" Target="https://web.hungryhub.com/restaurants/123-ichi-ni-san-sathorn-soi-1-bangkok" TargetMode="External"/><Relationship Id="rId273" Type="http://schemas.openxmlformats.org/officeDocument/2006/relationships/hyperlink" Target="https://web.hungryhub.com/restaurants/arun-thai-cuisine-by-see-fah-bangkok" TargetMode="External"/><Relationship Id="rId272" Type="http://schemas.openxmlformats.org/officeDocument/2006/relationships/hyperlink" Target="https://web.hungryhub.com/restaurants/kin-chan-si-grilled-fish-isaan-thai-food-bangkok" TargetMode="External"/><Relationship Id="rId279" Type="http://schemas.openxmlformats.org/officeDocument/2006/relationships/hyperlink" Target="https://web.hungryhub.com/restaurants/toplofty-cafe-khao-yai" TargetMode="External"/><Relationship Id="rId278" Type="http://schemas.openxmlformats.org/officeDocument/2006/relationships/hyperlink" Target="https://web.hungryhub.com/restaurants/anya-authentic-thai-cuisine-bangkok" TargetMode="External"/><Relationship Id="rId277" Type="http://schemas.openxmlformats.org/officeDocument/2006/relationships/hyperlink" Target="https://web.hungryhub.com/restaurants/bangkok-trading-post-bistro-bar-by-137-pillars" TargetMode="External"/><Relationship Id="rId276" Type="http://schemas.openxmlformats.org/officeDocument/2006/relationships/hyperlink" Target="https://web.hungryhub.com/restaurants/nimitr-rooftop-by-137-pillars-bangkok-thailand" TargetMode="External"/><Relationship Id="rId1851" Type="http://schemas.openxmlformats.org/officeDocument/2006/relationships/hyperlink" Target="https://web.hungryhub.com/restaurants/the-cradle-at-ayara-kamala-resort-spa-phuket" TargetMode="External"/><Relationship Id="rId1852" Type="http://schemas.openxmlformats.org/officeDocument/2006/relationships/hyperlink" Target="https://web.hungryhub.com/restaurants/luminous-at-lumen-bangkok-udomsuk-station" TargetMode="External"/><Relationship Id="rId1853" Type="http://schemas.openxmlformats.org/officeDocument/2006/relationships/hyperlink" Target="https://web.hungryhub.com/restaurants/la-luna-bangkok" TargetMode="External"/><Relationship Id="rId1854" Type="http://schemas.openxmlformats.org/officeDocument/2006/relationships/hyperlink" Target="https://web.hungryhub.com/restaurants/sasirada-cafe-bangkok" TargetMode="External"/><Relationship Id="rId1855" Type="http://schemas.openxmlformats.org/officeDocument/2006/relationships/hyperlink" Target="https://web.hungryhub.com/restaurants/esan-zaap-jueng-bangkok" TargetMode="External"/><Relationship Id="rId1856" Type="http://schemas.openxmlformats.org/officeDocument/2006/relationships/hyperlink" Target="https://web.hungryhub.com/restaurants/77-jet-sip-jet-bangkok" TargetMode="External"/><Relationship Id="rId1857" Type="http://schemas.openxmlformats.org/officeDocument/2006/relationships/hyperlink" Target="https://web.hungryhub.com/restaurants/rogues-bar-at-intercontinental-bangkok-sukhumvit" TargetMode="External"/><Relationship Id="rId1858" Type="http://schemas.openxmlformats.org/officeDocument/2006/relationships/hyperlink" Target="https://web.hungryhub.com/restaurants/bukla-kumpaeng-bangkok" TargetMode="External"/><Relationship Id="rId1859" Type="http://schemas.openxmlformats.org/officeDocument/2006/relationships/hyperlink" Target="https://web.hungryhub.com/restaurants/heng-heng-lao-suthisan-bangkok" TargetMode="External"/><Relationship Id="rId1850" Type="http://schemas.openxmlformats.org/officeDocument/2006/relationships/hyperlink" Target="https://web.hungryhub.com/restaurants/the-butcher-s-wife-singapore" TargetMode="External"/><Relationship Id="rId1840" Type="http://schemas.openxmlformats.org/officeDocument/2006/relationships/hyperlink" Target="https://web.hungryhub.com/restaurants/nalan-restaurant-city-hall-singapore" TargetMode="External"/><Relationship Id="rId1841" Type="http://schemas.openxmlformats.org/officeDocument/2006/relationships/hyperlink" Target="https://web.hungryhub.com/restaurants/nalan-restaurant-little-india-singapore" TargetMode="External"/><Relationship Id="rId1842" Type="http://schemas.openxmlformats.org/officeDocument/2006/relationships/hyperlink" Target="https://web.hungryhub.com/restaurants/manam-singapore" TargetMode="External"/><Relationship Id="rId1843" Type="http://schemas.openxmlformats.org/officeDocument/2006/relationships/hyperlink" Target="https://web.hungryhub.com/restaurants/killing-time-wagyu-and-japanese-glass-bangkok" TargetMode="External"/><Relationship Id="rId1844" Type="http://schemas.openxmlformats.org/officeDocument/2006/relationships/hyperlink" Target="https://web.hungryhub.com/restaurants/sexy-cow-prime-steak-bangkok" TargetMode="External"/><Relationship Id="rId1845" Type="http://schemas.openxmlformats.org/officeDocument/2006/relationships/hyperlink" Target="https://web.hungryhub.com/restaurants/sushi-olderchef-serithai-bangkok" TargetMode="External"/><Relationship Id="rId1846" Type="http://schemas.openxmlformats.org/officeDocument/2006/relationships/hyperlink" Target="https://web.hungryhub.com/restaurants/r-italian-kitchen-smokehouse-singapore" TargetMode="External"/><Relationship Id="rId1847" Type="http://schemas.openxmlformats.org/officeDocument/2006/relationships/hyperlink" Target="https://web.hungryhub.com/restaurants/rimba-bangkok" TargetMode="External"/><Relationship Id="rId1848" Type="http://schemas.openxmlformats.org/officeDocument/2006/relationships/hyperlink" Target="https://web.hungryhub.com/restaurants/big-house-farm-cafe-restaurant-pathum-thani" TargetMode="External"/><Relationship Id="rId1849" Type="http://schemas.openxmlformats.org/officeDocument/2006/relationships/hyperlink" Target="https://web.hungryhub.com/restaurants/no-more-mondays-cafe-bar-bangkok" TargetMode="External"/><Relationship Id="rId1873" Type="http://schemas.openxmlformats.org/officeDocument/2006/relationships/hyperlink" Target="https://web.hungryhub.com/restaurants/learksen-lennam-bangkok" TargetMode="External"/><Relationship Id="rId1874" Type="http://schemas.openxmlformats.org/officeDocument/2006/relationships/hyperlink" Target="https://web.hungryhub.com/restaurants/al-bahr-beach-bar-marrakesh-hua-hin" TargetMode="External"/><Relationship Id="rId1875" Type="http://schemas.openxmlformats.org/officeDocument/2006/relationships/hyperlink" Target="https://web.hungryhub.com/restaurants/kinara-boat-quay-singapore" TargetMode="External"/><Relationship Id="rId1876" Type="http://schemas.openxmlformats.org/officeDocument/2006/relationships/hyperlink" Target="https://web.hungryhub.com/restaurants/restaurant-patt-bangkok" TargetMode="External"/><Relationship Id="rId1877" Type="http://schemas.openxmlformats.org/officeDocument/2006/relationships/hyperlink" Target="https://web.hungryhub.com/restaurants/patro-s-sports-bar-restaurant-singapore" TargetMode="External"/><Relationship Id="rId1878" Type="http://schemas.openxmlformats.org/officeDocument/2006/relationships/hyperlink" Target="https://web.hungryhub.com/restaurants/yi-pin-ju-chinese-restaurant-singapore" TargetMode="External"/><Relationship Id="rId1879" Type="http://schemas.openxmlformats.org/officeDocument/2006/relationships/hyperlink" Target="https://web.hungryhub.com/restaurants/m-thai-restaurant-bar-singapore" TargetMode="External"/><Relationship Id="rId1870" Type="http://schemas.openxmlformats.org/officeDocument/2006/relationships/hyperlink" Target="https://web.hungryhub.com/restaurants/ugo-ristorante-italiano-bangkok" TargetMode="External"/><Relationship Id="rId1871" Type="http://schemas.openxmlformats.org/officeDocument/2006/relationships/hyperlink" Target="https://web.hungryhub.com/restaurants/china-taste-singapore" TargetMode="External"/><Relationship Id="rId1872" Type="http://schemas.openxmlformats.org/officeDocument/2006/relationships/hyperlink" Target="https://web.hungryhub.com/restaurants/meridian-cruise-bangkok" TargetMode="External"/><Relationship Id="rId1862" Type="http://schemas.openxmlformats.org/officeDocument/2006/relationships/hyperlink" Target="https://web.hungryhub.com/restaurants/sen-sai-isan-bangsaen-bangkok" TargetMode="External"/><Relationship Id="rId1863" Type="http://schemas.openxmlformats.org/officeDocument/2006/relationships/hyperlink" Target="https://web.hungryhub.com/restaurants/brewave-ratchada-bangkok" TargetMode="External"/><Relationship Id="rId1864" Type="http://schemas.openxmlformats.org/officeDocument/2006/relationships/hyperlink" Target="https://web.hungryhub.com/restaurants/aha-s-shabu-grill-bangkok" TargetMode="External"/><Relationship Id="rId1865" Type="http://schemas.openxmlformats.org/officeDocument/2006/relationships/hyperlink" Target="https://web.hungryhub.com/restaurants/ekkaluck-madi-paidi-bangkok" TargetMode="External"/><Relationship Id="rId1866" Type="http://schemas.openxmlformats.org/officeDocument/2006/relationships/hyperlink" Target="https://web.hungryhub.com/restaurants/hogar-bar-nonthaburi" TargetMode="External"/><Relationship Id="rId1867" Type="http://schemas.openxmlformats.org/officeDocument/2006/relationships/hyperlink" Target="https://web.hungryhub.com/restaurants/arab-street-turkish-western-restaurant-singapore" TargetMode="External"/><Relationship Id="rId1868" Type="http://schemas.openxmlformats.org/officeDocument/2006/relationships/hyperlink" Target="https://web.hungryhub.com/restaurants/ikki-izakaya-singapore" TargetMode="External"/><Relationship Id="rId1869" Type="http://schemas.openxmlformats.org/officeDocument/2006/relationships/hyperlink" Target="https://web.hungryhub.com/restaurants/heaven-s-lotus-singapore" TargetMode="External"/><Relationship Id="rId1860" Type="http://schemas.openxmlformats.org/officeDocument/2006/relationships/hyperlink" Target="https://web.hungryhub.com/restaurants/tora-san-at-centrepoint-orchard-singapore" TargetMode="External"/><Relationship Id="rId1861" Type="http://schemas.openxmlformats.org/officeDocument/2006/relationships/hyperlink" Target="https://web.hungryhub.com/restaurants/sen-sai-isan-pathum-thani-bangkok" TargetMode="External"/><Relationship Id="rId1810" Type="http://schemas.openxmlformats.org/officeDocument/2006/relationships/hyperlink" Target="https://web.hungryhub.com/restaurants/coriander-leaf-singapore-polo-club" TargetMode="External"/><Relationship Id="rId1811" Type="http://schemas.openxmlformats.org/officeDocument/2006/relationships/hyperlink" Target="https://web.hungryhub.com/restaurants/purple-laurel-bangkok" TargetMode="External"/><Relationship Id="rId1812" Type="http://schemas.openxmlformats.org/officeDocument/2006/relationships/hyperlink" Target="https://web.hungryhub.com/restaurants/the-lobby-at-intercontinental-bangkok-sukhumvit" TargetMode="External"/><Relationship Id="rId1813" Type="http://schemas.openxmlformats.org/officeDocument/2006/relationships/hyperlink" Target="https://web.hungryhub.com/restaurants/yumcha-teahouse-empire-tower-bangkok" TargetMode="External"/><Relationship Id="rId1814" Type="http://schemas.openxmlformats.org/officeDocument/2006/relationships/hyperlink" Target="https://web.hungryhub.com/restaurants/farmsbuy-cafe-bangkok" TargetMode="External"/><Relationship Id="rId1815" Type="http://schemas.openxmlformats.org/officeDocument/2006/relationships/hyperlink" Target="https://web.hungryhub.com/restaurants/bottle-rockets-bangkok" TargetMode="External"/><Relationship Id="rId1816" Type="http://schemas.openxmlformats.org/officeDocument/2006/relationships/hyperlink" Target="https://web.hungryhub.com/restaurants/shabu-puko-sri-racha-chonburi-pattaya" TargetMode="External"/><Relationship Id="rId1817" Type="http://schemas.openxmlformats.org/officeDocument/2006/relationships/hyperlink" Target="https://web.hungryhub.com/restaurants/shabu-puko-muang-mai-chonburi-pattaya" TargetMode="External"/><Relationship Id="rId1818" Type="http://schemas.openxmlformats.org/officeDocument/2006/relationships/hyperlink" Target="https://web.hungryhub.com/restaurants/igniv-bangkok-at-the-st-regis-bangkok-one-michelin-star" TargetMode="External"/><Relationship Id="rId1819" Type="http://schemas.openxmlformats.org/officeDocument/2006/relationships/hyperlink" Target="https://web.hungryhub.com/restaurants/did-dine-in-the-dark-at-sheraton-grande-sukhumvit-a-luxury-collection-hotel-bangkok" TargetMode="External"/><Relationship Id="rId1800" Type="http://schemas.openxmlformats.org/officeDocument/2006/relationships/hyperlink" Target="https://web.hungryhub.com/restaurants/moon-thai-kitchen-singapore" TargetMode="External"/><Relationship Id="rId1801" Type="http://schemas.openxmlformats.org/officeDocument/2006/relationships/hyperlink" Target="https://web.hungryhub.com/restaurants/chef-s-tavern-singapore" TargetMode="External"/><Relationship Id="rId1802" Type="http://schemas.openxmlformats.org/officeDocument/2006/relationships/hyperlink" Target="https://web.hungryhub.com/restaurants/black-cherry-singapore" TargetMode="External"/><Relationship Id="rId1803" Type="http://schemas.openxmlformats.org/officeDocument/2006/relationships/hyperlink" Target="https://web.hungryhub.com/restaurants/jules-epicurean-french-cuisine-singapore" TargetMode="External"/><Relationship Id="rId1804" Type="http://schemas.openxmlformats.org/officeDocument/2006/relationships/hyperlink" Target="https://web.hungryhub.com/restaurants/tanoke-singapore" TargetMode="External"/><Relationship Id="rId1805" Type="http://schemas.openxmlformats.org/officeDocument/2006/relationships/hyperlink" Target="https://web.hungryhub.com/restaurants/feed-the-beast-bangkok" TargetMode="External"/><Relationship Id="rId1806" Type="http://schemas.openxmlformats.org/officeDocument/2006/relationships/hyperlink" Target="https://web.hungryhub.com/restaurants/the-kiri-villas-resort-staycation-phuket" TargetMode="External"/><Relationship Id="rId1807" Type="http://schemas.openxmlformats.org/officeDocument/2006/relationships/hyperlink" Target="https://web.hungryhub.com/restaurants/krua-khun-ein-ratchada-32-bangkok" TargetMode="External"/><Relationship Id="rId1808" Type="http://schemas.openxmlformats.org/officeDocument/2006/relationships/hyperlink" Target="https://web.hungryhub.com/restaurants/three-amigos-mexican-and-indian-cuisine-singapore" TargetMode="External"/><Relationship Id="rId1809" Type="http://schemas.openxmlformats.org/officeDocument/2006/relationships/hyperlink" Target="https://web.hungryhub.com/restaurants/coriander-leaf-craig-singapore" TargetMode="External"/><Relationship Id="rId1830" Type="http://schemas.openxmlformats.org/officeDocument/2006/relationships/hyperlink" Target="https://web.hungryhub.com/restaurants/madrinaa-italiano-singapore" TargetMode="External"/><Relationship Id="rId1831" Type="http://schemas.openxmlformats.org/officeDocument/2006/relationships/hyperlink" Target="https://web.hungryhub.com/restaurants/fernando-s-pizza-at-margaret-drive-singapore" TargetMode="External"/><Relationship Id="rId1832" Type="http://schemas.openxmlformats.org/officeDocument/2006/relationships/hyperlink" Target="https://web.hungryhub.com/restaurants/one-prawn-co-singapore" TargetMode="External"/><Relationship Id="rId1833" Type="http://schemas.openxmlformats.org/officeDocument/2006/relationships/hyperlink" Target="https://web.hungryhub.com/restaurants/hiroki-sushi-klong-2-bangkok" TargetMode="External"/><Relationship Id="rId1834" Type="http://schemas.openxmlformats.org/officeDocument/2006/relationships/hyperlink" Target="https://web.hungryhub.com/restaurants/copacabana-rooftop-diner-chiang-mai" TargetMode="External"/><Relationship Id="rId1835" Type="http://schemas.openxmlformats.org/officeDocument/2006/relationships/hyperlink" Target="https://web.hungryhub.com/restaurants/hiroki-sushi-rangsit-bangkok" TargetMode="External"/><Relationship Id="rId1836" Type="http://schemas.openxmlformats.org/officeDocument/2006/relationships/hyperlink" Target="https://web.hungryhub.com/restaurants/maison-de-siri-cafe-eatery-bangkok" TargetMode="External"/><Relationship Id="rId1837" Type="http://schemas.openxmlformats.org/officeDocument/2006/relationships/hyperlink" Target="https://web.hungryhub.com/restaurants/risa-cafe-and-bistro-bangkok" TargetMode="External"/><Relationship Id="rId1838" Type="http://schemas.openxmlformats.org/officeDocument/2006/relationships/hyperlink" Target="https://web.hungryhub.com/restaurants/that-1-place-singapore" TargetMode="External"/><Relationship Id="rId1839" Type="http://schemas.openxmlformats.org/officeDocument/2006/relationships/hyperlink" Target="https://web.hungryhub.com/restaurants/mavi-turkish-restaurant-grill-singapore" TargetMode="External"/><Relationship Id="rId1820" Type="http://schemas.openxmlformats.org/officeDocument/2006/relationships/hyperlink" Target="https://web.hungryhub.com/restaurants/living-table-bangkok" TargetMode="External"/><Relationship Id="rId1821" Type="http://schemas.openxmlformats.org/officeDocument/2006/relationships/hyperlink" Target="https://web.hungryhub.com/restaurants/le-petit-chef-at-sheraton-grande-sukhumvit-a-luxury-collection-hotel-bangkok" TargetMode="External"/><Relationship Id="rId1822" Type="http://schemas.openxmlformats.org/officeDocument/2006/relationships/hyperlink" Target="https://web.hungryhub.com/restaurants/bodhi-terrace-at-anantara-chiang-mai-resort" TargetMode="External"/><Relationship Id="rId1823" Type="http://schemas.openxmlformats.org/officeDocument/2006/relationships/hyperlink" Target="https://web.hungryhub.com/restaurants/baan-mai-sai-3-bangkok" TargetMode="External"/><Relationship Id="rId1824" Type="http://schemas.openxmlformats.org/officeDocument/2006/relationships/hyperlink" Target="https://web.hungryhub.com/restaurants/jao-ping-river-cruise-at-anantara-chiang-mai-resort" TargetMode="External"/><Relationship Id="rId1825" Type="http://schemas.openxmlformats.org/officeDocument/2006/relationships/hyperlink" Target="https://web.hungryhub.com/restaurants/chinda-hotpot-the-walk-ratchaphruek-nonthaburi" TargetMode="External"/><Relationship Id="rId1826" Type="http://schemas.openxmlformats.org/officeDocument/2006/relationships/hyperlink" Target="https://web.hungryhub.com/restaurants/man-fu-yuan-one-bangkok" TargetMode="External"/><Relationship Id="rId1827" Type="http://schemas.openxmlformats.org/officeDocument/2006/relationships/hyperlink" Target="https://web.hungryhub.com/restaurants/chinda-hotpot-lad-phrao-122-bangkok" TargetMode="External"/><Relationship Id="rId1828" Type="http://schemas.openxmlformats.org/officeDocument/2006/relationships/hyperlink" Target="https://web.hungryhub.com/restaurants/chinda-hotpot-ngamwongwan-bangkok" TargetMode="External"/><Relationship Id="rId1829" Type="http://schemas.openxmlformats.org/officeDocument/2006/relationships/hyperlink" Target="https://web.hungryhub.com/restaurants/fernando-s-pizza-at-trio-singapore" TargetMode="External"/><Relationship Id="rId1455" Type="http://schemas.openxmlformats.org/officeDocument/2006/relationships/hyperlink" Target="https://web.hungryhub.com/restaurants/forma-singapore" TargetMode="External"/><Relationship Id="rId1456" Type="http://schemas.openxmlformats.org/officeDocument/2006/relationships/hyperlink" Target="https://web.hungryhub.com/restaurants/dolphin-restaurant-at-bay-beach-resort-jomtien-pattaya" TargetMode="External"/><Relationship Id="rId1457" Type="http://schemas.openxmlformats.org/officeDocument/2006/relationships/hyperlink" Target="https://web.hungryhub.com/restaurants/com-nieu-an-la-ghien-singapore" TargetMode="External"/><Relationship Id="rId1458" Type="http://schemas.openxmlformats.org/officeDocument/2006/relationships/hyperlink" Target="https://web.hungryhub.com/restaurants/bounce-burger-bangkok" TargetMode="External"/><Relationship Id="rId1459" Type="http://schemas.openxmlformats.org/officeDocument/2006/relationships/hyperlink" Target="https://web.hungryhub.com/restaurants/samosorn-one-bangkok" TargetMode="External"/><Relationship Id="rId629" Type="http://schemas.openxmlformats.org/officeDocument/2006/relationships/hyperlink" Target="https://web.hungryhub.com/restaurants/hyde-seek-silom-edge-bangkok" TargetMode="External"/><Relationship Id="rId624" Type="http://schemas.openxmlformats.org/officeDocument/2006/relationships/hyperlink" Target="https://web.hungryhub.com/restaurants/gaga-udon-house-thong-lor-bangkok" TargetMode="External"/><Relationship Id="rId623" Type="http://schemas.openxmlformats.org/officeDocument/2006/relationships/hyperlink" Target="https://web.hungryhub.com/restaurants/siam77-vintage-home-restaurant-bangkok" TargetMode="External"/><Relationship Id="rId622" Type="http://schemas.openxmlformats.org/officeDocument/2006/relationships/hyperlink" Target="https://web.hungryhub.com/restaurants/kanpai-omakase-bangkok" TargetMode="External"/><Relationship Id="rId621" Type="http://schemas.openxmlformats.org/officeDocument/2006/relationships/hyperlink" Target="https://web.hungryhub.com/restaurants/yum-tum-k-village-bangkok" TargetMode="External"/><Relationship Id="rId628" Type="http://schemas.openxmlformats.org/officeDocument/2006/relationships/hyperlink" Target="https://web.hungryhub.com/restaurants/vantage-point-qsncc-bangkok" TargetMode="External"/><Relationship Id="rId627" Type="http://schemas.openxmlformats.org/officeDocument/2006/relationships/hyperlink" Target="https://web.hungryhub.com/restaurants/scene-amatara-welleisure-resort-phuket" TargetMode="External"/><Relationship Id="rId626" Type="http://schemas.openxmlformats.org/officeDocument/2006/relationships/hyperlink" Target="https://web.hungryhub.com/restaurants/siri-amatara-welleisure-resort-phuket" TargetMode="External"/><Relationship Id="rId625" Type="http://schemas.openxmlformats.org/officeDocument/2006/relationships/hyperlink" Target="https://web.hungryhub.com/restaurants/senses-amatara-welleisure-resort-phuket" TargetMode="External"/><Relationship Id="rId1450" Type="http://schemas.openxmlformats.org/officeDocument/2006/relationships/hyperlink" Target="https://web.hungryhub.com/restaurants/sompohnpak-isaan-so-good-bangkok" TargetMode="External"/><Relationship Id="rId620" Type="http://schemas.openxmlformats.org/officeDocument/2006/relationships/hyperlink" Target="https://web.hungryhub.com/restaurants/maruay-garden-staycation-bangkok" TargetMode="External"/><Relationship Id="rId1451" Type="http://schemas.openxmlformats.org/officeDocument/2006/relationships/hyperlink" Target="https://web.hungryhub.com/restaurants/snobbish-restaurant-bar-bangkok" TargetMode="External"/><Relationship Id="rId1452" Type="http://schemas.openxmlformats.org/officeDocument/2006/relationships/hyperlink" Target="https://web.hungryhub.com/restaurants/indigo-bar-at-bay-beach-resort-jomtien-pattaya" TargetMode="External"/><Relationship Id="rId1453" Type="http://schemas.openxmlformats.org/officeDocument/2006/relationships/hyperlink" Target="https://web.hungryhub.com/restaurants/bar-cicheti-singapore" TargetMode="External"/><Relationship Id="rId1454" Type="http://schemas.openxmlformats.org/officeDocument/2006/relationships/hyperlink" Target="https://web.hungryhub.com/restaurants/wild-child-pizzette-singapore" TargetMode="External"/><Relationship Id="rId1444" Type="http://schemas.openxmlformats.org/officeDocument/2006/relationships/hyperlink" Target="https://web.hungryhub.com/restaurants/dulce-casa-de-pan-bangkok" TargetMode="External"/><Relationship Id="rId1445" Type="http://schemas.openxmlformats.org/officeDocument/2006/relationships/hyperlink" Target="https://web.hungryhub.com/restaurants/alray-fish-chips-bangkok" TargetMode="External"/><Relationship Id="rId1446" Type="http://schemas.openxmlformats.org/officeDocument/2006/relationships/hyperlink" Target="https://web.hungryhub.com/restaurants/samanchon-bangkok" TargetMode="External"/><Relationship Id="rId1447" Type="http://schemas.openxmlformats.org/officeDocument/2006/relationships/hyperlink" Target="https://web.hungryhub.com/restaurants/d-tapas-by-el-tapeo-bangkok" TargetMode="External"/><Relationship Id="rId1448" Type="http://schemas.openxmlformats.org/officeDocument/2006/relationships/hyperlink" Target="https://web.hungryhub.com/restaurants/paella-house-tapas-wine-bar-by-el-tapeo-bangkok" TargetMode="External"/><Relationship Id="rId1449" Type="http://schemas.openxmlformats.org/officeDocument/2006/relationships/hyperlink" Target="https://web.hungryhub.com/restaurants/el-tapeo-bangkok" TargetMode="External"/><Relationship Id="rId619" Type="http://schemas.openxmlformats.org/officeDocument/2006/relationships/hyperlink" Target="https://web.hungryhub.com/restaurants/china-rose-at-maruay-garden-hotel-bangkok" TargetMode="External"/><Relationship Id="rId618" Type="http://schemas.openxmlformats.org/officeDocument/2006/relationships/hyperlink" Target="https://web.hungryhub.com/restaurants/public-all-day-dining-grand-mercure-bangkok-atrium" TargetMode="External"/><Relationship Id="rId613" Type="http://schemas.openxmlformats.org/officeDocument/2006/relationships/hyperlink" Target="https://web.hungryhub.com/restaurants/casa-de-tea-cafe-and-restaurant-suphan-buri" TargetMode="External"/><Relationship Id="rId612" Type="http://schemas.openxmlformats.org/officeDocument/2006/relationships/hyperlink" Target="https://web.hungryhub.com/restaurants/fu-marn-lau-restaurant-the-twin-towers-hotel-bangkok" TargetMode="External"/><Relationship Id="rId611" Type="http://schemas.openxmlformats.org/officeDocument/2006/relationships/hyperlink" Target="https://web.hungryhub.com/restaurants/jumbo-lobster-riverside-bangkok" TargetMode="External"/><Relationship Id="rId610" Type="http://schemas.openxmlformats.org/officeDocument/2006/relationships/hyperlink" Target="https://web.hungryhub.com/restaurants/gogo-izakaya-bangkok" TargetMode="External"/><Relationship Id="rId617" Type="http://schemas.openxmlformats.org/officeDocument/2006/relationships/hyperlink" Target="https://web.hungryhub.com/restaurants/chef-station-omakase-bangkok" TargetMode="External"/><Relationship Id="rId616" Type="http://schemas.openxmlformats.org/officeDocument/2006/relationships/hyperlink" Target="https://web.hungryhub.com/restaurants/tu-bar-rooftop-at-sri-panwa-phuket" TargetMode="External"/><Relationship Id="rId615" Type="http://schemas.openxmlformats.org/officeDocument/2006/relationships/hyperlink" Target="https://web.hungryhub.com/restaurants/momo-cafe-at-sathorn-vista-bangkok-marriott-executive-apartments-thailand" TargetMode="External"/><Relationship Id="rId614" Type="http://schemas.openxmlformats.org/officeDocument/2006/relationships/hyperlink" Target="https://web.hungryhub.com/restaurants/away-bangkok-riverside-kene-staycation" TargetMode="External"/><Relationship Id="rId1440" Type="http://schemas.openxmlformats.org/officeDocument/2006/relationships/hyperlink" Target="https://web.hungryhub.com/restaurants/whale-klang-krung-by-na-klongwan-bangkok" TargetMode="External"/><Relationship Id="rId1441" Type="http://schemas.openxmlformats.org/officeDocument/2006/relationships/hyperlink" Target="https://web.hungryhub.com/restaurants/happy-tummy-seafood-bar-pattaya" TargetMode="External"/><Relationship Id="rId1442" Type="http://schemas.openxmlformats.org/officeDocument/2006/relationships/hyperlink" Target="https://web.hungryhub.com/restaurants/yakiniku-marukyu-ito-bangkok" TargetMode="External"/><Relationship Id="rId1443" Type="http://schemas.openxmlformats.org/officeDocument/2006/relationships/hyperlink" Target="https://web.hungryhub.com/restaurants/mama-yaya-bangkok" TargetMode="External"/><Relationship Id="rId1477" Type="http://schemas.openxmlformats.org/officeDocument/2006/relationships/hyperlink" Target="https://web.hungryhub.com/restaurants/mata-garden-bangkok" TargetMode="External"/><Relationship Id="rId1478" Type="http://schemas.openxmlformats.org/officeDocument/2006/relationships/hyperlink" Target="https://web.hungryhub.com/restaurants/an-la-ghien-singapore" TargetMode="External"/><Relationship Id="rId1479" Type="http://schemas.openxmlformats.org/officeDocument/2006/relationships/hyperlink" Target="https://web.hungryhub.com/restaurants/paksarong-bangkok" TargetMode="External"/><Relationship Id="rId646" Type="http://schemas.openxmlformats.org/officeDocument/2006/relationships/hyperlink" Target="https://web.hungryhub.com/restaurants/flashback-rooftop-bar-bangkok" TargetMode="External"/><Relationship Id="rId645" Type="http://schemas.openxmlformats.org/officeDocument/2006/relationships/hyperlink" Target="https://web.hungryhub.com/restaurants/legend-siam-pattaya" TargetMode="External"/><Relationship Id="rId644" Type="http://schemas.openxmlformats.org/officeDocument/2006/relationships/hyperlink" Target="https://web.hungryhub.com/restaurants/top-knot-rooftop-bar-restaurant-at-hotel-once-bangkok" TargetMode="External"/><Relationship Id="rId643" Type="http://schemas.openxmlformats.org/officeDocument/2006/relationships/hyperlink" Target="https://web.hungryhub.com/restaurants/you-i-premium-suki-buffet-passione-shopping-destination-rayong" TargetMode="External"/><Relationship Id="rId649" Type="http://schemas.openxmlformats.org/officeDocument/2006/relationships/hyperlink" Target="https://web.hungryhub.com/restaurants/sushi-niwa-bangkok-omakase" TargetMode="External"/><Relationship Id="rId648" Type="http://schemas.openxmlformats.org/officeDocument/2006/relationships/hyperlink" Target="https://web.hungryhub.com/restaurants/modan-japanese-restaurant-muang-thong-bangkok" TargetMode="External"/><Relationship Id="rId647" Type="http://schemas.openxmlformats.org/officeDocument/2006/relationships/hyperlink" Target="https://web.hungryhub.com/restaurants/tiva-urban-thaittoria-at-pullman-bangkok-hotel-g" TargetMode="External"/><Relationship Id="rId1470" Type="http://schemas.openxmlformats.org/officeDocument/2006/relationships/hyperlink" Target="https://web.hungryhub.com/restaurants/viengviet-bang-yai-bangkok" TargetMode="External"/><Relationship Id="rId1471" Type="http://schemas.openxmlformats.org/officeDocument/2006/relationships/hyperlink" Target="https://web.hungryhub.com/restaurants/mizuya-omakase-singapore" TargetMode="External"/><Relationship Id="rId1472" Type="http://schemas.openxmlformats.org/officeDocument/2006/relationships/hyperlink" Target="https://web.hungryhub.com/restaurants/brew-moon-craft-beer-eatery-bangkok" TargetMode="External"/><Relationship Id="rId642" Type="http://schemas.openxmlformats.org/officeDocument/2006/relationships/hyperlink" Target="https://web.hungryhub.com/restaurants/cielo-sky-bar-restaurant-rooftop-bangkok-thailand" TargetMode="External"/><Relationship Id="rId1473" Type="http://schemas.openxmlformats.org/officeDocument/2006/relationships/hyperlink" Target="https://web.hungryhub.com/restaurants/tropicana-at-nh-bangkok-sukhumvit-boulevard" TargetMode="External"/><Relationship Id="rId641" Type="http://schemas.openxmlformats.org/officeDocument/2006/relationships/hyperlink" Target="https://web.hungryhub.com/restaurants/alangka-cruise-bangkok-thailand" TargetMode="External"/><Relationship Id="rId1474" Type="http://schemas.openxmlformats.org/officeDocument/2006/relationships/hyperlink" Target="https://web.hungryhub.com/restaurants/seasons-eatery-bar-poolside-at-nh-bangkok-sukhumvit-boulevard" TargetMode="External"/><Relationship Id="rId640" Type="http://schemas.openxmlformats.org/officeDocument/2006/relationships/hyperlink" Target="https://web.hungryhub.com/restaurants/viva-alangka-cruise-bangkok" TargetMode="External"/><Relationship Id="rId1475" Type="http://schemas.openxmlformats.org/officeDocument/2006/relationships/hyperlink" Target="https://web.hungryhub.com/restaurants/pulsii-woodfire-bar-singapore" TargetMode="External"/><Relationship Id="rId1476" Type="http://schemas.openxmlformats.org/officeDocument/2006/relationships/hyperlink" Target="https://web.hungryhub.com/restaurants/suea-noi-mookrata-bangkok" TargetMode="External"/><Relationship Id="rId1466" Type="http://schemas.openxmlformats.org/officeDocument/2006/relationships/hyperlink" Target="https://web.hungryhub.com/restaurants/bay-beach-resort-jomtien-pattaya-staycation-pattaya" TargetMode="External"/><Relationship Id="rId1467" Type="http://schemas.openxmlformats.org/officeDocument/2006/relationships/hyperlink" Target="https://web.hungryhub.com/restaurants/cafe-chilli-one-bangkok" TargetMode="External"/><Relationship Id="rId1468" Type="http://schemas.openxmlformats.org/officeDocument/2006/relationships/hyperlink" Target="https://web.hungryhub.com/restaurants/serina-japanese-teppanyaki-bangkok" TargetMode="External"/><Relationship Id="rId1469" Type="http://schemas.openxmlformats.org/officeDocument/2006/relationships/hyperlink" Target="https://web.hungryhub.com/restaurants/erzab-chaewhon-onnut-bangkok" TargetMode="External"/><Relationship Id="rId635" Type="http://schemas.openxmlformats.org/officeDocument/2006/relationships/hyperlink" Target="https://web.hungryhub.com/restaurants/sola-luna-rooftop-at-grande-centre-point-space-pattaya" TargetMode="External"/><Relationship Id="rId634" Type="http://schemas.openxmlformats.org/officeDocument/2006/relationships/hyperlink" Target="https://web.hungryhub.com/restaurants/chaophraya-cruise-bangkok" TargetMode="External"/><Relationship Id="rId633" Type="http://schemas.openxmlformats.org/officeDocument/2006/relationships/hyperlink" Target="https://web.hungryhub.com/restaurants/house-of-kin-korat-centara-korat-nakhon-ratchasima-khao-yai" TargetMode="External"/><Relationship Id="rId632" Type="http://schemas.openxmlformats.org/officeDocument/2006/relationships/hyperlink" Target="https://web.hungryhub.com/restaurants/you-i-premium-suki-buffet-marche-thonglor-bangkok" TargetMode="External"/><Relationship Id="rId639" Type="http://schemas.openxmlformats.org/officeDocument/2006/relationships/hyperlink" Target="https://web.hungryhub.com/restaurants/the-coffee-club-boat-lagoon-phuket" TargetMode="External"/><Relationship Id="rId638" Type="http://schemas.openxmlformats.org/officeDocument/2006/relationships/hyperlink" Target="https://web.hungryhub.com/restaurants/zong-zi-pad-pad-rustic-cuisine-lounge-koh-chang-trat" TargetMode="External"/><Relationship Id="rId637" Type="http://schemas.openxmlformats.org/officeDocument/2006/relationships/hyperlink" Target="https://web.hungryhub.com/restaurants/oort-cloud-tea-room-at-grande-centre-point-space-pattaya" TargetMode="External"/><Relationship Id="rId636" Type="http://schemas.openxmlformats.org/officeDocument/2006/relationships/hyperlink" Target="https://web.hungryhub.com/restaurants/mont-calzone-at-habito-mall-bangkok" TargetMode="External"/><Relationship Id="rId1460" Type="http://schemas.openxmlformats.org/officeDocument/2006/relationships/hyperlink" Target="https://web.hungryhub.com/restaurants/lau-nuong-an-la-ghien-singapore" TargetMode="External"/><Relationship Id="rId1461" Type="http://schemas.openxmlformats.org/officeDocument/2006/relationships/hyperlink" Target="https://web.hungryhub.com/restaurants/an-la-ghien-hotpot-bbq-singapore" TargetMode="External"/><Relationship Id="rId631" Type="http://schemas.openxmlformats.org/officeDocument/2006/relationships/hyperlink" Target="https://web.hungryhub.com/restaurants/man-fu-yuan-qsncc-bangkok" TargetMode="External"/><Relationship Id="rId1462" Type="http://schemas.openxmlformats.org/officeDocument/2006/relationships/hyperlink" Target="https://web.hungryhub.com/restaurants/dna-bistro-singapore" TargetMode="External"/><Relationship Id="rId630" Type="http://schemas.openxmlformats.org/officeDocument/2006/relationships/hyperlink" Target="https://web.hungryhub.com/restaurants/hyde-seek-athenee-tower-bangkok" TargetMode="External"/><Relationship Id="rId1463" Type="http://schemas.openxmlformats.org/officeDocument/2006/relationships/hyperlink" Target="https://web.hungryhub.com/restaurants/vision-bistro-singapore" TargetMode="External"/><Relationship Id="rId1464" Type="http://schemas.openxmlformats.org/officeDocument/2006/relationships/hyperlink" Target="https://web.hungryhub.com/restaurants/an-la-ghien-5-singapore" TargetMode="External"/><Relationship Id="rId1465" Type="http://schemas.openxmlformats.org/officeDocument/2006/relationships/hyperlink" Target="https://web.hungryhub.com/restaurants/com-tam-an-la-ghien-singapore" TargetMode="External"/><Relationship Id="rId1411" Type="http://schemas.openxmlformats.org/officeDocument/2006/relationships/hyperlink" Target="https://web.hungryhub.com/restaurants/blackheath-bistro-nonthaburi" TargetMode="External"/><Relationship Id="rId1895" Type="http://schemas.openxmlformats.org/officeDocument/2006/relationships/hyperlink" Target="https://web.hungryhub.com/restaurants/beach-road-kitchen-at-jw-marriott-singapore-south-beach" TargetMode="External"/><Relationship Id="rId1412" Type="http://schemas.openxmlformats.org/officeDocument/2006/relationships/hyperlink" Target="https://web.hungryhub.com/restaurants/sushi-hiro-shabu-buffet-central-rama-2-bangkok" TargetMode="External"/><Relationship Id="rId1896" Type="http://schemas.openxmlformats.org/officeDocument/2006/relationships/hyperlink" Target="https://web.hungryhub.com/restaurants/madame-fan-at-jw-marriott-south-beach-singapore" TargetMode="External"/><Relationship Id="rId1413" Type="http://schemas.openxmlformats.org/officeDocument/2006/relationships/hyperlink" Target="https://web.hungryhub.com/restaurants/snuggery-bangkok" TargetMode="External"/><Relationship Id="rId1897" Type="http://schemas.openxmlformats.org/officeDocument/2006/relationships/hyperlink" Target="https://web.hungryhub.com/restaurants/fomo-brunch-dining-chonburi" TargetMode="External"/><Relationship Id="rId1414" Type="http://schemas.openxmlformats.org/officeDocument/2006/relationships/hyperlink" Target="https://web.hungryhub.com/restaurants/jobteeyum-ladprao-bangkok" TargetMode="External"/><Relationship Id="rId1898" Type="http://schemas.openxmlformats.org/officeDocument/2006/relationships/hyperlink" Target="https://web.hungryhub.com/restaurants/krua-kratare-bangkok" TargetMode="External"/><Relationship Id="rId1415" Type="http://schemas.openxmlformats.org/officeDocument/2006/relationships/hyperlink" Target="https://web.hungryhub.com/restaurants/yuan-thai-bangkok" TargetMode="External"/><Relationship Id="rId1899" Type="http://schemas.openxmlformats.org/officeDocument/2006/relationships/hyperlink" Target="https://web.hungryhub.com/restaurants/wangluang-bangkok" TargetMode="External"/><Relationship Id="rId1416" Type="http://schemas.openxmlformats.org/officeDocument/2006/relationships/hyperlink" Target="https://web.hungryhub.com/restaurants/beauty-in-the-pot-bangkok" TargetMode="External"/><Relationship Id="rId1417" Type="http://schemas.openxmlformats.org/officeDocument/2006/relationships/hyperlink" Target="https://web.hungryhub.com/restaurants/oppa-saranghae-bangkok" TargetMode="External"/><Relationship Id="rId1418" Type="http://schemas.openxmlformats.org/officeDocument/2006/relationships/hyperlink" Target="https://web.hungryhub.com/restaurants/lhong-ma-lhao-bangkok" TargetMode="External"/><Relationship Id="rId1419" Type="http://schemas.openxmlformats.org/officeDocument/2006/relationships/hyperlink" Target="https://web.hungryhub.com/restaurants/jubang-premium-aged-bbq-bangna-bangkok" TargetMode="External"/><Relationship Id="rId1890" Type="http://schemas.openxmlformats.org/officeDocument/2006/relationships/hyperlink" Target="https://web.hungryhub.com/restaurants/ping-yang-krub-pom-bangkok" TargetMode="External"/><Relationship Id="rId1891" Type="http://schemas.openxmlformats.org/officeDocument/2006/relationships/hyperlink" Target="https://web.hungryhub.com/restaurants/baan-itsara-huahin-hua-hin" TargetMode="External"/><Relationship Id="rId1892" Type="http://schemas.openxmlformats.org/officeDocument/2006/relationships/hyperlink" Target="https://web.hungryhub.com/restaurants/t-terrace-restaurant-prachuap-khiri-khan" TargetMode="External"/><Relationship Id="rId1893" Type="http://schemas.openxmlformats.org/officeDocument/2006/relationships/hyperlink" Target="https://web.hungryhub.com/restaurants/lim-tom-luead-moo-pattaya" TargetMode="External"/><Relationship Id="rId1410" Type="http://schemas.openxmlformats.org/officeDocument/2006/relationships/hyperlink" Target="https://web.hungryhub.com/restaurants/itaewon-class-khaoyai-khao-yai" TargetMode="External"/><Relationship Id="rId1894" Type="http://schemas.openxmlformats.org/officeDocument/2006/relationships/hyperlink" Target="https://web.hungryhub.com/restaurants/akira-back-at-jw-marriott-hotel-singapore-south-beach" TargetMode="External"/><Relationship Id="rId1400" Type="http://schemas.openxmlformats.org/officeDocument/2006/relationships/hyperlink" Target="https://web.hungryhub.com/restaurants/nong-khai-pa-su-kalpapruek-bangkok" TargetMode="External"/><Relationship Id="rId1884" Type="http://schemas.openxmlformats.org/officeDocument/2006/relationships/hyperlink" Target="https://web.hungryhub.com/restaurants/ginger-farm-kitchen-at-central-phuket" TargetMode="External"/><Relationship Id="rId1401" Type="http://schemas.openxmlformats.org/officeDocument/2006/relationships/hyperlink" Target="https://web.hungryhub.com/restaurants/nava-6-bangkok" TargetMode="External"/><Relationship Id="rId1885" Type="http://schemas.openxmlformats.org/officeDocument/2006/relationships/hyperlink" Target="https://web.hungryhub.com/restaurants/ginger-farm-kitchen-at-one-bangkok" TargetMode="External"/><Relationship Id="rId1402" Type="http://schemas.openxmlformats.org/officeDocument/2006/relationships/hyperlink" Target="https://web.hungryhub.com/restaurants/vantage-point-one-bangkok" TargetMode="External"/><Relationship Id="rId1886" Type="http://schemas.openxmlformats.org/officeDocument/2006/relationships/hyperlink" Target="https://web.hungryhub.com/restaurants/wine-society-bangkok" TargetMode="External"/><Relationship Id="rId1403" Type="http://schemas.openxmlformats.org/officeDocument/2006/relationships/hyperlink" Target="https://web.hungryhub.com/restaurants/fak-marum-town-in-town-bangkok" TargetMode="External"/><Relationship Id="rId1887" Type="http://schemas.openxmlformats.org/officeDocument/2006/relationships/hyperlink" Target="https://web.hungryhub.com/restaurants/morita-unigoro-singapore" TargetMode="External"/><Relationship Id="rId1404" Type="http://schemas.openxmlformats.org/officeDocument/2006/relationships/hyperlink" Target="https://web.hungryhub.com/restaurants/fak-marum-liap-duan-ram-inthra-bangkok" TargetMode="External"/><Relationship Id="rId1888" Type="http://schemas.openxmlformats.org/officeDocument/2006/relationships/hyperlink" Target="https://web.hungryhub.com/restaurants/sala-ayutthaya-staycation-ayutthaya" TargetMode="External"/><Relationship Id="rId1405" Type="http://schemas.openxmlformats.org/officeDocument/2006/relationships/hyperlink" Target="https://web.hungryhub.com/restaurants/fak-marum-khubon-bangkok" TargetMode="External"/><Relationship Id="rId1889" Type="http://schemas.openxmlformats.org/officeDocument/2006/relationships/hyperlink" Target="https://web.hungryhub.com/restaurants/sala-bang-pa-in-staycation-ayutthaya" TargetMode="External"/><Relationship Id="rId1406" Type="http://schemas.openxmlformats.org/officeDocument/2006/relationships/hyperlink" Target="https://web.hungryhub.com/restaurants/fak-marum-phutthamonthon-sai-4-nakhon-pathom" TargetMode="External"/><Relationship Id="rId1407" Type="http://schemas.openxmlformats.org/officeDocument/2006/relationships/hyperlink" Target="https://web.hungryhub.com/restaurants/jojo-soba-bangkok" TargetMode="External"/><Relationship Id="rId1408" Type="http://schemas.openxmlformats.org/officeDocument/2006/relationships/hyperlink" Target="https://web.hungryhub.com/restaurants/jok-jab-sen-banthat-thong-bangkok" TargetMode="External"/><Relationship Id="rId1409" Type="http://schemas.openxmlformats.org/officeDocument/2006/relationships/hyperlink" Target="https://web.hungryhub.com/restaurants/jae-keang-banthat-thong-bangkok" TargetMode="External"/><Relationship Id="rId1880" Type="http://schemas.openxmlformats.org/officeDocument/2006/relationships/hyperlink" Target="https://web.hungryhub.com/restaurants/1947-kitchen-at-hyatt-place-bangkok-sukhumvit-1" TargetMode="External"/><Relationship Id="rId1881" Type="http://schemas.openxmlformats.org/officeDocument/2006/relationships/hyperlink" Target="https://web.hungryhub.com/restaurants/the-cafe-mookata-ari-bangkok" TargetMode="External"/><Relationship Id="rId1882" Type="http://schemas.openxmlformats.org/officeDocument/2006/relationships/hyperlink" Target="https://web.hungryhub.com/restaurants/hokkaido-yakidon-bangkok" TargetMode="External"/><Relationship Id="rId1883" Type="http://schemas.openxmlformats.org/officeDocument/2006/relationships/hyperlink" Target="https://web.hungryhub.com/restaurants/jinlong-mala-hot-pot-bangkok" TargetMode="External"/><Relationship Id="rId1433" Type="http://schemas.openxmlformats.org/officeDocument/2006/relationships/hyperlink" Target="https://web.hungryhub.com/restaurants/redtail-bar-by-zouk-singapore" TargetMode="External"/><Relationship Id="rId1434" Type="http://schemas.openxmlformats.org/officeDocument/2006/relationships/hyperlink" Target="https://web.hungryhub.com/restaurants/warm-up-cafe-mackenzie-road-singapore" TargetMode="External"/><Relationship Id="rId1435" Type="http://schemas.openxmlformats.org/officeDocument/2006/relationships/hyperlink" Target="https://web.hungryhub.com/restaurants/warm-up-cafe-the-star-vista-singapore" TargetMode="External"/><Relationship Id="rId1436" Type="http://schemas.openxmlformats.org/officeDocument/2006/relationships/hyperlink" Target="https://web.hungryhub.com/restaurants/warm-up-cafe-grantral-mall-macpherson-singapore" TargetMode="External"/><Relationship Id="rId1437" Type="http://schemas.openxmlformats.org/officeDocument/2006/relationships/hyperlink" Target="https://web.hungryhub.com/restaurants/d-tales-eatery-bangkok" TargetMode="External"/><Relationship Id="rId1438" Type="http://schemas.openxmlformats.org/officeDocument/2006/relationships/hyperlink" Target="https://web.hungryhub.com/restaurants/sanitwong-bites-brews-bangkok" TargetMode="External"/><Relationship Id="rId1439" Type="http://schemas.openxmlformats.org/officeDocument/2006/relationships/hyperlink" Target="https://web.hungryhub.com/restaurants/ilmiri-korean-fusion-cuisine-singapore" TargetMode="External"/><Relationship Id="rId609" Type="http://schemas.openxmlformats.org/officeDocument/2006/relationships/hyperlink" Target="https://web.hungryhub.com/restaurants/sports-bar-by-topgolf-megacity-bangkok" TargetMode="External"/><Relationship Id="rId608" Type="http://schemas.openxmlformats.org/officeDocument/2006/relationships/hyperlink" Target="https://web.hungryhub.com/restaurants/the-taste-ibis-phuket-kata-phuket" TargetMode="External"/><Relationship Id="rId607" Type="http://schemas.openxmlformats.org/officeDocument/2006/relationships/hyperlink" Target="https://web.hungryhub.com/restaurants/bangkok-heightz-the-continent-hotel-bangkok" TargetMode="External"/><Relationship Id="rId602" Type="http://schemas.openxmlformats.org/officeDocument/2006/relationships/hyperlink" Target="https://web.hungryhub.com/restaurants/north-restaurant-bangkok" TargetMode="External"/><Relationship Id="rId601" Type="http://schemas.openxmlformats.org/officeDocument/2006/relationships/hyperlink" Target="https://web.hungryhub.com/restaurants/by-the-pool-restaurant-pool-bar-bangkok" TargetMode="External"/><Relationship Id="rId600" Type="http://schemas.openxmlformats.org/officeDocument/2006/relationships/hyperlink" Target="https://web.hungryhub.com/restaurants/scoozi-urban-pizza-terminal-21-pattaya" TargetMode="External"/><Relationship Id="rId606" Type="http://schemas.openxmlformats.org/officeDocument/2006/relationships/hyperlink" Target="https://web.hungryhub.com/restaurants/siam-yacht-club-royal-orchid-sheraton-riverside-bangkok" TargetMode="External"/><Relationship Id="rId605" Type="http://schemas.openxmlformats.org/officeDocument/2006/relationships/hyperlink" Target="https://web.hungryhub.com/restaurants/shui-xin-chinese-restaurant-novotel-bangkok-bangna" TargetMode="External"/><Relationship Id="rId604" Type="http://schemas.openxmlformats.org/officeDocument/2006/relationships/hyperlink" Target="https://web.hungryhub.com/restaurants/tap-it-crowne-plaza-bangkok-lumpini-park" TargetMode="External"/><Relationship Id="rId603" Type="http://schemas.openxmlformats.org/officeDocument/2006/relationships/hyperlink" Target="https://web.hungryhub.com/restaurants/suan-bua-centara-grand-ladprao-bangkok" TargetMode="External"/><Relationship Id="rId1430" Type="http://schemas.openxmlformats.org/officeDocument/2006/relationships/hyperlink" Target="https://web.hungryhub.com/restaurants/nuatair-exchange-tower-bangkok" TargetMode="External"/><Relationship Id="rId1431" Type="http://schemas.openxmlformats.org/officeDocument/2006/relationships/hyperlink" Target="https://web.hungryhub.com/restaurants/panna-sourdough-craft-cafe-bangkok" TargetMode="External"/><Relationship Id="rId1432" Type="http://schemas.openxmlformats.org/officeDocument/2006/relationships/hyperlink" Target="https://web.hungryhub.com/restaurants/chiang-nua-e-saan-and-grill-bangkok" TargetMode="External"/><Relationship Id="rId1422" Type="http://schemas.openxmlformats.org/officeDocument/2006/relationships/hyperlink" Target="https://web.hungryhub.com/restaurants/charoen-rung-rueang-international-buffet-true-digital-101-bangkok" TargetMode="External"/><Relationship Id="rId1423" Type="http://schemas.openxmlformats.org/officeDocument/2006/relationships/hyperlink" Target="https://web.hungryhub.com/restaurants/lab-ped-rama-4-bangkok" TargetMode="External"/><Relationship Id="rId1424" Type="http://schemas.openxmlformats.org/officeDocument/2006/relationships/hyperlink" Target="https://web.hungryhub.com/restaurants/sri-kamin-soi-chulalonkorn-5-bangkok" TargetMode="External"/><Relationship Id="rId1425" Type="http://schemas.openxmlformats.org/officeDocument/2006/relationships/hyperlink" Target="https://web.hungryhub.com/restaurants/the-bull-pattaya" TargetMode="External"/><Relationship Id="rId1426" Type="http://schemas.openxmlformats.org/officeDocument/2006/relationships/hyperlink" Target="https://web.hungryhub.com/restaurants/rostaley-rama-4-bangkok" TargetMode="External"/><Relationship Id="rId1427" Type="http://schemas.openxmlformats.org/officeDocument/2006/relationships/hyperlink" Target="https://web.hungryhub.com/restaurants/oishi-buffet-the-mall-bangkapi-new-concept-bangkok" TargetMode="External"/><Relationship Id="rId1428" Type="http://schemas.openxmlformats.org/officeDocument/2006/relationships/hyperlink" Target="https://web.hungryhub.com/restaurants/mr-enzo-bangkok" TargetMode="External"/><Relationship Id="rId1429" Type="http://schemas.openxmlformats.org/officeDocument/2006/relationships/hyperlink" Target="https://web.hungryhub.com/restaurants/san-aroi-pochana-bangkok" TargetMode="External"/><Relationship Id="rId1420" Type="http://schemas.openxmlformats.org/officeDocument/2006/relationships/hyperlink" Target="https://web.hungryhub.com/restaurants/the-garden-eatery-bangkok" TargetMode="External"/><Relationship Id="rId1421" Type="http://schemas.openxmlformats.org/officeDocument/2006/relationships/hyperlink" Target="https://web.hungryhub.com/restaurants/sindosegi-ratchapruek-bangkok" TargetMode="External"/><Relationship Id="rId1059" Type="http://schemas.openxmlformats.org/officeDocument/2006/relationships/hyperlink" Target="https://web.hungryhub.com/restaurants/myste-bangkok" TargetMode="External"/><Relationship Id="rId228" Type="http://schemas.openxmlformats.org/officeDocument/2006/relationships/hyperlink" Target="https://web.hungryhub.com/restaurants/see-fah-fashion-island-bangkok-thailand" TargetMode="External"/><Relationship Id="rId227" Type="http://schemas.openxmlformats.org/officeDocument/2006/relationships/hyperlink" Target="https://web.hungryhub.com/restaurants/see-fah-tesco-lotus-rama-3-bangkok-thailand" TargetMode="External"/><Relationship Id="rId226" Type="http://schemas.openxmlformats.org/officeDocument/2006/relationships/hyperlink" Target="https://web.hungryhub.com/restaurants/see-fah-esplanade-ratchada-bangkok-thailand" TargetMode="External"/><Relationship Id="rId225" Type="http://schemas.openxmlformats.org/officeDocument/2006/relationships/hyperlink" Target="https://web.hungryhub.com/restaurants/see-fah-esplanade-rattanathibet-khaerai-bangkok-thailand" TargetMode="External"/><Relationship Id="rId229" Type="http://schemas.openxmlformats.org/officeDocument/2006/relationships/hyperlink" Target="https://web.hungryhub.com/restaurants/beach-walk-boutique-resort-staycation-chonburi-pattaya" TargetMode="External"/><Relationship Id="rId1050" Type="http://schemas.openxmlformats.org/officeDocument/2006/relationships/hyperlink" Target="https://web.hungryhub.com/restaurants/xing-xing-mala-bang-bon-bangkok" TargetMode="External"/><Relationship Id="rId220" Type="http://schemas.openxmlformats.org/officeDocument/2006/relationships/hyperlink" Target="https://web.hungryhub.com/restaurants/uno-mas-at-centara-grand-central-world-bangkok" TargetMode="External"/><Relationship Id="rId1051" Type="http://schemas.openxmlformats.org/officeDocument/2006/relationships/hyperlink" Target="https://web.hungryhub.com/restaurants/xing-xing-mala-phutthamonthon-sai-2-bangkok" TargetMode="External"/><Relationship Id="rId1052" Type="http://schemas.openxmlformats.org/officeDocument/2006/relationships/hyperlink" Target="https://web.hungryhub.com/restaurants/shaloba-eatery-bangkok" TargetMode="External"/><Relationship Id="rId1053" Type="http://schemas.openxmlformats.org/officeDocument/2006/relationships/hyperlink" Target="https://web.hungryhub.com/restaurants/casa-pasta-bangkok" TargetMode="External"/><Relationship Id="rId1054" Type="http://schemas.openxmlformats.org/officeDocument/2006/relationships/hyperlink" Target="https://web.hungryhub.com/restaurants/manee-me-more-fashion-island-bangkok" TargetMode="External"/><Relationship Id="rId224" Type="http://schemas.openxmlformats.org/officeDocument/2006/relationships/hyperlink" Target="https://web.hungryhub.com/restaurants/82-concept-bangkok" TargetMode="External"/><Relationship Id="rId1055" Type="http://schemas.openxmlformats.org/officeDocument/2006/relationships/hyperlink" Target="https://web.hungryhub.com/restaurants/versailles-palace-nonthaburi-bangkok" TargetMode="External"/><Relationship Id="rId223" Type="http://schemas.openxmlformats.org/officeDocument/2006/relationships/hyperlink" Target="https://web.hungryhub.com/restaurants/see-fah-thonglor-bangkok-thailand" TargetMode="External"/><Relationship Id="rId1056" Type="http://schemas.openxmlformats.org/officeDocument/2006/relationships/hyperlink" Target="https://web.hungryhub.com/restaurants/versailles-palace-jaransanitwong-bangkok" TargetMode="External"/><Relationship Id="rId222" Type="http://schemas.openxmlformats.org/officeDocument/2006/relationships/hyperlink" Target="https://web.hungryhub.com/restaurants/beef-express-bangna-bangkok-thailand-2447" TargetMode="External"/><Relationship Id="rId1057" Type="http://schemas.openxmlformats.org/officeDocument/2006/relationships/hyperlink" Target="https://web.hungryhub.com/restaurants/phrompoon-bangkok" TargetMode="External"/><Relationship Id="rId221" Type="http://schemas.openxmlformats.org/officeDocument/2006/relationships/hyperlink" Target="https://web.hungryhub.com/restaurants/ytsb-sushibar-vie-hotel-bangkok" TargetMode="External"/><Relationship Id="rId1058" Type="http://schemas.openxmlformats.org/officeDocument/2006/relationships/hyperlink" Target="https://web.hungryhub.com/restaurants/elements-inspired-by-ciel-bleu-at-the-okura-prestige-bangkok" TargetMode="External"/><Relationship Id="rId1048" Type="http://schemas.openxmlformats.org/officeDocument/2006/relationships/hyperlink" Target="https://web.hungryhub.com/restaurants/xing-xing-mala-wongwian-yai-bangkok" TargetMode="External"/><Relationship Id="rId1049" Type="http://schemas.openxmlformats.org/officeDocument/2006/relationships/hyperlink" Target="https://web.hungryhub.com/restaurants/xing-xing-mala-rama-3-bangkok" TargetMode="External"/><Relationship Id="rId217" Type="http://schemas.openxmlformats.org/officeDocument/2006/relationships/hyperlink" Target="https://web.hungryhub.com/restaurants/the-district-grill-room-bar-bangkok-marriott-hotel-sukhumvit" TargetMode="External"/><Relationship Id="rId216" Type="http://schemas.openxmlformats.org/officeDocument/2006/relationships/hyperlink" Target="https://web.hungryhub.com/restaurants/ploen-restaurant-bangkok" TargetMode="External"/><Relationship Id="rId215" Type="http://schemas.openxmlformats.org/officeDocument/2006/relationships/hyperlink" Target="https://web.hungryhub.com/restaurants/sui-sian-restaurant-the-landmark-bangkok-hotel" TargetMode="External"/><Relationship Id="rId699" Type="http://schemas.openxmlformats.org/officeDocument/2006/relationships/hyperlink" Target="https://web.hungryhub.com/restaurants/red-lobster-queen-sirikit-national-convention-center-bangkok" TargetMode="External"/><Relationship Id="rId214" Type="http://schemas.openxmlformats.org/officeDocument/2006/relationships/hyperlink" Target="https://web.hungryhub.com/restaurants/alati-at-siam-kempinski-hotel-bangkok" TargetMode="External"/><Relationship Id="rId698" Type="http://schemas.openxmlformats.org/officeDocument/2006/relationships/hyperlink" Target="https://web.hungryhub.com/restaurants/dakshin-indian-restobar-bangkok" TargetMode="External"/><Relationship Id="rId219" Type="http://schemas.openxmlformats.org/officeDocument/2006/relationships/hyperlink" Target="https://web.hungryhub.com/restaurants/oji-omakase-sathorn-bangkok" TargetMode="External"/><Relationship Id="rId218" Type="http://schemas.openxmlformats.org/officeDocument/2006/relationships/hyperlink" Target="https://web.hungryhub.com/restaurants/samui-aussie-steak-seafood-samui-koh-samui" TargetMode="External"/><Relationship Id="rId693" Type="http://schemas.openxmlformats.org/officeDocument/2006/relationships/hyperlink" Target="https://web.hungryhub.com/restaurants/yumcha-steam-king-lotus-s-north-ratchaphruek-bangkok" TargetMode="External"/><Relationship Id="rId1040" Type="http://schemas.openxmlformats.org/officeDocument/2006/relationships/hyperlink" Target="https://web.hungryhub.com/restaurants/kem-kon-pahurat-bangkok" TargetMode="External"/><Relationship Id="rId692" Type="http://schemas.openxmlformats.org/officeDocument/2006/relationships/hyperlink" Target="https://web.hungryhub.com/restaurants/the-zuk-bar-the-sukhothai-bangkok" TargetMode="External"/><Relationship Id="rId1041" Type="http://schemas.openxmlformats.org/officeDocument/2006/relationships/hyperlink" Target="https://web.hungryhub.com/restaurants/hard-rock-cafe-bangkok" TargetMode="External"/><Relationship Id="rId691" Type="http://schemas.openxmlformats.org/officeDocument/2006/relationships/hyperlink" Target="https://web.hungryhub.com/restaurants/eat-drink-love-suvarnabhumi-bangkok" TargetMode="External"/><Relationship Id="rId1042" Type="http://schemas.openxmlformats.org/officeDocument/2006/relationships/hyperlink" Target="https://web.hungryhub.com/restaurants/shidai-kushiyaki-bangkok" TargetMode="External"/><Relationship Id="rId690" Type="http://schemas.openxmlformats.org/officeDocument/2006/relationships/hyperlink" Target="https://web.hungryhub.com/restaurants/pal-cafe-bistro-bangkok" TargetMode="External"/><Relationship Id="rId1043" Type="http://schemas.openxmlformats.org/officeDocument/2006/relationships/hyperlink" Target="https://web.hungryhub.com/restaurants/cafe-de-salil-la-petite-salil-sukhumvit-8-bangkok" TargetMode="External"/><Relationship Id="rId213" Type="http://schemas.openxmlformats.org/officeDocument/2006/relationships/hyperlink" Target="https://web.hungryhub.com/restaurants/momo-cafe-courtyard-marriott-rajdamri-bangkok" TargetMode="External"/><Relationship Id="rId697" Type="http://schemas.openxmlformats.org/officeDocument/2006/relationships/hyperlink" Target="https://web.hungryhub.com/restaurants/the-bre-eze-restaurant-at-fair-house-villas-spa-samui-koh-samui" TargetMode="External"/><Relationship Id="rId1044" Type="http://schemas.openxmlformats.org/officeDocument/2006/relationships/hyperlink" Target="https://web.hungryhub.com/restaurants/la-petite-salil-sukhumvit-soi-8-staycation-bangkok" TargetMode="External"/><Relationship Id="rId212" Type="http://schemas.openxmlformats.org/officeDocument/2006/relationships/hyperlink" Target="https://web.hungryhub.com/restaurants/rib-room-bar-steakhouse-the-landmark-bangkok" TargetMode="External"/><Relationship Id="rId696" Type="http://schemas.openxmlformats.org/officeDocument/2006/relationships/hyperlink" Target="https://web.hungryhub.com/restaurants/longhorn-steakhouse-grill-pattaya" TargetMode="External"/><Relationship Id="rId1045" Type="http://schemas.openxmlformats.org/officeDocument/2006/relationships/hyperlink" Target="https://web.hungryhub.com/restaurants/wyndham-jomtien-staycation-pattaya" TargetMode="External"/><Relationship Id="rId211" Type="http://schemas.openxmlformats.org/officeDocument/2006/relationships/hyperlink" Target="https://web.hungryhub.com/restaurants/khao-wireless-road-bangkok" TargetMode="External"/><Relationship Id="rId695" Type="http://schemas.openxmlformats.org/officeDocument/2006/relationships/hyperlink" Target="https://web.hungryhub.com/restaurants/kam-s-roast-central-eastville-bangkok" TargetMode="External"/><Relationship Id="rId1046" Type="http://schemas.openxmlformats.org/officeDocument/2006/relationships/hyperlink" Target="https://web.hungryhub.com/restaurants/1897-lounge-at-siam-kempinski-hotel-bangkok" TargetMode="External"/><Relationship Id="rId210" Type="http://schemas.openxmlformats.org/officeDocument/2006/relationships/hyperlink" Target="https://web.hungryhub.com/restaurants/khao-ekkamai-bangkok" TargetMode="External"/><Relationship Id="rId694" Type="http://schemas.openxmlformats.org/officeDocument/2006/relationships/hyperlink" Target="https://web.hungryhub.com/restaurants/kam-s-roast-mega-bangna-bangkok" TargetMode="External"/><Relationship Id="rId1047" Type="http://schemas.openxmlformats.org/officeDocument/2006/relationships/hyperlink" Target="https://web.hungryhub.com/restaurants/sra-bua-by-kiin-kiin-at-siam-kempinski-hotel-bangkok" TargetMode="External"/><Relationship Id="rId249" Type="http://schemas.openxmlformats.org/officeDocument/2006/relationships/hyperlink" Target="https://web.hungryhub.com/restaurants/mama-pasta-the-parq-bangkok" TargetMode="External"/><Relationship Id="rId248" Type="http://schemas.openxmlformats.org/officeDocument/2006/relationships/hyperlink" Target="https://web.hungryhub.com/restaurants/mama-pasta-krungthep-kreetha-bangkok" TargetMode="External"/><Relationship Id="rId247" Type="http://schemas.openxmlformats.org/officeDocument/2006/relationships/hyperlink" Target="https://web.hungryhub.com/restaurants/bangkok-balcony-indoor-zone-81st-floor-at-baiyoke-sky-hotel" TargetMode="External"/><Relationship Id="rId1070" Type="http://schemas.openxmlformats.org/officeDocument/2006/relationships/hyperlink" Target="https://web.hungryhub.com/restaurants/maitria-hotel-rama-9-bangkok-staycation" TargetMode="External"/><Relationship Id="rId1071" Type="http://schemas.openxmlformats.org/officeDocument/2006/relationships/hyperlink" Target="https://web.hungryhub.com/restaurants/stark-food-bangkok" TargetMode="External"/><Relationship Id="rId1072" Type="http://schemas.openxmlformats.org/officeDocument/2006/relationships/hyperlink" Target="https://web.hungryhub.com/restaurants/thong-kee-restaurant-bangkok" TargetMode="External"/><Relationship Id="rId242" Type="http://schemas.openxmlformats.org/officeDocument/2006/relationships/hyperlink" Target="https://web.hungryhub.com/restaurants/13-coins-sukhumvit-49-bangkok" TargetMode="External"/><Relationship Id="rId1073" Type="http://schemas.openxmlformats.org/officeDocument/2006/relationships/hyperlink" Target="https://web.hungryhub.com/restaurants/phedder-by-yumzanazun-bangkok" TargetMode="External"/><Relationship Id="rId241" Type="http://schemas.openxmlformats.org/officeDocument/2006/relationships/hyperlink" Target="https://web.hungryhub.com/restaurants/saffron-contemporary-thai-signature-rooftop-banyan-tree-bangkok" TargetMode="External"/><Relationship Id="rId1074" Type="http://schemas.openxmlformats.org/officeDocument/2006/relationships/hyperlink" Target="https://web.hungryhub.com/restaurants/t-and-t-restaurant-bangkok" TargetMode="External"/><Relationship Id="rId240" Type="http://schemas.openxmlformats.org/officeDocument/2006/relationships/hyperlink" Target="https://web.hungryhub.com/restaurants/pattaya-sea-view-staycation-pattaya" TargetMode="External"/><Relationship Id="rId1075" Type="http://schemas.openxmlformats.org/officeDocument/2006/relationships/hyperlink" Target="https://web.hungryhub.com/restaurants/caper-by-dan-bark-bangkok" TargetMode="External"/><Relationship Id="rId1076" Type="http://schemas.openxmlformats.org/officeDocument/2006/relationships/hyperlink" Target="https://web.hungryhub.com/restaurants/baan-dalaa-by-angkana-bangkok" TargetMode="External"/><Relationship Id="rId246" Type="http://schemas.openxmlformats.org/officeDocument/2006/relationships/hyperlink" Target="https://web.hungryhub.com/restaurants/cross-vibe-bangkok-sukhumvit-staycation" TargetMode="External"/><Relationship Id="rId1077" Type="http://schemas.openxmlformats.org/officeDocument/2006/relationships/hyperlink" Target="https://web.hungryhub.com/restaurants/signaturebkk-kanchanaphisek-bangkok" TargetMode="External"/><Relationship Id="rId245" Type="http://schemas.openxmlformats.org/officeDocument/2006/relationships/hyperlink" Target="https://web.hungryhub.com/restaurants/giorgio-s-riverside-royal-orchid-sheraton-hotel-bangkok" TargetMode="External"/><Relationship Id="rId1078" Type="http://schemas.openxmlformats.org/officeDocument/2006/relationships/hyperlink" Target="https://web.hungryhub.com/restaurants/signaturebkk-design-village-bangna-bangkok" TargetMode="External"/><Relationship Id="rId244" Type="http://schemas.openxmlformats.org/officeDocument/2006/relationships/hyperlink" Target="https://web.hungryhub.com/restaurants/silverlake-wine-grill-pattaya" TargetMode="External"/><Relationship Id="rId1079" Type="http://schemas.openxmlformats.org/officeDocument/2006/relationships/hyperlink" Target="https://web.hungryhub.com/restaurants/tap-yard-bangkok" TargetMode="External"/><Relationship Id="rId243" Type="http://schemas.openxmlformats.org/officeDocument/2006/relationships/hyperlink" Target="https://web.hungryhub.com/restaurants/earw-thai-express-fashion-island-bangkok" TargetMode="External"/><Relationship Id="rId239" Type="http://schemas.openxmlformats.org/officeDocument/2006/relationships/hyperlink" Target="https://web.hungryhub.com/restaurants/xin-tian-di-crowne-plaza-bangkok-lumpini-park" TargetMode="External"/><Relationship Id="rId238" Type="http://schemas.openxmlformats.org/officeDocument/2006/relationships/hyperlink" Target="https://web.hungryhub.com/restaurants/saffron-sky-garden-rooftop-banyan-tree-bangkok" TargetMode="External"/><Relationship Id="rId237" Type="http://schemas.openxmlformats.org/officeDocument/2006/relationships/hyperlink" Target="https://web.hungryhub.com/restaurants/sea-angel-boat-club-phuket" TargetMode="External"/><Relationship Id="rId236" Type="http://schemas.openxmlformats.org/officeDocument/2006/relationships/hyperlink" Target="https://web.hungryhub.com/restaurants/4k-cafe-cross-vibe-bangkok-sukhumvit-hotel" TargetMode="External"/><Relationship Id="rId1060" Type="http://schemas.openxmlformats.org/officeDocument/2006/relationships/hyperlink" Target="https://web.hungryhub.com/restaurants/jarn-nee-plaum-pasta-bistro-bangkok" TargetMode="External"/><Relationship Id="rId1061" Type="http://schemas.openxmlformats.org/officeDocument/2006/relationships/hyperlink" Target="https://web.hungryhub.com/restaurants/saneh-jaan-bangkok" TargetMode="External"/><Relationship Id="rId231" Type="http://schemas.openxmlformats.org/officeDocument/2006/relationships/hyperlink" Target="https://web.hungryhub.com/restaurants/see-fah-terminal-21-asok-bangkok" TargetMode="External"/><Relationship Id="rId1062" Type="http://schemas.openxmlformats.org/officeDocument/2006/relationships/hyperlink" Target="https://web.hungryhub.com/restaurants/escape-bangkok-emquartier" TargetMode="External"/><Relationship Id="rId230" Type="http://schemas.openxmlformats.org/officeDocument/2006/relationships/hyperlink" Target="https://web.hungryhub.com/restaurants/see-fah-centralworld-bangkok-thailand" TargetMode="External"/><Relationship Id="rId1063" Type="http://schemas.openxmlformats.org/officeDocument/2006/relationships/hyperlink" Target="https://web.hungryhub.com/restaurants/about-beef-lava-grill-bangkok" TargetMode="External"/><Relationship Id="rId1064" Type="http://schemas.openxmlformats.org/officeDocument/2006/relationships/hyperlink" Target="https://web.hungryhub.com/restaurants/tiger-hotpot-bangkok" TargetMode="External"/><Relationship Id="rId1065" Type="http://schemas.openxmlformats.org/officeDocument/2006/relationships/hyperlink" Target="https://web.hungryhub.com/restaurants/chon-som-at-courtyard-by-marriott-suvarnabhumi-airport-bangkok" TargetMode="External"/><Relationship Id="rId235" Type="http://schemas.openxmlformats.org/officeDocument/2006/relationships/hyperlink" Target="https://web.hungryhub.com/restaurants/see-fah-major-cineplex-ratchayothin-bangkok" TargetMode="External"/><Relationship Id="rId1066" Type="http://schemas.openxmlformats.org/officeDocument/2006/relationships/hyperlink" Target="https://web.hungryhub.com/restaurants/baan-borneo-club-by-137-pillars-bangkok" TargetMode="External"/><Relationship Id="rId234" Type="http://schemas.openxmlformats.org/officeDocument/2006/relationships/hyperlink" Target="https://web.hungryhub.com/restaurants/see-fah-thaniya-charn-issara-1-bangkok-thailand" TargetMode="External"/><Relationship Id="rId1067" Type="http://schemas.openxmlformats.org/officeDocument/2006/relationships/hyperlink" Target="https://web.hungryhub.com/restaurants/coffee-crumble-eatery-at-maitria-residence-rama-9-bangkok" TargetMode="External"/><Relationship Id="rId233" Type="http://schemas.openxmlformats.org/officeDocument/2006/relationships/hyperlink" Target="https://web.hungryhub.com/restaurants/see-fah-med-park-hospital-bangkok-thailand" TargetMode="External"/><Relationship Id="rId1068" Type="http://schemas.openxmlformats.org/officeDocument/2006/relationships/hyperlink" Target="https://web.hungryhub.com/restaurants/mitt-restaurant-space-bangkok" TargetMode="External"/><Relationship Id="rId232" Type="http://schemas.openxmlformats.org/officeDocument/2006/relationships/hyperlink" Target="https://web.hungryhub.com/restaurants/see-fah-sathorn-q-house-lumpini-building-bangkok-thailand" TargetMode="External"/><Relationship Id="rId1069" Type="http://schemas.openxmlformats.org/officeDocument/2006/relationships/hyperlink" Target="https://web.hungryhub.com/restaurants/greenhouse-congee-noodles-by-landmark-bangkok" TargetMode="External"/><Relationship Id="rId1015" Type="http://schemas.openxmlformats.org/officeDocument/2006/relationships/hyperlink" Target="https://web.hungryhub.com/restaurants/the-white-house-bangkok" TargetMode="External"/><Relationship Id="rId1499" Type="http://schemas.openxmlformats.org/officeDocument/2006/relationships/hyperlink" Target="https://web.hungryhub.com/restaurants/krua-ros-saeb-nakhon-pathom" TargetMode="External"/><Relationship Id="rId1016" Type="http://schemas.openxmlformats.org/officeDocument/2006/relationships/hyperlink" Target="https://web.hungryhub.com/restaurants/mala-x-bangkok" TargetMode="External"/><Relationship Id="rId1017" Type="http://schemas.openxmlformats.org/officeDocument/2006/relationships/hyperlink" Target="https://web.hungryhub.com/restaurants/coast-beach-club-bistro-at-centara-grand-beach-resort-villas-hua-hin" TargetMode="External"/><Relationship Id="rId1018" Type="http://schemas.openxmlformats.org/officeDocument/2006/relationships/hyperlink" Target="https://web.hungryhub.com/restaurants/hagi-at-centara-grand-beach-resort-villas-hua-hin" TargetMode="External"/><Relationship Id="rId1019" Type="http://schemas.openxmlformats.org/officeDocument/2006/relationships/hyperlink" Target="https://web.hungryhub.com/restaurants/raynue-gaysorn-amarin-bangkok" TargetMode="External"/><Relationship Id="rId668" Type="http://schemas.openxmlformats.org/officeDocument/2006/relationships/hyperlink" Target="https://web.hungryhub.com/restaurants/celadon-the-sukhothai-bangkok" TargetMode="External"/><Relationship Id="rId667" Type="http://schemas.openxmlformats.org/officeDocument/2006/relationships/hyperlink" Target="https://web.hungryhub.com/restaurants/the-coral-cosmo-lounge-suvarnabhumi-airport-bangkok" TargetMode="External"/><Relationship Id="rId666" Type="http://schemas.openxmlformats.org/officeDocument/2006/relationships/hyperlink" Target="https://web.hungryhub.com/restaurants/the-square-novotel-bangkok-platinum-pratunam" TargetMode="External"/><Relationship Id="rId665" Type="http://schemas.openxmlformats.org/officeDocument/2006/relationships/hyperlink" Target="https://web.hungryhub.com/restaurants/la-scala-the-sukhothai-bangkok" TargetMode="External"/><Relationship Id="rId669" Type="http://schemas.openxmlformats.org/officeDocument/2006/relationships/hyperlink" Target="https://web.hungryhub.com/restaurants/colonnade-the-sukhothai-bangkok" TargetMode="External"/><Relationship Id="rId1490" Type="http://schemas.openxmlformats.org/officeDocument/2006/relationships/hyperlink" Target="https://web.hungryhub.com/restaurants/tom-toon-shabu-siam-square-bangkok" TargetMode="External"/><Relationship Id="rId660" Type="http://schemas.openxmlformats.org/officeDocument/2006/relationships/hyperlink" Target="https://web.hungryhub.com/restaurants/la-cucina-andaz-pattaya-jomtien-beach-pattaya" TargetMode="External"/><Relationship Id="rId1491" Type="http://schemas.openxmlformats.org/officeDocument/2006/relationships/hyperlink" Target="https://web.hungryhub.com/restaurants/man-machine-cafe-bangkok" TargetMode="External"/><Relationship Id="rId1492" Type="http://schemas.openxmlformats.org/officeDocument/2006/relationships/hyperlink" Target="https://web.hungryhub.com/restaurants/yummhee-yummy-bangkok" TargetMode="External"/><Relationship Id="rId1493" Type="http://schemas.openxmlformats.org/officeDocument/2006/relationships/hyperlink" Target="https://web.hungryhub.com/restaurants/bu-lan-dun-mek-bangkok" TargetMode="External"/><Relationship Id="rId1010" Type="http://schemas.openxmlformats.org/officeDocument/2006/relationships/hyperlink" Target="https://web.hungryhub.com/restaurants/boon-tong-kee-ptt-vibhavadi-62-bangkok" TargetMode="External"/><Relationship Id="rId1494" Type="http://schemas.openxmlformats.org/officeDocument/2006/relationships/hyperlink" Target="https://web.hungryhub.com/restaurants/casa-lapin-sukhumvit-20-bangkok" TargetMode="External"/><Relationship Id="rId664" Type="http://schemas.openxmlformats.org/officeDocument/2006/relationships/hyperlink" Target="https://web.hungryhub.com/restaurants/lobby-salons-the-sukhothai-bangkok" TargetMode="External"/><Relationship Id="rId1011" Type="http://schemas.openxmlformats.org/officeDocument/2006/relationships/hyperlink" Target="https://web.hungryhub.com/restaurants/sushi-koge-omakase-bangkok" TargetMode="External"/><Relationship Id="rId1495" Type="http://schemas.openxmlformats.org/officeDocument/2006/relationships/hyperlink" Target="https://web.hungryhub.com/restaurants/casa-lapin-silom-13-bangkok" TargetMode="External"/><Relationship Id="rId663" Type="http://schemas.openxmlformats.org/officeDocument/2006/relationships/hyperlink" Target="https://web.hungryhub.com/restaurants/patong-bay-hill-resort-phuket" TargetMode="External"/><Relationship Id="rId1012" Type="http://schemas.openxmlformats.org/officeDocument/2006/relationships/hyperlink" Target="https://web.hungryhub.com/restaurants/w-lounge-at-w-bangkok" TargetMode="External"/><Relationship Id="rId1496" Type="http://schemas.openxmlformats.org/officeDocument/2006/relationships/hyperlink" Target="https://web.hungryhub.com/restaurants/39-pork-bbq-butter-grill-shabu-kaset-nawamin-bangkok" TargetMode="External"/><Relationship Id="rId662" Type="http://schemas.openxmlformats.org/officeDocument/2006/relationships/hyperlink" Target="https://web.hungryhub.com/restaurants/fish-club-andaz-pattaya-jomtien-beach-pattaya" TargetMode="External"/><Relationship Id="rId1013" Type="http://schemas.openxmlformats.org/officeDocument/2006/relationships/hyperlink" Target="https://web.hungryhub.com/restaurants/chisana-nami-at-erawan-bangkok" TargetMode="External"/><Relationship Id="rId1497" Type="http://schemas.openxmlformats.org/officeDocument/2006/relationships/hyperlink" Target="https://web.hungryhub.com/restaurants/house-of-chandra-nakhon-pathom-bangkok" TargetMode="External"/><Relationship Id="rId661" Type="http://schemas.openxmlformats.org/officeDocument/2006/relationships/hyperlink" Target="https://web.hungryhub.com/restaurants/hotel-once-bangkok-staycation" TargetMode="External"/><Relationship Id="rId1014" Type="http://schemas.openxmlformats.org/officeDocument/2006/relationships/hyperlink" Target="https://web.hungryhub.com/restaurants/baan-farangkoo-ayutthaya" TargetMode="External"/><Relationship Id="rId1498" Type="http://schemas.openxmlformats.org/officeDocument/2006/relationships/hyperlink" Target="https://web.hungryhub.com/restaurants/house-of-chandra-central-nakhon-pathom-bangkok" TargetMode="External"/><Relationship Id="rId1004" Type="http://schemas.openxmlformats.org/officeDocument/2006/relationships/hyperlink" Target="https://web.hungryhub.com/restaurants/oka-shabu-bangkok" TargetMode="External"/><Relationship Id="rId1488" Type="http://schemas.openxmlformats.org/officeDocument/2006/relationships/hyperlink" Target="https://web.hungryhub.com/restaurants/lengolf-bangkok" TargetMode="External"/><Relationship Id="rId1005" Type="http://schemas.openxmlformats.org/officeDocument/2006/relationships/hyperlink" Target="https://web.hungryhub.com/restaurants/chim-by-siam-wisdom-bangkok" TargetMode="External"/><Relationship Id="rId1489" Type="http://schemas.openxmlformats.org/officeDocument/2006/relationships/hyperlink" Target="https://web.hungryhub.com/restaurants/okina-izakaya-nonthaburi" TargetMode="External"/><Relationship Id="rId1006" Type="http://schemas.openxmlformats.org/officeDocument/2006/relationships/hyperlink" Target="https://web.hungryhub.com/restaurants/sushi-hiro-shabu-buffet-the-seasons-mall-bangkok" TargetMode="External"/><Relationship Id="rId1007" Type="http://schemas.openxmlformats.org/officeDocument/2006/relationships/hyperlink" Target="https://web.hungryhub.com/restaurants/alberto-s-pizzeria-trattoria-novotel-bangkok-future-park-rangsit" TargetMode="External"/><Relationship Id="rId1008" Type="http://schemas.openxmlformats.org/officeDocument/2006/relationships/hyperlink" Target="https://web.hungryhub.com/restaurants/sundance-dayclub-staycation-hua-hin" TargetMode="External"/><Relationship Id="rId1009" Type="http://schemas.openxmlformats.org/officeDocument/2006/relationships/hyperlink" Target="https://web.hungryhub.com/restaurants/jharokha-by-indus-bangkok" TargetMode="External"/><Relationship Id="rId657" Type="http://schemas.openxmlformats.org/officeDocument/2006/relationships/hyperlink" Target="https://web.hungryhub.com/restaurants/oranjii-japanese-yakiniku-shabu-saphankwai-zone-1-bangkok" TargetMode="External"/><Relationship Id="rId656" Type="http://schemas.openxmlformats.org/officeDocument/2006/relationships/hyperlink" Target="https://web.hungryhub.com/restaurants/hiro-omakase-the-promenade-bangkok" TargetMode="External"/><Relationship Id="rId655" Type="http://schemas.openxmlformats.org/officeDocument/2006/relationships/hyperlink" Target="https://web.hungryhub.com/restaurants/michelle-gourmet-bangkok" TargetMode="External"/><Relationship Id="rId654" Type="http://schemas.openxmlformats.org/officeDocument/2006/relationships/hyperlink" Target="https://web.hungryhub.com/restaurants/oranjii-japanese-yakiniku-shabu-saphankwai-zone-2-bangkok" TargetMode="External"/><Relationship Id="rId659" Type="http://schemas.openxmlformats.org/officeDocument/2006/relationships/hyperlink" Target="https://web.hungryhub.com/restaurants/wok-wok-andaz-pattaya-jomtien-beach-pattaya" TargetMode="External"/><Relationship Id="rId658" Type="http://schemas.openxmlformats.org/officeDocument/2006/relationships/hyperlink" Target="https://web.hungryhub.com/restaurants/sopa-bangkok" TargetMode="External"/><Relationship Id="rId1480" Type="http://schemas.openxmlformats.org/officeDocument/2006/relationships/hyperlink" Target="https://web.hungryhub.com/restaurants/fook-kin-singapore" TargetMode="External"/><Relationship Id="rId1481" Type="http://schemas.openxmlformats.org/officeDocument/2006/relationships/hyperlink" Target="https://web.hungryhub.com/restaurants/temmor-shabu-bangkok" TargetMode="External"/><Relationship Id="rId1482" Type="http://schemas.openxmlformats.org/officeDocument/2006/relationships/hyperlink" Target="https://web.hungryhub.com/restaurants/jc-stars-cafe-bangkok" TargetMode="External"/><Relationship Id="rId1483" Type="http://schemas.openxmlformats.org/officeDocument/2006/relationships/hyperlink" Target="https://web.hungryhub.com/restaurants/sweet-pista-ekkamai-bangkok" TargetMode="External"/><Relationship Id="rId653" Type="http://schemas.openxmlformats.org/officeDocument/2006/relationships/hyperlink" Target="https://web.hungryhub.com/restaurants/vamps-cuisine-bangkok" TargetMode="External"/><Relationship Id="rId1000" Type="http://schemas.openxmlformats.org/officeDocument/2006/relationships/hyperlink" Target="https://web.hungryhub.com/restaurants/ginger-farm-kitchen-wooden-house-bangkok" TargetMode="External"/><Relationship Id="rId1484" Type="http://schemas.openxmlformats.org/officeDocument/2006/relationships/hyperlink" Target="https://web.hungryhub.com/restaurants/the-stationed-lat-krabang-16-bangkok" TargetMode="External"/><Relationship Id="rId652" Type="http://schemas.openxmlformats.org/officeDocument/2006/relationships/hyperlink" Target="https://web.hungryhub.com/restaurants/mj-hotpot-bangkok" TargetMode="External"/><Relationship Id="rId1001" Type="http://schemas.openxmlformats.org/officeDocument/2006/relationships/hyperlink" Target="https://web.hungryhub.com/restaurants/ginger-farm-kitchen-central-westville-bangkok" TargetMode="External"/><Relationship Id="rId1485" Type="http://schemas.openxmlformats.org/officeDocument/2006/relationships/hyperlink" Target="https://web.hungryhub.com/restaurants/than-rice-bowl-coffee-eakkamai-12-bangkok" TargetMode="External"/><Relationship Id="rId651" Type="http://schemas.openxmlformats.org/officeDocument/2006/relationships/hyperlink" Target="https://web.hungryhub.com/restaurants/the-siam-tea-room-asiatique-the-riverfront-branch-bangkok-thailand" TargetMode="External"/><Relationship Id="rId1002" Type="http://schemas.openxmlformats.org/officeDocument/2006/relationships/hyperlink" Target="https://web.hungryhub.com/restaurants/ginger-farm-kitchen-101-true-digital-park-bangkok" TargetMode="External"/><Relationship Id="rId1486" Type="http://schemas.openxmlformats.org/officeDocument/2006/relationships/hyperlink" Target="https://web.hungryhub.com/restaurants/than-rice-bowl-coffee-komfort-place-ratchayothin-bangkok" TargetMode="External"/><Relationship Id="rId650" Type="http://schemas.openxmlformats.org/officeDocument/2006/relationships/hyperlink" Target="https://web.hungryhub.com/restaurants/take-a-train-rooftop-izakaya-bar-bangkok" TargetMode="External"/><Relationship Id="rId1003" Type="http://schemas.openxmlformats.org/officeDocument/2006/relationships/hyperlink" Target="https://web.hungryhub.com/restaurants/yawa-modern-japanese-cuisine-bangkok" TargetMode="External"/><Relationship Id="rId1487" Type="http://schemas.openxmlformats.org/officeDocument/2006/relationships/hyperlink" Target="https://web.hungryhub.com/restaurants/aground-cafe-and-restaurant-bangkok" TargetMode="External"/><Relationship Id="rId1037" Type="http://schemas.openxmlformats.org/officeDocument/2006/relationships/hyperlink" Target="https://web.hungryhub.com/restaurants/av-izakaya-lat-phrao-71-bangkok" TargetMode="External"/><Relationship Id="rId1038" Type="http://schemas.openxmlformats.org/officeDocument/2006/relationships/hyperlink" Target="https://web.hungryhub.com/restaurants/av-izakaya-saphan-khwai-bangkok" TargetMode="External"/><Relationship Id="rId1039" Type="http://schemas.openxmlformats.org/officeDocument/2006/relationships/hyperlink" Target="https://web.hungryhub.com/restaurants/zaap-classic-seacon-square-srinagarindra-bangkok" TargetMode="External"/><Relationship Id="rId206" Type="http://schemas.openxmlformats.org/officeDocument/2006/relationships/hyperlink" Target="https://web.hungryhub.com/restaurants/yamazato-at-the-okura-prestige-bangkok-thailand" TargetMode="External"/><Relationship Id="rId205" Type="http://schemas.openxmlformats.org/officeDocument/2006/relationships/hyperlink" Target="https://web.hungryhub.com/restaurants/market-cafe-hyatt-regency-bangkok-sukhumvit" TargetMode="External"/><Relationship Id="rId689" Type="http://schemas.openxmlformats.org/officeDocument/2006/relationships/hyperlink" Target="https://web.hungryhub.com/restaurants/beachside-bar-mason-pattaya" TargetMode="External"/><Relationship Id="rId204" Type="http://schemas.openxmlformats.org/officeDocument/2006/relationships/hyperlink" Target="https://web.hungryhub.com/restaurants/the-oyster-bay-101-true-digital-park-bangkok" TargetMode="External"/><Relationship Id="rId688" Type="http://schemas.openxmlformats.org/officeDocument/2006/relationships/hyperlink" Target="https://web.hungryhub.com/restaurants/krok-a-cafe-espresso-bar-mason-pattaya" TargetMode="External"/><Relationship Id="rId203" Type="http://schemas.openxmlformats.org/officeDocument/2006/relationships/hyperlink" Target="https://web.hungryhub.com/restaurants/dim-sun-bar-phuket" TargetMode="External"/><Relationship Id="rId687" Type="http://schemas.openxmlformats.org/officeDocument/2006/relationships/hyperlink" Target="https://web.hungryhub.com/restaurants/mr-park-bbq-sukhumvit-bangkok" TargetMode="External"/><Relationship Id="rId209" Type="http://schemas.openxmlformats.org/officeDocument/2006/relationships/hyperlink" Target="https://web.hungryhub.com/restaurants/aleenta-restaurant-in-aleenta-hua-hin-resort-spa-hua-hin" TargetMode="External"/><Relationship Id="rId208" Type="http://schemas.openxmlformats.org/officeDocument/2006/relationships/hyperlink" Target="https://web.hungryhub.com/restaurants/oceanside-beach-club-restaurant-hua-hin" TargetMode="External"/><Relationship Id="rId207" Type="http://schemas.openxmlformats.org/officeDocument/2006/relationships/hyperlink" Target="https://web.hungryhub.com/restaurants/sears-co-bar-and-grill-four-points-by-sheraton-patong-beach-resort-phuket" TargetMode="External"/><Relationship Id="rId682" Type="http://schemas.openxmlformats.org/officeDocument/2006/relationships/hyperlink" Target="https://web.hungryhub.com/restaurants/samuay-sons-michelin-guide-udonthani" TargetMode="External"/><Relationship Id="rId681" Type="http://schemas.openxmlformats.org/officeDocument/2006/relationships/hyperlink" Target="https://web.hungryhub.com/restaurants/madison-steak-avenue-at-anantara-siam-bangkok-hotel" TargetMode="External"/><Relationship Id="rId1030" Type="http://schemas.openxmlformats.org/officeDocument/2006/relationships/hyperlink" Target="https://web.hungryhub.com/restaurants/the-karaked-siam-square-one-bangkok" TargetMode="External"/><Relationship Id="rId680" Type="http://schemas.openxmlformats.org/officeDocument/2006/relationships/hyperlink" Target="https://web.hungryhub.com/restaurants/nuatair-the-fourth-bangkok" TargetMode="External"/><Relationship Id="rId1031" Type="http://schemas.openxmlformats.org/officeDocument/2006/relationships/hyperlink" Target="https://web.hungryhub.com/restaurants/huajai-siam-square-one-bangkok" TargetMode="External"/><Relationship Id="rId1032" Type="http://schemas.openxmlformats.org/officeDocument/2006/relationships/hyperlink" Target="https://web.hungryhub.com/restaurants/jass-bar-bistro-at-jasmine-resort-hotel-bangkok" TargetMode="External"/><Relationship Id="rId202" Type="http://schemas.openxmlformats.org/officeDocument/2006/relationships/hyperlink" Target="https://web.hungryhub.com/restaurants/banana-beach-koh-hey-phuket" TargetMode="External"/><Relationship Id="rId686" Type="http://schemas.openxmlformats.org/officeDocument/2006/relationships/hyperlink" Target="https://web.hungryhub.com/restaurants/reap-factory-courtyard-by-marriott-bangkok" TargetMode="External"/><Relationship Id="rId1033" Type="http://schemas.openxmlformats.org/officeDocument/2006/relationships/hyperlink" Target="https://web.hungryhub.com/restaurants/tamade-sake-bar-bangkok" TargetMode="External"/><Relationship Id="rId201" Type="http://schemas.openxmlformats.org/officeDocument/2006/relationships/hyperlink" Target="https://web.hungryhub.com/restaurants/takiap-thong-phuket" TargetMode="External"/><Relationship Id="rId685" Type="http://schemas.openxmlformats.org/officeDocument/2006/relationships/hyperlink" Target="https://web.hungryhub.com/restaurants/oishi-eaterium-central-westgate-bangkok" TargetMode="External"/><Relationship Id="rId1034" Type="http://schemas.openxmlformats.org/officeDocument/2006/relationships/hyperlink" Target="https://web.hungryhub.com/restaurants/rad-street-at-the-fig-lobby-bangkok" TargetMode="External"/><Relationship Id="rId200" Type="http://schemas.openxmlformats.org/officeDocument/2006/relationships/hyperlink" Target="https://web.hungryhub.com/restaurants/beef-express-yothinpattana-3-bangkok" TargetMode="External"/><Relationship Id="rId684" Type="http://schemas.openxmlformats.org/officeDocument/2006/relationships/hyperlink" Target="https://web.hungryhub.com/restaurants/oishi-grand-siam-paragon-bangkok-thailand" TargetMode="External"/><Relationship Id="rId1035" Type="http://schemas.openxmlformats.org/officeDocument/2006/relationships/hyperlink" Target="https://web.hungryhub.com/restaurants/take-a-breath-cafe-eatery-bangkok" TargetMode="External"/><Relationship Id="rId683" Type="http://schemas.openxmlformats.org/officeDocument/2006/relationships/hyperlink" Target="https://web.hungryhub.com/restaurants/chokchai-steakhouse-rangsit-bangkok" TargetMode="External"/><Relationship Id="rId1036" Type="http://schemas.openxmlformats.org/officeDocument/2006/relationships/hyperlink" Target="https://web.hungryhub.com/restaurants/hoy-mahachon-bangkok" TargetMode="External"/><Relationship Id="rId1026" Type="http://schemas.openxmlformats.org/officeDocument/2006/relationships/hyperlink" Target="https://web.hungryhub.com/restaurants/centara-ayutthaya-staycation-ayutthaya" TargetMode="External"/><Relationship Id="rId1027" Type="http://schemas.openxmlformats.org/officeDocument/2006/relationships/hyperlink" Target="https://web.hungryhub.com/restaurants/more-than-wine-ratchaphruek-bangkok" TargetMode="External"/><Relationship Id="rId1028" Type="http://schemas.openxmlformats.org/officeDocument/2006/relationships/hyperlink" Target="https://web.hungryhub.com/restaurants/ab-sab-lai-bangkok" TargetMode="External"/><Relationship Id="rId1029" Type="http://schemas.openxmlformats.org/officeDocument/2006/relationships/hyperlink" Target="https://web.hungryhub.com/restaurants/the-karaked-sukhumvit-36-bangkok" TargetMode="External"/><Relationship Id="rId679" Type="http://schemas.openxmlformats.org/officeDocument/2006/relationships/hyperlink" Target="https://web.hungryhub.com/restaurants/pebbles-bar-and-grill-restaurant-at-renaissance-pattaya-resort-spa-pattaya-thailand" TargetMode="External"/><Relationship Id="rId678" Type="http://schemas.openxmlformats.org/officeDocument/2006/relationships/hyperlink" Target="https://web.hungryhub.com/restaurants/dusit-gourmet-at-dusitd2-samyan-bangkok" TargetMode="External"/><Relationship Id="rId677" Type="http://schemas.openxmlformats.org/officeDocument/2006/relationships/hyperlink" Target="https://web.hungryhub.com/restaurants/karayama-future-park-rangsit-bangkok" TargetMode="External"/><Relationship Id="rId676" Type="http://schemas.openxmlformats.org/officeDocument/2006/relationships/hyperlink" Target="https://web.hungryhub.com/restaurants/waves-wind-grande-centre-point-pattaya" TargetMode="External"/><Relationship Id="rId671" Type="http://schemas.openxmlformats.org/officeDocument/2006/relationships/hyperlink" Target="https://web.hungryhub.com/restaurants/chef-thanom-central-westgate-bangkok" TargetMode="External"/><Relationship Id="rId670" Type="http://schemas.openxmlformats.org/officeDocument/2006/relationships/hyperlink" Target="https://web.hungryhub.com/restaurants/chef-thanom-the-street-ratchada-bangkok" TargetMode="External"/><Relationship Id="rId1020" Type="http://schemas.openxmlformats.org/officeDocument/2006/relationships/hyperlink" Target="https://web.hungryhub.com/restaurants/man-fu-lou-bangkok" TargetMode="External"/><Relationship Id="rId1021" Type="http://schemas.openxmlformats.org/officeDocument/2006/relationships/hyperlink" Target="https://web.hungryhub.com/restaurants/waterside-karaoke-restaurant-bangkok" TargetMode="External"/><Relationship Id="rId675" Type="http://schemas.openxmlformats.org/officeDocument/2006/relationships/hyperlink" Target="https://web.hungryhub.com/restaurants/edm-bangkok" TargetMode="External"/><Relationship Id="rId1022" Type="http://schemas.openxmlformats.org/officeDocument/2006/relationships/hyperlink" Target="https://web.hungryhub.com/restaurants/cqk-mala-hotpot-ekkamai-thonglor-bangkok" TargetMode="External"/><Relationship Id="rId674" Type="http://schemas.openxmlformats.org/officeDocument/2006/relationships/hyperlink" Target="https://web.hungryhub.com/restaurants/umeshuthai-sukhumvit-45-bangkok" TargetMode="External"/><Relationship Id="rId1023" Type="http://schemas.openxmlformats.org/officeDocument/2006/relationships/hyperlink" Target="https://web.hungryhub.com/restaurants/chu-grill-shabu-bangkok" TargetMode="External"/><Relationship Id="rId673" Type="http://schemas.openxmlformats.org/officeDocument/2006/relationships/hyperlink" Target="https://web.hungryhub.com/restaurants/chef-thanom-the-nine-center-tiwanon-bangkok" TargetMode="External"/><Relationship Id="rId1024" Type="http://schemas.openxmlformats.org/officeDocument/2006/relationships/hyperlink" Target="https://web.hungryhub.com/restaurants/le-salon-cafe-bangkok" TargetMode="External"/><Relationship Id="rId672" Type="http://schemas.openxmlformats.org/officeDocument/2006/relationships/hyperlink" Target="https://web.hungryhub.com/restaurants/chef-thanom-att-u-park-bangna-bangkok" TargetMode="External"/><Relationship Id="rId1025" Type="http://schemas.openxmlformats.org/officeDocument/2006/relationships/hyperlink" Target="https://web.hungryhub.com/restaurants/calm-kraam-bangkok" TargetMode="External"/><Relationship Id="rId190" Type="http://schemas.openxmlformats.org/officeDocument/2006/relationships/hyperlink" Target="https://web.hungryhub.com/restaurants/oxide-cafe-bangkok" TargetMode="External"/><Relationship Id="rId194" Type="http://schemas.openxmlformats.org/officeDocument/2006/relationships/hyperlink" Target="https://web.hungryhub.com/restaurants/biscotti-anantara-siam-bangkok-hotel" TargetMode="External"/><Relationship Id="rId193" Type="http://schemas.openxmlformats.org/officeDocument/2006/relationships/hyperlink" Target="https://web.hungryhub.com/restaurants/fei-ya-at-renaissance-bangkok" TargetMode="External"/><Relationship Id="rId192" Type="http://schemas.openxmlformats.org/officeDocument/2006/relationships/hyperlink" Target="https://web.hungryhub.com/restaurants/benihana-grand-mercure-bangkok-atrium" TargetMode="External"/><Relationship Id="rId191" Type="http://schemas.openxmlformats.org/officeDocument/2006/relationships/hyperlink" Target="https://web.hungryhub.com/restaurants/red-table-2024-hua-hin" TargetMode="External"/><Relationship Id="rId187" Type="http://schemas.openxmlformats.org/officeDocument/2006/relationships/hyperlink" Target="https://web.hungryhub.com/restaurants/shabu-henmee-watcharapol-bangkok" TargetMode="External"/><Relationship Id="rId186" Type="http://schemas.openxmlformats.org/officeDocument/2006/relationships/hyperlink" Target="https://web.hungryhub.com/restaurants/baba-poolclub-at-sri-panwa-phuket" TargetMode="External"/><Relationship Id="rId185" Type="http://schemas.openxmlformats.org/officeDocument/2006/relationships/hyperlink" Target="https://web.hungryhub.com/restaurants/jumbo-seafood-siam-paragon-bangkok" TargetMode="External"/><Relationship Id="rId184" Type="http://schemas.openxmlformats.org/officeDocument/2006/relationships/hyperlink" Target="https://web.hungryhub.com/restaurants/beach-walk-cafe-bangsaen-chonburi-pattaya" TargetMode="External"/><Relationship Id="rId189" Type="http://schemas.openxmlformats.org/officeDocument/2006/relationships/hyperlink" Target="https://web.hungryhub.com/restaurants/cairo-bangkok" TargetMode="External"/><Relationship Id="rId188" Type="http://schemas.openxmlformats.org/officeDocument/2006/relationships/hyperlink" Target="https://web.hungryhub.com/restaurants/virgin-rooftop-pattaya" TargetMode="External"/><Relationship Id="rId183" Type="http://schemas.openxmlformats.org/officeDocument/2006/relationships/hyperlink" Target="https://web.hungryhub.com/restaurants/red-rose-chinese-restaurant-jazz-lounge-at-shanghai-mansion-bangkok" TargetMode="External"/><Relationship Id="rId182" Type="http://schemas.openxmlformats.org/officeDocument/2006/relationships/hyperlink" Target="https://web.hungryhub.com/restaurants/nami-teppanyaki-steakhouse-at-jw-marriott-hotel-bangkok" TargetMode="External"/><Relationship Id="rId181" Type="http://schemas.openxmlformats.org/officeDocument/2006/relationships/hyperlink" Target="https://web.hungryhub.com/restaurants/kongju-restaurant-at-pathumwan-princess-hotel-bangkok" TargetMode="External"/><Relationship Id="rId180" Type="http://schemas.openxmlformats.org/officeDocument/2006/relationships/hyperlink" Target="https://web.hungryhub.com/restaurants/yin-d-house-chonburi-pattaya" TargetMode="External"/><Relationship Id="rId176" Type="http://schemas.openxmlformats.org/officeDocument/2006/relationships/hyperlink" Target="https://web.hungryhub.com/restaurants/tea-factory-and-more-pattaya" TargetMode="External"/><Relationship Id="rId175" Type="http://schemas.openxmlformats.org/officeDocument/2006/relationships/hyperlink" Target="https://web.hungryhub.com/restaurants/neta-grill-market-village-rangsit-bangkok" TargetMode="External"/><Relationship Id="rId174" Type="http://schemas.openxmlformats.org/officeDocument/2006/relationships/hyperlink" Target="https://web.hungryhub.com/restaurants/the-sky-32-at-grande-centrepoint-hotel-pattaya" TargetMode="External"/><Relationship Id="rId173" Type="http://schemas.openxmlformats.org/officeDocument/2006/relationships/hyperlink" Target="https://web.hungryhub.com/restaurants/ventisi-restaurant-centara-grand-at-centralworld-bangkok" TargetMode="External"/><Relationship Id="rId179" Type="http://schemas.openxmlformats.org/officeDocument/2006/relationships/hyperlink" Target="https://web.hungryhub.com/restaurants/don-giovanni-centara-grand-at-central-plaza-ladprao-bangkok" TargetMode="External"/><Relationship Id="rId178" Type="http://schemas.openxmlformats.org/officeDocument/2006/relationships/hyperlink" Target="https://web.hungryhub.com/restaurants/tantitium-phuket" TargetMode="External"/><Relationship Id="rId177" Type="http://schemas.openxmlformats.org/officeDocument/2006/relationships/hyperlink" Target="https://web.hungryhub.com/restaurants/somtum-villa-pattaya" TargetMode="External"/><Relationship Id="rId1910" Type="http://schemas.openxmlformats.org/officeDocument/2006/relationships/hyperlink" Target="https://web.hungryhub.com/restaurants/hotaru-119-omakase-rama-9-bangkok" TargetMode="External"/><Relationship Id="rId1911" Type="http://schemas.openxmlformats.org/officeDocument/2006/relationships/hyperlink" Target="https://web.hungryhub.com/restaurants/gyu-ya-yakiniku-rama-3-bangkok" TargetMode="External"/><Relationship Id="rId1912" Type="http://schemas.openxmlformats.org/officeDocument/2006/relationships/hyperlink" Target="https://web.hungryhub.com/restaurants/gyu-ya-yakiniku-the-street-ratchada-bangkok-thailand" TargetMode="External"/><Relationship Id="rId1913" Type="http://schemas.openxmlformats.org/officeDocument/2006/relationships/hyperlink" Target="https://web.hungryhub.com/restaurants/gyu-ya-yakiniku-true-digital-park-west-side-bangkok" TargetMode="External"/><Relationship Id="rId1914" Type="http://schemas.openxmlformats.org/officeDocument/2006/relationships/hyperlink" Target="https://web.hungryhub.com/restaurants/leela-cheva-restaurant-pattaya" TargetMode="External"/><Relationship Id="rId1915" Type="http://schemas.openxmlformats.org/officeDocument/2006/relationships/hyperlink" Target="https://web.hungryhub.com/restaurants/kohaku-omakase-bangkok" TargetMode="External"/><Relationship Id="rId1916" Type="http://schemas.openxmlformats.org/officeDocument/2006/relationships/hyperlink" Target="https://web.hungryhub.com/restaurants/cheeky-signature-s-bee-hoon-singapore" TargetMode="External"/><Relationship Id="rId1917" Type="http://schemas.openxmlformats.org/officeDocument/2006/relationships/hyperlink" Target="https://web.hungryhub.com/restaurants/smokestack-bbq-grill-phuket" TargetMode="External"/><Relationship Id="rId1918" Type="http://schemas.openxmlformats.org/officeDocument/2006/relationships/hyperlink" Target="https://web.hungryhub.com/restaurants/one7-restaurant-and-bar-bangkok" TargetMode="External"/><Relationship Id="rId1919" Type="http://schemas.openxmlformats.org/officeDocument/2006/relationships/hyperlink" Target="https://web.hungryhub.com/restaurants/khao-yai-art-tree" TargetMode="External"/><Relationship Id="rId1900" Type="http://schemas.openxmlformats.org/officeDocument/2006/relationships/hyperlink" Target="https://web.hungryhub.com/restaurants/beef-mafia-bangkok" TargetMode="External"/><Relationship Id="rId1901" Type="http://schemas.openxmlformats.org/officeDocument/2006/relationships/hyperlink" Target="https://web.hungryhub.com/restaurants/liu-liu-hotpot-bangkok" TargetMode="External"/><Relationship Id="rId1902" Type="http://schemas.openxmlformats.org/officeDocument/2006/relationships/hyperlink" Target="https://web.hungryhub.com/restaurants/lay-non-beach-seafood-bistro-bangkok" TargetMode="External"/><Relationship Id="rId1903" Type="http://schemas.openxmlformats.org/officeDocument/2006/relationships/hyperlink" Target="https://web.hungryhub.com/restaurants/rern-bangkok" TargetMode="External"/><Relationship Id="rId1904" Type="http://schemas.openxmlformats.org/officeDocument/2006/relationships/hyperlink" Target="https://web.hungryhub.com/restaurants/tha-siam-mookata-singapore" TargetMode="External"/><Relationship Id="rId1905" Type="http://schemas.openxmlformats.org/officeDocument/2006/relationships/hyperlink" Target="https://web.hungryhub.com/restaurants/tha-siam-authentic-thai-kitchen-orchard-plaza-singapore" TargetMode="External"/><Relationship Id="rId1906" Type="http://schemas.openxmlformats.org/officeDocument/2006/relationships/hyperlink" Target="https://web.hungryhub.com/restaurants/bar-yard-at-kimpton-maa-lai-bangkok" TargetMode="External"/><Relationship Id="rId1907" Type="http://schemas.openxmlformats.org/officeDocument/2006/relationships/hyperlink" Target="https://web.hungryhub.com/restaurants/tha-siam-authentic-thai-kitchen-parklane-singapore" TargetMode="External"/><Relationship Id="rId1908" Type="http://schemas.openxmlformats.org/officeDocument/2006/relationships/hyperlink" Target="https://web.hungryhub.com/restaurants/the-planet-cruise-bangkok" TargetMode="External"/><Relationship Id="rId1909" Type="http://schemas.openxmlformats.org/officeDocument/2006/relationships/hyperlink" Target="https://web.hungryhub.com/restaurants/hotaru-119-omakase-izakaya-sanampao-bangkok" TargetMode="External"/><Relationship Id="rId198" Type="http://schemas.openxmlformats.org/officeDocument/2006/relationships/hyperlink" Target="https://web.hungryhub.com/restaurants/dynasty-centara-grand-central-ladprao-bangkok-thailand-2239" TargetMode="External"/><Relationship Id="rId197" Type="http://schemas.openxmlformats.org/officeDocument/2006/relationships/hyperlink" Target="https://web.hungryhub.com/restaurants/paul-bakery-the-emporium-bangkok" TargetMode="External"/><Relationship Id="rId196" Type="http://schemas.openxmlformats.org/officeDocument/2006/relationships/hyperlink" Target="https://web.hungryhub.com/restaurants/the-coffee-club-samyan-mitrtown-bangkok-thailand" TargetMode="External"/><Relationship Id="rId195" Type="http://schemas.openxmlformats.org/officeDocument/2006/relationships/hyperlink" Target="https://web.hungryhub.com/restaurants/mojjo-skyview-resort-patong-phuket" TargetMode="External"/><Relationship Id="rId199" Type="http://schemas.openxmlformats.org/officeDocument/2006/relationships/hyperlink" Target="https://web.hungryhub.com/restaurants/viu-the-st-regis-bangkok" TargetMode="External"/><Relationship Id="rId150" Type="http://schemas.openxmlformats.org/officeDocument/2006/relationships/hyperlink" Target="https://web.hungryhub.com/restaurants/kouen-premium-buffet-the-sense-pinklao-bangkok" TargetMode="External"/><Relationship Id="rId149" Type="http://schemas.openxmlformats.org/officeDocument/2006/relationships/hyperlink" Target="https://web.hungryhub.com/restaurants/kouen-premium-buffet-aia-capital-center-bangkok" TargetMode="External"/><Relationship Id="rId148" Type="http://schemas.openxmlformats.org/officeDocument/2006/relationships/hyperlink" Target="https://web.hungryhub.com/restaurants/spectrum-rooftop-at-hyatt-regency-bangkok-sukhumvit" TargetMode="External"/><Relationship Id="rId1090" Type="http://schemas.openxmlformats.org/officeDocument/2006/relationships/hyperlink" Target="https://web.hungryhub.com/restaurants/tsuru-saru-bangkok" TargetMode="External"/><Relationship Id="rId1091" Type="http://schemas.openxmlformats.org/officeDocument/2006/relationships/hyperlink" Target="https://web.hungryhub.com/restaurants/zaab-on-nut-station-bangkok" TargetMode="External"/><Relationship Id="rId1092" Type="http://schemas.openxmlformats.org/officeDocument/2006/relationships/hyperlink" Target="https://web.hungryhub.com/restaurants/charoen-rung-rueang-international-buffet-ms-siam-tower-rama-3-bangkok" TargetMode="External"/><Relationship Id="rId1093" Type="http://schemas.openxmlformats.org/officeDocument/2006/relationships/hyperlink" Target="https://web.hungryhub.com/restaurants/charoen-rung-rueang-international-buffet-rama-2-bangkok" TargetMode="External"/><Relationship Id="rId1094" Type="http://schemas.openxmlformats.org/officeDocument/2006/relationships/hyperlink" Target="https://web.hungryhub.com/restaurants/tuengnua-tuengtua-sathon-bangkok" TargetMode="External"/><Relationship Id="rId143" Type="http://schemas.openxmlformats.org/officeDocument/2006/relationships/hyperlink" Target="https://web.hungryhub.com/restaurants/the-coffee-club-day-inn-phuket" TargetMode="External"/><Relationship Id="rId1095" Type="http://schemas.openxmlformats.org/officeDocument/2006/relationships/hyperlink" Target="https://web.hungryhub.com/restaurants/jimmy-bbq-grill-grand-palazzo-hotel-pattaya" TargetMode="External"/><Relationship Id="rId142" Type="http://schemas.openxmlformats.org/officeDocument/2006/relationships/hyperlink" Target="https://web.hungryhub.com/restaurants/the-coffee-club-boat-avenue-phuket" TargetMode="External"/><Relationship Id="rId1096" Type="http://schemas.openxmlformats.org/officeDocument/2006/relationships/hyperlink" Target="https://web.hungryhub.com/restaurants/shakariki432-riabduan-ekkamai-ramintra-bangkok" TargetMode="External"/><Relationship Id="rId141" Type="http://schemas.openxmlformats.org/officeDocument/2006/relationships/hyperlink" Target="https://web.hungryhub.com/restaurants/the-coffee-club-royal-garden-plaza-pattaya" TargetMode="External"/><Relationship Id="rId1097" Type="http://schemas.openxmlformats.org/officeDocument/2006/relationships/hyperlink" Target="https://web.hungryhub.com/restaurants/shakariki432-major-ratchayothin-bangkok" TargetMode="External"/><Relationship Id="rId140" Type="http://schemas.openxmlformats.org/officeDocument/2006/relationships/hyperlink" Target="https://web.hungryhub.com/restaurants/57th-street-marriott-sukhumvit-57-bangkok" TargetMode="External"/><Relationship Id="rId1098" Type="http://schemas.openxmlformats.org/officeDocument/2006/relationships/hyperlink" Target="https://web.hungryhub.com/restaurants/shakariki432-the-nine-center-rama-9-bangkok" TargetMode="External"/><Relationship Id="rId147" Type="http://schemas.openxmlformats.org/officeDocument/2006/relationships/hyperlink" Target="https://web.hungryhub.com/restaurants/sumo-888-izakaya-ari-bangkok-thailand" TargetMode="External"/><Relationship Id="rId1099" Type="http://schemas.openxmlformats.org/officeDocument/2006/relationships/hyperlink" Target="https://web.hungryhub.com/restaurants/makin-bar-restaurant-bangkok" TargetMode="External"/><Relationship Id="rId146" Type="http://schemas.openxmlformats.org/officeDocument/2006/relationships/hyperlink" Target="https://web.hungryhub.com/restaurants/muteki-by-mugendai-samyan-mitrtown-bangkok-thailand" TargetMode="External"/><Relationship Id="rId145" Type="http://schemas.openxmlformats.org/officeDocument/2006/relationships/hyperlink" Target="https://web.hungryhub.com/restaurants/river-barge-at-chatrium-hotel-riverside-bangkok" TargetMode="External"/><Relationship Id="rId144" Type="http://schemas.openxmlformats.org/officeDocument/2006/relationships/hyperlink" Target="https://web.hungryhub.com/restaurants/the-coffee-club-turtle-village-phuket" TargetMode="External"/><Relationship Id="rId139" Type="http://schemas.openxmlformats.org/officeDocument/2006/relationships/hyperlink" Target="https://web.hungryhub.com/restaurants/zeta-cafe-holiday-inn-bangkok-sukhumvit-22" TargetMode="External"/><Relationship Id="rId138" Type="http://schemas.openxmlformats.org/officeDocument/2006/relationships/hyperlink" Target="https://web.hungryhub.com/restaurants/zhang-restaurant-rama-gardens-hotel-bangkok-thailand" TargetMode="External"/><Relationship Id="rId137" Type="http://schemas.openxmlformats.org/officeDocument/2006/relationships/hyperlink" Target="https://web.hungryhub.com/restaurants/more-than-a-game-cafe-bangkok" TargetMode="External"/><Relationship Id="rId1080" Type="http://schemas.openxmlformats.org/officeDocument/2006/relationships/hyperlink" Target="https://web.hungryhub.com/restaurants/ruenglalynn-skybar-rooftop-bangkok" TargetMode="External"/><Relationship Id="rId1081" Type="http://schemas.openxmlformats.org/officeDocument/2006/relationships/hyperlink" Target="https://web.hungryhub.com/restaurants/bajika-restaurant-and-music-bangkok" TargetMode="External"/><Relationship Id="rId1082" Type="http://schemas.openxmlformats.org/officeDocument/2006/relationships/hyperlink" Target="https://web.hungryhub.com/restaurants/fueng-fah-at-movenpick-suriwongse-hotel-chiang-mai" TargetMode="External"/><Relationship Id="rId1083" Type="http://schemas.openxmlformats.org/officeDocument/2006/relationships/hyperlink" Target="https://web.hungryhub.com/restaurants/din-restaurant-jazz-bar-bangkok" TargetMode="External"/><Relationship Id="rId132" Type="http://schemas.openxmlformats.org/officeDocument/2006/relationships/hyperlink" Target="https://web.hungryhub.com/restaurants/tsu-japanese-restaurant-at-jw-marriott-hotel-bangkok" TargetMode="External"/><Relationship Id="rId1084" Type="http://schemas.openxmlformats.org/officeDocument/2006/relationships/hyperlink" Target="https://web.hungryhub.com/restaurants/frame-cafe-restaurant-bangkok" TargetMode="External"/><Relationship Id="rId131" Type="http://schemas.openxmlformats.org/officeDocument/2006/relationships/hyperlink" Target="https://web.hungryhub.com/restaurants/the-map-mestyle-museum-hotel-bangkok" TargetMode="External"/><Relationship Id="rId1085" Type="http://schemas.openxmlformats.org/officeDocument/2006/relationships/hyperlink" Target="https://web.hungryhub.com/restaurants/tops-eatery-rama-2-bangkok" TargetMode="External"/><Relationship Id="rId130" Type="http://schemas.openxmlformats.org/officeDocument/2006/relationships/hyperlink" Target="https://web.hungryhub.com/restaurants/stella-palace-79th-floor-at-baiyoke-sky-hotel-79th-floor-bangkok" TargetMode="External"/><Relationship Id="rId1086" Type="http://schemas.openxmlformats.org/officeDocument/2006/relationships/hyperlink" Target="https://web.hungryhub.com/restaurants/tops-eatery-central-ladprao-bangkok" TargetMode="External"/><Relationship Id="rId1087" Type="http://schemas.openxmlformats.org/officeDocument/2006/relationships/hyperlink" Target="https://web.hungryhub.com/restaurants/tops-eatery-central-patong-phuket" TargetMode="External"/><Relationship Id="rId136" Type="http://schemas.openxmlformats.org/officeDocument/2006/relationships/hyperlink" Target="https://web.hungryhub.com/restaurants/neta-grill-central-westgate-bangkok-thailand" TargetMode="External"/><Relationship Id="rId1088" Type="http://schemas.openxmlformats.org/officeDocument/2006/relationships/hyperlink" Target="https://web.hungryhub.com/restaurants/tora-yakiniku-x-cafe-crystal-design-center-bangkok" TargetMode="External"/><Relationship Id="rId135" Type="http://schemas.openxmlformats.org/officeDocument/2006/relationships/hyperlink" Target="https://web.hungryhub.com/restaurants/hong-kong-fisherman-bangkok" TargetMode="External"/><Relationship Id="rId1089" Type="http://schemas.openxmlformats.org/officeDocument/2006/relationships/hyperlink" Target="https://web.hungryhub.com/restaurants/ping-hi-suk-mookata-gateway-bang-sue-bangkok" TargetMode="External"/><Relationship Id="rId134" Type="http://schemas.openxmlformats.org/officeDocument/2006/relationships/hyperlink" Target="https://web.hungryhub.com/restaurants/savoey-riverview-rama-3-bangkok" TargetMode="External"/><Relationship Id="rId133" Type="http://schemas.openxmlformats.org/officeDocument/2006/relationships/hyperlink" Target="https://web.hungryhub.com/restaurants/chuan-kitchen-centralworld-bangkok" TargetMode="External"/><Relationship Id="rId172" Type="http://schemas.openxmlformats.org/officeDocument/2006/relationships/hyperlink" Target="https://web.hungryhub.com/restaurants/oishi-eaterium-samyan-mitrtown-new-concept-bangkok" TargetMode="External"/><Relationship Id="rId171" Type="http://schemas.openxmlformats.org/officeDocument/2006/relationships/hyperlink" Target="https://web.hungryhub.com/restaurants/oishi-eaterium-central-korat-nakhon-ratchasima-khao-yai" TargetMode="External"/><Relationship Id="rId170" Type="http://schemas.openxmlformats.org/officeDocument/2006/relationships/hyperlink" Target="https://web.hungryhub.com/restaurants/oishi-eaterium-central-rama-9-bangkok-thailand" TargetMode="External"/><Relationship Id="rId165" Type="http://schemas.openxmlformats.org/officeDocument/2006/relationships/hyperlink" Target="https://web.hungryhub.com/restaurants/le-mecier-bangkok" TargetMode="External"/><Relationship Id="rId164" Type="http://schemas.openxmlformats.org/officeDocument/2006/relationships/hyperlink" Target="https://web.hungryhub.com/restaurants/masaaki-japanese-premium-buffet-phuket" TargetMode="External"/><Relationship Id="rId163" Type="http://schemas.openxmlformats.org/officeDocument/2006/relationships/hyperlink" Target="https://web.hungryhub.com/restaurants/chatrium-hotel-riverside-bangkok-staycation" TargetMode="External"/><Relationship Id="rId162" Type="http://schemas.openxmlformats.org/officeDocument/2006/relationships/hyperlink" Target="https://web.hungryhub.com/restaurants/praram-9-kaiyang-the-jas-ramindra-bangkok-thailand" TargetMode="External"/><Relationship Id="rId169" Type="http://schemas.openxmlformats.org/officeDocument/2006/relationships/hyperlink" Target="https://web.hungryhub.com/restaurants/oishi-eaterium-fashion-island-bangkok-thailand" TargetMode="External"/><Relationship Id="rId168" Type="http://schemas.openxmlformats.org/officeDocument/2006/relationships/hyperlink" Target="https://web.hungryhub.com/restaurants/oishi-eaterium-seacon-square-srinagarindra-bangkok" TargetMode="External"/><Relationship Id="rId167" Type="http://schemas.openxmlformats.org/officeDocument/2006/relationships/hyperlink" Target="https://web.hungryhub.com/restaurants/oishi-eaterium-future-park-rangsit-bangkok-thailand" TargetMode="External"/><Relationship Id="rId166" Type="http://schemas.openxmlformats.org/officeDocument/2006/relationships/hyperlink" Target="https://web.hungryhub.com/restaurants/the-dining-room-at-grand-hyatt-erawan-bangkok-thailand" TargetMode="External"/><Relationship Id="rId161" Type="http://schemas.openxmlformats.org/officeDocument/2006/relationships/hyperlink" Target="https://web.hungryhub.com/restaurants/chatrium-residence-sathon-bangkok-staycation" TargetMode="External"/><Relationship Id="rId160" Type="http://schemas.openxmlformats.org/officeDocument/2006/relationships/hyperlink" Target="https://web.hungryhub.com/restaurants/benihana-jw-marriott-phuket" TargetMode="External"/><Relationship Id="rId159" Type="http://schemas.openxmlformats.org/officeDocument/2006/relationships/hyperlink" Target="https://web.hungryhub.com/restaurants/praram-9-kaiyang-the-market-bangkok" TargetMode="External"/><Relationship Id="rId154" Type="http://schemas.openxmlformats.org/officeDocument/2006/relationships/hyperlink" Target="https://web.hungryhub.com/restaurants/hong-teh-chinese-restaurant-bangkok" TargetMode="External"/><Relationship Id="rId153" Type="http://schemas.openxmlformats.org/officeDocument/2006/relationships/hyperlink" Target="https://web.hungryhub.com/restaurants/kouen-premium-buffet-siam-square-one-branch-1-bangkok" TargetMode="External"/><Relationship Id="rId152" Type="http://schemas.openxmlformats.org/officeDocument/2006/relationships/hyperlink" Target="https://web.hungryhub.com/restaurants/kouen-premium-buffet-empire-tower-sathorn-bangkok" TargetMode="External"/><Relationship Id="rId151" Type="http://schemas.openxmlformats.org/officeDocument/2006/relationships/hyperlink" Target="https://web.hungryhub.com/restaurants/kouen-premium-buffet-mega-bangna-bangkok" TargetMode="External"/><Relationship Id="rId158" Type="http://schemas.openxmlformats.org/officeDocument/2006/relationships/hyperlink" Target="https://web.hungryhub.com/restaurants/praram-9-kaiyang-the-promenade-bangkok-thailand-1903" TargetMode="External"/><Relationship Id="rId157" Type="http://schemas.openxmlformats.org/officeDocument/2006/relationships/hyperlink" Target="https://web.hungryhub.com/restaurants/kenny-rogers-roasters-phuket" TargetMode="External"/><Relationship Id="rId156" Type="http://schemas.openxmlformats.org/officeDocument/2006/relationships/hyperlink" Target="https://web.hungryhub.com/restaurants/sirimahannop-asiatique-the-riverfront-bangkok" TargetMode="External"/><Relationship Id="rId155" Type="http://schemas.openxmlformats.org/officeDocument/2006/relationships/hyperlink" Target="https://web.hungryhub.com/restaurants/baba-beach-club-natai-at-sri-panwa-phang-nga-phuket" TargetMode="External"/><Relationship Id="rId1972" Type="http://schemas.openxmlformats.org/officeDocument/2006/relationships/hyperlink" Target="https://web.hungryhub.com/restaurants/the-secret-door-bangkok" TargetMode="External"/><Relationship Id="rId1973" Type="http://schemas.openxmlformats.org/officeDocument/2006/relationships/hyperlink" Target="https://web.hungryhub.com/restaurants/cali-novotel-singapore-on-kitchener" TargetMode="External"/><Relationship Id="rId1974" Type="http://schemas.openxmlformats.org/officeDocument/2006/relationships/hyperlink" Target="https://web.hungryhub.com/restaurants/cali-ascott-raffles-place-singapore" TargetMode="External"/><Relationship Id="rId1975" Type="http://schemas.openxmlformats.org/officeDocument/2006/relationships/hyperlink" Target="https://web.hungryhub.com/restaurants/cali-park-avenue-rochester-singapore" TargetMode="External"/><Relationship Id="rId1976" Type="http://schemas.openxmlformats.org/officeDocument/2006/relationships/hyperlink" Target="https://web.hungryhub.com/restaurants/viet-spice-singapore" TargetMode="External"/><Relationship Id="rId1977" Type="http://schemas.openxmlformats.org/officeDocument/2006/relationships/hyperlink" Target="https://web.hungryhub.com/restaurants/spaghetti-italian-food-bangkok" TargetMode="External"/><Relationship Id="rId1978" Type="http://schemas.openxmlformats.org/officeDocument/2006/relationships/hyperlink" Target="https://web.hungryhub.com/restaurants/the-red-door-bkk-bangkok" TargetMode="External"/><Relationship Id="rId1979" Type="http://schemas.openxmlformats.org/officeDocument/2006/relationships/hyperlink" Target="https://web.hungryhub.com/restaurants/kris-eatery-at-the-siamese-hotel-pattaya" TargetMode="External"/><Relationship Id="rId1970" Type="http://schemas.openxmlformats.org/officeDocument/2006/relationships/hyperlink" Target="https://web.hungryhub.com/restaurants/so-asean-cafe-restaurant-samyan-mitrtown-bangkok" TargetMode="External"/><Relationship Id="rId1971" Type="http://schemas.openxmlformats.org/officeDocument/2006/relationships/hyperlink" Target="https://web.hungryhub.com/restaurants/so-asean-cafe-restaurant-fyi-center-bangkok" TargetMode="External"/><Relationship Id="rId1961" Type="http://schemas.openxmlformats.org/officeDocument/2006/relationships/hyperlink" Target="https://web.hungryhub.com/restaurants/grand-pearl-cruise-bangkok" TargetMode="External"/><Relationship Id="rId1962" Type="http://schemas.openxmlformats.org/officeDocument/2006/relationships/hyperlink" Target="https://web.hungryhub.com/restaurants/samsuan-dessert-dining-bangkok" TargetMode="External"/><Relationship Id="rId1963" Type="http://schemas.openxmlformats.org/officeDocument/2006/relationships/hyperlink" Target="https://web.hungryhub.com/restaurants/sips-cafe-bar-bangkok" TargetMode="External"/><Relationship Id="rId1964" Type="http://schemas.openxmlformats.org/officeDocument/2006/relationships/hyperlink" Target="https://web.hungryhub.com/restaurants/untill-today-coffee-bangkok" TargetMode="External"/><Relationship Id="rId1965" Type="http://schemas.openxmlformats.org/officeDocument/2006/relationships/hyperlink" Target="https://web.hungryhub.com/restaurants/tom-paa-bangkok" TargetMode="External"/><Relationship Id="rId1966" Type="http://schemas.openxmlformats.org/officeDocument/2006/relationships/hyperlink" Target="https://web.hungryhub.com/restaurants/jiro-restaurant-singapore" TargetMode="External"/><Relationship Id="rId1967" Type="http://schemas.openxmlformats.org/officeDocument/2006/relationships/hyperlink" Target="https://web.hungryhub.com/restaurants/so-asean-cafe-restaurant-cw-tower-bangkok" TargetMode="External"/><Relationship Id="rId1968" Type="http://schemas.openxmlformats.org/officeDocument/2006/relationships/hyperlink" Target="https://web.hungryhub.com/restaurants/the-playlist-restaurant-ayutthaya" TargetMode="External"/><Relationship Id="rId1969" Type="http://schemas.openxmlformats.org/officeDocument/2006/relationships/hyperlink" Target="https://web.hungryhub.com/restaurants/so-asean-cafe-restaurant-the-street-ratchada-bangkok" TargetMode="External"/><Relationship Id="rId1960" Type="http://schemas.openxmlformats.org/officeDocument/2006/relationships/hyperlink" Target="https://web.hungryhub.com/restaurants/wonderful-pearl-cruise-bangkok" TargetMode="External"/><Relationship Id="rId1510" Type="http://schemas.openxmlformats.org/officeDocument/2006/relationships/hyperlink" Target="https://web.hungryhub.com/restaurants/le-bali-resort-and-spa-staycation-pattaya" TargetMode="External"/><Relationship Id="rId1994" Type="http://schemas.openxmlformats.org/officeDocument/2006/relationships/hyperlink" Target="https://web.hungryhub.com/restaurants/sabio-by-the-sea-singapore" TargetMode="External"/><Relationship Id="rId1511" Type="http://schemas.openxmlformats.org/officeDocument/2006/relationships/hyperlink" Target="https://web.hungryhub.com/restaurants/yi-pin-xiang-bang-rak-bangkok" TargetMode="External"/><Relationship Id="rId1995" Type="http://schemas.openxmlformats.org/officeDocument/2006/relationships/hyperlink" Target="https://web.hungryhub.com/restaurants/yakiniku-en-bangkok" TargetMode="External"/><Relationship Id="rId1512" Type="http://schemas.openxmlformats.org/officeDocument/2006/relationships/hyperlink" Target="https://web.hungryhub.com/restaurants/yi-pin-xiang-rama-4-bangkok" TargetMode="External"/><Relationship Id="rId1996" Type="http://schemas.openxmlformats.org/officeDocument/2006/relationships/hyperlink" Target="https://web.hungryhub.com/restaurants/flnt-singapore" TargetMode="External"/><Relationship Id="rId1513" Type="http://schemas.openxmlformats.org/officeDocument/2006/relationships/hyperlink" Target="https://web.hungryhub.com/restaurants/timber-toast-at-le-bali-resort-spa-pattaya" TargetMode="External"/><Relationship Id="rId1997" Type="http://schemas.openxmlformats.org/officeDocument/2006/relationships/hyperlink" Target="https://web.hungryhub.com/restaurants/li-yang-suki-mala-the-mall-bang-kapi-bangkok" TargetMode="External"/><Relationship Id="rId1514" Type="http://schemas.openxmlformats.org/officeDocument/2006/relationships/hyperlink" Target="https://web.hungryhub.com/restaurants/zaap-classic-the-mall-thapra-bangkok" TargetMode="External"/><Relationship Id="rId1998" Type="http://schemas.openxmlformats.org/officeDocument/2006/relationships/hyperlink" Target="https://web.hungryhub.com/restaurants/mad-moa-asok-bangkok" TargetMode="External"/><Relationship Id="rId1515" Type="http://schemas.openxmlformats.org/officeDocument/2006/relationships/hyperlink" Target="https://web.hungryhub.com/restaurants/yanghin-seuton-geulil-rama-4-bangkok" TargetMode="External"/><Relationship Id="rId1999" Type="http://schemas.openxmlformats.org/officeDocument/2006/relationships/hyperlink" Target="https://web.hungryhub.com/restaurants/the-prince-singapore" TargetMode="External"/><Relationship Id="rId1516" Type="http://schemas.openxmlformats.org/officeDocument/2006/relationships/hyperlink" Target="https://web.hungryhub.com/restaurants/siri-nhemneaung-bangkok" TargetMode="External"/><Relationship Id="rId1517" Type="http://schemas.openxmlformats.org/officeDocument/2006/relationships/hyperlink" Target="https://web.hungryhub.com/restaurants/isea-sky-the-jetty-at-veranda-resort-na-jomtien-pattaya" TargetMode="External"/><Relationship Id="rId1518" Type="http://schemas.openxmlformats.org/officeDocument/2006/relationships/hyperlink" Target="https://web.hungryhub.com/restaurants/khun-toom-kitchen-saimai-avenue-bangkok" TargetMode="External"/><Relationship Id="rId1519" Type="http://schemas.openxmlformats.org/officeDocument/2006/relationships/hyperlink" Target="https://web.hungryhub.com/restaurants/501-home-cook-bangkok" TargetMode="External"/><Relationship Id="rId1990" Type="http://schemas.openxmlformats.org/officeDocument/2006/relationships/hyperlink" Target="https://web.hungryhub.com/restaurants/riva-at-ocean-marina-resort-jomtien-pattaya" TargetMode="External"/><Relationship Id="rId1991" Type="http://schemas.openxmlformats.org/officeDocument/2006/relationships/hyperlink" Target="https://web.hungryhub.com/restaurants/khanom-jeen-phuket-baan-a-ma-bangkok" TargetMode="External"/><Relationship Id="rId1992" Type="http://schemas.openxmlformats.org/officeDocument/2006/relationships/hyperlink" Target="https://web.hungryhub.com/restaurants/zorba-the-greek-taverna-singapore" TargetMode="External"/><Relationship Id="rId1993" Type="http://schemas.openxmlformats.org/officeDocument/2006/relationships/hyperlink" Target="https://web.hungryhub.com/restaurants/fire-singapore" TargetMode="External"/><Relationship Id="rId1983" Type="http://schemas.openxmlformats.org/officeDocument/2006/relationships/hyperlink" Target="https://web.hungryhub.com/restaurants/the-emerald-coffee-shop-the-emerald-hotel-bangkok" TargetMode="External"/><Relationship Id="rId1500" Type="http://schemas.openxmlformats.org/officeDocument/2006/relationships/hyperlink" Target="https://web.hungryhub.com/restaurants/mon-bangkok" TargetMode="External"/><Relationship Id="rId1984" Type="http://schemas.openxmlformats.org/officeDocument/2006/relationships/hyperlink" Target="https://web.hungryhub.com/restaurants/kaarla-wood-fire-grill-bar-singapore" TargetMode="External"/><Relationship Id="rId1501" Type="http://schemas.openxmlformats.org/officeDocument/2006/relationships/hyperlink" Target="https://web.hungryhub.com/restaurants/fragment-dining-singapore" TargetMode="External"/><Relationship Id="rId1985" Type="http://schemas.openxmlformats.org/officeDocument/2006/relationships/hyperlink" Target="https://web.hungryhub.com/restaurants/sol-luna-singapore" TargetMode="External"/><Relationship Id="rId1502" Type="http://schemas.openxmlformats.org/officeDocument/2006/relationships/hyperlink" Target="https://web.hungryhub.com/restaurants/embassy-room-la-marina-at-park-hyatt-bangkok" TargetMode="External"/><Relationship Id="rId1986" Type="http://schemas.openxmlformats.org/officeDocument/2006/relationships/hyperlink" Target="https://web.hungryhub.com/restaurants/the-alkaff-mansion-singapore" TargetMode="External"/><Relationship Id="rId1503" Type="http://schemas.openxmlformats.org/officeDocument/2006/relationships/hyperlink" Target="https://web.hungryhub.com/restaurants/thale-at-akara-hotel-pattaya" TargetMode="External"/><Relationship Id="rId1987" Type="http://schemas.openxmlformats.org/officeDocument/2006/relationships/hyperlink" Target="https://web.hungryhub.com/restaurants/mimi-restaurant-singapore" TargetMode="External"/><Relationship Id="rId1504" Type="http://schemas.openxmlformats.org/officeDocument/2006/relationships/hyperlink" Target="https://web.hungryhub.com/restaurants/nami-sushi-phuket" TargetMode="External"/><Relationship Id="rId1988" Type="http://schemas.openxmlformats.org/officeDocument/2006/relationships/hyperlink" Target="https://web.hungryhub.com/restaurants/neon-pigeon-singapore" TargetMode="External"/><Relationship Id="rId1505" Type="http://schemas.openxmlformats.org/officeDocument/2006/relationships/hyperlink" Target="https://web.hungryhub.com/restaurants/glai-hwor-bangkok" TargetMode="External"/><Relationship Id="rId1989" Type="http://schemas.openxmlformats.org/officeDocument/2006/relationships/hyperlink" Target="https://web.hungryhub.com/restaurants/enjoy-eating-cafe-nonthaburi" TargetMode="External"/><Relationship Id="rId1506" Type="http://schemas.openxmlformats.org/officeDocument/2006/relationships/hyperlink" Target="https://web.hungryhub.com/restaurants/republic-bar-and-lounge-at-the-ritz-carlton-millenia-singapore" TargetMode="External"/><Relationship Id="rId1507" Type="http://schemas.openxmlformats.org/officeDocument/2006/relationships/hyperlink" Target="https://web.hungryhub.com/restaurants/colony-at-the-ritz-carlton-millenia-singapore" TargetMode="External"/><Relationship Id="rId1508" Type="http://schemas.openxmlformats.org/officeDocument/2006/relationships/hyperlink" Target="https://web.hungryhub.com/restaurants/la-bisque-at-le-bali-resort-spa-pattaya" TargetMode="External"/><Relationship Id="rId1509" Type="http://schemas.openxmlformats.org/officeDocument/2006/relationships/hyperlink" Target="https://web.hungryhub.com/restaurants/spice-thai-cuisine-and-bar-bangkok" TargetMode="External"/><Relationship Id="rId1980" Type="http://schemas.openxmlformats.org/officeDocument/2006/relationships/hyperlink" Target="https://web.hungryhub.com/restaurants/indigo-rooftop-bar-pattaya" TargetMode="External"/><Relationship Id="rId1981" Type="http://schemas.openxmlformats.org/officeDocument/2006/relationships/hyperlink" Target="https://web.hungryhub.com/restaurants/east-west-bangsaen-chonburi-pattaya" TargetMode="External"/><Relationship Id="rId1982" Type="http://schemas.openxmlformats.org/officeDocument/2006/relationships/hyperlink" Target="https://web.hungryhub.com/restaurants/yok-chinese-restaurant-the-emerald-hotel-bangkok" TargetMode="External"/><Relationship Id="rId1930" Type="http://schemas.openxmlformats.org/officeDocument/2006/relationships/hyperlink" Target="https://web.hungryhub.com/restaurants/dough-bros-interchange-21-bangkok" TargetMode="External"/><Relationship Id="rId1931" Type="http://schemas.openxmlformats.org/officeDocument/2006/relationships/hyperlink" Target="https://web.hungryhub.com/restaurants/dough-bros-gaysorn-amarin-bangkok" TargetMode="External"/><Relationship Id="rId1932" Type="http://schemas.openxmlformats.org/officeDocument/2006/relationships/hyperlink" Target="https://web.hungryhub.com/restaurants/dough-bros-summer-point-bangkok" TargetMode="External"/><Relationship Id="rId1933" Type="http://schemas.openxmlformats.org/officeDocument/2006/relationships/hyperlink" Target="https://web.hungryhub.com/restaurants/imm-restaurant-bangkok" TargetMode="External"/><Relationship Id="rId1934" Type="http://schemas.openxmlformats.org/officeDocument/2006/relationships/hyperlink" Target="https://web.hungryhub.com/restaurants/paiao-bangkok" TargetMode="External"/><Relationship Id="rId1935" Type="http://schemas.openxmlformats.org/officeDocument/2006/relationships/hyperlink" Target="https://web.hungryhub.com/restaurants/krua-pa-ya-bangkok" TargetMode="External"/><Relationship Id="rId1936" Type="http://schemas.openxmlformats.org/officeDocument/2006/relationships/hyperlink" Target="https://web.hungryhub.com/restaurants/boon-tong-kee-ptt-borommaratchachonnani-97-bangkok" TargetMode="External"/><Relationship Id="rId1937" Type="http://schemas.openxmlformats.org/officeDocument/2006/relationships/hyperlink" Target="https://web.hungryhub.com/restaurants/boon-tong-kee-the-crystal-park-bangkok" TargetMode="External"/><Relationship Id="rId1938" Type="http://schemas.openxmlformats.org/officeDocument/2006/relationships/hyperlink" Target="https://web.hungryhub.com/restaurants/ros-krung-esarn-thai-cafe-bangkok" TargetMode="External"/><Relationship Id="rId1939" Type="http://schemas.openxmlformats.org/officeDocument/2006/relationships/hyperlink" Target="https://web.hungryhub.com/restaurants/yenney-singapore" TargetMode="External"/><Relationship Id="rId1920" Type="http://schemas.openxmlformats.org/officeDocument/2006/relationships/hyperlink" Target="https://web.hungryhub.com/restaurants/the-restaurant-at-wyndham-hua-hin-pranburi-resort-villa" TargetMode="External"/><Relationship Id="rId1921" Type="http://schemas.openxmlformats.org/officeDocument/2006/relationships/hyperlink" Target="https://web.hungryhub.com/restaurants/prego-kata-phuket" TargetMode="External"/><Relationship Id="rId1922" Type="http://schemas.openxmlformats.org/officeDocument/2006/relationships/hyperlink" Target="https://web.hungryhub.com/restaurants/krua-rim-wang-samut-sakhon" TargetMode="External"/><Relationship Id="rId1923" Type="http://schemas.openxmlformats.org/officeDocument/2006/relationships/hyperlink" Target="https://web.hungryhub.com/restaurants/flann-o-brien-s-irish-pub-bangkok" TargetMode="External"/><Relationship Id="rId1924" Type="http://schemas.openxmlformats.org/officeDocument/2006/relationships/hyperlink" Target="https://web.hungryhub.com/restaurants/hong-kong-cafe-bangkok" TargetMode="External"/><Relationship Id="rId1925" Type="http://schemas.openxmlformats.org/officeDocument/2006/relationships/hyperlink" Target="https://web.hungryhub.com/restaurants/impact-lakefront-bangkok" TargetMode="External"/><Relationship Id="rId1926" Type="http://schemas.openxmlformats.org/officeDocument/2006/relationships/hyperlink" Target="https://web.hungryhub.com/restaurants/chaan-g-bangkok" TargetMode="External"/><Relationship Id="rId1927" Type="http://schemas.openxmlformats.org/officeDocument/2006/relationships/hyperlink" Target="https://web.hungryhub.com/restaurants/tai-soon-bar-bangkok" TargetMode="External"/><Relationship Id="rId1928" Type="http://schemas.openxmlformats.org/officeDocument/2006/relationships/hyperlink" Target="https://web.hungryhub.com/restaurants/behind-bars-bangkok" TargetMode="External"/><Relationship Id="rId1929" Type="http://schemas.openxmlformats.org/officeDocument/2006/relationships/hyperlink" Target="https://web.hungryhub.com/restaurants/penlaos-bangkok" TargetMode="External"/><Relationship Id="rId1950" Type="http://schemas.openxmlformats.org/officeDocument/2006/relationships/hyperlink" Target="https://web.hungryhub.com/restaurants/rossarin-eatery-hua-hin" TargetMode="External"/><Relationship Id="rId1951" Type="http://schemas.openxmlformats.org/officeDocument/2006/relationships/hyperlink" Target="https://web.hungryhub.com/restaurants/treat-restaurant-at-oakwood-hotel-residence-bangkok" TargetMode="External"/><Relationship Id="rId1952" Type="http://schemas.openxmlformats.org/officeDocument/2006/relationships/hyperlink" Target="https://web.hungryhub.com/restaurants/chef-yis-bangkok" TargetMode="External"/><Relationship Id="rId1953" Type="http://schemas.openxmlformats.org/officeDocument/2006/relationships/hyperlink" Target="https://web.hungryhub.com/restaurants/the-second-bkk-bangkok" TargetMode="External"/><Relationship Id="rId1954" Type="http://schemas.openxmlformats.org/officeDocument/2006/relationships/hyperlink" Target="https://web.hungryhub.com/restaurants/epicurean-fusion-restaurant-singapore" TargetMode="External"/><Relationship Id="rId1955" Type="http://schemas.openxmlformats.org/officeDocument/2006/relationships/hyperlink" Target="https://web.hungryhub.com/restaurants/wahn-jeab-bangkok" TargetMode="External"/><Relationship Id="rId1956" Type="http://schemas.openxmlformats.org/officeDocument/2006/relationships/hyperlink" Target="https://web.hungryhub.com/restaurants/l-escargot-bistro-bangkok" TargetMode="External"/><Relationship Id="rId1957" Type="http://schemas.openxmlformats.org/officeDocument/2006/relationships/hyperlink" Target="https://web.hungryhub.com/restaurants/kaiwa-bangkok" TargetMode="External"/><Relationship Id="rId1958" Type="http://schemas.openxmlformats.org/officeDocument/2006/relationships/hyperlink" Target="https://web.hungryhub.com/restaurants/ricci-italian-restaurant-and-crudo-bar-bangkok" TargetMode="External"/><Relationship Id="rId1959" Type="http://schemas.openxmlformats.org/officeDocument/2006/relationships/hyperlink" Target="https://web.hungryhub.com/restaurants/l-escargot-at-monopole-bangkok" TargetMode="External"/><Relationship Id="rId1940" Type="http://schemas.openxmlformats.org/officeDocument/2006/relationships/hyperlink" Target="https://web.hungryhub.com/restaurants/1823-tea-lounge-by-ronnefeldt-bangkok" TargetMode="External"/><Relationship Id="rId1941" Type="http://schemas.openxmlformats.org/officeDocument/2006/relationships/hyperlink" Target="https://web.hungryhub.com/restaurants/chef-chai-fire-on-beef-bangkok" TargetMode="External"/><Relationship Id="rId1942" Type="http://schemas.openxmlformats.org/officeDocument/2006/relationships/hyperlink" Target="https://web.hungryhub.com/restaurants/lamaya-bangkok" TargetMode="External"/><Relationship Id="rId1943" Type="http://schemas.openxmlformats.org/officeDocument/2006/relationships/hyperlink" Target="https://web.hungryhub.com/restaurants/izumidai-bangkok" TargetMode="External"/><Relationship Id="rId1944" Type="http://schemas.openxmlformats.org/officeDocument/2006/relationships/hyperlink" Target="https://web.hungryhub.com/restaurants/saruda-finest-pastry-bangkok" TargetMode="External"/><Relationship Id="rId1945" Type="http://schemas.openxmlformats.org/officeDocument/2006/relationships/hyperlink" Target="https://web.hungryhub.com/restaurants/baan-suriyasai-one-bangkok" TargetMode="External"/><Relationship Id="rId1946" Type="http://schemas.openxmlformats.org/officeDocument/2006/relationships/hyperlink" Target="https://web.hungryhub.com/restaurants/cutts-thonglor-omakase-bangkok" TargetMode="External"/><Relationship Id="rId1947" Type="http://schemas.openxmlformats.org/officeDocument/2006/relationships/hyperlink" Target="https://web.hungryhub.com/restaurants/baan-suriyasai-surawongse-bangkok" TargetMode="External"/><Relationship Id="rId1948" Type="http://schemas.openxmlformats.org/officeDocument/2006/relationships/hyperlink" Target="https://web.hungryhub.com/restaurants/cozy-space-homey-cafe-dining-bangkok" TargetMode="External"/><Relationship Id="rId1949" Type="http://schemas.openxmlformats.org/officeDocument/2006/relationships/hyperlink" Target="https://web.hungryhub.com/restaurants/show-nuea-bangkok" TargetMode="External"/><Relationship Id="rId1576" Type="http://schemas.openxmlformats.org/officeDocument/2006/relationships/hyperlink" Target="https://web.hungryhub.com/restaurants/krua-ka-min-bangkok" TargetMode="External"/><Relationship Id="rId1577" Type="http://schemas.openxmlformats.org/officeDocument/2006/relationships/hyperlink" Target="https://web.hungryhub.com/restaurants/jeawhonphrayalae-bangkok" TargetMode="External"/><Relationship Id="rId1578" Type="http://schemas.openxmlformats.org/officeDocument/2006/relationships/hyperlink" Target="https://web.hungryhub.com/restaurants/o-neul-korean-bar-bangkok" TargetMode="External"/><Relationship Id="rId1579" Type="http://schemas.openxmlformats.org/officeDocument/2006/relationships/hyperlink" Target="https://web.hungryhub.com/restaurants/luna-48-rooftop-bar-at-ramada-bangkok-sukhumvit-48" TargetMode="External"/><Relationship Id="rId509" Type="http://schemas.openxmlformats.org/officeDocument/2006/relationships/hyperlink" Target="https://web.hungryhub.com/restaurants/deja-brew-lifestyle-cafe-at-centara-life-hotel-bangkok-phra-nakhon" TargetMode="External"/><Relationship Id="rId508" Type="http://schemas.openxmlformats.org/officeDocument/2006/relationships/hyperlink" Target="https://web.hungryhub.com/restaurants/betweenus-bangkok" TargetMode="External"/><Relationship Id="rId503" Type="http://schemas.openxmlformats.org/officeDocument/2006/relationships/hyperlink" Target="https://web.hungryhub.com/restaurants/arno-s-the-circle-ratchapruek-bangkok" TargetMode="External"/><Relationship Id="rId987" Type="http://schemas.openxmlformats.org/officeDocument/2006/relationships/hyperlink" Target="https://web.hungryhub.com/restaurants/napha-emsphere-bangkok" TargetMode="External"/><Relationship Id="rId502" Type="http://schemas.openxmlformats.org/officeDocument/2006/relationships/hyperlink" Target="https://web.hungryhub.com/restaurants/zeascape-at-zenmaya-oceanfront-phuket" TargetMode="External"/><Relationship Id="rId986" Type="http://schemas.openxmlformats.org/officeDocument/2006/relationships/hyperlink" Target="https://web.hungryhub.com/restaurants/moru-sushi-bangkok" TargetMode="External"/><Relationship Id="rId501" Type="http://schemas.openxmlformats.org/officeDocument/2006/relationships/hyperlink" Target="https://web.hungryhub.com/restaurants/abandoned-mansion-bangkok" TargetMode="External"/><Relationship Id="rId985" Type="http://schemas.openxmlformats.org/officeDocument/2006/relationships/hyperlink" Target="https://web.hungryhub.com/restaurants/commu-rooftop-cafe-bangkok" TargetMode="External"/><Relationship Id="rId500" Type="http://schemas.openxmlformats.org/officeDocument/2006/relationships/hyperlink" Target="https://web.hungryhub.com/restaurants/butter-steak-bistro-bangkok" TargetMode="External"/><Relationship Id="rId984" Type="http://schemas.openxmlformats.org/officeDocument/2006/relationships/hyperlink" Target="https://web.hungryhub.com/restaurants/roccabkk-bangkok" TargetMode="External"/><Relationship Id="rId507" Type="http://schemas.openxmlformats.org/officeDocument/2006/relationships/hyperlink" Target="https://web.hungryhub.com/restaurants/diwan-restaurant-at-al-meroz-hotel-bangkok" TargetMode="External"/><Relationship Id="rId506" Type="http://schemas.openxmlformats.org/officeDocument/2006/relationships/hyperlink" Target="https://web.hungryhub.com/restaurants/plamong-at-holiday-inn-hua-hin" TargetMode="External"/><Relationship Id="rId505" Type="http://schemas.openxmlformats.org/officeDocument/2006/relationships/hyperlink" Target="https://web.hungryhub.com/restaurants/vana-nava-sky-bar-rooftop-at-holiday-inn-hua-hin" TargetMode="External"/><Relationship Id="rId989" Type="http://schemas.openxmlformats.org/officeDocument/2006/relationships/hyperlink" Target="https://web.hungryhub.com/restaurants/gekka-bangkok" TargetMode="External"/><Relationship Id="rId504" Type="http://schemas.openxmlformats.org/officeDocument/2006/relationships/hyperlink" Target="https://web.hungryhub.com/restaurants/arno-s-town-riverside-bangkok" TargetMode="External"/><Relationship Id="rId988" Type="http://schemas.openxmlformats.org/officeDocument/2006/relationships/hyperlink" Target="https://web.hungryhub.com/restaurants/izakaya-reiwa-bangkok" TargetMode="External"/><Relationship Id="rId1570" Type="http://schemas.openxmlformats.org/officeDocument/2006/relationships/hyperlink" Target="https://web.hungryhub.com/restaurants/ye-lai-xiang-rca-2-bangkok" TargetMode="External"/><Relationship Id="rId1571" Type="http://schemas.openxmlformats.org/officeDocument/2006/relationships/hyperlink" Target="https://web.hungryhub.com/restaurants/rinji-japanese-dining-experience-bangkok" TargetMode="External"/><Relationship Id="rId983" Type="http://schemas.openxmlformats.org/officeDocument/2006/relationships/hyperlink" Target="https://web.hungryhub.com/restaurants/osaka-ohsho-thonglor-bangkok" TargetMode="External"/><Relationship Id="rId1572" Type="http://schemas.openxmlformats.org/officeDocument/2006/relationships/hyperlink" Target="https://web.hungryhub.com/restaurants/lion-suki-mala-petchaburi" TargetMode="External"/><Relationship Id="rId982" Type="http://schemas.openxmlformats.org/officeDocument/2006/relationships/hyperlink" Target="https://web.hungryhub.com/restaurants/momono-omakase-bangkok" TargetMode="External"/><Relationship Id="rId1573" Type="http://schemas.openxmlformats.org/officeDocument/2006/relationships/hyperlink" Target="https://web.hungryhub.com/restaurants/e-cha-korean-craft-dining-ratchathewi-bangkok" TargetMode="External"/><Relationship Id="rId981" Type="http://schemas.openxmlformats.org/officeDocument/2006/relationships/hyperlink" Target="https://web.hungryhub.com/restaurants/osaka-ohsho-thaniya-silom-bangkok" TargetMode="External"/><Relationship Id="rId1574" Type="http://schemas.openxmlformats.org/officeDocument/2006/relationships/hyperlink" Target="https://web.hungryhub.com/restaurants/e-cha-korean-craft-dining-bangsaen-chonburi" TargetMode="External"/><Relationship Id="rId980" Type="http://schemas.openxmlformats.org/officeDocument/2006/relationships/hyperlink" Target="https://web.hungryhub.com/restaurants/osaka-ohsho-central-world-bangkok" TargetMode="External"/><Relationship Id="rId1575" Type="http://schemas.openxmlformats.org/officeDocument/2006/relationships/hyperlink" Target="https://web.hungryhub.com/restaurants/bann-rommai-mookata-bangkok" TargetMode="External"/><Relationship Id="rId1565" Type="http://schemas.openxmlformats.org/officeDocument/2006/relationships/hyperlink" Target="https://web.hungryhub.com/restaurants/missme-craft-bar-bangkok" TargetMode="External"/><Relationship Id="rId1566" Type="http://schemas.openxmlformats.org/officeDocument/2006/relationships/hyperlink" Target="https://web.hungryhub.com/restaurants/akimitsu-tendon-central-world-bangkok" TargetMode="External"/><Relationship Id="rId1567" Type="http://schemas.openxmlformats.org/officeDocument/2006/relationships/hyperlink" Target="https://web.hungryhub.com/restaurants/akimitsu-tendon-iconsiam-bangkok" TargetMode="External"/><Relationship Id="rId1568" Type="http://schemas.openxmlformats.org/officeDocument/2006/relationships/hyperlink" Target="https://web.hungryhub.com/restaurants/akimitsu-tendon-central-si-racha-pattaya" TargetMode="External"/><Relationship Id="rId1569" Type="http://schemas.openxmlformats.org/officeDocument/2006/relationships/hyperlink" Target="https://web.hungryhub.com/restaurants/seva-townhall-at-marriott-executive-apartments-town-hall-sukhumvit-bangkok" TargetMode="External"/><Relationship Id="rId976" Type="http://schemas.openxmlformats.org/officeDocument/2006/relationships/hyperlink" Target="https://web.hungryhub.com/restaurants/manee-me-more-esplanade-ratchadaphisek-bangkok" TargetMode="External"/><Relationship Id="rId975" Type="http://schemas.openxmlformats.org/officeDocument/2006/relationships/hyperlink" Target="https://web.hungryhub.com/restaurants/manee-me-more-central-westgate-bangkok" TargetMode="External"/><Relationship Id="rId974" Type="http://schemas.openxmlformats.org/officeDocument/2006/relationships/hyperlink" Target="https://web.hungryhub.com/restaurants/kushiro-omakase-and-japanese-dining-bangkok" TargetMode="External"/><Relationship Id="rId973" Type="http://schemas.openxmlformats.org/officeDocument/2006/relationships/hyperlink" Target="https://web.hungryhub.com/restaurants/ruen-petch-suki-ratchaphruek-road-bangkok" TargetMode="External"/><Relationship Id="rId979" Type="http://schemas.openxmlformats.org/officeDocument/2006/relationships/hyperlink" Target="https://web.hungryhub.com/restaurants/adhoc-bkk-bangkok" TargetMode="External"/><Relationship Id="rId978" Type="http://schemas.openxmlformats.org/officeDocument/2006/relationships/hyperlink" Target="https://web.hungryhub.com/restaurants/manee-me-more-homepro-charan-sanit-wong-bangkok" TargetMode="External"/><Relationship Id="rId977" Type="http://schemas.openxmlformats.org/officeDocument/2006/relationships/hyperlink" Target="https://web.hungryhub.com/restaurants/manee-me-more-homepro-rama-3-bangkok" TargetMode="External"/><Relationship Id="rId1560" Type="http://schemas.openxmlformats.org/officeDocument/2006/relationships/hyperlink" Target="https://web.hungryhub.com/restaurants/the-beef-master-mbk-center-bangkok" TargetMode="External"/><Relationship Id="rId972" Type="http://schemas.openxmlformats.org/officeDocument/2006/relationships/hyperlink" Target="https://web.hungryhub.com/restaurants/shin-hattori-bkk-bangkok" TargetMode="External"/><Relationship Id="rId1561" Type="http://schemas.openxmlformats.org/officeDocument/2006/relationships/hyperlink" Target="https://web.hungryhub.com/restaurants/masons-craft-bar-bangkok" TargetMode="External"/><Relationship Id="rId971" Type="http://schemas.openxmlformats.org/officeDocument/2006/relationships/hyperlink" Target="https://web.hungryhub.com/restaurants/valia-hotel-bangkok-staycation" TargetMode="External"/><Relationship Id="rId1562" Type="http://schemas.openxmlformats.org/officeDocument/2006/relationships/hyperlink" Target="https://web.hungryhub.com/restaurants/the-beef-master-nana-bangkok" TargetMode="External"/><Relationship Id="rId970" Type="http://schemas.openxmlformats.org/officeDocument/2006/relationships/hyperlink" Target="https://web.hungryhub.com/restaurants/mizuki-omakase-bangkok" TargetMode="External"/><Relationship Id="rId1563" Type="http://schemas.openxmlformats.org/officeDocument/2006/relationships/hyperlink" Target="https://web.hungryhub.com/restaurants/kenny-s-bkk-sukhumvit-31-bangkok" TargetMode="External"/><Relationship Id="rId1564" Type="http://schemas.openxmlformats.org/officeDocument/2006/relationships/hyperlink" Target="https://web.hungryhub.com/restaurants/mala-chang-jiwlong-bangkok" TargetMode="External"/><Relationship Id="rId1114" Type="http://schemas.openxmlformats.org/officeDocument/2006/relationships/hyperlink" Target="https://web.hungryhub.com/restaurants/baan-khanitha-thai-cuisine-sukhumvit-23-bangkok" TargetMode="External"/><Relationship Id="rId1598" Type="http://schemas.openxmlformats.org/officeDocument/2006/relationships/hyperlink" Target="https://web.hungryhub.com/restaurants/imohk-imchan-bangkok" TargetMode="External"/><Relationship Id="rId1115" Type="http://schemas.openxmlformats.org/officeDocument/2006/relationships/hyperlink" Target="https://web.hungryhub.com/restaurants/uncleree-farm-bangkok" TargetMode="External"/><Relationship Id="rId1599" Type="http://schemas.openxmlformats.org/officeDocument/2006/relationships/hyperlink" Target="https://web.hungryhub.com/restaurants/bigbeef-premium-halal-buffet-bangkok" TargetMode="External"/><Relationship Id="rId1116" Type="http://schemas.openxmlformats.org/officeDocument/2006/relationships/hyperlink" Target="https://web.hungryhub.com/restaurants/bay-beach-bar-cafe-bangkok" TargetMode="External"/><Relationship Id="rId1117" Type="http://schemas.openxmlformats.org/officeDocument/2006/relationships/hyperlink" Target="https://web.hungryhub.com/restaurants/mr-mala-hotpot-chaeng-watthana-pak-kret-29-bangkok" TargetMode="External"/><Relationship Id="rId1118" Type="http://schemas.openxmlformats.org/officeDocument/2006/relationships/hyperlink" Target="https://web.hungryhub.com/restaurants/mr-mala-hotpot-charn-avenue-chaeng-watthana-bangkok" TargetMode="External"/><Relationship Id="rId1119" Type="http://schemas.openxmlformats.org/officeDocument/2006/relationships/hyperlink" Target="https://web.hungryhub.com/restaurants/dok-toh-dim-sum-bon-marche-market-park-bangkok" TargetMode="External"/><Relationship Id="rId525" Type="http://schemas.openxmlformats.org/officeDocument/2006/relationships/hyperlink" Target="https://web.hungryhub.com/restaurants/ramayana-water-park-chonburi-pattaya" TargetMode="External"/><Relationship Id="rId524" Type="http://schemas.openxmlformats.org/officeDocument/2006/relationships/hyperlink" Target="https://web.hungryhub.com/restaurants/kruakungwan-chonburi-pattaya" TargetMode="External"/><Relationship Id="rId523" Type="http://schemas.openxmlformats.org/officeDocument/2006/relationships/hyperlink" Target="https://web.hungryhub.com/restaurants/lhong-khao-phuket" TargetMode="External"/><Relationship Id="rId522" Type="http://schemas.openxmlformats.org/officeDocument/2006/relationships/hyperlink" Target="https://web.hungryhub.com/restaurants/tenyuu-omakase-chiang-mai" TargetMode="External"/><Relationship Id="rId529" Type="http://schemas.openxmlformats.org/officeDocument/2006/relationships/hyperlink" Target="https://web.hungryhub.com/restaurants/n-a-cafe-homemade-pasta-rayong" TargetMode="External"/><Relationship Id="rId528" Type="http://schemas.openxmlformats.org/officeDocument/2006/relationships/hyperlink" Target="https://web.hungryhub.com/restaurants/chatuchak-cafe-centara-grand-at-central-plaza-ladprao-bangkok" TargetMode="External"/><Relationship Id="rId527" Type="http://schemas.openxmlformats.org/officeDocument/2006/relationships/hyperlink" Target="https://web.hungryhub.com/restaurants/channgarm-mountain-view-resort-staycation-nakhon-ratchasima-khao-yai" TargetMode="External"/><Relationship Id="rId526" Type="http://schemas.openxmlformats.org/officeDocument/2006/relationships/hyperlink" Target="https://web.hungryhub.com/restaurants/axis-spin-sky-lounge-bar-rooftop-at-the-continent-boutique-hotel-bangkok" TargetMode="External"/><Relationship Id="rId1590" Type="http://schemas.openxmlformats.org/officeDocument/2006/relationships/hyperlink" Target="https://web.hungryhub.com/restaurants/seoulful-bangkok" TargetMode="External"/><Relationship Id="rId1591" Type="http://schemas.openxmlformats.org/officeDocument/2006/relationships/hyperlink" Target="https://web.hungryhub.com/restaurants/long-pasta-bangkok" TargetMode="External"/><Relationship Id="rId1592" Type="http://schemas.openxmlformats.org/officeDocument/2006/relationships/hyperlink" Target="https://web.hungryhub.com/restaurants/maison-mizuki-at-sofitel-bangkok-sukhumvit-hotel" TargetMode="External"/><Relationship Id="rId1593" Type="http://schemas.openxmlformats.org/officeDocument/2006/relationships/hyperlink" Target="https://web.hungryhub.com/restaurants/fujiyama-sashimi-shabu-buffet-bangkok" TargetMode="External"/><Relationship Id="rId521" Type="http://schemas.openxmlformats.org/officeDocument/2006/relationships/hyperlink" Target="https://web.hungryhub.com/restaurants/kongju-grill-shabu-lotus-s-rangsit-klong-4-bangkok" TargetMode="External"/><Relationship Id="rId1110" Type="http://schemas.openxmlformats.org/officeDocument/2006/relationships/hyperlink" Target="https://web.hungryhub.com/restaurants/green-house-bistro-bangkok" TargetMode="External"/><Relationship Id="rId1594" Type="http://schemas.openxmlformats.org/officeDocument/2006/relationships/hyperlink" Target="https://web.hungryhub.com/restaurants/na-krua-thai-cuisine-ros-mue-mae-bangkok" TargetMode="External"/><Relationship Id="rId520" Type="http://schemas.openxmlformats.org/officeDocument/2006/relationships/hyperlink" Target="https://web.hungryhub.com/restaurants/kongju-grill-shabu-big-c-rama-2-bangkok" TargetMode="External"/><Relationship Id="rId1111" Type="http://schemas.openxmlformats.org/officeDocument/2006/relationships/hyperlink" Target="https://web.hungryhub.com/restaurants/cutts-sathorn-omakase-bangkok" TargetMode="External"/><Relationship Id="rId1595" Type="http://schemas.openxmlformats.org/officeDocument/2006/relationships/hyperlink" Target="https://web.hungryhub.com/restaurants/kumpoy-bangkok" TargetMode="External"/><Relationship Id="rId1112" Type="http://schemas.openxmlformats.org/officeDocument/2006/relationships/hyperlink" Target="https://web.hungryhub.com/restaurants/charlie-s-by-tongpeng-bangkok" TargetMode="External"/><Relationship Id="rId1596" Type="http://schemas.openxmlformats.org/officeDocument/2006/relationships/hyperlink" Target="https://web.hungryhub.com/restaurants/samkaew-craft-beer-bangkok" TargetMode="External"/><Relationship Id="rId1113" Type="http://schemas.openxmlformats.org/officeDocument/2006/relationships/hyperlink" Target="https://web.hungryhub.com/restaurants/bar-yang-bangkok" TargetMode="External"/><Relationship Id="rId1597" Type="http://schemas.openxmlformats.org/officeDocument/2006/relationships/hyperlink" Target="https://web.hungryhub.com/restaurants/lannua-zaab-in-the-garden-bangkok" TargetMode="External"/><Relationship Id="rId1103" Type="http://schemas.openxmlformats.org/officeDocument/2006/relationships/hyperlink" Target="https://web.hungryhub.com/restaurants/jade-garden-central-rama-3-bangkok" TargetMode="External"/><Relationship Id="rId1587" Type="http://schemas.openxmlformats.org/officeDocument/2006/relationships/hyperlink" Target="https://web.hungryhub.com/restaurants/okura-cruise-bangkok" TargetMode="External"/><Relationship Id="rId1104" Type="http://schemas.openxmlformats.org/officeDocument/2006/relationships/hyperlink" Target="https://web.hungryhub.com/restaurants/tanuki-izakaya-bangkok" TargetMode="External"/><Relationship Id="rId1588" Type="http://schemas.openxmlformats.org/officeDocument/2006/relationships/hyperlink" Target="https://web.hungryhub.com/restaurants/sannin-no-sushi-bangkok" TargetMode="External"/><Relationship Id="rId1105" Type="http://schemas.openxmlformats.org/officeDocument/2006/relationships/hyperlink" Target="https://web.hungryhub.com/restaurants/kyu-hachi-shabu-bangkok" TargetMode="External"/><Relationship Id="rId1589" Type="http://schemas.openxmlformats.org/officeDocument/2006/relationships/hyperlink" Target="https://web.hungryhub.com/restaurants/siam-fantasy-cultural-martial-art-show-at-asiatique-the-riverfront-bangkok" TargetMode="External"/><Relationship Id="rId1106" Type="http://schemas.openxmlformats.org/officeDocument/2006/relationships/hyperlink" Target="https://web.hungryhub.com/restaurants/vincere-la-pizza-bangkok" TargetMode="External"/><Relationship Id="rId1107" Type="http://schemas.openxmlformats.org/officeDocument/2006/relationships/hyperlink" Target="https://web.hungryhub.com/restaurants/kingston-lounge-at-aira-hotel-bangkok" TargetMode="External"/><Relationship Id="rId1108" Type="http://schemas.openxmlformats.org/officeDocument/2006/relationships/hyperlink" Target="https://web.hungryhub.com/restaurants/gingerbowl-cafe-bangkok" TargetMode="External"/><Relationship Id="rId1109" Type="http://schemas.openxmlformats.org/officeDocument/2006/relationships/hyperlink" Target="https://web.hungryhub.com/restaurants/lay-and-lu-bangkok" TargetMode="External"/><Relationship Id="rId519" Type="http://schemas.openxmlformats.org/officeDocument/2006/relationships/hyperlink" Target="https://web.hungryhub.com/restaurants/the-market-restaurant-at-mercure-bangkok-sukhumvit-24" TargetMode="External"/><Relationship Id="rId514" Type="http://schemas.openxmlformats.org/officeDocument/2006/relationships/hyperlink" Target="https://web.hungryhub.com/restaurants/hotel-clover-asok-staycation-bangkok" TargetMode="External"/><Relationship Id="rId998" Type="http://schemas.openxmlformats.org/officeDocument/2006/relationships/hyperlink" Target="https://web.hungryhub.com/restaurants/the-farmer-and-the-fisherman-phuket" TargetMode="External"/><Relationship Id="rId513" Type="http://schemas.openxmlformats.org/officeDocument/2006/relationships/hyperlink" Target="https://web.hungryhub.com/restaurants/loong-foong-at-swissotel-bangkok-ratchada" TargetMode="External"/><Relationship Id="rId997" Type="http://schemas.openxmlformats.org/officeDocument/2006/relationships/hyperlink" Target="https://web.hungryhub.com/restaurants/flower-mala-hotpot-bangkok" TargetMode="External"/><Relationship Id="rId512" Type="http://schemas.openxmlformats.org/officeDocument/2006/relationships/hyperlink" Target="https://web.hungryhub.com/restaurants/tenyuu-grand-omakase-bangkok" TargetMode="External"/><Relationship Id="rId996" Type="http://schemas.openxmlformats.org/officeDocument/2006/relationships/hyperlink" Target="https://web.hungryhub.com/restaurants/medici-kitchen-bar-bangkok" TargetMode="External"/><Relationship Id="rId511" Type="http://schemas.openxmlformats.org/officeDocument/2006/relationships/hyperlink" Target="https://web.hungryhub.com/restaurants/takumi-at-swissotel-bangkok-ratchada" TargetMode="External"/><Relationship Id="rId995" Type="http://schemas.openxmlformats.org/officeDocument/2006/relationships/hyperlink" Target="https://web.hungryhub.com/restaurants/chao-nua-thong-bangkok" TargetMode="External"/><Relationship Id="rId518" Type="http://schemas.openxmlformats.org/officeDocument/2006/relationships/hyperlink" Target="https://web.hungryhub.com/restaurants/the-vue-bar-rooftop-at-mercure-bangkok-sukhumvit-24" TargetMode="External"/><Relationship Id="rId517" Type="http://schemas.openxmlformats.org/officeDocument/2006/relationships/hyperlink" Target="https://web.hungryhub.com/restaurants/savio-at-chatrium-grand-bangkok" TargetMode="External"/><Relationship Id="rId516" Type="http://schemas.openxmlformats.org/officeDocument/2006/relationships/hyperlink" Target="https://web.hungryhub.com/restaurants/omakase-ten-bangkok-thailand" TargetMode="External"/><Relationship Id="rId515" Type="http://schemas.openxmlformats.org/officeDocument/2006/relationships/hyperlink" Target="https://web.hungryhub.com/restaurants/ja-s-home-cooking-bangkok" TargetMode="External"/><Relationship Id="rId999" Type="http://schemas.openxmlformats.org/officeDocument/2006/relationships/hyperlink" Target="https://web.hungryhub.com/restaurants/the-hungry-duck-central-embassy-bangkok" TargetMode="External"/><Relationship Id="rId990" Type="http://schemas.openxmlformats.org/officeDocument/2006/relationships/hyperlink" Target="https://web.hungryhub.com/restaurants/lahnyai-bangkok" TargetMode="External"/><Relationship Id="rId1580" Type="http://schemas.openxmlformats.org/officeDocument/2006/relationships/hyperlink" Target="https://web.hungryhub.com/restaurants/gravity-87-rooftop-lounge-at-ramada-bangkok-sukhumvit-87" TargetMode="External"/><Relationship Id="rId1581" Type="http://schemas.openxmlformats.org/officeDocument/2006/relationships/hyperlink" Target="https://web.hungryhub.com/restaurants/hyde-seek-one-bangkok" TargetMode="External"/><Relationship Id="rId1582" Type="http://schemas.openxmlformats.org/officeDocument/2006/relationships/hyperlink" Target="https://web.hungryhub.com/restaurants/phrikkhua-kapihom-the-nine-tiwanon-bangkok" TargetMode="External"/><Relationship Id="rId510" Type="http://schemas.openxmlformats.org/officeDocument/2006/relationships/hyperlink" Target="https://web.hungryhub.com/restaurants/throwback-rooftop-bangkok-at-silom-edge" TargetMode="External"/><Relationship Id="rId994" Type="http://schemas.openxmlformats.org/officeDocument/2006/relationships/hyperlink" Target="https://web.hungryhub.com/restaurants/meisaku-premium-yakiniku-bangkok" TargetMode="External"/><Relationship Id="rId1583" Type="http://schemas.openxmlformats.org/officeDocument/2006/relationships/hyperlink" Target="https://web.hungryhub.com/restaurants/phrikkhua-kapihom-the-market-village-rangsit-bangkok" TargetMode="External"/><Relationship Id="rId993" Type="http://schemas.openxmlformats.org/officeDocument/2006/relationships/hyperlink" Target="https://web.hungryhub.com/restaurants/ye-lai-xiang-rca-bangkok" TargetMode="External"/><Relationship Id="rId1100" Type="http://schemas.openxmlformats.org/officeDocument/2006/relationships/hyperlink" Target="https://web.hungryhub.com/restaurants/tsai-eatery-bangkok" TargetMode="External"/><Relationship Id="rId1584" Type="http://schemas.openxmlformats.org/officeDocument/2006/relationships/hyperlink" Target="https://web.hungryhub.com/restaurants/phrikkhua-kapihom-homepro-future-park-rangsit-bangkok" TargetMode="External"/><Relationship Id="rId992" Type="http://schemas.openxmlformats.org/officeDocument/2006/relationships/hyperlink" Target="https://web.hungryhub.com/restaurants/ye-lai-xiang-huai-khwang-bangkok" TargetMode="External"/><Relationship Id="rId1101" Type="http://schemas.openxmlformats.org/officeDocument/2006/relationships/hyperlink" Target="https://web.hungryhub.com/restaurants/hagow-yaowarat-bangkok" TargetMode="External"/><Relationship Id="rId1585" Type="http://schemas.openxmlformats.org/officeDocument/2006/relationships/hyperlink" Target="https://web.hungryhub.com/restaurants/phrikkhua-kapihom-robinson-lifestyle-ratchaphruek-bangkok" TargetMode="External"/><Relationship Id="rId991" Type="http://schemas.openxmlformats.org/officeDocument/2006/relationships/hyperlink" Target="https://web.hungryhub.com/restaurants/ye-lai-xiang-mrt-huai-khwang-bangkok" TargetMode="External"/><Relationship Id="rId1102" Type="http://schemas.openxmlformats.org/officeDocument/2006/relationships/hyperlink" Target="https://web.hungryhub.com/restaurants/jade-garden-pinklao-bangkok" TargetMode="External"/><Relationship Id="rId1586" Type="http://schemas.openxmlformats.org/officeDocument/2006/relationships/hyperlink" Target="https://web.hungryhub.com/restaurants/cibo-bangkok" TargetMode="External"/><Relationship Id="rId1532" Type="http://schemas.openxmlformats.org/officeDocument/2006/relationships/hyperlink" Target="https://web.hungryhub.com/restaurants/nigiwai-shabu-sushi-buffet-saimai-bangkok" TargetMode="External"/><Relationship Id="rId1533" Type="http://schemas.openxmlformats.org/officeDocument/2006/relationships/hyperlink" Target="https://web.hungryhub.com/restaurants/tarn-ayutthaya-ayutthaya" TargetMode="External"/><Relationship Id="rId1534" Type="http://schemas.openxmlformats.org/officeDocument/2006/relationships/hyperlink" Target="https://web.hungryhub.com/restaurants/jindarin-cafe-nakhon-ratchasima-khao-yai" TargetMode="External"/><Relationship Id="rId1535" Type="http://schemas.openxmlformats.org/officeDocument/2006/relationships/hyperlink" Target="https://web.hungryhub.com/restaurants/theatre-riverside-bangkok" TargetMode="External"/><Relationship Id="rId1536" Type="http://schemas.openxmlformats.org/officeDocument/2006/relationships/hyperlink" Target="https://web.hungryhub.com/restaurants/jindarin-villas-staycation-nakhon-ratchasima-khao-yai" TargetMode="External"/><Relationship Id="rId1537" Type="http://schemas.openxmlformats.org/officeDocument/2006/relationships/hyperlink" Target="https://web.hungryhub.com/restaurants/jinshin-omakase-bangkok" TargetMode="External"/><Relationship Id="rId1538" Type="http://schemas.openxmlformats.org/officeDocument/2006/relationships/hyperlink" Target="https://web.hungryhub.com/restaurants/yan-ting-at-st-regis-singapore" TargetMode="External"/><Relationship Id="rId1539" Type="http://schemas.openxmlformats.org/officeDocument/2006/relationships/hyperlink" Target="https://web.hungryhub.com/restaurants/the-astor-grill-at-the-st-regis-singapore" TargetMode="External"/><Relationship Id="rId949" Type="http://schemas.openxmlformats.org/officeDocument/2006/relationships/hyperlink" Target="https://web.hungryhub.com/restaurants/vivian-lounge-century-the-movie-plaza-sukhumvit-bangkok" TargetMode="External"/><Relationship Id="rId948" Type="http://schemas.openxmlformats.org/officeDocument/2006/relationships/hyperlink" Target="https://web.hungryhub.com/restaurants/ramen-habu-tesco-lotus-rattanathibet-bangkok" TargetMode="External"/><Relationship Id="rId943" Type="http://schemas.openxmlformats.org/officeDocument/2006/relationships/hyperlink" Target="https://web.hungryhub.com/restaurants/akanee-bangkok" TargetMode="External"/><Relationship Id="rId942" Type="http://schemas.openxmlformats.org/officeDocument/2006/relationships/hyperlink" Target="https://web.hungryhub.com/restaurants/maesriruen-the-mall-bangkae-bangkok" TargetMode="External"/><Relationship Id="rId941" Type="http://schemas.openxmlformats.org/officeDocument/2006/relationships/hyperlink" Target="https://web.hungryhub.com/restaurants/maesriruen-the-mall-bangkapi-bangkok" TargetMode="External"/><Relationship Id="rId940" Type="http://schemas.openxmlformats.org/officeDocument/2006/relationships/hyperlink" Target="https://web.hungryhub.com/restaurants/banthat-thong-roast-duck-bangkok" TargetMode="External"/><Relationship Id="rId947" Type="http://schemas.openxmlformats.org/officeDocument/2006/relationships/hyperlink" Target="https://web.hungryhub.com/restaurants/ramen-habu-central-westgate-bangkok" TargetMode="External"/><Relationship Id="rId946" Type="http://schemas.openxmlformats.org/officeDocument/2006/relationships/hyperlink" Target="https://web.hungryhub.com/restaurants/ramen-habu-fortune-town-bangkok-thailand" TargetMode="External"/><Relationship Id="rId945" Type="http://schemas.openxmlformats.org/officeDocument/2006/relationships/hyperlink" Target="https://web.hungryhub.com/restaurants/tops-eatery-centralworld-bangkok" TargetMode="External"/><Relationship Id="rId944" Type="http://schemas.openxmlformats.org/officeDocument/2006/relationships/hyperlink" Target="https://web.hungryhub.com/restaurants/tops-eatery-porto-de-phuket" TargetMode="External"/><Relationship Id="rId1530" Type="http://schemas.openxmlformats.org/officeDocument/2006/relationships/hyperlink" Target="https://web.hungryhub.com/restaurants/isaa-isan-bangkok" TargetMode="External"/><Relationship Id="rId1531" Type="http://schemas.openxmlformats.org/officeDocument/2006/relationships/hyperlink" Target="https://web.hungryhub.com/restaurants/wagyusun-sukhumvit-22-bangkok" TargetMode="External"/><Relationship Id="rId1521" Type="http://schemas.openxmlformats.org/officeDocument/2006/relationships/hyperlink" Target="https://web.hungryhub.com/restaurants/bombay-2-beirut-bangkok" TargetMode="External"/><Relationship Id="rId1522" Type="http://schemas.openxmlformats.org/officeDocument/2006/relationships/hyperlink" Target="https://web.hungryhub.com/restaurants/oxbo-at-millennium-hilton-bangkok" TargetMode="External"/><Relationship Id="rId1523" Type="http://schemas.openxmlformats.org/officeDocument/2006/relationships/hyperlink" Target="https://web.hungryhub.com/restaurants/chanan-japanese-cuisine-samut-sakhon-bangkok" TargetMode="External"/><Relationship Id="rId1524" Type="http://schemas.openxmlformats.org/officeDocument/2006/relationships/hyperlink" Target="https://web.hungryhub.com/restaurants/bawarchi-rooftop-at-solitaire-bangkok-sukhumvit-11" TargetMode="External"/><Relationship Id="rId1525" Type="http://schemas.openxmlformats.org/officeDocument/2006/relationships/hyperlink" Target="https://web.hungryhub.com/restaurants/matsuo-izakaya-bangkok" TargetMode="External"/><Relationship Id="rId1526" Type="http://schemas.openxmlformats.org/officeDocument/2006/relationships/hyperlink" Target="https://web.hungryhub.com/restaurants/winkin-scintilla-rayong" TargetMode="External"/><Relationship Id="rId1527" Type="http://schemas.openxmlformats.org/officeDocument/2006/relationships/hyperlink" Target="https://web.hungryhub.com/restaurants/submarin-bar-bangkok" TargetMode="External"/><Relationship Id="rId1528" Type="http://schemas.openxmlformats.org/officeDocument/2006/relationships/hyperlink" Target="https://web.hungryhub.com/restaurants/kanomjeenyoksod-bangkok" TargetMode="External"/><Relationship Id="rId1529" Type="http://schemas.openxmlformats.org/officeDocument/2006/relationships/hyperlink" Target="https://web.hungryhub.com/restaurants/theatre-residence-staycation-bangkok-thailand-5438" TargetMode="External"/><Relationship Id="rId939" Type="http://schemas.openxmlformats.org/officeDocument/2006/relationships/hyperlink" Target="https://web.hungryhub.com/restaurants/heights-at-bkk-bangkok" TargetMode="External"/><Relationship Id="rId938" Type="http://schemas.openxmlformats.org/officeDocument/2006/relationships/hyperlink" Target="https://web.hungryhub.com/restaurants/bloom-cafe-garden-lounge-at-floral-court-hotel-bangkok" TargetMode="External"/><Relationship Id="rId937" Type="http://schemas.openxmlformats.org/officeDocument/2006/relationships/hyperlink" Target="https://web.hungryhub.com/restaurants/embers-bangkok" TargetMode="External"/><Relationship Id="rId932" Type="http://schemas.openxmlformats.org/officeDocument/2006/relationships/hyperlink" Target="https://web.hungryhub.com/restaurants/cook-chom-chuan-chim-bangkok" TargetMode="External"/><Relationship Id="rId931" Type="http://schemas.openxmlformats.org/officeDocument/2006/relationships/hyperlink" Target="https://web.hungryhub.com/restaurants/thien-duong-at-baan-dusit-thani-bangkok" TargetMode="External"/><Relationship Id="rId930" Type="http://schemas.openxmlformats.org/officeDocument/2006/relationships/hyperlink" Target="https://web.hungryhub.com/restaurants/nomada-bangkok-at-baan-dusit-thani" TargetMode="External"/><Relationship Id="rId936" Type="http://schemas.openxmlformats.org/officeDocument/2006/relationships/hyperlink" Target="https://web.hungryhub.com/restaurants/taurus-lake-taurant-cafe-ramkhamhaeng-110-bangkok" TargetMode="External"/><Relationship Id="rId935" Type="http://schemas.openxmlformats.org/officeDocument/2006/relationships/hyperlink" Target="https://web.hungryhub.com/restaurants/memories-cafe-restaurant-by-sara-de-cafe-bangkok" TargetMode="External"/><Relationship Id="rId934" Type="http://schemas.openxmlformats.org/officeDocument/2006/relationships/hyperlink" Target="https://web.hungryhub.com/restaurants/chuan-boy-malatang-malaxiangguo-mbk-center-bangkok" TargetMode="External"/><Relationship Id="rId933" Type="http://schemas.openxmlformats.org/officeDocument/2006/relationships/hyperlink" Target="https://web.hungryhub.com/restaurants/ma-maison-bangkok" TargetMode="External"/><Relationship Id="rId1520" Type="http://schemas.openxmlformats.org/officeDocument/2006/relationships/hyperlink" Target="https://web.hungryhub.com/restaurants/shoko-omakase-bangkok" TargetMode="External"/><Relationship Id="rId1554" Type="http://schemas.openxmlformats.org/officeDocument/2006/relationships/hyperlink" Target="https://web.hungryhub.com/restaurants/konlamoh-bangkok" TargetMode="External"/><Relationship Id="rId1555" Type="http://schemas.openxmlformats.org/officeDocument/2006/relationships/hyperlink" Target="https://web.hungryhub.com/restaurants/pachi-bangkok" TargetMode="External"/><Relationship Id="rId1556" Type="http://schemas.openxmlformats.org/officeDocument/2006/relationships/hyperlink" Target="https://web.hungryhub.com/restaurants/edge-at-pan-pacific-hotel-singapore" TargetMode="External"/><Relationship Id="rId1557" Type="http://schemas.openxmlformats.org/officeDocument/2006/relationships/hyperlink" Target="https://web.hungryhub.com/restaurants/sushi-hiro-shabu-buffet-the-crystal-sb-ratchapruek-bangkok" TargetMode="External"/><Relationship Id="rId1558" Type="http://schemas.openxmlformats.org/officeDocument/2006/relationships/hyperlink" Target="https://web.hungryhub.com/restaurants/new-horizon-cruise-terminal-21-rama-3-bangkok" TargetMode="External"/><Relationship Id="rId1559" Type="http://schemas.openxmlformats.org/officeDocument/2006/relationships/hyperlink" Target="https://web.hungryhub.com/restaurants/yenjit-cafe-bangkok" TargetMode="External"/><Relationship Id="rId965" Type="http://schemas.openxmlformats.org/officeDocument/2006/relationships/hyperlink" Target="https://web.hungryhub.com/restaurants/indus-bangkok-indian-restaurant-michelin-guide" TargetMode="External"/><Relationship Id="rId964" Type="http://schemas.openxmlformats.org/officeDocument/2006/relationships/hyperlink" Target="https://web.hungryhub.com/restaurants/chaiiyo-eatery-coworking-space-bar-hua-hin" TargetMode="External"/><Relationship Id="rId963" Type="http://schemas.openxmlformats.org/officeDocument/2006/relationships/hyperlink" Target="https://web.hungryhub.com/restaurants/house-of-tango-bangkok" TargetMode="External"/><Relationship Id="rId962" Type="http://schemas.openxmlformats.org/officeDocument/2006/relationships/hyperlink" Target="https://web.hungryhub.com/restaurants/bond-street-bar-cafe-bangkok" TargetMode="External"/><Relationship Id="rId969" Type="http://schemas.openxmlformats.org/officeDocument/2006/relationships/hyperlink" Target="https://web.hungryhub.com/restaurants/red-lobster-emsphere-bangkok" TargetMode="External"/><Relationship Id="rId968" Type="http://schemas.openxmlformats.org/officeDocument/2006/relationships/hyperlink" Target="https://web.hungryhub.com/restaurants/izakaya-taro-nak-niwat-7-bangkok" TargetMode="External"/><Relationship Id="rId967" Type="http://schemas.openxmlformats.org/officeDocument/2006/relationships/hyperlink" Target="https://web.hungryhub.com/restaurants/na-oh-bangkok-restaurant" TargetMode="External"/><Relationship Id="rId966" Type="http://schemas.openxmlformats.org/officeDocument/2006/relationships/hyperlink" Target="https://web.hungryhub.com/restaurants/dailyfish-omakase-chonburi-pattaya" TargetMode="External"/><Relationship Id="rId961" Type="http://schemas.openxmlformats.org/officeDocument/2006/relationships/hyperlink" Target="https://web.hungryhub.com/restaurants/savelberg-thailand-bangkok" TargetMode="External"/><Relationship Id="rId1550" Type="http://schemas.openxmlformats.org/officeDocument/2006/relationships/hyperlink" Target="https://web.hungryhub.com/restaurants/keyaki-at-pan-pacific-hotel-singapore" TargetMode="External"/><Relationship Id="rId960" Type="http://schemas.openxmlformats.org/officeDocument/2006/relationships/hyperlink" Target="https://web.hungryhub.com/restaurants/the-urban-deck-cafe-i-bistro-i-bar-bangkok" TargetMode="External"/><Relationship Id="rId1551" Type="http://schemas.openxmlformats.org/officeDocument/2006/relationships/hyperlink" Target="https://web.hungryhub.com/restaurants/pacific-emporium-at-pan-pacific-hotel-singapore" TargetMode="External"/><Relationship Id="rId1552" Type="http://schemas.openxmlformats.org/officeDocument/2006/relationships/hyperlink" Target="https://web.hungryhub.com/restaurants/the-canteen-by-enjoy-singapore" TargetMode="External"/><Relationship Id="rId1553" Type="http://schemas.openxmlformats.org/officeDocument/2006/relationships/hyperlink" Target="https://web.hungryhub.com/restaurants/enjoy-eating-house-and-bar-singapore" TargetMode="External"/><Relationship Id="rId1543" Type="http://schemas.openxmlformats.org/officeDocument/2006/relationships/hyperlink" Target="https://web.hungryhub.com/restaurants/badasga-beach-club-chonburi-pattaya" TargetMode="External"/><Relationship Id="rId1544" Type="http://schemas.openxmlformats.org/officeDocument/2006/relationships/hyperlink" Target="https://web.hungryhub.com/restaurants/kraft-cafe-at-mowa-bangkok" TargetMode="External"/><Relationship Id="rId1545" Type="http://schemas.openxmlformats.org/officeDocument/2006/relationships/hyperlink" Target="https://web.hungryhub.com/restaurants/the-eleven-riverside-bangkok" TargetMode="External"/><Relationship Id="rId1546" Type="http://schemas.openxmlformats.org/officeDocument/2006/relationships/hyperlink" Target="https://web.hungryhub.com/restaurants/picante-at-centara-korat-nakhon-ratchasima-bangkok" TargetMode="External"/><Relationship Id="rId1547" Type="http://schemas.openxmlformats.org/officeDocument/2006/relationships/hyperlink" Target="https://web.hungryhub.com/restaurants/laohu-shabu-buffet-bangkok" TargetMode="External"/><Relationship Id="rId1548" Type="http://schemas.openxmlformats.org/officeDocument/2006/relationships/hyperlink" Target="https://web.hungryhub.com/restaurants/hai-tien-lo-at-pan-pacific-hotel-singapore" TargetMode="External"/><Relationship Id="rId1549" Type="http://schemas.openxmlformats.org/officeDocument/2006/relationships/hyperlink" Target="https://web.hungryhub.com/restaurants/living-room-at-park-hyatt-bangkok-thailand" TargetMode="External"/><Relationship Id="rId959" Type="http://schemas.openxmlformats.org/officeDocument/2006/relationships/hyperlink" Target="https://web.hungryhub.com/restaurants/butter-cafe-ristorante-bangna-bangkok" TargetMode="External"/><Relationship Id="rId954" Type="http://schemas.openxmlformats.org/officeDocument/2006/relationships/hyperlink" Target="https://web.hungryhub.com/restaurants/suki-camp-safari-bangkok" TargetMode="External"/><Relationship Id="rId953" Type="http://schemas.openxmlformats.org/officeDocument/2006/relationships/hyperlink" Target="https://web.hungryhub.com/restaurants/boon-tong-kee-robinson-ratchaphruek-bangkok" TargetMode="External"/><Relationship Id="rId952" Type="http://schemas.openxmlformats.org/officeDocument/2006/relationships/hyperlink" Target="https://web.hungryhub.com/restaurants/kbbq-nawamin-bangkok" TargetMode="External"/><Relationship Id="rId951" Type="http://schemas.openxmlformats.org/officeDocument/2006/relationships/hyperlink" Target="https://web.hungryhub.com/restaurants/moment-s-notice-jazz-club-chiang-mai" TargetMode="External"/><Relationship Id="rId958" Type="http://schemas.openxmlformats.org/officeDocument/2006/relationships/hyperlink" Target="https://web.hungryhub.com/restaurants/idyll-bistro-rama-3-bangkok" TargetMode="External"/><Relationship Id="rId957" Type="http://schemas.openxmlformats.org/officeDocument/2006/relationships/hyperlink" Target="https://web.hungryhub.com/restaurants/carmina-restaurant-bar-sukhumvit-soi-20-bangkok" TargetMode="External"/><Relationship Id="rId956" Type="http://schemas.openxmlformats.org/officeDocument/2006/relationships/hyperlink" Target="https://web.hungryhub.com/restaurants/baanpakpon-bangkok" TargetMode="External"/><Relationship Id="rId955" Type="http://schemas.openxmlformats.org/officeDocument/2006/relationships/hyperlink" Target="https://web.hungryhub.com/restaurants/siam-india-asiatique-the-riverfront-bangkok" TargetMode="External"/><Relationship Id="rId950" Type="http://schemas.openxmlformats.org/officeDocument/2006/relationships/hyperlink" Target="https://web.hungryhub.com/restaurants/boon-tong-kee-central-chanthaburi-chanthaburi" TargetMode="External"/><Relationship Id="rId1540" Type="http://schemas.openxmlformats.org/officeDocument/2006/relationships/hyperlink" Target="https://web.hungryhub.com/restaurants/astor-bar-at-the-st-regis-singapore" TargetMode="External"/><Relationship Id="rId1541" Type="http://schemas.openxmlformats.org/officeDocument/2006/relationships/hyperlink" Target="https://web.hungryhub.com/restaurants/jud-jaritz-eatery-bangkok" TargetMode="External"/><Relationship Id="rId1542" Type="http://schemas.openxmlformats.org/officeDocument/2006/relationships/hyperlink" Target="https://web.hungryhub.com/restaurants/twelve-flavours-singapore" TargetMode="External"/><Relationship Id="rId2027" Type="http://schemas.openxmlformats.org/officeDocument/2006/relationships/hyperlink" Target="https://web.hungryhub.com/restaurants/flow-yacht-club-phuket" TargetMode="External"/><Relationship Id="rId2028" Type="http://schemas.openxmlformats.org/officeDocument/2006/relationships/hyperlink" Target="https://web.hungryhub.com/restaurants/sukii-shabu-samyan-bangkok" TargetMode="External"/><Relationship Id="rId2029" Type="http://schemas.openxmlformats.org/officeDocument/2006/relationships/hyperlink" Target="https://web.hungryhub.com/restaurants/the-white-tiffin-fusion-singapore" TargetMode="External"/><Relationship Id="rId590" Type="http://schemas.openxmlformats.org/officeDocument/2006/relationships/hyperlink" Target="https://web.hungryhub.com/restaurants/francky-cafe-restaurant-bangkok" TargetMode="External"/><Relationship Id="rId107" Type="http://schemas.openxmlformats.org/officeDocument/2006/relationships/hyperlink" Target="https://web.hungryhub.com/restaurants/panorama-crowne-plaza-bangkok-lumpini-park" TargetMode="External"/><Relationship Id="rId106" Type="http://schemas.openxmlformats.org/officeDocument/2006/relationships/hyperlink" Target="https://web.hungryhub.com/restaurants/moom-muum-park-terminal-21-asok-bangkok" TargetMode="External"/><Relationship Id="rId105" Type="http://schemas.openxmlformats.org/officeDocument/2006/relationships/hyperlink" Target="https://web.hungryhub.com/restaurants/flavors-at-renaissance-bangkok" TargetMode="External"/><Relationship Id="rId589" Type="http://schemas.openxmlformats.org/officeDocument/2006/relationships/hyperlink" Target="https://web.hungryhub.com/restaurants/shousushi-bangkok" TargetMode="External"/><Relationship Id="rId104" Type="http://schemas.openxmlformats.org/officeDocument/2006/relationships/hyperlink" Target="https://web.hungryhub.com/restaurants/manohra-cruises-bangkok" TargetMode="External"/><Relationship Id="rId588" Type="http://schemas.openxmlformats.org/officeDocument/2006/relationships/hyperlink" Target="https://web.hungryhub.com/restaurants/w-omakase-pradit-manutham-bangkok" TargetMode="External"/><Relationship Id="rId109" Type="http://schemas.openxmlformats.org/officeDocument/2006/relationships/hyperlink" Target="https://web.hungryhub.com/restaurants/skyview-hotel-sukhumvit-soi-24-staycation-bangkok-thailand" TargetMode="External"/><Relationship Id="rId1170" Type="http://schemas.openxmlformats.org/officeDocument/2006/relationships/hyperlink" Target="https://web.hungryhub.com/restaurants/hump-zaabb-bangkok" TargetMode="External"/><Relationship Id="rId108" Type="http://schemas.openxmlformats.org/officeDocument/2006/relationships/hyperlink" Target="https://web.hungryhub.com/restaurants/takieng-at-renaissance-resort-spa-phuket" TargetMode="External"/><Relationship Id="rId1171" Type="http://schemas.openxmlformats.org/officeDocument/2006/relationships/hyperlink" Target="https://web.hungryhub.com/restaurants/jibcharoen-bar-bistro-bangkok" TargetMode="External"/><Relationship Id="rId583" Type="http://schemas.openxmlformats.org/officeDocument/2006/relationships/hyperlink" Target="https://web.hungryhub.com/restaurants/mayraya-wine-bar-at-villa-deva-resort-and-hotel-bangkok" TargetMode="External"/><Relationship Id="rId1172" Type="http://schemas.openxmlformats.org/officeDocument/2006/relationships/hyperlink" Target="https://web.hungryhub.com/restaurants/hei-hotpot-chokchai-4-bangkok" TargetMode="External"/><Relationship Id="rId582" Type="http://schemas.openxmlformats.org/officeDocument/2006/relationships/hyperlink" Target="https://web.hungryhub.com/restaurants/vela-bhirom-at-villa-deva-resort-and-hotel-bangkok" TargetMode="External"/><Relationship Id="rId1173" Type="http://schemas.openxmlformats.org/officeDocument/2006/relationships/hyperlink" Target="https://web.hungryhub.com/restaurants/tong-tong-haan-thanon-chan-bangkok" TargetMode="External"/><Relationship Id="rId2020" Type="http://schemas.openxmlformats.org/officeDocument/2006/relationships/hyperlink" Target="https://web.hungryhub.com/restaurants/highhouse-singapore" TargetMode="External"/><Relationship Id="rId581" Type="http://schemas.openxmlformats.org/officeDocument/2006/relationships/hyperlink" Target="https://web.hungryhub.com/restaurants/katsuya-central-westgate-bangkok" TargetMode="External"/><Relationship Id="rId1174" Type="http://schemas.openxmlformats.org/officeDocument/2006/relationships/hyperlink" Target="https://web.hungryhub.com/restaurants/tong-tong-haan-kanlapaphruek-bangkok" TargetMode="External"/><Relationship Id="rId2021" Type="http://schemas.openxmlformats.org/officeDocument/2006/relationships/hyperlink" Target="https://web.hungryhub.com/restaurants/plukrak-pretty-healthy-bangkok" TargetMode="External"/><Relationship Id="rId580" Type="http://schemas.openxmlformats.org/officeDocument/2006/relationships/hyperlink" Target="https://web.hungryhub.com/restaurants/katsuya-centralworld-bangkok" TargetMode="External"/><Relationship Id="rId1175" Type="http://schemas.openxmlformats.org/officeDocument/2006/relationships/hyperlink" Target="https://web.hungryhub.com/restaurants/kungfu-dimsum-bangkok" TargetMode="External"/><Relationship Id="rId2022" Type="http://schemas.openxmlformats.org/officeDocument/2006/relationships/hyperlink" Target="https://web.hungryhub.com/restaurants/suansirin-bangkok" TargetMode="External"/><Relationship Id="rId103" Type="http://schemas.openxmlformats.org/officeDocument/2006/relationships/hyperlink" Target="https://web.hungryhub.com/restaurants/benihana-at-riverside-plaza-bangkok" TargetMode="External"/><Relationship Id="rId587" Type="http://schemas.openxmlformats.org/officeDocument/2006/relationships/hyperlink" Target="https://web.hungryhub.com/restaurants/boon-tong-kee-central-rayong-rayong" TargetMode="External"/><Relationship Id="rId1176" Type="http://schemas.openxmlformats.org/officeDocument/2006/relationships/hyperlink" Target="https://web.hungryhub.com/restaurants/lakorn-at-rosewood-bangkok" TargetMode="External"/><Relationship Id="rId2023" Type="http://schemas.openxmlformats.org/officeDocument/2006/relationships/hyperlink" Target="https://web.hungryhub.com/restaurants/l-entrecote-the-steak-and-fries-bistro-customs-house-singapore" TargetMode="External"/><Relationship Id="rId102" Type="http://schemas.openxmlformats.org/officeDocument/2006/relationships/hyperlink" Target="https://web.hungryhub.com/restaurants/seen-rooftop-avani-riverside-bangkok" TargetMode="External"/><Relationship Id="rId586" Type="http://schemas.openxmlformats.org/officeDocument/2006/relationships/hyperlink" Target="https://web.hungryhub.com/restaurants/8855-restaurant-bar-bangkok" TargetMode="External"/><Relationship Id="rId1177" Type="http://schemas.openxmlformats.org/officeDocument/2006/relationships/hyperlink" Target="https://web.hungryhub.com/restaurants/similan-seafood-ratchpruek-bangkok" TargetMode="External"/><Relationship Id="rId2024" Type="http://schemas.openxmlformats.org/officeDocument/2006/relationships/hyperlink" Target="https://web.hungryhub.com/restaurants/sook-samraan-cafe-mookrata-bangkok" TargetMode="External"/><Relationship Id="rId101" Type="http://schemas.openxmlformats.org/officeDocument/2006/relationships/hyperlink" Target="https://web.hungryhub.com/restaurants/the-bakery-at-the-athenee-hotel-bangkok-thailand" TargetMode="External"/><Relationship Id="rId585" Type="http://schemas.openxmlformats.org/officeDocument/2006/relationships/hyperlink" Target="https://web.hungryhub.com/restaurants/204-bistro-at-swissotel-bangkok-ratchada" TargetMode="External"/><Relationship Id="rId1178" Type="http://schemas.openxmlformats.org/officeDocument/2006/relationships/hyperlink" Target="https://web.hungryhub.com/restaurants/dragon-shabu-grills-bangkok" TargetMode="External"/><Relationship Id="rId2025" Type="http://schemas.openxmlformats.org/officeDocument/2006/relationships/hyperlink" Target="https://web.hungryhub.com/restaurants/hiateeyai-samyan-bangkok" TargetMode="External"/><Relationship Id="rId100" Type="http://schemas.openxmlformats.org/officeDocument/2006/relationships/hyperlink" Target="https://web.hungryhub.com/restaurants/la-tavola-renaissance-bangkok" TargetMode="External"/><Relationship Id="rId584" Type="http://schemas.openxmlformats.org/officeDocument/2006/relationships/hyperlink" Target="https://web.hungryhub.com/restaurants/villa-deva-resort-hotel-bangkok-staycation" TargetMode="External"/><Relationship Id="rId1179" Type="http://schemas.openxmlformats.org/officeDocument/2006/relationships/hyperlink" Target="https://web.hungryhub.com/restaurants/de-yong-cafe-and-restaurant-bangkok" TargetMode="External"/><Relationship Id="rId2026" Type="http://schemas.openxmlformats.org/officeDocument/2006/relationships/hyperlink" Target="https://web.hungryhub.com/restaurants/hiateeyai-naret-bangkok" TargetMode="External"/><Relationship Id="rId1169" Type="http://schemas.openxmlformats.org/officeDocument/2006/relationships/hyperlink" Target="https://web.hungryhub.com/restaurants/papa-shrimps-bangkok" TargetMode="External"/><Relationship Id="rId2016" Type="http://schemas.openxmlformats.org/officeDocument/2006/relationships/hyperlink" Target="https://web.hungryhub.com/restaurants/the-white-tiffin-woods-square-mall-singapore" TargetMode="External"/><Relationship Id="rId2017" Type="http://schemas.openxmlformats.org/officeDocument/2006/relationships/hyperlink" Target="https://web.hungryhub.com/restaurants/the-white-tiffin-amk-hub-singapore" TargetMode="External"/><Relationship Id="rId2018" Type="http://schemas.openxmlformats.org/officeDocument/2006/relationships/hyperlink" Target="https://web.hungryhub.com/restaurants/nova-singapore" TargetMode="External"/><Relationship Id="rId2019" Type="http://schemas.openxmlformats.org/officeDocument/2006/relationships/hyperlink" Target="https://web.hungryhub.com/restaurants/7th-street-bar-bistro-mega-bangna-bangkok" TargetMode="External"/><Relationship Id="rId579" Type="http://schemas.openxmlformats.org/officeDocument/2006/relationships/hyperlink" Target="https://web.hungryhub.com/restaurants/galley-bar-restaurant-bangkok" TargetMode="External"/><Relationship Id="rId578" Type="http://schemas.openxmlformats.org/officeDocument/2006/relationships/hyperlink" Target="https://web.hungryhub.com/restaurants/kunlin-restaurant-ranong" TargetMode="External"/><Relationship Id="rId577" Type="http://schemas.openxmlformats.org/officeDocument/2006/relationships/hyperlink" Target="https://web.hungryhub.com/restaurants/maikaew-damnoen-resort-staycation-ratchaburi" TargetMode="External"/><Relationship Id="rId1160" Type="http://schemas.openxmlformats.org/officeDocument/2006/relationships/hyperlink" Target="https://web.hungryhub.com/restaurants/chin-chin-bangkok" TargetMode="External"/><Relationship Id="rId572" Type="http://schemas.openxmlformats.org/officeDocument/2006/relationships/hyperlink" Target="https://web.hungryhub.com/restaurants/high-river-cafe-ratchaburi" TargetMode="External"/><Relationship Id="rId1161" Type="http://schemas.openxmlformats.org/officeDocument/2006/relationships/hyperlink" Target="https://web.hungryhub.com/restaurants/jp-french-bangkok" TargetMode="External"/><Relationship Id="rId571" Type="http://schemas.openxmlformats.org/officeDocument/2006/relationships/hyperlink" Target="https://web.hungryhub.com/restaurants/tandoori-junction-bangkok" TargetMode="External"/><Relationship Id="rId1162" Type="http://schemas.openxmlformats.org/officeDocument/2006/relationships/hyperlink" Target="https://web.hungryhub.com/restaurants/sol-and-luna-bkk-rooftop-bangkok" TargetMode="External"/><Relationship Id="rId570" Type="http://schemas.openxmlformats.org/officeDocument/2006/relationships/hyperlink" Target="https://web.hungryhub.com/restaurants/splash-jungle-water-park-phuket" TargetMode="External"/><Relationship Id="rId1163" Type="http://schemas.openxmlformats.org/officeDocument/2006/relationships/hyperlink" Target="https://web.hungryhub.com/restaurants/meepla-numyapu-cafe-bangkok" TargetMode="External"/><Relationship Id="rId2010" Type="http://schemas.openxmlformats.org/officeDocument/2006/relationships/hyperlink" Target="https://web.hungryhub.com/restaurants/flow-yacht-club-bangkok" TargetMode="External"/><Relationship Id="rId1164" Type="http://schemas.openxmlformats.org/officeDocument/2006/relationships/hyperlink" Target="https://web.hungryhub.com/restaurants/gotoku-by-shabu-king-bangkok" TargetMode="External"/><Relationship Id="rId2011" Type="http://schemas.openxmlformats.org/officeDocument/2006/relationships/hyperlink" Target="https://web.hungryhub.com/restaurants/1-altitude-coast-singapore" TargetMode="External"/><Relationship Id="rId576" Type="http://schemas.openxmlformats.org/officeDocument/2006/relationships/hyperlink" Target="https://web.hungryhub.com/restaurants/neta-grill-market-village-suvarnabhumi-bangkok" TargetMode="External"/><Relationship Id="rId1165" Type="http://schemas.openxmlformats.org/officeDocument/2006/relationships/hyperlink" Target="https://web.hungryhub.com/restaurants/shabu-king-bangkok" TargetMode="External"/><Relationship Id="rId2012" Type="http://schemas.openxmlformats.org/officeDocument/2006/relationships/hyperlink" Target="https://web.hungryhub.com/restaurants/chakrabongse-villas-bangkok-thailand" TargetMode="External"/><Relationship Id="rId575" Type="http://schemas.openxmlformats.org/officeDocument/2006/relationships/hyperlink" Target="https://web.hungryhub.com/restaurants/neta-grill-thonburi-market-place-bangkok" TargetMode="External"/><Relationship Id="rId1166" Type="http://schemas.openxmlformats.org/officeDocument/2006/relationships/hyperlink" Target="https://web.hungryhub.com/restaurants/kizuna-shabu-hand-roll-bangkok" TargetMode="External"/><Relationship Id="rId2013" Type="http://schemas.openxmlformats.org/officeDocument/2006/relationships/hyperlink" Target="https://web.hungryhub.com/restaurants/oumi-modern-japanese-kappo-restaurant-singapore" TargetMode="External"/><Relationship Id="rId574" Type="http://schemas.openxmlformats.org/officeDocument/2006/relationships/hyperlink" Target="https://web.hungryhub.com/restaurants/the-coral-lounge-don-mueang-international-departure-lounge-bangkok" TargetMode="External"/><Relationship Id="rId1167" Type="http://schemas.openxmlformats.org/officeDocument/2006/relationships/hyperlink" Target="https://web.hungryhub.com/restaurants/ang-sila-bangna-seafood-bangkok" TargetMode="External"/><Relationship Id="rId2014" Type="http://schemas.openxmlformats.org/officeDocument/2006/relationships/hyperlink" Target="https://web.hungryhub.com/restaurants/sol-ora-singapore" TargetMode="External"/><Relationship Id="rId573" Type="http://schemas.openxmlformats.org/officeDocument/2006/relationships/hyperlink" Target="https://web.hungryhub.com/restaurants/the-terrace-bar-at-s15-sukhumvit-hotel-bangkok" TargetMode="External"/><Relationship Id="rId1168" Type="http://schemas.openxmlformats.org/officeDocument/2006/relationships/hyperlink" Target="https://web.hungryhub.com/restaurants/suan-paruj-thai-cuisine-bangkok" TargetMode="External"/><Relationship Id="rId2015" Type="http://schemas.openxmlformats.org/officeDocument/2006/relationships/hyperlink" Target="https://web.hungryhub.com/restaurants/the-white-tiffin-changi-city-point-singapore" TargetMode="External"/><Relationship Id="rId2049" Type="http://schemas.openxmlformats.org/officeDocument/2006/relationships/hyperlink" Target="https://web.hungryhub.com/restaurants/ramen-kaosoi-and-japanese-buffet-bangkok" TargetMode="External"/><Relationship Id="rId129" Type="http://schemas.openxmlformats.org/officeDocument/2006/relationships/hyperlink" Target="https://web.hungryhub.com/restaurants/jumbo-seafood-iconsiam-bangkok" TargetMode="External"/><Relationship Id="rId128" Type="http://schemas.openxmlformats.org/officeDocument/2006/relationships/hyperlink" Target="https://web.hungryhub.com/restaurants/rim-talay-amari-patong-phuket" TargetMode="External"/><Relationship Id="rId127" Type="http://schemas.openxmlformats.org/officeDocument/2006/relationships/hyperlink" Target="https://web.hungryhub.com/restaurants/banyan-tree-bangkok-staycation" TargetMode="External"/><Relationship Id="rId126" Type="http://schemas.openxmlformats.org/officeDocument/2006/relationships/hyperlink" Target="https://web.hungryhub.com/restaurants/albricias-at-chatrium-residence-sathorn-bangkok-thailand-1728" TargetMode="External"/><Relationship Id="rId1190" Type="http://schemas.openxmlformats.org/officeDocument/2006/relationships/hyperlink" Target="https://web.hungryhub.com/restaurants/rankongpor-bangkok" TargetMode="External"/><Relationship Id="rId1191" Type="http://schemas.openxmlformats.org/officeDocument/2006/relationships/hyperlink" Target="https://web.hungryhub.com/restaurants/l-seven-cafe-sutthisan-bangkok" TargetMode="External"/><Relationship Id="rId1192" Type="http://schemas.openxmlformats.org/officeDocument/2006/relationships/hyperlink" Target="https://web.hungryhub.com/restaurants/taro-izakaya-rama-9-bangkok" TargetMode="External"/><Relationship Id="rId1193" Type="http://schemas.openxmlformats.org/officeDocument/2006/relationships/hyperlink" Target="https://web.hungryhub.com/restaurants/traveler-s-tap-bangkok" TargetMode="External"/><Relationship Id="rId2040" Type="http://schemas.openxmlformats.org/officeDocument/2006/relationships/hyperlink" Target="https://web.hungryhub.com/restaurants/riviera-singapore" TargetMode="External"/><Relationship Id="rId121" Type="http://schemas.openxmlformats.org/officeDocument/2006/relationships/hyperlink" Target="https://web.hungryhub.com/restaurants/the-coffee-club-holiday-inn-express-sathorn-bangkok" TargetMode="External"/><Relationship Id="rId1194" Type="http://schemas.openxmlformats.org/officeDocument/2006/relationships/hyperlink" Target="https://web.hungryhub.com/restaurants/yuppies-yummies-bangkok" TargetMode="External"/><Relationship Id="rId2041" Type="http://schemas.openxmlformats.org/officeDocument/2006/relationships/hyperlink" Target="https://web.hungryhub.com/restaurants/areeya-mookrata-new-petchaburi-bangkok" TargetMode="External"/><Relationship Id="rId120" Type="http://schemas.openxmlformats.org/officeDocument/2006/relationships/hyperlink" Target="https://web.hungryhub.com/restaurants/the-coffee-club-river-city-bangkok-thailand" TargetMode="External"/><Relationship Id="rId1195" Type="http://schemas.openxmlformats.org/officeDocument/2006/relationships/hyperlink" Target="https://web.hungryhub.com/restaurants/yuupot-shabu-and-grill-wayra-ramkhamhaen-bangkok" TargetMode="External"/><Relationship Id="rId2042" Type="http://schemas.openxmlformats.org/officeDocument/2006/relationships/hyperlink" Target="https://web.hungryhub.com/restaurants/areeya-mookrata-chula-banthat-thong-bangkok" TargetMode="External"/><Relationship Id="rId1196" Type="http://schemas.openxmlformats.org/officeDocument/2006/relationships/hyperlink" Target="https://web.hungryhub.com/restaurants/le-vin-bistro-and-wine-bar-bangkok" TargetMode="External"/><Relationship Id="rId2043" Type="http://schemas.openxmlformats.org/officeDocument/2006/relationships/hyperlink" Target="https://web.hungryhub.com/restaurants/above-eleven-bangkok" TargetMode="External"/><Relationship Id="rId1197" Type="http://schemas.openxmlformats.org/officeDocument/2006/relationships/hyperlink" Target="https://web.hungryhub.com/restaurants/rosprod-mixt-chatuchak-bangkok" TargetMode="External"/><Relationship Id="rId2044" Type="http://schemas.openxmlformats.org/officeDocument/2006/relationships/hyperlink" Target="https://web.hungryhub.com/restaurants/terre-grounding-eatery-phuket" TargetMode="External"/><Relationship Id="rId125" Type="http://schemas.openxmlformats.org/officeDocument/2006/relationships/hyperlink" Target="https://web.hungryhub.com/restaurants/spice-barley-anantara-riverside-bangkok-resort" TargetMode="External"/><Relationship Id="rId1198" Type="http://schemas.openxmlformats.org/officeDocument/2006/relationships/hyperlink" Target="https://web.hungryhub.com/restaurants/tai-thun-tuek-bar-and-restaurant-bangkok" TargetMode="External"/><Relationship Id="rId2045" Type="http://schemas.openxmlformats.org/officeDocument/2006/relationships/hyperlink" Target="https://web.hungryhub.com/restaurants/urban-cury-n-kebab-singapore" TargetMode="External"/><Relationship Id="rId124" Type="http://schemas.openxmlformats.org/officeDocument/2006/relationships/hyperlink" Target="https://web.hungryhub.com/restaurants/baan-khanitha-and-gallery-sathorn-bangkok-thailand" TargetMode="External"/><Relationship Id="rId1199" Type="http://schemas.openxmlformats.org/officeDocument/2006/relationships/hyperlink" Target="https://web.hungryhub.com/restaurants/moxy-bar-restaurant-at-moxy-bangkok-ratchaprasong" TargetMode="External"/><Relationship Id="rId2046" Type="http://schemas.openxmlformats.org/officeDocument/2006/relationships/hyperlink" Target="https://web.hungryhub.com/restaurants/charcoal-tandoor-grill-mixology-bangkok" TargetMode="External"/><Relationship Id="rId123" Type="http://schemas.openxmlformats.org/officeDocument/2006/relationships/hyperlink" Target="https://web.hungryhub.com/restaurants/shintaro-at-anantara-siam-hotel-bangkok" TargetMode="External"/><Relationship Id="rId2047" Type="http://schemas.openxmlformats.org/officeDocument/2006/relationships/hyperlink" Target="https://web.hungryhub.com/restaurants/el-santo-restaurant-and-bar-bangkok" TargetMode="External"/><Relationship Id="rId122" Type="http://schemas.openxmlformats.org/officeDocument/2006/relationships/hyperlink" Target="https://web.hungryhub.com/restaurants/the-coffee-club-tha-maharaj-bangkok-thailand" TargetMode="External"/><Relationship Id="rId2048" Type="http://schemas.openxmlformats.org/officeDocument/2006/relationships/hyperlink" Target="https://web.hungryhub.com/restaurants/chanderkhlong-restaurant-cafe-bangkok" TargetMode="External"/><Relationship Id="rId2038" Type="http://schemas.openxmlformats.org/officeDocument/2006/relationships/hyperlink" Target="https://web.hungryhub.com/restaurants/nen-rama-9-bangkok" TargetMode="External"/><Relationship Id="rId2039" Type="http://schemas.openxmlformats.org/officeDocument/2006/relationships/hyperlink" Target="https://web.hungryhub.com/restaurants/areeya-mookrata-pradiphat-bangkok" TargetMode="External"/><Relationship Id="rId118" Type="http://schemas.openxmlformats.org/officeDocument/2006/relationships/hyperlink" Target="https://web.hungryhub.com/restaurants/the-coffee-club-chatrium-sathorn-narathiwas-24-bangkok" TargetMode="External"/><Relationship Id="rId117" Type="http://schemas.openxmlformats.org/officeDocument/2006/relationships/hyperlink" Target="https://web.hungryhub.com/restaurants/the-coffee-club-maitria-hotel-bangkok" TargetMode="External"/><Relationship Id="rId116" Type="http://schemas.openxmlformats.org/officeDocument/2006/relationships/hyperlink" Target="https://web.hungryhub.com/restaurants/the-coffee-club-wireless-road-bangkok" TargetMode="External"/><Relationship Id="rId115" Type="http://schemas.openxmlformats.org/officeDocument/2006/relationships/hyperlink" Target="https://web.hungryhub.com/restaurants/the-coffee-club-singha-complex-bangkok" TargetMode="External"/><Relationship Id="rId599" Type="http://schemas.openxmlformats.org/officeDocument/2006/relationships/hyperlink" Target="https://web.hungryhub.com/restaurants/mellow-thonglor-bangkok" TargetMode="External"/><Relationship Id="rId1180" Type="http://schemas.openxmlformats.org/officeDocument/2006/relationships/hyperlink" Target="https://web.hungryhub.com/restaurants/lily-fu-s-asian-bistro-bangkok" TargetMode="External"/><Relationship Id="rId1181" Type="http://schemas.openxmlformats.org/officeDocument/2006/relationships/hyperlink" Target="https://web.hungryhub.com/restaurants/pastel-rooftop-bar-mediterranean-dining-bangkok" TargetMode="External"/><Relationship Id="rId119" Type="http://schemas.openxmlformats.org/officeDocument/2006/relationships/hyperlink" Target="https://web.hungryhub.com/restaurants/the-coffee-club-mode-sathorn-bts-surasak-bangkok" TargetMode="External"/><Relationship Id="rId1182" Type="http://schemas.openxmlformats.org/officeDocument/2006/relationships/hyperlink" Target="https://web.hungryhub.com/restaurants/brewave-kanchanapisek-bangkok" TargetMode="External"/><Relationship Id="rId110" Type="http://schemas.openxmlformats.org/officeDocument/2006/relationships/hyperlink" Target="https://web.hungryhub.com/restaurants/chao-leh-kitchen-four-points-by-sheraton-phuket-patong-beach-resort-phuket" TargetMode="External"/><Relationship Id="rId594" Type="http://schemas.openxmlformats.org/officeDocument/2006/relationships/hyperlink" Target="https://web.hungryhub.com/restaurants/baba-chino-at-sri-panwa-phuket" TargetMode="External"/><Relationship Id="rId1183" Type="http://schemas.openxmlformats.org/officeDocument/2006/relationships/hyperlink" Target="https://web.hungryhub.com/restaurants/nabezo-premium-bangkok" TargetMode="External"/><Relationship Id="rId2030" Type="http://schemas.openxmlformats.org/officeDocument/2006/relationships/hyperlink" Target="https://web.hungryhub.com/restaurants/sabio-bangkok" TargetMode="External"/><Relationship Id="rId593" Type="http://schemas.openxmlformats.org/officeDocument/2006/relationships/hyperlink" Target="https://web.hungryhub.com/restaurants/baba-hot-box-at-sri-panwa-phuket" TargetMode="External"/><Relationship Id="rId1184" Type="http://schemas.openxmlformats.org/officeDocument/2006/relationships/hyperlink" Target="https://web.hungryhub.com/restaurants/rosprod-centralworld-bangkok" TargetMode="External"/><Relationship Id="rId2031" Type="http://schemas.openxmlformats.org/officeDocument/2006/relationships/hyperlink" Target="https://web.hungryhub.com/restaurants/taste-and-toast-bangkok" TargetMode="External"/><Relationship Id="rId592" Type="http://schemas.openxmlformats.org/officeDocument/2006/relationships/hyperlink" Target="https://web.hungryhub.com/restaurants/topgolf-megacity-bangkok" TargetMode="External"/><Relationship Id="rId1185" Type="http://schemas.openxmlformats.org/officeDocument/2006/relationships/hyperlink" Target="https://web.hungryhub.com/restaurants/phuwiang-kai-yang-x-nem-nuang-bangkok" TargetMode="External"/><Relationship Id="rId2032" Type="http://schemas.openxmlformats.org/officeDocument/2006/relationships/hyperlink" Target="https://web.hungryhub.com/restaurants/pilot-brewery-bangkok" TargetMode="External"/><Relationship Id="rId591" Type="http://schemas.openxmlformats.org/officeDocument/2006/relationships/hyperlink" Target="https://web.hungryhub.com/restaurants/hummus-boutique-bangkok" TargetMode="External"/><Relationship Id="rId1186" Type="http://schemas.openxmlformats.org/officeDocument/2006/relationships/hyperlink" Target="https://web.hungryhub.com/restaurants/mee-seoul-korean-bbq-buffet-victoria-garden-bangkok" TargetMode="External"/><Relationship Id="rId2033" Type="http://schemas.openxmlformats.org/officeDocument/2006/relationships/hyperlink" Target="https://web.hungryhub.com/restaurants/kwan-nua-bangkok" TargetMode="External"/><Relationship Id="rId114" Type="http://schemas.openxmlformats.org/officeDocument/2006/relationships/hyperlink" Target="https://web.hungryhub.com/restaurants/sushi-seki-the-emquartier-bangkok-thailand" TargetMode="External"/><Relationship Id="rId598" Type="http://schemas.openxmlformats.org/officeDocument/2006/relationships/hyperlink" Target="https://web.hungryhub.com/restaurants/haute-house-the-idle-hotel-residence-bangkok" TargetMode="External"/><Relationship Id="rId1187" Type="http://schemas.openxmlformats.org/officeDocument/2006/relationships/hyperlink" Target="https://web.hungryhub.com/restaurants/mee-seoul-korean-bbq-buffet-sugoi-eat-bangkok" TargetMode="External"/><Relationship Id="rId2034" Type="http://schemas.openxmlformats.org/officeDocument/2006/relationships/hyperlink" Target="https://web.hungryhub.com/restaurants/verandah-rooftop-rotisserie-at-momentus-hotel-alexandra-singapore" TargetMode="External"/><Relationship Id="rId113" Type="http://schemas.openxmlformats.org/officeDocument/2006/relationships/hyperlink" Target="https://web.hungryhub.com/restaurants/sushi-seki-siam-paragon-5th-floor-bangkok" TargetMode="External"/><Relationship Id="rId597" Type="http://schemas.openxmlformats.org/officeDocument/2006/relationships/hyperlink" Target="https://web.hungryhub.com/restaurants/bikuta-sushi-teppan-chonburi-pattaya" TargetMode="External"/><Relationship Id="rId1188" Type="http://schemas.openxmlformats.org/officeDocument/2006/relationships/hyperlink" Target="https://web.hungryhub.com/restaurants/mugi-bangkok" TargetMode="External"/><Relationship Id="rId2035" Type="http://schemas.openxmlformats.org/officeDocument/2006/relationships/hyperlink" Target="https://web.hungryhub.com/restaurants/coal-bake-grill-bangkok" TargetMode="External"/><Relationship Id="rId112" Type="http://schemas.openxmlformats.org/officeDocument/2006/relationships/hyperlink" Target="https://web.hungryhub.com/restaurants/fallabella-river-front-iconsiam-bangkok" TargetMode="External"/><Relationship Id="rId596" Type="http://schemas.openxmlformats.org/officeDocument/2006/relationships/hyperlink" Target="https://web.hungryhub.com/restaurants/bikuta-sushi-teppan-rama-2-bangkok" TargetMode="External"/><Relationship Id="rId1189" Type="http://schemas.openxmlformats.org/officeDocument/2006/relationships/hyperlink" Target="https://web.hungryhub.com/restaurants/kato-omakase-bangkok" TargetMode="External"/><Relationship Id="rId2036" Type="http://schemas.openxmlformats.org/officeDocument/2006/relationships/hyperlink" Target="https://web.hungryhub.com/restaurants/tea-factory-and-more-bangkok" TargetMode="External"/><Relationship Id="rId111" Type="http://schemas.openxmlformats.org/officeDocument/2006/relationships/hyperlink" Target="https://web.hungryhub.com/restaurants/rossini-s-at-sheraton-grande-sukhumvit-a-luxury-collection-hotel-bangkok" TargetMode="External"/><Relationship Id="rId595" Type="http://schemas.openxmlformats.org/officeDocument/2006/relationships/hyperlink" Target="https://web.hungryhub.com/restaurants/jess-century-park-hotel-bangkok" TargetMode="External"/><Relationship Id="rId2037" Type="http://schemas.openxmlformats.org/officeDocument/2006/relationships/hyperlink" Target="https://web.hungryhub.com/restaurants/sriracha-in-love-at-s-sriracha-hotel-residence-chonburi-pattaya" TargetMode="External"/><Relationship Id="rId1136" Type="http://schemas.openxmlformats.org/officeDocument/2006/relationships/hyperlink" Target="https://web.hungryhub.com/restaurants/nuatair-seacon-bangkae-bangkok" TargetMode="External"/><Relationship Id="rId1137" Type="http://schemas.openxmlformats.org/officeDocument/2006/relationships/hyperlink" Target="https://web.hungryhub.com/restaurants/nuatair-kingkeaw-bangna-bangkok" TargetMode="External"/><Relationship Id="rId1138" Type="http://schemas.openxmlformats.org/officeDocument/2006/relationships/hyperlink" Target="https://web.hungryhub.com/restaurants/nuatair-samyan-mitrtown-bangkok" TargetMode="External"/><Relationship Id="rId1139" Type="http://schemas.openxmlformats.org/officeDocument/2006/relationships/hyperlink" Target="https://web.hungryhub.com/restaurants/biscay-at-best-western-plus-carapace-hotel-hua-hin" TargetMode="External"/><Relationship Id="rId547" Type="http://schemas.openxmlformats.org/officeDocument/2006/relationships/hyperlink" Target="https://web.hungryhub.com/restaurants/thumbs-up-karaoke-restaurant-bangkok" TargetMode="External"/><Relationship Id="rId546" Type="http://schemas.openxmlformats.org/officeDocument/2006/relationships/hyperlink" Target="https://web.hungryhub.com/restaurants/klam-isankaya-x-music-bar-bangkok" TargetMode="External"/><Relationship Id="rId545" Type="http://schemas.openxmlformats.org/officeDocument/2006/relationships/hyperlink" Target="https://web.hungryhub.com/restaurants/avalon-cafe-restaurant-phitsanulok" TargetMode="External"/><Relationship Id="rId544" Type="http://schemas.openxmlformats.org/officeDocument/2006/relationships/hyperlink" Target="https://web.hungryhub.com/restaurants/the-local-restaurant-don-mueang-rangsit-bangkok" TargetMode="External"/><Relationship Id="rId549" Type="http://schemas.openxmlformats.org/officeDocument/2006/relationships/hyperlink" Target="https://web.hungryhub.com/restaurants/one-to-taste-homemade-pasta-bangkok" TargetMode="External"/><Relationship Id="rId548" Type="http://schemas.openxmlformats.org/officeDocument/2006/relationships/hyperlink" Target="https://web.hungryhub.com/restaurants/ratcha-pruek-seafood-buffet-bangkok" TargetMode="External"/><Relationship Id="rId1130" Type="http://schemas.openxmlformats.org/officeDocument/2006/relationships/hyperlink" Target="https://web.hungryhub.com/restaurants/modan-japanese-restaurant-bangna-bangkok" TargetMode="External"/><Relationship Id="rId1131" Type="http://schemas.openxmlformats.org/officeDocument/2006/relationships/hyperlink" Target="https://web.hungryhub.com/restaurants/kyushu-yatai-kyutarou-bangkok" TargetMode="External"/><Relationship Id="rId543" Type="http://schemas.openxmlformats.org/officeDocument/2006/relationships/hyperlink" Target="https://web.hungryhub.com/restaurants/oji-omakase-praditmanutham-bangkok" TargetMode="External"/><Relationship Id="rId1132" Type="http://schemas.openxmlformats.org/officeDocument/2006/relationships/hyperlink" Target="https://web.hungryhub.com/restaurants/simply-southern-th-bangkok" TargetMode="External"/><Relationship Id="rId542" Type="http://schemas.openxmlformats.org/officeDocument/2006/relationships/hyperlink" Target="https://web.hungryhub.com/restaurants/the-salil-hotel-riverside-bangkok-staycation" TargetMode="External"/><Relationship Id="rId1133" Type="http://schemas.openxmlformats.org/officeDocument/2006/relationships/hyperlink" Target="https://web.hungryhub.com/restaurants/kawa-izakaya-on-nut-bangkok" TargetMode="External"/><Relationship Id="rId541" Type="http://schemas.openxmlformats.org/officeDocument/2006/relationships/hyperlink" Target="https://web.hungryhub.com/restaurants/dream-bangkok" TargetMode="External"/><Relationship Id="rId1134" Type="http://schemas.openxmlformats.org/officeDocument/2006/relationships/hyperlink" Target="https://web.hungryhub.com/restaurants/sushi-hiro-shabu-buffet-rama-9-bangkok" TargetMode="External"/><Relationship Id="rId540" Type="http://schemas.openxmlformats.org/officeDocument/2006/relationships/hyperlink" Target="https://web.hungryhub.com/restaurants/another-round-bangkok" TargetMode="External"/><Relationship Id="rId1135" Type="http://schemas.openxmlformats.org/officeDocument/2006/relationships/hyperlink" Target="https://web.hungryhub.com/restaurants/nuatair-people-park-onnut-bangkok" TargetMode="External"/><Relationship Id="rId1125" Type="http://schemas.openxmlformats.org/officeDocument/2006/relationships/hyperlink" Target="https://web.hungryhub.com/restaurants/yuupot-shabu-korean-bbq-buffet-yingcharoen-square-bangkok" TargetMode="External"/><Relationship Id="rId1126" Type="http://schemas.openxmlformats.org/officeDocument/2006/relationships/hyperlink" Target="https://web.hungryhub.com/restaurants/pasta-ama-ratchathewi-bangkok" TargetMode="External"/><Relationship Id="rId1127" Type="http://schemas.openxmlformats.org/officeDocument/2006/relationships/hyperlink" Target="https://web.hungryhub.com/restaurants/pasta-ama-sala-daeng-bangkok" TargetMode="External"/><Relationship Id="rId1128" Type="http://schemas.openxmlformats.org/officeDocument/2006/relationships/hyperlink" Target="https://web.hungryhub.com/restaurants/pasta-ama-siam-center-bangkok" TargetMode="External"/><Relationship Id="rId1129" Type="http://schemas.openxmlformats.org/officeDocument/2006/relationships/hyperlink" Target="https://web.hungryhub.com/restaurants/pokiholic-bangna-bangkok" TargetMode="External"/><Relationship Id="rId536" Type="http://schemas.openxmlformats.org/officeDocument/2006/relationships/hyperlink" Target="https://web.hungryhub.com/restaurants/koriko-yakiniku-bangkok" TargetMode="External"/><Relationship Id="rId535" Type="http://schemas.openxmlformats.org/officeDocument/2006/relationships/hyperlink" Target="https://web.hungryhub.com/restaurants/sichon-tesoro-staycation-nakhon-si-thammarat" TargetMode="External"/><Relationship Id="rId534" Type="http://schemas.openxmlformats.org/officeDocument/2006/relationships/hyperlink" Target="https://web.hungryhub.com/restaurants/nuatair-central-rama-2-bangkok" TargetMode="External"/><Relationship Id="rId533" Type="http://schemas.openxmlformats.org/officeDocument/2006/relationships/hyperlink" Target="https://web.hungryhub.com/restaurants/you-i-premium-suki-buffet-central-phuket-phuket" TargetMode="External"/><Relationship Id="rId539" Type="http://schemas.openxmlformats.org/officeDocument/2006/relationships/hyperlink" Target="https://web.hungryhub.com/restaurants/hagi-centara-grand-at-central-plaza-ladprao-bangkok" TargetMode="External"/><Relationship Id="rId538" Type="http://schemas.openxmlformats.org/officeDocument/2006/relationships/hyperlink" Target="https://web.hungryhub.com/restaurants/citi-bistro-pathumwan-princess-hotel-bangkok" TargetMode="External"/><Relationship Id="rId537" Type="http://schemas.openxmlformats.org/officeDocument/2006/relationships/hyperlink" Target="https://web.hungryhub.com/restaurants/hanbab-korean-restaurant-bangkok" TargetMode="External"/><Relationship Id="rId1120" Type="http://schemas.openxmlformats.org/officeDocument/2006/relationships/hyperlink" Target="https://web.hungryhub.com/restaurants/dok-toh-dim-sum-chan-road-bangkok" TargetMode="External"/><Relationship Id="rId532" Type="http://schemas.openxmlformats.org/officeDocument/2006/relationships/hyperlink" Target="https://web.hungryhub.com/restaurants/you-i-premium-suki-buffet-ics-bangkok" TargetMode="External"/><Relationship Id="rId1121" Type="http://schemas.openxmlformats.org/officeDocument/2006/relationships/hyperlink" Target="https://web.hungryhub.com/restaurants/dok-toh-dim-sum-chokchai-4-bangkok" TargetMode="External"/><Relationship Id="rId531" Type="http://schemas.openxmlformats.org/officeDocument/2006/relationships/hyperlink" Target="https://web.hungryhub.com/restaurants/nhomjeen-cafe-bangkok" TargetMode="External"/><Relationship Id="rId1122" Type="http://schemas.openxmlformats.org/officeDocument/2006/relationships/hyperlink" Target="https://web.hungryhub.com/restaurants/dok-toh-dim-sum-yaowarat-bangkok" TargetMode="External"/><Relationship Id="rId530" Type="http://schemas.openxmlformats.org/officeDocument/2006/relationships/hyperlink" Target="https://web.hungryhub.com/restaurants/sindosegi-siam-square-bangkok" TargetMode="External"/><Relationship Id="rId1123" Type="http://schemas.openxmlformats.org/officeDocument/2006/relationships/hyperlink" Target="https://web.hungryhub.com/restaurants/esanlongbok-bangkok" TargetMode="External"/><Relationship Id="rId1124" Type="http://schemas.openxmlformats.org/officeDocument/2006/relationships/hyperlink" Target="https://web.hungryhub.com/restaurants/je-khai-seafood-bangkok" TargetMode="External"/><Relationship Id="rId1158" Type="http://schemas.openxmlformats.org/officeDocument/2006/relationships/hyperlink" Target="https://web.hungryhub.com/restaurants/kaito-sushi-bangkok" TargetMode="External"/><Relationship Id="rId2005" Type="http://schemas.openxmlformats.org/officeDocument/2006/relationships/hyperlink" Target="https://web.hungryhub.com/restaurants/firangi-superstar-singapore" TargetMode="External"/><Relationship Id="rId1159" Type="http://schemas.openxmlformats.org/officeDocument/2006/relationships/hyperlink" Target="https://web.hungryhub.com/restaurants/you-i-restaurant-and-bar-at-we-hotel-riverfront-bangkok" TargetMode="External"/><Relationship Id="rId2006" Type="http://schemas.openxmlformats.org/officeDocument/2006/relationships/hyperlink" Target="https://web.hungryhub.com/restaurants/tajine-moroccan-tapas-cocktail-bar-singapore" TargetMode="External"/><Relationship Id="rId2007" Type="http://schemas.openxmlformats.org/officeDocument/2006/relationships/hyperlink" Target="https://web.hungryhub.com/restaurants/ouleng-cafe-bangkok" TargetMode="External"/><Relationship Id="rId2008" Type="http://schemas.openxmlformats.org/officeDocument/2006/relationships/hyperlink" Target="https://web.hungryhub.com/restaurants/l-entrecote-the-steak-fries-bistro-duxton-hill-singapore" TargetMode="External"/><Relationship Id="rId2009" Type="http://schemas.openxmlformats.org/officeDocument/2006/relationships/hyperlink" Target="https://web.hungryhub.com/restaurants/kinlum-kamwhan-bangkok" TargetMode="External"/><Relationship Id="rId569" Type="http://schemas.openxmlformats.org/officeDocument/2006/relationships/hyperlink" Target="https://web.hungryhub.com/restaurants/mezzanine-cafe-s15-sukhumvit-hotel-bangkok" TargetMode="External"/><Relationship Id="rId568" Type="http://schemas.openxmlformats.org/officeDocument/2006/relationships/hyperlink" Target="https://web.hungryhub.com/restaurants/view-grill-rooftop-bar-b-q-bangkok" TargetMode="External"/><Relationship Id="rId567" Type="http://schemas.openxmlformats.org/officeDocument/2006/relationships/hyperlink" Target="https://web.hungryhub.com/restaurants/earw-thai-suki-boran-terminal-21-nakhon-ratchasima-khao-yai" TargetMode="External"/><Relationship Id="rId566" Type="http://schemas.openxmlformats.org/officeDocument/2006/relationships/hyperlink" Target="https://web.hungryhub.com/restaurants/earw-thai-suki-boran-kaset-bangkok" TargetMode="External"/><Relationship Id="rId561" Type="http://schemas.openxmlformats.org/officeDocument/2006/relationships/hyperlink" Target="https://web.hungryhub.com/restaurants/river-kwai-village-hotel-staycation-kanchanaburi" TargetMode="External"/><Relationship Id="rId1150" Type="http://schemas.openxmlformats.org/officeDocument/2006/relationships/hyperlink" Target="https://web.hungryhub.com/restaurants/the-pinnacle-haus-bangkok" TargetMode="External"/><Relationship Id="rId560" Type="http://schemas.openxmlformats.org/officeDocument/2006/relationships/hyperlink" Target="https://web.hungryhub.com/restaurants/chalermthai-nonthaburi-bangkok" TargetMode="External"/><Relationship Id="rId1151" Type="http://schemas.openxmlformats.org/officeDocument/2006/relationships/hyperlink" Target="https://web.hungryhub.com/restaurants/luz-bangkok-tapas-bar" TargetMode="External"/><Relationship Id="rId1152" Type="http://schemas.openxmlformats.org/officeDocument/2006/relationships/hyperlink" Target="https://web.hungryhub.com/restaurants/kungtakrasedthee-bang-khae-bangkok" TargetMode="External"/><Relationship Id="rId1153" Type="http://schemas.openxmlformats.org/officeDocument/2006/relationships/hyperlink" Target="https://web.hungryhub.com/restaurants/prakai-fire-suki-craft-bangkok" TargetMode="External"/><Relationship Id="rId2000" Type="http://schemas.openxmlformats.org/officeDocument/2006/relationships/hyperlink" Target="https://web.hungryhub.com/restaurants/ruedooron-by-liyang-town-in-town-bangkok" TargetMode="External"/><Relationship Id="rId565" Type="http://schemas.openxmlformats.org/officeDocument/2006/relationships/hyperlink" Target="https://web.hungryhub.com/restaurants/tony-s-sukhumvit-11-bangkok" TargetMode="External"/><Relationship Id="rId1154" Type="http://schemas.openxmlformats.org/officeDocument/2006/relationships/hyperlink" Target="https://web.hungryhub.com/restaurants/long-lai-bangkok" TargetMode="External"/><Relationship Id="rId2001" Type="http://schemas.openxmlformats.org/officeDocument/2006/relationships/hyperlink" Target="https://web.hungryhub.com/restaurants/camille-singapore" TargetMode="External"/><Relationship Id="rId564" Type="http://schemas.openxmlformats.org/officeDocument/2006/relationships/hyperlink" Target="https://web.hungryhub.com/restaurants/area-five-cafe-and-eatery-bangkok" TargetMode="External"/><Relationship Id="rId1155" Type="http://schemas.openxmlformats.org/officeDocument/2006/relationships/hyperlink" Target="https://web.hungryhub.com/restaurants/earthy-society-bangkok" TargetMode="External"/><Relationship Id="rId2002" Type="http://schemas.openxmlformats.org/officeDocument/2006/relationships/hyperlink" Target="https://web.hungryhub.com/restaurants/ruedooron-by-liyang-ratchaphruek-nonthaburi" TargetMode="External"/><Relationship Id="rId563" Type="http://schemas.openxmlformats.org/officeDocument/2006/relationships/hyperlink" Target="https://web.hungryhub.com/restaurants/booster-s-bar-bangkok" TargetMode="External"/><Relationship Id="rId1156" Type="http://schemas.openxmlformats.org/officeDocument/2006/relationships/hyperlink" Target="https://web.hungryhub.com/restaurants/mia-bangkok" TargetMode="External"/><Relationship Id="rId2003" Type="http://schemas.openxmlformats.org/officeDocument/2006/relationships/hyperlink" Target="https://web.hungryhub.com/restaurants/ruedooron-by-liyang-lat-krabang-bangkok" TargetMode="External"/><Relationship Id="rId562" Type="http://schemas.openxmlformats.org/officeDocument/2006/relationships/hyperlink" Target="https://web.hungryhub.com/restaurants/joushitsu-sushi-bangkok" TargetMode="External"/><Relationship Id="rId1157" Type="http://schemas.openxmlformats.org/officeDocument/2006/relationships/hyperlink" Target="https://web.hungryhub.com/restaurants/mix-beef-club-restaurant-bkk-bangkok" TargetMode="External"/><Relationship Id="rId2004" Type="http://schemas.openxmlformats.org/officeDocument/2006/relationships/hyperlink" Target="https://web.hungryhub.com/restaurants/ruedooron-by-liyang-bang-khae-bangkok" TargetMode="External"/><Relationship Id="rId1147" Type="http://schemas.openxmlformats.org/officeDocument/2006/relationships/hyperlink" Target="https://web.hungryhub.com/restaurants/zio-aldo-pizza-and-spaghetteria-bangkok" TargetMode="External"/><Relationship Id="rId1148" Type="http://schemas.openxmlformats.org/officeDocument/2006/relationships/hyperlink" Target="https://web.hungryhub.com/restaurants/dimm-bangkok" TargetMode="External"/><Relationship Id="rId1149" Type="http://schemas.openxmlformats.org/officeDocument/2006/relationships/hyperlink" Target="https://web.hungryhub.com/restaurants/wagatomo-izakaya-bangkok" TargetMode="External"/><Relationship Id="rId558" Type="http://schemas.openxmlformats.org/officeDocument/2006/relationships/hyperlink" Target="https://web.hungryhub.com/restaurants/estrela-rooftop-bar-restaurant-phuket" TargetMode="External"/><Relationship Id="rId557" Type="http://schemas.openxmlformats.org/officeDocument/2006/relationships/hyperlink" Target="https://web.hungryhub.com/restaurants/omoide-yakiniku-bangkok" TargetMode="External"/><Relationship Id="rId556" Type="http://schemas.openxmlformats.org/officeDocument/2006/relationships/hyperlink" Target="https://web.hungryhub.com/restaurants/malao-malao-at-the-chiang-mai-riverside-hotel-chiang-mai" TargetMode="External"/><Relationship Id="rId555" Type="http://schemas.openxmlformats.org/officeDocument/2006/relationships/hyperlink" Target="https://web.hungryhub.com/restaurants/bittersweet-movenpick-bdms-wellness-resort-bangkok" TargetMode="External"/><Relationship Id="rId559" Type="http://schemas.openxmlformats.org/officeDocument/2006/relationships/hyperlink" Target="https://web.hungryhub.com/restaurants/kisake-omakase-songkhla" TargetMode="External"/><Relationship Id="rId550" Type="http://schemas.openxmlformats.org/officeDocument/2006/relationships/hyperlink" Target="https://web.hungryhub.com/restaurants/hainanese-chicken-rice-c-p-tower-silom-bangkok" TargetMode="External"/><Relationship Id="rId1140" Type="http://schemas.openxmlformats.org/officeDocument/2006/relationships/hyperlink" Target="https://web.hungryhub.com/restaurants/praya-dining-at-praya-palazzo-bangkok" TargetMode="External"/><Relationship Id="rId1141" Type="http://schemas.openxmlformats.org/officeDocument/2006/relationships/hyperlink" Target="https://web.hungryhub.com/restaurants/wok-wayy-bangkok" TargetMode="External"/><Relationship Id="rId1142" Type="http://schemas.openxmlformats.org/officeDocument/2006/relationships/hyperlink" Target="https://web.hungryhub.com/restaurants/canale-house-bangkok" TargetMode="External"/><Relationship Id="rId554" Type="http://schemas.openxmlformats.org/officeDocument/2006/relationships/hyperlink" Target="https://web.hungryhub.com/restaurants/shiguma-japanese-restaurant-bangna-bangkok" TargetMode="External"/><Relationship Id="rId1143" Type="http://schemas.openxmlformats.org/officeDocument/2006/relationships/hyperlink" Target="https://web.hungryhub.com/restaurants/mono-sei-omakase-bangkok" TargetMode="External"/><Relationship Id="rId553" Type="http://schemas.openxmlformats.org/officeDocument/2006/relationships/hyperlink" Target="https://web.hungryhub.com/restaurants/orbit-restaurant-grande-centre-point-space-pattaya" TargetMode="External"/><Relationship Id="rId1144" Type="http://schemas.openxmlformats.org/officeDocument/2006/relationships/hyperlink" Target="https://web.hungryhub.com/restaurants/gentle-butcher-by-bangkok-butcher" TargetMode="External"/><Relationship Id="rId552" Type="http://schemas.openxmlformats.org/officeDocument/2006/relationships/hyperlink" Target="https://web.hungryhub.com/restaurants/arno-s-naradhiwas-rajanagarindra-soi-20-bangkok" TargetMode="External"/><Relationship Id="rId1145" Type="http://schemas.openxmlformats.org/officeDocument/2006/relationships/hyperlink" Target="https://web.hungryhub.com/restaurants/tapori-bangkok" TargetMode="External"/><Relationship Id="rId551" Type="http://schemas.openxmlformats.org/officeDocument/2006/relationships/hyperlink" Target="https://web.hungryhub.com/restaurants/m-wine-lounge-mercure-bangkok-makkasan" TargetMode="External"/><Relationship Id="rId1146" Type="http://schemas.openxmlformats.org/officeDocument/2006/relationships/hyperlink" Target="https://web.hungryhub.com/restaurants/xing-xing-shabu-grill-bangkok" TargetMode="External"/><Relationship Id="rId2090" Type="http://schemas.openxmlformats.org/officeDocument/2006/relationships/hyperlink" Target="https://web.hungryhub.com/restaurants/the-courtyard-at-the-fullerton-hotel-singapore" TargetMode="External"/><Relationship Id="rId2091" Type="http://schemas.openxmlformats.org/officeDocument/2006/relationships/hyperlink" Target="https://web.hungryhub.com/restaurants/town-restaurant-at-the-fullerton-hotel-singapore" TargetMode="External"/><Relationship Id="rId2092" Type="http://schemas.openxmlformats.org/officeDocument/2006/relationships/hyperlink" Target="https://web.hungryhub.com/restaurants/taste-of-seafood-singapore" TargetMode="External"/><Relationship Id="rId2093" Type="http://schemas.openxmlformats.org/officeDocument/2006/relationships/hyperlink" Target="https://web.hungryhub.com/restaurants/riverfront-seafood-singapore" TargetMode="External"/><Relationship Id="rId2094" Type="http://schemas.openxmlformats.org/officeDocument/2006/relationships/hyperlink" Target="https://web.hungryhub.com/restaurants/karawa-omakase-bangkok" TargetMode="External"/><Relationship Id="rId2095" Type="http://schemas.openxmlformats.org/officeDocument/2006/relationships/hyperlink" Target="https://web.hungryhub.com/restaurants/the-tea-house-fn-outlet-hua-hin" TargetMode="External"/><Relationship Id="rId2096" Type="http://schemas.openxmlformats.org/officeDocument/2006/relationships/hyperlink" Target="https://web.hungryhub.com/restaurants/fu-lin-bar-kitchen-telok-ayer-singapore" TargetMode="External"/><Relationship Id="rId2097" Type="http://schemas.openxmlformats.org/officeDocument/2006/relationships/hyperlink" Target="https://web.hungryhub.com/restaurants/jacob-barn-bangkok" TargetMode="External"/><Relationship Id="rId2098" Type="http://schemas.openxmlformats.org/officeDocument/2006/relationships/hyperlink" Target="https://web.hungryhub.com/restaurants/moana-cafe-bangkok" TargetMode="External"/><Relationship Id="rId2099" Type="http://schemas.openxmlformats.org/officeDocument/2006/relationships/hyperlink" Target="https://web.hungryhub.com/restaurants/fu-lin-bar-kitchen-clarke-quay-singapore" TargetMode="External"/><Relationship Id="rId2060" Type="http://schemas.openxmlformats.org/officeDocument/2006/relationships/hyperlink" Target="https://web.hungryhub.com/restaurants/jao-by-krua-jiang-mai-bangkok" TargetMode="External"/><Relationship Id="rId2061" Type="http://schemas.openxmlformats.org/officeDocument/2006/relationships/hyperlink" Target="https://web.hungryhub.com/restaurants/the-coffee-club-central-festival-samui-surat-thani" TargetMode="External"/><Relationship Id="rId2062" Type="http://schemas.openxmlformats.org/officeDocument/2006/relationships/hyperlink" Target="https://web.hungryhub.com/restaurants/kruajiangmai-thonglor-bangkok" TargetMode="External"/><Relationship Id="rId2063" Type="http://schemas.openxmlformats.org/officeDocument/2006/relationships/hyperlink" Target="https://web.hungryhub.com/restaurants/the-coffee-club-the-coast-phuket" TargetMode="External"/><Relationship Id="rId2064" Type="http://schemas.openxmlformats.org/officeDocument/2006/relationships/hyperlink" Target="https://web.hungryhub.com/restaurants/the-coffee-club-avani-sukhumvit-bangkok" TargetMode="External"/><Relationship Id="rId2065" Type="http://schemas.openxmlformats.org/officeDocument/2006/relationships/hyperlink" Target="https://web.hungryhub.com/restaurants/the-coffee-club-kokotel-hotel-krabi" TargetMode="External"/><Relationship Id="rId2066" Type="http://schemas.openxmlformats.org/officeDocument/2006/relationships/hyperlink" Target="https://web.hungryhub.com/restaurants/rama-at-furama-silom-hotel-bangkok" TargetMode="External"/><Relationship Id="rId2067" Type="http://schemas.openxmlformats.org/officeDocument/2006/relationships/hyperlink" Target="https://web.hungryhub.com/restaurants/the-coffee-club-central-pattaya" TargetMode="External"/><Relationship Id="rId2068" Type="http://schemas.openxmlformats.org/officeDocument/2006/relationships/hyperlink" Target="https://web.hungryhub.com/restaurants/the-coffee-club-staybridge-thonglor-bangkok" TargetMode="External"/><Relationship Id="rId2069" Type="http://schemas.openxmlformats.org/officeDocument/2006/relationships/hyperlink" Target="https://web.hungryhub.com/restaurants/298-nikuya-yakiniku-bangkok" TargetMode="External"/><Relationship Id="rId2050" Type="http://schemas.openxmlformats.org/officeDocument/2006/relationships/hyperlink" Target="https://web.hungryhub.com/restaurants/copper-chimney-singapore" TargetMode="External"/><Relationship Id="rId2051" Type="http://schemas.openxmlformats.org/officeDocument/2006/relationships/hyperlink" Target="https://web.hungryhub.com/restaurants/yankii-robatayaki-bar-bangkok" TargetMode="External"/><Relationship Id="rId495" Type="http://schemas.openxmlformats.org/officeDocument/2006/relationships/hyperlink" Target="https://web.hungryhub.com/restaurants/perfecto-at-loft-bangkok-hotel" TargetMode="External"/><Relationship Id="rId2052" Type="http://schemas.openxmlformats.org/officeDocument/2006/relationships/hyperlink" Target="https://web.hungryhub.com/restaurants/224-winesphere-bangkok" TargetMode="External"/><Relationship Id="rId494" Type="http://schemas.openxmlformats.org/officeDocument/2006/relationships/hyperlink" Target="https://web.hungryhub.com/restaurants/zodiac-bar-at-oakwood-suites-tiwanon-bangkok" TargetMode="External"/><Relationship Id="rId2053" Type="http://schemas.openxmlformats.org/officeDocument/2006/relationships/hyperlink" Target="https://web.hungryhub.com/restaurants/haldi-mexicana-singapore" TargetMode="External"/><Relationship Id="rId493" Type="http://schemas.openxmlformats.org/officeDocument/2006/relationships/hyperlink" Target="https://web.hungryhub.com/restaurants/kensington-english-garden-resort-staycation-khao-yai" TargetMode="External"/><Relationship Id="rId2054" Type="http://schemas.openxmlformats.org/officeDocument/2006/relationships/hyperlink" Target="https://web.hungryhub.com/restaurants/marina-seafood-house-singapore" TargetMode="External"/><Relationship Id="rId492" Type="http://schemas.openxmlformats.org/officeDocument/2006/relationships/hyperlink" Target="https://web.hungryhub.com/restaurants/alpina-wine-bistro-bangkok" TargetMode="External"/><Relationship Id="rId2055" Type="http://schemas.openxmlformats.org/officeDocument/2006/relationships/hyperlink" Target="https://web.hungryhub.com/restaurants/lom-choi-anong-chonburi-pattaya" TargetMode="External"/><Relationship Id="rId499" Type="http://schemas.openxmlformats.org/officeDocument/2006/relationships/hyperlink" Target="https://web.hungryhub.com/restaurants/china-table-radisson-blu-plaza-bangkok" TargetMode="External"/><Relationship Id="rId2056" Type="http://schemas.openxmlformats.org/officeDocument/2006/relationships/hyperlink" Target="https://web.hungryhub.com/restaurants/shosha-singapore" TargetMode="External"/><Relationship Id="rId498" Type="http://schemas.openxmlformats.org/officeDocument/2006/relationships/hyperlink" Target="https://web.hungryhub.com/restaurants/nava-restaurant-at-the-salil-hotel-riverside-bangkok" TargetMode="External"/><Relationship Id="rId2057" Type="http://schemas.openxmlformats.org/officeDocument/2006/relationships/hyperlink" Target="https://web.hungryhub.com/restaurants/bangfa-shabu-buffet-bangkok" TargetMode="External"/><Relationship Id="rId497" Type="http://schemas.openxmlformats.org/officeDocument/2006/relationships/hyperlink" Target="https://web.hungryhub.com/restaurants/s-cafe-at-s31-sukhumvit-hotel-bangkok" TargetMode="External"/><Relationship Id="rId2058" Type="http://schemas.openxmlformats.org/officeDocument/2006/relationships/hyperlink" Target="https://web.hungryhub.com/restaurants/gallery-kitchen-at-hyatt-place-sukhumvit-24-bangkok" TargetMode="External"/><Relationship Id="rId496" Type="http://schemas.openxmlformats.org/officeDocument/2006/relationships/hyperlink" Target="https://web.hungryhub.com/restaurants/boon-tong-kee-terminal-21-rama-3-bangkok" TargetMode="External"/><Relationship Id="rId2059" Type="http://schemas.openxmlformats.org/officeDocument/2006/relationships/hyperlink" Target="https://web.hungryhub.com/restaurants/the-blue-tiffin-at-village-hotel-changi-singapore" TargetMode="External"/><Relationship Id="rId2080" Type="http://schemas.openxmlformats.org/officeDocument/2006/relationships/hyperlink" Target="https://web.hungryhub.com/restaurants/aufu-bar-bangkok" TargetMode="External"/><Relationship Id="rId2081" Type="http://schemas.openxmlformats.org/officeDocument/2006/relationships/hyperlink" Target="https://web.hungryhub.com/restaurants/starlight-rooftop-bar-bangkok" TargetMode="External"/><Relationship Id="rId2082" Type="http://schemas.openxmlformats.org/officeDocument/2006/relationships/hyperlink" Target="https://web.hungryhub.com/restaurants/vegas-cafe-gallery-bangkok" TargetMode="External"/><Relationship Id="rId2083" Type="http://schemas.openxmlformats.org/officeDocument/2006/relationships/hyperlink" Target="https://web.hungryhub.com/restaurants/bangkok-wonderland" TargetMode="External"/><Relationship Id="rId2084" Type="http://schemas.openxmlformats.org/officeDocument/2006/relationships/hyperlink" Target="https://web.hungryhub.com/restaurants/the-bottleman-wine-bar-bangkok" TargetMode="External"/><Relationship Id="rId2085" Type="http://schemas.openxmlformats.org/officeDocument/2006/relationships/hyperlink" Target="https://web.hungryhub.com/restaurants/chorn-charm-bangkok" TargetMode="External"/><Relationship Id="rId2086" Type="http://schemas.openxmlformats.org/officeDocument/2006/relationships/hyperlink" Target="https://web.hungryhub.com/restaurants/the-landing-point-at-the-fullerton-bay-hotel-singapore" TargetMode="External"/><Relationship Id="rId2087" Type="http://schemas.openxmlformats.org/officeDocument/2006/relationships/hyperlink" Target="https://web.hungryhub.com/restaurants/la-brasserie-at-the-fullerton-bay-hotel-singapore" TargetMode="External"/><Relationship Id="rId2088" Type="http://schemas.openxmlformats.org/officeDocument/2006/relationships/hyperlink" Target="https://web.hungryhub.com/restaurants/meng-pu-dong-pracha-chuen-nonthaburi" TargetMode="External"/><Relationship Id="rId2089" Type="http://schemas.openxmlformats.org/officeDocument/2006/relationships/hyperlink" Target="https://web.hungryhub.com/restaurants/jade-at-the-fullerton-hotel-singapore" TargetMode="External"/><Relationship Id="rId2070" Type="http://schemas.openxmlformats.org/officeDocument/2006/relationships/hyperlink" Target="https://web.hungryhub.com/restaurants/aunidin-bangkok" TargetMode="External"/><Relationship Id="rId2071" Type="http://schemas.openxmlformats.org/officeDocument/2006/relationships/hyperlink" Target="https://web.hungryhub.com/restaurants/jaspe-at-wyndham-singapore-hotel" TargetMode="External"/><Relationship Id="rId2072" Type="http://schemas.openxmlformats.org/officeDocument/2006/relationships/hyperlink" Target="https://web.hungryhub.com/restaurants/madam-tam-sa-taek-bangkok" TargetMode="External"/><Relationship Id="rId2073" Type="http://schemas.openxmlformats.org/officeDocument/2006/relationships/hyperlink" Target="https://web.hungryhub.com/restaurants/o-pazzo-bangkok" TargetMode="External"/><Relationship Id="rId2074" Type="http://schemas.openxmlformats.org/officeDocument/2006/relationships/hyperlink" Target="https://web.hungryhub.com/restaurants/ninja-izakaya-bangkok" TargetMode="External"/><Relationship Id="rId2075" Type="http://schemas.openxmlformats.org/officeDocument/2006/relationships/hyperlink" Target="https://web.hungryhub.com/restaurants/sailom-restaurant-hua-hin-bangkok" TargetMode="External"/><Relationship Id="rId2076" Type="http://schemas.openxmlformats.org/officeDocument/2006/relationships/hyperlink" Target="https://web.hungryhub.com/restaurants/che-rie-cafe-bangkok" TargetMode="External"/><Relationship Id="rId2077" Type="http://schemas.openxmlformats.org/officeDocument/2006/relationships/hyperlink" Target="https://web.hungryhub.com/restaurants/crab-wang-imperial-dining-at-hotel-boss-singapore" TargetMode="External"/><Relationship Id="rId2078" Type="http://schemas.openxmlformats.org/officeDocument/2006/relationships/hyperlink" Target="https://web.hungryhub.com/restaurants/lira-resto-bar-singapore" TargetMode="External"/><Relationship Id="rId2079" Type="http://schemas.openxmlformats.org/officeDocument/2006/relationships/hyperlink" Target="https://web.hungryhub.com/restaurants/little-stove-bangkok" TargetMode="External"/><Relationship Id="rId1610" Type="http://schemas.openxmlformats.org/officeDocument/2006/relationships/hyperlink" Target="https://web.hungryhub.com/restaurants/niyomkom-bangkok" TargetMode="External"/><Relationship Id="rId1611" Type="http://schemas.openxmlformats.org/officeDocument/2006/relationships/hyperlink" Target="https://web.hungryhub.com/restaurants/penthouse-bar-grill-cocktail-bar-at-park-hyatt-bangkok-level-35" TargetMode="External"/><Relationship Id="rId1612" Type="http://schemas.openxmlformats.org/officeDocument/2006/relationships/hyperlink" Target="https://web.hungryhub.com/restaurants/the-square-at-novotel-bangkok-siam-square" TargetMode="External"/><Relationship Id="rId1613" Type="http://schemas.openxmlformats.org/officeDocument/2006/relationships/hyperlink" Target="https://web.hungryhub.com/restaurants/penthouse-bar-grill-rooftop-at-park-hyatt-bangkok-level-36" TargetMode="External"/><Relationship Id="rId1614" Type="http://schemas.openxmlformats.org/officeDocument/2006/relationships/hyperlink" Target="https://web.hungryhub.com/restaurants/basil-at-sheraton-grande-sukhumvit-a-luxury-collection-hotel-bangkok" TargetMode="External"/><Relationship Id="rId1615" Type="http://schemas.openxmlformats.org/officeDocument/2006/relationships/hyperlink" Target="https://web.hungryhub.com/restaurants/hachi-hachi-omakase-bangkok" TargetMode="External"/><Relationship Id="rId1616" Type="http://schemas.openxmlformats.org/officeDocument/2006/relationships/hyperlink" Target="https://web.hungryhub.com/restaurants/grok-1970-bangkok" TargetMode="External"/><Relationship Id="rId907" Type="http://schemas.openxmlformats.org/officeDocument/2006/relationships/hyperlink" Target="https://web.hungryhub.com/restaurants/taliew-lotus-s-rangsit-bangkok" TargetMode="External"/><Relationship Id="rId1617" Type="http://schemas.openxmlformats.org/officeDocument/2006/relationships/hyperlink" Target="https://web.hungryhub.com/restaurants/bantongaek-bangkok" TargetMode="External"/><Relationship Id="rId906" Type="http://schemas.openxmlformats.org/officeDocument/2006/relationships/hyperlink" Target="https://web.hungryhub.com/restaurants/taliew-lotus-s-sukhaphiban-3-bangkok" TargetMode="External"/><Relationship Id="rId1618" Type="http://schemas.openxmlformats.org/officeDocument/2006/relationships/hyperlink" Target="https://web.hungryhub.com/restaurants/kaen-khon-kaen" TargetMode="External"/><Relationship Id="rId905" Type="http://schemas.openxmlformats.org/officeDocument/2006/relationships/hyperlink" Target="https://web.hungryhub.com/restaurants/taliew-lotus-s-bang-kruai-sai-noi-bangkok" TargetMode="External"/><Relationship Id="rId1619" Type="http://schemas.openxmlformats.org/officeDocument/2006/relationships/hyperlink" Target="https://web.hungryhub.com/restaurants/haps-brunch-more-bangkok" TargetMode="External"/><Relationship Id="rId904" Type="http://schemas.openxmlformats.org/officeDocument/2006/relationships/hyperlink" Target="https://web.hungryhub.com/restaurants/taliew-big-c-kanlapaphruek-bangkok" TargetMode="External"/><Relationship Id="rId909" Type="http://schemas.openxmlformats.org/officeDocument/2006/relationships/hyperlink" Target="https://web.hungryhub.com/restaurants/taliew-mbk-center-bangkok" TargetMode="External"/><Relationship Id="rId908" Type="http://schemas.openxmlformats.org/officeDocument/2006/relationships/hyperlink" Target="https://web.hungryhub.com/restaurants/taliew-lotus-s-rama-4-bangkok" TargetMode="External"/><Relationship Id="rId903" Type="http://schemas.openxmlformats.org/officeDocument/2006/relationships/hyperlink" Target="https://web.hungryhub.com/restaurants/pimkaew-bangkok" TargetMode="External"/><Relationship Id="rId902" Type="http://schemas.openxmlformats.org/officeDocument/2006/relationships/hyperlink" Target="https://web.hungryhub.com/restaurants/fork-cork-bangkok" TargetMode="External"/><Relationship Id="rId901" Type="http://schemas.openxmlformats.org/officeDocument/2006/relationships/hyperlink" Target="https://web.hungryhub.com/restaurants/threesixty-jazz-lounge-at-millennium-hilton-bangkok" TargetMode="External"/><Relationship Id="rId900" Type="http://schemas.openxmlformats.org/officeDocument/2006/relationships/hyperlink" Target="https://web.hungryhub.com/restaurants/ale-house-riverside-bar-at-millennium-hilton-bangkok" TargetMode="External"/><Relationship Id="rId1600" Type="http://schemas.openxmlformats.org/officeDocument/2006/relationships/hyperlink" Target="https://web.hungryhub.com/restaurants/hey-mookrata-charoen-nakhon-bangkok" TargetMode="External"/><Relationship Id="rId1601" Type="http://schemas.openxmlformats.org/officeDocument/2006/relationships/hyperlink" Target="https://web.hungryhub.com/restaurants/crossroads-buffet-at-singapore-marriott-tang-plaza-hotel" TargetMode="External"/><Relationship Id="rId1602" Type="http://schemas.openxmlformats.org/officeDocument/2006/relationships/hyperlink" Target="https://web.hungryhub.com/restaurants/the-camellia-koh-kret-bangkok" TargetMode="External"/><Relationship Id="rId1603" Type="http://schemas.openxmlformats.org/officeDocument/2006/relationships/hyperlink" Target="https://web.hungryhub.com/restaurants/crossroads-cafe-at-singapore-marriott-tang-plaza-hotel" TargetMode="External"/><Relationship Id="rId1604" Type="http://schemas.openxmlformats.org/officeDocument/2006/relationships/hyperlink" Target="https://web.hungryhub.com/restaurants/centara-korat-staycation-nakhon-ratchasima" TargetMode="External"/><Relationship Id="rId1605" Type="http://schemas.openxmlformats.org/officeDocument/2006/relationships/hyperlink" Target="https://web.hungryhub.com/restaurants/the-empress-at-royal-princess-larn-luang-hotel-bangkok" TargetMode="External"/><Relationship Id="rId1606" Type="http://schemas.openxmlformats.org/officeDocument/2006/relationships/hyperlink" Target="https://web.hungryhub.com/restaurants/mikado-at-royal-princess-larn-luang-hotel-bangkok" TargetMode="External"/><Relationship Id="rId1607" Type="http://schemas.openxmlformats.org/officeDocument/2006/relationships/hyperlink" Target="https://web.hungryhub.com/restaurants/kindee-cafe-bangkok" TargetMode="External"/><Relationship Id="rId1608" Type="http://schemas.openxmlformats.org/officeDocument/2006/relationships/hyperlink" Target="https://web.hungryhub.com/restaurants/24-twenty-four-food-beverage-bangkok" TargetMode="External"/><Relationship Id="rId1609" Type="http://schemas.openxmlformats.org/officeDocument/2006/relationships/hyperlink" Target="https://web.hungryhub.com/restaurants/penthouse-bar-grill-at-park-hyatt-bangkok-level-34" TargetMode="External"/><Relationship Id="rId1631" Type="http://schemas.openxmlformats.org/officeDocument/2006/relationships/hyperlink" Target="https://web.hungryhub.com/restaurants/tongnorth-express-naknivas-bangkok" TargetMode="External"/><Relationship Id="rId1632" Type="http://schemas.openxmlformats.org/officeDocument/2006/relationships/hyperlink" Target="https://web.hungryhub.com/restaurants/skosh-cafe-coffee-matcha-onigiri-and-sandos-singapore" TargetMode="External"/><Relationship Id="rId1633" Type="http://schemas.openxmlformats.org/officeDocument/2006/relationships/hyperlink" Target="https://web.hungryhub.com/restaurants/hmmmm-grilled-pork-bts-bearing-bangkok" TargetMode="External"/><Relationship Id="rId1634" Type="http://schemas.openxmlformats.org/officeDocument/2006/relationships/hyperlink" Target="https://web.hungryhub.com/restaurants/basilico-at-conrad-singapore-orchard" TargetMode="External"/><Relationship Id="rId1635" Type="http://schemas.openxmlformats.org/officeDocument/2006/relationships/hyperlink" Target="https://web.hungryhub.com/restaurants/dolcetto-at-conrad-singapore-orchard" TargetMode="External"/><Relationship Id="rId1636" Type="http://schemas.openxmlformats.org/officeDocument/2006/relationships/hyperlink" Target="https://web.hungryhub.com/restaurants/tongnorth-express-sai-mai-bangkok" TargetMode="External"/><Relationship Id="rId1637" Type="http://schemas.openxmlformats.org/officeDocument/2006/relationships/hyperlink" Target="https://web.hungryhub.com/restaurants/ruen-sakhon-cafe-restaurant-samut-sakhon" TargetMode="External"/><Relationship Id="rId1638" Type="http://schemas.openxmlformats.org/officeDocument/2006/relationships/hyperlink" Target="https://web.hungryhub.com/restaurants/soleh-esan-fusion-bangkok" TargetMode="External"/><Relationship Id="rId929" Type="http://schemas.openxmlformats.org/officeDocument/2006/relationships/hyperlink" Target="https://web.hungryhub.com/restaurants/dusit-gourmet-at-baan-dusit-thani-bangkok" TargetMode="External"/><Relationship Id="rId1639" Type="http://schemas.openxmlformats.org/officeDocument/2006/relationships/hyperlink" Target="https://web.hungryhub.com/restaurants/kopella-phuket" TargetMode="External"/><Relationship Id="rId928" Type="http://schemas.openxmlformats.org/officeDocument/2006/relationships/hyperlink" Target="https://web.hungryhub.com/restaurants/benjarong-bangkok-at-baan-dusit-thani" TargetMode="External"/><Relationship Id="rId927" Type="http://schemas.openxmlformats.org/officeDocument/2006/relationships/hyperlink" Target="https://web.hungryhub.com/restaurants/cafe-chilli-qsncc-bangkok" TargetMode="External"/><Relationship Id="rId926" Type="http://schemas.openxmlformats.org/officeDocument/2006/relationships/hyperlink" Target="https://web.hungryhub.com/restaurants/sensai-japanese-restaurant-muangthong-bangkok" TargetMode="External"/><Relationship Id="rId921" Type="http://schemas.openxmlformats.org/officeDocument/2006/relationships/hyperlink" Target="https://web.hungryhub.com/restaurants/ambrosia-at-ten-six-hundred-chao-phraya-bangkok-by-preference" TargetMode="External"/><Relationship Id="rId920" Type="http://schemas.openxmlformats.org/officeDocument/2006/relationships/hyperlink" Target="https://web.hungryhub.com/restaurants/nikuro-yakiniku-bangkok" TargetMode="External"/><Relationship Id="rId925" Type="http://schemas.openxmlformats.org/officeDocument/2006/relationships/hyperlink" Target="https://web.hungryhub.com/restaurants/sloth-sukiyaki-jas-urban-srinakarin-bangkok" TargetMode="External"/><Relationship Id="rId924" Type="http://schemas.openxmlformats.org/officeDocument/2006/relationships/hyperlink" Target="https://web.hungryhub.com/restaurants/sloth-sukiyaki-central-rama-2-bangkok" TargetMode="External"/><Relationship Id="rId923" Type="http://schemas.openxmlformats.org/officeDocument/2006/relationships/hyperlink" Target="https://web.hungryhub.com/restaurants/man-ho-bistro-erawan-bangkok" TargetMode="External"/><Relationship Id="rId922" Type="http://schemas.openxmlformats.org/officeDocument/2006/relationships/hyperlink" Target="https://web.hungryhub.com/restaurants/dark-waters-rooftop-bar-riverside-bangkok" TargetMode="External"/><Relationship Id="rId1630" Type="http://schemas.openxmlformats.org/officeDocument/2006/relationships/hyperlink" Target="https://web.hungryhub.com/restaurants/sram-watcharapol-bangkok" TargetMode="External"/><Relationship Id="rId1620" Type="http://schemas.openxmlformats.org/officeDocument/2006/relationships/hyperlink" Target="https://web.hungryhub.com/restaurants/a-jum-ma-specialty-kimbap-bangkok" TargetMode="External"/><Relationship Id="rId1621" Type="http://schemas.openxmlformats.org/officeDocument/2006/relationships/hyperlink" Target="https://web.hungryhub.com/restaurants/pasto-by-patta-bangkok" TargetMode="External"/><Relationship Id="rId1622" Type="http://schemas.openxmlformats.org/officeDocument/2006/relationships/hyperlink" Target="https://web.hungryhub.com/restaurants/amorretto-cafe-bistro-bangkok" TargetMode="External"/><Relationship Id="rId1623" Type="http://schemas.openxmlformats.org/officeDocument/2006/relationships/hyperlink" Target="https://web.hungryhub.com/restaurants/the-horse-s-mouth-singapore" TargetMode="External"/><Relationship Id="rId1624" Type="http://schemas.openxmlformats.org/officeDocument/2006/relationships/hyperlink" Target="https://web.hungryhub.com/restaurants/porsh-dining-si-racha-pattaya" TargetMode="External"/><Relationship Id="rId1625" Type="http://schemas.openxmlformats.org/officeDocument/2006/relationships/hyperlink" Target="https://web.hungryhub.com/restaurants/8-korean-bbq-at-shaw-centre-singapore" TargetMode="External"/><Relationship Id="rId1626" Type="http://schemas.openxmlformats.org/officeDocument/2006/relationships/hyperlink" Target="https://web.hungryhub.com/restaurants/south-side-keppel-all-day-cafe-dining-singapore" TargetMode="External"/><Relationship Id="rId1627" Type="http://schemas.openxmlformats.org/officeDocument/2006/relationships/hyperlink" Target="https://web.hungryhub.com/restaurants/gingerbread-house-bangkok" TargetMode="External"/><Relationship Id="rId918" Type="http://schemas.openxmlformats.org/officeDocument/2006/relationships/hyperlink" Target="https://web.hungryhub.com/restaurants/copper-beyond-buffet-gaysorn-amarin-hungry-hub-bangkok" TargetMode="External"/><Relationship Id="rId1628" Type="http://schemas.openxmlformats.org/officeDocument/2006/relationships/hyperlink" Target="https://web.hungryhub.com/restaurants/fi-woodfire-thai-thai-restaurant-robertson-quay-singapore" TargetMode="External"/><Relationship Id="rId917" Type="http://schemas.openxmlformats.org/officeDocument/2006/relationships/hyperlink" Target="https://web.hungryhub.com/restaurants/pen-pen-seafood-buffet-bangkok" TargetMode="External"/><Relationship Id="rId1629" Type="http://schemas.openxmlformats.org/officeDocument/2006/relationships/hyperlink" Target="https://web.hungryhub.com/restaurants/sram-sai-mai-bangkok" TargetMode="External"/><Relationship Id="rId916" Type="http://schemas.openxmlformats.org/officeDocument/2006/relationships/hyperlink" Target="https://web.hungryhub.com/restaurants/boon-tong-kee-the-mall-bangkapi-bangkok" TargetMode="External"/><Relationship Id="rId915" Type="http://schemas.openxmlformats.org/officeDocument/2006/relationships/hyperlink" Target="https://web.hungryhub.com/restaurants/jhol-coastal-indian-cuisine-bangkok" TargetMode="External"/><Relationship Id="rId919" Type="http://schemas.openxmlformats.org/officeDocument/2006/relationships/hyperlink" Target="https://web.hungryhub.com/restaurants/tunu-tarnar-bangkok" TargetMode="External"/><Relationship Id="rId910" Type="http://schemas.openxmlformats.org/officeDocument/2006/relationships/hyperlink" Target="https://web.hungryhub.com/restaurants/taliew-imperial-samrong-bangkok" TargetMode="External"/><Relationship Id="rId914" Type="http://schemas.openxmlformats.org/officeDocument/2006/relationships/hyperlink" Target="https://web.hungryhub.com/restaurants/molino-bangkok" TargetMode="External"/><Relationship Id="rId913" Type="http://schemas.openxmlformats.org/officeDocument/2006/relationships/hyperlink" Target="https://web.hungryhub.com/restaurants/leepee-cafe-bangkok" TargetMode="External"/><Relationship Id="rId912" Type="http://schemas.openxmlformats.org/officeDocument/2006/relationships/hyperlink" Target="https://web.hungryhub.com/restaurants/chomsindh-at-amari-bangkok" TargetMode="External"/><Relationship Id="rId911" Type="http://schemas.openxmlformats.org/officeDocument/2006/relationships/hyperlink" Target="https://web.hungryhub.com/restaurants/casa-do-salil-bangkok" TargetMode="External"/><Relationship Id="rId1213" Type="http://schemas.openxmlformats.org/officeDocument/2006/relationships/hyperlink" Target="https://web.hungryhub.com/restaurants/shabu-square-at-for-you-park-bangna-bangkok" TargetMode="External"/><Relationship Id="rId1697" Type="http://schemas.openxmlformats.org/officeDocument/2006/relationships/hyperlink" Target="https://web.hungryhub.com/restaurants/veganerie-concept-bangkok-thailand" TargetMode="External"/><Relationship Id="rId1214" Type="http://schemas.openxmlformats.org/officeDocument/2006/relationships/hyperlink" Target="https://web.hungryhub.com/restaurants/grilled-station-bangkok" TargetMode="External"/><Relationship Id="rId1698" Type="http://schemas.openxmlformats.org/officeDocument/2006/relationships/hyperlink" Target="https://web.hungryhub.com/restaurants/yi-by-jereme-leung-at-raffles-hotel-singapore" TargetMode="External"/><Relationship Id="rId1215" Type="http://schemas.openxmlformats.org/officeDocument/2006/relationships/hyperlink" Target="https://web.hungryhub.com/restaurants/the-crystal-grill-house-at-asiatique-the-riverfront-bangkok" TargetMode="External"/><Relationship Id="rId1699" Type="http://schemas.openxmlformats.org/officeDocument/2006/relationships/hyperlink" Target="https://web.hungryhub.com/restaurants/veganerie-siam-paragon-bangkok" TargetMode="External"/><Relationship Id="rId1216" Type="http://schemas.openxmlformats.org/officeDocument/2006/relationships/hyperlink" Target="https://web.hungryhub.com/restaurants/tum-surin-bangkok" TargetMode="External"/><Relationship Id="rId1217" Type="http://schemas.openxmlformats.org/officeDocument/2006/relationships/hyperlink" Target="https://web.hungryhub.com/restaurants/mariga-at-samala-hotel-bangkok" TargetMode="External"/><Relationship Id="rId1218" Type="http://schemas.openxmlformats.org/officeDocument/2006/relationships/hyperlink" Target="https://web.hungryhub.com/restaurants/charoen-ros-buffet-chiang-mai" TargetMode="External"/><Relationship Id="rId1219" Type="http://schemas.openxmlformats.org/officeDocument/2006/relationships/hyperlink" Target="https://web.hungryhub.com/restaurants/lhong-lhao-yingcharoen-square-bangkok" TargetMode="External"/><Relationship Id="rId866" Type="http://schemas.openxmlformats.org/officeDocument/2006/relationships/hyperlink" Target="https://web.hungryhub.com/restaurants/shabushi-future-park-rangsit-floor-2-bangkok" TargetMode="External"/><Relationship Id="rId865" Type="http://schemas.openxmlformats.org/officeDocument/2006/relationships/hyperlink" Target="https://web.hungryhub.com/restaurants/shabushi-central-ladprao-bangkok" TargetMode="External"/><Relationship Id="rId864" Type="http://schemas.openxmlformats.org/officeDocument/2006/relationships/hyperlink" Target="https://web.hungryhub.com/restaurants/shabushi-central-rama-9-bangkok" TargetMode="External"/><Relationship Id="rId863" Type="http://schemas.openxmlformats.org/officeDocument/2006/relationships/hyperlink" Target="https://web.hungryhub.com/restaurants/shabushi-mega-bangna-bangkok" TargetMode="External"/><Relationship Id="rId869" Type="http://schemas.openxmlformats.org/officeDocument/2006/relationships/hyperlink" Target="https://web.hungryhub.com/restaurants/shabushi-central-pinklao-bangkok" TargetMode="External"/><Relationship Id="rId868" Type="http://schemas.openxmlformats.org/officeDocument/2006/relationships/hyperlink" Target="https://web.hungryhub.com/restaurants/shabushi-future-park-rangsit-floor-b-bangkok" TargetMode="External"/><Relationship Id="rId867" Type="http://schemas.openxmlformats.org/officeDocument/2006/relationships/hyperlink" Target="https://web.hungryhub.com/restaurants/shabushi-fashion-island-bangkok" TargetMode="External"/><Relationship Id="rId1690" Type="http://schemas.openxmlformats.org/officeDocument/2006/relationships/hyperlink" Target="https://web.hungryhub.com/restaurants/toni-toni-eat-drink-workshop-bangkok" TargetMode="External"/><Relationship Id="rId1691" Type="http://schemas.openxmlformats.org/officeDocument/2006/relationships/hyperlink" Target="https://web.hungryhub.com/restaurants/the-big-tree-eatery-and-bar-bangkok" TargetMode="External"/><Relationship Id="rId1692" Type="http://schemas.openxmlformats.org/officeDocument/2006/relationships/hyperlink" Target="https://web.hungryhub.com/restaurants/ko-ya-yakiniku-bangkok" TargetMode="External"/><Relationship Id="rId862" Type="http://schemas.openxmlformats.org/officeDocument/2006/relationships/hyperlink" Target="https://web.hungryhub.com/restaurants/shabushi-robinson-ratchaphruek-bangkok" TargetMode="External"/><Relationship Id="rId1693" Type="http://schemas.openxmlformats.org/officeDocument/2006/relationships/hyperlink" Target="https://web.hungryhub.com/restaurants/krua-khun-ein-rama-3-bangkok" TargetMode="External"/><Relationship Id="rId861" Type="http://schemas.openxmlformats.org/officeDocument/2006/relationships/hyperlink" Target="https://web.hungryhub.com/restaurants/flow-at-millennium-hilton-bangkok" TargetMode="External"/><Relationship Id="rId1210" Type="http://schemas.openxmlformats.org/officeDocument/2006/relationships/hyperlink" Target="https://web.hungryhub.com/restaurants/a-p-p-bangkok" TargetMode="External"/><Relationship Id="rId1694" Type="http://schemas.openxmlformats.org/officeDocument/2006/relationships/hyperlink" Target="https://web.hungryhub.com/restaurants/krua-khun-ein-rama-9-bangkok" TargetMode="External"/><Relationship Id="rId860" Type="http://schemas.openxmlformats.org/officeDocument/2006/relationships/hyperlink" Target="https://web.hungryhub.com/restaurants/redsquare-rooftop-bar-at-novotel-bangkok-sukhumvit-4" TargetMode="External"/><Relationship Id="rId1211" Type="http://schemas.openxmlformats.org/officeDocument/2006/relationships/hyperlink" Target="https://web.hungryhub.com/restaurants/ministry-of-spicy-bangkok" TargetMode="External"/><Relationship Id="rId1695" Type="http://schemas.openxmlformats.org/officeDocument/2006/relationships/hyperlink" Target="https://web.hungryhub.com/restaurants/santi-s-pizza-produce-singapore" TargetMode="External"/><Relationship Id="rId1212" Type="http://schemas.openxmlformats.org/officeDocument/2006/relationships/hyperlink" Target="https://web.hungryhub.com/restaurants/kwann-at-nysa-hotel-bangkok" TargetMode="External"/><Relationship Id="rId1696" Type="http://schemas.openxmlformats.org/officeDocument/2006/relationships/hyperlink" Target="https://web.hungryhub.com/restaurants/tiffin-room-at-raffles-hotel-singapore" TargetMode="External"/><Relationship Id="rId1202" Type="http://schemas.openxmlformats.org/officeDocument/2006/relationships/hyperlink" Target="https://web.hungryhub.com/restaurants/pak-pla-kitchen-bangkok" TargetMode="External"/><Relationship Id="rId1686" Type="http://schemas.openxmlformats.org/officeDocument/2006/relationships/hyperlink" Target="https://web.hungryhub.com/restaurants/korat-thai-cafe-singapore" TargetMode="External"/><Relationship Id="rId1203" Type="http://schemas.openxmlformats.org/officeDocument/2006/relationships/hyperlink" Target="https://web.hungryhub.com/restaurants/soulbrew-cafe-bistro-bangkok" TargetMode="External"/><Relationship Id="rId1687" Type="http://schemas.openxmlformats.org/officeDocument/2006/relationships/hyperlink" Target="https://web.hungryhub.com/restaurants/libi-home-bangkok" TargetMode="External"/><Relationship Id="rId1204" Type="http://schemas.openxmlformats.org/officeDocument/2006/relationships/hyperlink" Target="https://web.hungryhub.com/restaurants/zalid-kitchen-bangkok" TargetMode="External"/><Relationship Id="rId1688" Type="http://schemas.openxmlformats.org/officeDocument/2006/relationships/hyperlink" Target="https://web.hungryhub.com/restaurants/gogilang-bangkok" TargetMode="External"/><Relationship Id="rId1205" Type="http://schemas.openxmlformats.org/officeDocument/2006/relationships/hyperlink" Target="https://web.hungryhub.com/restaurants/rosprod-central-westgate-bangkok" TargetMode="External"/><Relationship Id="rId1689" Type="http://schemas.openxmlformats.org/officeDocument/2006/relationships/hyperlink" Target="https://web.hungryhub.com/restaurants/perb-bangkok" TargetMode="External"/><Relationship Id="rId1206" Type="http://schemas.openxmlformats.org/officeDocument/2006/relationships/hyperlink" Target="https://web.hungryhub.com/restaurants/the-square-at-novotel-bangkok-impact" TargetMode="External"/><Relationship Id="rId1207" Type="http://schemas.openxmlformats.org/officeDocument/2006/relationships/hyperlink" Target="https://web.hungryhub.com/restaurants/hua-seng-hong-the-mall-lifestore-bangkapi-bangkok" TargetMode="External"/><Relationship Id="rId1208" Type="http://schemas.openxmlformats.org/officeDocument/2006/relationships/hyperlink" Target="https://web.hungryhub.com/restaurants/hua-seng-hong-central-plaza-chaengwattana-bangkok" TargetMode="External"/><Relationship Id="rId1209" Type="http://schemas.openxmlformats.org/officeDocument/2006/relationships/hyperlink" Target="https://web.hungryhub.com/restaurants/novotel-bangkok-future-park-rangsit-staycation" TargetMode="External"/><Relationship Id="rId855" Type="http://schemas.openxmlformats.org/officeDocument/2006/relationships/hyperlink" Target="https://web.hungryhub.com/restaurants/tha-tubtong-bangkok" TargetMode="External"/><Relationship Id="rId854" Type="http://schemas.openxmlformats.org/officeDocument/2006/relationships/hyperlink" Target="https://web.hungryhub.com/restaurants/izakaya-naihua-bangkok" TargetMode="External"/><Relationship Id="rId853" Type="http://schemas.openxmlformats.org/officeDocument/2006/relationships/hyperlink" Target="https://web.hungryhub.com/restaurants/junichi-japanese-restaurant-bangkok" TargetMode="External"/><Relationship Id="rId852" Type="http://schemas.openxmlformats.org/officeDocument/2006/relationships/hyperlink" Target="https://web.hungryhub.com/restaurants/oriental-bar-by-oriental-residence-bangkok" TargetMode="External"/><Relationship Id="rId859" Type="http://schemas.openxmlformats.org/officeDocument/2006/relationships/hyperlink" Target="https://web.hungryhub.com/restaurants/the-lobby-lounge-at-hyatt-regency-bangkok-sukhumvit" TargetMode="External"/><Relationship Id="rId858" Type="http://schemas.openxmlformats.org/officeDocument/2006/relationships/hyperlink" Target="https://web.hungryhub.com/restaurants/open-at-doubletree-by-hilton-bangkok-ploenchit" TargetMode="External"/><Relationship Id="rId857" Type="http://schemas.openxmlformats.org/officeDocument/2006/relationships/hyperlink" Target="https://web.hungryhub.com/restaurants/sai-bistro-restaurant-at-the-sinae-phuket" TargetMode="External"/><Relationship Id="rId856" Type="http://schemas.openxmlformats.org/officeDocument/2006/relationships/hyperlink" Target="https://web.hungryhub.com/restaurants/food-exchange-restaurant-at-novotel-bangkok-sukhumvit-4" TargetMode="External"/><Relationship Id="rId1680" Type="http://schemas.openxmlformats.org/officeDocument/2006/relationships/hyperlink" Target="https://web.hungryhub.com/restaurants/waterfall-lounge-at-furama-riverfront-hotel-singapore" TargetMode="External"/><Relationship Id="rId1681" Type="http://schemas.openxmlformats.org/officeDocument/2006/relationships/hyperlink" Target="https://web.hungryhub.com/restaurants/kintamani-at-furama-riverfront-hotel-singapore" TargetMode="External"/><Relationship Id="rId851" Type="http://schemas.openxmlformats.org/officeDocument/2006/relationships/hyperlink" Target="https://web.hungryhub.com/restaurants/warawara-station-bangkok" TargetMode="External"/><Relationship Id="rId1682" Type="http://schemas.openxmlformats.org/officeDocument/2006/relationships/hyperlink" Target="https://web.hungryhub.com/restaurants/amo-singapore" TargetMode="External"/><Relationship Id="rId850" Type="http://schemas.openxmlformats.org/officeDocument/2006/relationships/hyperlink" Target="https://web.hungryhub.com/restaurants/tum-pak-pert-cafe-restaurant-bangkok" TargetMode="External"/><Relationship Id="rId1683" Type="http://schemas.openxmlformats.org/officeDocument/2006/relationships/hyperlink" Target="https://web.hungryhub.com/restaurants/baia-rooftop-dining-lounge-bar-singapore" TargetMode="External"/><Relationship Id="rId1200" Type="http://schemas.openxmlformats.org/officeDocument/2006/relationships/hyperlink" Target="https://web.hungryhub.com/restaurants/porkitchen-bangkok" TargetMode="External"/><Relationship Id="rId1684" Type="http://schemas.openxmlformats.org/officeDocument/2006/relationships/hyperlink" Target="https://web.hungryhub.com/restaurants/home-dusk-live-house-singapore" TargetMode="External"/><Relationship Id="rId1201" Type="http://schemas.openxmlformats.org/officeDocument/2006/relationships/hyperlink" Target="https://web.hungryhub.com/restaurants/teeshot-bar-at-bangkok-marriott-marquis-queen-s-park" TargetMode="External"/><Relationship Id="rId1685" Type="http://schemas.openxmlformats.org/officeDocument/2006/relationships/hyperlink" Target="https://web.hungryhub.com/restaurants/fu-yuan-teochew-dining-singapore" TargetMode="External"/><Relationship Id="rId1235" Type="http://schemas.openxmlformats.org/officeDocument/2006/relationships/hyperlink" Target="https://web.hungryhub.com/restaurants/wake-me-up-cafe-bistro-bangkok" TargetMode="External"/><Relationship Id="rId1236" Type="http://schemas.openxmlformats.org/officeDocument/2006/relationships/hyperlink" Target="https://web.hungryhub.com/restaurants/suea-son-nuea-bangkok" TargetMode="External"/><Relationship Id="rId1237" Type="http://schemas.openxmlformats.org/officeDocument/2006/relationships/hyperlink" Target="https://web.hungryhub.com/restaurants/anacot-revtaurant-si-phraya-bangkok" TargetMode="External"/><Relationship Id="rId1238" Type="http://schemas.openxmlformats.org/officeDocument/2006/relationships/hyperlink" Target="https://web.hungryhub.com/restaurants/the-oyster-bar-x-ramkhamhaeng-164-bangkok" TargetMode="External"/><Relationship Id="rId1239" Type="http://schemas.openxmlformats.org/officeDocument/2006/relationships/hyperlink" Target="https://web.hungryhub.com/restaurants/at-ta-rote-bangkok" TargetMode="External"/><Relationship Id="rId409" Type="http://schemas.openxmlformats.org/officeDocument/2006/relationships/hyperlink" Target="https://web.hungryhub.com/restaurants/boon-tong-kee-muang-thong-thani-ptt-active-park-bangkok" TargetMode="External"/><Relationship Id="rId404" Type="http://schemas.openxmlformats.org/officeDocument/2006/relationships/hyperlink" Target="https://web.hungryhub.com/restaurants/high-tea-by-pickaboo-bangkok" TargetMode="External"/><Relationship Id="rId888" Type="http://schemas.openxmlformats.org/officeDocument/2006/relationships/hyperlink" Target="https://web.hungryhub.com/restaurants/the-bellevalia-pool-bar-at-valia-hotel-bangkok" TargetMode="External"/><Relationship Id="rId403" Type="http://schemas.openxmlformats.org/officeDocument/2006/relationships/hyperlink" Target="https://web.hungryhub.com/restaurants/sky-vibe-rooftop-bar-at-cross-vibe-pattaya-seaphere-pattaya" TargetMode="External"/><Relationship Id="rId887" Type="http://schemas.openxmlformats.org/officeDocument/2006/relationships/hyperlink" Target="https://web.hungryhub.com/restaurants/rosded-bbq-international-buffet-on-nut-90-bangkok" TargetMode="External"/><Relationship Id="rId402" Type="http://schemas.openxmlformats.org/officeDocument/2006/relationships/hyperlink" Target="https://web.hungryhub.com/restaurants/muang-mandala-pool-villa-staycation-pattaya" TargetMode="External"/><Relationship Id="rId886" Type="http://schemas.openxmlformats.org/officeDocument/2006/relationships/hyperlink" Target="https://web.hungryhub.com/restaurants/rosded-bbq-international-buffet-ramkhamhaeng-187-bangkok" TargetMode="External"/><Relationship Id="rId401" Type="http://schemas.openxmlformats.org/officeDocument/2006/relationships/hyperlink" Target="https://web.hungryhub.com/restaurants/panda-king-samphran-bangkok" TargetMode="External"/><Relationship Id="rId885" Type="http://schemas.openxmlformats.org/officeDocument/2006/relationships/hyperlink" Target="https://web.hungryhub.com/restaurants/shabushi-central-rama-2-bangkok" TargetMode="External"/><Relationship Id="rId408" Type="http://schemas.openxmlformats.org/officeDocument/2006/relationships/hyperlink" Target="https://web.hungryhub.com/restaurants/suaninsee-2-table-by-the-nest-bangkok" TargetMode="External"/><Relationship Id="rId407" Type="http://schemas.openxmlformats.org/officeDocument/2006/relationships/hyperlink" Target="https://web.hungryhub.com/restaurants/boon-tong-kee-central-westgate-bangkok" TargetMode="External"/><Relationship Id="rId406" Type="http://schemas.openxmlformats.org/officeDocument/2006/relationships/hyperlink" Target="https://web.hungryhub.com/restaurants/five-crossing-eatery-winery-bangkok" TargetMode="External"/><Relationship Id="rId405" Type="http://schemas.openxmlformats.org/officeDocument/2006/relationships/hyperlink" Target="https://web.hungryhub.com/restaurants/itz-time-pool-villa-staycation-hua-hin" TargetMode="External"/><Relationship Id="rId889" Type="http://schemas.openxmlformats.org/officeDocument/2006/relationships/hyperlink" Target="https://web.hungryhub.com/restaurants/eastern-elixir-social-lounge-bar-at-valia-hotel-bangkok" TargetMode="External"/><Relationship Id="rId880" Type="http://schemas.openxmlformats.org/officeDocument/2006/relationships/hyperlink" Target="https://web.hungryhub.com/restaurants/shabushi-the-mall-tha-phra-bangkok" TargetMode="External"/><Relationship Id="rId1230" Type="http://schemas.openxmlformats.org/officeDocument/2006/relationships/hyperlink" Target="https://web.hungryhub.com/restaurants/koong-tung-seafood-at-srinakarin-train-market-main-square-bangkok" TargetMode="External"/><Relationship Id="rId400" Type="http://schemas.openxmlformats.org/officeDocument/2006/relationships/hyperlink" Target="https://web.hungryhub.com/restaurants/okinawa-restaurant-kinjo-bangkok" TargetMode="External"/><Relationship Id="rId884" Type="http://schemas.openxmlformats.org/officeDocument/2006/relationships/hyperlink" Target="https://web.hungryhub.com/restaurants/shabushi-central-ramindra-bangkok" TargetMode="External"/><Relationship Id="rId1231" Type="http://schemas.openxmlformats.org/officeDocument/2006/relationships/hyperlink" Target="https://web.hungryhub.com/restaurants/lennon-s-at-rosewood-bangkok" TargetMode="External"/><Relationship Id="rId883" Type="http://schemas.openxmlformats.org/officeDocument/2006/relationships/hyperlink" Target="https://web.hungryhub.com/restaurants/shabushi-the-mall-bangkae-bangkok" TargetMode="External"/><Relationship Id="rId1232" Type="http://schemas.openxmlformats.org/officeDocument/2006/relationships/hyperlink" Target="https://web.hungryhub.com/restaurants/somtum-der-tha-tien-bangkok" TargetMode="External"/><Relationship Id="rId882" Type="http://schemas.openxmlformats.org/officeDocument/2006/relationships/hyperlink" Target="https://web.hungryhub.com/restaurants/shabushi-central-westgate-bangkok" TargetMode="External"/><Relationship Id="rId1233" Type="http://schemas.openxmlformats.org/officeDocument/2006/relationships/hyperlink" Target="https://web.hungryhub.com/restaurants/mb-all-seafood-phuket" TargetMode="External"/><Relationship Id="rId881" Type="http://schemas.openxmlformats.org/officeDocument/2006/relationships/hyperlink" Target="https://web.hungryhub.com/restaurants/shabushi-central-changwattana-bangkok" TargetMode="External"/><Relationship Id="rId1234" Type="http://schemas.openxmlformats.org/officeDocument/2006/relationships/hyperlink" Target="https://web.hungryhub.com/restaurants/plant-passion-bkk-bangkok" TargetMode="External"/><Relationship Id="rId1224" Type="http://schemas.openxmlformats.org/officeDocument/2006/relationships/hyperlink" Target="https://web.hungryhub.com/restaurants/got-to-grill-bangkok" TargetMode="External"/><Relationship Id="rId1225" Type="http://schemas.openxmlformats.org/officeDocument/2006/relationships/hyperlink" Target="https://web.hungryhub.com/restaurants/swiss-corner-bangkok" TargetMode="External"/><Relationship Id="rId1226" Type="http://schemas.openxmlformats.org/officeDocument/2006/relationships/hyperlink" Target="https://web.hungryhub.com/restaurants/naiwansook-mookata-cafe-bangkok" TargetMode="External"/><Relationship Id="rId1227" Type="http://schemas.openxmlformats.org/officeDocument/2006/relationships/hyperlink" Target="https://web.hungryhub.com/restaurants/koong-tung-seafood-at-ram-intra-expressway-market-bangkok" TargetMode="External"/><Relationship Id="rId1228" Type="http://schemas.openxmlformats.org/officeDocument/2006/relationships/hyperlink" Target="https://web.hungryhub.com/restaurants/koong-tung-seafood-at-srinakarin-train-market-entrance-zone-bangkok" TargetMode="External"/><Relationship Id="rId1229" Type="http://schemas.openxmlformats.org/officeDocument/2006/relationships/hyperlink" Target="https://web.hungryhub.com/restaurants/koong-tung-seafood-at-banthat-thong-road-bangkok" TargetMode="External"/><Relationship Id="rId877" Type="http://schemas.openxmlformats.org/officeDocument/2006/relationships/hyperlink" Target="https://web.hungryhub.com/restaurants/shabushi-central-westville-bangkok" TargetMode="External"/><Relationship Id="rId876" Type="http://schemas.openxmlformats.org/officeDocument/2006/relationships/hyperlink" Target="https://web.hungryhub.com/restaurants/shabushi-central-rama-3-bangkok" TargetMode="External"/><Relationship Id="rId875" Type="http://schemas.openxmlformats.org/officeDocument/2006/relationships/hyperlink" Target="https://web.hungryhub.com/restaurants/kbbq-lad-phrao-bangkok" TargetMode="External"/><Relationship Id="rId874" Type="http://schemas.openxmlformats.org/officeDocument/2006/relationships/hyperlink" Target="https://web.hungryhub.com/restaurants/kbbq-rangsit-bangkok" TargetMode="External"/><Relationship Id="rId879" Type="http://schemas.openxmlformats.org/officeDocument/2006/relationships/hyperlink" Target="https://web.hungryhub.com/restaurants/shabushi-terminal-21-rama-3-bangkok" TargetMode="External"/><Relationship Id="rId878" Type="http://schemas.openxmlformats.org/officeDocument/2006/relationships/hyperlink" Target="https://web.hungryhub.com/restaurants/shabushi-centralworld-bangkok" TargetMode="External"/><Relationship Id="rId873" Type="http://schemas.openxmlformats.org/officeDocument/2006/relationships/hyperlink" Target="https://web.hungryhub.com/restaurants/holli-bolli-rooftop-bar-radisson-suites-bangkok-sukhumvit" TargetMode="External"/><Relationship Id="rId1220" Type="http://schemas.openxmlformats.org/officeDocument/2006/relationships/hyperlink" Target="https://web.hungryhub.com/restaurants/yang-gao-gorn-bangkok" TargetMode="External"/><Relationship Id="rId872" Type="http://schemas.openxmlformats.org/officeDocument/2006/relationships/hyperlink" Target="https://web.hungryhub.com/restaurants/shabushi-siam-center-bangkok" TargetMode="External"/><Relationship Id="rId1221" Type="http://schemas.openxmlformats.org/officeDocument/2006/relationships/hyperlink" Target="https://web.hungryhub.com/restaurants/than-sa-mai-room-bangkok" TargetMode="External"/><Relationship Id="rId871" Type="http://schemas.openxmlformats.org/officeDocument/2006/relationships/hyperlink" Target="https://web.hungryhub.com/restaurants/shabushi-the-mall-bangkapi-bangkok" TargetMode="External"/><Relationship Id="rId1222" Type="http://schemas.openxmlformats.org/officeDocument/2006/relationships/hyperlink" Target="https://web.hungryhub.com/restaurants/golden-state-vegan-bangkok" TargetMode="External"/><Relationship Id="rId870" Type="http://schemas.openxmlformats.org/officeDocument/2006/relationships/hyperlink" Target="https://web.hungryhub.com/restaurants/shabushi-seacon-square-bangkok" TargetMode="External"/><Relationship Id="rId1223" Type="http://schemas.openxmlformats.org/officeDocument/2006/relationships/hyperlink" Target="https://web.hungryhub.com/restaurants/cafeslash-bangkok" TargetMode="External"/><Relationship Id="rId1653" Type="http://schemas.openxmlformats.org/officeDocument/2006/relationships/hyperlink" Target="https://web.hungryhub.com/restaurants/hanjip-korean-grill-house-singapore" TargetMode="External"/><Relationship Id="rId1654" Type="http://schemas.openxmlformats.org/officeDocument/2006/relationships/hyperlink" Target="https://web.hungryhub.com/restaurants/kapitan-bar-restaurant-singapore" TargetMode="External"/><Relationship Id="rId1655" Type="http://schemas.openxmlformats.org/officeDocument/2006/relationships/hyperlink" Target="https://web.hungryhub.com/restaurants/kan-sushi-izakaya-sake-bar-tanjong-pagar-singapore" TargetMode="External"/><Relationship Id="rId1656" Type="http://schemas.openxmlformats.org/officeDocument/2006/relationships/hyperlink" Target="https://web.hungryhub.com/restaurants/xi-an-yiam-banthat-thong-bangkok" TargetMode="External"/><Relationship Id="rId1657" Type="http://schemas.openxmlformats.org/officeDocument/2006/relationships/hyperlink" Target="https://web.hungryhub.com/restaurants/hmmmm-grilled-pork-udomsuk-bangkok" TargetMode="External"/><Relationship Id="rId1658" Type="http://schemas.openxmlformats.org/officeDocument/2006/relationships/hyperlink" Target="https://web.hungryhub.com/restaurants/kan-sushi-omakase-sake-bar-robertson-quay-singapore" TargetMode="External"/><Relationship Id="rId1659" Type="http://schemas.openxmlformats.org/officeDocument/2006/relationships/hyperlink" Target="https://web.hungryhub.com/restaurants/jim-sa-jui-station-ayutthaya" TargetMode="External"/><Relationship Id="rId829" Type="http://schemas.openxmlformats.org/officeDocument/2006/relationships/hyperlink" Target="https://web.hungryhub.com/restaurants/walk-rooftop-bar-at-centara-watergate-pavilion-hotel-bangkok" TargetMode="External"/><Relationship Id="rId828" Type="http://schemas.openxmlformats.org/officeDocument/2006/relationships/hyperlink" Target="https://web.hungryhub.com/restaurants/hua-restaurant-grande-centre-point-surawong-bangkok" TargetMode="External"/><Relationship Id="rId827" Type="http://schemas.openxmlformats.org/officeDocument/2006/relationships/hyperlink" Target="https://web.hungryhub.com/restaurants/bangrak-grill-at-grande-centre-point-surawong-bangkok" TargetMode="External"/><Relationship Id="rId822" Type="http://schemas.openxmlformats.org/officeDocument/2006/relationships/hyperlink" Target="https://web.hungryhub.com/restaurants/era-izaan-surawong-bangkok" TargetMode="External"/><Relationship Id="rId821" Type="http://schemas.openxmlformats.org/officeDocument/2006/relationships/hyperlink" Target="https://web.hungryhub.com/restaurants/era-izaan-thonglor-bangkok" TargetMode="External"/><Relationship Id="rId820" Type="http://schemas.openxmlformats.org/officeDocument/2006/relationships/hyperlink" Target="https://web.hungryhub.com/restaurants/khao-jaan-prod-centralworld-bangkok" TargetMode="External"/><Relationship Id="rId826" Type="http://schemas.openxmlformats.org/officeDocument/2006/relationships/hyperlink" Target="https://web.hungryhub.com/restaurants/la-petite-salil-sukhumvit-thonglor-1-staycation-bangkok" TargetMode="External"/><Relationship Id="rId825" Type="http://schemas.openxmlformats.org/officeDocument/2006/relationships/hyperlink" Target="https://web.hungryhub.com/restaurants/cafe-de-salil-la-petite-salil-sukhumvit-thonglor-1-bangkok" TargetMode="External"/><Relationship Id="rId824" Type="http://schemas.openxmlformats.org/officeDocument/2006/relationships/hyperlink" Target="https://web.hungryhub.com/restaurants/kingkong-yakiniku-buffet-ease-park-bangkok" TargetMode="External"/><Relationship Id="rId823" Type="http://schemas.openxmlformats.org/officeDocument/2006/relationships/hyperlink" Target="https://web.hungryhub.com/restaurants/shibuya-shabu-ekkamai-bangkok-thailand" TargetMode="External"/><Relationship Id="rId1650" Type="http://schemas.openxmlformats.org/officeDocument/2006/relationships/hyperlink" Target="https://web.hungryhub.com/restaurants/nami-korean-grill-house-singapore" TargetMode="External"/><Relationship Id="rId1651" Type="http://schemas.openxmlformats.org/officeDocument/2006/relationships/hyperlink" Target="https://web.hungryhub.com/restaurants/uncle-leong-signatures-fairprice-hub-singapore" TargetMode="External"/><Relationship Id="rId1652" Type="http://schemas.openxmlformats.org/officeDocument/2006/relationships/hyperlink" Target="https://web.hungryhub.com/restaurants/home-dawn-cafe-singapore" TargetMode="External"/><Relationship Id="rId1642" Type="http://schemas.openxmlformats.org/officeDocument/2006/relationships/hyperlink" Target="https://web.hungryhub.com/restaurants/nozomi-at-the-star-vista-singapore" TargetMode="External"/><Relationship Id="rId1643" Type="http://schemas.openxmlformats.org/officeDocument/2006/relationships/hyperlink" Target="https://web.hungryhub.com/restaurants/sri-thai-restaurant-chaengwattana-laksi-bangkok" TargetMode="External"/><Relationship Id="rId1644" Type="http://schemas.openxmlformats.org/officeDocument/2006/relationships/hyperlink" Target="https://web.hungryhub.com/restaurants/tea-lounge-at-conrad-singapore-orchard" TargetMode="External"/><Relationship Id="rId1645" Type="http://schemas.openxmlformats.org/officeDocument/2006/relationships/hyperlink" Target="https://web.hungryhub.com/restaurants/yelo-osha-bangkok" TargetMode="External"/><Relationship Id="rId1646" Type="http://schemas.openxmlformats.org/officeDocument/2006/relationships/hyperlink" Target="https://web.hungryhub.com/restaurants/kin-steak-bangkok" TargetMode="External"/><Relationship Id="rId1647" Type="http://schemas.openxmlformats.org/officeDocument/2006/relationships/hyperlink" Target="https://web.hungryhub.com/restaurants/crow-craft-cuisine-bangkok" TargetMode="External"/><Relationship Id="rId1648" Type="http://schemas.openxmlformats.org/officeDocument/2006/relationships/hyperlink" Target="https://web.hungryhub.com/restaurants/thirteen-bbq-bar-singapore" TargetMode="External"/><Relationship Id="rId1649" Type="http://schemas.openxmlformats.org/officeDocument/2006/relationships/hyperlink" Target="https://web.hungryhub.com/restaurants/uncle-leong-signatures-hougang-ave-singapore" TargetMode="External"/><Relationship Id="rId819" Type="http://schemas.openxmlformats.org/officeDocument/2006/relationships/hyperlink" Target="https://web.hungryhub.com/restaurants/yunnan-rayong" TargetMode="External"/><Relationship Id="rId818" Type="http://schemas.openxmlformats.org/officeDocument/2006/relationships/hyperlink" Target="https://web.hungryhub.com/restaurants/yunnan-chon-buri-pattaya" TargetMode="External"/><Relationship Id="rId817" Type="http://schemas.openxmlformats.org/officeDocument/2006/relationships/hyperlink" Target="https://web.hungryhub.com/restaurants/yunnan-bangpoon-bangkok" TargetMode="External"/><Relationship Id="rId816" Type="http://schemas.openxmlformats.org/officeDocument/2006/relationships/hyperlink" Target="https://web.hungryhub.com/restaurants/zaap-classic-lotus-s-sukhaphiban-3-bangkok" TargetMode="External"/><Relationship Id="rId811" Type="http://schemas.openxmlformats.org/officeDocument/2006/relationships/hyperlink" Target="https://web.hungryhub.com/restaurants/the-kinopolis-bangkok" TargetMode="External"/><Relationship Id="rId810" Type="http://schemas.openxmlformats.org/officeDocument/2006/relationships/hyperlink" Target="https://web.hungryhub.com/restaurants/tokyoxxx-premium-23-bangkok" TargetMode="External"/><Relationship Id="rId815" Type="http://schemas.openxmlformats.org/officeDocument/2006/relationships/hyperlink" Target="https://web.hungryhub.com/restaurants/zaap-classic-phahon-yothin-bangkok" TargetMode="External"/><Relationship Id="rId814" Type="http://schemas.openxmlformats.org/officeDocument/2006/relationships/hyperlink" Target="https://web.hungryhub.com/restaurants/zaap-classic-pridi-banomyong-bangkok" TargetMode="External"/><Relationship Id="rId813" Type="http://schemas.openxmlformats.org/officeDocument/2006/relationships/hyperlink" Target="https://web.hungryhub.com/restaurants/zaap-classic-emquartier-bangkok" TargetMode="External"/><Relationship Id="rId812" Type="http://schemas.openxmlformats.org/officeDocument/2006/relationships/hyperlink" Target="https://web.hungryhub.com/restaurants/khao-piyo-bangkok-indian-multi-cuisines" TargetMode="External"/><Relationship Id="rId1640" Type="http://schemas.openxmlformats.org/officeDocument/2006/relationships/hyperlink" Target="https://web.hungryhub.com/restaurants/tuangerntuathong-cafe-bangkok" TargetMode="External"/><Relationship Id="rId1641" Type="http://schemas.openxmlformats.org/officeDocument/2006/relationships/hyperlink" Target="https://web.hungryhub.com/restaurants/nozomi-at-millenia-walk-singapore" TargetMode="External"/><Relationship Id="rId1675" Type="http://schemas.openxmlformats.org/officeDocument/2006/relationships/hyperlink" Target="https://web.hungryhub.com/restaurants/taisho-tei-bangkok" TargetMode="External"/><Relationship Id="rId1676" Type="http://schemas.openxmlformats.org/officeDocument/2006/relationships/hyperlink" Target="https://web.hungryhub.com/restaurants/les-bouchons-at-ann-siang-singapore" TargetMode="External"/><Relationship Id="rId1677" Type="http://schemas.openxmlformats.org/officeDocument/2006/relationships/hyperlink" Target="https://web.hungryhub.com/restaurants/les-bouchons-at-robertson-quay-singapore" TargetMode="External"/><Relationship Id="rId1678" Type="http://schemas.openxmlformats.org/officeDocument/2006/relationships/hyperlink" Target="https://web.hungryhub.com/restaurants/les-bouchons-at-rochester-singapore" TargetMode="External"/><Relationship Id="rId1679" Type="http://schemas.openxmlformats.org/officeDocument/2006/relationships/hyperlink" Target="https://web.hungryhub.com/restaurants/apollo-at-furama-riverfront-hotel-singapore" TargetMode="External"/><Relationship Id="rId849" Type="http://schemas.openxmlformats.org/officeDocument/2006/relationships/hyperlink" Target="https://web.hungryhub.com/restaurants/tops-eatery-central-chidlom-bangkok" TargetMode="External"/><Relationship Id="rId844" Type="http://schemas.openxmlformats.org/officeDocument/2006/relationships/hyperlink" Target="https://web.hungryhub.com/restaurants/fufu-shabu-rama-4-bangkok" TargetMode="External"/><Relationship Id="rId843" Type="http://schemas.openxmlformats.org/officeDocument/2006/relationships/hyperlink" Target="https://web.hungryhub.com/restaurants/bella-sera-at-sofitel-bangkok-sukhumvit-hotel" TargetMode="External"/><Relationship Id="rId842" Type="http://schemas.openxmlformats.org/officeDocument/2006/relationships/hyperlink" Target="https://web.hungryhub.com/restaurants/hashiri-at-the-athenee-hotel-bangkok" TargetMode="External"/><Relationship Id="rId841" Type="http://schemas.openxmlformats.org/officeDocument/2006/relationships/hyperlink" Target="https://web.hungryhub.com/restaurants/blue-parrot-bangkok" TargetMode="External"/><Relationship Id="rId848" Type="http://schemas.openxmlformats.org/officeDocument/2006/relationships/hyperlink" Target="https://web.hungryhub.com/restaurants/prego-bangkok-amari-bangkok" TargetMode="External"/><Relationship Id="rId847" Type="http://schemas.openxmlformats.org/officeDocument/2006/relationships/hyperlink" Target="https://web.hungryhub.com/restaurants/sm168-restaurant-bar-bangkok" TargetMode="External"/><Relationship Id="rId846" Type="http://schemas.openxmlformats.org/officeDocument/2006/relationships/hyperlink" Target="https://web.hungryhub.com/restaurants/fufu-shabu-g-tower-grand-rama-9-bangkok" TargetMode="External"/><Relationship Id="rId845" Type="http://schemas.openxmlformats.org/officeDocument/2006/relationships/hyperlink" Target="https://web.hungryhub.com/restaurants/fufu-shabu-ari-bangkok" TargetMode="External"/><Relationship Id="rId1670" Type="http://schemas.openxmlformats.org/officeDocument/2006/relationships/hyperlink" Target="https://web.hungryhub.com/restaurants/tsubohachi-the-promenade-bangkok" TargetMode="External"/><Relationship Id="rId840" Type="http://schemas.openxmlformats.org/officeDocument/2006/relationships/hyperlink" Target="https://web.hungryhub.com/restaurants/samsen-villa-porto-chino-mahachai-samut-sakhon-chiang-mai" TargetMode="External"/><Relationship Id="rId1671" Type="http://schemas.openxmlformats.org/officeDocument/2006/relationships/hyperlink" Target="https://web.hungryhub.com/restaurants/tsubohachi-zpell-future-park-bangkok" TargetMode="External"/><Relationship Id="rId1672" Type="http://schemas.openxmlformats.org/officeDocument/2006/relationships/hyperlink" Target="https://web.hungryhub.com/restaurants/tsubohachi-cosmo-bazaar-bangkok" TargetMode="External"/><Relationship Id="rId1673" Type="http://schemas.openxmlformats.org/officeDocument/2006/relationships/hyperlink" Target="https://web.hungryhub.com/restaurants/tsubohachi-robinson-ratchaphruek-bangkok" TargetMode="External"/><Relationship Id="rId1674" Type="http://schemas.openxmlformats.org/officeDocument/2006/relationships/hyperlink" Target="https://web.hungryhub.com/restaurants/synthesis-chinese-cuisine-singapore" TargetMode="External"/><Relationship Id="rId1664" Type="http://schemas.openxmlformats.org/officeDocument/2006/relationships/hyperlink" Target="https://web.hungryhub.com/restaurants/pizza-maru-korean-pizza-chicken-central-world-bangkok" TargetMode="External"/><Relationship Id="rId1665" Type="http://schemas.openxmlformats.org/officeDocument/2006/relationships/hyperlink" Target="https://web.hungryhub.com/restaurants/pizza-maru-korean-pizza-chicken-future-park-rangsit-bangkok" TargetMode="External"/><Relationship Id="rId1666" Type="http://schemas.openxmlformats.org/officeDocument/2006/relationships/hyperlink" Target="https://web.hungryhub.com/restaurants/riedel-restaurant-wine-cellar-bangkok" TargetMode="External"/><Relationship Id="rId1667" Type="http://schemas.openxmlformats.org/officeDocument/2006/relationships/hyperlink" Target="https://web.hungryhub.com/restaurants/tsubohachi-central-westgate-bangkok" TargetMode="External"/><Relationship Id="rId1668" Type="http://schemas.openxmlformats.org/officeDocument/2006/relationships/hyperlink" Target="https://web.hungryhub.com/restaurants/nippon-yokocho-bangkok" TargetMode="External"/><Relationship Id="rId1669" Type="http://schemas.openxmlformats.org/officeDocument/2006/relationships/hyperlink" Target="https://web.hungryhub.com/restaurants/tsubohachi-beehive-bangkok" TargetMode="External"/><Relationship Id="rId839" Type="http://schemas.openxmlformats.org/officeDocument/2006/relationships/hyperlink" Target="https://web.hungryhub.com/restaurants/samsen-villa-chiang-mai" TargetMode="External"/><Relationship Id="rId838" Type="http://schemas.openxmlformats.org/officeDocument/2006/relationships/hyperlink" Target="https://web.hungryhub.com/restaurants/samsen-villa-ratchaphruek-bangkok-thailand" TargetMode="External"/><Relationship Id="rId833" Type="http://schemas.openxmlformats.org/officeDocument/2006/relationships/hyperlink" Target="https://web.hungryhub.com/restaurants/piano-bar-at-vie-hotel-bangkok" TargetMode="External"/><Relationship Id="rId832" Type="http://schemas.openxmlformats.org/officeDocument/2006/relationships/hyperlink" Target="https://web.hungryhub.com/restaurants/la-vie-bistronomy-at-vie-hotel-bangkok-thailand" TargetMode="External"/><Relationship Id="rId831" Type="http://schemas.openxmlformats.org/officeDocument/2006/relationships/hyperlink" Target="https://web.hungryhub.com/restaurants/man-fu-yuan-kitchen-samyan-mitrtown-bangkok-thailand" TargetMode="External"/><Relationship Id="rId830" Type="http://schemas.openxmlformats.org/officeDocument/2006/relationships/hyperlink" Target="https://web.hungryhub.com/restaurants/toast-brunch-brew-pattaya" TargetMode="External"/><Relationship Id="rId837" Type="http://schemas.openxmlformats.org/officeDocument/2006/relationships/hyperlink" Target="https://web.hungryhub.com/restaurants/ma-la-kor-the-mall-bang-kapi-bangkok" TargetMode="External"/><Relationship Id="rId836" Type="http://schemas.openxmlformats.org/officeDocument/2006/relationships/hyperlink" Target="https://web.hungryhub.com/restaurants/ma-la-kor-seacon-square-srinagarindra-bangkok-thailand" TargetMode="External"/><Relationship Id="rId835" Type="http://schemas.openxmlformats.org/officeDocument/2006/relationships/hyperlink" Target="https://web.hungryhub.com/restaurants/ma-la-kor-fashion-island-bangkok-thailand" TargetMode="External"/><Relationship Id="rId834" Type="http://schemas.openxmlformats.org/officeDocument/2006/relationships/hyperlink" Target="https://web.hungryhub.com/restaurants/ma-la-kor-robinson-lat-krabang-bangkok-thailand" TargetMode="External"/><Relationship Id="rId1660" Type="http://schemas.openxmlformats.org/officeDocument/2006/relationships/hyperlink" Target="https://web.hungryhub.com/restaurants/xi-an-yiam-new-petchaburi-bangkok" TargetMode="External"/><Relationship Id="rId1661" Type="http://schemas.openxmlformats.org/officeDocument/2006/relationships/hyperlink" Target="https://web.hungryhub.com/restaurants/akato-bkk-bangkok" TargetMode="External"/><Relationship Id="rId1662" Type="http://schemas.openxmlformats.org/officeDocument/2006/relationships/hyperlink" Target="https://web.hungryhub.com/restaurants/huaron-mookrata-bangkok" TargetMode="External"/><Relationship Id="rId1663" Type="http://schemas.openxmlformats.org/officeDocument/2006/relationships/hyperlink" Target="https://web.hungryhub.com/restaurants/realpork-korean-pub-grill-groove-at-central-world-bangkok" TargetMode="External"/><Relationship Id="rId2148" Type="http://schemas.openxmlformats.org/officeDocument/2006/relationships/hyperlink" Target="https://web.hungryhub.com/restaurants/coffee-house-ayutthaya-bangkok" TargetMode="External"/><Relationship Id="rId2149" Type="http://schemas.openxmlformats.org/officeDocument/2006/relationships/hyperlink" Target="https://web.hungryhub.com/restaurants/esan-kampang-kitchen-chinnakhet-bangkok" TargetMode="External"/><Relationship Id="rId469" Type="http://schemas.openxmlformats.org/officeDocument/2006/relationships/hyperlink" Target="https://web.hungryhub.com/restaurants/hi-de-yakiniku-bangkok" TargetMode="External"/><Relationship Id="rId468" Type="http://schemas.openxmlformats.org/officeDocument/2006/relationships/hyperlink" Target="https://web.hungryhub.com/restaurants/vista-restaurant-at-cassia-phuket" TargetMode="External"/><Relationship Id="rId467" Type="http://schemas.openxmlformats.org/officeDocument/2006/relationships/hyperlink" Target="https://web.hungryhub.com/restaurants/d-varee-jomtien-beach-staycation-pattaya" TargetMode="External"/><Relationship Id="rId1290" Type="http://schemas.openxmlformats.org/officeDocument/2006/relationships/hyperlink" Target="https://web.hungryhub.com/restaurants/thaipas-bangkok" TargetMode="External"/><Relationship Id="rId1291" Type="http://schemas.openxmlformats.org/officeDocument/2006/relationships/hyperlink" Target="https://web.hungryhub.com/restaurants/the-house-by-hongkong-house-bangkok" TargetMode="External"/><Relationship Id="rId1292" Type="http://schemas.openxmlformats.org/officeDocument/2006/relationships/hyperlink" Target="https://web.hungryhub.com/restaurants/sos-shabu-big-c-rama-4-bangkok" TargetMode="External"/><Relationship Id="rId462" Type="http://schemas.openxmlformats.org/officeDocument/2006/relationships/hyperlink" Target="https://web.hungryhub.com/restaurants/huolong-chinese-mala-hotpot-grill-bangkok" TargetMode="External"/><Relationship Id="rId1293" Type="http://schemas.openxmlformats.org/officeDocument/2006/relationships/hyperlink" Target="https://web.hungryhub.com/restaurants/saneh-mookrata-bangkok" TargetMode="External"/><Relationship Id="rId2140" Type="http://schemas.openxmlformats.org/officeDocument/2006/relationships/hyperlink" Target="https://web.hungryhub.com/restaurants/caesa-delicious-bang-bon-3-bangkok" TargetMode="External"/><Relationship Id="rId461" Type="http://schemas.openxmlformats.org/officeDocument/2006/relationships/hyperlink" Target="https://web.hungryhub.com/restaurants/sharki-suki-buffet-bangkok" TargetMode="External"/><Relationship Id="rId1294" Type="http://schemas.openxmlformats.org/officeDocument/2006/relationships/hyperlink" Target="https://web.hungryhub.com/restaurants/tatonyon-northernfood-bangkok" TargetMode="External"/><Relationship Id="rId2141" Type="http://schemas.openxmlformats.org/officeDocument/2006/relationships/hyperlink" Target="https://web.hungryhub.com/restaurants/kisekhi-craft-and-fusion-buffet-bangkok" TargetMode="External"/><Relationship Id="rId460" Type="http://schemas.openxmlformats.org/officeDocument/2006/relationships/hyperlink" Target="https://web.hungryhub.com/restaurants/rice-restaurant-by-at-rice-resort-nakhon-nayok" TargetMode="External"/><Relationship Id="rId1295" Type="http://schemas.openxmlformats.org/officeDocument/2006/relationships/hyperlink" Target="https://web.hungryhub.com/restaurants/bbq38-ribbs-cold-cuts-bangkok" TargetMode="External"/><Relationship Id="rId2142" Type="http://schemas.openxmlformats.org/officeDocument/2006/relationships/hyperlink" Target="https://web.hungryhub.com/restaurants/cha-la-restaurant-and-bar-khao-yai-thailand" TargetMode="External"/><Relationship Id="rId1296" Type="http://schemas.openxmlformats.org/officeDocument/2006/relationships/hyperlink" Target="https://web.hungryhub.com/restaurants/aor-pu-ob-since-2017-bangkok" TargetMode="External"/><Relationship Id="rId2143" Type="http://schemas.openxmlformats.org/officeDocument/2006/relationships/hyperlink" Target="https://web.hungryhub.com/restaurants/thaveechai-pochana-suan-mali-bangkok" TargetMode="External"/><Relationship Id="rId466" Type="http://schemas.openxmlformats.org/officeDocument/2006/relationships/hyperlink" Target="https://web.hungryhub.com/restaurants/de-l-amour-restaurant-at-hotel-de-l-amour-buriram" TargetMode="External"/><Relationship Id="rId1297" Type="http://schemas.openxmlformats.org/officeDocument/2006/relationships/hyperlink" Target="https://web.hungryhub.com/restaurants/shabu-co-bangkok" TargetMode="External"/><Relationship Id="rId2144" Type="http://schemas.openxmlformats.org/officeDocument/2006/relationships/hyperlink" Target="https://web.hungryhub.com/restaurants/castaway-restaurant-cafe-pool-bar-pattaya" TargetMode="External"/><Relationship Id="rId465" Type="http://schemas.openxmlformats.org/officeDocument/2006/relationships/hyperlink" Target="https://web.hungryhub.com/restaurants/watashi-japanese-restaurant-at-hotel-de-l-amour-buriram" TargetMode="External"/><Relationship Id="rId1298" Type="http://schemas.openxmlformats.org/officeDocument/2006/relationships/hyperlink" Target="https://web.hungryhub.com/restaurants/ginger-farm-kitchen-terminal-21-pattaya" TargetMode="External"/><Relationship Id="rId2145" Type="http://schemas.openxmlformats.org/officeDocument/2006/relationships/hyperlink" Target="https://web.hungryhub.com/restaurants/thaveechai-pochana-rama-3-bangkok" TargetMode="External"/><Relationship Id="rId464" Type="http://schemas.openxmlformats.org/officeDocument/2006/relationships/hyperlink" Target="https://web.hungryhub.com/restaurants/man-chan-korean-bbq-buffet-seacon-square-srinagarindra-bangkok" TargetMode="External"/><Relationship Id="rId1299" Type="http://schemas.openxmlformats.org/officeDocument/2006/relationships/hyperlink" Target="https://web.hungryhub.com/restaurants/yume-and-mellow-izakaya-bangkok" TargetMode="External"/><Relationship Id="rId2146" Type="http://schemas.openxmlformats.org/officeDocument/2006/relationships/hyperlink" Target="https://web.hungryhub.com/restaurants/thaveechai-pochana-kallapaphruek-bangkok" TargetMode="External"/><Relationship Id="rId463" Type="http://schemas.openxmlformats.org/officeDocument/2006/relationships/hyperlink" Target="https://web.hungryhub.com/restaurants/you-i-premium-suki-buffet-terminal-21-rama-3-bangkok-thailand" TargetMode="External"/><Relationship Id="rId2147" Type="http://schemas.openxmlformats.org/officeDocument/2006/relationships/hyperlink" Target="https://web.hungryhub.com/restaurants/the-tram-restaurant-bar-wine-cellar-pattaya-bangkok" TargetMode="External"/><Relationship Id="rId2137" Type="http://schemas.openxmlformats.org/officeDocument/2006/relationships/hyperlink" Target="https://web.hungryhub.com/restaurants/saloon-ari-bangkok" TargetMode="External"/><Relationship Id="rId2138" Type="http://schemas.openxmlformats.org/officeDocument/2006/relationships/hyperlink" Target="https://web.hungryhub.com/restaurants/black-olive-cafe-singapore" TargetMode="External"/><Relationship Id="rId2139" Type="http://schemas.openxmlformats.org/officeDocument/2006/relationships/hyperlink" Target="https://web.hungryhub.com/restaurants/cool-bon-cafe-restaurant-bangkok" TargetMode="External"/><Relationship Id="rId459" Type="http://schemas.openxmlformats.org/officeDocument/2006/relationships/hyperlink" Target="https://web.hungryhub.com/restaurants/karayama-terminal-21-rama-3-bangkok" TargetMode="External"/><Relationship Id="rId458" Type="http://schemas.openxmlformats.org/officeDocument/2006/relationships/hyperlink" Target="https://web.hungryhub.com/restaurants/guilty-anantara-siam-bangkok" TargetMode="External"/><Relationship Id="rId457" Type="http://schemas.openxmlformats.org/officeDocument/2006/relationships/hyperlink" Target="https://web.hungryhub.com/restaurants/the-coral-finest-business-class-suvarnabhumi-international-bangkok" TargetMode="External"/><Relationship Id="rId456" Type="http://schemas.openxmlformats.org/officeDocument/2006/relationships/hyperlink" Target="https://web.hungryhub.com/restaurants/the-raweekanlaya-dining-by-the-raweekanlaya-bangkok-wellness-cuisine-resort" TargetMode="External"/><Relationship Id="rId1280" Type="http://schemas.openxmlformats.org/officeDocument/2006/relationships/hyperlink" Target="https://web.hungryhub.com/restaurants/wanwaan-bkk-bangkok" TargetMode="External"/><Relationship Id="rId1281" Type="http://schemas.openxmlformats.org/officeDocument/2006/relationships/hyperlink" Target="https://web.hungryhub.com/restaurants/suki-danang-bangyai-bangkok" TargetMode="External"/><Relationship Id="rId451" Type="http://schemas.openxmlformats.org/officeDocument/2006/relationships/hyperlink" Target="https://web.hungryhub.com/restaurants/coach-house-cafe-bangkok" TargetMode="External"/><Relationship Id="rId1282" Type="http://schemas.openxmlformats.org/officeDocument/2006/relationships/hyperlink" Target="https://web.hungryhub.com/restaurants/gyu-en-siam-yakiniku-bangkok" TargetMode="External"/><Relationship Id="rId450" Type="http://schemas.openxmlformats.org/officeDocument/2006/relationships/hyperlink" Target="https://web.hungryhub.com/restaurants/divalux-resort-and-spa-staycation-bangkok" TargetMode="External"/><Relationship Id="rId1283" Type="http://schemas.openxmlformats.org/officeDocument/2006/relationships/hyperlink" Target="https://web.hungryhub.com/restaurants/streats-cafe-at-ibis-styles-bangkok-ratchada" TargetMode="External"/><Relationship Id="rId2130" Type="http://schemas.openxmlformats.org/officeDocument/2006/relationships/hyperlink" Target="https://web.hungryhub.com/restaurants/niku-machi-bangkok" TargetMode="External"/><Relationship Id="rId1284" Type="http://schemas.openxmlformats.org/officeDocument/2006/relationships/hyperlink" Target="https://web.hungryhub.com/restaurants/roof-70-bangkok" TargetMode="External"/><Relationship Id="rId2131" Type="http://schemas.openxmlformats.org/officeDocument/2006/relationships/hyperlink" Target="https://web.hungryhub.com/restaurants/xiao-fuwang-hotpot-central-westville-bangkok" TargetMode="External"/><Relationship Id="rId1285" Type="http://schemas.openxmlformats.org/officeDocument/2006/relationships/hyperlink" Target="https://web.hungryhub.com/restaurants/charoenkrung-bar-bistro-bangkok" TargetMode="External"/><Relationship Id="rId2132" Type="http://schemas.openxmlformats.org/officeDocument/2006/relationships/hyperlink" Target="https://web.hungryhub.com/restaurants/xiao-fuwang-hotpot-one-bangkok" TargetMode="External"/><Relationship Id="rId455" Type="http://schemas.openxmlformats.org/officeDocument/2006/relationships/hyperlink" Target="https://web.hungryhub.com/restaurants/mama-dolores-bangkok" TargetMode="External"/><Relationship Id="rId1286" Type="http://schemas.openxmlformats.org/officeDocument/2006/relationships/hyperlink" Target="https://web.hungryhub.com/restaurants/naphatt-craft-coffee-bangkok" TargetMode="External"/><Relationship Id="rId2133" Type="http://schemas.openxmlformats.org/officeDocument/2006/relationships/hyperlink" Target="https://web.hungryhub.com/restaurants/yunnan-renjia-bangkok" TargetMode="External"/><Relationship Id="rId454" Type="http://schemas.openxmlformats.org/officeDocument/2006/relationships/hyperlink" Target="https://web.hungryhub.com/restaurants/benihana-at-avani-resort-pattaya" TargetMode="External"/><Relationship Id="rId1287" Type="http://schemas.openxmlformats.org/officeDocument/2006/relationships/hyperlink" Target="https://web.hungryhub.com/restaurants/kang-ban-phe-rayong" TargetMode="External"/><Relationship Id="rId2134" Type="http://schemas.openxmlformats.org/officeDocument/2006/relationships/hyperlink" Target="https://web.hungryhub.com/restaurants/chim-cafe-restaurant-bangkok" TargetMode="External"/><Relationship Id="rId453" Type="http://schemas.openxmlformats.org/officeDocument/2006/relationships/hyperlink" Target="https://web.hungryhub.com/restaurants/dicey-reilly-s-at-avani-resort-pattaya" TargetMode="External"/><Relationship Id="rId1288" Type="http://schemas.openxmlformats.org/officeDocument/2006/relationships/hyperlink" Target="https://web.hungryhub.com/restaurants/mootacup-thai-food-bangkok" TargetMode="External"/><Relationship Id="rId2135" Type="http://schemas.openxmlformats.org/officeDocument/2006/relationships/hyperlink" Target="https://web.hungryhub.com/restaurants/blue-elephant-sathorn-bangkok" TargetMode="External"/><Relationship Id="rId452" Type="http://schemas.openxmlformats.org/officeDocument/2006/relationships/hyperlink" Target="https://web.hungryhub.com/restaurants/helena-greek-kitchen-bangkok" TargetMode="External"/><Relationship Id="rId1289" Type="http://schemas.openxmlformats.org/officeDocument/2006/relationships/hyperlink" Target="https://web.hungryhub.com/restaurants/bonus-shabu-bangkok" TargetMode="External"/><Relationship Id="rId2136" Type="http://schemas.openxmlformats.org/officeDocument/2006/relationships/hyperlink" Target="https://web.hungryhub.com/restaurants/blue-elephant-sukhumvit-bangkok" TargetMode="External"/><Relationship Id="rId491" Type="http://schemas.openxmlformats.org/officeDocument/2006/relationships/hyperlink" Target="https://web.hungryhub.com/restaurants/you-i-premium-suki-buffet-the-mall-ngamwongwan-bangkok" TargetMode="External"/><Relationship Id="rId490" Type="http://schemas.openxmlformats.org/officeDocument/2006/relationships/hyperlink" Target="https://web.hungryhub.com/restaurants/clover-sky-bar-restaurant-at-hotel-clover-asok-bangkok" TargetMode="External"/><Relationship Id="rId489" Type="http://schemas.openxmlformats.org/officeDocument/2006/relationships/hyperlink" Target="https://web.hungryhub.com/restaurants/ambar-rooftop-at-four-points-by-sheraton-bangkok-sukhumvit-15" TargetMode="External"/><Relationship Id="rId2160" Type="http://schemas.openxmlformats.org/officeDocument/2006/relationships/hyperlink" Target="https://web.hungryhub.com/restaurants/time-s-dining-gateway-at-bang-sue-bangkok" TargetMode="External"/><Relationship Id="rId2161" Type="http://schemas.openxmlformats.org/officeDocument/2006/relationships/hyperlink" Target="https://web.hungryhub.com/restaurants/time-s-dining-charoen-nakhon-bangkok" TargetMode="External"/><Relationship Id="rId484" Type="http://schemas.openxmlformats.org/officeDocument/2006/relationships/hyperlink" Target="https://web.hungryhub.com/restaurants/dekopon-the-japanese-s-table-bangkok" TargetMode="External"/><Relationship Id="rId2162" Type="http://schemas.openxmlformats.org/officeDocument/2006/relationships/hyperlink" Target="https://web.hungryhub.com/restaurants/mitr-latphrao-bangkok" TargetMode="External"/><Relationship Id="rId483" Type="http://schemas.openxmlformats.org/officeDocument/2006/relationships/hyperlink" Target="https://web.hungryhub.com/restaurants/chatrium-golf-resort-soi-dao-staycation-chanthaburi" TargetMode="External"/><Relationship Id="rId2163" Type="http://schemas.openxmlformats.org/officeDocument/2006/relationships/hyperlink" Target="https://web.hungryhub.com/restaurants/everbean-pizzeria-phuket" TargetMode="External"/><Relationship Id="rId482" Type="http://schemas.openxmlformats.org/officeDocument/2006/relationships/hyperlink" Target="https://web.hungryhub.com/restaurants/hannari-cafe-de-kyoto-thonglor-bangkok" TargetMode="External"/><Relationship Id="rId2164" Type="http://schemas.openxmlformats.org/officeDocument/2006/relationships/hyperlink" Target="https://web.hungryhub.com/restaurants/sen-sai-isan-suvarnabhumi-bangkok" TargetMode="External"/><Relationship Id="rId481" Type="http://schemas.openxmlformats.org/officeDocument/2006/relationships/hyperlink" Target="https://web.hungryhub.com/restaurants/s-signature-at-s-sriracha-hotel-residence-chonburi-pattaya" TargetMode="External"/><Relationship Id="rId2165" Type="http://schemas.openxmlformats.org/officeDocument/2006/relationships/hyperlink" Target="https://web.hungryhub.com/restaurants/boat-seafood-phuket" TargetMode="External"/><Relationship Id="rId488" Type="http://schemas.openxmlformats.org/officeDocument/2006/relationships/hyperlink" Target="https://web.hungryhub.com/restaurants/ross-kitchen-at-akara-bangkok" TargetMode="External"/><Relationship Id="rId2166" Type="http://schemas.openxmlformats.org/officeDocument/2006/relationships/drawing" Target="../drawings/drawing9.xml"/><Relationship Id="rId487" Type="http://schemas.openxmlformats.org/officeDocument/2006/relationships/hyperlink" Target="https://web.hungryhub.com/restaurants/charm-cuisine-at-oakwood-suites-tiwanon-bangkok" TargetMode="External"/><Relationship Id="rId486" Type="http://schemas.openxmlformats.org/officeDocument/2006/relationships/hyperlink" Target="https://web.hungryhub.com/restaurants/mv-caravan-away-by-a-day-staycation-hua-hin" TargetMode="External"/><Relationship Id="rId485" Type="http://schemas.openxmlformats.org/officeDocument/2006/relationships/hyperlink" Target="https://web.hungryhub.com/restaurants/chunloy-cuisine-bar-bangkok" TargetMode="External"/><Relationship Id="rId2159" Type="http://schemas.openxmlformats.org/officeDocument/2006/relationships/hyperlink" Target="https://web.hungryhub.com/restaurants/happening-dine-and-bar-bangkok" TargetMode="External"/><Relationship Id="rId480" Type="http://schemas.openxmlformats.org/officeDocument/2006/relationships/hyperlink" Target="https://web.hungryhub.com/restaurants/knock-knock-cafe-bar-bangkok" TargetMode="External"/><Relationship Id="rId479" Type="http://schemas.openxmlformats.org/officeDocument/2006/relationships/hyperlink" Target="https://web.hungryhub.com/restaurants/nai-kaew-kor-moo-yang-cafe-bistro-bangkok" TargetMode="External"/><Relationship Id="rId478" Type="http://schemas.openxmlformats.org/officeDocument/2006/relationships/hyperlink" Target="https://web.hungryhub.com/restaurants/soiseoul-ruamchok-chiang-mai" TargetMode="External"/><Relationship Id="rId2150" Type="http://schemas.openxmlformats.org/officeDocument/2006/relationships/hyperlink" Target="https://web.hungryhub.com/restaurants/esan-kampang-kitchen-sri-racha-chonburi-bangkok" TargetMode="External"/><Relationship Id="rId473" Type="http://schemas.openxmlformats.org/officeDocument/2006/relationships/hyperlink" Target="https://web.hungryhub.com/restaurants/pink-giraffe-rooftop-bar-by-topgolf-megacity-bangkok" TargetMode="External"/><Relationship Id="rId2151" Type="http://schemas.openxmlformats.org/officeDocument/2006/relationships/hyperlink" Target="https://web.hungryhub.com/restaurants/canton-disco-bangkok" TargetMode="External"/><Relationship Id="rId472" Type="http://schemas.openxmlformats.org/officeDocument/2006/relationships/hyperlink" Target="https://web.hungryhub.com/restaurants/habitat-hotel-staycation-hua-hin" TargetMode="External"/><Relationship Id="rId2152" Type="http://schemas.openxmlformats.org/officeDocument/2006/relationships/hyperlink" Target="https://web.hungryhub.com/restaurants/unfollow-bar-bistro-bangkok" TargetMode="External"/><Relationship Id="rId471" Type="http://schemas.openxmlformats.org/officeDocument/2006/relationships/hyperlink" Target="https://web.hungryhub.com/restaurants/130sportcomplex-bangkok" TargetMode="External"/><Relationship Id="rId2153" Type="http://schemas.openxmlformats.org/officeDocument/2006/relationships/hyperlink" Target="https://web.hungryhub.com/restaurants/nowhere-bkk-bangkok-thailand" TargetMode="External"/><Relationship Id="rId470" Type="http://schemas.openxmlformats.org/officeDocument/2006/relationships/hyperlink" Target="https://web.hungryhub.com/restaurants/hotel-de-l-amour-staycation-buriram" TargetMode="External"/><Relationship Id="rId2154" Type="http://schemas.openxmlformats.org/officeDocument/2006/relationships/hyperlink" Target="https://web.hungryhub.com/restaurants/boon-tong-kee-the-mall-lifestore-bangkae-bangkok" TargetMode="External"/><Relationship Id="rId477" Type="http://schemas.openxmlformats.org/officeDocument/2006/relationships/hyperlink" Target="https://web.hungryhub.com/restaurants/tensai-buffet-at-the-paseo-kanchanaphisek-bangkok" TargetMode="External"/><Relationship Id="rId2155" Type="http://schemas.openxmlformats.org/officeDocument/2006/relationships/hyperlink" Target="https://web.hungryhub.com/restaurants/boon-tong-kee-central-rama-2-bangkok" TargetMode="External"/><Relationship Id="rId476" Type="http://schemas.openxmlformats.org/officeDocument/2006/relationships/hyperlink" Target="https://web.hungryhub.com/restaurants/4k-cafe-by-cross-vibe-decem-chiang-mai" TargetMode="External"/><Relationship Id="rId2156" Type="http://schemas.openxmlformats.org/officeDocument/2006/relationships/hyperlink" Target="https://web.hungryhub.com/restaurants/hom-duan-bangkok" TargetMode="External"/><Relationship Id="rId475" Type="http://schemas.openxmlformats.org/officeDocument/2006/relationships/hyperlink" Target="https://web.hungryhub.com/restaurants/nevergiveup-pattaya" TargetMode="External"/><Relationship Id="rId2157" Type="http://schemas.openxmlformats.org/officeDocument/2006/relationships/hyperlink" Target="https://web.hungryhub.com/restaurants/gut-space-bangkok" TargetMode="External"/><Relationship Id="rId474" Type="http://schemas.openxmlformats.org/officeDocument/2006/relationships/hyperlink" Target="https://web.hungryhub.com/restaurants/sinsa-korean-bbq-bar-bangkok" TargetMode="External"/><Relationship Id="rId2158" Type="http://schemas.openxmlformats.org/officeDocument/2006/relationships/hyperlink" Target="https://web.hungryhub.com/restaurants/time-s-dining-ari-hills-bangkok" TargetMode="External"/><Relationship Id="rId1257" Type="http://schemas.openxmlformats.org/officeDocument/2006/relationships/hyperlink" Target="https://web.hungryhub.com/restaurants/kuma-shabu-yakiniku-bangkok" TargetMode="External"/><Relationship Id="rId2104" Type="http://schemas.openxmlformats.org/officeDocument/2006/relationships/hyperlink" Target="https://web.hungryhub.com/restaurants/the-blooming-gallery-bangkok" TargetMode="External"/><Relationship Id="rId1258" Type="http://schemas.openxmlformats.org/officeDocument/2006/relationships/hyperlink" Target="https://web.hungryhub.com/restaurants/ekka-indian-grill-and-bar-bangkok" TargetMode="External"/><Relationship Id="rId2105" Type="http://schemas.openxmlformats.org/officeDocument/2006/relationships/hyperlink" Target="https://web.hungryhub.com/restaurants/yoki-niku-chonburi-pattaya" TargetMode="External"/><Relationship Id="rId1259" Type="http://schemas.openxmlformats.org/officeDocument/2006/relationships/hyperlink" Target="https://web.hungryhub.com/restaurants/aki-traditional-omakase-bangkok" TargetMode="External"/><Relationship Id="rId2106" Type="http://schemas.openxmlformats.org/officeDocument/2006/relationships/hyperlink" Target="https://web.hungryhub.com/restaurants/honomi-shabu-omakase-bangkok" TargetMode="External"/><Relationship Id="rId2107" Type="http://schemas.openxmlformats.org/officeDocument/2006/relationships/hyperlink" Target="https://web.hungryhub.com/restaurants/reun-rom-bar-bangkok" TargetMode="External"/><Relationship Id="rId2108" Type="http://schemas.openxmlformats.org/officeDocument/2006/relationships/hyperlink" Target="https://web.hungryhub.com/restaurants/ping-buffet-bangkok" TargetMode="External"/><Relationship Id="rId2109" Type="http://schemas.openxmlformats.org/officeDocument/2006/relationships/hyperlink" Target="https://web.hungryhub.com/restaurants/ar-tee-mala-shabu-ping-yang-bangkok" TargetMode="External"/><Relationship Id="rId426" Type="http://schemas.openxmlformats.org/officeDocument/2006/relationships/hyperlink" Target="https://web.hungryhub.com/restaurants/uraki-omakase-bangkok" TargetMode="External"/><Relationship Id="rId425" Type="http://schemas.openxmlformats.org/officeDocument/2006/relationships/hyperlink" Target="https://web.hungryhub.com/restaurants/cafe-rim-klong-trang-phuket" TargetMode="External"/><Relationship Id="rId424" Type="http://schemas.openxmlformats.org/officeDocument/2006/relationships/hyperlink" Target="https://web.hungryhub.com/restaurants/kappou-nihon-ratchapruek-bangkok-thailand" TargetMode="External"/><Relationship Id="rId423" Type="http://schemas.openxmlformats.org/officeDocument/2006/relationships/hyperlink" Target="https://web.hungryhub.com/restaurants/bnp-cuisine-bangkok-thailand" TargetMode="External"/><Relationship Id="rId429" Type="http://schemas.openxmlformats.org/officeDocument/2006/relationships/hyperlink" Target="https://web.hungryhub.com/restaurants/chopkeeper-butcher-tap-bangna-bangkok" TargetMode="External"/><Relationship Id="rId428" Type="http://schemas.openxmlformats.org/officeDocument/2006/relationships/hyperlink" Target="https://web.hungryhub.com/restaurants/chopkeeper-butcher-tap-pattanakarn-bangkok" TargetMode="External"/><Relationship Id="rId427" Type="http://schemas.openxmlformats.org/officeDocument/2006/relationships/hyperlink" Target="https://web.hungryhub.com/restaurants/hanyang-korean-restaurant-bangkok" TargetMode="External"/><Relationship Id="rId1250" Type="http://schemas.openxmlformats.org/officeDocument/2006/relationships/hyperlink" Target="https://web.hungryhub.com/restaurants/fei-fei-mookata-ratchada-3-bangkok" TargetMode="External"/><Relationship Id="rId1251" Type="http://schemas.openxmlformats.org/officeDocument/2006/relationships/hyperlink" Target="https://web.hungryhub.com/restaurants/baanrabiangbueng-bangkok" TargetMode="External"/><Relationship Id="rId1252" Type="http://schemas.openxmlformats.org/officeDocument/2006/relationships/hyperlink" Target="https://web.hungryhub.com/restaurants/thailaos-bar-grill-bangkok" TargetMode="External"/><Relationship Id="rId422" Type="http://schemas.openxmlformats.org/officeDocument/2006/relationships/hyperlink" Target="https://web.hungryhub.com/restaurants/katsuya-cosmo-bazaar-bangkok" TargetMode="External"/><Relationship Id="rId1253" Type="http://schemas.openxmlformats.org/officeDocument/2006/relationships/hyperlink" Target="https://web.hungryhub.com/restaurants/copper-aquarium-bangkok" TargetMode="External"/><Relationship Id="rId2100" Type="http://schemas.openxmlformats.org/officeDocument/2006/relationships/hyperlink" Target="https://web.hungryhub.com/restaurants/kinnaree-restaurant-sukhumvit-8-bangkok" TargetMode="External"/><Relationship Id="rId421" Type="http://schemas.openxmlformats.org/officeDocument/2006/relationships/hyperlink" Target="https://web.hungryhub.com/restaurants/katsuya-imperial-world-samrong-bangkok" TargetMode="External"/><Relationship Id="rId1254" Type="http://schemas.openxmlformats.org/officeDocument/2006/relationships/hyperlink" Target="https://web.hungryhub.com/restaurants/zhong-ped-pa-low-wanghin-bangkok" TargetMode="External"/><Relationship Id="rId2101" Type="http://schemas.openxmlformats.org/officeDocument/2006/relationships/hyperlink" Target="https://web.hungryhub.com/restaurants/o-bba-jjajang-singapore" TargetMode="External"/><Relationship Id="rId420" Type="http://schemas.openxmlformats.org/officeDocument/2006/relationships/hyperlink" Target="https://web.hungryhub.com/restaurants/katsuya-fortune-town-bangkok" TargetMode="External"/><Relationship Id="rId1255" Type="http://schemas.openxmlformats.org/officeDocument/2006/relationships/hyperlink" Target="https://web.hungryhub.com/restaurants/april64-bangkok" TargetMode="External"/><Relationship Id="rId2102" Type="http://schemas.openxmlformats.org/officeDocument/2006/relationships/hyperlink" Target="https://web.hungryhub.com/restaurants/wander-bkk-bangkok" TargetMode="External"/><Relationship Id="rId1256" Type="http://schemas.openxmlformats.org/officeDocument/2006/relationships/hyperlink" Target="https://web.hungryhub.com/restaurants/nan-bei-at-rosewood-bangkok" TargetMode="External"/><Relationship Id="rId2103" Type="http://schemas.openxmlformats.org/officeDocument/2006/relationships/hyperlink" Target="https://web.hungryhub.com/restaurants/hibuddy-bbq-singapore" TargetMode="External"/><Relationship Id="rId1246" Type="http://schemas.openxmlformats.org/officeDocument/2006/relationships/hyperlink" Target="https://web.hungryhub.com/restaurants/asok-pethouse-adoptable-cat-cafe-bangkok" TargetMode="External"/><Relationship Id="rId1247" Type="http://schemas.openxmlformats.org/officeDocument/2006/relationships/hyperlink" Target="https://web.hungryhub.com/restaurants/suki-mungon-union-mall-bangkok" TargetMode="External"/><Relationship Id="rId1248" Type="http://schemas.openxmlformats.org/officeDocument/2006/relationships/hyperlink" Target="https://web.hungryhub.com/restaurants/baan-nhuer-nham-bangkok" TargetMode="External"/><Relationship Id="rId1249" Type="http://schemas.openxmlformats.org/officeDocument/2006/relationships/hyperlink" Target="https://web.hungryhub.com/restaurants/nhuer-nham-non-bangkok" TargetMode="External"/><Relationship Id="rId415" Type="http://schemas.openxmlformats.org/officeDocument/2006/relationships/hyperlink" Target="https://web.hungryhub.com/restaurants/katsuya-union-mall-bangkok" TargetMode="External"/><Relationship Id="rId899" Type="http://schemas.openxmlformats.org/officeDocument/2006/relationships/hyperlink" Target="https://web.hungryhub.com/restaurants/threesixty-rooftop-bar-at-millennium-hilton-bangkok" TargetMode="External"/><Relationship Id="rId414" Type="http://schemas.openxmlformats.org/officeDocument/2006/relationships/hyperlink" Target="https://web.hungryhub.com/restaurants/katsuya-central-rama-2-bangkok" TargetMode="External"/><Relationship Id="rId898" Type="http://schemas.openxmlformats.org/officeDocument/2006/relationships/hyperlink" Target="https://web.hungryhub.com/restaurants/khaan-bangkok" TargetMode="External"/><Relationship Id="rId413" Type="http://schemas.openxmlformats.org/officeDocument/2006/relationships/hyperlink" Target="https://web.hungryhub.com/restaurants/katsuya-future-park-rangsit-bangkok" TargetMode="External"/><Relationship Id="rId897" Type="http://schemas.openxmlformats.org/officeDocument/2006/relationships/hyperlink" Target="https://web.hungryhub.com/restaurants/shida-yakiniku-izakaya-prachanukoon-bangkok" TargetMode="External"/><Relationship Id="rId412" Type="http://schemas.openxmlformats.org/officeDocument/2006/relationships/hyperlink" Target="https://web.hungryhub.com/restaurants/katsuya-siam-square-one-bangkok" TargetMode="External"/><Relationship Id="rId896" Type="http://schemas.openxmlformats.org/officeDocument/2006/relationships/hyperlink" Target="https://web.hungryhub.com/restaurants/shida-yakiniku-izakaya-chaengwattana-14-bangkok" TargetMode="External"/><Relationship Id="rId419" Type="http://schemas.openxmlformats.org/officeDocument/2006/relationships/hyperlink" Target="https://web.hungryhub.com/restaurants/katsuya-mega-bangna-bangkok" TargetMode="External"/><Relationship Id="rId418" Type="http://schemas.openxmlformats.org/officeDocument/2006/relationships/hyperlink" Target="https://web.hungryhub.com/restaurants/moreganic-restaurant-away-thapae-resort-chiang-mai" TargetMode="External"/><Relationship Id="rId417" Type="http://schemas.openxmlformats.org/officeDocument/2006/relationships/hyperlink" Target="https://web.hungryhub.com/restaurants/katsuya-fashion-island-bangkok" TargetMode="External"/><Relationship Id="rId416" Type="http://schemas.openxmlformats.org/officeDocument/2006/relationships/hyperlink" Target="https://web.hungryhub.com/restaurants/katsuya-gateway-ekamai-bangkok" TargetMode="External"/><Relationship Id="rId891" Type="http://schemas.openxmlformats.org/officeDocument/2006/relationships/hyperlink" Target="https://web.hungryhub.com/restaurants/shabu-baanrai-bangkok" TargetMode="External"/><Relationship Id="rId890" Type="http://schemas.openxmlformats.org/officeDocument/2006/relationships/hyperlink" Target="https://web.hungryhub.com/restaurants/florae-at-valia-hotel-bangkok" TargetMode="External"/><Relationship Id="rId1240" Type="http://schemas.openxmlformats.org/officeDocument/2006/relationships/hyperlink" Target="https://web.hungryhub.com/restaurants/hui-suki-ratchaphruek-bangkok" TargetMode="External"/><Relationship Id="rId1241" Type="http://schemas.openxmlformats.org/officeDocument/2006/relationships/hyperlink" Target="https://web.hungryhub.com/restaurants/hui-suki-block-28-bangkok" TargetMode="External"/><Relationship Id="rId411" Type="http://schemas.openxmlformats.org/officeDocument/2006/relationships/hyperlink" Target="https://web.hungryhub.com/restaurants/kai-yang-boran-bangkok" TargetMode="External"/><Relationship Id="rId895" Type="http://schemas.openxmlformats.org/officeDocument/2006/relationships/hyperlink" Target="https://web.hungryhub.com/restaurants/tum-20-ratchada-sutthisan-bangkok-thailand" TargetMode="External"/><Relationship Id="rId1242" Type="http://schemas.openxmlformats.org/officeDocument/2006/relationships/hyperlink" Target="https://web.hungryhub.com/restaurants/nammaejip-rama-3-bangkok" TargetMode="External"/><Relationship Id="rId410" Type="http://schemas.openxmlformats.org/officeDocument/2006/relationships/hyperlink" Target="https://web.hungryhub.com/restaurants/wine-i-love-you-asiatique-the-riverfront-bangkok" TargetMode="External"/><Relationship Id="rId894" Type="http://schemas.openxmlformats.org/officeDocument/2006/relationships/hyperlink" Target="https://web.hungryhub.com/restaurants/ancient-tea-house-asiatique-the-riverfront-bangkok" TargetMode="External"/><Relationship Id="rId1243" Type="http://schemas.openxmlformats.org/officeDocument/2006/relationships/hyperlink" Target="https://web.hungryhub.com/restaurants/tongtemtoh-bkk-sai2-bangkok" TargetMode="External"/><Relationship Id="rId893" Type="http://schemas.openxmlformats.org/officeDocument/2006/relationships/hyperlink" Target="https://web.hungryhub.com/restaurants/tum-20-saimai-bangkok-thailand-4461" TargetMode="External"/><Relationship Id="rId1244" Type="http://schemas.openxmlformats.org/officeDocument/2006/relationships/hyperlink" Target="https://web.hungryhub.com/restaurants/ye-lai-xiang-ratchada-soi-13-bangkok-thailand" TargetMode="External"/><Relationship Id="rId892" Type="http://schemas.openxmlformats.org/officeDocument/2006/relationships/hyperlink" Target="https://web.hungryhub.com/restaurants/tum-20-donmueang-bangkok-thailand" TargetMode="External"/><Relationship Id="rId1245" Type="http://schemas.openxmlformats.org/officeDocument/2006/relationships/hyperlink" Target="https://web.hungryhub.com/restaurants/torikin-izakaya-bangkok" TargetMode="External"/><Relationship Id="rId1279" Type="http://schemas.openxmlformats.org/officeDocument/2006/relationships/hyperlink" Target="https://web.hungryhub.com/restaurants/nammaejip-seacon-square-srinagarindra-bangkok" TargetMode="External"/><Relationship Id="rId2126" Type="http://schemas.openxmlformats.org/officeDocument/2006/relationships/hyperlink" Target="https://web.hungryhub.com/restaurants/bottega-del-gusto-bangkok" TargetMode="External"/><Relationship Id="rId2127" Type="http://schemas.openxmlformats.org/officeDocument/2006/relationships/hyperlink" Target="https://web.hungryhub.com/restaurants/liyang-space-bangkok" TargetMode="External"/><Relationship Id="rId2128" Type="http://schemas.openxmlformats.org/officeDocument/2006/relationships/hyperlink" Target="https://web.hungryhub.com/restaurants/dotd-bar-bangkok" TargetMode="External"/><Relationship Id="rId2129" Type="http://schemas.openxmlformats.org/officeDocument/2006/relationships/hyperlink" Target="https://web.hungryhub.com/restaurants/craftfiti-bkk-bangkok" TargetMode="External"/><Relationship Id="rId448" Type="http://schemas.openxmlformats.org/officeDocument/2006/relationships/hyperlink" Target="https://web.hungryhub.com/restaurants/octospider-ratchaburi" TargetMode="External"/><Relationship Id="rId447" Type="http://schemas.openxmlformats.org/officeDocument/2006/relationships/hyperlink" Target="https://web.hungryhub.com/restaurants/bite-restaurant-gallery-phuket" TargetMode="External"/><Relationship Id="rId446" Type="http://schemas.openxmlformats.org/officeDocument/2006/relationships/hyperlink" Target="https://web.hungryhub.com/restaurants/brio-at-anantara-riverside-bangkok-resort" TargetMode="External"/><Relationship Id="rId445" Type="http://schemas.openxmlformats.org/officeDocument/2006/relationships/hyperlink" Target="https://web.hungryhub.com/restaurants/thai-me-up-restaurant-bar-eleven-hotel-sukhumvit-11-bangkok-thailand" TargetMode="External"/><Relationship Id="rId449" Type="http://schemas.openxmlformats.org/officeDocument/2006/relationships/hyperlink" Target="https://web.hungryhub.com/restaurants/rimbungsounprig-bar-restaurants-ayutthaya" TargetMode="External"/><Relationship Id="rId1270" Type="http://schemas.openxmlformats.org/officeDocument/2006/relationships/hyperlink" Target="https://web.hungryhub.com/restaurants/imm-thai-fusion-bar-bistro-singapore" TargetMode="External"/><Relationship Id="rId440" Type="http://schemas.openxmlformats.org/officeDocument/2006/relationships/hyperlink" Target="https://web.hungryhub.com/restaurants/nuatair-the-nine-center-tiwanon-bangkok" TargetMode="External"/><Relationship Id="rId1271" Type="http://schemas.openxmlformats.org/officeDocument/2006/relationships/hyperlink" Target="https://web.hungryhub.com/restaurants/at-double-two-22-at-sc-park-hotel-bangkok" TargetMode="External"/><Relationship Id="rId1272" Type="http://schemas.openxmlformats.org/officeDocument/2006/relationships/hyperlink" Target="https://web.hungryhub.com/restaurants/east-ocean-chinese-restaurant-at-sc-park-hotel-bangkok" TargetMode="External"/><Relationship Id="rId1273" Type="http://schemas.openxmlformats.org/officeDocument/2006/relationships/hyperlink" Target="https://web.hungryhub.com/restaurants/abushi-bangkok" TargetMode="External"/><Relationship Id="rId2120" Type="http://schemas.openxmlformats.org/officeDocument/2006/relationships/hyperlink" Target="https://web.hungryhub.com/restaurants/dream-premium-korean-shabu-buffet-bangkok" TargetMode="External"/><Relationship Id="rId1274" Type="http://schemas.openxmlformats.org/officeDocument/2006/relationships/hyperlink" Target="https://web.hungryhub.com/restaurants/sc-park-hotel-bangkok-staycation" TargetMode="External"/><Relationship Id="rId2121" Type="http://schemas.openxmlformats.org/officeDocument/2006/relationships/hyperlink" Target="https://web.hungryhub.com/restaurants/ayutthaya-retreat-ayutthaya-bangkok" TargetMode="External"/><Relationship Id="rId444" Type="http://schemas.openxmlformats.org/officeDocument/2006/relationships/hyperlink" Target="https://web.hungryhub.com/restaurants/era-izaan-ratchaphruek-bangkok" TargetMode="External"/><Relationship Id="rId1275" Type="http://schemas.openxmlformats.org/officeDocument/2006/relationships/hyperlink" Target="https://web.hungryhub.com/restaurants/praca-at-the-standard-hua-hin" TargetMode="External"/><Relationship Id="rId2122" Type="http://schemas.openxmlformats.org/officeDocument/2006/relationships/hyperlink" Target="https://web.hungryhub.com/restaurants/bucks-cafe-bangkok" TargetMode="External"/><Relationship Id="rId443" Type="http://schemas.openxmlformats.org/officeDocument/2006/relationships/hyperlink" Target="https://web.hungryhub.com/restaurants/nuatair-meeting-mall-bangkok" TargetMode="External"/><Relationship Id="rId1276" Type="http://schemas.openxmlformats.org/officeDocument/2006/relationships/hyperlink" Target="https://web.hungryhub.com/restaurants/gyuder-bangkok" TargetMode="External"/><Relationship Id="rId2123" Type="http://schemas.openxmlformats.org/officeDocument/2006/relationships/hyperlink" Target="https://web.hungryhub.com/restaurants/burbrit-craft-beer-phra-khanong-bangkok" TargetMode="External"/><Relationship Id="rId442" Type="http://schemas.openxmlformats.org/officeDocument/2006/relationships/hyperlink" Target="https://web.hungryhub.com/restaurants/nuatair-central-westgate-bangkok" TargetMode="External"/><Relationship Id="rId1277" Type="http://schemas.openxmlformats.org/officeDocument/2006/relationships/hyperlink" Target="https://web.hungryhub.com/restaurants/jaekoy-isaan-seafood-kingpetch-phetchaburi-10-bangkok" TargetMode="External"/><Relationship Id="rId2124" Type="http://schemas.openxmlformats.org/officeDocument/2006/relationships/hyperlink" Target="https://web.hungryhub.com/restaurants/burbrit-craft-beer-sukhumvit-22-bangkok" TargetMode="External"/><Relationship Id="rId441" Type="http://schemas.openxmlformats.org/officeDocument/2006/relationships/hyperlink" Target="https://web.hungryhub.com/restaurants/nuatair-nong-chok-bangkok" TargetMode="External"/><Relationship Id="rId1278" Type="http://schemas.openxmlformats.org/officeDocument/2006/relationships/hyperlink" Target="https://web.hungryhub.com/restaurants/kalanan-riverside-resort-staycation-bangkok" TargetMode="External"/><Relationship Id="rId2125" Type="http://schemas.openxmlformats.org/officeDocument/2006/relationships/hyperlink" Target="https://web.hungryhub.com/restaurants/ministry-of-crab-bangkok" TargetMode="External"/><Relationship Id="rId1268" Type="http://schemas.openxmlformats.org/officeDocument/2006/relationships/hyperlink" Target="https://web.hungryhub.com/restaurants/opera-italian-restaurant-bangkok" TargetMode="External"/><Relationship Id="rId2115" Type="http://schemas.openxmlformats.org/officeDocument/2006/relationships/hyperlink" Target="https://web.hungryhub.com/restaurants/dream-premium-korean-bbq-buffet-ruea-bin-bangkok" TargetMode="External"/><Relationship Id="rId1269" Type="http://schemas.openxmlformats.org/officeDocument/2006/relationships/hyperlink" Target="https://web.hungryhub.com/restaurants/mekiki-no-ginji-bangkok" TargetMode="External"/><Relationship Id="rId2116" Type="http://schemas.openxmlformats.org/officeDocument/2006/relationships/hyperlink" Target="https://web.hungryhub.com/restaurants/dream-premium-korean-bbq-buffet-talat-long-ma-si-er-bangkok" TargetMode="External"/><Relationship Id="rId2117" Type="http://schemas.openxmlformats.org/officeDocument/2006/relationships/hyperlink" Target="https://web.hungryhub.com/restaurants/mosby-bkk-bangkok" TargetMode="External"/><Relationship Id="rId2118" Type="http://schemas.openxmlformats.org/officeDocument/2006/relationships/hyperlink" Target="https://web.hungryhub.com/restaurants/ojisan-massage-meal-experience-bangkok" TargetMode="External"/><Relationship Id="rId2119" Type="http://schemas.openxmlformats.org/officeDocument/2006/relationships/hyperlink" Target="https://web.hungryhub.com/restaurants/the-pablo-bangkok" TargetMode="External"/><Relationship Id="rId437" Type="http://schemas.openxmlformats.org/officeDocument/2006/relationships/hyperlink" Target="https://web.hungryhub.com/restaurants/away-thapae-resort-staycation-chiang-mai" TargetMode="External"/><Relationship Id="rId436" Type="http://schemas.openxmlformats.org/officeDocument/2006/relationships/hyperlink" Target="https://web.hungryhub.com/restaurants/cross-vibe-staycation-buriram" TargetMode="External"/><Relationship Id="rId435" Type="http://schemas.openxmlformats.org/officeDocument/2006/relationships/hyperlink" Target="https://web.hungryhub.com/restaurants/cross-vibe-seaphere-staycation-pattaya" TargetMode="External"/><Relationship Id="rId434" Type="http://schemas.openxmlformats.org/officeDocument/2006/relationships/hyperlink" Target="https://web.hungryhub.com/restaurants/jam-jam-eatery-bar-at-asai-hotels-bangkok" TargetMode="External"/><Relationship Id="rId439" Type="http://schemas.openxmlformats.org/officeDocument/2006/relationships/hyperlink" Target="https://web.hungryhub.com/restaurants/cheat-day-by-modish-the-parq-rama-4-bangkok" TargetMode="External"/><Relationship Id="rId438" Type="http://schemas.openxmlformats.org/officeDocument/2006/relationships/hyperlink" Target="https://web.hungryhub.com/restaurants/cross-oceanphere-staycation-pattaya" TargetMode="External"/><Relationship Id="rId1260" Type="http://schemas.openxmlformats.org/officeDocument/2006/relationships/hyperlink" Target="https://web.hungryhub.com/restaurants/lhor-liang-farm-bangkok" TargetMode="External"/><Relationship Id="rId1261" Type="http://schemas.openxmlformats.org/officeDocument/2006/relationships/hyperlink" Target="https://web.hungryhub.com/restaurants/onzen-kawa-shabu-bangkok" TargetMode="External"/><Relationship Id="rId1262" Type="http://schemas.openxmlformats.org/officeDocument/2006/relationships/hyperlink" Target="https://web.hungryhub.com/restaurants/roy-sen-pad-thai-sukhumvit-71-bangkok" TargetMode="External"/><Relationship Id="rId1263" Type="http://schemas.openxmlformats.org/officeDocument/2006/relationships/hyperlink" Target="https://web.hungryhub.com/restaurants/roy-sen-pad-thai-go-wholesale-rangsit-bangkok" TargetMode="External"/><Relationship Id="rId2110" Type="http://schemas.openxmlformats.org/officeDocument/2006/relationships/hyperlink" Target="https://web.hungryhub.com/restaurants/beer-collection-bangkok-thailand" TargetMode="External"/><Relationship Id="rId433" Type="http://schemas.openxmlformats.org/officeDocument/2006/relationships/hyperlink" Target="https://web.hungryhub.com/restaurants/my-castle-beach-bangkok" TargetMode="External"/><Relationship Id="rId1264" Type="http://schemas.openxmlformats.org/officeDocument/2006/relationships/hyperlink" Target="https://web.hungryhub.com/restaurants/roy-sen-pad-thai-go-wholesale-ramkhamhaeng-bangkok" TargetMode="External"/><Relationship Id="rId2111" Type="http://schemas.openxmlformats.org/officeDocument/2006/relationships/hyperlink" Target="https://web.hungryhub.com/restaurants/the-factory-corner-bangkok" TargetMode="External"/><Relationship Id="rId432" Type="http://schemas.openxmlformats.org/officeDocument/2006/relationships/hyperlink" Target="https://web.hungryhub.com/restaurants/meeyumcharoen-sathorn-bangkok" TargetMode="External"/><Relationship Id="rId1265" Type="http://schemas.openxmlformats.org/officeDocument/2006/relationships/hyperlink" Target="https://web.hungryhub.com/restaurants/lamu-n-grandma-cuisine-bangkok" TargetMode="External"/><Relationship Id="rId2112" Type="http://schemas.openxmlformats.org/officeDocument/2006/relationships/hyperlink" Target="https://web.hungryhub.com/restaurants/61-bistro-bangkok" TargetMode="External"/><Relationship Id="rId431" Type="http://schemas.openxmlformats.org/officeDocument/2006/relationships/hyperlink" Target="https://web.hungryhub.com/restaurants/place-bangkok" TargetMode="External"/><Relationship Id="rId1266" Type="http://schemas.openxmlformats.org/officeDocument/2006/relationships/hyperlink" Target="https://web.hungryhub.com/restaurants/gyunobi-yakiniku-bangkok" TargetMode="External"/><Relationship Id="rId2113" Type="http://schemas.openxmlformats.org/officeDocument/2006/relationships/hyperlink" Target="https://web.hungryhub.com/restaurants/big-bite-burger-bkk-bangkok" TargetMode="External"/><Relationship Id="rId430" Type="http://schemas.openxmlformats.org/officeDocument/2006/relationships/hyperlink" Target="https://web.hungryhub.com/restaurants/the-hub-cafe-and-eatery-bangkok" TargetMode="External"/><Relationship Id="rId1267" Type="http://schemas.openxmlformats.org/officeDocument/2006/relationships/hyperlink" Target="https://web.hungryhub.com/restaurants/noomjad-bkk-bangkok" TargetMode="External"/><Relationship Id="rId2114" Type="http://schemas.openxmlformats.org/officeDocument/2006/relationships/hyperlink" Target="https://web.hungryhub.com/restaurants/neua-camp-fire-bangkok" TargetMode="External"/></Relationships>
</file>

<file path=xl/worksheets/_rels/sheet10.xml.rels><?xml version="1.0" encoding="UTF-8" standalone="yes"?><Relationships xmlns="http://schemas.openxmlformats.org/package/2006/relationships"><Relationship Id="rId2180" Type="http://schemas.openxmlformats.org/officeDocument/2006/relationships/hyperlink" Target="https://web.hungryhub.com/restaurants/tatonyon-northern-food-bangkok" TargetMode="External"/><Relationship Id="rId2181" Type="http://schemas.openxmlformats.org/officeDocument/2006/relationships/hyperlink" Target="https://web.hungryhub.com/restaurants/pyi-special-hod-x-copper-bangkok-thailand" TargetMode="External"/><Relationship Id="rId2182" Type="http://schemas.openxmlformats.org/officeDocument/2006/relationships/hyperlink" Target="https://web.hungryhub.com/restaurants/cleverse-x-copper-bangkok-thailand-2375" TargetMode="External"/><Relationship Id="rId2183" Type="http://schemas.openxmlformats.org/officeDocument/2006/relationships/hyperlink" Target="https://web.hungryhub.com/restaurants/marrakesh-hua-hin-resort-and-spa-staycation" TargetMode="External"/><Relationship Id="rId2184" Type="http://schemas.openxmlformats.org/officeDocument/2006/relationships/hyperlink" Target="https://web.hungryhub.com/restaurants/farewell-and-welcome-party-x-metro-on-wireless-at-hotel-indigo-bangkok" TargetMode="External"/><Relationship Id="rId2185" Type="http://schemas.openxmlformats.org/officeDocument/2006/relationships/hyperlink" Target="https://web.hungryhub.com/restaurants/goodie-steak-bangkok" TargetMode="External"/><Relationship Id="rId2186" Type="http://schemas.openxmlformats.org/officeDocument/2006/relationships/hyperlink" Target="https://web.hungryhub.com/restaurants/air-space-hua-hin-hua-hin" TargetMode="External"/><Relationship Id="rId2187" Type="http://schemas.openxmlformats.org/officeDocument/2006/relationships/hyperlink" Target="https://web.hungryhub.com/restaurants/recall-concept-hotel-resorts-staycation-khaoyai-khao-yai" TargetMode="External"/><Relationship Id="rId2188" Type="http://schemas.openxmlformats.org/officeDocument/2006/relationships/hyperlink" Target="https://web.hungryhub.com/restaurants/khao-ekkamai-bangkok" TargetMode="External"/><Relationship Id="rId2189" Type="http://schemas.openxmlformats.org/officeDocument/2006/relationships/hyperlink" Target="https://web.hungryhub.com/restaurants/khao-wireless-road-bangkok" TargetMode="External"/><Relationship Id="rId2170" Type="http://schemas.openxmlformats.org/officeDocument/2006/relationships/hyperlink" Target="https://web.hungryhub.com/restaurants/no-use-the-seafood-cafe-restaurant-bangkok" TargetMode="External"/><Relationship Id="rId2171" Type="http://schemas.openxmlformats.org/officeDocument/2006/relationships/hyperlink" Target="https://web.hungryhub.com/restaurants/not-use-bangkok-thailand-2364" TargetMode="External"/><Relationship Id="rId2172" Type="http://schemas.openxmlformats.org/officeDocument/2006/relationships/hyperlink" Target="https://web.hungryhub.com/restaurants/krua-apsorn-viphavadee-50-bangkok" TargetMode="External"/><Relationship Id="rId2173" Type="http://schemas.openxmlformats.org/officeDocument/2006/relationships/hyperlink" Target="https://web.hungryhub.com/restaurants/uob-x-jw-mariott-bangkok" TargetMode="External"/><Relationship Id="rId2174" Type="http://schemas.openxmlformats.org/officeDocument/2006/relationships/hyperlink" Target="https://web.hungryhub.com/restaurants/unleash-the-power-for-h2fy2021-copper-set-bangkok" TargetMode="External"/><Relationship Id="rId2175" Type="http://schemas.openxmlformats.org/officeDocument/2006/relationships/hyperlink" Target="https://web.hungryhub.com/restaurants/unleash-the-power-for-h2fy2021-goji-set-bangkok" TargetMode="External"/><Relationship Id="rId2176" Type="http://schemas.openxmlformats.org/officeDocument/2006/relationships/hyperlink" Target="https://web.hungryhub.com/restaurants/unleash-the-power-for-h2fy2021-market-cafe-bangkok" TargetMode="External"/><Relationship Id="rId2177" Type="http://schemas.openxmlformats.org/officeDocument/2006/relationships/hyperlink" Target="https://web.hungryhub.com/restaurants/hong-kong-fisherman-mooncake-festival-bangkok" TargetMode="External"/><Relationship Id="rId2178" Type="http://schemas.openxmlformats.org/officeDocument/2006/relationships/hyperlink" Target="https://web.hungryhub.com/restaurants/aleenta-restaurant-in-aleenta-hua-hin-resort-spa-hua-hin" TargetMode="External"/><Relationship Id="rId2179" Type="http://schemas.openxmlformats.org/officeDocument/2006/relationships/hyperlink" Target="https://web.hungryhub.com/restaurants/reunrimnumlkb-restaurant-bangkok" TargetMode="External"/><Relationship Id="rId2190" Type="http://schemas.openxmlformats.org/officeDocument/2006/relationships/hyperlink" Target="https://web.hungryhub.com/restaurants/oneteam-virtual-celebration-x-copper-bangkok-thailand" TargetMode="External"/><Relationship Id="rId2191" Type="http://schemas.openxmlformats.org/officeDocument/2006/relationships/hyperlink" Target="https://web.hungryhub.com/restaurants/last-night-bangkok" TargetMode="External"/><Relationship Id="rId2192" Type="http://schemas.openxmlformats.org/officeDocument/2006/relationships/hyperlink" Target="https://web.hungryhub.com/restaurants/smiths-detection-thailand-ltd-thank-you-fy-21-bangkok" TargetMode="External"/><Relationship Id="rId2193" Type="http://schemas.openxmlformats.org/officeDocument/2006/relationships/hyperlink" Target="https://web.hungryhub.com/restaurants/lead-generation-night-shopee-bangkok-thailand" TargetMode="External"/><Relationship Id="rId2194" Type="http://schemas.openxmlformats.org/officeDocument/2006/relationships/hyperlink" Target="https://web.hungryhub.com/restaurants/not-use-bangkok-thailand-2388" TargetMode="External"/><Relationship Id="rId2195" Type="http://schemas.openxmlformats.org/officeDocument/2006/relationships/hyperlink" Target="https://web.hungryhub.com/restaurants/smoked-joint-emquartier-bangkok" TargetMode="External"/><Relationship Id="rId2196" Type="http://schemas.openxmlformats.org/officeDocument/2006/relationships/hyperlink" Target="https://web.hungryhub.com/restaurants/dongjang-bangkok" TargetMode="External"/><Relationship Id="rId2197" Type="http://schemas.openxmlformats.org/officeDocument/2006/relationships/hyperlink" Target="https://web.hungryhub.com/restaurants/twf-agency-online-team-building-x-copper-bangkok-thailand" TargetMode="External"/><Relationship Id="rId2198" Type="http://schemas.openxmlformats.org/officeDocument/2006/relationships/hyperlink" Target="https://web.hungryhub.com/restaurants/home-appliances-shopee-x-copper-bangkok" TargetMode="External"/><Relationship Id="rId2199" Type="http://schemas.openxmlformats.org/officeDocument/2006/relationships/hyperlink" Target="https://web.hungryhub.com/restaurants/coca-mooncake-festival-bangkok" TargetMode="External"/><Relationship Id="rId3513" Type="http://schemas.openxmlformats.org/officeDocument/2006/relationships/hyperlink" Target="https://web.hungryhub.com/restaurants/woody-s-eethuis-bangkok" TargetMode="External"/><Relationship Id="rId4844" Type="http://schemas.openxmlformats.org/officeDocument/2006/relationships/hyperlink" Target="https://web.hungryhub.com/restaurants/chob-craft-beef-beer-bangkok" TargetMode="External"/><Relationship Id="rId3512" Type="http://schemas.openxmlformats.org/officeDocument/2006/relationships/hyperlink" Target="https://web.hungryhub.com/restaurants/nomad-rooftop-lounge-and-bar-galleria-10-bangkok-hotel" TargetMode="External"/><Relationship Id="rId4843" Type="http://schemas.openxmlformats.org/officeDocument/2006/relationships/hyperlink" Target="https://web.hungryhub.com/restaurants/suki-nihao-ratchaphruek-bangkok" TargetMode="External"/><Relationship Id="rId3515" Type="http://schemas.openxmlformats.org/officeDocument/2006/relationships/hyperlink" Target="https://web.hungryhub.com/restaurants/taisoi-kitchen-phatthanakan1-bangkok" TargetMode="External"/><Relationship Id="rId4846" Type="http://schemas.openxmlformats.org/officeDocument/2006/relationships/hyperlink" Target="https://web.hungryhub.com/restaurants/the-brasserie-l-holiday-inn-bangkok-silom" TargetMode="External"/><Relationship Id="rId3514" Type="http://schemas.openxmlformats.org/officeDocument/2006/relationships/hyperlink" Target="https://web.hungryhub.com/restaurants/beyond-beef-bar-bangkok" TargetMode="External"/><Relationship Id="rId4845" Type="http://schemas.openxmlformats.org/officeDocument/2006/relationships/hyperlink" Target="https://web.hungryhub.com/restaurants/charm-oh-cha-bangkok" TargetMode="External"/><Relationship Id="rId3517" Type="http://schemas.openxmlformats.org/officeDocument/2006/relationships/hyperlink" Target="https://web.hungryhub.com/restaurants/do-not-use-phuket" TargetMode="External"/><Relationship Id="rId4848" Type="http://schemas.openxmlformats.org/officeDocument/2006/relationships/hyperlink" Target="https://web.hungryhub.com/restaurants/mookrata-mahanakhon-camping-srinagarindra-bangkok" TargetMode="External"/><Relationship Id="rId3516" Type="http://schemas.openxmlformats.org/officeDocument/2006/relationships/hyperlink" Target="https://web.hungryhub.com/restaurants/do-not-use-buriram" TargetMode="External"/><Relationship Id="rId4847" Type="http://schemas.openxmlformats.org/officeDocument/2006/relationships/hyperlink" Target="https://web.hungryhub.com/restaurants/mookrata-mahanakhon-camping-prawet-bangkok" TargetMode="External"/><Relationship Id="rId3519" Type="http://schemas.openxmlformats.org/officeDocument/2006/relationships/hyperlink" Target="https://web.hungryhub.com/restaurants/sunseouls-town-sattahip-chonburi-pattaya" TargetMode="External"/><Relationship Id="rId3518" Type="http://schemas.openxmlformats.org/officeDocument/2006/relationships/hyperlink" Target="https://web.hungryhub.com/restaurants/w-xyz-bar-bangkok" TargetMode="External"/><Relationship Id="rId4849" Type="http://schemas.openxmlformats.org/officeDocument/2006/relationships/hyperlink" Target="https://web.hungryhub.com/restaurants/laem-charoen-nirvana-porch-krungthep-kreetha-bangkok" TargetMode="External"/><Relationship Id="rId4840" Type="http://schemas.openxmlformats.org/officeDocument/2006/relationships/hyperlink" Target="https://web.hungryhub.com/restaurants/golden-bowl-at-k-village-bangkok" TargetMode="External"/><Relationship Id="rId3511" Type="http://schemas.openxmlformats.org/officeDocument/2006/relationships/hyperlink" Target="https://web.hungryhub.com/restaurants/beats-lounge-citrus-suites-sukhumvit-6-bangkok" TargetMode="External"/><Relationship Id="rId4842" Type="http://schemas.openxmlformats.org/officeDocument/2006/relationships/hyperlink" Target="https://web.hungryhub.com/restaurants/suki-nihao-nonthaburi-bridge-bangkok" TargetMode="External"/><Relationship Id="rId3510" Type="http://schemas.openxmlformats.org/officeDocument/2006/relationships/hyperlink" Target="https://web.hungryhub.com/restaurants/the-coral-lounge-don-mueang-international-departure-lounge-bangkok" TargetMode="External"/><Relationship Id="rId4841" Type="http://schemas.openxmlformats.org/officeDocument/2006/relationships/hyperlink" Target="https://web.hungryhub.com/restaurants/fuku-intown-charoen-nakhon-bangkok" TargetMode="External"/><Relationship Id="rId3502" Type="http://schemas.openxmlformats.org/officeDocument/2006/relationships/hyperlink" Target="https://web.hungryhub.com/restaurants/earw-thai-suki-boran-terminal-21-nakhon-ratchasima-khao-yai" TargetMode="External"/><Relationship Id="rId4833" Type="http://schemas.openxmlformats.org/officeDocument/2006/relationships/hyperlink" Target="https://web.hungryhub.com/restaurants/thong-nua-kao-premium-thai-bbq-thong-lo-bangkok" TargetMode="External"/><Relationship Id="rId3501" Type="http://schemas.openxmlformats.org/officeDocument/2006/relationships/hyperlink" Target="https://web.hungryhub.com/restaurants/earw-thai-suki-boran-kaset-bangkok" TargetMode="External"/><Relationship Id="rId4832" Type="http://schemas.openxmlformats.org/officeDocument/2006/relationships/hyperlink" Target="https://web.hungryhub.com/restaurants/beastie-bangkok" TargetMode="External"/><Relationship Id="rId3504" Type="http://schemas.openxmlformats.org/officeDocument/2006/relationships/hyperlink" Target="https://web.hungryhub.com/restaurants/mezzanine-cafe-s15-sukhumvit-hotel-bangkok" TargetMode="External"/><Relationship Id="rId4835" Type="http://schemas.openxmlformats.org/officeDocument/2006/relationships/hyperlink" Target="https://web.hungryhub.com/restaurants/thong-nua-kao-premium-thai-bbq-crystal-design-center-bangkok" TargetMode="External"/><Relationship Id="rId3503" Type="http://schemas.openxmlformats.org/officeDocument/2006/relationships/hyperlink" Target="https://web.hungryhub.com/restaurants/view-grill-rooftop-bar-b-q-bangkok" TargetMode="External"/><Relationship Id="rId4834" Type="http://schemas.openxmlformats.org/officeDocument/2006/relationships/hyperlink" Target="https://web.hungryhub.com/restaurants/thong-nua-kao-premium-thai-bbq-banthat-thong-bangkok" TargetMode="External"/><Relationship Id="rId3506" Type="http://schemas.openxmlformats.org/officeDocument/2006/relationships/hyperlink" Target="https://web.hungryhub.com/restaurants/tandoori-junction-bangkok" TargetMode="External"/><Relationship Id="rId4837" Type="http://schemas.openxmlformats.org/officeDocument/2006/relationships/hyperlink" Target="https://web.hungryhub.com/restaurants/fuku-intown-siam-digital-gateway-bangkok" TargetMode="External"/><Relationship Id="rId3505" Type="http://schemas.openxmlformats.org/officeDocument/2006/relationships/hyperlink" Target="https://web.hungryhub.com/restaurants/splash-jungle-water-park-phuket" TargetMode="External"/><Relationship Id="rId4836" Type="http://schemas.openxmlformats.org/officeDocument/2006/relationships/hyperlink" Target="https://web.hungryhub.com/restaurants/bricks-and-barrels-pattaya" TargetMode="External"/><Relationship Id="rId3508" Type="http://schemas.openxmlformats.org/officeDocument/2006/relationships/hyperlink" Target="https://web.hungryhub.com/restaurants/food-hub-icon-chef-s-table-bangkok-thailand" TargetMode="External"/><Relationship Id="rId4839" Type="http://schemas.openxmlformats.org/officeDocument/2006/relationships/hyperlink" Target="https://web.hungryhub.com/restaurants/fuku-intown-gateway-bang-sue-bangkok" TargetMode="External"/><Relationship Id="rId3507" Type="http://schemas.openxmlformats.org/officeDocument/2006/relationships/hyperlink" Target="https://web.hungryhub.com/restaurants/high-river-cafe-ratchaburi" TargetMode="External"/><Relationship Id="rId4838" Type="http://schemas.openxmlformats.org/officeDocument/2006/relationships/hyperlink" Target="https://web.hungryhub.com/restaurants/fuku-intown-homepro-ekkamai-ramintra-expressway-bangkok" TargetMode="External"/><Relationship Id="rId3509" Type="http://schemas.openxmlformats.org/officeDocument/2006/relationships/hyperlink" Target="https://web.hungryhub.com/restaurants/the-terrace-bar-at-s15-sukhumvit-hotel-bangkok" TargetMode="External"/><Relationship Id="rId3500" Type="http://schemas.openxmlformats.org/officeDocument/2006/relationships/hyperlink" Target="https://web.hungryhub.com/restaurants/tony-s-sukhumvit-11-bangkok" TargetMode="External"/><Relationship Id="rId4831" Type="http://schemas.openxmlformats.org/officeDocument/2006/relationships/hyperlink" Target="https://web.hungryhub.com/restaurants/tomo-izakaya-bangkok" TargetMode="External"/><Relationship Id="rId4830" Type="http://schemas.openxmlformats.org/officeDocument/2006/relationships/hyperlink" Target="https://web.hungryhub.com/restaurants/el-rincon-del-sabor-singapore" TargetMode="External"/><Relationship Id="rId2203" Type="http://schemas.openxmlformats.org/officeDocument/2006/relationships/hyperlink" Target="https://web.hungryhub.com/restaurants/noy-use-bangkok" TargetMode="External"/><Relationship Id="rId3535" Type="http://schemas.openxmlformats.org/officeDocument/2006/relationships/hyperlink" Target="https://web.hungryhub.com/restaurants/red-riding-hood-bangkok" TargetMode="External"/><Relationship Id="rId4866" Type="http://schemas.openxmlformats.org/officeDocument/2006/relationships/hyperlink" Target="https://web.hungryhub.com/restaurants/coding-steak-restaurant-bangkok" TargetMode="External"/><Relationship Id="rId2204" Type="http://schemas.openxmlformats.org/officeDocument/2006/relationships/hyperlink" Target="https://web.hungryhub.com/restaurants/sports-and-outdoors-team-building-q2-q3-shopee-x-copper-bangkok-thailand" TargetMode="External"/><Relationship Id="rId3534" Type="http://schemas.openxmlformats.org/officeDocument/2006/relationships/hyperlink" Target="https://web.hungryhub.com/restaurants/chamai-butchery-suk-sawat-30-bangkok" TargetMode="External"/><Relationship Id="rId4865" Type="http://schemas.openxmlformats.org/officeDocument/2006/relationships/hyperlink" Target="https://web.hungryhub.com/restaurants/patiala-peg-bar-grill-bangkok" TargetMode="External"/><Relationship Id="rId2205" Type="http://schemas.openxmlformats.org/officeDocument/2006/relationships/hyperlink" Target="https://web.hungryhub.com/restaurants/fuku-intown-centerpoint-siam-square-bangkok" TargetMode="External"/><Relationship Id="rId3537" Type="http://schemas.openxmlformats.org/officeDocument/2006/relationships/hyperlink" Target="https://web.hungryhub.com/restaurants/katsuya-central-westgate-bangkok" TargetMode="External"/><Relationship Id="rId4868" Type="http://schemas.openxmlformats.org/officeDocument/2006/relationships/hyperlink" Target="https://web.hungryhub.com/restaurants/erzab-chaewhon-ladprao-bangkok" TargetMode="External"/><Relationship Id="rId2206" Type="http://schemas.openxmlformats.org/officeDocument/2006/relationships/hyperlink" Target="https://web.hungryhub.com/restaurants/yujin-cafe-diner-and-bar-bangkok" TargetMode="External"/><Relationship Id="rId3536" Type="http://schemas.openxmlformats.org/officeDocument/2006/relationships/hyperlink" Target="https://web.hungryhub.com/restaurants/katsuya-centralworld-bangkok" TargetMode="External"/><Relationship Id="rId4867" Type="http://schemas.openxmlformats.org/officeDocument/2006/relationships/hyperlink" Target="https://web.hungryhub.com/restaurants/jakkrawad-chill-restrobar-bangkok" TargetMode="External"/><Relationship Id="rId2207" Type="http://schemas.openxmlformats.org/officeDocument/2006/relationships/hyperlink" Target="https://web.hungryhub.com/restaurants/dunkin-donuts-bangkok" TargetMode="External"/><Relationship Id="rId3539" Type="http://schemas.openxmlformats.org/officeDocument/2006/relationships/hyperlink" Target="https://web.hungryhub.com/restaurants/devasom-hua-hin-resort-staycation-hua-hin" TargetMode="External"/><Relationship Id="rId2208" Type="http://schemas.openxmlformats.org/officeDocument/2006/relationships/hyperlink" Target="https://web.hungryhub.com/restaurants/andaman-white-beach-resort-staycation-phuket" TargetMode="External"/><Relationship Id="rId3538" Type="http://schemas.openxmlformats.org/officeDocument/2006/relationships/hyperlink" Target="https://web.hungryhub.com/restaurants/deva-bistro-devasom-hua-hin-resort-hua-hin" TargetMode="External"/><Relationship Id="rId4869" Type="http://schemas.openxmlformats.org/officeDocument/2006/relationships/hyperlink" Target="https://web.hungryhub.com/restaurants/the-spot-singapore" TargetMode="External"/><Relationship Id="rId2209" Type="http://schemas.openxmlformats.org/officeDocument/2006/relationships/hyperlink" Target="https://web.hungryhub.com/restaurants/finance-team-happy-hours-x-kouen-empire-sathorn-bangkok" TargetMode="External"/><Relationship Id="rId4860" Type="http://schemas.openxmlformats.org/officeDocument/2006/relationships/hyperlink" Target="https://web.hungryhub.com/restaurants/aey-seafood-bangkok" TargetMode="External"/><Relationship Id="rId3531" Type="http://schemas.openxmlformats.org/officeDocument/2006/relationships/hyperlink" Target="https://web.hungryhub.com/restaurants/galley-bar-restaurant-bangkok" TargetMode="External"/><Relationship Id="rId4862" Type="http://schemas.openxmlformats.org/officeDocument/2006/relationships/hyperlink" Target="https://web.hungryhub.com/restaurants/nomjeen-n-phuket-at-bangkok-khu-khwa" TargetMode="External"/><Relationship Id="rId2200" Type="http://schemas.openxmlformats.org/officeDocument/2006/relationships/hyperlink" Target="https://web.hungryhub.com/restaurants/shabu-chain-bang-na-bangkok" TargetMode="External"/><Relationship Id="rId3530" Type="http://schemas.openxmlformats.org/officeDocument/2006/relationships/hyperlink" Target="https://web.hungryhub.com/restaurants/kunlin-restaurant-ranong" TargetMode="External"/><Relationship Id="rId4861" Type="http://schemas.openxmlformats.org/officeDocument/2006/relationships/hyperlink" Target="https://web.hungryhub.com/restaurants/nomjeen-n-phuket-at-bangkok-hathairat" TargetMode="External"/><Relationship Id="rId2201" Type="http://schemas.openxmlformats.org/officeDocument/2006/relationships/hyperlink" Target="https://web.hungryhub.com/restaurants/shabu-chain-srinakarin-bangkok-thailand" TargetMode="External"/><Relationship Id="rId3533" Type="http://schemas.openxmlformats.org/officeDocument/2006/relationships/hyperlink" Target="https://web.hungryhub.com/restaurants/nabaantung-amphawa-staycation-samut-songkhram" TargetMode="External"/><Relationship Id="rId4864" Type="http://schemas.openxmlformats.org/officeDocument/2006/relationships/hyperlink" Target="https://web.hungryhub.com/restaurants/path-restaurant-singapore" TargetMode="External"/><Relationship Id="rId2202" Type="http://schemas.openxmlformats.org/officeDocument/2006/relationships/hyperlink" Target="https://web.hungryhub.com/restaurants/shabu-chain-phatthanakan-bangkok" TargetMode="External"/><Relationship Id="rId3532" Type="http://schemas.openxmlformats.org/officeDocument/2006/relationships/hyperlink" Target="https://web.hungryhub.com/restaurants/nabaantung-amphawa-samut-songkhram" TargetMode="External"/><Relationship Id="rId4863" Type="http://schemas.openxmlformats.org/officeDocument/2006/relationships/hyperlink" Target="https://web.hungryhub.com/restaurants/cold-spring-cafe-bangkok" TargetMode="External"/><Relationship Id="rId3524" Type="http://schemas.openxmlformats.org/officeDocument/2006/relationships/hyperlink" Target="https://web.hungryhub.com/restaurants/falcon-secret-bar-rooftop-wyndham-bangkok-queen-convention-centre" TargetMode="External"/><Relationship Id="rId4855" Type="http://schemas.openxmlformats.org/officeDocument/2006/relationships/hyperlink" Target="https://web.hungryhub.com/restaurants/ngan-mookrata-bangkok" TargetMode="External"/><Relationship Id="rId3523" Type="http://schemas.openxmlformats.org/officeDocument/2006/relationships/hyperlink" Target="https://web.hungryhub.com/restaurants/beats-bar-citrus-suites-sukhumvit-6-bangkok" TargetMode="External"/><Relationship Id="rId4854" Type="http://schemas.openxmlformats.org/officeDocument/2006/relationships/hyperlink" Target="https://web.hungryhub.com/restaurants/hom-cham-bangkok" TargetMode="External"/><Relationship Id="rId3526" Type="http://schemas.openxmlformats.org/officeDocument/2006/relationships/hyperlink" Target="https://web.hungryhub.com/restaurants/neta-grill-market-village-suvarnabhumi-bangkok" TargetMode="External"/><Relationship Id="rId4857" Type="http://schemas.openxmlformats.org/officeDocument/2006/relationships/hyperlink" Target="https://web.hungryhub.com/restaurants/manam-seafood-nonthaburi" TargetMode="External"/><Relationship Id="rId3525" Type="http://schemas.openxmlformats.org/officeDocument/2006/relationships/hyperlink" Target="https://web.hungryhub.com/restaurants/neta-grill-thonburi-market-place-bangkok" TargetMode="External"/><Relationship Id="rId4856" Type="http://schemas.openxmlformats.org/officeDocument/2006/relationships/hyperlink" Target="https://web.hungryhub.com/restaurants/manee-s-cafe-bistro-bangkok" TargetMode="External"/><Relationship Id="rId3528" Type="http://schemas.openxmlformats.org/officeDocument/2006/relationships/hyperlink" Target="https://web.hungryhub.com/restaurants/maikaew-damnoen-resort-staycation-ratchaburi" TargetMode="External"/><Relationship Id="rId4859" Type="http://schemas.openxmlformats.org/officeDocument/2006/relationships/hyperlink" Target="https://web.hungryhub.com/restaurants/stock-room-at-kimpton-maa-lai-bangkok" TargetMode="External"/><Relationship Id="rId3527" Type="http://schemas.openxmlformats.org/officeDocument/2006/relationships/hyperlink" Target="https://web.hungryhub.com/restaurants/1700-terrace-bar-restaurant-bangkok" TargetMode="External"/><Relationship Id="rId4858" Type="http://schemas.openxmlformats.org/officeDocument/2006/relationships/hyperlink" Target="https://web.hungryhub.com/restaurants/indy-rest-home-canal-bangkok" TargetMode="External"/><Relationship Id="rId3529" Type="http://schemas.openxmlformats.org/officeDocument/2006/relationships/hyperlink" Target="https://web.hungryhub.com/restaurants/food-hub-icon-chef-s-table-bangkok" TargetMode="External"/><Relationship Id="rId3520" Type="http://schemas.openxmlformats.org/officeDocument/2006/relationships/hyperlink" Target="https://web.hungryhub.com/restaurants/steakthad-mahadthai-bangkok" TargetMode="External"/><Relationship Id="rId4851" Type="http://schemas.openxmlformats.org/officeDocument/2006/relationships/hyperlink" Target="https://web.hungryhub.com/restaurants/meng-pu-dong-bypass-mueang-non-nonthaburi" TargetMode="External"/><Relationship Id="rId4850" Type="http://schemas.openxmlformats.org/officeDocument/2006/relationships/hyperlink" Target="https://web.hungryhub.com/restaurants/hidden-gem-food-festival-hidden-gem-of-artisans-bangkok" TargetMode="External"/><Relationship Id="rId3522" Type="http://schemas.openxmlformats.org/officeDocument/2006/relationships/hyperlink" Target="https://web.hungryhub.com/restaurants/riva-tea-bar-at-riva-arun-bangkok" TargetMode="External"/><Relationship Id="rId4853" Type="http://schemas.openxmlformats.org/officeDocument/2006/relationships/hyperlink" Target="https://web.hungryhub.com/restaurants/khaba-shabu-suki-dim-sum-buffet-asoke-montri-bangkok" TargetMode="External"/><Relationship Id="rId3521" Type="http://schemas.openxmlformats.org/officeDocument/2006/relationships/hyperlink" Target="https://web.hungryhub.com/restaurants/skygrill-yakiniku-izakaya-bangkok" TargetMode="External"/><Relationship Id="rId4852" Type="http://schemas.openxmlformats.org/officeDocument/2006/relationships/hyperlink" Target="https://web.hungryhub.com/restaurants/about-beef-lava-grill-reservation-bangkok" TargetMode="External"/><Relationship Id="rId4800" Type="http://schemas.openxmlformats.org/officeDocument/2006/relationships/hyperlink" Target="https://web.hungryhub.com/restaurants/naguya-resto-en-bangkok" TargetMode="External"/><Relationship Id="rId4802" Type="http://schemas.openxmlformats.org/officeDocument/2006/relationships/hyperlink" Target="https://web.hungryhub.com/restaurants/indonesian-resto-bangkok" TargetMode="External"/><Relationship Id="rId4801" Type="http://schemas.openxmlformats.org/officeDocument/2006/relationships/hyperlink" Target="https://web.hungryhub.com/restaurants/nuasiam-ratchada-36-bangkok" TargetMode="External"/><Relationship Id="rId4804" Type="http://schemas.openxmlformats.org/officeDocument/2006/relationships/hyperlink" Target="https://web.hungryhub.com/restaurants/longpao-dimsum-hong-kong-hua-mak-bangkok" TargetMode="External"/><Relationship Id="rId4803" Type="http://schemas.openxmlformats.org/officeDocument/2006/relationships/hyperlink" Target="https://web.hungryhub.com/restaurants/the-speakeasy-rooftop-bar-bangkok" TargetMode="External"/><Relationship Id="rId4806" Type="http://schemas.openxmlformats.org/officeDocument/2006/relationships/hyperlink" Target="https://web.hungryhub.com/restaurants/longpao-dimsum-hong-kong-nawamin-si-burapha-bangkok" TargetMode="External"/><Relationship Id="rId4805" Type="http://schemas.openxmlformats.org/officeDocument/2006/relationships/hyperlink" Target="https://web.hungryhub.com/restaurants/longpao-dimsum-hong-kong-panya-indra-bangkok" TargetMode="External"/><Relationship Id="rId4808" Type="http://schemas.openxmlformats.org/officeDocument/2006/relationships/hyperlink" Target="https://web.hungryhub.com/restaurants/sushina-fortune-town-bangkok" TargetMode="External"/><Relationship Id="rId4807" Type="http://schemas.openxmlformats.org/officeDocument/2006/relationships/hyperlink" Target="https://web.hungryhub.com/restaurants/laekmailaek-chula-6-bangkok" TargetMode="External"/><Relationship Id="rId4809" Type="http://schemas.openxmlformats.org/officeDocument/2006/relationships/hyperlink" Target="https://web.hungryhub.com/restaurants/sushina-rama-3-bangkok" TargetMode="External"/><Relationship Id="rId4822" Type="http://schemas.openxmlformats.org/officeDocument/2006/relationships/hyperlink" Target="https://web.hungryhub.com/restaurants/together-co-at-hilton-garden-inn-bangkok-riverside" TargetMode="External"/><Relationship Id="rId4821" Type="http://schemas.openxmlformats.org/officeDocument/2006/relationships/hyperlink" Target="https://web.hungryhub.com/restaurants/yoodya-boat-noodle-phanan-choeng-ayutthaya" TargetMode="External"/><Relationship Id="rId4824" Type="http://schemas.openxmlformats.org/officeDocument/2006/relationships/hyperlink" Target="https://web.hungryhub.com/restaurants/swd-bangkok-at-public-house-sukhumvit-31-hotel" TargetMode="External"/><Relationship Id="rId4823" Type="http://schemas.openxmlformats.org/officeDocument/2006/relationships/hyperlink" Target="https://web.hungryhub.com/restaurants/6ixcret-meet-asiatique-bangkok" TargetMode="External"/><Relationship Id="rId4826" Type="http://schemas.openxmlformats.org/officeDocument/2006/relationships/hyperlink" Target="https://web.hungryhub.com/restaurants/friend-station-on-nut-44-46-bangkok" TargetMode="External"/><Relationship Id="rId4825" Type="http://schemas.openxmlformats.org/officeDocument/2006/relationships/hyperlink" Target="https://web.hungryhub.com/restaurants/friend-station-kanchanaphisek-39-bangkok" TargetMode="External"/><Relationship Id="rId4828" Type="http://schemas.openxmlformats.org/officeDocument/2006/relationships/hyperlink" Target="https://web.hungryhub.com/restaurants/28ventotto-bangkok" TargetMode="External"/><Relationship Id="rId4827" Type="http://schemas.openxmlformats.org/officeDocument/2006/relationships/hyperlink" Target="https://web.hungryhub.com/restaurants/open-bar-l-public-house-sukhumvit-31-hotel-bangkok" TargetMode="External"/><Relationship Id="rId4829" Type="http://schemas.openxmlformats.org/officeDocument/2006/relationships/hyperlink" Target="https://web.hungryhub.com/restaurants/mahasawat-cafe-restaurant-bangkok" TargetMode="External"/><Relationship Id="rId4820" Type="http://schemas.openxmlformats.org/officeDocument/2006/relationships/hyperlink" Target="https://web.hungryhub.com/restaurants/sook-zaap-56-asiatique-bangkok" TargetMode="External"/><Relationship Id="rId4811" Type="http://schemas.openxmlformats.org/officeDocument/2006/relationships/hyperlink" Target="https://web.hungryhub.com/restaurants/machew-s-roast-bangkok" TargetMode="External"/><Relationship Id="rId4810" Type="http://schemas.openxmlformats.org/officeDocument/2006/relationships/hyperlink" Target="https://web.hungryhub.com/restaurants/oppa-tteok-bangkok" TargetMode="External"/><Relationship Id="rId4813" Type="http://schemas.openxmlformats.org/officeDocument/2006/relationships/hyperlink" Target="https://web.hungryhub.com/restaurants/super-thai-by-soi-aroy-upper-aljunied-rd-singapore" TargetMode="External"/><Relationship Id="rId4812" Type="http://schemas.openxmlformats.org/officeDocument/2006/relationships/hyperlink" Target="https://web.hungryhub.com/restaurants/nama-japanese-and-seafood-buffet-hungry-hub-bangkok" TargetMode="External"/><Relationship Id="rId4815" Type="http://schemas.openxmlformats.org/officeDocument/2006/relationships/hyperlink" Target="https://web.hungryhub.com/restaurants/imbue-michelin-guide-singapore" TargetMode="External"/><Relationship Id="rId4814" Type="http://schemas.openxmlformats.org/officeDocument/2006/relationships/hyperlink" Target="https://web.hungryhub.com/restaurants/test-account-singapore-not-used" TargetMode="External"/><Relationship Id="rId4817" Type="http://schemas.openxmlformats.org/officeDocument/2006/relationships/hyperlink" Target="https://web.hungryhub.com/restaurants/house-of-chiangmai-bangkok" TargetMode="External"/><Relationship Id="rId4816" Type="http://schemas.openxmlformats.org/officeDocument/2006/relationships/hyperlink" Target="https://web.hungryhub.com/restaurants/wakanui-grill-dining-singapore" TargetMode="External"/><Relationship Id="rId4819" Type="http://schemas.openxmlformats.org/officeDocument/2006/relationships/hyperlink" Target="https://web.hungryhub.com/restaurants/sook-zaap-56-the-platinum-fashion-mall-bangkok" TargetMode="External"/><Relationship Id="rId4818" Type="http://schemas.openxmlformats.org/officeDocument/2006/relationships/hyperlink" Target="https://web.hungryhub.com/restaurants/open-bar-at-doubletree-by-hilton-bangkok-ploenchit" TargetMode="External"/><Relationship Id="rId2269" Type="http://schemas.openxmlformats.org/officeDocument/2006/relationships/hyperlink" Target="https://web.hungryhub.com/restaurants/see-fah-tesco-lotus-ladprao-bangkok-thailand" TargetMode="External"/><Relationship Id="rId3591" Type="http://schemas.openxmlformats.org/officeDocument/2006/relationships/hyperlink" Target="https://web.hungryhub.com/restaurants/by-the-pool-restaurant-pool-bar-bangkok" TargetMode="External"/><Relationship Id="rId2260" Type="http://schemas.openxmlformats.org/officeDocument/2006/relationships/hyperlink" Target="https://web.hungryhub.com/restaurants/see-fah-ramathibodi-hospital-somdet-thepparat-building-bangkok-thailand" TargetMode="External"/><Relationship Id="rId3590" Type="http://schemas.openxmlformats.org/officeDocument/2006/relationships/hyperlink" Target="https://web.hungryhub.com/restaurants/ruean-chang-restaurant-cafe-bangkok" TargetMode="External"/><Relationship Id="rId2261" Type="http://schemas.openxmlformats.org/officeDocument/2006/relationships/hyperlink" Target="https://web.hungryhub.com/restaurants/see-fah-mega-bangna-bangkok-thailand" TargetMode="External"/><Relationship Id="rId3593" Type="http://schemas.openxmlformats.org/officeDocument/2006/relationships/hyperlink" Target="https://web.hungryhub.com/restaurants/richman-s-burger-lowcarber-bangkok" TargetMode="External"/><Relationship Id="rId2262" Type="http://schemas.openxmlformats.org/officeDocument/2006/relationships/hyperlink" Target="https://web.hungryhub.com/restaurants/see-fah-tesco-lotus-rama-3-bangkok-thailand" TargetMode="External"/><Relationship Id="rId3592" Type="http://schemas.openxmlformats.org/officeDocument/2006/relationships/hyperlink" Target="https://web.hungryhub.com/restaurants/north-restaurant-bangkok" TargetMode="External"/><Relationship Id="rId2263" Type="http://schemas.openxmlformats.org/officeDocument/2006/relationships/hyperlink" Target="https://web.hungryhub.com/restaurants/see-fah-siam-paragon-bangkok-thailand" TargetMode="External"/><Relationship Id="rId3595" Type="http://schemas.openxmlformats.org/officeDocument/2006/relationships/hyperlink" Target="https://web.hungryhub.com/restaurants/kappou-nihon-bangwa-bangkok-thailand" TargetMode="External"/><Relationship Id="rId2264" Type="http://schemas.openxmlformats.org/officeDocument/2006/relationships/hyperlink" Target="https://web.hungryhub.com/restaurants/see-fah-the-circle-ratchaphruk-bangkok-thailand" TargetMode="External"/><Relationship Id="rId3594" Type="http://schemas.openxmlformats.org/officeDocument/2006/relationships/hyperlink" Target="https://web.hungryhub.com/restaurants/suan-bua-centara-grand-ladprao-bangkok" TargetMode="External"/><Relationship Id="rId2265" Type="http://schemas.openxmlformats.org/officeDocument/2006/relationships/hyperlink" Target="https://web.hungryhub.com/restaurants/see-fah-fashion-island-bangkok-thailand" TargetMode="External"/><Relationship Id="rId3597" Type="http://schemas.openxmlformats.org/officeDocument/2006/relationships/hyperlink" Target="https://web.hungryhub.com/restaurants/kaiju-bangkok" TargetMode="External"/><Relationship Id="rId2266" Type="http://schemas.openxmlformats.org/officeDocument/2006/relationships/hyperlink" Target="https://web.hungryhub.com/restaurants/beach-walk-boutique-resort-staycation-chonburi-pattaya" TargetMode="External"/><Relationship Id="rId3596" Type="http://schemas.openxmlformats.org/officeDocument/2006/relationships/hyperlink" Target="https://web.hungryhub.com/restaurants/tap-it-crowne-plaza-bangkok-lumpini-park" TargetMode="External"/><Relationship Id="rId2267" Type="http://schemas.openxmlformats.org/officeDocument/2006/relationships/hyperlink" Target="https://web.hungryhub.com/restaurants/see-fah-centralworld-bangkok-thailand" TargetMode="External"/><Relationship Id="rId3599" Type="http://schemas.openxmlformats.org/officeDocument/2006/relationships/hyperlink" Target="https://web.hungryhub.com/restaurants/riverside-terrace-at-anantara-riverside-do-not-use-bangkok" TargetMode="External"/><Relationship Id="rId2268" Type="http://schemas.openxmlformats.org/officeDocument/2006/relationships/hyperlink" Target="https://web.hungryhub.com/restaurants/see-fah-terminal-21-asok-bangkok" TargetMode="External"/><Relationship Id="rId3598" Type="http://schemas.openxmlformats.org/officeDocument/2006/relationships/hyperlink" Target="https://web.hungryhub.com/restaurants/hilton-garden-inn-staycation-phuket" TargetMode="External"/><Relationship Id="rId2258" Type="http://schemas.openxmlformats.org/officeDocument/2006/relationships/hyperlink" Target="https://web.hungryhub.com/restaurants/see-fah-future-park-rangsit-bangkok" TargetMode="External"/><Relationship Id="rId2259" Type="http://schemas.openxmlformats.org/officeDocument/2006/relationships/hyperlink" Target="https://web.hungryhub.com/restaurants/see-fah-esplanade-ratchada-bangkok-thailand" TargetMode="External"/><Relationship Id="rId3589" Type="http://schemas.openxmlformats.org/officeDocument/2006/relationships/hyperlink" Target="https://web.hungryhub.com/restaurants/chor-chang-restaurant-cafe-bangkok" TargetMode="External"/><Relationship Id="rId3580" Type="http://schemas.openxmlformats.org/officeDocument/2006/relationships/hyperlink" Target="https://web.hungryhub.com/restaurants/mellow-thonglor-bangkok" TargetMode="External"/><Relationship Id="rId2250" Type="http://schemas.openxmlformats.org/officeDocument/2006/relationships/hyperlink" Target="https://web.hungryhub.com/restaurants/noodle-cafe-pearl-hotel-phuket" TargetMode="External"/><Relationship Id="rId3582" Type="http://schemas.openxmlformats.org/officeDocument/2006/relationships/hyperlink" Target="https://web.hungryhub.com/restaurants/panda-suki-restaurant-rama-5-ratchaphruek-bangkok" TargetMode="External"/><Relationship Id="rId2251" Type="http://schemas.openxmlformats.org/officeDocument/2006/relationships/hyperlink" Target="https://web.hungryhub.com/restaurants/ytsb-sushibar-vie-hotel-bangkok" TargetMode="External"/><Relationship Id="rId3581" Type="http://schemas.openxmlformats.org/officeDocument/2006/relationships/hyperlink" Target="https://web.hungryhub.com/restaurants/saii-laguna-staycation-phuket" TargetMode="External"/><Relationship Id="rId2252" Type="http://schemas.openxmlformats.org/officeDocument/2006/relationships/hyperlink" Target="https://web.hungryhub.com/restaurants/beef-express-bangna-bangkok-thailand-2447" TargetMode="External"/><Relationship Id="rId3584" Type="http://schemas.openxmlformats.org/officeDocument/2006/relationships/hyperlink" Target="https://web.hungryhub.com/restaurants/hannari-cafe-de-kyoto-centralworld-bangkok" TargetMode="External"/><Relationship Id="rId2253" Type="http://schemas.openxmlformats.org/officeDocument/2006/relationships/hyperlink" Target="https://web.hungryhub.com/restaurants/na-aroon-in-ariyasom-bangkok-hotel" TargetMode="External"/><Relationship Id="rId3583" Type="http://schemas.openxmlformats.org/officeDocument/2006/relationships/hyperlink" Target="https://web.hungryhub.com/restaurants/gaston-grand-hyatt-erawan-bangkok-do-not-use" TargetMode="External"/><Relationship Id="rId2254" Type="http://schemas.openxmlformats.org/officeDocument/2006/relationships/hyperlink" Target="https://web.hungryhub.com/restaurants/see-fah-thonglor-bangkok-thailand" TargetMode="External"/><Relationship Id="rId3586" Type="http://schemas.openxmlformats.org/officeDocument/2006/relationships/hyperlink" Target="https://web.hungryhub.com/restaurants/scoozi-urban-pizza-phuket" TargetMode="External"/><Relationship Id="rId2255" Type="http://schemas.openxmlformats.org/officeDocument/2006/relationships/hyperlink" Target="https://web.hungryhub.com/restaurants/kokotel-bangkok-surawongse-staycation" TargetMode="External"/><Relationship Id="rId3585" Type="http://schemas.openxmlformats.org/officeDocument/2006/relationships/hyperlink" Target="https://web.hungryhub.com/restaurants/hannari-cafe-de-kyoto-central-village-bangkok" TargetMode="External"/><Relationship Id="rId2256" Type="http://schemas.openxmlformats.org/officeDocument/2006/relationships/hyperlink" Target="https://web.hungryhub.com/restaurants/82-concept-bangkok" TargetMode="External"/><Relationship Id="rId3588" Type="http://schemas.openxmlformats.org/officeDocument/2006/relationships/hyperlink" Target="https://web.hungryhub.com/restaurants/eat-cafe-bar-bangkok" TargetMode="External"/><Relationship Id="rId2257" Type="http://schemas.openxmlformats.org/officeDocument/2006/relationships/hyperlink" Target="https://web.hungryhub.com/restaurants/see-fah-esplanade-rattanathibet-khaerai-bangkok-thailand" TargetMode="External"/><Relationship Id="rId3587" Type="http://schemas.openxmlformats.org/officeDocument/2006/relationships/hyperlink" Target="https://web.hungryhub.com/restaurants/scoozi-urban-pizza-terminal-21-pattaya" TargetMode="External"/><Relationship Id="rId2280" Type="http://schemas.openxmlformats.org/officeDocument/2006/relationships/hyperlink" Target="https://web.hungryhub.com/restaurants/4k-cafe-cross-vibe-bangkok-sukhumvit-hotel" TargetMode="External"/><Relationship Id="rId2281" Type="http://schemas.openxmlformats.org/officeDocument/2006/relationships/hyperlink" Target="https://web.hungryhub.com/restaurants/copper-buffet-delivery-not-use-bangkok" TargetMode="External"/><Relationship Id="rId2282" Type="http://schemas.openxmlformats.org/officeDocument/2006/relationships/hyperlink" Target="https://web.hungryhub.com/restaurants/4sher-cafe-at-kokotel-bangkok-surawongse" TargetMode="External"/><Relationship Id="rId2283" Type="http://schemas.openxmlformats.org/officeDocument/2006/relationships/hyperlink" Target="https://web.hungryhub.com/restaurants/sea-angel-boat-club-phuket" TargetMode="External"/><Relationship Id="rId2284" Type="http://schemas.openxmlformats.org/officeDocument/2006/relationships/hyperlink" Target="https://web.hungryhub.com/restaurants/cheongdam-bangkok" TargetMode="External"/><Relationship Id="rId2285" Type="http://schemas.openxmlformats.org/officeDocument/2006/relationships/hyperlink" Target="https://web.hungryhub.com/restaurants/ruan-mae-louise-rama-9-alley-20-bangkok-thailand" TargetMode="External"/><Relationship Id="rId2286" Type="http://schemas.openxmlformats.org/officeDocument/2006/relationships/hyperlink" Target="https://web.hungryhub.com/restaurants/ruan-mae-louise-suan-pak-53-phutthamonthon-sai-2-bangkok-thailand" TargetMode="External"/><Relationship Id="rId2287" Type="http://schemas.openxmlformats.org/officeDocument/2006/relationships/hyperlink" Target="https://web.hungryhub.com/restaurants/saffron-sky-garden-rooftop-banyan-tree-bangkok" TargetMode="External"/><Relationship Id="rId2288" Type="http://schemas.openxmlformats.org/officeDocument/2006/relationships/hyperlink" Target="https://web.hungryhub.com/restaurants/xin-tian-di-crowne-plaza-bangkok-lumpini-park" TargetMode="External"/><Relationship Id="rId2289" Type="http://schemas.openxmlformats.org/officeDocument/2006/relationships/hyperlink" Target="https://web.hungryhub.com/restaurants/octave-rooftop-lounge-and-bar-bangkok-marriott-not-in-use-thailand" TargetMode="External"/><Relationship Id="rId2270" Type="http://schemas.openxmlformats.org/officeDocument/2006/relationships/hyperlink" Target="https://web.hungryhub.com/restaurants/see-fah-sathorn-q-house-lumpini-building-bangkok-thailand" TargetMode="External"/><Relationship Id="rId2271" Type="http://schemas.openxmlformats.org/officeDocument/2006/relationships/hyperlink" Target="https://web.hungryhub.com/restaurants/see-fah-med-park-hospital-bangkok-thailand" TargetMode="External"/><Relationship Id="rId2272" Type="http://schemas.openxmlformats.org/officeDocument/2006/relationships/hyperlink" Target="https://web.hungryhub.com/restaurants/see-fah-siam-square-soi-9-bangkok-thailand" TargetMode="External"/><Relationship Id="rId2273" Type="http://schemas.openxmlformats.org/officeDocument/2006/relationships/hyperlink" Target="https://web.hungryhub.com/restaurants/see-fah-thaniya-charn-issara-1-bangkok-thailand" TargetMode="External"/><Relationship Id="rId2274" Type="http://schemas.openxmlformats.org/officeDocument/2006/relationships/hyperlink" Target="https://web.hungryhub.com/restaurants/see-fah-major-cineplex-ratchayothin-bangkok" TargetMode="External"/><Relationship Id="rId2275" Type="http://schemas.openxmlformats.org/officeDocument/2006/relationships/hyperlink" Target="https://web.hungryhub.com/restaurants/river-barge-silver-waves-sharing-family-menu-at-chatrium-hotel-riverside-bangkok" TargetMode="External"/><Relationship Id="rId2276" Type="http://schemas.openxmlformats.org/officeDocument/2006/relationships/hyperlink" Target="https://web.hungryhub.com/restaurants/dim-sum-cafe-kamala-phuket" TargetMode="External"/><Relationship Id="rId2277" Type="http://schemas.openxmlformats.org/officeDocument/2006/relationships/hyperlink" Target="https://web.hungryhub.com/restaurants/gyu-bangkok" TargetMode="External"/><Relationship Id="rId2278" Type="http://schemas.openxmlformats.org/officeDocument/2006/relationships/hyperlink" Target="https://web.hungryhub.com/restaurants/thai-brasserie-by-blue-elephant-phuket" TargetMode="External"/><Relationship Id="rId2279" Type="http://schemas.openxmlformats.org/officeDocument/2006/relationships/hyperlink" Target="https://web.hungryhub.com/restaurants/bangkok-thailand-2474" TargetMode="External"/><Relationship Id="rId2225" Type="http://schemas.openxmlformats.org/officeDocument/2006/relationships/hyperlink" Target="https://web.hungryhub.com/restaurants/knock-knock-virtual-party-copper-buffet-bangkok" TargetMode="External"/><Relationship Id="rId3557" Type="http://schemas.openxmlformats.org/officeDocument/2006/relationships/hyperlink" Target="https://web.hungryhub.com/restaurants/boon-tong-kee-central-rayong-rayong" TargetMode="External"/><Relationship Id="rId4888" Type="http://schemas.openxmlformats.org/officeDocument/2006/relationships/hyperlink" Target="https://web.hungryhub.com/restaurants/midori-sushi-nuanchawee-bridge-bangkok" TargetMode="External"/><Relationship Id="rId2226" Type="http://schemas.openxmlformats.org/officeDocument/2006/relationships/hyperlink" Target="https://web.hungryhub.com/restaurants/rib-room-bar-steakhouse-the-landmark-bangkok" TargetMode="External"/><Relationship Id="rId3556" Type="http://schemas.openxmlformats.org/officeDocument/2006/relationships/hyperlink" Target="https://web.hungryhub.com/restaurants/koddin-klinna-cafe-restaurant-bangkok" TargetMode="External"/><Relationship Id="rId4887" Type="http://schemas.openxmlformats.org/officeDocument/2006/relationships/hyperlink" Target="https://web.hungryhub.com/restaurants/garlic-bangkok" TargetMode="External"/><Relationship Id="rId2227" Type="http://schemas.openxmlformats.org/officeDocument/2006/relationships/hyperlink" Target="https://web.hungryhub.com/restaurants/momo-cafe-courtyard-marriott-rajdamri-bangkok" TargetMode="External"/><Relationship Id="rId3559" Type="http://schemas.openxmlformats.org/officeDocument/2006/relationships/hyperlink" Target="https://web.hungryhub.com/restaurants/neua-camp-fire-pridipanomyong-26-not-used-bangkok" TargetMode="External"/><Relationship Id="rId2228" Type="http://schemas.openxmlformats.org/officeDocument/2006/relationships/hyperlink" Target="https://web.hungryhub.com/restaurants/centara-grand-at-centralworld-x-nestle-bangkok" TargetMode="External"/><Relationship Id="rId3558" Type="http://schemas.openxmlformats.org/officeDocument/2006/relationships/hyperlink" Target="https://web.hungryhub.com/restaurants/w-omakase-pradit-manutham-bangkok" TargetMode="External"/><Relationship Id="rId4889" Type="http://schemas.openxmlformats.org/officeDocument/2006/relationships/hyperlink" Target="https://web.hungryhub.com/restaurants/midori-sushi-plus-mall-bangkok" TargetMode="External"/><Relationship Id="rId2229" Type="http://schemas.openxmlformats.org/officeDocument/2006/relationships/hyperlink" Target="https://web.hungryhub.com/restaurants/alati-at-siam-kempinski-hotel-bangkok" TargetMode="External"/><Relationship Id="rId4880" Type="http://schemas.openxmlformats.org/officeDocument/2006/relationships/hyperlink" Target="https://web.hungryhub.com/restaurants/el-chido-at-pullman-singapore-hill-street" TargetMode="External"/><Relationship Id="rId3551" Type="http://schemas.openxmlformats.org/officeDocument/2006/relationships/hyperlink" Target="https://web.hungryhub.com/restaurants/racharos-thai-boat-noodles-sathu-pradit-bangkok" TargetMode="External"/><Relationship Id="rId4882" Type="http://schemas.openxmlformats.org/officeDocument/2006/relationships/hyperlink" Target="https://web.hungryhub.com/restaurants/garret-fish-chips-sammakorn-bangkok" TargetMode="External"/><Relationship Id="rId2220" Type="http://schemas.openxmlformats.org/officeDocument/2006/relationships/hyperlink" Target="https://web.hungryhub.com/restaurants/not-use-bangkok-thailand-2414" TargetMode="External"/><Relationship Id="rId3550" Type="http://schemas.openxmlformats.org/officeDocument/2006/relationships/hyperlink" Target="https://web.hungryhub.com/restaurants/the-prism-bangkok" TargetMode="External"/><Relationship Id="rId4881" Type="http://schemas.openxmlformats.org/officeDocument/2006/relationships/hyperlink" Target="https://web.hungryhub.com/restaurants/garret-fish-chips-ari-bangkok" TargetMode="External"/><Relationship Id="rId2221" Type="http://schemas.openxmlformats.org/officeDocument/2006/relationships/hyperlink" Target="https://web.hungryhub.com/restaurants/otlt-meeting-x-copper-bangkok-thailand" TargetMode="External"/><Relationship Id="rId3553" Type="http://schemas.openxmlformats.org/officeDocument/2006/relationships/hyperlink" Target="https://web.hungryhub.com/restaurants/racharos-thai-boat-noodles-ptt-station-rangsit-bangkok" TargetMode="External"/><Relationship Id="rId4884" Type="http://schemas.openxmlformats.org/officeDocument/2006/relationships/hyperlink" Target="https://web.hungryhub.com/restaurants/moga-at-pullman-singapore-hill-street" TargetMode="External"/><Relationship Id="rId2222" Type="http://schemas.openxmlformats.org/officeDocument/2006/relationships/hyperlink" Target="https://web.hungryhub.com/restaurants/shabuku-pak-kret-bangkok" TargetMode="External"/><Relationship Id="rId3552" Type="http://schemas.openxmlformats.org/officeDocument/2006/relationships/hyperlink" Target="https://web.hungryhub.com/restaurants/racharos-thai-boat-noodles-rama-2-bangkok" TargetMode="External"/><Relationship Id="rId4883" Type="http://schemas.openxmlformats.org/officeDocument/2006/relationships/hyperlink" Target="https://web.hungryhub.com/restaurants/clique-cloud-bangkok" TargetMode="External"/><Relationship Id="rId2223" Type="http://schemas.openxmlformats.org/officeDocument/2006/relationships/hyperlink" Target="https://web.hungryhub.com/restaurants/2-rai-nong-bon-daeng-bangkok" TargetMode="External"/><Relationship Id="rId3555" Type="http://schemas.openxmlformats.org/officeDocument/2006/relationships/hyperlink" Target="https://web.hungryhub.com/restaurants/panda-suki-restaurant-seacon-bangkae-bangkok" TargetMode="External"/><Relationship Id="rId4886" Type="http://schemas.openxmlformats.org/officeDocument/2006/relationships/hyperlink" Target="https://web.hungryhub.com/restaurants/market-cafe-at-hyatt-regency-bangkok-suvarnabhumi-airport" TargetMode="External"/><Relationship Id="rId2224" Type="http://schemas.openxmlformats.org/officeDocument/2006/relationships/hyperlink" Target="https://web.hungryhub.com/restaurants/daisen-premium-japanese-restaurant-bangkok" TargetMode="External"/><Relationship Id="rId3554" Type="http://schemas.openxmlformats.org/officeDocument/2006/relationships/hyperlink" Target="https://web.hungryhub.com/restaurants/racharos-thai-boat-noodles-ptt-station-phatthanakan-bangkok" TargetMode="External"/><Relationship Id="rId4885" Type="http://schemas.openxmlformats.org/officeDocument/2006/relationships/hyperlink" Target="https://web.hungryhub.com/restaurants/madison-s-at-pullman-singapore-hill-street" TargetMode="External"/><Relationship Id="rId2214" Type="http://schemas.openxmlformats.org/officeDocument/2006/relationships/hyperlink" Target="https://web.hungryhub.com/restaurants/after-you-crystal-park-ramintra-bangkok-thailand" TargetMode="External"/><Relationship Id="rId3546" Type="http://schemas.openxmlformats.org/officeDocument/2006/relationships/hyperlink" Target="https://web.hungryhub.com/restaurants/8855-restaurant-bar-bangkok" TargetMode="External"/><Relationship Id="rId4877" Type="http://schemas.openxmlformats.org/officeDocument/2006/relationships/hyperlink" Target="https://web.hungryhub.com/restaurants/zaap-classic-the-mall-bangkhae-bangkok" TargetMode="External"/><Relationship Id="rId2215" Type="http://schemas.openxmlformats.org/officeDocument/2006/relationships/hyperlink" Target="https://web.hungryhub.com/restaurants/after-you-the-mall-bang-kae-bangkok" TargetMode="External"/><Relationship Id="rId3545" Type="http://schemas.openxmlformats.org/officeDocument/2006/relationships/hyperlink" Target="https://web.hungryhub.com/restaurants/204-bistro-at-swissotel-bangkok-ratchada" TargetMode="External"/><Relationship Id="rId4876" Type="http://schemas.openxmlformats.org/officeDocument/2006/relationships/hyperlink" Target="https://web.hungryhub.com/restaurants/banchan-since-1959-bangkok" TargetMode="External"/><Relationship Id="rId2216" Type="http://schemas.openxmlformats.org/officeDocument/2006/relationships/hyperlink" Target="https://web.hungryhub.com/restaurants/after-you-the-promenade-bangkok-thailand" TargetMode="External"/><Relationship Id="rId3548" Type="http://schemas.openxmlformats.org/officeDocument/2006/relationships/hyperlink" Target="https://web.hungryhub.com/restaurants/ibis-styles-ao-nang-staycation-krabi" TargetMode="External"/><Relationship Id="rId4879" Type="http://schemas.openxmlformats.org/officeDocument/2006/relationships/hyperlink" Target="https://web.hungryhub.com/restaurants/super-thai-by-soi-aroy-l-pasir-panjang-singapore" TargetMode="External"/><Relationship Id="rId2217" Type="http://schemas.openxmlformats.org/officeDocument/2006/relationships/hyperlink" Target="https://web.hungryhub.com/restaurants/after-you-central-pinklao-bangkok-thailand" TargetMode="External"/><Relationship Id="rId3547" Type="http://schemas.openxmlformats.org/officeDocument/2006/relationships/hyperlink" Target="https://web.hungryhub.com/restaurants/meat-meet-mookata-the-street-ratchada-bangkok" TargetMode="External"/><Relationship Id="rId4878" Type="http://schemas.openxmlformats.org/officeDocument/2006/relationships/hyperlink" Target="https://web.hungryhub.com/restaurants/level33-craft-brewery-restaurant-lounge-singapore" TargetMode="External"/><Relationship Id="rId2218" Type="http://schemas.openxmlformats.org/officeDocument/2006/relationships/hyperlink" Target="https://web.hungryhub.com/restaurants/choeundae-bangkok" TargetMode="External"/><Relationship Id="rId2219" Type="http://schemas.openxmlformats.org/officeDocument/2006/relationships/hyperlink" Target="https://web.hungryhub.com/restaurants/hsbc-x-copper-bangkok-thailand-2413" TargetMode="External"/><Relationship Id="rId3549" Type="http://schemas.openxmlformats.org/officeDocument/2006/relationships/hyperlink" Target="https://web.hungryhub.com/restaurants/ibaki-house-of-japanese-food-and-sushi-chiang-mai" TargetMode="External"/><Relationship Id="rId3540" Type="http://schemas.openxmlformats.org/officeDocument/2006/relationships/hyperlink" Target="https://web.hungryhub.com/restaurants/yumcha-grand-jc-kevin-sathon-bangkok-hotel" TargetMode="External"/><Relationship Id="rId4871" Type="http://schemas.openxmlformats.org/officeDocument/2006/relationships/hyperlink" Target="https://web.hungryhub.com/restaurants/bubble-in-the-forest-cafe-bangkok" TargetMode="External"/><Relationship Id="rId4870" Type="http://schemas.openxmlformats.org/officeDocument/2006/relationships/hyperlink" Target="https://web.hungryhub.com/restaurants/kunshine-hotpot-yaowarat-bangkok" TargetMode="External"/><Relationship Id="rId2210" Type="http://schemas.openxmlformats.org/officeDocument/2006/relationships/hyperlink" Target="https://web.hungryhub.com/restaurants/finance-team-happy-hours-x-kouen-cloud-prachachuen-bangkok" TargetMode="External"/><Relationship Id="rId3542" Type="http://schemas.openxmlformats.org/officeDocument/2006/relationships/hyperlink" Target="https://web.hungryhub.com/restaurants/vela-bhirom-at-villa-deva-resort-and-hotel-bangkok" TargetMode="External"/><Relationship Id="rId4873" Type="http://schemas.openxmlformats.org/officeDocument/2006/relationships/hyperlink" Target="https://web.hungryhub.com/restaurants/untitled-house-bangkok" TargetMode="External"/><Relationship Id="rId2211" Type="http://schemas.openxmlformats.org/officeDocument/2006/relationships/hyperlink" Target="https://web.hungryhub.com/restaurants/fdc-marketing-x-after-you-siam-square-one-bangkok" TargetMode="External"/><Relationship Id="rId3541" Type="http://schemas.openxmlformats.org/officeDocument/2006/relationships/hyperlink" Target="https://web.hungryhub.com/restaurants/a-day-butcher-and-eatery-bangkok" TargetMode="External"/><Relationship Id="rId4872" Type="http://schemas.openxmlformats.org/officeDocument/2006/relationships/hyperlink" Target="https://web.hungryhub.com/restaurants/wild-blaze-steakhouse-singapore" TargetMode="External"/><Relationship Id="rId2212" Type="http://schemas.openxmlformats.org/officeDocument/2006/relationships/hyperlink" Target="https://web.hungryhub.com/restaurants/farewell-party-x-copper-bangkok" TargetMode="External"/><Relationship Id="rId3544" Type="http://schemas.openxmlformats.org/officeDocument/2006/relationships/hyperlink" Target="https://web.hungryhub.com/restaurants/villa-deva-resort-hotel-bangkok-staycation" TargetMode="External"/><Relationship Id="rId4875" Type="http://schemas.openxmlformats.org/officeDocument/2006/relationships/hyperlink" Target="https://web.hungryhub.com/restaurants/golden-village-chinese-at-hyatt-regency-bangkok-suvarnabhumi-airport-samut-prakan" TargetMode="External"/><Relationship Id="rId2213" Type="http://schemas.openxmlformats.org/officeDocument/2006/relationships/hyperlink" Target="https://web.hungryhub.com/restaurants/after-you-central-bangna-bangkok-thailand" TargetMode="External"/><Relationship Id="rId3543" Type="http://schemas.openxmlformats.org/officeDocument/2006/relationships/hyperlink" Target="https://web.hungryhub.com/restaurants/mayraya-wine-bar-at-villa-deva-resort-and-hotel-bangkok" TargetMode="External"/><Relationship Id="rId4874" Type="http://schemas.openxmlformats.org/officeDocument/2006/relationships/hyperlink" Target="https://web.hungryhub.com/restaurants/shrimp-prawn-seafood-singapore" TargetMode="External"/><Relationship Id="rId2247" Type="http://schemas.openxmlformats.org/officeDocument/2006/relationships/hyperlink" Target="https://web.hungryhub.com/restaurants/uno-mas-at-centara-grand-central-world-bangkok" TargetMode="External"/><Relationship Id="rId3579" Type="http://schemas.openxmlformats.org/officeDocument/2006/relationships/hyperlink" Target="https://web.hungryhub.com/restaurants/booster-the-idle-hotel-residence-bangkok" TargetMode="External"/><Relationship Id="rId2248" Type="http://schemas.openxmlformats.org/officeDocument/2006/relationships/hyperlink" Target="https://web.hungryhub.com/restaurants/rooftop-restaurant-pearl-hotel-phuket" TargetMode="External"/><Relationship Id="rId3578" Type="http://schemas.openxmlformats.org/officeDocument/2006/relationships/hyperlink" Target="https://web.hungryhub.com/restaurants/the-idle-hotel-residence-staycation-bangkok" TargetMode="External"/><Relationship Id="rId2249" Type="http://schemas.openxmlformats.org/officeDocument/2006/relationships/hyperlink" Target="https://web.hungryhub.com/restaurants/the-coffee-shop-pearl-hotel-phuket" TargetMode="External"/><Relationship Id="rId3571" Type="http://schemas.openxmlformats.org/officeDocument/2006/relationships/hyperlink" Target="https://web.hungryhub.com/restaurants/jess-century-park-hotel-bangkok" TargetMode="External"/><Relationship Id="rId2240" Type="http://schemas.openxmlformats.org/officeDocument/2006/relationships/hyperlink" Target="https://web.hungryhub.com/restaurants/hotto-buns-kasetsart-university-bangkok-thailand" TargetMode="External"/><Relationship Id="rId3570" Type="http://schemas.openxmlformats.org/officeDocument/2006/relationships/hyperlink" Target="https://web.hungryhub.com/restaurants/baba-chino-at-sri-panwa-phuket" TargetMode="External"/><Relationship Id="rId2241" Type="http://schemas.openxmlformats.org/officeDocument/2006/relationships/hyperlink" Target="https://web.hungryhub.com/restaurants/hotto-buns-ladkrabang-university-bangkok-thailand" TargetMode="External"/><Relationship Id="rId3573" Type="http://schemas.openxmlformats.org/officeDocument/2006/relationships/hyperlink" Target="https://web.hungryhub.com/restaurants/bikuta-sushi-teppan-rama-2-bangkok" TargetMode="External"/><Relationship Id="rId2242" Type="http://schemas.openxmlformats.org/officeDocument/2006/relationships/hyperlink" Target="https://web.hungryhub.com/restaurants/hotto-buns-thammasat-university-bangkok" TargetMode="External"/><Relationship Id="rId3572" Type="http://schemas.openxmlformats.org/officeDocument/2006/relationships/hyperlink" Target="https://web.hungryhub.com/restaurants/somtum-baanit-bangkok" TargetMode="External"/><Relationship Id="rId2243" Type="http://schemas.openxmlformats.org/officeDocument/2006/relationships/hyperlink" Target="https://web.hungryhub.com/restaurants/no-43-italian-bistro-at-cape-house-bangkok" TargetMode="External"/><Relationship Id="rId3575" Type="http://schemas.openxmlformats.org/officeDocument/2006/relationships/hyperlink" Target="https://web.hungryhub.com/restaurants/la-habana-bar-restaurant-pattaya-bangkok" TargetMode="External"/><Relationship Id="rId2244" Type="http://schemas.openxmlformats.org/officeDocument/2006/relationships/hyperlink" Target="https://web.hungryhub.com/restaurants/samui-aussie-steak-seafood-samui-koh-samui" TargetMode="External"/><Relationship Id="rId3574" Type="http://schemas.openxmlformats.org/officeDocument/2006/relationships/hyperlink" Target="https://web.hungryhub.com/restaurants/bikuta-sushi-teppan-chonburi-pattaya" TargetMode="External"/><Relationship Id="rId2245" Type="http://schemas.openxmlformats.org/officeDocument/2006/relationships/hyperlink" Target="https://web.hungryhub.com/restaurants/shoreline-beach-club-amari-hua-hin" TargetMode="External"/><Relationship Id="rId3577" Type="http://schemas.openxmlformats.org/officeDocument/2006/relationships/hyperlink" Target="https://web.hungryhub.com/restaurants/haute-house-the-idle-hotel-residence-bangkok" TargetMode="External"/><Relationship Id="rId2246" Type="http://schemas.openxmlformats.org/officeDocument/2006/relationships/hyperlink" Target="https://web.hungryhub.com/restaurants/oji-omakase-sathorn-bangkok" TargetMode="External"/><Relationship Id="rId3576" Type="http://schemas.openxmlformats.org/officeDocument/2006/relationships/hyperlink" Target="https://web.hungryhub.com/restaurants/not-use-pattaya-thailand-3836" TargetMode="External"/><Relationship Id="rId2236" Type="http://schemas.openxmlformats.org/officeDocument/2006/relationships/hyperlink" Target="https://web.hungryhub.com/restaurants/hotto-buns-sam-yan-bangkok-thailand" TargetMode="External"/><Relationship Id="rId3568" Type="http://schemas.openxmlformats.org/officeDocument/2006/relationships/hyperlink" Target="https://web.hungryhub.com/restaurants/topgolf-megacity-bangkok" TargetMode="External"/><Relationship Id="rId4899" Type="http://schemas.openxmlformats.org/officeDocument/2006/relationships/hyperlink" Target="https://web.hungryhub.com/restaurants/shizen-shabu-siam-square-one-5th-floor-bangkok" TargetMode="External"/><Relationship Id="rId2237" Type="http://schemas.openxmlformats.org/officeDocument/2006/relationships/hyperlink" Target="https://web.hungryhub.com/restaurants/hungry-hub-test-phuket-bangkok" TargetMode="External"/><Relationship Id="rId3567" Type="http://schemas.openxmlformats.org/officeDocument/2006/relationships/hyperlink" Target="https://web.hungryhub.com/restaurants/hummus-boutique-bangkok" TargetMode="External"/><Relationship Id="rId4898" Type="http://schemas.openxmlformats.org/officeDocument/2006/relationships/hyperlink" Target="https://web.hungryhub.com/restaurants/shizen-shabu-index-living-mall-chaiyaphruek-bangkok" TargetMode="External"/><Relationship Id="rId2238" Type="http://schemas.openxmlformats.org/officeDocument/2006/relationships/hyperlink" Target="https://web.hungryhub.com/restaurants/ploen-restaurant-bangkok" TargetMode="External"/><Relationship Id="rId2239" Type="http://schemas.openxmlformats.org/officeDocument/2006/relationships/hyperlink" Target="https://web.hungryhub.com/restaurants/the-district-grill-room-bar-bangkok-marriott-hotel-sukhumvit" TargetMode="External"/><Relationship Id="rId3569" Type="http://schemas.openxmlformats.org/officeDocument/2006/relationships/hyperlink" Target="https://web.hungryhub.com/restaurants/baba-hot-box-at-sri-panwa-phuket" TargetMode="External"/><Relationship Id="rId3560" Type="http://schemas.openxmlformats.org/officeDocument/2006/relationships/hyperlink" Target="https://web.hungryhub.com/restaurants/shousushi-bangkok" TargetMode="External"/><Relationship Id="rId4891" Type="http://schemas.openxmlformats.org/officeDocument/2006/relationships/hyperlink" Target="https://web.hungryhub.com/restaurants/pae-shabu-grill-house-ramkhamhaeng-26-1-bangkok" TargetMode="External"/><Relationship Id="rId4890" Type="http://schemas.openxmlformats.org/officeDocument/2006/relationships/hyperlink" Target="https://web.hungryhub.com/restaurants/midori-sushi-ratchapruek-bangkok" TargetMode="External"/><Relationship Id="rId2230" Type="http://schemas.openxmlformats.org/officeDocument/2006/relationships/hyperlink" Target="https://web.hungryhub.com/restaurants/th-tech-res-virtual-space-x-don-giovanni-bangkok" TargetMode="External"/><Relationship Id="rId3562" Type="http://schemas.openxmlformats.org/officeDocument/2006/relationships/hyperlink" Target="https://web.hungryhub.com/restaurants/ibis-phuket-kata-staycation-phuket" TargetMode="External"/><Relationship Id="rId4893" Type="http://schemas.openxmlformats.org/officeDocument/2006/relationships/hyperlink" Target="https://web.hungryhub.com/restaurants/midori-sushi-rama-2-bangkok" TargetMode="External"/><Relationship Id="rId2231" Type="http://schemas.openxmlformats.org/officeDocument/2006/relationships/hyperlink" Target="https://web.hungryhub.com/restaurants/happy-friday-kbank-far-x-gram-bangkok" TargetMode="External"/><Relationship Id="rId3561" Type="http://schemas.openxmlformats.org/officeDocument/2006/relationships/hyperlink" Target="https://web.hungryhub.com/restaurants/black-pirate-bangkok-rooftop-bar-cocktail-lounge" TargetMode="External"/><Relationship Id="rId4892" Type="http://schemas.openxmlformats.org/officeDocument/2006/relationships/hyperlink" Target="https://web.hungryhub.com/restaurants/pae-shabu-grill-house-ramkhamhaeng-housing-bangkok" TargetMode="External"/><Relationship Id="rId2232" Type="http://schemas.openxmlformats.org/officeDocument/2006/relationships/hyperlink" Target="https://web.hungryhub.com/restaurants/law-chula-bangkok" TargetMode="External"/><Relationship Id="rId3564" Type="http://schemas.openxmlformats.org/officeDocument/2006/relationships/hyperlink" Target="https://web.hungryhub.com/restaurants/okami-sushi-seacon-square-srinagarindra-bangkok" TargetMode="External"/><Relationship Id="rId4895" Type="http://schemas.openxmlformats.org/officeDocument/2006/relationships/hyperlink" Target="https://web.hungryhub.com/restaurants/ichi-meshi-salaya-bangkok" TargetMode="External"/><Relationship Id="rId2233" Type="http://schemas.openxmlformats.org/officeDocument/2006/relationships/hyperlink" Target="https://web.hungryhub.com/restaurants/pami-s-kitchen-bangkok-thailand" TargetMode="External"/><Relationship Id="rId3563" Type="http://schemas.openxmlformats.org/officeDocument/2006/relationships/hyperlink" Target="https://web.hungryhub.com/restaurants/okami-sushi-the-crystal-sb-ratchapruek-bangkok" TargetMode="External"/><Relationship Id="rId4894" Type="http://schemas.openxmlformats.org/officeDocument/2006/relationships/hyperlink" Target="https://web.hungryhub.com/restaurants/bro-s-grill-beer-bangkok" TargetMode="External"/><Relationship Id="rId2234" Type="http://schemas.openxmlformats.org/officeDocument/2006/relationships/hyperlink" Target="https://web.hungryhub.com/restaurants/sui-sian-restaurant-the-landmark-bangkok-hotel" TargetMode="External"/><Relationship Id="rId3566" Type="http://schemas.openxmlformats.org/officeDocument/2006/relationships/hyperlink" Target="https://web.hungryhub.com/restaurants/suisen-omakase-bangkok" TargetMode="External"/><Relationship Id="rId4897" Type="http://schemas.openxmlformats.org/officeDocument/2006/relationships/hyperlink" Target="https://web.hungryhub.com/restaurants/kintub-thai-mookata-singapore" TargetMode="External"/><Relationship Id="rId2235" Type="http://schemas.openxmlformats.org/officeDocument/2006/relationships/hyperlink" Target="https://web.hungryhub.com/restaurants/so-ha-skam-building-team-shopee-x-copper-bangkok" TargetMode="External"/><Relationship Id="rId3565" Type="http://schemas.openxmlformats.org/officeDocument/2006/relationships/hyperlink" Target="https://web.hungryhub.com/restaurants/francky-cafe-restaurant-bangkok" TargetMode="External"/><Relationship Id="rId4896" Type="http://schemas.openxmlformats.org/officeDocument/2006/relationships/hyperlink" Target="https://web.hungryhub.com/restaurants/ichi-meshi-rangsit-bangkok" TargetMode="External"/><Relationship Id="rId2290" Type="http://schemas.openxmlformats.org/officeDocument/2006/relationships/hyperlink" Target="https://web.hungryhub.com/restaurants/pattaya-sea-view-staycation-pattaya" TargetMode="External"/><Relationship Id="rId2291" Type="http://schemas.openxmlformats.org/officeDocument/2006/relationships/hyperlink" Target="https://web.hungryhub.com/restaurants/nikita-s-beach-restaurant-phuket" TargetMode="External"/><Relationship Id="rId2292" Type="http://schemas.openxmlformats.org/officeDocument/2006/relationships/hyperlink" Target="https://web.hungryhub.com/restaurants/mae-khlong-seafood-phuket" TargetMode="External"/><Relationship Id="rId2293" Type="http://schemas.openxmlformats.org/officeDocument/2006/relationships/hyperlink" Target="https://web.hungryhub.com/restaurants/carlton-hotel-bangkok-sukhumvit-staycation" TargetMode="External"/><Relationship Id="rId2294" Type="http://schemas.openxmlformats.org/officeDocument/2006/relationships/hyperlink" Target="https://web.hungryhub.com/restaurants/flip-side-restaurant-phuket" TargetMode="External"/><Relationship Id="rId2295" Type="http://schemas.openxmlformats.org/officeDocument/2006/relationships/hyperlink" Target="https://web.hungryhub.com/restaurants/after-you-bangkok-hospital" TargetMode="External"/><Relationship Id="rId2296" Type="http://schemas.openxmlformats.org/officeDocument/2006/relationships/hyperlink" Target="https://web.hungryhub.com/restaurants/the-monttra-staycation-pattaya" TargetMode="External"/><Relationship Id="rId2297" Type="http://schemas.openxmlformats.org/officeDocument/2006/relationships/hyperlink" Target="https://web.hungryhub.com/restaurants/not-use-bangkok-thailand-2492" TargetMode="External"/><Relationship Id="rId2298" Type="http://schemas.openxmlformats.org/officeDocument/2006/relationships/hyperlink" Target="https://web.hungryhub.com/restaurants/not-use-pattaya" TargetMode="External"/><Relationship Id="rId2299" Type="http://schemas.openxmlformats.org/officeDocument/2006/relationships/hyperlink" Target="https://web.hungryhub.com/restaurants/the-cavalry-club-bangkok" TargetMode="External"/><Relationship Id="rId4901" Type="http://schemas.openxmlformats.org/officeDocument/2006/relationships/hyperlink" Target="https://web.hungryhub.com/restaurants/shizen-shabu-terminal-21-rama-3-bangkok" TargetMode="External"/><Relationship Id="rId4900" Type="http://schemas.openxmlformats.org/officeDocument/2006/relationships/hyperlink" Target="https://web.hungryhub.com/restaurants/shizen-shabu-ekkamai-bangkok" TargetMode="External"/><Relationship Id="rId4903" Type="http://schemas.openxmlformats.org/officeDocument/2006/relationships/hyperlink" Target="https://web.hungryhub.com/restaurants/shizen-shabu-fashion-island-bangkok" TargetMode="External"/><Relationship Id="rId4902" Type="http://schemas.openxmlformats.org/officeDocument/2006/relationships/hyperlink" Target="https://web.hungryhub.com/restaurants/shizen-shabu-little-walk-krungthep-kritha-bangkok" TargetMode="External"/><Relationship Id="rId4905" Type="http://schemas.openxmlformats.org/officeDocument/2006/relationships/hyperlink" Target="https://web.hungryhub.com/restaurants/shizen-shabu-yakiniku-homepro-bang-na-bangkok" TargetMode="External"/><Relationship Id="rId4904" Type="http://schemas.openxmlformats.org/officeDocument/2006/relationships/hyperlink" Target="https://web.hungryhub.com/restaurants/shizen-yakiniku-future-park-rangsit-bangkok" TargetMode="External"/><Relationship Id="rId4907" Type="http://schemas.openxmlformats.org/officeDocument/2006/relationships/hyperlink" Target="https://web.hungryhub.com/restaurants/vetmon-cafe-bangkok" TargetMode="External"/><Relationship Id="rId4906" Type="http://schemas.openxmlformats.org/officeDocument/2006/relationships/hyperlink" Target="https://web.hungryhub.com/restaurants/shizen-shabu-yakiniku-lotus-s-north-ratchaphruek-bangkok" TargetMode="External"/><Relationship Id="rId4909" Type="http://schemas.openxmlformats.org/officeDocument/2006/relationships/hyperlink" Target="https://web.hungryhub.com/restaurants/alma-by-juan-amador-singapore" TargetMode="External"/><Relationship Id="rId4908" Type="http://schemas.openxmlformats.org/officeDocument/2006/relationships/hyperlink" Target="https://web.hungryhub.com/restaurants/meat-sumpan-bangkok" TargetMode="External"/><Relationship Id="rId2302" Type="http://schemas.openxmlformats.org/officeDocument/2006/relationships/hyperlink" Target="https://web.hungryhub.com/restaurants/hoshi-japanese-riverside-plaza-bangkok-thailand" TargetMode="External"/><Relationship Id="rId3634" Type="http://schemas.openxmlformats.org/officeDocument/2006/relationships/hyperlink" Target="https://web.hungryhub.com/restaurants/iki-sushi-izakaya-by-baanomakase-bangkok" TargetMode="External"/><Relationship Id="rId4965" Type="http://schemas.openxmlformats.org/officeDocument/2006/relationships/hyperlink" Target="https://web.hungryhub.com/restaurants/mr-enzo-bangkok" TargetMode="External"/><Relationship Id="rId2303" Type="http://schemas.openxmlformats.org/officeDocument/2006/relationships/hyperlink" Target="https://web.hungryhub.com/restaurants/hoshi-japanese-bang-na-trat-29-bangkok-thailand" TargetMode="External"/><Relationship Id="rId3633" Type="http://schemas.openxmlformats.org/officeDocument/2006/relationships/hyperlink" Target="https://web.hungryhub.com/restaurants/himmel-bangkok" TargetMode="External"/><Relationship Id="rId4964" Type="http://schemas.openxmlformats.org/officeDocument/2006/relationships/hyperlink" Target="https://web.hungryhub.com/restaurants/oishi-buffet-the-mall-bangkapi-new-concept-bangkok" TargetMode="External"/><Relationship Id="rId2304" Type="http://schemas.openxmlformats.org/officeDocument/2006/relationships/hyperlink" Target="https://web.hungryhub.com/restaurants/hoshi-japanese-central-rama-3-bangkok-thailand" TargetMode="External"/><Relationship Id="rId3636" Type="http://schemas.openxmlformats.org/officeDocument/2006/relationships/hyperlink" Target="https://web.hungryhub.com/restaurants/siam77-vintage-home-restaurant-bangkok" TargetMode="External"/><Relationship Id="rId4967" Type="http://schemas.openxmlformats.org/officeDocument/2006/relationships/hyperlink" Target="https://web.hungryhub.com/restaurants/nuatair-exchange-tower-bangkok" TargetMode="External"/><Relationship Id="rId2305" Type="http://schemas.openxmlformats.org/officeDocument/2006/relationships/hyperlink" Target="https://web.hungryhub.com/restaurants/olim-house-cafe-wines-chonburi-pattaya" TargetMode="External"/><Relationship Id="rId3635" Type="http://schemas.openxmlformats.org/officeDocument/2006/relationships/hyperlink" Target="https://web.hungryhub.com/restaurants/meng-pu-dong-phran-nok-phutthamonthon-sai-4-road-bangkok" TargetMode="External"/><Relationship Id="rId4966" Type="http://schemas.openxmlformats.org/officeDocument/2006/relationships/hyperlink" Target="https://web.hungryhub.com/restaurants/san-aroi-pochana-bangkok" TargetMode="External"/><Relationship Id="rId2306" Type="http://schemas.openxmlformats.org/officeDocument/2006/relationships/hyperlink" Target="https://web.hungryhub.com/restaurants/hoshi-japanese-singha-complex-bangkok-thailand-2501" TargetMode="External"/><Relationship Id="rId3638" Type="http://schemas.openxmlformats.org/officeDocument/2006/relationships/hyperlink" Target="https://web.hungryhub.com/restaurants/senses-amatara-welleisure-resort-phuket" TargetMode="External"/><Relationship Id="rId4969" Type="http://schemas.openxmlformats.org/officeDocument/2006/relationships/hyperlink" Target="https://web.hungryhub.com/restaurants/chiang-nua-e-saan-and-grill-bangkok" TargetMode="External"/><Relationship Id="rId2307" Type="http://schemas.openxmlformats.org/officeDocument/2006/relationships/hyperlink" Target="https://web.hungryhub.com/restaurants/hoshi-japanese-whizdom-101-bangkok" TargetMode="External"/><Relationship Id="rId3637" Type="http://schemas.openxmlformats.org/officeDocument/2006/relationships/hyperlink" Target="https://web.hungryhub.com/restaurants/gaga-udon-house-thong-lor-bangkok" TargetMode="External"/><Relationship Id="rId4968" Type="http://schemas.openxmlformats.org/officeDocument/2006/relationships/hyperlink" Target="https://web.hungryhub.com/restaurants/panna-sourdough-craft-cafe-bangkok" TargetMode="External"/><Relationship Id="rId2308" Type="http://schemas.openxmlformats.org/officeDocument/2006/relationships/hyperlink" Target="https://web.hungryhub.com/restaurants/hoshi-japanese-central-rama-2-bangkok-thailand" TargetMode="External"/><Relationship Id="rId2309" Type="http://schemas.openxmlformats.org/officeDocument/2006/relationships/hyperlink" Target="https://web.hungryhub.com/restaurants/hoshi-japanese-central-pinklao-bangkok" TargetMode="External"/><Relationship Id="rId3639" Type="http://schemas.openxmlformats.org/officeDocument/2006/relationships/hyperlink" Target="https://web.hungryhub.com/restaurants/siri-amatara-welleisure-resort-phuket" TargetMode="External"/><Relationship Id="rId3630" Type="http://schemas.openxmlformats.org/officeDocument/2006/relationships/hyperlink" Target="https://web.hungryhub.com/restaurants/bobby-s-bar-anandpura-riverside-bangkok" TargetMode="External"/><Relationship Id="rId4961" Type="http://schemas.openxmlformats.org/officeDocument/2006/relationships/hyperlink" Target="https://web.hungryhub.com/restaurants/the-bull-pattaya" TargetMode="External"/><Relationship Id="rId4960" Type="http://schemas.openxmlformats.org/officeDocument/2006/relationships/hyperlink" Target="https://web.hungryhub.com/restaurants/sri-kamin-rama-9-bangkok" TargetMode="External"/><Relationship Id="rId2300" Type="http://schemas.openxmlformats.org/officeDocument/2006/relationships/hyperlink" Target="https://web.hungryhub.com/restaurants/hoshi-japanese-rama-9-soi-49-bangkok-thailand" TargetMode="External"/><Relationship Id="rId3632" Type="http://schemas.openxmlformats.org/officeDocument/2006/relationships/hyperlink" Target="https://web.hungryhub.com/restaurants/yes-vegan-pattaya" TargetMode="External"/><Relationship Id="rId4963" Type="http://schemas.openxmlformats.org/officeDocument/2006/relationships/hyperlink" Target="https://web.hungryhub.com/restaurants/pinup-cafe-hua-hin" TargetMode="External"/><Relationship Id="rId2301" Type="http://schemas.openxmlformats.org/officeDocument/2006/relationships/hyperlink" Target="https://web.hungryhub.com/restaurants/bangkok-thailand-2496" TargetMode="External"/><Relationship Id="rId3631" Type="http://schemas.openxmlformats.org/officeDocument/2006/relationships/hyperlink" Target="https://web.hungryhub.com/restaurants/kanpai-omakase-bangkok" TargetMode="External"/><Relationship Id="rId4962" Type="http://schemas.openxmlformats.org/officeDocument/2006/relationships/hyperlink" Target="https://web.hungryhub.com/restaurants/rostaley-rama-4-bangkok" TargetMode="External"/><Relationship Id="rId3623" Type="http://schemas.openxmlformats.org/officeDocument/2006/relationships/hyperlink" Target="https://web.hungryhub.com/restaurants/chef-station-omakase-bangkok" TargetMode="External"/><Relationship Id="rId4954" Type="http://schemas.openxmlformats.org/officeDocument/2006/relationships/hyperlink" Target="https://web.hungryhub.com/restaurants/the-garden-eatery-bangkok" TargetMode="External"/><Relationship Id="rId3622" Type="http://schemas.openxmlformats.org/officeDocument/2006/relationships/hyperlink" Target="https://web.hungryhub.com/restaurants/tu-bar-rooftop-at-sri-panwa-phuket" TargetMode="External"/><Relationship Id="rId4953" Type="http://schemas.openxmlformats.org/officeDocument/2006/relationships/hyperlink" Target="https://web.hungryhub.com/restaurants/jag-one-michelin-star-2023-singapore" TargetMode="External"/><Relationship Id="rId3625" Type="http://schemas.openxmlformats.org/officeDocument/2006/relationships/hyperlink" Target="https://web.hungryhub.com/restaurants/public-all-day-dining-grand-mercure-bangkok-atrium" TargetMode="External"/><Relationship Id="rId4956" Type="http://schemas.openxmlformats.org/officeDocument/2006/relationships/hyperlink" Target="https://web.hungryhub.com/restaurants/jobteeyum-central-embassy-bangkok" TargetMode="External"/><Relationship Id="rId3624" Type="http://schemas.openxmlformats.org/officeDocument/2006/relationships/hyperlink" Target="https://web.hungryhub.com/restaurants/hotel-mys-staycation-khao-yai" TargetMode="External"/><Relationship Id="rId4955" Type="http://schemas.openxmlformats.org/officeDocument/2006/relationships/hyperlink" Target="https://web.hungryhub.com/restaurants/sindosegi-ratchapruek-bangkok" TargetMode="External"/><Relationship Id="rId3627" Type="http://schemas.openxmlformats.org/officeDocument/2006/relationships/hyperlink" Target="https://web.hungryhub.com/restaurants/maruay-garden-staycation-bangkok" TargetMode="External"/><Relationship Id="rId4958" Type="http://schemas.openxmlformats.org/officeDocument/2006/relationships/hyperlink" Target="https://web.hungryhub.com/restaurants/lab-ped-rama-4-bangkok" TargetMode="External"/><Relationship Id="rId3626" Type="http://schemas.openxmlformats.org/officeDocument/2006/relationships/hyperlink" Target="https://web.hungryhub.com/restaurants/china-rose-at-maruay-garden-hotel-bangkok" TargetMode="External"/><Relationship Id="rId4957" Type="http://schemas.openxmlformats.org/officeDocument/2006/relationships/hyperlink" Target="https://web.hungryhub.com/restaurants/charoen-rung-rueang-international-buffet-true-digital-101-bangkok" TargetMode="External"/><Relationship Id="rId3629" Type="http://schemas.openxmlformats.org/officeDocument/2006/relationships/hyperlink" Target="https://web.hungryhub.com/restaurants/yum-tum-k-village-bangkok" TargetMode="External"/><Relationship Id="rId3628" Type="http://schemas.openxmlformats.org/officeDocument/2006/relationships/hyperlink" Target="https://web.hungryhub.com/restaurants/james-boulangerie-iconsiam-bangkok" TargetMode="External"/><Relationship Id="rId4959" Type="http://schemas.openxmlformats.org/officeDocument/2006/relationships/hyperlink" Target="https://web.hungryhub.com/restaurants/sri-kamin-soi-chulalonkorn-5-bangkok" TargetMode="External"/><Relationship Id="rId4950" Type="http://schemas.openxmlformats.org/officeDocument/2006/relationships/hyperlink" Target="https://web.hungryhub.com/restaurants/moopla-ra-lover-bangkok" TargetMode="External"/><Relationship Id="rId3621" Type="http://schemas.openxmlformats.org/officeDocument/2006/relationships/hyperlink" Target="https://web.hungryhub.com/restaurants/beef-express-the-circle-ratchapruek-bangkok" TargetMode="External"/><Relationship Id="rId4952" Type="http://schemas.openxmlformats.org/officeDocument/2006/relationships/hyperlink" Target="https://web.hungryhub.com/restaurants/jubang-premium-aged-bbq-bangkhunnon-bangkok" TargetMode="External"/><Relationship Id="rId3620" Type="http://schemas.openxmlformats.org/officeDocument/2006/relationships/hyperlink" Target="https://web.hungryhub.com/restaurants/momo-cafe-at-sathorn-vista-bangkok-marriott-executive-apartments-thailand" TargetMode="External"/><Relationship Id="rId4951" Type="http://schemas.openxmlformats.org/officeDocument/2006/relationships/hyperlink" Target="https://web.hungryhub.com/restaurants/jubang-premium-aged-bbq-bangna-bangkok" TargetMode="External"/><Relationship Id="rId2324" Type="http://schemas.openxmlformats.org/officeDocument/2006/relationships/hyperlink" Target="https://web.hungryhub.com/restaurants/13-coins-sukhumvit-49-bangkok" TargetMode="External"/><Relationship Id="rId3656" Type="http://schemas.openxmlformats.org/officeDocument/2006/relationships/hyperlink" Target="https://web.hungryhub.com/restaurants/the-londoner-brew-pub-bangkok" TargetMode="External"/><Relationship Id="rId4987" Type="http://schemas.openxmlformats.org/officeDocument/2006/relationships/hyperlink" Target="https://web.hungryhub.com/restaurants/yoodya-boat-noodle-asia-road-inbound-km-8-ayutthaya-bangkok" TargetMode="External"/><Relationship Id="rId2325" Type="http://schemas.openxmlformats.org/officeDocument/2006/relationships/hyperlink" Target="https://web.hungryhub.com/restaurants/see-fah-bang-pho-bangkok" TargetMode="External"/><Relationship Id="rId3655" Type="http://schemas.openxmlformats.org/officeDocument/2006/relationships/hyperlink" Target="https://web.hungryhub.com/restaurants/testtaste-bangkok" TargetMode="External"/><Relationship Id="rId4986" Type="http://schemas.openxmlformats.org/officeDocument/2006/relationships/hyperlink" Target="https://web.hungryhub.com/restaurants/samanchon-bangkok" TargetMode="External"/><Relationship Id="rId2326" Type="http://schemas.openxmlformats.org/officeDocument/2006/relationships/hyperlink" Target="https://web.hungryhub.com/restaurants/shabu-indy-phuket-thalang" TargetMode="External"/><Relationship Id="rId3658" Type="http://schemas.openxmlformats.org/officeDocument/2006/relationships/hyperlink" Target="https://web.hungryhub.com/restaurants/haru-ekkamai-bangkok" TargetMode="External"/><Relationship Id="rId4989" Type="http://schemas.openxmlformats.org/officeDocument/2006/relationships/hyperlink" Target="https://web.hungryhub.com/restaurants/paella-house-tapas-wine-bar-by-el-tapeo-bangkok" TargetMode="External"/><Relationship Id="rId2327" Type="http://schemas.openxmlformats.org/officeDocument/2006/relationships/hyperlink" Target="https://web.hungryhub.com/restaurants/shabu-indy-phuket" TargetMode="External"/><Relationship Id="rId3657" Type="http://schemas.openxmlformats.org/officeDocument/2006/relationships/hyperlink" Target="https://web.hungryhub.com/restaurants/rodeo-horse-riding-bangkok" TargetMode="External"/><Relationship Id="rId4988" Type="http://schemas.openxmlformats.org/officeDocument/2006/relationships/hyperlink" Target="https://web.hungryhub.com/restaurants/d-tapas-by-el-tapeo-bangkok" TargetMode="External"/><Relationship Id="rId2328" Type="http://schemas.openxmlformats.org/officeDocument/2006/relationships/hyperlink" Target="https://web.hungryhub.com/restaurants/penlaos-khaoyai-khao-yai" TargetMode="External"/><Relationship Id="rId2329" Type="http://schemas.openxmlformats.org/officeDocument/2006/relationships/hyperlink" Target="https://web.hungryhub.com/restaurants/groove-evening-bangkok" TargetMode="External"/><Relationship Id="rId3659" Type="http://schemas.openxmlformats.org/officeDocument/2006/relationships/hyperlink" Target="https://web.hungryhub.com/restaurants/ron-ron-slow-bar-bangkok" TargetMode="External"/><Relationship Id="rId3650" Type="http://schemas.openxmlformats.org/officeDocument/2006/relationships/hyperlink" Target="https://web.hungryhub.com/restaurants/racharos-thai-boat-noodles-inthamara-35-37-bangkok" TargetMode="External"/><Relationship Id="rId4981" Type="http://schemas.openxmlformats.org/officeDocument/2006/relationships/hyperlink" Target="https://web.hungryhub.com/restaurants/happy-tummy-seafood-bar-pattaya" TargetMode="External"/><Relationship Id="rId4980" Type="http://schemas.openxmlformats.org/officeDocument/2006/relationships/hyperlink" Target="https://web.hungryhub.com/restaurants/whale-klang-krung-by-na-klongwan-bangkok" TargetMode="External"/><Relationship Id="rId2320" Type="http://schemas.openxmlformats.org/officeDocument/2006/relationships/hyperlink" Target="https://web.hungryhub.com/restaurants/no-use-xin-tian-di-crowne-plaza-bangkok-lumpini-park" TargetMode="External"/><Relationship Id="rId3652" Type="http://schemas.openxmlformats.org/officeDocument/2006/relationships/hyperlink" Target="https://web.hungryhub.com/restaurants/bangkok-bustaurant" TargetMode="External"/><Relationship Id="rId4983" Type="http://schemas.openxmlformats.org/officeDocument/2006/relationships/hyperlink" Target="https://web.hungryhub.com/restaurants/mama-yaya-bangkok" TargetMode="External"/><Relationship Id="rId2321" Type="http://schemas.openxmlformats.org/officeDocument/2006/relationships/hyperlink" Target="https://web.hungryhub.com/restaurants/the-coffee-club-beach-point-phuket" TargetMode="External"/><Relationship Id="rId3651" Type="http://schemas.openxmlformats.org/officeDocument/2006/relationships/hyperlink" Target="https://web.hungryhub.com/restaurants/meng-pu-dong-serithai-27-bangkok" TargetMode="External"/><Relationship Id="rId4982" Type="http://schemas.openxmlformats.org/officeDocument/2006/relationships/hyperlink" Target="https://web.hungryhub.com/restaurants/yakiniku-marukyu-ito-bangkok" TargetMode="External"/><Relationship Id="rId2322" Type="http://schemas.openxmlformats.org/officeDocument/2006/relationships/hyperlink" Target="https://web.hungryhub.com/restaurants/pt-steakhouse-x-metz-pratunam-hotel-bangkok" TargetMode="External"/><Relationship Id="rId3654" Type="http://schemas.openxmlformats.org/officeDocument/2006/relationships/hyperlink" Target="https://web.hungryhub.com/restaurants/chaophraya-cruise-bangkok" TargetMode="External"/><Relationship Id="rId4985" Type="http://schemas.openxmlformats.org/officeDocument/2006/relationships/hyperlink" Target="https://web.hungryhub.com/restaurants/alray-fish-chips-bangkok" TargetMode="External"/><Relationship Id="rId2323" Type="http://schemas.openxmlformats.org/officeDocument/2006/relationships/hyperlink" Target="https://web.hungryhub.com/restaurants/hyatt-regency-bangkok-sukhumvit-staycation" TargetMode="External"/><Relationship Id="rId3653" Type="http://schemas.openxmlformats.org/officeDocument/2006/relationships/hyperlink" Target="https://web.hungryhub.com/restaurants/house-of-kin-korat-centara-korat-nakhon-ratchasima-khao-yai" TargetMode="External"/><Relationship Id="rId4984" Type="http://schemas.openxmlformats.org/officeDocument/2006/relationships/hyperlink" Target="https://web.hungryhub.com/restaurants/dulce-casa-de-pan-bangkok" TargetMode="External"/><Relationship Id="rId2313" Type="http://schemas.openxmlformats.org/officeDocument/2006/relationships/hyperlink" Target="https://web.hungryhub.com/restaurants/after-you-central-ladprao-bangkok-thailand" TargetMode="External"/><Relationship Id="rId3645" Type="http://schemas.openxmlformats.org/officeDocument/2006/relationships/hyperlink" Target="https://web.hungryhub.com/restaurants/man-fu-yuan-qsncc-bangkok" TargetMode="External"/><Relationship Id="rId4976" Type="http://schemas.openxmlformats.org/officeDocument/2006/relationships/hyperlink" Target="https://web.hungryhub.com/restaurants/d-tales-eatery-bangkok" TargetMode="External"/><Relationship Id="rId2314" Type="http://schemas.openxmlformats.org/officeDocument/2006/relationships/hyperlink" Target="https://web.hungryhub.com/restaurants/204-bistro-swissotel-bangkok-ratchada-do-not-use" TargetMode="External"/><Relationship Id="rId3644" Type="http://schemas.openxmlformats.org/officeDocument/2006/relationships/hyperlink" Target="https://web.hungryhub.com/restaurants/hyde-seek-athenee-tower-bangkok" TargetMode="External"/><Relationship Id="rId4975" Type="http://schemas.openxmlformats.org/officeDocument/2006/relationships/hyperlink" Target="https://web.hungryhub.com/restaurants/laem-charoen-seafood-sand-haus-mengjai-bangkok" TargetMode="External"/><Relationship Id="rId2315" Type="http://schemas.openxmlformats.org/officeDocument/2006/relationships/hyperlink" Target="https://web.hungryhub.com/restaurants/istanbul-restaurant-phuket" TargetMode="External"/><Relationship Id="rId3647" Type="http://schemas.openxmlformats.org/officeDocument/2006/relationships/hyperlink" Target="https://web.hungryhub.com/restaurants/miss-olive-oyl-saii-laguna-phuket" TargetMode="External"/><Relationship Id="rId4978" Type="http://schemas.openxmlformats.org/officeDocument/2006/relationships/hyperlink" Target="https://web.hungryhub.com/restaurants/broccoli-revolution-duplicate-bangkok" TargetMode="External"/><Relationship Id="rId2316" Type="http://schemas.openxmlformats.org/officeDocument/2006/relationships/hyperlink" Target="https://web.hungryhub.com/restaurants/terrace-grill-dewa-resort-phuket" TargetMode="External"/><Relationship Id="rId3646" Type="http://schemas.openxmlformats.org/officeDocument/2006/relationships/hyperlink" Target="https://web.hungryhub.com/restaurants/mahanakhon-eatery-bangkok" TargetMode="External"/><Relationship Id="rId4977" Type="http://schemas.openxmlformats.org/officeDocument/2006/relationships/hyperlink" Target="https://web.hungryhub.com/restaurants/sanitwong-bites-brews-bangkok" TargetMode="External"/><Relationship Id="rId2317" Type="http://schemas.openxmlformats.org/officeDocument/2006/relationships/hyperlink" Target="https://web.hungryhub.com/restaurants/the-glassroom-bangkok" TargetMode="External"/><Relationship Id="rId3649" Type="http://schemas.openxmlformats.org/officeDocument/2006/relationships/hyperlink" Target="https://web.hungryhub.com/restaurants/mr-french-bangkok" TargetMode="External"/><Relationship Id="rId2318" Type="http://schemas.openxmlformats.org/officeDocument/2006/relationships/hyperlink" Target="https://web.hungryhub.com/restaurants/golden-tulip-pattaya-beach-resort-staycation" TargetMode="External"/><Relationship Id="rId3648" Type="http://schemas.openxmlformats.org/officeDocument/2006/relationships/hyperlink" Target="https://web.hungryhub.com/restaurants/you-i-premium-suki-buffet-marche-thonglor-bangkok" TargetMode="External"/><Relationship Id="rId4979" Type="http://schemas.openxmlformats.org/officeDocument/2006/relationships/hyperlink" Target="https://web.hungryhub.com/restaurants/ilmiri-korean-fusion-cuisine-singapore" TargetMode="External"/><Relationship Id="rId2319" Type="http://schemas.openxmlformats.org/officeDocument/2006/relationships/hyperlink" Target="https://web.hungryhub.com/restaurants/ma-sab-bangkok" TargetMode="External"/><Relationship Id="rId4970" Type="http://schemas.openxmlformats.org/officeDocument/2006/relationships/hyperlink" Target="https://web.hungryhub.com/restaurants/redtail-bar-by-zouk-singapore" TargetMode="External"/><Relationship Id="rId3641" Type="http://schemas.openxmlformats.org/officeDocument/2006/relationships/hyperlink" Target="https://web.hungryhub.com/restaurants/vantage-point-qsncc-bangkok" TargetMode="External"/><Relationship Id="rId4972" Type="http://schemas.openxmlformats.org/officeDocument/2006/relationships/hyperlink" Target="https://web.hungryhub.com/restaurants/warm-up-cafe-the-star-vista-singapore" TargetMode="External"/><Relationship Id="rId2310" Type="http://schemas.openxmlformats.org/officeDocument/2006/relationships/hyperlink" Target="https://web.hungryhub.com/restaurants/ruscello-cafe-pizza-steak-pasta-wine-beer-chonburi-pattaya" TargetMode="External"/><Relationship Id="rId3640" Type="http://schemas.openxmlformats.org/officeDocument/2006/relationships/hyperlink" Target="https://web.hungryhub.com/restaurants/scene-amatara-welleisure-resort-phuket" TargetMode="External"/><Relationship Id="rId4971" Type="http://schemas.openxmlformats.org/officeDocument/2006/relationships/hyperlink" Target="https://web.hungryhub.com/restaurants/warm-up-cafe-mackenzie-road-singapore" TargetMode="External"/><Relationship Id="rId2311" Type="http://schemas.openxmlformats.org/officeDocument/2006/relationships/hyperlink" Target="https://web.hungryhub.com/restaurants/saffron-contemporary-thai-signature-rooftop-banyan-tree-bangkok" TargetMode="External"/><Relationship Id="rId3643" Type="http://schemas.openxmlformats.org/officeDocument/2006/relationships/hyperlink" Target="https://web.hungryhub.com/restaurants/hyde-seek-silom-edge-bangkok" TargetMode="External"/><Relationship Id="rId4974" Type="http://schemas.openxmlformats.org/officeDocument/2006/relationships/hyperlink" Target="https://web.hungryhub.com/restaurants/laem-charoen-seafood-central-phitsanulok-bangkok" TargetMode="External"/><Relationship Id="rId2312" Type="http://schemas.openxmlformats.org/officeDocument/2006/relationships/hyperlink" Target="https://web.hungryhub.com/restaurants/view-ang-house-cafe-pattaya" TargetMode="External"/><Relationship Id="rId3642" Type="http://schemas.openxmlformats.org/officeDocument/2006/relationships/hyperlink" Target="https://web.hungryhub.com/restaurants/we-love-wine-bangkok" TargetMode="External"/><Relationship Id="rId4973" Type="http://schemas.openxmlformats.org/officeDocument/2006/relationships/hyperlink" Target="https://web.hungryhub.com/restaurants/warm-up-cafe-grantral-mall-macpherson-singapore" TargetMode="External"/><Relationship Id="rId4921" Type="http://schemas.openxmlformats.org/officeDocument/2006/relationships/hyperlink" Target="https://web.hungryhub.com/restaurants/mother-may-i-bangkok" TargetMode="External"/><Relationship Id="rId4920" Type="http://schemas.openxmlformats.org/officeDocument/2006/relationships/hyperlink" Target="https://web.hungryhub.com/restaurants/mana-garden-cafe-restaurant-bangkok" TargetMode="External"/><Relationship Id="rId4923" Type="http://schemas.openxmlformats.org/officeDocument/2006/relationships/hyperlink" Target="https://web.hungryhub.com/restaurants/lighthouse-cafe-restaurant-bangkok" TargetMode="External"/><Relationship Id="rId4922" Type="http://schemas.openxmlformats.org/officeDocument/2006/relationships/hyperlink" Target="https://web.hungryhub.com/restaurants/lady-butcher-bangkok" TargetMode="External"/><Relationship Id="rId4925" Type="http://schemas.openxmlformats.org/officeDocument/2006/relationships/hyperlink" Target="https://web.hungryhub.com/restaurants/kaenkrung-bangkok" TargetMode="External"/><Relationship Id="rId4924" Type="http://schemas.openxmlformats.org/officeDocument/2006/relationships/hyperlink" Target="https://web.hungryhub.com/restaurants/sindosegi-mega-bangna-bangkok" TargetMode="External"/><Relationship Id="rId4927" Type="http://schemas.openxmlformats.org/officeDocument/2006/relationships/hyperlink" Target="https://web.hungryhub.com/restaurants/nong-khai-pa-su-kalpapruek-bangkok" TargetMode="External"/><Relationship Id="rId4926" Type="http://schemas.openxmlformats.org/officeDocument/2006/relationships/hyperlink" Target="https://web.hungryhub.com/restaurants/nong-khai-pa-su-ratchaphruek-nonthaburi" TargetMode="External"/><Relationship Id="rId4929" Type="http://schemas.openxmlformats.org/officeDocument/2006/relationships/hyperlink" Target="https://web.hungryhub.com/restaurants/vantage-point-one-bangkok" TargetMode="External"/><Relationship Id="rId4928" Type="http://schemas.openxmlformats.org/officeDocument/2006/relationships/hyperlink" Target="https://web.hungryhub.com/restaurants/nava-6-bangkok" TargetMode="External"/><Relationship Id="rId4910" Type="http://schemas.openxmlformats.org/officeDocument/2006/relationships/hyperlink" Target="https://web.hungryhub.com/restaurants/thaiquet-southern-thai-restaurant-singapore" TargetMode="External"/><Relationship Id="rId4912" Type="http://schemas.openxmlformats.org/officeDocument/2006/relationships/hyperlink" Target="https://web.hungryhub.com/restaurants/mamamia-pattaya" TargetMode="External"/><Relationship Id="rId4911" Type="http://schemas.openxmlformats.org/officeDocument/2006/relationships/hyperlink" Target="https://web.hungryhub.com/restaurants/mingle-the-crystal-bangkok" TargetMode="External"/><Relationship Id="rId4914" Type="http://schemas.openxmlformats.org/officeDocument/2006/relationships/hyperlink" Target="https://web.hungryhub.com/restaurants/kam-s-roast-central-world-bangkok" TargetMode="External"/><Relationship Id="rId4913" Type="http://schemas.openxmlformats.org/officeDocument/2006/relationships/hyperlink" Target="https://web.hungryhub.com/restaurants/begin-again-bangkok" TargetMode="External"/><Relationship Id="rId4916" Type="http://schemas.openxmlformats.org/officeDocument/2006/relationships/hyperlink" Target="https://web.hungryhub.com/restaurants/sabu-yakiniku-bangkok-thailand" TargetMode="External"/><Relationship Id="rId4915" Type="http://schemas.openxmlformats.org/officeDocument/2006/relationships/hyperlink" Target="https://web.hungryhub.com/restaurants/kam-s-roast-iconsiam-bangkok" TargetMode="External"/><Relationship Id="rId4918" Type="http://schemas.openxmlformats.org/officeDocument/2006/relationships/hyperlink" Target="https://web.hungryhub.com/restaurants/212-rooftop-bar-at-ibis-styles-bangkok-ratchada" TargetMode="External"/><Relationship Id="rId4917" Type="http://schemas.openxmlformats.org/officeDocument/2006/relationships/hyperlink" Target="https://web.hungryhub.com/restaurants/shabu-81-bangkok" TargetMode="External"/><Relationship Id="rId4919" Type="http://schemas.openxmlformats.org/officeDocument/2006/relationships/hyperlink" Target="https://web.hungryhub.com/restaurants/tong-tem-toh-muang-thong-thani-bangkok" TargetMode="External"/><Relationship Id="rId3612" Type="http://schemas.openxmlformats.org/officeDocument/2006/relationships/hyperlink" Target="https://web.hungryhub.com/restaurants/gogo-izakaya-bangkok" TargetMode="External"/><Relationship Id="rId4943" Type="http://schemas.openxmlformats.org/officeDocument/2006/relationships/hyperlink" Target="https://web.hungryhub.com/restaurants/snuggery-bangkok" TargetMode="External"/><Relationship Id="rId3611" Type="http://schemas.openxmlformats.org/officeDocument/2006/relationships/hyperlink" Target="https://web.hungryhub.com/restaurants/the-attic-katfe-pattaya" TargetMode="External"/><Relationship Id="rId4942" Type="http://schemas.openxmlformats.org/officeDocument/2006/relationships/hyperlink" Target="https://web.hungryhub.com/restaurants/ros-charoen-by-kuang-seafood-pattaya" TargetMode="External"/><Relationship Id="rId3614" Type="http://schemas.openxmlformats.org/officeDocument/2006/relationships/hyperlink" Target="https://web.hungryhub.com/restaurants/jumbo-lobster-riverside-bangkok" TargetMode="External"/><Relationship Id="rId4945" Type="http://schemas.openxmlformats.org/officeDocument/2006/relationships/hyperlink" Target="https://web.hungryhub.com/restaurants/jobteeyum-daenneramit-bangkok" TargetMode="External"/><Relationship Id="rId3613" Type="http://schemas.openxmlformats.org/officeDocument/2006/relationships/hyperlink" Target="https://web.hungryhub.com/restaurants/song-fang-klong-at-buddy-oriental-riverside-bangkok" TargetMode="External"/><Relationship Id="rId4944" Type="http://schemas.openxmlformats.org/officeDocument/2006/relationships/hyperlink" Target="https://web.hungryhub.com/restaurants/jobteeyum-ladprao-bangkok" TargetMode="External"/><Relationship Id="rId3616" Type="http://schemas.openxmlformats.org/officeDocument/2006/relationships/hyperlink" Target="https://web.hungryhub.com/restaurants/casa-de-tea-cafe-and-restaurant-suphan-buri" TargetMode="External"/><Relationship Id="rId4947" Type="http://schemas.openxmlformats.org/officeDocument/2006/relationships/hyperlink" Target="https://web.hungryhub.com/restaurants/beauty-in-the-pot-bangkok" TargetMode="External"/><Relationship Id="rId3615" Type="http://schemas.openxmlformats.org/officeDocument/2006/relationships/hyperlink" Target="https://web.hungryhub.com/restaurants/fu-marn-lau-restaurant-the-twin-towers-hotel-bangkok" TargetMode="External"/><Relationship Id="rId4946" Type="http://schemas.openxmlformats.org/officeDocument/2006/relationships/hyperlink" Target="https://web.hungryhub.com/restaurants/yuan-thai-bangkok" TargetMode="External"/><Relationship Id="rId3618" Type="http://schemas.openxmlformats.org/officeDocument/2006/relationships/hyperlink" Target="https://web.hungryhub.com/restaurants/not-use-bangkok-thailand-3878" TargetMode="External"/><Relationship Id="rId4949" Type="http://schemas.openxmlformats.org/officeDocument/2006/relationships/hyperlink" Target="https://web.hungryhub.com/restaurants/lhong-ma-lhao-bangkok" TargetMode="External"/><Relationship Id="rId3617" Type="http://schemas.openxmlformats.org/officeDocument/2006/relationships/hyperlink" Target="https://web.hungryhub.com/restaurants/away-bangkok-riverside-kene-staycation" TargetMode="External"/><Relationship Id="rId4948" Type="http://schemas.openxmlformats.org/officeDocument/2006/relationships/hyperlink" Target="https://web.hungryhub.com/restaurants/oppa-saranghae-bangkok" TargetMode="External"/><Relationship Id="rId3619" Type="http://schemas.openxmlformats.org/officeDocument/2006/relationships/hyperlink" Target="https://web.hungryhub.com/restaurants/cha-la-restaurant-and-bar-khao-yai-not-use" TargetMode="External"/><Relationship Id="rId3610" Type="http://schemas.openxmlformats.org/officeDocument/2006/relationships/hyperlink" Target="https://web.hungryhub.com/restaurants/sports-bar-by-topgolf-megacity-bangkok" TargetMode="External"/><Relationship Id="rId4941" Type="http://schemas.openxmlformats.org/officeDocument/2006/relationships/hyperlink" Target="https://web.hungryhub.com/restaurants/sushi-hiro-shabu-buffet-central-rama-2-bangkok" TargetMode="External"/><Relationship Id="rId4940" Type="http://schemas.openxmlformats.org/officeDocument/2006/relationships/hyperlink" Target="https://web.hungryhub.com/restaurants/blackheath-bistro-nonthaburi" TargetMode="External"/><Relationship Id="rId3601" Type="http://schemas.openxmlformats.org/officeDocument/2006/relationships/hyperlink" Target="https://web.hungryhub.com/restaurants/valse-studio-bangkok" TargetMode="External"/><Relationship Id="rId4932" Type="http://schemas.openxmlformats.org/officeDocument/2006/relationships/hyperlink" Target="https://web.hungryhub.com/restaurants/fak-marum-liap-duan-ram-inthra-bangkok" TargetMode="External"/><Relationship Id="rId3600" Type="http://schemas.openxmlformats.org/officeDocument/2006/relationships/hyperlink" Target="https://web.hungryhub.com/restaurants/shui-xin-chinese-restaurant-novotel-bangkok-bangna" TargetMode="External"/><Relationship Id="rId4931" Type="http://schemas.openxmlformats.org/officeDocument/2006/relationships/hyperlink" Target="https://web.hungryhub.com/restaurants/fak-marum-town-in-town-bangkok" TargetMode="External"/><Relationship Id="rId3603" Type="http://schemas.openxmlformats.org/officeDocument/2006/relationships/hyperlink" Target="https://web.hungryhub.com/restaurants/bangkok-heightz-the-continent-hotel-bangkok" TargetMode="External"/><Relationship Id="rId4934" Type="http://schemas.openxmlformats.org/officeDocument/2006/relationships/hyperlink" Target="https://web.hungryhub.com/restaurants/fak-marum-phutthamonthon-sai-4-nakhon-pathom" TargetMode="External"/><Relationship Id="rId3602" Type="http://schemas.openxmlformats.org/officeDocument/2006/relationships/hyperlink" Target="https://web.hungryhub.com/restaurants/siam-yacht-club-royal-orchid-sheraton-riverside-bangkok" TargetMode="External"/><Relationship Id="rId4933" Type="http://schemas.openxmlformats.org/officeDocument/2006/relationships/hyperlink" Target="https://web.hungryhub.com/restaurants/fak-marum-khubon-bangkok" TargetMode="External"/><Relationship Id="rId3605" Type="http://schemas.openxmlformats.org/officeDocument/2006/relationships/hyperlink" Target="https://web.hungryhub.com/restaurants/pool-bar-h2o-the-continent-hotel-bangkok" TargetMode="External"/><Relationship Id="rId4936" Type="http://schemas.openxmlformats.org/officeDocument/2006/relationships/hyperlink" Target="https://web.hungryhub.com/restaurants/jojo-soba-bangkok" TargetMode="External"/><Relationship Id="rId3604" Type="http://schemas.openxmlformats.org/officeDocument/2006/relationships/hyperlink" Target="https://web.hungryhub.com/restaurants/calm-bar-guinguette-bangkok" TargetMode="External"/><Relationship Id="rId4935" Type="http://schemas.openxmlformats.org/officeDocument/2006/relationships/hyperlink" Target="https://web.hungryhub.com/restaurants/xufu-mookrata-bangkok" TargetMode="External"/><Relationship Id="rId3607" Type="http://schemas.openxmlformats.org/officeDocument/2006/relationships/hyperlink" Target="https://web.hungryhub.com/restaurants/the-moments-rooftop-bar-bangkok" TargetMode="External"/><Relationship Id="rId4938" Type="http://schemas.openxmlformats.org/officeDocument/2006/relationships/hyperlink" Target="https://web.hungryhub.com/restaurants/jae-keang-banthat-thong-bangkok" TargetMode="External"/><Relationship Id="rId3606" Type="http://schemas.openxmlformats.org/officeDocument/2006/relationships/hyperlink" Target="https://web.hungryhub.com/restaurants/shabu-yorokobu-bangkok" TargetMode="External"/><Relationship Id="rId4937" Type="http://schemas.openxmlformats.org/officeDocument/2006/relationships/hyperlink" Target="https://web.hungryhub.com/restaurants/jok-jab-sen-banthat-thong-bangkok" TargetMode="External"/><Relationship Id="rId3609" Type="http://schemas.openxmlformats.org/officeDocument/2006/relationships/hyperlink" Target="https://web.hungryhub.com/restaurants/the-cliff-ibis-styles-ao-nang-krabi" TargetMode="External"/><Relationship Id="rId3608" Type="http://schemas.openxmlformats.org/officeDocument/2006/relationships/hyperlink" Target="https://web.hungryhub.com/restaurants/the-taste-ibis-phuket-kata-phuket" TargetMode="External"/><Relationship Id="rId4939" Type="http://schemas.openxmlformats.org/officeDocument/2006/relationships/hyperlink" Target="https://web.hungryhub.com/restaurants/itaewon-class-khaoyai-khao-yai" TargetMode="External"/><Relationship Id="rId4930" Type="http://schemas.openxmlformats.org/officeDocument/2006/relationships/hyperlink" Target="https://web.hungryhub.com/restaurants/fak-marum-pathum-thani" TargetMode="External"/><Relationship Id="rId1059" Type="http://schemas.openxmlformats.org/officeDocument/2006/relationships/hyperlink" Target="https://web.hungryhub.com/restaurants/blue-sky-rooftop-bar-centara-grand-at-central-plaza-ladprao-bangkok-thailand" TargetMode="External"/><Relationship Id="rId2380" Type="http://schemas.openxmlformats.org/officeDocument/2006/relationships/hyperlink" Target="https://web.hungryhub.com/restaurants/laem-charoen-central-village-bangkok" TargetMode="External"/><Relationship Id="rId1050" Type="http://schemas.openxmlformats.org/officeDocument/2006/relationships/hyperlink" Target="https://web.hungryhub.com/restaurants/lady-nara-central-embassy-bangkok" TargetMode="External"/><Relationship Id="rId2381" Type="http://schemas.openxmlformats.org/officeDocument/2006/relationships/hyperlink" Target="https://web.hungryhub.com/restaurants/laem-charoen-central-rama-9-bangkok" TargetMode="External"/><Relationship Id="rId1051" Type="http://schemas.openxmlformats.org/officeDocument/2006/relationships/hyperlink" Target="https://web.hungryhub.com/restaurants/chan-yupa-tearoom-bangkok" TargetMode="External"/><Relationship Id="rId2382" Type="http://schemas.openxmlformats.org/officeDocument/2006/relationships/hyperlink" Target="https://web.hungryhub.com/restaurants/laem-charoen-central-rama-3-bangkok" TargetMode="External"/><Relationship Id="rId1052" Type="http://schemas.openxmlformats.org/officeDocument/2006/relationships/hyperlink" Target="https://web.hungryhub.com/restaurants/bankoku-buffet-bangkok" TargetMode="External"/><Relationship Id="rId2383" Type="http://schemas.openxmlformats.org/officeDocument/2006/relationships/hyperlink" Target="https://web.hungryhub.com/restaurants/laem-charoen-emquartier-bangkok" TargetMode="External"/><Relationship Id="rId1053" Type="http://schemas.openxmlformats.org/officeDocument/2006/relationships/hyperlink" Target="https://web.hungryhub.com/restaurants/the-kitchen-table-buffet-at-w-bangkok-hotel" TargetMode="External"/><Relationship Id="rId2384" Type="http://schemas.openxmlformats.org/officeDocument/2006/relationships/hyperlink" Target="https://web.hungryhub.com/restaurants/laem-charoen-the-mall-bangkapi-do-not-use-bangkok" TargetMode="External"/><Relationship Id="rId1054" Type="http://schemas.openxmlformats.org/officeDocument/2006/relationships/hyperlink" Target="https://web.hungryhub.com/restaurants/another-hound-cafe-emporium-bangkok" TargetMode="External"/><Relationship Id="rId2385" Type="http://schemas.openxmlformats.org/officeDocument/2006/relationships/hyperlink" Target="https://web.hungryhub.com/restaurants/laem-charoen-future-park-rangsit-bangkok" TargetMode="External"/><Relationship Id="rId1055" Type="http://schemas.openxmlformats.org/officeDocument/2006/relationships/hyperlink" Target="https://web.hungryhub.com/restaurants/another-hound-cafe-central-embassy-bangkok" TargetMode="External"/><Relationship Id="rId2386" Type="http://schemas.openxmlformats.org/officeDocument/2006/relationships/hyperlink" Target="https://web.hungryhub.com/restaurants/laem-charoen-central-rama-2-bangkok" TargetMode="External"/><Relationship Id="rId1056" Type="http://schemas.openxmlformats.org/officeDocument/2006/relationships/hyperlink" Target="https://web.hungryhub.com/restaurants/nud-nua-suvarnabhumi-bangkok" TargetMode="External"/><Relationship Id="rId2387" Type="http://schemas.openxmlformats.org/officeDocument/2006/relationships/hyperlink" Target="https://web.hungryhub.com/restaurants/laem-charoen-central-chiang-mai-airport" TargetMode="External"/><Relationship Id="rId1057" Type="http://schemas.openxmlformats.org/officeDocument/2006/relationships/hyperlink" Target="https://web.hungryhub.com/restaurants/assembly-point-thonglor-one-one-hotel-bkk-bangkok" TargetMode="External"/><Relationship Id="rId2388" Type="http://schemas.openxmlformats.org/officeDocument/2006/relationships/hyperlink" Target="https://web.hungryhub.com/restaurants/laem-charoen-central-bangna-bangkok" TargetMode="External"/><Relationship Id="rId1058" Type="http://schemas.openxmlformats.org/officeDocument/2006/relationships/hyperlink" Target="https://web.hungryhub.com/restaurants/buzz-cove-bangkok" TargetMode="External"/><Relationship Id="rId2389" Type="http://schemas.openxmlformats.org/officeDocument/2006/relationships/hyperlink" Target="https://web.hungryhub.com/restaurants/laem-charoen-the-mall-korat-bangkok" TargetMode="External"/><Relationship Id="rId1048" Type="http://schemas.openxmlformats.org/officeDocument/2006/relationships/hyperlink" Target="https://web.hungryhub.com/restaurants/sushi-toyosu-bangkok" TargetMode="External"/><Relationship Id="rId2379" Type="http://schemas.openxmlformats.org/officeDocument/2006/relationships/hyperlink" Target="https://web.hungryhub.com/restaurants/laem-charoen-central-chaengwattana-bangkok" TargetMode="External"/><Relationship Id="rId1049" Type="http://schemas.openxmlformats.org/officeDocument/2006/relationships/hyperlink" Target="https://web.hungryhub.com/restaurants/kin-khao-baan-puen-bangkok" TargetMode="External"/><Relationship Id="rId2370" Type="http://schemas.openxmlformats.org/officeDocument/2006/relationships/hyperlink" Target="https://web.hungryhub.com/restaurants/not-use-bangkok-thailand-2565" TargetMode="External"/><Relationship Id="rId1040" Type="http://schemas.openxmlformats.org/officeDocument/2006/relationships/hyperlink" Target="https://web.hungryhub.com/restaurants/bambino-bangkok" TargetMode="External"/><Relationship Id="rId2371" Type="http://schemas.openxmlformats.org/officeDocument/2006/relationships/hyperlink" Target="https://web.hungryhub.com/restaurants/thanankarn-cafe-pattaya" TargetMode="External"/><Relationship Id="rId1041" Type="http://schemas.openxmlformats.org/officeDocument/2006/relationships/hyperlink" Target="https://web.hungryhub.com/restaurants/kansai-maru-bangkok" TargetMode="External"/><Relationship Id="rId2372" Type="http://schemas.openxmlformats.org/officeDocument/2006/relationships/hyperlink" Target="https://web.hungryhub.com/restaurants/laem-charoen-siam-paragon-bangkok" TargetMode="External"/><Relationship Id="rId1042" Type="http://schemas.openxmlformats.org/officeDocument/2006/relationships/hyperlink" Target="https://web.hungryhub.com/restaurants/1826-mixology-rooftop-bar-rembrandt-hotel-bangkok-thailand-1142" TargetMode="External"/><Relationship Id="rId2373" Type="http://schemas.openxmlformats.org/officeDocument/2006/relationships/hyperlink" Target="https://web.hungryhub.com/restaurants/fire-chilli-bang-kae-bangkok" TargetMode="External"/><Relationship Id="rId1043" Type="http://schemas.openxmlformats.org/officeDocument/2006/relationships/hyperlink" Target="https://web.hungryhub.com/restaurants/lax-rca-bangkok-thailand" TargetMode="External"/><Relationship Id="rId2374" Type="http://schemas.openxmlformats.org/officeDocument/2006/relationships/hyperlink" Target="https://web.hungryhub.com/restaurants/fire-chilli-ratchada-19-bangkok" TargetMode="External"/><Relationship Id="rId1044" Type="http://schemas.openxmlformats.org/officeDocument/2006/relationships/hyperlink" Target="https://web.hungryhub.com/restaurants/pineapple-cafe-and-grill-bangkok" TargetMode="External"/><Relationship Id="rId2375" Type="http://schemas.openxmlformats.org/officeDocument/2006/relationships/hyperlink" Target="https://web.hungryhub.com/restaurants/laem-charoen-fashion-island-bangkok" TargetMode="External"/><Relationship Id="rId1045" Type="http://schemas.openxmlformats.org/officeDocument/2006/relationships/hyperlink" Target="https://web.hungryhub.com/restaurants/secret-wonderland-bangkok" TargetMode="External"/><Relationship Id="rId2376" Type="http://schemas.openxmlformats.org/officeDocument/2006/relationships/hyperlink" Target="https://web.hungryhub.com/restaurants/laem-charoen-mega-bangna-bangkok" TargetMode="External"/><Relationship Id="rId1046" Type="http://schemas.openxmlformats.org/officeDocument/2006/relationships/hyperlink" Target="https://web.hungryhub.com/restaurants/yao-rooftop-bar-bangkok-marriott-hotel-the-surawongse" TargetMode="External"/><Relationship Id="rId2377" Type="http://schemas.openxmlformats.org/officeDocument/2006/relationships/hyperlink" Target="https://web.hungryhub.com/restaurants/laem-charoen-robinson-lat-krabang-bangkok" TargetMode="External"/><Relationship Id="rId1047" Type="http://schemas.openxmlformats.org/officeDocument/2006/relationships/hyperlink" Target="https://web.hungryhub.com/restaurants/jaw-nuea-salaya-bangkok" TargetMode="External"/><Relationship Id="rId2378" Type="http://schemas.openxmlformats.org/officeDocument/2006/relationships/hyperlink" Target="https://web.hungryhub.com/restaurants/laem-charoen-the-mall-ngamwongwan-bangkok" TargetMode="External"/><Relationship Id="rId1070" Type="http://schemas.openxmlformats.org/officeDocument/2006/relationships/hyperlink" Target="https://web.hungryhub.com/restaurants/kouen-premium-buffet-the-bright-rama-2-bangkok" TargetMode="External"/><Relationship Id="rId1071" Type="http://schemas.openxmlformats.org/officeDocument/2006/relationships/hyperlink" Target="https://web.hungryhub.com/restaurants/kouen-premium-buffet-the-walk-kaset-nawamin-bangkok" TargetMode="External"/><Relationship Id="rId1072" Type="http://schemas.openxmlformats.org/officeDocument/2006/relationships/hyperlink" Target="https://web.hungryhub.com/restaurants/lunch-box-by-chef-may-pataravarin-bangkok" TargetMode="External"/><Relationship Id="rId1073" Type="http://schemas.openxmlformats.org/officeDocument/2006/relationships/hyperlink" Target="https://web.hungryhub.com/restaurants/the-hub-cafe-eatery-do-not-use-bangkok" TargetMode="External"/><Relationship Id="rId1074" Type="http://schemas.openxmlformats.org/officeDocument/2006/relationships/hyperlink" Target="https://web.hungryhub.com/restaurants/it-s-happened-to-be-a-coffee-shoppe-siam-paragon-bangkok" TargetMode="External"/><Relationship Id="rId1075" Type="http://schemas.openxmlformats.org/officeDocument/2006/relationships/hyperlink" Target="https://web.hungryhub.com/restaurants/izakaya-teppen-bbq-sushi-bambini-villa-bangkok" TargetMode="External"/><Relationship Id="rId1076" Type="http://schemas.openxmlformats.org/officeDocument/2006/relationships/hyperlink" Target="https://web.hungryhub.com/restaurants/cafe-thieves-bar-bangkok" TargetMode="External"/><Relationship Id="rId1077" Type="http://schemas.openxmlformats.org/officeDocument/2006/relationships/hyperlink" Target="https://web.hungryhub.com/restaurants/potluck-family-hotpot-bangkok" TargetMode="External"/><Relationship Id="rId1078" Type="http://schemas.openxmlformats.org/officeDocument/2006/relationships/hyperlink" Target="https://web.hungryhub.com/restaurants/mexicano-restaurante-autentico-bangkok" TargetMode="External"/><Relationship Id="rId1079" Type="http://schemas.openxmlformats.org/officeDocument/2006/relationships/hyperlink" Target="https://web.hungryhub.com/restaurants/charna-siam-center-bangkok-thailand" TargetMode="External"/><Relationship Id="rId2390" Type="http://schemas.openxmlformats.org/officeDocument/2006/relationships/hyperlink" Target="https://web.hungryhub.com/restaurants/laem-charoen-central-eastville-bangkok" TargetMode="External"/><Relationship Id="rId1060" Type="http://schemas.openxmlformats.org/officeDocument/2006/relationships/hyperlink" Target="https://web.hungryhub.com/restaurants/som-kab-chon-dim-sum-bangkok" TargetMode="External"/><Relationship Id="rId2391" Type="http://schemas.openxmlformats.org/officeDocument/2006/relationships/hyperlink" Target="https://web.hungryhub.com/restaurants/laem-charoen-central-westgate-bangkok" TargetMode="External"/><Relationship Id="rId1061" Type="http://schemas.openxmlformats.org/officeDocument/2006/relationships/hyperlink" Target="https://web.hungryhub.com/restaurants/krua-je-ngor-kanchanapisek-bangkok" TargetMode="External"/><Relationship Id="rId2392" Type="http://schemas.openxmlformats.org/officeDocument/2006/relationships/hyperlink" Target="https://web.hungryhub.com/restaurants/laem-charoen-central-pinklao-bangkok" TargetMode="External"/><Relationship Id="rId1062" Type="http://schemas.openxmlformats.org/officeDocument/2006/relationships/hyperlink" Target="https://web.hungryhub.com/restaurants/krua-je-ngor-the-paseo-kanchanapisek-bangkok" TargetMode="External"/><Relationship Id="rId2393" Type="http://schemas.openxmlformats.org/officeDocument/2006/relationships/hyperlink" Target="https://web.hungryhub.com/restaurants/laem-charoen-iconsiam-bangkok" TargetMode="External"/><Relationship Id="rId1063" Type="http://schemas.openxmlformats.org/officeDocument/2006/relationships/hyperlink" Target="https://web.hungryhub.com/restaurants/krua-je-ngor-bangna-trad-km-4-bangkok-thailand" TargetMode="External"/><Relationship Id="rId2394" Type="http://schemas.openxmlformats.org/officeDocument/2006/relationships/hyperlink" Target="https://web.hungryhub.com/restaurants/laem-charoen-central-festival-chiang-mai" TargetMode="External"/><Relationship Id="rId1064" Type="http://schemas.openxmlformats.org/officeDocument/2006/relationships/hyperlink" Target="https://web.hungryhub.com/restaurants/da-vinci-rembrandt-hotel-bangkok" TargetMode="External"/><Relationship Id="rId2395" Type="http://schemas.openxmlformats.org/officeDocument/2006/relationships/hyperlink" Target="https://web.hungryhub.com/restaurants/laem-charoen-central-plaza-udon-thani-bangkok" TargetMode="External"/><Relationship Id="rId1065" Type="http://schemas.openxmlformats.org/officeDocument/2006/relationships/hyperlink" Target="https://web.hungryhub.com/restaurants/a-fox-princess-friends-central-ladprao-bangkok-thailand" TargetMode="External"/><Relationship Id="rId2396" Type="http://schemas.openxmlformats.org/officeDocument/2006/relationships/hyperlink" Target="https://web.hungryhub.com/restaurants/laem-charoen-silom-complex-bangkok" TargetMode="External"/><Relationship Id="rId1066" Type="http://schemas.openxmlformats.org/officeDocument/2006/relationships/hyperlink" Target="https://web.hungryhub.com/restaurants/fox-princess-and-a-spider-central-chidlom-bangkok-thailand" TargetMode="External"/><Relationship Id="rId2397" Type="http://schemas.openxmlformats.org/officeDocument/2006/relationships/hyperlink" Target="https://web.hungryhub.com/restaurants/laem-charoen-central-ladprao-bangkok-thailand" TargetMode="External"/><Relationship Id="rId1067" Type="http://schemas.openxmlformats.org/officeDocument/2006/relationships/hyperlink" Target="https://web.hungryhub.com/restaurants/kouen-premium-buffet-i-m-park-chula-bangkok" TargetMode="External"/><Relationship Id="rId2398" Type="http://schemas.openxmlformats.org/officeDocument/2006/relationships/hyperlink" Target="https://web.hungryhub.com/restaurants/chay-had-restaurant-at-hilton-resort-spa-hua-hin" TargetMode="External"/><Relationship Id="rId1068" Type="http://schemas.openxmlformats.org/officeDocument/2006/relationships/hyperlink" Target="https://web.hungryhub.com/restaurants/kouen-premium-buffet-sena-fest-bangkok" TargetMode="External"/><Relationship Id="rId2399" Type="http://schemas.openxmlformats.org/officeDocument/2006/relationships/hyperlink" Target="https://web.hungryhub.com/restaurants/white-lotus-restaurant-and-rooftop-at-hilton-resort-spa-hua-hin" TargetMode="External"/><Relationship Id="rId1069" Type="http://schemas.openxmlformats.org/officeDocument/2006/relationships/hyperlink" Target="https://web.hungryhub.com/restaurants/kouen-sushi-bar-int-intersect-rama-3-bangkok-thailand" TargetMode="External"/><Relationship Id="rId1015" Type="http://schemas.openxmlformats.org/officeDocument/2006/relationships/hyperlink" Target="https://web.hungryhub.com/restaurants/jaw-nuea-chokchai-4-bangkok-thailand" TargetMode="External"/><Relationship Id="rId2346" Type="http://schemas.openxmlformats.org/officeDocument/2006/relationships/hyperlink" Target="https://web.hungryhub.com/restaurants/poldo-italianfood-bangkok" TargetMode="External"/><Relationship Id="rId3678" Type="http://schemas.openxmlformats.org/officeDocument/2006/relationships/hyperlink" Target="https://web.hungryhub.com/restaurants/flashback-rooftop-bar-bangkok" TargetMode="External"/><Relationship Id="rId1016" Type="http://schemas.openxmlformats.org/officeDocument/2006/relationships/hyperlink" Target="https://web.hungryhub.com/restaurants/taotaan-yakiniku-paradise-bangkok" TargetMode="External"/><Relationship Id="rId2347" Type="http://schemas.openxmlformats.org/officeDocument/2006/relationships/hyperlink" Target="https://web.hungryhub.com/restaurants/blu-o-rhythm-bowl-sukhumvit-ekkamai-karaoke-bangkok" TargetMode="External"/><Relationship Id="rId3677" Type="http://schemas.openxmlformats.org/officeDocument/2006/relationships/hyperlink" Target="https://web.hungryhub.com/restaurants/legend-siam-pattaya" TargetMode="External"/><Relationship Id="rId1017" Type="http://schemas.openxmlformats.org/officeDocument/2006/relationships/hyperlink" Target="https://web.hungryhub.com/restaurants/ching-cha-char-lee-siam-paragon-bangkok-thailand" TargetMode="External"/><Relationship Id="rId2348" Type="http://schemas.openxmlformats.org/officeDocument/2006/relationships/hyperlink" Target="https://web.hungryhub.com/restaurants/blu-o-rhythm-bowl-esplanade-ratchada-karaoke-bangkok" TargetMode="External"/><Relationship Id="rId1018" Type="http://schemas.openxmlformats.org/officeDocument/2006/relationships/hyperlink" Target="https://web.hungryhub.com/restaurants/not-use-bangkok-thailand-1078" TargetMode="External"/><Relationship Id="rId2349" Type="http://schemas.openxmlformats.org/officeDocument/2006/relationships/hyperlink" Target="https://web.hungryhub.com/restaurants/blu-o-rhythm-bowl-ratchayothin-karaoke-bangkok" TargetMode="External"/><Relationship Id="rId3679" Type="http://schemas.openxmlformats.org/officeDocument/2006/relationships/hyperlink" Target="https://web.hungryhub.com/restaurants/tiva-urban-thaittoria-at-pullman-bangkok-hotel-g" TargetMode="External"/><Relationship Id="rId1019" Type="http://schemas.openxmlformats.org/officeDocument/2006/relationships/hyperlink" Target="https://web.hungryhub.com/restaurants/dib-dee-bangkok" TargetMode="External"/><Relationship Id="rId3670" Type="http://schemas.openxmlformats.org/officeDocument/2006/relationships/hyperlink" Target="https://web.hungryhub.com/restaurants/the-moon-bangkok" TargetMode="External"/><Relationship Id="rId2340" Type="http://schemas.openxmlformats.org/officeDocument/2006/relationships/hyperlink" Target="https://web.hungryhub.com/restaurants/huge-cafe-and-bistro-chonburi-pattaya" TargetMode="External"/><Relationship Id="rId3672" Type="http://schemas.openxmlformats.org/officeDocument/2006/relationships/hyperlink" Target="https://web.hungryhub.com/restaurants/alangka-cruise-bangkok-thailand" TargetMode="External"/><Relationship Id="rId1010" Type="http://schemas.openxmlformats.org/officeDocument/2006/relationships/hyperlink" Target="https://web.hungryhub.com/restaurants/aoringo-japanese-curry-ekkamai-bangkok" TargetMode="External"/><Relationship Id="rId2341" Type="http://schemas.openxmlformats.org/officeDocument/2006/relationships/hyperlink" Target="https://web.hungryhub.com/restaurants/giorgio-s-riverside-royal-orchid-sheraton-hotel-bangkok" TargetMode="External"/><Relationship Id="rId3671" Type="http://schemas.openxmlformats.org/officeDocument/2006/relationships/hyperlink" Target="https://web.hungryhub.com/restaurants/viva-alangka-cruise-bangkok" TargetMode="External"/><Relationship Id="rId1011" Type="http://schemas.openxmlformats.org/officeDocument/2006/relationships/hyperlink" Target="https://web.hungryhub.com/restaurants/ash-kickers-briskets-bourbon-bangkok-thailand" TargetMode="External"/><Relationship Id="rId2342" Type="http://schemas.openxmlformats.org/officeDocument/2006/relationships/hyperlink" Target="https://web.hungryhub.com/restaurants/fallabella-river-front-icon-siam-dont-use-bangkok" TargetMode="External"/><Relationship Id="rId3674" Type="http://schemas.openxmlformats.org/officeDocument/2006/relationships/hyperlink" Target="https://web.hungryhub.com/restaurants/you-i-premium-suki-buffet-passione-shopping-destination-rayong" TargetMode="External"/><Relationship Id="rId1012" Type="http://schemas.openxmlformats.org/officeDocument/2006/relationships/hyperlink" Target="https://web.hungryhub.com/restaurants/hom-10000-bangkok" TargetMode="External"/><Relationship Id="rId2343" Type="http://schemas.openxmlformats.org/officeDocument/2006/relationships/hyperlink" Target="https://web.hungryhub.com/restaurants/kiku-omakase-at-lancaster-bangkok" TargetMode="External"/><Relationship Id="rId3673" Type="http://schemas.openxmlformats.org/officeDocument/2006/relationships/hyperlink" Target="https://web.hungryhub.com/restaurants/cielo-sky-bar-restaurant-rooftop-bangkok-thailand" TargetMode="External"/><Relationship Id="rId1013" Type="http://schemas.openxmlformats.org/officeDocument/2006/relationships/hyperlink" Target="https://web.hungryhub.com/restaurants/krautaechew" TargetMode="External"/><Relationship Id="rId2344" Type="http://schemas.openxmlformats.org/officeDocument/2006/relationships/hyperlink" Target="https://web.hungryhub.com/restaurants/cross-vibe-bangkok-sukhumvit-staycation" TargetMode="External"/><Relationship Id="rId3676" Type="http://schemas.openxmlformats.org/officeDocument/2006/relationships/hyperlink" Target="https://web.hungryhub.com/restaurants/amora-beach-resort-staycation-phuket" TargetMode="External"/><Relationship Id="rId1014" Type="http://schemas.openxmlformats.org/officeDocument/2006/relationships/hyperlink" Target="https://web.hungryhub.com/restaurants/iroha-ramen-izakaya-mega-bangna-bangkok" TargetMode="External"/><Relationship Id="rId2345" Type="http://schemas.openxmlformats.org/officeDocument/2006/relationships/hyperlink" Target="https://web.hungryhub.com/restaurants/aladin-sushi-cafe-bangkok" TargetMode="External"/><Relationship Id="rId3675" Type="http://schemas.openxmlformats.org/officeDocument/2006/relationships/hyperlink" Target="https://web.hungryhub.com/restaurants/top-knot-rooftop-bar-restaurant-at-hotel-once-bangkok" TargetMode="External"/><Relationship Id="rId1004" Type="http://schemas.openxmlformats.org/officeDocument/2006/relationships/hyperlink" Target="https://web.hungryhub.com/restaurants/haven-t-met-rooftop-bar-bangkok" TargetMode="External"/><Relationship Id="rId2335" Type="http://schemas.openxmlformats.org/officeDocument/2006/relationships/hyperlink" Target="https://web.hungryhub.com/restaurants/rang-mahal-dont-use-bangkok" TargetMode="External"/><Relationship Id="rId3667" Type="http://schemas.openxmlformats.org/officeDocument/2006/relationships/hyperlink" Target="https://web.hungryhub.com/restaurants/the-coffee-club-boat-lagoon-phuket" TargetMode="External"/><Relationship Id="rId4998" Type="http://schemas.openxmlformats.org/officeDocument/2006/relationships/hyperlink" Target="https://web.hungryhub.com/restaurants/dolphin-restaurant-at-bay-beach-resort-jomtien-pattaya" TargetMode="External"/><Relationship Id="rId1005" Type="http://schemas.openxmlformats.org/officeDocument/2006/relationships/hyperlink" Target="https://web.hungryhub.com/restaurants/brewski-rooftop-sports-bar-radisson-blu-plaza-bangkok-indoor" TargetMode="External"/><Relationship Id="rId2336" Type="http://schemas.openxmlformats.org/officeDocument/2006/relationships/hyperlink" Target="https://web.hungryhub.com/restaurants/earw-thai-express-fashion-island-bangkok" TargetMode="External"/><Relationship Id="rId3666" Type="http://schemas.openxmlformats.org/officeDocument/2006/relationships/hyperlink" Target="https://web.hungryhub.com/restaurants/zong-zi-pad-pad-rustic-cuisine-lounge-koh-chang-trat" TargetMode="External"/><Relationship Id="rId4997" Type="http://schemas.openxmlformats.org/officeDocument/2006/relationships/hyperlink" Target="https://web.hungryhub.com/restaurants/forma-singapore" TargetMode="External"/><Relationship Id="rId1006" Type="http://schemas.openxmlformats.org/officeDocument/2006/relationships/hyperlink" Target="https://web.hungryhub.com/restaurants/kbbq-sukhumvit-not-use-bangkok" TargetMode="External"/><Relationship Id="rId2337" Type="http://schemas.openxmlformats.org/officeDocument/2006/relationships/hyperlink" Target="https://web.hungryhub.com/restaurants/imaroisoi-5-bangkok" TargetMode="External"/><Relationship Id="rId3669" Type="http://schemas.openxmlformats.org/officeDocument/2006/relationships/hyperlink" Target="https://web.hungryhub.com/restaurants/the-bar-novotel-bangkok-bangna" TargetMode="External"/><Relationship Id="rId1007" Type="http://schemas.openxmlformats.org/officeDocument/2006/relationships/hyperlink" Target="https://web.hungryhub.com/restaurants/jaidee-shabu-bangkok" TargetMode="External"/><Relationship Id="rId2338" Type="http://schemas.openxmlformats.org/officeDocument/2006/relationships/hyperlink" Target="https://web.hungryhub.com/restaurants/silverlake-wine-grill-pattaya" TargetMode="External"/><Relationship Id="rId3668" Type="http://schemas.openxmlformats.org/officeDocument/2006/relationships/hyperlink" Target="https://web.hungryhub.com/restaurants/the-coffee-club-old-town-phuket" TargetMode="External"/><Relationship Id="rId4999" Type="http://schemas.openxmlformats.org/officeDocument/2006/relationships/hyperlink" Target="https://web.hungryhub.com/restaurants/com-nieu-an-la-ghien-singapore" TargetMode="External"/><Relationship Id="rId1008" Type="http://schemas.openxmlformats.org/officeDocument/2006/relationships/hyperlink" Target="https://web.hungryhub.com/restaurants/jq-seafood-buffet-bangkok" TargetMode="External"/><Relationship Id="rId2339" Type="http://schemas.openxmlformats.org/officeDocument/2006/relationships/hyperlink" Target="https://web.hungryhub.com/restaurants/audrey-cafe-esplanade-bangkok" TargetMode="External"/><Relationship Id="rId1009" Type="http://schemas.openxmlformats.org/officeDocument/2006/relationships/hyperlink" Target="https://web.hungryhub.com/restaurants/27-bites-brasserie-at-radisson-blu-plaza-bangkok" TargetMode="External"/><Relationship Id="rId4990" Type="http://schemas.openxmlformats.org/officeDocument/2006/relationships/hyperlink" Target="https://web.hungryhub.com/restaurants/silverlake-wine-grill-bangkok" TargetMode="External"/><Relationship Id="rId3661" Type="http://schemas.openxmlformats.org/officeDocument/2006/relationships/hyperlink" Target="https://web.hungryhub.com/restaurants/skywine-bar-skyview-hotel-bangkok" TargetMode="External"/><Relationship Id="rId4992" Type="http://schemas.openxmlformats.org/officeDocument/2006/relationships/hyperlink" Target="https://web.hungryhub.com/restaurants/sompohnpak-isaan-so-good-bangkok" TargetMode="External"/><Relationship Id="rId2330" Type="http://schemas.openxmlformats.org/officeDocument/2006/relationships/hyperlink" Target="https://web.hungryhub.com/restaurants/ijtt-bangkok" TargetMode="External"/><Relationship Id="rId3660" Type="http://schemas.openxmlformats.org/officeDocument/2006/relationships/hyperlink" Target="https://web.hungryhub.com/restaurants/stoned-kitchen-bangkok" TargetMode="External"/><Relationship Id="rId4991" Type="http://schemas.openxmlformats.org/officeDocument/2006/relationships/hyperlink" Target="https://web.hungryhub.com/restaurants/el-tapeo-bangkok" TargetMode="External"/><Relationship Id="rId1000" Type="http://schemas.openxmlformats.org/officeDocument/2006/relationships/hyperlink" Target="https://web.hungryhub.com/restaurants/la-bai-bar-ratchapruek-bangkok" TargetMode="External"/><Relationship Id="rId2331" Type="http://schemas.openxmlformats.org/officeDocument/2006/relationships/hyperlink" Target="https://web.hungryhub.com/restaurants/s-amuser-bangkok-rooftop" TargetMode="External"/><Relationship Id="rId3663" Type="http://schemas.openxmlformats.org/officeDocument/2006/relationships/hyperlink" Target="https://web.hungryhub.com/restaurants/sola-luna-rooftop-at-grande-centre-point-space-pattaya" TargetMode="External"/><Relationship Id="rId4994" Type="http://schemas.openxmlformats.org/officeDocument/2006/relationships/hyperlink" Target="https://web.hungryhub.com/restaurants/indigo-bar-at-bay-beach-resort-jomtien-pattaya" TargetMode="External"/><Relationship Id="rId1001" Type="http://schemas.openxmlformats.org/officeDocument/2006/relationships/hyperlink" Target="https://web.hungryhub.com/restaurants/real-ichi-yakiniku-sushi-bangkok" TargetMode="External"/><Relationship Id="rId2332" Type="http://schemas.openxmlformats.org/officeDocument/2006/relationships/hyperlink" Target="https://web.hungryhub.com/restaurants/wah-lok-cantonese-restaurant-at-carlton-hotel-bangkok" TargetMode="External"/><Relationship Id="rId3662" Type="http://schemas.openxmlformats.org/officeDocument/2006/relationships/hyperlink" Target="https://web.hungryhub.com/restaurants/hops-and-hope-craft-bar-bangkok" TargetMode="External"/><Relationship Id="rId4993" Type="http://schemas.openxmlformats.org/officeDocument/2006/relationships/hyperlink" Target="https://web.hungryhub.com/restaurants/snobbish-restaurant-bar-bangkok" TargetMode="External"/><Relationship Id="rId1002" Type="http://schemas.openxmlformats.org/officeDocument/2006/relationships/hyperlink" Target="https://web.hungryhub.com/restaurants/baan-ying-the-market-bangkok" TargetMode="External"/><Relationship Id="rId2333" Type="http://schemas.openxmlformats.org/officeDocument/2006/relationships/hyperlink" Target="https://web.hungryhub.com/restaurants/eat-out-with-mbv-month-th-x-hungry-hub-may-to-june-phuket" TargetMode="External"/><Relationship Id="rId3665" Type="http://schemas.openxmlformats.org/officeDocument/2006/relationships/hyperlink" Target="https://web.hungryhub.com/restaurants/oort-cloud-tea-room-at-grande-centre-point-space-pattaya" TargetMode="External"/><Relationship Id="rId4996" Type="http://schemas.openxmlformats.org/officeDocument/2006/relationships/hyperlink" Target="https://web.hungryhub.com/restaurants/wild-child-pizzette-singapore" TargetMode="External"/><Relationship Id="rId1003" Type="http://schemas.openxmlformats.org/officeDocument/2006/relationships/hyperlink" Target="https://web.hungryhub.com/restaurants/boon-tong-kee-central-eastville-bangkok-thailand" TargetMode="External"/><Relationship Id="rId2334" Type="http://schemas.openxmlformats.org/officeDocument/2006/relationships/hyperlink" Target="https://web.hungryhub.com/restaurants/maojaad-cafe-bangkok" TargetMode="External"/><Relationship Id="rId3664" Type="http://schemas.openxmlformats.org/officeDocument/2006/relationships/hyperlink" Target="https://web.hungryhub.com/restaurants/mont-calzone-at-habito-mall-bangkok" TargetMode="External"/><Relationship Id="rId4995" Type="http://schemas.openxmlformats.org/officeDocument/2006/relationships/hyperlink" Target="https://web.hungryhub.com/restaurants/bar-cicheti-singapore" TargetMode="External"/><Relationship Id="rId1037" Type="http://schemas.openxmlformats.org/officeDocument/2006/relationships/hyperlink" Target="https://web.hungryhub.com/restaurants/jirafu-sushi-beer-bar-latphrao-bangkok-thailand" TargetMode="External"/><Relationship Id="rId2368" Type="http://schemas.openxmlformats.org/officeDocument/2006/relationships/hyperlink" Target="https://web.hungryhub.com/restaurants/laem-charoen-central-khonkaen-bangkok-thailand" TargetMode="External"/><Relationship Id="rId1038" Type="http://schemas.openxmlformats.org/officeDocument/2006/relationships/hyperlink" Target="https://web.hungryhub.com/restaurants/haris-premium-buffet-bangkok" TargetMode="External"/><Relationship Id="rId2369" Type="http://schemas.openxmlformats.org/officeDocument/2006/relationships/hyperlink" Target="https://web.hungryhub.com/restaurants/laem-charoen-paradise-park-bangkok-thailand-2564" TargetMode="External"/><Relationship Id="rId3699" Type="http://schemas.openxmlformats.org/officeDocument/2006/relationships/hyperlink" Target="https://web.hungryhub.com/restaurants/at-home-delicious-halal-cuisine-bangkok" TargetMode="External"/><Relationship Id="rId1039" Type="http://schemas.openxmlformats.org/officeDocument/2006/relationships/hyperlink" Target="https://web.hungryhub.com/restaurants/chef-racha-grand-bangkok" TargetMode="External"/><Relationship Id="rId3690" Type="http://schemas.openxmlformats.org/officeDocument/2006/relationships/hyperlink" Target="https://web.hungryhub.com/restaurants/mj-hotpot-bangkok" TargetMode="External"/><Relationship Id="rId2360" Type="http://schemas.openxmlformats.org/officeDocument/2006/relationships/hyperlink" Target="https://web.hungryhub.com/restaurants/jitprapassorn-restaurant-bangkok" TargetMode="External"/><Relationship Id="rId3692" Type="http://schemas.openxmlformats.org/officeDocument/2006/relationships/hyperlink" Target="https://web.hungryhub.com/restaurants/crowne-plaza-bangkok-staycation-dont-use" TargetMode="External"/><Relationship Id="rId1030" Type="http://schemas.openxmlformats.org/officeDocument/2006/relationships/hyperlink" Target="https://web.hungryhub.com/restaurants/nom-nua-chok-chai-4-bangkok" TargetMode="External"/><Relationship Id="rId2361" Type="http://schemas.openxmlformats.org/officeDocument/2006/relationships/hyperlink" Target="https://web.hungryhub.com/restaurants/mama-pasta-krungthep-kreetha-bangkok" TargetMode="External"/><Relationship Id="rId3691" Type="http://schemas.openxmlformats.org/officeDocument/2006/relationships/hyperlink" Target="https://web.hungryhub.com/restaurants/oishi-group-bangkok" TargetMode="External"/><Relationship Id="rId1031" Type="http://schemas.openxmlformats.org/officeDocument/2006/relationships/hyperlink" Target="https://web.hungryhub.com/restaurants/yum-nua-bistro-bangkok" TargetMode="External"/><Relationship Id="rId2362" Type="http://schemas.openxmlformats.org/officeDocument/2006/relationships/hyperlink" Target="https://web.hungryhub.com/restaurants/mama-pasta-gump-s-ari-bangkok" TargetMode="External"/><Relationship Id="rId3694" Type="http://schemas.openxmlformats.org/officeDocument/2006/relationships/hyperlink" Target="https://web.hungryhub.com/restaurants/wabisabi-sushi-hut-phuket" TargetMode="External"/><Relationship Id="rId1032" Type="http://schemas.openxmlformats.org/officeDocument/2006/relationships/hyperlink" Target="https://web.hungryhub.com/restaurants/space-q-by-bar-b-q-plaza-bangkok" TargetMode="External"/><Relationship Id="rId2363" Type="http://schemas.openxmlformats.org/officeDocument/2006/relationships/hyperlink" Target="https://web.hungryhub.com/restaurants/mama-pasta-the-parq-bangkok" TargetMode="External"/><Relationship Id="rId3693" Type="http://schemas.openxmlformats.org/officeDocument/2006/relationships/hyperlink" Target="https://web.hungryhub.com/restaurants/vamps-cuisine-bangkok" TargetMode="External"/><Relationship Id="rId1033" Type="http://schemas.openxmlformats.org/officeDocument/2006/relationships/hyperlink" Target="https://web.hungryhub.com/restaurants/kobe-king-ari-bangkok" TargetMode="External"/><Relationship Id="rId2364" Type="http://schemas.openxmlformats.org/officeDocument/2006/relationships/hyperlink" Target="https://web.hungryhub.com/restaurants/mama-pasta-emquartier-bangkok" TargetMode="External"/><Relationship Id="rId3696" Type="http://schemas.openxmlformats.org/officeDocument/2006/relationships/hyperlink" Target="https://web.hungryhub.com/restaurants/12-plato-bangkok" TargetMode="External"/><Relationship Id="rId1034" Type="http://schemas.openxmlformats.org/officeDocument/2006/relationships/hyperlink" Target="https://web.hungryhub.com/restaurants/yuzuki-izakaya-sushi-bar-udom-suk-bangkok-thailand" TargetMode="External"/><Relationship Id="rId2365" Type="http://schemas.openxmlformats.org/officeDocument/2006/relationships/hyperlink" Target="https://web.hungryhub.com/restaurants/brighton-grand-hotel-staycation-pattaya" TargetMode="External"/><Relationship Id="rId3695" Type="http://schemas.openxmlformats.org/officeDocument/2006/relationships/hyperlink" Target="https://web.hungryhub.com/restaurants/oranjii-japanese-yakiniku-shabu-saphankwai-zone-2-bangkok" TargetMode="External"/><Relationship Id="rId1035" Type="http://schemas.openxmlformats.org/officeDocument/2006/relationships/hyperlink" Target="https://web.hungryhub.com/restaurants/see-sky-x-re-union-bangkok" TargetMode="External"/><Relationship Id="rId2366" Type="http://schemas.openxmlformats.org/officeDocument/2006/relationships/hyperlink" Target="https://web.hungryhub.com/restaurants/laem-charoen-seafood-ramintra-bangkok-thailand" TargetMode="External"/><Relationship Id="rId3698" Type="http://schemas.openxmlformats.org/officeDocument/2006/relationships/hyperlink" Target="https://web.hungryhub.com/restaurants/the-barnery-saraburi" TargetMode="External"/><Relationship Id="rId1036" Type="http://schemas.openxmlformats.org/officeDocument/2006/relationships/hyperlink" Target="https://web.hungryhub.com/restaurants/le-hot-chinese-hotpot-bangkok" TargetMode="External"/><Relationship Id="rId2367" Type="http://schemas.openxmlformats.org/officeDocument/2006/relationships/hyperlink" Target="https://web.hungryhub.com/restaurants/laem-charoen-centralworld-bangkok-thailand" TargetMode="External"/><Relationship Id="rId3697" Type="http://schemas.openxmlformats.org/officeDocument/2006/relationships/hyperlink" Target="https://web.hungryhub.com/restaurants/michelle-gourmet-bangkok" TargetMode="External"/><Relationship Id="rId1026" Type="http://schemas.openxmlformats.org/officeDocument/2006/relationships/hyperlink" Target="https://web.hungryhub.com/restaurants/napalai-siam-jazz-bar-bangkok" TargetMode="External"/><Relationship Id="rId2357" Type="http://schemas.openxmlformats.org/officeDocument/2006/relationships/hyperlink" Target="https://web.hungryhub.com/restaurants/love-andaman-phuket-thailand" TargetMode="External"/><Relationship Id="rId3689" Type="http://schemas.openxmlformats.org/officeDocument/2006/relationships/hyperlink" Target="https://web.hungryhub.com/restaurants/not-use-bangkok-thailand-3952" TargetMode="External"/><Relationship Id="rId1027" Type="http://schemas.openxmlformats.org/officeDocument/2006/relationships/hyperlink" Target="https://web.hungryhub.com/restaurants/aroi-buffet-bangkok" TargetMode="External"/><Relationship Id="rId2358" Type="http://schemas.openxmlformats.org/officeDocument/2006/relationships/hyperlink" Target="https://web.hungryhub.com/restaurants/maree-eatery-house-bangkok" TargetMode="External"/><Relationship Id="rId3688" Type="http://schemas.openxmlformats.org/officeDocument/2006/relationships/hyperlink" Target="https://web.hungryhub.com/restaurants/easy-grill-bangkok" TargetMode="External"/><Relationship Id="rId1028" Type="http://schemas.openxmlformats.org/officeDocument/2006/relationships/hyperlink" Target="https://web.hungryhub.com/restaurants/sabu-yakiniku-not-use-bangkok" TargetMode="External"/><Relationship Id="rId2359" Type="http://schemas.openxmlformats.org/officeDocument/2006/relationships/hyperlink" Target="https://web.hungryhub.com/restaurants/bangkok-balcony-indoor-zone-81st-floor-at-baiyoke-sky-hotel" TargetMode="External"/><Relationship Id="rId1029" Type="http://schemas.openxmlformats.org/officeDocument/2006/relationships/hyperlink" Target="https://web.hungryhub.com/restaurants/burmese-princess-bangkok" TargetMode="External"/><Relationship Id="rId3681" Type="http://schemas.openxmlformats.org/officeDocument/2006/relationships/hyperlink" Target="https://web.hungryhub.com/restaurants/sushi-niwa-bangkok-omakase" TargetMode="External"/><Relationship Id="rId2350" Type="http://schemas.openxmlformats.org/officeDocument/2006/relationships/hyperlink" Target="https://web.hungryhub.com/restaurants/blu-o-rhythm-bowl-mega-bangna-karaoke-bangkok" TargetMode="External"/><Relationship Id="rId3680" Type="http://schemas.openxmlformats.org/officeDocument/2006/relationships/hyperlink" Target="https://web.hungryhub.com/restaurants/modan-japanese-restaurant-muang-thong-bangkok" TargetMode="External"/><Relationship Id="rId1020" Type="http://schemas.openxmlformats.org/officeDocument/2006/relationships/hyperlink" Target="https://web.hungryhub.com/restaurants/not-used-bangkok-thailand-1095" TargetMode="External"/><Relationship Id="rId2351" Type="http://schemas.openxmlformats.org/officeDocument/2006/relationships/hyperlink" Target="https://web.hungryhub.com/restaurants/maven-stylish-hotel-staycation-hua-hin" TargetMode="External"/><Relationship Id="rId3683" Type="http://schemas.openxmlformats.org/officeDocument/2006/relationships/hyperlink" Target="https://web.hungryhub.com/restaurants/summer-kiss-restaurant-moon-bar-bangkok" TargetMode="External"/><Relationship Id="rId1021" Type="http://schemas.openxmlformats.org/officeDocument/2006/relationships/hyperlink" Target="https://web.hungryhub.com/restaurants/chef-s-table-at-gluttony-by-the-sin-bangkok" TargetMode="External"/><Relationship Id="rId2352" Type="http://schemas.openxmlformats.org/officeDocument/2006/relationships/hyperlink" Target="https://web.hungryhub.com/restaurants/coco-copper-bistro-beach-bar-phuket" TargetMode="External"/><Relationship Id="rId3682" Type="http://schemas.openxmlformats.org/officeDocument/2006/relationships/hyperlink" Target="https://web.hungryhub.com/restaurants/the-garden-grille-bar-hilton-garden-inn-phuket" TargetMode="External"/><Relationship Id="rId1022" Type="http://schemas.openxmlformats.org/officeDocument/2006/relationships/hyperlink" Target="https://web.hungryhub.com/restaurants/sabu-yakiniku-bangkok-thailand-1122" TargetMode="External"/><Relationship Id="rId2353" Type="http://schemas.openxmlformats.org/officeDocument/2006/relationships/hyperlink" Target="https://web.hungryhub.com/restaurants/laem-charoen-mengjai-bangkok" TargetMode="External"/><Relationship Id="rId3685" Type="http://schemas.openxmlformats.org/officeDocument/2006/relationships/hyperlink" Target="https://web.hungryhub.com/restaurants/take-a-train-rooftop-izakaya-bar-bangkok" TargetMode="External"/><Relationship Id="rId1023" Type="http://schemas.openxmlformats.org/officeDocument/2006/relationships/hyperlink" Target="https://web.hungryhub.com/restaurants/bangkok-air-cafe" TargetMode="External"/><Relationship Id="rId2354" Type="http://schemas.openxmlformats.org/officeDocument/2006/relationships/hyperlink" Target="https://web.hungryhub.com/restaurants/white-orchid-river-cruise-bangkok" TargetMode="External"/><Relationship Id="rId3684" Type="http://schemas.openxmlformats.org/officeDocument/2006/relationships/hyperlink" Target="https://web.hungryhub.com/restaurants/digital-delicious-bangkok" TargetMode="External"/><Relationship Id="rId1024" Type="http://schemas.openxmlformats.org/officeDocument/2006/relationships/hyperlink" Target="https://web.hungryhub.com/restaurants/tailor-asok-bangkok" TargetMode="External"/><Relationship Id="rId2355" Type="http://schemas.openxmlformats.org/officeDocument/2006/relationships/hyperlink" Target="https://web.hungryhub.com/restaurants/bittersmith-bangkok-thailand" TargetMode="External"/><Relationship Id="rId3687" Type="http://schemas.openxmlformats.org/officeDocument/2006/relationships/hyperlink" Target="https://web.hungryhub.com/restaurants/le-khwam-luck-cafe-bar-and-restaurant-bangkok" TargetMode="External"/><Relationship Id="rId1025" Type="http://schemas.openxmlformats.org/officeDocument/2006/relationships/hyperlink" Target="https://web.hungryhub.com/restaurants/baan-benchamas-bangkok" TargetMode="External"/><Relationship Id="rId2356" Type="http://schemas.openxmlformats.org/officeDocument/2006/relationships/hyperlink" Target="https://web.hungryhub.com/restaurants/r-haan-bangkok" TargetMode="External"/><Relationship Id="rId3686" Type="http://schemas.openxmlformats.org/officeDocument/2006/relationships/hyperlink" Target="https://web.hungryhub.com/restaurants/the-siam-tea-room-asiatique-the-riverfront-branch-bangkok-thailand" TargetMode="External"/><Relationship Id="rId1090" Type="http://schemas.openxmlformats.org/officeDocument/2006/relationships/hyperlink" Target="https://web.hungryhub.com/restaurants/sushi-mai-soi-ram-intra-14-yak-22-bangkok" TargetMode="External"/><Relationship Id="rId1091" Type="http://schemas.openxmlformats.org/officeDocument/2006/relationships/hyperlink" Target="https://web.hungryhub.com/restaurants/carnivore-bangkok" TargetMode="External"/><Relationship Id="rId1092" Type="http://schemas.openxmlformats.org/officeDocument/2006/relationships/hyperlink" Target="https://web.hungryhub.com/restaurants/man-ho-chinese-restaurant-at-jw-marriott-hotel-bangkok-thailand" TargetMode="External"/><Relationship Id="rId1093" Type="http://schemas.openxmlformats.org/officeDocument/2006/relationships/hyperlink" Target="https://web.hungryhub.com/restaurants/kbbq-sukhumvit-not-used-bangkok" TargetMode="External"/><Relationship Id="rId1094" Type="http://schemas.openxmlformats.org/officeDocument/2006/relationships/hyperlink" Target="https://web.hungryhub.com/restaurants/chicken-express-farm-seacon-square-srinakarin-bangkok" TargetMode="External"/><Relationship Id="rId1095" Type="http://schemas.openxmlformats.org/officeDocument/2006/relationships/hyperlink" Target="https://web.hungryhub.com/restaurants/five-crossing-bangkok-thailand" TargetMode="External"/><Relationship Id="rId1096" Type="http://schemas.openxmlformats.org/officeDocument/2006/relationships/hyperlink" Target="https://web.hungryhub.com/restaurants/kyuka-izakaya-bangkok" TargetMode="External"/><Relationship Id="rId1097" Type="http://schemas.openxmlformats.org/officeDocument/2006/relationships/hyperlink" Target="https://web.hungryhub.com/restaurants/vistro-vegan-cafe-restaurant-bangkok" TargetMode="External"/><Relationship Id="rId1098" Type="http://schemas.openxmlformats.org/officeDocument/2006/relationships/hyperlink" Target="https://web.hungryhub.com/restaurants/red-sky-rooftop-bar-56th-floor-bangkok" TargetMode="External"/><Relationship Id="rId1099" Type="http://schemas.openxmlformats.org/officeDocument/2006/relationships/hyperlink" Target="https://web.hungryhub.com/restaurants/not-use-bangkok" TargetMode="External"/><Relationship Id="rId1080" Type="http://schemas.openxmlformats.org/officeDocument/2006/relationships/hyperlink" Target="https://web.hungryhub.com/restaurants/charna-central-world-bangkok-thailand" TargetMode="External"/><Relationship Id="rId1081" Type="http://schemas.openxmlformats.org/officeDocument/2006/relationships/hyperlink" Target="https://web.hungryhub.com/restaurants/saffron-cruise-by-banyan-tree-bangkok" TargetMode="External"/><Relationship Id="rId1082" Type="http://schemas.openxmlformats.org/officeDocument/2006/relationships/hyperlink" Target="https://web.hungryhub.com/restaurants/alphabet-cafe-bar-bangkok" TargetMode="External"/><Relationship Id="rId1083" Type="http://schemas.openxmlformats.org/officeDocument/2006/relationships/hyperlink" Target="https://web.hungryhub.com/restaurants/yuzuki-izakaya-sushi-bar-sukhumvit-26-bangkok" TargetMode="External"/><Relationship Id="rId1084" Type="http://schemas.openxmlformats.org/officeDocument/2006/relationships/hyperlink" Target="https://web.hungryhub.com/restaurants/earw-thai-suki-boran-the-crystal-sb-ratchapruek-bangkok" TargetMode="External"/><Relationship Id="rId1085" Type="http://schemas.openxmlformats.org/officeDocument/2006/relationships/hyperlink" Target="https://web.hungryhub.com/restaurants/hoho-kitchen-bangkok-thailand" TargetMode="External"/><Relationship Id="rId1086" Type="http://schemas.openxmlformats.org/officeDocument/2006/relationships/hyperlink" Target="https://web.hungryhub.com/restaurants/shabu-samurai-bangkok" TargetMode="External"/><Relationship Id="rId1087" Type="http://schemas.openxmlformats.org/officeDocument/2006/relationships/hyperlink" Target="https://web.hungryhub.com/restaurants/supanniga-sunset-cruise-bangkok" TargetMode="External"/><Relationship Id="rId1088" Type="http://schemas.openxmlformats.org/officeDocument/2006/relationships/hyperlink" Target="https://web.hungryhub.com/restaurants/harry-s-bistro-by-bangkok-thailand" TargetMode="External"/><Relationship Id="rId1089" Type="http://schemas.openxmlformats.org/officeDocument/2006/relationships/hyperlink" Target="https://web.hungryhub.com/restaurants/sauce-by-chef-wong-bangkok" TargetMode="External"/><Relationship Id="rId2423" Type="http://schemas.openxmlformats.org/officeDocument/2006/relationships/hyperlink" Target="https://web.hungryhub.com/restaurants/after-you-phatthanakan-head-office-bangkok" TargetMode="External"/><Relationship Id="rId3755" Type="http://schemas.openxmlformats.org/officeDocument/2006/relationships/hyperlink" Target="https://web.hungryhub.com/restaurants/waan-thai-bangkok" TargetMode="External"/><Relationship Id="rId2424" Type="http://schemas.openxmlformats.org/officeDocument/2006/relationships/hyperlink" Target="https://web.hungryhub.com/restaurants/donz-bbq-buffet-bangkok" TargetMode="External"/><Relationship Id="rId3754" Type="http://schemas.openxmlformats.org/officeDocument/2006/relationships/hyperlink" Target="https://web.hungryhub.com/restaurants/the-salil-hotel-riverside-bangkok-staycation-do-not-use" TargetMode="External"/><Relationship Id="rId2425" Type="http://schemas.openxmlformats.org/officeDocument/2006/relationships/hyperlink" Target="https://web.hungryhub.com/restaurants/sala-thai-restaurant-samui-koh-samui" TargetMode="External"/><Relationship Id="rId3757" Type="http://schemas.openxmlformats.org/officeDocument/2006/relationships/hyperlink" Target="https://web.hungryhub.com/restaurants/mantenno-bangkok" TargetMode="External"/><Relationship Id="rId2426" Type="http://schemas.openxmlformats.org/officeDocument/2006/relationships/hyperlink" Target="https://web.hungryhub.com/restaurants/gallery-cafe-cherng-talay-phuket" TargetMode="External"/><Relationship Id="rId3756" Type="http://schemas.openxmlformats.org/officeDocument/2006/relationships/hyperlink" Target="https://web.hungryhub.com/restaurants/karayama-future-park-rangsit-bangkok" TargetMode="External"/><Relationship Id="rId2427" Type="http://schemas.openxmlformats.org/officeDocument/2006/relationships/hyperlink" Target="https://web.hungryhub.com/restaurants/gallery-cafe-nai-harn-phuket" TargetMode="External"/><Relationship Id="rId3759" Type="http://schemas.openxmlformats.org/officeDocument/2006/relationships/hyperlink" Target="https://web.hungryhub.com/restaurants/the-flora-cottage-bangkok" TargetMode="External"/><Relationship Id="rId2428" Type="http://schemas.openxmlformats.org/officeDocument/2006/relationships/hyperlink" Target="https://web.hungryhub.com/restaurants/gallery-cafe-chalong-phuket" TargetMode="External"/><Relationship Id="rId3758" Type="http://schemas.openxmlformats.org/officeDocument/2006/relationships/hyperlink" Target="https://web.hungryhub.com/restaurants/hungry-hub-training-test-ayutthaya-thailand-4023" TargetMode="External"/><Relationship Id="rId2429" Type="http://schemas.openxmlformats.org/officeDocument/2006/relationships/hyperlink" Target="https://web.hungryhub.com/restaurants/hidden-square-bistro-rooftop-bar-bangkok" TargetMode="External"/><Relationship Id="rId3751" Type="http://schemas.openxmlformats.org/officeDocument/2006/relationships/hyperlink" Target="https://web.hungryhub.com/restaurants/santiburi-koh-samui" TargetMode="External"/><Relationship Id="rId2420" Type="http://schemas.openxmlformats.org/officeDocument/2006/relationships/hyperlink" Target="https://web.hungryhub.com/restaurants/bayview-indian-restobar-phuket" TargetMode="External"/><Relationship Id="rId3750" Type="http://schemas.openxmlformats.org/officeDocument/2006/relationships/hyperlink" Target="https://web.hungryhub.com/restaurants/hungry-hub-training-test-ayutthaya-thailand" TargetMode="External"/><Relationship Id="rId2421" Type="http://schemas.openxmlformats.org/officeDocument/2006/relationships/hyperlink" Target="https://web.hungryhub.com/restaurants/savoey-mercury-ville-chidlom-bangkok" TargetMode="External"/><Relationship Id="rId3753" Type="http://schemas.openxmlformats.org/officeDocument/2006/relationships/hyperlink" Target="https://web.hungryhub.com/restaurants/okina-izakaya-sky-club-robinson-ratchaphruek-bangkok" TargetMode="External"/><Relationship Id="rId2422" Type="http://schemas.openxmlformats.org/officeDocument/2006/relationships/hyperlink" Target="https://web.hungryhub.com/restaurants/shiok-shiok-bangkok" TargetMode="External"/><Relationship Id="rId3752" Type="http://schemas.openxmlformats.org/officeDocument/2006/relationships/hyperlink" Target="https://web.hungryhub.com/restaurants/white-orchid-twilight-iconsiam-bangkok" TargetMode="External"/><Relationship Id="rId2412" Type="http://schemas.openxmlformats.org/officeDocument/2006/relationships/hyperlink" Target="https://web.hungryhub.com/restaurants/inazia-by-kisso-at-sheraton-hua-hin" TargetMode="External"/><Relationship Id="rId3744" Type="http://schemas.openxmlformats.org/officeDocument/2006/relationships/hyperlink" Target="https://web.hungryhub.com/restaurants/bar-bq-resort-wong-sawang-bangkok" TargetMode="External"/><Relationship Id="rId2413" Type="http://schemas.openxmlformats.org/officeDocument/2006/relationships/hyperlink" Target="https://web.hungryhub.com/restaurants/pullman-g-hotel-staycation-bangkok-thailand" TargetMode="External"/><Relationship Id="rId3743" Type="http://schemas.openxmlformats.org/officeDocument/2006/relationships/hyperlink" Target="https://web.hungryhub.com/restaurants/bar-bq-resort-rangsit-bangkok" TargetMode="External"/><Relationship Id="rId2414" Type="http://schemas.openxmlformats.org/officeDocument/2006/relationships/hyperlink" Target="https://web.hungryhub.com/restaurants/prego-by-the-beach-the-westin-siray-bay-phuket" TargetMode="External"/><Relationship Id="rId3746" Type="http://schemas.openxmlformats.org/officeDocument/2006/relationships/hyperlink" Target="https://web.hungryhub.com/restaurants/waves-wind-grande-centre-point-pattaya" TargetMode="External"/><Relationship Id="rId2415" Type="http://schemas.openxmlformats.org/officeDocument/2006/relationships/hyperlink" Target="https://web.hungryhub.com/restaurants/blu-o-rhythm-bowl-sukhumvit-ekkamai-bowling-bangkok" TargetMode="External"/><Relationship Id="rId3745" Type="http://schemas.openxmlformats.org/officeDocument/2006/relationships/hyperlink" Target="https://web.hungryhub.com/restaurants/bar-bq-resort-navanakorn-bangkok" TargetMode="External"/><Relationship Id="rId2416" Type="http://schemas.openxmlformats.org/officeDocument/2006/relationships/hyperlink" Target="https://web.hungryhub.com/restaurants/blu-o-rhythm-bowl-esplanade-ratchada-bowling-bangkok" TargetMode="External"/><Relationship Id="rId3748" Type="http://schemas.openxmlformats.org/officeDocument/2006/relationships/hyperlink" Target="https://web.hungryhub.com/restaurants/rod-dee-ded-the-steakhouse-reservation-bangkok" TargetMode="External"/><Relationship Id="rId2417" Type="http://schemas.openxmlformats.org/officeDocument/2006/relationships/hyperlink" Target="https://web.hungryhub.com/restaurants/blu-o-rhythm-bowl-mega-bangna-bowling-bangkok" TargetMode="External"/><Relationship Id="rId3747" Type="http://schemas.openxmlformats.org/officeDocument/2006/relationships/hyperlink" Target="https://web.hungryhub.com/restaurants/upper-t-bangkok" TargetMode="External"/><Relationship Id="rId2418" Type="http://schemas.openxmlformats.org/officeDocument/2006/relationships/hyperlink" Target="https://web.hungryhub.com/restaurants/blu-o-rhythm-bowl-ratchayothin-bowling-bangkok-thailand" TargetMode="External"/><Relationship Id="rId2419" Type="http://schemas.openxmlformats.org/officeDocument/2006/relationships/hyperlink" Target="https://web.hungryhub.com/restaurants/sky-box-outdoor-zone-bangkok-balcony-rooftop-81st-floor-baiyoke-sky-hotel" TargetMode="External"/><Relationship Id="rId3749" Type="http://schemas.openxmlformats.org/officeDocument/2006/relationships/hyperlink" Target="https://web.hungryhub.com/restaurants/hungry-hub-training-test-ayutthaya" TargetMode="External"/><Relationship Id="rId3740" Type="http://schemas.openxmlformats.org/officeDocument/2006/relationships/hyperlink" Target="https://web.hungryhub.com/restaurants/bar-bq-resort-pinklao-bangkok" TargetMode="External"/><Relationship Id="rId2410" Type="http://schemas.openxmlformats.org/officeDocument/2006/relationships/hyperlink" Target="https://web.hungryhub.com/restaurants/not-use-bangkok-thailand-2605" TargetMode="External"/><Relationship Id="rId3742" Type="http://schemas.openxmlformats.org/officeDocument/2006/relationships/hyperlink" Target="https://web.hungryhub.com/restaurants/bar-bq-resort-pak-kret-bangkok" TargetMode="External"/><Relationship Id="rId2411" Type="http://schemas.openxmlformats.org/officeDocument/2006/relationships/hyperlink" Target="https://web.hungryhub.com/restaurants/luna-lanai-restaurant-at-sheraton-hua-hin" TargetMode="External"/><Relationship Id="rId3741" Type="http://schemas.openxmlformats.org/officeDocument/2006/relationships/hyperlink" Target="https://web.hungryhub.com/restaurants/bar-bq-resort-bangna-bangkok" TargetMode="External"/><Relationship Id="rId1114" Type="http://schemas.openxmlformats.org/officeDocument/2006/relationships/hyperlink" Target="https://web.hungryhub.com/restaurants/krua-khun-mae-delivery-bangkok" TargetMode="External"/><Relationship Id="rId2445" Type="http://schemas.openxmlformats.org/officeDocument/2006/relationships/hyperlink" Target="https://web.hungryhub.com/restaurants/seoul-garden-centralworld-bangkok" TargetMode="External"/><Relationship Id="rId3777" Type="http://schemas.openxmlformats.org/officeDocument/2006/relationships/hyperlink" Target="https://web.hungryhub.com/restaurants/mr-park-bbq-sukhumvit-bangkok" TargetMode="External"/><Relationship Id="rId1115" Type="http://schemas.openxmlformats.org/officeDocument/2006/relationships/hyperlink" Target="https://web.hungryhub.com/restaurants/spicy-cat-esplanade-ratchadaphisek-bangkok" TargetMode="External"/><Relationship Id="rId2446" Type="http://schemas.openxmlformats.org/officeDocument/2006/relationships/hyperlink" Target="https://web.hungryhub.com/restaurants/lelawadee-restaurant-movenpick-hotel-sukhumvit-15-bangkok" TargetMode="External"/><Relationship Id="rId3776" Type="http://schemas.openxmlformats.org/officeDocument/2006/relationships/hyperlink" Target="https://web.hungryhub.com/restaurants/everyday-mookrata-cafe-riverside-bangkok" TargetMode="External"/><Relationship Id="rId1116" Type="http://schemas.openxmlformats.org/officeDocument/2006/relationships/hyperlink" Target="https://web.hungryhub.com/restaurants/dishcovery-bangkok" TargetMode="External"/><Relationship Id="rId2447" Type="http://schemas.openxmlformats.org/officeDocument/2006/relationships/hyperlink" Target="https://web.hungryhub.com/restaurants/il-mare-restaurant-bangkok" TargetMode="External"/><Relationship Id="rId3779" Type="http://schemas.openxmlformats.org/officeDocument/2006/relationships/hyperlink" Target="https://web.hungryhub.com/restaurants/krok-a-cafe-espresso-bar-mason-pattaya" TargetMode="External"/><Relationship Id="rId1117" Type="http://schemas.openxmlformats.org/officeDocument/2006/relationships/hyperlink" Target="https://web.hungryhub.com/restaurants/donburi-by-jirafu-united-center-silom-bangkok-thailand" TargetMode="External"/><Relationship Id="rId2448" Type="http://schemas.openxmlformats.org/officeDocument/2006/relationships/hyperlink" Target="https://web.hungryhub.com/restaurants/kbbq-the-street-ratchada-bangkok" TargetMode="External"/><Relationship Id="rId3778" Type="http://schemas.openxmlformats.org/officeDocument/2006/relationships/hyperlink" Target="https://web.hungryhub.com/restaurants/symbone-bangkok" TargetMode="External"/><Relationship Id="rId1118" Type="http://schemas.openxmlformats.org/officeDocument/2006/relationships/hyperlink" Target="https://web.hungryhub.com/restaurants/jirafu-sushi-beer-bar-rama-4-bangkok" TargetMode="External"/><Relationship Id="rId2449" Type="http://schemas.openxmlformats.org/officeDocument/2006/relationships/hyperlink" Target="https://web.hungryhub.com/restaurants/rongpak90s-bangkok" TargetMode="External"/><Relationship Id="rId1119" Type="http://schemas.openxmlformats.org/officeDocument/2006/relationships/hyperlink" Target="https://web.hungryhub.com/restaurants/archie-bangkok" TargetMode="External"/><Relationship Id="rId3771" Type="http://schemas.openxmlformats.org/officeDocument/2006/relationships/hyperlink" Target="https://web.hungryhub.com/restaurants/village-butcher-andaz-pattaya-jomtien-beach-pattaya" TargetMode="External"/><Relationship Id="rId2440" Type="http://schemas.openxmlformats.org/officeDocument/2006/relationships/hyperlink" Target="https://web.hungryhub.com/restaurants/not-use-bangkok-thailand-2637" TargetMode="External"/><Relationship Id="rId3770" Type="http://schemas.openxmlformats.org/officeDocument/2006/relationships/hyperlink" Target="https://web.hungryhub.com/restaurants/chokchai-steakhouse-rangsit-bangkok" TargetMode="External"/><Relationship Id="rId1110" Type="http://schemas.openxmlformats.org/officeDocument/2006/relationships/hyperlink" Target="https://web.hungryhub.com/restaurants/arno-thai-sukhonthasawat-28-bangkok" TargetMode="External"/><Relationship Id="rId2441" Type="http://schemas.openxmlformats.org/officeDocument/2006/relationships/hyperlink" Target="https://web.hungryhub.com/restaurants/the-grounders-bangkok-thailand" TargetMode="External"/><Relationship Id="rId3773" Type="http://schemas.openxmlformats.org/officeDocument/2006/relationships/hyperlink" Target="https://web.hungryhub.com/restaurants/oishi-eaterium-central-westgate-bangkok" TargetMode="External"/><Relationship Id="rId1111" Type="http://schemas.openxmlformats.org/officeDocument/2006/relationships/hyperlink" Target="https://web.hungryhub.com/restaurants/homplapao-ladprao-87-bangkok" TargetMode="External"/><Relationship Id="rId2442" Type="http://schemas.openxmlformats.org/officeDocument/2006/relationships/hyperlink" Target="https://web.hungryhub.com/restaurants/the-grounders-bangkok" TargetMode="External"/><Relationship Id="rId3772" Type="http://schemas.openxmlformats.org/officeDocument/2006/relationships/hyperlink" Target="https://web.hungryhub.com/restaurants/oishi-grand-siam-paragon-bangkok-thailand" TargetMode="External"/><Relationship Id="rId1112" Type="http://schemas.openxmlformats.org/officeDocument/2006/relationships/hyperlink" Target="https://web.hungryhub.com/restaurants/charna-prachachuen-food-passion-company-bangkok" TargetMode="External"/><Relationship Id="rId2443" Type="http://schemas.openxmlformats.org/officeDocument/2006/relationships/hyperlink" Target="https://web.hungryhub.com/restaurants/passione-italian-argentinean-restaurant-and-cafe-phuket" TargetMode="External"/><Relationship Id="rId3775" Type="http://schemas.openxmlformats.org/officeDocument/2006/relationships/hyperlink" Target="https://web.hungryhub.com/restaurants/reap-factory-courtyard-by-marriott-bangkok" TargetMode="External"/><Relationship Id="rId1113" Type="http://schemas.openxmlformats.org/officeDocument/2006/relationships/hyperlink" Target="https://web.hungryhub.com/restaurants/kiew-kai-ka-nakniwat-bangkok" TargetMode="External"/><Relationship Id="rId2444" Type="http://schemas.openxmlformats.org/officeDocument/2006/relationships/hyperlink" Target="https://web.hungryhub.com/restaurants/i-do-cafe-bangkok" TargetMode="External"/><Relationship Id="rId3774" Type="http://schemas.openxmlformats.org/officeDocument/2006/relationships/hyperlink" Target="https://web.hungryhub.com/restaurants/hey-beanstro-bangkok" TargetMode="External"/><Relationship Id="rId1103" Type="http://schemas.openxmlformats.org/officeDocument/2006/relationships/hyperlink" Target="https://web.hungryhub.com/restaurants/boon-tong-kee-central-rama-9-delivery-bangkok" TargetMode="External"/><Relationship Id="rId2434" Type="http://schemas.openxmlformats.org/officeDocument/2006/relationships/hyperlink" Target="https://web.hungryhub.com/restaurants/bubbles-restaurant-at-grand-mercure-patong-phuket" TargetMode="External"/><Relationship Id="rId3766" Type="http://schemas.openxmlformats.org/officeDocument/2006/relationships/hyperlink" Target="https://web.hungryhub.com/restaurants/nuatair-the-fourth-bangkok" TargetMode="External"/><Relationship Id="rId1104" Type="http://schemas.openxmlformats.org/officeDocument/2006/relationships/hyperlink" Target="https://web.hungryhub.com/restaurants/boon-tong-kee-centralplaza-lardprao-delivery-bangkok" TargetMode="External"/><Relationship Id="rId2435" Type="http://schemas.openxmlformats.org/officeDocument/2006/relationships/hyperlink" Target="https://web.hungryhub.com/restaurants/alangkarn-sushi-rama-2-bangkok" TargetMode="External"/><Relationship Id="rId3765" Type="http://schemas.openxmlformats.org/officeDocument/2006/relationships/hyperlink" Target="https://web.hungryhub.com/restaurants/saii-koh-samui-choengmon-bangkok" TargetMode="External"/><Relationship Id="rId1105" Type="http://schemas.openxmlformats.org/officeDocument/2006/relationships/hyperlink" Target="https://web.hungryhub.com/restaurants/boon-tong-kee-emquartier-delivery-bangkok" TargetMode="External"/><Relationship Id="rId2436" Type="http://schemas.openxmlformats.org/officeDocument/2006/relationships/hyperlink" Target="https://web.hungryhub.com/restaurants/alangkarn-sushi-big-c-suksawat-bangkok" TargetMode="External"/><Relationship Id="rId3768" Type="http://schemas.openxmlformats.org/officeDocument/2006/relationships/hyperlink" Target="https://web.hungryhub.com/restaurants/madison-steak-avenue-at-anantara-siam-bangkok-hotel" TargetMode="External"/><Relationship Id="rId1106" Type="http://schemas.openxmlformats.org/officeDocument/2006/relationships/hyperlink" Target="https://web.hungryhub.com/restaurants/boon-tong-kee-the-commons-saladaeng-bangkok" TargetMode="External"/><Relationship Id="rId2437" Type="http://schemas.openxmlformats.org/officeDocument/2006/relationships/hyperlink" Target="https://web.hungryhub.com/restaurants/the-st-regis-bar-and-the-drawing-room-bangkok" TargetMode="External"/><Relationship Id="rId3767" Type="http://schemas.openxmlformats.org/officeDocument/2006/relationships/hyperlink" Target="https://web.hungryhub.com/restaurants/kruchomkitchen-bangkok" TargetMode="External"/><Relationship Id="rId1107" Type="http://schemas.openxmlformats.org/officeDocument/2006/relationships/hyperlink" Target="https://web.hungryhub.com/restaurants/jutharos-thai-restaurant-sukhumvit-23-bangkok" TargetMode="External"/><Relationship Id="rId2438" Type="http://schemas.openxmlformats.org/officeDocument/2006/relationships/hyperlink" Target="https://web.hungryhub.com/restaurants/no-use-pullman-g-hotel-staycation-bangkok" TargetMode="External"/><Relationship Id="rId1108" Type="http://schemas.openxmlformats.org/officeDocument/2006/relationships/hyperlink" Target="https://web.hungryhub.com/restaurants/arno-thai-thonglor-13-bangkok-thailand" TargetMode="External"/><Relationship Id="rId2439" Type="http://schemas.openxmlformats.org/officeDocument/2006/relationships/hyperlink" Target="https://web.hungryhub.com/restaurants/dusit-suites-hotel-ratchadamri-staycation-bangkok" TargetMode="External"/><Relationship Id="rId3769" Type="http://schemas.openxmlformats.org/officeDocument/2006/relationships/hyperlink" Target="https://web.hungryhub.com/restaurants/samuay-sons-michelin-guide-udonthani" TargetMode="External"/><Relationship Id="rId1109" Type="http://schemas.openxmlformats.org/officeDocument/2006/relationships/hyperlink" Target="https://web.hungryhub.com/restaurants/arno-thai-brt-chan-road-bangkok-thailand" TargetMode="External"/><Relationship Id="rId3760" Type="http://schemas.openxmlformats.org/officeDocument/2006/relationships/hyperlink" Target="https://web.hungryhub.com/restaurants/khum-hom-at-movenpick-bdms-wellness-resort-bangkok" TargetMode="External"/><Relationship Id="rId2430" Type="http://schemas.openxmlformats.org/officeDocument/2006/relationships/hyperlink" Target="https://web.hungryhub.com/restaurants/prime-burger-sukhumvit-bangkok" TargetMode="External"/><Relationship Id="rId3762" Type="http://schemas.openxmlformats.org/officeDocument/2006/relationships/hyperlink" Target="https://web.hungryhub.com/restaurants/mix-bistro-pattaya" TargetMode="External"/><Relationship Id="rId1100" Type="http://schemas.openxmlformats.org/officeDocument/2006/relationships/hyperlink" Target="https://web.hungryhub.com/restaurants/arno-s-bangchak-srinakarin-bangkok" TargetMode="External"/><Relationship Id="rId2431" Type="http://schemas.openxmlformats.org/officeDocument/2006/relationships/hyperlink" Target="https://web.hungryhub.com/restaurants/the-square-at-novotel-bangkok-bangna" TargetMode="External"/><Relationship Id="rId3761" Type="http://schemas.openxmlformats.org/officeDocument/2006/relationships/hyperlink" Target="https://web.hungryhub.com/restaurants/dusit-gourmet-at-dusitd2-samyan-bangkok" TargetMode="External"/><Relationship Id="rId1101" Type="http://schemas.openxmlformats.org/officeDocument/2006/relationships/hyperlink" Target="https://web.hungryhub.com/restaurants/arno-s-the-circle-ratchapruk-bangkok-thailand" TargetMode="External"/><Relationship Id="rId2432" Type="http://schemas.openxmlformats.org/officeDocument/2006/relationships/hyperlink" Target="https://web.hungryhub.com/restaurants/little-red-oven-haus-sathorn-11-bangkok" TargetMode="External"/><Relationship Id="rId3764" Type="http://schemas.openxmlformats.org/officeDocument/2006/relationships/hyperlink" Target="https://web.hungryhub.com/restaurants/pebbles-bar-and-grill-restaurant-at-renaissance-pattaya-resort-spa-pattaya-thailand" TargetMode="External"/><Relationship Id="rId1102" Type="http://schemas.openxmlformats.org/officeDocument/2006/relationships/hyperlink" Target="https://web.hungryhub.com/restaurants/arno-s-thonglor-13-bangkok-thailand" TargetMode="External"/><Relationship Id="rId2433" Type="http://schemas.openxmlformats.org/officeDocument/2006/relationships/hyperlink" Target="https://web.hungryhub.com/restaurants/ruan-mae-louise-the-paseo-park-kanchanaphisek-bangkok" TargetMode="External"/><Relationship Id="rId3763" Type="http://schemas.openxmlformats.org/officeDocument/2006/relationships/hyperlink" Target="https://web.hungryhub.com/restaurants/not-use-bangkok-thailand-4028" TargetMode="External"/><Relationship Id="rId3711" Type="http://schemas.openxmlformats.org/officeDocument/2006/relationships/hyperlink" Target="https://web.hungryhub.com/restaurants/not-use-bangkok-thailand-3974" TargetMode="External"/><Relationship Id="rId3710" Type="http://schemas.openxmlformats.org/officeDocument/2006/relationships/hyperlink" Target="https://web.hungryhub.com/restaurants/fish-club-andaz-pattaya-jomtien-beach-pattaya" TargetMode="External"/><Relationship Id="rId3713" Type="http://schemas.openxmlformats.org/officeDocument/2006/relationships/hyperlink" Target="https://web.hungryhub.com/restaurants/calypso-cabaret-bangkok" TargetMode="External"/><Relationship Id="rId3712" Type="http://schemas.openxmlformats.org/officeDocument/2006/relationships/hyperlink" Target="https://web.hungryhub.com/restaurants/patong-bay-hill-resort-phuket" TargetMode="External"/><Relationship Id="rId3715" Type="http://schemas.openxmlformats.org/officeDocument/2006/relationships/hyperlink" Target="https://web.hungryhub.com/restaurants/lobby-salons-the-sukhothai-bangkok" TargetMode="External"/><Relationship Id="rId3714" Type="http://schemas.openxmlformats.org/officeDocument/2006/relationships/hyperlink" Target="https://web.hungryhub.com/restaurants/kura-house-omakase-bangkok" TargetMode="External"/><Relationship Id="rId3717" Type="http://schemas.openxmlformats.org/officeDocument/2006/relationships/hyperlink" Target="https://web.hungryhub.com/restaurants/the-square-novotel-bangkok-platinum-pratunam" TargetMode="External"/><Relationship Id="rId3716" Type="http://schemas.openxmlformats.org/officeDocument/2006/relationships/hyperlink" Target="https://web.hungryhub.com/restaurants/la-scala-the-sukhothai-bangkok" TargetMode="External"/><Relationship Id="rId3719" Type="http://schemas.openxmlformats.org/officeDocument/2006/relationships/hyperlink" Target="https://web.hungryhub.com/restaurants/not-use-bangkok-thailand-3982" TargetMode="External"/><Relationship Id="rId3718" Type="http://schemas.openxmlformats.org/officeDocument/2006/relationships/hyperlink" Target="https://web.hungryhub.com/restaurants/burchetts-club-bangkok" TargetMode="External"/><Relationship Id="rId3700" Type="http://schemas.openxmlformats.org/officeDocument/2006/relationships/hyperlink" Target="https://web.hungryhub.com/restaurants/hiro-omakase-samyam-mitrtown-bangkok" TargetMode="External"/><Relationship Id="rId3702" Type="http://schemas.openxmlformats.org/officeDocument/2006/relationships/hyperlink" Target="https://web.hungryhub.com/restaurants/oranjii-japanese-yakiniku-shabu-saphankwai-zone-1-bangkok" TargetMode="External"/><Relationship Id="rId3701" Type="http://schemas.openxmlformats.org/officeDocument/2006/relationships/hyperlink" Target="https://web.hungryhub.com/restaurants/hiro-omakase-the-promenade-bangkok" TargetMode="External"/><Relationship Id="rId3704" Type="http://schemas.openxmlformats.org/officeDocument/2006/relationships/hyperlink" Target="https://web.hungryhub.com/restaurants/kliff-beach-club-pattaya" TargetMode="External"/><Relationship Id="rId3703" Type="http://schemas.openxmlformats.org/officeDocument/2006/relationships/hyperlink" Target="https://web.hungryhub.com/restaurants/sopa-bangkok" TargetMode="External"/><Relationship Id="rId3706" Type="http://schemas.openxmlformats.org/officeDocument/2006/relationships/hyperlink" Target="https://web.hungryhub.com/restaurants/wok-wok-andaz-pattaya-jomtien-beach-pattaya" TargetMode="External"/><Relationship Id="rId3705" Type="http://schemas.openxmlformats.org/officeDocument/2006/relationships/hyperlink" Target="https://web.hungryhub.com/restaurants/yugrill-korean-bbq-buffet-chiang-mai" TargetMode="External"/><Relationship Id="rId3708" Type="http://schemas.openxmlformats.org/officeDocument/2006/relationships/hyperlink" Target="https://web.hungryhub.com/restaurants/la-cucina-andaz-pattaya-jomtien-beach-pattaya" TargetMode="External"/><Relationship Id="rId3707" Type="http://schemas.openxmlformats.org/officeDocument/2006/relationships/hyperlink" Target="https://web.hungryhub.com/restaurants/the-sathorn-by-mode-sathorn-hotel-bangkok" TargetMode="External"/><Relationship Id="rId3709" Type="http://schemas.openxmlformats.org/officeDocument/2006/relationships/hyperlink" Target="https://web.hungryhub.com/restaurants/hotel-once-bangkok-staycation" TargetMode="External"/><Relationship Id="rId2401" Type="http://schemas.openxmlformats.org/officeDocument/2006/relationships/hyperlink" Target="https://web.hungryhub.com/restaurants/the-market-restaurant-at-hilton-resort-spa-hua-hin" TargetMode="External"/><Relationship Id="rId3733" Type="http://schemas.openxmlformats.org/officeDocument/2006/relationships/hyperlink" Target="https://web.hungryhub.com/restaurants/umeshuthai-sukhumvit-45-bangkok" TargetMode="External"/><Relationship Id="rId2402" Type="http://schemas.openxmlformats.org/officeDocument/2006/relationships/hyperlink" Target="https://web.hungryhub.com/restaurants/rainforest-rooftop-in-movenpick-hotel-sukhumvit-15-bangkok" TargetMode="External"/><Relationship Id="rId3732" Type="http://schemas.openxmlformats.org/officeDocument/2006/relationships/hyperlink" Target="https://web.hungryhub.com/restaurants/white-orchid-twilight-asiatique-the-riverfront-bangkok" TargetMode="External"/><Relationship Id="rId2403" Type="http://schemas.openxmlformats.org/officeDocument/2006/relationships/hyperlink" Target="https://web.hungryhub.com/restaurants/amari-staycation-hua-hin" TargetMode="External"/><Relationship Id="rId3735" Type="http://schemas.openxmlformats.org/officeDocument/2006/relationships/hyperlink" Target="https://web.hungryhub.com/restaurants/vela-bangkok-cruise-asiatique-the-riverfront" TargetMode="External"/><Relationship Id="rId2404" Type="http://schemas.openxmlformats.org/officeDocument/2006/relationships/hyperlink" Target="https://web.hungryhub.com/restaurants/krua-talad-yai-by-courtyard-marriott-phuket" TargetMode="External"/><Relationship Id="rId3734" Type="http://schemas.openxmlformats.org/officeDocument/2006/relationships/hyperlink" Target="https://web.hungryhub.com/restaurants/white-orchid-river-cruise-iconsiam-bangkok" TargetMode="External"/><Relationship Id="rId2405" Type="http://schemas.openxmlformats.org/officeDocument/2006/relationships/hyperlink" Target="https://web.hungryhub.com/restaurants/seafood-on-ice-at-the-ld-hotel-pattaya" TargetMode="External"/><Relationship Id="rId3737" Type="http://schemas.openxmlformats.org/officeDocument/2006/relationships/hyperlink" Target="https://web.hungryhub.com/restaurants/edm-bangkok" TargetMode="External"/><Relationship Id="rId2406" Type="http://schemas.openxmlformats.org/officeDocument/2006/relationships/hyperlink" Target="https://web.hungryhub.com/restaurants/lt-fish-restaurant-central-rama-9-bangkok" TargetMode="External"/><Relationship Id="rId3736" Type="http://schemas.openxmlformats.org/officeDocument/2006/relationships/hyperlink" Target="https://web.hungryhub.com/restaurants/white-orchid-river-cruise-asiatique-the-riverfront-bangkok" TargetMode="External"/><Relationship Id="rId2407" Type="http://schemas.openxmlformats.org/officeDocument/2006/relationships/hyperlink" Target="https://web.hungryhub.com/restaurants/lt-fish-restaurant-true-101-bangkok" TargetMode="External"/><Relationship Id="rId3739" Type="http://schemas.openxmlformats.org/officeDocument/2006/relationships/hyperlink" Target="https://web.hungryhub.com/restaurants/bar-bq-resort-bang-khae-bangkok" TargetMode="External"/><Relationship Id="rId2408" Type="http://schemas.openxmlformats.org/officeDocument/2006/relationships/hyperlink" Target="https://web.hungryhub.com/restaurants/shabutei-premium-buffet-bangkok" TargetMode="External"/><Relationship Id="rId3738" Type="http://schemas.openxmlformats.org/officeDocument/2006/relationships/hyperlink" Target="https://web.hungryhub.com/restaurants/kisso-at-the-westin-grande-sukhumvit-do-not-used-bangkok" TargetMode="External"/><Relationship Id="rId2409" Type="http://schemas.openxmlformats.org/officeDocument/2006/relationships/hyperlink" Target="https://web.hungryhub.com/restaurants/longtail-restaurant-by-anantara-riverside-bangkok" TargetMode="External"/><Relationship Id="rId3731" Type="http://schemas.openxmlformats.org/officeDocument/2006/relationships/hyperlink" Target="https://web.hungryhub.com/restaurants/chef-thanom-the-nine-center-tiwanon-bangkok" TargetMode="External"/><Relationship Id="rId2400" Type="http://schemas.openxmlformats.org/officeDocument/2006/relationships/hyperlink" Target="https://web.hungryhub.com/restaurants/da-noi-italiano-ristorante-bar-bangkok" TargetMode="External"/><Relationship Id="rId3730" Type="http://schemas.openxmlformats.org/officeDocument/2006/relationships/hyperlink" Target="https://web.hungryhub.com/restaurants/chef-thanom-att-u-park-bangna-bangkok" TargetMode="External"/><Relationship Id="rId3722" Type="http://schemas.openxmlformats.org/officeDocument/2006/relationships/hyperlink" Target="https://web.hungryhub.com/restaurants/the-coral-cosmo-lounge-suvarnabhumi-airport-bangkok" TargetMode="External"/><Relationship Id="rId3721" Type="http://schemas.openxmlformats.org/officeDocument/2006/relationships/hyperlink" Target="https://web.hungryhub.com/restaurants/the-coach-boutique-hotel-sukhumvit-14-bangkok-by-compass-hospitality-staycation" TargetMode="External"/><Relationship Id="rId3724" Type="http://schemas.openxmlformats.org/officeDocument/2006/relationships/hyperlink" Target="https://web.hungryhub.com/restaurants/shabu-de-bear-the-bear-shabu-sukiyaki-sushi-buffet-mega-bangna-bangkok" TargetMode="External"/><Relationship Id="rId3723" Type="http://schemas.openxmlformats.org/officeDocument/2006/relationships/hyperlink" Target="https://web.hungryhub.com/restaurants/the-finch-bangkok" TargetMode="External"/><Relationship Id="rId3726" Type="http://schemas.openxmlformats.org/officeDocument/2006/relationships/hyperlink" Target="https://web.hungryhub.com/restaurants/colonnade-the-sukhothai-bangkok" TargetMode="External"/><Relationship Id="rId3725" Type="http://schemas.openxmlformats.org/officeDocument/2006/relationships/hyperlink" Target="https://web.hungryhub.com/restaurants/celadon-the-sukhothai-bangkok" TargetMode="External"/><Relationship Id="rId3728" Type="http://schemas.openxmlformats.org/officeDocument/2006/relationships/hyperlink" Target="https://web.hungryhub.com/restaurants/chef-thanom-central-westgate-bangkok" TargetMode="External"/><Relationship Id="rId3727" Type="http://schemas.openxmlformats.org/officeDocument/2006/relationships/hyperlink" Target="https://web.hungryhub.com/restaurants/chef-thanom-the-street-ratchada-bangkok" TargetMode="External"/><Relationship Id="rId3729" Type="http://schemas.openxmlformats.org/officeDocument/2006/relationships/hyperlink" Target="https://web.hungryhub.com/restaurants/chef-thanom-lotus-s-north-ratchaphruek-bangkok" TargetMode="External"/><Relationship Id="rId3720" Type="http://schemas.openxmlformats.org/officeDocument/2006/relationships/hyperlink" Target="https://web.hungryhub.com/restaurants/durian-buffet-saxophone-bar-restaurant-bangkok-thailand" TargetMode="External"/><Relationship Id="rId1170" Type="http://schemas.openxmlformats.org/officeDocument/2006/relationships/hyperlink" Target="https://web.hungryhub.com/restaurants/chounan-central-plaza-rama-9-bangkok-thailand" TargetMode="External"/><Relationship Id="rId1171" Type="http://schemas.openxmlformats.org/officeDocument/2006/relationships/hyperlink" Target="https://web.hungryhub.com/restaurants/chounan-central-plaza-chaengwattana-bangkok-thailand" TargetMode="External"/><Relationship Id="rId1172" Type="http://schemas.openxmlformats.org/officeDocument/2006/relationships/hyperlink" Target="https://web.hungryhub.com/restaurants/chounan-central-plaza-salaya-bangkok-thailand" TargetMode="External"/><Relationship Id="rId1173" Type="http://schemas.openxmlformats.org/officeDocument/2006/relationships/hyperlink" Target="https://web.hungryhub.com/restaurants/chounan-central-plaza-westgate-bangkok" TargetMode="External"/><Relationship Id="rId1174" Type="http://schemas.openxmlformats.org/officeDocument/2006/relationships/hyperlink" Target="https://web.hungryhub.com/restaurants/chounan-central-plaza-rama-2-bangkok-thailand" TargetMode="External"/><Relationship Id="rId1175" Type="http://schemas.openxmlformats.org/officeDocument/2006/relationships/hyperlink" Target="https://web.hungryhub.com/restaurants/chounan-central-plaza-rama-3-bangkok-thailand-1275" TargetMode="External"/><Relationship Id="rId1176" Type="http://schemas.openxmlformats.org/officeDocument/2006/relationships/hyperlink" Target="https://web.hungryhub.com/restaurants/chounan-the-mall-tha-phra-bangkok" TargetMode="External"/><Relationship Id="rId1177" Type="http://schemas.openxmlformats.org/officeDocument/2006/relationships/hyperlink" Target="https://web.hungryhub.com/restaurants/chounan-central-plaza-chon-buri-bangkok-thailand" TargetMode="External"/><Relationship Id="rId1178" Type="http://schemas.openxmlformats.org/officeDocument/2006/relationships/hyperlink" Target="https://web.hungryhub.com/restaurants/chounan-the-mall-bangkapi-bangkok-thailand-1278" TargetMode="External"/><Relationship Id="rId1179" Type="http://schemas.openxmlformats.org/officeDocument/2006/relationships/hyperlink" Target="https://web.hungryhub.com/restaurants/chounan-big-c-suksawat-bangkok" TargetMode="External"/><Relationship Id="rId1169" Type="http://schemas.openxmlformats.org/officeDocument/2006/relationships/hyperlink" Target="https://web.hungryhub.com/restaurants/chounan-central-plaza-ladprao-bangkok-thailand-1269" TargetMode="External"/><Relationship Id="rId2490" Type="http://schemas.openxmlformats.org/officeDocument/2006/relationships/hyperlink" Target="https://web.hungryhub.com/restaurants/raita-indian-cuisine-bangkok" TargetMode="External"/><Relationship Id="rId1160" Type="http://schemas.openxmlformats.org/officeDocument/2006/relationships/hyperlink" Target="https://web.hungryhub.com/restaurants/spice-z-somtum-bistro-bangkok" TargetMode="External"/><Relationship Id="rId2491" Type="http://schemas.openxmlformats.org/officeDocument/2006/relationships/hyperlink" Target="https://web.hungryhub.com/restaurants/peak-shabu-pannarai-hotel-bangkok" TargetMode="External"/><Relationship Id="rId1161" Type="http://schemas.openxmlformats.org/officeDocument/2006/relationships/hyperlink" Target="https://web.hungryhub.com/restaurants/wine-depot-bangkok" TargetMode="External"/><Relationship Id="rId2492" Type="http://schemas.openxmlformats.org/officeDocument/2006/relationships/hyperlink" Target="https://web.hungryhub.com/restaurants/na-ploenchit-lasalle-bangkok" TargetMode="External"/><Relationship Id="rId1162" Type="http://schemas.openxmlformats.org/officeDocument/2006/relationships/hyperlink" Target="https://web.hungryhub.com/restaurants/katib-pedyang-somtum-bangkok" TargetMode="External"/><Relationship Id="rId2493" Type="http://schemas.openxmlformats.org/officeDocument/2006/relationships/hyperlink" Target="https://web.hungryhub.com/restaurants/ohm-cafe-bangkok" TargetMode="External"/><Relationship Id="rId1163" Type="http://schemas.openxmlformats.org/officeDocument/2006/relationships/hyperlink" Target="https://web.hungryhub.com/restaurants/the-kheha-cafe-bangkok" TargetMode="External"/><Relationship Id="rId2494" Type="http://schemas.openxmlformats.org/officeDocument/2006/relationships/hyperlink" Target="https://web.hungryhub.com/restaurants/i-ba-shabu-bangkok" TargetMode="External"/><Relationship Id="rId1164" Type="http://schemas.openxmlformats.org/officeDocument/2006/relationships/hyperlink" Target="https://web.hungryhub.com/restaurants/pizzazo-bistro-bangkok" TargetMode="External"/><Relationship Id="rId2495" Type="http://schemas.openxmlformats.org/officeDocument/2006/relationships/hyperlink" Target="https://web.hungryhub.com/restaurants/cape-sienna-gourmet-hotel-villas-staycation-phuket" TargetMode="External"/><Relationship Id="rId1165" Type="http://schemas.openxmlformats.org/officeDocument/2006/relationships/hyperlink" Target="https://web.hungryhub.com/restaurants/steve-cafe-cuisine-rama-6-bangkok-thailand" TargetMode="External"/><Relationship Id="rId2496" Type="http://schemas.openxmlformats.org/officeDocument/2006/relationships/hyperlink" Target="https://web.hungryhub.com/restaurants/apsara-beachfront-resort-and-villa-staycation-phang-nga-phuket" TargetMode="External"/><Relationship Id="rId1166" Type="http://schemas.openxmlformats.org/officeDocument/2006/relationships/hyperlink" Target="https://web.hungryhub.com/restaurants/steve-cafe-cuisine-phan-fa-bangkok" TargetMode="External"/><Relationship Id="rId2497" Type="http://schemas.openxmlformats.org/officeDocument/2006/relationships/hyperlink" Target="https://web.hungryhub.com/restaurants/suuko-wellness-spa-resort-staycation-phuket" TargetMode="External"/><Relationship Id="rId1167" Type="http://schemas.openxmlformats.org/officeDocument/2006/relationships/hyperlink" Target="https://web.hungryhub.com/restaurants/uncle-friends-rustic-cafe-oldtown-bangkok" TargetMode="External"/><Relationship Id="rId2498" Type="http://schemas.openxmlformats.org/officeDocument/2006/relationships/hyperlink" Target="https://web.hungryhub.com/restaurants/casateo-bangkok-tinto-deli-wine-shop" TargetMode="External"/><Relationship Id="rId1168" Type="http://schemas.openxmlformats.org/officeDocument/2006/relationships/hyperlink" Target="https://web.hungryhub.com/restaurants/spaghetti-house-bangkok" TargetMode="External"/><Relationship Id="rId2499" Type="http://schemas.openxmlformats.org/officeDocument/2006/relationships/hyperlink" Target="https://web.hungryhub.com/restaurants/tontangrak-rayong-pattaya" TargetMode="External"/><Relationship Id="rId1190" Type="http://schemas.openxmlformats.org/officeDocument/2006/relationships/hyperlink" Target="https://web.hungryhub.com/restaurants/koong-tung-indy-market-dao-khanong-bangkok-thailand" TargetMode="External"/><Relationship Id="rId1191" Type="http://schemas.openxmlformats.org/officeDocument/2006/relationships/hyperlink" Target="https://web.hungryhub.com/restaurants/koong-tung-indy-market-pinklao-bangkok-thailand" TargetMode="External"/><Relationship Id="rId1192" Type="http://schemas.openxmlformats.org/officeDocument/2006/relationships/hyperlink" Target="https://web.hungryhub.com/restaurants/koong-tung-srinakarin-rod-fai-night-market-bangkok" TargetMode="External"/><Relationship Id="rId1193" Type="http://schemas.openxmlformats.org/officeDocument/2006/relationships/hyperlink" Target="https://web.hungryhub.com/restaurants/not-use-meda-yakiniku-by-de-beef-bangkok" TargetMode="External"/><Relationship Id="rId1194" Type="http://schemas.openxmlformats.org/officeDocument/2006/relationships/hyperlink" Target="https://web.hungryhub.com/restaurants/something-savor-bangkok" TargetMode="External"/><Relationship Id="rId1195" Type="http://schemas.openxmlformats.org/officeDocument/2006/relationships/hyperlink" Target="https://web.hungryhub.com/restaurants/zappakjer-bangkok" TargetMode="External"/><Relationship Id="rId1196" Type="http://schemas.openxmlformats.org/officeDocument/2006/relationships/hyperlink" Target="https://web.hungryhub.com/restaurants/chowpati-indian-street-food-bangkok" TargetMode="External"/><Relationship Id="rId1197" Type="http://schemas.openxmlformats.org/officeDocument/2006/relationships/hyperlink" Target="https://web.hungryhub.com/restaurants/cafe-cococano-bangkok" TargetMode="External"/><Relationship Id="rId1198" Type="http://schemas.openxmlformats.org/officeDocument/2006/relationships/hyperlink" Target="https://web.hungryhub.com/restaurants/century-cafe-bangkok" TargetMode="External"/><Relationship Id="rId1199" Type="http://schemas.openxmlformats.org/officeDocument/2006/relationships/hyperlink" Target="https://web.hungryhub.com/restaurants/khao-man-gai-bang-srimaung-bangkok" TargetMode="External"/><Relationship Id="rId1180" Type="http://schemas.openxmlformats.org/officeDocument/2006/relationships/hyperlink" Target="https://web.hungryhub.com/restaurants/chounan-big-c-pathum-thani-bangkok-thailand" TargetMode="External"/><Relationship Id="rId1181" Type="http://schemas.openxmlformats.org/officeDocument/2006/relationships/hyperlink" Target="https://web.hungryhub.com/restaurants/chounan-tesco-lotus-chaengwattana-bangkok-thailand" TargetMode="External"/><Relationship Id="rId1182" Type="http://schemas.openxmlformats.org/officeDocument/2006/relationships/hyperlink" Target="https://web.hungryhub.com/restaurants/chounan-tesco-lotus-baanpong-bangkok-thailand" TargetMode="External"/><Relationship Id="rId1183" Type="http://schemas.openxmlformats.org/officeDocument/2006/relationships/hyperlink" Target="https://web.hungryhub.com/restaurants/chounan-tha-maharaj-bangkok-thailand" TargetMode="External"/><Relationship Id="rId1184" Type="http://schemas.openxmlformats.org/officeDocument/2006/relationships/hyperlink" Target="https://web.hungryhub.com/restaurants/chounan-kitchen-seacon-bangkae-bangkok" TargetMode="External"/><Relationship Id="rId1185" Type="http://schemas.openxmlformats.org/officeDocument/2006/relationships/hyperlink" Target="https://web.hungryhub.com/restaurants/nuan-mooping-bangkok" TargetMode="External"/><Relationship Id="rId1186" Type="http://schemas.openxmlformats.org/officeDocument/2006/relationships/hyperlink" Target="https://web.hungryhub.com/restaurants/mo-mo-paradise-cdc-bangkok-thailand" TargetMode="External"/><Relationship Id="rId1187" Type="http://schemas.openxmlformats.org/officeDocument/2006/relationships/hyperlink" Target="https://web.hungryhub.com/restaurants/nennom-cafe-bangkok" TargetMode="External"/><Relationship Id="rId1188" Type="http://schemas.openxmlformats.org/officeDocument/2006/relationships/hyperlink" Target="https://web.hungryhub.com/restaurants/koong-tung-liab-duan-night-market-at-ram-inthra-bangkok-thailand" TargetMode="External"/><Relationship Id="rId1189" Type="http://schemas.openxmlformats.org/officeDocument/2006/relationships/hyperlink" Target="https://web.hungryhub.com/restaurants/koong-tung-u-village-thammasart-bangkok-thailand" TargetMode="External"/><Relationship Id="rId1136" Type="http://schemas.openxmlformats.org/officeDocument/2006/relationships/hyperlink" Target="https://web.hungryhub.com/restaurants/you-i-premium-suki-buffet-central-westgate-bangkok" TargetMode="External"/><Relationship Id="rId2467" Type="http://schemas.openxmlformats.org/officeDocument/2006/relationships/hyperlink" Target="https://web.hungryhub.com/restaurants/alexa-beach-club-pattaya" TargetMode="External"/><Relationship Id="rId3799" Type="http://schemas.openxmlformats.org/officeDocument/2006/relationships/hyperlink" Target="https://web.hungryhub.com/restaurants/longhorn-steakhouse-grill-pattaya" TargetMode="External"/><Relationship Id="rId1137" Type="http://schemas.openxmlformats.org/officeDocument/2006/relationships/hyperlink" Target="https://web.hungryhub.com/restaurants/you-i-premium-suki-buffet-central-rama3-bangkok" TargetMode="External"/><Relationship Id="rId2468" Type="http://schemas.openxmlformats.org/officeDocument/2006/relationships/hyperlink" Target="https://web.hungryhub.com/restaurants/chun-dimsum-bangkok" TargetMode="External"/><Relationship Id="rId3798" Type="http://schemas.openxmlformats.org/officeDocument/2006/relationships/hyperlink" Target="https://web.hungryhub.com/restaurants/kam-s-roast-central-eastville-bangkok" TargetMode="External"/><Relationship Id="rId1138" Type="http://schemas.openxmlformats.org/officeDocument/2006/relationships/hyperlink" Target="https://web.hungryhub.com/restaurants/you-i-premium-suki-buffet-central-eastville-bangkok" TargetMode="External"/><Relationship Id="rId2469" Type="http://schemas.openxmlformats.org/officeDocument/2006/relationships/hyperlink" Target="https://web.hungryhub.com/restaurants/kee-sky-lounge-rooftop-phuket" TargetMode="External"/><Relationship Id="rId1139" Type="http://schemas.openxmlformats.org/officeDocument/2006/relationships/hyperlink" Target="https://web.hungryhub.com/restaurants/you-i-premium-suki-buffet-zpell-future-park-rangsit-bangkok" TargetMode="External"/><Relationship Id="rId3791" Type="http://schemas.openxmlformats.org/officeDocument/2006/relationships/hyperlink" Target="https://web.hungryhub.com/restaurants/sushi-hana-victoria-gardens-bangkok" TargetMode="External"/><Relationship Id="rId2460" Type="http://schemas.openxmlformats.org/officeDocument/2006/relationships/hyperlink" Target="https://web.hungryhub.com/restaurants/m-cafe-m-hotel-pattaya" TargetMode="External"/><Relationship Id="rId3790" Type="http://schemas.openxmlformats.org/officeDocument/2006/relationships/hyperlink" Target="https://web.hungryhub.com/restaurants/sushi-hana-watcharapol-bangkok" TargetMode="External"/><Relationship Id="rId1130" Type="http://schemas.openxmlformats.org/officeDocument/2006/relationships/hyperlink" Target="https://web.hungryhub.com/restaurants/phoenix-lava-la-villa-ari-bangkok-thailand" TargetMode="External"/><Relationship Id="rId2461" Type="http://schemas.openxmlformats.org/officeDocument/2006/relationships/hyperlink" Target="https://web.hungryhub.com/restaurants/jiangshabu-grill-bangkok" TargetMode="External"/><Relationship Id="rId3793" Type="http://schemas.openxmlformats.org/officeDocument/2006/relationships/hyperlink" Target="https://web.hungryhub.com/restaurants/sushi-hana-design-village-kaset-nawamin-bangkok" TargetMode="External"/><Relationship Id="rId1131" Type="http://schemas.openxmlformats.org/officeDocument/2006/relationships/hyperlink" Target="https://web.hungryhub.com/restaurants/phoenix-lava-la-silom-connect-bangkok-thailand" TargetMode="External"/><Relationship Id="rId2462" Type="http://schemas.openxmlformats.org/officeDocument/2006/relationships/hyperlink" Target="https://web.hungryhub.com/restaurants/copper-buffet-31-dec-bangkok-thailand-2659" TargetMode="External"/><Relationship Id="rId3792" Type="http://schemas.openxmlformats.org/officeDocument/2006/relationships/hyperlink" Target="https://web.hungryhub.com/restaurants/sushi-hana-mega-bangna-bangkok" TargetMode="External"/><Relationship Id="rId1132" Type="http://schemas.openxmlformats.org/officeDocument/2006/relationships/hyperlink" Target="https://web.hungryhub.com/restaurants/phoenix-lava-chinatown-salaya-bangkok-thailand" TargetMode="External"/><Relationship Id="rId2463" Type="http://schemas.openxmlformats.org/officeDocument/2006/relationships/hyperlink" Target="https://web.hungryhub.com/restaurants/one-wine-day-bistro-and-wine-cellar-bangkok" TargetMode="External"/><Relationship Id="rId3795" Type="http://schemas.openxmlformats.org/officeDocument/2006/relationships/hyperlink" Target="https://web.hungryhub.com/restaurants/the-zuk-bar-the-sukhothai-bangkok" TargetMode="External"/><Relationship Id="rId1133" Type="http://schemas.openxmlformats.org/officeDocument/2006/relationships/hyperlink" Target="https://web.hungryhub.com/restaurants/phoenix-lava-cafe-pho-kaeo-bangkok" TargetMode="External"/><Relationship Id="rId2464" Type="http://schemas.openxmlformats.org/officeDocument/2006/relationships/hyperlink" Target="https://web.hungryhub.com/restaurants/zen-koji-restaurant-mandarin-eastville-pattaya" TargetMode="External"/><Relationship Id="rId3794" Type="http://schemas.openxmlformats.org/officeDocument/2006/relationships/hyperlink" Target="https://web.hungryhub.com/restaurants/sushi-hana-porto-chino-bangkok" TargetMode="External"/><Relationship Id="rId1134" Type="http://schemas.openxmlformats.org/officeDocument/2006/relationships/hyperlink" Target="https://web.hungryhub.com/restaurants/rustico-salaya-bangkok" TargetMode="External"/><Relationship Id="rId2465" Type="http://schemas.openxmlformats.org/officeDocument/2006/relationships/hyperlink" Target="https://web.hungryhub.com/restaurants/the-cured-chamber-bangkok" TargetMode="External"/><Relationship Id="rId3797" Type="http://schemas.openxmlformats.org/officeDocument/2006/relationships/hyperlink" Target="https://web.hungryhub.com/restaurants/kam-s-roast-mega-bangna-bangkok" TargetMode="External"/><Relationship Id="rId1135" Type="http://schemas.openxmlformats.org/officeDocument/2006/relationships/hyperlink" Target="https://web.hungryhub.com/restaurants/you-i-premium-suki-buffet-mega-bangna-bangkok-thailand" TargetMode="External"/><Relationship Id="rId2466" Type="http://schemas.openxmlformats.org/officeDocument/2006/relationships/hyperlink" Target="https://web.hungryhub.com/restaurants/m-hotel-staycation-pattaya" TargetMode="External"/><Relationship Id="rId3796" Type="http://schemas.openxmlformats.org/officeDocument/2006/relationships/hyperlink" Target="https://web.hungryhub.com/restaurants/yumcha-steam-king-lotus-s-north-ratchaphruek-bangkok" TargetMode="External"/><Relationship Id="rId1125" Type="http://schemas.openxmlformats.org/officeDocument/2006/relationships/hyperlink" Target="https://web.hungryhub.com/restaurants/ozen-sushi-lat-pla-khao-60-bangkok" TargetMode="External"/><Relationship Id="rId2456" Type="http://schemas.openxmlformats.org/officeDocument/2006/relationships/hyperlink" Target="https://web.hungryhub.com/restaurants/iron-pan-c-p-tower-3-phayathai-bangkok" TargetMode="External"/><Relationship Id="rId3788" Type="http://schemas.openxmlformats.org/officeDocument/2006/relationships/hyperlink" Target="https://web.hungryhub.com/restaurants/sushi-hana-bangna-bangkok" TargetMode="External"/><Relationship Id="rId1126" Type="http://schemas.openxmlformats.org/officeDocument/2006/relationships/hyperlink" Target="https://web.hungryhub.com/restaurants/vie-ha-long-bangkok" TargetMode="External"/><Relationship Id="rId2457" Type="http://schemas.openxmlformats.org/officeDocument/2006/relationships/hyperlink" Target="https://web.hungryhub.com/restaurants/iron-pan-bb-building-asok-bangkok" TargetMode="External"/><Relationship Id="rId3787" Type="http://schemas.openxmlformats.org/officeDocument/2006/relationships/hyperlink" Target="https://web.hungryhub.com/restaurants/sushi-hana-rama-3-bangkok" TargetMode="External"/><Relationship Id="rId1127" Type="http://schemas.openxmlformats.org/officeDocument/2006/relationships/hyperlink" Target="https://web.hungryhub.com/restaurants/phoenix-lava-the-sense-pinklao-bangkok-thailand-1227" TargetMode="External"/><Relationship Id="rId2458" Type="http://schemas.openxmlformats.org/officeDocument/2006/relationships/hyperlink" Target="https://web.hungryhub.com/restaurants/iron-pan-sun-tower-bangkok" TargetMode="External"/><Relationship Id="rId1128" Type="http://schemas.openxmlformats.org/officeDocument/2006/relationships/hyperlink" Target="https://web.hungryhub.com/restaurants/phoenix-lava-centralworld-bangkok" TargetMode="External"/><Relationship Id="rId2459" Type="http://schemas.openxmlformats.org/officeDocument/2006/relationships/hyperlink" Target="https://web.hungryhub.com/restaurants/iron-pan-phloen-chit-bangkok-thailand" TargetMode="External"/><Relationship Id="rId3789" Type="http://schemas.openxmlformats.org/officeDocument/2006/relationships/hyperlink" Target="https://web.hungryhub.com/restaurants/sushi-hana-ratchapruek-bangkok" TargetMode="External"/><Relationship Id="rId1129" Type="http://schemas.openxmlformats.org/officeDocument/2006/relationships/hyperlink" Target="https://web.hungryhub.com/restaurants/phoenix-lava-future-park-rangsit-bangkok-thailand" TargetMode="External"/><Relationship Id="rId3780" Type="http://schemas.openxmlformats.org/officeDocument/2006/relationships/hyperlink" Target="https://web.hungryhub.com/restaurants/beachside-bar-mason-pattaya" TargetMode="External"/><Relationship Id="rId2450" Type="http://schemas.openxmlformats.org/officeDocument/2006/relationships/hyperlink" Target="https://web.hungryhub.com/restaurants/potion-essential-sathupradit-6-bangkok" TargetMode="External"/><Relationship Id="rId3782" Type="http://schemas.openxmlformats.org/officeDocument/2006/relationships/hyperlink" Target="https://web.hungryhub.com/restaurants/hawon-thailand-bangkok" TargetMode="External"/><Relationship Id="rId1120" Type="http://schemas.openxmlformats.org/officeDocument/2006/relationships/hyperlink" Target="https://web.hungryhub.com/restaurants/baan-lae-gaysorn-bangkok" TargetMode="External"/><Relationship Id="rId2451" Type="http://schemas.openxmlformats.org/officeDocument/2006/relationships/hyperlink" Target="https://web.hungryhub.com/restaurants/salad-factory-the-mall-ngamwongwan-bangkok-thailand" TargetMode="External"/><Relationship Id="rId3781" Type="http://schemas.openxmlformats.org/officeDocument/2006/relationships/hyperlink" Target="https://web.hungryhub.com/restaurants/pal-cafe-bistro-bangkok" TargetMode="External"/><Relationship Id="rId1121" Type="http://schemas.openxmlformats.org/officeDocument/2006/relationships/hyperlink" Target="https://web.hungryhub.com/restaurants/garaku-thailand-sukhumvit39-bangkok" TargetMode="External"/><Relationship Id="rId2452" Type="http://schemas.openxmlformats.org/officeDocument/2006/relationships/hyperlink" Target="https://web.hungryhub.com/restaurants/uzzie-restaurant-by-maitria-mode-sukhumvit-15-bangkok" TargetMode="External"/><Relationship Id="rId3784" Type="http://schemas.openxmlformats.org/officeDocument/2006/relationships/hyperlink" Target="https://web.hungryhub.com/restaurants/the-pit-master-nonthaburi-dont-use" TargetMode="External"/><Relationship Id="rId1122" Type="http://schemas.openxmlformats.org/officeDocument/2006/relationships/hyperlink" Target="https://web.hungryhub.com/restaurants/penguin-eat-shabu-the-crystal-bangkok" TargetMode="External"/><Relationship Id="rId2453" Type="http://schemas.openxmlformats.org/officeDocument/2006/relationships/hyperlink" Target="https://web.hungryhub.com/restaurants/maitria-mode-sukhumvit-15-bangkok-staycation" TargetMode="External"/><Relationship Id="rId3783" Type="http://schemas.openxmlformats.org/officeDocument/2006/relationships/hyperlink" Target="https://web.hungryhub.com/restaurants/everyday-mookrata-cafe-silom-bangkok" TargetMode="External"/><Relationship Id="rId1123" Type="http://schemas.openxmlformats.org/officeDocument/2006/relationships/hyperlink" Target="https://web.hungryhub.com/restaurants/duo-cucina-muangthong-thani-bangkok-thailand" TargetMode="External"/><Relationship Id="rId2454" Type="http://schemas.openxmlformats.org/officeDocument/2006/relationships/hyperlink" Target="https://web.hungryhub.com/restaurants/contento-bangkok" TargetMode="External"/><Relationship Id="rId3786" Type="http://schemas.openxmlformats.org/officeDocument/2006/relationships/hyperlink" Target="https://web.hungryhub.com/restaurants/the-home-bar-bangkok" TargetMode="External"/><Relationship Id="rId1124" Type="http://schemas.openxmlformats.org/officeDocument/2006/relationships/hyperlink" Target="https://web.hungryhub.com/restaurants/duo-cucina-yodpiman-bangkok" TargetMode="External"/><Relationship Id="rId2455" Type="http://schemas.openxmlformats.org/officeDocument/2006/relationships/hyperlink" Target="https://web.hungryhub.com/restaurants/pool-bar-by-maitria-mode-sukhumvit-15-bangkok" TargetMode="External"/><Relationship Id="rId3785" Type="http://schemas.openxmlformats.org/officeDocument/2006/relationships/hyperlink" Target="https://web.hungryhub.com/restaurants/eat-drink-love-suvarnabhumi-bangkok" TargetMode="External"/><Relationship Id="rId1158" Type="http://schemas.openxmlformats.org/officeDocument/2006/relationships/hyperlink" Target="https://web.hungryhub.com/restaurants/kaffa-coco-not-use-bangkok" TargetMode="External"/><Relationship Id="rId2489" Type="http://schemas.openxmlformats.org/officeDocument/2006/relationships/hyperlink" Target="https://web.hungryhub.com/restaurants/m3-in-furamaxclusive-asoke-bangkok" TargetMode="External"/><Relationship Id="rId1159" Type="http://schemas.openxmlformats.org/officeDocument/2006/relationships/hyperlink" Target="https://web.hungryhub.com/restaurants/earw-thai-suki-boran-k-village-bangkok" TargetMode="External"/><Relationship Id="rId2480" Type="http://schemas.openxmlformats.org/officeDocument/2006/relationships/hyperlink" Target="https://web.hungryhub.com/restaurants/kodang-namngeo-shabu-bangkok" TargetMode="External"/><Relationship Id="rId1150" Type="http://schemas.openxmlformats.org/officeDocument/2006/relationships/hyperlink" Target="https://web.hungryhub.com/restaurants/holy-shrimp-rot-fai-market-bangkok" TargetMode="External"/><Relationship Id="rId2481" Type="http://schemas.openxmlformats.org/officeDocument/2006/relationships/hyperlink" Target="https://web.hungryhub.com/restaurants/gram-cafe-pancakes-krungthep-kreetha-bangkok" TargetMode="External"/><Relationship Id="rId1151" Type="http://schemas.openxmlformats.org/officeDocument/2006/relationships/hyperlink" Target="https://web.hungryhub.com/restaurants/kaffa-coco-bangkok-thailand" TargetMode="External"/><Relationship Id="rId2482" Type="http://schemas.openxmlformats.org/officeDocument/2006/relationships/hyperlink" Target="https://web.hungryhub.com/restaurants/nonthaburi-palace-bangkok" TargetMode="External"/><Relationship Id="rId1152" Type="http://schemas.openxmlformats.org/officeDocument/2006/relationships/hyperlink" Target="https://web.hungryhub.com/restaurants/eureka-coffee-tap-saladaeng-bangkok-thailand" TargetMode="External"/><Relationship Id="rId2483" Type="http://schemas.openxmlformats.org/officeDocument/2006/relationships/hyperlink" Target="https://web.hungryhub.com/restaurants/sala-restaurant-phuket" TargetMode="External"/><Relationship Id="rId1153" Type="http://schemas.openxmlformats.org/officeDocument/2006/relationships/hyperlink" Target="https://web.hungryhub.com/restaurants/eureka-coffee-tap-chongnonsi-bangkok-thailand" TargetMode="External"/><Relationship Id="rId2484" Type="http://schemas.openxmlformats.org/officeDocument/2006/relationships/hyperlink" Target="https://web.hungryhub.com/restaurants/na-klongwan-vibhavadi-20-bangkok" TargetMode="External"/><Relationship Id="rId1154" Type="http://schemas.openxmlformats.org/officeDocument/2006/relationships/hyperlink" Target="https://web.hungryhub.com/restaurants/eureka-coffee-tap-huai-kwang-bangkok" TargetMode="External"/><Relationship Id="rId2485" Type="http://schemas.openxmlformats.org/officeDocument/2006/relationships/hyperlink" Target="https://web.hungryhub.com/restaurants/hops-brewhouse-bangkok-thailand-2682" TargetMode="External"/><Relationship Id="rId1155" Type="http://schemas.openxmlformats.org/officeDocument/2006/relationships/hyperlink" Target="https://web.hungryhub.com/restaurants/pick-a-choux-bangkok" TargetMode="External"/><Relationship Id="rId2486" Type="http://schemas.openxmlformats.org/officeDocument/2006/relationships/hyperlink" Target="https://web.hungryhub.com/restaurants/24-cafe-restaurant-bangkok" TargetMode="External"/><Relationship Id="rId1156" Type="http://schemas.openxmlformats.org/officeDocument/2006/relationships/hyperlink" Target="https://web.hungryhub.com/restaurants/klongthip-bangkok" TargetMode="External"/><Relationship Id="rId2487" Type="http://schemas.openxmlformats.org/officeDocument/2006/relationships/hyperlink" Target="https://web.hungryhub.com/restaurants/sriyan-tearoom-omakase-bangkok" TargetMode="External"/><Relationship Id="rId1157" Type="http://schemas.openxmlformats.org/officeDocument/2006/relationships/hyperlink" Target="https://web.hungryhub.com/restaurants/somtum-der-saladaeng-bangkok" TargetMode="External"/><Relationship Id="rId2488" Type="http://schemas.openxmlformats.org/officeDocument/2006/relationships/hyperlink" Target="https://web.hungryhub.com/restaurants/bnp-cuisine-reservation-bangkok" TargetMode="External"/><Relationship Id="rId1147" Type="http://schemas.openxmlformats.org/officeDocument/2006/relationships/hyperlink" Target="https://web.hungryhub.com/restaurants/because-good-bangkok" TargetMode="External"/><Relationship Id="rId2478" Type="http://schemas.openxmlformats.org/officeDocument/2006/relationships/hyperlink" Target="https://web.hungryhub.com/restaurants/the-mayflower-restaurant-at-dusit-princess-srinakarin-bangkok" TargetMode="External"/><Relationship Id="rId1148" Type="http://schemas.openxmlformats.org/officeDocument/2006/relationships/hyperlink" Target="https://web.hungryhub.com/restaurants/food-exchange-novotel-bangkok-sukhumvit-20" TargetMode="External"/><Relationship Id="rId2479" Type="http://schemas.openxmlformats.org/officeDocument/2006/relationships/hyperlink" Target="https://web.hungryhub.com/restaurants/dewa-resort-villas-staycation-phuket" TargetMode="External"/><Relationship Id="rId1149" Type="http://schemas.openxmlformats.org/officeDocument/2006/relationships/hyperlink" Target="https://web.hungryhub.com/restaurants/viseskaiyang-restaurant-bangkok" TargetMode="External"/><Relationship Id="rId2470" Type="http://schemas.openxmlformats.org/officeDocument/2006/relationships/hyperlink" Target="https://web.hungryhub.com/restaurants/staybridge-suites-bangkok-thonglor-staycation" TargetMode="External"/><Relationship Id="rId1140" Type="http://schemas.openxmlformats.org/officeDocument/2006/relationships/hyperlink" Target="https://web.hungryhub.com/restaurants/plara-der-sinthorn-tower-bangkok" TargetMode="External"/><Relationship Id="rId2471" Type="http://schemas.openxmlformats.org/officeDocument/2006/relationships/hyperlink" Target="https://web.hungryhub.com/restaurants/swissotel-bangkok-ratchada-staycation" TargetMode="External"/><Relationship Id="rId1141" Type="http://schemas.openxmlformats.org/officeDocument/2006/relationships/hyperlink" Target="https://web.hungryhub.com/restaurants/earw-thai-suki-boran-central-festival-eastville-bangkok-thailand" TargetMode="External"/><Relationship Id="rId2472" Type="http://schemas.openxmlformats.org/officeDocument/2006/relationships/hyperlink" Target="https://web.hungryhub.com/restaurants/santa-monica-bangkok" TargetMode="External"/><Relationship Id="rId1142" Type="http://schemas.openxmlformats.org/officeDocument/2006/relationships/hyperlink" Target="https://web.hungryhub.com/restaurants/earw-thai-suki-boran-central-plaza-rama-3-bangkok-thailand" TargetMode="External"/><Relationship Id="rId2473" Type="http://schemas.openxmlformats.org/officeDocument/2006/relationships/hyperlink" Target="https://web.hungryhub.com/restaurants/marriott-courtyard-staycation-bangkok" TargetMode="External"/><Relationship Id="rId1143" Type="http://schemas.openxmlformats.org/officeDocument/2006/relationships/hyperlink" Target="https://web.hungryhub.com/restaurants/earw-thai-suki-boran-central-world-bangkok-thailand" TargetMode="External"/><Relationship Id="rId2474" Type="http://schemas.openxmlformats.org/officeDocument/2006/relationships/hyperlink" Target="https://web.hungryhub.com/restaurants/lifehouse-cafe-kitchen-chachoengsao-pattaya" TargetMode="External"/><Relationship Id="rId1144" Type="http://schemas.openxmlformats.org/officeDocument/2006/relationships/hyperlink" Target="https://web.hungryhub.com/restaurants/earw-thai-suki-boran-central-plaza-westgate-bangkok-thailand" TargetMode="External"/><Relationship Id="rId2475" Type="http://schemas.openxmlformats.org/officeDocument/2006/relationships/hyperlink" Target="https://web.hungryhub.com/restaurants/dusit-princess-srinakarin-hotel-staycation-bangkok-thailand" TargetMode="External"/><Relationship Id="rId1145" Type="http://schemas.openxmlformats.org/officeDocument/2006/relationships/hyperlink" Target="https://web.hungryhub.com/restaurants/earw-thai-suki-boran-mega-bangna-bangkok-thailand" TargetMode="External"/><Relationship Id="rId2476" Type="http://schemas.openxmlformats.org/officeDocument/2006/relationships/hyperlink" Target="https://web.hungryhub.com/restaurants/my-beach-resort-staycation-phuket" TargetMode="External"/><Relationship Id="rId1146" Type="http://schemas.openxmlformats.org/officeDocument/2006/relationships/hyperlink" Target="https://web.hungryhub.com/restaurants/earw-thai-suki-boran-seacon-square-srinagarindra-bangkok" TargetMode="External"/><Relationship Id="rId2477" Type="http://schemas.openxmlformats.org/officeDocument/2006/relationships/hyperlink" Target="https://web.hungryhub.com/restaurants/bayphere-hotel-staycation-pattaya" TargetMode="External"/><Relationship Id="rId6009" Type="http://schemas.openxmlformats.org/officeDocument/2006/relationships/hyperlink" Target="https://web.hungryhub.com/restaurants/anchor-premium-buffet-bangkok" TargetMode="External"/><Relationship Id="rId6000" Type="http://schemas.openxmlformats.org/officeDocument/2006/relationships/hyperlink" Target="https://web.hungryhub.com/restaurants/lazy-lizard-upper-thomson-singapore" TargetMode="External"/><Relationship Id="rId6003" Type="http://schemas.openxmlformats.org/officeDocument/2006/relationships/hyperlink" Target="https://web.hungryhub.com/restaurants/shabu-shabu-nang-nai-panya-market-bangkok" TargetMode="External"/><Relationship Id="rId6004" Type="http://schemas.openxmlformats.org/officeDocument/2006/relationships/hyperlink" Target="https://web.hungryhub.com/restaurants/harudot-by-nana-coffee-roasters-chonburi" TargetMode="External"/><Relationship Id="rId6001" Type="http://schemas.openxmlformats.org/officeDocument/2006/relationships/hyperlink" Target="https://web.hungryhub.com/restaurants/shabu-shabu-nang-nai-sukhaphiban-3-bangkok" TargetMode="External"/><Relationship Id="rId6002" Type="http://schemas.openxmlformats.org/officeDocument/2006/relationships/hyperlink" Target="https://web.hungryhub.com/restaurants/lazy-lizard-pasir-panjang-singapore" TargetMode="External"/><Relationship Id="rId6007" Type="http://schemas.openxmlformats.org/officeDocument/2006/relationships/hyperlink" Target="https://web.hungryhub.com/restaurants/meridian-cruise-2-bangkok" TargetMode="External"/><Relationship Id="rId6008" Type="http://schemas.openxmlformats.org/officeDocument/2006/relationships/hyperlink" Target="https://web.hungryhub.com/restaurants/makhaen-kitchen-northern-thai-cuisine-bangkok" TargetMode="External"/><Relationship Id="rId6005" Type="http://schemas.openxmlformats.org/officeDocument/2006/relationships/hyperlink" Target="https://web.hungryhub.com/restaurants/the-writing-club-singapore" TargetMode="External"/><Relationship Id="rId6006" Type="http://schemas.openxmlformats.org/officeDocument/2006/relationships/hyperlink" Target="https://web.hungryhub.com/restaurants/panda-thai-food-vegetarian-bangkok" TargetMode="External"/><Relationship Id="rId6061" Type="http://schemas.openxmlformats.org/officeDocument/2006/relationships/hyperlink" Target="https://web.hungryhub.com/restaurants/just-sweet-just-mellow-coffee-bangkok" TargetMode="External"/><Relationship Id="rId6062" Type="http://schemas.openxmlformats.org/officeDocument/2006/relationships/hyperlink" Target="https://web.hungryhub.com/restaurants/nice-two-meat-u-one-bangkok" TargetMode="External"/><Relationship Id="rId6060" Type="http://schemas.openxmlformats.org/officeDocument/2006/relationships/hyperlink" Target="https://web.hungryhub.com/restaurants/nice-two-meat-u-future-park-rangsit-bangkok" TargetMode="External"/><Relationship Id="rId6065" Type="http://schemas.openxmlformats.org/officeDocument/2006/relationships/hyperlink" Target="https://web.hungryhub.com/restaurants/nice-two-meat-u-central-world-bangkok" TargetMode="External"/><Relationship Id="rId6066" Type="http://schemas.openxmlformats.org/officeDocument/2006/relationships/hyperlink" Target="https://web.hungryhub.com/restaurants/nice-two-meat-u-the-mall-ngamwongwan-bangkok" TargetMode="External"/><Relationship Id="rId6063" Type="http://schemas.openxmlformats.org/officeDocument/2006/relationships/hyperlink" Target="https://web.hungryhub.com/restaurants/opium-bar-bangkok" TargetMode="External"/><Relationship Id="rId6064" Type="http://schemas.openxmlformats.org/officeDocument/2006/relationships/hyperlink" Target="https://web.hungryhub.com/restaurants/nice-two-meat-u-central-westville-bangkok" TargetMode="External"/><Relationship Id="rId6069" Type="http://schemas.openxmlformats.org/officeDocument/2006/relationships/hyperlink" Target="https://web.hungryhub.com/restaurants/salada-organic-kitchen-bon-marche-market-park-bangkok" TargetMode="External"/><Relationship Id="rId6067" Type="http://schemas.openxmlformats.org/officeDocument/2006/relationships/hyperlink" Target="https://web.hungryhub.com/restaurants/anchor-premium-buffet-reservation-bangkok" TargetMode="External"/><Relationship Id="rId6068" Type="http://schemas.openxmlformats.org/officeDocument/2006/relationships/hyperlink" Target="https://web.hungryhub.com/restaurants/nice-two-meat-u-central-eastville-bangkok" TargetMode="External"/><Relationship Id="rId6050" Type="http://schemas.openxmlformats.org/officeDocument/2006/relationships/hyperlink" Target="https://web.hungryhub.com/restaurants/umai-shabu-shabu-twin-town-bangkok" TargetMode="External"/><Relationship Id="rId6051" Type="http://schemas.openxmlformats.org/officeDocument/2006/relationships/hyperlink" Target="https://web.hungryhub.com/restaurants/umai-shabu-shabu-v-k-p-bangkok" TargetMode="External"/><Relationship Id="rId6054" Type="http://schemas.openxmlformats.org/officeDocument/2006/relationships/hyperlink" Target="https://web.hungryhub.com/restaurants/nice-two-meat-u-the-promenade-bangkok" TargetMode="External"/><Relationship Id="rId6055" Type="http://schemas.openxmlformats.org/officeDocument/2006/relationships/hyperlink" Target="https://web.hungryhub.com/restaurants/nice-two-meat-u-mega-bangna-bangkok" TargetMode="External"/><Relationship Id="rId6052" Type="http://schemas.openxmlformats.org/officeDocument/2006/relationships/hyperlink" Target="https://web.hungryhub.com/restaurants/nice-two-meat-u-siam-square-soi-3-bangkok" TargetMode="External"/><Relationship Id="rId6053" Type="http://schemas.openxmlformats.org/officeDocument/2006/relationships/hyperlink" Target="https://web.hungryhub.com/restaurants/nice-two-meat-u-iconsiam-bangkok" TargetMode="External"/><Relationship Id="rId6058" Type="http://schemas.openxmlformats.org/officeDocument/2006/relationships/hyperlink" Target="https://web.hungryhub.com/restaurants/nice-two-meat-u-terminal-21-rama-3-bangkok" TargetMode="External"/><Relationship Id="rId6059" Type="http://schemas.openxmlformats.org/officeDocument/2006/relationships/hyperlink" Target="https://web.hungryhub.com/restaurants/nice-two-meat-u-the-mall-bangkhae-bangkok" TargetMode="External"/><Relationship Id="rId6056" Type="http://schemas.openxmlformats.org/officeDocument/2006/relationships/hyperlink" Target="https://web.hungryhub.com/restaurants/tak-tuang-bangkok" TargetMode="External"/><Relationship Id="rId6057" Type="http://schemas.openxmlformats.org/officeDocument/2006/relationships/hyperlink" Target="https://web.hungryhub.com/restaurants/nice-two-meat-u-emquartier-bangkok" TargetMode="External"/><Relationship Id="rId3810" Type="http://schemas.openxmlformats.org/officeDocument/2006/relationships/hyperlink" Target="https://web.hungryhub.com/restaurants/grand-shabu-club-bangkok" TargetMode="External"/><Relationship Id="rId3812" Type="http://schemas.openxmlformats.org/officeDocument/2006/relationships/hyperlink" Target="https://web.hungryhub.com/restaurants/eat-at-ozo-north-pattaya-pattaya" TargetMode="External"/><Relationship Id="rId3811" Type="http://schemas.openxmlformats.org/officeDocument/2006/relationships/hyperlink" Target="https://web.hungryhub.com/restaurants/hub-namthong-at-benjarong-hotel-bangkok" TargetMode="External"/><Relationship Id="rId3814" Type="http://schemas.openxmlformats.org/officeDocument/2006/relationships/hyperlink" Target="https://web.hungryhub.com/restaurants/amaya-food-gallery-at-amari-pattaya-pattaya" TargetMode="External"/><Relationship Id="rId3813" Type="http://schemas.openxmlformats.org/officeDocument/2006/relationships/hyperlink" Target="https://web.hungryhub.com/restaurants/thirst-at-ozo-north-pattaya" TargetMode="External"/><Relationship Id="rId3816" Type="http://schemas.openxmlformats.org/officeDocument/2006/relationships/hyperlink" Target="https://web.hungryhub.com/restaurants/sushi-seki-central-ladprao-bangkok" TargetMode="External"/><Relationship Id="rId3815" Type="http://schemas.openxmlformats.org/officeDocument/2006/relationships/hyperlink" Target="https://web.hungryhub.com/restaurants/sushi-seki-g-tower-rama-9-bangkok" TargetMode="External"/><Relationship Id="rId3818" Type="http://schemas.openxmlformats.org/officeDocument/2006/relationships/hyperlink" Target="https://web.hungryhub.com/restaurants/sushi-seki-central-pinklao-bangkok" TargetMode="External"/><Relationship Id="rId3817" Type="http://schemas.openxmlformats.org/officeDocument/2006/relationships/hyperlink" Target="https://web.hungryhub.com/restaurants/sushi-seki-the-mall-ngamwongwan-bangkok" TargetMode="External"/><Relationship Id="rId3819" Type="http://schemas.openxmlformats.org/officeDocument/2006/relationships/hyperlink" Target="https://web.hungryhub.com/restaurants/kunshine-hotpot-huai-khwang-bangkok" TargetMode="External"/><Relationship Id="rId6090" Type="http://schemas.openxmlformats.org/officeDocument/2006/relationships/hyperlink" Target="https://web.hungryhub.com/restaurants/annyeong-grill-railway-station-chiangmai-bangkok" TargetMode="External"/><Relationship Id="rId6091" Type="http://schemas.openxmlformats.org/officeDocument/2006/relationships/hyperlink" Target="https://web.hungryhub.com/restaurants/annyeong-grill-ozone-one-songprapha-bangkok" TargetMode="External"/><Relationship Id="rId6083" Type="http://schemas.openxmlformats.org/officeDocument/2006/relationships/hyperlink" Target="https://web.hungryhub.com/restaurants/monkey-king-izakaya-bangkok" TargetMode="External"/><Relationship Id="rId6084" Type="http://schemas.openxmlformats.org/officeDocument/2006/relationships/hyperlink" Target="https://web.hungryhub.com/restaurants/zao-ekkamai-bangkok" TargetMode="External"/><Relationship Id="rId6081" Type="http://schemas.openxmlformats.org/officeDocument/2006/relationships/hyperlink" Target="https://web.hungryhub.com/restaurants/whole-gain-changmoi-chiangmai-chiang-mai" TargetMode="External"/><Relationship Id="rId6082" Type="http://schemas.openxmlformats.org/officeDocument/2006/relationships/hyperlink" Target="https://web.hungryhub.com/restaurants/whole-gain-old-town-chiangmai-chiang-mai" TargetMode="External"/><Relationship Id="rId6087" Type="http://schemas.openxmlformats.org/officeDocument/2006/relationships/hyperlink" Target="https://web.hungryhub.com/restaurants/zaozen-one-bangkok" TargetMode="External"/><Relationship Id="rId6088" Type="http://schemas.openxmlformats.org/officeDocument/2006/relationships/hyperlink" Target="https://web.hungryhub.com/restaurants/zaozen-the-mall-lifestore-ngamwongwan-bangkok" TargetMode="External"/><Relationship Id="rId6085" Type="http://schemas.openxmlformats.org/officeDocument/2006/relationships/hyperlink" Target="https://web.hungryhub.com/restaurants/zaozen-siam-paragon-bangkok" TargetMode="External"/><Relationship Id="rId6086" Type="http://schemas.openxmlformats.org/officeDocument/2006/relationships/hyperlink" Target="https://web.hungryhub.com/restaurants/zaozen-emsphere-bangkok" TargetMode="External"/><Relationship Id="rId6089" Type="http://schemas.openxmlformats.org/officeDocument/2006/relationships/hyperlink" Target="https://web.hungryhub.com/restaurants/annyeong-grill-san-phi-suea-chiangmai-chiang-mai" TargetMode="External"/><Relationship Id="rId3801" Type="http://schemas.openxmlformats.org/officeDocument/2006/relationships/hyperlink" Target="https://web.hungryhub.com/restaurants/fitto-izakaya-ramintra-bangkok" TargetMode="External"/><Relationship Id="rId3800" Type="http://schemas.openxmlformats.org/officeDocument/2006/relationships/hyperlink" Target="https://web.hungryhub.com/restaurants/the-bre-eze-restaurant-at-fair-house-villas-spa-samui-koh-samui" TargetMode="External"/><Relationship Id="rId3803" Type="http://schemas.openxmlformats.org/officeDocument/2006/relationships/hyperlink" Target="https://web.hungryhub.com/restaurants/sho-ryu-ramen-ratchada-bangkok" TargetMode="External"/><Relationship Id="rId3802" Type="http://schemas.openxmlformats.org/officeDocument/2006/relationships/hyperlink" Target="https://web.hungryhub.com/restaurants/fitto-izakaya-pattanakarn-bangkok" TargetMode="External"/><Relationship Id="rId3805" Type="http://schemas.openxmlformats.org/officeDocument/2006/relationships/hyperlink" Target="https://web.hungryhub.com/restaurants/dakshin-indian-restobar-bangkok" TargetMode="External"/><Relationship Id="rId3804" Type="http://schemas.openxmlformats.org/officeDocument/2006/relationships/hyperlink" Target="https://web.hungryhub.com/restaurants/sho-ryu-ramen-kluay-nam-thai-bangkok" TargetMode="External"/><Relationship Id="rId3807" Type="http://schemas.openxmlformats.org/officeDocument/2006/relationships/hyperlink" Target="https://web.hungryhub.com/restaurants/vela-bangkok-twilight-asiatique-the-riverfront-sunset-round" TargetMode="External"/><Relationship Id="rId3806" Type="http://schemas.openxmlformats.org/officeDocument/2006/relationships/hyperlink" Target="https://web.hungryhub.com/restaurants/the-florist-bar-bangkok" TargetMode="External"/><Relationship Id="rId3809" Type="http://schemas.openxmlformats.org/officeDocument/2006/relationships/hyperlink" Target="https://web.hungryhub.com/restaurants/ocean-marina-resort-pattaya-jomtien-beach-staycation-pattaya" TargetMode="External"/><Relationship Id="rId3808" Type="http://schemas.openxmlformats.org/officeDocument/2006/relationships/hyperlink" Target="https://web.hungryhub.com/restaurants/red-lobster-queen-sirikit-national-convention-center-bangkok" TargetMode="External"/><Relationship Id="rId6080" Type="http://schemas.openxmlformats.org/officeDocument/2006/relationships/hyperlink" Target="https://web.hungryhub.com/restaurants/monkey-see-monkey-do-watcharapon-bangkok" TargetMode="External"/><Relationship Id="rId6072" Type="http://schemas.openxmlformats.org/officeDocument/2006/relationships/hyperlink" Target="https://web.hungryhub.com/restaurants/salada-organic-kitchen-bdms-wellness-clinic-bangkok-thailand" TargetMode="External"/><Relationship Id="rId6073" Type="http://schemas.openxmlformats.org/officeDocument/2006/relationships/hyperlink" Target="https://web.hungryhub.com/restaurants/salada-organic-kitchen-tops-nak-niwat-bangkok" TargetMode="External"/><Relationship Id="rId6070" Type="http://schemas.openxmlformats.org/officeDocument/2006/relationships/hyperlink" Target="https://web.hungryhub.com/restaurants/salada-organic-kitchen-homepro-rama9-bangkok" TargetMode="External"/><Relationship Id="rId6071" Type="http://schemas.openxmlformats.org/officeDocument/2006/relationships/hyperlink" Target="https://web.hungryhub.com/restaurants/salada-organic-kitchen-la-salle-s-avenue-bangkok" TargetMode="External"/><Relationship Id="rId6076" Type="http://schemas.openxmlformats.org/officeDocument/2006/relationships/hyperlink" Target="https://web.hungryhub.com/restaurants/turn-ekkamai-bangkok" TargetMode="External"/><Relationship Id="rId6077" Type="http://schemas.openxmlformats.org/officeDocument/2006/relationships/hyperlink" Target="https://web.hungryhub.com/restaurants/caviar-cafe-by-nai-lert-bangkok" TargetMode="External"/><Relationship Id="rId6074" Type="http://schemas.openxmlformats.org/officeDocument/2006/relationships/hyperlink" Target="https://web.hungryhub.com/restaurants/salada-organic-kitchen-homepro-bangna-bangkok" TargetMode="External"/><Relationship Id="rId6075" Type="http://schemas.openxmlformats.org/officeDocument/2006/relationships/hyperlink" Target="https://web.hungryhub.com/restaurants/sea-talay-pattaya" TargetMode="External"/><Relationship Id="rId6078" Type="http://schemas.openxmlformats.org/officeDocument/2006/relationships/hyperlink" Target="https://web.hungryhub.com/restaurants/tawan-cafe-bistro-bangkok" TargetMode="External"/><Relationship Id="rId6079" Type="http://schemas.openxmlformats.org/officeDocument/2006/relationships/hyperlink" Target="https://web.hungryhub.com/restaurants/yokkrok-zabzone-bangkok" TargetMode="External"/><Relationship Id="rId6021" Type="http://schemas.openxmlformats.org/officeDocument/2006/relationships/hyperlink" Target="https://web.hungryhub.com/restaurants/tolmablock-bangkok" TargetMode="External"/><Relationship Id="rId6022" Type="http://schemas.openxmlformats.org/officeDocument/2006/relationships/hyperlink" Target="https://web.hungryhub.com/restaurants/treehouse-health-bar-bangkok" TargetMode="External"/><Relationship Id="rId6020" Type="http://schemas.openxmlformats.org/officeDocument/2006/relationships/hyperlink" Target="https://web.hungryhub.com/restaurants/t-modern-thai-grill-bangkok" TargetMode="External"/><Relationship Id="rId6025" Type="http://schemas.openxmlformats.org/officeDocument/2006/relationships/hyperlink" Target="https://web.hungryhub.com/restaurants/pinnic-at-cape-dara-resort-pattaya" TargetMode="External"/><Relationship Id="rId6026" Type="http://schemas.openxmlformats.org/officeDocument/2006/relationships/hyperlink" Target="https://web.hungryhub.com/restaurants/ming-xing-restaurant-at-cape-dara-resort-pattaya" TargetMode="External"/><Relationship Id="rId6023" Type="http://schemas.openxmlformats.org/officeDocument/2006/relationships/hyperlink" Target="https://web.hungryhub.com/restaurants/radius-restaurant-at-cape-dara-resort-pattaya" TargetMode="External"/><Relationship Id="rId6024" Type="http://schemas.openxmlformats.org/officeDocument/2006/relationships/hyperlink" Target="https://web.hungryhub.com/restaurants/twinkle-pool-bar-at-cape-dara-resort-pattaya" TargetMode="External"/><Relationship Id="rId6029" Type="http://schemas.openxmlformats.org/officeDocument/2006/relationships/hyperlink" Target="https://web.hungryhub.com/restaurants/masaru-sushi-bangkok" TargetMode="External"/><Relationship Id="rId6027" Type="http://schemas.openxmlformats.org/officeDocument/2006/relationships/hyperlink" Target="https://web.hungryhub.com/restaurants/walala-beach-bar-at-cape-dara-resort-pattaya" TargetMode="External"/><Relationship Id="rId6028" Type="http://schemas.openxmlformats.org/officeDocument/2006/relationships/hyperlink" Target="https://web.hungryhub.com/restaurants/evan-s-kitch-modern-asian-cafe-nicoll-highway-singapore" TargetMode="External"/><Relationship Id="rId6010" Type="http://schemas.openxmlformats.org/officeDocument/2006/relationships/hyperlink" Target="https://web.hungryhub.com/restaurants/panda-suki-mala-theprak-bangkok" TargetMode="External"/><Relationship Id="rId6011" Type="http://schemas.openxmlformats.org/officeDocument/2006/relationships/hyperlink" Target="https://web.hungryhub.com/restaurants/mungkorn-seafood-x-you-hunt-we-cook-bangkok" TargetMode="External"/><Relationship Id="rId6014" Type="http://schemas.openxmlformats.org/officeDocument/2006/relationships/hyperlink" Target="https://web.hungryhub.com/restaurants/phoenix-bangkok" TargetMode="External"/><Relationship Id="rId6015" Type="http://schemas.openxmlformats.org/officeDocument/2006/relationships/hyperlink" Target="https://web.hungryhub.com/restaurants/cozy-craft-room-samut-prakan" TargetMode="External"/><Relationship Id="rId6012" Type="http://schemas.openxmlformats.org/officeDocument/2006/relationships/hyperlink" Target="https://web.hungryhub.com/restaurants/waa-cow-vivocity-singapore" TargetMode="External"/><Relationship Id="rId6013" Type="http://schemas.openxmlformats.org/officeDocument/2006/relationships/hyperlink" Target="https://web.hungryhub.com/restaurants/khon-chang-yum-thonglor-bangkok" TargetMode="External"/><Relationship Id="rId6018" Type="http://schemas.openxmlformats.org/officeDocument/2006/relationships/hyperlink" Target="https://web.hungryhub.com/restaurants/roam-bar-joy-chiang-mai" TargetMode="External"/><Relationship Id="rId6019" Type="http://schemas.openxmlformats.org/officeDocument/2006/relationships/hyperlink" Target="https://web.hungryhub.com/restaurants/elementi-rooftop-restaurant-and-bar-rayong" TargetMode="External"/><Relationship Id="rId6016" Type="http://schemas.openxmlformats.org/officeDocument/2006/relationships/hyperlink" Target="https://web.hungryhub.com/restaurants/shizen-machi-bangkok" TargetMode="External"/><Relationship Id="rId6017" Type="http://schemas.openxmlformats.org/officeDocument/2006/relationships/hyperlink" Target="https://web.hungryhub.com/restaurants/ix-steak-house-nonthaburi" TargetMode="External"/><Relationship Id="rId6040" Type="http://schemas.openxmlformats.org/officeDocument/2006/relationships/hyperlink" Target="https://web.hungryhub.com/restaurants/eatter-a-han-khon-muang-bangkok" TargetMode="External"/><Relationship Id="rId6043" Type="http://schemas.openxmlformats.org/officeDocument/2006/relationships/hyperlink" Target="https://web.hungryhub.com/restaurants/la-jimjum-lat-phrao-101-yeak-19-bangkok" TargetMode="External"/><Relationship Id="rId6044" Type="http://schemas.openxmlformats.org/officeDocument/2006/relationships/hyperlink" Target="https://web.hungryhub.com/restaurants/nampla-cuisine-chonburi" TargetMode="External"/><Relationship Id="rId6041" Type="http://schemas.openxmlformats.org/officeDocument/2006/relationships/hyperlink" Target="https://web.hungryhub.com/restaurants/stirling-steaks-capitol-singapore" TargetMode="External"/><Relationship Id="rId6042" Type="http://schemas.openxmlformats.org/officeDocument/2006/relationships/hyperlink" Target="https://web.hungryhub.com/restaurants/la-jimjum-lat-phrao-101-yeak-38-bangkok" TargetMode="External"/><Relationship Id="rId6047" Type="http://schemas.openxmlformats.org/officeDocument/2006/relationships/hyperlink" Target="https://web.hungryhub.com/restaurants/hungry-hub-subscription-voucher-singapore" TargetMode="External"/><Relationship Id="rId6048" Type="http://schemas.openxmlformats.org/officeDocument/2006/relationships/hyperlink" Target="https://web.hungryhub.com/restaurants/noah-cruise-bangkok" TargetMode="External"/><Relationship Id="rId6045" Type="http://schemas.openxmlformats.org/officeDocument/2006/relationships/hyperlink" Target="https://web.hungryhub.com/restaurants/the-quad-landmark-bangkok-hotel" TargetMode="External"/><Relationship Id="rId6046" Type="http://schemas.openxmlformats.org/officeDocument/2006/relationships/hyperlink" Target="https://web.hungryhub.com/restaurants/stirling-steaks-east-coast-singapore" TargetMode="External"/><Relationship Id="rId6049" Type="http://schemas.openxmlformats.org/officeDocument/2006/relationships/hyperlink" Target="https://web.hungryhub.com/restaurants/yakiniku-tan-shabushabu-bangkok" TargetMode="External"/><Relationship Id="rId6032" Type="http://schemas.openxmlformats.org/officeDocument/2006/relationships/hyperlink" Target="https://web.hungryhub.com/restaurants/suki-nangphaya-nawamin-bangkok" TargetMode="External"/><Relationship Id="rId6033" Type="http://schemas.openxmlformats.org/officeDocument/2006/relationships/hyperlink" Target="https://web.hungryhub.com/restaurants/anya-s-place-bangkok-thailand" TargetMode="External"/><Relationship Id="rId6030" Type="http://schemas.openxmlformats.org/officeDocument/2006/relationships/hyperlink" Target="https://web.hungryhub.com/restaurants/napha-dusit-central-park-bangkok" TargetMode="External"/><Relationship Id="rId6031" Type="http://schemas.openxmlformats.org/officeDocument/2006/relationships/hyperlink" Target="https://web.hungryhub.com/restaurants/suki-nangphaya-seacon-bangkae-bangkok" TargetMode="External"/><Relationship Id="rId6036" Type="http://schemas.openxmlformats.org/officeDocument/2006/relationships/hyperlink" Target="https://web.hungryhub.com/restaurants/merry-vibes-privacy-craft-pathum-thani" TargetMode="External"/><Relationship Id="rId6037" Type="http://schemas.openxmlformats.org/officeDocument/2006/relationships/hyperlink" Target="https://web.hungryhub.com/restaurants/element-at-amara-bangkok" TargetMode="External"/><Relationship Id="rId6034" Type="http://schemas.openxmlformats.org/officeDocument/2006/relationships/hyperlink" Target="https://web.hungryhub.com/restaurants/anchor-premium-buffet-not-used-bangkok" TargetMode="External"/><Relationship Id="rId6035" Type="http://schemas.openxmlformats.org/officeDocument/2006/relationships/hyperlink" Target="https://web.hungryhub.com/restaurants/blueraybar-rooftop-bangkok" TargetMode="External"/><Relationship Id="rId6038" Type="http://schemas.openxmlformats.org/officeDocument/2006/relationships/hyperlink" Target="https://web.hungryhub.com/restaurants/una-at-the-alkaff-mansion-singapore" TargetMode="External"/><Relationship Id="rId6039" Type="http://schemas.openxmlformats.org/officeDocument/2006/relationships/hyperlink" Target="https://web.hungryhub.com/restaurants/wine-food-terrace-chiang-mai" TargetMode="External"/><Relationship Id="rId1213" Type="http://schemas.openxmlformats.org/officeDocument/2006/relationships/hyperlink" Target="https://web.hungryhub.com/restaurants/mo-mo-paradise-silom-complex-bangkok-thailand" TargetMode="External"/><Relationship Id="rId2544" Type="http://schemas.openxmlformats.org/officeDocument/2006/relationships/hyperlink" Target="https://web.hungryhub.com/restaurants/kokotel-bangkok-dheva-thonglor-staycation" TargetMode="External"/><Relationship Id="rId3876" Type="http://schemas.openxmlformats.org/officeDocument/2006/relationships/hyperlink" Target="https://web.hungryhub.com/restaurants/black-pepper-steak-bangkok" TargetMode="External"/><Relationship Id="rId1214" Type="http://schemas.openxmlformats.org/officeDocument/2006/relationships/hyperlink" Target="https://web.hungryhub.com/restaurants/mo-mo-paradise-the-market-bangkok" TargetMode="External"/><Relationship Id="rId2545" Type="http://schemas.openxmlformats.org/officeDocument/2006/relationships/hyperlink" Target="https://web.hungryhub.com/restaurants/kruvit-on-the-lake-phuket" TargetMode="External"/><Relationship Id="rId3875" Type="http://schemas.openxmlformats.org/officeDocument/2006/relationships/hyperlink" Target="https://web.hungryhub.com/restaurants/sushi-seki-the-mall-bangkapi-bangkok" TargetMode="External"/><Relationship Id="rId1215" Type="http://schemas.openxmlformats.org/officeDocument/2006/relationships/hyperlink" Target="https://web.hungryhub.com/restaurants/mo-mo-paradise-central-chaengwattana-bangkok" TargetMode="External"/><Relationship Id="rId2546" Type="http://schemas.openxmlformats.org/officeDocument/2006/relationships/hyperlink" Target="https://web.hungryhub.com/restaurants/toplofty-cafe-khao-yai" TargetMode="External"/><Relationship Id="rId3878" Type="http://schemas.openxmlformats.org/officeDocument/2006/relationships/hyperlink" Target="https://web.hungryhub.com/restaurants/chonsons-victory-monument-bangkok" TargetMode="External"/><Relationship Id="rId1216" Type="http://schemas.openxmlformats.org/officeDocument/2006/relationships/hyperlink" Target="https://web.hungryhub.com/restaurants/shinkanzen-omakase-siam-square-bangkok" TargetMode="External"/><Relationship Id="rId2547" Type="http://schemas.openxmlformats.org/officeDocument/2006/relationships/hyperlink" Target="https://web.hungryhub.com/restaurants/maimorn-forest-phuket" TargetMode="External"/><Relationship Id="rId3877" Type="http://schemas.openxmlformats.org/officeDocument/2006/relationships/hyperlink" Target="https://web.hungryhub.com/restaurants/la-brace-ekamai-bangkok" TargetMode="External"/><Relationship Id="rId1217" Type="http://schemas.openxmlformats.org/officeDocument/2006/relationships/hyperlink" Target="https://web.hungryhub.com/restaurants/saladburi-bangkok" TargetMode="External"/><Relationship Id="rId2548" Type="http://schemas.openxmlformats.org/officeDocument/2006/relationships/hyperlink" Target="https://web.hungryhub.com/restaurants/rest-scene-restaurant-by-rest-detail-hua-hin" TargetMode="External"/><Relationship Id="rId1218" Type="http://schemas.openxmlformats.org/officeDocument/2006/relationships/hyperlink" Target="https://web.hungryhub.com/restaurants/suku-suku-sushi-bangkok" TargetMode="External"/><Relationship Id="rId2549" Type="http://schemas.openxmlformats.org/officeDocument/2006/relationships/hyperlink" Target="https://web.hungryhub.com/restaurants/m-eatery-restaurant-mida-grande-resort-phuket" TargetMode="External"/><Relationship Id="rId3879" Type="http://schemas.openxmlformats.org/officeDocument/2006/relationships/hyperlink" Target="https://web.hungryhub.com/restaurants/bodegas-wine-bangkok" TargetMode="External"/><Relationship Id="rId1219" Type="http://schemas.openxmlformats.org/officeDocument/2006/relationships/hyperlink" Target="https://web.hungryhub.com/restaurants/eastbound-bangkok" TargetMode="External"/><Relationship Id="rId3870" Type="http://schemas.openxmlformats.org/officeDocument/2006/relationships/hyperlink" Target="https://web.hungryhub.com/restaurants/the-sanctuary-resort-pattaya-bw-signature-collection-staycation-pattaya" TargetMode="External"/><Relationship Id="rId2540" Type="http://schemas.openxmlformats.org/officeDocument/2006/relationships/hyperlink" Target="https://web.hungryhub.com/restaurants/tuxedo-espresso-bar-at-carlton-hotel-bangkok" TargetMode="External"/><Relationship Id="rId3872" Type="http://schemas.openxmlformats.org/officeDocument/2006/relationships/hyperlink" Target="https://web.hungryhub.com/restaurants/lyon-french-cuisine-bangkok" TargetMode="External"/><Relationship Id="rId1210" Type="http://schemas.openxmlformats.org/officeDocument/2006/relationships/hyperlink" Target="https://web.hungryhub.com/restaurants/mo-mo-paradise-mega-bangna-bangkok-thailand" TargetMode="External"/><Relationship Id="rId2541" Type="http://schemas.openxmlformats.org/officeDocument/2006/relationships/hyperlink" Target="https://web.hungryhub.com/restaurants/amari-bangkok-valentine-s-day-promotion" TargetMode="External"/><Relationship Id="rId3871" Type="http://schemas.openxmlformats.org/officeDocument/2006/relationships/hyperlink" Target="https://web.hungryhub.com/restaurants/the-pasta-apartment-silom-bangkok" TargetMode="External"/><Relationship Id="rId1211" Type="http://schemas.openxmlformats.org/officeDocument/2006/relationships/hyperlink" Target="https://web.hungryhub.com/restaurants/mo-mo-paradise-central-rama3-bangkok-thailand" TargetMode="External"/><Relationship Id="rId2542" Type="http://schemas.openxmlformats.org/officeDocument/2006/relationships/hyperlink" Target="https://web.hungryhub.com/restaurants/anya-authentic-thai-cuisine-bangkok" TargetMode="External"/><Relationship Id="rId3874" Type="http://schemas.openxmlformats.org/officeDocument/2006/relationships/hyperlink" Target="https://web.hungryhub.com/restaurants/coco-lima-bkk-bangkok" TargetMode="External"/><Relationship Id="rId1212" Type="http://schemas.openxmlformats.org/officeDocument/2006/relationships/hyperlink" Target="https://web.hungryhub.com/restaurants/mo-mo-paradise-icon-siam-bangkok-thailand" TargetMode="External"/><Relationship Id="rId2543" Type="http://schemas.openxmlformats.org/officeDocument/2006/relationships/hyperlink" Target="https://web.hungryhub.com/restaurants/phuket-seafood-buffet-samut-prakan-bangkok" TargetMode="External"/><Relationship Id="rId3873" Type="http://schemas.openxmlformats.org/officeDocument/2006/relationships/hyperlink" Target="https://web.hungryhub.com/restaurants/botanic-backyard-bar-restaurant-bangkok" TargetMode="External"/><Relationship Id="rId1202" Type="http://schemas.openxmlformats.org/officeDocument/2006/relationships/hyperlink" Target="https://web.hungryhub.com/restaurants/mo-mo-paradise-central-rama9-bangkok-thailand" TargetMode="External"/><Relationship Id="rId2533" Type="http://schemas.openxmlformats.org/officeDocument/2006/relationships/hyperlink" Target="https://web.hungryhub.com/restaurants/baraquda-mgallery-staycation-pattaya" TargetMode="External"/><Relationship Id="rId3865" Type="http://schemas.openxmlformats.org/officeDocument/2006/relationships/hyperlink" Target="https://web.hungryhub.com/restaurants/lido-restaurant-at-the-standard-hua-hin-hua-hin" TargetMode="External"/><Relationship Id="rId1203" Type="http://schemas.openxmlformats.org/officeDocument/2006/relationships/hyperlink" Target="https://web.hungryhub.com/restaurants/mo-mo-paradisethe-promenade-bangkok-thailand" TargetMode="External"/><Relationship Id="rId2534" Type="http://schemas.openxmlformats.org/officeDocument/2006/relationships/hyperlink" Target="https://web.hungryhub.com/restaurants/vie-ha-long-true-digital-park-bangkok" TargetMode="External"/><Relationship Id="rId3864" Type="http://schemas.openxmlformats.org/officeDocument/2006/relationships/hyperlink" Target="https://web.hungryhub.com/restaurants/taco-bell-riverside-plaza-bangkok" TargetMode="External"/><Relationship Id="rId1204" Type="http://schemas.openxmlformats.org/officeDocument/2006/relationships/hyperlink" Target="https://web.hungryhub.com/restaurants/mo-mo-paradise-central-bangna-bangkok-thailand" TargetMode="External"/><Relationship Id="rId2535" Type="http://schemas.openxmlformats.org/officeDocument/2006/relationships/hyperlink" Target="https://web.hungryhub.com/restaurants/dhejavu-cafe-by-kokotel-thonglor-bangkok" TargetMode="External"/><Relationship Id="rId3867" Type="http://schemas.openxmlformats.org/officeDocument/2006/relationships/hyperlink" Target="https://web.hungryhub.com/restaurants/avalon-beach-resort-staycation-pattaya" TargetMode="External"/><Relationship Id="rId1205" Type="http://schemas.openxmlformats.org/officeDocument/2006/relationships/hyperlink" Target="https://web.hungryhub.com/restaurants/mo-mo-paradise-crystal-ratchapruek-bangkok-thailand" TargetMode="External"/><Relationship Id="rId2536" Type="http://schemas.openxmlformats.org/officeDocument/2006/relationships/hyperlink" Target="https://web.hungryhub.com/restaurants/nimitr-rooftop-by-137-pillars-bangkok-thailand" TargetMode="External"/><Relationship Id="rId3866" Type="http://schemas.openxmlformats.org/officeDocument/2006/relationships/hyperlink" Target="https://web.hungryhub.com/restaurants/b-burnt-bistro-central-si-racha-chonburi-pattaya" TargetMode="External"/><Relationship Id="rId1206" Type="http://schemas.openxmlformats.org/officeDocument/2006/relationships/hyperlink" Target="https://web.hungryhub.com/restaurants/mo-mo-paradise-zpell-rangsit-bangkok-thailand" TargetMode="External"/><Relationship Id="rId2537" Type="http://schemas.openxmlformats.org/officeDocument/2006/relationships/hyperlink" Target="https://web.hungryhub.com/restaurants/jim-s-burger-ari-bangkok" TargetMode="External"/><Relationship Id="rId3869" Type="http://schemas.openxmlformats.org/officeDocument/2006/relationships/hyperlink" Target="https://web.hungryhub.com/restaurants/mimosa-mediterranean-restaurant-bangkok" TargetMode="External"/><Relationship Id="rId1207" Type="http://schemas.openxmlformats.org/officeDocument/2006/relationships/hyperlink" Target="https://web.hungryhub.com/restaurants/mo-mo-paradise-the-mall-bangkapi-bangkok-thailand" TargetMode="External"/><Relationship Id="rId2538" Type="http://schemas.openxmlformats.org/officeDocument/2006/relationships/hyperlink" Target="https://web.hungryhub.com/restaurants/bangkok-trading-post-bistro-bar-by-137-pillars" TargetMode="External"/><Relationship Id="rId3868" Type="http://schemas.openxmlformats.org/officeDocument/2006/relationships/hyperlink" Target="https://web.hungryhub.com/restaurants/aquario-rooftop-pool-bar-restaurant-the-sanctuary-resort-pattaya" TargetMode="External"/><Relationship Id="rId1208" Type="http://schemas.openxmlformats.org/officeDocument/2006/relationships/hyperlink" Target="https://web.hungryhub.com/restaurants/mo-mo-paradise-seacon-square-srinakarin-bangkok-thailand-1308" TargetMode="External"/><Relationship Id="rId2539" Type="http://schemas.openxmlformats.org/officeDocument/2006/relationships/hyperlink" Target="https://web.hungryhub.com/restaurants/horizon-pool-at-sindhorn-midtown-bangkok" TargetMode="External"/><Relationship Id="rId1209" Type="http://schemas.openxmlformats.org/officeDocument/2006/relationships/hyperlink" Target="https://web.hungryhub.com/restaurants/mo-mo-paradise-central-pinklao-bangkok" TargetMode="External"/><Relationship Id="rId3861" Type="http://schemas.openxmlformats.org/officeDocument/2006/relationships/hyperlink" Target="https://web.hungryhub.com/restaurants/taco-bell-ptt-kanchanapisek-bangkok" TargetMode="External"/><Relationship Id="rId2530" Type="http://schemas.openxmlformats.org/officeDocument/2006/relationships/hyperlink" Target="https://web.hungryhub.com/restaurants/manhattan-hotel-staycation-pattaya" TargetMode="External"/><Relationship Id="rId3860" Type="http://schemas.openxmlformats.org/officeDocument/2006/relationships/hyperlink" Target="https://web.hungryhub.com/restaurants/cuisine-unplugged-at-pullman-bangkok-king-power" TargetMode="External"/><Relationship Id="rId1200" Type="http://schemas.openxmlformats.org/officeDocument/2006/relationships/hyperlink" Target="https://web.hungryhub.com/restaurants/salad-factory-beehive-muangthong-bangkok" TargetMode="External"/><Relationship Id="rId2531" Type="http://schemas.openxmlformats.org/officeDocument/2006/relationships/hyperlink" Target="https://web.hungryhub.com/restaurants/ping-s-shark-s-fin-surawong-bangkok" TargetMode="External"/><Relationship Id="rId3863" Type="http://schemas.openxmlformats.org/officeDocument/2006/relationships/hyperlink" Target="https://web.hungryhub.com/restaurants/taco-bell-the-bright-rama-2-bangkok" TargetMode="External"/><Relationship Id="rId1201" Type="http://schemas.openxmlformats.org/officeDocument/2006/relationships/hyperlink" Target="https://web.hungryhub.com/restaurants/mo-mo-paradise-terminal21-bangkok-thailand" TargetMode="External"/><Relationship Id="rId2532" Type="http://schemas.openxmlformats.org/officeDocument/2006/relationships/hyperlink" Target="https://web.hungryhub.com/restaurants/kouen-ptt-gas-station-bangna-expressway-bangkok" TargetMode="External"/><Relationship Id="rId3862" Type="http://schemas.openxmlformats.org/officeDocument/2006/relationships/hyperlink" Target="https://web.hungryhub.com/restaurants/taco-bell-ptt-ratchapruek-bangkok" TargetMode="External"/><Relationship Id="rId1235" Type="http://schemas.openxmlformats.org/officeDocument/2006/relationships/hyperlink" Target="https://web.hungryhub.com/restaurants/rod-dee-ded-baan-khun-nop" TargetMode="External"/><Relationship Id="rId2566" Type="http://schemas.openxmlformats.org/officeDocument/2006/relationships/hyperlink" Target="https://web.hungryhub.com/restaurants/zaab-cafe-krabi-phuket" TargetMode="External"/><Relationship Id="rId3898" Type="http://schemas.openxmlformats.org/officeDocument/2006/relationships/hyperlink" Target="https://web.hungryhub.com/restaurants/yurijin-izakaya-japanese-dining-bangkok" TargetMode="External"/><Relationship Id="rId1236" Type="http://schemas.openxmlformats.org/officeDocument/2006/relationships/hyperlink" Target="https://web.hungryhub.com/restaurants/vanida-bangkok" TargetMode="External"/><Relationship Id="rId2567" Type="http://schemas.openxmlformats.org/officeDocument/2006/relationships/hyperlink" Target="https://web.hungryhub.com/restaurants/treehouse-garden-cafe-pattaya" TargetMode="External"/><Relationship Id="rId3897" Type="http://schemas.openxmlformats.org/officeDocument/2006/relationships/hyperlink" Target="https://web.hungryhub.com/restaurants/springfield-at-sea-resort-spa-staycation-hua-hin" TargetMode="External"/><Relationship Id="rId1237" Type="http://schemas.openxmlformats.org/officeDocument/2006/relationships/hyperlink" Target="https://web.hungryhub.com/restaurants/boat-noodle-naingok-prachachuen-bangkok" TargetMode="External"/><Relationship Id="rId2568" Type="http://schemas.openxmlformats.org/officeDocument/2006/relationships/hyperlink" Target="https://web.hungryhub.com/restaurants/137-pillars-suites-residences-bangkok-staycation" TargetMode="External"/><Relationship Id="rId1238" Type="http://schemas.openxmlformats.org/officeDocument/2006/relationships/hyperlink" Target="https://web.hungryhub.com/restaurants/hungry-hub-test-malaysia-ayutthaya" TargetMode="External"/><Relationship Id="rId2569" Type="http://schemas.openxmlformats.org/officeDocument/2006/relationships/hyperlink" Target="https://web.hungryhub.com/restaurants/pakasai-resort-staycation-krabi" TargetMode="External"/><Relationship Id="rId3899" Type="http://schemas.openxmlformats.org/officeDocument/2006/relationships/hyperlink" Target="https://web.hungryhub.com/restaurants/cloud-kafe-bangkok" TargetMode="External"/><Relationship Id="rId1239" Type="http://schemas.openxmlformats.org/officeDocument/2006/relationships/hyperlink" Target="https://web.hungryhub.com/restaurants/kuang-seafood-ratchada-bangkok-thailand" TargetMode="External"/><Relationship Id="rId3890" Type="http://schemas.openxmlformats.org/officeDocument/2006/relationships/hyperlink" Target="https://web.hungryhub.com/restaurants/cqk-mala-hotpot-phuket" TargetMode="External"/><Relationship Id="rId2560" Type="http://schemas.openxmlformats.org/officeDocument/2006/relationships/hyperlink" Target="https://web.hungryhub.com/restaurants/karkinos-beach-club-by-apsara-beachfront-resort-and-villa-phang-nga" TargetMode="External"/><Relationship Id="rId3892" Type="http://schemas.openxmlformats.org/officeDocument/2006/relationships/hyperlink" Target="https://web.hungryhub.com/restaurants/the-melting-clock-bangkok" TargetMode="External"/><Relationship Id="rId1230" Type="http://schemas.openxmlformats.org/officeDocument/2006/relationships/hyperlink" Target="https://web.hungryhub.com/restaurants/salad-factory-ari-soi-2-bangkok-thailand-1344" TargetMode="External"/><Relationship Id="rId2561" Type="http://schemas.openxmlformats.org/officeDocument/2006/relationships/hyperlink" Target="https://web.hungryhub.com/restaurants/chef-naree-bangkok" TargetMode="External"/><Relationship Id="rId3891" Type="http://schemas.openxmlformats.org/officeDocument/2006/relationships/hyperlink" Target="https://web.hungryhub.com/restaurants/eagle-sisaket" TargetMode="External"/><Relationship Id="rId1231" Type="http://schemas.openxmlformats.org/officeDocument/2006/relationships/hyperlink" Target="https://web.hungryhub.com/restaurants/sushi-mai-bangphli-bangkok" TargetMode="External"/><Relationship Id="rId2562" Type="http://schemas.openxmlformats.org/officeDocument/2006/relationships/hyperlink" Target="https://web.hungryhub.com/restaurants/rolling-ribs-at-le-meridien-bangkok" TargetMode="External"/><Relationship Id="rId3894" Type="http://schemas.openxmlformats.org/officeDocument/2006/relationships/hyperlink" Target="https://web.hungryhub.com/restaurants/beach-kitchen-by-avalon-beach-resort-pattaya-pattaya" TargetMode="External"/><Relationship Id="rId1232" Type="http://schemas.openxmlformats.org/officeDocument/2006/relationships/hyperlink" Target="https://web.hungryhub.com/restaurants/not-use-1346" TargetMode="External"/><Relationship Id="rId2563" Type="http://schemas.openxmlformats.org/officeDocument/2006/relationships/hyperlink" Target="https://web.hungryhub.com/restaurants/scene-bangkok" TargetMode="External"/><Relationship Id="rId3893" Type="http://schemas.openxmlformats.org/officeDocument/2006/relationships/hyperlink" Target="https://web.hungryhub.com/restaurants/lucky-hot-pot-bangkok" TargetMode="External"/><Relationship Id="rId1233" Type="http://schemas.openxmlformats.org/officeDocument/2006/relationships/hyperlink" Target="https://web.hungryhub.com/restaurants/nathong-terrace-bar-and-restaurant-bangkok" TargetMode="External"/><Relationship Id="rId2564" Type="http://schemas.openxmlformats.org/officeDocument/2006/relationships/hyperlink" Target="https://web.hungryhub.com/restaurants/coca-pop-up-bangkok" TargetMode="External"/><Relationship Id="rId3896" Type="http://schemas.openxmlformats.org/officeDocument/2006/relationships/hyperlink" Target="https://web.hungryhub.com/restaurants/aqua-bar-grill-springfield-at-sea-resort-spa-hua-hin" TargetMode="External"/><Relationship Id="rId1234" Type="http://schemas.openxmlformats.org/officeDocument/2006/relationships/hyperlink" Target="https://web.hungryhub.com/restaurants/maneeja-seafood-bangkok" TargetMode="External"/><Relationship Id="rId2565" Type="http://schemas.openxmlformats.org/officeDocument/2006/relationships/hyperlink" Target="https://web.hungryhub.com/restaurants/lae-lay-grill-krabi-phuket" TargetMode="External"/><Relationship Id="rId3895" Type="http://schemas.openxmlformats.org/officeDocument/2006/relationships/hyperlink" Target="https://web.hungryhub.com/restaurants/mimi-s-rooftop-at-dusitd2-samyan-bangkok" TargetMode="External"/><Relationship Id="rId1224" Type="http://schemas.openxmlformats.org/officeDocument/2006/relationships/hyperlink" Target="https://web.hungryhub.com/restaurants/salad-factory-chulalongkorn-hospital-bangkok" TargetMode="External"/><Relationship Id="rId2555" Type="http://schemas.openxmlformats.org/officeDocument/2006/relationships/hyperlink" Target="https://web.hungryhub.com/restaurants/lobby-lounge-marriott-hua-hin" TargetMode="External"/><Relationship Id="rId3887" Type="http://schemas.openxmlformats.org/officeDocument/2006/relationships/hyperlink" Target="https://web.hungryhub.com/restaurants/cqk-mala-hotpot-the-crystal-ekkamai-ram-inthra-bangkok" TargetMode="External"/><Relationship Id="rId1225" Type="http://schemas.openxmlformats.org/officeDocument/2006/relationships/hyperlink" Target="https://web.hungryhub.com/restaurants/salad-factory-crystal-park-bangkok-thailand" TargetMode="External"/><Relationship Id="rId2556" Type="http://schemas.openxmlformats.org/officeDocument/2006/relationships/hyperlink" Target="https://web.hungryhub.com/restaurants/beef-berang-central-rattanathibet-bangkok" TargetMode="External"/><Relationship Id="rId3886" Type="http://schemas.openxmlformats.org/officeDocument/2006/relationships/hyperlink" Target="https://web.hungryhub.com/restaurants/cqk-mala-hotpot-seacon-square-srinagarindra-bangkok" TargetMode="External"/><Relationship Id="rId1226" Type="http://schemas.openxmlformats.org/officeDocument/2006/relationships/hyperlink" Target="https://web.hungryhub.com/restaurants/salad-factory-bangna-trad-soi-23-bangkok" TargetMode="External"/><Relationship Id="rId2557" Type="http://schemas.openxmlformats.org/officeDocument/2006/relationships/hyperlink" Target="https://web.hungryhub.com/restaurants/sumo-888-izakaya-at-the-scene-town-in-town-bangkok" TargetMode="External"/><Relationship Id="rId3889" Type="http://schemas.openxmlformats.org/officeDocument/2006/relationships/hyperlink" Target="https://web.hungryhub.com/restaurants/cqk-mala-hotpot-pattaya" TargetMode="External"/><Relationship Id="rId1227" Type="http://schemas.openxmlformats.org/officeDocument/2006/relationships/hyperlink" Target="https://web.hungryhub.com/restaurants/salad-factory-grab-kitchen-ladprao101-bangkok" TargetMode="External"/><Relationship Id="rId2558" Type="http://schemas.openxmlformats.org/officeDocument/2006/relationships/hyperlink" Target="https://web.hungryhub.com/restaurants/tempt-bar-bistro-phuket" TargetMode="External"/><Relationship Id="rId3888" Type="http://schemas.openxmlformats.org/officeDocument/2006/relationships/hyperlink" Target="https://web.hungryhub.com/restaurants/cqk-mala-hotpot-thiam-ruam-mit-huai-khwang-bangkok" TargetMode="External"/><Relationship Id="rId1228" Type="http://schemas.openxmlformats.org/officeDocument/2006/relationships/hyperlink" Target="https://web.hungryhub.com/restaurants/salad-factory-pinklao-bangkok" TargetMode="External"/><Relationship Id="rId2559" Type="http://schemas.openxmlformats.org/officeDocument/2006/relationships/hyperlink" Target="https://web.hungryhub.com/restaurants/kousen-japanese-restaurant-gateway-bangsue-bangkok" TargetMode="External"/><Relationship Id="rId1229" Type="http://schemas.openxmlformats.org/officeDocument/2006/relationships/hyperlink" Target="https://web.hungryhub.com/restaurants/salad-factory-grab-kitchen-thonglor-bangkok" TargetMode="External"/><Relationship Id="rId3881" Type="http://schemas.openxmlformats.org/officeDocument/2006/relationships/hyperlink" Target="https://web.hungryhub.com/restaurants/brew-cafe-ekkamai-bangkok" TargetMode="External"/><Relationship Id="rId2550" Type="http://schemas.openxmlformats.org/officeDocument/2006/relationships/hyperlink" Target="https://web.hungryhub.com/restaurants/kousen-japanese-restaurant-the-sb-ratchapruek-bangkok" TargetMode="External"/><Relationship Id="rId3880" Type="http://schemas.openxmlformats.org/officeDocument/2006/relationships/hyperlink" Target="https://web.hungryhub.com/restaurants/r-b-karaoke-sathorn-bangkok" TargetMode="External"/><Relationship Id="rId1220" Type="http://schemas.openxmlformats.org/officeDocument/2006/relationships/hyperlink" Target="https://web.hungryhub.com/restaurants/sushi-mai-king-keaw" TargetMode="External"/><Relationship Id="rId2551" Type="http://schemas.openxmlformats.org/officeDocument/2006/relationships/hyperlink" Target="https://web.hungryhub.com/restaurants/pool-bar-restaurant-by-marriott-hua-hin" TargetMode="External"/><Relationship Id="rId3883" Type="http://schemas.openxmlformats.org/officeDocument/2006/relationships/hyperlink" Target="https://web.hungryhub.com/restaurants/r-b-karaoke-silom-bangkok" TargetMode="External"/><Relationship Id="rId1221" Type="http://schemas.openxmlformats.org/officeDocument/2006/relationships/hyperlink" Target="https://web.hungryhub.com/restaurants/moo-tod-chaophaya-bangkok" TargetMode="External"/><Relationship Id="rId2552" Type="http://schemas.openxmlformats.org/officeDocument/2006/relationships/hyperlink" Target="https://web.hungryhub.com/restaurants/atrium-restaurant-the-landmark-bangkok-hotel" TargetMode="External"/><Relationship Id="rId3882" Type="http://schemas.openxmlformats.org/officeDocument/2006/relationships/hyperlink" Target="https://web.hungryhub.com/restaurants/r-b-karaoke-ari-bangkok" TargetMode="External"/><Relationship Id="rId1222" Type="http://schemas.openxmlformats.org/officeDocument/2006/relationships/hyperlink" Target="https://web.hungryhub.com/restaurants/you-i-premium-suki-buffet-samyan-mitrtown-bangkok" TargetMode="External"/><Relationship Id="rId2553" Type="http://schemas.openxmlformats.org/officeDocument/2006/relationships/hyperlink" Target="https://web.hungryhub.com/restaurants/amber-kitchen-by-marriott-hua-hin" TargetMode="External"/><Relationship Id="rId3885" Type="http://schemas.openxmlformats.org/officeDocument/2006/relationships/hyperlink" Target="https://web.hungryhub.com/restaurants/cqk-mala-hotpot-samyan-banthatthong-bangkok" TargetMode="External"/><Relationship Id="rId1223" Type="http://schemas.openxmlformats.org/officeDocument/2006/relationships/hyperlink" Target="https://web.hungryhub.com/restaurants/you-i-premium-suki-buffet-the-nine-center-bangkok" TargetMode="External"/><Relationship Id="rId2554" Type="http://schemas.openxmlformats.org/officeDocument/2006/relationships/hyperlink" Target="https://web.hungryhub.com/restaurants/the-eateria-bangrak-bangkok" TargetMode="External"/><Relationship Id="rId3884" Type="http://schemas.openxmlformats.org/officeDocument/2006/relationships/hyperlink" Target="https://web.hungryhub.com/restaurants/loong-mala-bangkok" TargetMode="External"/><Relationship Id="rId2500" Type="http://schemas.openxmlformats.org/officeDocument/2006/relationships/hyperlink" Target="https://web.hungryhub.com/restaurants/yashima-japanese-restaurant-bangkok" TargetMode="External"/><Relationship Id="rId3832" Type="http://schemas.openxmlformats.org/officeDocument/2006/relationships/hyperlink" Target="https://web.hungryhub.com/restaurants/kiri-vari-art-galleria-resort-staycation-nan" TargetMode="External"/><Relationship Id="rId2501" Type="http://schemas.openxmlformats.org/officeDocument/2006/relationships/hyperlink" Target="https://web.hungryhub.com/restaurants/sushi-san-bangkok" TargetMode="External"/><Relationship Id="rId3831" Type="http://schemas.openxmlformats.org/officeDocument/2006/relationships/hyperlink" Target="https://web.hungryhub.com/restaurants/garden-cafe-at-avani-pattaya-resort-pattaya" TargetMode="External"/><Relationship Id="rId2502" Type="http://schemas.openxmlformats.org/officeDocument/2006/relationships/hyperlink" Target="https://web.hungryhub.com/restaurants/black-crab-by-sea-ped-phuket" TargetMode="External"/><Relationship Id="rId3834" Type="http://schemas.openxmlformats.org/officeDocument/2006/relationships/hyperlink" Target="https://web.hungryhub.com/restaurants/benjarong-hotel-bangkok-staycation" TargetMode="External"/><Relationship Id="rId2503" Type="http://schemas.openxmlformats.org/officeDocument/2006/relationships/hyperlink" Target="https://web.hungryhub.com/restaurants/skyview-hotel-sukhumvit-soi-24-staycation-dont-use-bangkok" TargetMode="External"/><Relationship Id="rId3833" Type="http://schemas.openxmlformats.org/officeDocument/2006/relationships/hyperlink" Target="https://web.hungryhub.com/restaurants/kraft-kafe-bangkok" TargetMode="External"/><Relationship Id="rId2504" Type="http://schemas.openxmlformats.org/officeDocument/2006/relationships/hyperlink" Target="https://web.hungryhub.com/restaurants/beach-coconuts-bowls-bangkok" TargetMode="External"/><Relationship Id="rId3836" Type="http://schemas.openxmlformats.org/officeDocument/2006/relationships/hyperlink" Target="https://web.hungryhub.com/restaurants/ibis-samui-bophut-staycation-samui-koh-samui" TargetMode="External"/><Relationship Id="rId2505" Type="http://schemas.openxmlformats.org/officeDocument/2006/relationships/hyperlink" Target="https://web.hungryhub.com/restaurants/talad-and-chop-chop-avani-mai-khao-phuket" TargetMode="External"/><Relationship Id="rId3835" Type="http://schemas.openxmlformats.org/officeDocument/2006/relationships/hyperlink" Target="https://web.hungryhub.com/restaurants/japanish-rooftop-bar-modern-kitchen-bangkok" TargetMode="External"/><Relationship Id="rId2506" Type="http://schemas.openxmlformats.org/officeDocument/2006/relationships/hyperlink" Target="https://web.hungryhub.com/restaurants/pak-local-tapas-the-commons-thonglor-bangkok" TargetMode="External"/><Relationship Id="rId3838" Type="http://schemas.openxmlformats.org/officeDocument/2006/relationships/hyperlink" Target="https://web.hungryhub.com/restaurants/durian-papa-durian-cafe-bangkok" TargetMode="External"/><Relationship Id="rId2507" Type="http://schemas.openxmlformats.org/officeDocument/2006/relationships/hyperlink" Target="https://web.hungryhub.com/restaurants/the-hilltop-aonang-krabi" TargetMode="External"/><Relationship Id="rId3837" Type="http://schemas.openxmlformats.org/officeDocument/2006/relationships/hyperlink" Target="https://web.hungryhub.com/restaurants/jeju-korean-fine-dining-omakase-bangkok" TargetMode="External"/><Relationship Id="rId2508" Type="http://schemas.openxmlformats.org/officeDocument/2006/relationships/hyperlink" Target="https://web.hungryhub.com/restaurants/sheraton-hua-hin-resort-and-spa-staycation" TargetMode="External"/><Relationship Id="rId2509" Type="http://schemas.openxmlformats.org/officeDocument/2006/relationships/hyperlink" Target="https://web.hungryhub.com/restaurants/how-to-restaurant-bangkok" TargetMode="External"/><Relationship Id="rId3839" Type="http://schemas.openxmlformats.org/officeDocument/2006/relationships/hyperlink" Target="https://web.hungryhub.com/restaurants/the-kites-eatery-at-innside-by-melia-bangkok-sukhumvit" TargetMode="External"/><Relationship Id="rId3830" Type="http://schemas.openxmlformats.org/officeDocument/2006/relationships/hyperlink" Target="https://web.hungryhub.com/restaurants/coastiera-bangkok" TargetMode="External"/><Relationship Id="rId3821" Type="http://schemas.openxmlformats.org/officeDocument/2006/relationships/hyperlink" Target="https://web.hungryhub.com/restaurants/baanrimnam-homecafe-kohkret-bangkok" TargetMode="External"/><Relationship Id="rId3820" Type="http://schemas.openxmlformats.org/officeDocument/2006/relationships/hyperlink" Target="https://web.hungryhub.com/restaurants/kunshine-hotpot-asok-bangkok" TargetMode="External"/><Relationship Id="rId3823" Type="http://schemas.openxmlformats.org/officeDocument/2006/relationships/hyperlink" Target="https://web.hungryhub.com/restaurants/level-8-kitchen-bar-at-holiday-inn-sriracha-chonburi-pattaya" TargetMode="External"/><Relationship Id="rId3822" Type="http://schemas.openxmlformats.org/officeDocument/2006/relationships/hyperlink" Target="https://web.hungryhub.com/restaurants/aladeen-restaurant-bangkok" TargetMode="External"/><Relationship Id="rId3825" Type="http://schemas.openxmlformats.org/officeDocument/2006/relationships/hyperlink" Target="https://web.hungryhub.com/restaurants/a-la-craft-kiri-vari-nan" TargetMode="External"/><Relationship Id="rId3824" Type="http://schemas.openxmlformats.org/officeDocument/2006/relationships/hyperlink" Target="https://web.hungryhub.com/restaurants/prego-amari-pattaya-pattaya" TargetMode="External"/><Relationship Id="rId3827" Type="http://schemas.openxmlformats.org/officeDocument/2006/relationships/hyperlink" Target="https://web.hungryhub.com/restaurants/sky-on-20-rooftop-bar-at-novotel-bangkok-sukhumvit-20" TargetMode="External"/><Relationship Id="rId3826" Type="http://schemas.openxmlformats.org/officeDocument/2006/relationships/hyperlink" Target="https://web.hungryhub.com/restaurants/radisson-blu-plaza-bangkok-staycation" TargetMode="External"/><Relationship Id="rId3829" Type="http://schemas.openxmlformats.org/officeDocument/2006/relationships/hyperlink" Target="https://web.hungryhub.com/restaurants/ang-morr-sukhumvit-38-bangkok" TargetMode="External"/><Relationship Id="rId3828" Type="http://schemas.openxmlformats.org/officeDocument/2006/relationships/hyperlink" Target="https://web.hungryhub.com/restaurants/pantarei-restaurant-at-novotel-bangkok-sukhumvit-20" TargetMode="External"/><Relationship Id="rId6094" Type="http://schemas.openxmlformats.org/officeDocument/2006/relationships/hyperlink" Target="https://web.hungryhub.com/restaurants/eat-drink-love-srinakarin-bangkok" TargetMode="External"/><Relationship Id="rId6095" Type="http://schemas.openxmlformats.org/officeDocument/2006/relationships/hyperlink" Target="https://web.hungryhub.com/restaurants/sky-lounge-38-at-eastin-grand-hotel-phayathai-bangkok" TargetMode="External"/><Relationship Id="rId6092" Type="http://schemas.openxmlformats.org/officeDocument/2006/relationships/hyperlink" Target="https://web.hungryhub.com/restaurants/a-seven-at-davinia-resort-hua-hin" TargetMode="External"/><Relationship Id="rId6093" Type="http://schemas.openxmlformats.org/officeDocument/2006/relationships/hyperlink" Target="https://web.hungryhub.com/restaurants/cafe-de-paris-singapore" TargetMode="External"/><Relationship Id="rId6098" Type="http://schemas.openxmlformats.org/officeDocument/2006/relationships/hyperlink" Target="https://web.hungryhub.com/restaurants/blvd-changi-singapore" TargetMode="External"/><Relationship Id="rId6099" Type="http://schemas.openxmlformats.org/officeDocument/2006/relationships/hyperlink" Target="https://web.hungryhub.com/restaurants/the-brasserie-l-holiday-inn-rayong" TargetMode="External"/><Relationship Id="rId6096" Type="http://schemas.openxmlformats.org/officeDocument/2006/relationships/hyperlink" Target="https://web.hungryhub.com/restaurants/fleurato-singapore" TargetMode="External"/><Relationship Id="rId6097" Type="http://schemas.openxmlformats.org/officeDocument/2006/relationships/hyperlink" Target="https://web.hungryhub.com/restaurants/lim-tom-luead-moo-sriracha-chonburi-bangkok" TargetMode="External"/><Relationship Id="rId2522" Type="http://schemas.openxmlformats.org/officeDocument/2006/relationships/hyperlink" Target="https://web.hungryhub.com/restaurants/tawann-restaurant-at-renaissance-koh-samui-resort-spa-samui" TargetMode="External"/><Relationship Id="rId3854" Type="http://schemas.openxmlformats.org/officeDocument/2006/relationships/hyperlink" Target="https://web.hungryhub.com/restaurants/shikisai-hotel-nikko-amata-city-chonburi-chonburi-pattaya-thailand" TargetMode="External"/><Relationship Id="rId2523" Type="http://schemas.openxmlformats.org/officeDocument/2006/relationships/hyperlink" Target="https://web.hungryhub.com/restaurants/sandbox-at-renaissance-resort-spa-phuket" TargetMode="External"/><Relationship Id="rId3853" Type="http://schemas.openxmlformats.org/officeDocument/2006/relationships/hyperlink" Target="https://web.hungryhub.com/restaurants/avani-sukhumvit-bangkok-staycation-thailand" TargetMode="External"/><Relationship Id="rId2524" Type="http://schemas.openxmlformats.org/officeDocument/2006/relationships/hyperlink" Target="https://web.hungryhub.com/restaurants/mahasamut-bangkok" TargetMode="External"/><Relationship Id="rId3856" Type="http://schemas.openxmlformats.org/officeDocument/2006/relationships/hyperlink" Target="https://web.hungryhub.com/restaurants/weaver-experience-dining-at-silq-hotel-residence-bangkok" TargetMode="External"/><Relationship Id="rId2525" Type="http://schemas.openxmlformats.org/officeDocument/2006/relationships/hyperlink" Target="https://web.hungryhub.com/restaurants/not-use-bangkok-thailand-2722" TargetMode="External"/><Relationship Id="rId3855" Type="http://schemas.openxmlformats.org/officeDocument/2006/relationships/hyperlink" Target="https://web.hungryhub.com/restaurants/chin-yakiniku-the-paseo-mall-lat-krabang-bangkok" TargetMode="External"/><Relationship Id="rId2526" Type="http://schemas.openxmlformats.org/officeDocument/2006/relationships/hyperlink" Target="https://web.hungryhub.com/restaurants/arun-thai-cuisine-by-see-fah-bangkok" TargetMode="External"/><Relationship Id="rId3858" Type="http://schemas.openxmlformats.org/officeDocument/2006/relationships/hyperlink" Target="https://web.hungryhub.com/restaurants/luck-hok-lao-khao-yai" TargetMode="External"/><Relationship Id="rId2527" Type="http://schemas.openxmlformats.org/officeDocument/2006/relationships/hyperlink" Target="https://web.hungryhub.com/restaurants/123-ichi-ni-san-sathorn-soi-1-bangkok" TargetMode="External"/><Relationship Id="rId3857" Type="http://schemas.openxmlformats.org/officeDocument/2006/relationships/hyperlink" Target="https://web.hungryhub.com/restaurants/beach-bar-at-ibis-samui-bophut-samui-koh-samui" TargetMode="External"/><Relationship Id="rId2528" Type="http://schemas.openxmlformats.org/officeDocument/2006/relationships/hyperlink" Target="https://web.hungryhub.com/restaurants/marie-guimar-at-wyndham-bangkok-queen-convention-centre" TargetMode="External"/><Relationship Id="rId2529" Type="http://schemas.openxmlformats.org/officeDocument/2006/relationships/hyperlink" Target="https://web.hungryhub.com/restaurants/mandarin-eastville-staycation-pattaya" TargetMode="External"/><Relationship Id="rId3859" Type="http://schemas.openxmlformats.org/officeDocument/2006/relationships/hyperlink" Target="https://web.hungryhub.com/restaurants/ichiban-izakaya-japanese-restaurant-bangkok" TargetMode="External"/><Relationship Id="rId3850" Type="http://schemas.openxmlformats.org/officeDocument/2006/relationships/hyperlink" Target="https://web.hungryhub.com/restaurants/niku-king-yakiniku-buffet-the-promenade-bangkok" TargetMode="External"/><Relationship Id="rId2520" Type="http://schemas.openxmlformats.org/officeDocument/2006/relationships/hyperlink" Target="https://web.hungryhub.com/restaurants/the-bloc-bangkok" TargetMode="External"/><Relationship Id="rId3852" Type="http://schemas.openxmlformats.org/officeDocument/2006/relationships/hyperlink" Target="https://web.hungryhub.com/restaurants/see-fah-terminal-21-rama-3-bangkok" TargetMode="External"/><Relationship Id="rId2521" Type="http://schemas.openxmlformats.org/officeDocument/2006/relationships/hyperlink" Target="https://web.hungryhub.com/restaurants/chalermburi-sriracha-pattaya" TargetMode="External"/><Relationship Id="rId3851" Type="http://schemas.openxmlformats.org/officeDocument/2006/relationships/hyperlink" Target="https://web.hungryhub.com/restaurants/niku-king-yakiniku-buffet-ramintra-57-bangkok" TargetMode="External"/><Relationship Id="rId2511" Type="http://schemas.openxmlformats.org/officeDocument/2006/relationships/hyperlink" Target="https://web.hungryhub.com/restaurants/hotel-indigo-patong-staycation-phuket" TargetMode="External"/><Relationship Id="rId3843" Type="http://schemas.openxmlformats.org/officeDocument/2006/relationships/hyperlink" Target="https://web.hungryhub.com/restaurants/the-zibling-s-cafe-studio-bangkok" TargetMode="External"/><Relationship Id="rId2512" Type="http://schemas.openxmlformats.org/officeDocument/2006/relationships/hyperlink" Target="https://web.hungryhub.com/restaurants/plaratiabta-by-somtam-convent-bangkok" TargetMode="External"/><Relationship Id="rId3842" Type="http://schemas.openxmlformats.org/officeDocument/2006/relationships/hyperlink" Target="https://web.hungryhub.com/restaurants/the-park-khaoyai-cafe-and-restaurant-khao-yai" TargetMode="External"/><Relationship Id="rId2513" Type="http://schemas.openxmlformats.org/officeDocument/2006/relationships/hyperlink" Target="https://web.hungryhub.com/restaurants/the-naka-island-phuket" TargetMode="External"/><Relationship Id="rId3845" Type="http://schemas.openxmlformats.org/officeDocument/2006/relationships/hyperlink" Target="https://web.hungryhub.com/restaurants/tria-medical-wellness-center-bangkok" TargetMode="External"/><Relationship Id="rId2514" Type="http://schemas.openxmlformats.org/officeDocument/2006/relationships/hyperlink" Target="https://web.hungryhub.com/restaurants/renaissance-resort-spa-staycation-samui-koh-samui" TargetMode="External"/><Relationship Id="rId3844" Type="http://schemas.openxmlformats.org/officeDocument/2006/relationships/hyperlink" Target="https://web.hungryhub.com/restaurants/auanna-mala-hotpot-thanon-banthat-thong-bangkok-thailand" TargetMode="External"/><Relationship Id="rId2515" Type="http://schemas.openxmlformats.org/officeDocument/2006/relationships/hyperlink" Target="https://web.hungryhub.com/restaurants/akra-collection-layan-staycation-phuket" TargetMode="External"/><Relationship Id="rId3847" Type="http://schemas.openxmlformats.org/officeDocument/2006/relationships/hyperlink" Target="https://web.hungryhub.com/restaurants/shu-daxia-hotpot-crystal-design-center-cdc-bangkok" TargetMode="External"/><Relationship Id="rId2516" Type="http://schemas.openxmlformats.org/officeDocument/2006/relationships/hyperlink" Target="https://web.hungryhub.com/restaurants/khun-aeid-chao-wang-anya-cafe-bangkok" TargetMode="External"/><Relationship Id="rId3846" Type="http://schemas.openxmlformats.org/officeDocument/2006/relationships/hyperlink" Target="https://web.hungryhub.com/restaurants/terra-nova-the-crystal-bangkok" TargetMode="External"/><Relationship Id="rId2517" Type="http://schemas.openxmlformats.org/officeDocument/2006/relationships/hyperlink" Target="https://web.hungryhub.com/restaurants/beef-express-sathon-bangkok" TargetMode="External"/><Relationship Id="rId3849" Type="http://schemas.openxmlformats.org/officeDocument/2006/relationships/hyperlink" Target="https://web.hungryhub.com/restaurants/bebidas-at-dusitd2-samyan-bangkok" TargetMode="External"/><Relationship Id="rId2518" Type="http://schemas.openxmlformats.org/officeDocument/2006/relationships/hyperlink" Target="https://web.hungryhub.com/restaurants/pike-pine-open-kitchen-and-bake-bar-bangkok" TargetMode="External"/><Relationship Id="rId3848" Type="http://schemas.openxmlformats.org/officeDocument/2006/relationships/hyperlink" Target="https://web.hungryhub.com/restaurants/spart-s-bar-courtyard-by-marriott-north-pattaya" TargetMode="External"/><Relationship Id="rId2519" Type="http://schemas.openxmlformats.org/officeDocument/2006/relationships/hyperlink" Target="https://web.hungryhub.com/restaurants/heng-charoen-butchery-bangkok" TargetMode="External"/><Relationship Id="rId3841" Type="http://schemas.openxmlformats.org/officeDocument/2006/relationships/hyperlink" Target="https://web.hungryhub.com/restaurants/food-exchange-restaurant-at-novotel-bangkok-sukhumvit-20" TargetMode="External"/><Relationship Id="rId2510" Type="http://schemas.openxmlformats.org/officeDocument/2006/relationships/hyperlink" Target="https://web.hungryhub.com/restaurants/kin-chan-si-grilled-fish-isaan-thai-food-bangkok" TargetMode="External"/><Relationship Id="rId3840" Type="http://schemas.openxmlformats.org/officeDocument/2006/relationships/hyperlink" Target="https://web.hungryhub.com/restaurants/hangetsu-omakase-bangkok-thailand" TargetMode="External"/><Relationship Id="rId1290" Type="http://schemas.openxmlformats.org/officeDocument/2006/relationships/hyperlink" Target="https://web.hungryhub.com/restaurants/fusion-klong-6-bangkok" TargetMode="External"/><Relationship Id="rId1291" Type="http://schemas.openxmlformats.org/officeDocument/2006/relationships/hyperlink" Target="https://web.hungryhub.com/restaurants/baan-restaurant-bangkok" TargetMode="External"/><Relationship Id="rId1292" Type="http://schemas.openxmlformats.org/officeDocument/2006/relationships/hyperlink" Target="https://web.hungryhub.com/restaurants/not-use-bangkok-thailand-1406" TargetMode="External"/><Relationship Id="rId1293" Type="http://schemas.openxmlformats.org/officeDocument/2006/relationships/hyperlink" Target="https://web.hungryhub.com/restaurants/not-use-bangkok-thailand-1407" TargetMode="External"/><Relationship Id="rId1294" Type="http://schemas.openxmlformats.org/officeDocument/2006/relationships/hyperlink" Target="https://web.hungryhub.com/restaurants/not-use-bangkok-thailand-1408" TargetMode="External"/><Relationship Id="rId1295" Type="http://schemas.openxmlformats.org/officeDocument/2006/relationships/hyperlink" Target="https://web.hungryhub.com/restaurants/sushi-mai-bangna-bearing-bangkok" TargetMode="External"/><Relationship Id="rId1296" Type="http://schemas.openxmlformats.org/officeDocument/2006/relationships/hyperlink" Target="https://web.hungryhub.com/restaurants/you-i-premium-suki-buffet-the-crystal-ratchapruek-bangkok-thailand-1410" TargetMode="External"/><Relationship Id="rId1297" Type="http://schemas.openxmlformats.org/officeDocument/2006/relationships/hyperlink" Target="https://web.hungryhub.com/restaurants/you-i-premium-suki-buffet-the-walk-kaset-navamin-bangkok-thailand" TargetMode="External"/><Relationship Id="rId1298" Type="http://schemas.openxmlformats.org/officeDocument/2006/relationships/hyperlink" Target="https://web.hungryhub.com/restaurants/you-i-premium-suki-buffet-central-floresta-phuket" TargetMode="External"/><Relationship Id="rId1299" Type="http://schemas.openxmlformats.org/officeDocument/2006/relationships/hyperlink" Target="https://web.hungryhub.com/restaurants/el-tapeo-bangkok-thailand" TargetMode="External"/><Relationship Id="rId1280" Type="http://schemas.openxmlformats.org/officeDocument/2006/relationships/hyperlink" Target="https://web.hungryhub.com/restaurants/red-sun-siam-square-soi-10-bangkok" TargetMode="External"/><Relationship Id="rId1281" Type="http://schemas.openxmlformats.org/officeDocument/2006/relationships/hyperlink" Target="https://web.hungryhub.com/restaurants/red-sun-the-mall-ngamwongwan-bangkok-thailand" TargetMode="External"/><Relationship Id="rId1282" Type="http://schemas.openxmlformats.org/officeDocument/2006/relationships/hyperlink" Target="https://web.hungryhub.com/restaurants/red-sun-central-ladprao-bangkok-thailand" TargetMode="External"/><Relationship Id="rId1283" Type="http://schemas.openxmlformats.org/officeDocument/2006/relationships/hyperlink" Target="https://web.hungryhub.com/restaurants/red-sun-central-east-ville-bangkok-thailand" TargetMode="External"/><Relationship Id="rId1284" Type="http://schemas.openxmlformats.org/officeDocument/2006/relationships/hyperlink" Target="https://web.hungryhub.com/restaurants/red-sun-central-plaza-salaya-bangkok" TargetMode="External"/><Relationship Id="rId1285" Type="http://schemas.openxmlformats.org/officeDocument/2006/relationships/hyperlink" Target="https://web.hungryhub.com/restaurants/jakkapat-bak-kut-teh-bangkok" TargetMode="External"/><Relationship Id="rId1286" Type="http://schemas.openxmlformats.org/officeDocument/2006/relationships/hyperlink" Target="https://web.hungryhub.com/restaurants/bud-s-ice-cream-lat-phrao-115-bangkok-thailand" TargetMode="External"/><Relationship Id="rId1287" Type="http://schemas.openxmlformats.org/officeDocument/2006/relationships/hyperlink" Target="https://web.hungryhub.com/restaurants/bud-s-ice-cream-sathupradit-soi-6-bangkok-thailand" TargetMode="External"/><Relationship Id="rId1288" Type="http://schemas.openxmlformats.org/officeDocument/2006/relationships/hyperlink" Target="https://web.hungryhub.com/restaurants/bud-s-ice-cream-ladlumkaew-bangkok" TargetMode="External"/><Relationship Id="rId1289" Type="http://schemas.openxmlformats.org/officeDocument/2006/relationships/hyperlink" Target="https://web.hungryhub.com/restaurants/blue-ocean-seafood-bangkok" TargetMode="External"/><Relationship Id="rId1257" Type="http://schemas.openxmlformats.org/officeDocument/2006/relationships/hyperlink" Target="https://web.hungryhub.com/restaurants/fufu-taiwanese-shabu-g-tower-rama9-bangkok-thailand" TargetMode="External"/><Relationship Id="rId2588" Type="http://schemas.openxmlformats.org/officeDocument/2006/relationships/hyperlink" Target="https://web.hungryhub.com/restaurants/abushi-bang-o-bangkok" TargetMode="External"/><Relationship Id="rId1258" Type="http://schemas.openxmlformats.org/officeDocument/2006/relationships/hyperlink" Target="https://web.hungryhub.com/restaurants/kimukatsu-central-rama-3-bangkok-thailand" TargetMode="External"/><Relationship Id="rId2589" Type="http://schemas.openxmlformats.org/officeDocument/2006/relationships/hyperlink" Target="https://web.hungryhub.com/restaurants/clubhouse-beach-cafe-pattaya" TargetMode="External"/><Relationship Id="rId1259" Type="http://schemas.openxmlformats.org/officeDocument/2006/relationships/hyperlink" Target="https://web.hungryhub.com/restaurants/kimukatsu-the-mall-bangkapi-bangkok-thailand" TargetMode="External"/><Relationship Id="rId2580" Type="http://schemas.openxmlformats.org/officeDocument/2006/relationships/hyperlink" Target="https://web.hungryhub.com/restaurants/ravindra-beach-resort-spa-staycation-pattaya" TargetMode="External"/><Relationship Id="rId1250" Type="http://schemas.openxmlformats.org/officeDocument/2006/relationships/hyperlink" Target="https://web.hungryhub.com/restaurants/you-i-premium-suki-buffet-the-mall-bangkae-bangkok" TargetMode="External"/><Relationship Id="rId2581" Type="http://schemas.openxmlformats.org/officeDocument/2006/relationships/hyperlink" Target="https://web.hungryhub.com/restaurants/thonkrueng-restaurant-bangkok" TargetMode="External"/><Relationship Id="rId1251" Type="http://schemas.openxmlformats.org/officeDocument/2006/relationships/hyperlink" Target="https://web.hungryhub.com/restaurants/you-i-premium-suki-buffet-the-emquartier-bangkok-thailand" TargetMode="External"/><Relationship Id="rId2582" Type="http://schemas.openxmlformats.org/officeDocument/2006/relationships/hyperlink" Target="https://web.hungryhub.com/restaurants/mojo-bangkok" TargetMode="External"/><Relationship Id="rId1252" Type="http://schemas.openxmlformats.org/officeDocument/2006/relationships/hyperlink" Target="https://web.hungryhub.com/restaurants/khaosoi-lungjom-bangkok" TargetMode="External"/><Relationship Id="rId2583" Type="http://schemas.openxmlformats.org/officeDocument/2006/relationships/hyperlink" Target="https://web.hungryhub.com/restaurants/king-seafood-pattaya" TargetMode="External"/><Relationship Id="rId1253" Type="http://schemas.openxmlformats.org/officeDocument/2006/relationships/hyperlink" Target="https://web.hungryhub.com/restaurants/an-an-lao-bangkok" TargetMode="External"/><Relationship Id="rId2584" Type="http://schemas.openxmlformats.org/officeDocument/2006/relationships/hyperlink" Target="https://web.hungryhub.com/restaurants/the-kee-resort-spa-staycation-phuket" TargetMode="External"/><Relationship Id="rId1254" Type="http://schemas.openxmlformats.org/officeDocument/2006/relationships/hyperlink" Target="https://web.hungryhub.com/restaurants/fufu-taiwanese-shabu-ari-bangkok-thailand" TargetMode="External"/><Relationship Id="rId2585" Type="http://schemas.openxmlformats.org/officeDocument/2006/relationships/hyperlink" Target="https://web.hungryhub.com/restaurants/the-rock-hua-hin-beachfront-spa-resort-staycation-hua-hin" TargetMode="External"/><Relationship Id="rId1255" Type="http://schemas.openxmlformats.org/officeDocument/2006/relationships/hyperlink" Target="https://web.hungryhub.com/restaurants/fufu-taiwanese-shabu-rama4-bangkok-thailand" TargetMode="External"/><Relationship Id="rId2586" Type="http://schemas.openxmlformats.org/officeDocument/2006/relationships/hyperlink" Target="https://web.hungryhub.com/restaurants/relax-dine-at-grand-hyatt-erawan-bangkok-thailand" TargetMode="External"/><Relationship Id="rId1256" Type="http://schemas.openxmlformats.org/officeDocument/2006/relationships/hyperlink" Target="https://web.hungryhub.com/restaurants/fufu-taiwanese-shabu-empire-tower-bangkok-thailand" TargetMode="External"/><Relationship Id="rId2587" Type="http://schemas.openxmlformats.org/officeDocument/2006/relationships/hyperlink" Target="https://web.hungryhub.com/restaurants/abushi-prachauthit-bangkok-thailand" TargetMode="External"/><Relationship Id="rId1246" Type="http://schemas.openxmlformats.org/officeDocument/2006/relationships/hyperlink" Target="https://web.hungryhub.com/restaurants/savoey-empire-tower-bangkok" TargetMode="External"/><Relationship Id="rId2577" Type="http://schemas.openxmlformats.org/officeDocument/2006/relationships/hyperlink" Target="https://web.hungryhub.com/restaurants/achita-sushi-bar-by-fuku-intown-lotus-rangsit-bangkok" TargetMode="External"/><Relationship Id="rId1247" Type="http://schemas.openxmlformats.org/officeDocument/2006/relationships/hyperlink" Target="https://web.hungryhub.com/restaurants/restaurant-demo-bangkok-thailand" TargetMode="External"/><Relationship Id="rId2578" Type="http://schemas.openxmlformats.org/officeDocument/2006/relationships/hyperlink" Target="https://web.hungryhub.com/restaurants/nha-tang-kiew-sriracha-pattaya" TargetMode="External"/><Relationship Id="rId1248" Type="http://schemas.openxmlformats.org/officeDocument/2006/relationships/hyperlink" Target="https://web.hungryhub.com/restaurants/test-restaurant-sign-up" TargetMode="External"/><Relationship Id="rId2579" Type="http://schemas.openxmlformats.org/officeDocument/2006/relationships/hyperlink" Target="https://web.hungryhub.com/restaurants/ebisu-shabu-bangkok" TargetMode="External"/><Relationship Id="rId1249" Type="http://schemas.openxmlformats.org/officeDocument/2006/relationships/hyperlink" Target="https://web.hungryhub.com/restaurants/you-i-premium-suki-buffet-fashion-island-bangkok" TargetMode="External"/><Relationship Id="rId2570" Type="http://schemas.openxmlformats.org/officeDocument/2006/relationships/hyperlink" Target="https://web.hungryhub.com/restaurants/jeh-o-chula-bangkok" TargetMode="External"/><Relationship Id="rId1240" Type="http://schemas.openxmlformats.org/officeDocument/2006/relationships/hyperlink" Target="https://web.hungryhub.com/restaurants/laappaak-dining-bangkok" TargetMode="External"/><Relationship Id="rId2571" Type="http://schemas.openxmlformats.org/officeDocument/2006/relationships/hyperlink" Target="https://web.hungryhub.com/restaurants/cher-cafe-bistro-bangkok" TargetMode="External"/><Relationship Id="rId1241" Type="http://schemas.openxmlformats.org/officeDocument/2006/relationships/hyperlink" Target="https://web.hungryhub.com/restaurants/better-cup-canteen-cafe-bangkok" TargetMode="External"/><Relationship Id="rId2572" Type="http://schemas.openxmlformats.org/officeDocument/2006/relationships/hyperlink" Target="https://web.hungryhub.com/restaurants/shore-kitchen-rooftop-bar-at-hotel-clover-patong-phuket" TargetMode="External"/><Relationship Id="rId1242" Type="http://schemas.openxmlformats.org/officeDocument/2006/relationships/hyperlink" Target="https://web.hungryhub.com/restaurants/spaghetti-factory-central-world-bangkok-thailand" TargetMode="External"/><Relationship Id="rId2573" Type="http://schemas.openxmlformats.org/officeDocument/2006/relationships/hyperlink" Target="https://web.hungryhub.com/restaurants/great-grand-sweet-destination-pattaya" TargetMode="External"/><Relationship Id="rId1243" Type="http://schemas.openxmlformats.org/officeDocument/2006/relationships/hyperlink" Target="https://web.hungryhub.com/restaurants/savoey-all-seasons-place-bangkok-thailand" TargetMode="External"/><Relationship Id="rId2574" Type="http://schemas.openxmlformats.org/officeDocument/2006/relationships/hyperlink" Target="https://web.hungryhub.com/restaurants/thonglor-thai-cuisine-bangkok" TargetMode="External"/><Relationship Id="rId1244" Type="http://schemas.openxmlformats.org/officeDocument/2006/relationships/hyperlink" Target="https://web.hungryhub.com/restaurants/no-use-savoey-sukhumvit-26-bangkok" TargetMode="External"/><Relationship Id="rId2575" Type="http://schemas.openxmlformats.org/officeDocument/2006/relationships/hyperlink" Target="https://web.hungryhub.com/restaurants/paradise-koh-yao-resort-staycation-phang-nga-phang-nga" TargetMode="External"/><Relationship Id="rId1245" Type="http://schemas.openxmlformats.org/officeDocument/2006/relationships/hyperlink" Target="https://web.hungryhub.com/restaurants/savoey-belle-grand-rama-9-bangkok-thailand" TargetMode="External"/><Relationship Id="rId2576" Type="http://schemas.openxmlformats.org/officeDocument/2006/relationships/hyperlink" Target="https://web.hungryhub.com/restaurants/the-continent-hotel-staycation-bangkok-thailand" TargetMode="External"/><Relationship Id="rId1279" Type="http://schemas.openxmlformats.org/officeDocument/2006/relationships/hyperlink" Target="https://web.hungryhub.com/restaurants/red-sun-central-pinklao-bangkok-thailand" TargetMode="External"/><Relationship Id="rId1270" Type="http://schemas.openxmlformats.org/officeDocument/2006/relationships/hyperlink" Target="https://web.hungryhub.com/restaurants/kingkong-yakiniku-buffet-united-center-silom-bangkok" TargetMode="External"/><Relationship Id="rId1271" Type="http://schemas.openxmlformats.org/officeDocument/2006/relationships/hyperlink" Target="https://web.hungryhub.com/restaurants/kingkong-delivery-ekamai-bangkok" TargetMode="External"/><Relationship Id="rId1272" Type="http://schemas.openxmlformats.org/officeDocument/2006/relationships/hyperlink" Target="https://web.hungryhub.com/restaurants/the-market-bangkok" TargetMode="External"/><Relationship Id="rId1273" Type="http://schemas.openxmlformats.org/officeDocument/2006/relationships/hyperlink" Target="https://web.hungryhub.com/restaurants/beergasm-bangkok-thailand" TargetMode="External"/><Relationship Id="rId1274" Type="http://schemas.openxmlformats.org/officeDocument/2006/relationships/hyperlink" Target="https://web.hungryhub.com/restaurants/sortrel-bangkok" TargetMode="External"/><Relationship Id="rId1275" Type="http://schemas.openxmlformats.org/officeDocument/2006/relationships/hyperlink" Target="https://web.hungryhub.com/restaurants/red-sun-central-rama-2-bangkok-thailand" TargetMode="External"/><Relationship Id="rId1276" Type="http://schemas.openxmlformats.org/officeDocument/2006/relationships/hyperlink" Target="https://web.hungryhub.com/restaurants/red-sun-central-rama-9-bangkok-thailand" TargetMode="External"/><Relationship Id="rId1277" Type="http://schemas.openxmlformats.org/officeDocument/2006/relationships/hyperlink" Target="https://web.hungryhub.com/restaurants/red-sun-seacon-square-bangkok-thailand" TargetMode="External"/><Relationship Id="rId1278" Type="http://schemas.openxmlformats.org/officeDocument/2006/relationships/hyperlink" Target="https://web.hungryhub.com/restaurants/red-sun-the-mall-bangkapi-bangkok-thailand" TargetMode="External"/><Relationship Id="rId1268" Type="http://schemas.openxmlformats.org/officeDocument/2006/relationships/hyperlink" Target="https://web.hungryhub.com/restaurants/kingkong-yakiniku-buffet-ekamai-bangkok" TargetMode="External"/><Relationship Id="rId2599" Type="http://schemas.openxmlformats.org/officeDocument/2006/relationships/hyperlink" Target="https://web.hungryhub.com/restaurants/hotel-nikko-bangkok-staycation" TargetMode="External"/><Relationship Id="rId1269" Type="http://schemas.openxmlformats.org/officeDocument/2006/relationships/hyperlink" Target="https://web.hungryhub.com/restaurants/kingkong-yakiniku-buffet-sai-mai-bangkok" TargetMode="External"/><Relationship Id="rId2590" Type="http://schemas.openxmlformats.org/officeDocument/2006/relationships/hyperlink" Target="https://web.hungryhub.com/restaurants/t-pattaya-hotel-staycation-pattaya" TargetMode="External"/><Relationship Id="rId1260" Type="http://schemas.openxmlformats.org/officeDocument/2006/relationships/hyperlink" Target="https://web.hungryhub.com/restaurants/kimukatsu-central-pinklao-bangkok-thailand" TargetMode="External"/><Relationship Id="rId2591" Type="http://schemas.openxmlformats.org/officeDocument/2006/relationships/hyperlink" Target="https://web.hungryhub.com/restaurants/the-royal-kitchen-chinese-restaurant-royal-paradise-patong-phuket" TargetMode="External"/><Relationship Id="rId1261" Type="http://schemas.openxmlformats.org/officeDocument/2006/relationships/hyperlink" Target="https://web.hungryhub.com/restaurants/kimukatsu-the-market-bangkok" TargetMode="External"/><Relationship Id="rId2592" Type="http://schemas.openxmlformats.org/officeDocument/2006/relationships/hyperlink" Target="https://web.hungryhub.com/restaurants/amaya-food-gallery-samui-koh-samui" TargetMode="External"/><Relationship Id="rId1262" Type="http://schemas.openxmlformats.org/officeDocument/2006/relationships/hyperlink" Target="https://web.hungryhub.com/restaurants/kimukatsu-icon-siam-bangkok" TargetMode="External"/><Relationship Id="rId2593" Type="http://schemas.openxmlformats.org/officeDocument/2006/relationships/hyperlink" Target="https://web.hungryhub.com/restaurants/wyndham-hua-hin-pranburi-resort-villas-hua-hin" TargetMode="External"/><Relationship Id="rId1263" Type="http://schemas.openxmlformats.org/officeDocument/2006/relationships/hyperlink" Target="https://web.hungryhub.com/restaurants/pinto-moothong-bangkok" TargetMode="External"/><Relationship Id="rId2594" Type="http://schemas.openxmlformats.org/officeDocument/2006/relationships/hyperlink" Target="https://web.hungryhub.com/restaurants/scoozi-urban-pizza-emquartier-bangkok-thailand" TargetMode="External"/><Relationship Id="rId1264" Type="http://schemas.openxmlformats.org/officeDocument/2006/relationships/hyperlink" Target="https://web.hungryhub.com/restaurants/mhoophonfire-bangkok" TargetMode="External"/><Relationship Id="rId2595" Type="http://schemas.openxmlformats.org/officeDocument/2006/relationships/hyperlink" Target="https://web.hungryhub.com/restaurants/scoozi-urban-pizza-sathorn-soi-10-bangkok-thailand" TargetMode="External"/><Relationship Id="rId1265" Type="http://schemas.openxmlformats.org/officeDocument/2006/relationships/hyperlink" Target="https://web.hungryhub.com/restaurants/steak-lao-udomsuk-bangkok" TargetMode="External"/><Relationship Id="rId2596" Type="http://schemas.openxmlformats.org/officeDocument/2006/relationships/hyperlink" Target="https://web.hungryhub.com/restaurants/scoozi-urban-pizza-market-village-hua-hin" TargetMode="External"/><Relationship Id="rId1266" Type="http://schemas.openxmlformats.org/officeDocument/2006/relationships/hyperlink" Target="https://web.hungryhub.com/restaurants/red-sun-central-bangna-bangkok-thailand-1380" TargetMode="External"/><Relationship Id="rId2597" Type="http://schemas.openxmlformats.org/officeDocument/2006/relationships/hyperlink" Target="https://web.hungryhub.com/restaurants/scoozi-urban-pizza-central-chaengwatta-bangkok" TargetMode="External"/><Relationship Id="rId1267" Type="http://schemas.openxmlformats.org/officeDocument/2006/relationships/hyperlink" Target="https://web.hungryhub.com/restaurants/steak-na-ban-restaurant-bangkok" TargetMode="External"/><Relationship Id="rId2598" Type="http://schemas.openxmlformats.org/officeDocument/2006/relationships/hyperlink" Target="https://web.hungryhub.com/restaurants/ndo-sushi-kaset-nawamin-bangkok" TargetMode="External"/><Relationship Id="rId3070" Type="http://schemas.openxmlformats.org/officeDocument/2006/relationships/hyperlink" Target="https://web.hungryhub.com/restaurants/bnp-cuisine-bangkok-thailand" TargetMode="External"/><Relationship Id="rId3072" Type="http://schemas.openxmlformats.org/officeDocument/2006/relationships/hyperlink" Target="https://web.hungryhub.com/restaurants/krua-peek-mai-srinagarindra-bangkok" TargetMode="External"/><Relationship Id="rId3071" Type="http://schemas.openxmlformats.org/officeDocument/2006/relationships/hyperlink" Target="https://web.hungryhub.com/restaurants/jinrikisha-bangkok" TargetMode="External"/><Relationship Id="rId3074" Type="http://schemas.openxmlformats.org/officeDocument/2006/relationships/hyperlink" Target="https://web.hungryhub.com/restaurants/the-emperor-montien-riverside-hotel-dont-use-bangkok" TargetMode="External"/><Relationship Id="rId3073" Type="http://schemas.openxmlformats.org/officeDocument/2006/relationships/hyperlink" Target="https://web.hungryhub.com/restaurants/libary-bkk-515-victory-bangkok" TargetMode="External"/><Relationship Id="rId3076" Type="http://schemas.openxmlformats.org/officeDocument/2006/relationships/hyperlink" Target="https://web.hungryhub.com/restaurants/kappou-nihon-ratchapruek-bangkok-thailand" TargetMode="External"/><Relationship Id="rId3075" Type="http://schemas.openxmlformats.org/officeDocument/2006/relationships/hyperlink" Target="https://web.hungryhub.com/restaurants/panda-hotpot-centralworld-bangkok" TargetMode="External"/><Relationship Id="rId3078" Type="http://schemas.openxmlformats.org/officeDocument/2006/relationships/hyperlink" Target="https://web.hungryhub.com/restaurants/cafe-rim-klong-trang-phuket" TargetMode="External"/><Relationship Id="rId3077" Type="http://schemas.openxmlformats.org/officeDocument/2006/relationships/hyperlink" Target="https://web.hungryhub.com/restaurants/not-use-bangkok-thailand-3277" TargetMode="External"/><Relationship Id="rId3079" Type="http://schemas.openxmlformats.org/officeDocument/2006/relationships/hyperlink" Target="https://web.hungryhub.com/restaurants/uraki-omakase-bangkok" TargetMode="External"/><Relationship Id="rId4390" Type="http://schemas.openxmlformats.org/officeDocument/2006/relationships/hyperlink" Target="https://web.hungryhub.com/restaurants/coast-beach-club-bistro-at-centara-grand-beach-resort-villas-hua-hin" TargetMode="External"/><Relationship Id="rId3061" Type="http://schemas.openxmlformats.org/officeDocument/2006/relationships/hyperlink" Target="https://web.hungryhub.com/restaurants/katsuya-mega-bangna-bangkok" TargetMode="External"/><Relationship Id="rId4392" Type="http://schemas.openxmlformats.org/officeDocument/2006/relationships/hyperlink" Target="https://web.hungryhub.com/restaurants/raynue-gaysorn-amarin-bangkok" TargetMode="External"/><Relationship Id="rId3060" Type="http://schemas.openxmlformats.org/officeDocument/2006/relationships/hyperlink" Target="https://web.hungryhub.com/restaurants/moreganic-restaurant-away-thapae-resort-chiang-mai" TargetMode="External"/><Relationship Id="rId4391" Type="http://schemas.openxmlformats.org/officeDocument/2006/relationships/hyperlink" Target="https://web.hungryhub.com/restaurants/hagi-at-centara-grand-beach-resort-villas-hua-hin" TargetMode="External"/><Relationship Id="rId3063" Type="http://schemas.openxmlformats.org/officeDocument/2006/relationships/hyperlink" Target="https://web.hungryhub.com/restaurants/katsuya-imperial-world-samrong-bangkok" TargetMode="External"/><Relationship Id="rId4394" Type="http://schemas.openxmlformats.org/officeDocument/2006/relationships/hyperlink" Target="https://web.hungryhub.com/restaurants/waterside-karaoke-restaurant-bangkok" TargetMode="External"/><Relationship Id="rId3062" Type="http://schemas.openxmlformats.org/officeDocument/2006/relationships/hyperlink" Target="https://web.hungryhub.com/restaurants/katsuya-fortune-town-bangkok" TargetMode="External"/><Relationship Id="rId4393" Type="http://schemas.openxmlformats.org/officeDocument/2006/relationships/hyperlink" Target="https://web.hungryhub.com/restaurants/man-fu-lou-bangkok" TargetMode="External"/><Relationship Id="rId3065" Type="http://schemas.openxmlformats.org/officeDocument/2006/relationships/hyperlink" Target="https://web.hungryhub.com/restaurants/swallow-restaurant-bangkok" TargetMode="External"/><Relationship Id="rId4396" Type="http://schemas.openxmlformats.org/officeDocument/2006/relationships/hyperlink" Target="https://web.hungryhub.com/restaurants/mareeji-cafe-casual-dining-bangkok" TargetMode="External"/><Relationship Id="rId3064" Type="http://schemas.openxmlformats.org/officeDocument/2006/relationships/hyperlink" Target="https://web.hungryhub.com/restaurants/katsuya-cosmo-bazaar-bangkok" TargetMode="External"/><Relationship Id="rId4395" Type="http://schemas.openxmlformats.org/officeDocument/2006/relationships/hyperlink" Target="https://web.hungryhub.com/restaurants/cqk-mala-hotpot-ekkamai-thonglor-bangkok" TargetMode="External"/><Relationship Id="rId3067" Type="http://schemas.openxmlformats.org/officeDocument/2006/relationships/hyperlink" Target="https://web.hungryhub.com/restaurants/tum-bak-kor-bangkok" TargetMode="External"/><Relationship Id="rId4398" Type="http://schemas.openxmlformats.org/officeDocument/2006/relationships/hyperlink" Target="https://web.hungryhub.com/restaurants/chu-grill-shabu-bangkok" TargetMode="External"/><Relationship Id="rId3066" Type="http://schemas.openxmlformats.org/officeDocument/2006/relationships/hyperlink" Target="https://web.hungryhub.com/restaurants/geon-bae-bangkok" TargetMode="External"/><Relationship Id="rId4397" Type="http://schemas.openxmlformats.org/officeDocument/2006/relationships/hyperlink" Target="https://web.hungryhub.com/restaurants/bulwark-ratchapruek-bangkok" TargetMode="External"/><Relationship Id="rId3069" Type="http://schemas.openxmlformats.org/officeDocument/2006/relationships/hyperlink" Target="https://web.hungryhub.com/restaurants/bergh-apton-staycation-khao-yai" TargetMode="External"/><Relationship Id="rId3068" Type="http://schemas.openxmlformats.org/officeDocument/2006/relationships/hyperlink" Target="https://web.hungryhub.com/restaurants/kosumosu-japanese-dining-bangkok" TargetMode="External"/><Relationship Id="rId4399" Type="http://schemas.openxmlformats.org/officeDocument/2006/relationships/hyperlink" Target="https://web.hungryhub.com/restaurants/le-salon-cafe-bangkok" TargetMode="External"/><Relationship Id="rId3090" Type="http://schemas.openxmlformats.org/officeDocument/2006/relationships/hyperlink" Target="https://web.hungryhub.com/restaurants/park-more-cafe-and-restaurant-bangkok" TargetMode="External"/><Relationship Id="rId3092" Type="http://schemas.openxmlformats.org/officeDocument/2006/relationships/hyperlink" Target="https://web.hungryhub.com/restaurants/cross-riverside-staycation-chiang-mai" TargetMode="External"/><Relationship Id="rId3091" Type="http://schemas.openxmlformats.org/officeDocument/2006/relationships/hyperlink" Target="https://web.hungryhub.com/restaurants/the-xcape-river-kwai-staycation-kanchanaburi" TargetMode="External"/><Relationship Id="rId3094" Type="http://schemas.openxmlformats.org/officeDocument/2006/relationships/hyperlink" Target="https://web.hungryhub.com/restaurants/the-hub-cafe-and-eatery-bangkok" TargetMode="External"/><Relationship Id="rId3093" Type="http://schemas.openxmlformats.org/officeDocument/2006/relationships/hyperlink" Target="https://web.hungryhub.com/restaurants/atelier-restaurant-at-hilton-bangkok-grande-asoke" TargetMode="External"/><Relationship Id="rId3096" Type="http://schemas.openxmlformats.org/officeDocument/2006/relationships/hyperlink" Target="https://web.hungryhub.com/restaurants/in-the-house-ari-5-bangkok-thailand" TargetMode="External"/><Relationship Id="rId3095" Type="http://schemas.openxmlformats.org/officeDocument/2006/relationships/hyperlink" Target="https://web.hungryhub.com/restaurants/place-bangkok" TargetMode="External"/><Relationship Id="rId3098" Type="http://schemas.openxmlformats.org/officeDocument/2006/relationships/hyperlink" Target="https://web.hungryhub.com/restaurants/meeyumcharoen-sathorn-bangkok" TargetMode="External"/><Relationship Id="rId3097" Type="http://schemas.openxmlformats.org/officeDocument/2006/relationships/hyperlink" Target="https://web.hungryhub.com/restaurants/little-lyon-phuket" TargetMode="External"/><Relationship Id="rId3099" Type="http://schemas.openxmlformats.org/officeDocument/2006/relationships/hyperlink" Target="https://web.hungryhub.com/restaurants/my-castle-beach-bangkok" TargetMode="External"/><Relationship Id="rId3081" Type="http://schemas.openxmlformats.org/officeDocument/2006/relationships/hyperlink" Target="https://web.hungryhub.com/restaurants/wine-republic-bangkok-thong-lor-10" TargetMode="External"/><Relationship Id="rId3080" Type="http://schemas.openxmlformats.org/officeDocument/2006/relationships/hyperlink" Target="https://web.hungryhub.com/restaurants/hanyang-korean-restaurant-bangkok" TargetMode="External"/><Relationship Id="rId3083" Type="http://schemas.openxmlformats.org/officeDocument/2006/relationships/hyperlink" Target="https://web.hungryhub.com/restaurants/chopkeeper-butcher-tap-bangna-bangkok" TargetMode="External"/><Relationship Id="rId3082" Type="http://schemas.openxmlformats.org/officeDocument/2006/relationships/hyperlink" Target="https://web.hungryhub.com/restaurants/chopkeeper-butcher-tap-pattanakarn-bangkok" TargetMode="External"/><Relationship Id="rId3085" Type="http://schemas.openxmlformats.org/officeDocument/2006/relationships/hyperlink" Target="https://web.hungryhub.com/restaurants/socialtel-staycation-samui-koh-samui" TargetMode="External"/><Relationship Id="rId3084" Type="http://schemas.openxmlformats.org/officeDocument/2006/relationships/hyperlink" Target="https://web.hungryhub.com/restaurants/firehouse-hua-hin" TargetMode="External"/><Relationship Id="rId3087" Type="http://schemas.openxmlformats.org/officeDocument/2006/relationships/hyperlink" Target="https://web.hungryhub.com/restaurants/chubhouse-cafe-and-meal-bangkok" TargetMode="External"/><Relationship Id="rId3086" Type="http://schemas.openxmlformats.org/officeDocument/2006/relationships/hyperlink" Target="https://web.hungryhub.com/restaurants/rung-lay-seafood-koh-nok-phang-nga" TargetMode="External"/><Relationship Id="rId3089" Type="http://schemas.openxmlformats.org/officeDocument/2006/relationships/hyperlink" Target="https://web.hungryhub.com/restaurants/ciao-pizza-and-grills-at-thavorn-palm-beach-resort-phuket" TargetMode="External"/><Relationship Id="rId3088" Type="http://schemas.openxmlformats.org/officeDocument/2006/relationships/hyperlink" Target="https://web.hungryhub.com/restaurants/skyline-rooftop-at-the-marina-hotel-phuket" TargetMode="External"/><Relationship Id="rId3039" Type="http://schemas.openxmlformats.org/officeDocument/2006/relationships/hyperlink" Target="https://web.hungryhub.com/restaurants/itz-time-pool-villa-staycation-hua-hin" TargetMode="External"/><Relationship Id="rId5691" Type="http://schemas.openxmlformats.org/officeDocument/2006/relationships/hyperlink" Target="https://web.hungryhub.com/restaurants/lira-resto-bar-singapore" TargetMode="External"/><Relationship Id="rId5692" Type="http://schemas.openxmlformats.org/officeDocument/2006/relationships/hyperlink" Target="https://web.hungryhub.com/restaurants/yi-jia-south-village-seafood-restaurant-singapore" TargetMode="External"/><Relationship Id="rId3030" Type="http://schemas.openxmlformats.org/officeDocument/2006/relationships/hyperlink" Target="https://web.hungryhub.com/restaurants/x-on-earth-chiang-mai" TargetMode="External"/><Relationship Id="rId4361" Type="http://schemas.openxmlformats.org/officeDocument/2006/relationships/hyperlink" Target="https://web.hungryhub.com/restaurants/gon-express-patthanakarn-bangkok" TargetMode="External"/><Relationship Id="rId4360" Type="http://schemas.openxmlformats.org/officeDocument/2006/relationships/hyperlink" Target="https://web.hungryhub.com/restaurants/flower-mala-hotpot-bangkok" TargetMode="External"/><Relationship Id="rId5690" Type="http://schemas.openxmlformats.org/officeDocument/2006/relationships/hyperlink" Target="https://web.hungryhub.com/restaurants/crab-wang-imperial-dining-at-hotel-boss-singapore" TargetMode="External"/><Relationship Id="rId3032" Type="http://schemas.openxmlformats.org/officeDocument/2006/relationships/hyperlink" Target="https://web.hungryhub.com/restaurants/radisson-resort-spa-hua-hin-staycation-hua-hin" TargetMode="External"/><Relationship Id="rId4363" Type="http://schemas.openxmlformats.org/officeDocument/2006/relationships/hyperlink" Target="https://web.hungryhub.com/restaurants/the-hungry-duck-central-embassy-bangkok" TargetMode="External"/><Relationship Id="rId5695" Type="http://schemas.openxmlformats.org/officeDocument/2006/relationships/hyperlink" Target="https://web.hungryhub.com/restaurants/starlight-rooftop-bar-bangkok" TargetMode="External"/><Relationship Id="rId3031" Type="http://schemas.openxmlformats.org/officeDocument/2006/relationships/hyperlink" Target="https://web.hungryhub.com/restaurants/blu-o-rhythm-bowl-major-pinklao-bowling-bangkok-thailand-3231" TargetMode="External"/><Relationship Id="rId4362" Type="http://schemas.openxmlformats.org/officeDocument/2006/relationships/hyperlink" Target="https://web.hungryhub.com/restaurants/the-farmer-and-the-fisherman-phuket" TargetMode="External"/><Relationship Id="rId5696" Type="http://schemas.openxmlformats.org/officeDocument/2006/relationships/hyperlink" Target="https://web.hungryhub.com/restaurants/shinsen-izakaya-bangkok" TargetMode="External"/><Relationship Id="rId3034" Type="http://schemas.openxmlformats.org/officeDocument/2006/relationships/hyperlink" Target="https://web.hungryhub.com/restaurants/high-tea-by-pickaboo-bangkok" TargetMode="External"/><Relationship Id="rId4365" Type="http://schemas.openxmlformats.org/officeDocument/2006/relationships/hyperlink" Target="https://web.hungryhub.com/restaurants/ginger-farm-kitchen-wooden-house-bangkok" TargetMode="External"/><Relationship Id="rId5693" Type="http://schemas.openxmlformats.org/officeDocument/2006/relationships/hyperlink" Target="https://web.hungryhub.com/restaurants/little-stove-bangkok" TargetMode="External"/><Relationship Id="rId3033" Type="http://schemas.openxmlformats.org/officeDocument/2006/relationships/hyperlink" Target="https://web.hungryhub.com/restaurants/blu-o-rhythm-bowl-esplanade-ngamwongwan-khaerai-bowling-bangkok-thailand" TargetMode="External"/><Relationship Id="rId4364" Type="http://schemas.openxmlformats.org/officeDocument/2006/relationships/hyperlink" Target="https://web.hungryhub.com/restaurants/nahm-one-michelin-star-bangkok" TargetMode="External"/><Relationship Id="rId5694" Type="http://schemas.openxmlformats.org/officeDocument/2006/relationships/hyperlink" Target="https://web.hungryhub.com/restaurants/aufu-bar-bangkok" TargetMode="External"/><Relationship Id="rId3036" Type="http://schemas.openxmlformats.org/officeDocument/2006/relationships/hyperlink" Target="https://web.hungryhub.com/restaurants/ix-sakaba-bangkok" TargetMode="External"/><Relationship Id="rId4367" Type="http://schemas.openxmlformats.org/officeDocument/2006/relationships/hyperlink" Target="https://web.hungryhub.com/restaurants/ginger-farm-kitchen-central-westville-bangkok" TargetMode="External"/><Relationship Id="rId5699" Type="http://schemas.openxmlformats.org/officeDocument/2006/relationships/hyperlink" Target="https://web.hungryhub.com/restaurants/the-bottleman-wine-bar-bangkok" TargetMode="External"/><Relationship Id="rId3035" Type="http://schemas.openxmlformats.org/officeDocument/2006/relationships/hyperlink" Target="https://web.hungryhub.com/restaurants/gaston-grand-hyatt-erawan-bangkok" TargetMode="External"/><Relationship Id="rId4366" Type="http://schemas.openxmlformats.org/officeDocument/2006/relationships/hyperlink" Target="https://web.hungryhub.com/restaurants/ginger-farm-kitchen-silom-edge-bangkok" TargetMode="External"/><Relationship Id="rId3038" Type="http://schemas.openxmlformats.org/officeDocument/2006/relationships/hyperlink" Target="https://web.hungryhub.com/restaurants/rib-room-the-bar-landmark-bangkok" TargetMode="External"/><Relationship Id="rId4369" Type="http://schemas.openxmlformats.org/officeDocument/2006/relationships/hyperlink" Target="https://web.hungryhub.com/restaurants/yawa-modern-japanese-cuisine-bangkok" TargetMode="External"/><Relationship Id="rId5697" Type="http://schemas.openxmlformats.org/officeDocument/2006/relationships/hyperlink" Target="https://web.hungryhub.com/restaurants/vegas-cafe-gallery-bangkok" TargetMode="External"/><Relationship Id="rId3037" Type="http://schemas.openxmlformats.org/officeDocument/2006/relationships/hyperlink" Target="https://web.hungryhub.com/restaurants/karrat-mooncake-bangkok" TargetMode="External"/><Relationship Id="rId4368" Type="http://schemas.openxmlformats.org/officeDocument/2006/relationships/hyperlink" Target="https://web.hungryhub.com/restaurants/ginger-farm-kitchen-101-true-digital-park-bangkok" TargetMode="External"/><Relationship Id="rId5698" Type="http://schemas.openxmlformats.org/officeDocument/2006/relationships/hyperlink" Target="https://web.hungryhub.com/restaurants/bangkok-wonderland" TargetMode="External"/><Relationship Id="rId3029" Type="http://schemas.openxmlformats.org/officeDocument/2006/relationships/hyperlink" Target="https://web.hungryhub.com/restaurants/chi-beach-club-bangkok" TargetMode="External"/><Relationship Id="rId3028" Type="http://schemas.openxmlformats.org/officeDocument/2006/relationships/hyperlink" Target="https://web.hungryhub.com/restaurants/tum-yum-zaap-yua-yua-charoen-phatthana-bangkok" TargetMode="External"/><Relationship Id="rId4359" Type="http://schemas.openxmlformats.org/officeDocument/2006/relationships/hyperlink" Target="https://web.hungryhub.com/restaurants/babette-s-the-steakhouse-bangkok" TargetMode="External"/><Relationship Id="rId5680" Type="http://schemas.openxmlformats.org/officeDocument/2006/relationships/hyperlink" Target="https://web.hungryhub.com/restaurants/the-coffee-club-central-pattaya" TargetMode="External"/><Relationship Id="rId5681" Type="http://schemas.openxmlformats.org/officeDocument/2006/relationships/hyperlink" Target="https://web.hungryhub.com/restaurants/the-coffee-club-staybridge-thonglor-bangkok" TargetMode="External"/><Relationship Id="rId4350" Type="http://schemas.openxmlformats.org/officeDocument/2006/relationships/hyperlink" Target="https://web.hungryhub.com/restaurants/lahnyai-bangkok" TargetMode="External"/><Relationship Id="rId3021" Type="http://schemas.openxmlformats.org/officeDocument/2006/relationships/hyperlink" Target="https://web.hungryhub.com/restaurants/royal-suite-hotel-bangkok-staycation" TargetMode="External"/><Relationship Id="rId4352" Type="http://schemas.openxmlformats.org/officeDocument/2006/relationships/hyperlink" Target="https://web.hungryhub.com/restaurants/ye-lai-xiang-mrt-huai-khwang-bangkok" TargetMode="External"/><Relationship Id="rId5684" Type="http://schemas.openxmlformats.org/officeDocument/2006/relationships/hyperlink" Target="https://web.hungryhub.com/restaurants/jaspe-at-wyndham-singapore-hotel" TargetMode="External"/><Relationship Id="rId3020" Type="http://schemas.openxmlformats.org/officeDocument/2006/relationships/hyperlink" Target="https://web.hungryhub.com/restaurants/muang-mandala-pool-villa-staycation-pattaya" TargetMode="External"/><Relationship Id="rId4351" Type="http://schemas.openxmlformats.org/officeDocument/2006/relationships/hyperlink" Target="https://web.hungryhub.com/restaurants/peelekhatyai-lat-phrao71-bangkok" TargetMode="External"/><Relationship Id="rId5685" Type="http://schemas.openxmlformats.org/officeDocument/2006/relationships/hyperlink" Target="https://web.hungryhub.com/restaurants/madam-tam-sa-taek-bangkok" TargetMode="External"/><Relationship Id="rId3023" Type="http://schemas.openxmlformats.org/officeDocument/2006/relationships/hyperlink" Target="https://web.hungryhub.com/restaurants/taste-at-ibis-bangkok-riverside" TargetMode="External"/><Relationship Id="rId4354" Type="http://schemas.openxmlformats.org/officeDocument/2006/relationships/hyperlink" Target="https://web.hungryhub.com/restaurants/ye-lai-xiang-rca-bangkok" TargetMode="External"/><Relationship Id="rId5682" Type="http://schemas.openxmlformats.org/officeDocument/2006/relationships/hyperlink" Target="https://web.hungryhub.com/restaurants/298-nikuya-yakiniku-bangkok" TargetMode="External"/><Relationship Id="rId3022" Type="http://schemas.openxmlformats.org/officeDocument/2006/relationships/hyperlink" Target="https://web.hungryhub.com/restaurants/samurai-diner-japanese-sukhumvit-soi-69-1-bangkok" TargetMode="External"/><Relationship Id="rId4353" Type="http://schemas.openxmlformats.org/officeDocument/2006/relationships/hyperlink" Target="https://web.hungryhub.com/restaurants/ye-lai-xiang-huai-khwang-bangkok" TargetMode="External"/><Relationship Id="rId5683" Type="http://schemas.openxmlformats.org/officeDocument/2006/relationships/hyperlink" Target="https://web.hungryhub.com/restaurants/aunidin-bangkok" TargetMode="External"/><Relationship Id="rId3025" Type="http://schemas.openxmlformats.org/officeDocument/2006/relationships/hyperlink" Target="https://web.hungryhub.com/restaurants/sky-vibe-rooftop-bar-at-cross-vibe-pattaya-seaphere-pattaya" TargetMode="External"/><Relationship Id="rId4356" Type="http://schemas.openxmlformats.org/officeDocument/2006/relationships/hyperlink" Target="https://web.hungryhub.com/restaurants/meisaku-premium-yakiniku-bangkok" TargetMode="External"/><Relationship Id="rId5688" Type="http://schemas.openxmlformats.org/officeDocument/2006/relationships/hyperlink" Target="https://web.hungryhub.com/restaurants/sailom-restaurant-hua-hin-bangkok" TargetMode="External"/><Relationship Id="rId3024" Type="http://schemas.openxmlformats.org/officeDocument/2006/relationships/hyperlink" Target="https://web.hungryhub.com/restaurants/sasin-demo-ayutthaya" TargetMode="External"/><Relationship Id="rId4355" Type="http://schemas.openxmlformats.org/officeDocument/2006/relationships/hyperlink" Target="https://web.hungryhub.com/restaurants/surak-bangkok" TargetMode="External"/><Relationship Id="rId5689" Type="http://schemas.openxmlformats.org/officeDocument/2006/relationships/hyperlink" Target="https://web.hungryhub.com/restaurants/che-rie-cafe-bangkok" TargetMode="External"/><Relationship Id="rId3027" Type="http://schemas.openxmlformats.org/officeDocument/2006/relationships/hyperlink" Target="https://web.hungryhub.com/restaurants/duo-cucina-bangkok" TargetMode="External"/><Relationship Id="rId4358" Type="http://schemas.openxmlformats.org/officeDocument/2006/relationships/hyperlink" Target="https://web.hungryhub.com/restaurants/medici-kitchen-bar-bangkok" TargetMode="External"/><Relationship Id="rId5686" Type="http://schemas.openxmlformats.org/officeDocument/2006/relationships/hyperlink" Target="https://web.hungryhub.com/restaurants/o-pazzo-bangkok" TargetMode="External"/><Relationship Id="rId3026" Type="http://schemas.openxmlformats.org/officeDocument/2006/relationships/hyperlink" Target="https://web.hungryhub.com/restaurants/the-weekend-cafe-bar-bangkok" TargetMode="External"/><Relationship Id="rId4357" Type="http://schemas.openxmlformats.org/officeDocument/2006/relationships/hyperlink" Target="https://web.hungryhub.com/restaurants/chao-nua-thong-bangkok" TargetMode="External"/><Relationship Id="rId5687" Type="http://schemas.openxmlformats.org/officeDocument/2006/relationships/hyperlink" Target="https://web.hungryhub.com/restaurants/ninja-izakaya-bangkok" TargetMode="External"/><Relationship Id="rId3050" Type="http://schemas.openxmlformats.org/officeDocument/2006/relationships/hyperlink" Target="https://web.hungryhub.com/restaurants/trial-restaurant-bangkok" TargetMode="External"/><Relationship Id="rId4381" Type="http://schemas.openxmlformats.org/officeDocument/2006/relationships/hyperlink" Target="https://web.hungryhub.com/restaurants/craft-space-cafe-eatery-bangkok" TargetMode="External"/><Relationship Id="rId4380" Type="http://schemas.openxmlformats.org/officeDocument/2006/relationships/hyperlink" Target="https://web.hungryhub.com/restaurants/not-use-bangkok-thailand-4656" TargetMode="External"/><Relationship Id="rId3052" Type="http://schemas.openxmlformats.org/officeDocument/2006/relationships/hyperlink" Target="https://web.hungryhub.com/restaurants/ma-doo-bua-stay-phuket" TargetMode="External"/><Relationship Id="rId4383" Type="http://schemas.openxmlformats.org/officeDocument/2006/relationships/hyperlink" Target="https://web.hungryhub.com/restaurants/chisana-nami-at-erawan-bangkok" TargetMode="External"/><Relationship Id="rId3051" Type="http://schemas.openxmlformats.org/officeDocument/2006/relationships/hyperlink" Target="https://web.hungryhub.com/restaurants/wine-i-love-you-mega-bangna-bangkok" TargetMode="External"/><Relationship Id="rId4382" Type="http://schemas.openxmlformats.org/officeDocument/2006/relationships/hyperlink" Target="https://web.hungryhub.com/restaurants/w-lounge-at-w-bangkok" TargetMode="External"/><Relationship Id="rId3054" Type="http://schemas.openxmlformats.org/officeDocument/2006/relationships/hyperlink" Target="https://web.hungryhub.com/restaurants/katsuya-siam-square-one-bangkok" TargetMode="External"/><Relationship Id="rId4385" Type="http://schemas.openxmlformats.org/officeDocument/2006/relationships/hyperlink" Target="https://web.hungryhub.com/restaurants/volks-ayutthaya-bangkok" TargetMode="External"/><Relationship Id="rId3053" Type="http://schemas.openxmlformats.org/officeDocument/2006/relationships/hyperlink" Target="https://web.hungryhub.com/restaurants/kai-yang-boran-bangkok" TargetMode="External"/><Relationship Id="rId4384" Type="http://schemas.openxmlformats.org/officeDocument/2006/relationships/hyperlink" Target="https://web.hungryhub.com/restaurants/baan-farangkoo-ayutthaya" TargetMode="External"/><Relationship Id="rId3056" Type="http://schemas.openxmlformats.org/officeDocument/2006/relationships/hyperlink" Target="https://web.hungryhub.com/restaurants/katsuya-central-rama-2-bangkok" TargetMode="External"/><Relationship Id="rId4387" Type="http://schemas.openxmlformats.org/officeDocument/2006/relationships/hyperlink" Target="https://web.hungryhub.com/restaurants/shinsoko-omakase-bangkok" TargetMode="External"/><Relationship Id="rId3055" Type="http://schemas.openxmlformats.org/officeDocument/2006/relationships/hyperlink" Target="https://web.hungryhub.com/restaurants/katsuya-future-park-rangsit-bangkok" TargetMode="External"/><Relationship Id="rId4386" Type="http://schemas.openxmlformats.org/officeDocument/2006/relationships/hyperlink" Target="https://web.hungryhub.com/restaurants/the-white-house-bangkok" TargetMode="External"/><Relationship Id="rId3058" Type="http://schemas.openxmlformats.org/officeDocument/2006/relationships/hyperlink" Target="https://web.hungryhub.com/restaurants/katsuya-gateway-ekamai-bangkok" TargetMode="External"/><Relationship Id="rId4389" Type="http://schemas.openxmlformats.org/officeDocument/2006/relationships/hyperlink" Target="https://web.hungryhub.com/restaurants/mala-x-bangkok" TargetMode="External"/><Relationship Id="rId3057" Type="http://schemas.openxmlformats.org/officeDocument/2006/relationships/hyperlink" Target="https://web.hungryhub.com/restaurants/katsuya-union-mall-bangkok" TargetMode="External"/><Relationship Id="rId4388" Type="http://schemas.openxmlformats.org/officeDocument/2006/relationships/hyperlink" Target="https://web.hungryhub.com/restaurants/railway-restaurant-at-centara-grand-beach-resort-villas-hua-hin" TargetMode="External"/><Relationship Id="rId3059" Type="http://schemas.openxmlformats.org/officeDocument/2006/relationships/hyperlink" Target="https://web.hungryhub.com/restaurants/katsuya-fashion-island-bangkok" TargetMode="External"/><Relationship Id="rId4370" Type="http://schemas.openxmlformats.org/officeDocument/2006/relationships/hyperlink" Target="https://web.hungryhub.com/restaurants/oka-shabu-bangkok" TargetMode="External"/><Relationship Id="rId3041" Type="http://schemas.openxmlformats.org/officeDocument/2006/relationships/hyperlink" Target="https://web.hungryhub.com/restaurants/boon-tong-kee-central-westgate-bangkok" TargetMode="External"/><Relationship Id="rId4372" Type="http://schemas.openxmlformats.org/officeDocument/2006/relationships/hyperlink" Target="https://web.hungryhub.com/restaurants/sushi-hiro-shabu-buffet-the-seasons-mall-bangkok" TargetMode="External"/><Relationship Id="rId3040" Type="http://schemas.openxmlformats.org/officeDocument/2006/relationships/hyperlink" Target="https://web.hungryhub.com/restaurants/five-crossing-eatery-winery-bangkok" TargetMode="External"/><Relationship Id="rId4371" Type="http://schemas.openxmlformats.org/officeDocument/2006/relationships/hyperlink" Target="https://web.hungryhub.com/restaurants/chim-by-siam-wisdom-bangkok" TargetMode="External"/><Relationship Id="rId3043" Type="http://schemas.openxmlformats.org/officeDocument/2006/relationships/hyperlink" Target="https://web.hungryhub.com/restaurants/boon-tong-kee-muang-thong-thani-ptt-active-park-bangkok" TargetMode="External"/><Relationship Id="rId4374" Type="http://schemas.openxmlformats.org/officeDocument/2006/relationships/hyperlink" Target="https://web.hungryhub.com/restaurants/pedro-churrascaria-and-steakhouse-novotel-bangkok-future-park-rangsit" TargetMode="External"/><Relationship Id="rId3042" Type="http://schemas.openxmlformats.org/officeDocument/2006/relationships/hyperlink" Target="https://web.hungryhub.com/restaurants/suaninsee-2-table-by-the-nest-bangkok" TargetMode="External"/><Relationship Id="rId4373" Type="http://schemas.openxmlformats.org/officeDocument/2006/relationships/hyperlink" Target="https://web.hungryhub.com/restaurants/alberto-s-pizzeria-trattoria-novotel-bangkok-future-park-rangsit" TargetMode="External"/><Relationship Id="rId3045" Type="http://schemas.openxmlformats.org/officeDocument/2006/relationships/hyperlink" Target="https://web.hungryhub.com/restaurants/blu-o-rhythm-bowl-major-pinklao-karaoke-bangkok" TargetMode="External"/><Relationship Id="rId4376" Type="http://schemas.openxmlformats.org/officeDocument/2006/relationships/hyperlink" Target="https://web.hungryhub.com/restaurants/jharokha-by-indus-bangkok" TargetMode="External"/><Relationship Id="rId3044" Type="http://schemas.openxmlformats.org/officeDocument/2006/relationships/hyperlink" Target="https://web.hungryhub.com/restaurants/blu-o-rhythm-bowl-rangsit-karaoke-bangkok" TargetMode="External"/><Relationship Id="rId4375" Type="http://schemas.openxmlformats.org/officeDocument/2006/relationships/hyperlink" Target="https://web.hungryhub.com/restaurants/sundance-dayclub-staycation-hua-hin" TargetMode="External"/><Relationship Id="rId3047" Type="http://schemas.openxmlformats.org/officeDocument/2006/relationships/hyperlink" Target="https://web.hungryhub.com/restaurants/not-use-bangkok-thailand-3247" TargetMode="External"/><Relationship Id="rId4378" Type="http://schemas.openxmlformats.org/officeDocument/2006/relationships/hyperlink" Target="https://web.hungryhub.com/restaurants/boon-tong-kee-ptt-vibhavadi-62-bangkok" TargetMode="External"/><Relationship Id="rId3046" Type="http://schemas.openxmlformats.org/officeDocument/2006/relationships/hyperlink" Target="https://web.hungryhub.com/restaurants/blu-o-rhythm-bowl-esplanade-ngamwongwan-khaerai-karaoke-bangkok" TargetMode="External"/><Relationship Id="rId4377" Type="http://schemas.openxmlformats.org/officeDocument/2006/relationships/hyperlink" Target="https://web.hungryhub.com/restaurants/meng-pu-dong-talat-phlu-bangkok" TargetMode="External"/><Relationship Id="rId3049" Type="http://schemas.openxmlformats.org/officeDocument/2006/relationships/hyperlink" Target="https://web.hungryhub.com/restaurants/wine-i-love-you-thonglor-bangkok-thailand" TargetMode="External"/><Relationship Id="rId3048" Type="http://schemas.openxmlformats.org/officeDocument/2006/relationships/hyperlink" Target="https://web.hungryhub.com/restaurants/wine-i-love-you-asiatique-the-riverfront-bangkok" TargetMode="External"/><Relationship Id="rId4379" Type="http://schemas.openxmlformats.org/officeDocument/2006/relationships/hyperlink" Target="https://web.hungryhub.com/restaurants/sushi-koge-omakase-bangkok" TargetMode="External"/><Relationship Id="rId5714" Type="http://schemas.openxmlformats.org/officeDocument/2006/relationships/hyperlink" Target="https://web.hungryhub.com/restaurants/jacob-barn-bangkok" TargetMode="External"/><Relationship Id="rId5715" Type="http://schemas.openxmlformats.org/officeDocument/2006/relationships/hyperlink" Target="https://web.hungryhub.com/restaurants/moana-cafe-bangkok" TargetMode="External"/><Relationship Id="rId5712" Type="http://schemas.openxmlformats.org/officeDocument/2006/relationships/hyperlink" Target="https://web.hungryhub.com/restaurants/hotel-once-bangkok-staycation-not-used" TargetMode="External"/><Relationship Id="rId5713" Type="http://schemas.openxmlformats.org/officeDocument/2006/relationships/hyperlink" Target="https://web.hungryhub.com/restaurants/fu-lin-bar-kitchen-telok-ayer-singapore" TargetMode="External"/><Relationship Id="rId5718" Type="http://schemas.openxmlformats.org/officeDocument/2006/relationships/hyperlink" Target="https://web.hungryhub.com/restaurants/o-bba-jjajang-singapore" TargetMode="External"/><Relationship Id="rId5719" Type="http://schemas.openxmlformats.org/officeDocument/2006/relationships/hyperlink" Target="https://web.hungryhub.com/restaurants/wander-bkk-bangkok" TargetMode="External"/><Relationship Id="rId5716" Type="http://schemas.openxmlformats.org/officeDocument/2006/relationships/hyperlink" Target="https://web.hungryhub.com/restaurants/fu-lin-bar-kitchen-clarke-quay-singapore" TargetMode="External"/><Relationship Id="rId5717" Type="http://schemas.openxmlformats.org/officeDocument/2006/relationships/hyperlink" Target="https://web.hungryhub.com/restaurants/kinnaree-restaurant-sukhumvit-8-bangkok" TargetMode="External"/><Relationship Id="rId5710" Type="http://schemas.openxmlformats.org/officeDocument/2006/relationships/hyperlink" Target="https://web.hungryhub.com/restaurants/the-tea-house-fn-outlet-hua-hin" TargetMode="External"/><Relationship Id="rId5711" Type="http://schemas.openxmlformats.org/officeDocument/2006/relationships/hyperlink" Target="https://web.hungryhub.com/restaurants/tasao-kithen-bangkok" TargetMode="External"/><Relationship Id="rId5703" Type="http://schemas.openxmlformats.org/officeDocument/2006/relationships/hyperlink" Target="https://web.hungryhub.com/restaurants/meng-pu-dong-pracha-chuen-nonthaburi" TargetMode="External"/><Relationship Id="rId5704" Type="http://schemas.openxmlformats.org/officeDocument/2006/relationships/hyperlink" Target="https://web.hungryhub.com/restaurants/jade-at-the-fullerton-hotel-singapore" TargetMode="External"/><Relationship Id="rId5701" Type="http://schemas.openxmlformats.org/officeDocument/2006/relationships/hyperlink" Target="https://web.hungryhub.com/restaurants/the-landing-point-at-the-fullerton-bay-hotel-singapore" TargetMode="External"/><Relationship Id="rId5702" Type="http://schemas.openxmlformats.org/officeDocument/2006/relationships/hyperlink" Target="https://web.hungryhub.com/restaurants/la-brasserie-at-the-fullerton-bay-hotel-singapore" TargetMode="External"/><Relationship Id="rId5707" Type="http://schemas.openxmlformats.org/officeDocument/2006/relationships/hyperlink" Target="https://web.hungryhub.com/restaurants/taste-of-seafood-singapore" TargetMode="External"/><Relationship Id="rId5708" Type="http://schemas.openxmlformats.org/officeDocument/2006/relationships/hyperlink" Target="https://web.hungryhub.com/restaurants/riverfront-seafood-singapore" TargetMode="External"/><Relationship Id="rId5705" Type="http://schemas.openxmlformats.org/officeDocument/2006/relationships/hyperlink" Target="https://web.hungryhub.com/restaurants/the-courtyard-at-the-fullerton-hotel-singapore" TargetMode="External"/><Relationship Id="rId5706" Type="http://schemas.openxmlformats.org/officeDocument/2006/relationships/hyperlink" Target="https://web.hungryhub.com/restaurants/town-restaurant-at-the-fullerton-hotel-singapore" TargetMode="External"/><Relationship Id="rId5709" Type="http://schemas.openxmlformats.org/officeDocument/2006/relationships/hyperlink" Target="https://web.hungryhub.com/restaurants/karawa-omakase-bangkok" TargetMode="External"/><Relationship Id="rId5700" Type="http://schemas.openxmlformats.org/officeDocument/2006/relationships/hyperlink" Target="https://web.hungryhub.com/restaurants/chorn-charm-bangkok" TargetMode="External"/><Relationship Id="rId3117" Type="http://schemas.openxmlformats.org/officeDocument/2006/relationships/hyperlink" Target="https://web.hungryhub.com/restaurants/nuatair-meeting-mall-bangkok" TargetMode="External"/><Relationship Id="rId4448" Type="http://schemas.openxmlformats.org/officeDocument/2006/relationships/hyperlink" Target="https://web.hungryhub.com/restaurants/phrompoon-bangkok" TargetMode="External"/><Relationship Id="rId3116" Type="http://schemas.openxmlformats.org/officeDocument/2006/relationships/hyperlink" Target="https://web.hungryhub.com/restaurants/nuatair-central-westgate-bangkok" TargetMode="External"/><Relationship Id="rId4447" Type="http://schemas.openxmlformats.org/officeDocument/2006/relationships/hyperlink" Target="https://web.hungryhub.com/restaurants/versailles-palace-jaransanitwong-bangkok" TargetMode="External"/><Relationship Id="rId3119" Type="http://schemas.openxmlformats.org/officeDocument/2006/relationships/hyperlink" Target="https://web.hungryhub.com/restaurants/era-izaan-ratchaphruek-bangkok" TargetMode="External"/><Relationship Id="rId5778" Type="http://schemas.openxmlformats.org/officeDocument/2006/relationships/hyperlink" Target="https://web.hungryhub.com/restaurants/the-mesh-bangkok" TargetMode="External"/><Relationship Id="rId3118" Type="http://schemas.openxmlformats.org/officeDocument/2006/relationships/hyperlink" Target="https://web.hungryhub.com/restaurants/de-viva-bangkok" TargetMode="External"/><Relationship Id="rId4449" Type="http://schemas.openxmlformats.org/officeDocument/2006/relationships/hyperlink" Target="https://web.hungryhub.com/restaurants/atara-sky-bar-bistro-at-oakwood-hotel-residence-sri-racha-chonburi-pattaya" TargetMode="External"/><Relationship Id="rId5779" Type="http://schemas.openxmlformats.org/officeDocument/2006/relationships/hyperlink" Target="https://web.hungryhub.com/restaurants/hom-duan-bangkok" TargetMode="External"/><Relationship Id="rId4440" Type="http://schemas.openxmlformats.org/officeDocument/2006/relationships/hyperlink" Target="https://web.hungryhub.com/restaurants/shaloba-eatery-bangkok" TargetMode="External"/><Relationship Id="rId5772" Type="http://schemas.openxmlformats.org/officeDocument/2006/relationships/hyperlink" Target="https://web.hungryhub.com/restaurants/canton-disco-bangkok" TargetMode="External"/><Relationship Id="rId5773" Type="http://schemas.openxmlformats.org/officeDocument/2006/relationships/hyperlink" Target="https://web.hungryhub.com/restaurants/unfollow-bar-bistro-bangkok" TargetMode="External"/><Relationship Id="rId3111" Type="http://schemas.openxmlformats.org/officeDocument/2006/relationships/hyperlink" Target="https://web.hungryhub.com/restaurants/not-use-bangkok-thailand-3311" TargetMode="External"/><Relationship Id="rId4442" Type="http://schemas.openxmlformats.org/officeDocument/2006/relationships/hyperlink" Target="https://web.hungryhub.com/restaurants/khrua-ta-suk-lat-phrao-64-bangkok" TargetMode="External"/><Relationship Id="rId5770" Type="http://schemas.openxmlformats.org/officeDocument/2006/relationships/hyperlink" Target="https://web.hungryhub.com/restaurants/esan-kampang-kitchen-chinnakhet-bangkok" TargetMode="External"/><Relationship Id="rId3110" Type="http://schemas.openxmlformats.org/officeDocument/2006/relationships/hyperlink" Target="https://web.hungryhub.com/restaurants/cross-oceanphere-staycation-pattaya" TargetMode="External"/><Relationship Id="rId4441" Type="http://schemas.openxmlformats.org/officeDocument/2006/relationships/hyperlink" Target="https://web.hungryhub.com/restaurants/homeals-cafe-bistro-bangkok" TargetMode="External"/><Relationship Id="rId5771" Type="http://schemas.openxmlformats.org/officeDocument/2006/relationships/hyperlink" Target="https://web.hungryhub.com/restaurants/esan-kampang-kitchen-sri-racha-chonburi-bangkok" TargetMode="External"/><Relationship Id="rId3113" Type="http://schemas.openxmlformats.org/officeDocument/2006/relationships/hyperlink" Target="https://web.hungryhub.com/restaurants/cheat-day-by-modish-the-parq-rama-4-bangkok" TargetMode="External"/><Relationship Id="rId4444" Type="http://schemas.openxmlformats.org/officeDocument/2006/relationships/hyperlink" Target="https://web.hungryhub.com/restaurants/manee-me-more-gateway-ekamai-bangkok" TargetMode="External"/><Relationship Id="rId5776" Type="http://schemas.openxmlformats.org/officeDocument/2006/relationships/hyperlink" Target="https://web.hungryhub.com/restaurants/boon-tong-kee-the-mall-lifestore-bangkae-bangkok" TargetMode="External"/><Relationship Id="rId3112" Type="http://schemas.openxmlformats.org/officeDocument/2006/relationships/hyperlink" Target="https://web.hungryhub.com/restaurants/not-use-bangkok-thailand-3312" TargetMode="External"/><Relationship Id="rId4443" Type="http://schemas.openxmlformats.org/officeDocument/2006/relationships/hyperlink" Target="https://web.hungryhub.com/restaurants/casa-pasta-bangkok" TargetMode="External"/><Relationship Id="rId5777" Type="http://schemas.openxmlformats.org/officeDocument/2006/relationships/hyperlink" Target="https://web.hungryhub.com/restaurants/boon-tong-kee-central-rama-2-bangkok" TargetMode="External"/><Relationship Id="rId3115" Type="http://schemas.openxmlformats.org/officeDocument/2006/relationships/hyperlink" Target="https://web.hungryhub.com/restaurants/nuatair-nong-chok-bangkok" TargetMode="External"/><Relationship Id="rId4446" Type="http://schemas.openxmlformats.org/officeDocument/2006/relationships/hyperlink" Target="https://web.hungryhub.com/restaurants/versailles-palace-nonthaburi-bangkok" TargetMode="External"/><Relationship Id="rId5774" Type="http://schemas.openxmlformats.org/officeDocument/2006/relationships/hyperlink" Target="https://web.hungryhub.com/restaurants/plearn-rooftop-restaurant-bar-phuket" TargetMode="External"/><Relationship Id="rId3114" Type="http://schemas.openxmlformats.org/officeDocument/2006/relationships/hyperlink" Target="https://web.hungryhub.com/restaurants/nuatair-the-nine-center-tiwanon-bangkok" TargetMode="External"/><Relationship Id="rId4445" Type="http://schemas.openxmlformats.org/officeDocument/2006/relationships/hyperlink" Target="https://web.hungryhub.com/restaurants/manee-me-more-fashion-island-bangkok" TargetMode="External"/><Relationship Id="rId5775" Type="http://schemas.openxmlformats.org/officeDocument/2006/relationships/hyperlink" Target="https://web.hungryhub.com/restaurants/nowhere-bkk-bangkok-thailand" TargetMode="External"/><Relationship Id="rId3106" Type="http://schemas.openxmlformats.org/officeDocument/2006/relationships/hyperlink" Target="https://web.hungryhub.com/restaurants/cross-vibe-staycation-buriram" TargetMode="External"/><Relationship Id="rId4437" Type="http://schemas.openxmlformats.org/officeDocument/2006/relationships/hyperlink" Target="https://web.hungryhub.com/restaurants/xing-xing-mala-muang-thong-bangkok" TargetMode="External"/><Relationship Id="rId5769" Type="http://schemas.openxmlformats.org/officeDocument/2006/relationships/hyperlink" Target="https://web.hungryhub.com/restaurants/coffee-house-ayutthaya-bangkok" TargetMode="External"/><Relationship Id="rId3105" Type="http://schemas.openxmlformats.org/officeDocument/2006/relationships/hyperlink" Target="https://web.hungryhub.com/restaurants/cross-vibe-seaphere-staycation-pattaya" TargetMode="External"/><Relationship Id="rId4436" Type="http://schemas.openxmlformats.org/officeDocument/2006/relationships/hyperlink" Target="https://web.hungryhub.com/restaurants/xing-xing-mala-rama-3-bangkok" TargetMode="External"/><Relationship Id="rId3108" Type="http://schemas.openxmlformats.org/officeDocument/2006/relationships/hyperlink" Target="https://web.hungryhub.com/restaurants/cross-vibe-decem-staycation-chiang-mai" TargetMode="External"/><Relationship Id="rId4439" Type="http://schemas.openxmlformats.org/officeDocument/2006/relationships/hyperlink" Target="https://web.hungryhub.com/restaurants/xing-xing-mala-phutthamonthon-sai-2-bangkok" TargetMode="External"/><Relationship Id="rId5767" Type="http://schemas.openxmlformats.org/officeDocument/2006/relationships/hyperlink" Target="https://web.hungryhub.com/restaurants/thaveechai-pochana-kallapaphruek-bangkok" TargetMode="External"/><Relationship Id="rId3107" Type="http://schemas.openxmlformats.org/officeDocument/2006/relationships/hyperlink" Target="https://web.hungryhub.com/restaurants/mitsu-omakase-pattaya" TargetMode="External"/><Relationship Id="rId4438" Type="http://schemas.openxmlformats.org/officeDocument/2006/relationships/hyperlink" Target="https://web.hungryhub.com/restaurants/xing-xing-mala-bang-bon-bangkok" TargetMode="External"/><Relationship Id="rId5768" Type="http://schemas.openxmlformats.org/officeDocument/2006/relationships/hyperlink" Target="https://web.hungryhub.com/restaurants/the-tram-restaurant-bar-wine-cellar-pattaya" TargetMode="External"/><Relationship Id="rId3109" Type="http://schemas.openxmlformats.org/officeDocument/2006/relationships/hyperlink" Target="https://web.hungryhub.com/restaurants/away-thapae-resort-staycation-chiang-mai" TargetMode="External"/><Relationship Id="rId5761" Type="http://schemas.openxmlformats.org/officeDocument/2006/relationships/hyperlink" Target="https://web.hungryhub.com/restaurants/kisekhi-craft-and-fusion-buffet-bangkok" TargetMode="External"/><Relationship Id="rId5762" Type="http://schemas.openxmlformats.org/officeDocument/2006/relationships/hyperlink" Target="https://web.hungryhub.com/restaurants/the-dishes-riverside-bangkok" TargetMode="External"/><Relationship Id="rId3100" Type="http://schemas.openxmlformats.org/officeDocument/2006/relationships/hyperlink" Target="https://web.hungryhub.com/restaurants/world-gourmet-festival-22-at-anantara-siam-bangkok" TargetMode="External"/><Relationship Id="rId4431" Type="http://schemas.openxmlformats.org/officeDocument/2006/relationships/hyperlink" Target="https://web.hungryhub.com/restaurants/burn-whale-bangkok" TargetMode="External"/><Relationship Id="rId4430" Type="http://schemas.openxmlformats.org/officeDocument/2006/relationships/hyperlink" Target="https://web.hungryhub.com/restaurants/up-above-bar-rooftop-at-the-okura-prestige-bangkok" TargetMode="External"/><Relationship Id="rId5760" Type="http://schemas.openxmlformats.org/officeDocument/2006/relationships/hyperlink" Target="https://web.hungryhub.com/restaurants/ombra-modern-tavern-bangkok" TargetMode="External"/><Relationship Id="rId3102" Type="http://schemas.openxmlformats.org/officeDocument/2006/relationships/hyperlink" Target="https://web.hungryhub.com/restaurants/jam-jam-eatery-bar-at-asai-hotels-bangkok" TargetMode="External"/><Relationship Id="rId4433" Type="http://schemas.openxmlformats.org/officeDocument/2006/relationships/hyperlink" Target="https://web.hungryhub.com/restaurants/snuggle-huggle-bangkok" TargetMode="External"/><Relationship Id="rId5765" Type="http://schemas.openxmlformats.org/officeDocument/2006/relationships/hyperlink" Target="https://web.hungryhub.com/restaurants/castaway-restaurant-cafe-pool-bar-pattaya" TargetMode="External"/><Relationship Id="rId3101" Type="http://schemas.openxmlformats.org/officeDocument/2006/relationships/hyperlink" Target="https://web.hungryhub.com/restaurants/soho-community-bangkok" TargetMode="External"/><Relationship Id="rId4432" Type="http://schemas.openxmlformats.org/officeDocument/2006/relationships/hyperlink" Target="https://web.hungryhub.com/restaurants/tanwa-the-food-project-bangkok" TargetMode="External"/><Relationship Id="rId5766" Type="http://schemas.openxmlformats.org/officeDocument/2006/relationships/hyperlink" Target="https://web.hungryhub.com/restaurants/thaveechai-pochana-rama-3-bangkok" TargetMode="External"/><Relationship Id="rId3104" Type="http://schemas.openxmlformats.org/officeDocument/2006/relationships/hyperlink" Target="https://web.hungryhub.com/restaurants/gunghunview-bangkok" TargetMode="External"/><Relationship Id="rId4435" Type="http://schemas.openxmlformats.org/officeDocument/2006/relationships/hyperlink" Target="https://web.hungryhub.com/restaurants/xing-xing-mala-wongwian-yai-bangkok" TargetMode="External"/><Relationship Id="rId5763" Type="http://schemas.openxmlformats.org/officeDocument/2006/relationships/hyperlink" Target="https://web.hungryhub.com/restaurants/cha-la-restaurant-and-bar-khao-yai-thailand" TargetMode="External"/><Relationship Id="rId3103" Type="http://schemas.openxmlformats.org/officeDocument/2006/relationships/hyperlink" Target="https://web.hungryhub.com/restaurants/grand-hyatt-erawan-mooncake-festival-bangkok" TargetMode="External"/><Relationship Id="rId4434" Type="http://schemas.openxmlformats.org/officeDocument/2006/relationships/hyperlink" Target="https://web.hungryhub.com/restaurants/house-of-kin-centara-ayutthaya-ayutthaya" TargetMode="External"/><Relationship Id="rId5764" Type="http://schemas.openxmlformats.org/officeDocument/2006/relationships/hyperlink" Target="https://web.hungryhub.com/restaurants/thaveechai-pochana-suan-mali-bangkok" TargetMode="External"/><Relationship Id="rId3139" Type="http://schemas.openxmlformats.org/officeDocument/2006/relationships/hyperlink" Target="https://web.hungryhub.com/restaurants/divalux-resort-and-spa-staycation-bangkok" TargetMode="External"/><Relationship Id="rId3138" Type="http://schemas.openxmlformats.org/officeDocument/2006/relationships/hyperlink" Target="https://web.hungryhub.com/restaurants/i-am-cottage-nakhon-pathom" TargetMode="External"/><Relationship Id="rId4469" Type="http://schemas.openxmlformats.org/officeDocument/2006/relationships/hyperlink" Target="https://web.hungryhub.com/restaurants/thong-kee-restaurant-bangkok" TargetMode="External"/><Relationship Id="rId5790" Type="http://schemas.openxmlformats.org/officeDocument/2006/relationships/hyperlink" Target="https://web.hungryhub.com/restaurants/tramonto-cucina-italiana-autentica-bangkok" TargetMode="External"/><Relationship Id="rId5791" Type="http://schemas.openxmlformats.org/officeDocument/2006/relationships/hyperlink" Target="https://web.hungryhub.com/restaurants/boat-seafood-phuket" TargetMode="External"/><Relationship Id="rId4460" Type="http://schemas.openxmlformats.org/officeDocument/2006/relationships/hyperlink" Target="https://web.hungryhub.com/restaurants/ruedooron-buffet-mala-watcharapol-bangkok" TargetMode="External"/><Relationship Id="rId3131" Type="http://schemas.openxmlformats.org/officeDocument/2006/relationships/hyperlink" Target="https://web.hungryhub.com/restaurants/love-rawai-cafe-phuket" TargetMode="External"/><Relationship Id="rId4462" Type="http://schemas.openxmlformats.org/officeDocument/2006/relationships/hyperlink" Target="https://web.hungryhub.com/restaurants/lincha-hot-pot-bangkok" TargetMode="External"/><Relationship Id="rId5794" Type="http://schemas.openxmlformats.org/officeDocument/2006/relationships/hyperlink" Target="https://web.hungryhub.com/restaurants/khrua-baan-suan-bangkok" TargetMode="External"/><Relationship Id="rId3130" Type="http://schemas.openxmlformats.org/officeDocument/2006/relationships/hyperlink" Target="https://web.hungryhub.com/restaurants/jukkumi-bangkok" TargetMode="External"/><Relationship Id="rId4461" Type="http://schemas.openxmlformats.org/officeDocument/2006/relationships/hyperlink" Target="https://web.hungryhub.com/restaurants/baan-borneo-club-by-137-pillars-bangkok" TargetMode="External"/><Relationship Id="rId5795" Type="http://schemas.openxmlformats.org/officeDocument/2006/relationships/hyperlink" Target="https://web.hungryhub.com/restaurants/gyubei-yakiniku-bangkok" TargetMode="External"/><Relationship Id="rId3133" Type="http://schemas.openxmlformats.org/officeDocument/2006/relationships/hyperlink" Target="https://web.hungryhub.com/restaurants/the-beach-cuisine-phuket" TargetMode="External"/><Relationship Id="rId4464" Type="http://schemas.openxmlformats.org/officeDocument/2006/relationships/hyperlink" Target="https://web.hungryhub.com/restaurants/mitt-restaurant-space-bangkok" TargetMode="External"/><Relationship Id="rId5792" Type="http://schemas.openxmlformats.org/officeDocument/2006/relationships/hyperlink" Target="https://web.hungryhub.com/restaurants/escape-pool-club-at-centara-karon-resort-phuket" TargetMode="External"/><Relationship Id="rId3132" Type="http://schemas.openxmlformats.org/officeDocument/2006/relationships/hyperlink" Target="https://web.hungryhub.com/restaurants/one-patio-hotel-staycation-pattaya" TargetMode="External"/><Relationship Id="rId4463" Type="http://schemas.openxmlformats.org/officeDocument/2006/relationships/hyperlink" Target="https://web.hungryhub.com/restaurants/coffee-crumble-eatery-at-maitria-residence-rama-9-bangkok" TargetMode="External"/><Relationship Id="rId5793" Type="http://schemas.openxmlformats.org/officeDocument/2006/relationships/hyperlink" Target="https://web.hungryhub.com/restaurants/ao-talay-theprak-saphan-mai-bangkok" TargetMode="External"/><Relationship Id="rId3135" Type="http://schemas.openxmlformats.org/officeDocument/2006/relationships/hyperlink" Target="https://web.hungryhub.com/restaurants/yoong-khao-hom-the-crystal-ekamai-ramindra-bangkok" TargetMode="External"/><Relationship Id="rId4466" Type="http://schemas.openxmlformats.org/officeDocument/2006/relationships/hyperlink" Target="https://web.hungryhub.com/restaurants/maitria-hotel-rama-9-bangkok-staycation" TargetMode="External"/><Relationship Id="rId5798" Type="http://schemas.openxmlformats.org/officeDocument/2006/relationships/hyperlink" Target="https://web.hungryhub.com/restaurants/durianism-cafe-and-nito-japanese-restaurant-ayutthaya" TargetMode="External"/><Relationship Id="rId3134" Type="http://schemas.openxmlformats.org/officeDocument/2006/relationships/hyperlink" Target="https://web.hungryhub.com/restaurants/yoong-khao-hom-i-m-park-chula-bangkok-thailand" TargetMode="External"/><Relationship Id="rId4465" Type="http://schemas.openxmlformats.org/officeDocument/2006/relationships/hyperlink" Target="https://web.hungryhub.com/restaurants/greenhouse-congee-noodles-by-landmark-bangkok" TargetMode="External"/><Relationship Id="rId5799" Type="http://schemas.openxmlformats.org/officeDocument/2006/relationships/hyperlink" Target="https://web.hungryhub.com/restaurants/chinda-hotpot-lat-krabang-bangkok" TargetMode="External"/><Relationship Id="rId3137" Type="http://schemas.openxmlformats.org/officeDocument/2006/relationships/hyperlink" Target="https://web.hungryhub.com/restaurants/patio-bbq-buffet-top-golf-mega-city-bangkok" TargetMode="External"/><Relationship Id="rId4468" Type="http://schemas.openxmlformats.org/officeDocument/2006/relationships/hyperlink" Target="https://web.hungryhub.com/restaurants/o-kome-no-aji-bangkok" TargetMode="External"/><Relationship Id="rId5796" Type="http://schemas.openxmlformats.org/officeDocument/2006/relationships/hyperlink" Target="https://web.hungryhub.com/restaurants/bright-side-brunch-bar-bangkok" TargetMode="External"/><Relationship Id="rId3136" Type="http://schemas.openxmlformats.org/officeDocument/2006/relationships/hyperlink" Target="https://web.hungryhub.com/restaurants/rimbungsounprig-bar-restaurants-ayutthaya" TargetMode="External"/><Relationship Id="rId4467" Type="http://schemas.openxmlformats.org/officeDocument/2006/relationships/hyperlink" Target="https://web.hungryhub.com/restaurants/stark-food-bangkok" TargetMode="External"/><Relationship Id="rId5797" Type="http://schemas.openxmlformats.org/officeDocument/2006/relationships/hyperlink" Target="https://web.hungryhub.com/restaurants/bangkok-chim-chum" TargetMode="External"/><Relationship Id="rId3128" Type="http://schemas.openxmlformats.org/officeDocument/2006/relationships/hyperlink" Target="https://web.hungryhub.com/restaurants/the-big-board-bangkok" TargetMode="External"/><Relationship Id="rId4459" Type="http://schemas.openxmlformats.org/officeDocument/2006/relationships/hyperlink" Target="https://web.hungryhub.com/restaurants/ruedooron-buffet-mala-town-in-town-bangkok" TargetMode="External"/><Relationship Id="rId3127" Type="http://schemas.openxmlformats.org/officeDocument/2006/relationships/hyperlink" Target="https://web.hungryhub.com/restaurants/uptown-jungle-phuket" TargetMode="External"/><Relationship Id="rId4458" Type="http://schemas.openxmlformats.org/officeDocument/2006/relationships/hyperlink" Target="https://web.hungryhub.com/restaurants/chon-som-at-courtyard-by-marriott-suvarnabhumi-airport-bangkok" TargetMode="External"/><Relationship Id="rId5789" Type="http://schemas.openxmlformats.org/officeDocument/2006/relationships/hyperlink" Target="https://web.hungryhub.com/restaurants/sen-sai-isan-suvarnabhumi-bangkok" TargetMode="External"/><Relationship Id="rId3129" Type="http://schemas.openxmlformats.org/officeDocument/2006/relationships/hyperlink" Target="https://web.hungryhub.com/restaurants/octospider-ratchaburi" TargetMode="External"/><Relationship Id="rId5780" Type="http://schemas.openxmlformats.org/officeDocument/2006/relationships/hyperlink" Target="https://web.hungryhub.com/restaurants/tabuntum-bangkok" TargetMode="External"/><Relationship Id="rId3120" Type="http://schemas.openxmlformats.org/officeDocument/2006/relationships/hyperlink" Target="https://web.hungryhub.com/restaurants/sugar-spice-cafe-indian-food-bangkok" TargetMode="External"/><Relationship Id="rId4451" Type="http://schemas.openxmlformats.org/officeDocument/2006/relationships/hyperlink" Target="https://web.hungryhub.com/restaurants/elements-inspired-by-ciel-bleu-at-the-okura-prestige-bangkok" TargetMode="External"/><Relationship Id="rId5783" Type="http://schemas.openxmlformats.org/officeDocument/2006/relationships/hyperlink" Target="https://web.hungryhub.com/restaurants/happening-dine-and-bar-bangkok" TargetMode="External"/><Relationship Id="rId4450" Type="http://schemas.openxmlformats.org/officeDocument/2006/relationships/hyperlink" Target="https://web.hungryhub.com/restaurants/not-use-yamazato-bangkok" TargetMode="External"/><Relationship Id="rId5784" Type="http://schemas.openxmlformats.org/officeDocument/2006/relationships/hyperlink" Target="https://web.hungryhub.com/restaurants/time-s-dining-gateway-at-bang-sue-bangkok" TargetMode="External"/><Relationship Id="rId3122" Type="http://schemas.openxmlformats.org/officeDocument/2006/relationships/hyperlink" Target="https://web.hungryhub.com/restaurants/ssamthing-together-mega-bangna-bangkok" TargetMode="External"/><Relationship Id="rId4453" Type="http://schemas.openxmlformats.org/officeDocument/2006/relationships/hyperlink" Target="https://web.hungryhub.com/restaurants/jarn-nee-plaum-pasta-bistro-bangkok" TargetMode="External"/><Relationship Id="rId5781" Type="http://schemas.openxmlformats.org/officeDocument/2006/relationships/hyperlink" Target="https://web.hungryhub.com/restaurants/gut-space-bangkok" TargetMode="External"/><Relationship Id="rId3121" Type="http://schemas.openxmlformats.org/officeDocument/2006/relationships/hyperlink" Target="https://web.hungryhub.com/restaurants/thai-me-up-restaurant-bar-eleven-hotel-sukhumvit-11-bangkok-thailand" TargetMode="External"/><Relationship Id="rId4452" Type="http://schemas.openxmlformats.org/officeDocument/2006/relationships/hyperlink" Target="https://web.hungryhub.com/restaurants/myste-bangkok" TargetMode="External"/><Relationship Id="rId5782" Type="http://schemas.openxmlformats.org/officeDocument/2006/relationships/hyperlink" Target="https://web.hungryhub.com/restaurants/time-s-dining-ari-hills-bangkok" TargetMode="External"/><Relationship Id="rId3124" Type="http://schemas.openxmlformats.org/officeDocument/2006/relationships/hyperlink" Target="https://web.hungryhub.com/restaurants/bite-restaurant-gallery-phuket" TargetMode="External"/><Relationship Id="rId4455" Type="http://schemas.openxmlformats.org/officeDocument/2006/relationships/hyperlink" Target="https://web.hungryhub.com/restaurants/escape-bangkok-emquartier" TargetMode="External"/><Relationship Id="rId5787" Type="http://schemas.openxmlformats.org/officeDocument/2006/relationships/hyperlink" Target="https://web.hungryhub.com/restaurants/everbean-pizzeria-phuket" TargetMode="External"/><Relationship Id="rId3123" Type="http://schemas.openxmlformats.org/officeDocument/2006/relationships/hyperlink" Target="https://web.hungryhub.com/restaurants/brio-at-anantara-riverside-bangkok-resort" TargetMode="External"/><Relationship Id="rId4454" Type="http://schemas.openxmlformats.org/officeDocument/2006/relationships/hyperlink" Target="https://web.hungryhub.com/restaurants/saneh-jaan-bangkok" TargetMode="External"/><Relationship Id="rId5788" Type="http://schemas.openxmlformats.org/officeDocument/2006/relationships/hyperlink" Target="https://web.hungryhub.com/restaurants/maysaya-cafe-restaurant-at-maybis-hotel-bangkok" TargetMode="External"/><Relationship Id="rId3126" Type="http://schemas.openxmlformats.org/officeDocument/2006/relationships/hyperlink" Target="https://web.hungryhub.com/restaurants/don-at-fashion-island-sushi-den-bangkok" TargetMode="External"/><Relationship Id="rId4457" Type="http://schemas.openxmlformats.org/officeDocument/2006/relationships/hyperlink" Target="https://web.hungryhub.com/restaurants/tiger-hotpot-bangkok" TargetMode="External"/><Relationship Id="rId5785" Type="http://schemas.openxmlformats.org/officeDocument/2006/relationships/hyperlink" Target="https://web.hungryhub.com/restaurants/time-s-dining-charoen-nakhon-bangkok" TargetMode="External"/><Relationship Id="rId3125" Type="http://schemas.openxmlformats.org/officeDocument/2006/relationships/hyperlink" Target="https://web.hungryhub.com/restaurants/bella-vista-kamala-phuket" TargetMode="External"/><Relationship Id="rId4456" Type="http://schemas.openxmlformats.org/officeDocument/2006/relationships/hyperlink" Target="https://web.hungryhub.com/restaurants/about-beef-lava-grill-bangkok" TargetMode="External"/><Relationship Id="rId5786" Type="http://schemas.openxmlformats.org/officeDocument/2006/relationships/hyperlink" Target="https://web.hungryhub.com/restaurants/mitr-latphrao-bangkok" TargetMode="External"/><Relationship Id="rId4404" Type="http://schemas.openxmlformats.org/officeDocument/2006/relationships/hyperlink" Target="https://web.hungryhub.com/restaurants/chao-phraya-pearl-bangkok" TargetMode="External"/><Relationship Id="rId5736" Type="http://schemas.openxmlformats.org/officeDocument/2006/relationships/hyperlink" Target="https://web.hungryhub.com/restaurants/ojisan-massage-meal-experience-bangkok" TargetMode="External"/><Relationship Id="rId4403" Type="http://schemas.openxmlformats.org/officeDocument/2006/relationships/hyperlink" Target="https://web.hungryhub.com/restaurants/ab-sab-lai-bangkok" TargetMode="External"/><Relationship Id="rId5737" Type="http://schemas.openxmlformats.org/officeDocument/2006/relationships/hyperlink" Target="https://web.hungryhub.com/restaurants/the-pablo-bangkok" TargetMode="External"/><Relationship Id="rId4406" Type="http://schemas.openxmlformats.org/officeDocument/2006/relationships/hyperlink" Target="https://web.hungryhub.com/restaurants/the-karaked-siam-square-one-bangkok" TargetMode="External"/><Relationship Id="rId5734" Type="http://schemas.openxmlformats.org/officeDocument/2006/relationships/hyperlink" Target="https://web.hungryhub.com/restaurants/dream-premium-korean-bbq-buffet-talat-long-ma-si-er-bangkok" TargetMode="External"/><Relationship Id="rId4405" Type="http://schemas.openxmlformats.org/officeDocument/2006/relationships/hyperlink" Target="https://web.hungryhub.com/restaurants/the-karaked-sukhumvit-36-bangkok" TargetMode="External"/><Relationship Id="rId5735" Type="http://schemas.openxmlformats.org/officeDocument/2006/relationships/hyperlink" Target="https://web.hungryhub.com/restaurants/mosby-bkk-bangkok" TargetMode="External"/><Relationship Id="rId4408" Type="http://schemas.openxmlformats.org/officeDocument/2006/relationships/hyperlink" Target="https://web.hungryhub.com/restaurants/huajai-siam-square-one-bangkok" TargetMode="External"/><Relationship Id="rId4407" Type="http://schemas.openxmlformats.org/officeDocument/2006/relationships/hyperlink" Target="https://web.hungryhub.com/restaurants/huajai-siam-square-one-not-used-bangkok" TargetMode="External"/><Relationship Id="rId5738" Type="http://schemas.openxmlformats.org/officeDocument/2006/relationships/hyperlink" Target="https://web.hungryhub.com/restaurants/dream-premium-korean-shabu-buffet-bangkok" TargetMode="External"/><Relationship Id="rId4409" Type="http://schemas.openxmlformats.org/officeDocument/2006/relationships/hyperlink" Target="https://web.hungryhub.com/restaurants/jass-bar-bistro-at-jasmine-resort-hotel-bangkok" TargetMode="External"/><Relationship Id="rId5739" Type="http://schemas.openxmlformats.org/officeDocument/2006/relationships/hyperlink" Target="https://web.hungryhub.com/restaurants/ayutthaya-retreat-ayutthaya-bangkok" TargetMode="External"/><Relationship Id="rId4400" Type="http://schemas.openxmlformats.org/officeDocument/2006/relationships/hyperlink" Target="https://web.hungryhub.com/restaurants/calm-kraam-bangkok" TargetMode="External"/><Relationship Id="rId5732" Type="http://schemas.openxmlformats.org/officeDocument/2006/relationships/hyperlink" Target="https://web.hungryhub.com/restaurants/neua-camp-fire-bangkok" TargetMode="External"/><Relationship Id="rId5733" Type="http://schemas.openxmlformats.org/officeDocument/2006/relationships/hyperlink" Target="https://web.hungryhub.com/restaurants/dream-premium-korean-bbq-buffet-ruea-bin-bangkok" TargetMode="External"/><Relationship Id="rId4402" Type="http://schemas.openxmlformats.org/officeDocument/2006/relationships/hyperlink" Target="https://web.hungryhub.com/restaurants/more-than-wine-ratchaphruek-bangkok" TargetMode="External"/><Relationship Id="rId5730" Type="http://schemas.openxmlformats.org/officeDocument/2006/relationships/hyperlink" Target="https://web.hungryhub.com/restaurants/61-bistro-bangkok" TargetMode="External"/><Relationship Id="rId4401" Type="http://schemas.openxmlformats.org/officeDocument/2006/relationships/hyperlink" Target="https://web.hungryhub.com/restaurants/centara-ayutthaya-staycation-ayutthaya" TargetMode="External"/><Relationship Id="rId5731" Type="http://schemas.openxmlformats.org/officeDocument/2006/relationships/hyperlink" Target="https://web.hungryhub.com/restaurants/big-bite-burger-bkk-bangkok" TargetMode="External"/><Relationship Id="rId5725" Type="http://schemas.openxmlformats.org/officeDocument/2006/relationships/hyperlink" Target="https://web.hungryhub.com/restaurants/ping-buffet-bangkok" TargetMode="External"/><Relationship Id="rId5726" Type="http://schemas.openxmlformats.org/officeDocument/2006/relationships/hyperlink" Target="https://web.hungryhub.com/restaurants/ar-tee-mala-shabu-ping-yang-bangkok" TargetMode="External"/><Relationship Id="rId5723" Type="http://schemas.openxmlformats.org/officeDocument/2006/relationships/hyperlink" Target="https://web.hungryhub.com/restaurants/honomi-shabu-omakase-bangkok" TargetMode="External"/><Relationship Id="rId5724" Type="http://schemas.openxmlformats.org/officeDocument/2006/relationships/hyperlink" Target="https://web.hungryhub.com/restaurants/reun-rom-bar-bangkok" TargetMode="External"/><Relationship Id="rId5729" Type="http://schemas.openxmlformats.org/officeDocument/2006/relationships/hyperlink" Target="https://web.hungryhub.com/restaurants/tramonto-singapore" TargetMode="External"/><Relationship Id="rId5727" Type="http://schemas.openxmlformats.org/officeDocument/2006/relationships/hyperlink" Target="https://web.hungryhub.com/restaurants/beer-collection-bangkok-thailand" TargetMode="External"/><Relationship Id="rId5728" Type="http://schemas.openxmlformats.org/officeDocument/2006/relationships/hyperlink" Target="https://web.hungryhub.com/restaurants/the-factory-corner-bangkok" TargetMode="External"/><Relationship Id="rId5721" Type="http://schemas.openxmlformats.org/officeDocument/2006/relationships/hyperlink" Target="https://web.hungryhub.com/restaurants/the-blooming-gallery-bangkok" TargetMode="External"/><Relationship Id="rId5722" Type="http://schemas.openxmlformats.org/officeDocument/2006/relationships/hyperlink" Target="https://web.hungryhub.com/restaurants/yoki-niku-chonburi-pattaya" TargetMode="External"/><Relationship Id="rId5720" Type="http://schemas.openxmlformats.org/officeDocument/2006/relationships/hyperlink" Target="https://web.hungryhub.com/restaurants/hibuddy-bbq-singapore" TargetMode="External"/><Relationship Id="rId4426" Type="http://schemas.openxmlformats.org/officeDocument/2006/relationships/hyperlink" Target="https://web.hungryhub.com/restaurants/ryuden-izakaya-bangkok" TargetMode="External"/><Relationship Id="rId5758" Type="http://schemas.openxmlformats.org/officeDocument/2006/relationships/hyperlink" Target="https://web.hungryhub.com/restaurants/cool-bon-cafe-restaurant-bangkok" TargetMode="External"/><Relationship Id="rId4425" Type="http://schemas.openxmlformats.org/officeDocument/2006/relationships/hyperlink" Target="https://web.hungryhub.com/restaurants/wyndham-jomtien-staycation-pattaya" TargetMode="External"/><Relationship Id="rId5759" Type="http://schemas.openxmlformats.org/officeDocument/2006/relationships/hyperlink" Target="https://web.hungryhub.com/restaurants/caesa-delicious-bang-bon-3-bangkok" TargetMode="External"/><Relationship Id="rId4428" Type="http://schemas.openxmlformats.org/officeDocument/2006/relationships/hyperlink" Target="https://web.hungryhub.com/restaurants/1897-lounge-at-siam-kempinski-hotel-bangkok" TargetMode="External"/><Relationship Id="rId5756" Type="http://schemas.openxmlformats.org/officeDocument/2006/relationships/hyperlink" Target="https://web.hungryhub.com/restaurants/river-chill-on-the-beach-bangkok" TargetMode="External"/><Relationship Id="rId4427" Type="http://schemas.openxmlformats.org/officeDocument/2006/relationships/hyperlink" Target="https://web.hungryhub.com/restaurants/a-bowl-of-pasta-bangkok" TargetMode="External"/><Relationship Id="rId5757" Type="http://schemas.openxmlformats.org/officeDocument/2006/relationships/hyperlink" Target="https://web.hungryhub.com/restaurants/black-olive-cafe-singapore" TargetMode="External"/><Relationship Id="rId4429" Type="http://schemas.openxmlformats.org/officeDocument/2006/relationships/hyperlink" Target="https://web.hungryhub.com/restaurants/sra-bua-by-kiin-kiin-at-siam-kempinski-hotel-bangkok" TargetMode="External"/><Relationship Id="rId5750" Type="http://schemas.openxmlformats.org/officeDocument/2006/relationships/hyperlink" Target="https://web.hungryhub.com/restaurants/xiao-fuwang-hotpot-one-bangkok" TargetMode="External"/><Relationship Id="rId5751" Type="http://schemas.openxmlformats.org/officeDocument/2006/relationships/hyperlink" Target="https://web.hungryhub.com/restaurants/yunnan-renjia-bangkok" TargetMode="External"/><Relationship Id="rId4420" Type="http://schemas.openxmlformats.org/officeDocument/2006/relationships/hyperlink" Target="https://web.hungryhub.com/restaurants/kem-kon-pahurat-bangkok" TargetMode="External"/><Relationship Id="rId4422" Type="http://schemas.openxmlformats.org/officeDocument/2006/relationships/hyperlink" Target="https://web.hungryhub.com/restaurants/shidai-kushiyaki-bangkok" TargetMode="External"/><Relationship Id="rId5754" Type="http://schemas.openxmlformats.org/officeDocument/2006/relationships/hyperlink" Target="https://web.hungryhub.com/restaurants/blue-elephant-sukhumvit-bangkok" TargetMode="External"/><Relationship Id="rId4421" Type="http://schemas.openxmlformats.org/officeDocument/2006/relationships/hyperlink" Target="https://web.hungryhub.com/restaurants/hard-rock-cafe-bangkok" TargetMode="External"/><Relationship Id="rId5755" Type="http://schemas.openxmlformats.org/officeDocument/2006/relationships/hyperlink" Target="https://web.hungryhub.com/restaurants/saloon-ari-bangkok" TargetMode="External"/><Relationship Id="rId4424" Type="http://schemas.openxmlformats.org/officeDocument/2006/relationships/hyperlink" Target="https://web.hungryhub.com/restaurants/la-petite-salil-sukhumvit-soi-8-staycation-bangkok" TargetMode="External"/><Relationship Id="rId5752" Type="http://schemas.openxmlformats.org/officeDocument/2006/relationships/hyperlink" Target="https://web.hungryhub.com/restaurants/chim-cafe-restaurant-bangkok" TargetMode="External"/><Relationship Id="rId4423" Type="http://schemas.openxmlformats.org/officeDocument/2006/relationships/hyperlink" Target="https://web.hungryhub.com/restaurants/cafe-de-salil-la-petite-salil-sukhumvit-8-bangkok" TargetMode="External"/><Relationship Id="rId5753" Type="http://schemas.openxmlformats.org/officeDocument/2006/relationships/hyperlink" Target="https://web.hungryhub.com/restaurants/blue-elephant-sathorn-bangkok" TargetMode="External"/><Relationship Id="rId4415" Type="http://schemas.openxmlformats.org/officeDocument/2006/relationships/hyperlink" Target="https://web.hungryhub.com/restaurants/hoy-mahachon-bangkok" TargetMode="External"/><Relationship Id="rId5747" Type="http://schemas.openxmlformats.org/officeDocument/2006/relationships/hyperlink" Target="https://web.hungryhub.com/restaurants/craftfiti-bkk-bangkok" TargetMode="External"/><Relationship Id="rId4414" Type="http://schemas.openxmlformats.org/officeDocument/2006/relationships/hyperlink" Target="https://web.hungryhub.com/restaurants/take-a-breath-cafe-eatery-bangkok" TargetMode="External"/><Relationship Id="rId5748" Type="http://schemas.openxmlformats.org/officeDocument/2006/relationships/hyperlink" Target="https://web.hungryhub.com/restaurants/niku-machi-bangkok" TargetMode="External"/><Relationship Id="rId4417" Type="http://schemas.openxmlformats.org/officeDocument/2006/relationships/hyperlink" Target="https://web.hungryhub.com/restaurants/av-izakaya-saphan-khwai-bangkok" TargetMode="External"/><Relationship Id="rId5745" Type="http://schemas.openxmlformats.org/officeDocument/2006/relationships/hyperlink" Target="https://web.hungryhub.com/restaurants/liyang-space-bangkok" TargetMode="External"/><Relationship Id="rId4416" Type="http://schemas.openxmlformats.org/officeDocument/2006/relationships/hyperlink" Target="https://web.hungryhub.com/restaurants/av-izakaya-lat-phrao-71-bangkok" TargetMode="External"/><Relationship Id="rId5746" Type="http://schemas.openxmlformats.org/officeDocument/2006/relationships/hyperlink" Target="https://web.hungryhub.com/restaurants/dotd-bar-bangkok" TargetMode="External"/><Relationship Id="rId4419" Type="http://schemas.openxmlformats.org/officeDocument/2006/relationships/hyperlink" Target="https://web.hungryhub.com/restaurants/zaap-classic-seacon-square-srinagarindra-bangkok" TargetMode="External"/><Relationship Id="rId4418" Type="http://schemas.openxmlformats.org/officeDocument/2006/relationships/hyperlink" Target="https://web.hungryhub.com/restaurants/av-izakaya-chaengwattana-muang-thong-bangkok" TargetMode="External"/><Relationship Id="rId5749" Type="http://schemas.openxmlformats.org/officeDocument/2006/relationships/hyperlink" Target="https://web.hungryhub.com/restaurants/xiao-fuwang-hotpot-central-westville-bangkok" TargetMode="External"/><Relationship Id="rId5740" Type="http://schemas.openxmlformats.org/officeDocument/2006/relationships/hyperlink" Target="https://web.hungryhub.com/restaurants/bucks-cafe-bangkok" TargetMode="External"/><Relationship Id="rId4411" Type="http://schemas.openxmlformats.org/officeDocument/2006/relationships/hyperlink" Target="https://web.hungryhub.com/restaurants/tsunami-suki-grill-prachachuen-bangkok" TargetMode="External"/><Relationship Id="rId5743" Type="http://schemas.openxmlformats.org/officeDocument/2006/relationships/hyperlink" Target="https://web.hungryhub.com/restaurants/ministry-of-crab-bangkok" TargetMode="External"/><Relationship Id="rId4410" Type="http://schemas.openxmlformats.org/officeDocument/2006/relationships/hyperlink" Target="https://web.hungryhub.com/restaurants/tamade-sake-bar-bangkok" TargetMode="External"/><Relationship Id="rId5744" Type="http://schemas.openxmlformats.org/officeDocument/2006/relationships/hyperlink" Target="https://web.hungryhub.com/restaurants/bottega-del-gusto-bangkok" TargetMode="External"/><Relationship Id="rId4413" Type="http://schemas.openxmlformats.org/officeDocument/2006/relationships/hyperlink" Target="https://web.hungryhub.com/restaurants/rad-street-at-the-fig-lobby-bangkok" TargetMode="External"/><Relationship Id="rId5741" Type="http://schemas.openxmlformats.org/officeDocument/2006/relationships/hyperlink" Target="https://web.hungryhub.com/restaurants/burbrit-craft-beer-phra-khanong-bangkok" TargetMode="External"/><Relationship Id="rId4412" Type="http://schemas.openxmlformats.org/officeDocument/2006/relationships/hyperlink" Target="https://web.hungryhub.com/restaurants/merelani-charcoal-grill-and-rooftop-bangkok" TargetMode="External"/><Relationship Id="rId5742" Type="http://schemas.openxmlformats.org/officeDocument/2006/relationships/hyperlink" Target="https://web.hungryhub.com/restaurants/burbrit-craft-beer-sukhumvit-22-bangkok" TargetMode="External"/><Relationship Id="rId3191" Type="http://schemas.openxmlformats.org/officeDocument/2006/relationships/hyperlink" Target="https://web.hungryhub.com/restaurants/the-reels-upper-club-bangkok" TargetMode="External"/><Relationship Id="rId3190" Type="http://schemas.openxmlformats.org/officeDocument/2006/relationships/hyperlink" Target="https://web.hungryhub.com/restaurants/pour-over-lab-ladprao-71-bangkok" TargetMode="External"/><Relationship Id="rId3193" Type="http://schemas.openxmlformats.org/officeDocument/2006/relationships/hyperlink" Target="https://web.hungryhub.com/restaurants/de-l-amour-restaurant-at-hotel-de-l-amour-buriram" TargetMode="External"/><Relationship Id="rId3192" Type="http://schemas.openxmlformats.org/officeDocument/2006/relationships/hyperlink" Target="https://web.hungryhub.com/restaurants/watashi-japanese-restaurant-at-hotel-de-l-amour-buriram" TargetMode="External"/><Relationship Id="rId3195" Type="http://schemas.openxmlformats.org/officeDocument/2006/relationships/hyperlink" Target="https://web.hungryhub.com/restaurants/eat-me-first-cafe-pattaya" TargetMode="External"/><Relationship Id="rId3194" Type="http://schemas.openxmlformats.org/officeDocument/2006/relationships/hyperlink" Target="https://web.hungryhub.com/restaurants/matchibako-bistro-izakaya-bangkok" TargetMode="External"/><Relationship Id="rId3197" Type="http://schemas.openxmlformats.org/officeDocument/2006/relationships/hyperlink" Target="https://web.hungryhub.com/restaurants/sea-bangkok-thonglor-21" TargetMode="External"/><Relationship Id="rId3196" Type="http://schemas.openxmlformats.org/officeDocument/2006/relationships/hyperlink" Target="https://web.hungryhub.com/restaurants/d-varee-jomtien-beach-staycation-pattaya" TargetMode="External"/><Relationship Id="rId3199" Type="http://schemas.openxmlformats.org/officeDocument/2006/relationships/hyperlink" Target="https://web.hungryhub.com/restaurants/banpuku-yokocho-rama-9-bangkok" TargetMode="External"/><Relationship Id="rId3198" Type="http://schemas.openxmlformats.org/officeDocument/2006/relationships/hyperlink" Target="https://web.hungryhub.com/restaurants/vista-restaurant-at-cassia-phuket" TargetMode="External"/><Relationship Id="rId3180" Type="http://schemas.openxmlformats.org/officeDocument/2006/relationships/hyperlink" Target="https://web.hungryhub.com/restaurants/sharki-suki-buffet-bangkok" TargetMode="External"/><Relationship Id="rId3182" Type="http://schemas.openxmlformats.org/officeDocument/2006/relationships/hyperlink" Target="https://web.hungryhub.com/restaurants/farmfactory-fortune-town-bangkok" TargetMode="External"/><Relationship Id="rId3181" Type="http://schemas.openxmlformats.org/officeDocument/2006/relationships/hyperlink" Target="https://web.hungryhub.com/restaurants/huolong-chinese-mala-hotpot-grill-bangkok" TargetMode="External"/><Relationship Id="rId3184" Type="http://schemas.openxmlformats.org/officeDocument/2006/relationships/hyperlink" Target="https://web.hungryhub.com/restaurants/farmfactory-silom-complex-bangkok" TargetMode="External"/><Relationship Id="rId3183" Type="http://schemas.openxmlformats.org/officeDocument/2006/relationships/hyperlink" Target="https://web.hungryhub.com/restaurants/farmfactory-emquartier-bangkok" TargetMode="External"/><Relationship Id="rId3186" Type="http://schemas.openxmlformats.org/officeDocument/2006/relationships/hyperlink" Target="https://web.hungryhub.com/restaurants/farmfactory-all-season-place-bangkok" TargetMode="External"/><Relationship Id="rId3185" Type="http://schemas.openxmlformats.org/officeDocument/2006/relationships/hyperlink" Target="https://web.hungryhub.com/restaurants/farmfactory-homepro-bangna-bangkok" TargetMode="External"/><Relationship Id="rId3188" Type="http://schemas.openxmlformats.org/officeDocument/2006/relationships/hyperlink" Target="https://web.hungryhub.com/restaurants/you-i-premium-suki-buffet-terminal-21-rama-3-bangkok-thailand" TargetMode="External"/><Relationship Id="rId3187" Type="http://schemas.openxmlformats.org/officeDocument/2006/relationships/hyperlink" Target="https://web.hungryhub.com/restaurants/farmfactory-sathorn-square-bangkok" TargetMode="External"/><Relationship Id="rId3189" Type="http://schemas.openxmlformats.org/officeDocument/2006/relationships/hyperlink" Target="https://web.hungryhub.com/restaurants/man-chan-korean-bbq-buffet-seacon-square-srinagarindra-bangkok" TargetMode="External"/><Relationship Id="rId4480" Type="http://schemas.openxmlformats.org/officeDocument/2006/relationships/hyperlink" Target="https://web.hungryhub.com/restaurants/thanamnua-bangkok" TargetMode="External"/><Relationship Id="rId3151" Type="http://schemas.openxmlformats.org/officeDocument/2006/relationships/hyperlink" Target="https://web.hungryhub.com/restaurants/laem-charoen-robinson-chachoengsao" TargetMode="External"/><Relationship Id="rId4482" Type="http://schemas.openxmlformats.org/officeDocument/2006/relationships/hyperlink" Target="https://web.hungryhub.com/restaurants/fueng-fah-at-movenpick-suriwongse-hotel-chiang-mai" TargetMode="External"/><Relationship Id="rId3150" Type="http://schemas.openxmlformats.org/officeDocument/2006/relationships/hyperlink" Target="https://web.hungryhub.com/restaurants/duplicate-ayutthaya" TargetMode="External"/><Relationship Id="rId4481" Type="http://schemas.openxmlformats.org/officeDocument/2006/relationships/hyperlink" Target="https://web.hungryhub.com/restaurants/long-rao-dim-sum-bangkok" TargetMode="External"/><Relationship Id="rId3153" Type="http://schemas.openxmlformats.org/officeDocument/2006/relationships/hyperlink" Target="https://web.hungryhub.com/restaurants/salada-organic-kitchen-lasalle-s-avenue-do-not-use-bangkok" TargetMode="External"/><Relationship Id="rId4484" Type="http://schemas.openxmlformats.org/officeDocument/2006/relationships/hyperlink" Target="https://web.hungryhub.com/restaurants/babyccino-co-bangkok" TargetMode="External"/><Relationship Id="rId3152" Type="http://schemas.openxmlformats.org/officeDocument/2006/relationships/hyperlink" Target="https://web.hungryhub.com/restaurants/salada-organic-kitchen-homepro-rama-9-do-not-use-bangkok" TargetMode="External"/><Relationship Id="rId4483" Type="http://schemas.openxmlformats.org/officeDocument/2006/relationships/hyperlink" Target="https://web.hungryhub.com/restaurants/shikiya-bangkok" TargetMode="External"/><Relationship Id="rId3155" Type="http://schemas.openxmlformats.org/officeDocument/2006/relationships/hyperlink" Target="https://web.hungryhub.com/restaurants/salada-organic-kitchen-seacon-square-srinagarindra-do-not-use-bangkok" TargetMode="External"/><Relationship Id="rId4486" Type="http://schemas.openxmlformats.org/officeDocument/2006/relationships/hyperlink" Target="https://web.hungryhub.com/restaurants/din-restaurant-jazz-bar-bangkok" TargetMode="External"/><Relationship Id="rId3154" Type="http://schemas.openxmlformats.org/officeDocument/2006/relationships/hyperlink" Target="https://web.hungryhub.com/restaurants/salada-organic-kitchen-bdms-wellness-clinic-do-not-use-bangkok" TargetMode="External"/><Relationship Id="rId4485" Type="http://schemas.openxmlformats.org/officeDocument/2006/relationships/hyperlink" Target="https://web.hungryhub.com/restaurants/moon-cake-festival-2024-by-gourmet-eats-bangkok" TargetMode="External"/><Relationship Id="rId3157" Type="http://schemas.openxmlformats.org/officeDocument/2006/relationships/hyperlink" Target="https://web.hungryhub.com/restaurants/i-am-cottage-staycation-nakhon-pathom" TargetMode="External"/><Relationship Id="rId4488" Type="http://schemas.openxmlformats.org/officeDocument/2006/relationships/hyperlink" Target="https://web.hungryhub.com/restaurants/tops-eatery-rama-2-bangkok" TargetMode="External"/><Relationship Id="rId3156" Type="http://schemas.openxmlformats.org/officeDocument/2006/relationships/hyperlink" Target="https://web.hungryhub.com/restaurants/prime-burger-bangkok" TargetMode="External"/><Relationship Id="rId4487" Type="http://schemas.openxmlformats.org/officeDocument/2006/relationships/hyperlink" Target="https://web.hungryhub.com/restaurants/frame-cafe-restaurant-bangkok" TargetMode="External"/><Relationship Id="rId3159" Type="http://schemas.openxmlformats.org/officeDocument/2006/relationships/hyperlink" Target="https://web.hungryhub.com/restaurants/gold-curry-central-westgate-bangkok" TargetMode="External"/><Relationship Id="rId3158" Type="http://schemas.openxmlformats.org/officeDocument/2006/relationships/hyperlink" Target="https://web.hungryhub.com/restaurants/nuahom-yakiniku-bangkok" TargetMode="External"/><Relationship Id="rId4489" Type="http://schemas.openxmlformats.org/officeDocument/2006/relationships/hyperlink" Target="https://web.hungryhub.com/restaurants/tops-eatery-central-ladprao-bangkok" TargetMode="External"/><Relationship Id="rId3149" Type="http://schemas.openxmlformats.org/officeDocument/2006/relationships/hyperlink" Target="https://web.hungryhub.com/restaurants/laem-charoen-central-ayutthaya-ayutthaya-thailand-3349" TargetMode="External"/><Relationship Id="rId3140" Type="http://schemas.openxmlformats.org/officeDocument/2006/relationships/hyperlink" Target="https://web.hungryhub.com/restaurants/tapas-vino-restaurant-at-hilton-bangkok-grande-asoke" TargetMode="External"/><Relationship Id="rId4471" Type="http://schemas.openxmlformats.org/officeDocument/2006/relationships/hyperlink" Target="https://web.hungryhub.com/restaurants/t-and-t-restaurant-bangkok" TargetMode="External"/><Relationship Id="rId4470" Type="http://schemas.openxmlformats.org/officeDocument/2006/relationships/hyperlink" Target="https://web.hungryhub.com/restaurants/phedder-by-yumzanazun-bangkok" TargetMode="External"/><Relationship Id="rId3142" Type="http://schemas.openxmlformats.org/officeDocument/2006/relationships/hyperlink" Target="https://web.hungryhub.com/restaurants/daebak-jjimdak-bangkok" TargetMode="External"/><Relationship Id="rId4473" Type="http://schemas.openxmlformats.org/officeDocument/2006/relationships/hyperlink" Target="https://web.hungryhub.com/restaurants/baan-dalaa-by-angkana-bangkok" TargetMode="External"/><Relationship Id="rId3141" Type="http://schemas.openxmlformats.org/officeDocument/2006/relationships/hyperlink" Target="https://web.hungryhub.com/restaurants/ying-s-garden-plant-based-bangkok" TargetMode="External"/><Relationship Id="rId4472" Type="http://schemas.openxmlformats.org/officeDocument/2006/relationships/hyperlink" Target="https://web.hungryhub.com/restaurants/caper-by-dan-bark-bangkok" TargetMode="External"/><Relationship Id="rId3144" Type="http://schemas.openxmlformats.org/officeDocument/2006/relationships/hyperlink" Target="https://web.hungryhub.com/restaurants/henmee-shabu-maxvalu-nawamin-bangkok" TargetMode="External"/><Relationship Id="rId4475" Type="http://schemas.openxmlformats.org/officeDocument/2006/relationships/hyperlink" Target="https://web.hungryhub.com/restaurants/signaturebkk-design-village-bangna-bangkok" TargetMode="External"/><Relationship Id="rId3143" Type="http://schemas.openxmlformats.org/officeDocument/2006/relationships/hyperlink" Target="https://web.hungryhub.com/restaurants/69-sarakham-bangkok" TargetMode="External"/><Relationship Id="rId4474" Type="http://schemas.openxmlformats.org/officeDocument/2006/relationships/hyperlink" Target="https://web.hungryhub.com/restaurants/signaturebkk-kanchanaphisek-bangkok" TargetMode="External"/><Relationship Id="rId3146" Type="http://schemas.openxmlformats.org/officeDocument/2006/relationships/hyperlink" Target="https://web.hungryhub.com/restaurants/coach-house-cafe-bangkok" TargetMode="External"/><Relationship Id="rId4477" Type="http://schemas.openxmlformats.org/officeDocument/2006/relationships/hyperlink" Target="https://web.hungryhub.com/restaurants/ruenglalynn-skybar-rooftop-bangkok" TargetMode="External"/><Relationship Id="rId3145" Type="http://schemas.openxmlformats.org/officeDocument/2006/relationships/hyperlink" Target="https://web.hungryhub.com/restaurants/great-harbour-international-buffet-duplicate-bangkok" TargetMode="External"/><Relationship Id="rId4476" Type="http://schemas.openxmlformats.org/officeDocument/2006/relationships/hyperlink" Target="https://web.hungryhub.com/restaurants/tap-yard-bangkok" TargetMode="External"/><Relationship Id="rId3148" Type="http://schemas.openxmlformats.org/officeDocument/2006/relationships/hyperlink" Target="https://web.hungryhub.com/restaurants/duplicate-nakhon-pathom" TargetMode="External"/><Relationship Id="rId4479" Type="http://schemas.openxmlformats.org/officeDocument/2006/relationships/hyperlink" Target="https://web.hungryhub.com/restaurants/bajika-restaurant-and-music-bangkok" TargetMode="External"/><Relationship Id="rId3147" Type="http://schemas.openxmlformats.org/officeDocument/2006/relationships/hyperlink" Target="https://web.hungryhub.com/restaurants/laem-charoen-central-salaya-nakhon-pathom-thailand-3347" TargetMode="External"/><Relationship Id="rId4478" Type="http://schemas.openxmlformats.org/officeDocument/2006/relationships/hyperlink" Target="https://web.hungryhub.com/restaurants/bar-archive-bangkok" TargetMode="External"/><Relationship Id="rId3171" Type="http://schemas.openxmlformats.org/officeDocument/2006/relationships/hyperlink" Target="https://web.hungryhub.com/restaurants/mama-dolores-bangkok" TargetMode="External"/><Relationship Id="rId3170" Type="http://schemas.openxmlformats.org/officeDocument/2006/relationships/hyperlink" Target="https://web.hungryhub.com/restaurants/azura-at-angsana-laguna-phuket" TargetMode="External"/><Relationship Id="rId3173" Type="http://schemas.openxmlformats.org/officeDocument/2006/relationships/hyperlink" Target="https://web.hungryhub.com/restaurants/the-coral-finest-business-class-suvarnabhumi-international-bangkok" TargetMode="External"/><Relationship Id="rId3172" Type="http://schemas.openxmlformats.org/officeDocument/2006/relationships/hyperlink" Target="https://web.hungryhub.com/restaurants/the-raweekanlaya-dining-by-the-raweekanlaya-bangkok-wellness-cuisine-resort" TargetMode="External"/><Relationship Id="rId3175" Type="http://schemas.openxmlformats.org/officeDocument/2006/relationships/hyperlink" Target="https://web.hungryhub.com/restaurants/pim-piman-restaurant-by-the-soul-resort-saraburi" TargetMode="External"/><Relationship Id="rId3174" Type="http://schemas.openxmlformats.org/officeDocument/2006/relationships/hyperlink" Target="https://web.hungryhub.com/restaurants/jaritz-craft-cafe-bangkok" TargetMode="External"/><Relationship Id="rId3177" Type="http://schemas.openxmlformats.org/officeDocument/2006/relationships/hyperlink" Target="https://web.hungryhub.com/restaurants/guilty-anantara-siam-bangkok" TargetMode="External"/><Relationship Id="rId3176" Type="http://schemas.openxmlformats.org/officeDocument/2006/relationships/hyperlink" Target="https://web.hungryhub.com/restaurants/the-harmony-tea-room-by-the-soul-resort-saraburi" TargetMode="External"/><Relationship Id="rId3179" Type="http://schemas.openxmlformats.org/officeDocument/2006/relationships/hyperlink" Target="https://web.hungryhub.com/restaurants/rice-restaurant-by-at-rice-resort-nakhon-nayok" TargetMode="External"/><Relationship Id="rId3178" Type="http://schemas.openxmlformats.org/officeDocument/2006/relationships/hyperlink" Target="https://web.hungryhub.com/restaurants/karayama-terminal-21-rama-3-bangkok" TargetMode="External"/><Relationship Id="rId3160" Type="http://schemas.openxmlformats.org/officeDocument/2006/relationships/hyperlink" Target="https://web.hungryhub.com/restaurants/mestyle-museum-hotel-staycation-bangkok" TargetMode="External"/><Relationship Id="rId4491" Type="http://schemas.openxmlformats.org/officeDocument/2006/relationships/hyperlink" Target="https://web.hungryhub.com/restaurants/tora-yakiniku-x-cafe-crystal-design-center-bangkok" TargetMode="External"/><Relationship Id="rId4490" Type="http://schemas.openxmlformats.org/officeDocument/2006/relationships/hyperlink" Target="https://web.hungryhub.com/restaurants/tops-eatery-central-patong-phuket" TargetMode="External"/><Relationship Id="rId3162" Type="http://schemas.openxmlformats.org/officeDocument/2006/relationships/hyperlink" Target="https://web.hungryhub.com/restaurants/fusion-s-cafe-bistro-chonburi-pattaya" TargetMode="External"/><Relationship Id="rId4493" Type="http://schemas.openxmlformats.org/officeDocument/2006/relationships/hyperlink" Target="https://web.hungryhub.com/restaurants/tsuru-saru-bangkok" TargetMode="External"/><Relationship Id="rId3161" Type="http://schemas.openxmlformats.org/officeDocument/2006/relationships/hyperlink" Target="https://web.hungryhub.com/restaurants/kiew-kai-ka-jing-jai-market-chaing-mai-chiang-mai" TargetMode="External"/><Relationship Id="rId4492" Type="http://schemas.openxmlformats.org/officeDocument/2006/relationships/hyperlink" Target="https://web.hungryhub.com/restaurants/ping-hi-suk-mookata-gateway-bang-sue-bangkok" TargetMode="External"/><Relationship Id="rId3164" Type="http://schemas.openxmlformats.org/officeDocument/2006/relationships/hyperlink" Target="https://web.hungryhub.com/restaurants/no-use-bangkok" TargetMode="External"/><Relationship Id="rId4495" Type="http://schemas.openxmlformats.org/officeDocument/2006/relationships/hyperlink" Target="https://web.hungryhub.com/restaurants/charoen-rung-rueang-international-buffet-ms-siam-tower-rama-3-bangkok" TargetMode="External"/><Relationship Id="rId3163" Type="http://schemas.openxmlformats.org/officeDocument/2006/relationships/hyperlink" Target="https://web.hungryhub.com/restaurants/no-use-amari-watergate-bangkok-staycation-thailand" TargetMode="External"/><Relationship Id="rId4494" Type="http://schemas.openxmlformats.org/officeDocument/2006/relationships/hyperlink" Target="https://web.hungryhub.com/restaurants/zaab-on-nut-station-bangkok" TargetMode="External"/><Relationship Id="rId3166" Type="http://schemas.openxmlformats.org/officeDocument/2006/relationships/hyperlink" Target="https://web.hungryhub.com/restaurants/dicey-reilly-s-at-avani-resort-pattaya" TargetMode="External"/><Relationship Id="rId4497" Type="http://schemas.openxmlformats.org/officeDocument/2006/relationships/hyperlink" Target="https://web.hungryhub.com/restaurants/tuengnua-tuengtua-sathon-bangkok" TargetMode="External"/><Relationship Id="rId3165" Type="http://schemas.openxmlformats.org/officeDocument/2006/relationships/hyperlink" Target="https://web.hungryhub.com/restaurants/helena-greek-kitchen-bangkok" TargetMode="External"/><Relationship Id="rId4496" Type="http://schemas.openxmlformats.org/officeDocument/2006/relationships/hyperlink" Target="https://web.hungryhub.com/restaurants/charoen-rung-rueang-international-buffet-rama-2-bangkok" TargetMode="External"/><Relationship Id="rId3168" Type="http://schemas.openxmlformats.org/officeDocument/2006/relationships/hyperlink" Target="https://web.hungryhub.com/restaurants/no-use-phuket-thailand" TargetMode="External"/><Relationship Id="rId4499" Type="http://schemas.openxmlformats.org/officeDocument/2006/relationships/hyperlink" Target="https://web.hungryhub.com/restaurants/shakariki432-riabduan-ekkamai-ramintra-bangkok" TargetMode="External"/><Relationship Id="rId3167" Type="http://schemas.openxmlformats.org/officeDocument/2006/relationships/hyperlink" Target="https://web.hungryhub.com/restaurants/benihana-at-avani-resort-pattaya" TargetMode="External"/><Relationship Id="rId4498" Type="http://schemas.openxmlformats.org/officeDocument/2006/relationships/hyperlink" Target="https://web.hungryhub.com/restaurants/jimmy-bbq-grill-grand-palazzo-hotel-pattaya" TargetMode="External"/><Relationship Id="rId3169" Type="http://schemas.openxmlformats.org/officeDocument/2006/relationships/hyperlink" Target="https://web.hungryhub.com/restaurants/jirakaan-restaurant-bangkok" TargetMode="External"/><Relationship Id="rId5813" Type="http://schemas.openxmlformats.org/officeDocument/2006/relationships/hyperlink" Target="https://web.hungryhub.com/restaurants/tikishi-suksawat-bangkok" TargetMode="External"/><Relationship Id="rId5814" Type="http://schemas.openxmlformats.org/officeDocument/2006/relationships/hyperlink" Target="https://web.hungryhub.com/restaurants/sunny-beach-house-pattaya" TargetMode="External"/><Relationship Id="rId5811" Type="http://schemas.openxmlformats.org/officeDocument/2006/relationships/hyperlink" Target="https://web.hungryhub.com/restaurants/tikishi-paradise-park-bangkok" TargetMode="External"/><Relationship Id="rId5812" Type="http://schemas.openxmlformats.org/officeDocument/2006/relationships/hyperlink" Target="https://web.hungryhub.com/restaurants/royal-sky-lounge-pool-bar-at-hotel-royal-bangkok" TargetMode="External"/><Relationship Id="rId5817" Type="http://schemas.openxmlformats.org/officeDocument/2006/relationships/hyperlink" Target="https://web.hungryhub.com/restaurants/sos-shabu-bearing-bangkok" TargetMode="External"/><Relationship Id="rId5818" Type="http://schemas.openxmlformats.org/officeDocument/2006/relationships/hyperlink" Target="https://web.hungryhub.com/restaurants/rong-ja-halal-chinese-food-bangkok" TargetMode="External"/><Relationship Id="rId5815" Type="http://schemas.openxmlformats.org/officeDocument/2006/relationships/hyperlink" Target="https://web.hungryhub.com/restaurants/dakjib-bangkok" TargetMode="External"/><Relationship Id="rId5816" Type="http://schemas.openxmlformats.org/officeDocument/2006/relationships/hyperlink" Target="https://web.hungryhub.com/restaurants/sos-shabu-bangchak-bangkok" TargetMode="External"/><Relationship Id="rId5819" Type="http://schemas.openxmlformats.org/officeDocument/2006/relationships/hyperlink" Target="https://web.hungryhub.com/restaurants/baan-medsine-bangkok" TargetMode="External"/><Relationship Id="rId5810" Type="http://schemas.openxmlformats.org/officeDocument/2006/relationships/hyperlink" Target="https://web.hungryhub.com/restaurants/beppu-menkan-singapore" TargetMode="External"/><Relationship Id="rId5802" Type="http://schemas.openxmlformats.org/officeDocument/2006/relationships/hyperlink" Target="https://web.hungryhub.com/restaurants/sarnies-one-bangkok" TargetMode="External"/><Relationship Id="rId5803" Type="http://schemas.openxmlformats.org/officeDocument/2006/relationships/hyperlink" Target="https://web.hungryhub.com/restaurants/sarnies-friends-bangkok" TargetMode="External"/><Relationship Id="rId5800" Type="http://schemas.openxmlformats.org/officeDocument/2006/relationships/hyperlink" Target="https://web.hungryhub.com/restaurants/topazio-bar-at-la-miniera-pool-villas-pattaya" TargetMode="External"/><Relationship Id="rId5801" Type="http://schemas.openxmlformats.org/officeDocument/2006/relationships/hyperlink" Target="https://web.hungryhub.com/restaurants/zaffiro-restaurant-at-la-miniera-pool-villas-pattaya" TargetMode="External"/><Relationship Id="rId5806" Type="http://schemas.openxmlformats.org/officeDocument/2006/relationships/hyperlink" Target="https://web.hungryhub.com/restaurants/namba-shabu-banthat-thong-bangkok" TargetMode="External"/><Relationship Id="rId5807" Type="http://schemas.openxmlformats.org/officeDocument/2006/relationships/hyperlink" Target="https://web.hungryhub.com/restaurants/namba-shabu-saimai-bangkok" TargetMode="External"/><Relationship Id="rId5804" Type="http://schemas.openxmlformats.org/officeDocument/2006/relationships/hyperlink" Target="https://web.hungryhub.com/restaurants/sarnies-cantina-bangkok" TargetMode="External"/><Relationship Id="rId5805" Type="http://schemas.openxmlformats.org/officeDocument/2006/relationships/hyperlink" Target="https://web.hungryhub.com/restaurants/brewave-pinklao-bangkok" TargetMode="External"/><Relationship Id="rId5808" Type="http://schemas.openxmlformats.org/officeDocument/2006/relationships/hyperlink" Target="https://web.hungryhub.com/restaurants/namba-shabu-the-mall-lifestore-tha-phra-bangkok" TargetMode="External"/><Relationship Id="rId5809" Type="http://schemas.openxmlformats.org/officeDocument/2006/relationships/hyperlink" Target="https://web.hungryhub.com/restaurants/club-rangoon-singapore" TargetMode="External"/><Relationship Id="rId4503" Type="http://schemas.openxmlformats.org/officeDocument/2006/relationships/hyperlink" Target="https://web.hungryhub.com/restaurants/lay-low-bangkok" TargetMode="External"/><Relationship Id="rId5835" Type="http://schemas.openxmlformats.org/officeDocument/2006/relationships/hyperlink" Target="https://web.hungryhub.com/restaurants/tooduat-moo-kratha-bangkok" TargetMode="External"/><Relationship Id="rId4502" Type="http://schemas.openxmlformats.org/officeDocument/2006/relationships/hyperlink" Target="https://web.hungryhub.com/restaurants/makin-bar-restaurant-bangkok" TargetMode="External"/><Relationship Id="rId5836" Type="http://schemas.openxmlformats.org/officeDocument/2006/relationships/hyperlink" Target="https://web.hungryhub.com/restaurants/loulou-bkk-bangkok" TargetMode="External"/><Relationship Id="rId4505" Type="http://schemas.openxmlformats.org/officeDocument/2006/relationships/hyperlink" Target="https://web.hungryhub.com/restaurants/daesung-grill-korean-bangkok" TargetMode="External"/><Relationship Id="rId5833" Type="http://schemas.openxmlformats.org/officeDocument/2006/relationships/hyperlink" Target="https://web.hungryhub.com/restaurants/view-tiew-mai-bangkok" TargetMode="External"/><Relationship Id="rId4504" Type="http://schemas.openxmlformats.org/officeDocument/2006/relationships/hyperlink" Target="https://web.hungryhub.com/restaurants/palanchai-bbq-samyan-bangkok" TargetMode="External"/><Relationship Id="rId5834" Type="http://schemas.openxmlformats.org/officeDocument/2006/relationships/hyperlink" Target="https://web.hungryhub.com/restaurants/krua-suan-view-pla-mae-num-bangkok" TargetMode="External"/><Relationship Id="rId4507" Type="http://schemas.openxmlformats.org/officeDocument/2006/relationships/hyperlink" Target="https://web.hungryhub.com/restaurants/tsai-eatery-bangkok" TargetMode="External"/><Relationship Id="rId5839" Type="http://schemas.openxmlformats.org/officeDocument/2006/relationships/hyperlink" Target="https://web.hungryhub.com/restaurants/baan-suan-rim-khlong-maha-sawat-bangkok" TargetMode="External"/><Relationship Id="rId4506" Type="http://schemas.openxmlformats.org/officeDocument/2006/relationships/hyperlink" Target="https://web.hungryhub.com/restaurants/detta-restaurant-bangkok" TargetMode="External"/><Relationship Id="rId4509" Type="http://schemas.openxmlformats.org/officeDocument/2006/relationships/hyperlink" Target="https://web.hungryhub.com/restaurants/no-verse-bar-bangkok" TargetMode="External"/><Relationship Id="rId5837" Type="http://schemas.openxmlformats.org/officeDocument/2006/relationships/hyperlink" Target="https://web.hungryhub.com/restaurants/54-shabu-buffet-mala-bangkok" TargetMode="External"/><Relationship Id="rId4508" Type="http://schemas.openxmlformats.org/officeDocument/2006/relationships/hyperlink" Target="https://web.hungryhub.com/restaurants/hagow-yaowarat-bangkok" TargetMode="External"/><Relationship Id="rId5838" Type="http://schemas.openxmlformats.org/officeDocument/2006/relationships/hyperlink" Target="https://web.hungryhub.com/restaurants/pika-bar-restaurant-bangkok" TargetMode="External"/><Relationship Id="rId5831" Type="http://schemas.openxmlformats.org/officeDocument/2006/relationships/hyperlink" Target="https://web.hungryhub.com/restaurants/teraoka-gyoza-central-ladprao-bangkok" TargetMode="External"/><Relationship Id="rId5832" Type="http://schemas.openxmlformats.org/officeDocument/2006/relationships/hyperlink" Target="https://web.hungryhub.com/restaurants/teraoka-gyoza-emsphere-bangkok" TargetMode="External"/><Relationship Id="rId4501" Type="http://schemas.openxmlformats.org/officeDocument/2006/relationships/hyperlink" Target="https://web.hungryhub.com/restaurants/shakariki432-the-nine-center-rama-9-bangkok" TargetMode="External"/><Relationship Id="rId4500" Type="http://schemas.openxmlformats.org/officeDocument/2006/relationships/hyperlink" Target="https://web.hungryhub.com/restaurants/shakariki432-major-ratchayothin-bangkok" TargetMode="External"/><Relationship Id="rId5830" Type="http://schemas.openxmlformats.org/officeDocument/2006/relationships/hyperlink" Target="https://web.hungryhub.com/restaurants/teraoka-gyoza-siam-paragon-bangkok" TargetMode="External"/><Relationship Id="rId5824" Type="http://schemas.openxmlformats.org/officeDocument/2006/relationships/hyperlink" Target="https://web.hungryhub.com/restaurants/eldivino-thai-phuket" TargetMode="External"/><Relationship Id="rId5825" Type="http://schemas.openxmlformats.org/officeDocument/2006/relationships/hyperlink" Target="https://web.hungryhub.com/restaurants/the-governor-bangkok-at-hilton-bangkok-grande-asoke" TargetMode="External"/><Relationship Id="rId5822" Type="http://schemas.openxmlformats.org/officeDocument/2006/relationships/hyperlink" Target="https://web.hungryhub.com/restaurants/angel-shabu-mala-bearing-17-bangkok" TargetMode="External"/><Relationship Id="rId5823" Type="http://schemas.openxmlformats.org/officeDocument/2006/relationships/hyperlink" Target="https://web.hungryhub.com/restaurants/ling-bkk-bangkok" TargetMode="External"/><Relationship Id="rId5828" Type="http://schemas.openxmlformats.org/officeDocument/2006/relationships/hyperlink" Target="https://web.hungryhub.com/restaurants/the-market-5-at-eastin-grand-phayathai-hotel-bangkok" TargetMode="External"/><Relationship Id="rId5829" Type="http://schemas.openxmlformats.org/officeDocument/2006/relationships/hyperlink" Target="https://web.hungryhub.com/restaurants/mao-nara-restaurant-bangkok" TargetMode="External"/><Relationship Id="rId5826" Type="http://schemas.openxmlformats.org/officeDocument/2006/relationships/hyperlink" Target="https://web.hungryhub.com/restaurants/absurdities-singapore" TargetMode="External"/><Relationship Id="rId5827" Type="http://schemas.openxmlformats.org/officeDocument/2006/relationships/hyperlink" Target="https://web.hungryhub.com/restaurants/wonderland-upside-down-singapore" TargetMode="External"/><Relationship Id="rId5820" Type="http://schemas.openxmlformats.org/officeDocument/2006/relationships/hyperlink" Target="https://web.hungryhub.com/restaurants/ma-maison-bangkok-thailand" TargetMode="External"/><Relationship Id="rId5821" Type="http://schemas.openxmlformats.org/officeDocument/2006/relationships/hyperlink" Target="https://web.hungryhub.com/restaurants/mao-nara-rooftop-bar-bangkok" TargetMode="External"/><Relationship Id="rId3238" Type="http://schemas.openxmlformats.org/officeDocument/2006/relationships/hyperlink" Target="https://web.hungryhub.com/restaurants/badboys-valley-chiang-mai" TargetMode="External"/><Relationship Id="rId4569" Type="http://schemas.openxmlformats.org/officeDocument/2006/relationships/hyperlink" Target="https://web.hungryhub.com/restaurants/sai-4-camp-bangkok" TargetMode="External"/><Relationship Id="rId3237" Type="http://schemas.openxmlformats.org/officeDocument/2006/relationships/hyperlink" Target="https://web.hungryhub.com/restaurants/thip-osha-by-kos-bangkok-thailand" TargetMode="External"/><Relationship Id="rId4568" Type="http://schemas.openxmlformats.org/officeDocument/2006/relationships/hyperlink" Target="https://web.hungryhub.com/restaurants/canale-house-bangkok" TargetMode="External"/><Relationship Id="rId5899" Type="http://schemas.openxmlformats.org/officeDocument/2006/relationships/hyperlink" Target="https://web.hungryhub.com/restaurants/yu-gu-xiang-singapore" TargetMode="External"/><Relationship Id="rId3239" Type="http://schemas.openxmlformats.org/officeDocument/2006/relationships/hyperlink" Target="https://web.hungryhub.com/restaurants/busaban-waterview-bangkok" TargetMode="External"/><Relationship Id="rId5890" Type="http://schemas.openxmlformats.org/officeDocument/2006/relationships/hyperlink" Target="https://web.hungryhub.com/restaurants/fatboy-izakaya-ekkamai-bangkok" TargetMode="External"/><Relationship Id="rId3230" Type="http://schemas.openxmlformats.org/officeDocument/2006/relationships/hyperlink" Target="https://web.hungryhub.com/restaurants/1980-s-bistro-and-bar-chonburi-pattaya" TargetMode="External"/><Relationship Id="rId4561" Type="http://schemas.openxmlformats.org/officeDocument/2006/relationships/hyperlink" Target="https://web.hungryhub.com/restaurants/leng-hong-sukhumvit-62-bangkok" TargetMode="External"/><Relationship Id="rId5893" Type="http://schemas.openxmlformats.org/officeDocument/2006/relationships/hyperlink" Target="https://web.hungryhub.com/restaurants/shabu-suki-izakaya-bangkok" TargetMode="External"/><Relationship Id="rId4560" Type="http://schemas.openxmlformats.org/officeDocument/2006/relationships/hyperlink" Target="https://web.hungryhub.com/restaurants/leng-hong-rama-2-bangkok" TargetMode="External"/><Relationship Id="rId5894" Type="http://schemas.openxmlformats.org/officeDocument/2006/relationships/hyperlink" Target="https://web.hungryhub.com/restaurants/kwankamon-cafe-and-restaurant-nonthaburi" TargetMode="External"/><Relationship Id="rId3232" Type="http://schemas.openxmlformats.org/officeDocument/2006/relationships/hyperlink" Target="https://web.hungryhub.com/restaurants/nai-kaew-kor-moo-yang-cafe-bistro-bangkok" TargetMode="External"/><Relationship Id="rId4563" Type="http://schemas.openxmlformats.org/officeDocument/2006/relationships/hyperlink" Target="https://web.hungryhub.com/restaurants/leng-hong-phran-nok-phutthamonthon-sai-4-bangkok" TargetMode="External"/><Relationship Id="rId5891" Type="http://schemas.openxmlformats.org/officeDocument/2006/relationships/hyperlink" Target="https://web.hungryhub.com/restaurants/fatboy-izakaya-gaysorn-amarin-bangkok" TargetMode="External"/><Relationship Id="rId3231" Type="http://schemas.openxmlformats.org/officeDocument/2006/relationships/hyperlink" Target="https://web.hungryhub.com/restaurants/pattaya-modus-beachfront-staycation-pattaya" TargetMode="External"/><Relationship Id="rId4562" Type="http://schemas.openxmlformats.org/officeDocument/2006/relationships/hyperlink" Target="https://web.hungryhub.com/restaurants/biscay-at-best-western-plus-carapace-hotel-hua-hin" TargetMode="External"/><Relationship Id="rId5892" Type="http://schemas.openxmlformats.org/officeDocument/2006/relationships/hyperlink" Target="https://web.hungryhub.com/restaurants/aries-24-cafe-resto-bar-bangkok" TargetMode="External"/><Relationship Id="rId3234" Type="http://schemas.openxmlformats.org/officeDocument/2006/relationships/hyperlink" Target="https://web.hungryhub.com/restaurants/s-signature-at-s-sriracha-hotel-residence-chonburi-pattaya" TargetMode="External"/><Relationship Id="rId4565" Type="http://schemas.openxmlformats.org/officeDocument/2006/relationships/hyperlink" Target="https://web.hungryhub.com/restaurants/wok-wayy-bangkok" TargetMode="External"/><Relationship Id="rId5897" Type="http://schemas.openxmlformats.org/officeDocument/2006/relationships/hyperlink" Target="https://web.hungryhub.com/restaurants/baan-moo-hun-bangkok" TargetMode="External"/><Relationship Id="rId3233" Type="http://schemas.openxmlformats.org/officeDocument/2006/relationships/hyperlink" Target="https://web.hungryhub.com/restaurants/knock-knock-cafe-bar-bangkok" TargetMode="External"/><Relationship Id="rId4564" Type="http://schemas.openxmlformats.org/officeDocument/2006/relationships/hyperlink" Target="https://web.hungryhub.com/restaurants/praya-dining-at-praya-palazzo-bangkok" TargetMode="External"/><Relationship Id="rId5898" Type="http://schemas.openxmlformats.org/officeDocument/2006/relationships/hyperlink" Target="https://web.hungryhub.com/restaurants/merry-go-round-singapore" TargetMode="External"/><Relationship Id="rId3236" Type="http://schemas.openxmlformats.org/officeDocument/2006/relationships/hyperlink" Target="https://web.hungryhub.com/restaurants/yuu-dai-premium-yakiniku-chiang-mai" TargetMode="External"/><Relationship Id="rId4567" Type="http://schemas.openxmlformats.org/officeDocument/2006/relationships/hyperlink" Target="https://web.hungryhub.com/restaurants/meng-pu-dong-ari-bangkok" TargetMode="External"/><Relationship Id="rId5895" Type="http://schemas.openxmlformats.org/officeDocument/2006/relationships/hyperlink" Target="https://web.hungryhub.com/restaurants/spoon-cafe-jungceylon-phuket" TargetMode="External"/><Relationship Id="rId3235" Type="http://schemas.openxmlformats.org/officeDocument/2006/relationships/hyperlink" Target="https://web.hungryhub.com/restaurants/hannari-cafe-de-kyoto-thonglor-bangkok" TargetMode="External"/><Relationship Id="rId4566" Type="http://schemas.openxmlformats.org/officeDocument/2006/relationships/hyperlink" Target="https://web.hungryhub.com/restaurants/kubphuket-bangkok" TargetMode="External"/><Relationship Id="rId5896" Type="http://schemas.openxmlformats.org/officeDocument/2006/relationships/hyperlink" Target="https://web.hungryhub.com/restaurants/sip-wine-shop-and-bistro-bangkok" TargetMode="External"/><Relationship Id="rId3227" Type="http://schemas.openxmlformats.org/officeDocument/2006/relationships/hyperlink" Target="https://web.hungryhub.com/restaurants/soiseoul-ruamchok-chiang-mai" TargetMode="External"/><Relationship Id="rId4558" Type="http://schemas.openxmlformats.org/officeDocument/2006/relationships/hyperlink" Target="https://web.hungryhub.com/restaurants/nuatair-kingkeaw-bangna-bangkok" TargetMode="External"/><Relationship Id="rId3226" Type="http://schemas.openxmlformats.org/officeDocument/2006/relationships/hyperlink" Target="https://web.hungryhub.com/restaurants/soiseoul-plus-chiang-mai" TargetMode="External"/><Relationship Id="rId4557" Type="http://schemas.openxmlformats.org/officeDocument/2006/relationships/hyperlink" Target="https://web.hungryhub.com/restaurants/nuatair-seacon-bangkae-bangkok" TargetMode="External"/><Relationship Id="rId3229" Type="http://schemas.openxmlformats.org/officeDocument/2006/relationships/hyperlink" Target="https://web.hungryhub.com/restaurants/genz-bar-bistro-rooftop-at-grand-china-bangkok" TargetMode="External"/><Relationship Id="rId5888" Type="http://schemas.openxmlformats.org/officeDocument/2006/relationships/hyperlink" Target="https://web.hungryhub.com/restaurants/savoey-cafe-restaurant-bangkok" TargetMode="External"/><Relationship Id="rId3228" Type="http://schemas.openxmlformats.org/officeDocument/2006/relationships/hyperlink" Target="https://web.hungryhub.com/restaurants/soiseoul-lamphun" TargetMode="External"/><Relationship Id="rId4559" Type="http://schemas.openxmlformats.org/officeDocument/2006/relationships/hyperlink" Target="https://web.hungryhub.com/restaurants/nuatair-samyan-mitrtown-bangkok" TargetMode="External"/><Relationship Id="rId5889" Type="http://schemas.openxmlformats.org/officeDocument/2006/relationships/hyperlink" Target="https://web.hungryhub.com/restaurants/sunyo-izakaya-bangkok" TargetMode="External"/><Relationship Id="rId4550" Type="http://schemas.openxmlformats.org/officeDocument/2006/relationships/hyperlink" Target="https://web.hungryhub.com/restaurants/kawa-izakaya-on-nut-bangkok" TargetMode="External"/><Relationship Id="rId5882" Type="http://schemas.openxmlformats.org/officeDocument/2006/relationships/hyperlink" Target="https://web.hungryhub.com/restaurants/b-burnt-bistro-central-si-racha-chon-buri-chonburi" TargetMode="External"/><Relationship Id="rId5883" Type="http://schemas.openxmlformats.org/officeDocument/2006/relationships/hyperlink" Target="https://web.hungryhub.com/restaurants/white-house-cafe-restaurant-bangkok" TargetMode="External"/><Relationship Id="rId3221" Type="http://schemas.openxmlformats.org/officeDocument/2006/relationships/hyperlink" Target="https://web.hungryhub.com/restaurants/g-gallery-cuisine-at-grand-china-bangkok" TargetMode="External"/><Relationship Id="rId4552" Type="http://schemas.openxmlformats.org/officeDocument/2006/relationships/hyperlink" Target="https://web.hungryhub.com/restaurants/temkum-sushi-ladprao-101-bangkok" TargetMode="External"/><Relationship Id="rId5880" Type="http://schemas.openxmlformats.org/officeDocument/2006/relationships/hyperlink" Target="https://web.hungryhub.com/restaurants/by-x-copper-buffet-the-sense-pinklao-bangkok" TargetMode="External"/><Relationship Id="rId3220" Type="http://schemas.openxmlformats.org/officeDocument/2006/relationships/hyperlink" Target="https://web.hungryhub.com/restaurants/nevergiveup-pattaya" TargetMode="External"/><Relationship Id="rId4551" Type="http://schemas.openxmlformats.org/officeDocument/2006/relationships/hyperlink" Target="https://web.hungryhub.com/restaurants/temkum-sushi-pracharat-bamphen-bangkok" TargetMode="External"/><Relationship Id="rId5881" Type="http://schemas.openxmlformats.org/officeDocument/2006/relationships/hyperlink" Target="https://web.hungryhub.com/restaurants/musuko-shabu-grill-bangkok" TargetMode="External"/><Relationship Id="rId3223" Type="http://schemas.openxmlformats.org/officeDocument/2006/relationships/hyperlink" Target="https://web.hungryhub.com/restaurants/tensai-buffet-at-the-paseo-kanchanaphisek-bangkok" TargetMode="External"/><Relationship Id="rId4554" Type="http://schemas.openxmlformats.org/officeDocument/2006/relationships/hyperlink" Target="https://web.hungryhub.com/restaurants/temkum-sushi-siam-amazing-park-bangkok" TargetMode="External"/><Relationship Id="rId5886" Type="http://schemas.openxmlformats.org/officeDocument/2006/relationships/hyperlink" Target="https://web.hungryhub.com/restaurants/alinga-tea-dining-halal-bangkok" TargetMode="External"/><Relationship Id="rId3222" Type="http://schemas.openxmlformats.org/officeDocument/2006/relationships/hyperlink" Target="https://web.hungryhub.com/restaurants/4k-cafe-by-cross-vibe-decem-chiang-mai" TargetMode="External"/><Relationship Id="rId4553" Type="http://schemas.openxmlformats.org/officeDocument/2006/relationships/hyperlink" Target="https://web.hungryhub.com/restaurants/temkum-sushi-chokchai-4-bangkok" TargetMode="External"/><Relationship Id="rId5887" Type="http://schemas.openxmlformats.org/officeDocument/2006/relationships/hyperlink" Target="https://web.hungryhub.com/restaurants/ruenton-restaurant-at-montien-hotel-surawong-bangkok" TargetMode="External"/><Relationship Id="rId3225" Type="http://schemas.openxmlformats.org/officeDocument/2006/relationships/hyperlink" Target="https://web.hungryhub.com/restaurants/soiseoul-morespace-chiang-mai" TargetMode="External"/><Relationship Id="rId4556" Type="http://schemas.openxmlformats.org/officeDocument/2006/relationships/hyperlink" Target="https://web.hungryhub.com/restaurants/nuatair-people-park-onnut-bangkok" TargetMode="External"/><Relationship Id="rId5884" Type="http://schemas.openxmlformats.org/officeDocument/2006/relationships/hyperlink" Target="https://web.hungryhub.com/restaurants/utopia-bangkok-tarot-wine" TargetMode="External"/><Relationship Id="rId3224" Type="http://schemas.openxmlformats.org/officeDocument/2006/relationships/hyperlink" Target="https://web.hungryhub.com/restaurants/ebisu-sushi-bangkok" TargetMode="External"/><Relationship Id="rId4555" Type="http://schemas.openxmlformats.org/officeDocument/2006/relationships/hyperlink" Target="https://web.hungryhub.com/restaurants/sushi-hiro-shabu-buffet-rama-9-bangkok" TargetMode="External"/><Relationship Id="rId5885" Type="http://schemas.openxmlformats.org/officeDocument/2006/relationships/hyperlink" Target="https://web.hungryhub.com/restaurants/maan-muang-bangkok" TargetMode="External"/><Relationship Id="rId3259" Type="http://schemas.openxmlformats.org/officeDocument/2006/relationships/hyperlink" Target="https://web.hungryhub.com/restaurants/the-lancaster-bar-at-lancaster-bangkok" TargetMode="External"/><Relationship Id="rId3250" Type="http://schemas.openxmlformats.org/officeDocument/2006/relationships/hyperlink" Target="https://web.hungryhub.com/restaurants/the-nature-samui-koh-samui" TargetMode="External"/><Relationship Id="rId4581" Type="http://schemas.openxmlformats.org/officeDocument/2006/relationships/hyperlink" Target="https://web.hungryhub.com/restaurants/luz-bangkok-tapas-bar" TargetMode="External"/><Relationship Id="rId4580" Type="http://schemas.openxmlformats.org/officeDocument/2006/relationships/hyperlink" Target="https://web.hungryhub.com/restaurants/the-pinnacle-haus-bangkok" TargetMode="External"/><Relationship Id="rId3252" Type="http://schemas.openxmlformats.org/officeDocument/2006/relationships/hyperlink" Target="https://web.hungryhub.com/restaurants/the-bucket-pakchong-khao-yai" TargetMode="External"/><Relationship Id="rId4583" Type="http://schemas.openxmlformats.org/officeDocument/2006/relationships/hyperlink" Target="https://web.hungryhub.com/restaurants/flow-dining-bangkok" TargetMode="External"/><Relationship Id="rId3251" Type="http://schemas.openxmlformats.org/officeDocument/2006/relationships/hyperlink" Target="https://web.hungryhub.com/restaurants/hotel-j-residence-staycation-pattaya" TargetMode="External"/><Relationship Id="rId4582" Type="http://schemas.openxmlformats.org/officeDocument/2006/relationships/hyperlink" Target="https://web.hungryhub.com/restaurants/yumleak-pladaklert-bangkok" TargetMode="External"/><Relationship Id="rId3254" Type="http://schemas.openxmlformats.org/officeDocument/2006/relationships/hyperlink" Target="https://web.hungryhub.com/restaurants/s-sriracha-hotel-residence-staycation-sriracha-pattaya" TargetMode="External"/><Relationship Id="rId4585" Type="http://schemas.openxmlformats.org/officeDocument/2006/relationships/hyperlink" Target="https://web.hungryhub.com/restaurants/prakai-fire-suki-craft-bangkok" TargetMode="External"/><Relationship Id="rId3253" Type="http://schemas.openxmlformats.org/officeDocument/2006/relationships/hyperlink" Target="https://web.hungryhub.com/restaurants/ma-doo-bua-cafe-phuket" TargetMode="External"/><Relationship Id="rId4584" Type="http://schemas.openxmlformats.org/officeDocument/2006/relationships/hyperlink" Target="https://web.hungryhub.com/restaurants/kungtakrasedthee-bang-khae-bangkok" TargetMode="External"/><Relationship Id="rId3256" Type="http://schemas.openxmlformats.org/officeDocument/2006/relationships/hyperlink" Target="https://web.hungryhub.com/restaurants/mhan-siam-center-bangkok" TargetMode="External"/><Relationship Id="rId4587" Type="http://schemas.openxmlformats.org/officeDocument/2006/relationships/hyperlink" Target="https://web.hungryhub.com/restaurants/gongjin-bangkok" TargetMode="External"/><Relationship Id="rId3255" Type="http://schemas.openxmlformats.org/officeDocument/2006/relationships/hyperlink" Target="https://web.hungryhub.com/restaurants/dekopon-the-japanese-s-table-bangkok" TargetMode="External"/><Relationship Id="rId4586" Type="http://schemas.openxmlformats.org/officeDocument/2006/relationships/hyperlink" Target="https://web.hungryhub.com/restaurants/long-lai-bangkok" TargetMode="External"/><Relationship Id="rId3258" Type="http://schemas.openxmlformats.org/officeDocument/2006/relationships/hyperlink" Target="https://web.hungryhub.com/restaurants/chunloy-cuisine-bar-bangkok" TargetMode="External"/><Relationship Id="rId4589" Type="http://schemas.openxmlformats.org/officeDocument/2006/relationships/hyperlink" Target="https://web.hungryhub.com/restaurants/mia-bangkok" TargetMode="External"/><Relationship Id="rId3257" Type="http://schemas.openxmlformats.org/officeDocument/2006/relationships/hyperlink" Target="https://web.hungryhub.com/restaurants/not-use-phuket-thailand-3516" TargetMode="External"/><Relationship Id="rId4588" Type="http://schemas.openxmlformats.org/officeDocument/2006/relationships/hyperlink" Target="https://web.hungryhub.com/restaurants/earthy-society-bangkok" TargetMode="External"/><Relationship Id="rId3249" Type="http://schemas.openxmlformats.org/officeDocument/2006/relationships/hyperlink" Target="https://web.hungryhub.com/restaurants/home-phutoey-river-kwai-staycation-kanchanaburi" TargetMode="External"/><Relationship Id="rId3248" Type="http://schemas.openxmlformats.org/officeDocument/2006/relationships/hyperlink" Target="https://web.hungryhub.com/restaurants/river-kwai-jungle-rafts-floating-hotel-staycation-kanchanaburi" TargetMode="External"/><Relationship Id="rId4579" Type="http://schemas.openxmlformats.org/officeDocument/2006/relationships/hyperlink" Target="https://web.hungryhub.com/restaurants/wagatomo-izakaya-bangkok" TargetMode="External"/><Relationship Id="rId4570" Type="http://schemas.openxmlformats.org/officeDocument/2006/relationships/hyperlink" Target="https://web.hungryhub.com/restaurants/carbonaro-pasta-pizza-bangkok" TargetMode="External"/><Relationship Id="rId3241" Type="http://schemas.openxmlformats.org/officeDocument/2006/relationships/hyperlink" Target="https://web.hungryhub.com/restaurants/yuu-dai-ramen-chiang-mai" TargetMode="External"/><Relationship Id="rId4572" Type="http://schemas.openxmlformats.org/officeDocument/2006/relationships/hyperlink" Target="https://web.hungryhub.com/restaurants/cadence-by-dan-bark-one-michelin-star-bangkok" TargetMode="External"/><Relationship Id="rId3240" Type="http://schemas.openxmlformats.org/officeDocument/2006/relationships/hyperlink" Target="https://web.hungryhub.com/restaurants/chatrium-golf-resort-soi-dao-staycation-chanthaburi" TargetMode="External"/><Relationship Id="rId4571" Type="http://schemas.openxmlformats.org/officeDocument/2006/relationships/hyperlink" Target="https://web.hungryhub.com/restaurants/mono-sei-omakase-bangkok" TargetMode="External"/><Relationship Id="rId3243" Type="http://schemas.openxmlformats.org/officeDocument/2006/relationships/hyperlink" Target="https://web.hungryhub.com/restaurants/whale-hotel-staycation-hua-hin" TargetMode="External"/><Relationship Id="rId4574" Type="http://schemas.openxmlformats.org/officeDocument/2006/relationships/hyperlink" Target="https://web.hungryhub.com/restaurants/tapori-bangkok" TargetMode="External"/><Relationship Id="rId3242" Type="http://schemas.openxmlformats.org/officeDocument/2006/relationships/hyperlink" Target="https://web.hungryhub.com/restaurants/sarin-cafe-by-away-bangkok-riverside-kene" TargetMode="External"/><Relationship Id="rId4573" Type="http://schemas.openxmlformats.org/officeDocument/2006/relationships/hyperlink" Target="https://web.hungryhub.com/restaurants/gentle-butcher-by-bangkok-butcher" TargetMode="External"/><Relationship Id="rId3245" Type="http://schemas.openxmlformats.org/officeDocument/2006/relationships/hyperlink" Target="https://web.hungryhub.com/restaurants/river-kwai-resotel-staycation-kanchanaburi" TargetMode="External"/><Relationship Id="rId4576" Type="http://schemas.openxmlformats.org/officeDocument/2006/relationships/hyperlink" Target="https://web.hungryhub.com/restaurants/zio-aldo-pizza-and-spaghetteria-bangkok" TargetMode="External"/><Relationship Id="rId3244" Type="http://schemas.openxmlformats.org/officeDocument/2006/relationships/hyperlink" Target="https://web.hungryhub.com/restaurants/hintok-river-camp-at-hellfire-pass-staycation-kanchanaburi" TargetMode="External"/><Relationship Id="rId4575" Type="http://schemas.openxmlformats.org/officeDocument/2006/relationships/hyperlink" Target="https://web.hungryhub.com/restaurants/xing-xing-shabu-grill-bangkok" TargetMode="External"/><Relationship Id="rId3247" Type="http://schemas.openxmlformats.org/officeDocument/2006/relationships/hyperlink" Target="https://web.hungryhub.com/restaurants/mei-jiang-at-the-peninsula-bangkok-hotel" TargetMode="External"/><Relationship Id="rId4578" Type="http://schemas.openxmlformats.org/officeDocument/2006/relationships/hyperlink" Target="https://web.hungryhub.com/restaurants/wagatomo-izakaya-not-used-bangkok" TargetMode="External"/><Relationship Id="rId3246" Type="http://schemas.openxmlformats.org/officeDocument/2006/relationships/hyperlink" Target="https://web.hungryhub.com/restaurants/hoho-kitchen-the-mall-thapha-bangkok" TargetMode="External"/><Relationship Id="rId4577" Type="http://schemas.openxmlformats.org/officeDocument/2006/relationships/hyperlink" Target="https://web.hungryhub.com/restaurants/dimm-bangkok" TargetMode="External"/><Relationship Id="rId4525" Type="http://schemas.openxmlformats.org/officeDocument/2006/relationships/hyperlink" Target="https://web.hungryhub.com/restaurants/baan-khanitha-thai-cuisine-sukhumvit-23-bangkok" TargetMode="External"/><Relationship Id="rId5857" Type="http://schemas.openxmlformats.org/officeDocument/2006/relationships/hyperlink" Target="https://web.hungryhub.com/restaurants/food-exchange-at-novotel-singapore-on-stevens" TargetMode="External"/><Relationship Id="rId4524" Type="http://schemas.openxmlformats.org/officeDocument/2006/relationships/hyperlink" Target="https://web.hungryhub.com/restaurants/bar-yang-bangkok" TargetMode="External"/><Relationship Id="rId5858" Type="http://schemas.openxmlformats.org/officeDocument/2006/relationships/hyperlink" Target="https://web.hungryhub.com/restaurants/winestone-mercure-on-steven-sg-singapore" TargetMode="External"/><Relationship Id="rId4527" Type="http://schemas.openxmlformats.org/officeDocument/2006/relationships/hyperlink" Target="https://web.hungryhub.com/restaurants/bay-beach-bar-cafe-bangkok" TargetMode="External"/><Relationship Id="rId5855" Type="http://schemas.openxmlformats.org/officeDocument/2006/relationships/hyperlink" Target="https://web.hungryhub.com/restaurants/gluttony-by-the-sin-bangkok" TargetMode="External"/><Relationship Id="rId4526" Type="http://schemas.openxmlformats.org/officeDocument/2006/relationships/hyperlink" Target="https://web.hungryhub.com/restaurants/uncleree-farm-bangkok" TargetMode="External"/><Relationship Id="rId5856" Type="http://schemas.openxmlformats.org/officeDocument/2006/relationships/hyperlink" Target="https://web.hungryhub.com/restaurants/l-aperitif-at-mercure-on-stevens-singapore" TargetMode="External"/><Relationship Id="rId4529" Type="http://schemas.openxmlformats.org/officeDocument/2006/relationships/hyperlink" Target="https://web.hungryhub.com/restaurants/mr-mala-hotpot-charn-avenue-chaeng-watthana-bangkok" TargetMode="External"/><Relationship Id="rId4528" Type="http://schemas.openxmlformats.org/officeDocument/2006/relationships/hyperlink" Target="https://web.hungryhub.com/restaurants/mr-mala-hotpot-chaeng-watthana-pak-kret-29-bangkok" TargetMode="External"/><Relationship Id="rId5859" Type="http://schemas.openxmlformats.org/officeDocument/2006/relationships/hyperlink" Target="https://web.hungryhub.com/restaurants/rusty-bkk-bangkok" TargetMode="External"/><Relationship Id="rId5850" Type="http://schemas.openxmlformats.org/officeDocument/2006/relationships/hyperlink" Target="https://web.hungryhub.com/restaurants/thiangna-mahanakorn-bangkok" TargetMode="External"/><Relationship Id="rId4521" Type="http://schemas.openxmlformats.org/officeDocument/2006/relationships/hyperlink" Target="https://web.hungryhub.com/restaurants/cutts-sathorn-omakase-bangkok" TargetMode="External"/><Relationship Id="rId5853" Type="http://schemas.openxmlformats.org/officeDocument/2006/relationships/hyperlink" Target="https://web.hungryhub.com/restaurants/ekkar-ang-thong" TargetMode="External"/><Relationship Id="rId4520" Type="http://schemas.openxmlformats.org/officeDocument/2006/relationships/hyperlink" Target="https://web.hungryhub.com/restaurants/meng-pu-dong-the-walk-ratchapruek-bangkok" TargetMode="External"/><Relationship Id="rId5854" Type="http://schemas.openxmlformats.org/officeDocument/2006/relationships/hyperlink" Target="https://web.hungryhub.com/restaurants/mmd-cafe-bar-bangkok" TargetMode="External"/><Relationship Id="rId4523" Type="http://schemas.openxmlformats.org/officeDocument/2006/relationships/hyperlink" Target="https://web.hungryhub.com/restaurants/charlie-s-by-tongpeng-bangkok" TargetMode="External"/><Relationship Id="rId5851" Type="http://schemas.openxmlformats.org/officeDocument/2006/relationships/hyperlink" Target="https://web.hungryhub.com/restaurants/original-bangkok" TargetMode="External"/><Relationship Id="rId4522" Type="http://schemas.openxmlformats.org/officeDocument/2006/relationships/hyperlink" Target="https://web.hungryhub.com/restaurants/tba-rooftop-bar-bangkok" TargetMode="External"/><Relationship Id="rId5852" Type="http://schemas.openxmlformats.org/officeDocument/2006/relationships/hyperlink" Target="https://web.hungryhub.com/restaurants/yeon-bangkok" TargetMode="External"/><Relationship Id="rId4514" Type="http://schemas.openxmlformats.org/officeDocument/2006/relationships/hyperlink" Target="https://web.hungryhub.com/restaurants/vincere-la-pizza-bangkok" TargetMode="External"/><Relationship Id="rId5846" Type="http://schemas.openxmlformats.org/officeDocument/2006/relationships/hyperlink" Target="https://web.hungryhub.com/restaurants/call-moo-bangkok" TargetMode="External"/><Relationship Id="rId4513" Type="http://schemas.openxmlformats.org/officeDocument/2006/relationships/hyperlink" Target="https://web.hungryhub.com/restaurants/kyu-hachi-shabu-bangkok" TargetMode="External"/><Relationship Id="rId5847" Type="http://schemas.openxmlformats.org/officeDocument/2006/relationships/hyperlink" Target="https://web.hungryhub.com/restaurants/jaewhon-lokan-petchkasem-69-bangkok" TargetMode="External"/><Relationship Id="rId4516" Type="http://schemas.openxmlformats.org/officeDocument/2006/relationships/hyperlink" Target="https://web.hungryhub.com/restaurants/kingston-lounge-at-aira-hotel-bangkok" TargetMode="External"/><Relationship Id="rId5844" Type="http://schemas.openxmlformats.org/officeDocument/2006/relationships/hyperlink" Target="https://web.hungryhub.com/restaurants/kyo-roll-en-cafe-meal-central-eastville-bangkok" TargetMode="External"/><Relationship Id="rId4515" Type="http://schemas.openxmlformats.org/officeDocument/2006/relationships/hyperlink" Target="https://web.hungryhub.com/restaurants/ruedookarn-bangkok" TargetMode="External"/><Relationship Id="rId5845" Type="http://schemas.openxmlformats.org/officeDocument/2006/relationships/hyperlink" Target="https://web.hungryhub.com/restaurants/kyo-roll-en-cafe-meal-gateway-ekamai-bangkok" TargetMode="External"/><Relationship Id="rId4518" Type="http://schemas.openxmlformats.org/officeDocument/2006/relationships/hyperlink" Target="https://web.hungryhub.com/restaurants/lay-and-lu-bangkok" TargetMode="External"/><Relationship Id="rId4517" Type="http://schemas.openxmlformats.org/officeDocument/2006/relationships/hyperlink" Target="https://web.hungryhub.com/restaurants/gingerbowl-cafe-bangkok" TargetMode="External"/><Relationship Id="rId5848" Type="http://schemas.openxmlformats.org/officeDocument/2006/relationships/hyperlink" Target="https://web.hungryhub.com/restaurants/jaewhon-lokan-si-phraya-bangkok" TargetMode="External"/><Relationship Id="rId4519" Type="http://schemas.openxmlformats.org/officeDocument/2006/relationships/hyperlink" Target="https://web.hungryhub.com/restaurants/green-house-bistro-bangkok" TargetMode="External"/><Relationship Id="rId5849" Type="http://schemas.openxmlformats.org/officeDocument/2006/relationships/hyperlink" Target="https://web.hungryhub.com/restaurants/phahon-view-watcharapol-bangkok" TargetMode="External"/><Relationship Id="rId4510" Type="http://schemas.openxmlformats.org/officeDocument/2006/relationships/hyperlink" Target="https://web.hungryhub.com/restaurants/jade-garden-pinklao-bangkok" TargetMode="External"/><Relationship Id="rId5842" Type="http://schemas.openxmlformats.org/officeDocument/2006/relationships/hyperlink" Target="https://web.hungryhub.com/restaurants/kyo-roll-en-cafe-meal-central-rama-9-bangkok" TargetMode="External"/><Relationship Id="rId5843" Type="http://schemas.openxmlformats.org/officeDocument/2006/relationships/hyperlink" Target="https://web.hungryhub.com/restaurants/kyo-roll-en-cafe-meal-avenue-ratchayothin-bangkok" TargetMode="External"/><Relationship Id="rId4512" Type="http://schemas.openxmlformats.org/officeDocument/2006/relationships/hyperlink" Target="https://web.hungryhub.com/restaurants/tanuki-izakaya-bangkok" TargetMode="External"/><Relationship Id="rId5840" Type="http://schemas.openxmlformats.org/officeDocument/2006/relationships/hyperlink" Target="https://web.hungryhub.com/restaurants/im-pla-phao-prannok-bangkok" TargetMode="External"/><Relationship Id="rId4511" Type="http://schemas.openxmlformats.org/officeDocument/2006/relationships/hyperlink" Target="https://web.hungryhub.com/restaurants/jade-garden-central-rama-3-bangkok" TargetMode="External"/><Relationship Id="rId5841" Type="http://schemas.openxmlformats.org/officeDocument/2006/relationships/hyperlink" Target="https://web.hungryhub.com/restaurants/kyo-roll-en-cafe-meal-mega-bangna-bangkok" TargetMode="External"/><Relationship Id="rId3216" Type="http://schemas.openxmlformats.org/officeDocument/2006/relationships/hyperlink" Target="https://web.hungryhub.com/restaurants/sinsa-korean-bbq-bar-bangkok" TargetMode="External"/><Relationship Id="rId4547" Type="http://schemas.openxmlformats.org/officeDocument/2006/relationships/hyperlink" Target="https://web.hungryhub.com/restaurants/kyushu-yatai-kyutarou-bangkok" TargetMode="External"/><Relationship Id="rId5879" Type="http://schemas.openxmlformats.org/officeDocument/2006/relationships/hyperlink" Target="https://web.hungryhub.com/restaurants/chim-chim-bangkok" TargetMode="External"/><Relationship Id="rId3215" Type="http://schemas.openxmlformats.org/officeDocument/2006/relationships/hyperlink" Target="https://web.hungryhub.com/restaurants/pink-giraffe-rooftop-bar-by-topgolf-megacity-bangkok" TargetMode="External"/><Relationship Id="rId4546" Type="http://schemas.openxmlformats.org/officeDocument/2006/relationships/hyperlink" Target="https://web.hungryhub.com/restaurants/the-lost-atlantis-at-the-secret-beach-of-wong-amart-pattaya" TargetMode="External"/><Relationship Id="rId3218" Type="http://schemas.openxmlformats.org/officeDocument/2006/relationships/hyperlink" Target="https://web.hungryhub.com/restaurants/one-to-taste-homemade-pasta-not-use-bangkok" TargetMode="External"/><Relationship Id="rId4549" Type="http://schemas.openxmlformats.org/officeDocument/2006/relationships/hyperlink" Target="https://web.hungryhub.com/restaurants/fish-corner-bangrak-bangkok" TargetMode="External"/><Relationship Id="rId5877" Type="http://schemas.openxmlformats.org/officeDocument/2006/relationships/hyperlink" Target="https://web.hungryhub.com/restaurants/taan-siam-siam-design-hotel-bangkok" TargetMode="External"/><Relationship Id="rId3217" Type="http://schemas.openxmlformats.org/officeDocument/2006/relationships/hyperlink" Target="https://web.hungryhub.com/restaurants/the-bar-at-petit-soleil-riva-surya-bangkok" TargetMode="External"/><Relationship Id="rId4548" Type="http://schemas.openxmlformats.org/officeDocument/2006/relationships/hyperlink" Target="https://web.hungryhub.com/restaurants/simply-southern-th-bangkok" TargetMode="External"/><Relationship Id="rId5878" Type="http://schemas.openxmlformats.org/officeDocument/2006/relationships/hyperlink" Target="https://web.hungryhub.com/restaurants/totonoi-sauna-onsen-bangkok" TargetMode="External"/><Relationship Id="rId3219" Type="http://schemas.openxmlformats.org/officeDocument/2006/relationships/hyperlink" Target="https://web.hungryhub.com/restaurants/the-bridge-bar-and-bistro-by-the-xcape-river-kwai-kanchanaburi" TargetMode="External"/><Relationship Id="rId5871" Type="http://schemas.openxmlformats.org/officeDocument/2006/relationships/hyperlink" Target="https://web.hungryhub.com/restaurants/epia-ari-bangkok" TargetMode="External"/><Relationship Id="rId5872" Type="http://schemas.openxmlformats.org/officeDocument/2006/relationships/hyperlink" Target="https://web.hungryhub.com/restaurants/claws-co-anantara-mai-khao-phuket-villas-phuket" TargetMode="External"/><Relationship Id="rId3210" Type="http://schemas.openxmlformats.org/officeDocument/2006/relationships/hyperlink" Target="https://web.hungryhub.com/restaurants/boxa-catering-outside-catering-bangkok-thailand" TargetMode="External"/><Relationship Id="rId4541" Type="http://schemas.openxmlformats.org/officeDocument/2006/relationships/hyperlink" Target="https://web.hungryhub.com/restaurants/hops-brewhouse-bangkok-thailand" TargetMode="External"/><Relationship Id="rId4540" Type="http://schemas.openxmlformats.org/officeDocument/2006/relationships/hyperlink" Target="https://web.hungryhub.com/restaurants/pokiholic-bangna-bangkok" TargetMode="External"/><Relationship Id="rId5870" Type="http://schemas.openxmlformats.org/officeDocument/2006/relationships/hyperlink" Target="https://web.hungryhub.com/restaurants/epia-asiatique-bangkok" TargetMode="External"/><Relationship Id="rId3212" Type="http://schemas.openxmlformats.org/officeDocument/2006/relationships/hyperlink" Target="https://web.hungryhub.com/restaurants/130sportcomplex-bangkok" TargetMode="External"/><Relationship Id="rId4543" Type="http://schemas.openxmlformats.org/officeDocument/2006/relationships/hyperlink" Target="https://web.hungryhub.com/restaurants/yang-korean-contemporary-cuisine-bangkok" TargetMode="External"/><Relationship Id="rId5875" Type="http://schemas.openxmlformats.org/officeDocument/2006/relationships/hyperlink" Target="https://web.hungryhub.com/restaurants/bueng-phraya-bangkok" TargetMode="External"/><Relationship Id="rId3211" Type="http://schemas.openxmlformats.org/officeDocument/2006/relationships/hyperlink" Target="https://web.hungryhub.com/restaurants/set-serve-catering-outside-catering-bangkok" TargetMode="External"/><Relationship Id="rId4542" Type="http://schemas.openxmlformats.org/officeDocument/2006/relationships/hyperlink" Target="https://web.hungryhub.com/restaurants/aira-hotel-bangkok-staycation" TargetMode="External"/><Relationship Id="rId5876" Type="http://schemas.openxmlformats.org/officeDocument/2006/relationships/hyperlink" Target="https://web.hungryhub.com/restaurants/paradise-lost-siam-siam-bangkok" TargetMode="External"/><Relationship Id="rId3214" Type="http://schemas.openxmlformats.org/officeDocument/2006/relationships/hyperlink" Target="https://web.hungryhub.com/restaurants/habitat-hotel-staycation-hua-hin" TargetMode="External"/><Relationship Id="rId4545" Type="http://schemas.openxmlformats.org/officeDocument/2006/relationships/hyperlink" Target="https://web.hungryhub.com/restaurants/modan-japanese-restaurant-bangna-bangkok" TargetMode="External"/><Relationship Id="rId5873" Type="http://schemas.openxmlformats.org/officeDocument/2006/relationships/hyperlink" Target="https://web.hungryhub.com/restaurants/talad-anantara-mai-khao-phuket-villas-phuket" TargetMode="External"/><Relationship Id="rId3213" Type="http://schemas.openxmlformats.org/officeDocument/2006/relationships/hyperlink" Target="https://web.hungryhub.com/restaurants/rox-s-wood-cafe-bistro-phuket" TargetMode="External"/><Relationship Id="rId4544" Type="http://schemas.openxmlformats.org/officeDocument/2006/relationships/hyperlink" Target="https://web.hungryhub.com/restaurants/tsunami-foodie-bangna-bangkok" TargetMode="External"/><Relationship Id="rId5874" Type="http://schemas.openxmlformats.org/officeDocument/2006/relationships/hyperlink" Target="https://web.hungryhub.com/restaurants/morton-s-the-steakhouse-singapore" TargetMode="External"/><Relationship Id="rId3205" Type="http://schemas.openxmlformats.org/officeDocument/2006/relationships/hyperlink" Target="https://web.hungryhub.com/restaurants/patio-by-topgolf-megacity-bangkok" TargetMode="External"/><Relationship Id="rId4536" Type="http://schemas.openxmlformats.org/officeDocument/2006/relationships/hyperlink" Target="https://web.hungryhub.com/restaurants/yuupot-shabu-korean-bbq-buffet-yingcharoen-square-bangkok" TargetMode="External"/><Relationship Id="rId5868" Type="http://schemas.openxmlformats.org/officeDocument/2006/relationships/hyperlink" Target="https://web.hungryhub.com/restaurants/rimsuan-centre-point-hotel-sukhumvit-10-bangkok" TargetMode="External"/><Relationship Id="rId3204" Type="http://schemas.openxmlformats.org/officeDocument/2006/relationships/hyperlink" Target="https://web.hungryhub.com/restaurants/hotel-de-l-amour-staycation-buriram" TargetMode="External"/><Relationship Id="rId4535" Type="http://schemas.openxmlformats.org/officeDocument/2006/relationships/hyperlink" Target="https://web.hungryhub.com/restaurants/je-khai-seafood-bangkok" TargetMode="External"/><Relationship Id="rId5869" Type="http://schemas.openxmlformats.org/officeDocument/2006/relationships/hyperlink" Target="https://web.hungryhub.com/restaurants/mercy-republic-bangkok" TargetMode="External"/><Relationship Id="rId3207" Type="http://schemas.openxmlformats.org/officeDocument/2006/relationships/hyperlink" Target="https://web.hungryhub.com/restaurants/the-black-cat-at-sindhorn-midtown-hotel-bangkok" TargetMode="External"/><Relationship Id="rId4538" Type="http://schemas.openxmlformats.org/officeDocument/2006/relationships/hyperlink" Target="https://web.hungryhub.com/restaurants/pasta-ama-sala-daeng-bangkok" TargetMode="External"/><Relationship Id="rId5866" Type="http://schemas.openxmlformats.org/officeDocument/2006/relationships/hyperlink" Target="https://web.hungryhub.com/restaurants/gongxi-mala-bangkok" TargetMode="External"/><Relationship Id="rId3206" Type="http://schemas.openxmlformats.org/officeDocument/2006/relationships/hyperlink" Target="https://web.hungryhub.com/restaurants/devil-s-lounge-by-topgolf-megacity-bangkok" TargetMode="External"/><Relationship Id="rId4537" Type="http://schemas.openxmlformats.org/officeDocument/2006/relationships/hyperlink" Target="https://web.hungryhub.com/restaurants/pasta-ama-ratchathewi-bangkok" TargetMode="External"/><Relationship Id="rId5867" Type="http://schemas.openxmlformats.org/officeDocument/2006/relationships/hyperlink" Target="https://web.hungryhub.com/restaurants/centre-point-hotel-sukhumvit-10-staycation-bangkok" TargetMode="External"/><Relationship Id="rId3209" Type="http://schemas.openxmlformats.org/officeDocument/2006/relationships/hyperlink" Target="https://web.hungryhub.com/restaurants/stella-palace-baiyoke-sky-hotel-inactive-bangkok" TargetMode="External"/><Relationship Id="rId3208" Type="http://schemas.openxmlformats.org/officeDocument/2006/relationships/hyperlink" Target="https://web.hungryhub.com/restaurants/zeta-cafe-holiday-inn-bangkok-sukhumvit-do-not-use" TargetMode="External"/><Relationship Id="rId4539" Type="http://schemas.openxmlformats.org/officeDocument/2006/relationships/hyperlink" Target="https://web.hungryhub.com/restaurants/pasta-ama-siam-center-bangkok" TargetMode="External"/><Relationship Id="rId5860" Type="http://schemas.openxmlformats.org/officeDocument/2006/relationships/hyperlink" Target="https://web.hungryhub.com/restaurants/mookatanaimuang-bangkok" TargetMode="External"/><Relationship Id="rId5861" Type="http://schemas.openxmlformats.org/officeDocument/2006/relationships/hyperlink" Target="https://web.hungryhub.com/restaurants/han-roll-bkk-bangkok" TargetMode="External"/><Relationship Id="rId4530" Type="http://schemas.openxmlformats.org/officeDocument/2006/relationships/hyperlink" Target="https://web.hungryhub.com/restaurants/dok-toh-dim-sum-bon-marche-market-park-bangkok" TargetMode="External"/><Relationship Id="rId3201" Type="http://schemas.openxmlformats.org/officeDocument/2006/relationships/hyperlink" Target="https://web.hungryhub.com/restaurants/the-spirit-staycation-hua-hin" TargetMode="External"/><Relationship Id="rId4532" Type="http://schemas.openxmlformats.org/officeDocument/2006/relationships/hyperlink" Target="https://web.hungryhub.com/restaurants/dok-toh-dim-sum-chokchai-4-bangkok" TargetMode="External"/><Relationship Id="rId5864" Type="http://schemas.openxmlformats.org/officeDocument/2006/relationships/hyperlink" Target="https://web.hungryhub.com/restaurants/rosemary-bangkok" TargetMode="External"/><Relationship Id="rId3200" Type="http://schemas.openxmlformats.org/officeDocument/2006/relationships/hyperlink" Target="https://web.hungryhub.com/restaurants/banpuku-yokocho-ekkamai-bangkok" TargetMode="External"/><Relationship Id="rId4531" Type="http://schemas.openxmlformats.org/officeDocument/2006/relationships/hyperlink" Target="https://web.hungryhub.com/restaurants/dok-toh-dim-sum-chan-road-bangkok" TargetMode="External"/><Relationship Id="rId5865" Type="http://schemas.openxmlformats.org/officeDocument/2006/relationships/hyperlink" Target="https://web.hungryhub.com/restaurants/the-deck-bangkok" TargetMode="External"/><Relationship Id="rId3203" Type="http://schemas.openxmlformats.org/officeDocument/2006/relationships/hyperlink" Target="https://web.hungryhub.com/restaurants/the-lobby-lounge-at-anantara-siam-hotel-bangkok" TargetMode="External"/><Relationship Id="rId4534" Type="http://schemas.openxmlformats.org/officeDocument/2006/relationships/hyperlink" Target="https://web.hungryhub.com/restaurants/esanlongbok-bangkok" TargetMode="External"/><Relationship Id="rId5862" Type="http://schemas.openxmlformats.org/officeDocument/2006/relationships/hyperlink" Target="https://web.hungryhub.com/restaurants/radicle-beer-company-bangkok" TargetMode="External"/><Relationship Id="rId3202" Type="http://schemas.openxmlformats.org/officeDocument/2006/relationships/hyperlink" Target="https://web.hungryhub.com/restaurants/hi-de-yakiniku-bangkok" TargetMode="External"/><Relationship Id="rId4533" Type="http://schemas.openxmlformats.org/officeDocument/2006/relationships/hyperlink" Target="https://web.hungryhub.com/restaurants/dok-toh-dim-sum-yaowarat-bangkok" TargetMode="External"/><Relationship Id="rId5863" Type="http://schemas.openxmlformats.org/officeDocument/2006/relationships/hyperlink" Target="https://web.hungryhub.com/restaurants/payak-jaewhon-by-lokan-bangkok" TargetMode="External"/><Relationship Id="rId190" Type="http://schemas.openxmlformats.org/officeDocument/2006/relationships/hyperlink" Target="https://web.hungryhub.com/restaurants/kram-cafe-thai-kitchen" TargetMode="External"/><Relationship Id="rId194" Type="http://schemas.openxmlformats.org/officeDocument/2006/relationships/hyperlink" Target="https://web.hungryhub.com/restaurants/lenzi-tuscan-kitchen" TargetMode="External"/><Relationship Id="rId193" Type="http://schemas.openxmlformats.org/officeDocument/2006/relationships/hyperlink" Target="https://web.hungryhub.com/restaurants/le-normandie" TargetMode="External"/><Relationship Id="rId192" Type="http://schemas.openxmlformats.org/officeDocument/2006/relationships/hyperlink" Target="https://web.hungryhub.com/restaurants/la-table-de-tee" TargetMode="External"/><Relationship Id="rId191" Type="http://schemas.openxmlformats.org/officeDocument/2006/relationships/hyperlink" Target="https://web.hungryhub.com/restaurants/kuppa" TargetMode="External"/><Relationship Id="rId187" Type="http://schemas.openxmlformats.org/officeDocument/2006/relationships/hyperlink" Target="https://web.hungryhub.com/restaurants/hobs-thonglor-bangkok" TargetMode="External"/><Relationship Id="rId186" Type="http://schemas.openxmlformats.org/officeDocument/2006/relationships/hyperlink" Target="https://web.hungryhub.com/restaurants/greyhound-188" TargetMode="External"/><Relationship Id="rId185" Type="http://schemas.openxmlformats.org/officeDocument/2006/relationships/hyperlink" Target="https://web.hungryhub.com/restaurants/greyhound-187" TargetMode="External"/><Relationship Id="rId184" Type="http://schemas.openxmlformats.org/officeDocument/2006/relationships/hyperlink" Target="https://web.hungryhub.com/restaurants/greyhound-186" TargetMode="External"/><Relationship Id="rId189" Type="http://schemas.openxmlformats.org/officeDocument/2006/relationships/hyperlink" Target="https://web.hungryhub.com/restaurants/jp-french-restaurant" TargetMode="External"/><Relationship Id="rId188" Type="http://schemas.openxmlformats.org/officeDocument/2006/relationships/hyperlink" Target="https://web.hungryhub.com/restaurants/i-taste-cafe" TargetMode="External"/><Relationship Id="rId183" Type="http://schemas.openxmlformats.org/officeDocument/2006/relationships/hyperlink" Target="https://web.hungryhub.com/restaurants/greyhound-185" TargetMode="External"/><Relationship Id="rId182" Type="http://schemas.openxmlformats.org/officeDocument/2006/relationships/hyperlink" Target="https://web.hungryhub.com/restaurants/greyhound-184" TargetMode="External"/><Relationship Id="rId181" Type="http://schemas.openxmlformats.org/officeDocument/2006/relationships/hyperlink" Target="https://web.hungryhub.com/restaurants/greyhound-183" TargetMode="External"/><Relationship Id="rId180" Type="http://schemas.openxmlformats.org/officeDocument/2006/relationships/hyperlink" Target="https://web.hungryhub.com/restaurants/greyhound-182" TargetMode="External"/><Relationship Id="rId176" Type="http://schemas.openxmlformats.org/officeDocument/2006/relationships/hyperlink" Target="https://web.hungryhub.com/restaurants/ginza-sushi-ichi" TargetMode="External"/><Relationship Id="rId175" Type="http://schemas.openxmlformats.org/officeDocument/2006/relationships/hyperlink" Target="https://web.hungryhub.com/restaurants/gianni-ristorante" TargetMode="External"/><Relationship Id="rId174" Type="http://schemas.openxmlformats.org/officeDocument/2006/relationships/hyperlink" Target="https://web.hungryhub.com/restaurants/erawan-tea-room" TargetMode="External"/><Relationship Id="rId173" Type="http://schemas.openxmlformats.org/officeDocument/2006/relationships/hyperlink" Target="https://web.hungryhub.com/restaurants/el-gaucho-argentinian-steakhouse-bangkok" TargetMode="External"/><Relationship Id="rId179" Type="http://schemas.openxmlformats.org/officeDocument/2006/relationships/hyperlink" Target="https://web.hungryhub.com/restaurants/greyhound-181" TargetMode="External"/><Relationship Id="rId178" Type="http://schemas.openxmlformats.org/officeDocument/2006/relationships/hyperlink" Target="https://web.hungryhub.com/restaurants/greyhound" TargetMode="External"/><Relationship Id="rId177" Type="http://schemas.openxmlformats.org/officeDocument/2006/relationships/hyperlink" Target="https://web.hungryhub.com/restaurants/great-shianghai" TargetMode="External"/><Relationship Id="rId198" Type="http://schemas.openxmlformats.org/officeDocument/2006/relationships/hyperlink" Target="https://web.hungryhub.com/restaurants/marlin-cafe" TargetMode="External"/><Relationship Id="rId197" Type="http://schemas.openxmlformats.org/officeDocument/2006/relationships/hyperlink" Target="https://web.hungryhub.com/restaurants/marbles-wine-bar-restaurant" TargetMode="External"/><Relationship Id="rId196" Type="http://schemas.openxmlformats.org/officeDocument/2006/relationships/hyperlink" Target="https://web.hungryhub.com/restaurants/mango-vegetarian-vegan" TargetMode="External"/><Relationship Id="rId195" Type="http://schemas.openxmlformats.org/officeDocument/2006/relationships/hyperlink" Target="https://web.hungryhub.com/restaurants/the-local-by-oam-thong-thai-cuisine-bangkok-thailand" TargetMode="External"/><Relationship Id="rId199" Type="http://schemas.openxmlformats.org/officeDocument/2006/relationships/hyperlink" Target="https://web.hungryhub.com/restaurants/naj-exquisite-thai-cusiine" TargetMode="External"/><Relationship Id="rId150" Type="http://schemas.openxmlformats.org/officeDocument/2006/relationships/hyperlink" Target="https://web.hungryhub.com/restaurants/big-mama-pizzeria" TargetMode="External"/><Relationship Id="rId149" Type="http://schemas.openxmlformats.org/officeDocument/2006/relationships/hyperlink" Target="https://web.hungryhub.com/restaurants/brew-beers-ciders" TargetMode="External"/><Relationship Id="rId148" Type="http://schemas.openxmlformats.org/officeDocument/2006/relationships/hyperlink" Target="https://web.hungryhub.com/restaurants/chesa-swiss-bangkok" TargetMode="External"/><Relationship Id="rId3270" Type="http://schemas.openxmlformats.org/officeDocument/2006/relationships/hyperlink" Target="https://web.hungryhub.com/restaurants/ross-kitchen-at-akara-bangkok" TargetMode="External"/><Relationship Id="rId3272" Type="http://schemas.openxmlformats.org/officeDocument/2006/relationships/hyperlink" Target="https://web.hungryhub.com/restaurants/one-ramen-bangkok" TargetMode="External"/><Relationship Id="rId3271" Type="http://schemas.openxmlformats.org/officeDocument/2006/relationships/hyperlink" Target="https://web.hungryhub.com/restaurants/classic-cafe-bar-srinakarin-bangkok" TargetMode="External"/><Relationship Id="rId143" Type="http://schemas.openxmlformats.org/officeDocument/2006/relationships/hyperlink" Target="https://web.hungryhub.com/restaurants/enoteca-italiana" TargetMode="External"/><Relationship Id="rId3274" Type="http://schemas.openxmlformats.org/officeDocument/2006/relationships/hyperlink" Target="https://web.hungryhub.com/restaurants/hippo-sushi-bangkok" TargetMode="External"/><Relationship Id="rId142" Type="http://schemas.openxmlformats.org/officeDocument/2006/relationships/hyperlink" Target="https://web.hungryhub.com/restaurants/moon-glass-the-social-bar" TargetMode="External"/><Relationship Id="rId3273" Type="http://schemas.openxmlformats.org/officeDocument/2006/relationships/hyperlink" Target="https://web.hungryhub.com/restaurants/izakaya-okada-chiang-mai" TargetMode="External"/><Relationship Id="rId141" Type="http://schemas.openxmlformats.org/officeDocument/2006/relationships/hyperlink" Target="https://web.hungryhub.com/restaurants/face-restaurants-bars-spas" TargetMode="External"/><Relationship Id="rId3276" Type="http://schemas.openxmlformats.org/officeDocument/2006/relationships/hyperlink" Target="https://web.hungryhub.com/restaurants/lostland-thonglor-2-bangkok" TargetMode="External"/><Relationship Id="rId140" Type="http://schemas.openxmlformats.org/officeDocument/2006/relationships/hyperlink" Target="https://web.hungryhub.com/restaurants/arirang" TargetMode="External"/><Relationship Id="rId3275" Type="http://schemas.openxmlformats.org/officeDocument/2006/relationships/hyperlink" Target="https://web.hungryhub.com/restaurants/not-use-bangkok-thailand-3534" TargetMode="External"/><Relationship Id="rId147" Type="http://schemas.openxmlformats.org/officeDocument/2006/relationships/hyperlink" Target="https://web.hungryhub.com/restaurants/shangarila-restaurant" TargetMode="External"/><Relationship Id="rId3278" Type="http://schemas.openxmlformats.org/officeDocument/2006/relationships/hyperlink" Target="https://web.hungryhub.com/restaurants/ambar-rooftop-at-four-points-by-sheraton-bangkok-sukhumvit-15" TargetMode="External"/><Relationship Id="rId146" Type="http://schemas.openxmlformats.org/officeDocument/2006/relationships/hyperlink" Target="https://web.hungryhub.com/restaurants/xinn-tien-di" TargetMode="External"/><Relationship Id="rId3277" Type="http://schemas.openxmlformats.org/officeDocument/2006/relationships/hyperlink" Target="https://web.hungryhub.com/restaurants/ugly-dough-bangkok" TargetMode="External"/><Relationship Id="rId145" Type="http://schemas.openxmlformats.org/officeDocument/2006/relationships/hyperlink" Target="https://web.hungryhub.com/restaurants/smirve-bar" TargetMode="External"/><Relationship Id="rId144" Type="http://schemas.openxmlformats.org/officeDocument/2006/relationships/hyperlink" Target="https://web.hungryhub.com/restaurants/divino-bangkok" TargetMode="External"/><Relationship Id="rId3279" Type="http://schemas.openxmlformats.org/officeDocument/2006/relationships/hyperlink" Target="https://web.hungryhub.com/restaurants/clover-sky-bar-restaurant-at-hotel-clover-asok-bangkok" TargetMode="External"/><Relationship Id="rId139" Type="http://schemas.openxmlformats.org/officeDocument/2006/relationships/hyperlink" Target="https://web.hungryhub.com/restaurants/baan-khanitha" TargetMode="External"/><Relationship Id="rId138" Type="http://schemas.openxmlformats.org/officeDocument/2006/relationships/hyperlink" Target="https://web.hungryhub.com/restaurants/joushitsu-sushi" TargetMode="External"/><Relationship Id="rId137" Type="http://schemas.openxmlformats.org/officeDocument/2006/relationships/hyperlink" Target="https://web.hungryhub.com/restaurants/pizzeria-bella-napoli" TargetMode="External"/><Relationship Id="rId4590" Type="http://schemas.openxmlformats.org/officeDocument/2006/relationships/hyperlink" Target="https://web.hungryhub.com/restaurants/mix-beef-club-restaurant-bkk-bangkok" TargetMode="External"/><Relationship Id="rId3261" Type="http://schemas.openxmlformats.org/officeDocument/2006/relationships/hyperlink" Target="https://web.hungryhub.com/restaurants/choongman-chicken-major-pinklao-bangkok" TargetMode="External"/><Relationship Id="rId4592" Type="http://schemas.openxmlformats.org/officeDocument/2006/relationships/hyperlink" Target="https://web.hungryhub.com/restaurants/you-i-restaurant-and-bar-at-we-hotel-riverfront-bangkok" TargetMode="External"/><Relationship Id="rId3260" Type="http://schemas.openxmlformats.org/officeDocument/2006/relationships/hyperlink" Target="https://web.hungryhub.com/restaurants/grand-china-bangkok-staycation" TargetMode="External"/><Relationship Id="rId4591" Type="http://schemas.openxmlformats.org/officeDocument/2006/relationships/hyperlink" Target="https://web.hungryhub.com/restaurants/kaito-sushi-bangkok" TargetMode="External"/><Relationship Id="rId132" Type="http://schemas.openxmlformats.org/officeDocument/2006/relationships/hyperlink" Target="https://web.hungryhub.com/restaurants/mugendai-sushi-tempura-bars" TargetMode="External"/><Relationship Id="rId3263" Type="http://schemas.openxmlformats.org/officeDocument/2006/relationships/hyperlink" Target="https://web.hungryhub.com/restaurants/mv-caravan-away-by-a-day-staycation-hua-hin" TargetMode="External"/><Relationship Id="rId4594" Type="http://schemas.openxmlformats.org/officeDocument/2006/relationships/hyperlink" Target="https://web.hungryhub.com/restaurants/jp-french-bangkok" TargetMode="External"/><Relationship Id="rId131" Type="http://schemas.openxmlformats.org/officeDocument/2006/relationships/hyperlink" Target="https://web.hungryhub.com/restaurants/mellow-thonglor-do-not-use" TargetMode="External"/><Relationship Id="rId3262" Type="http://schemas.openxmlformats.org/officeDocument/2006/relationships/hyperlink" Target="https://web.hungryhub.com/restaurants/mitr-chiang-mai" TargetMode="External"/><Relationship Id="rId4593" Type="http://schemas.openxmlformats.org/officeDocument/2006/relationships/hyperlink" Target="https://web.hungryhub.com/restaurants/chin-chin-bangkok" TargetMode="External"/><Relationship Id="rId130" Type="http://schemas.openxmlformats.org/officeDocument/2006/relationships/hyperlink" Target="https://web.hungryhub.com/restaurants/yashin-by-tenyuu" TargetMode="External"/><Relationship Id="rId3265" Type="http://schemas.openxmlformats.org/officeDocument/2006/relationships/hyperlink" Target="https://web.hungryhub.com/restaurants/ibis-staycation-hua-hin" TargetMode="External"/><Relationship Id="rId4596" Type="http://schemas.openxmlformats.org/officeDocument/2006/relationships/hyperlink" Target="https://web.hungryhub.com/restaurants/sol-and-luna-bkk-rooftop-bangkok" TargetMode="External"/><Relationship Id="rId3264" Type="http://schemas.openxmlformats.org/officeDocument/2006/relationships/hyperlink" Target="https://web.hungryhub.com/restaurants/moo-poo-naer-dim-sum-buffet-bangkok" TargetMode="External"/><Relationship Id="rId4595" Type="http://schemas.openxmlformats.org/officeDocument/2006/relationships/hyperlink" Target="https://web.hungryhub.com/restaurants/jiaofang-mala-bangkok" TargetMode="External"/><Relationship Id="rId136" Type="http://schemas.openxmlformats.org/officeDocument/2006/relationships/hyperlink" Target="https://web.hungryhub.com/restaurants/jim-thompson-house" TargetMode="External"/><Relationship Id="rId3267" Type="http://schemas.openxmlformats.org/officeDocument/2006/relationships/hyperlink" Target="https://web.hungryhub.com/restaurants/dine-in-phuket-thailand" TargetMode="External"/><Relationship Id="rId4598" Type="http://schemas.openxmlformats.org/officeDocument/2006/relationships/hyperlink" Target="https://web.hungryhub.com/restaurants/meepla-numyapu-cafe-bangkok" TargetMode="External"/><Relationship Id="rId135" Type="http://schemas.openxmlformats.org/officeDocument/2006/relationships/hyperlink" Target="https://web.hungryhub.com/restaurants/leapfrog-bar-grill-bangkok" TargetMode="External"/><Relationship Id="rId3266" Type="http://schemas.openxmlformats.org/officeDocument/2006/relationships/hyperlink" Target="https://web.hungryhub.com/restaurants/royal-yao-yai-island-beach-resort-staycation-phuket" TargetMode="External"/><Relationship Id="rId4597" Type="http://schemas.openxmlformats.org/officeDocument/2006/relationships/hyperlink" Target="https://web.hungryhub.com/restaurants/sathaneemeehoi-huamum-market-bangkok" TargetMode="External"/><Relationship Id="rId134" Type="http://schemas.openxmlformats.org/officeDocument/2006/relationships/hyperlink" Target="https://web.hungryhub.com/restaurants/ying-yang-dim-sum-bar-asian-gastro" TargetMode="External"/><Relationship Id="rId3269" Type="http://schemas.openxmlformats.org/officeDocument/2006/relationships/hyperlink" Target="https://web.hungryhub.com/restaurants/charm-cuisine-at-oakwood-suites-tiwanon-bangkok" TargetMode="External"/><Relationship Id="rId133" Type="http://schemas.openxmlformats.org/officeDocument/2006/relationships/hyperlink" Target="https://web.hungryhub.com/restaurants/benjarong" TargetMode="External"/><Relationship Id="rId3268" Type="http://schemas.openxmlformats.org/officeDocument/2006/relationships/hyperlink" Target="https://web.hungryhub.com/restaurants/not-use-phuket-thailand-3527" TargetMode="External"/><Relationship Id="rId4599" Type="http://schemas.openxmlformats.org/officeDocument/2006/relationships/hyperlink" Target="https://web.hungryhub.com/restaurants/work-sukhumvit-bangkok" TargetMode="External"/><Relationship Id="rId172" Type="http://schemas.openxmlformats.org/officeDocument/2006/relationships/hyperlink" Target="https://web.hungryhub.com/restaurants/koken-sushi-and-dining-bar" TargetMode="External"/><Relationship Id="rId171" Type="http://schemas.openxmlformats.org/officeDocument/2006/relationships/hyperlink" Target="https://web.hungryhub.com/restaurants/brio-italian-restaurant" TargetMode="External"/><Relationship Id="rId170" Type="http://schemas.openxmlformats.org/officeDocument/2006/relationships/hyperlink" Target="https://web.hungryhub.com/restaurants/blue-elephant-bangkok" TargetMode="External"/><Relationship Id="rId3290" Type="http://schemas.openxmlformats.org/officeDocument/2006/relationships/hyperlink" Target="https://web.hungryhub.com/restaurants/1826-mixology-rooftop-bar-rembrandt-hotel-don-t-use-bangkok" TargetMode="External"/><Relationship Id="rId3292" Type="http://schemas.openxmlformats.org/officeDocument/2006/relationships/hyperlink" Target="https://web.hungryhub.com/restaurants/seafood-market-12-bangkok" TargetMode="External"/><Relationship Id="rId3291" Type="http://schemas.openxmlformats.org/officeDocument/2006/relationships/hyperlink" Target="https://web.hungryhub.com/restaurants/at-rice-resort-staycation-nakhon-nayok" TargetMode="External"/><Relationship Id="rId3294" Type="http://schemas.openxmlformats.org/officeDocument/2006/relationships/hyperlink" Target="https://web.hungryhub.com/restaurants/72-high-view-bangkok" TargetMode="External"/><Relationship Id="rId3293" Type="http://schemas.openxmlformats.org/officeDocument/2006/relationships/hyperlink" Target="https://web.hungryhub.com/restaurants/zenseana-resort-spa-staycation-phuket" TargetMode="External"/><Relationship Id="rId165" Type="http://schemas.openxmlformats.org/officeDocument/2006/relationships/hyperlink" Target="https://web.hungryhub.com/restaurants/apinara-thai-cuisine-and-bar" TargetMode="External"/><Relationship Id="rId3296" Type="http://schemas.openxmlformats.org/officeDocument/2006/relationships/hyperlink" Target="https://web.hungryhub.com/restaurants/dada-garden-cafe-eatery-bangkok" TargetMode="External"/><Relationship Id="rId164" Type="http://schemas.openxmlformats.org/officeDocument/2006/relationships/hyperlink" Target="https://web.hungryhub.com/restaurants/aoi" TargetMode="External"/><Relationship Id="rId3295" Type="http://schemas.openxmlformats.org/officeDocument/2006/relationships/hyperlink" Target="https://web.hungryhub.com/restaurants/gyusan-yakiniku-bangkok" TargetMode="External"/><Relationship Id="rId163" Type="http://schemas.openxmlformats.org/officeDocument/2006/relationships/hyperlink" Target="https://web.hungryhub.com/restaurants/anna-charlie-cafe" TargetMode="External"/><Relationship Id="rId3298" Type="http://schemas.openxmlformats.org/officeDocument/2006/relationships/hyperlink" Target="https://web.hungryhub.com/restaurants/sis-n-bro-bangkok" TargetMode="External"/><Relationship Id="rId162" Type="http://schemas.openxmlformats.org/officeDocument/2006/relationships/hyperlink" Target="https://web.hungryhub.com/restaurants/notinuse-bangkok" TargetMode="External"/><Relationship Id="rId3297" Type="http://schemas.openxmlformats.org/officeDocument/2006/relationships/hyperlink" Target="https://web.hungryhub.com/restaurants/dionysus-co-working-space-steak-house-bangkok" TargetMode="External"/><Relationship Id="rId169" Type="http://schemas.openxmlformats.org/officeDocument/2006/relationships/hyperlink" Target="https://web.hungryhub.com/restaurants/basilico-pizzeria-sukhumvit-33-bangkok" TargetMode="External"/><Relationship Id="rId168" Type="http://schemas.openxmlformats.org/officeDocument/2006/relationships/hyperlink" Target="https://web.hungryhub.com/restaurants/basilico-pizzeria-sukhumvit-20-bangkok" TargetMode="External"/><Relationship Id="rId3299" Type="http://schemas.openxmlformats.org/officeDocument/2006/relationships/hyperlink" Target="https://web.hungryhub.com/restaurants/zodiac-bar-at-oakwood-suites-tiwanon-bangkok" TargetMode="External"/><Relationship Id="rId167" Type="http://schemas.openxmlformats.org/officeDocument/2006/relationships/hyperlink" Target="https://web.hungryhub.com/restaurants/basilico-pizzeria-ari-bangkok" TargetMode="External"/><Relationship Id="rId166" Type="http://schemas.openxmlformats.org/officeDocument/2006/relationships/hyperlink" Target="https://web.hungryhub.com/restaurants/attico-cucina-italiana-radisson-blu-plaza-bangkok" TargetMode="External"/><Relationship Id="rId161" Type="http://schemas.openxmlformats.org/officeDocument/2006/relationships/hyperlink" Target="https://web.hungryhub.com/restaurants/aldo-s-mediterranean-bistro-and-wine-bar" TargetMode="External"/><Relationship Id="rId160" Type="http://schemas.openxmlformats.org/officeDocument/2006/relationships/hyperlink" Target="https://web.hungryhub.com/restaurants/giusto-bangkok-italian-restaurant" TargetMode="External"/><Relationship Id="rId159" Type="http://schemas.openxmlformats.org/officeDocument/2006/relationships/hyperlink" Target="https://web.hungryhub.com/restaurants/yakiniku-bar" TargetMode="External"/><Relationship Id="rId3281" Type="http://schemas.openxmlformats.org/officeDocument/2006/relationships/hyperlink" Target="https://web.hungryhub.com/restaurants/homm-sukhumvit34-bangkok-by-banyan-tree-group-staycation" TargetMode="External"/><Relationship Id="rId3280" Type="http://schemas.openxmlformats.org/officeDocument/2006/relationships/hyperlink" Target="https://web.hungryhub.com/restaurants/seek-cafe-bang-na-bangkok" TargetMode="External"/><Relationship Id="rId3283" Type="http://schemas.openxmlformats.org/officeDocument/2006/relationships/hyperlink" Target="https://web.hungryhub.com/restaurants/not-use-bangkok-thailand-3542" TargetMode="External"/><Relationship Id="rId3282" Type="http://schemas.openxmlformats.org/officeDocument/2006/relationships/hyperlink" Target="https://web.hungryhub.com/restaurants/you-i-premium-suki-buffet-central-pinklao-bangkok-thailand-3541" TargetMode="External"/><Relationship Id="rId154" Type="http://schemas.openxmlformats.org/officeDocument/2006/relationships/hyperlink" Target="https://web.hungryhub.com/restaurants/sole-mio" TargetMode="External"/><Relationship Id="rId3285" Type="http://schemas.openxmlformats.org/officeDocument/2006/relationships/hyperlink" Target="https://web.hungryhub.com/restaurants/alpina-wine-bistro-bangkok" TargetMode="External"/><Relationship Id="rId153" Type="http://schemas.openxmlformats.org/officeDocument/2006/relationships/hyperlink" Target="https://web.hungryhub.com/restaurants/thien-duong" TargetMode="External"/><Relationship Id="rId3284" Type="http://schemas.openxmlformats.org/officeDocument/2006/relationships/hyperlink" Target="https://web.hungryhub.com/restaurants/you-i-premium-suki-buffet-the-mall-ngamwongwan-bangkok" TargetMode="External"/><Relationship Id="rId152" Type="http://schemas.openxmlformats.org/officeDocument/2006/relationships/hyperlink" Target="https://web.hungryhub.com/restaurants/beccofino-italian-restaurant-and-grill" TargetMode="External"/><Relationship Id="rId3287" Type="http://schemas.openxmlformats.org/officeDocument/2006/relationships/hyperlink" Target="https://web.hungryhub.com/restaurants/the-earth-kitchen-at-zenseana-resort-and-spa-phuket" TargetMode="External"/><Relationship Id="rId151" Type="http://schemas.openxmlformats.org/officeDocument/2006/relationships/hyperlink" Target="https://web.hungryhub.com/restaurants/the-mayflower" TargetMode="External"/><Relationship Id="rId3286" Type="http://schemas.openxmlformats.org/officeDocument/2006/relationships/hyperlink" Target="https://web.hungryhub.com/restaurants/kensington-english-garden-resort-staycation-khao-yai" TargetMode="External"/><Relationship Id="rId158" Type="http://schemas.openxmlformats.org/officeDocument/2006/relationships/hyperlink" Target="https://web.hungryhub.com/restaurants/above-eleven" TargetMode="External"/><Relationship Id="rId3289" Type="http://schemas.openxmlformats.org/officeDocument/2006/relationships/hyperlink" Target="https://web.hungryhub.com/restaurants/supatra-boat-from-riva-surya-pattaya" TargetMode="External"/><Relationship Id="rId157" Type="http://schemas.openxmlformats.org/officeDocument/2006/relationships/hyperlink" Target="https://web.hungryhub.com/restaurants/colonial-bistro" TargetMode="External"/><Relationship Id="rId3288" Type="http://schemas.openxmlformats.org/officeDocument/2006/relationships/hyperlink" Target="https://web.hungryhub.com/restaurants/feelings-thai-eatery-bar-at-sq-boutique-hotel-bangkok" TargetMode="External"/><Relationship Id="rId156" Type="http://schemas.openxmlformats.org/officeDocument/2006/relationships/hyperlink" Target="https://web.hungryhub.com/restaurants/tenderloins-steak-house-sports-bar" TargetMode="External"/><Relationship Id="rId155" Type="http://schemas.openxmlformats.org/officeDocument/2006/relationships/hyperlink" Target="https://web.hungryhub.com/restaurants/appia" TargetMode="External"/><Relationship Id="rId4602" Type="http://schemas.openxmlformats.org/officeDocument/2006/relationships/hyperlink" Target="https://web.hungryhub.com/restaurants/kizuna-shabu-hand-roll-bangkok" TargetMode="External"/><Relationship Id="rId5934" Type="http://schemas.openxmlformats.org/officeDocument/2006/relationships/hyperlink" Target="https://web.hungryhub.com/restaurants/tang-toa-daeng-bangkok" TargetMode="External"/><Relationship Id="rId4601" Type="http://schemas.openxmlformats.org/officeDocument/2006/relationships/hyperlink" Target="https://web.hungryhub.com/restaurants/shabu-king-bangkok" TargetMode="External"/><Relationship Id="rId5935" Type="http://schemas.openxmlformats.org/officeDocument/2006/relationships/hyperlink" Target="https://web.hungryhub.com/restaurants/kozen-sushi-bar-restaurant-singapore" TargetMode="External"/><Relationship Id="rId4604" Type="http://schemas.openxmlformats.org/officeDocument/2006/relationships/hyperlink" Target="https://web.hungryhub.com/restaurants/suan-paruj-thai-cuisine-bangkok" TargetMode="External"/><Relationship Id="rId5932" Type="http://schemas.openxmlformats.org/officeDocument/2006/relationships/hyperlink" Target="https://web.hungryhub.com/restaurants/kinsaru-bangkok" TargetMode="External"/><Relationship Id="rId4603" Type="http://schemas.openxmlformats.org/officeDocument/2006/relationships/hyperlink" Target="https://web.hungryhub.com/restaurants/ang-sila-bangna-seafood-bangkok" TargetMode="External"/><Relationship Id="rId5933" Type="http://schemas.openxmlformats.org/officeDocument/2006/relationships/hyperlink" Target="https://web.hungryhub.com/restaurants/zabzone-bangkok" TargetMode="External"/><Relationship Id="rId4606" Type="http://schemas.openxmlformats.org/officeDocument/2006/relationships/hyperlink" Target="https://web.hungryhub.com/restaurants/papa-shrimps-bangkok" TargetMode="External"/><Relationship Id="rId5938" Type="http://schemas.openxmlformats.org/officeDocument/2006/relationships/hyperlink" Target="https://web.hungryhub.com/restaurants/hongdae-korean-bbq-singapore" TargetMode="External"/><Relationship Id="rId4605" Type="http://schemas.openxmlformats.org/officeDocument/2006/relationships/hyperlink" Target="https://web.hungryhub.com/restaurants/fish-corner-china-town-bangkok" TargetMode="External"/><Relationship Id="rId5939" Type="http://schemas.openxmlformats.org/officeDocument/2006/relationships/hyperlink" Target="https://web.hungryhub.com/restaurants/tsubaki-japanese-restaurant-rama9-bangkok" TargetMode="External"/><Relationship Id="rId4608" Type="http://schemas.openxmlformats.org/officeDocument/2006/relationships/hyperlink" Target="https://web.hungryhub.com/restaurants/jibcharoen-bar-bistro-bangkok" TargetMode="External"/><Relationship Id="rId5936" Type="http://schemas.openxmlformats.org/officeDocument/2006/relationships/hyperlink" Target="https://web.hungryhub.com/restaurants/otto-s-steakhouse-bangkok" TargetMode="External"/><Relationship Id="rId4607" Type="http://schemas.openxmlformats.org/officeDocument/2006/relationships/hyperlink" Target="https://web.hungryhub.com/restaurants/hump-zaabb-bangkok" TargetMode="External"/><Relationship Id="rId5937" Type="http://schemas.openxmlformats.org/officeDocument/2006/relationships/hyperlink" Target="https://web.hungryhub.com/restaurants/phasom-bangkok" TargetMode="External"/><Relationship Id="rId4609" Type="http://schemas.openxmlformats.org/officeDocument/2006/relationships/hyperlink" Target="https://web.hungryhub.com/restaurants/hei-hotpot-chokchai-4-bangkok" TargetMode="External"/><Relationship Id="rId5930" Type="http://schemas.openxmlformats.org/officeDocument/2006/relationships/hyperlink" Target="https://web.hungryhub.com/restaurants/goodie-steak-fai-chai-phran-nok-bangkok" TargetMode="External"/><Relationship Id="rId5931" Type="http://schemas.openxmlformats.org/officeDocument/2006/relationships/hyperlink" Target="https://web.hungryhub.com/restaurants/goodie-steak-bang-phlat-bangkok" TargetMode="External"/><Relationship Id="rId4600" Type="http://schemas.openxmlformats.org/officeDocument/2006/relationships/hyperlink" Target="https://web.hungryhub.com/restaurants/gotoku-by-shabu-king-bangkok" TargetMode="External"/><Relationship Id="rId5923" Type="http://schemas.openxmlformats.org/officeDocument/2006/relationships/hyperlink" Target="https://web.hungryhub.com/restaurants/mami-s-tamales-singapore" TargetMode="External"/><Relationship Id="rId5924" Type="http://schemas.openxmlformats.org/officeDocument/2006/relationships/hyperlink" Target="https://web.hungryhub.com/restaurants/shabu-shabu-nangnai-ramintra-5-bangkok" TargetMode="External"/><Relationship Id="rId5921" Type="http://schemas.openxmlformats.org/officeDocument/2006/relationships/hyperlink" Target="https://web.hungryhub.com/restaurants/krua-kung-waan-bangkok" TargetMode="External"/><Relationship Id="rId5922" Type="http://schemas.openxmlformats.org/officeDocument/2006/relationships/hyperlink" Target="https://web.hungryhub.com/restaurants/papi-s-tacos-seah-street-singapore" TargetMode="External"/><Relationship Id="rId5927" Type="http://schemas.openxmlformats.org/officeDocument/2006/relationships/hyperlink" Target="https://web.hungryhub.com/restaurants/somsak-bangkok" TargetMode="External"/><Relationship Id="rId5928" Type="http://schemas.openxmlformats.org/officeDocument/2006/relationships/hyperlink" Target="https://web.hungryhub.com/restaurants/papi-s-tacos-jalan-besar-singapore" TargetMode="External"/><Relationship Id="rId5925" Type="http://schemas.openxmlformats.org/officeDocument/2006/relationships/hyperlink" Target="https://web.hungryhub.com/restaurants/papi-s-tacos-tanjong-pagar-singapore" TargetMode="External"/><Relationship Id="rId5926" Type="http://schemas.openxmlformats.org/officeDocument/2006/relationships/hyperlink" Target="https://web.hungryhub.com/restaurants/papi-s-tacos-katong-singapore" TargetMode="External"/><Relationship Id="rId5929" Type="http://schemas.openxmlformats.org/officeDocument/2006/relationships/hyperlink" Target="https://web.hungryhub.com/restaurants/goodie-steak-wutthakat-bangkok" TargetMode="External"/><Relationship Id="rId5920" Type="http://schemas.openxmlformats.org/officeDocument/2006/relationships/hyperlink" Target="https://web.hungryhub.com/restaurants/jiu-bak-kut-teh-dim-sum-bangkok" TargetMode="External"/><Relationship Id="rId4624" Type="http://schemas.openxmlformats.org/officeDocument/2006/relationships/hyperlink" Target="https://web.hungryhub.com/restaurants/brewave-kanchanapisek-bangkok" TargetMode="External"/><Relationship Id="rId5956" Type="http://schemas.openxmlformats.org/officeDocument/2006/relationships/hyperlink" Target="https://web.hungryhub.com/restaurants/tairyo-sushi-market-village-rangsit-bangkok" TargetMode="External"/><Relationship Id="rId4623" Type="http://schemas.openxmlformats.org/officeDocument/2006/relationships/hyperlink" Target="https://web.hungryhub.com/restaurants/jong-charoen-seafood-bangkok" TargetMode="External"/><Relationship Id="rId5957" Type="http://schemas.openxmlformats.org/officeDocument/2006/relationships/hyperlink" Target="https://web.hungryhub.com/restaurants/tairyo-sushi-ladprao-bangkok" TargetMode="External"/><Relationship Id="rId4626" Type="http://schemas.openxmlformats.org/officeDocument/2006/relationships/hyperlink" Target="https://web.hungryhub.com/restaurants/brewave-sky-club-robinson-lifestyle-ratchapruek-bangkok" TargetMode="External"/><Relationship Id="rId5954" Type="http://schemas.openxmlformats.org/officeDocument/2006/relationships/hyperlink" Target="https://web.hungryhub.com/restaurants/tairyo-sushi-sammakorn-place-bangkok" TargetMode="External"/><Relationship Id="rId4625" Type="http://schemas.openxmlformats.org/officeDocument/2006/relationships/hyperlink" Target="https://web.hungryhub.com/restaurants/nabezo-premium-bangkok" TargetMode="External"/><Relationship Id="rId5955" Type="http://schemas.openxmlformats.org/officeDocument/2006/relationships/hyperlink" Target="https://web.hungryhub.com/restaurants/tairyo-sushi-saimai-bangkok" TargetMode="External"/><Relationship Id="rId4628" Type="http://schemas.openxmlformats.org/officeDocument/2006/relationships/hyperlink" Target="https://web.hungryhub.com/restaurants/rosprod-centralworld-bangkok" TargetMode="External"/><Relationship Id="rId4627" Type="http://schemas.openxmlformats.org/officeDocument/2006/relationships/hyperlink" Target="https://web.hungryhub.com/restaurants/silq-hotel-residence-staycation-bangkok" TargetMode="External"/><Relationship Id="rId5958" Type="http://schemas.openxmlformats.org/officeDocument/2006/relationships/hyperlink" Target="https://web.hungryhub.com/restaurants/tairyo-sushi-seacon-square-srinakarin-bangkok" TargetMode="External"/><Relationship Id="rId4629" Type="http://schemas.openxmlformats.org/officeDocument/2006/relationships/hyperlink" Target="https://web.hungryhub.com/restaurants/zaap-classic-bantadthong-bangkok" TargetMode="External"/><Relationship Id="rId5959" Type="http://schemas.openxmlformats.org/officeDocument/2006/relationships/hyperlink" Target="https://web.hungryhub.com/restaurants/tukabkhao-by-jerajaras-don-mueang-bangkok" TargetMode="External"/><Relationship Id="rId4620" Type="http://schemas.openxmlformats.org/officeDocument/2006/relationships/hyperlink" Target="https://web.hungryhub.com/restaurants/lily-fu-s-asian-bistro-bangkok" TargetMode="External"/><Relationship Id="rId5952" Type="http://schemas.openxmlformats.org/officeDocument/2006/relationships/hyperlink" Target="https://web.hungryhub.com/restaurants/kagonoya-k-village-bangkok" TargetMode="External"/><Relationship Id="rId5953" Type="http://schemas.openxmlformats.org/officeDocument/2006/relationships/hyperlink" Target="https://web.hungryhub.com/restaurants/tairyo-sushi-ari-bangkok" TargetMode="External"/><Relationship Id="rId4622" Type="http://schemas.openxmlformats.org/officeDocument/2006/relationships/hyperlink" Target="https://web.hungryhub.com/restaurants/pastel-rooftop-bar-mediterranean-dining-bangkok" TargetMode="External"/><Relationship Id="rId5950" Type="http://schemas.openxmlformats.org/officeDocument/2006/relationships/hyperlink" Target="https://web.hungryhub.com/restaurants/kagonoya-siam-discovery-bangkok" TargetMode="External"/><Relationship Id="rId4621" Type="http://schemas.openxmlformats.org/officeDocument/2006/relationships/hyperlink" Target="https://web.hungryhub.com/restaurants/khuntent-mookata-bangkok" TargetMode="External"/><Relationship Id="rId5951" Type="http://schemas.openxmlformats.org/officeDocument/2006/relationships/hyperlink" Target="https://web.hungryhub.com/restaurants/kagonoya-mega-bangna-bangkok" TargetMode="External"/><Relationship Id="rId4613" Type="http://schemas.openxmlformats.org/officeDocument/2006/relationships/hyperlink" Target="https://web.hungryhub.com/restaurants/khemapanda-bangkok" TargetMode="External"/><Relationship Id="rId5945" Type="http://schemas.openxmlformats.org/officeDocument/2006/relationships/hyperlink" Target="https://web.hungryhub.com/restaurants/ra-biang-na-nonthaburi" TargetMode="External"/><Relationship Id="rId4612" Type="http://schemas.openxmlformats.org/officeDocument/2006/relationships/hyperlink" Target="https://web.hungryhub.com/restaurants/krua-nai-suan-bangkok" TargetMode="External"/><Relationship Id="rId5946" Type="http://schemas.openxmlformats.org/officeDocument/2006/relationships/hyperlink" Target="https://web.hungryhub.com/restaurants/kagonoya-central-world-bangkok" TargetMode="External"/><Relationship Id="rId4615" Type="http://schemas.openxmlformats.org/officeDocument/2006/relationships/hyperlink" Target="https://web.hungryhub.com/restaurants/lakorn-at-rosewood-bangkok" TargetMode="External"/><Relationship Id="rId5943" Type="http://schemas.openxmlformats.org/officeDocument/2006/relationships/hyperlink" Target="https://web.hungryhub.com/restaurants/dino-mookrata-rama-3-bangkok" TargetMode="External"/><Relationship Id="rId4614" Type="http://schemas.openxmlformats.org/officeDocument/2006/relationships/hyperlink" Target="https://web.hungryhub.com/restaurants/kungfu-dimsum-bangkok" TargetMode="External"/><Relationship Id="rId5944" Type="http://schemas.openxmlformats.org/officeDocument/2006/relationships/hyperlink" Target="https://web.hungryhub.com/restaurants/dino-mookrata-rama-3-do-not-use-bangkok" TargetMode="External"/><Relationship Id="rId4617" Type="http://schemas.openxmlformats.org/officeDocument/2006/relationships/hyperlink" Target="https://web.hungryhub.com/restaurants/long-jim-shabu-bangkok" TargetMode="External"/><Relationship Id="rId5949" Type="http://schemas.openxmlformats.org/officeDocument/2006/relationships/hyperlink" Target="https://web.hungryhub.com/restaurants/kagonoya-mercury-ville-bangkok" TargetMode="External"/><Relationship Id="rId4616" Type="http://schemas.openxmlformats.org/officeDocument/2006/relationships/hyperlink" Target="https://web.hungryhub.com/restaurants/similan-seafood-ratchpruek-bangkok" TargetMode="External"/><Relationship Id="rId4619" Type="http://schemas.openxmlformats.org/officeDocument/2006/relationships/hyperlink" Target="https://web.hungryhub.com/restaurants/de-yong-cafe-and-restaurant-bangkok" TargetMode="External"/><Relationship Id="rId5947" Type="http://schemas.openxmlformats.org/officeDocument/2006/relationships/hyperlink" Target="https://web.hungryhub.com/restaurants/kagonoya-central-rama-9-bangkok" TargetMode="External"/><Relationship Id="rId4618" Type="http://schemas.openxmlformats.org/officeDocument/2006/relationships/hyperlink" Target="https://web.hungryhub.com/restaurants/not-used-bangkok-thailand-4940" TargetMode="External"/><Relationship Id="rId5948" Type="http://schemas.openxmlformats.org/officeDocument/2006/relationships/hyperlink" Target="https://web.hungryhub.com/restaurants/kagonoya-central-rama-3-bangkok" TargetMode="External"/><Relationship Id="rId5941" Type="http://schemas.openxmlformats.org/officeDocument/2006/relationships/hyperlink" Target="https://web.hungryhub.com/restaurants/sunny-offside-bangkok" TargetMode="External"/><Relationship Id="rId5942" Type="http://schemas.openxmlformats.org/officeDocument/2006/relationships/hyperlink" Target="https://web.hungryhub.com/restaurants/dino-mookrata-wat-phai-ngoen-bangkok" TargetMode="External"/><Relationship Id="rId4611" Type="http://schemas.openxmlformats.org/officeDocument/2006/relationships/hyperlink" Target="https://web.hungryhub.com/restaurants/tong-tong-haan-kanlapaphruek-bangkok" TargetMode="External"/><Relationship Id="rId4610" Type="http://schemas.openxmlformats.org/officeDocument/2006/relationships/hyperlink" Target="https://web.hungryhub.com/restaurants/tong-tong-haan-thanon-chan-bangkok" TargetMode="External"/><Relationship Id="rId5940" Type="http://schemas.openxmlformats.org/officeDocument/2006/relationships/hyperlink" Target="https://web.hungryhub.com/restaurants/krua-klang-bueng-yo-yak-khiew-yai-mookrata-nonthaburi" TargetMode="External"/><Relationship Id="rId5912" Type="http://schemas.openxmlformats.org/officeDocument/2006/relationships/hyperlink" Target="https://web.hungryhub.com/restaurants/the-coffee-academics-gaysorn-village-bangkok" TargetMode="External"/><Relationship Id="rId5913" Type="http://schemas.openxmlformats.org/officeDocument/2006/relationships/hyperlink" Target="https://web.hungryhub.com/restaurants/the-coffee-academics-velaa-sindhorn-village-bangkok" TargetMode="External"/><Relationship Id="rId5910" Type="http://schemas.openxmlformats.org/officeDocument/2006/relationships/hyperlink" Target="https://web.hungryhub.com/restaurants/baanshabu-shabu-bangkok" TargetMode="External"/><Relationship Id="rId5911" Type="http://schemas.openxmlformats.org/officeDocument/2006/relationships/hyperlink" Target="https://web.hungryhub.com/restaurants/sushi-ken-ken-bangkok" TargetMode="External"/><Relationship Id="rId5916" Type="http://schemas.openxmlformats.org/officeDocument/2006/relationships/hyperlink" Target="https://web.hungryhub.com/restaurants/li-yang-suki-mala-ramkhamhaeng-bangkok" TargetMode="External"/><Relationship Id="rId5917" Type="http://schemas.openxmlformats.org/officeDocument/2006/relationships/hyperlink" Target="https://web.hungryhub.com/restaurants/hen-hao-ma-la-sai-phan-bangkok" TargetMode="External"/><Relationship Id="rId5914" Type="http://schemas.openxmlformats.org/officeDocument/2006/relationships/hyperlink" Target="https://web.hungryhub.com/restaurants/pura-brasa-bangkok" TargetMode="External"/><Relationship Id="rId5915" Type="http://schemas.openxmlformats.org/officeDocument/2006/relationships/hyperlink" Target="https://web.hungryhub.com/restaurants/shark-bite-restaurant-samut-prakan" TargetMode="External"/><Relationship Id="rId5918" Type="http://schemas.openxmlformats.org/officeDocument/2006/relationships/hyperlink" Target="https://web.hungryhub.com/restaurants/buffet-of-indian-mediterranean-and-thai-cuisine-on-the-75th-floor-of-baiyoke-sky-hotel-bangkok" TargetMode="External"/><Relationship Id="rId5919" Type="http://schemas.openxmlformats.org/officeDocument/2006/relationships/hyperlink" Target="https://web.hungryhub.com/restaurants/witch-luck-cafe-restaurants-bangkok" TargetMode="External"/><Relationship Id="rId5901" Type="http://schemas.openxmlformats.org/officeDocument/2006/relationships/hyperlink" Target="https://web.hungryhub.com/restaurants/solo-beach-hua-hin" TargetMode="External"/><Relationship Id="rId5902" Type="http://schemas.openxmlformats.org/officeDocument/2006/relationships/hyperlink" Target="https://web.hungryhub.com/restaurants/epia-banthat-thong-bangkok" TargetMode="External"/><Relationship Id="rId5900" Type="http://schemas.openxmlformats.org/officeDocument/2006/relationships/hyperlink" Target="https://web.hungryhub.com/restaurants/so-story-kingkaew-coffee-bar-cafe-bangkok" TargetMode="External"/><Relationship Id="rId5905" Type="http://schemas.openxmlformats.org/officeDocument/2006/relationships/hyperlink" Target="https://web.hungryhub.com/restaurants/epia-sukhumvit-bangkok" TargetMode="External"/><Relationship Id="rId5906" Type="http://schemas.openxmlformats.org/officeDocument/2006/relationships/hyperlink" Target="https://web.hungryhub.com/restaurants/wine-universe-singapore" TargetMode="External"/><Relationship Id="rId5903" Type="http://schemas.openxmlformats.org/officeDocument/2006/relationships/hyperlink" Target="https://web.hungryhub.com/restaurants/epia-ratchada-bangkok" TargetMode="External"/><Relationship Id="rId5904" Type="http://schemas.openxmlformats.org/officeDocument/2006/relationships/hyperlink" Target="https://web.hungryhub.com/restaurants/the-grumpy-bear-cafe-singapore" TargetMode="External"/><Relationship Id="rId5909" Type="http://schemas.openxmlformats.org/officeDocument/2006/relationships/hyperlink" Target="https://web.hungryhub.com/restaurants/fungpls-bangkok" TargetMode="External"/><Relationship Id="rId5907" Type="http://schemas.openxmlformats.org/officeDocument/2006/relationships/hyperlink" Target="https://web.hungryhub.com/restaurants/santacruz-club-restaurant-bangkok" TargetMode="External"/><Relationship Id="rId5908" Type="http://schemas.openxmlformats.org/officeDocument/2006/relationships/hyperlink" Target="https://web.hungryhub.com/restaurants/katsu-midori-sushi-dusit-central-park-bangkok" TargetMode="External"/><Relationship Id="rId2027" Type="http://schemas.openxmlformats.org/officeDocument/2006/relationships/hyperlink" Target="https://web.hungryhub.com/restaurants/baan-sole-bangpra-sriracha-pattaya" TargetMode="External"/><Relationship Id="rId3359" Type="http://schemas.openxmlformats.org/officeDocument/2006/relationships/hyperlink" Target="https://web.hungryhub.com/restaurants/tenyuu-grand-omakase-bangkok" TargetMode="External"/><Relationship Id="rId2028" Type="http://schemas.openxmlformats.org/officeDocument/2006/relationships/hyperlink" Target="https://web.hungryhub.com/restaurants/got-to-grill-the-kurve7-bangkok-thailand" TargetMode="External"/><Relationship Id="rId3358" Type="http://schemas.openxmlformats.org/officeDocument/2006/relationships/hyperlink" Target="https://web.hungryhub.com/restaurants/takumi-at-swissotel-bangkok-ratchada" TargetMode="External"/><Relationship Id="rId4689" Type="http://schemas.openxmlformats.org/officeDocument/2006/relationships/hyperlink" Target="https://web.hungryhub.com/restaurants/koong-tung-seafood-at-banthat-thong-road-bangkok" TargetMode="External"/><Relationship Id="rId2029" Type="http://schemas.openxmlformats.org/officeDocument/2006/relationships/hyperlink" Target="https://web.hungryhub.com/restaurants/got-to-grill-bang-aor-bangkok" TargetMode="External"/><Relationship Id="rId107" Type="http://schemas.openxmlformats.org/officeDocument/2006/relationships/hyperlink" Target="https://web.hungryhub.com/restaurants/coffee-beans-by-dao-ekamai" TargetMode="External"/><Relationship Id="rId106" Type="http://schemas.openxmlformats.org/officeDocument/2006/relationships/hyperlink" Target="https://web.hungryhub.com/restaurants/gossip" TargetMode="External"/><Relationship Id="rId105" Type="http://schemas.openxmlformats.org/officeDocument/2006/relationships/hyperlink" Target="https://web.hungryhub.com/restaurants/snapper-new-zealand-bangkok" TargetMode="External"/><Relationship Id="rId104" Type="http://schemas.openxmlformats.org/officeDocument/2006/relationships/hyperlink" Target="https://web.hungryhub.com/restaurants/honmono-sushi" TargetMode="External"/><Relationship Id="rId109" Type="http://schemas.openxmlformats.org/officeDocument/2006/relationships/hyperlink" Target="https://web.hungryhub.com/restaurants/mezzaluna-bangkok" TargetMode="External"/><Relationship Id="rId4680" Type="http://schemas.openxmlformats.org/officeDocument/2006/relationships/hyperlink" Target="https://web.hungryhub.com/restaurants/than-sa-mai-room-bangkok" TargetMode="External"/><Relationship Id="rId108" Type="http://schemas.openxmlformats.org/officeDocument/2006/relationships/hyperlink" Target="https://web.hungryhub.com/restaurants/quince-eatery-bar" TargetMode="External"/><Relationship Id="rId3351" Type="http://schemas.openxmlformats.org/officeDocument/2006/relationships/hyperlink" Target="https://web.hungryhub.com/restaurants/ssamthing-together-central-westgate-bangkok" TargetMode="External"/><Relationship Id="rId4682" Type="http://schemas.openxmlformats.org/officeDocument/2006/relationships/hyperlink" Target="https://web.hungryhub.com/restaurants/golden-state-vegan-bangkok" TargetMode="External"/><Relationship Id="rId2020" Type="http://schemas.openxmlformats.org/officeDocument/2006/relationships/hyperlink" Target="https://web.hungryhub.com/restaurants/pizza-massilia-sukhumvit-bangkok" TargetMode="External"/><Relationship Id="rId3350" Type="http://schemas.openxmlformats.org/officeDocument/2006/relationships/hyperlink" Target="https://web.hungryhub.com/restaurants/kingkong-yakiniku-buffet-central-chaengwattana-bangkok" TargetMode="External"/><Relationship Id="rId4681" Type="http://schemas.openxmlformats.org/officeDocument/2006/relationships/hyperlink" Target="https://web.hungryhub.com/restaurants/box-office-bar-cafe-at-prince-theatre-heritage-stay-bangkok" TargetMode="External"/><Relationship Id="rId2021" Type="http://schemas.openxmlformats.org/officeDocument/2006/relationships/hyperlink" Target="https://web.hungryhub.com/restaurants/overseoul-bkk-bangkok" TargetMode="External"/><Relationship Id="rId3353" Type="http://schemas.openxmlformats.org/officeDocument/2006/relationships/hyperlink" Target="https://web.hungryhub.com/restaurants/meet-fresh-siam-paragon-bangkok" TargetMode="External"/><Relationship Id="rId4684" Type="http://schemas.openxmlformats.org/officeDocument/2006/relationships/hyperlink" Target="https://web.hungryhub.com/restaurants/got-to-grill-bangkok" TargetMode="External"/><Relationship Id="rId2022" Type="http://schemas.openxmlformats.org/officeDocument/2006/relationships/hyperlink" Target="https://web.hungryhub.com/restaurants/skyview-patong-staycation-phuket" TargetMode="External"/><Relationship Id="rId3352" Type="http://schemas.openxmlformats.org/officeDocument/2006/relationships/hyperlink" Target="https://web.hungryhub.com/restaurants/ssamthing-together-central-rama-2-bangkok" TargetMode="External"/><Relationship Id="rId4683" Type="http://schemas.openxmlformats.org/officeDocument/2006/relationships/hyperlink" Target="https://web.hungryhub.com/restaurants/cafeslash-bangkok" TargetMode="External"/><Relationship Id="rId103" Type="http://schemas.openxmlformats.org/officeDocument/2006/relationships/hyperlink" Target="https://web.hungryhub.com/restaurants/wine-connection-deli-and-bistro" TargetMode="External"/><Relationship Id="rId2023" Type="http://schemas.openxmlformats.org/officeDocument/2006/relationships/hyperlink" Target="https://web.hungryhub.com/restaurants/peking-restaurant-sukhumvit-26-bangkok-thailand" TargetMode="External"/><Relationship Id="rId3355" Type="http://schemas.openxmlformats.org/officeDocument/2006/relationships/hyperlink" Target="https://web.hungryhub.com/restaurants/meet-fresh-fashion-island-bangkok" TargetMode="External"/><Relationship Id="rId4686" Type="http://schemas.openxmlformats.org/officeDocument/2006/relationships/hyperlink" Target="https://web.hungryhub.com/restaurants/naiwansook-mookata-cafe-bangkok" TargetMode="External"/><Relationship Id="rId102" Type="http://schemas.openxmlformats.org/officeDocument/2006/relationships/hyperlink" Target="https://web.hungryhub.com/restaurants/harvey" TargetMode="External"/><Relationship Id="rId2024" Type="http://schemas.openxmlformats.org/officeDocument/2006/relationships/hyperlink" Target="https://web.hungryhub.com/restaurants/peking-restaurant-ratchada-bangkok" TargetMode="External"/><Relationship Id="rId3354" Type="http://schemas.openxmlformats.org/officeDocument/2006/relationships/hyperlink" Target="https://web.hungryhub.com/restaurants/meet-fresh-the-emquartier-bangkok" TargetMode="External"/><Relationship Id="rId4685" Type="http://schemas.openxmlformats.org/officeDocument/2006/relationships/hyperlink" Target="https://web.hungryhub.com/restaurants/swiss-corner-bangkok" TargetMode="External"/><Relationship Id="rId101" Type="http://schemas.openxmlformats.org/officeDocument/2006/relationships/hyperlink" Target="https://web.hungryhub.com/restaurants/bacco-italian-restaurant" TargetMode="External"/><Relationship Id="rId2025" Type="http://schemas.openxmlformats.org/officeDocument/2006/relationships/hyperlink" Target="https://web.hungryhub.com/restaurants/breeze-cafe-bar-bangkok" TargetMode="External"/><Relationship Id="rId3357" Type="http://schemas.openxmlformats.org/officeDocument/2006/relationships/hyperlink" Target="https://web.hungryhub.com/restaurants/mono-mono-bkk-bangkok" TargetMode="External"/><Relationship Id="rId4688" Type="http://schemas.openxmlformats.org/officeDocument/2006/relationships/hyperlink" Target="https://web.hungryhub.com/restaurants/koong-tung-seafood-at-srinakarin-train-market-entrance-zone-bangkok" TargetMode="External"/><Relationship Id="rId100" Type="http://schemas.openxmlformats.org/officeDocument/2006/relationships/hyperlink" Target="https://web.hungryhub.com/restaurants/kaze-fresh-japanese-restaurant" TargetMode="External"/><Relationship Id="rId2026" Type="http://schemas.openxmlformats.org/officeDocument/2006/relationships/hyperlink" Target="https://web.hungryhub.com/restaurants/hanguk-restaurant-bangkok" TargetMode="External"/><Relationship Id="rId3356" Type="http://schemas.openxmlformats.org/officeDocument/2006/relationships/hyperlink" Target="https://web.hungryhub.com/restaurants/meet-fresh-chan-road-bangkok" TargetMode="External"/><Relationship Id="rId4687" Type="http://schemas.openxmlformats.org/officeDocument/2006/relationships/hyperlink" Target="https://web.hungryhub.com/restaurants/koong-tung-seafood-at-ram-intra-expressway-market-bangkok" TargetMode="External"/><Relationship Id="rId2016" Type="http://schemas.openxmlformats.org/officeDocument/2006/relationships/hyperlink" Target="https://web.hungryhub.com/restaurants/the-sukhumvit-bistro-jazz-club-cocktail-bar-chonburi-pattaya" TargetMode="External"/><Relationship Id="rId3348" Type="http://schemas.openxmlformats.org/officeDocument/2006/relationships/hyperlink" Target="https://web.hungryhub.com/restaurants/kingkong-yakiniku-buffet-amorini-mall-bangkok" TargetMode="External"/><Relationship Id="rId4679" Type="http://schemas.openxmlformats.org/officeDocument/2006/relationships/hyperlink" Target="https://web.hungryhub.com/restaurants/yang-gao-gorn-bangkok" TargetMode="External"/><Relationship Id="rId2017" Type="http://schemas.openxmlformats.org/officeDocument/2006/relationships/hyperlink" Target="https://web.hungryhub.com/restaurants/sushi-mega-pattaya" TargetMode="External"/><Relationship Id="rId3347" Type="http://schemas.openxmlformats.org/officeDocument/2006/relationships/hyperlink" Target="https://web.hungryhub.com/restaurants/kingkong-yakiniku-buffet-the-sense-pinklao-bangkok" TargetMode="External"/><Relationship Id="rId4678" Type="http://schemas.openxmlformats.org/officeDocument/2006/relationships/hyperlink" Target="https://web.hungryhub.com/restaurants/yoodya-boat-noodle-khlong-luang-bangkok" TargetMode="External"/><Relationship Id="rId2018" Type="http://schemas.openxmlformats.org/officeDocument/2006/relationships/hyperlink" Target="https://web.hungryhub.com/restaurants/paul-bakery-the-emporium-bangkok" TargetMode="External"/><Relationship Id="rId2019" Type="http://schemas.openxmlformats.org/officeDocument/2006/relationships/hyperlink" Target="https://web.hungryhub.com/restaurants/pizza-massilia-ruam-rudee-bangkok" TargetMode="External"/><Relationship Id="rId3349" Type="http://schemas.openxmlformats.org/officeDocument/2006/relationships/hyperlink" Target="https://web.hungryhub.com/restaurants/kingkong-yakiniku-buffet-tops-udomsuk-bangkok" TargetMode="External"/><Relationship Id="rId3340" Type="http://schemas.openxmlformats.org/officeDocument/2006/relationships/hyperlink" Target="https://web.hungryhub.com/restaurants/centara-life-hotel-bangkok-phra-nakhon-staycation" TargetMode="External"/><Relationship Id="rId4671" Type="http://schemas.openxmlformats.org/officeDocument/2006/relationships/hyperlink" Target="https://web.hungryhub.com/restaurants/tum-surin-bangkok" TargetMode="External"/><Relationship Id="rId4670" Type="http://schemas.openxmlformats.org/officeDocument/2006/relationships/hyperlink" Target="https://web.hungryhub.com/restaurants/the-crystal-grill-house-at-asiatique-the-riverfront-bangkok" TargetMode="External"/><Relationship Id="rId2010" Type="http://schemas.openxmlformats.org/officeDocument/2006/relationships/hyperlink" Target="https://web.hungryhub.com/restaurants/china-table-food-festival-yaowarat-bangkok" TargetMode="External"/><Relationship Id="rId3342" Type="http://schemas.openxmlformats.org/officeDocument/2006/relationships/hyperlink" Target="https://web.hungryhub.com/restaurants/bantawan-mookrata-seafood-chabu-bangkok" TargetMode="External"/><Relationship Id="rId4673" Type="http://schemas.openxmlformats.org/officeDocument/2006/relationships/hyperlink" Target="https://web.hungryhub.com/restaurants/mariga-at-samala-hotel-bangkok" TargetMode="External"/><Relationship Id="rId2011" Type="http://schemas.openxmlformats.org/officeDocument/2006/relationships/hyperlink" Target="https://web.hungryhub.com/restaurants/the-coffee-club-samyan-mitrtown-bangkok-thailand" TargetMode="External"/><Relationship Id="rId3341" Type="http://schemas.openxmlformats.org/officeDocument/2006/relationships/hyperlink" Target="https://web.hungryhub.com/restaurants/throwback-rooftop-bangkok-at-silom-edge" TargetMode="External"/><Relationship Id="rId4672" Type="http://schemas.openxmlformats.org/officeDocument/2006/relationships/hyperlink" Target="https://web.hungryhub.com/restaurants/pangtorr-grill-and-garden-bangkok" TargetMode="External"/><Relationship Id="rId2012" Type="http://schemas.openxmlformats.org/officeDocument/2006/relationships/hyperlink" Target="https://web.hungryhub.com/restaurants/lekka-thai-at-hugo-hub-phuket" TargetMode="External"/><Relationship Id="rId3344" Type="http://schemas.openxmlformats.org/officeDocument/2006/relationships/hyperlink" Target="https://web.hungryhub.com/restaurants/annyeong-bangkok" TargetMode="External"/><Relationship Id="rId4675" Type="http://schemas.openxmlformats.org/officeDocument/2006/relationships/hyperlink" Target="https://web.hungryhub.com/restaurants/yoodya-boat-noodle-at-workpoint-alley-rangsit-bangkok" TargetMode="External"/><Relationship Id="rId2013" Type="http://schemas.openxmlformats.org/officeDocument/2006/relationships/hyperlink" Target="https://web.hungryhub.com/restaurants/kinshiro-izakaya-ramen-bangkok" TargetMode="External"/><Relationship Id="rId3343" Type="http://schemas.openxmlformats.org/officeDocument/2006/relationships/hyperlink" Target="https://web.hungryhub.com/restaurants/tani-bkk-restaurant-bar-at-the-ember-hotel-bangkok-thailand" TargetMode="External"/><Relationship Id="rId4674" Type="http://schemas.openxmlformats.org/officeDocument/2006/relationships/hyperlink" Target="https://web.hungryhub.com/restaurants/charoen-ros-buffet-chiang-mai" TargetMode="External"/><Relationship Id="rId2014" Type="http://schemas.openxmlformats.org/officeDocument/2006/relationships/hyperlink" Target="https://web.hungryhub.com/restaurants/tavern-629-bangkok" TargetMode="External"/><Relationship Id="rId3346" Type="http://schemas.openxmlformats.org/officeDocument/2006/relationships/hyperlink" Target="https://web.hungryhub.com/restaurants/kingkong-yakiniku-buffet-market-place-nanglinchee-bangkok" TargetMode="External"/><Relationship Id="rId4677" Type="http://schemas.openxmlformats.org/officeDocument/2006/relationships/hyperlink" Target="https://web.hungryhub.com/restaurants/lhong-lhao-yingcharoen-square-bangkok" TargetMode="External"/><Relationship Id="rId2015" Type="http://schemas.openxmlformats.org/officeDocument/2006/relationships/hyperlink" Target="https://web.hungryhub.com/restaurants/mocha-muffins-at-anantara-siam-bangkok-hotel" TargetMode="External"/><Relationship Id="rId3345" Type="http://schemas.openxmlformats.org/officeDocument/2006/relationships/hyperlink" Target="https://web.hungryhub.com/restaurants/kingkong-yakiniku-buffet-rama-9-bangkok" TargetMode="External"/><Relationship Id="rId4676" Type="http://schemas.openxmlformats.org/officeDocument/2006/relationships/hyperlink" Target="https://web.hungryhub.com/restaurants/soofu-hotpot-at-the-nine-center-rama-9-bangkok" TargetMode="External"/><Relationship Id="rId2049" Type="http://schemas.openxmlformats.org/officeDocument/2006/relationships/hyperlink" Target="https://web.hungryhub.com/restaurants/dynasty-centara-grand-central-ladprao-bangkok-thailand-2239" TargetMode="External"/><Relationship Id="rId129" Type="http://schemas.openxmlformats.org/officeDocument/2006/relationships/hyperlink" Target="https://web.hungryhub.com/restaurants/zea-zab-grill" TargetMode="External"/><Relationship Id="rId128" Type="http://schemas.openxmlformats.org/officeDocument/2006/relationships/hyperlink" Target="https://web.hungryhub.com/restaurants/z-cafe" TargetMode="External"/><Relationship Id="rId127" Type="http://schemas.openxmlformats.org/officeDocument/2006/relationships/hyperlink" Target="https://web.hungryhub.com/restaurants/zanotti" TargetMode="External"/><Relationship Id="rId126" Type="http://schemas.openxmlformats.org/officeDocument/2006/relationships/hyperlink" Target="https://web.hungryhub.com/restaurants/opus" TargetMode="External"/><Relationship Id="rId3371" Type="http://schemas.openxmlformats.org/officeDocument/2006/relationships/hyperlink" Target="https://web.hungryhub.com/restaurants/chez-papa-bangkok" TargetMode="External"/><Relationship Id="rId2040" Type="http://schemas.openxmlformats.org/officeDocument/2006/relationships/hyperlink" Target="https://web.hungryhub.com/restaurants/ebisu-sushi-bangkok-thailand" TargetMode="External"/><Relationship Id="rId3370" Type="http://schemas.openxmlformats.org/officeDocument/2006/relationships/hyperlink" Target="https://web.hungryhub.com/restaurants/zodiac-cafe-and-restaurant-bangkok" TargetMode="External"/><Relationship Id="rId121" Type="http://schemas.openxmlformats.org/officeDocument/2006/relationships/hyperlink" Target="https://web.hungryhub.com/restaurants/water-library" TargetMode="External"/><Relationship Id="rId2041" Type="http://schemas.openxmlformats.org/officeDocument/2006/relationships/hyperlink" Target="https://web.hungryhub.com/restaurants/bandara-suites-silom-staycation-bangkok" TargetMode="External"/><Relationship Id="rId3373" Type="http://schemas.openxmlformats.org/officeDocument/2006/relationships/hyperlink" Target="https://web.hungryhub.com/restaurants/the-market-restaurant-at-mercure-bangkok-sukhumvit-24" TargetMode="External"/><Relationship Id="rId120" Type="http://schemas.openxmlformats.org/officeDocument/2006/relationships/hyperlink" Target="https://web.hungryhub.com/restaurants/waterfront-at-siam-paragon" TargetMode="External"/><Relationship Id="rId2042" Type="http://schemas.openxmlformats.org/officeDocument/2006/relationships/hyperlink" Target="https://web.hungryhub.com/restaurants/prodepran-restaurant-bar-phuket" TargetMode="External"/><Relationship Id="rId3372" Type="http://schemas.openxmlformats.org/officeDocument/2006/relationships/hyperlink" Target="https://web.hungryhub.com/restaurants/the-vue-bar-rooftop-at-mercure-bangkok-sukhumvit-24" TargetMode="External"/><Relationship Id="rId2043" Type="http://schemas.openxmlformats.org/officeDocument/2006/relationships/hyperlink" Target="https://web.hungryhub.com/restaurants/masaru-shabu-sushi-buffet-crystal-design-center-cdc-bangkok-thailand" TargetMode="External"/><Relationship Id="rId3375" Type="http://schemas.openxmlformats.org/officeDocument/2006/relationships/hyperlink" Target="https://web.hungryhub.com/restaurants/kongju-grill-shabu-major-cineplex-ratchayothin-bangkok" TargetMode="External"/><Relationship Id="rId2044" Type="http://schemas.openxmlformats.org/officeDocument/2006/relationships/hyperlink" Target="https://web.hungryhub.com/restaurants/masaru-shabu-sushi-buffet-the-walk-ratchaphruek-bangkok" TargetMode="External"/><Relationship Id="rId3374" Type="http://schemas.openxmlformats.org/officeDocument/2006/relationships/hyperlink" Target="https://web.hungryhub.com/restaurants/dam-pattaya" TargetMode="External"/><Relationship Id="rId125" Type="http://schemas.openxmlformats.org/officeDocument/2006/relationships/hyperlink" Target="https://web.hungryhub.com/restaurants/bei-otto" TargetMode="External"/><Relationship Id="rId2045" Type="http://schemas.openxmlformats.org/officeDocument/2006/relationships/hyperlink" Target="https://web.hungryhub.com/restaurants/hungry-hub-test-booking-03-bangkok" TargetMode="External"/><Relationship Id="rId3377" Type="http://schemas.openxmlformats.org/officeDocument/2006/relationships/hyperlink" Target="https://web.hungryhub.com/restaurants/kongju-grill-shabu-lotus-s-rangsit-klong-4-bangkok" TargetMode="External"/><Relationship Id="rId124" Type="http://schemas.openxmlformats.org/officeDocument/2006/relationships/hyperlink" Target="https://web.hungryhub.com/restaurants/zorse" TargetMode="External"/><Relationship Id="rId2046" Type="http://schemas.openxmlformats.org/officeDocument/2006/relationships/hyperlink" Target="https://web.hungryhub.com/restaurants/amatara-wellness-resort-staycation-phuket" TargetMode="External"/><Relationship Id="rId3376" Type="http://schemas.openxmlformats.org/officeDocument/2006/relationships/hyperlink" Target="https://web.hungryhub.com/restaurants/kongju-grill-shabu-big-c-rama-2-bangkok" TargetMode="External"/><Relationship Id="rId123" Type="http://schemas.openxmlformats.org/officeDocument/2006/relationships/hyperlink" Target="https://web.hungryhub.com/restaurants/bellino-wine-room-boutique" TargetMode="External"/><Relationship Id="rId2047" Type="http://schemas.openxmlformats.org/officeDocument/2006/relationships/hyperlink" Target="https://web.hungryhub.com/restaurants/chim-chim-bangkok-siam-siam-design-hotels" TargetMode="External"/><Relationship Id="rId3379" Type="http://schemas.openxmlformats.org/officeDocument/2006/relationships/hyperlink" Target="https://web.hungryhub.com/restaurants/tenyuu-omakase-chiang-mai" TargetMode="External"/><Relationship Id="rId122" Type="http://schemas.openxmlformats.org/officeDocument/2006/relationships/hyperlink" Target="https://web.hungryhub.com/restaurants/charley-brown-s-mexican" TargetMode="External"/><Relationship Id="rId2048" Type="http://schemas.openxmlformats.org/officeDocument/2006/relationships/hyperlink" Target="https://web.hungryhub.com/restaurants/the-restaurant-by-amatara-wellness-resort-phuket" TargetMode="External"/><Relationship Id="rId3378" Type="http://schemas.openxmlformats.org/officeDocument/2006/relationships/hyperlink" Target="https://web.hungryhub.com/restaurants/niceview-doi-ang-khang-bangkok" TargetMode="External"/><Relationship Id="rId2038" Type="http://schemas.openxmlformats.org/officeDocument/2006/relationships/hyperlink" Target="https://web.hungryhub.com/restaurants/signature-bangkok-vie-hotel-bangkok" TargetMode="External"/><Relationship Id="rId2039" Type="http://schemas.openxmlformats.org/officeDocument/2006/relationships/hyperlink" Target="https://web.hungryhub.com/restaurants/doonam-1608-bangkok" TargetMode="External"/><Relationship Id="rId3369" Type="http://schemas.openxmlformats.org/officeDocument/2006/relationships/hyperlink" Target="https://web.hungryhub.com/restaurants/savio-at-chatrium-grand-bangkok" TargetMode="External"/><Relationship Id="rId118" Type="http://schemas.openxmlformats.org/officeDocument/2006/relationships/hyperlink" Target="https://web.hungryhub.com/restaurants/white-cafe" TargetMode="External"/><Relationship Id="rId117" Type="http://schemas.openxmlformats.org/officeDocument/2006/relationships/hyperlink" Target="https://web.hungryhub.com/restaurants/yum-and-tum" TargetMode="External"/><Relationship Id="rId116" Type="http://schemas.openxmlformats.org/officeDocument/2006/relationships/hyperlink" Target="https://web.hungryhub.com/restaurants/wine-i-love-you-cdc" TargetMode="External"/><Relationship Id="rId115" Type="http://schemas.openxmlformats.org/officeDocument/2006/relationships/hyperlink" Target="https://web.hungryhub.com/restaurants/yamazato" TargetMode="External"/><Relationship Id="rId3360" Type="http://schemas.openxmlformats.org/officeDocument/2006/relationships/hyperlink" Target="https://web.hungryhub.com/restaurants/loong-foong-at-swissotel-bangkok-ratchada" TargetMode="External"/><Relationship Id="rId4691" Type="http://schemas.openxmlformats.org/officeDocument/2006/relationships/hyperlink" Target="https://web.hungryhub.com/restaurants/lennon-s-at-rosewood-bangkok" TargetMode="External"/><Relationship Id="rId119" Type="http://schemas.openxmlformats.org/officeDocument/2006/relationships/hyperlink" Target="https://web.hungryhub.com/restaurants/wasabi-japanese-restaurant" TargetMode="External"/><Relationship Id="rId4690" Type="http://schemas.openxmlformats.org/officeDocument/2006/relationships/hyperlink" Target="https://web.hungryhub.com/restaurants/koong-tung-seafood-at-srinakarin-train-market-main-square-bangkok" TargetMode="External"/><Relationship Id="rId110" Type="http://schemas.openxmlformats.org/officeDocument/2006/relationships/hyperlink" Target="https://web.hungryhub.com/restaurants/patara-fine-thai-cuisine" TargetMode="External"/><Relationship Id="rId2030" Type="http://schemas.openxmlformats.org/officeDocument/2006/relationships/hyperlink" Target="https://web.hungryhub.com/restaurants/ruerthong-seafood-bangkok" TargetMode="External"/><Relationship Id="rId3362" Type="http://schemas.openxmlformats.org/officeDocument/2006/relationships/hyperlink" Target="https://web.hungryhub.com/restaurants/hotel-clover-asok-staycation-bangkok" TargetMode="External"/><Relationship Id="rId4693" Type="http://schemas.openxmlformats.org/officeDocument/2006/relationships/hyperlink" Target="https://web.hungryhub.com/restaurants/mb-all-seafood-phuket" TargetMode="External"/><Relationship Id="rId2031" Type="http://schemas.openxmlformats.org/officeDocument/2006/relationships/hyperlink" Target="https://web.hungryhub.com/restaurants/kiin-restaurant-pattaya" TargetMode="External"/><Relationship Id="rId3361" Type="http://schemas.openxmlformats.org/officeDocument/2006/relationships/hyperlink" Target="https://web.hungryhub.com/restaurants/oji-omakase-praditmanutham-not-use-bangkok" TargetMode="External"/><Relationship Id="rId4692" Type="http://schemas.openxmlformats.org/officeDocument/2006/relationships/hyperlink" Target="https://web.hungryhub.com/restaurants/somtum-der-tha-tien-bangkok" TargetMode="External"/><Relationship Id="rId2032" Type="http://schemas.openxmlformats.org/officeDocument/2006/relationships/hyperlink" Target="https://web.hungryhub.com/restaurants/faktong-phuket" TargetMode="External"/><Relationship Id="rId3364" Type="http://schemas.openxmlformats.org/officeDocument/2006/relationships/hyperlink" Target="https://web.hungryhub.com/restaurants/int-chon-sathorn-11-bangkok" TargetMode="External"/><Relationship Id="rId4695" Type="http://schemas.openxmlformats.org/officeDocument/2006/relationships/hyperlink" Target="https://web.hungryhub.com/restaurants/plant-passion-bkk-bangkok" TargetMode="External"/><Relationship Id="rId2033" Type="http://schemas.openxmlformats.org/officeDocument/2006/relationships/hyperlink" Target="https://web.hungryhub.com/restaurants/tum-sue-tum-suan-homemade-cooking-bangkok" TargetMode="External"/><Relationship Id="rId3363" Type="http://schemas.openxmlformats.org/officeDocument/2006/relationships/hyperlink" Target="https://web.hungryhub.com/restaurants/int-chon-ladprao-101-bangkok" TargetMode="External"/><Relationship Id="rId4694" Type="http://schemas.openxmlformats.org/officeDocument/2006/relationships/hyperlink" Target="https://web.hungryhub.com/restaurants/ruay-mitr-bangkok" TargetMode="External"/><Relationship Id="rId114" Type="http://schemas.openxmlformats.org/officeDocument/2006/relationships/hyperlink" Target="https://web.hungryhub.com/restaurants/wine-33" TargetMode="External"/><Relationship Id="rId2034" Type="http://schemas.openxmlformats.org/officeDocument/2006/relationships/hyperlink" Target="https://web.hungryhub.com/restaurants/art-wine-dine-sathorn-11-bangkok" TargetMode="External"/><Relationship Id="rId3366" Type="http://schemas.openxmlformats.org/officeDocument/2006/relationships/hyperlink" Target="https://web.hungryhub.com/restaurants/omakase-ten-bangkok-thailand" TargetMode="External"/><Relationship Id="rId4697" Type="http://schemas.openxmlformats.org/officeDocument/2006/relationships/hyperlink" Target="https://web.hungryhub.com/restaurants/suea-son-nuea-bangkok" TargetMode="External"/><Relationship Id="rId113" Type="http://schemas.openxmlformats.org/officeDocument/2006/relationships/hyperlink" Target="https://web.hungryhub.com/restaurants/yamagoya-ramen-surawong" TargetMode="External"/><Relationship Id="rId2035" Type="http://schemas.openxmlformats.org/officeDocument/2006/relationships/hyperlink" Target="https://web.hungryhub.com/restaurants/pindoya-korean-bbq-chonburi-pattaya" TargetMode="External"/><Relationship Id="rId3365" Type="http://schemas.openxmlformats.org/officeDocument/2006/relationships/hyperlink" Target="https://web.hungryhub.com/restaurants/ja-s-home-cooking-bangkok" TargetMode="External"/><Relationship Id="rId4696" Type="http://schemas.openxmlformats.org/officeDocument/2006/relationships/hyperlink" Target="https://web.hungryhub.com/restaurants/wake-me-up-cafe-bistro-bangkok" TargetMode="External"/><Relationship Id="rId112" Type="http://schemas.openxmlformats.org/officeDocument/2006/relationships/hyperlink" Target="https://web.hungryhub.com/restaurants/oskar-bistro" TargetMode="External"/><Relationship Id="rId2036" Type="http://schemas.openxmlformats.org/officeDocument/2006/relationships/hyperlink" Target="https://web.hungryhub.com/restaurants/mood-cafe-bistro-pattaya" TargetMode="External"/><Relationship Id="rId3368" Type="http://schemas.openxmlformats.org/officeDocument/2006/relationships/hyperlink" Target="https://web.hungryhub.com/restaurants/garden-dome-cafe-bar-bangkok" TargetMode="External"/><Relationship Id="rId4699" Type="http://schemas.openxmlformats.org/officeDocument/2006/relationships/hyperlink" Target="https://web.hungryhub.com/restaurants/the-oyster-bar-x-ramkhamhaeng-164-bangkok" TargetMode="External"/><Relationship Id="rId111" Type="http://schemas.openxmlformats.org/officeDocument/2006/relationships/hyperlink" Target="https://web.hungryhub.com/restaurants/bangkok-bitter" TargetMode="External"/><Relationship Id="rId2037" Type="http://schemas.openxmlformats.org/officeDocument/2006/relationships/hyperlink" Target="https://web.hungryhub.com/restaurants/copper-buffet-31-december-bangkok" TargetMode="External"/><Relationship Id="rId3367" Type="http://schemas.openxmlformats.org/officeDocument/2006/relationships/hyperlink" Target="https://web.hungryhub.com/restaurants/flow-at-chatrium-grand-bangkok" TargetMode="External"/><Relationship Id="rId4698" Type="http://schemas.openxmlformats.org/officeDocument/2006/relationships/hyperlink" Target="https://web.hungryhub.com/restaurants/anacot-revtaurant-si-phraya-bangkok" TargetMode="External"/><Relationship Id="rId3315" Type="http://schemas.openxmlformats.org/officeDocument/2006/relationships/hyperlink" Target="https://web.hungryhub.com/restaurants/toast-rooftop-bar-bangkok" TargetMode="External"/><Relationship Id="rId4646" Type="http://schemas.openxmlformats.org/officeDocument/2006/relationships/hyperlink" Target="https://web.hungryhub.com/restaurants/washi-seacon-square-srinagarindra-bangkok" TargetMode="External"/><Relationship Id="rId5978" Type="http://schemas.openxmlformats.org/officeDocument/2006/relationships/hyperlink" Target="https://web.hungryhub.com/restaurants/wherevoid-bangkok" TargetMode="External"/><Relationship Id="rId3314" Type="http://schemas.openxmlformats.org/officeDocument/2006/relationships/hyperlink" Target="https://web.hungryhub.com/restaurants/sa-teak-sa-tum-bangkok" TargetMode="External"/><Relationship Id="rId4645" Type="http://schemas.openxmlformats.org/officeDocument/2006/relationships/hyperlink" Target="https://web.hungryhub.com/restaurants/washi-gateway-bangsue-bangkok" TargetMode="External"/><Relationship Id="rId5979" Type="http://schemas.openxmlformats.org/officeDocument/2006/relationships/hyperlink" Target="https://web.hungryhub.com/restaurants/element-restaurant-at-amara-singapore-hotel" TargetMode="External"/><Relationship Id="rId3317" Type="http://schemas.openxmlformats.org/officeDocument/2006/relationships/hyperlink" Target="https://web.hungryhub.com/restaurants/high-streats-rooftop-at-ibis-styles-bangkok-sukhumvit-phra-khanong" TargetMode="External"/><Relationship Id="rId4648" Type="http://schemas.openxmlformats.org/officeDocument/2006/relationships/hyperlink" Target="https://web.hungryhub.com/restaurants/yuupot-shabu-and-grill-wayra-ramkhamhaen-bangkok" TargetMode="External"/><Relationship Id="rId5976" Type="http://schemas.openxmlformats.org/officeDocument/2006/relationships/hyperlink" Target="https://web.hungryhub.com/restaurants/phahon-view-khao-ngu-ratchaburi" TargetMode="External"/><Relationship Id="rId3316" Type="http://schemas.openxmlformats.org/officeDocument/2006/relationships/hyperlink" Target="https://web.hungryhub.com/restaurants/naiuan-yentafo-riverside-plaza-bangkok" TargetMode="External"/><Relationship Id="rId4647" Type="http://schemas.openxmlformats.org/officeDocument/2006/relationships/hyperlink" Target="https://web.hungryhub.com/restaurants/yuppies-yummies-bangkok" TargetMode="External"/><Relationship Id="rId5977" Type="http://schemas.openxmlformats.org/officeDocument/2006/relationships/hyperlink" Target="https://web.hungryhub.com/restaurants/spazso-bar-restaurant-bangkok" TargetMode="External"/><Relationship Id="rId3319" Type="http://schemas.openxmlformats.org/officeDocument/2006/relationships/hyperlink" Target="https://web.hungryhub.com/restaurants/not-use-bangkok-thailand-3578" TargetMode="External"/><Relationship Id="rId3318" Type="http://schemas.openxmlformats.org/officeDocument/2006/relationships/hyperlink" Target="https://web.hungryhub.com/restaurants/abandoned-mansion-bangkok" TargetMode="External"/><Relationship Id="rId4649" Type="http://schemas.openxmlformats.org/officeDocument/2006/relationships/hyperlink" Target="https://web.hungryhub.com/restaurants/meng-pu-dong-klong-2-lam-luk-ka-bangkok" TargetMode="External"/><Relationship Id="rId5970" Type="http://schemas.openxmlformats.org/officeDocument/2006/relationships/hyperlink" Target="https://web.hungryhub.com/restaurants/ryota-shabu-buffet-maya-chiang-mai" TargetMode="External"/><Relationship Id="rId5971" Type="http://schemas.openxmlformats.org/officeDocument/2006/relationships/hyperlink" Target="https://web.hungryhub.com/restaurants/ryota-shabu-buffet-lotus-kum-tiang-chiang-mai" TargetMode="External"/><Relationship Id="rId4640" Type="http://schemas.openxmlformats.org/officeDocument/2006/relationships/hyperlink" Target="https://web.hungryhub.com/restaurants/taro-izakaya-rama-9-bangkok" TargetMode="External"/><Relationship Id="rId3311" Type="http://schemas.openxmlformats.org/officeDocument/2006/relationships/hyperlink" Target="https://web.hungryhub.com/restaurants/butter-steak-bistro-bangkok" TargetMode="External"/><Relationship Id="rId4642" Type="http://schemas.openxmlformats.org/officeDocument/2006/relationships/hyperlink" Target="https://web.hungryhub.com/restaurants/tsunami-suki-grill-vibhavadi-60-bangkok" TargetMode="External"/><Relationship Id="rId5974" Type="http://schemas.openxmlformats.org/officeDocument/2006/relationships/hyperlink" Target="https://web.hungryhub.com/restaurants/next2-cafe-at-shangri-la-hotel-bangkok-not-used" TargetMode="External"/><Relationship Id="rId3310" Type="http://schemas.openxmlformats.org/officeDocument/2006/relationships/hyperlink" Target="https://web.hungryhub.com/restaurants/china-table-radisson-blu-plaza-bangkok" TargetMode="External"/><Relationship Id="rId4641" Type="http://schemas.openxmlformats.org/officeDocument/2006/relationships/hyperlink" Target="https://web.hungryhub.com/restaurants/traveler-s-tap-bangkok" TargetMode="External"/><Relationship Id="rId5975" Type="http://schemas.openxmlformats.org/officeDocument/2006/relationships/hyperlink" Target="https://web.hungryhub.com/restaurants/washo-japanese-restaurant-bangkok" TargetMode="External"/><Relationship Id="rId3313" Type="http://schemas.openxmlformats.org/officeDocument/2006/relationships/hyperlink" Target="https://web.hungryhub.com/restaurants/tarachan-huahin-bangkok" TargetMode="External"/><Relationship Id="rId4644" Type="http://schemas.openxmlformats.org/officeDocument/2006/relationships/hyperlink" Target="https://web.hungryhub.com/restaurants/washi-market-village-suvarnabhumi-bangkok" TargetMode="External"/><Relationship Id="rId5972" Type="http://schemas.openxmlformats.org/officeDocument/2006/relationships/hyperlink" Target="https://web.hungryhub.com/restaurants/ryota-shabu-buffet-central-westgate-bangkok" TargetMode="External"/><Relationship Id="rId3312" Type="http://schemas.openxmlformats.org/officeDocument/2006/relationships/hyperlink" Target="https://web.hungryhub.com/restaurants/bistro-palette-bangkok" TargetMode="External"/><Relationship Id="rId4643" Type="http://schemas.openxmlformats.org/officeDocument/2006/relationships/hyperlink" Target="https://web.hungryhub.com/restaurants/washi-robinson-lat-krabang-bangkok" TargetMode="External"/><Relationship Id="rId5973" Type="http://schemas.openxmlformats.org/officeDocument/2006/relationships/hyperlink" Target="https://web.hungryhub.com/restaurants/salathip-at-shangri-la-bangkok" TargetMode="External"/><Relationship Id="rId3304" Type="http://schemas.openxmlformats.org/officeDocument/2006/relationships/hyperlink" Target="https://web.hungryhub.com/restaurants/the-tram-restaurant-bar-wine-cellar-at-the-gems-mining-pool-villas-pattaya" TargetMode="External"/><Relationship Id="rId4635" Type="http://schemas.openxmlformats.org/officeDocument/2006/relationships/hyperlink" Target="https://web.hungryhub.com/restaurants/kato-omakase-bangkok" TargetMode="External"/><Relationship Id="rId5967" Type="http://schemas.openxmlformats.org/officeDocument/2006/relationships/hyperlink" Target="https://web.hungryhub.com/restaurants/100-degrees-hotpot-central-chaengwattana-nonthaburi" TargetMode="External"/><Relationship Id="rId3303" Type="http://schemas.openxmlformats.org/officeDocument/2006/relationships/hyperlink" Target="https://web.hungryhub.com/restaurants/castaway-cafe-at-the-gems-mining-pool-villas-pattaya" TargetMode="External"/><Relationship Id="rId4634" Type="http://schemas.openxmlformats.org/officeDocument/2006/relationships/hyperlink" Target="https://web.hungryhub.com/restaurants/mugi-bangkok" TargetMode="External"/><Relationship Id="rId5968" Type="http://schemas.openxmlformats.org/officeDocument/2006/relationships/hyperlink" Target="https://web.hungryhub.com/restaurants/100-degrees-hotpot-cosmo-bazaar-nonthaburi" TargetMode="External"/><Relationship Id="rId3306" Type="http://schemas.openxmlformats.org/officeDocument/2006/relationships/hyperlink" Target="https://web.hungryhub.com/restaurants/saranrom-catering-bangkok" TargetMode="External"/><Relationship Id="rId4637" Type="http://schemas.openxmlformats.org/officeDocument/2006/relationships/hyperlink" Target="https://web.hungryhub.com/restaurants/tales-me-more-cafe-bangkok" TargetMode="External"/><Relationship Id="rId5965" Type="http://schemas.openxmlformats.org/officeDocument/2006/relationships/hyperlink" Target="https://web.hungryhub.com/restaurants/wyws-cocktail-bar-bangkok" TargetMode="External"/><Relationship Id="rId3305" Type="http://schemas.openxmlformats.org/officeDocument/2006/relationships/hyperlink" Target="https://web.hungryhub.com/restaurants/s-cafe-at-s31-sukhumvit-hotel-bangkok" TargetMode="External"/><Relationship Id="rId4636" Type="http://schemas.openxmlformats.org/officeDocument/2006/relationships/hyperlink" Target="https://web.hungryhub.com/restaurants/thitaree-bangkok" TargetMode="External"/><Relationship Id="rId5966" Type="http://schemas.openxmlformats.org/officeDocument/2006/relationships/hyperlink" Target="https://web.hungryhub.com/restaurants/ryota-shabu-buffet-central-airport-chiang-mai" TargetMode="External"/><Relationship Id="rId3308" Type="http://schemas.openxmlformats.org/officeDocument/2006/relationships/hyperlink" Target="https://web.hungryhub.com/restaurants/nip-han-tae-bangkok" TargetMode="External"/><Relationship Id="rId4639" Type="http://schemas.openxmlformats.org/officeDocument/2006/relationships/hyperlink" Target="https://web.hungryhub.com/restaurants/l-seven-cafe-sutthisan-bangkok" TargetMode="External"/><Relationship Id="rId3307" Type="http://schemas.openxmlformats.org/officeDocument/2006/relationships/hyperlink" Target="https://web.hungryhub.com/restaurants/nava-restaurant-at-the-salil-hotel-riverside-bangkok" TargetMode="External"/><Relationship Id="rId4638" Type="http://schemas.openxmlformats.org/officeDocument/2006/relationships/hyperlink" Target="https://web.hungryhub.com/restaurants/rankongpor-bangkok" TargetMode="External"/><Relationship Id="rId5969" Type="http://schemas.openxmlformats.org/officeDocument/2006/relationships/hyperlink" Target="https://web.hungryhub.com/restaurants/ryota-shabu-buffet-89-plaza-chiang-mai-bangkok" TargetMode="External"/><Relationship Id="rId3309" Type="http://schemas.openxmlformats.org/officeDocument/2006/relationships/hyperlink" Target="https://web.hungryhub.com/restaurants/zumoso-yum-bistro-bar-bangkok" TargetMode="External"/><Relationship Id="rId5960" Type="http://schemas.openxmlformats.org/officeDocument/2006/relationships/hyperlink" Target="https://web.hungryhub.com/restaurants/tukabkhao-by-jerajaras-bangkok-kreetha" TargetMode="External"/><Relationship Id="rId3300" Type="http://schemas.openxmlformats.org/officeDocument/2006/relationships/hyperlink" Target="https://web.hungryhub.com/restaurants/dardfaah-bangkok" TargetMode="External"/><Relationship Id="rId4631" Type="http://schemas.openxmlformats.org/officeDocument/2006/relationships/hyperlink" Target="https://web.hungryhub.com/restaurants/mee-seoul-korean-bbq-buffet-victoria-garden-bangkok" TargetMode="External"/><Relationship Id="rId5963" Type="http://schemas.openxmlformats.org/officeDocument/2006/relationships/hyperlink" Target="https://web.hungryhub.com/restaurants/junichi-japanese-restaurant-bangkok-thailand" TargetMode="External"/><Relationship Id="rId4630" Type="http://schemas.openxmlformats.org/officeDocument/2006/relationships/hyperlink" Target="https://web.hungryhub.com/restaurants/phuwiang-kai-yang-x-nem-nuang-bangkok" TargetMode="External"/><Relationship Id="rId5964" Type="http://schemas.openxmlformats.org/officeDocument/2006/relationships/hyperlink" Target="https://web.hungryhub.com/restaurants/ryota-shabu-buffet-bo-sang-chiang-mai" TargetMode="External"/><Relationship Id="rId3302" Type="http://schemas.openxmlformats.org/officeDocument/2006/relationships/hyperlink" Target="https://web.hungryhub.com/restaurants/boon-tong-kee-terminal-21-rama-3-bangkok" TargetMode="External"/><Relationship Id="rId4633" Type="http://schemas.openxmlformats.org/officeDocument/2006/relationships/hyperlink" Target="https://web.hungryhub.com/restaurants/mami-rose-the-goodtime-restaurant-bangkok" TargetMode="External"/><Relationship Id="rId5961" Type="http://schemas.openxmlformats.org/officeDocument/2006/relationships/hyperlink" Target="https://web.hungryhub.com/restaurants/the-white-house-bangkok-thailand" TargetMode="External"/><Relationship Id="rId3301" Type="http://schemas.openxmlformats.org/officeDocument/2006/relationships/hyperlink" Target="https://web.hungryhub.com/restaurants/perfecto-at-loft-bangkok-hotel" TargetMode="External"/><Relationship Id="rId4632" Type="http://schemas.openxmlformats.org/officeDocument/2006/relationships/hyperlink" Target="https://web.hungryhub.com/restaurants/mee-seoul-korean-bbq-buffet-sugoi-eat-bangkok" TargetMode="External"/><Relationship Id="rId5962" Type="http://schemas.openxmlformats.org/officeDocument/2006/relationships/hyperlink" Target="https://web.hungryhub.com/restaurants/somtum-rakdee-bangkok" TargetMode="External"/><Relationship Id="rId2005" Type="http://schemas.openxmlformats.org/officeDocument/2006/relationships/hyperlink" Target="https://web.hungryhub.com/restaurants/ariyasom-villa-staycation-bangkok-thailand" TargetMode="External"/><Relationship Id="rId3337" Type="http://schemas.openxmlformats.org/officeDocument/2006/relationships/hyperlink" Target="https://web.hungryhub.com/restaurants/deja-brew-lifestyle-cafe-at-centara-life-hotel-bangkok-phra-nakhon" TargetMode="External"/><Relationship Id="rId4668" Type="http://schemas.openxmlformats.org/officeDocument/2006/relationships/hyperlink" Target="https://web.hungryhub.com/restaurants/shabu-square-at-for-you-park-bangna-bangkok" TargetMode="External"/><Relationship Id="rId2006" Type="http://schemas.openxmlformats.org/officeDocument/2006/relationships/hyperlink" Target="https://web.hungryhub.com/restaurants/viva-aviv-the-river-bangkok" TargetMode="External"/><Relationship Id="rId3336" Type="http://schemas.openxmlformats.org/officeDocument/2006/relationships/hyperlink" Target="https://web.hungryhub.com/restaurants/silk-root-bangkok" TargetMode="External"/><Relationship Id="rId4667" Type="http://schemas.openxmlformats.org/officeDocument/2006/relationships/hyperlink" Target="https://web.hungryhub.com/restaurants/kwann-at-nysa-hotel-bangkok" TargetMode="External"/><Relationship Id="rId2007" Type="http://schemas.openxmlformats.org/officeDocument/2006/relationships/hyperlink" Target="https://web.hungryhub.com/restaurants/the-hungry-coconut-bangkok" TargetMode="External"/><Relationship Id="rId3339" Type="http://schemas.openxmlformats.org/officeDocument/2006/relationships/hyperlink" Target="https://web.hungryhub.com/restaurants/dine-in-phuket" TargetMode="External"/><Relationship Id="rId5998" Type="http://schemas.openxmlformats.org/officeDocument/2006/relationships/hyperlink" Target="https://web.hungryhub.com/restaurants/lazy-lizard-the-promenade-singapore" TargetMode="External"/><Relationship Id="rId2008" Type="http://schemas.openxmlformats.org/officeDocument/2006/relationships/hyperlink" Target="https://web.hungryhub.com/restaurants/ah-yat-abalone-arnoma-hotel-bangkok" TargetMode="External"/><Relationship Id="rId3338" Type="http://schemas.openxmlformats.org/officeDocument/2006/relationships/hyperlink" Target="https://web.hungryhub.com/restaurants/chaba-cabana-beach-resort-staycation-samui-koh-samui" TargetMode="External"/><Relationship Id="rId4669" Type="http://schemas.openxmlformats.org/officeDocument/2006/relationships/hyperlink" Target="https://web.hungryhub.com/restaurants/grilled-station-bangkok" TargetMode="External"/><Relationship Id="rId5999" Type="http://schemas.openxmlformats.org/officeDocument/2006/relationships/hyperlink" Target="https://web.hungryhub.com/restaurants/lazy-lizard-flora-vista-singapore" TargetMode="External"/><Relationship Id="rId2009" Type="http://schemas.openxmlformats.org/officeDocument/2006/relationships/hyperlink" Target="https://web.hungryhub.com/restaurants/mojjo-skyview-resort-patong-phuket" TargetMode="External"/><Relationship Id="rId4660" Type="http://schemas.openxmlformats.org/officeDocument/2006/relationships/hyperlink" Target="https://web.hungryhub.com/restaurants/rosprod-central-westgate-bangkok" TargetMode="External"/><Relationship Id="rId5992" Type="http://schemas.openxmlformats.org/officeDocument/2006/relationships/hyperlink" Target="https://web.hungryhub.com/restaurants/pipula-bangkok" TargetMode="External"/><Relationship Id="rId5993" Type="http://schemas.openxmlformats.org/officeDocument/2006/relationships/hyperlink" Target="https://web.hungryhub.com/restaurants/nipa-moohun-bangkok" TargetMode="External"/><Relationship Id="rId3331" Type="http://schemas.openxmlformats.org/officeDocument/2006/relationships/hyperlink" Target="https://web.hungryhub.com/restaurants/betweenus-bangkok" TargetMode="External"/><Relationship Id="rId4662" Type="http://schemas.openxmlformats.org/officeDocument/2006/relationships/hyperlink" Target="https://web.hungryhub.com/restaurants/hua-seng-hong-the-mall-lifestore-bangkapi-bangkok" TargetMode="External"/><Relationship Id="rId5990" Type="http://schemas.openxmlformats.org/officeDocument/2006/relationships/hyperlink" Target="https://web.hungryhub.com/restaurants/astro-ekkamai-bangkok" TargetMode="External"/><Relationship Id="rId2000" Type="http://schemas.openxmlformats.org/officeDocument/2006/relationships/hyperlink" Target="https://web.hungryhub.com/restaurants/biscotti-anantara-siam-bangkok-hotel" TargetMode="External"/><Relationship Id="rId3330" Type="http://schemas.openxmlformats.org/officeDocument/2006/relationships/hyperlink" Target="https://web.hungryhub.com/restaurants/the-bridge-bistro-office-space-bangkok" TargetMode="External"/><Relationship Id="rId4661" Type="http://schemas.openxmlformats.org/officeDocument/2006/relationships/hyperlink" Target="https://web.hungryhub.com/restaurants/the-square-at-novotel-bangkok-impact" TargetMode="External"/><Relationship Id="rId5991" Type="http://schemas.openxmlformats.org/officeDocument/2006/relationships/hyperlink" Target="https://web.hungryhub.com/restaurants/madame-musur-bangkok" TargetMode="External"/><Relationship Id="rId2001" Type="http://schemas.openxmlformats.org/officeDocument/2006/relationships/hyperlink" Target="https://web.hungryhub.com/restaurants/plearnwan-panich-thonglor-bangkok-thailand" TargetMode="External"/><Relationship Id="rId3333" Type="http://schemas.openxmlformats.org/officeDocument/2006/relationships/hyperlink" Target="https://web.hungryhub.com/restaurants/d-saap-khlong-sam-bangkok" TargetMode="External"/><Relationship Id="rId4664" Type="http://schemas.openxmlformats.org/officeDocument/2006/relationships/hyperlink" Target="https://web.hungryhub.com/restaurants/novotel-bangkok-future-park-rangsit-staycation" TargetMode="External"/><Relationship Id="rId5996" Type="http://schemas.openxmlformats.org/officeDocument/2006/relationships/hyperlink" Target="https://web.hungryhub.com/restaurants/little-lazy-lizard-singapore" TargetMode="External"/><Relationship Id="rId2002" Type="http://schemas.openxmlformats.org/officeDocument/2006/relationships/hyperlink" Target="https://web.hungryhub.com/restaurants/plearnwan-panich-whizdom-101-bangkok" TargetMode="External"/><Relationship Id="rId3332" Type="http://schemas.openxmlformats.org/officeDocument/2006/relationships/hyperlink" Target="https://web.hungryhub.com/restaurants/loft-bangkok-hotel-staycation" TargetMode="External"/><Relationship Id="rId4663" Type="http://schemas.openxmlformats.org/officeDocument/2006/relationships/hyperlink" Target="https://web.hungryhub.com/restaurants/hua-seng-hong-central-plaza-chaengwattana-bangkok" TargetMode="External"/><Relationship Id="rId5997" Type="http://schemas.openxmlformats.org/officeDocument/2006/relationships/hyperlink" Target="https://web.hungryhub.com/restaurants/lazy-lizard-newest-singapore" TargetMode="External"/><Relationship Id="rId2003" Type="http://schemas.openxmlformats.org/officeDocument/2006/relationships/hyperlink" Target="https://web.hungryhub.com/restaurants/salang-korean-bbq-buffet-restaurant-bangkok" TargetMode="External"/><Relationship Id="rId3335" Type="http://schemas.openxmlformats.org/officeDocument/2006/relationships/hyperlink" Target="https://web.hungryhub.com/restaurants/yakuza-izakaya-town-in-town-bangkok" TargetMode="External"/><Relationship Id="rId4666" Type="http://schemas.openxmlformats.org/officeDocument/2006/relationships/hyperlink" Target="https://web.hungryhub.com/restaurants/ministry-of-spicy-bangkok" TargetMode="External"/><Relationship Id="rId5994" Type="http://schemas.openxmlformats.org/officeDocument/2006/relationships/hyperlink" Target="https://web.hungryhub.com/restaurants/baantye-bangkok" TargetMode="External"/><Relationship Id="rId2004" Type="http://schemas.openxmlformats.org/officeDocument/2006/relationships/hyperlink" Target="https://web.hungryhub.com/restaurants/anya-s-place-not-use-bangkok" TargetMode="External"/><Relationship Id="rId3334" Type="http://schemas.openxmlformats.org/officeDocument/2006/relationships/hyperlink" Target="https://web.hungryhub.com/restaurants/d-saap-lat-pla-khao-bangkok" TargetMode="External"/><Relationship Id="rId4665" Type="http://schemas.openxmlformats.org/officeDocument/2006/relationships/hyperlink" Target="https://web.hungryhub.com/restaurants/a-p-p-bangkok" TargetMode="External"/><Relationship Id="rId5995" Type="http://schemas.openxmlformats.org/officeDocument/2006/relationships/hyperlink" Target="https://web.hungryhub.com/restaurants/lazy-lizard-sixth-avenue-singapore" TargetMode="External"/><Relationship Id="rId3326" Type="http://schemas.openxmlformats.org/officeDocument/2006/relationships/hyperlink" Target="https://web.hungryhub.com/restaurants/ruen-noppagao-bangkok" TargetMode="External"/><Relationship Id="rId4657" Type="http://schemas.openxmlformats.org/officeDocument/2006/relationships/hyperlink" Target="https://web.hungryhub.com/restaurants/soulbrew-cafe-bistro-bangkok" TargetMode="External"/><Relationship Id="rId5989" Type="http://schemas.openxmlformats.org/officeDocument/2006/relationships/hyperlink" Target="https://web.hungryhub.com/restaurants/veganerie-grand-palace-bangkok" TargetMode="External"/><Relationship Id="rId3325" Type="http://schemas.openxmlformats.org/officeDocument/2006/relationships/hyperlink" Target="https://web.hungryhub.com/restaurants/co-unlimited-groove-at-central-world-bangkok" TargetMode="External"/><Relationship Id="rId4656" Type="http://schemas.openxmlformats.org/officeDocument/2006/relationships/hyperlink" Target="https://web.hungryhub.com/restaurants/pak-pla-kitchen-bangkok" TargetMode="External"/><Relationship Id="rId3328" Type="http://schemas.openxmlformats.org/officeDocument/2006/relationships/hyperlink" Target="https://web.hungryhub.com/restaurants/plamong-at-holiday-inn-hua-hin" TargetMode="External"/><Relationship Id="rId4659" Type="http://schemas.openxmlformats.org/officeDocument/2006/relationships/hyperlink" Target="https://web.hungryhub.com/restaurants/chimu-sushi-bangkok" TargetMode="External"/><Relationship Id="rId5987" Type="http://schemas.openxmlformats.org/officeDocument/2006/relationships/hyperlink" Target="https://web.hungryhub.com/restaurants/rock-lek-lek-club-restaurant-90s-bangkok" TargetMode="External"/><Relationship Id="rId3327" Type="http://schemas.openxmlformats.org/officeDocument/2006/relationships/hyperlink" Target="https://web.hungryhub.com/restaurants/vana-nava-sky-bar-rooftop-at-holiday-inn-hua-hin" TargetMode="External"/><Relationship Id="rId4658" Type="http://schemas.openxmlformats.org/officeDocument/2006/relationships/hyperlink" Target="https://web.hungryhub.com/restaurants/zalid-kitchen-bangkok" TargetMode="External"/><Relationship Id="rId5988" Type="http://schemas.openxmlformats.org/officeDocument/2006/relationships/hyperlink" Target="https://web.hungryhub.com/restaurants/vatos-kitchen-bar-singapore" TargetMode="External"/><Relationship Id="rId3329" Type="http://schemas.openxmlformats.org/officeDocument/2006/relationships/hyperlink" Target="https://web.hungryhub.com/restaurants/diwan-restaurant-at-al-meroz-hotel-bangkok" TargetMode="External"/><Relationship Id="rId5981" Type="http://schemas.openxmlformats.org/officeDocument/2006/relationships/hyperlink" Target="https://web.hungryhub.com/restaurants/beef-bone-bangkok" TargetMode="External"/><Relationship Id="rId5982" Type="http://schemas.openxmlformats.org/officeDocument/2006/relationships/hyperlink" Target="https://web.hungryhub.com/restaurants/adi-hot-pot-thep-rak-bangkok" TargetMode="External"/><Relationship Id="rId3320" Type="http://schemas.openxmlformats.org/officeDocument/2006/relationships/hyperlink" Target="https://web.hungryhub.com/restaurants/zeascape-at-zenmaya-oceanfront-phuket" TargetMode="External"/><Relationship Id="rId4651" Type="http://schemas.openxmlformats.org/officeDocument/2006/relationships/hyperlink" Target="https://web.hungryhub.com/restaurants/rosprod-mixt-chatuchak-bangkok" TargetMode="External"/><Relationship Id="rId4650" Type="http://schemas.openxmlformats.org/officeDocument/2006/relationships/hyperlink" Target="https://web.hungryhub.com/restaurants/le-vin-bistro-and-wine-bar-bangkok" TargetMode="External"/><Relationship Id="rId5980" Type="http://schemas.openxmlformats.org/officeDocument/2006/relationships/hyperlink" Target="https://web.hungryhub.com/restaurants/bai-som-farm-cafe-samut-prakan" TargetMode="External"/><Relationship Id="rId3322" Type="http://schemas.openxmlformats.org/officeDocument/2006/relationships/hyperlink" Target="https://web.hungryhub.com/restaurants/arno-s-the-circle-ratchapruek-bangkok" TargetMode="External"/><Relationship Id="rId4653" Type="http://schemas.openxmlformats.org/officeDocument/2006/relationships/hyperlink" Target="https://web.hungryhub.com/restaurants/moxy-bar-restaurant-at-moxy-bangkok-ratchaprasong" TargetMode="External"/><Relationship Id="rId5985" Type="http://schemas.openxmlformats.org/officeDocument/2006/relationships/hyperlink" Target="https://web.hungryhub.com/restaurants/1-of-a-kind-bangkok" TargetMode="External"/><Relationship Id="rId3321" Type="http://schemas.openxmlformats.org/officeDocument/2006/relationships/hyperlink" Target="https://web.hungryhub.com/restaurants/md-82-cafe-bangkok" TargetMode="External"/><Relationship Id="rId4652" Type="http://schemas.openxmlformats.org/officeDocument/2006/relationships/hyperlink" Target="https://web.hungryhub.com/restaurants/tai-thun-tuek-bar-and-restaurant-bangkok" TargetMode="External"/><Relationship Id="rId5986" Type="http://schemas.openxmlformats.org/officeDocument/2006/relationships/hyperlink" Target="https://web.hungryhub.com/restaurants/papa-chef-bangkok" TargetMode="External"/><Relationship Id="rId3324" Type="http://schemas.openxmlformats.org/officeDocument/2006/relationships/hyperlink" Target="https://web.hungryhub.com/restaurants/arno-s-town-riverside-bangkok" TargetMode="External"/><Relationship Id="rId4655" Type="http://schemas.openxmlformats.org/officeDocument/2006/relationships/hyperlink" Target="https://web.hungryhub.com/restaurants/teeshot-bar-at-bangkok-marriott-marquis-queen-s-park" TargetMode="External"/><Relationship Id="rId5983" Type="http://schemas.openxmlformats.org/officeDocument/2006/relationships/hyperlink" Target="https://web.hungryhub.com/restaurants/adi-hot-pot-rom-klao-bangkok" TargetMode="External"/><Relationship Id="rId3323" Type="http://schemas.openxmlformats.org/officeDocument/2006/relationships/hyperlink" Target="https://web.hungryhub.com/restaurants/arno-s-phong-phet-bangkok" TargetMode="External"/><Relationship Id="rId4654" Type="http://schemas.openxmlformats.org/officeDocument/2006/relationships/hyperlink" Target="https://web.hungryhub.com/restaurants/porkitchen-bangkok" TargetMode="External"/><Relationship Id="rId5984" Type="http://schemas.openxmlformats.org/officeDocument/2006/relationships/hyperlink" Target="https://web.hungryhub.com/restaurants/chao-xiang-restaurant-bangkok" TargetMode="External"/><Relationship Id="rId2090" Type="http://schemas.openxmlformats.org/officeDocument/2006/relationships/hyperlink" Target="https://web.hungryhub.com/restaurants/sukishi-central-lampang-bangkok-thailand" TargetMode="External"/><Relationship Id="rId2091" Type="http://schemas.openxmlformats.org/officeDocument/2006/relationships/hyperlink" Target="https://web.hungryhub.com/restaurants/sukishi-central-ubonratchathani-bangkok-thailand-2281" TargetMode="External"/><Relationship Id="rId2092" Type="http://schemas.openxmlformats.org/officeDocument/2006/relationships/hyperlink" Target="https://web.hungryhub.com/restaurants/sukishi-bluport-hua-hin" TargetMode="External"/><Relationship Id="rId2093" Type="http://schemas.openxmlformats.org/officeDocument/2006/relationships/hyperlink" Target="https://web.hungryhub.com/restaurants/sukishi-robinson-saraburi-bangkok" TargetMode="External"/><Relationship Id="rId2094" Type="http://schemas.openxmlformats.org/officeDocument/2006/relationships/hyperlink" Target="https://web.hungryhub.com/restaurants/the-oyster-bay-101-true-digital-park-bangkok" TargetMode="External"/><Relationship Id="rId2095" Type="http://schemas.openxmlformats.org/officeDocument/2006/relationships/hyperlink" Target="https://web.hungryhub.com/restaurants/la-miniera-pool-villas-pattaya-staycation" TargetMode="External"/><Relationship Id="rId2096" Type="http://schemas.openxmlformats.org/officeDocument/2006/relationships/hyperlink" Target="https://web.hungryhub.com/restaurants/banyan-tree-moon-cake-festival-bangkok" TargetMode="External"/><Relationship Id="rId2097" Type="http://schemas.openxmlformats.org/officeDocument/2006/relationships/hyperlink" Target="https://web.hungryhub.com/restaurants/montien-hotel-surawong-bangkok-staycation" TargetMode="External"/><Relationship Id="rId2098" Type="http://schemas.openxmlformats.org/officeDocument/2006/relationships/hyperlink" Target="https://web.hungryhub.com/restaurants/cut-raw-grilled-bangkok" TargetMode="External"/><Relationship Id="rId2099" Type="http://schemas.openxmlformats.org/officeDocument/2006/relationships/hyperlink" Target="https://web.hungryhub.com/restaurants/lobby-lounge-at-shangri-la-hotel-bangkok" TargetMode="External"/><Relationship Id="rId3391" Type="http://schemas.openxmlformats.org/officeDocument/2006/relationships/hyperlink" Target="https://web.hungryhub.com/restaurants/khuaindy-homemade-cafe-bangkok" TargetMode="External"/><Relationship Id="rId2060" Type="http://schemas.openxmlformats.org/officeDocument/2006/relationships/hyperlink" Target="https://web.hungryhub.com/restaurants/viu-the-st-regis-bangkok" TargetMode="External"/><Relationship Id="rId3390" Type="http://schemas.openxmlformats.org/officeDocument/2006/relationships/hyperlink" Target="https://web.hungryhub.com/restaurants/kanpai-by-roddeeded-bangkok" TargetMode="External"/><Relationship Id="rId2061" Type="http://schemas.openxmlformats.org/officeDocument/2006/relationships/hyperlink" Target="https://web.hungryhub.com/restaurants/do-not-use-bangkok-thailand" TargetMode="External"/><Relationship Id="rId3393" Type="http://schemas.openxmlformats.org/officeDocument/2006/relationships/hyperlink" Target="https://web.hungryhub.com/restaurants/n-a-cafe-homemade-pasta-rayong" TargetMode="External"/><Relationship Id="rId2062" Type="http://schemas.openxmlformats.org/officeDocument/2006/relationships/hyperlink" Target="https://web.hungryhub.com/restaurants/beef-express-yothinpattana-3-bangkok" TargetMode="External"/><Relationship Id="rId3392" Type="http://schemas.openxmlformats.org/officeDocument/2006/relationships/hyperlink" Target="https://web.hungryhub.com/restaurants/graph-hotel-staycation-bangkok" TargetMode="External"/><Relationship Id="rId2063" Type="http://schemas.openxmlformats.org/officeDocument/2006/relationships/hyperlink" Target="https://web.hungryhub.com/restaurants/treehouse-villas-staycation-koh-yao-noi-phuket" TargetMode="External"/><Relationship Id="rId3395" Type="http://schemas.openxmlformats.org/officeDocument/2006/relationships/hyperlink" Target="https://web.hungryhub.com/restaurants/ojisan-shabu-bangkok" TargetMode="External"/><Relationship Id="rId2064" Type="http://schemas.openxmlformats.org/officeDocument/2006/relationships/hyperlink" Target="https://web.hungryhub.com/restaurants/dynasty-centara-ladprao-mooncake-festival-bangkok-thailand" TargetMode="External"/><Relationship Id="rId3394" Type="http://schemas.openxmlformats.org/officeDocument/2006/relationships/hyperlink" Target="https://web.hungryhub.com/restaurants/sindosegi-siam-square-bangkok" TargetMode="External"/><Relationship Id="rId2065" Type="http://schemas.openxmlformats.org/officeDocument/2006/relationships/hyperlink" Target="https://web.hungryhub.com/restaurants/takiap-thong-phuket" TargetMode="External"/><Relationship Id="rId3397" Type="http://schemas.openxmlformats.org/officeDocument/2006/relationships/hyperlink" Target="https://web.hungryhub.com/restaurants/nhomjeen-cafe-bangkok" TargetMode="External"/><Relationship Id="rId2066" Type="http://schemas.openxmlformats.org/officeDocument/2006/relationships/hyperlink" Target="https://web.hungryhub.com/restaurants/smoked-by-chef-pam-bangkok" TargetMode="External"/><Relationship Id="rId3396" Type="http://schemas.openxmlformats.org/officeDocument/2006/relationships/hyperlink" Target="https://web.hungryhub.com/restaurants/dal-dal-korean-restaurant-bangkok" TargetMode="External"/><Relationship Id="rId2067" Type="http://schemas.openxmlformats.org/officeDocument/2006/relationships/hyperlink" Target="https://web.hungryhub.com/restaurants/bento-s-station-bangkok" TargetMode="External"/><Relationship Id="rId3399" Type="http://schemas.openxmlformats.org/officeDocument/2006/relationships/hyperlink" Target="https://web.hungryhub.com/restaurants/you-i-premium-suki-buffet-ics-bangkok" TargetMode="External"/><Relationship Id="rId2068" Type="http://schemas.openxmlformats.org/officeDocument/2006/relationships/hyperlink" Target="https://web.hungryhub.com/restaurants/donz-best-japanese-beef-bowl-restaurant-bangkok" TargetMode="External"/><Relationship Id="rId3398" Type="http://schemas.openxmlformats.org/officeDocument/2006/relationships/hyperlink" Target="https://web.hungryhub.com/restaurants/chill-out-farm-cafe-bangkok" TargetMode="External"/><Relationship Id="rId2069" Type="http://schemas.openxmlformats.org/officeDocument/2006/relationships/hyperlink" Target="https://web.hungryhub.com/restaurants/bandara-villas-staycation-phuket" TargetMode="External"/><Relationship Id="rId3380" Type="http://schemas.openxmlformats.org/officeDocument/2006/relationships/hyperlink" Target="https://web.hungryhub.com/restaurants/lhong-khao-phuket" TargetMode="External"/><Relationship Id="rId2050" Type="http://schemas.openxmlformats.org/officeDocument/2006/relationships/hyperlink" Target="https://web.hungryhub.com/restaurants/shan-villas-bangkok-staycation" TargetMode="External"/><Relationship Id="rId3382" Type="http://schemas.openxmlformats.org/officeDocument/2006/relationships/hyperlink" Target="https://web.hungryhub.com/restaurants/mekar-cafe-bistro-bangkok" TargetMode="External"/><Relationship Id="rId2051" Type="http://schemas.openxmlformats.org/officeDocument/2006/relationships/hyperlink" Target="https://web.hungryhub.com/restaurants/plearn-restaurant-phuket" TargetMode="External"/><Relationship Id="rId3381" Type="http://schemas.openxmlformats.org/officeDocument/2006/relationships/hyperlink" Target="https://web.hungryhub.com/restaurants/tenten-shabu-suki-bangkok" TargetMode="External"/><Relationship Id="rId2052" Type="http://schemas.openxmlformats.org/officeDocument/2006/relationships/hyperlink" Target="https://web.hungryhub.com/restaurants/gsk-x-copper-bangkok-thailand" TargetMode="External"/><Relationship Id="rId3384" Type="http://schemas.openxmlformats.org/officeDocument/2006/relationships/hyperlink" Target="https://web.hungryhub.com/restaurants/kruakungwan-chonburi-pattaya" TargetMode="External"/><Relationship Id="rId2053" Type="http://schemas.openxmlformats.org/officeDocument/2006/relationships/hyperlink" Target="https://web.hungryhub.com/restaurants/hajime-robot-restaurant-bangkok" TargetMode="External"/><Relationship Id="rId3383" Type="http://schemas.openxmlformats.org/officeDocument/2006/relationships/hyperlink" Target="https://web.hungryhub.com/restaurants/bistro-montmartre-at-ascott-sathorn-bangkok" TargetMode="External"/><Relationship Id="rId2054" Type="http://schemas.openxmlformats.org/officeDocument/2006/relationships/hyperlink" Target="https://web.hungryhub.com/restaurants/no-use-amari-watergate-bangkok-staycation" TargetMode="External"/><Relationship Id="rId3386" Type="http://schemas.openxmlformats.org/officeDocument/2006/relationships/hyperlink" Target="https://web.hungryhub.com/restaurants/axis-spin-sky-lounge-bar-rooftop-at-the-continent-boutique-hotel-bangkok" TargetMode="External"/><Relationship Id="rId2055" Type="http://schemas.openxmlformats.org/officeDocument/2006/relationships/hyperlink" Target="https://web.hungryhub.com/restaurants/not-use-bangkok-thailand-2245" TargetMode="External"/><Relationship Id="rId3385" Type="http://schemas.openxmlformats.org/officeDocument/2006/relationships/hyperlink" Target="https://web.hungryhub.com/restaurants/ramayana-water-park-chonburi-pattaya" TargetMode="External"/><Relationship Id="rId2056" Type="http://schemas.openxmlformats.org/officeDocument/2006/relationships/hyperlink" Target="https://web.hungryhub.com/restaurants/mocha-muffins-riverside-bangkok-thailand" TargetMode="External"/><Relationship Id="rId3388" Type="http://schemas.openxmlformats.org/officeDocument/2006/relationships/hyperlink" Target="https://web.hungryhub.com/restaurants/manta-catering-corporate-bangkok" TargetMode="External"/><Relationship Id="rId2057" Type="http://schemas.openxmlformats.org/officeDocument/2006/relationships/hyperlink" Target="https://web.hungryhub.com/restaurants/banyan-tree-bangkok-x-sasin" TargetMode="External"/><Relationship Id="rId3387" Type="http://schemas.openxmlformats.org/officeDocument/2006/relationships/hyperlink" Target="https://web.hungryhub.com/restaurants/channgarm-mountain-view-resort-staycation-nakhon-ratchasima-khao-yai" TargetMode="External"/><Relationship Id="rId2058" Type="http://schemas.openxmlformats.org/officeDocument/2006/relationships/hyperlink" Target="https://web.hungryhub.com/restaurants/hanuman-world-phuket" TargetMode="External"/><Relationship Id="rId2059" Type="http://schemas.openxmlformats.org/officeDocument/2006/relationships/hyperlink" Target="https://web.hungryhub.com/restaurants/les-palm-de-cafe-phuket" TargetMode="External"/><Relationship Id="rId3389" Type="http://schemas.openxmlformats.org/officeDocument/2006/relationships/hyperlink" Target="https://web.hungryhub.com/restaurants/chatuchak-cafe-centara-grand-at-central-plaza-ladprao-bangkok" TargetMode="External"/><Relationship Id="rId2080" Type="http://schemas.openxmlformats.org/officeDocument/2006/relationships/hyperlink" Target="https://web.hungryhub.com/restaurants/banana-beach-koh-hey-phuket" TargetMode="External"/><Relationship Id="rId2081" Type="http://schemas.openxmlformats.org/officeDocument/2006/relationships/hyperlink" Target="https://web.hungryhub.com/restaurants/portosino-at-avista-grande-karon-phuket" TargetMode="External"/><Relationship Id="rId2082" Type="http://schemas.openxmlformats.org/officeDocument/2006/relationships/hyperlink" Target="https://web.hungryhub.com/restaurants/dim-sun-bar-phuket" TargetMode="External"/><Relationship Id="rId2083" Type="http://schemas.openxmlformats.org/officeDocument/2006/relationships/hyperlink" Target="https://web.hungryhub.com/restaurants/sukishi-chaloem-phrakiat-ratchakan-thi-9-bangkok-thailand" TargetMode="External"/><Relationship Id="rId2084" Type="http://schemas.openxmlformats.org/officeDocument/2006/relationships/hyperlink" Target="https://web.hungryhub.com/restaurants/sukishi-chaloem-central-hatyai-bangkok-thailand" TargetMode="External"/><Relationship Id="rId2085" Type="http://schemas.openxmlformats.org/officeDocument/2006/relationships/hyperlink" Target="https://web.hungryhub.com/restaurants/sukishi-central-khonkaen-bangkok-thailand-2275" TargetMode="External"/><Relationship Id="rId2086" Type="http://schemas.openxmlformats.org/officeDocument/2006/relationships/hyperlink" Target="https://web.hungryhub.com/restaurants/sukishi-central-phuket" TargetMode="External"/><Relationship Id="rId2087" Type="http://schemas.openxmlformats.org/officeDocument/2006/relationships/hyperlink" Target="https://web.hungryhub.com/restaurants/sukishi-central-phitsanulok-bangkok-thailand" TargetMode="External"/><Relationship Id="rId2088" Type="http://schemas.openxmlformats.org/officeDocument/2006/relationships/hyperlink" Target="https://web.hungryhub.com/restaurants/sukishi-central-udonthani-bangkok-thailand-2278" TargetMode="External"/><Relationship Id="rId2089" Type="http://schemas.openxmlformats.org/officeDocument/2006/relationships/hyperlink" Target="https://web.hungryhub.com/restaurants/sukishi-central-suratthani-bangkok" TargetMode="External"/><Relationship Id="rId2070" Type="http://schemas.openxmlformats.org/officeDocument/2006/relationships/hyperlink" Target="https://web.hungryhub.com/restaurants/dynasty-centara-grand-at-centralworld-mooncake-festival-bangkok-thailand" TargetMode="External"/><Relationship Id="rId2071" Type="http://schemas.openxmlformats.org/officeDocument/2006/relationships/hyperlink" Target="https://web.hungryhub.com/restaurants/phoenix-lava-mooncake-festival-the-sense-pinklao-bangkok" TargetMode="External"/><Relationship Id="rId2072" Type="http://schemas.openxmlformats.org/officeDocument/2006/relationships/hyperlink" Target="https://web.hungryhub.com/restaurants/salad-factory-x-cisco-bangkok" TargetMode="External"/><Relationship Id="rId2073" Type="http://schemas.openxmlformats.org/officeDocument/2006/relationships/hyperlink" Target="https://web.hungryhub.com/restaurants/siam-tea-room-marriott-marquis-x-sasin-bangkok" TargetMode="External"/><Relationship Id="rId2074" Type="http://schemas.openxmlformats.org/officeDocument/2006/relationships/hyperlink" Target="https://web.hungryhub.com/restaurants/not-use-hua-hin-thailand-2264" TargetMode="External"/><Relationship Id="rId2075" Type="http://schemas.openxmlformats.org/officeDocument/2006/relationships/hyperlink" Target="https://web.hungryhub.com/restaurants/ajindai-floating-cafe-phuket" TargetMode="External"/><Relationship Id="rId2076" Type="http://schemas.openxmlformats.org/officeDocument/2006/relationships/hyperlink" Target="https://web.hungryhub.com/restaurants/dynasty-centara-grand-at-centralworld-bangkok-thailand" TargetMode="External"/><Relationship Id="rId2077" Type="http://schemas.openxmlformats.org/officeDocument/2006/relationships/hyperlink" Target="https://web.hungryhub.com/restaurants/m-beach-club-jw-marriott-resort-and-spa-phuket" TargetMode="External"/><Relationship Id="rId2078" Type="http://schemas.openxmlformats.org/officeDocument/2006/relationships/hyperlink" Target="https://web.hungryhub.com/restaurants/earth-use-bangkok" TargetMode="External"/><Relationship Id="rId2079" Type="http://schemas.openxmlformats.org/officeDocument/2006/relationships/hyperlink" Target="https://web.hungryhub.com/restaurants/mocha-muffins-at-anantara-siam-bangkok-hotel-x-sasin" TargetMode="External"/><Relationship Id="rId4723" Type="http://schemas.openxmlformats.org/officeDocument/2006/relationships/hyperlink" Target="https://web.hungryhub.com/restaurants/thailaos-bar-grill-bangkok" TargetMode="External"/><Relationship Id="rId4722" Type="http://schemas.openxmlformats.org/officeDocument/2006/relationships/hyperlink" Target="https://web.hungryhub.com/restaurants/aroi-wanghin-bangkok" TargetMode="External"/><Relationship Id="rId4725" Type="http://schemas.openxmlformats.org/officeDocument/2006/relationships/hyperlink" Target="https://web.hungryhub.com/restaurants/zhong-ped-pa-low-wanghin-bangkok" TargetMode="External"/><Relationship Id="rId4724" Type="http://schemas.openxmlformats.org/officeDocument/2006/relationships/hyperlink" Target="https://web.hungryhub.com/restaurants/copper-aquarium-bangkok" TargetMode="External"/><Relationship Id="rId4727" Type="http://schemas.openxmlformats.org/officeDocument/2006/relationships/hyperlink" Target="https://web.hungryhub.com/restaurants/nan-bei-at-rosewood-bangkok" TargetMode="External"/><Relationship Id="rId4726" Type="http://schemas.openxmlformats.org/officeDocument/2006/relationships/hyperlink" Target="https://web.hungryhub.com/restaurants/april64-bangkok" TargetMode="External"/><Relationship Id="rId4729" Type="http://schemas.openxmlformats.org/officeDocument/2006/relationships/hyperlink" Target="https://web.hungryhub.com/restaurants/ekka-indian-grill-and-bar-bangkok" TargetMode="External"/><Relationship Id="rId4728" Type="http://schemas.openxmlformats.org/officeDocument/2006/relationships/hyperlink" Target="https://web.hungryhub.com/restaurants/kuma-shabu-yakiniku-bangkok" TargetMode="External"/><Relationship Id="rId4721" Type="http://schemas.openxmlformats.org/officeDocument/2006/relationships/hyperlink" Target="https://web.hungryhub.com/restaurants/aroiplern-theprak-bangkok" TargetMode="External"/><Relationship Id="rId4720" Type="http://schemas.openxmlformats.org/officeDocument/2006/relationships/hyperlink" Target="https://web.hungryhub.com/restaurants/baanrabiangbueng-bangkok" TargetMode="External"/><Relationship Id="rId4712" Type="http://schemas.openxmlformats.org/officeDocument/2006/relationships/hyperlink" Target="https://web.hungryhub.com/restaurants/tongtemtoh-bkk-sai2-bangkok" TargetMode="External"/><Relationship Id="rId4711" Type="http://schemas.openxmlformats.org/officeDocument/2006/relationships/hyperlink" Target="https://web.hungryhub.com/restaurants/nammaejip-rama-3-bangkok" TargetMode="External"/><Relationship Id="rId4714" Type="http://schemas.openxmlformats.org/officeDocument/2006/relationships/hyperlink" Target="https://web.hungryhub.com/restaurants/torikin-izakaya-bangkok" TargetMode="External"/><Relationship Id="rId4713" Type="http://schemas.openxmlformats.org/officeDocument/2006/relationships/hyperlink" Target="https://web.hungryhub.com/restaurants/ye-lai-xiang-ratchada-soi-13-bangkok-thailand" TargetMode="External"/><Relationship Id="rId4716" Type="http://schemas.openxmlformats.org/officeDocument/2006/relationships/hyperlink" Target="https://web.hungryhub.com/restaurants/suki-mungon-union-mall-bangkok" TargetMode="External"/><Relationship Id="rId4715" Type="http://schemas.openxmlformats.org/officeDocument/2006/relationships/hyperlink" Target="https://web.hungryhub.com/restaurants/asok-pethouse-adoptable-cat-cafe-bangkok" TargetMode="External"/><Relationship Id="rId4718" Type="http://schemas.openxmlformats.org/officeDocument/2006/relationships/hyperlink" Target="https://web.hungryhub.com/restaurants/nhuer-nham-non-bangkok" TargetMode="External"/><Relationship Id="rId4717" Type="http://schemas.openxmlformats.org/officeDocument/2006/relationships/hyperlink" Target="https://web.hungryhub.com/restaurants/baan-nhuer-nham-bangkok" TargetMode="External"/><Relationship Id="rId4719" Type="http://schemas.openxmlformats.org/officeDocument/2006/relationships/hyperlink" Target="https://web.hungryhub.com/restaurants/fei-fei-mookata-ratchada-3-bangkok" TargetMode="External"/><Relationship Id="rId4710" Type="http://schemas.openxmlformats.org/officeDocument/2006/relationships/hyperlink" Target="https://web.hungryhub.com/restaurants/nammaejip-samrong-bangkok" TargetMode="External"/><Relationship Id="rId3414" Type="http://schemas.openxmlformats.org/officeDocument/2006/relationships/hyperlink" Target="https://web.hungryhub.com/restaurants/hagi-centara-grand-at-central-plaza-ladprao-bangkok" TargetMode="External"/><Relationship Id="rId4745" Type="http://schemas.openxmlformats.org/officeDocument/2006/relationships/hyperlink" Target="https://web.hungryhub.com/restaurants/at-double-two-22-at-sc-park-hotel-bangkok" TargetMode="External"/><Relationship Id="rId3413" Type="http://schemas.openxmlformats.org/officeDocument/2006/relationships/hyperlink" Target="https://web.hungryhub.com/restaurants/citi-bistro-pathumwan-princess-hotel-bangkok" TargetMode="External"/><Relationship Id="rId4744" Type="http://schemas.openxmlformats.org/officeDocument/2006/relationships/hyperlink" Target="https://web.hungryhub.com/restaurants/merriver-cafe-bangkok" TargetMode="External"/><Relationship Id="rId3416" Type="http://schemas.openxmlformats.org/officeDocument/2006/relationships/hyperlink" Target="https://web.hungryhub.com/restaurants/another-round-bangkok" TargetMode="External"/><Relationship Id="rId4747" Type="http://schemas.openxmlformats.org/officeDocument/2006/relationships/hyperlink" Target="https://web.hungryhub.com/restaurants/abushi-bangkok" TargetMode="External"/><Relationship Id="rId3415" Type="http://schemas.openxmlformats.org/officeDocument/2006/relationships/hyperlink" Target="https://web.hungryhub.com/restaurants/normal-cafe-and-night-bar-bangkok" TargetMode="External"/><Relationship Id="rId4746" Type="http://schemas.openxmlformats.org/officeDocument/2006/relationships/hyperlink" Target="https://web.hungryhub.com/restaurants/east-ocean-chinese-restaurant-at-sc-park-hotel-bangkok" TargetMode="External"/><Relationship Id="rId3418" Type="http://schemas.openxmlformats.org/officeDocument/2006/relationships/hyperlink" Target="https://web.hungryhub.com/restaurants/dream-bangkok" TargetMode="External"/><Relationship Id="rId4749" Type="http://schemas.openxmlformats.org/officeDocument/2006/relationships/hyperlink" Target="https://web.hungryhub.com/restaurants/copper-beyond-buffet-the-sense-pinklao-31-december-2024-bangkok" TargetMode="External"/><Relationship Id="rId3417" Type="http://schemas.openxmlformats.org/officeDocument/2006/relationships/hyperlink" Target="https://web.hungryhub.com/restaurants/voodoo-cafe-bangkok" TargetMode="External"/><Relationship Id="rId4748" Type="http://schemas.openxmlformats.org/officeDocument/2006/relationships/hyperlink" Target="https://web.hungryhub.com/restaurants/sc-park-hotel-bangkok-staycation" TargetMode="External"/><Relationship Id="rId3419" Type="http://schemas.openxmlformats.org/officeDocument/2006/relationships/hyperlink" Target="https://web.hungryhub.com/restaurants/rimtarninn-hotel-staycation-nakhon-ratchasima-khao-yai" TargetMode="External"/><Relationship Id="rId3410" Type="http://schemas.openxmlformats.org/officeDocument/2006/relationships/hyperlink" Target="https://web.hungryhub.com/restaurants/rabeangnam-at-rimtarninn-hotel-nakhon-ratchasima-khao-yai" TargetMode="External"/><Relationship Id="rId4741" Type="http://schemas.openxmlformats.org/officeDocument/2006/relationships/hyperlink" Target="https://web.hungryhub.com/restaurants/opera-italian-restaurant-bangkok" TargetMode="External"/><Relationship Id="rId4740" Type="http://schemas.openxmlformats.org/officeDocument/2006/relationships/hyperlink" Target="https://web.hungryhub.com/restaurants/noomjad-bkk-bangkok" TargetMode="External"/><Relationship Id="rId3412" Type="http://schemas.openxmlformats.org/officeDocument/2006/relationships/hyperlink" Target="https://web.hungryhub.com/restaurants/prakapong-seafood-buffet-bangkok" TargetMode="External"/><Relationship Id="rId4743" Type="http://schemas.openxmlformats.org/officeDocument/2006/relationships/hyperlink" Target="https://web.hungryhub.com/restaurants/imm-thai-fusion-bar-bistro-singapore" TargetMode="External"/><Relationship Id="rId3411" Type="http://schemas.openxmlformats.org/officeDocument/2006/relationships/hyperlink" Target="https://web.hungryhub.com/restaurants/rooftop-grill-bangkok" TargetMode="External"/><Relationship Id="rId4742" Type="http://schemas.openxmlformats.org/officeDocument/2006/relationships/hyperlink" Target="https://web.hungryhub.com/restaurants/mekiki-no-ginji-bangkok" TargetMode="External"/><Relationship Id="rId3403" Type="http://schemas.openxmlformats.org/officeDocument/2006/relationships/hyperlink" Target="https://web.hungryhub.com/restaurants/sichon-tesoro-staycation-nakhon-si-thammarat" TargetMode="External"/><Relationship Id="rId4734" Type="http://schemas.openxmlformats.org/officeDocument/2006/relationships/hyperlink" Target="https://web.hungryhub.com/restaurants/washi-cosmo-muang-thong-thani-bangkok" TargetMode="External"/><Relationship Id="rId3402" Type="http://schemas.openxmlformats.org/officeDocument/2006/relationships/hyperlink" Target="https://web.hungryhub.com/restaurants/nuatair-central-rama-2-bangkok" TargetMode="External"/><Relationship Id="rId4733" Type="http://schemas.openxmlformats.org/officeDocument/2006/relationships/hyperlink" Target="https://web.hungryhub.com/restaurants/onzen-kawa-shabu-bangkok" TargetMode="External"/><Relationship Id="rId3405" Type="http://schemas.openxmlformats.org/officeDocument/2006/relationships/hyperlink" Target="https://web.hungryhub.com/restaurants/hideya-ramen-bangkok" TargetMode="External"/><Relationship Id="rId4736" Type="http://schemas.openxmlformats.org/officeDocument/2006/relationships/hyperlink" Target="https://web.hungryhub.com/restaurants/roy-sen-pad-thai-go-wholesale-rangsit-bangkok" TargetMode="External"/><Relationship Id="rId3404" Type="http://schemas.openxmlformats.org/officeDocument/2006/relationships/hyperlink" Target="https://web.hungryhub.com/restaurants/typhoon-bkk-bangkok" TargetMode="External"/><Relationship Id="rId4735" Type="http://schemas.openxmlformats.org/officeDocument/2006/relationships/hyperlink" Target="https://web.hungryhub.com/restaurants/roy-sen-pad-thai-sukhumvit-71-bangkok" TargetMode="External"/><Relationship Id="rId3407" Type="http://schemas.openxmlformats.org/officeDocument/2006/relationships/hyperlink" Target="https://web.hungryhub.com/restaurants/koriko-yakiniku-bangkok" TargetMode="External"/><Relationship Id="rId4738" Type="http://schemas.openxmlformats.org/officeDocument/2006/relationships/hyperlink" Target="https://web.hungryhub.com/restaurants/lamu-n-grandma-cuisine-bangkok" TargetMode="External"/><Relationship Id="rId3406" Type="http://schemas.openxmlformats.org/officeDocument/2006/relationships/hyperlink" Target="https://web.hungryhub.com/restaurants/best-western-plus-carapace-hotel-staycation-hua-hin" TargetMode="External"/><Relationship Id="rId4737" Type="http://schemas.openxmlformats.org/officeDocument/2006/relationships/hyperlink" Target="https://web.hungryhub.com/restaurants/roy-sen-pad-thai-go-wholesale-ramkhamhaeng-bangkok" TargetMode="External"/><Relationship Id="rId3409" Type="http://schemas.openxmlformats.org/officeDocument/2006/relationships/hyperlink" Target="https://web.hungryhub.com/restaurants/nikusho-canapaya-river-front-bangkok" TargetMode="External"/><Relationship Id="rId3408" Type="http://schemas.openxmlformats.org/officeDocument/2006/relationships/hyperlink" Target="https://web.hungryhub.com/restaurants/hanbab-korean-restaurant-bangkok" TargetMode="External"/><Relationship Id="rId4739" Type="http://schemas.openxmlformats.org/officeDocument/2006/relationships/hyperlink" Target="https://web.hungryhub.com/restaurants/gyunobi-yakiniku-bangkok" TargetMode="External"/><Relationship Id="rId4730" Type="http://schemas.openxmlformats.org/officeDocument/2006/relationships/hyperlink" Target="https://web.hungryhub.com/restaurants/aki-traditional-omakase-bangkok" TargetMode="External"/><Relationship Id="rId3401" Type="http://schemas.openxmlformats.org/officeDocument/2006/relationships/hyperlink" Target="https://web.hungryhub.com/restaurants/as-you-wish-gusto-eatery-bangkok" TargetMode="External"/><Relationship Id="rId4732" Type="http://schemas.openxmlformats.org/officeDocument/2006/relationships/hyperlink" Target="https://web.hungryhub.com/restaurants/lhor-liang-farm-bangkok" TargetMode="External"/><Relationship Id="rId3400" Type="http://schemas.openxmlformats.org/officeDocument/2006/relationships/hyperlink" Target="https://web.hungryhub.com/restaurants/you-i-premium-suki-buffet-central-phuket-phuket" TargetMode="External"/><Relationship Id="rId4731" Type="http://schemas.openxmlformats.org/officeDocument/2006/relationships/hyperlink" Target="https://web.hungryhub.com/restaurants/test-singapore-bangkok" TargetMode="External"/><Relationship Id="rId4701" Type="http://schemas.openxmlformats.org/officeDocument/2006/relationships/hyperlink" Target="https://web.hungryhub.com/restaurants/at-ta-rote-bangkok" TargetMode="External"/><Relationship Id="rId4700" Type="http://schemas.openxmlformats.org/officeDocument/2006/relationships/hyperlink" Target="https://web.hungryhub.com/restaurants/meng-pu-dong-marche-thonglor-bangkok" TargetMode="External"/><Relationship Id="rId4703" Type="http://schemas.openxmlformats.org/officeDocument/2006/relationships/hyperlink" Target="https://web.hungryhub.com/restaurants/you-hunt-we-cook-s-buffet-the-mall-life-store-tha-phra-bangkok" TargetMode="External"/><Relationship Id="rId4702" Type="http://schemas.openxmlformats.org/officeDocument/2006/relationships/hyperlink" Target="https://web.hungryhub.com/restaurants/demo-resto-for-test-bangkok" TargetMode="External"/><Relationship Id="rId4705" Type="http://schemas.openxmlformats.org/officeDocument/2006/relationships/hyperlink" Target="https://web.hungryhub.com/restaurants/you-hunt-we-cook-s-buffet-the-mall-life-store-bangkae-bangkok" TargetMode="External"/><Relationship Id="rId4704" Type="http://schemas.openxmlformats.org/officeDocument/2006/relationships/hyperlink" Target="https://web.hungryhub.com/restaurants/you-hunt-we-cook-s-buffet-the-mall-life-store-ngamwongwan-bangkok" TargetMode="External"/><Relationship Id="rId4707" Type="http://schemas.openxmlformats.org/officeDocument/2006/relationships/hyperlink" Target="https://web.hungryhub.com/restaurants/hui-suki-ratchaphruek-bangkok" TargetMode="External"/><Relationship Id="rId4706" Type="http://schemas.openxmlformats.org/officeDocument/2006/relationships/hyperlink" Target="https://web.hungryhub.com/restaurants/you-hunt-we-cook-s-buffet-the-mall-life-store-bangkapi-bangkok" TargetMode="External"/><Relationship Id="rId4709" Type="http://schemas.openxmlformats.org/officeDocument/2006/relationships/hyperlink" Target="https://web.hungryhub.com/restaurants/shabu-uud-pen-tor-banthat-thong-bangkok" TargetMode="External"/><Relationship Id="rId4708" Type="http://schemas.openxmlformats.org/officeDocument/2006/relationships/hyperlink" Target="https://web.hungryhub.com/restaurants/hui-suki-block-28-bangkok" TargetMode="External"/><Relationship Id="rId2148" Type="http://schemas.openxmlformats.org/officeDocument/2006/relationships/hyperlink" Target="https://web.hungryhub.com/restaurants/dba-intensive-weekend-2-dinner-bangkok" TargetMode="External"/><Relationship Id="rId2149" Type="http://schemas.openxmlformats.org/officeDocument/2006/relationships/hyperlink" Target="https://web.hungryhub.com/restaurants/sasin-is-turning-39-years-old-bangkok" TargetMode="External"/><Relationship Id="rId3479" Type="http://schemas.openxmlformats.org/officeDocument/2006/relationships/hyperlink" Target="https://web.hungryhub.com/restaurants/the-grapevine-lounge-phuket" TargetMode="External"/><Relationship Id="rId3470" Type="http://schemas.openxmlformats.org/officeDocument/2006/relationships/hyperlink" Target="https://web.hungryhub.com/restaurants/rattiya-hot-pot-t-one-building-bangkok" TargetMode="External"/><Relationship Id="rId2140" Type="http://schemas.openxmlformats.org/officeDocument/2006/relationships/hyperlink" Target="https://web.hungryhub.com/restaurants/not-use-bangkok-thailand-2330" TargetMode="External"/><Relationship Id="rId3472" Type="http://schemas.openxmlformats.org/officeDocument/2006/relationships/hyperlink" Target="https://web.hungryhub.com/restaurants/cardroom-bkk-bangkok" TargetMode="External"/><Relationship Id="rId2141" Type="http://schemas.openxmlformats.org/officeDocument/2006/relationships/hyperlink" Target="https://web.hungryhub.com/restaurants/amari-bangkok-staycation" TargetMode="External"/><Relationship Id="rId3471" Type="http://schemas.openxmlformats.org/officeDocument/2006/relationships/hyperlink" Target="https://web.hungryhub.com/restaurants/dardduem-pub-restaurant-bangkok" TargetMode="External"/><Relationship Id="rId2142" Type="http://schemas.openxmlformats.org/officeDocument/2006/relationships/hyperlink" Target="https://web.hungryhub.com/restaurants/dba-intensive-weekend-2-lunch-bangkok" TargetMode="External"/><Relationship Id="rId3474" Type="http://schemas.openxmlformats.org/officeDocument/2006/relationships/hyperlink" Target="https://web.hungryhub.com/restaurants/cool-breeze-cafe-restaurant-bangkok" TargetMode="External"/><Relationship Id="rId2143" Type="http://schemas.openxmlformats.org/officeDocument/2006/relationships/hyperlink" Target="https://web.hungryhub.com/restaurants/the-standard-pop-x-copper-buffet-delivery-bangkok-thailand" TargetMode="External"/><Relationship Id="rId3473" Type="http://schemas.openxmlformats.org/officeDocument/2006/relationships/hyperlink" Target="https://web.hungryhub.com/restaurants/omoide-yakiniku-bangkok" TargetMode="External"/><Relationship Id="rId2144" Type="http://schemas.openxmlformats.org/officeDocument/2006/relationships/hyperlink" Target="https://web.hungryhub.com/restaurants/radcharod-dimsum-phuket" TargetMode="External"/><Relationship Id="rId3476" Type="http://schemas.openxmlformats.org/officeDocument/2006/relationships/hyperlink" Target="https://web.hungryhub.com/restaurants/varvana-bar-bistro-bangkok" TargetMode="External"/><Relationship Id="rId2145" Type="http://schemas.openxmlformats.org/officeDocument/2006/relationships/hyperlink" Target="https://web.hungryhub.com/restaurants/andara-resort-staycation-phuket" TargetMode="External"/><Relationship Id="rId3475" Type="http://schemas.openxmlformats.org/officeDocument/2006/relationships/hyperlink" Target="https://web.hungryhub.com/restaurants/room11-cafe-bangkok" TargetMode="External"/><Relationship Id="rId2146" Type="http://schemas.openxmlformats.org/officeDocument/2006/relationships/hyperlink" Target="https://web.hungryhub.com/restaurants/bugendai-teppanyaki-bangkok" TargetMode="External"/><Relationship Id="rId3478" Type="http://schemas.openxmlformats.org/officeDocument/2006/relationships/hyperlink" Target="https://web.hungryhub.com/restaurants/fitto-izakaya-phatthanakan-bangkok" TargetMode="External"/><Relationship Id="rId2147" Type="http://schemas.openxmlformats.org/officeDocument/2006/relationships/hyperlink" Target="https://web.hungryhub.com/restaurants/after-you-terminal-21-asok-bangkok" TargetMode="External"/><Relationship Id="rId3477" Type="http://schemas.openxmlformats.org/officeDocument/2006/relationships/hyperlink" Target="https://web.hungryhub.com/restaurants/fitto-izakaya-khu-bon-bangkok" TargetMode="External"/><Relationship Id="rId2137" Type="http://schemas.openxmlformats.org/officeDocument/2006/relationships/hyperlink" Target="https://web.hungryhub.com/restaurants/centara-grand-ladprao-staycation-bangkok" TargetMode="External"/><Relationship Id="rId3469" Type="http://schemas.openxmlformats.org/officeDocument/2006/relationships/hyperlink" Target="https://web.hungryhub.com/restaurants/the-bear-shabu-sukiyaki-sushi-buffet-chiang-mai" TargetMode="External"/><Relationship Id="rId2138" Type="http://schemas.openxmlformats.org/officeDocument/2006/relationships/hyperlink" Target="https://web.hungryhub.com/restaurants/panyaah-seaview-cafe-restaurant-bar-phuket" TargetMode="External"/><Relationship Id="rId3468" Type="http://schemas.openxmlformats.org/officeDocument/2006/relationships/hyperlink" Target="https://web.hungryhub.com/restaurants/ajumma-grill-ramintra-bangkok" TargetMode="External"/><Relationship Id="rId4799" Type="http://schemas.openxmlformats.org/officeDocument/2006/relationships/hyperlink" Target="https://web.hungryhub.com/restaurants/garden-salad-by-ms-chu-bangkok" TargetMode="External"/><Relationship Id="rId2139" Type="http://schemas.openxmlformats.org/officeDocument/2006/relationships/hyperlink" Target="https://web.hungryhub.com/restaurants/on-the-roof-by-novotel-phuket-kamala-beach-phuket" TargetMode="External"/><Relationship Id="rId4790" Type="http://schemas.openxmlformats.org/officeDocument/2006/relationships/hyperlink" Target="https://web.hungryhub.com/restaurants/kai-loo-lom-bangkok" TargetMode="External"/><Relationship Id="rId3461" Type="http://schemas.openxmlformats.org/officeDocument/2006/relationships/hyperlink" Target="https://web.hungryhub.com/restaurants/farmsook-lek-lek-bangkok" TargetMode="External"/><Relationship Id="rId4792" Type="http://schemas.openxmlformats.org/officeDocument/2006/relationships/hyperlink" Target="https://web.hungryhub.com/restaurants/zab-siam-bangkok" TargetMode="External"/><Relationship Id="rId2130" Type="http://schemas.openxmlformats.org/officeDocument/2006/relationships/hyperlink" Target="https://web.hungryhub.com/restaurants/la-dotta-pasta-bar-store-thonglor-bangkok-thailand" TargetMode="External"/><Relationship Id="rId3460" Type="http://schemas.openxmlformats.org/officeDocument/2006/relationships/hyperlink" Target="https://web.hungryhub.com/restaurants/shiguma-japanese-restaurant-bangna-bangkok" TargetMode="External"/><Relationship Id="rId4791" Type="http://schemas.openxmlformats.org/officeDocument/2006/relationships/hyperlink" Target="https://web.hungryhub.com/restaurants/iron-pan-suanplern-market-bangkok" TargetMode="External"/><Relationship Id="rId2131" Type="http://schemas.openxmlformats.org/officeDocument/2006/relationships/hyperlink" Target="https://web.hungryhub.com/restaurants/s-v-post-mortem-meeting-bangkok" TargetMode="External"/><Relationship Id="rId3463" Type="http://schemas.openxmlformats.org/officeDocument/2006/relationships/hyperlink" Target="https://web.hungryhub.com/restaurants/bittersweet-movenpick-bdms-wellness-resort-bangkok" TargetMode="External"/><Relationship Id="rId4794" Type="http://schemas.openxmlformats.org/officeDocument/2006/relationships/hyperlink" Target="https://web.hungryhub.com/restaurants/dekjammam-bangkok" TargetMode="External"/><Relationship Id="rId2132" Type="http://schemas.openxmlformats.org/officeDocument/2006/relationships/hyperlink" Target="https://web.hungryhub.com/restaurants/la-dotta-pasta-bar-store-silom-bangkok" TargetMode="External"/><Relationship Id="rId3462" Type="http://schemas.openxmlformats.org/officeDocument/2006/relationships/hyperlink" Target="https://web.hungryhub.com/restaurants/the-quba-boutique-staycation-hotel-pattaya" TargetMode="External"/><Relationship Id="rId4793" Type="http://schemas.openxmlformats.org/officeDocument/2006/relationships/hyperlink" Target="https://web.hungryhub.com/restaurants/dragon-boat-rama-9-bangkok" TargetMode="External"/><Relationship Id="rId2133" Type="http://schemas.openxmlformats.org/officeDocument/2006/relationships/hyperlink" Target="https://web.hungryhub.com/restaurants/scg-plastics-x-penguin-eat-shabu-bangkok" TargetMode="External"/><Relationship Id="rId3465" Type="http://schemas.openxmlformats.org/officeDocument/2006/relationships/hyperlink" Target="https://web.hungryhub.com/restaurants/malao-malao-at-the-chiang-mai-riverside-hotel-chiang-mai" TargetMode="External"/><Relationship Id="rId4796" Type="http://schemas.openxmlformats.org/officeDocument/2006/relationships/hyperlink" Target="https://web.hungryhub.com/restaurants/kuma-no-yakitori-bangkok" TargetMode="External"/><Relationship Id="rId2134" Type="http://schemas.openxmlformats.org/officeDocument/2006/relationships/hyperlink" Target="https://web.hungryhub.com/restaurants/the-pit-master-nonthaburi-bangkok" TargetMode="External"/><Relationship Id="rId3464" Type="http://schemas.openxmlformats.org/officeDocument/2006/relationships/hyperlink" Target="https://web.hungryhub.com/restaurants/sano-kitchen-jas-green-village-bangkok" TargetMode="External"/><Relationship Id="rId4795" Type="http://schemas.openxmlformats.org/officeDocument/2006/relationships/hyperlink" Target="https://web.hungryhub.com/restaurants/koto-ya-bangkok" TargetMode="External"/><Relationship Id="rId2135" Type="http://schemas.openxmlformats.org/officeDocument/2006/relationships/hyperlink" Target="https://web.hungryhub.com/restaurants/mooncakes-festival-account-preview-2021-bangkok" TargetMode="External"/><Relationship Id="rId3467" Type="http://schemas.openxmlformats.org/officeDocument/2006/relationships/hyperlink" Target="https://web.hungryhub.com/restaurants/ajumma-grill-rama-2-bangkok" TargetMode="External"/><Relationship Id="rId4798" Type="http://schemas.openxmlformats.org/officeDocument/2006/relationships/hyperlink" Target="https://web.hungryhub.com/restaurants/demijoe-ratchaburi" TargetMode="External"/><Relationship Id="rId2136" Type="http://schemas.openxmlformats.org/officeDocument/2006/relationships/hyperlink" Target="https://web.hungryhub.com/restaurants/touka-restaurant-silom-bangkok" TargetMode="External"/><Relationship Id="rId3466" Type="http://schemas.openxmlformats.org/officeDocument/2006/relationships/hyperlink" Target="https://web.hungryhub.com/restaurants/ajumma-grill-kanchanapisek-bangkok" TargetMode="External"/><Relationship Id="rId4797" Type="http://schemas.openxmlformats.org/officeDocument/2006/relationships/hyperlink" Target="https://web.hungryhub.com/restaurants/sushi-hiro-shabu-buffet-central-bangna-bangkok" TargetMode="External"/><Relationship Id="rId3490" Type="http://schemas.openxmlformats.org/officeDocument/2006/relationships/hyperlink" Target="https://web.hungryhub.com/restaurants/mercure-bangkok-makkasan-staycation" TargetMode="External"/><Relationship Id="rId2160" Type="http://schemas.openxmlformats.org/officeDocument/2006/relationships/hyperlink" Target="https://web.hungryhub.com/restaurants/potong-bangkok" TargetMode="External"/><Relationship Id="rId3492" Type="http://schemas.openxmlformats.org/officeDocument/2006/relationships/hyperlink" Target="https://web.hungryhub.com/restaurants/river-kwai-village-hotel-staycation-kanchanaburi" TargetMode="External"/><Relationship Id="rId2161" Type="http://schemas.openxmlformats.org/officeDocument/2006/relationships/hyperlink" Target="https://web.hungryhub.com/restaurants/500-tuktuks-x-albricias-bangkok" TargetMode="External"/><Relationship Id="rId3491" Type="http://schemas.openxmlformats.org/officeDocument/2006/relationships/hyperlink" Target="https://web.hungryhub.com/restaurants/anantara-riverside-bangkok-resort-staycation" TargetMode="External"/><Relationship Id="rId2162" Type="http://schemas.openxmlformats.org/officeDocument/2006/relationships/hyperlink" Target="https://web.hungryhub.com/restaurants/novo-nordisk-x-copper-bangkok-thailand-2352" TargetMode="External"/><Relationship Id="rId3494" Type="http://schemas.openxmlformats.org/officeDocument/2006/relationships/hyperlink" Target="https://web.hungryhub.com/restaurants/gimmick-cafe-restaurant-bangkok" TargetMode="External"/><Relationship Id="rId2163" Type="http://schemas.openxmlformats.org/officeDocument/2006/relationships/hyperlink" Target="https://web.hungryhub.com/restaurants/after-you-siam-square-one-bangkok-thailand" TargetMode="External"/><Relationship Id="rId3493" Type="http://schemas.openxmlformats.org/officeDocument/2006/relationships/hyperlink" Target="https://web.hungryhub.com/restaurants/anantara-siam-bangkok-hotel-staycation" TargetMode="External"/><Relationship Id="rId2164" Type="http://schemas.openxmlformats.org/officeDocument/2006/relationships/hyperlink" Target="https://web.hungryhub.com/restaurants/oceanside-beach-club-restaurant-hua-hin" TargetMode="External"/><Relationship Id="rId3496" Type="http://schemas.openxmlformats.org/officeDocument/2006/relationships/hyperlink" Target="https://web.hungryhub.com/restaurants/booster-s-bar-bangkok" TargetMode="External"/><Relationship Id="rId2165" Type="http://schemas.openxmlformats.org/officeDocument/2006/relationships/hyperlink" Target="https://web.hungryhub.com/restaurants/green-team-virtual-lunch-meeting-x-copper-bangkok" TargetMode="External"/><Relationship Id="rId3495" Type="http://schemas.openxmlformats.org/officeDocument/2006/relationships/hyperlink" Target="https://web.hungryhub.com/restaurants/joushitsu-sushi-bangkok" TargetMode="External"/><Relationship Id="rId2166" Type="http://schemas.openxmlformats.org/officeDocument/2006/relationships/hyperlink" Target="https://web.hungryhub.com/restaurants/closing-fy21-fy22-move-forward-x-copper-bangkok" TargetMode="External"/><Relationship Id="rId3498" Type="http://schemas.openxmlformats.org/officeDocument/2006/relationships/hyperlink" Target="https://web.hungryhub.com/restaurants/plearnruedee-bangkok" TargetMode="External"/><Relationship Id="rId2167" Type="http://schemas.openxmlformats.org/officeDocument/2006/relationships/hyperlink" Target="https://web.hungryhub.com/restaurants/novo-nordisk-x-copper-bangkok-thailand-2360" TargetMode="External"/><Relationship Id="rId3497" Type="http://schemas.openxmlformats.org/officeDocument/2006/relationships/hyperlink" Target="https://web.hungryhub.com/restaurants/area-five-cafe-and-eatery-bangkok" TargetMode="External"/><Relationship Id="rId2168" Type="http://schemas.openxmlformats.org/officeDocument/2006/relationships/hyperlink" Target="https://web.hungryhub.com/restaurants/no-use-nomimono-izakaya-bangkok" TargetMode="External"/><Relationship Id="rId2169" Type="http://schemas.openxmlformats.org/officeDocument/2006/relationships/hyperlink" Target="https://web.hungryhub.com/restaurants/ob-oon-restaurant-hua-hin" TargetMode="External"/><Relationship Id="rId3499" Type="http://schemas.openxmlformats.org/officeDocument/2006/relationships/hyperlink" Target="https://web.hungryhub.com/restaurants/in-the-mood-for-love-bangkok" TargetMode="External"/><Relationship Id="rId2159" Type="http://schemas.openxmlformats.org/officeDocument/2006/relationships/hyperlink" Target="https://web.hungryhub.com/restaurants/ge-medical-systems-thailand-ltd-x-copper-buffet-delivery-bangkok-thailand" TargetMode="External"/><Relationship Id="rId3481" Type="http://schemas.openxmlformats.org/officeDocument/2006/relationships/hyperlink" Target="https://web.hungryhub.com/restaurants/conti-bkk-bangkok" TargetMode="External"/><Relationship Id="rId2150" Type="http://schemas.openxmlformats.org/officeDocument/2006/relationships/hyperlink" Target="https://web.hungryhub.com/restaurants/sasin-birthday-celebration-bangkok" TargetMode="External"/><Relationship Id="rId3480" Type="http://schemas.openxmlformats.org/officeDocument/2006/relationships/hyperlink" Target="https://web.hungryhub.com/restaurants/estrela-rooftop-bar-restaurant-phuket" TargetMode="External"/><Relationship Id="rId2151" Type="http://schemas.openxmlformats.org/officeDocument/2006/relationships/hyperlink" Target="https://web.hungryhub.com/restaurants/greenhouse-restaurant-the-landmark-bangkok-hotel" TargetMode="External"/><Relationship Id="rId3483" Type="http://schemas.openxmlformats.org/officeDocument/2006/relationships/hyperlink" Target="https://web.hungryhub.com/restaurants/bbc-big-black-cat-bangkok" TargetMode="External"/><Relationship Id="rId2152" Type="http://schemas.openxmlformats.org/officeDocument/2006/relationships/hyperlink" Target="https://web.hungryhub.com/restaurants/the-lazy-coconut-phuket" TargetMode="External"/><Relationship Id="rId3482" Type="http://schemas.openxmlformats.org/officeDocument/2006/relationships/hyperlink" Target="https://web.hungryhub.com/restaurants/kisake-omakase-songkhla" TargetMode="External"/><Relationship Id="rId2153" Type="http://schemas.openxmlformats.org/officeDocument/2006/relationships/hyperlink" Target="https://web.hungryhub.com/restaurants/holiday-pastry-mooncake-festival-bangkok" TargetMode="External"/><Relationship Id="rId3485" Type="http://schemas.openxmlformats.org/officeDocument/2006/relationships/hyperlink" Target="https://web.hungryhub.com/restaurants/chalermthai-nonthaburi-bangkok" TargetMode="External"/><Relationship Id="rId2154" Type="http://schemas.openxmlformats.org/officeDocument/2006/relationships/hyperlink" Target="https://web.hungryhub.com/restaurants/medca-energi-thailand-bualuang-x-kouen-bangkok" TargetMode="External"/><Relationship Id="rId3484" Type="http://schemas.openxmlformats.org/officeDocument/2006/relationships/hyperlink" Target="https://web.hungryhub.com/restaurants/orose-cafe-restaurant-bangkok" TargetMode="External"/><Relationship Id="rId2155" Type="http://schemas.openxmlformats.org/officeDocument/2006/relationships/hyperlink" Target="https://web.hungryhub.com/restaurants/riva-arun-bangkok-staycation" TargetMode="External"/><Relationship Id="rId3487" Type="http://schemas.openxmlformats.org/officeDocument/2006/relationships/hyperlink" Target="https://web.hungryhub.com/restaurants/casa-mexicana-bar-grill-bangkok" TargetMode="External"/><Relationship Id="rId2156" Type="http://schemas.openxmlformats.org/officeDocument/2006/relationships/hyperlink" Target="https://web.hungryhub.com/restaurants/sears-co-bar-and-grill-four-points-by-sheraton-patong-beach-resort-phuket" TargetMode="External"/><Relationship Id="rId3486" Type="http://schemas.openxmlformats.org/officeDocument/2006/relationships/hyperlink" Target="https://web.hungryhub.com/restaurants/muang-samui-spa-resort-staycation-samui-koh-samui" TargetMode="External"/><Relationship Id="rId2157" Type="http://schemas.openxmlformats.org/officeDocument/2006/relationships/hyperlink" Target="https://web.hungryhub.com/restaurants/39th-sasin-birthday-celebration-bangkok" TargetMode="External"/><Relationship Id="rId3489" Type="http://schemas.openxmlformats.org/officeDocument/2006/relationships/hyperlink" Target="https://web.hungryhub.com/restaurants/royal-muang-samui-villas-staycation-samui-koh-samui" TargetMode="External"/><Relationship Id="rId2158" Type="http://schemas.openxmlformats.org/officeDocument/2006/relationships/hyperlink" Target="https://web.hungryhub.com/restaurants/fuku-intown-seacon-bangkae-bangkok" TargetMode="External"/><Relationship Id="rId3488" Type="http://schemas.openxmlformats.org/officeDocument/2006/relationships/hyperlink" Target="https://web.hungryhub.com/restaurants/q-life-sutthisan-bangkok" TargetMode="External"/><Relationship Id="rId2104" Type="http://schemas.openxmlformats.org/officeDocument/2006/relationships/hyperlink" Target="https://web.hungryhub.com/restaurants/market-cafe-hyatt-regency-bangkok-sukhumvit" TargetMode="External"/><Relationship Id="rId3436" Type="http://schemas.openxmlformats.org/officeDocument/2006/relationships/hyperlink" Target="https://web.hungryhub.com/restaurants/beergasm-bangkok" TargetMode="External"/><Relationship Id="rId4767" Type="http://schemas.openxmlformats.org/officeDocument/2006/relationships/hyperlink" Target="https://web.hungryhub.com/restaurants/elder-and-better-bangkok" TargetMode="External"/><Relationship Id="rId2105" Type="http://schemas.openxmlformats.org/officeDocument/2006/relationships/hyperlink" Target="https://web.hungryhub.com/restaurants/the-athenee-hotel-mooncake-luxury-collection-2022-bangkok" TargetMode="External"/><Relationship Id="rId3435" Type="http://schemas.openxmlformats.org/officeDocument/2006/relationships/hyperlink" Target="https://web.hungryhub.com/restaurants/klam-isankaya-x-music-bar-bangkok" TargetMode="External"/><Relationship Id="rId4766" Type="http://schemas.openxmlformats.org/officeDocument/2006/relationships/hyperlink" Target="https://web.hungryhub.com/restaurants/flourist-shabu-house-and-cafe-bangkok" TargetMode="External"/><Relationship Id="rId2106" Type="http://schemas.openxmlformats.org/officeDocument/2006/relationships/hyperlink" Target="https://web.hungryhub.com/restaurants/anantara-siam-mooncakes-bangkok" TargetMode="External"/><Relationship Id="rId3438" Type="http://schemas.openxmlformats.org/officeDocument/2006/relationships/hyperlink" Target="https://web.hungryhub.com/restaurants/a-day-cafe-bar-bangkok" TargetMode="External"/><Relationship Id="rId4769" Type="http://schemas.openxmlformats.org/officeDocument/2006/relationships/hyperlink" Target="https://web.hungryhub.com/restaurants/mootacup-thai-food-bangkok" TargetMode="External"/><Relationship Id="rId2107" Type="http://schemas.openxmlformats.org/officeDocument/2006/relationships/hyperlink" Target="https://web.hungryhub.com/restaurants/srikamin-bangkok" TargetMode="External"/><Relationship Id="rId3437" Type="http://schemas.openxmlformats.org/officeDocument/2006/relationships/hyperlink" Target="https://web.hungryhub.com/restaurants/thumbs-up-karaoke-restaurant-bangkok" TargetMode="External"/><Relationship Id="rId4768" Type="http://schemas.openxmlformats.org/officeDocument/2006/relationships/hyperlink" Target="https://web.hungryhub.com/restaurants/kang-ban-phe-rayong" TargetMode="External"/><Relationship Id="rId2108" Type="http://schemas.openxmlformats.org/officeDocument/2006/relationships/hyperlink" Target="https://web.hungryhub.com/restaurants/lao-chengdu-hotpot-phuket" TargetMode="External"/><Relationship Id="rId2109" Type="http://schemas.openxmlformats.org/officeDocument/2006/relationships/hyperlink" Target="https://web.hungryhub.com/restaurants/nakarin-cafe-phuket" TargetMode="External"/><Relationship Id="rId3439" Type="http://schemas.openxmlformats.org/officeDocument/2006/relationships/hyperlink" Target="https://web.hungryhub.com/restaurants/roberto-century-park-hotel-bangkok" TargetMode="External"/><Relationship Id="rId3430" Type="http://schemas.openxmlformats.org/officeDocument/2006/relationships/hyperlink" Target="https://web.hungryhub.com/restaurants/zz-italian-thai-fusion-sand-haus-mengjai-bangkok" TargetMode="External"/><Relationship Id="rId4761" Type="http://schemas.openxmlformats.org/officeDocument/2006/relationships/hyperlink" Target="https://web.hungryhub.com/restaurants/streats-cafe-at-ibis-styles-bangkok-ratchada" TargetMode="External"/><Relationship Id="rId4760" Type="http://schemas.openxmlformats.org/officeDocument/2006/relationships/hyperlink" Target="https://web.hungryhub.com/restaurants/gyu-en-siam-yakiniku-bangkok" TargetMode="External"/><Relationship Id="rId2100" Type="http://schemas.openxmlformats.org/officeDocument/2006/relationships/hyperlink" Target="https://web.hungryhub.com/restaurants/hivetel-phuket" TargetMode="External"/><Relationship Id="rId3432" Type="http://schemas.openxmlformats.org/officeDocument/2006/relationships/hyperlink" Target="https://web.hungryhub.com/restaurants/chu-chocolate-bar-cafe-bangkok" TargetMode="External"/><Relationship Id="rId4763" Type="http://schemas.openxmlformats.org/officeDocument/2006/relationships/hyperlink" Target="https://web.hungryhub.com/restaurants/madoka-sumibi-izakaya-bangkok" TargetMode="External"/><Relationship Id="rId2101" Type="http://schemas.openxmlformats.org/officeDocument/2006/relationships/hyperlink" Target="https://web.hungryhub.com/restaurants/mon-chandra-restaurant-ratri-hotel-phuket" TargetMode="External"/><Relationship Id="rId3431" Type="http://schemas.openxmlformats.org/officeDocument/2006/relationships/hyperlink" Target="https://web.hungryhub.com/restaurants/banhuamum-ratchada-soi-3-bangkok" TargetMode="External"/><Relationship Id="rId4762" Type="http://schemas.openxmlformats.org/officeDocument/2006/relationships/hyperlink" Target="https://web.hungryhub.com/restaurants/roof-70-bangkok" TargetMode="External"/><Relationship Id="rId2102" Type="http://schemas.openxmlformats.org/officeDocument/2006/relationships/hyperlink" Target="https://web.hungryhub.com/restaurants/jw-marriott-mooncakes-festival-bangkok" TargetMode="External"/><Relationship Id="rId3434" Type="http://schemas.openxmlformats.org/officeDocument/2006/relationships/hyperlink" Target="https://web.hungryhub.com/restaurants/ya-e-sushi-izakaya-bangkok" TargetMode="External"/><Relationship Id="rId4765" Type="http://schemas.openxmlformats.org/officeDocument/2006/relationships/hyperlink" Target="https://web.hungryhub.com/restaurants/naphatt-craft-coffee-bangkok" TargetMode="External"/><Relationship Id="rId2103" Type="http://schemas.openxmlformats.org/officeDocument/2006/relationships/hyperlink" Target="https://web.hungryhub.com/restaurants/kaffa-josh-hotel-bangkok" TargetMode="External"/><Relationship Id="rId3433" Type="http://schemas.openxmlformats.org/officeDocument/2006/relationships/hyperlink" Target="https://web.hungryhub.com/restaurants/akira-lipe-resort-staycation-satun" TargetMode="External"/><Relationship Id="rId4764" Type="http://schemas.openxmlformats.org/officeDocument/2006/relationships/hyperlink" Target="https://web.hungryhub.com/restaurants/charoenkrung-bar-bistro-bangkok" TargetMode="External"/><Relationship Id="rId3425" Type="http://schemas.openxmlformats.org/officeDocument/2006/relationships/hyperlink" Target="https://web.hungryhub.com/restaurants/shin-osaka-bangkok" TargetMode="External"/><Relationship Id="rId4756" Type="http://schemas.openxmlformats.org/officeDocument/2006/relationships/hyperlink" Target="https://web.hungryhub.com/restaurants/wanwaan-bkk-bangkok" TargetMode="External"/><Relationship Id="rId3424" Type="http://schemas.openxmlformats.org/officeDocument/2006/relationships/hyperlink" Target="https://web.hungryhub.com/restaurants/nourish-movenpick-bdms-wellness-resort-bangkok" TargetMode="External"/><Relationship Id="rId4755" Type="http://schemas.openxmlformats.org/officeDocument/2006/relationships/hyperlink" Target="https://web.hungryhub.com/restaurants/whisper-bar-bistro-bangkok" TargetMode="External"/><Relationship Id="rId3427" Type="http://schemas.openxmlformats.org/officeDocument/2006/relationships/hyperlink" Target="https://web.hungryhub.com/restaurants/meng-pu-dong-sukhumvit-bangkok" TargetMode="External"/><Relationship Id="rId4758" Type="http://schemas.openxmlformats.org/officeDocument/2006/relationships/hyperlink" Target="https://web.hungryhub.com/restaurants/leng-hong-ryuho-rama-2-bangkok" TargetMode="External"/><Relationship Id="rId3426" Type="http://schemas.openxmlformats.org/officeDocument/2006/relationships/hyperlink" Target="https://web.hungryhub.com/restaurants/the-local-restaurant-don-mueang-rangsit-bangkok" TargetMode="External"/><Relationship Id="rId4757" Type="http://schemas.openxmlformats.org/officeDocument/2006/relationships/hyperlink" Target="https://web.hungryhub.com/restaurants/fahprapha-at-kalanan-riverside-resort-bangkok" TargetMode="External"/><Relationship Id="rId3429" Type="http://schemas.openxmlformats.org/officeDocument/2006/relationships/hyperlink" Target="https://web.hungryhub.com/restaurants/zz-italian-thai-fusion-the-street-ratchada-bangkok" TargetMode="External"/><Relationship Id="rId3428" Type="http://schemas.openxmlformats.org/officeDocument/2006/relationships/hyperlink" Target="https://web.hungryhub.com/restaurants/avalon-cafe-restaurant-phitsanulok" TargetMode="External"/><Relationship Id="rId4759" Type="http://schemas.openxmlformats.org/officeDocument/2006/relationships/hyperlink" Target="https://web.hungryhub.com/restaurants/suki-danang-bangyai-bangkok" TargetMode="External"/><Relationship Id="rId4750" Type="http://schemas.openxmlformats.org/officeDocument/2006/relationships/hyperlink" Target="https://web.hungryhub.com/restaurants/praca-at-the-standard-hua-hin" TargetMode="External"/><Relationship Id="rId3421" Type="http://schemas.openxmlformats.org/officeDocument/2006/relationships/hyperlink" Target="https://web.hungryhub.com/restaurants/the-salil-hotel-riverside-bangkok-staycation" TargetMode="External"/><Relationship Id="rId4752" Type="http://schemas.openxmlformats.org/officeDocument/2006/relationships/hyperlink" Target="https://web.hungryhub.com/restaurants/jaekoy-isaan-seafood-kingpetch-phetchaburi-10-bangkok" TargetMode="External"/><Relationship Id="rId3420" Type="http://schemas.openxmlformats.org/officeDocument/2006/relationships/hyperlink" Target="https://web.hungryhub.com/restaurants/splash-pool-bar-by-aloft-bangkok" TargetMode="External"/><Relationship Id="rId4751" Type="http://schemas.openxmlformats.org/officeDocument/2006/relationships/hyperlink" Target="https://web.hungryhub.com/restaurants/gyuder-bangkok" TargetMode="External"/><Relationship Id="rId3423" Type="http://schemas.openxmlformats.org/officeDocument/2006/relationships/hyperlink" Target="https://web.hungryhub.com/restaurants/rim-klong-cafe-movenpick-bdms-wellness-resort-bangkok" TargetMode="External"/><Relationship Id="rId4754" Type="http://schemas.openxmlformats.org/officeDocument/2006/relationships/hyperlink" Target="https://web.hungryhub.com/restaurants/nammaejip-seacon-square-srinagarindra-bangkok" TargetMode="External"/><Relationship Id="rId3422" Type="http://schemas.openxmlformats.org/officeDocument/2006/relationships/hyperlink" Target="https://web.hungryhub.com/restaurants/oji-omakase-praditmanutham-bangkok" TargetMode="External"/><Relationship Id="rId4753" Type="http://schemas.openxmlformats.org/officeDocument/2006/relationships/hyperlink" Target="https://web.hungryhub.com/restaurants/kalanan-riverside-resort-staycation-bangkok" TargetMode="External"/><Relationship Id="rId2126" Type="http://schemas.openxmlformats.org/officeDocument/2006/relationships/hyperlink" Target="https://web.hungryhub.com/restaurants/chef-pom-cuisine-by-todd-mooncake-festival-bangkok" TargetMode="External"/><Relationship Id="rId3458" Type="http://schemas.openxmlformats.org/officeDocument/2006/relationships/hyperlink" Target="https://web.hungryhub.com/restaurants/chamai-butchery-bangkok" TargetMode="External"/><Relationship Id="rId4789" Type="http://schemas.openxmlformats.org/officeDocument/2006/relationships/hyperlink" Target="https://web.hungryhub.com/restaurants/shibui-omakase-bangkok" TargetMode="External"/><Relationship Id="rId2127" Type="http://schemas.openxmlformats.org/officeDocument/2006/relationships/hyperlink" Target="https://web.hungryhub.com/restaurants/pa-nuek-khao-suan-kwang-grilled-chicken-bangkok" TargetMode="External"/><Relationship Id="rId3457" Type="http://schemas.openxmlformats.org/officeDocument/2006/relationships/hyperlink" Target="https://web.hungryhub.com/restaurants/orbit-restaurant-grande-centre-point-space-pattaya" TargetMode="External"/><Relationship Id="rId4788" Type="http://schemas.openxmlformats.org/officeDocument/2006/relationships/hyperlink" Target="https://web.hungryhub.com/restaurants/the-standard-grill-at-the-standard-bangkok-mahanakhon" TargetMode="External"/><Relationship Id="rId2128" Type="http://schemas.openxmlformats.org/officeDocument/2006/relationships/hyperlink" Target="https://web.hungryhub.com/restaurants/dusit-gourmet-at-dusit-suites-hotel-ratchadamri-moon-cake-autumn-festival-bangkok" TargetMode="External"/><Relationship Id="rId2129" Type="http://schemas.openxmlformats.org/officeDocument/2006/relationships/hyperlink" Target="https://web.hungryhub.com/restaurants/yamazato-at-the-okura-prestige-bangkok-thailand" TargetMode="External"/><Relationship Id="rId3459" Type="http://schemas.openxmlformats.org/officeDocument/2006/relationships/hyperlink" Target="https://web.hungryhub.com/restaurants/shiguma-japanese-restaurant-samyan-bangkok" TargetMode="External"/><Relationship Id="rId3450" Type="http://schemas.openxmlformats.org/officeDocument/2006/relationships/hyperlink" Target="https://web.hungryhub.com/restaurants/m-wine-lounge-mercure-bangkok-makkasan" TargetMode="External"/><Relationship Id="rId4781" Type="http://schemas.openxmlformats.org/officeDocument/2006/relationships/hyperlink" Target="https://web.hungryhub.com/restaurants/ginger-farm-kitchen-terminal-21-pattaya" TargetMode="External"/><Relationship Id="rId4780" Type="http://schemas.openxmlformats.org/officeDocument/2006/relationships/hyperlink" Target="https://web.hungryhub.com/restaurants/sane-thai-than-bangkok" TargetMode="External"/><Relationship Id="rId2120" Type="http://schemas.openxmlformats.org/officeDocument/2006/relationships/hyperlink" Target="https://web.hungryhub.com/restaurants/fuku-intown-cloud-charoen-nakorn-15a-bangkok" TargetMode="External"/><Relationship Id="rId3452" Type="http://schemas.openxmlformats.org/officeDocument/2006/relationships/hyperlink" Target="https://web.hungryhub.com/restaurants/arno-s-naradhiwas-rajanagarindra-soi-20-bangkok" TargetMode="External"/><Relationship Id="rId4783" Type="http://schemas.openxmlformats.org/officeDocument/2006/relationships/hyperlink" Target="https://web.hungryhub.com/restaurants/guzadrift-izakaya-bangkok" TargetMode="External"/><Relationship Id="rId2121" Type="http://schemas.openxmlformats.org/officeDocument/2006/relationships/hyperlink" Target="https://web.hungryhub.com/restaurants/line-x-copper-bangkok-thailand-2311" TargetMode="External"/><Relationship Id="rId3451" Type="http://schemas.openxmlformats.org/officeDocument/2006/relationships/hyperlink" Target="https://web.hungryhub.com/restaurants/the-station-at-mercure-bangkok-makkasan" TargetMode="External"/><Relationship Id="rId4782" Type="http://schemas.openxmlformats.org/officeDocument/2006/relationships/hyperlink" Target="https://web.hungryhub.com/restaurants/yume-and-mellow-izakaya-bangkok" TargetMode="External"/><Relationship Id="rId2122" Type="http://schemas.openxmlformats.org/officeDocument/2006/relationships/hyperlink" Target="https://web.hungryhub.com/restaurants/fuku-in-town-century-onnuch-bangkok-thailand" TargetMode="External"/><Relationship Id="rId3454" Type="http://schemas.openxmlformats.org/officeDocument/2006/relationships/hyperlink" Target="https://web.hungryhub.com/restaurants/ratchada-buffet-international-bangkok" TargetMode="External"/><Relationship Id="rId4785" Type="http://schemas.openxmlformats.org/officeDocument/2006/relationships/hyperlink" Target="https://web.hungryhub.com/restaurants/kaikatok-wutthakat-bangkok" TargetMode="External"/><Relationship Id="rId2123" Type="http://schemas.openxmlformats.org/officeDocument/2006/relationships/hyperlink" Target="https://web.hungryhub.com/restaurants/mba-2020-2021-come-meet-more-of-your-classmates-a-special-casual-session-bangkok" TargetMode="External"/><Relationship Id="rId3453" Type="http://schemas.openxmlformats.org/officeDocument/2006/relationships/hyperlink" Target="https://web.hungryhub.com/restaurants/ring-the-bell-homemade-cafe-bangkok" TargetMode="External"/><Relationship Id="rId4784" Type="http://schemas.openxmlformats.org/officeDocument/2006/relationships/hyperlink" Target="https://web.hungryhub.com/restaurants/mingle-eatery-and-poolside-phuket" TargetMode="External"/><Relationship Id="rId2124" Type="http://schemas.openxmlformats.org/officeDocument/2006/relationships/hyperlink" Target="https://web.hungryhub.com/restaurants/krua-apsorn-sarin-place-bangkok" TargetMode="External"/><Relationship Id="rId3456" Type="http://schemas.openxmlformats.org/officeDocument/2006/relationships/hyperlink" Target="https://web.hungryhub.com/restaurants/jack-bain-s-bar-sukhumvit-39-bangkok" TargetMode="External"/><Relationship Id="rId4787" Type="http://schemas.openxmlformats.org/officeDocument/2006/relationships/hyperlink" Target="https://web.hungryhub.com/restaurants/ginger-farm-kitchen-centralworld-bangkok" TargetMode="External"/><Relationship Id="rId2125" Type="http://schemas.openxmlformats.org/officeDocument/2006/relationships/hyperlink" Target="https://web.hungryhub.com/restaurants/hugo-hub-phuket" TargetMode="External"/><Relationship Id="rId3455" Type="http://schemas.openxmlformats.org/officeDocument/2006/relationships/hyperlink" Target="https://web.hungryhub.com/restaurants/sip-co-cafe-kitchen-at-sindhorn-midtown-hotel-bangkok" TargetMode="External"/><Relationship Id="rId4786" Type="http://schemas.openxmlformats.org/officeDocument/2006/relationships/hyperlink" Target="https://web.hungryhub.com/restaurants/ponte-cafe-by-chef-mine-bangkok" TargetMode="External"/><Relationship Id="rId2115" Type="http://schemas.openxmlformats.org/officeDocument/2006/relationships/hyperlink" Target="https://web.hungryhub.com/restaurants/fuku-intown-homepro-prachachuen-bangkok" TargetMode="External"/><Relationship Id="rId3447" Type="http://schemas.openxmlformats.org/officeDocument/2006/relationships/hyperlink" Target="https://web.hungryhub.com/restaurants/testing-bangkok" TargetMode="External"/><Relationship Id="rId4778" Type="http://schemas.openxmlformats.org/officeDocument/2006/relationships/hyperlink" Target="https://web.hungryhub.com/restaurants/aor-pu-ob-since-2017-bangkok" TargetMode="External"/><Relationship Id="rId2116" Type="http://schemas.openxmlformats.org/officeDocument/2006/relationships/hyperlink" Target="https://web.hungryhub.com/restaurants/fuku-intown-homepro-cheangwattana-bangkok" TargetMode="External"/><Relationship Id="rId3446" Type="http://schemas.openxmlformats.org/officeDocument/2006/relationships/hyperlink" Target="https://web.hungryhub.com/restaurants/chillin-neighbor-bangkok" TargetMode="External"/><Relationship Id="rId4777" Type="http://schemas.openxmlformats.org/officeDocument/2006/relationships/hyperlink" Target="https://web.hungryhub.com/restaurants/bbq38-ribbs-cold-cuts-bangkok" TargetMode="External"/><Relationship Id="rId2117" Type="http://schemas.openxmlformats.org/officeDocument/2006/relationships/hyperlink" Target="https://web.hungryhub.com/restaurants/fuku-intown-the-walk-ratchaphruek-bangkok" TargetMode="External"/><Relationship Id="rId3449" Type="http://schemas.openxmlformats.org/officeDocument/2006/relationships/hyperlink" Target="https://web.hungryhub.com/restaurants/hainanese-chicken-rice-c-p-tower-silom-bangkok" TargetMode="External"/><Relationship Id="rId2118" Type="http://schemas.openxmlformats.org/officeDocument/2006/relationships/hyperlink" Target="https://web.hungryhub.com/restaurants/fuku-in-town-cloud-sukumvit-39-bangkok-thailand" TargetMode="External"/><Relationship Id="rId3448" Type="http://schemas.openxmlformats.org/officeDocument/2006/relationships/hyperlink" Target="https://web.hungryhub.com/restaurants/one-to-taste-homemade-pasta-bangkok" TargetMode="External"/><Relationship Id="rId4779" Type="http://schemas.openxmlformats.org/officeDocument/2006/relationships/hyperlink" Target="https://web.hungryhub.com/restaurants/shabu-co-bangkok" TargetMode="External"/><Relationship Id="rId2119" Type="http://schemas.openxmlformats.org/officeDocument/2006/relationships/hyperlink" Target="https://web.hungryhub.com/restaurants/fuku-intown-sathorn-11-aia-sathorn-tower-bangkok" TargetMode="External"/><Relationship Id="rId4770" Type="http://schemas.openxmlformats.org/officeDocument/2006/relationships/hyperlink" Target="https://web.hungryhub.com/restaurants/bonus-shabu-bangkok" TargetMode="External"/><Relationship Id="rId3441" Type="http://schemas.openxmlformats.org/officeDocument/2006/relationships/hyperlink" Target="https://web.hungryhub.com/restaurants/pullman-khao-lak-resort-staycation-phang-nga-phuket" TargetMode="External"/><Relationship Id="rId4772" Type="http://schemas.openxmlformats.org/officeDocument/2006/relationships/hyperlink" Target="https://web.hungryhub.com/restaurants/the-house-by-hongkong-house-bangkok" TargetMode="External"/><Relationship Id="rId2110" Type="http://schemas.openxmlformats.org/officeDocument/2006/relationships/hyperlink" Target="https://web.hungryhub.com/restaurants/shabu-de-bear-phuket" TargetMode="External"/><Relationship Id="rId3440" Type="http://schemas.openxmlformats.org/officeDocument/2006/relationships/hyperlink" Target="https://web.hungryhub.com/restaurants/tong-fu-restaurant-bangkok" TargetMode="External"/><Relationship Id="rId4771" Type="http://schemas.openxmlformats.org/officeDocument/2006/relationships/hyperlink" Target="https://web.hungryhub.com/restaurants/thaipas-bangkok" TargetMode="External"/><Relationship Id="rId2111" Type="http://schemas.openxmlformats.org/officeDocument/2006/relationships/hyperlink" Target="https://web.hungryhub.com/restaurants/saneh-jaan-glasshouse-sindhorn-wireless-road-bangkok-thailand-2301" TargetMode="External"/><Relationship Id="rId3443" Type="http://schemas.openxmlformats.org/officeDocument/2006/relationships/hyperlink" Target="https://web.hungryhub.com/restaurants/thaya-hotel-bangkok-staycation" TargetMode="External"/><Relationship Id="rId4774" Type="http://schemas.openxmlformats.org/officeDocument/2006/relationships/hyperlink" Target="https://web.hungryhub.com/restaurants/saneh-mookrata-bangkok" TargetMode="External"/><Relationship Id="rId2112" Type="http://schemas.openxmlformats.org/officeDocument/2006/relationships/hyperlink" Target="https://web.hungryhub.com/restaurants/home-thonglor-mengjai-bangkok" TargetMode="External"/><Relationship Id="rId3442" Type="http://schemas.openxmlformats.org/officeDocument/2006/relationships/hyperlink" Target="https://web.hungryhub.com/restaurants/ratchapruek-seafood-buffet-bangkok" TargetMode="External"/><Relationship Id="rId4773" Type="http://schemas.openxmlformats.org/officeDocument/2006/relationships/hyperlink" Target="https://web.hungryhub.com/restaurants/sos-shabu-big-c-rama-4-bangkok" TargetMode="External"/><Relationship Id="rId2113" Type="http://schemas.openxmlformats.org/officeDocument/2006/relationships/hyperlink" Target="https://web.hungryhub.com/restaurants/fuku-intown-the-walk-kaset-nawamin-bangkok" TargetMode="External"/><Relationship Id="rId3445" Type="http://schemas.openxmlformats.org/officeDocument/2006/relationships/hyperlink" Target="https://web.hungryhub.com/restaurants/atoll-bangkok" TargetMode="External"/><Relationship Id="rId4776" Type="http://schemas.openxmlformats.org/officeDocument/2006/relationships/hyperlink" Target="https://web.hungryhub.com/restaurants/nama-japanese-and-seafood-buffet-bangkok" TargetMode="External"/><Relationship Id="rId2114" Type="http://schemas.openxmlformats.org/officeDocument/2006/relationships/hyperlink" Target="https://web.hungryhub.com/restaurants/fuku-intown-park-place-phaholyothin-bangkok" TargetMode="External"/><Relationship Id="rId3444" Type="http://schemas.openxmlformats.org/officeDocument/2006/relationships/hyperlink" Target="https://web.hungryhub.com/restaurants/royster-abac-bangkok" TargetMode="External"/><Relationship Id="rId4775" Type="http://schemas.openxmlformats.org/officeDocument/2006/relationships/hyperlink" Target="https://web.hungryhub.com/restaurants/tatonyon-northernfood-bangkok" TargetMode="External"/><Relationship Id="rId5251" Type="http://schemas.openxmlformats.org/officeDocument/2006/relationships/hyperlink" Target="https://web.hungryhub.com/restaurants/ichi-singapore" TargetMode="External"/><Relationship Id="rId5252" Type="http://schemas.openxmlformats.org/officeDocument/2006/relationships/hyperlink" Target="https://web.hungryhub.com/restaurants/baia-rooftop-dining-lounge-bar-singapore" TargetMode="External"/><Relationship Id="rId5250" Type="http://schemas.openxmlformats.org/officeDocument/2006/relationships/hyperlink" Target="https://web.hungryhub.com/restaurants/amo-singapore" TargetMode="External"/><Relationship Id="rId5255" Type="http://schemas.openxmlformats.org/officeDocument/2006/relationships/hyperlink" Target="https://web.hungryhub.com/restaurants/korat-thai-cafe-singapore" TargetMode="External"/><Relationship Id="rId5256" Type="http://schemas.openxmlformats.org/officeDocument/2006/relationships/hyperlink" Target="https://web.hungryhub.com/restaurants/kan-sushi-robertson-quay-singapore-singapore" TargetMode="External"/><Relationship Id="rId5253" Type="http://schemas.openxmlformats.org/officeDocument/2006/relationships/hyperlink" Target="https://web.hungryhub.com/restaurants/home-dusk-live-house-singapore" TargetMode="External"/><Relationship Id="rId5254" Type="http://schemas.openxmlformats.org/officeDocument/2006/relationships/hyperlink" Target="https://web.hungryhub.com/restaurants/fu-yuan-teochew-dining-singapore" TargetMode="External"/><Relationship Id="rId5259" Type="http://schemas.openxmlformats.org/officeDocument/2006/relationships/hyperlink" Target="https://web.hungryhub.com/restaurants/gogilang-bangkok" TargetMode="External"/><Relationship Id="rId5257" Type="http://schemas.openxmlformats.org/officeDocument/2006/relationships/hyperlink" Target="https://web.hungryhub.com/restaurants/hungry-hub-subscription-voucher-bangkok" TargetMode="External"/><Relationship Id="rId5258" Type="http://schemas.openxmlformats.org/officeDocument/2006/relationships/hyperlink" Target="https://web.hungryhub.com/restaurants/libi-home-bangkok" TargetMode="External"/><Relationship Id="rId5240" Type="http://schemas.openxmlformats.org/officeDocument/2006/relationships/hyperlink" Target="https://web.hungryhub.com/restaurants/tsubohachi-cosmo-bazaar-bangkok" TargetMode="External"/><Relationship Id="rId5241" Type="http://schemas.openxmlformats.org/officeDocument/2006/relationships/hyperlink" Target="https://web.hungryhub.com/restaurants/tsubohachi-robinson-ratchaphruek-bangkok" TargetMode="External"/><Relationship Id="rId5244" Type="http://schemas.openxmlformats.org/officeDocument/2006/relationships/hyperlink" Target="https://web.hungryhub.com/restaurants/les-bouchons-at-ann-siang-singapore" TargetMode="External"/><Relationship Id="rId5245" Type="http://schemas.openxmlformats.org/officeDocument/2006/relationships/hyperlink" Target="https://web.hungryhub.com/restaurants/les-bouchons-at-robertson-quay-singapore" TargetMode="External"/><Relationship Id="rId5242" Type="http://schemas.openxmlformats.org/officeDocument/2006/relationships/hyperlink" Target="https://web.hungryhub.com/restaurants/synthesis-chinese-cuisine-singapore" TargetMode="External"/><Relationship Id="rId5243" Type="http://schemas.openxmlformats.org/officeDocument/2006/relationships/hyperlink" Target="https://web.hungryhub.com/restaurants/taisho-tei-bangkok" TargetMode="External"/><Relationship Id="rId5248" Type="http://schemas.openxmlformats.org/officeDocument/2006/relationships/hyperlink" Target="https://web.hungryhub.com/restaurants/waterfall-lounge-at-furama-riverfront-hotel-singapore" TargetMode="External"/><Relationship Id="rId5249" Type="http://schemas.openxmlformats.org/officeDocument/2006/relationships/hyperlink" Target="https://web.hungryhub.com/restaurants/kintamani-at-furama-riverfront-hotel-singapore" TargetMode="External"/><Relationship Id="rId5246" Type="http://schemas.openxmlformats.org/officeDocument/2006/relationships/hyperlink" Target="https://web.hungryhub.com/restaurants/les-bouchons-at-rochester-singapore" TargetMode="External"/><Relationship Id="rId5247" Type="http://schemas.openxmlformats.org/officeDocument/2006/relationships/hyperlink" Target="https://web.hungryhub.com/restaurants/apollo-at-furama-riverfront-hotel-singapore" TargetMode="External"/><Relationship Id="rId5270" Type="http://schemas.openxmlformats.org/officeDocument/2006/relationships/hyperlink" Target="https://web.hungryhub.com/restaurants/veganerie-concept-do-not-use-bangkok" TargetMode="External"/><Relationship Id="rId5273" Type="http://schemas.openxmlformats.org/officeDocument/2006/relationships/hyperlink" Target="https://web.hungryhub.com/restaurants/veganerie-siam-paragon-bangkok" TargetMode="External"/><Relationship Id="rId5274" Type="http://schemas.openxmlformats.org/officeDocument/2006/relationships/hyperlink" Target="https://web.hungryhub.com/restaurants/butcher-s-block-at-raffles-hotel-singapore" TargetMode="External"/><Relationship Id="rId5271" Type="http://schemas.openxmlformats.org/officeDocument/2006/relationships/hyperlink" Target="https://web.hungryhub.com/restaurants/veganerie-concept-bangkok-thailand" TargetMode="External"/><Relationship Id="rId5272" Type="http://schemas.openxmlformats.org/officeDocument/2006/relationships/hyperlink" Target="https://web.hungryhub.com/restaurants/yi-by-jereme-leung-at-raffles-hotel-singapore" TargetMode="External"/><Relationship Id="rId5277" Type="http://schemas.openxmlformats.org/officeDocument/2006/relationships/hyperlink" Target="https://web.hungryhub.com/restaurants/raffles-courtyard-at-raffles-hotel-singapore" TargetMode="External"/><Relationship Id="rId5278" Type="http://schemas.openxmlformats.org/officeDocument/2006/relationships/hyperlink" Target="https://web.hungryhub.com/restaurants/the-grand-lobby-at-raffles-hotel-singapore" TargetMode="External"/><Relationship Id="rId5275" Type="http://schemas.openxmlformats.org/officeDocument/2006/relationships/hyperlink" Target="https://web.hungryhub.com/restaurants/veganerie-silom-bangkok" TargetMode="External"/><Relationship Id="rId5276" Type="http://schemas.openxmlformats.org/officeDocument/2006/relationships/hyperlink" Target="https://web.hungryhub.com/restaurants/veganerie-lasalle-bangkok" TargetMode="External"/><Relationship Id="rId5279" Type="http://schemas.openxmlformats.org/officeDocument/2006/relationships/hyperlink" Target="https://web.hungryhub.com/restaurants/laidekuai-bangkok" TargetMode="External"/><Relationship Id="rId5262" Type="http://schemas.openxmlformats.org/officeDocument/2006/relationships/hyperlink" Target="https://web.hungryhub.com/restaurants/toni-toni-eat-drink-workshop-bangkok" TargetMode="External"/><Relationship Id="rId5263" Type="http://schemas.openxmlformats.org/officeDocument/2006/relationships/hyperlink" Target="https://web.hungryhub.com/restaurants/1010-wine-bar-restaurant-bangkok" TargetMode="External"/><Relationship Id="rId5260" Type="http://schemas.openxmlformats.org/officeDocument/2006/relationships/hyperlink" Target="https://web.hungryhub.com/restaurants/brewave-at-gaysorn-amarin-bangkok" TargetMode="External"/><Relationship Id="rId5261" Type="http://schemas.openxmlformats.org/officeDocument/2006/relationships/hyperlink" Target="https://web.hungryhub.com/restaurants/perb-bangkok" TargetMode="External"/><Relationship Id="rId5266" Type="http://schemas.openxmlformats.org/officeDocument/2006/relationships/hyperlink" Target="https://web.hungryhub.com/restaurants/krua-khun-ein-rama-3-bangkok" TargetMode="External"/><Relationship Id="rId5267" Type="http://schemas.openxmlformats.org/officeDocument/2006/relationships/hyperlink" Target="https://web.hungryhub.com/restaurants/krua-khun-ein-rama-9-bangkok" TargetMode="External"/><Relationship Id="rId5264" Type="http://schemas.openxmlformats.org/officeDocument/2006/relationships/hyperlink" Target="https://web.hungryhub.com/restaurants/the-big-tree-eatery-and-bar-bangkok" TargetMode="External"/><Relationship Id="rId5265" Type="http://schemas.openxmlformats.org/officeDocument/2006/relationships/hyperlink" Target="https://web.hungryhub.com/restaurants/ko-ya-yakiniku-bangkok" TargetMode="External"/><Relationship Id="rId5268" Type="http://schemas.openxmlformats.org/officeDocument/2006/relationships/hyperlink" Target="https://web.hungryhub.com/restaurants/santi-s-pizza-produce-singapore" TargetMode="External"/><Relationship Id="rId5269" Type="http://schemas.openxmlformats.org/officeDocument/2006/relationships/hyperlink" Target="https://web.hungryhub.com/restaurants/tiffin-room-at-raffles-hotel-singapore" TargetMode="External"/><Relationship Id="rId5219" Type="http://schemas.openxmlformats.org/officeDocument/2006/relationships/hyperlink" Target="https://web.hungryhub.com/restaurants/hanjip-korean-grill-house-singapore" TargetMode="External"/><Relationship Id="rId5217" Type="http://schemas.openxmlformats.org/officeDocument/2006/relationships/hyperlink" Target="https://web.hungryhub.com/restaurants/uncle-leong-signatures-fairprice-hub-singapore" TargetMode="External"/><Relationship Id="rId5218" Type="http://schemas.openxmlformats.org/officeDocument/2006/relationships/hyperlink" Target="https://web.hungryhub.com/restaurants/home-dawn-cafe-singapore" TargetMode="External"/><Relationship Id="rId392" Type="http://schemas.openxmlformats.org/officeDocument/2006/relationships/hyperlink" Target="https://web.hungryhub.com/restaurants/the-great-hornbill-bistro-394" TargetMode="External"/><Relationship Id="rId391" Type="http://schemas.openxmlformats.org/officeDocument/2006/relationships/hyperlink" Target="https://web.hungryhub.com/restaurants/phuket-town" TargetMode="External"/><Relationship Id="rId390" Type="http://schemas.openxmlformats.org/officeDocument/2006/relationships/hyperlink" Target="https://web.hungryhub.com/restaurants/abc-essence-in-eatery" TargetMode="External"/><Relationship Id="rId385" Type="http://schemas.openxmlformats.org/officeDocument/2006/relationships/hyperlink" Target="https://web.hungryhub.com/restaurants/moodz" TargetMode="External"/><Relationship Id="rId5211" Type="http://schemas.openxmlformats.org/officeDocument/2006/relationships/hyperlink" Target="https://web.hungryhub.com/restaurants/papassorn-sweet-bistro-bangkok" TargetMode="External"/><Relationship Id="rId384" Type="http://schemas.openxmlformats.org/officeDocument/2006/relationships/hyperlink" Target="https://web.hungryhub.com/restaurants/black-sheep-sweet-dream" TargetMode="External"/><Relationship Id="rId5212" Type="http://schemas.openxmlformats.org/officeDocument/2006/relationships/hyperlink" Target="https://web.hungryhub.com/restaurants/kin-steak-bangkok" TargetMode="External"/><Relationship Id="rId383" Type="http://schemas.openxmlformats.org/officeDocument/2006/relationships/hyperlink" Target="https://web.hungryhub.com/restaurants/shuffle-rustic-cuisine-and-bar" TargetMode="External"/><Relationship Id="rId382" Type="http://schemas.openxmlformats.org/officeDocument/2006/relationships/hyperlink" Target="https://web.hungryhub.com/restaurants/661-silom" TargetMode="External"/><Relationship Id="rId5210" Type="http://schemas.openxmlformats.org/officeDocument/2006/relationships/hyperlink" Target="https://web.hungryhub.com/restaurants/yelo-osha-bangkok" TargetMode="External"/><Relationship Id="rId389" Type="http://schemas.openxmlformats.org/officeDocument/2006/relationships/hyperlink" Target="https://web.hungryhub.com/restaurants/ananda" TargetMode="External"/><Relationship Id="rId5215" Type="http://schemas.openxmlformats.org/officeDocument/2006/relationships/hyperlink" Target="https://web.hungryhub.com/restaurants/uncle-leong-signatures-hougang-ave-singapore" TargetMode="External"/><Relationship Id="rId388" Type="http://schemas.openxmlformats.org/officeDocument/2006/relationships/hyperlink" Target="https://web.hungryhub.com/restaurants/myra" TargetMode="External"/><Relationship Id="rId5216" Type="http://schemas.openxmlformats.org/officeDocument/2006/relationships/hyperlink" Target="https://web.hungryhub.com/restaurants/nami-korean-grill-house-singapore" TargetMode="External"/><Relationship Id="rId387" Type="http://schemas.openxmlformats.org/officeDocument/2006/relationships/hyperlink" Target="https://web.hungryhub.com/restaurants/indique-gastrobar-restaurant" TargetMode="External"/><Relationship Id="rId5213" Type="http://schemas.openxmlformats.org/officeDocument/2006/relationships/hyperlink" Target="https://web.hungryhub.com/restaurants/crow-craft-cuisine-bangkok" TargetMode="External"/><Relationship Id="rId386" Type="http://schemas.openxmlformats.org/officeDocument/2006/relationships/hyperlink" Target="https://web.hungryhub.com/restaurants/hard-rock-cafe" TargetMode="External"/><Relationship Id="rId5214" Type="http://schemas.openxmlformats.org/officeDocument/2006/relationships/hyperlink" Target="https://web.hungryhub.com/restaurants/thirteen-bbq-bar-singapore" TargetMode="External"/><Relationship Id="rId5208" Type="http://schemas.openxmlformats.org/officeDocument/2006/relationships/hyperlink" Target="https://web.hungryhub.com/restaurants/sri-thai-restaurant-chaengwattana-laksi-bangkok" TargetMode="External"/><Relationship Id="rId5209" Type="http://schemas.openxmlformats.org/officeDocument/2006/relationships/hyperlink" Target="https://web.hungryhub.com/restaurants/tea-lounge-at-conrad-singapore-orchard" TargetMode="External"/><Relationship Id="rId5206" Type="http://schemas.openxmlformats.org/officeDocument/2006/relationships/hyperlink" Target="https://web.hungryhub.com/restaurants/nozomi-at-millenia-walk-singapore" TargetMode="External"/><Relationship Id="rId5207" Type="http://schemas.openxmlformats.org/officeDocument/2006/relationships/hyperlink" Target="https://web.hungryhub.com/restaurants/nozomi-at-the-star-vista-singapore" TargetMode="External"/><Relationship Id="rId381" Type="http://schemas.openxmlformats.org/officeDocument/2006/relationships/hyperlink" Target="https://web.hungryhub.com/restaurants/apoteka-bangkok" TargetMode="External"/><Relationship Id="rId380" Type="http://schemas.openxmlformats.org/officeDocument/2006/relationships/hyperlink" Target="https://web.hungryhub.com/restaurants/honmono-sushi-siam-paragon-382" TargetMode="External"/><Relationship Id="rId379" Type="http://schemas.openxmlformats.org/officeDocument/2006/relationships/hyperlink" Target="https://web.hungryhub.com/restaurants/heiroku-sushi-central-world" TargetMode="External"/><Relationship Id="rId374" Type="http://schemas.openxmlformats.org/officeDocument/2006/relationships/hyperlink" Target="https://web.hungryhub.com/restaurants/azmaya-thonglor" TargetMode="External"/><Relationship Id="rId5200" Type="http://schemas.openxmlformats.org/officeDocument/2006/relationships/hyperlink" Target="https://web.hungryhub.com/restaurants/dolcetto-at-conrad-singapore-orchard" TargetMode="External"/><Relationship Id="rId373" Type="http://schemas.openxmlformats.org/officeDocument/2006/relationships/hyperlink" Target="https://web.hungryhub.com/restaurants/iki-japanese-style-dining" TargetMode="External"/><Relationship Id="rId5201" Type="http://schemas.openxmlformats.org/officeDocument/2006/relationships/hyperlink" Target="https://web.hungryhub.com/restaurants/tongnorth-express-sai-mai-bangkok" TargetMode="External"/><Relationship Id="rId372" Type="http://schemas.openxmlformats.org/officeDocument/2006/relationships/hyperlink" Target="https://web.hungryhub.com/restaurants/farm-to-table-organic-cafe" TargetMode="External"/><Relationship Id="rId371" Type="http://schemas.openxmlformats.org/officeDocument/2006/relationships/hyperlink" Target="https://web.hungryhub.com/restaurants/demo-basic-free-reservation" TargetMode="External"/><Relationship Id="rId378" Type="http://schemas.openxmlformats.org/officeDocument/2006/relationships/hyperlink" Target="https://web.hungryhub.com/restaurants/pak-boong-thai-restaurant" TargetMode="External"/><Relationship Id="rId5204" Type="http://schemas.openxmlformats.org/officeDocument/2006/relationships/hyperlink" Target="https://web.hungryhub.com/restaurants/kopella-phuket" TargetMode="External"/><Relationship Id="rId377" Type="http://schemas.openxmlformats.org/officeDocument/2006/relationships/hyperlink" Target="https://web.hungryhub.com/restaurants/saigon-recipe" TargetMode="External"/><Relationship Id="rId5205" Type="http://schemas.openxmlformats.org/officeDocument/2006/relationships/hyperlink" Target="https://web.hungryhub.com/restaurants/tuangerntuathong-cafe-bangkok" TargetMode="External"/><Relationship Id="rId376" Type="http://schemas.openxmlformats.org/officeDocument/2006/relationships/hyperlink" Target="https://web.hungryhub.com/restaurants/cafelittlespoon" TargetMode="External"/><Relationship Id="rId5202" Type="http://schemas.openxmlformats.org/officeDocument/2006/relationships/hyperlink" Target="https://web.hungryhub.com/restaurants/ruen-sakhon-cafe-restaurant-samut-sakhon" TargetMode="External"/><Relationship Id="rId375" Type="http://schemas.openxmlformats.org/officeDocument/2006/relationships/hyperlink" Target="https://web.hungryhub.com/restaurants/benihana-anantara-riverside-not-in-use" TargetMode="External"/><Relationship Id="rId5203" Type="http://schemas.openxmlformats.org/officeDocument/2006/relationships/hyperlink" Target="https://web.hungryhub.com/restaurants/soleh-esan-fusion-bangkok" TargetMode="External"/><Relationship Id="rId5239" Type="http://schemas.openxmlformats.org/officeDocument/2006/relationships/hyperlink" Target="https://web.hungryhub.com/restaurants/maguro-samurai-singapore" TargetMode="External"/><Relationship Id="rId5230" Type="http://schemas.openxmlformats.org/officeDocument/2006/relationships/hyperlink" Target="https://web.hungryhub.com/restaurants/realpork-korean-pub-grill-groove-at-central-world-bangkok" TargetMode="External"/><Relationship Id="rId5233" Type="http://schemas.openxmlformats.org/officeDocument/2006/relationships/hyperlink" Target="https://web.hungryhub.com/restaurants/riedel-restaurant-wine-cellar-bangkok" TargetMode="External"/><Relationship Id="rId5234" Type="http://schemas.openxmlformats.org/officeDocument/2006/relationships/hyperlink" Target="https://web.hungryhub.com/restaurants/tsubohachi-central-westgate-bangkok" TargetMode="External"/><Relationship Id="rId5231" Type="http://schemas.openxmlformats.org/officeDocument/2006/relationships/hyperlink" Target="https://web.hungryhub.com/restaurants/pizza-maru-korean-pizza-chicken-central-world-bangkok" TargetMode="External"/><Relationship Id="rId5232" Type="http://schemas.openxmlformats.org/officeDocument/2006/relationships/hyperlink" Target="https://web.hungryhub.com/restaurants/pizza-maru-korean-pizza-chicken-future-park-rangsit-bangkok" TargetMode="External"/><Relationship Id="rId5237" Type="http://schemas.openxmlformats.org/officeDocument/2006/relationships/hyperlink" Target="https://web.hungryhub.com/restaurants/tsubohachi-the-promenade-bangkok" TargetMode="External"/><Relationship Id="rId5238" Type="http://schemas.openxmlformats.org/officeDocument/2006/relationships/hyperlink" Target="https://web.hungryhub.com/restaurants/tsubohachi-zpell-future-park-bangkok" TargetMode="External"/><Relationship Id="rId5235" Type="http://schemas.openxmlformats.org/officeDocument/2006/relationships/hyperlink" Target="https://web.hungryhub.com/restaurants/nippon-yokocho-bangkok" TargetMode="External"/><Relationship Id="rId5236" Type="http://schemas.openxmlformats.org/officeDocument/2006/relationships/hyperlink" Target="https://web.hungryhub.com/restaurants/tsubohachi-beehive-bangkok" TargetMode="External"/><Relationship Id="rId5228" Type="http://schemas.openxmlformats.org/officeDocument/2006/relationships/hyperlink" Target="https://web.hungryhub.com/restaurants/akato-bkk-bangkok" TargetMode="External"/><Relationship Id="rId5229" Type="http://schemas.openxmlformats.org/officeDocument/2006/relationships/hyperlink" Target="https://web.hungryhub.com/restaurants/huaron-mookrata-bangkok" TargetMode="External"/><Relationship Id="rId396" Type="http://schemas.openxmlformats.org/officeDocument/2006/relationships/hyperlink" Target="https://web.hungryhub.com/restaurants/roast-emquartier" TargetMode="External"/><Relationship Id="rId5222" Type="http://schemas.openxmlformats.org/officeDocument/2006/relationships/hyperlink" Target="https://web.hungryhub.com/restaurants/kan-sushi-izakaya-sake-bar-tanjong-pagar-singapore" TargetMode="External"/><Relationship Id="rId395" Type="http://schemas.openxmlformats.org/officeDocument/2006/relationships/hyperlink" Target="https://web.hungryhub.com/restaurants/cool" TargetMode="External"/><Relationship Id="rId5223" Type="http://schemas.openxmlformats.org/officeDocument/2006/relationships/hyperlink" Target="https://web.hungryhub.com/restaurants/xi-an-yiam-banthat-thong-bangkok" TargetMode="External"/><Relationship Id="rId394" Type="http://schemas.openxmlformats.org/officeDocument/2006/relationships/hyperlink" Target="https://web.hungryhub.com/restaurants/restaurant-in-box" TargetMode="External"/><Relationship Id="rId5220" Type="http://schemas.openxmlformats.org/officeDocument/2006/relationships/hyperlink" Target="https://web.hungryhub.com/restaurants/kapitan-bar-restaurant-singapore" TargetMode="External"/><Relationship Id="rId393" Type="http://schemas.openxmlformats.org/officeDocument/2006/relationships/hyperlink" Target="https://web.hungryhub.com/restaurants/the-glass-bangkok" TargetMode="External"/><Relationship Id="rId5221" Type="http://schemas.openxmlformats.org/officeDocument/2006/relationships/hyperlink" Target="https://web.hungryhub.com/restaurants/fighto-yakiniku-highball-sake-bar-bangkok" TargetMode="External"/><Relationship Id="rId5226" Type="http://schemas.openxmlformats.org/officeDocument/2006/relationships/hyperlink" Target="https://web.hungryhub.com/restaurants/jim-sa-jui-station-ayutthaya" TargetMode="External"/><Relationship Id="rId399" Type="http://schemas.openxmlformats.org/officeDocument/2006/relationships/hyperlink" Target="https://web.hungryhub.com/restaurants/mellow-the-crystal" TargetMode="External"/><Relationship Id="rId5227" Type="http://schemas.openxmlformats.org/officeDocument/2006/relationships/hyperlink" Target="https://web.hungryhub.com/restaurants/xi-an-yiam-new-petchaburi-bangkok" TargetMode="External"/><Relationship Id="rId398" Type="http://schemas.openxmlformats.org/officeDocument/2006/relationships/hyperlink" Target="https://web.hungryhub.com/restaurants/hola-spanish-food" TargetMode="External"/><Relationship Id="rId5224" Type="http://schemas.openxmlformats.org/officeDocument/2006/relationships/hyperlink" Target="https://web.hungryhub.com/restaurants/hmmmm-grilled-pork-udomsuk-bangkok" TargetMode="External"/><Relationship Id="rId397" Type="http://schemas.openxmlformats.org/officeDocument/2006/relationships/hyperlink" Target="https://web.hungryhub.com/restaurants/bad-motel" TargetMode="External"/><Relationship Id="rId5225" Type="http://schemas.openxmlformats.org/officeDocument/2006/relationships/hyperlink" Target="https://web.hungryhub.com/restaurants/kan-sushi-omakase-sake-bar-robertson-quay-singapore" TargetMode="External"/><Relationship Id="rId1730" Type="http://schemas.openxmlformats.org/officeDocument/2006/relationships/hyperlink" Target="https://web.hungryhub.com/restaurants/tamarind-authentic-thai-cuisine-pullman-phuket-panwa-beach-resort" TargetMode="External"/><Relationship Id="rId1731" Type="http://schemas.openxmlformats.org/officeDocument/2006/relationships/hyperlink" Target="https://web.hungryhub.com/restaurants/yama-tea-cafe-samyan-mitrtown-bangkok" TargetMode="External"/><Relationship Id="rId1732" Type="http://schemas.openxmlformats.org/officeDocument/2006/relationships/hyperlink" Target="https://web.hungryhub.com/restaurants/praram-9-kaiyang-the-promenade-bangkok-thailand-1903" TargetMode="External"/><Relationship Id="rId1733" Type="http://schemas.openxmlformats.org/officeDocument/2006/relationships/hyperlink" Target="https://web.hungryhub.com/restaurants/praram-9-kaiyang-the-market-bangkok" TargetMode="External"/><Relationship Id="rId1734" Type="http://schemas.openxmlformats.org/officeDocument/2006/relationships/hyperlink" Target="https://web.hungryhub.com/restaurants/benihana-jw-marriott-phuket" TargetMode="External"/><Relationship Id="rId1735" Type="http://schemas.openxmlformats.org/officeDocument/2006/relationships/hyperlink" Target="https://web.hungryhub.com/restaurants/edge-beach-club-pullman-phuket-panwa-beach-resort" TargetMode="External"/><Relationship Id="rId1736" Type="http://schemas.openxmlformats.org/officeDocument/2006/relationships/hyperlink" Target="https://web.hungryhub.com/restaurants/farm-design-the-nine-center-rama9-bangkok-thailand" TargetMode="External"/><Relationship Id="rId1737" Type="http://schemas.openxmlformats.org/officeDocument/2006/relationships/hyperlink" Target="https://web.hungryhub.com/restaurants/farm-design-central-ladprao-bangkok-thailand" TargetMode="External"/><Relationship Id="rId1738" Type="http://schemas.openxmlformats.org/officeDocument/2006/relationships/hyperlink" Target="https://web.hungryhub.com/restaurants/farm-design-the-mall-bangkapi-bangkok-thailand" TargetMode="External"/><Relationship Id="rId1739" Type="http://schemas.openxmlformats.org/officeDocument/2006/relationships/hyperlink" Target="https://web.hungryhub.com/restaurants/farm-design-fashion-island-bangkok-thailand" TargetMode="External"/><Relationship Id="rId1720" Type="http://schemas.openxmlformats.org/officeDocument/2006/relationships/hyperlink" Target="https://web.hungryhub.com/restaurants/not-use-bangkok-thailand-1891" TargetMode="External"/><Relationship Id="rId1721" Type="http://schemas.openxmlformats.org/officeDocument/2006/relationships/hyperlink" Target="https://web.hungryhub.com/restaurants/diamond-resort-staycation-phuket" TargetMode="External"/><Relationship Id="rId1722" Type="http://schemas.openxmlformats.org/officeDocument/2006/relationships/hyperlink" Target="https://web.hungryhub.com/restaurants/sirimahannop-asiatique-the-riverfront-bangkok" TargetMode="External"/><Relationship Id="rId1723" Type="http://schemas.openxmlformats.org/officeDocument/2006/relationships/hyperlink" Target="https://web.hungryhub.com/restaurants/siam-tea-room-marriott-marquis-bangkok-thailand" TargetMode="External"/><Relationship Id="rId1724" Type="http://schemas.openxmlformats.org/officeDocument/2006/relationships/hyperlink" Target="https://web.hungryhub.com/restaurants/idolbeer-bangkok" TargetMode="External"/><Relationship Id="rId1725" Type="http://schemas.openxmlformats.org/officeDocument/2006/relationships/hyperlink" Target="https://web.hungryhub.com/restaurants/emba-2020-2021-come-meet-more-of-your-classmates-a-special-casual-session-bangkok" TargetMode="External"/><Relationship Id="rId1726" Type="http://schemas.openxmlformats.org/officeDocument/2006/relationships/hyperlink" Target="https://web.hungryhub.com/restaurants/dtf-family-hungry-place-bangkok" TargetMode="External"/><Relationship Id="rId1727" Type="http://schemas.openxmlformats.org/officeDocument/2006/relationships/hyperlink" Target="https://web.hungryhub.com/restaurants/praram-9-kaiyang-tesco-lotus-liab-duan-ramintra-bangkok-thailand-1898" TargetMode="External"/><Relationship Id="rId1728" Type="http://schemas.openxmlformats.org/officeDocument/2006/relationships/hyperlink" Target="https://web.hungryhub.com/restaurants/not-use-bangkok-thailand-1899" TargetMode="External"/><Relationship Id="rId1729" Type="http://schemas.openxmlformats.org/officeDocument/2006/relationships/hyperlink" Target="https://web.hungryhub.com/restaurants/kenny-rogers-roasters-phuket" TargetMode="External"/><Relationship Id="rId1752" Type="http://schemas.openxmlformats.org/officeDocument/2006/relationships/hyperlink" Target="https://web.hungryhub.com/restaurants/dibuka-cafe-restaurant-phuket" TargetMode="External"/><Relationship Id="rId1753" Type="http://schemas.openxmlformats.org/officeDocument/2006/relationships/hyperlink" Target="https://web.hungryhub.com/restaurants/nitan-restaurant-phuket" TargetMode="External"/><Relationship Id="rId1754" Type="http://schemas.openxmlformats.org/officeDocument/2006/relationships/hyperlink" Target="https://web.hungryhub.com/restaurants/panda-shabu-phuket" TargetMode="External"/><Relationship Id="rId1755" Type="http://schemas.openxmlformats.org/officeDocument/2006/relationships/hyperlink" Target="https://web.hungryhub.com/restaurants/renaissance-bangkok-staycation" TargetMode="External"/><Relationship Id="rId1756" Type="http://schemas.openxmlformats.org/officeDocument/2006/relationships/hyperlink" Target="https://web.hungryhub.com/restaurants/le-petit-chef-banyan-tree-phuket" TargetMode="External"/><Relationship Id="rId1757" Type="http://schemas.openxmlformats.org/officeDocument/2006/relationships/hyperlink" Target="https://web.hungryhub.com/restaurants/banyan-cafe-banyan-tree-phuket" TargetMode="External"/><Relationship Id="rId1758" Type="http://schemas.openxmlformats.org/officeDocument/2006/relationships/hyperlink" Target="https://web.hungryhub.com/restaurants/h_dining-bangkok" TargetMode="External"/><Relationship Id="rId1759" Type="http://schemas.openxmlformats.org/officeDocument/2006/relationships/hyperlink" Target="https://web.hungryhub.com/restaurants/odtomato-bangkok" TargetMode="External"/><Relationship Id="rId1750" Type="http://schemas.openxmlformats.org/officeDocument/2006/relationships/hyperlink" Target="https://web.hungryhub.com/restaurants/est-33-the-nine-rama-9-bangkok" TargetMode="External"/><Relationship Id="rId1751" Type="http://schemas.openxmlformats.org/officeDocument/2006/relationships/hyperlink" Target="https://web.hungryhub.com/restaurants/staycation-hotel-indigo-bangkok" TargetMode="External"/><Relationship Id="rId1741" Type="http://schemas.openxmlformats.org/officeDocument/2006/relationships/hyperlink" Target="https://web.hungryhub.com/restaurants/farm-design-singha-complex-bangkok-thailand" TargetMode="External"/><Relationship Id="rId1742" Type="http://schemas.openxmlformats.org/officeDocument/2006/relationships/hyperlink" Target="https://web.hungryhub.com/restaurants/farm-design-future-park-rangsit-bangkok" TargetMode="External"/><Relationship Id="rId1743" Type="http://schemas.openxmlformats.org/officeDocument/2006/relationships/hyperlink" Target="https://web.hungryhub.com/restaurants/tukabkhao-phuket-local-food-restaurant-phuket" TargetMode="External"/><Relationship Id="rId1744" Type="http://schemas.openxmlformats.org/officeDocument/2006/relationships/hyperlink" Target="https://web.hungryhub.com/restaurants/aqua-restaurant-pullman-phuket-panwa-beach-resort" TargetMode="External"/><Relationship Id="rId1745" Type="http://schemas.openxmlformats.org/officeDocument/2006/relationships/hyperlink" Target="https://web.hungryhub.com/restaurants/spice-market-anantara-siam-bangkok" TargetMode="External"/><Relationship Id="rId1746" Type="http://schemas.openxmlformats.org/officeDocument/2006/relationships/hyperlink" Target="https://web.hungryhub.com/restaurants/chakrabongse-villas-bangkok" TargetMode="External"/><Relationship Id="rId1747" Type="http://schemas.openxmlformats.org/officeDocument/2006/relationships/hyperlink" Target="https://web.hungryhub.com/restaurants/est-33-singha-complex-bangkok-thailand" TargetMode="External"/><Relationship Id="rId1748" Type="http://schemas.openxmlformats.org/officeDocument/2006/relationships/hyperlink" Target="https://web.hungryhub.com/restaurants/est-33-cdc-bangkok-thailand" TargetMode="External"/><Relationship Id="rId1749" Type="http://schemas.openxmlformats.org/officeDocument/2006/relationships/hyperlink" Target="https://web.hungryhub.com/restaurants/chaochon-lasalle-46-bangkok" TargetMode="External"/><Relationship Id="rId1740" Type="http://schemas.openxmlformats.org/officeDocument/2006/relationships/hyperlink" Target="https://web.hungryhub.com/restaurants/farm-design-central-westgate-bangkok-thailand" TargetMode="External"/><Relationship Id="rId5291" Type="http://schemas.openxmlformats.org/officeDocument/2006/relationships/hyperlink" Target="https://web.hungryhub.com/restaurants/pink-typhoon-creative-pasta-steak-ari-bangkok" TargetMode="External"/><Relationship Id="rId5292" Type="http://schemas.openxmlformats.org/officeDocument/2006/relationships/hyperlink" Target="https://web.hungryhub.com/restaurants/thong-shabu-yakiniku-hide-thonglor-soi-9-bangkok" TargetMode="External"/><Relationship Id="rId5290" Type="http://schemas.openxmlformats.org/officeDocument/2006/relationships/hyperlink" Target="https://web.hungryhub.com/restaurants/est-33-at-the-nine-center-rama-9-bangkok" TargetMode="External"/><Relationship Id="rId5295" Type="http://schemas.openxmlformats.org/officeDocument/2006/relationships/hyperlink" Target="https://web.hungryhub.com/restaurants/sandee-homey-thai-restaurant-pattaya" TargetMode="External"/><Relationship Id="rId5296" Type="http://schemas.openxmlformats.org/officeDocument/2006/relationships/hyperlink" Target="https://web.hungryhub.com/restaurants/ginpao-phochana-bangkok" TargetMode="External"/><Relationship Id="rId5293" Type="http://schemas.openxmlformats.org/officeDocument/2006/relationships/hyperlink" Target="https://web.hungryhub.com/restaurants/gusto-bangna-bangkok" TargetMode="External"/><Relationship Id="rId5294" Type="http://schemas.openxmlformats.org/officeDocument/2006/relationships/hyperlink" Target="https://web.hungryhub.com/restaurants/yuki-wagyu-shabu-izakaya-bangkok" TargetMode="External"/><Relationship Id="rId5299" Type="http://schemas.openxmlformats.org/officeDocument/2006/relationships/hyperlink" Target="https://web.hungryhub.com/restaurants/putahracsa-staycation-hua-hin-thailand" TargetMode="External"/><Relationship Id="rId5297" Type="http://schemas.openxmlformats.org/officeDocument/2006/relationships/hyperlink" Target="https://web.hungryhub.com/restaurants/thachang-at-telok-ayer-singapore" TargetMode="External"/><Relationship Id="rId5298" Type="http://schemas.openxmlformats.org/officeDocument/2006/relationships/hyperlink" Target="https://web.hungryhub.com/restaurants/thachang-at-bugis-junction-singapore" TargetMode="External"/><Relationship Id="rId5280" Type="http://schemas.openxmlformats.org/officeDocument/2006/relationships/hyperlink" Target="https://web.hungryhub.com/restaurants/oranji-boat-noodle-bangkok" TargetMode="External"/><Relationship Id="rId5281" Type="http://schemas.openxmlformats.org/officeDocument/2006/relationships/hyperlink" Target="https://web.hungryhub.com/restaurants/tham-me-bantadthong-bangkok" TargetMode="External"/><Relationship Id="rId5284" Type="http://schemas.openxmlformats.org/officeDocument/2006/relationships/hyperlink" Target="https://web.hungryhub.com/restaurants/pengyou-cuisine-specialty-bar-ekkamai-bangkok" TargetMode="External"/><Relationship Id="rId5285" Type="http://schemas.openxmlformats.org/officeDocument/2006/relationships/hyperlink" Target="https://web.hungryhub.com/restaurants/pengyou-cuisine-specialty-bar-rama-9-bangkok" TargetMode="External"/><Relationship Id="rId5282" Type="http://schemas.openxmlformats.org/officeDocument/2006/relationships/hyperlink" Target="https://web.hungryhub.com/restaurants/casa-lapin-ratchathewi-bangkok" TargetMode="External"/><Relationship Id="rId5283" Type="http://schemas.openxmlformats.org/officeDocument/2006/relationships/hyperlink" Target="https://web.hungryhub.com/restaurants/tham-me-sammakorn-bangkok" TargetMode="External"/><Relationship Id="rId5288" Type="http://schemas.openxmlformats.org/officeDocument/2006/relationships/hyperlink" Target="https://web.hungryhub.com/restaurants/glare-eatery-bar-bangkok" TargetMode="External"/><Relationship Id="rId5289" Type="http://schemas.openxmlformats.org/officeDocument/2006/relationships/hyperlink" Target="https://web.hungryhub.com/restaurants/est-33-at-crystal-design-center-cdc-bangkok" TargetMode="External"/><Relationship Id="rId5286" Type="http://schemas.openxmlformats.org/officeDocument/2006/relationships/hyperlink" Target="https://web.hungryhub.com/restaurants/veganerie-nana-bangkok" TargetMode="External"/><Relationship Id="rId5287" Type="http://schemas.openxmlformats.org/officeDocument/2006/relationships/hyperlink" Target="https://web.hungryhub.com/restaurants/level33-craft-brewery-restaurant-lounge-test-singapore" TargetMode="External"/><Relationship Id="rId1710" Type="http://schemas.openxmlformats.org/officeDocument/2006/relationships/hyperlink" Target="https://web.hungryhub.com/restaurants/not-use-bangkok-thailand-1881" TargetMode="External"/><Relationship Id="rId1711" Type="http://schemas.openxmlformats.org/officeDocument/2006/relationships/hyperlink" Target="https://web.hungryhub.com/restaurants/kinkao-central-festival-eastville-bangkok" TargetMode="External"/><Relationship Id="rId1712" Type="http://schemas.openxmlformats.org/officeDocument/2006/relationships/hyperlink" Target="https://web.hungryhub.com/restaurants/sod-aroi-nawamin-city-avenue-bangkok-thailand" TargetMode="External"/><Relationship Id="rId1713" Type="http://schemas.openxmlformats.org/officeDocument/2006/relationships/hyperlink" Target="https://web.hungryhub.com/restaurants/not-use-the-local-by-oam-thong-thai-cuisine-bangkok" TargetMode="External"/><Relationship Id="rId1714" Type="http://schemas.openxmlformats.org/officeDocument/2006/relationships/hyperlink" Target="https://web.hungryhub.com/restaurants/sod-aroi-bang-pa-in-bangkok-thailand" TargetMode="External"/><Relationship Id="rId1715" Type="http://schemas.openxmlformats.org/officeDocument/2006/relationships/hyperlink" Target="https://web.hungryhub.com/restaurants/sod-aroi-tops-market-place-sukhapiban-3-bangkok-thailand" TargetMode="External"/><Relationship Id="rId1716" Type="http://schemas.openxmlformats.org/officeDocument/2006/relationships/hyperlink" Target="https://web.hungryhub.com/restaurants/sod-aroi-tops-crystal-sb-ratchapruek-bangkok" TargetMode="External"/><Relationship Id="rId1717" Type="http://schemas.openxmlformats.org/officeDocument/2006/relationships/hyperlink" Target="https://web.hungryhub.com/restaurants/my-cafe-at-my-beach-resort-panwa-phuket" TargetMode="External"/><Relationship Id="rId1718" Type="http://schemas.openxmlformats.org/officeDocument/2006/relationships/hyperlink" Target="https://web.hungryhub.com/restaurants/tea-factory-and-more-bkk-bangkok" TargetMode="External"/><Relationship Id="rId1719" Type="http://schemas.openxmlformats.org/officeDocument/2006/relationships/hyperlink" Target="https://web.hungryhub.com/restaurants/baba-beach-club-natai-at-sri-panwa-phang-nga-phuket" TargetMode="External"/><Relationship Id="rId1700" Type="http://schemas.openxmlformats.org/officeDocument/2006/relationships/hyperlink" Target="https://web.hungryhub.com/restaurants/kouen-cloud-srinagarin-bangkok" TargetMode="External"/><Relationship Id="rId1701" Type="http://schemas.openxmlformats.org/officeDocument/2006/relationships/hyperlink" Target="https://web.hungryhub.com/restaurants/kouen-cloud-prachachuen-bangkok-thailand" TargetMode="External"/><Relationship Id="rId1702" Type="http://schemas.openxmlformats.org/officeDocument/2006/relationships/hyperlink" Target="https://web.hungryhub.com/restaurants/kouen-cloud-thonglor-bangkok-thailand" TargetMode="External"/><Relationship Id="rId1703" Type="http://schemas.openxmlformats.org/officeDocument/2006/relationships/hyperlink" Target="https://web.hungryhub.com/restaurants/da-cuisine-bangkok" TargetMode="External"/><Relationship Id="rId1704" Type="http://schemas.openxmlformats.org/officeDocument/2006/relationships/hyperlink" Target="https://web.hungryhub.com/restaurants/not-use-bangkok-thailand-1875" TargetMode="External"/><Relationship Id="rId1705" Type="http://schemas.openxmlformats.org/officeDocument/2006/relationships/hyperlink" Target="https://web.hungryhub.com/restaurants/yoong-khao-hom-mega-bangna-bangkok" TargetMode="External"/><Relationship Id="rId1706" Type="http://schemas.openxmlformats.org/officeDocument/2006/relationships/hyperlink" Target="https://web.hungryhub.com/restaurants/cloud-dragon-bangkok" TargetMode="External"/><Relationship Id="rId1707" Type="http://schemas.openxmlformats.org/officeDocument/2006/relationships/hyperlink" Target="https://web.hungryhub.com/restaurants/hong-teh-chinese-restaurant-bangkok" TargetMode="External"/><Relationship Id="rId1708" Type="http://schemas.openxmlformats.org/officeDocument/2006/relationships/hyperlink" Target="https://web.hungryhub.com/restaurants/not-use-bangkok-thailand-1879" TargetMode="External"/><Relationship Id="rId1709" Type="http://schemas.openxmlformats.org/officeDocument/2006/relationships/hyperlink" Target="https://web.hungryhub.com/restaurants/kinkao-central-lardprao-bangkok-thailand-1880" TargetMode="External"/><Relationship Id="rId40" Type="http://schemas.openxmlformats.org/officeDocument/2006/relationships/hyperlink" Target="https://web.hungryhub.com/restaurants/lady-brett-tavern-sathorn-bangkok" TargetMode="External"/><Relationship Id="rId42" Type="http://schemas.openxmlformats.org/officeDocument/2006/relationships/hyperlink" Target="https://web.hungryhub.com/restaurants/roof-hideaway" TargetMode="External"/><Relationship Id="rId41" Type="http://schemas.openxmlformats.org/officeDocument/2006/relationships/hyperlink" Target="https://web.hungryhub.com/restaurants/roadhouse-bbq" TargetMode="External"/><Relationship Id="rId44" Type="http://schemas.openxmlformats.org/officeDocument/2006/relationships/hyperlink" Target="https://web.hungryhub.com/restaurants/kukkuuk-yakiniku-cafe" TargetMode="External"/><Relationship Id="rId43" Type="http://schemas.openxmlformats.org/officeDocument/2006/relationships/hyperlink" Target="https://web.hungryhub.com/restaurants/u-n-c-l-e-cocktail-bar-and-lounge" TargetMode="External"/><Relationship Id="rId46" Type="http://schemas.openxmlformats.org/officeDocument/2006/relationships/hyperlink" Target="https://web.hungryhub.com/restaurants/love-at-first-sight" TargetMode="External"/><Relationship Id="rId45" Type="http://schemas.openxmlformats.org/officeDocument/2006/relationships/hyperlink" Target="https://web.hungryhub.com/restaurants/tribeca-contemporary-american" TargetMode="External"/><Relationship Id="rId48" Type="http://schemas.openxmlformats.org/officeDocument/2006/relationships/hyperlink" Target="https://web.hungryhub.com/restaurants/teien-sushi-bar" TargetMode="External"/><Relationship Id="rId47" Type="http://schemas.openxmlformats.org/officeDocument/2006/relationships/hyperlink" Target="https://web.hungryhub.com/restaurants/coco-s-cafe" TargetMode="External"/><Relationship Id="rId49" Type="http://schemas.openxmlformats.org/officeDocument/2006/relationships/hyperlink" Target="https://web.hungryhub.com/restaurants/vesper-cocktail-bar-and-restaurant" TargetMode="External"/><Relationship Id="rId31" Type="http://schemas.openxmlformats.org/officeDocument/2006/relationships/hyperlink" Target="https://web.hungryhub.com/restaurants/audrey-cafe-thonglor-soi-11-bangkok" TargetMode="External"/><Relationship Id="rId30" Type="http://schemas.openxmlformats.org/officeDocument/2006/relationships/hyperlink" Target="https://web.hungryhub.com/restaurants/fifty-fifty-restaurant-and-bar" TargetMode="External"/><Relationship Id="rId33" Type="http://schemas.openxmlformats.org/officeDocument/2006/relationships/hyperlink" Target="https://web.hungryhub.com/restaurants/hyde-and-seek-gastro-bar" TargetMode="External"/><Relationship Id="rId32" Type="http://schemas.openxmlformats.org/officeDocument/2006/relationships/hyperlink" Target="https://web.hungryhub.com/restaurants/rang-mahal-rooftop-at-rembrandt-hotel-bangkok" TargetMode="External"/><Relationship Id="rId35" Type="http://schemas.openxmlformats.org/officeDocument/2006/relationships/hyperlink" Target="https://web.hungryhub.com/restaurants/nara-japanese-restaurant" TargetMode="External"/><Relationship Id="rId34" Type="http://schemas.openxmlformats.org/officeDocument/2006/relationships/hyperlink" Target="https://web.hungryhub.com/restaurants/bourbon-street-bangkok" TargetMode="External"/><Relationship Id="rId37" Type="http://schemas.openxmlformats.org/officeDocument/2006/relationships/hyperlink" Target="https://web.hungryhub.com/restaurants/bistro-m-sukhumvit-24" TargetMode="External"/><Relationship Id="rId36" Type="http://schemas.openxmlformats.org/officeDocument/2006/relationships/hyperlink" Target="https://web.hungryhub.com/restaurants/thon-krueng" TargetMode="External"/><Relationship Id="rId39" Type="http://schemas.openxmlformats.org/officeDocument/2006/relationships/hyperlink" Target="https://web.hungryhub.com/restaurants/in-the-mood-for-love-one" TargetMode="External"/><Relationship Id="rId38" Type="http://schemas.openxmlformats.org/officeDocument/2006/relationships/hyperlink" Target="https://web.hungryhub.com/restaurants/maverick-restaurant-bar" TargetMode="External"/><Relationship Id="rId20" Type="http://schemas.openxmlformats.org/officeDocument/2006/relationships/hyperlink" Target="https://web.hungryhub.com/restaurants/rock-restaurant-and-bar" TargetMode="External"/><Relationship Id="rId22" Type="http://schemas.openxmlformats.org/officeDocument/2006/relationships/hyperlink" Target="https://web.hungryhub.com/restaurants/the-surface" TargetMode="External"/><Relationship Id="rId21" Type="http://schemas.openxmlformats.org/officeDocument/2006/relationships/hyperlink" Target="https://web.hungryhub.com/restaurants/yuutaro-sukhumvit-51-bangkok" TargetMode="External"/><Relationship Id="rId24" Type="http://schemas.openxmlformats.org/officeDocument/2006/relationships/hyperlink" Target="https://web.hungryhub.com/restaurants/kai-new-zealand-bangkok" TargetMode="External"/><Relationship Id="rId23" Type="http://schemas.openxmlformats.org/officeDocument/2006/relationships/hyperlink" Target="https://web.hungryhub.com/restaurants/seiryu-sushi-cafe" TargetMode="External"/><Relationship Id="rId26" Type="http://schemas.openxmlformats.org/officeDocument/2006/relationships/hyperlink" Target="https://web.hungryhub.com/restaurants/aston-dining-room-and-bar" TargetMode="External"/><Relationship Id="rId25" Type="http://schemas.openxmlformats.org/officeDocument/2006/relationships/hyperlink" Target="https://web.hungryhub.com/restaurants/paste-bangkok" TargetMode="External"/><Relationship Id="rId28" Type="http://schemas.openxmlformats.org/officeDocument/2006/relationships/hyperlink" Target="https://web.hungryhub.com/restaurants/capri-restaurant-and-bar-k-village" TargetMode="External"/><Relationship Id="rId27" Type="http://schemas.openxmlformats.org/officeDocument/2006/relationships/hyperlink" Target="https://web.hungryhub.com/restaurants/haus-cafe-x-bar" TargetMode="External"/><Relationship Id="rId29" Type="http://schemas.openxmlformats.org/officeDocument/2006/relationships/hyperlink" Target="https://web.hungryhub.com/restaurants/capri-restaurant-asiatique-not-in-use" TargetMode="External"/><Relationship Id="rId11" Type="http://schemas.openxmlformats.org/officeDocument/2006/relationships/hyperlink" Target="https://web.hungryhub.com/restaurants/bacchus-bar-and-restaurant" TargetMode="External"/><Relationship Id="rId10" Type="http://schemas.openxmlformats.org/officeDocument/2006/relationships/hyperlink" Target="https://web.hungryhub.com/restaurants/bistro-m-langsuan" TargetMode="External"/><Relationship Id="rId13" Type="http://schemas.openxmlformats.org/officeDocument/2006/relationships/hyperlink" Target="https://web.hungryhub.com/restaurants/bottoms-up-thonglor-bangkok" TargetMode="External"/><Relationship Id="rId12" Type="http://schemas.openxmlformats.org/officeDocument/2006/relationships/hyperlink" Target="https://web.hungryhub.com/restaurants/hugo-bar-and-eatery" TargetMode="External"/><Relationship Id="rId15" Type="http://schemas.openxmlformats.org/officeDocument/2006/relationships/hyperlink" Target="https://web.hungryhub.com/restaurants/zaab-eli-thonglor" TargetMode="External"/><Relationship Id="rId14" Type="http://schemas.openxmlformats.org/officeDocument/2006/relationships/hyperlink" Target="https://web.hungryhub.com/restaurants/do-not-use-4-garcons-brasserie-and-patisserie" TargetMode="External"/><Relationship Id="rId17" Type="http://schemas.openxmlformats.org/officeDocument/2006/relationships/hyperlink" Target="https://web.hungryhub.com/restaurants/tororo-sushi" TargetMode="External"/><Relationship Id="rId16" Type="http://schemas.openxmlformats.org/officeDocument/2006/relationships/hyperlink" Target="https://web.hungryhub.com/restaurants/treecreeper" TargetMode="External"/><Relationship Id="rId19" Type="http://schemas.openxmlformats.org/officeDocument/2006/relationships/hyperlink" Target="https://web.hungryhub.com/restaurants/tenyuu-grand" TargetMode="External"/><Relationship Id="rId18" Type="http://schemas.openxmlformats.org/officeDocument/2006/relationships/hyperlink" Target="https://web.hungryhub.com/restaurants/senor-pico" TargetMode="External"/><Relationship Id="rId84" Type="http://schemas.openxmlformats.org/officeDocument/2006/relationships/hyperlink" Target="https://web.hungryhub.com/restaurants/yujo-sushi-bar-and-bistro" TargetMode="External"/><Relationship Id="rId1774" Type="http://schemas.openxmlformats.org/officeDocument/2006/relationships/hyperlink" Target="https://web.hungryhub.com/restaurants/jhoy-muangthong-bangkok-thailand" TargetMode="External"/><Relationship Id="rId83" Type="http://schemas.openxmlformats.org/officeDocument/2006/relationships/hyperlink" Target="https://web.hungryhub.com/restaurants/zambrero" TargetMode="External"/><Relationship Id="rId1775" Type="http://schemas.openxmlformats.org/officeDocument/2006/relationships/hyperlink" Target="https://web.hungryhub.com/restaurants/jhoy-thonglor-bangkok-thailand" TargetMode="External"/><Relationship Id="rId86" Type="http://schemas.openxmlformats.org/officeDocument/2006/relationships/hyperlink" Target="https://web.hungryhub.com/restaurants/hamilton-s-steak-house" TargetMode="External"/><Relationship Id="rId1776" Type="http://schemas.openxmlformats.org/officeDocument/2006/relationships/hyperlink" Target="https://web.hungryhub.com/restaurants/jhoy-thipphawan-1-bangkok" TargetMode="External"/><Relationship Id="rId85" Type="http://schemas.openxmlformats.org/officeDocument/2006/relationships/hyperlink" Target="https://web.hungryhub.com/restaurants/yellow-tail-sushi-bar" TargetMode="External"/><Relationship Id="rId1777" Type="http://schemas.openxmlformats.org/officeDocument/2006/relationships/hyperlink" Target="https://web.hungryhub.com/restaurants/mikha-japanese-restaurant-utopia-loft-naiharn-phuket" TargetMode="External"/><Relationship Id="rId88" Type="http://schemas.openxmlformats.org/officeDocument/2006/relationships/hyperlink" Target="https://web.hungryhub.com/restaurants/soul-food-mahanakorn-bangkok" TargetMode="External"/><Relationship Id="rId1778" Type="http://schemas.openxmlformats.org/officeDocument/2006/relationships/hyperlink" Target="https://web.hungryhub.com/restaurants/the-fabb-bangkok" TargetMode="External"/><Relationship Id="rId87" Type="http://schemas.openxmlformats.org/officeDocument/2006/relationships/hyperlink" Target="https://web.hungryhub.com/restaurants/wine-fusion" TargetMode="External"/><Relationship Id="rId1779" Type="http://schemas.openxmlformats.org/officeDocument/2006/relationships/hyperlink" Target="https://web.hungryhub.com/restaurants/scarlett-wine-bar-restaurant-pullman-g-silom-hotel-bangkok" TargetMode="External"/><Relationship Id="rId89" Type="http://schemas.openxmlformats.org/officeDocument/2006/relationships/hyperlink" Target="https://web.hungryhub.com/restaurants/what-if" TargetMode="External"/><Relationship Id="rId80" Type="http://schemas.openxmlformats.org/officeDocument/2006/relationships/hyperlink" Target="https://web.hungryhub.com/restaurants/fuzio-stylish-italian-cuisine" TargetMode="External"/><Relationship Id="rId82" Type="http://schemas.openxmlformats.org/officeDocument/2006/relationships/hyperlink" Target="https://web.hungryhub.com/restaurants/zense" TargetMode="External"/><Relationship Id="rId81" Type="http://schemas.openxmlformats.org/officeDocument/2006/relationships/hyperlink" Target="https://web.hungryhub.com/restaurants/masala-art-eight-thonglor-bangkok-thailand" TargetMode="External"/><Relationship Id="rId1770" Type="http://schemas.openxmlformats.org/officeDocument/2006/relationships/hyperlink" Target="https://web.hungryhub.com/restaurants/tanglak-seafood-bangkok" TargetMode="External"/><Relationship Id="rId1771" Type="http://schemas.openxmlformats.org/officeDocument/2006/relationships/hyperlink" Target="https://web.hungryhub.com/restaurants/andaman-cannacia-resort-kata-phuket" TargetMode="External"/><Relationship Id="rId1772" Type="http://schemas.openxmlformats.org/officeDocument/2006/relationships/hyperlink" Target="https://web.hungryhub.com/restaurants/ocean-beach-club-hilton-karon-phuket" TargetMode="External"/><Relationship Id="rId1773" Type="http://schemas.openxmlformats.org/officeDocument/2006/relationships/hyperlink" Target="https://web.hungryhub.com/restaurants/thai-thai-restaurant-hilton-karon-phuket" TargetMode="External"/><Relationship Id="rId73" Type="http://schemas.openxmlformats.org/officeDocument/2006/relationships/hyperlink" Target="https://web.hungryhub.com/restaurants/l3-eatery" TargetMode="External"/><Relationship Id="rId1763" Type="http://schemas.openxmlformats.org/officeDocument/2006/relationships/hyperlink" Target="https://web.hungryhub.com/restaurants/oriental-residence-staycation-bangkok" TargetMode="External"/><Relationship Id="rId72" Type="http://schemas.openxmlformats.org/officeDocument/2006/relationships/hyperlink" Target="https://web.hungryhub.com/restaurants/flow-bar" TargetMode="External"/><Relationship Id="rId1764" Type="http://schemas.openxmlformats.org/officeDocument/2006/relationships/hyperlink" Target="https://web.hungryhub.com/restaurants/sindhorn-midtown-hotel-bangkok-vignette-collection-staycation" TargetMode="External"/><Relationship Id="rId75" Type="http://schemas.openxmlformats.org/officeDocument/2006/relationships/hyperlink" Target="https://web.hungryhub.com/restaurants/ifitis" TargetMode="External"/><Relationship Id="rId1765" Type="http://schemas.openxmlformats.org/officeDocument/2006/relationships/hyperlink" Target="https://web.hungryhub.com/restaurants/yaktummaiyakkin-bangkok" TargetMode="External"/><Relationship Id="rId74" Type="http://schemas.openxmlformats.org/officeDocument/2006/relationships/hyperlink" Target="https://web.hungryhub.com/restaurants/supanniga-thonglor-book-now-bangkok" TargetMode="External"/><Relationship Id="rId1766" Type="http://schemas.openxmlformats.org/officeDocument/2006/relationships/hyperlink" Target="https://web.hungryhub.com/restaurants/chatrium-residence-sathon-bangkok-staycation" TargetMode="External"/><Relationship Id="rId77" Type="http://schemas.openxmlformats.org/officeDocument/2006/relationships/hyperlink" Target="https://web.hungryhub.com/restaurants/shinsei-authentic-sushi" TargetMode="External"/><Relationship Id="rId1767" Type="http://schemas.openxmlformats.org/officeDocument/2006/relationships/hyperlink" Target="https://web.hungryhub.com/restaurants/rembrandt-suites-staycation-bangkok" TargetMode="External"/><Relationship Id="rId76" Type="http://schemas.openxmlformats.org/officeDocument/2006/relationships/hyperlink" Target="https://web.hungryhub.com/restaurants/panary-cafe" TargetMode="External"/><Relationship Id="rId1768" Type="http://schemas.openxmlformats.org/officeDocument/2006/relationships/hyperlink" Target="https://web.hungryhub.com/restaurants/issaya-siamese-club-bangkok" TargetMode="External"/><Relationship Id="rId79" Type="http://schemas.openxmlformats.org/officeDocument/2006/relationships/hyperlink" Target="https://web.hungryhub.com/restaurants/the-garret-secret-bistro-bar" TargetMode="External"/><Relationship Id="rId1769" Type="http://schemas.openxmlformats.org/officeDocument/2006/relationships/hyperlink" Target="https://web.hungryhub.com/restaurants/makin-bar-and-restaurant-bangkok" TargetMode="External"/><Relationship Id="rId78" Type="http://schemas.openxmlformats.org/officeDocument/2006/relationships/hyperlink" Target="https://web.hungryhub.com/restaurants/zuma-restaurant" TargetMode="External"/><Relationship Id="rId71" Type="http://schemas.openxmlformats.org/officeDocument/2006/relationships/hyperlink" Target="https://web.hungryhub.com/restaurants/exhibit-cafe" TargetMode="External"/><Relationship Id="rId70" Type="http://schemas.openxmlformats.org/officeDocument/2006/relationships/hyperlink" Target="https://web.hungryhub.com/restaurants/monde" TargetMode="External"/><Relationship Id="rId1760" Type="http://schemas.openxmlformats.org/officeDocument/2006/relationships/hyperlink" Target="https://web.hungryhub.com/restaurants/octave-rooftop-lounge-and-bar-bangkok-marriott-not-in-use" TargetMode="External"/><Relationship Id="rId1761" Type="http://schemas.openxmlformats.org/officeDocument/2006/relationships/hyperlink" Target="https://web.hungryhub.com/restaurants/sweet-poppy-bangkok" TargetMode="External"/><Relationship Id="rId1762" Type="http://schemas.openxmlformats.org/officeDocument/2006/relationships/hyperlink" Target="https://web.hungryhub.com/restaurants/the-sea-garden-chonburi-pattaya" TargetMode="External"/><Relationship Id="rId62" Type="http://schemas.openxmlformats.org/officeDocument/2006/relationships/hyperlink" Target="https://web.hungryhub.com/restaurants/the-iron-fairies" TargetMode="External"/><Relationship Id="rId1796" Type="http://schemas.openxmlformats.org/officeDocument/2006/relationships/hyperlink" Target="https://web.hungryhub.com/restaurants/miyagi-fuji-super-39-not-in-use-bangkok" TargetMode="External"/><Relationship Id="rId61" Type="http://schemas.openxmlformats.org/officeDocument/2006/relationships/hyperlink" Target="https://web.hungryhub.com/restaurants/baan-glom-gig-not-used-bangkok" TargetMode="External"/><Relationship Id="rId1797" Type="http://schemas.openxmlformats.org/officeDocument/2006/relationships/hyperlink" Target="https://web.hungryhub.com/restaurants/anise-tapas-bar-grill-phuket" TargetMode="External"/><Relationship Id="rId64" Type="http://schemas.openxmlformats.org/officeDocument/2006/relationships/hyperlink" Target="https://web.hungryhub.com/restaurants/fat-gut-z-saloon" TargetMode="External"/><Relationship Id="rId1798" Type="http://schemas.openxmlformats.org/officeDocument/2006/relationships/hyperlink" Target="https://web.hungryhub.com/restaurants/gyokai-sushi-bar-bangkok" TargetMode="External"/><Relationship Id="rId63" Type="http://schemas.openxmlformats.org/officeDocument/2006/relationships/hyperlink" Target="https://web.hungryhub.com/restaurants/fat-r-gut-z" TargetMode="External"/><Relationship Id="rId1799" Type="http://schemas.openxmlformats.org/officeDocument/2006/relationships/hyperlink" Target="https://web.hungryhub.com/restaurants/the-lobby-at-the-peninsula-bangkok-hotel" TargetMode="External"/><Relationship Id="rId66" Type="http://schemas.openxmlformats.org/officeDocument/2006/relationships/hyperlink" Target="https://web.hungryhub.com/restaurants/la-creperie" TargetMode="External"/><Relationship Id="rId65" Type="http://schemas.openxmlformats.org/officeDocument/2006/relationships/hyperlink" Target="https://web.hungryhub.com/restaurants/shori-sushi-house" TargetMode="External"/><Relationship Id="rId68" Type="http://schemas.openxmlformats.org/officeDocument/2006/relationships/hyperlink" Target="https://web.hungryhub.com/restaurants/clouds" TargetMode="External"/><Relationship Id="rId67" Type="http://schemas.openxmlformats.org/officeDocument/2006/relationships/hyperlink" Target="https://web.hungryhub.com/restaurants/bodega-at-arcadia-suites" TargetMode="External"/><Relationship Id="rId60" Type="http://schemas.openxmlformats.org/officeDocument/2006/relationships/hyperlink" Target="https://web.hungryhub.com/restaurants/mono-mono-bkk" TargetMode="External"/><Relationship Id="rId69" Type="http://schemas.openxmlformats.org/officeDocument/2006/relationships/hyperlink" Target="https://web.hungryhub.com/restaurants/bangkok-betty" TargetMode="External"/><Relationship Id="rId1790" Type="http://schemas.openxmlformats.org/officeDocument/2006/relationships/hyperlink" Target="https://web.hungryhub.com/restaurants/chatrium-hotel-riverside-bangkok-staycation" TargetMode="External"/><Relationship Id="rId1791" Type="http://schemas.openxmlformats.org/officeDocument/2006/relationships/hyperlink" Target="https://web.hungryhub.com/restaurants/sukida-shabu-bangkok" TargetMode="External"/><Relationship Id="rId1792" Type="http://schemas.openxmlformats.org/officeDocument/2006/relationships/hyperlink" Target="https://web.hungryhub.com/restaurants/the-coffee-club-the-allez-sukhumvit-13-bangkok" TargetMode="External"/><Relationship Id="rId1793" Type="http://schemas.openxmlformats.org/officeDocument/2006/relationships/hyperlink" Target="https://web.hungryhub.com/restaurants/good-eatz-154-phuket" TargetMode="External"/><Relationship Id="rId1794" Type="http://schemas.openxmlformats.org/officeDocument/2006/relationships/hyperlink" Target="https://web.hungryhub.com/restaurants/yan-long-royal-phuket-city-hotel" TargetMode="External"/><Relationship Id="rId1795" Type="http://schemas.openxmlformats.org/officeDocument/2006/relationships/hyperlink" Target="https://web.hungryhub.com/restaurants/mitsu-omakase-bangkok" TargetMode="External"/><Relationship Id="rId51" Type="http://schemas.openxmlformats.org/officeDocument/2006/relationships/hyperlink" Target="https://web.hungryhub.com/restaurants/the-great-kabab-factory" TargetMode="External"/><Relationship Id="rId1785" Type="http://schemas.openxmlformats.org/officeDocument/2006/relationships/hyperlink" Target="https://web.hungryhub.com/restaurants/baan-phadthai-bangkok" TargetMode="External"/><Relationship Id="rId50" Type="http://schemas.openxmlformats.org/officeDocument/2006/relationships/hyperlink" Target="https://web.hungryhub.com/restaurants/zato-fusion-restaurant-and-bar" TargetMode="External"/><Relationship Id="rId1786" Type="http://schemas.openxmlformats.org/officeDocument/2006/relationships/hyperlink" Target="https://web.hungryhub.com/restaurants/vapor-bangkok" TargetMode="External"/><Relationship Id="rId53" Type="http://schemas.openxmlformats.org/officeDocument/2006/relationships/hyperlink" Target="https://web.hungryhub.com/restaurants/towaki-bangkok" TargetMode="External"/><Relationship Id="rId1787" Type="http://schemas.openxmlformats.org/officeDocument/2006/relationships/hyperlink" Target="https://web.hungryhub.com/restaurants/the-okura-prestige-bangkok-staycation" TargetMode="External"/><Relationship Id="rId52" Type="http://schemas.openxmlformats.org/officeDocument/2006/relationships/hyperlink" Target="https://web.hungryhub.com/restaurants/the-bar-izakaya" TargetMode="External"/><Relationship Id="rId1788" Type="http://schemas.openxmlformats.org/officeDocument/2006/relationships/hyperlink" Target="https://web.hungryhub.com/restaurants/banyan-tree-staycation-phuket" TargetMode="External"/><Relationship Id="rId55" Type="http://schemas.openxmlformats.org/officeDocument/2006/relationships/hyperlink" Target="https://web.hungryhub.com/restaurants/wholly-cow-restaurant-wine-and-cigar-bar" TargetMode="External"/><Relationship Id="rId1789" Type="http://schemas.openxmlformats.org/officeDocument/2006/relationships/hyperlink" Target="https://web.hungryhub.com/restaurants/the-director-square-by-fallabella-thonglor-bangkok" TargetMode="External"/><Relationship Id="rId54" Type="http://schemas.openxmlformats.org/officeDocument/2006/relationships/hyperlink" Target="https://web.hungryhub.com/restaurants/hanakaruta-sathorn-sake-bar-and-japanese-food" TargetMode="External"/><Relationship Id="rId57" Type="http://schemas.openxmlformats.org/officeDocument/2006/relationships/hyperlink" Target="https://web.hungryhub.com/restaurants/fondue-and-steak-house" TargetMode="External"/><Relationship Id="rId56" Type="http://schemas.openxmlformats.org/officeDocument/2006/relationships/hyperlink" Target="https://web.hungryhub.com/restaurants/hou-yuu" TargetMode="External"/><Relationship Id="rId59" Type="http://schemas.openxmlformats.org/officeDocument/2006/relationships/hyperlink" Target="https://web.hungryhub.com/restaurants/teriyaki-bar-kelly-s" TargetMode="External"/><Relationship Id="rId58" Type="http://schemas.openxmlformats.org/officeDocument/2006/relationships/hyperlink" Target="https://web.hungryhub.com/restaurants/muse-garden" TargetMode="External"/><Relationship Id="rId1780" Type="http://schemas.openxmlformats.org/officeDocument/2006/relationships/hyperlink" Target="https://web.hungryhub.com/restaurants/mrs-wu-langsuan-bangkok" TargetMode="External"/><Relationship Id="rId1781" Type="http://schemas.openxmlformats.org/officeDocument/2006/relationships/hyperlink" Target="https://web.hungryhub.com/restaurants/bon-song-bbq-korean-bangkok" TargetMode="External"/><Relationship Id="rId1782" Type="http://schemas.openxmlformats.org/officeDocument/2006/relationships/hyperlink" Target="https://web.hungryhub.com/restaurants/no-use-the-sea-garden-ang-sila-bangkok" TargetMode="External"/><Relationship Id="rId1783" Type="http://schemas.openxmlformats.org/officeDocument/2006/relationships/hyperlink" Target="https://web.hungryhub.com/restaurants/praram-9-kaiyang-pattana-chonabot-3-bangkok-thailand" TargetMode="External"/><Relationship Id="rId1784" Type="http://schemas.openxmlformats.org/officeDocument/2006/relationships/hyperlink" Target="https://web.hungryhub.com/restaurants/praram-9-kaiyang-the-jas-ramindra-bangkok-thailand" TargetMode="External"/><Relationship Id="rId349" Type="http://schemas.openxmlformats.org/officeDocument/2006/relationships/hyperlink" Target="https://web.hungryhub.com/restaurants/mk-gold-ekamai" TargetMode="External"/><Relationship Id="rId348" Type="http://schemas.openxmlformats.org/officeDocument/2006/relationships/hyperlink" Target="https://web.hungryhub.com/restaurants/tawandang-german-brewery-rama-3" TargetMode="External"/><Relationship Id="rId347" Type="http://schemas.openxmlformats.org/officeDocument/2006/relationships/hyperlink" Target="https://web.hungryhub.com/restaurants/melange-restaurant" TargetMode="External"/><Relationship Id="rId346" Type="http://schemas.openxmlformats.org/officeDocument/2006/relationships/hyperlink" Target="https://web.hungryhub.com/restaurants/le-du-wine-bar-restaurant" TargetMode="External"/><Relationship Id="rId341" Type="http://schemas.openxmlformats.org/officeDocument/2006/relationships/hyperlink" Target="https://web.hungryhub.com/restaurants/jousen-mercury-ville" TargetMode="External"/><Relationship Id="rId340" Type="http://schemas.openxmlformats.org/officeDocument/2006/relationships/hyperlink" Target="https://web.hungryhub.com/restaurants/hobs-rain-hill" TargetMode="External"/><Relationship Id="rId345" Type="http://schemas.openxmlformats.org/officeDocument/2006/relationships/hyperlink" Target="https://web.hungryhub.com/restaurants/coffee-beans-by-dao-ruamrudee" TargetMode="External"/><Relationship Id="rId344" Type="http://schemas.openxmlformats.org/officeDocument/2006/relationships/hyperlink" Target="https://web.hungryhub.com/restaurants/coffee-beans-by-dao-central-world" TargetMode="External"/><Relationship Id="rId343" Type="http://schemas.openxmlformats.org/officeDocument/2006/relationships/hyperlink" Target="https://web.hungryhub.com/restaurants/la-monita-siam-paragon" TargetMode="External"/><Relationship Id="rId342" Type="http://schemas.openxmlformats.org/officeDocument/2006/relationships/hyperlink" Target="https://web.hungryhub.com/restaurants/je-ngor-sukhumvit-20" TargetMode="External"/><Relationship Id="rId338" Type="http://schemas.openxmlformats.org/officeDocument/2006/relationships/hyperlink" Target="https://web.hungryhub.com/restaurants/elysian-tea-house" TargetMode="External"/><Relationship Id="rId337" Type="http://schemas.openxmlformats.org/officeDocument/2006/relationships/hyperlink" Target="https://web.hungryhub.com/restaurants/indian-hut-restaurant" TargetMode="External"/><Relationship Id="rId336" Type="http://schemas.openxmlformats.org/officeDocument/2006/relationships/hyperlink" Target="https://web.hungryhub.com/restaurants/india-today-bar-restaurant-bangkok" TargetMode="External"/><Relationship Id="rId335" Type="http://schemas.openxmlformats.org/officeDocument/2006/relationships/hyperlink" Target="https://web.hungryhub.com/restaurants/indus-do-not-use" TargetMode="External"/><Relationship Id="rId339" Type="http://schemas.openxmlformats.org/officeDocument/2006/relationships/hyperlink" Target="https://web.hungryhub.com/restaurants/nest-rooftop-bar" TargetMode="External"/><Relationship Id="rId330" Type="http://schemas.openxmlformats.org/officeDocument/2006/relationships/hyperlink" Target="https://web.hungryhub.com/restaurants/fillets" TargetMode="External"/><Relationship Id="rId334" Type="http://schemas.openxmlformats.org/officeDocument/2006/relationships/hyperlink" Target="https://web.hungryhub.com/restaurants/hanaya" TargetMode="External"/><Relationship Id="rId333" Type="http://schemas.openxmlformats.org/officeDocument/2006/relationships/hyperlink" Target="https://web.hungryhub.com/restaurants/gyu-kaku" TargetMode="External"/><Relationship Id="rId332" Type="http://schemas.openxmlformats.org/officeDocument/2006/relationships/hyperlink" Target="https://web.hungryhub.com/restaurants/le-beaulieu" TargetMode="External"/><Relationship Id="rId331" Type="http://schemas.openxmlformats.org/officeDocument/2006/relationships/hyperlink" Target="https://web.hungryhub.com/restaurants/taper" TargetMode="External"/><Relationship Id="rId5318" Type="http://schemas.openxmlformats.org/officeDocument/2006/relationships/hyperlink" Target="https://web.hungryhub.com/restaurants/taco-hachi-at-tribe-bangkok-hotel" TargetMode="External"/><Relationship Id="rId5319" Type="http://schemas.openxmlformats.org/officeDocument/2006/relationships/hyperlink" Target="https://web.hungryhub.com/restaurants/hunger-bear-nakhon-sawan-bangkok" TargetMode="External"/><Relationship Id="rId5316" Type="http://schemas.openxmlformats.org/officeDocument/2006/relationships/hyperlink" Target="https://web.hungryhub.com/restaurants/jiateajiabueng-chai-nat" TargetMode="External"/><Relationship Id="rId5317" Type="http://schemas.openxmlformats.org/officeDocument/2006/relationships/hyperlink" Target="https://web.hungryhub.com/restaurants/rosprod-ptt-station-flagship-vibhavadi-rangsit-62-bangkok" TargetMode="External"/><Relationship Id="rId370" Type="http://schemas.openxmlformats.org/officeDocument/2006/relationships/hyperlink" Target="https://web.hungryhub.com/restaurants/tuna-ichiban" TargetMode="External"/><Relationship Id="rId369" Type="http://schemas.openxmlformats.org/officeDocument/2006/relationships/hyperlink" Target="https://web.hungryhub.com/restaurants/yuan" TargetMode="External"/><Relationship Id="rId368" Type="http://schemas.openxmlformats.org/officeDocument/2006/relationships/hyperlink" Target="https://web.hungryhub.com/restaurants/orchid-cafe-at-sheraton-grande-sukhumvit-a-luxury-collection-hotel-bangkok" TargetMode="External"/><Relationship Id="rId363" Type="http://schemas.openxmlformats.org/officeDocument/2006/relationships/hyperlink" Target="https://web.hungryhub.com/restaurants/gyu-kaku-thaniya" TargetMode="External"/><Relationship Id="rId5310" Type="http://schemas.openxmlformats.org/officeDocument/2006/relationships/hyperlink" Target="https://web.hungryhub.com/restaurants/gui-phan-khwai-bangkok" TargetMode="External"/><Relationship Id="rId362" Type="http://schemas.openxmlformats.org/officeDocument/2006/relationships/hyperlink" Target="https://web.hungryhub.com/restaurants/honmono-sushi-siam-paragon" TargetMode="External"/><Relationship Id="rId5311" Type="http://schemas.openxmlformats.org/officeDocument/2006/relationships/hyperlink" Target="https://web.hungryhub.com/restaurants/apsara-cruise-by-banyan-tree-bangkok" TargetMode="External"/><Relationship Id="rId361" Type="http://schemas.openxmlformats.org/officeDocument/2006/relationships/hyperlink" Target="https://web.hungryhub.com/restaurants/limoncello-sukhumvit-11" TargetMode="External"/><Relationship Id="rId360" Type="http://schemas.openxmlformats.org/officeDocument/2006/relationships/hyperlink" Target="https://web.hungryhub.com/restaurants/karmakamet-diner" TargetMode="External"/><Relationship Id="rId367" Type="http://schemas.openxmlformats.org/officeDocument/2006/relationships/hyperlink" Target="https://web.hungryhub.com/restaurants/myst" TargetMode="External"/><Relationship Id="rId5314" Type="http://schemas.openxmlformats.org/officeDocument/2006/relationships/hyperlink" Target="https://web.hungryhub.com/restaurants/hanji-taiwanese-hot-pot-thonglor-bangkok" TargetMode="External"/><Relationship Id="rId366" Type="http://schemas.openxmlformats.org/officeDocument/2006/relationships/hyperlink" Target="https://web.hungryhub.com/restaurants/the-square-novotel" TargetMode="External"/><Relationship Id="rId5315" Type="http://schemas.openxmlformats.org/officeDocument/2006/relationships/hyperlink" Target="https://web.hungryhub.com/restaurants/hanji-taiwanese-hot-pot-sala-daeng-bangkok" TargetMode="External"/><Relationship Id="rId365" Type="http://schemas.openxmlformats.org/officeDocument/2006/relationships/hyperlink" Target="https://web.hungryhub.com/restaurants/centara-grand-at-centralworld-delivery-bangkok" TargetMode="External"/><Relationship Id="rId5312" Type="http://schemas.openxmlformats.org/officeDocument/2006/relationships/hyperlink" Target="https://web.hungryhub.com/restaurants/something-journey-chiang-rai" TargetMode="External"/><Relationship Id="rId364" Type="http://schemas.openxmlformats.org/officeDocument/2006/relationships/hyperlink" Target="https://web.hungryhub.com/restaurants/the-grill-tokyo-siam-paragon" TargetMode="External"/><Relationship Id="rId5313" Type="http://schemas.openxmlformats.org/officeDocument/2006/relationships/hyperlink" Target="https://web.hungryhub.com/restaurants/tribe-table-at-tribe-bangkok-hotel" TargetMode="External"/><Relationship Id="rId95" Type="http://schemas.openxmlformats.org/officeDocument/2006/relationships/hyperlink" Target="https://web.hungryhub.com/restaurants/maru-kaiseki-restaurant" TargetMode="External"/><Relationship Id="rId5307" Type="http://schemas.openxmlformats.org/officeDocument/2006/relationships/hyperlink" Target="https://web.hungryhub.com/restaurants/dose-factory-udon-thani" TargetMode="External"/><Relationship Id="rId94" Type="http://schemas.openxmlformats.org/officeDocument/2006/relationships/hyperlink" Target="https://web.hungryhub.com/restaurants/the-pavilion" TargetMode="External"/><Relationship Id="rId5308" Type="http://schemas.openxmlformats.org/officeDocument/2006/relationships/hyperlink" Target="https://web.hungryhub.com/restaurants/oscar-s-at-conrad-singapore-marina-bay" TargetMode="External"/><Relationship Id="rId97" Type="http://schemas.openxmlformats.org/officeDocument/2006/relationships/hyperlink" Target="https://web.hungryhub.com/restaurants/thiptara-the-peninsula-bangkok-not-use" TargetMode="External"/><Relationship Id="rId5305" Type="http://schemas.openxmlformats.org/officeDocument/2006/relationships/hyperlink" Target="https://web.hungryhub.com/restaurants/ob-oon-deli-boulangerie-patisserie-hua-hin" TargetMode="External"/><Relationship Id="rId96" Type="http://schemas.openxmlformats.org/officeDocument/2006/relationships/hyperlink" Target="https://web.hungryhub.com/restaurants/little-beast" TargetMode="External"/><Relationship Id="rId5306" Type="http://schemas.openxmlformats.org/officeDocument/2006/relationships/hyperlink" Target="https://web.hungryhub.com/restaurants/sho-japanese-dining-bangkok" TargetMode="External"/><Relationship Id="rId99" Type="http://schemas.openxmlformats.org/officeDocument/2006/relationships/hyperlink" Target="https://web.hungryhub.com/restaurants/hanako-kappo-restaurant" TargetMode="External"/><Relationship Id="rId98" Type="http://schemas.openxmlformats.org/officeDocument/2006/relationships/hyperlink" Target="https://web.hungryhub.com/restaurants/chocolate-ville" TargetMode="External"/><Relationship Id="rId5309" Type="http://schemas.openxmlformats.org/officeDocument/2006/relationships/hyperlink" Target="https://web.hungryhub.com/restaurants/gui-ratchayo-bangkok" TargetMode="External"/><Relationship Id="rId91" Type="http://schemas.openxmlformats.org/officeDocument/2006/relationships/hyperlink" Target="https://web.hungryhub.com/restaurants/bonchon-chicken-thonglor" TargetMode="External"/><Relationship Id="rId90" Type="http://schemas.openxmlformats.org/officeDocument/2006/relationships/hyperlink" Target="https://web.hungryhub.com/restaurants/watercress-restaurant" TargetMode="External"/><Relationship Id="rId93" Type="http://schemas.openxmlformats.org/officeDocument/2006/relationships/hyperlink" Target="https://web.hungryhub.com/restaurants/eat-me-restaurant" TargetMode="External"/><Relationship Id="rId92" Type="http://schemas.openxmlformats.org/officeDocument/2006/relationships/hyperlink" Target="https://web.hungryhub.com/restaurants/zoulviet-vietnamese-casual-dining" TargetMode="External"/><Relationship Id="rId359" Type="http://schemas.openxmlformats.org/officeDocument/2006/relationships/hyperlink" Target="https://web.hungryhub.com/restaurants/fufu-shabu-taiwanese-shabu" TargetMode="External"/><Relationship Id="rId358" Type="http://schemas.openxmlformats.org/officeDocument/2006/relationships/hyperlink" Target="https://web.hungryhub.com/restaurants/shibuya-shabu-thonglor" TargetMode="External"/><Relationship Id="rId357" Type="http://schemas.openxmlformats.org/officeDocument/2006/relationships/hyperlink" Target="https://web.hungryhub.com/restaurants/sushi-hiro-ramintra" TargetMode="External"/><Relationship Id="rId352" Type="http://schemas.openxmlformats.org/officeDocument/2006/relationships/hyperlink" Target="https://web.hungryhub.com/restaurants/ka-nom-thonglor" TargetMode="External"/><Relationship Id="rId351" Type="http://schemas.openxmlformats.org/officeDocument/2006/relationships/hyperlink" Target="https://web.hungryhub.com/restaurants/akiyoshi-siam-square-one" TargetMode="External"/><Relationship Id="rId5300" Type="http://schemas.openxmlformats.org/officeDocument/2006/relationships/hyperlink" Target="https://web.hungryhub.com/restaurants/rosprod-central-rama-2-bangkok" TargetMode="External"/><Relationship Id="rId350" Type="http://schemas.openxmlformats.org/officeDocument/2006/relationships/hyperlink" Target="https://web.hungryhub.com/restaurants/akiyoshi-thonglor" TargetMode="External"/><Relationship Id="rId356" Type="http://schemas.openxmlformats.org/officeDocument/2006/relationships/hyperlink" Target="https://web.hungryhub.com/restaurants/calin-cafe-thonglor" TargetMode="External"/><Relationship Id="rId5303" Type="http://schemas.openxmlformats.org/officeDocument/2006/relationships/hyperlink" Target="https://web.hungryhub.com/restaurants/kai-maeng-da-ta-lay-phao-bangkok" TargetMode="External"/><Relationship Id="rId355" Type="http://schemas.openxmlformats.org/officeDocument/2006/relationships/hyperlink" Target="https://web.hungryhub.com/restaurants/chef-man-eastin-grand-sathorn" TargetMode="External"/><Relationship Id="rId5304" Type="http://schemas.openxmlformats.org/officeDocument/2006/relationships/hyperlink" Target="https://web.hungryhub.com/restaurants/rarin-bkk-riverside-venue-staycation-bangkok" TargetMode="External"/><Relationship Id="rId354" Type="http://schemas.openxmlformats.org/officeDocument/2006/relationships/hyperlink" Target="https://web.hungryhub.com/restaurants/sousaku" TargetMode="External"/><Relationship Id="rId5301" Type="http://schemas.openxmlformats.org/officeDocument/2006/relationships/hyperlink" Target="https://web.hungryhub.com/restaurants/ballad-riverside-rooftop-bar-restaurant-bangkok" TargetMode="External"/><Relationship Id="rId353" Type="http://schemas.openxmlformats.org/officeDocument/2006/relationships/hyperlink" Target="https://web.hungryhub.com/restaurants/jojo-at-the-st-regis-bangkok" TargetMode="External"/><Relationship Id="rId5302" Type="http://schemas.openxmlformats.org/officeDocument/2006/relationships/hyperlink" Target="https://web.hungryhub.com/restaurants/gogida-bangkok" TargetMode="External"/><Relationship Id="rId305" Type="http://schemas.openxmlformats.org/officeDocument/2006/relationships/hyperlink" Target="https://web.hungryhub.com/restaurants/krua-dok-mai-khao" TargetMode="External"/><Relationship Id="rId304" Type="http://schemas.openxmlformats.org/officeDocument/2006/relationships/hyperlink" Target="https://web.hungryhub.com/restaurants/krua-nai-baan" TargetMode="External"/><Relationship Id="rId303" Type="http://schemas.openxmlformats.org/officeDocument/2006/relationships/hyperlink" Target="https://web.hungryhub.com/restaurants/dusk-thonglor" TargetMode="External"/><Relationship Id="rId302" Type="http://schemas.openxmlformats.org/officeDocument/2006/relationships/hyperlink" Target="https://web.hungryhub.com/restaurants/long-table" TargetMode="External"/><Relationship Id="rId309" Type="http://schemas.openxmlformats.org/officeDocument/2006/relationships/hyperlink" Target="https://web.hungryhub.com/restaurants/spring-summer" TargetMode="External"/><Relationship Id="rId308" Type="http://schemas.openxmlformats.org/officeDocument/2006/relationships/hyperlink" Target="https://web.hungryhub.com/restaurants/akiyoshi" TargetMode="External"/><Relationship Id="rId307" Type="http://schemas.openxmlformats.org/officeDocument/2006/relationships/hyperlink" Target="https://web.hungryhub.com/restaurants/sushi-masa" TargetMode="External"/><Relationship Id="rId306" Type="http://schemas.openxmlformats.org/officeDocument/2006/relationships/hyperlink" Target="https://web.hungryhub.com/restaurants/kaizen-sushi-hibachi" TargetMode="External"/><Relationship Id="rId301" Type="http://schemas.openxmlformats.org/officeDocument/2006/relationships/hyperlink" Target="https://web.hungryhub.com/restaurants/love-eat-bistro" TargetMode="External"/><Relationship Id="rId300" Type="http://schemas.openxmlformats.org/officeDocument/2006/relationships/hyperlink" Target="https://web.hungryhub.com/restaurants/limoncello-thonglor" TargetMode="External"/><Relationship Id="rId327" Type="http://schemas.openxmlformats.org/officeDocument/2006/relationships/hyperlink" Target="https://web.hungryhub.com/restaurants/taling-pling-329" TargetMode="External"/><Relationship Id="rId326" Type="http://schemas.openxmlformats.org/officeDocument/2006/relationships/hyperlink" Target="https://web.hungryhub.com/restaurants/taling-pling" TargetMode="External"/><Relationship Id="rId325" Type="http://schemas.openxmlformats.org/officeDocument/2006/relationships/hyperlink" Target="https://web.hungryhub.com/restaurants/charcoal-tandoori-grill" TargetMode="External"/><Relationship Id="rId324" Type="http://schemas.openxmlformats.org/officeDocument/2006/relationships/hyperlink" Target="https://web.hungryhub.com/restaurants/four-seasons" TargetMode="External"/><Relationship Id="rId329" Type="http://schemas.openxmlformats.org/officeDocument/2006/relationships/hyperlink" Target="https://web.hungryhub.com/restaurants/eat-meat-sweet" TargetMode="External"/><Relationship Id="rId328" Type="http://schemas.openxmlformats.org/officeDocument/2006/relationships/hyperlink" Target="https://web.hungryhub.com/restaurants/taling-pling-330" TargetMode="External"/><Relationship Id="rId323" Type="http://schemas.openxmlformats.org/officeDocument/2006/relationships/hyperlink" Target="https://web.hungryhub.com/restaurants/crystal-jade" TargetMode="External"/><Relationship Id="rId322" Type="http://schemas.openxmlformats.org/officeDocument/2006/relationships/hyperlink" Target="https://web.hungryhub.com/restaurants/bombay-blues" TargetMode="External"/><Relationship Id="rId321" Type="http://schemas.openxmlformats.org/officeDocument/2006/relationships/hyperlink" Target="https://web.hungryhub.com/restaurants/baan-ice-restaurant" TargetMode="External"/><Relationship Id="rId320" Type="http://schemas.openxmlformats.org/officeDocument/2006/relationships/hyperlink" Target="https://web.hungryhub.com/restaurants/beirut-lebanese-restaurant-322" TargetMode="External"/><Relationship Id="rId316" Type="http://schemas.openxmlformats.org/officeDocument/2006/relationships/hyperlink" Target="https://web.hungryhub.com/restaurants/8-owls-japanese-dining-bar" TargetMode="External"/><Relationship Id="rId315" Type="http://schemas.openxmlformats.org/officeDocument/2006/relationships/hyperlink" Target="https://web.hungryhub.com/restaurants/all-six-to-twelve-317" TargetMode="External"/><Relationship Id="rId314" Type="http://schemas.openxmlformats.org/officeDocument/2006/relationships/hyperlink" Target="https://web.hungryhub.com/restaurants/all-six-to-twelve" TargetMode="External"/><Relationship Id="rId313" Type="http://schemas.openxmlformats.org/officeDocument/2006/relationships/hyperlink" Target="https://web.hungryhub.com/restaurants/ku-de-ta" TargetMode="External"/><Relationship Id="rId319" Type="http://schemas.openxmlformats.org/officeDocument/2006/relationships/hyperlink" Target="https://web.hungryhub.com/restaurants/beirut-lebanese-restaurant" TargetMode="External"/><Relationship Id="rId318" Type="http://schemas.openxmlformats.org/officeDocument/2006/relationships/hyperlink" Target="https://web.hungryhub.com/restaurants/antonio-s" TargetMode="External"/><Relationship Id="rId317" Type="http://schemas.openxmlformats.org/officeDocument/2006/relationships/hyperlink" Target="https://web.hungryhub.com/restaurants/angelini" TargetMode="External"/><Relationship Id="rId312" Type="http://schemas.openxmlformats.org/officeDocument/2006/relationships/hyperlink" Target="https://web.hungryhub.com/restaurants/nagiya-314" TargetMode="External"/><Relationship Id="rId311" Type="http://schemas.openxmlformats.org/officeDocument/2006/relationships/hyperlink" Target="https://web.hungryhub.com/restaurants/nagiya" TargetMode="External"/><Relationship Id="rId310" Type="http://schemas.openxmlformats.org/officeDocument/2006/relationships/hyperlink" Target="https://web.hungryhub.com/restaurants/cicchetti-bangkok" TargetMode="External"/><Relationship Id="rId4040" Type="http://schemas.openxmlformats.org/officeDocument/2006/relationships/hyperlink" Target="https://web.hungryhub.com/restaurants/racharos-thai-boat-noodles-sukhumvit-101-bangkok" TargetMode="External"/><Relationship Id="rId5372" Type="http://schemas.openxmlformats.org/officeDocument/2006/relationships/hyperlink" Target="https://web.hungryhub.com/restaurants/kichi-omakase-bangkok" TargetMode="External"/><Relationship Id="rId5373" Type="http://schemas.openxmlformats.org/officeDocument/2006/relationships/hyperlink" Target="https://web.hungryhub.com/restaurants/longpao-dimsum-hong-kong-market-place-theprak-bangkok" TargetMode="External"/><Relationship Id="rId4042" Type="http://schemas.openxmlformats.org/officeDocument/2006/relationships/hyperlink" Target="https://web.hungryhub.com/restaurants/era-izaan-surawong-bangkok" TargetMode="External"/><Relationship Id="rId5370" Type="http://schemas.openxmlformats.org/officeDocument/2006/relationships/hyperlink" Target="https://web.hungryhub.com/restaurants/rosleela-eastern-thai-cuisine-rayong-bangkok" TargetMode="External"/><Relationship Id="rId4041" Type="http://schemas.openxmlformats.org/officeDocument/2006/relationships/hyperlink" Target="https://web.hungryhub.com/restaurants/era-izaan-thonglor-bangkok" TargetMode="External"/><Relationship Id="rId5371" Type="http://schemas.openxmlformats.org/officeDocument/2006/relationships/hyperlink" Target="https://web.hungryhub.com/restaurants/tipsy-cow-steakhouse-at-w-bangkok-hotel" TargetMode="External"/><Relationship Id="rId4044" Type="http://schemas.openxmlformats.org/officeDocument/2006/relationships/hyperlink" Target="https://web.hungryhub.com/restaurants/jinlong-house-central-westgate-bangkok" TargetMode="External"/><Relationship Id="rId5376" Type="http://schemas.openxmlformats.org/officeDocument/2006/relationships/hyperlink" Target="https://web.hungryhub.com/restaurants/sakon-thai-village-at-tiong-bahru-plaza-singapore" TargetMode="External"/><Relationship Id="rId4043" Type="http://schemas.openxmlformats.org/officeDocument/2006/relationships/hyperlink" Target="https://web.hungryhub.com/restaurants/akiba-niku-station-bangkok-thailand" TargetMode="External"/><Relationship Id="rId5377" Type="http://schemas.openxmlformats.org/officeDocument/2006/relationships/hyperlink" Target="https://web.hungryhub.com/restaurants/sakon-thai-at-northpoint-city-singapore" TargetMode="External"/><Relationship Id="rId4046" Type="http://schemas.openxmlformats.org/officeDocument/2006/relationships/hyperlink" Target="https://web.hungryhub.com/restaurants/jinlong-house-central-rama-2-bangkok" TargetMode="External"/><Relationship Id="rId5374" Type="http://schemas.openxmlformats.org/officeDocument/2006/relationships/hyperlink" Target="https://web.hungryhub.com/restaurants/sakon-thai-at-e-hub-downtown-east-singapore" TargetMode="External"/><Relationship Id="rId4045" Type="http://schemas.openxmlformats.org/officeDocument/2006/relationships/hyperlink" Target="https://web.hungryhub.com/restaurants/jinlong-house-the-mall-ngamwongwan-bangkok" TargetMode="External"/><Relationship Id="rId5375" Type="http://schemas.openxmlformats.org/officeDocument/2006/relationships/hyperlink" Target="https://web.hungryhub.com/restaurants/sakon-thai-village-at-the-seletar-mall-singapore" TargetMode="External"/><Relationship Id="rId4048" Type="http://schemas.openxmlformats.org/officeDocument/2006/relationships/hyperlink" Target="https://web.hungryhub.com/restaurants/shibuya-shabu-ekkamai-bangkok-thailand" TargetMode="External"/><Relationship Id="rId4047" Type="http://schemas.openxmlformats.org/officeDocument/2006/relationships/hyperlink" Target="https://web.hungryhub.com/restaurants/jinlong-house-forture-town-bangkok" TargetMode="External"/><Relationship Id="rId5378" Type="http://schemas.openxmlformats.org/officeDocument/2006/relationships/hyperlink" Target="https://web.hungryhub.com/restaurants/fairy-garden-bkk-bangkok" TargetMode="External"/><Relationship Id="rId4049" Type="http://schemas.openxmlformats.org/officeDocument/2006/relationships/hyperlink" Target="https://web.hungryhub.com/restaurants/shibuya-shabu-rama-9-bangkok" TargetMode="External"/><Relationship Id="rId5379" Type="http://schemas.openxmlformats.org/officeDocument/2006/relationships/hyperlink" Target="https://web.hungryhub.com/restaurants/homie-bar-restaurant-bangkok" TargetMode="External"/><Relationship Id="rId5361" Type="http://schemas.openxmlformats.org/officeDocument/2006/relationships/hyperlink" Target="https://web.hungryhub.com/restaurants/kissuisen-at-bangkok-marriott-hotel-the-surawongse" TargetMode="External"/><Relationship Id="rId5362" Type="http://schemas.openxmlformats.org/officeDocument/2006/relationships/hyperlink" Target="https://web.hungryhub.com/restaurants/praya-kitchen-marriott-hotel-the-surawongse-not-used-bangkok" TargetMode="External"/><Relationship Id="rId4031" Type="http://schemas.openxmlformats.org/officeDocument/2006/relationships/hyperlink" Target="https://web.hungryhub.com/restaurants/zaap-classic-phahon-yothin-bangkok" TargetMode="External"/><Relationship Id="rId4030" Type="http://schemas.openxmlformats.org/officeDocument/2006/relationships/hyperlink" Target="https://web.hungryhub.com/restaurants/yunnan-banthat-thong-bangkok" TargetMode="External"/><Relationship Id="rId5360" Type="http://schemas.openxmlformats.org/officeDocument/2006/relationships/hyperlink" Target="https://web.hungryhub.com/restaurants/dragster-caffe-bangkok" TargetMode="External"/><Relationship Id="rId297" Type="http://schemas.openxmlformats.org/officeDocument/2006/relationships/hyperlink" Target="https://web.hungryhub.com/restaurants/muteki" TargetMode="External"/><Relationship Id="rId4033" Type="http://schemas.openxmlformats.org/officeDocument/2006/relationships/hyperlink" Target="https://web.hungryhub.com/restaurants/thai-moo-kata-premium-bangkok" TargetMode="External"/><Relationship Id="rId5365" Type="http://schemas.openxmlformats.org/officeDocument/2006/relationships/hyperlink" Target="https://web.hungryhub.com/restaurants/suparos-thai-italian-restaurant-bangkok" TargetMode="External"/><Relationship Id="rId296" Type="http://schemas.openxmlformats.org/officeDocument/2006/relationships/hyperlink" Target="https://web.hungryhub.com/restaurants/maya" TargetMode="External"/><Relationship Id="rId4032" Type="http://schemas.openxmlformats.org/officeDocument/2006/relationships/hyperlink" Target="https://web.hungryhub.com/restaurants/zaap-classic-lotus-s-sukhaphiban-3-bangkok" TargetMode="External"/><Relationship Id="rId5366" Type="http://schemas.openxmlformats.org/officeDocument/2006/relationships/hyperlink" Target="https://web.hungryhub.com/restaurants/rosleela-eastern-thai-cuisine-bangsaen-chonburi-bangkok" TargetMode="External"/><Relationship Id="rId295" Type="http://schemas.openxmlformats.org/officeDocument/2006/relationships/hyperlink" Target="https://web.hungryhub.com/restaurants/masami-sushi" TargetMode="External"/><Relationship Id="rId4035" Type="http://schemas.openxmlformats.org/officeDocument/2006/relationships/hyperlink" Target="https://web.hungryhub.com/restaurants/yunnan-chon-buri-pattaya" TargetMode="External"/><Relationship Id="rId5363" Type="http://schemas.openxmlformats.org/officeDocument/2006/relationships/hyperlink" Target="https://web.hungryhub.com/restaurants/tot-ladphrao-bangkok" TargetMode="External"/><Relationship Id="rId294" Type="http://schemas.openxmlformats.org/officeDocument/2006/relationships/hyperlink" Target="https://web.hungryhub.com/restaurants/mei-jiang" TargetMode="External"/><Relationship Id="rId4034" Type="http://schemas.openxmlformats.org/officeDocument/2006/relationships/hyperlink" Target="https://web.hungryhub.com/restaurants/yunnan-bangpoon-bangkok" TargetMode="External"/><Relationship Id="rId5364" Type="http://schemas.openxmlformats.org/officeDocument/2006/relationships/hyperlink" Target="https://web.hungryhub.com/restaurants/akase-shabu-bangkok" TargetMode="External"/><Relationship Id="rId4037" Type="http://schemas.openxmlformats.org/officeDocument/2006/relationships/hyperlink" Target="https://web.hungryhub.com/restaurants/khao-jaan-prod-centralworld-bangkok" TargetMode="External"/><Relationship Id="rId5369" Type="http://schemas.openxmlformats.org/officeDocument/2006/relationships/hyperlink" Target="https://web.hungryhub.com/restaurants/love-me-cafe-and-bar-bangkok" TargetMode="External"/><Relationship Id="rId4036" Type="http://schemas.openxmlformats.org/officeDocument/2006/relationships/hyperlink" Target="https://web.hungryhub.com/restaurants/yunnan-rayong" TargetMode="External"/><Relationship Id="rId299" Type="http://schemas.openxmlformats.org/officeDocument/2006/relationships/hyperlink" Target="https://web.hungryhub.com/restaurants/l-opera-pizzeria" TargetMode="External"/><Relationship Id="rId4039" Type="http://schemas.openxmlformats.org/officeDocument/2006/relationships/hyperlink" Target="https://web.hungryhub.com/restaurants/the-continent-hotel-staycation-bangkok" TargetMode="External"/><Relationship Id="rId5367" Type="http://schemas.openxmlformats.org/officeDocument/2006/relationships/hyperlink" Target="https://web.hungryhub.com/restaurants/sea-salt-bang-phra-chon-buri-chonburi" TargetMode="External"/><Relationship Id="rId298" Type="http://schemas.openxmlformats.org/officeDocument/2006/relationships/hyperlink" Target="https://web.hungryhub.com/restaurants/lord-jim-s-mandarin-orienta" TargetMode="External"/><Relationship Id="rId4038" Type="http://schemas.openxmlformats.org/officeDocument/2006/relationships/hyperlink" Target="https://web.hungryhub.com/restaurants/laodifang-mala-bangkok" TargetMode="External"/><Relationship Id="rId5368" Type="http://schemas.openxmlformats.org/officeDocument/2006/relationships/hyperlink" Target="https://web.hungryhub.com/restaurants/royal-princess-cruise-bangkok" TargetMode="External"/><Relationship Id="rId5390" Type="http://schemas.openxmlformats.org/officeDocument/2006/relationships/hyperlink" Target="https://web.hungryhub.com/restaurants/moon-thai-kitchen-singapore" TargetMode="External"/><Relationship Id="rId5391" Type="http://schemas.openxmlformats.org/officeDocument/2006/relationships/hyperlink" Target="https://web.hungryhub.com/restaurants/chef-s-tavern-singapore" TargetMode="External"/><Relationship Id="rId4060" Type="http://schemas.openxmlformats.org/officeDocument/2006/relationships/hyperlink" Target="https://web.hungryhub.com/restaurants/la-petite-salil-sukhumvit-thonglor-1-staycation-bangkok" TargetMode="External"/><Relationship Id="rId4062" Type="http://schemas.openxmlformats.org/officeDocument/2006/relationships/hyperlink" Target="https://web.hungryhub.com/restaurants/the-watercourt-at-banyan-tree-phuket" TargetMode="External"/><Relationship Id="rId5394" Type="http://schemas.openxmlformats.org/officeDocument/2006/relationships/hyperlink" Target="https://web.hungryhub.com/restaurants/tanoke-singapore" TargetMode="External"/><Relationship Id="rId4061" Type="http://schemas.openxmlformats.org/officeDocument/2006/relationships/hyperlink" Target="https://web.hungryhub.com/restaurants/bangrak-grill-at-grande-centre-point-surawong-bangkok" TargetMode="External"/><Relationship Id="rId5395" Type="http://schemas.openxmlformats.org/officeDocument/2006/relationships/hyperlink" Target="https://web.hungryhub.com/restaurants/feed-the-beast-bangkok" TargetMode="External"/><Relationship Id="rId4064" Type="http://schemas.openxmlformats.org/officeDocument/2006/relationships/hyperlink" Target="https://web.hungryhub.com/restaurants/walk-rooftop-bar-at-centara-watergate-pavilion-hotel-bangkok" TargetMode="External"/><Relationship Id="rId5392" Type="http://schemas.openxmlformats.org/officeDocument/2006/relationships/hyperlink" Target="https://web.hungryhub.com/restaurants/black-cherry-singapore" TargetMode="External"/><Relationship Id="rId4063" Type="http://schemas.openxmlformats.org/officeDocument/2006/relationships/hyperlink" Target="https://web.hungryhub.com/restaurants/hua-restaurant-grande-centre-point-surawong-bangkok" TargetMode="External"/><Relationship Id="rId5393" Type="http://schemas.openxmlformats.org/officeDocument/2006/relationships/hyperlink" Target="https://web.hungryhub.com/restaurants/jules-epicurean-french-cuisine-singapore" TargetMode="External"/><Relationship Id="rId4066" Type="http://schemas.openxmlformats.org/officeDocument/2006/relationships/hyperlink" Target="https://web.hungryhub.com/restaurants/softfood-bangkok" TargetMode="External"/><Relationship Id="rId5398" Type="http://schemas.openxmlformats.org/officeDocument/2006/relationships/hyperlink" Target="https://web.hungryhub.com/restaurants/three-amigos-mexican-and-indian-cuisine-singapore" TargetMode="External"/><Relationship Id="rId4065" Type="http://schemas.openxmlformats.org/officeDocument/2006/relationships/hyperlink" Target="https://web.hungryhub.com/restaurants/krakenian-the-private-of-pattaya-pattaya" TargetMode="External"/><Relationship Id="rId5399" Type="http://schemas.openxmlformats.org/officeDocument/2006/relationships/hyperlink" Target="https://web.hungryhub.com/restaurants/coriander-leaf-craig-singapore" TargetMode="External"/><Relationship Id="rId4068" Type="http://schemas.openxmlformats.org/officeDocument/2006/relationships/hyperlink" Target="https://web.hungryhub.com/restaurants/vana-nava-rooftop-pool-bar-at-holiday-inn-hua-hin" TargetMode="External"/><Relationship Id="rId5396" Type="http://schemas.openxmlformats.org/officeDocument/2006/relationships/hyperlink" Target="https://web.hungryhub.com/restaurants/the-kiri-villas-resort-staycation-phuket" TargetMode="External"/><Relationship Id="rId4067" Type="http://schemas.openxmlformats.org/officeDocument/2006/relationships/hyperlink" Target="https://web.hungryhub.com/restaurants/prommanusorn-phetchaburi-school-bangkok" TargetMode="External"/><Relationship Id="rId5397" Type="http://schemas.openxmlformats.org/officeDocument/2006/relationships/hyperlink" Target="https://web.hungryhub.com/restaurants/krua-khun-ein-ratchada-32-bangkok" TargetMode="External"/><Relationship Id="rId4069" Type="http://schemas.openxmlformats.org/officeDocument/2006/relationships/hyperlink" Target="https://web.hungryhub.com/restaurants/toast-brunch-brew-pattaya" TargetMode="External"/><Relationship Id="rId5380" Type="http://schemas.openxmlformats.org/officeDocument/2006/relationships/hyperlink" Target="https://web.hungryhub.com/restaurants/lingchen-cafe-bistro-trang" TargetMode="External"/><Relationship Id="rId4051" Type="http://schemas.openxmlformats.org/officeDocument/2006/relationships/hyperlink" Target="https://web.hungryhub.com/restaurants/shibuya-shabu-fyi-center-bangkok" TargetMode="External"/><Relationship Id="rId5383" Type="http://schemas.openxmlformats.org/officeDocument/2006/relationships/hyperlink" Target="https://web.hungryhub.com/restaurants/soe-coffee-bistro-at-the-kiri-pool-villa-resort-phuket" TargetMode="External"/><Relationship Id="rId4050" Type="http://schemas.openxmlformats.org/officeDocument/2006/relationships/hyperlink" Target="https://web.hungryhub.com/restaurants/akiba-niku-station-bangkok" TargetMode="External"/><Relationship Id="rId5384" Type="http://schemas.openxmlformats.org/officeDocument/2006/relationships/hyperlink" Target="https://web.hungryhub.com/restaurants/lion-s-tale-trang" TargetMode="External"/><Relationship Id="rId4053" Type="http://schemas.openxmlformats.org/officeDocument/2006/relationships/hyperlink" Target="https://web.hungryhub.com/restaurants/kingkong-yakiniku-buffet-vue-lifestyle-mall-bangkok" TargetMode="External"/><Relationship Id="rId5381" Type="http://schemas.openxmlformats.org/officeDocument/2006/relationships/hyperlink" Target="https://web.hungryhub.com/restaurants/bistro-m-marriott-sukhumvit-50-bangkok" TargetMode="External"/><Relationship Id="rId4052" Type="http://schemas.openxmlformats.org/officeDocument/2006/relationships/hyperlink" Target="https://web.hungryhub.com/restaurants/kingkong-yakiniku-buffet-town-in-town-bangkok" TargetMode="External"/><Relationship Id="rId5382" Type="http://schemas.openxmlformats.org/officeDocument/2006/relationships/hyperlink" Target="https://web.hungryhub.com/restaurants/bistro-m-marriott-sukhumvit-101-bangkok" TargetMode="External"/><Relationship Id="rId4055" Type="http://schemas.openxmlformats.org/officeDocument/2006/relationships/hyperlink" Target="https://web.hungryhub.com/restaurants/kingkong-yakiniku-buffet-ease-park-bangkok" TargetMode="External"/><Relationship Id="rId5387" Type="http://schemas.openxmlformats.org/officeDocument/2006/relationships/hyperlink" Target="https://web.hungryhub.com/restaurants/madame-liu-bangkok" TargetMode="External"/><Relationship Id="rId4054" Type="http://schemas.openxmlformats.org/officeDocument/2006/relationships/hyperlink" Target="https://web.hungryhub.com/restaurants/kingkong-yakiniku-buffet-the-mercury-ville-chidlom-bangkok" TargetMode="External"/><Relationship Id="rId5388" Type="http://schemas.openxmlformats.org/officeDocument/2006/relationships/hyperlink" Target="https://web.hungryhub.com/restaurants/central-siam-cuisine-singapore" TargetMode="External"/><Relationship Id="rId4057" Type="http://schemas.openxmlformats.org/officeDocument/2006/relationships/hyperlink" Target="https://web.hungryhub.com/restaurants/the-times-bangkok" TargetMode="External"/><Relationship Id="rId5385" Type="http://schemas.openxmlformats.org/officeDocument/2006/relationships/hyperlink" Target="https://web.hungryhub.com/restaurants/tachinomiya-japanese-izakaya-bar-singapore" TargetMode="External"/><Relationship Id="rId4056" Type="http://schemas.openxmlformats.org/officeDocument/2006/relationships/hyperlink" Target="https://web.hungryhub.com/restaurants/kingkong-yakiniku-buffet-att-u-park-bangna-bangkok" TargetMode="External"/><Relationship Id="rId5386" Type="http://schemas.openxmlformats.org/officeDocument/2006/relationships/hyperlink" Target="https://web.hungryhub.com/restaurants/grand-konak-turkish-and-lebanese-restaurant-singapore" TargetMode="External"/><Relationship Id="rId4059" Type="http://schemas.openxmlformats.org/officeDocument/2006/relationships/hyperlink" Target="https://web.hungryhub.com/restaurants/cafe-de-salil-la-petite-salil-sukhumvit-thonglor-1-bangkok" TargetMode="External"/><Relationship Id="rId4058" Type="http://schemas.openxmlformats.org/officeDocument/2006/relationships/hyperlink" Target="https://web.hungryhub.com/restaurants/the-times-rooftop-zone-bangkok" TargetMode="External"/><Relationship Id="rId5389" Type="http://schemas.openxmlformats.org/officeDocument/2006/relationships/hyperlink" Target="https://web.hungryhub.com/restaurants/grill-ninety-nine-singapore" TargetMode="External"/><Relationship Id="rId4008" Type="http://schemas.openxmlformats.org/officeDocument/2006/relationships/hyperlink" Target="https://web.hungryhub.com/restaurants/chibing-chicken-and-bingsu-terminal-21-nakhon-ratchasima-korat" TargetMode="External"/><Relationship Id="rId4007" Type="http://schemas.openxmlformats.org/officeDocument/2006/relationships/hyperlink" Target="https://web.hungryhub.com/restaurants/chibing-chicken-and-bingsu-ratchada-bangkok" TargetMode="External"/><Relationship Id="rId5338" Type="http://schemas.openxmlformats.org/officeDocument/2006/relationships/hyperlink" Target="https://web.hungryhub.com/restaurants/akasa-authentic-north-indian-restaurant-singapore" TargetMode="External"/><Relationship Id="rId4009" Type="http://schemas.openxmlformats.org/officeDocument/2006/relationships/hyperlink" Target="https://web.hungryhub.com/restaurants/the-o-s-s-by-jim-thompson-bangkok" TargetMode="External"/><Relationship Id="rId5339" Type="http://schemas.openxmlformats.org/officeDocument/2006/relationships/hyperlink" Target="https://web.hungryhub.com/restaurants/fighto-izakaya-bangkok" TargetMode="External"/><Relationship Id="rId271" Type="http://schemas.openxmlformats.org/officeDocument/2006/relationships/hyperlink" Target="https://web.hungryhub.com/restaurants/skyline-at-avani-riverside-bangkok-hotel-thailand" TargetMode="External"/><Relationship Id="rId270" Type="http://schemas.openxmlformats.org/officeDocument/2006/relationships/hyperlink" Target="https://web.hungryhub.com/restaurants/the-great-american-rib-company" TargetMode="External"/><Relationship Id="rId269" Type="http://schemas.openxmlformats.org/officeDocument/2006/relationships/hyperlink" Target="https://web.hungryhub.com/restaurants/the-deck" TargetMode="External"/><Relationship Id="rId264" Type="http://schemas.openxmlformats.org/officeDocument/2006/relationships/hyperlink" Target="https://web.hungryhub.com/restaurants/hobs-int-intersect-rama3-bangkok" TargetMode="External"/><Relationship Id="rId4000" Type="http://schemas.openxmlformats.org/officeDocument/2006/relationships/hyperlink" Target="https://web.hungryhub.com/restaurants/pizzeria-at-hard-rock-hotel-pattaya" TargetMode="External"/><Relationship Id="rId5332" Type="http://schemas.openxmlformats.org/officeDocument/2006/relationships/hyperlink" Target="https://web.hungryhub.com/restaurants/o-leary-s-irish-pub-bangkok" TargetMode="External"/><Relationship Id="rId263" Type="http://schemas.openxmlformats.org/officeDocument/2006/relationships/hyperlink" Target="https://web.hungryhub.com/restaurants/thanying-restaurant-silom" TargetMode="External"/><Relationship Id="rId5333" Type="http://schemas.openxmlformats.org/officeDocument/2006/relationships/hyperlink" Target="https://web.hungryhub.com/restaurants/mama-diam-singapore" TargetMode="External"/><Relationship Id="rId262" Type="http://schemas.openxmlformats.org/officeDocument/2006/relationships/hyperlink" Target="https://web.hungryhub.com/restaurants/s-mores" TargetMode="External"/><Relationship Id="rId4002" Type="http://schemas.openxmlformats.org/officeDocument/2006/relationships/hyperlink" Target="https://web.hungryhub.com/restaurants/supergolf-putter-bar-bangkok" TargetMode="External"/><Relationship Id="rId5330" Type="http://schemas.openxmlformats.org/officeDocument/2006/relationships/hyperlink" Target="https://web.hungryhub.com/restaurants/louie-s-on-fifteen-bamboo-bourbon-bangkok" TargetMode="External"/><Relationship Id="rId261" Type="http://schemas.openxmlformats.org/officeDocument/2006/relationships/hyperlink" Target="https://web.hungryhub.com/restaurants/supatra-riverside" TargetMode="External"/><Relationship Id="rId4001" Type="http://schemas.openxmlformats.org/officeDocument/2006/relationships/hyperlink" Target="https://web.hungryhub.com/restaurants/hard-rock-cafe-at-hard-rock-hotel-pattaya" TargetMode="External"/><Relationship Id="rId5331" Type="http://schemas.openxmlformats.org/officeDocument/2006/relationships/hyperlink" Target="https://web.hungryhub.com/restaurants/all-day-fine-bangkok" TargetMode="External"/><Relationship Id="rId268" Type="http://schemas.openxmlformats.org/officeDocument/2006/relationships/hyperlink" Target="https://web.hungryhub.com/restaurants/the-view-bar-restaurant" TargetMode="External"/><Relationship Id="rId4004" Type="http://schemas.openxmlformats.org/officeDocument/2006/relationships/hyperlink" Target="https://web.hungryhub.com/restaurants/chibing-chicken-and-bingsu-pattaya-beach-pattaya" TargetMode="External"/><Relationship Id="rId5336" Type="http://schemas.openxmlformats.org/officeDocument/2006/relationships/hyperlink" Target="https://web.hungryhub.com/restaurants/bone-apple-tea-bistro-singapore" TargetMode="External"/><Relationship Id="rId267" Type="http://schemas.openxmlformats.org/officeDocument/2006/relationships/hyperlink" Target="https://web.hungryhub.com/restaurants/take-a-view" TargetMode="External"/><Relationship Id="rId4003" Type="http://schemas.openxmlformats.org/officeDocument/2006/relationships/hyperlink" Target="https://web.hungryhub.com/restaurants/chibing-chicken-and-bingsu-onnut-7-bangkok" TargetMode="External"/><Relationship Id="rId5337" Type="http://schemas.openxmlformats.org/officeDocument/2006/relationships/hyperlink" Target="https://web.hungryhub.com/restaurants/2-beo-vietnamese-restaurant-singapore" TargetMode="External"/><Relationship Id="rId266" Type="http://schemas.openxmlformats.org/officeDocument/2006/relationships/hyperlink" Target="https://web.hungryhub.com/restaurants/hobs-la-villa-ari-bangkok-thailand" TargetMode="External"/><Relationship Id="rId4006" Type="http://schemas.openxmlformats.org/officeDocument/2006/relationships/hyperlink" Target="https://web.hungryhub.com/restaurants/chibing-chicken-and-bingsu-urban-square-bangkok" TargetMode="External"/><Relationship Id="rId5334" Type="http://schemas.openxmlformats.org/officeDocument/2006/relationships/hyperlink" Target="https://web.hungryhub.com/restaurants/taksim-restaurant-singapore" TargetMode="External"/><Relationship Id="rId265" Type="http://schemas.openxmlformats.org/officeDocument/2006/relationships/hyperlink" Target="https://web.hungryhub.com/restaurants/hobs-nawamin" TargetMode="External"/><Relationship Id="rId4005" Type="http://schemas.openxmlformats.org/officeDocument/2006/relationships/hyperlink" Target="https://web.hungryhub.com/restaurants/chibing-chicken-and-bingsu-siam-center-bangkok" TargetMode="External"/><Relationship Id="rId5335" Type="http://schemas.openxmlformats.org/officeDocument/2006/relationships/hyperlink" Target="https://web.hungryhub.com/restaurants/mulligans-irish-bar-bangkok" TargetMode="External"/><Relationship Id="rId5329" Type="http://schemas.openxmlformats.org/officeDocument/2006/relationships/hyperlink" Target="https://web.hungryhub.com/restaurants/ginggai-huai-khwang-bangkok" TargetMode="External"/><Relationship Id="rId5327" Type="http://schemas.openxmlformats.org/officeDocument/2006/relationships/hyperlink" Target="https://web.hungryhub.com/restaurants/svalbard-bkk-bangkok" TargetMode="External"/><Relationship Id="rId5328" Type="http://schemas.openxmlformats.org/officeDocument/2006/relationships/hyperlink" Target="https://web.hungryhub.com/restaurants/ginggai-ramkhamhaeng-49-bangkok" TargetMode="External"/><Relationship Id="rId260" Type="http://schemas.openxmlformats.org/officeDocument/2006/relationships/hyperlink" Target="https://web.hungryhub.com/restaurants/shio-yoshoku-cafe-restaurant" TargetMode="External"/><Relationship Id="rId259" Type="http://schemas.openxmlformats.org/officeDocument/2006/relationships/hyperlink" Target="https://web.hungryhub.com/restaurants/maki-maki" TargetMode="External"/><Relationship Id="rId258" Type="http://schemas.openxmlformats.org/officeDocument/2006/relationships/hyperlink" Target="https://web.hungryhub.com/restaurants/sen-ryo-thonglor" TargetMode="External"/><Relationship Id="rId253" Type="http://schemas.openxmlformats.org/officeDocument/2006/relationships/hyperlink" Target="https://web.hungryhub.com/restaurants/steve-cafe-cuisine-riverside-bangkok" TargetMode="External"/><Relationship Id="rId5321" Type="http://schemas.openxmlformats.org/officeDocument/2006/relationships/hyperlink" Target="https://web.hungryhub.com/restaurants/shelly-house-bangkok" TargetMode="External"/><Relationship Id="rId252" Type="http://schemas.openxmlformats.org/officeDocument/2006/relationships/hyperlink" Target="https://web.hungryhub.com/restaurants/scala-restaurant" TargetMode="External"/><Relationship Id="rId5322" Type="http://schemas.openxmlformats.org/officeDocument/2006/relationships/hyperlink" Target="https://web.hungryhub.com/restaurants/nj-shabu-shabu-pattaya" TargetMode="External"/><Relationship Id="rId251" Type="http://schemas.openxmlformats.org/officeDocument/2006/relationships/hyperlink" Target="https://web.hungryhub.com/restaurants/sankyodai" TargetMode="External"/><Relationship Id="rId250" Type="http://schemas.openxmlformats.org/officeDocument/2006/relationships/hyperlink" Target="https://web.hungryhub.com/restaurants/saras" TargetMode="External"/><Relationship Id="rId5320" Type="http://schemas.openxmlformats.org/officeDocument/2006/relationships/hyperlink" Target="https://web.hungryhub.com/restaurants/abba-cafe-too-fast-infinity-samyan-bangkok" TargetMode="External"/><Relationship Id="rId257" Type="http://schemas.openxmlformats.org/officeDocument/2006/relationships/hyperlink" Target="https://web.hungryhub.com/restaurants/huntsman-pub" TargetMode="External"/><Relationship Id="rId5325" Type="http://schemas.openxmlformats.org/officeDocument/2006/relationships/hyperlink" Target="https://web.hungryhub.com/restaurants/khun-noo-shabu-mookata-nonthaburi" TargetMode="External"/><Relationship Id="rId256" Type="http://schemas.openxmlformats.org/officeDocument/2006/relationships/hyperlink" Target="https://web.hungryhub.com/restaurants/no-use-scarlett-wine-bar-restaurant" TargetMode="External"/><Relationship Id="rId5326" Type="http://schemas.openxmlformats.org/officeDocument/2006/relationships/hyperlink" Target="https://web.hungryhub.com/restaurants/bimbo-mediterranean-restaurant-bar-bangkok" TargetMode="External"/><Relationship Id="rId255" Type="http://schemas.openxmlformats.org/officeDocument/2006/relationships/hyperlink" Target="https://web.hungryhub.com/restaurants/demo-accounts" TargetMode="External"/><Relationship Id="rId5323" Type="http://schemas.openxmlformats.org/officeDocument/2006/relationships/hyperlink" Target="https://web.hungryhub.com/restaurants/the-park-restaurant-cafe-si-racha-chonburi-pattaya" TargetMode="External"/><Relationship Id="rId254" Type="http://schemas.openxmlformats.org/officeDocument/2006/relationships/hyperlink" Target="https://web.hungryhub.com/restaurants/steve-cafe-cuisine-ari" TargetMode="External"/><Relationship Id="rId5324" Type="http://schemas.openxmlformats.org/officeDocument/2006/relationships/hyperlink" Target="https://web.hungryhub.com/restaurants/nj-shabu-shabu-bkk-bangkok" TargetMode="External"/><Relationship Id="rId4029" Type="http://schemas.openxmlformats.org/officeDocument/2006/relationships/hyperlink" Target="https://web.hungryhub.com/restaurants/zaap-classic-pridi-banomyong-bangkok" TargetMode="External"/><Relationship Id="rId293" Type="http://schemas.openxmlformats.org/officeDocument/2006/relationships/hyperlink" Target="https://web.hungryhub.com/restaurants/minibar-royale" TargetMode="External"/><Relationship Id="rId292" Type="http://schemas.openxmlformats.org/officeDocument/2006/relationships/hyperlink" Target="https://web.hungryhub.com/restaurants/nadimos-lebanese-restaurant-silom" TargetMode="External"/><Relationship Id="rId291" Type="http://schemas.openxmlformats.org/officeDocument/2006/relationships/hyperlink" Target="https://web.hungryhub.com/restaurants/nadimos-lebanese-restaurant-sukhumvit-24" TargetMode="External"/><Relationship Id="rId290" Type="http://schemas.openxmlformats.org/officeDocument/2006/relationships/hyperlink" Target="https://web.hungryhub.com/restaurants/on-the-table" TargetMode="External"/><Relationship Id="rId5350" Type="http://schemas.openxmlformats.org/officeDocument/2006/relationships/hyperlink" Target="https://web.hungryhub.com/restaurants/lobby-lounge-the-terrace-at-conrad-singapore-marina-bay" TargetMode="External"/><Relationship Id="rId5351" Type="http://schemas.openxmlformats.org/officeDocument/2006/relationships/hyperlink" Target="https://web.hungryhub.com/restaurants/ayame-restaurant-bangkok" TargetMode="External"/><Relationship Id="rId4020" Type="http://schemas.openxmlformats.org/officeDocument/2006/relationships/hyperlink" Target="https://web.hungryhub.com/restaurants/camin-cuisine-cafe-ari-bangkok" TargetMode="External"/><Relationship Id="rId286" Type="http://schemas.openxmlformats.org/officeDocument/2006/relationships/hyperlink" Target="https://web.hungryhub.com/restaurants/la-tavola-wine-bar" TargetMode="External"/><Relationship Id="rId4022" Type="http://schemas.openxmlformats.org/officeDocument/2006/relationships/hyperlink" Target="https://web.hungryhub.com/restaurants/tokyoxxx-premium-23-bangkok" TargetMode="External"/><Relationship Id="rId5354" Type="http://schemas.openxmlformats.org/officeDocument/2006/relationships/hyperlink" Target="https://web.hungryhub.com/restaurants/durian-paradise-buffet-at-phenix-pratunam-bangkok" TargetMode="External"/><Relationship Id="rId285" Type="http://schemas.openxmlformats.org/officeDocument/2006/relationships/hyperlink" Target="https://web.hungryhub.com/restaurants/scalini-hilton-sukhumvit-bangkok" TargetMode="External"/><Relationship Id="rId4021" Type="http://schemas.openxmlformats.org/officeDocument/2006/relationships/hyperlink" Target="https://web.hungryhub.com/restaurants/vivin-asok-bangkok" TargetMode="External"/><Relationship Id="rId5355" Type="http://schemas.openxmlformats.org/officeDocument/2006/relationships/hyperlink" Target="https://web.hungryhub.com/restaurants/kapi-surat-thani" TargetMode="External"/><Relationship Id="rId284" Type="http://schemas.openxmlformats.org/officeDocument/2006/relationships/hyperlink" Target="https://web.hungryhub.com/restaurants/baan-khanitha-sukhumvit-53" TargetMode="External"/><Relationship Id="rId4024" Type="http://schemas.openxmlformats.org/officeDocument/2006/relationships/hyperlink" Target="https://web.hungryhub.com/restaurants/the-kinopolis-bangkok" TargetMode="External"/><Relationship Id="rId5352" Type="http://schemas.openxmlformats.org/officeDocument/2006/relationships/hyperlink" Target="https://web.hungryhub.com/restaurants/the-seafood-market-by-house-of-white-bee-hoon-singapore" TargetMode="External"/><Relationship Id="rId283" Type="http://schemas.openxmlformats.org/officeDocument/2006/relationships/hyperlink" Target="https://web.hungryhub.com/restaurants/baan-khanitha-asiatique" TargetMode="External"/><Relationship Id="rId4023" Type="http://schemas.openxmlformats.org/officeDocument/2006/relationships/hyperlink" Target="https://web.hungryhub.com/restaurants/zeta-cafe-holiday-inn-bangkok-sukhumvit-22-not-use" TargetMode="External"/><Relationship Id="rId5353" Type="http://schemas.openxmlformats.org/officeDocument/2006/relationships/hyperlink" Target="https://web.hungryhub.com/restaurants/wagyu-kurabu-premium-yakiniku-bangkok" TargetMode="External"/><Relationship Id="rId4026" Type="http://schemas.openxmlformats.org/officeDocument/2006/relationships/hyperlink" Target="https://web.hungryhub.com/restaurants/khao-piyo-bangkok-indian-multi-cuisines" TargetMode="External"/><Relationship Id="rId5358" Type="http://schemas.openxmlformats.org/officeDocument/2006/relationships/hyperlink" Target="https://web.hungryhub.com/restaurants/the-grille-picolo-eatery-bangkok" TargetMode="External"/><Relationship Id="rId289" Type="http://schemas.openxmlformats.org/officeDocument/2006/relationships/hyperlink" Target="https://web.hungryhub.com/restaurants/la-monita-phloenchit" TargetMode="External"/><Relationship Id="rId4025" Type="http://schemas.openxmlformats.org/officeDocument/2006/relationships/hyperlink" Target="https://web.hungryhub.com/restaurants/sukipengyou-bangkok" TargetMode="External"/><Relationship Id="rId5359" Type="http://schemas.openxmlformats.org/officeDocument/2006/relationships/hyperlink" Target="https://web.hungryhub.com/restaurants/sand-box-beachfront-bar-eatery-phuket" TargetMode="External"/><Relationship Id="rId288" Type="http://schemas.openxmlformats.org/officeDocument/2006/relationships/hyperlink" Target="https://web.hungryhub.com/restaurants/cafe-classique" TargetMode="External"/><Relationship Id="rId4028" Type="http://schemas.openxmlformats.org/officeDocument/2006/relationships/hyperlink" Target="https://web.hungryhub.com/restaurants/zaap-classic-emquartier-bangkok" TargetMode="External"/><Relationship Id="rId5356" Type="http://schemas.openxmlformats.org/officeDocument/2006/relationships/hyperlink" Target="https://web.hungryhub.com/restaurants/the-barracuda-sky-gala-at-akara-pattaya" TargetMode="External"/><Relationship Id="rId287" Type="http://schemas.openxmlformats.org/officeDocument/2006/relationships/hyperlink" Target="https://web.hungryhub.com/restaurants/kuroda-restaurant" TargetMode="External"/><Relationship Id="rId4027" Type="http://schemas.openxmlformats.org/officeDocument/2006/relationships/hyperlink" Target="https://web.hungryhub.com/restaurants/168-yi-liu-ba-bangkok" TargetMode="External"/><Relationship Id="rId5357" Type="http://schemas.openxmlformats.org/officeDocument/2006/relationships/hyperlink" Target="https://web.hungryhub.com/restaurants/yao-restaurant-bangkok-marriott-hotel-the-surawongse-thailand" TargetMode="External"/><Relationship Id="rId4019" Type="http://schemas.openxmlformats.org/officeDocument/2006/relationships/hyperlink" Target="https://web.hungryhub.com/restaurants/camin-cuisine-cafe-seacon-square-srinagarindra-bangkok" TargetMode="External"/><Relationship Id="rId4018" Type="http://schemas.openxmlformats.org/officeDocument/2006/relationships/hyperlink" Target="https://web.hungryhub.com/restaurants/camin-cuisine-cafe-central-rama-2-bangkok" TargetMode="External"/><Relationship Id="rId5349" Type="http://schemas.openxmlformats.org/officeDocument/2006/relationships/hyperlink" Target="https://web.hungryhub.com/restaurants/golden-peony-at-conrad-singapore-marina-bay" TargetMode="External"/><Relationship Id="rId282" Type="http://schemas.openxmlformats.org/officeDocument/2006/relationships/hyperlink" Target="https://web.hungryhub.com/restaurants/baan-khanitha-sukhumvit-23" TargetMode="External"/><Relationship Id="rId281" Type="http://schemas.openxmlformats.org/officeDocument/2006/relationships/hyperlink" Target="https://web.hungryhub.com/restaurants/the-dock-bar-bistro" TargetMode="External"/><Relationship Id="rId280" Type="http://schemas.openxmlformats.org/officeDocument/2006/relationships/hyperlink" Target="https://web.hungryhub.com/restaurants/signor-sassi-siam-paragon" TargetMode="External"/><Relationship Id="rId5340" Type="http://schemas.openxmlformats.org/officeDocument/2006/relationships/hyperlink" Target="https://web.hungryhub.com/restaurants/krua-phra-khanong-bangkok" TargetMode="External"/><Relationship Id="rId275" Type="http://schemas.openxmlformats.org/officeDocument/2006/relationships/hyperlink" Target="https://web.hungryhub.com/restaurants/take-a-seat" TargetMode="External"/><Relationship Id="rId4011" Type="http://schemas.openxmlformats.org/officeDocument/2006/relationships/hyperlink" Target="https://web.hungryhub.com/restaurants/shabu-henmee-praram-5-bangkok" TargetMode="External"/><Relationship Id="rId5343" Type="http://schemas.openxmlformats.org/officeDocument/2006/relationships/hyperlink" Target="https://web.hungryhub.com/restaurants/mandarin-roast-duck-bangkok" TargetMode="External"/><Relationship Id="rId274" Type="http://schemas.openxmlformats.org/officeDocument/2006/relationships/hyperlink" Target="https://web.hungryhub.com/restaurants/the-great-hornbill-bistro" TargetMode="External"/><Relationship Id="rId4010" Type="http://schemas.openxmlformats.org/officeDocument/2006/relationships/hyperlink" Target="https://web.hungryhub.com/restaurants/lamaya-khao-yai" TargetMode="External"/><Relationship Id="rId5344" Type="http://schemas.openxmlformats.org/officeDocument/2006/relationships/hyperlink" Target="https://web.hungryhub.com/restaurants/lan-tum-luang-prabang-bangkok" TargetMode="External"/><Relationship Id="rId273" Type="http://schemas.openxmlformats.org/officeDocument/2006/relationships/hyperlink" Target="https://web.hungryhub.com/restaurants/the-firehouse" TargetMode="External"/><Relationship Id="rId4013" Type="http://schemas.openxmlformats.org/officeDocument/2006/relationships/hyperlink" Target="https://web.hungryhub.com/restaurants/tillie-bar-bangkok" TargetMode="External"/><Relationship Id="rId5341" Type="http://schemas.openxmlformats.org/officeDocument/2006/relationships/hyperlink" Target="https://web.hungryhub.com/restaurants/krua-phra-khanong-bangkok-thailand" TargetMode="External"/><Relationship Id="rId272" Type="http://schemas.openxmlformats.org/officeDocument/2006/relationships/hyperlink" Target="https://web.hungryhub.com/restaurants/tony-roma-s-siam-paragon" TargetMode="External"/><Relationship Id="rId4012" Type="http://schemas.openxmlformats.org/officeDocument/2006/relationships/hyperlink" Target="https://web.hungryhub.com/restaurants/fukuya-omakase-bangkok" TargetMode="External"/><Relationship Id="rId5342" Type="http://schemas.openxmlformats.org/officeDocument/2006/relationships/hyperlink" Target="https://web.hungryhub.com/restaurants/na-nang-restaurant-samut-prakan" TargetMode="External"/><Relationship Id="rId279" Type="http://schemas.openxmlformats.org/officeDocument/2006/relationships/hyperlink" Target="https://web.hungryhub.com/restaurants/vogue-lounge" TargetMode="External"/><Relationship Id="rId4015" Type="http://schemas.openxmlformats.org/officeDocument/2006/relationships/hyperlink" Target="https://web.hungryhub.com/restaurants/melody-bangkok" TargetMode="External"/><Relationship Id="rId5347" Type="http://schemas.openxmlformats.org/officeDocument/2006/relationships/hyperlink" Target="https://web.hungryhub.com/restaurants/baan-glom-gig-bangkok-thailand-5749" TargetMode="External"/><Relationship Id="rId278" Type="http://schemas.openxmlformats.org/officeDocument/2006/relationships/hyperlink" Target="https://web.hungryhub.com/restaurants/vertigo-rooftop-banyan-tree-bangkok" TargetMode="External"/><Relationship Id="rId4014" Type="http://schemas.openxmlformats.org/officeDocument/2006/relationships/hyperlink" Target="https://web.hungryhub.com/restaurants/aneki-x-paper-meal-bangkok" TargetMode="External"/><Relationship Id="rId5348" Type="http://schemas.openxmlformats.org/officeDocument/2006/relationships/hyperlink" Target="https://web.hungryhub.com/restaurants/zanzibar-bangkok" TargetMode="External"/><Relationship Id="rId277" Type="http://schemas.openxmlformats.org/officeDocument/2006/relationships/hyperlink" Target="https://web.hungryhub.com/restaurants/vanilla-garden" TargetMode="External"/><Relationship Id="rId4017" Type="http://schemas.openxmlformats.org/officeDocument/2006/relationships/hyperlink" Target="https://web.hungryhub.com/restaurants/camin-cuisine-cafe-central-rama-9-bangkok" TargetMode="External"/><Relationship Id="rId5345" Type="http://schemas.openxmlformats.org/officeDocument/2006/relationships/hyperlink" Target="https://web.hungryhub.com/restaurants/bang-at-the-standardx-bangkok-phra-arthit" TargetMode="External"/><Relationship Id="rId276" Type="http://schemas.openxmlformats.org/officeDocument/2006/relationships/hyperlink" Target="https://web.hungryhub.com/restaurants/umenohana" TargetMode="External"/><Relationship Id="rId4016" Type="http://schemas.openxmlformats.org/officeDocument/2006/relationships/hyperlink" Target="https://web.hungryhub.com/restaurants/camin-cuisine-cafe-centralworld-bangkok" TargetMode="External"/><Relationship Id="rId5346" Type="http://schemas.openxmlformats.org/officeDocument/2006/relationships/hyperlink" Target="https://web.hungryhub.com/restaurants/lolo-bar-grill-bangkok" TargetMode="External"/><Relationship Id="rId1851" Type="http://schemas.openxmlformats.org/officeDocument/2006/relationships/hyperlink" Target="https://web.hungryhub.com/restaurants/the-sky-32-at-grande-centrepoint-hotel-pattaya" TargetMode="External"/><Relationship Id="rId1852" Type="http://schemas.openxmlformats.org/officeDocument/2006/relationships/hyperlink" Target="https://web.hungryhub.com/restaurants/no-use-phuket" TargetMode="External"/><Relationship Id="rId1853" Type="http://schemas.openxmlformats.org/officeDocument/2006/relationships/hyperlink" Target="https://web.hungryhub.com/restaurants/shuffle-cafe-bistro-phuket" TargetMode="External"/><Relationship Id="rId1854" Type="http://schemas.openxmlformats.org/officeDocument/2006/relationships/hyperlink" Target="https://web.hungryhub.com/restaurants/not-use-bangkok-thailand-2025" TargetMode="External"/><Relationship Id="rId1855" Type="http://schemas.openxmlformats.org/officeDocument/2006/relationships/hyperlink" Target="https://web.hungryhub.com/restaurants/the-prestige-bangkok" TargetMode="External"/><Relationship Id="rId1856" Type="http://schemas.openxmlformats.org/officeDocument/2006/relationships/hyperlink" Target="https://web.hungryhub.com/restaurants/baiyoke-sky-hotel-staycation-bangkok" TargetMode="External"/><Relationship Id="rId1857" Type="http://schemas.openxmlformats.org/officeDocument/2006/relationships/hyperlink" Target="https://web.hungryhub.com/restaurants/shabu-banpak-organic-bangkok" TargetMode="External"/><Relationship Id="rId1858" Type="http://schemas.openxmlformats.org/officeDocument/2006/relationships/hyperlink" Target="https://web.hungryhub.com/restaurants/neta-grill-market-village-rangsit-bangkok" TargetMode="External"/><Relationship Id="rId1859" Type="http://schemas.openxmlformats.org/officeDocument/2006/relationships/hyperlink" Target="https://web.hungryhub.com/restaurants/tre-bar-bistro-bangkok" TargetMode="External"/><Relationship Id="rId1850" Type="http://schemas.openxmlformats.org/officeDocument/2006/relationships/hyperlink" Target="https://web.hungryhub.com/restaurants/goose-cafe-bkk-bangkok" TargetMode="External"/><Relationship Id="rId1840" Type="http://schemas.openxmlformats.org/officeDocument/2006/relationships/hyperlink" Target="https://web.hungryhub.com/restaurants/oishi-eaterium-central-pattaya-beach-pattaya-thailand" TargetMode="External"/><Relationship Id="rId1841" Type="http://schemas.openxmlformats.org/officeDocument/2006/relationships/hyperlink" Target="https://web.hungryhub.com/restaurants/oishi-eaterium-samyan-mitrtown-new-concept-bangkok" TargetMode="External"/><Relationship Id="rId1842" Type="http://schemas.openxmlformats.org/officeDocument/2006/relationships/hyperlink" Target="https://web.hungryhub.com/restaurants/centara-grand-beach-resort-staycation-karon-phuket" TargetMode="External"/><Relationship Id="rId1843" Type="http://schemas.openxmlformats.org/officeDocument/2006/relationships/hyperlink" Target="https://web.hungryhub.com/restaurants/oishi-grand-siam-paragon-do-not-use-bangkok" TargetMode="External"/><Relationship Id="rId1844" Type="http://schemas.openxmlformats.org/officeDocument/2006/relationships/hyperlink" Target="https://web.hungryhub.com/restaurants/ventisi-restaurant-centara-grand-at-centralworld-bangkok" TargetMode="External"/><Relationship Id="rId1845" Type="http://schemas.openxmlformats.org/officeDocument/2006/relationships/hyperlink" Target="https://web.hungryhub.com/restaurants/everseoul-bkk-bangkok" TargetMode="External"/><Relationship Id="rId1846" Type="http://schemas.openxmlformats.org/officeDocument/2006/relationships/hyperlink" Target="https://web.hungryhub.com/restaurants/baan-bencharong-pai-the-crystal-sb-ratchapruek-bangkok" TargetMode="External"/><Relationship Id="rId1847" Type="http://schemas.openxmlformats.org/officeDocument/2006/relationships/hyperlink" Target="https://web.hungryhub.com/restaurants/talung-thai-paresa-resort-kamala-phuket" TargetMode="External"/><Relationship Id="rId1848" Type="http://schemas.openxmlformats.org/officeDocument/2006/relationships/hyperlink" Target="https://web.hungryhub.com/restaurants/the-lounge-thonglor-at-akyra-hotel-bangkok" TargetMode="External"/><Relationship Id="rId1849" Type="http://schemas.openxmlformats.org/officeDocument/2006/relationships/hyperlink" Target="https://web.hungryhub.com/restaurants/cafe-laurel-at-evergreen-laurel-hotel-bangkok" TargetMode="External"/><Relationship Id="rId1873" Type="http://schemas.openxmlformats.org/officeDocument/2006/relationships/hyperlink" Target="https://web.hungryhub.com/restaurants/tantitium-phuket" TargetMode="External"/><Relationship Id="rId1874" Type="http://schemas.openxmlformats.org/officeDocument/2006/relationships/hyperlink" Target="https://web.hungryhub.com/restaurants/hotel-indigo-bangkok-staycation" TargetMode="External"/><Relationship Id="rId1875" Type="http://schemas.openxmlformats.org/officeDocument/2006/relationships/hyperlink" Target="https://web.hungryhub.com/restaurants/gourmet-bar-at-novotel-siam-square-bangkok" TargetMode="External"/><Relationship Id="rId1876" Type="http://schemas.openxmlformats.org/officeDocument/2006/relationships/hyperlink" Target="https://web.hungryhub.com/restaurants/the-square-novotel-bangkok-siam-square" TargetMode="External"/><Relationship Id="rId1877" Type="http://schemas.openxmlformats.org/officeDocument/2006/relationships/hyperlink" Target="https://web.hungryhub.com/restaurants/laoliu-buffet-mala-premium-bangkok" TargetMode="External"/><Relationship Id="rId1878" Type="http://schemas.openxmlformats.org/officeDocument/2006/relationships/hyperlink" Target="https://web.hungryhub.com/restaurants/don-giovanni-centara-grand-at-central-plaza-ladprao-bangkok" TargetMode="External"/><Relationship Id="rId1879" Type="http://schemas.openxmlformats.org/officeDocument/2006/relationships/hyperlink" Target="https://web.hungryhub.com/restaurants/malai-restaurant-at-malaysia-hotel-bangkok" TargetMode="External"/><Relationship Id="rId1870" Type="http://schemas.openxmlformats.org/officeDocument/2006/relationships/hyperlink" Target="https://web.hungryhub.com/restaurants/merlin-kitchen-at-merlin-hotel-phuket-town-phuket" TargetMode="External"/><Relationship Id="rId1871" Type="http://schemas.openxmlformats.org/officeDocument/2006/relationships/hyperlink" Target="https://web.hungryhub.com/restaurants/somtum-villa-pattaya" TargetMode="External"/><Relationship Id="rId1872" Type="http://schemas.openxmlformats.org/officeDocument/2006/relationships/hyperlink" Target="https://web.hungryhub.com/restaurants/fuku-yakiniku-pattaya" TargetMode="External"/><Relationship Id="rId1862" Type="http://schemas.openxmlformats.org/officeDocument/2006/relationships/hyperlink" Target="https://web.hungryhub.com/restaurants/wine-connection-sukhumvit-soi31-bangkok" TargetMode="External"/><Relationship Id="rId1863" Type="http://schemas.openxmlformats.org/officeDocument/2006/relationships/hyperlink" Target="https://web.hungryhub.com/restaurants/woodfired-grill-bar-phuket" TargetMode="External"/><Relationship Id="rId1864" Type="http://schemas.openxmlformats.org/officeDocument/2006/relationships/hyperlink" Target="https://web.hungryhub.com/restaurants/shang-palace-at-shangri-la-hotel-bangkok" TargetMode="External"/><Relationship Id="rId1865" Type="http://schemas.openxmlformats.org/officeDocument/2006/relationships/hyperlink" Target="https://web.hungryhub.com/restaurants/the-abyss-at-v20-boutique-hotel-bangkok" TargetMode="External"/><Relationship Id="rId1866" Type="http://schemas.openxmlformats.org/officeDocument/2006/relationships/hyperlink" Target="https://web.hungryhub.com/restaurants/new-york-steakhouse-at-jw-marriott-hotel-bangkok" TargetMode="External"/><Relationship Id="rId1867" Type="http://schemas.openxmlformats.org/officeDocument/2006/relationships/hyperlink" Target="https://web.hungryhub.com/restaurants/montree-cafe-phuket" TargetMode="External"/><Relationship Id="rId1868" Type="http://schemas.openxmlformats.org/officeDocument/2006/relationships/hyperlink" Target="https://web.hungryhub.com/restaurants/the-deck-beach-club-patong-four-points-by-sheraton-patong-beach-resort-phuket" TargetMode="External"/><Relationship Id="rId1869" Type="http://schemas.openxmlformats.org/officeDocument/2006/relationships/hyperlink" Target="https://web.hungryhub.com/restaurants/9yang-seafood-bangkok" TargetMode="External"/><Relationship Id="rId1860" Type="http://schemas.openxmlformats.org/officeDocument/2006/relationships/hyperlink" Target="https://web.hungryhub.com/restaurants/tea-factory-and-more-pattaya" TargetMode="External"/><Relationship Id="rId1861" Type="http://schemas.openxmlformats.org/officeDocument/2006/relationships/hyperlink" Target="https://web.hungryhub.com/restaurants/char-restaurant-at-hotel-indigo-bangkok-25th-floor" TargetMode="External"/><Relationship Id="rId1810" Type="http://schemas.openxmlformats.org/officeDocument/2006/relationships/hyperlink" Target="https://web.hungryhub.com/restaurants/the-edge-at-aleenta-natai-beach-phuket" TargetMode="External"/><Relationship Id="rId1811" Type="http://schemas.openxmlformats.org/officeDocument/2006/relationships/hyperlink" Target="https://web.hungryhub.com/restaurants/wisdom-international-buffet-siam-square-one-bangkok" TargetMode="External"/><Relationship Id="rId1812" Type="http://schemas.openxmlformats.org/officeDocument/2006/relationships/hyperlink" Target="https://web.hungryhub.com/restaurants/diggin-cafe-library-bangkok" TargetMode="External"/><Relationship Id="rId1813" Type="http://schemas.openxmlformats.org/officeDocument/2006/relationships/hyperlink" Target="https://web.hungryhub.com/restaurants/oranjii-japanese-yakiniku-shabu-restaurant-reservation-bangkok" TargetMode="External"/><Relationship Id="rId1814" Type="http://schemas.openxmlformats.org/officeDocument/2006/relationships/hyperlink" Target="https://web.hungryhub.com/restaurants/hobs-mega-bangna-bangkok" TargetMode="External"/><Relationship Id="rId1815" Type="http://schemas.openxmlformats.org/officeDocument/2006/relationships/hyperlink" Target="https://web.hungryhub.com/restaurants/masaaki-japanese-premium-buffet-phuket" TargetMode="External"/><Relationship Id="rId1816" Type="http://schemas.openxmlformats.org/officeDocument/2006/relationships/hyperlink" Target="https://web.hungryhub.com/restaurants/the-crab-house-restaurant-and-cafe-phuket" TargetMode="External"/><Relationship Id="rId1817" Type="http://schemas.openxmlformats.org/officeDocument/2006/relationships/hyperlink" Target="https://web.hungryhub.com/restaurants/coco-club-pool-cafe-phuket" TargetMode="External"/><Relationship Id="rId1818" Type="http://schemas.openxmlformats.org/officeDocument/2006/relationships/hyperlink" Target="https://web.hungryhub.com/restaurants/jaras-restaurant-phuket" TargetMode="External"/><Relationship Id="rId1819" Type="http://schemas.openxmlformats.org/officeDocument/2006/relationships/hyperlink" Target="https://web.hungryhub.com/restaurants/le-mecier-bangkok" TargetMode="External"/><Relationship Id="rId4080" Type="http://schemas.openxmlformats.org/officeDocument/2006/relationships/hyperlink" Target="https://web.hungryhub.com/restaurants/ponn-terminal-21-pattaya" TargetMode="External"/><Relationship Id="rId4082" Type="http://schemas.openxmlformats.org/officeDocument/2006/relationships/hyperlink" Target="https://web.hungryhub.com/restaurants/ponn-future-park-rangsit-bangkok-thailand-4356" TargetMode="External"/><Relationship Id="rId4081" Type="http://schemas.openxmlformats.org/officeDocument/2006/relationships/hyperlink" Target="https://web.hungryhub.com/restaurants/ponn-fashion-island-bangkok-thailand" TargetMode="External"/><Relationship Id="rId4084" Type="http://schemas.openxmlformats.org/officeDocument/2006/relationships/hyperlink" Target="https://web.hungryhub.com/restaurants/ponn-mbk-center-bangkok-thailand" TargetMode="External"/><Relationship Id="rId4083" Type="http://schemas.openxmlformats.org/officeDocument/2006/relationships/hyperlink" Target="https://web.hungryhub.com/restaurants/ponn-mega-bang-na-bangkok" TargetMode="External"/><Relationship Id="rId4086" Type="http://schemas.openxmlformats.org/officeDocument/2006/relationships/hyperlink" Target="https://web.hungryhub.com/restaurants/ponn-the-mall-bang-kapi-bangkok" TargetMode="External"/><Relationship Id="rId4085" Type="http://schemas.openxmlformats.org/officeDocument/2006/relationships/hyperlink" Target="https://web.hungryhub.com/restaurants/ponn-q-house-lumpini-bangkok-thailand" TargetMode="External"/><Relationship Id="rId4088" Type="http://schemas.openxmlformats.org/officeDocument/2006/relationships/hyperlink" Target="https://web.hungryhub.com/restaurants/shibuya-shabu-ekkamai-bangkok" TargetMode="External"/><Relationship Id="rId4087" Type="http://schemas.openxmlformats.org/officeDocument/2006/relationships/hyperlink" Target="https://web.hungryhub.com/restaurants/tenshino-at-pullman-bangkok-king-power" TargetMode="External"/><Relationship Id="rId4089" Type="http://schemas.openxmlformats.org/officeDocument/2006/relationships/hyperlink" Target="https://web.hungryhub.com/restaurants/chanalai-hillside-resort-staycation-phuket" TargetMode="External"/><Relationship Id="rId1800" Type="http://schemas.openxmlformats.org/officeDocument/2006/relationships/hyperlink" Target="https://web.hungryhub.com/restaurants/thiptara-the-peninsula-bangkok-thailand" TargetMode="External"/><Relationship Id="rId1801" Type="http://schemas.openxmlformats.org/officeDocument/2006/relationships/hyperlink" Target="https://web.hungryhub.com/restaurants/phongniran-bangkok" TargetMode="External"/><Relationship Id="rId1802" Type="http://schemas.openxmlformats.org/officeDocument/2006/relationships/hyperlink" Target="https://web.hungryhub.com/restaurants/river-cafe-and-terrace-the-peninsula-bangkok-hotel" TargetMode="External"/><Relationship Id="rId1803" Type="http://schemas.openxmlformats.org/officeDocument/2006/relationships/hyperlink" Target="https://web.hungryhub.com/restaurants/salasod-korat-bangkok" TargetMode="External"/><Relationship Id="rId1804" Type="http://schemas.openxmlformats.org/officeDocument/2006/relationships/hyperlink" Target="https://web.hungryhub.com/restaurants/otaro-izakaya-bangkok" TargetMode="External"/><Relationship Id="rId1805" Type="http://schemas.openxmlformats.org/officeDocument/2006/relationships/hyperlink" Target="https://web.hungryhub.com/restaurants/whale-jaidee-kaset-navamin-bangkok" TargetMode="External"/><Relationship Id="rId1806" Type="http://schemas.openxmlformats.org/officeDocument/2006/relationships/hyperlink" Target="https://web.hungryhub.com/restaurants/wagyu-lab-j-bangkok" TargetMode="External"/><Relationship Id="rId1807" Type="http://schemas.openxmlformats.org/officeDocument/2006/relationships/hyperlink" Target="https://web.hungryhub.com/restaurants/baanmama-by-hisopoodong-bangkok" TargetMode="External"/><Relationship Id="rId1808" Type="http://schemas.openxmlformats.org/officeDocument/2006/relationships/hyperlink" Target="https://web.hungryhub.com/restaurants/krua-khun-kate-bangkok" TargetMode="External"/><Relationship Id="rId1809" Type="http://schemas.openxmlformats.org/officeDocument/2006/relationships/hyperlink" Target="https://web.hungryhub.com/restaurants/bocconcino-restaurant-bar-pizzeria-phuket" TargetMode="External"/><Relationship Id="rId4071" Type="http://schemas.openxmlformats.org/officeDocument/2006/relationships/hyperlink" Target="https://web.hungryhub.com/restaurants/do-not-use-hua-hin-thailand" TargetMode="External"/><Relationship Id="rId4070" Type="http://schemas.openxmlformats.org/officeDocument/2006/relationships/hyperlink" Target="https://web.hungryhub.com/restaurants/do-not-use-hua-hin" TargetMode="External"/><Relationship Id="rId4073" Type="http://schemas.openxmlformats.org/officeDocument/2006/relationships/hyperlink" Target="https://web.hungryhub.com/restaurants/do-not-use-hua-hin-thailand-4347" TargetMode="External"/><Relationship Id="rId4072" Type="http://schemas.openxmlformats.org/officeDocument/2006/relationships/hyperlink" Target="https://web.hungryhub.com/restaurants/do-not-use-hua-hin-thailand-4346" TargetMode="External"/><Relationship Id="rId4075" Type="http://schemas.openxmlformats.org/officeDocument/2006/relationships/hyperlink" Target="https://web.hungryhub.com/restaurants/do-not-use-hua-hin-thailand-4349" TargetMode="External"/><Relationship Id="rId4074" Type="http://schemas.openxmlformats.org/officeDocument/2006/relationships/hyperlink" Target="https://web.hungryhub.com/restaurants/do-not-use-hua-hin-thailand-4348" TargetMode="External"/><Relationship Id="rId4077" Type="http://schemas.openxmlformats.org/officeDocument/2006/relationships/hyperlink" Target="https://web.hungryhub.com/restaurants/man-fu-yuan-kitchen-the-emquartier-bangkok" TargetMode="External"/><Relationship Id="rId4076" Type="http://schemas.openxmlformats.org/officeDocument/2006/relationships/hyperlink" Target="https://web.hungryhub.com/restaurants/man-fu-yuan-kitchen-samyan-mitrtown-bangkok-thailand" TargetMode="External"/><Relationship Id="rId4079" Type="http://schemas.openxmlformats.org/officeDocument/2006/relationships/hyperlink" Target="https://web.hungryhub.com/restaurants/ponn-terminal-21-rama-3-bangkok-thailand" TargetMode="External"/><Relationship Id="rId4078" Type="http://schemas.openxmlformats.org/officeDocument/2006/relationships/hyperlink" Target="https://web.hungryhub.com/restaurants/ponn-terminal-21-asok-bangkok" TargetMode="External"/><Relationship Id="rId1830" Type="http://schemas.openxmlformats.org/officeDocument/2006/relationships/hyperlink" Target="https://web.hungryhub.com/restaurants/the-dining-room-at-grand-hyatt-erawan-bangkok-thailand" TargetMode="External"/><Relationship Id="rId1831" Type="http://schemas.openxmlformats.org/officeDocument/2006/relationships/hyperlink" Target="https://web.hungryhub.com/restaurants/oishi-eaterium-future-park-rangsit-bangkok-thailand" TargetMode="External"/><Relationship Id="rId1832" Type="http://schemas.openxmlformats.org/officeDocument/2006/relationships/hyperlink" Target="https://web.hungryhub.com/restaurants/oishi-eaterium-seacon-square-srinagarindra-bangkok" TargetMode="External"/><Relationship Id="rId1833" Type="http://schemas.openxmlformats.org/officeDocument/2006/relationships/hyperlink" Target="https://web.hungryhub.com/restaurants/oishi-eaterium-fashion-island-bangkok-thailand" TargetMode="External"/><Relationship Id="rId1834" Type="http://schemas.openxmlformats.org/officeDocument/2006/relationships/hyperlink" Target="https://web.hungryhub.com/restaurants/oishi-eaterium-central-rama-9-bangkok-thailand" TargetMode="External"/><Relationship Id="rId1835" Type="http://schemas.openxmlformats.org/officeDocument/2006/relationships/hyperlink" Target="https://web.hungryhub.com/restaurants/oishi-eaterium-mega-bangna-bangkok-thailand-2006" TargetMode="External"/><Relationship Id="rId1836" Type="http://schemas.openxmlformats.org/officeDocument/2006/relationships/hyperlink" Target="https://web.hungryhub.com/restaurants/not-use-bangkok-thailand-2007" TargetMode="External"/><Relationship Id="rId1837" Type="http://schemas.openxmlformats.org/officeDocument/2006/relationships/hyperlink" Target="https://web.hungryhub.com/restaurants/oishi-eaterium-central-korat-nakhon-ratchasima-khao-yai" TargetMode="External"/><Relationship Id="rId1838" Type="http://schemas.openxmlformats.org/officeDocument/2006/relationships/hyperlink" Target="https://web.hungryhub.com/restaurants/not-use-phuket-thailand" TargetMode="External"/><Relationship Id="rId1839" Type="http://schemas.openxmlformats.org/officeDocument/2006/relationships/hyperlink" Target="https://web.hungryhub.com/restaurants/oishi-eaterium-central-phuket-phuket-thailand" TargetMode="External"/><Relationship Id="rId1820" Type="http://schemas.openxmlformats.org/officeDocument/2006/relationships/hyperlink" Target="https://web.hungryhub.com/restaurants/pine-beach-bar-phuket" TargetMode="External"/><Relationship Id="rId1821" Type="http://schemas.openxmlformats.org/officeDocument/2006/relationships/hyperlink" Target="https://web.hungryhub.com/restaurants/hansar-hotel-staycation-bangkok" TargetMode="External"/><Relationship Id="rId1822" Type="http://schemas.openxmlformats.org/officeDocument/2006/relationships/hyperlink" Target="https://web.hungryhub.com/restaurants/yuzu-japanese-restaurant-and-bar-phuket" TargetMode="External"/><Relationship Id="rId1823" Type="http://schemas.openxmlformats.org/officeDocument/2006/relationships/hyperlink" Target="https://web.hungryhub.com/restaurants/the-china-bangkok" TargetMode="External"/><Relationship Id="rId1824" Type="http://schemas.openxmlformats.org/officeDocument/2006/relationships/hyperlink" Target="https://web.hungryhub.com/restaurants/yaya-house-phuket" TargetMode="External"/><Relationship Id="rId1825" Type="http://schemas.openxmlformats.org/officeDocument/2006/relationships/hyperlink" Target="https://web.hungryhub.com/restaurants/dean-deluca-phuket-old-town" TargetMode="External"/><Relationship Id="rId1826" Type="http://schemas.openxmlformats.org/officeDocument/2006/relationships/hyperlink" Target="https://web.hungryhub.com/restaurants/dean-deluca-boat-lagoon-phuket" TargetMode="External"/><Relationship Id="rId1827" Type="http://schemas.openxmlformats.org/officeDocument/2006/relationships/hyperlink" Target="https://web.hungryhub.com/restaurants/day-and-night-phuket" TargetMode="External"/><Relationship Id="rId1828" Type="http://schemas.openxmlformats.org/officeDocument/2006/relationships/hyperlink" Target="https://web.hungryhub.com/restaurants/trop-tea-coffee-and-kitchen-phuket" TargetMode="External"/><Relationship Id="rId1829" Type="http://schemas.openxmlformats.org/officeDocument/2006/relationships/hyperlink" Target="https://web.hungryhub.com/restaurants/you-mee-at-grand-hyatt-erawan-bangkok-thailand" TargetMode="External"/><Relationship Id="rId4091" Type="http://schemas.openxmlformats.org/officeDocument/2006/relationships/hyperlink" Target="https://web.hungryhub.com/restaurants/chanalai-garden-resort-staycation-phuket" TargetMode="External"/><Relationship Id="rId4090" Type="http://schemas.openxmlformats.org/officeDocument/2006/relationships/hyperlink" Target="https://web.hungryhub.com/restaurants/chanalai-flora-resort-staycation-phuket" TargetMode="External"/><Relationship Id="rId4093" Type="http://schemas.openxmlformats.org/officeDocument/2006/relationships/hyperlink" Target="https://web.hungryhub.com/restaurants/not-use-phuket-thailand-4368" TargetMode="External"/><Relationship Id="rId4092" Type="http://schemas.openxmlformats.org/officeDocument/2006/relationships/hyperlink" Target="https://web.hungryhub.com/restaurants/chanalai-romantica-staycation-phuket" TargetMode="External"/><Relationship Id="rId4095" Type="http://schemas.openxmlformats.org/officeDocument/2006/relationships/hyperlink" Target="https://web.hungryhub.com/restaurants/piano-bar-at-vie-hotel-bangkok" TargetMode="External"/><Relationship Id="rId4094" Type="http://schemas.openxmlformats.org/officeDocument/2006/relationships/hyperlink" Target="https://web.hungryhub.com/restaurants/la-vie-bistronomy-at-vie-hotel-bangkok-thailand" TargetMode="External"/><Relationship Id="rId4097" Type="http://schemas.openxmlformats.org/officeDocument/2006/relationships/hyperlink" Target="https://web.hungryhub.com/restaurants/ma-la-kor-fashion-island-bangkok-thailand" TargetMode="External"/><Relationship Id="rId4096" Type="http://schemas.openxmlformats.org/officeDocument/2006/relationships/hyperlink" Target="https://web.hungryhub.com/restaurants/ma-la-kor-robinson-lat-krabang-bangkok-thailand" TargetMode="External"/><Relationship Id="rId4099" Type="http://schemas.openxmlformats.org/officeDocument/2006/relationships/hyperlink" Target="https://web.hungryhub.com/restaurants/ma-la-kor-exii-ngamwongwan-bangkok-thailand" TargetMode="External"/><Relationship Id="rId4098" Type="http://schemas.openxmlformats.org/officeDocument/2006/relationships/hyperlink" Target="https://web.hungryhub.com/restaurants/ma-la-kor-seacon-square-srinagarindra-bangkok-thailand" TargetMode="External"/><Relationship Id="rId1895" Type="http://schemas.openxmlformats.org/officeDocument/2006/relationships/hyperlink" Target="https://web.hungryhub.com/restaurants/sushi-den-central-westgate-bangkok-thailand" TargetMode="External"/><Relationship Id="rId1896" Type="http://schemas.openxmlformats.org/officeDocument/2006/relationships/hyperlink" Target="https://web.hungryhub.com/restaurants/the-river-house-1953-bangkok" TargetMode="External"/><Relationship Id="rId1897" Type="http://schemas.openxmlformats.org/officeDocument/2006/relationships/hyperlink" Target="https://web.hungryhub.com/restaurants/montien-riverside-hotel-staycation-bangkok" TargetMode="External"/><Relationship Id="rId1898" Type="http://schemas.openxmlformats.org/officeDocument/2006/relationships/hyperlink" Target="https://web.hungryhub.com/restaurants/yin-d-house-chonburi-pattaya" TargetMode="External"/><Relationship Id="rId1899" Type="http://schemas.openxmlformats.org/officeDocument/2006/relationships/hyperlink" Target="https://web.hungryhub.com/restaurants/one-peace-sushi-buffet-pattaya" TargetMode="External"/><Relationship Id="rId1890" Type="http://schemas.openxmlformats.org/officeDocument/2006/relationships/hyperlink" Target="https://web.hungryhub.com/restaurants/daily-dose-sandwiches-by-suay-phuket-old-town" TargetMode="External"/><Relationship Id="rId1891" Type="http://schemas.openxmlformats.org/officeDocument/2006/relationships/hyperlink" Target="https://web.hungryhub.com/restaurants/che-with-d-cafe-farm-laem-chabang-pattaya" TargetMode="External"/><Relationship Id="rId1892" Type="http://schemas.openxmlformats.org/officeDocument/2006/relationships/hyperlink" Target="https://web.hungryhub.com/restaurants/daily-dose-sandwiches-by-suay-bangtao-phuket" TargetMode="External"/><Relationship Id="rId1893" Type="http://schemas.openxmlformats.org/officeDocument/2006/relationships/hyperlink" Target="https://web.hungryhub.com/restaurants/sushi-den-central-chaengwattana-bangkok" TargetMode="External"/><Relationship Id="rId1894" Type="http://schemas.openxmlformats.org/officeDocument/2006/relationships/hyperlink" Target="https://web.hungryhub.com/restaurants/sushi-den-siam-paragon-bangkok-thailand" TargetMode="External"/><Relationship Id="rId1884" Type="http://schemas.openxmlformats.org/officeDocument/2006/relationships/hyperlink" Target="https://web.hungryhub.com/restaurants/savoey-terminal21-pattaya" TargetMode="External"/><Relationship Id="rId1885" Type="http://schemas.openxmlformats.org/officeDocument/2006/relationships/hyperlink" Target="https://web.hungryhub.com/restaurants/jimmy-s-salad-restaurant-pattaya" TargetMode="External"/><Relationship Id="rId1886" Type="http://schemas.openxmlformats.org/officeDocument/2006/relationships/hyperlink" Target="https://web.hungryhub.com/restaurants/the-steaktory-chonburi-pattaya" TargetMode="External"/><Relationship Id="rId1887" Type="http://schemas.openxmlformats.org/officeDocument/2006/relationships/hyperlink" Target="https://web.hungryhub.com/restaurants/not-use-bangkok-thailand-2058" TargetMode="External"/><Relationship Id="rId1888" Type="http://schemas.openxmlformats.org/officeDocument/2006/relationships/hyperlink" Target="https://web.hungryhub.com/restaurants/bar-m-mayfair-bangkok-marriott-executive-apartments" TargetMode="External"/><Relationship Id="rId1889" Type="http://schemas.openxmlformats.org/officeDocument/2006/relationships/hyperlink" Target="https://web.hungryhub.com/restaurants/akaaza-rooftop-bar-amara-bangkok" TargetMode="External"/><Relationship Id="rId1880" Type="http://schemas.openxmlformats.org/officeDocument/2006/relationships/hyperlink" Target="https://web.hungryhub.com/restaurants/belga-rooftop-bar-brasserie-at-sofitel-bangkok-sukhumvit-hotel" TargetMode="External"/><Relationship Id="rId1881" Type="http://schemas.openxmlformats.org/officeDocument/2006/relationships/hyperlink" Target="https://web.hungryhub.com/restaurants/hide-yakiniku-bangkok" TargetMode="External"/><Relationship Id="rId1882" Type="http://schemas.openxmlformats.org/officeDocument/2006/relationships/hyperlink" Target="https://web.hungryhub.com/restaurants/che-with-d-cafe-farm-sriracha-tiger-zoo-pattaya-thailand" TargetMode="External"/><Relationship Id="rId1883" Type="http://schemas.openxmlformats.org/officeDocument/2006/relationships/hyperlink" Target="https://web.hungryhub.com/restaurants/savoey-sukhumvit-26-bangkok-thailand" TargetMode="External"/><Relationship Id="rId5417" Type="http://schemas.openxmlformats.org/officeDocument/2006/relationships/hyperlink" Target="https://web.hungryhub.com/restaurants/chinda-hotpot-the-walk-ratchaphruek-nonthaburi" TargetMode="External"/><Relationship Id="rId5418" Type="http://schemas.openxmlformats.org/officeDocument/2006/relationships/hyperlink" Target="https://web.hungryhub.com/restaurants/man-fu-yuan-one-bangkok" TargetMode="External"/><Relationship Id="rId5415" Type="http://schemas.openxmlformats.org/officeDocument/2006/relationships/hyperlink" Target="https://web.hungryhub.com/restaurants/jao-ping-river-cruise-at-anantara-chiang-mai-resort" TargetMode="External"/><Relationship Id="rId5416" Type="http://schemas.openxmlformats.org/officeDocument/2006/relationships/hyperlink" Target="https://web.hungryhub.com/restaurants/chinda-hotpot-nuanchan-bangkok" TargetMode="External"/><Relationship Id="rId5419" Type="http://schemas.openxmlformats.org/officeDocument/2006/relationships/hyperlink" Target="https://web.hungryhub.com/restaurants/chinda-hotpot-lad-phrao-122-bangkok" TargetMode="External"/><Relationship Id="rId228" Type="http://schemas.openxmlformats.org/officeDocument/2006/relationships/hyperlink" Target="https://web.hungryhub.com/restaurants/wine-i-love-you-230" TargetMode="External"/><Relationship Id="rId227" Type="http://schemas.openxmlformats.org/officeDocument/2006/relationships/hyperlink" Target="https://web.hungryhub.com/restaurants/wine-i-love-you-229" TargetMode="External"/><Relationship Id="rId226" Type="http://schemas.openxmlformats.org/officeDocument/2006/relationships/hyperlink" Target="https://web.hungryhub.com/restaurants/wine-i-love-you" TargetMode="External"/><Relationship Id="rId225" Type="http://schemas.openxmlformats.org/officeDocument/2006/relationships/hyperlink" Target="https://web.hungryhub.com/restaurants/wine-connection-227" TargetMode="External"/><Relationship Id="rId229" Type="http://schemas.openxmlformats.org/officeDocument/2006/relationships/hyperlink" Target="https://web.hungryhub.com/restaurants/wine-i-love-you-231" TargetMode="External"/><Relationship Id="rId220" Type="http://schemas.openxmlformats.org/officeDocument/2006/relationships/hyperlink" Target="https://web.hungryhub.com/restaurants/rain-tree-cafe-at-the-athenee-hotel-bangkok" TargetMode="External"/><Relationship Id="rId5410" Type="http://schemas.openxmlformats.org/officeDocument/2006/relationships/hyperlink" Target="https://web.hungryhub.com/restaurants/did-dine-in-the-dark-at-sheraton-grande-sukhumvit-a-luxury-collection-hotel-bangkok" TargetMode="External"/><Relationship Id="rId224" Type="http://schemas.openxmlformats.org/officeDocument/2006/relationships/hyperlink" Target="https://web.hungryhub.com/restaurants/wine-connection" TargetMode="External"/><Relationship Id="rId5413" Type="http://schemas.openxmlformats.org/officeDocument/2006/relationships/hyperlink" Target="https://web.hungryhub.com/restaurants/bodhi-terrace-at-anantara-chiang-mai-resort" TargetMode="External"/><Relationship Id="rId223" Type="http://schemas.openxmlformats.org/officeDocument/2006/relationships/hyperlink" Target="https://web.hungryhub.com/restaurants/tsu-nami" TargetMode="External"/><Relationship Id="rId5414" Type="http://schemas.openxmlformats.org/officeDocument/2006/relationships/hyperlink" Target="https://web.hungryhub.com/restaurants/baan-mai-sai-3-bangkok" TargetMode="External"/><Relationship Id="rId222" Type="http://schemas.openxmlformats.org/officeDocument/2006/relationships/hyperlink" Target="https://web.hungryhub.com/restaurants/the-verandah" TargetMode="External"/><Relationship Id="rId5411" Type="http://schemas.openxmlformats.org/officeDocument/2006/relationships/hyperlink" Target="https://web.hungryhub.com/restaurants/living-table-bangkok" TargetMode="External"/><Relationship Id="rId221" Type="http://schemas.openxmlformats.org/officeDocument/2006/relationships/hyperlink" Target="https://web.hungryhub.com/restaurants/the-reflexions" TargetMode="External"/><Relationship Id="rId5412" Type="http://schemas.openxmlformats.org/officeDocument/2006/relationships/hyperlink" Target="https://web.hungryhub.com/restaurants/le-petit-chef-at-sheraton-grande-sukhumvit-a-luxury-collection-hotel-bangkok" TargetMode="External"/><Relationship Id="rId5406" Type="http://schemas.openxmlformats.org/officeDocument/2006/relationships/hyperlink" Target="https://web.hungryhub.com/restaurants/bottle-rockets-bangkok" TargetMode="External"/><Relationship Id="rId5407" Type="http://schemas.openxmlformats.org/officeDocument/2006/relationships/hyperlink" Target="https://web.hungryhub.com/restaurants/shabu-puko-sri-racha-chonburi-pattaya" TargetMode="External"/><Relationship Id="rId5404" Type="http://schemas.openxmlformats.org/officeDocument/2006/relationships/hyperlink" Target="https://web.hungryhub.com/restaurants/farmsbuy-cafe-bangkok" TargetMode="External"/><Relationship Id="rId5405" Type="http://schemas.openxmlformats.org/officeDocument/2006/relationships/hyperlink" Target="https://web.hungryhub.com/restaurants/de-viva-bangkok-thailand" TargetMode="External"/><Relationship Id="rId5408" Type="http://schemas.openxmlformats.org/officeDocument/2006/relationships/hyperlink" Target="https://web.hungryhub.com/restaurants/shabu-puko-muang-mai-chonburi-pattaya" TargetMode="External"/><Relationship Id="rId5409" Type="http://schemas.openxmlformats.org/officeDocument/2006/relationships/hyperlink" Target="https://web.hungryhub.com/restaurants/igniv-bangkok-at-the-st-regis-bangkok-one-michelin-star" TargetMode="External"/><Relationship Id="rId217" Type="http://schemas.openxmlformats.org/officeDocument/2006/relationships/hyperlink" Target="https://web.hungryhub.com/restaurants/tensui" TargetMode="External"/><Relationship Id="rId216" Type="http://schemas.openxmlformats.org/officeDocument/2006/relationships/hyperlink" Target="https://web.hungryhub.com/restaurants/tables-grill" TargetMode="External"/><Relationship Id="rId215" Type="http://schemas.openxmlformats.org/officeDocument/2006/relationships/hyperlink" Target="https://web.hungryhub.com/restaurants/sushi-hinata" TargetMode="External"/><Relationship Id="rId214" Type="http://schemas.openxmlformats.org/officeDocument/2006/relationships/hyperlink" Target="https://web.hungryhub.com/restaurants/smith" TargetMode="External"/><Relationship Id="rId219" Type="http://schemas.openxmlformats.org/officeDocument/2006/relationships/hyperlink" Target="https://web.hungryhub.com/restaurants/the-never-ending-summer" TargetMode="External"/><Relationship Id="rId218" Type="http://schemas.openxmlformats.org/officeDocument/2006/relationships/hyperlink" Target="https://web.hungryhub.com/restaurants/the-living-room-at-sheraton-grande-sukhumvit-a-luxury-collection-hotel-bangkok-thailand" TargetMode="External"/><Relationship Id="rId213" Type="http://schemas.openxmlformats.org/officeDocument/2006/relationships/hyperlink" Target="https://web.hungryhub.com/restaurants/siam-wisdom-cuisine" TargetMode="External"/><Relationship Id="rId5402" Type="http://schemas.openxmlformats.org/officeDocument/2006/relationships/hyperlink" Target="https://web.hungryhub.com/restaurants/the-lobby-at-intercontinental-bangkok-sukhumvit" TargetMode="External"/><Relationship Id="rId212" Type="http://schemas.openxmlformats.org/officeDocument/2006/relationships/hyperlink" Target="https://web.hungryhub.com/restaurants/sheepshank" TargetMode="External"/><Relationship Id="rId5403" Type="http://schemas.openxmlformats.org/officeDocument/2006/relationships/hyperlink" Target="https://web.hungryhub.com/restaurants/yumcha-teahouse-empire-tower-bangkok" TargetMode="External"/><Relationship Id="rId211" Type="http://schemas.openxmlformats.org/officeDocument/2006/relationships/hyperlink" Target="https://web.hungryhub.com/restaurants/seven-spoons" TargetMode="External"/><Relationship Id="rId5400" Type="http://schemas.openxmlformats.org/officeDocument/2006/relationships/hyperlink" Target="https://web.hungryhub.com/restaurants/coriander-leaf-singapore-polo-club" TargetMode="External"/><Relationship Id="rId210" Type="http://schemas.openxmlformats.org/officeDocument/2006/relationships/hyperlink" Target="https://web.hungryhub.com/restaurants/sensi" TargetMode="External"/><Relationship Id="rId5401" Type="http://schemas.openxmlformats.org/officeDocument/2006/relationships/hyperlink" Target="https://web.hungryhub.com/restaurants/purple-laurel-bangkok" TargetMode="External"/><Relationship Id="rId4107" Type="http://schemas.openxmlformats.org/officeDocument/2006/relationships/hyperlink" Target="https://web.hungryhub.com/restaurants/blue-parrot-bangkok" TargetMode="External"/><Relationship Id="rId5439" Type="http://schemas.openxmlformats.org/officeDocument/2006/relationships/hyperlink" Target="https://web.hungryhub.com/restaurants/sexy-cow-prime-steak-bangkok" TargetMode="External"/><Relationship Id="rId4106" Type="http://schemas.openxmlformats.org/officeDocument/2006/relationships/hyperlink" Target="https://web.hungryhub.com/restaurants/ichika-omakase-bangkok" TargetMode="External"/><Relationship Id="rId4109" Type="http://schemas.openxmlformats.org/officeDocument/2006/relationships/hyperlink" Target="https://web.hungryhub.com/restaurants/bella-sera-at-sofitel-bangkok-sukhumvit-hotel" TargetMode="External"/><Relationship Id="rId5437" Type="http://schemas.openxmlformats.org/officeDocument/2006/relationships/hyperlink" Target="https://web.hungryhub.com/restaurants/manam-singapore" TargetMode="External"/><Relationship Id="rId4108" Type="http://schemas.openxmlformats.org/officeDocument/2006/relationships/hyperlink" Target="https://web.hungryhub.com/restaurants/hashiri-at-the-athenee-hotel-bangkok" TargetMode="External"/><Relationship Id="rId5438" Type="http://schemas.openxmlformats.org/officeDocument/2006/relationships/hyperlink" Target="https://web.hungryhub.com/restaurants/killing-time-wagyu-and-japanese-glass-bangkok" TargetMode="External"/><Relationship Id="rId249" Type="http://schemas.openxmlformats.org/officeDocument/2006/relationships/hyperlink" Target="https://web.hungryhub.com/restaurants/secret-garden-signature-restaurant" TargetMode="External"/><Relationship Id="rId248" Type="http://schemas.openxmlformats.org/officeDocument/2006/relationships/hyperlink" Target="https://web.hungryhub.com/restaurants/salt-ari" TargetMode="External"/><Relationship Id="rId247" Type="http://schemas.openxmlformats.org/officeDocument/2006/relationships/hyperlink" Target="https://web.hungryhub.com/restaurants/ramen-tei-premium-sukhumvit-49" TargetMode="External"/><Relationship Id="rId242" Type="http://schemas.openxmlformats.org/officeDocument/2006/relationships/hyperlink" Target="https://web.hungryhub.com/restaurants/not-use-the-district-grill-room-and-bar" TargetMode="External"/><Relationship Id="rId5431" Type="http://schemas.openxmlformats.org/officeDocument/2006/relationships/hyperlink" Target="https://web.hungryhub.com/restaurants/risa-cafe-and-bistro-bangkok" TargetMode="External"/><Relationship Id="rId241" Type="http://schemas.openxmlformats.org/officeDocument/2006/relationships/hyperlink" Target="https://web.hungryhub.com/restaurants/sireena-italian-restaurant" TargetMode="External"/><Relationship Id="rId5432" Type="http://schemas.openxmlformats.org/officeDocument/2006/relationships/hyperlink" Target="https://web.hungryhub.com/restaurants/that-1-place-singapore" TargetMode="External"/><Relationship Id="rId240" Type="http://schemas.openxmlformats.org/officeDocument/2006/relationships/hyperlink" Target="https://web.hungryhub.com/restaurants/papa-s-kitchen" TargetMode="External"/><Relationship Id="rId4101" Type="http://schemas.openxmlformats.org/officeDocument/2006/relationships/hyperlink" Target="https://web.hungryhub.com/restaurants/samsen-villa-ratchaphruek-bangkok-thailand" TargetMode="External"/><Relationship Id="rId4100" Type="http://schemas.openxmlformats.org/officeDocument/2006/relationships/hyperlink" Target="https://web.hungryhub.com/restaurants/ma-la-kor-the-mall-bang-kapi-bangkok" TargetMode="External"/><Relationship Id="rId5430" Type="http://schemas.openxmlformats.org/officeDocument/2006/relationships/hyperlink" Target="https://web.hungryhub.com/restaurants/maison-de-siri-cafe-eatery-bangkok" TargetMode="External"/><Relationship Id="rId246" Type="http://schemas.openxmlformats.org/officeDocument/2006/relationships/hyperlink" Target="https://web.hungryhub.com/restaurants/centara-central-world-staycation-bangkok" TargetMode="External"/><Relationship Id="rId4103" Type="http://schemas.openxmlformats.org/officeDocument/2006/relationships/hyperlink" Target="https://web.hungryhub.com/restaurants/samsen-villa-porto-chino-mahachai-samut-sakhon-chiang-mai" TargetMode="External"/><Relationship Id="rId5435" Type="http://schemas.openxmlformats.org/officeDocument/2006/relationships/hyperlink" Target="https://web.hungryhub.com/restaurants/nalan-restaurant-city-hall-singapore" TargetMode="External"/><Relationship Id="rId245" Type="http://schemas.openxmlformats.org/officeDocument/2006/relationships/hyperlink" Target="https://web.hungryhub.com/restaurants/neil-s-tavern-pleonchit" TargetMode="External"/><Relationship Id="rId4102" Type="http://schemas.openxmlformats.org/officeDocument/2006/relationships/hyperlink" Target="https://web.hungryhub.com/restaurants/samsen-villa-chiang-mai" TargetMode="External"/><Relationship Id="rId5436" Type="http://schemas.openxmlformats.org/officeDocument/2006/relationships/hyperlink" Target="https://web.hungryhub.com/restaurants/nalan-restaurant-little-india-singapore" TargetMode="External"/><Relationship Id="rId244" Type="http://schemas.openxmlformats.org/officeDocument/2006/relationships/hyperlink" Target="https://web.hungryhub.com/restaurants/neil-s-tavern-asok" TargetMode="External"/><Relationship Id="rId4105" Type="http://schemas.openxmlformats.org/officeDocument/2006/relationships/hyperlink" Target="https://web.hungryhub.com/restaurants/casia-at-chatrium-grand-bangkok" TargetMode="External"/><Relationship Id="rId5433" Type="http://schemas.openxmlformats.org/officeDocument/2006/relationships/hyperlink" Target="https://web.hungryhub.com/restaurants/mavi-turkish-restaurant-do-not-use-bangkok" TargetMode="External"/><Relationship Id="rId243" Type="http://schemas.openxmlformats.org/officeDocument/2006/relationships/hyperlink" Target="https://web.hungryhub.com/restaurants/baanying-cafe-meal-central-world" TargetMode="External"/><Relationship Id="rId4104" Type="http://schemas.openxmlformats.org/officeDocument/2006/relationships/hyperlink" Target="https://web.hungryhub.com/restaurants/allblue-sushi-bangkok" TargetMode="External"/><Relationship Id="rId5434" Type="http://schemas.openxmlformats.org/officeDocument/2006/relationships/hyperlink" Target="https://web.hungryhub.com/restaurants/mavi-turkish-restaurant-grill-singapore" TargetMode="External"/><Relationship Id="rId5428" Type="http://schemas.openxmlformats.org/officeDocument/2006/relationships/hyperlink" Target="https://web.hungryhub.com/restaurants/copacabana-rooftop-diner-chiang-mai" TargetMode="External"/><Relationship Id="rId5429" Type="http://schemas.openxmlformats.org/officeDocument/2006/relationships/hyperlink" Target="https://web.hungryhub.com/restaurants/hiroki-sushi-rangsit-bangkok" TargetMode="External"/><Relationship Id="rId5426" Type="http://schemas.openxmlformats.org/officeDocument/2006/relationships/hyperlink" Target="https://web.hungryhub.com/restaurants/one-prawn-co-singapore" TargetMode="External"/><Relationship Id="rId5427" Type="http://schemas.openxmlformats.org/officeDocument/2006/relationships/hyperlink" Target="https://web.hungryhub.com/restaurants/hiroki-sushi-klong-2-bangkok" TargetMode="External"/><Relationship Id="rId239" Type="http://schemas.openxmlformats.org/officeDocument/2006/relationships/hyperlink" Target="https://web.hungryhub.com/restaurants/l-appart" TargetMode="External"/><Relationship Id="rId238" Type="http://schemas.openxmlformats.org/officeDocument/2006/relationships/hyperlink" Target="https://web.hungryhub.com/restaurants/bonita-cafe-and-social-club" TargetMode="External"/><Relationship Id="rId237" Type="http://schemas.openxmlformats.org/officeDocument/2006/relationships/hyperlink" Target="https://web.hungryhub.com/restaurants/deutsches-eck-bangkok" TargetMode="External"/><Relationship Id="rId236" Type="http://schemas.openxmlformats.org/officeDocument/2006/relationships/hyperlink" Target="https://web.hungryhub.com/restaurants/hungry-hub-test-booking-01-bangkok" TargetMode="External"/><Relationship Id="rId231" Type="http://schemas.openxmlformats.org/officeDocument/2006/relationships/hyperlink" Target="https://web.hungryhub.com/restaurants/artur-restaurant" TargetMode="External"/><Relationship Id="rId5420" Type="http://schemas.openxmlformats.org/officeDocument/2006/relationships/hyperlink" Target="https://web.hungryhub.com/restaurants/chinda-hotpot-ngamwongwan-bangkok" TargetMode="External"/><Relationship Id="rId230" Type="http://schemas.openxmlformats.org/officeDocument/2006/relationships/hyperlink" Target="https://web.hungryhub.com/restaurants/wine-republic-bar-bistro" TargetMode="External"/><Relationship Id="rId5421" Type="http://schemas.openxmlformats.org/officeDocument/2006/relationships/hyperlink" Target="https://web.hungryhub.com/restaurants/chinda-hotpot-porto-chino-bangkok" TargetMode="External"/><Relationship Id="rId235" Type="http://schemas.openxmlformats.org/officeDocument/2006/relationships/hyperlink" Target="https://web.hungryhub.com/restaurants/nalin-kitchen-by-rodniyom" TargetMode="External"/><Relationship Id="rId5424" Type="http://schemas.openxmlformats.org/officeDocument/2006/relationships/hyperlink" Target="https://web.hungryhub.com/restaurants/madrinaa-italiano-singapore" TargetMode="External"/><Relationship Id="rId234" Type="http://schemas.openxmlformats.org/officeDocument/2006/relationships/hyperlink" Target="https://web.hungryhub.com/restaurants/colors-cafe" TargetMode="External"/><Relationship Id="rId5425" Type="http://schemas.openxmlformats.org/officeDocument/2006/relationships/hyperlink" Target="https://web.hungryhub.com/restaurants/fernando-s-pizza-at-margaret-drive-singapore" TargetMode="External"/><Relationship Id="rId233" Type="http://schemas.openxmlformats.org/officeDocument/2006/relationships/hyperlink" Target="https://web.hungryhub.com/restaurants/rossano-s-italian-restaurant" TargetMode="External"/><Relationship Id="rId5422" Type="http://schemas.openxmlformats.org/officeDocument/2006/relationships/hyperlink" Target="https://web.hungryhub.com/restaurants/chinda-hotpot-saphan-mai-bangkok" TargetMode="External"/><Relationship Id="rId232" Type="http://schemas.openxmlformats.org/officeDocument/2006/relationships/hyperlink" Target="https://web.hungryhub.com/restaurants/namsaah-bottling-trust" TargetMode="External"/><Relationship Id="rId5423" Type="http://schemas.openxmlformats.org/officeDocument/2006/relationships/hyperlink" Target="https://web.hungryhub.com/restaurants/fernando-s-pizza-at-trio-singapore" TargetMode="External"/><Relationship Id="rId206" Type="http://schemas.openxmlformats.org/officeDocument/2006/relationships/hyperlink" Target="https://web.hungryhub.com/restaurants/not-use-208" TargetMode="External"/><Relationship Id="rId205" Type="http://schemas.openxmlformats.org/officeDocument/2006/relationships/hyperlink" Target="https://web.hungryhub.com/restaurants/pan-pan-italian-restaurant" TargetMode="External"/><Relationship Id="rId204" Type="http://schemas.openxmlformats.org/officeDocument/2006/relationships/hyperlink" Target="https://web.hungryhub.com/restaurants/osha-thai-bangkok" TargetMode="External"/><Relationship Id="rId203" Type="http://schemas.openxmlformats.org/officeDocument/2006/relationships/hyperlink" Target="https://web.hungryhub.com/restaurants/new-york-steak-house" TargetMode="External"/><Relationship Id="rId209" Type="http://schemas.openxmlformats.org/officeDocument/2006/relationships/hyperlink" Target="https://web.hungryhub.com/restaurants/sala-rim-naam" TargetMode="External"/><Relationship Id="rId208" Type="http://schemas.openxmlformats.org/officeDocument/2006/relationships/hyperlink" Target="https://web.hungryhub.com/restaurants/ramentei" TargetMode="External"/><Relationship Id="rId207" Type="http://schemas.openxmlformats.org/officeDocument/2006/relationships/hyperlink" Target="https://web.hungryhub.com/restaurants/pomodoro" TargetMode="External"/><Relationship Id="rId202" Type="http://schemas.openxmlformats.org/officeDocument/2006/relationships/hyperlink" Target="https://web.hungryhub.com/restaurants/nara-thai-cuisine" TargetMode="External"/><Relationship Id="rId201" Type="http://schemas.openxmlformats.org/officeDocument/2006/relationships/hyperlink" Target="https://web.hungryhub.com/restaurants/nang-gin-kui" TargetMode="External"/><Relationship Id="rId200" Type="http://schemas.openxmlformats.org/officeDocument/2006/relationships/hyperlink" Target="https://web.hungryhub.com/restaurants/nami" TargetMode="External"/><Relationship Id="rId5490" Type="http://schemas.openxmlformats.org/officeDocument/2006/relationships/hyperlink" Target="https://web.hungryhub.com/restaurants/t-terrace-restaurant-prachuap-khiri-khan" TargetMode="External"/><Relationship Id="rId4161" Type="http://schemas.openxmlformats.org/officeDocument/2006/relationships/hyperlink" Target="https://web.hungryhub.com/restaurants/shabushi-samyan-mitrtown-bangkok" TargetMode="External"/><Relationship Id="rId5493" Type="http://schemas.openxmlformats.org/officeDocument/2006/relationships/hyperlink" Target="https://web.hungryhub.com/restaurants/beach-road-kitchen-at-jw-marriott-singapore-south-beach" TargetMode="External"/><Relationship Id="rId4160" Type="http://schemas.openxmlformats.org/officeDocument/2006/relationships/hyperlink" Target="https://web.hungryhub.com/restaurants/shabushi-central-rama-3-bangkok" TargetMode="External"/><Relationship Id="rId5494" Type="http://schemas.openxmlformats.org/officeDocument/2006/relationships/hyperlink" Target="https://web.hungryhub.com/restaurants/madame-fan-at-jw-marriott-south-beach-singapore" TargetMode="External"/><Relationship Id="rId4163" Type="http://schemas.openxmlformats.org/officeDocument/2006/relationships/hyperlink" Target="https://web.hungryhub.com/restaurants/shabushi-central-udon-udon-thani-bangkok" TargetMode="External"/><Relationship Id="rId5491" Type="http://schemas.openxmlformats.org/officeDocument/2006/relationships/hyperlink" Target="https://web.hungryhub.com/restaurants/lim-tom-luead-moo-pattaya" TargetMode="External"/><Relationship Id="rId4162" Type="http://schemas.openxmlformats.org/officeDocument/2006/relationships/hyperlink" Target="https://web.hungryhub.com/restaurants/shabushi-central-westville-bangkok" TargetMode="External"/><Relationship Id="rId5492" Type="http://schemas.openxmlformats.org/officeDocument/2006/relationships/hyperlink" Target="https://web.hungryhub.com/restaurants/akira-back-at-jw-marriott-hotel-singapore-south-beach" TargetMode="External"/><Relationship Id="rId4165" Type="http://schemas.openxmlformats.org/officeDocument/2006/relationships/hyperlink" Target="https://web.hungryhub.com/restaurants/shabushi-central-pattaya-pattaya-bangkok" TargetMode="External"/><Relationship Id="rId5497" Type="http://schemas.openxmlformats.org/officeDocument/2006/relationships/hyperlink" Target="https://web.hungryhub.com/restaurants/wangluang-bangkok" TargetMode="External"/><Relationship Id="rId4164" Type="http://schemas.openxmlformats.org/officeDocument/2006/relationships/hyperlink" Target="https://web.hungryhub.com/restaurants/shabushi-centralworld-bangkok" TargetMode="External"/><Relationship Id="rId5498" Type="http://schemas.openxmlformats.org/officeDocument/2006/relationships/hyperlink" Target="https://web.hungryhub.com/restaurants/beef-mafia-bangkok" TargetMode="External"/><Relationship Id="rId4167" Type="http://schemas.openxmlformats.org/officeDocument/2006/relationships/hyperlink" Target="https://web.hungryhub.com/restaurants/shabushi-the-mall-tha-phra-bangkok" TargetMode="External"/><Relationship Id="rId5495" Type="http://schemas.openxmlformats.org/officeDocument/2006/relationships/hyperlink" Target="https://web.hungryhub.com/restaurants/fomo-brunch-dining-chonburi" TargetMode="External"/><Relationship Id="rId4166" Type="http://schemas.openxmlformats.org/officeDocument/2006/relationships/hyperlink" Target="https://web.hungryhub.com/restaurants/shabushi-terminal-21-rama-3-bangkok" TargetMode="External"/><Relationship Id="rId5496" Type="http://schemas.openxmlformats.org/officeDocument/2006/relationships/hyperlink" Target="https://web.hungryhub.com/restaurants/krua-kratare-bangkok" TargetMode="External"/><Relationship Id="rId4169" Type="http://schemas.openxmlformats.org/officeDocument/2006/relationships/hyperlink" Target="https://web.hungryhub.com/restaurants/shabushi-central-khon-kaen-khon-kaen" TargetMode="External"/><Relationship Id="rId4168" Type="http://schemas.openxmlformats.org/officeDocument/2006/relationships/hyperlink" Target="https://web.hungryhub.com/restaurants/shabushi-central-hatyai-hatyai-phuket" TargetMode="External"/><Relationship Id="rId5499" Type="http://schemas.openxmlformats.org/officeDocument/2006/relationships/hyperlink" Target="https://web.hungryhub.com/restaurants/liu-liu-hotpot-bangkok" TargetMode="External"/><Relationship Id="rId4150" Type="http://schemas.openxmlformats.org/officeDocument/2006/relationships/hyperlink" Target="https://web.hungryhub.com/restaurants/shabushi-future-park-rangsit-floor-2-bangkok" TargetMode="External"/><Relationship Id="rId5482" Type="http://schemas.openxmlformats.org/officeDocument/2006/relationships/hyperlink" Target="https://web.hungryhub.com/restaurants/ginger-farm-kitchen-at-central-phuket" TargetMode="External"/><Relationship Id="rId5483" Type="http://schemas.openxmlformats.org/officeDocument/2006/relationships/hyperlink" Target="https://web.hungryhub.com/restaurants/ginger-farm-kitchen-at-one-bangkok" TargetMode="External"/><Relationship Id="rId4152" Type="http://schemas.openxmlformats.org/officeDocument/2006/relationships/hyperlink" Target="https://web.hungryhub.com/restaurants/shabushi-future-park-rangsit-floor-b-bangkok" TargetMode="External"/><Relationship Id="rId5480" Type="http://schemas.openxmlformats.org/officeDocument/2006/relationships/hyperlink" Target="https://web.hungryhub.com/restaurants/hokkaido-yakidon-bangkok" TargetMode="External"/><Relationship Id="rId4151" Type="http://schemas.openxmlformats.org/officeDocument/2006/relationships/hyperlink" Target="https://web.hungryhub.com/restaurants/shabushi-fashion-island-bangkok" TargetMode="External"/><Relationship Id="rId5481" Type="http://schemas.openxmlformats.org/officeDocument/2006/relationships/hyperlink" Target="https://web.hungryhub.com/restaurants/jinlong-mala-hot-pot-bangkok" TargetMode="External"/><Relationship Id="rId4154" Type="http://schemas.openxmlformats.org/officeDocument/2006/relationships/hyperlink" Target="https://web.hungryhub.com/restaurants/shabushi-seacon-square-bangkok" TargetMode="External"/><Relationship Id="rId5486" Type="http://schemas.openxmlformats.org/officeDocument/2006/relationships/hyperlink" Target="https://web.hungryhub.com/restaurants/sala-ayutthaya-staycation-ayutthaya" TargetMode="External"/><Relationship Id="rId4153" Type="http://schemas.openxmlformats.org/officeDocument/2006/relationships/hyperlink" Target="https://web.hungryhub.com/restaurants/shabushi-central-pinklao-bangkok" TargetMode="External"/><Relationship Id="rId5487" Type="http://schemas.openxmlformats.org/officeDocument/2006/relationships/hyperlink" Target="https://web.hungryhub.com/restaurants/sala-bang-pa-in-staycation-ayutthaya" TargetMode="External"/><Relationship Id="rId4156" Type="http://schemas.openxmlformats.org/officeDocument/2006/relationships/hyperlink" Target="https://web.hungryhub.com/restaurants/shabushi-siam-center-bangkok" TargetMode="External"/><Relationship Id="rId5484" Type="http://schemas.openxmlformats.org/officeDocument/2006/relationships/hyperlink" Target="https://web.hungryhub.com/restaurants/wine-society-bangkok" TargetMode="External"/><Relationship Id="rId4155" Type="http://schemas.openxmlformats.org/officeDocument/2006/relationships/hyperlink" Target="https://web.hungryhub.com/restaurants/shabushi-the-mall-bangkapi-bangkok" TargetMode="External"/><Relationship Id="rId5485" Type="http://schemas.openxmlformats.org/officeDocument/2006/relationships/hyperlink" Target="https://web.hungryhub.com/restaurants/morita-unigoro-singapore" TargetMode="External"/><Relationship Id="rId4158" Type="http://schemas.openxmlformats.org/officeDocument/2006/relationships/hyperlink" Target="https://web.hungryhub.com/restaurants/kbbq-rangsit-bangkok" TargetMode="External"/><Relationship Id="rId4157" Type="http://schemas.openxmlformats.org/officeDocument/2006/relationships/hyperlink" Target="https://web.hungryhub.com/restaurants/holli-bolli-rooftop-bar-radisson-suites-bangkok-sukhumvit" TargetMode="External"/><Relationship Id="rId5488" Type="http://schemas.openxmlformats.org/officeDocument/2006/relationships/hyperlink" Target="https://web.hungryhub.com/restaurants/ping-yang-krub-pom-bangkok" TargetMode="External"/><Relationship Id="rId4159" Type="http://schemas.openxmlformats.org/officeDocument/2006/relationships/hyperlink" Target="https://web.hungryhub.com/restaurants/kbbq-lad-phrao-bangkok" TargetMode="External"/><Relationship Id="rId5489" Type="http://schemas.openxmlformats.org/officeDocument/2006/relationships/hyperlink" Target="https://web.hungryhub.com/restaurants/baan-itsara-huahin-hua-hin" TargetMode="External"/><Relationship Id="rId1910" Type="http://schemas.openxmlformats.org/officeDocument/2006/relationships/hyperlink" Target="https://web.hungryhub.com/restaurants/zurich-bread-cafe-international-pattaya" TargetMode="External"/><Relationship Id="rId1911" Type="http://schemas.openxmlformats.org/officeDocument/2006/relationships/hyperlink" Target="https://web.hungryhub.com/restaurants/no-use-beach-walk-cafe-chonburi-pattaya" TargetMode="External"/><Relationship Id="rId1912" Type="http://schemas.openxmlformats.org/officeDocument/2006/relationships/hyperlink" Target="https://web.hungryhub.com/restaurants/nami-teppanyaki-steakhouse-at-jw-marriott-hotel-bangkok" TargetMode="External"/><Relationship Id="rId1913" Type="http://schemas.openxmlformats.org/officeDocument/2006/relationships/hyperlink" Target="https://web.hungryhub.com/restaurants/papper-international-buffet-chonburi-pattaya" TargetMode="External"/><Relationship Id="rId1914" Type="http://schemas.openxmlformats.org/officeDocument/2006/relationships/hyperlink" Target="https://web.hungryhub.com/restaurants/olive-italian-restaurant-at-jw-marriott-khao-lak-resort-spa-phang-nga" TargetMode="External"/><Relationship Id="rId1915" Type="http://schemas.openxmlformats.org/officeDocument/2006/relationships/hyperlink" Target="https://web.hungryhub.com/restaurants/not-use-don-giovanni-at-grand-centara-ladprao-bangkok" TargetMode="External"/><Relationship Id="rId1916" Type="http://schemas.openxmlformats.org/officeDocument/2006/relationships/hyperlink" Target="https://web.hungryhub.com/restaurants/red-rose-chinese-restaurant-jazz-lounge-at-shanghai-mansion-bangkok" TargetMode="External"/><Relationship Id="rId1917" Type="http://schemas.openxmlformats.org/officeDocument/2006/relationships/hyperlink" Target="https://web.hungryhub.com/restaurants/beach-walk-cafe-bangsaen-chonburi-pattaya" TargetMode="External"/><Relationship Id="rId1918" Type="http://schemas.openxmlformats.org/officeDocument/2006/relationships/hyperlink" Target="https://web.hungryhub.com/restaurants/smile-restaurant-bar-kamala-beach-phuket" TargetMode="External"/><Relationship Id="rId1919" Type="http://schemas.openxmlformats.org/officeDocument/2006/relationships/hyperlink" Target="https://web.hungryhub.com/restaurants/the-prestige-restaurant-hua-hin" TargetMode="External"/><Relationship Id="rId4181" Type="http://schemas.openxmlformats.org/officeDocument/2006/relationships/hyperlink" Target="https://web.hungryhub.com/restaurants/florae-at-valia-hotel-bangkok" TargetMode="External"/><Relationship Id="rId4180" Type="http://schemas.openxmlformats.org/officeDocument/2006/relationships/hyperlink" Target="https://web.hungryhub.com/restaurants/eastern-elixir-social-lounge-bar-at-valia-hotel-bangkok" TargetMode="External"/><Relationship Id="rId4183" Type="http://schemas.openxmlformats.org/officeDocument/2006/relationships/hyperlink" Target="https://web.hungryhub.com/restaurants/elbasha-turkish-lebanese-restaurant-bangkok" TargetMode="External"/><Relationship Id="rId4182" Type="http://schemas.openxmlformats.org/officeDocument/2006/relationships/hyperlink" Target="https://web.hungryhub.com/restaurants/meat-up-the-crystal-ekkamai-ram-inthra-bangkok" TargetMode="External"/><Relationship Id="rId4185" Type="http://schemas.openxmlformats.org/officeDocument/2006/relationships/hyperlink" Target="https://web.hungryhub.com/restaurants/tum-20-donmueang-bangkok-thailand" TargetMode="External"/><Relationship Id="rId4184" Type="http://schemas.openxmlformats.org/officeDocument/2006/relationships/hyperlink" Target="https://web.hungryhub.com/restaurants/shabu-baanrai-bangkok" TargetMode="External"/><Relationship Id="rId4187" Type="http://schemas.openxmlformats.org/officeDocument/2006/relationships/hyperlink" Target="https://web.hungryhub.com/restaurants/sanay-rooftop-bar-the-ember-hotel-bangkok" TargetMode="External"/><Relationship Id="rId4186" Type="http://schemas.openxmlformats.org/officeDocument/2006/relationships/hyperlink" Target="https://web.hungryhub.com/restaurants/tum-20-saimai-bangkok-thailand-4461" TargetMode="External"/><Relationship Id="rId4189" Type="http://schemas.openxmlformats.org/officeDocument/2006/relationships/hyperlink" Target="https://web.hungryhub.com/restaurants/tum-20-ratchada-sutthisan-bangkok-thailand" TargetMode="External"/><Relationship Id="rId4188" Type="http://schemas.openxmlformats.org/officeDocument/2006/relationships/hyperlink" Target="https://web.hungryhub.com/restaurants/ancient-tea-house-asiatique-the-riverfront-bangkok" TargetMode="External"/><Relationship Id="rId1900" Type="http://schemas.openxmlformats.org/officeDocument/2006/relationships/hyperlink" Target="https://web.hungryhub.com/restaurants/tum-saded-789-pattaya" TargetMode="External"/><Relationship Id="rId1901" Type="http://schemas.openxmlformats.org/officeDocument/2006/relationships/hyperlink" Target="https://web.hungryhub.com/restaurants/kongju-restaurant-at-pathumwan-princess-hotel-bangkok" TargetMode="External"/><Relationship Id="rId1902" Type="http://schemas.openxmlformats.org/officeDocument/2006/relationships/hyperlink" Target="https://web.hungryhub.com/restaurants/the-square-at-novotel-siam-square-bangkok" TargetMode="External"/><Relationship Id="rId1903" Type="http://schemas.openxmlformats.org/officeDocument/2006/relationships/hyperlink" Target="https://web.hungryhub.com/restaurants/let-s-meat-bar-and-grill-phuket" TargetMode="External"/><Relationship Id="rId1904" Type="http://schemas.openxmlformats.org/officeDocument/2006/relationships/hyperlink" Target="https://web.hungryhub.com/restaurants/giants-yakiniku-chonburi-pattaya" TargetMode="External"/><Relationship Id="rId1905" Type="http://schemas.openxmlformats.org/officeDocument/2006/relationships/hyperlink" Target="https://web.hungryhub.com/restaurants/capri-restaurant-asiatique-bangkok" TargetMode="External"/><Relationship Id="rId1906" Type="http://schemas.openxmlformats.org/officeDocument/2006/relationships/hyperlink" Target="https://web.hungryhub.com/restaurants/the-lab-bar-ratchapruek-bangkok" TargetMode="External"/><Relationship Id="rId1907" Type="http://schemas.openxmlformats.org/officeDocument/2006/relationships/hyperlink" Target="https://web.hungryhub.com/restaurants/savoey-seafood-patong-phuket" TargetMode="External"/><Relationship Id="rId1908" Type="http://schemas.openxmlformats.org/officeDocument/2006/relationships/hyperlink" Target="https://web.hungryhub.com/restaurants/praya-bar-rooftop-bangkok" TargetMode="External"/><Relationship Id="rId1909" Type="http://schemas.openxmlformats.org/officeDocument/2006/relationships/hyperlink" Target="https://web.hungryhub.com/restaurants/sofitel-bangkok-sukhumvit-staycation" TargetMode="External"/><Relationship Id="rId4170" Type="http://schemas.openxmlformats.org/officeDocument/2006/relationships/hyperlink" Target="https://web.hungryhub.com/restaurants/shabushi-central-ubon-ubon-ratchathani-ubonratchathani" TargetMode="External"/><Relationship Id="rId4172" Type="http://schemas.openxmlformats.org/officeDocument/2006/relationships/hyperlink" Target="https://web.hungryhub.com/restaurants/shabushi-central-westgate-bangkok" TargetMode="External"/><Relationship Id="rId4171" Type="http://schemas.openxmlformats.org/officeDocument/2006/relationships/hyperlink" Target="https://web.hungryhub.com/restaurants/shabushi-central-changwattana-bangkok" TargetMode="External"/><Relationship Id="rId4174" Type="http://schemas.openxmlformats.org/officeDocument/2006/relationships/hyperlink" Target="https://web.hungryhub.com/restaurants/shabushi-central-ramindra-bangkok" TargetMode="External"/><Relationship Id="rId4173" Type="http://schemas.openxmlformats.org/officeDocument/2006/relationships/hyperlink" Target="https://web.hungryhub.com/restaurants/shabushi-the-mall-bangkae-bangkok" TargetMode="External"/><Relationship Id="rId4176" Type="http://schemas.openxmlformats.org/officeDocument/2006/relationships/hyperlink" Target="https://web.hungryhub.com/restaurants/auanna-express-hotpot-buffet-chatuchak-bangkok" TargetMode="External"/><Relationship Id="rId4175" Type="http://schemas.openxmlformats.org/officeDocument/2006/relationships/hyperlink" Target="https://web.hungryhub.com/restaurants/shabushi-central-rama-2-bangkok" TargetMode="External"/><Relationship Id="rId4178" Type="http://schemas.openxmlformats.org/officeDocument/2006/relationships/hyperlink" Target="https://web.hungryhub.com/restaurants/rosded-bbq-international-buffet-on-nut-90-bangkok" TargetMode="External"/><Relationship Id="rId4177" Type="http://schemas.openxmlformats.org/officeDocument/2006/relationships/hyperlink" Target="https://web.hungryhub.com/restaurants/rosded-bbq-international-buffet-ramkhamhaeng-187-bangkok" TargetMode="External"/><Relationship Id="rId4179" Type="http://schemas.openxmlformats.org/officeDocument/2006/relationships/hyperlink" Target="https://web.hungryhub.com/restaurants/the-bellevalia-pool-bar-at-valia-hotel-bangkok" TargetMode="External"/><Relationship Id="rId4129" Type="http://schemas.openxmlformats.org/officeDocument/2006/relationships/hyperlink" Target="https://web.hungryhub.com/restaurants/sai-bistro-restaurant-at-the-sinae-phuket" TargetMode="External"/><Relationship Id="rId4128" Type="http://schemas.openxmlformats.org/officeDocument/2006/relationships/hyperlink" Target="https://web.hungryhub.com/restaurants/food-exchange-restaurant-at-novotel-bangkok-sukhumvit-4" TargetMode="External"/><Relationship Id="rId5459" Type="http://schemas.openxmlformats.org/officeDocument/2006/relationships/hyperlink" Target="https://web.hungryhub.com/restaurants/sen-sai-isan-pathum-thani-bangkok" TargetMode="External"/><Relationship Id="rId5450" Type="http://schemas.openxmlformats.org/officeDocument/2006/relationships/hyperlink" Target="https://web.hungryhub.com/restaurants/la-luna-bangkok" TargetMode="External"/><Relationship Id="rId4121" Type="http://schemas.openxmlformats.org/officeDocument/2006/relationships/hyperlink" Target="https://web.hungryhub.com/restaurants/allia-bangkok" TargetMode="External"/><Relationship Id="rId5453" Type="http://schemas.openxmlformats.org/officeDocument/2006/relationships/hyperlink" Target="https://web.hungryhub.com/restaurants/77-jet-sip-jet-bangkok" TargetMode="External"/><Relationship Id="rId4120" Type="http://schemas.openxmlformats.org/officeDocument/2006/relationships/hyperlink" Target="https://web.hungryhub.com/restaurants/oriental-bar-by-oriental-residence-bangkok" TargetMode="External"/><Relationship Id="rId5454" Type="http://schemas.openxmlformats.org/officeDocument/2006/relationships/hyperlink" Target="https://web.hungryhub.com/restaurants/rogues-bar-at-intercontinental-bangkok-sukhumvit" TargetMode="External"/><Relationship Id="rId4123" Type="http://schemas.openxmlformats.org/officeDocument/2006/relationships/hyperlink" Target="https://web.hungryhub.com/restaurants/haoma-bangkok-one-michelin-star" TargetMode="External"/><Relationship Id="rId5451" Type="http://schemas.openxmlformats.org/officeDocument/2006/relationships/hyperlink" Target="https://web.hungryhub.com/restaurants/sasirada-cafe-bangkok" TargetMode="External"/><Relationship Id="rId4122" Type="http://schemas.openxmlformats.org/officeDocument/2006/relationships/hyperlink" Target="https://web.hungryhub.com/restaurants/junichi-japanese-restaurant-bangkok" TargetMode="External"/><Relationship Id="rId5452" Type="http://schemas.openxmlformats.org/officeDocument/2006/relationships/hyperlink" Target="https://web.hungryhub.com/restaurants/esan-zaap-jueng-bangkok" TargetMode="External"/><Relationship Id="rId4125" Type="http://schemas.openxmlformats.org/officeDocument/2006/relationships/hyperlink" Target="https://web.hungryhub.com/restaurants/sky-view-360-at-grand-china-bangkok" TargetMode="External"/><Relationship Id="rId5457" Type="http://schemas.openxmlformats.org/officeDocument/2006/relationships/hyperlink" Target="https://web.hungryhub.com/restaurants/tora-san-at-centrepoint-orchard-singapore" TargetMode="External"/><Relationship Id="rId4124" Type="http://schemas.openxmlformats.org/officeDocument/2006/relationships/hyperlink" Target="https://web.hungryhub.com/restaurants/izakaya-naihua-bangkok" TargetMode="External"/><Relationship Id="rId5458" Type="http://schemas.openxmlformats.org/officeDocument/2006/relationships/hyperlink" Target="https://web.hungryhub.com/restaurants/lan-yai-hong-all-day-bar-bangkok" TargetMode="External"/><Relationship Id="rId4127" Type="http://schemas.openxmlformats.org/officeDocument/2006/relationships/hyperlink" Target="https://web.hungryhub.com/restaurants/mambo-bar-bistro-bangkok" TargetMode="External"/><Relationship Id="rId5455" Type="http://schemas.openxmlformats.org/officeDocument/2006/relationships/hyperlink" Target="https://web.hungryhub.com/restaurants/bukla-kumpaeng-bangkok" TargetMode="External"/><Relationship Id="rId4126" Type="http://schemas.openxmlformats.org/officeDocument/2006/relationships/hyperlink" Target="https://web.hungryhub.com/restaurants/tha-tubtong-bangkok" TargetMode="External"/><Relationship Id="rId5456" Type="http://schemas.openxmlformats.org/officeDocument/2006/relationships/hyperlink" Target="https://web.hungryhub.com/restaurants/heng-heng-lao-suthisan-bangkok" TargetMode="External"/><Relationship Id="rId4118" Type="http://schemas.openxmlformats.org/officeDocument/2006/relationships/hyperlink" Target="https://web.hungryhub.com/restaurants/tum-pak-pert-cafe-restaurant-bangkok" TargetMode="External"/><Relationship Id="rId4117" Type="http://schemas.openxmlformats.org/officeDocument/2006/relationships/hyperlink" Target="https://web.hungryhub.com/restaurants/tops-eatery-central-chidlom-bangkok" TargetMode="External"/><Relationship Id="rId5448" Type="http://schemas.openxmlformats.org/officeDocument/2006/relationships/hyperlink" Target="https://web.hungryhub.com/restaurants/the-cradle-at-ayara-kamala-resort-spa-phuket" TargetMode="External"/><Relationship Id="rId4119" Type="http://schemas.openxmlformats.org/officeDocument/2006/relationships/hyperlink" Target="https://web.hungryhub.com/restaurants/warawara-station-bangkok" TargetMode="External"/><Relationship Id="rId5449" Type="http://schemas.openxmlformats.org/officeDocument/2006/relationships/hyperlink" Target="https://web.hungryhub.com/restaurants/luminous-at-lumen-bangkok-udomsuk-station" TargetMode="External"/><Relationship Id="rId4110" Type="http://schemas.openxmlformats.org/officeDocument/2006/relationships/hyperlink" Target="https://web.hungryhub.com/restaurants/fufu-shabu-rama-4-bangkok" TargetMode="External"/><Relationship Id="rId5442" Type="http://schemas.openxmlformats.org/officeDocument/2006/relationships/hyperlink" Target="https://web.hungryhub.com/restaurants/sushi-seki-central-world-bangkok" TargetMode="External"/><Relationship Id="rId5443" Type="http://schemas.openxmlformats.org/officeDocument/2006/relationships/hyperlink" Target="https://web.hungryhub.com/restaurants/r-italian-kitchen-smokehouse-singapore" TargetMode="External"/><Relationship Id="rId4112" Type="http://schemas.openxmlformats.org/officeDocument/2006/relationships/hyperlink" Target="https://web.hungryhub.com/restaurants/fufu-shabu-g-tower-grand-rama-9-bangkok" TargetMode="External"/><Relationship Id="rId5440" Type="http://schemas.openxmlformats.org/officeDocument/2006/relationships/hyperlink" Target="https://web.hungryhub.com/restaurants/fishermen-seafood-bangkok" TargetMode="External"/><Relationship Id="rId4111" Type="http://schemas.openxmlformats.org/officeDocument/2006/relationships/hyperlink" Target="https://web.hungryhub.com/restaurants/fufu-shabu-ari-bangkok" TargetMode="External"/><Relationship Id="rId5441" Type="http://schemas.openxmlformats.org/officeDocument/2006/relationships/hyperlink" Target="https://web.hungryhub.com/restaurants/sushi-olderchef-serithai-bangkok" TargetMode="External"/><Relationship Id="rId4114" Type="http://schemas.openxmlformats.org/officeDocument/2006/relationships/hyperlink" Target="https://web.hungryhub.com/restaurants/fufu-shabu-chaengwatthana-bangkok" TargetMode="External"/><Relationship Id="rId5446" Type="http://schemas.openxmlformats.org/officeDocument/2006/relationships/hyperlink" Target="https://web.hungryhub.com/restaurants/no-more-mondays-cafe-bar-bangkok" TargetMode="External"/><Relationship Id="rId4113" Type="http://schemas.openxmlformats.org/officeDocument/2006/relationships/hyperlink" Target="https://web.hungryhub.com/restaurants/fufu-shabu-empire-tower-bangkok" TargetMode="External"/><Relationship Id="rId5447" Type="http://schemas.openxmlformats.org/officeDocument/2006/relationships/hyperlink" Target="https://web.hungryhub.com/restaurants/the-butcher-s-wife-singapore" TargetMode="External"/><Relationship Id="rId4116" Type="http://schemas.openxmlformats.org/officeDocument/2006/relationships/hyperlink" Target="https://web.hungryhub.com/restaurants/prego-bangkok-amari-bangkok" TargetMode="External"/><Relationship Id="rId5444" Type="http://schemas.openxmlformats.org/officeDocument/2006/relationships/hyperlink" Target="https://web.hungryhub.com/restaurants/rimba-bangkok" TargetMode="External"/><Relationship Id="rId4115" Type="http://schemas.openxmlformats.org/officeDocument/2006/relationships/hyperlink" Target="https://web.hungryhub.com/restaurants/sm168-restaurant-bar-bangkok" TargetMode="External"/><Relationship Id="rId5445" Type="http://schemas.openxmlformats.org/officeDocument/2006/relationships/hyperlink" Target="https://web.hungryhub.com/restaurants/big-house-farm-cafe-restaurant-pathum-thani" TargetMode="External"/><Relationship Id="rId5471" Type="http://schemas.openxmlformats.org/officeDocument/2006/relationships/hyperlink" Target="https://web.hungryhub.com/restaurants/learksen-lennam-bangkok" TargetMode="External"/><Relationship Id="rId5472" Type="http://schemas.openxmlformats.org/officeDocument/2006/relationships/hyperlink" Target="https://web.hungryhub.com/restaurants/al-bahr-beach-bar-marrakesh-hua-hin" TargetMode="External"/><Relationship Id="rId4141" Type="http://schemas.openxmlformats.org/officeDocument/2006/relationships/hyperlink" Target="https://web.hungryhub.com/restaurants/shabushi-jungceylon-phuket" TargetMode="External"/><Relationship Id="rId4140" Type="http://schemas.openxmlformats.org/officeDocument/2006/relationships/hyperlink" Target="https://web.hungryhub.com/restaurants/sakae-the-parq-bangkok" TargetMode="External"/><Relationship Id="rId5470" Type="http://schemas.openxmlformats.org/officeDocument/2006/relationships/hyperlink" Target="https://web.hungryhub.com/restaurants/meridian-cruise-bangkok" TargetMode="External"/><Relationship Id="rId4143" Type="http://schemas.openxmlformats.org/officeDocument/2006/relationships/hyperlink" Target="https://web.hungryhub.com/restaurants/shabushi-central-bangna-bangkok" TargetMode="External"/><Relationship Id="rId5475" Type="http://schemas.openxmlformats.org/officeDocument/2006/relationships/hyperlink" Target="https://web.hungryhub.com/restaurants/patro-s-sports-bar-restaurant-singapore" TargetMode="External"/><Relationship Id="rId4142" Type="http://schemas.openxmlformats.org/officeDocument/2006/relationships/hyperlink" Target="https://web.hungryhub.com/restaurants/shabushi-central-nakhon-sawan-nakhon-sawan" TargetMode="External"/><Relationship Id="rId5476" Type="http://schemas.openxmlformats.org/officeDocument/2006/relationships/hyperlink" Target="https://web.hungryhub.com/restaurants/yi-pin-ju-chinese-restaurant-singapore" TargetMode="External"/><Relationship Id="rId4145" Type="http://schemas.openxmlformats.org/officeDocument/2006/relationships/hyperlink" Target="https://web.hungryhub.com/restaurants/shabushi-mega-bangna-bangkok" TargetMode="External"/><Relationship Id="rId5473" Type="http://schemas.openxmlformats.org/officeDocument/2006/relationships/hyperlink" Target="https://web.hungryhub.com/restaurants/kinara-boat-quay-singapore" TargetMode="External"/><Relationship Id="rId4144" Type="http://schemas.openxmlformats.org/officeDocument/2006/relationships/hyperlink" Target="https://web.hungryhub.com/restaurants/shabushi-robinson-ratchaphruek-bangkok" TargetMode="External"/><Relationship Id="rId5474" Type="http://schemas.openxmlformats.org/officeDocument/2006/relationships/hyperlink" Target="https://web.hungryhub.com/restaurants/restaurant-patt-bangkok" TargetMode="External"/><Relationship Id="rId4147" Type="http://schemas.openxmlformats.org/officeDocument/2006/relationships/hyperlink" Target="https://web.hungryhub.com/restaurants/shabushi-central-ladprao-bangkok" TargetMode="External"/><Relationship Id="rId5479" Type="http://schemas.openxmlformats.org/officeDocument/2006/relationships/hyperlink" Target="https://web.hungryhub.com/restaurants/the-cafe-mookata-ari-bangkok" TargetMode="External"/><Relationship Id="rId4146" Type="http://schemas.openxmlformats.org/officeDocument/2006/relationships/hyperlink" Target="https://web.hungryhub.com/restaurants/shabushi-central-rama-9-bangkok" TargetMode="External"/><Relationship Id="rId4149" Type="http://schemas.openxmlformats.org/officeDocument/2006/relationships/hyperlink" Target="https://web.hungryhub.com/restaurants/shabushi-central-rayong-rayong" TargetMode="External"/><Relationship Id="rId5477" Type="http://schemas.openxmlformats.org/officeDocument/2006/relationships/hyperlink" Target="https://web.hungryhub.com/restaurants/m-thai-restaurant-bar-singapore" TargetMode="External"/><Relationship Id="rId4148" Type="http://schemas.openxmlformats.org/officeDocument/2006/relationships/hyperlink" Target="https://web.hungryhub.com/restaurants/shabushi-robinson-chachoengsao-chachoengsao" TargetMode="External"/><Relationship Id="rId5478" Type="http://schemas.openxmlformats.org/officeDocument/2006/relationships/hyperlink" Target="https://web.hungryhub.com/restaurants/1947-kitchen-at-hyatt-place-bangkok-sukhumvit-1" TargetMode="External"/><Relationship Id="rId4139" Type="http://schemas.openxmlformats.org/officeDocument/2006/relationships/hyperlink" Target="https://web.hungryhub.com/restaurants/shabu-by-oishi-fashion-island-bangkok" TargetMode="External"/><Relationship Id="rId5460" Type="http://schemas.openxmlformats.org/officeDocument/2006/relationships/hyperlink" Target="https://web.hungryhub.com/restaurants/sen-sai-isan-bangsaen-bangkok" TargetMode="External"/><Relationship Id="rId5461" Type="http://schemas.openxmlformats.org/officeDocument/2006/relationships/hyperlink" Target="https://web.hungryhub.com/restaurants/brewave-ratchada-bangkok" TargetMode="External"/><Relationship Id="rId4130" Type="http://schemas.openxmlformats.org/officeDocument/2006/relationships/hyperlink" Target="https://web.hungryhub.com/restaurants/open-at-doubletree-by-hilton-bangkok-ploenchit" TargetMode="External"/><Relationship Id="rId4132" Type="http://schemas.openxmlformats.org/officeDocument/2006/relationships/hyperlink" Target="https://web.hungryhub.com/restaurants/sea-to-serve-pattaya" TargetMode="External"/><Relationship Id="rId5464" Type="http://schemas.openxmlformats.org/officeDocument/2006/relationships/hyperlink" Target="https://web.hungryhub.com/restaurants/hogar-bar-nonthaburi" TargetMode="External"/><Relationship Id="rId4131" Type="http://schemas.openxmlformats.org/officeDocument/2006/relationships/hyperlink" Target="https://web.hungryhub.com/restaurants/doubletree-by-hilton-bangkok-ploenchit-staycation" TargetMode="External"/><Relationship Id="rId5465" Type="http://schemas.openxmlformats.org/officeDocument/2006/relationships/hyperlink" Target="https://web.hungryhub.com/restaurants/arab-street-turkish-western-restaurant-singapore" TargetMode="External"/><Relationship Id="rId4134" Type="http://schemas.openxmlformats.org/officeDocument/2006/relationships/hyperlink" Target="https://web.hungryhub.com/restaurants/do-not-use-bangkok" TargetMode="External"/><Relationship Id="rId5462" Type="http://schemas.openxmlformats.org/officeDocument/2006/relationships/hyperlink" Target="https://web.hungryhub.com/restaurants/aha-s-shabu-grill-bangkok" TargetMode="External"/><Relationship Id="rId4133" Type="http://schemas.openxmlformats.org/officeDocument/2006/relationships/hyperlink" Target="https://web.hungryhub.com/restaurants/maru-korean-restuarant-bangkok" TargetMode="External"/><Relationship Id="rId5463" Type="http://schemas.openxmlformats.org/officeDocument/2006/relationships/hyperlink" Target="https://web.hungryhub.com/restaurants/ekkaluck-madi-paidi-bangkok" TargetMode="External"/><Relationship Id="rId4136" Type="http://schemas.openxmlformats.org/officeDocument/2006/relationships/hyperlink" Target="https://web.hungryhub.com/restaurants/hou-yuu-qsncc-bangkok" TargetMode="External"/><Relationship Id="rId5468" Type="http://schemas.openxmlformats.org/officeDocument/2006/relationships/hyperlink" Target="https://web.hungryhub.com/restaurants/ugo-ristorante-italiano-bangkok" TargetMode="External"/><Relationship Id="rId4135" Type="http://schemas.openxmlformats.org/officeDocument/2006/relationships/hyperlink" Target="https://web.hungryhub.com/restaurants/the-lobby-lounge-at-hyatt-regency-bangkok-sukhumvit" TargetMode="External"/><Relationship Id="rId5469" Type="http://schemas.openxmlformats.org/officeDocument/2006/relationships/hyperlink" Target="https://web.hungryhub.com/restaurants/china-taste-singapore" TargetMode="External"/><Relationship Id="rId4138" Type="http://schemas.openxmlformats.org/officeDocument/2006/relationships/hyperlink" Target="https://web.hungryhub.com/restaurants/flow-at-millennium-hilton-bangkok" TargetMode="External"/><Relationship Id="rId5466" Type="http://schemas.openxmlformats.org/officeDocument/2006/relationships/hyperlink" Target="https://web.hungryhub.com/restaurants/ikki-izakaya-singapore" TargetMode="External"/><Relationship Id="rId4137" Type="http://schemas.openxmlformats.org/officeDocument/2006/relationships/hyperlink" Target="https://web.hungryhub.com/restaurants/redsquare-rooftop-bar-at-novotel-bangkok-sukhumvit-4" TargetMode="External"/><Relationship Id="rId5467" Type="http://schemas.openxmlformats.org/officeDocument/2006/relationships/hyperlink" Target="https://web.hungryhub.com/restaurants/heaven-s-lotus-singapore" TargetMode="External"/><Relationship Id="rId1972" Type="http://schemas.openxmlformats.org/officeDocument/2006/relationships/hyperlink" Target="https://web.hungryhub.com/restaurants/pennii-popcorn-cafe-siam-paragon-bangkok-thailand" TargetMode="External"/><Relationship Id="rId1973" Type="http://schemas.openxmlformats.org/officeDocument/2006/relationships/hyperlink" Target="https://web.hungryhub.com/restaurants/pennii-popcorn-cafe-centralworld-bangkok" TargetMode="External"/><Relationship Id="rId1974" Type="http://schemas.openxmlformats.org/officeDocument/2006/relationships/hyperlink" Target="https://web.hungryhub.com/restaurants/jw-marriott-staycation-bangkok-thailand" TargetMode="External"/><Relationship Id="rId1975" Type="http://schemas.openxmlformats.org/officeDocument/2006/relationships/hyperlink" Target="https://web.hungryhub.com/restaurants/salad-factory-future-park-rangsit-bangkok" TargetMode="External"/><Relationship Id="rId1976" Type="http://schemas.openxmlformats.org/officeDocument/2006/relationships/hyperlink" Target="https://web.hungryhub.com/restaurants/terrazzo-restaurant-holiday-inn-pattaya" TargetMode="External"/><Relationship Id="rId1977" Type="http://schemas.openxmlformats.org/officeDocument/2006/relationships/hyperlink" Target="https://web.hungryhub.com/restaurants/baan-rub-rong-bangkok" TargetMode="External"/><Relationship Id="rId1978" Type="http://schemas.openxmlformats.org/officeDocument/2006/relationships/hyperlink" Target="https://web.hungryhub.com/restaurants/trade-winds-restaurant-at-celes-resort-samui-koh-samui" TargetMode="External"/><Relationship Id="rId1979" Type="http://schemas.openxmlformats.org/officeDocument/2006/relationships/hyperlink" Target="https://web.hungryhub.com/restaurants/benihana-grand-mercure-bangkok-atrium" TargetMode="External"/><Relationship Id="rId1970" Type="http://schemas.openxmlformats.org/officeDocument/2006/relationships/hyperlink" Target="https://web.hungryhub.com/restaurants/the-one-on-nut-restaurant-bangkok" TargetMode="External"/><Relationship Id="rId1971" Type="http://schemas.openxmlformats.org/officeDocument/2006/relationships/hyperlink" Target="https://web.hungryhub.com/restaurants/tia-butchery-bangkok" TargetMode="External"/><Relationship Id="rId1961" Type="http://schemas.openxmlformats.org/officeDocument/2006/relationships/hyperlink" Target="https://web.hungryhub.com/restaurants/red-table-2025-hua-hin" TargetMode="External"/><Relationship Id="rId1962" Type="http://schemas.openxmlformats.org/officeDocument/2006/relationships/hyperlink" Target="https://web.hungryhub.com/restaurants/the-ville-jomtien-pool-villa-staycation-pattaya" TargetMode="External"/><Relationship Id="rId1963" Type="http://schemas.openxmlformats.org/officeDocument/2006/relationships/hyperlink" Target="https://web.hungryhub.com/restaurants/baan-wangdang-bangkok" TargetMode="External"/><Relationship Id="rId1964" Type="http://schemas.openxmlformats.org/officeDocument/2006/relationships/hyperlink" Target="https://web.hungryhub.com/restaurants/kungthong-seafood-bangkok" TargetMode="External"/><Relationship Id="rId1965" Type="http://schemas.openxmlformats.org/officeDocument/2006/relationships/hyperlink" Target="https://web.hungryhub.com/restaurants/the-meat-pan-bangkok" TargetMode="External"/><Relationship Id="rId1966" Type="http://schemas.openxmlformats.org/officeDocument/2006/relationships/hyperlink" Target="https://web.hungryhub.com/restaurants/chef-pom-cuisine-by-todd-bangkok-thailand" TargetMode="External"/><Relationship Id="rId1967" Type="http://schemas.openxmlformats.org/officeDocument/2006/relationships/hyperlink" Target="https://web.hungryhub.com/restaurants/ms-maria-mr-singh-bangkok" TargetMode="External"/><Relationship Id="rId1968" Type="http://schemas.openxmlformats.org/officeDocument/2006/relationships/hyperlink" Target="https://web.hungryhub.com/restaurants/xana-beach-angsana-laguna-phuket" TargetMode="External"/><Relationship Id="rId1969" Type="http://schemas.openxmlformats.org/officeDocument/2006/relationships/hyperlink" Target="https://web.hungryhub.com/restaurants/no-use-love-andaman-phuket" TargetMode="External"/><Relationship Id="rId1960" Type="http://schemas.openxmlformats.org/officeDocument/2006/relationships/hyperlink" Target="https://web.hungryhub.com/restaurants/monster-beef-bangkok" TargetMode="External"/><Relationship Id="rId1994" Type="http://schemas.openxmlformats.org/officeDocument/2006/relationships/hyperlink" Target="https://web.hungryhub.com/restaurants/mekha-rooftop-outdoor-dome-bangkok" TargetMode="External"/><Relationship Id="rId1995" Type="http://schemas.openxmlformats.org/officeDocument/2006/relationships/hyperlink" Target="https://web.hungryhub.com/restaurants/hobs-aree-garden-bangkok-thailand" TargetMode="External"/><Relationship Id="rId1996" Type="http://schemas.openxmlformats.org/officeDocument/2006/relationships/hyperlink" Target="https://web.hungryhub.com/restaurants/hobs-icon-siam-bangkok" TargetMode="External"/><Relationship Id="rId1997" Type="http://schemas.openxmlformats.org/officeDocument/2006/relationships/hyperlink" Target="https://web.hungryhub.com/restaurants/maikhao-dream-villa-resort-spa-staycation-phuket" TargetMode="External"/><Relationship Id="rId1998" Type="http://schemas.openxmlformats.org/officeDocument/2006/relationships/hyperlink" Target="https://web.hungryhub.com/restaurants/fei-ya-at-renaissance-bangkok" TargetMode="External"/><Relationship Id="rId1999" Type="http://schemas.openxmlformats.org/officeDocument/2006/relationships/hyperlink" Target="https://web.hungryhub.com/restaurants/fat-beef-not-in-use-bangkok" TargetMode="External"/><Relationship Id="rId1990" Type="http://schemas.openxmlformats.org/officeDocument/2006/relationships/hyperlink" Target="https://web.hungryhub.com/restaurants/gram-cafe-pancakes-mega-bangna-bangkok-thailand" TargetMode="External"/><Relationship Id="rId1991" Type="http://schemas.openxmlformats.org/officeDocument/2006/relationships/hyperlink" Target="https://web.hungryhub.com/restaurants/benny-s-cocktails-grill-phuket" TargetMode="External"/><Relationship Id="rId1992" Type="http://schemas.openxmlformats.org/officeDocument/2006/relationships/hyperlink" Target="https://web.hungryhub.com/restaurants/view-cafe-phuket" TargetMode="External"/><Relationship Id="rId1993" Type="http://schemas.openxmlformats.org/officeDocument/2006/relationships/hyperlink" Target="https://web.hungryhub.com/restaurants/amara-bangkok-hotel-staycation" TargetMode="External"/><Relationship Id="rId1983" Type="http://schemas.openxmlformats.org/officeDocument/2006/relationships/hyperlink" Target="https://web.hungryhub.com/restaurants/gram-cafe-pancakes-samsen-bangkok-thailand" TargetMode="External"/><Relationship Id="rId1984" Type="http://schemas.openxmlformats.org/officeDocument/2006/relationships/hyperlink" Target="https://web.hungryhub.com/restaurants/gram-cafe-pancakes-centralworld-bangkok" TargetMode="External"/><Relationship Id="rId1985" Type="http://schemas.openxmlformats.org/officeDocument/2006/relationships/hyperlink" Target="https://web.hungryhub.com/restaurants/gram-cafe-pancakes-thonglor-bangkok-thailand" TargetMode="External"/><Relationship Id="rId1986" Type="http://schemas.openxmlformats.org/officeDocument/2006/relationships/hyperlink" Target="https://web.hungryhub.com/restaurants/gram-cafe-pancakes-pantry-ratchayothin-bangkok-thailand" TargetMode="External"/><Relationship Id="rId1987" Type="http://schemas.openxmlformats.org/officeDocument/2006/relationships/hyperlink" Target="https://web.hungryhub.com/restaurants/gram-cafe-pancakes-little-walk-bangna-bangkok-thailand" TargetMode="External"/><Relationship Id="rId1988" Type="http://schemas.openxmlformats.org/officeDocument/2006/relationships/hyperlink" Target="https://web.hungryhub.com/restaurants/gram-cafe-pancakes-central-festival-eastville-bangkok-thailand" TargetMode="External"/><Relationship Id="rId1989" Type="http://schemas.openxmlformats.org/officeDocument/2006/relationships/hyperlink" Target="https://web.hungryhub.com/restaurants/gram-cafe-pancakes-the-circle-ratchaphruek-bangkok-thailand" TargetMode="External"/><Relationship Id="rId1980" Type="http://schemas.openxmlformats.org/officeDocument/2006/relationships/hyperlink" Target="https://web.hungryhub.com/restaurants/harrys-restaurant-bar-hotel-patong-beach-phuket" TargetMode="External"/><Relationship Id="rId1981" Type="http://schemas.openxmlformats.org/officeDocument/2006/relationships/hyperlink" Target="https://web.hungryhub.com/restaurants/silver-waves-chinese-restaurant-chinese-new-year-1-6-feb-bangkok" TargetMode="External"/><Relationship Id="rId1982" Type="http://schemas.openxmlformats.org/officeDocument/2006/relationships/hyperlink" Target="https://web.hungryhub.com/restaurants/gram-cafe-pancakes-siam-paragon-bangkok-thailand" TargetMode="External"/><Relationship Id="rId1930" Type="http://schemas.openxmlformats.org/officeDocument/2006/relationships/hyperlink" Target="https://web.hungryhub.com/restaurants/octo-seafood-bar-bangkok" TargetMode="External"/><Relationship Id="rId1931" Type="http://schemas.openxmlformats.org/officeDocument/2006/relationships/hyperlink" Target="https://web.hungryhub.com/restaurants/wiman-bar-restaurant-bangkok" TargetMode="External"/><Relationship Id="rId1932" Type="http://schemas.openxmlformats.org/officeDocument/2006/relationships/hyperlink" Target="https://web.hungryhub.com/restaurants/atmos-nakornsawan-bangkok" TargetMode="External"/><Relationship Id="rId1933" Type="http://schemas.openxmlformats.org/officeDocument/2006/relationships/hyperlink" Target="https://web.hungryhub.com/restaurants/coconut-heaven-phuket" TargetMode="External"/><Relationship Id="rId1934" Type="http://schemas.openxmlformats.org/officeDocument/2006/relationships/hyperlink" Target="https://web.hungryhub.com/restaurants/fabio-s-italian-steak-house-bangkok" TargetMode="External"/><Relationship Id="rId1935" Type="http://schemas.openxmlformats.org/officeDocument/2006/relationships/hyperlink" Target="https://web.hungryhub.com/restaurants/heng-hoitod-chawlae-on-nut-34-bangkok-thailand" TargetMode="External"/><Relationship Id="rId1936" Type="http://schemas.openxmlformats.org/officeDocument/2006/relationships/hyperlink" Target="https://web.hungryhub.com/restaurants/baba-poolclub-at-sri-panwa-phuket" TargetMode="External"/><Relationship Id="rId1937" Type="http://schemas.openxmlformats.org/officeDocument/2006/relationships/hyperlink" Target="https://web.hungryhub.com/restaurants/baan-huay-yai-restaurant-pattaya" TargetMode="External"/><Relationship Id="rId1938" Type="http://schemas.openxmlformats.org/officeDocument/2006/relationships/hyperlink" Target="https://web.hungryhub.com/restaurants/hagi-restaurant-at-centara-grand-mirage-beach-resort-pattaya" TargetMode="External"/><Relationship Id="rId1939" Type="http://schemas.openxmlformats.org/officeDocument/2006/relationships/hyperlink" Target="https://web.hungryhub.com/restaurants/heng-hoitod-chawlae-chock-chai-4-bangkok-thailand" TargetMode="External"/><Relationship Id="rId1920" Type="http://schemas.openxmlformats.org/officeDocument/2006/relationships/hyperlink" Target="https://web.hungryhub.com/restaurants/sushi-lab-pattaya" TargetMode="External"/><Relationship Id="rId1921" Type="http://schemas.openxmlformats.org/officeDocument/2006/relationships/hyperlink" Target="https://web.hungryhub.com/restaurants/julie-grill-and-more-pattaya" TargetMode="External"/><Relationship Id="rId1922" Type="http://schemas.openxmlformats.org/officeDocument/2006/relationships/hyperlink" Target="https://web.hungryhub.com/restaurants/ronin-japanese-restaurant-pattaya" TargetMode="External"/><Relationship Id="rId1923" Type="http://schemas.openxmlformats.org/officeDocument/2006/relationships/hyperlink" Target="https://web.hungryhub.com/restaurants/vayna-boutique-staycation-koh-chang-trat" TargetMode="External"/><Relationship Id="rId1924" Type="http://schemas.openxmlformats.org/officeDocument/2006/relationships/hyperlink" Target="https://web.hungryhub.com/restaurants/talhong-shabu-bakkutteh-the-street-ratchada-bangkok" TargetMode="External"/><Relationship Id="rId1925" Type="http://schemas.openxmlformats.org/officeDocument/2006/relationships/hyperlink" Target="https://web.hungryhub.com/restaurants/cloud-19-panwa-eatery-and-beach-bar-phuket" TargetMode="External"/><Relationship Id="rId1926" Type="http://schemas.openxmlformats.org/officeDocument/2006/relationships/hyperlink" Target="https://web.hungryhub.com/restaurants/spice-house-phuket" TargetMode="External"/><Relationship Id="rId1927" Type="http://schemas.openxmlformats.org/officeDocument/2006/relationships/hyperlink" Target="https://web.hungryhub.com/restaurants/happy-fish-asiatique-bangkok" TargetMode="External"/><Relationship Id="rId1928" Type="http://schemas.openxmlformats.org/officeDocument/2006/relationships/hyperlink" Target="https://web.hungryhub.com/restaurants/jumbo-seafood-siam-paragon-bangkok" TargetMode="External"/><Relationship Id="rId1929" Type="http://schemas.openxmlformats.org/officeDocument/2006/relationships/hyperlink" Target="https://web.hungryhub.com/restaurants/kodang-talay-asiatique-bangkok" TargetMode="External"/><Relationship Id="rId4190" Type="http://schemas.openxmlformats.org/officeDocument/2006/relationships/hyperlink" Target="https://web.hungryhub.com/restaurants/tum-20-chaengwattana-14-bangkok" TargetMode="External"/><Relationship Id="rId4192" Type="http://schemas.openxmlformats.org/officeDocument/2006/relationships/hyperlink" Target="https://web.hungryhub.com/restaurants/shida-yakiniku-izakaya-chaengwattana-14-bangkok" TargetMode="External"/><Relationship Id="rId4191" Type="http://schemas.openxmlformats.org/officeDocument/2006/relationships/hyperlink" Target="https://web.hungryhub.com/restaurants/not-use-bangkok-thailand-4467" TargetMode="External"/><Relationship Id="rId4194" Type="http://schemas.openxmlformats.org/officeDocument/2006/relationships/hyperlink" Target="https://web.hungryhub.com/restaurants/khaan-bangkok" TargetMode="External"/><Relationship Id="rId4193" Type="http://schemas.openxmlformats.org/officeDocument/2006/relationships/hyperlink" Target="https://web.hungryhub.com/restaurants/shida-yakiniku-izakaya-prachanukoon-bangkok" TargetMode="External"/><Relationship Id="rId4196" Type="http://schemas.openxmlformats.org/officeDocument/2006/relationships/hyperlink" Target="https://web.hungryhub.com/restaurants/ale-house-riverside-bar-at-millennium-hilton-bangkok" TargetMode="External"/><Relationship Id="rId4195" Type="http://schemas.openxmlformats.org/officeDocument/2006/relationships/hyperlink" Target="https://web.hungryhub.com/restaurants/threesixty-rooftop-bar-at-millennium-hilton-bangkok" TargetMode="External"/><Relationship Id="rId4198" Type="http://schemas.openxmlformats.org/officeDocument/2006/relationships/hyperlink" Target="https://web.hungryhub.com/restaurants/fork-cork-bangkok" TargetMode="External"/><Relationship Id="rId4197" Type="http://schemas.openxmlformats.org/officeDocument/2006/relationships/hyperlink" Target="https://web.hungryhub.com/restaurants/threesixty-jazz-lounge-at-millennium-hilton-bangkok" TargetMode="External"/><Relationship Id="rId4199" Type="http://schemas.openxmlformats.org/officeDocument/2006/relationships/hyperlink" Target="https://web.hungryhub.com/restaurants/pimkaew-bangkok" TargetMode="External"/><Relationship Id="rId1950" Type="http://schemas.openxmlformats.org/officeDocument/2006/relationships/hyperlink" Target="https://web.hungryhub.com/restaurants/gasolinebar-bangkok-thailand" TargetMode="External"/><Relationship Id="rId1951" Type="http://schemas.openxmlformats.org/officeDocument/2006/relationships/hyperlink" Target="https://web.hungryhub.com/restaurants/gasolinebar-bangkok" TargetMode="External"/><Relationship Id="rId1952" Type="http://schemas.openxmlformats.org/officeDocument/2006/relationships/hyperlink" Target="https://web.hungryhub.com/restaurants/wow-shabu-bangkok" TargetMode="External"/><Relationship Id="rId1953" Type="http://schemas.openxmlformats.org/officeDocument/2006/relationships/hyperlink" Target="https://web.hungryhub.com/restaurants/beau-tique-butique-thai-cafe-chonburi-pattaya" TargetMode="External"/><Relationship Id="rId1954" Type="http://schemas.openxmlformats.org/officeDocument/2006/relationships/hyperlink" Target="https://web.hungryhub.com/restaurants/virgin-rooftop-pattaya" TargetMode="External"/><Relationship Id="rId1955" Type="http://schemas.openxmlformats.org/officeDocument/2006/relationships/hyperlink" Target="https://web.hungryhub.com/restaurants/cairo-bangkok" TargetMode="External"/><Relationship Id="rId1956" Type="http://schemas.openxmlformats.org/officeDocument/2006/relationships/hyperlink" Target="https://web.hungryhub.com/restaurants/oxide-cafe-bangkok" TargetMode="External"/><Relationship Id="rId1957" Type="http://schemas.openxmlformats.org/officeDocument/2006/relationships/hyperlink" Target="https://web.hungryhub.com/restaurants/crowne-plaza-bangkok-staycation" TargetMode="External"/><Relationship Id="rId1958" Type="http://schemas.openxmlformats.org/officeDocument/2006/relationships/hyperlink" Target="https://web.hungryhub.com/restaurants/novotel-rimpae-rayong-staycation" TargetMode="External"/><Relationship Id="rId1959" Type="http://schemas.openxmlformats.org/officeDocument/2006/relationships/hyperlink" Target="https://web.hungryhub.com/restaurants/hungry-hub-test-booking-02-bangkok-thailand" TargetMode="External"/><Relationship Id="rId1940" Type="http://schemas.openxmlformats.org/officeDocument/2006/relationships/hyperlink" Target="https://web.hungryhub.com/restaurants/shabu-henmee-watcharapol-bangkok" TargetMode="External"/><Relationship Id="rId1941" Type="http://schemas.openxmlformats.org/officeDocument/2006/relationships/hyperlink" Target="https://web.hungryhub.com/restaurants/heng-hoitod-chawlae-charoen-nakhon-bangkok" TargetMode="External"/><Relationship Id="rId1942" Type="http://schemas.openxmlformats.org/officeDocument/2006/relationships/hyperlink" Target="https://web.hungryhub.com/restaurants/fra-pattaya-pattaya" TargetMode="External"/><Relationship Id="rId1943" Type="http://schemas.openxmlformats.org/officeDocument/2006/relationships/hyperlink" Target="https://web.hungryhub.com/restaurants/no-use-the-meat-pan-bangkok" TargetMode="External"/><Relationship Id="rId1944" Type="http://schemas.openxmlformats.org/officeDocument/2006/relationships/hyperlink" Target="https://web.hungryhub.com/restaurants/fat-lamb-bkk-bangkok" TargetMode="External"/><Relationship Id="rId1945" Type="http://schemas.openxmlformats.org/officeDocument/2006/relationships/hyperlink" Target="https://web.hungryhub.com/restaurants/miss-fish-bkk-bangkok" TargetMode="External"/><Relationship Id="rId1946" Type="http://schemas.openxmlformats.org/officeDocument/2006/relationships/hyperlink" Target="https://web.hungryhub.com/restaurants/not-use-bangkok-thailand-2120" TargetMode="External"/><Relationship Id="rId1947" Type="http://schemas.openxmlformats.org/officeDocument/2006/relationships/hyperlink" Target="https://web.hungryhub.com/restaurants/akyra-thonglor-bangkok-staycation" TargetMode="External"/><Relationship Id="rId1948" Type="http://schemas.openxmlformats.org/officeDocument/2006/relationships/hyperlink" Target="https://web.hungryhub.com/restaurants/not-use-bangkok-thailand-2132" TargetMode="External"/><Relationship Id="rId1949" Type="http://schemas.openxmlformats.org/officeDocument/2006/relationships/hyperlink" Target="https://web.hungryhub.com/restaurants/sompong-seafood-restaurant-bangkok" TargetMode="External"/><Relationship Id="rId509" Type="http://schemas.openxmlformats.org/officeDocument/2006/relationships/hyperlink" Target="https://web.hungryhub.com/restaurants/niche" TargetMode="External"/><Relationship Id="rId508" Type="http://schemas.openxmlformats.org/officeDocument/2006/relationships/hyperlink" Target="https://web.hungryhub.com/restaurants/la-monita-emquartier" TargetMode="External"/><Relationship Id="rId503" Type="http://schemas.openxmlformats.org/officeDocument/2006/relationships/hyperlink" Target="https://web.hungryhub.com/restaurants/a-rai-nai-hai" TargetMode="External"/><Relationship Id="rId502" Type="http://schemas.openxmlformats.org/officeDocument/2006/relationships/hyperlink" Target="https://web.hungryhub.com/restaurants/the-cockle" TargetMode="External"/><Relationship Id="rId501" Type="http://schemas.openxmlformats.org/officeDocument/2006/relationships/hyperlink" Target="https://web.hungryhub.com/restaurants/tuba-restaurant" TargetMode="External"/><Relationship Id="rId500" Type="http://schemas.openxmlformats.org/officeDocument/2006/relationships/hyperlink" Target="https://web.hungryhub.com/restaurants/iron-chef-table" TargetMode="External"/><Relationship Id="rId507" Type="http://schemas.openxmlformats.org/officeDocument/2006/relationships/hyperlink" Target="https://web.hungryhub.com/restaurants/sabbar-by-sansab" TargetMode="External"/><Relationship Id="rId506" Type="http://schemas.openxmlformats.org/officeDocument/2006/relationships/hyperlink" Target="https://web.hungryhub.com/restaurants/galleria-milano" TargetMode="External"/><Relationship Id="rId505" Type="http://schemas.openxmlformats.org/officeDocument/2006/relationships/hyperlink" Target="https://web.hungryhub.com/restaurants/osito-unique-spanish" TargetMode="External"/><Relationship Id="rId504" Type="http://schemas.openxmlformats.org/officeDocument/2006/relationships/hyperlink" Target="https://web.hungryhub.com/restaurants/bitterman-handcrafted-cuisine" TargetMode="External"/><Relationship Id="rId525" Type="http://schemas.openxmlformats.org/officeDocument/2006/relationships/hyperlink" Target="https://web.hungryhub.com/restaurants/evening-champagne-taittinger-cruise" TargetMode="External"/><Relationship Id="rId524" Type="http://schemas.openxmlformats.org/officeDocument/2006/relationships/hyperlink" Target="https://web.hungryhub.com/restaurants/evening-cocktail-cruise" TargetMode="External"/><Relationship Id="rId523" Type="http://schemas.openxmlformats.org/officeDocument/2006/relationships/hyperlink" Target="https://web.hungryhub.com/restaurants/octagon-bar" TargetMode="External"/><Relationship Id="rId522" Type="http://schemas.openxmlformats.org/officeDocument/2006/relationships/hyperlink" Target="https://web.hungryhub.com/restaurants/olive-greek-mediterranean-cuisine" TargetMode="External"/><Relationship Id="rId529" Type="http://schemas.openxmlformats.org/officeDocument/2006/relationships/hyperlink" Target="https://web.hungryhub.com/restaurants/beeston-cafe" TargetMode="External"/><Relationship Id="rId528" Type="http://schemas.openxmlformats.org/officeDocument/2006/relationships/hyperlink" Target="https://web.hungryhub.com/restaurants/rasa-khas-indonesian-restaurant" TargetMode="External"/><Relationship Id="rId527" Type="http://schemas.openxmlformats.org/officeDocument/2006/relationships/hyperlink" Target="https://web.hungryhub.com/restaurants/outback-steakhouse-bangkok" TargetMode="External"/><Relationship Id="rId526" Type="http://schemas.openxmlformats.org/officeDocument/2006/relationships/hyperlink" Target="https://web.hungryhub.com/restaurants/dinner-champagne-taittinger-cruise" TargetMode="External"/><Relationship Id="rId521" Type="http://schemas.openxmlformats.org/officeDocument/2006/relationships/hyperlink" Target="https://web.hungryhub.com/restaurants/every-day-a-friday-gastropub" TargetMode="External"/><Relationship Id="rId520" Type="http://schemas.openxmlformats.org/officeDocument/2006/relationships/hyperlink" Target="https://web.hungryhub.com/restaurants/tae-chew-chinese-restaurant" TargetMode="External"/><Relationship Id="rId519" Type="http://schemas.openxmlformats.org/officeDocument/2006/relationships/hyperlink" Target="https://web.hungryhub.com/restaurants/white-shuffle-hua-hin" TargetMode="External"/><Relationship Id="rId514" Type="http://schemas.openxmlformats.org/officeDocument/2006/relationships/hyperlink" Target="https://web.hungryhub.com/restaurants/ginza-shabu-ten" TargetMode="External"/><Relationship Id="rId513" Type="http://schemas.openxmlformats.org/officeDocument/2006/relationships/hyperlink" Target="https://web.hungryhub.com/restaurants/teru-sushi-bistro-asoke" TargetMode="External"/><Relationship Id="rId512" Type="http://schemas.openxmlformats.org/officeDocument/2006/relationships/hyperlink" Target="https://web.hungryhub.com/restaurants/el-toro-ii" TargetMode="External"/><Relationship Id="rId511" Type="http://schemas.openxmlformats.org/officeDocument/2006/relationships/hyperlink" Target="https://web.hungryhub.com/restaurants/el-toro-house-of-meat" TargetMode="External"/><Relationship Id="rId518" Type="http://schemas.openxmlformats.org/officeDocument/2006/relationships/hyperlink" Target="https://web.hungryhub.com/restaurants/about-eatery" TargetMode="External"/><Relationship Id="rId517" Type="http://schemas.openxmlformats.org/officeDocument/2006/relationships/hyperlink" Target="https://web.hungryhub.com/restaurants/zuru-japanese-delicious" TargetMode="External"/><Relationship Id="rId516" Type="http://schemas.openxmlformats.org/officeDocument/2006/relationships/hyperlink" Target="https://web.hungryhub.com/restaurants/gourmet-gallery" TargetMode="External"/><Relationship Id="rId515" Type="http://schemas.openxmlformats.org/officeDocument/2006/relationships/hyperlink" Target="https://web.hungryhub.com/restaurants/hokkai-don-emquartier" TargetMode="External"/><Relationship Id="rId510" Type="http://schemas.openxmlformats.org/officeDocument/2006/relationships/hyperlink" Target="https://web.hungryhub.com/restaurants/brasserie-europa" TargetMode="External"/><Relationship Id="rId4206" Type="http://schemas.openxmlformats.org/officeDocument/2006/relationships/hyperlink" Target="https://web.hungryhub.com/restaurants/taliew-mbk-center-bangkok" TargetMode="External"/><Relationship Id="rId5538" Type="http://schemas.openxmlformats.org/officeDocument/2006/relationships/hyperlink" Target="https://web.hungryhub.com/restaurants/kingpai-baikaew-bangkok" TargetMode="External"/><Relationship Id="rId4205" Type="http://schemas.openxmlformats.org/officeDocument/2006/relationships/hyperlink" Target="https://web.hungryhub.com/restaurants/taliew-lotus-s-rama-4-bangkok" TargetMode="External"/><Relationship Id="rId5539" Type="http://schemas.openxmlformats.org/officeDocument/2006/relationships/hyperlink" Target="https://web.hungryhub.com/restaurants/ros-krung-esarn-thai-cafe-bangkok" TargetMode="External"/><Relationship Id="rId4208" Type="http://schemas.openxmlformats.org/officeDocument/2006/relationships/hyperlink" Target="https://web.hungryhub.com/restaurants/tenko-omakase-at-pullman-bangkok-king-power" TargetMode="External"/><Relationship Id="rId5536" Type="http://schemas.openxmlformats.org/officeDocument/2006/relationships/hyperlink" Target="https://web.hungryhub.com/restaurants/boon-tong-kee-ptt-borommaratchachonnani-97-bangkok" TargetMode="External"/><Relationship Id="rId4207" Type="http://schemas.openxmlformats.org/officeDocument/2006/relationships/hyperlink" Target="https://web.hungryhub.com/restaurants/taliew-imperial-samrong-bangkok" TargetMode="External"/><Relationship Id="rId5537" Type="http://schemas.openxmlformats.org/officeDocument/2006/relationships/hyperlink" Target="https://web.hungryhub.com/restaurants/boon-tong-kee-the-crystal-park-bangkok" TargetMode="External"/><Relationship Id="rId590" Type="http://schemas.openxmlformats.org/officeDocument/2006/relationships/hyperlink" Target="https://web.hungryhub.com/restaurants/checkmate-bar-bistro-asiatique-bangkok" TargetMode="External"/><Relationship Id="rId4209" Type="http://schemas.openxmlformats.org/officeDocument/2006/relationships/hyperlink" Target="https://web.hungryhub.com/restaurants/casa-do-salil-bangkok" TargetMode="External"/><Relationship Id="rId589" Type="http://schemas.openxmlformats.org/officeDocument/2006/relationships/hyperlink" Target="https://web.hungryhub.com/restaurants/maisen-the-crystal-park-bangkok" TargetMode="External"/><Relationship Id="rId588" Type="http://schemas.openxmlformats.org/officeDocument/2006/relationships/hyperlink" Target="https://web.hungryhub.com/restaurants/dal-dal-korean-restaurant-bangkok-thailand" TargetMode="External"/><Relationship Id="rId583" Type="http://schemas.openxmlformats.org/officeDocument/2006/relationships/hyperlink" Target="https://web.hungryhub.com/restaurants/hungry-eye" TargetMode="External"/><Relationship Id="rId5530" Type="http://schemas.openxmlformats.org/officeDocument/2006/relationships/hyperlink" Target="https://web.hungryhub.com/restaurants/dough-bros-interchange-21-bangkok" TargetMode="External"/><Relationship Id="rId582" Type="http://schemas.openxmlformats.org/officeDocument/2006/relationships/hyperlink" Target="https://web.hungryhub.com/restaurants/nara-siam-paragon" TargetMode="External"/><Relationship Id="rId5531" Type="http://schemas.openxmlformats.org/officeDocument/2006/relationships/hyperlink" Target="https://web.hungryhub.com/restaurants/dough-bros-gaysorn-amarin-bangkok" TargetMode="External"/><Relationship Id="rId581" Type="http://schemas.openxmlformats.org/officeDocument/2006/relationships/hyperlink" Target="https://web.hungryhub.com/restaurants/noi-kwa-roi-sukhumvit-43-bangkok" TargetMode="External"/><Relationship Id="rId4200" Type="http://schemas.openxmlformats.org/officeDocument/2006/relationships/hyperlink" Target="https://web.hungryhub.com/restaurants/taliew-big-c-suksawat-bangkok" TargetMode="External"/><Relationship Id="rId580" Type="http://schemas.openxmlformats.org/officeDocument/2006/relationships/hyperlink" Target="https://web.hungryhub.com/restaurants/maisen-emquartier-bangkok" TargetMode="External"/><Relationship Id="rId587" Type="http://schemas.openxmlformats.org/officeDocument/2006/relationships/hyperlink" Target="https://web.hungryhub.com/restaurants/hungry-hub-demo-589" TargetMode="External"/><Relationship Id="rId4202" Type="http://schemas.openxmlformats.org/officeDocument/2006/relationships/hyperlink" Target="https://web.hungryhub.com/restaurants/taliew-lotus-s-bang-kruai-sai-noi-bangkok" TargetMode="External"/><Relationship Id="rId5534" Type="http://schemas.openxmlformats.org/officeDocument/2006/relationships/hyperlink" Target="https://web.hungryhub.com/restaurants/paiao-bangkok" TargetMode="External"/><Relationship Id="rId586" Type="http://schemas.openxmlformats.org/officeDocument/2006/relationships/hyperlink" Target="https://web.hungryhub.com/restaurants/siam-plug-in-cafe-bistro-bangkok" TargetMode="External"/><Relationship Id="rId4201" Type="http://schemas.openxmlformats.org/officeDocument/2006/relationships/hyperlink" Target="https://web.hungryhub.com/restaurants/taliew-big-c-kanlapaphruek-bangkok" TargetMode="External"/><Relationship Id="rId5535" Type="http://schemas.openxmlformats.org/officeDocument/2006/relationships/hyperlink" Target="https://web.hungryhub.com/restaurants/krua-pa-ya-bangkok" TargetMode="External"/><Relationship Id="rId585" Type="http://schemas.openxmlformats.org/officeDocument/2006/relationships/hyperlink" Target="https://web.hungryhub.com/restaurants/hobs-centralworld-bangkok" TargetMode="External"/><Relationship Id="rId4204" Type="http://schemas.openxmlformats.org/officeDocument/2006/relationships/hyperlink" Target="https://web.hungryhub.com/restaurants/taliew-lotus-s-rangsit-bangkok" TargetMode="External"/><Relationship Id="rId5532" Type="http://schemas.openxmlformats.org/officeDocument/2006/relationships/hyperlink" Target="https://web.hungryhub.com/restaurants/dough-bros-summer-point-bangkok" TargetMode="External"/><Relationship Id="rId584" Type="http://schemas.openxmlformats.org/officeDocument/2006/relationships/hyperlink" Target="https://web.hungryhub.com/restaurants/honey-bear-bistro-bangkok" TargetMode="External"/><Relationship Id="rId4203" Type="http://schemas.openxmlformats.org/officeDocument/2006/relationships/hyperlink" Target="https://web.hungryhub.com/restaurants/taliew-lotus-s-sukhaphiban-3-bangkok" TargetMode="External"/><Relationship Id="rId5533" Type="http://schemas.openxmlformats.org/officeDocument/2006/relationships/hyperlink" Target="https://web.hungryhub.com/restaurants/imm-restaurant-bangkok" TargetMode="External"/><Relationship Id="rId5527" Type="http://schemas.openxmlformats.org/officeDocument/2006/relationships/hyperlink" Target="https://web.hungryhub.com/restaurants/tai-soon-bar-bangkok" TargetMode="External"/><Relationship Id="rId5528" Type="http://schemas.openxmlformats.org/officeDocument/2006/relationships/hyperlink" Target="https://web.hungryhub.com/restaurants/behind-bars-bangkok" TargetMode="External"/><Relationship Id="rId5525" Type="http://schemas.openxmlformats.org/officeDocument/2006/relationships/hyperlink" Target="https://web.hungryhub.com/restaurants/impact-lakefront-bangkok" TargetMode="External"/><Relationship Id="rId5526" Type="http://schemas.openxmlformats.org/officeDocument/2006/relationships/hyperlink" Target="https://web.hungryhub.com/restaurants/chaan-g-bangkok" TargetMode="External"/><Relationship Id="rId5529" Type="http://schemas.openxmlformats.org/officeDocument/2006/relationships/hyperlink" Target="https://web.hungryhub.com/restaurants/penlaos-bangkok" TargetMode="External"/><Relationship Id="rId579" Type="http://schemas.openxmlformats.org/officeDocument/2006/relationships/hyperlink" Target="https://web.hungryhub.com/restaurants/audrey-cafe-central-westgate-bangkok" TargetMode="External"/><Relationship Id="rId578" Type="http://schemas.openxmlformats.org/officeDocument/2006/relationships/hyperlink" Target="https://web.hungryhub.com/restaurants/bake-bar-central-bangna" TargetMode="External"/><Relationship Id="rId577" Type="http://schemas.openxmlformats.org/officeDocument/2006/relationships/hyperlink" Target="https://web.hungryhub.com/restaurants/bake-bar-central-pinklao" TargetMode="External"/><Relationship Id="rId572" Type="http://schemas.openxmlformats.org/officeDocument/2006/relationships/hyperlink" Target="https://web.hungryhub.com/restaurants/yuujou-ramen-asok" TargetMode="External"/><Relationship Id="rId571" Type="http://schemas.openxmlformats.org/officeDocument/2006/relationships/hyperlink" Target="https://web.hungryhub.com/restaurants/wata-fusion-restaurant" TargetMode="External"/><Relationship Id="rId5520" Type="http://schemas.openxmlformats.org/officeDocument/2006/relationships/hyperlink" Target="https://web.hungryhub.com/restaurants/the-restaurant-at-wyndham-hua-hin-pranburi-resort-villa" TargetMode="External"/><Relationship Id="rId570" Type="http://schemas.openxmlformats.org/officeDocument/2006/relationships/hyperlink" Target="https://web.hungryhub.com/restaurants/supanniga-eating-room-by-khun-yai-tha-tien-ground-floor" TargetMode="External"/><Relationship Id="rId576" Type="http://schemas.openxmlformats.org/officeDocument/2006/relationships/hyperlink" Target="https://web.hungryhub.com/restaurants/bake-bar-siam-square-one-bangkok" TargetMode="External"/><Relationship Id="rId5523" Type="http://schemas.openxmlformats.org/officeDocument/2006/relationships/hyperlink" Target="https://web.hungryhub.com/restaurants/flann-o-brien-s-irish-pub-bangkok" TargetMode="External"/><Relationship Id="rId575" Type="http://schemas.openxmlformats.org/officeDocument/2006/relationships/hyperlink" Target="https://web.hungryhub.com/restaurants/sea-truffles-seafood-bar-bangkok" TargetMode="External"/><Relationship Id="rId5524" Type="http://schemas.openxmlformats.org/officeDocument/2006/relationships/hyperlink" Target="https://web.hungryhub.com/restaurants/hong-kong-cafe-bangkok" TargetMode="External"/><Relationship Id="rId574" Type="http://schemas.openxmlformats.org/officeDocument/2006/relationships/hyperlink" Target="https://web.hungryhub.com/restaurants/maisen-siam-square-one-bangkok" TargetMode="External"/><Relationship Id="rId5521" Type="http://schemas.openxmlformats.org/officeDocument/2006/relationships/hyperlink" Target="https://web.hungryhub.com/restaurants/prego-kata-phuket" TargetMode="External"/><Relationship Id="rId573" Type="http://schemas.openxmlformats.org/officeDocument/2006/relationships/hyperlink" Target="https://web.hungryhub.com/restaurants/yuujou-ramen-kaset" TargetMode="External"/><Relationship Id="rId5522" Type="http://schemas.openxmlformats.org/officeDocument/2006/relationships/hyperlink" Target="https://web.hungryhub.com/restaurants/krua-rim-wang-samut-sakhon" TargetMode="External"/><Relationship Id="rId4228" Type="http://schemas.openxmlformats.org/officeDocument/2006/relationships/hyperlink" Target="https://web.hungryhub.com/restaurants/omakase-ten-not-use-bangkok" TargetMode="External"/><Relationship Id="rId4227" Type="http://schemas.openxmlformats.org/officeDocument/2006/relationships/hyperlink" Target="https://web.hungryhub.com/restaurants/copper-beyond-buffet-gaysorn-amarin-hungry-hub-bangkok" TargetMode="External"/><Relationship Id="rId5558" Type="http://schemas.openxmlformats.org/officeDocument/2006/relationships/hyperlink" Target="https://web.hungryhub.com/restaurants/kaiwa-bangkok" TargetMode="External"/><Relationship Id="rId4229" Type="http://schemas.openxmlformats.org/officeDocument/2006/relationships/hyperlink" Target="https://web.hungryhub.com/restaurants/not-use-bangkok-thailand-4505" TargetMode="External"/><Relationship Id="rId5559" Type="http://schemas.openxmlformats.org/officeDocument/2006/relationships/hyperlink" Target="https://web.hungryhub.com/restaurants/ricci-italian-restaurant-and-crudo-bar-bangkok" TargetMode="External"/><Relationship Id="rId4220" Type="http://schemas.openxmlformats.org/officeDocument/2006/relationships/hyperlink" Target="https://web.hungryhub.com/restaurants/jhol-coastal-indian-cuisine-bangkok" TargetMode="External"/><Relationship Id="rId5552" Type="http://schemas.openxmlformats.org/officeDocument/2006/relationships/hyperlink" Target="https://web.hungryhub.com/restaurants/treat-restaurant-at-oakwood-hotel-residence-bangkok" TargetMode="External"/><Relationship Id="rId5553" Type="http://schemas.openxmlformats.org/officeDocument/2006/relationships/hyperlink" Target="https://web.hungryhub.com/restaurants/chef-yis-bangkok" TargetMode="External"/><Relationship Id="rId4222" Type="http://schemas.openxmlformats.org/officeDocument/2006/relationships/hyperlink" Target="https://web.hungryhub.com/restaurants/shichi-teppanyaki-bangna-bangkok" TargetMode="External"/><Relationship Id="rId5550" Type="http://schemas.openxmlformats.org/officeDocument/2006/relationships/hyperlink" Target="https://web.hungryhub.com/restaurants/show-nuea-bangkok" TargetMode="External"/><Relationship Id="rId4221" Type="http://schemas.openxmlformats.org/officeDocument/2006/relationships/hyperlink" Target="https://web.hungryhub.com/restaurants/shichi-teppanyaki-ratchapruek-bangkok-thailand" TargetMode="External"/><Relationship Id="rId5551" Type="http://schemas.openxmlformats.org/officeDocument/2006/relationships/hyperlink" Target="https://web.hungryhub.com/restaurants/rossarin-eatery-hua-hin" TargetMode="External"/><Relationship Id="rId4224" Type="http://schemas.openxmlformats.org/officeDocument/2006/relationships/hyperlink" Target="https://web.hungryhub.com/restaurants/pen-pen-seafood-buffet-bangkok" TargetMode="External"/><Relationship Id="rId5556" Type="http://schemas.openxmlformats.org/officeDocument/2006/relationships/hyperlink" Target="https://web.hungryhub.com/restaurants/wahn-jeab-bangkok" TargetMode="External"/><Relationship Id="rId4223" Type="http://schemas.openxmlformats.org/officeDocument/2006/relationships/hyperlink" Target="https://web.hungryhub.com/restaurants/boon-tong-kee-the-mall-bangkapi-bangkok" TargetMode="External"/><Relationship Id="rId5557" Type="http://schemas.openxmlformats.org/officeDocument/2006/relationships/hyperlink" Target="https://web.hungryhub.com/restaurants/l-escargot-bistro-bangkok" TargetMode="External"/><Relationship Id="rId4226" Type="http://schemas.openxmlformats.org/officeDocument/2006/relationships/hyperlink" Target="https://web.hungryhub.com/restaurants/copper-beyond-buffet-gaysorn-amarin-bangkok" TargetMode="External"/><Relationship Id="rId5554" Type="http://schemas.openxmlformats.org/officeDocument/2006/relationships/hyperlink" Target="https://web.hungryhub.com/restaurants/the-second-bkk-bangkok" TargetMode="External"/><Relationship Id="rId4225" Type="http://schemas.openxmlformats.org/officeDocument/2006/relationships/hyperlink" Target="https://web.hungryhub.com/restaurants/chon-thai-at-the-siam-hotel-bangkok" TargetMode="External"/><Relationship Id="rId5555" Type="http://schemas.openxmlformats.org/officeDocument/2006/relationships/hyperlink" Target="https://web.hungryhub.com/restaurants/epicurean-fusion-restaurant-singapore" TargetMode="External"/><Relationship Id="rId4217" Type="http://schemas.openxmlformats.org/officeDocument/2006/relationships/hyperlink" Target="https://web.hungryhub.com/restaurants/gudian-suki-sichuan-bangkok" TargetMode="External"/><Relationship Id="rId5549" Type="http://schemas.openxmlformats.org/officeDocument/2006/relationships/hyperlink" Target="https://web.hungryhub.com/restaurants/cozy-space-homey-cafe-dining-bangkok" TargetMode="External"/><Relationship Id="rId4216" Type="http://schemas.openxmlformats.org/officeDocument/2006/relationships/hyperlink" Target="https://web.hungryhub.com/restaurants/laem-charoen-central-nakhon-pathom" TargetMode="External"/><Relationship Id="rId4219" Type="http://schemas.openxmlformats.org/officeDocument/2006/relationships/hyperlink" Target="https://web.hungryhub.com/restaurants/molino-bangkok" TargetMode="External"/><Relationship Id="rId5547" Type="http://schemas.openxmlformats.org/officeDocument/2006/relationships/hyperlink" Target="https://web.hungryhub.com/restaurants/cutts-thonglor-omakase-bangkok" TargetMode="External"/><Relationship Id="rId4218" Type="http://schemas.openxmlformats.org/officeDocument/2006/relationships/hyperlink" Target="https://web.hungryhub.com/restaurants/the-story-house-at-the-siam-hotel-bangkok" TargetMode="External"/><Relationship Id="rId5548" Type="http://schemas.openxmlformats.org/officeDocument/2006/relationships/hyperlink" Target="https://web.hungryhub.com/restaurants/baan-suriyasai-surawongse-bangkok" TargetMode="External"/><Relationship Id="rId599" Type="http://schemas.openxmlformats.org/officeDocument/2006/relationships/hyperlink" Target="https://web.hungryhub.com/restaurants/seng-huat-bak-kut-teh-thiam-ruam-mit-bangkok" TargetMode="External"/><Relationship Id="rId594" Type="http://schemas.openxmlformats.org/officeDocument/2006/relationships/hyperlink" Target="https://web.hungryhub.com/restaurants/smokin-patty-osteria" TargetMode="External"/><Relationship Id="rId5541" Type="http://schemas.openxmlformats.org/officeDocument/2006/relationships/hyperlink" Target="https://web.hungryhub.com/restaurants/1823-tea-lounge-by-ronnefeldt-bangkok" TargetMode="External"/><Relationship Id="rId593" Type="http://schemas.openxmlformats.org/officeDocument/2006/relationships/hyperlink" Target="https://web.hungryhub.com/restaurants/nuvola-caffe-milanese-bangkok" TargetMode="External"/><Relationship Id="rId5542" Type="http://schemas.openxmlformats.org/officeDocument/2006/relationships/hyperlink" Target="https://web.hungryhub.com/restaurants/chef-chai-fire-on-beef-bangkok" TargetMode="External"/><Relationship Id="rId592" Type="http://schemas.openxmlformats.org/officeDocument/2006/relationships/hyperlink" Target="https://web.hungryhub.com/restaurants/taihei-banyan-tree-bangkok" TargetMode="External"/><Relationship Id="rId4211" Type="http://schemas.openxmlformats.org/officeDocument/2006/relationships/hyperlink" Target="https://web.hungryhub.com/restaurants/amaya-food-gallery-amari-bangkok-inactive" TargetMode="External"/><Relationship Id="rId591" Type="http://schemas.openxmlformats.org/officeDocument/2006/relationships/hyperlink" Target="https://web.hungryhub.com/restaurants/desi-beats-bangkok" TargetMode="External"/><Relationship Id="rId4210" Type="http://schemas.openxmlformats.org/officeDocument/2006/relationships/hyperlink" Target="https://web.hungryhub.com/restaurants/chomsindh-at-amari-bangkok" TargetMode="External"/><Relationship Id="rId5540" Type="http://schemas.openxmlformats.org/officeDocument/2006/relationships/hyperlink" Target="https://web.hungryhub.com/restaurants/yenney-singapore" TargetMode="External"/><Relationship Id="rId598" Type="http://schemas.openxmlformats.org/officeDocument/2006/relationships/hyperlink" Target="https://web.hungryhub.com/restaurants/seng-huat-bak-kut-teh-show-dc-bangkok" TargetMode="External"/><Relationship Id="rId4213" Type="http://schemas.openxmlformats.org/officeDocument/2006/relationships/hyperlink" Target="https://web.hungryhub.com/restaurants/leepee-cafe-bangkok" TargetMode="External"/><Relationship Id="rId5545" Type="http://schemas.openxmlformats.org/officeDocument/2006/relationships/hyperlink" Target="https://web.hungryhub.com/restaurants/saruda-finest-pastry-bangkok" TargetMode="External"/><Relationship Id="rId597" Type="http://schemas.openxmlformats.org/officeDocument/2006/relationships/hyperlink" Target="https://web.hungryhub.com/restaurants/celeb-e-san-bangkok" TargetMode="External"/><Relationship Id="rId4212" Type="http://schemas.openxmlformats.org/officeDocument/2006/relationships/hyperlink" Target="https://web.hungryhub.com/restaurants/the-pasta-steak-house-by-chef-top-bangkok" TargetMode="External"/><Relationship Id="rId5546" Type="http://schemas.openxmlformats.org/officeDocument/2006/relationships/hyperlink" Target="https://web.hungryhub.com/restaurants/baan-suriyasai-one-bangkok" TargetMode="External"/><Relationship Id="rId596" Type="http://schemas.openxmlformats.org/officeDocument/2006/relationships/hyperlink" Target="https://web.hungryhub.com/restaurants/broccoli-revolution-sukhumvit-49-bangkok" TargetMode="External"/><Relationship Id="rId4215" Type="http://schemas.openxmlformats.org/officeDocument/2006/relationships/hyperlink" Target="https://web.hungryhub.com/restaurants/laem-charoen-central-ubon-ratchathani-ubonratchathani" TargetMode="External"/><Relationship Id="rId5543" Type="http://schemas.openxmlformats.org/officeDocument/2006/relationships/hyperlink" Target="https://web.hungryhub.com/restaurants/lamaya-bangkok" TargetMode="External"/><Relationship Id="rId595" Type="http://schemas.openxmlformats.org/officeDocument/2006/relationships/hyperlink" Target="https://web.hungryhub.com/restaurants/wicked-bangkok" TargetMode="External"/><Relationship Id="rId4214" Type="http://schemas.openxmlformats.org/officeDocument/2006/relationships/hyperlink" Target="https://web.hungryhub.com/restaurants/laem-charoen-central-nakhon-sawan" TargetMode="External"/><Relationship Id="rId5544" Type="http://schemas.openxmlformats.org/officeDocument/2006/relationships/hyperlink" Target="https://web.hungryhub.com/restaurants/izumidai-the-alley-ram-inthra-bangkok" TargetMode="External"/><Relationship Id="rId547" Type="http://schemas.openxmlformats.org/officeDocument/2006/relationships/hyperlink" Target="https://web.hungryhub.com/restaurants/breizh-crepes-bangkok" TargetMode="External"/><Relationship Id="rId546" Type="http://schemas.openxmlformats.org/officeDocument/2006/relationships/hyperlink" Target="https://web.hungryhub.com/restaurants/the-cured-chamber" TargetMode="External"/><Relationship Id="rId545" Type="http://schemas.openxmlformats.org/officeDocument/2006/relationships/hyperlink" Target="https://web.hungryhub.com/restaurants/indian-host-547" TargetMode="External"/><Relationship Id="rId544" Type="http://schemas.openxmlformats.org/officeDocument/2006/relationships/hyperlink" Target="https://web.hungryhub.com/restaurants/hickory-the-ribs-specialist-nana" TargetMode="External"/><Relationship Id="rId549" Type="http://schemas.openxmlformats.org/officeDocument/2006/relationships/hyperlink" Target="https://web.hungryhub.com/restaurants/the-kebabry" TargetMode="External"/><Relationship Id="rId548" Type="http://schemas.openxmlformats.org/officeDocument/2006/relationships/hyperlink" Target="https://web.hungryhub.com/restaurants/supanniga-thonglor-bangkok" TargetMode="External"/><Relationship Id="rId543" Type="http://schemas.openxmlformats.org/officeDocument/2006/relationships/hyperlink" Target="https://web.hungryhub.com/restaurants/la-creperie-siam-paragon-bangkok" TargetMode="External"/><Relationship Id="rId542" Type="http://schemas.openxmlformats.org/officeDocument/2006/relationships/hyperlink" Target="https://web.hungryhub.com/restaurants/secret-retreats-demo" TargetMode="External"/><Relationship Id="rId541" Type="http://schemas.openxmlformats.org/officeDocument/2006/relationships/hyperlink" Target="https://web.hungryhub.com/restaurants/natsu-curry-ramen" TargetMode="External"/><Relationship Id="rId540" Type="http://schemas.openxmlformats.org/officeDocument/2006/relationships/hyperlink" Target="https://web.hungryhub.com/restaurants/dinner-champagne-taittinger-cruise-loy-krathong-new-year-promotion" TargetMode="External"/><Relationship Id="rId536" Type="http://schemas.openxmlformats.org/officeDocument/2006/relationships/hyperlink" Target="https://web.hungryhub.com/restaurants/holy-shrimp-chaeng-wattana" TargetMode="External"/><Relationship Id="rId535" Type="http://schemas.openxmlformats.org/officeDocument/2006/relationships/hyperlink" Target="https://web.hungryhub.com/restaurants/feeling-italian-restaurant-pizza" TargetMode="External"/><Relationship Id="rId534" Type="http://schemas.openxmlformats.org/officeDocument/2006/relationships/hyperlink" Target="https://web.hungryhub.com/restaurants/the-clock-out-wongwian-yai" TargetMode="External"/><Relationship Id="rId533" Type="http://schemas.openxmlformats.org/officeDocument/2006/relationships/hyperlink" Target="https://web.hungryhub.com/restaurants/pizza-king-sala-daeng" TargetMode="External"/><Relationship Id="rId539" Type="http://schemas.openxmlformats.org/officeDocument/2006/relationships/hyperlink" Target="https://web.hungryhub.com/restaurants/dinner-cruise-with-hong-thaimee" TargetMode="External"/><Relationship Id="rId538" Type="http://schemas.openxmlformats.org/officeDocument/2006/relationships/hyperlink" Target="https://web.hungryhub.com/restaurants/dexter-cafe-bar-bangkok" TargetMode="External"/><Relationship Id="rId537" Type="http://schemas.openxmlformats.org/officeDocument/2006/relationships/hyperlink" Target="https://web.hungryhub.com/restaurants/aiku-bar-restaurant-chiang-mai" TargetMode="External"/><Relationship Id="rId532" Type="http://schemas.openxmlformats.org/officeDocument/2006/relationships/hyperlink" Target="https://web.hungryhub.com/restaurants/pizza-king-thonglor" TargetMode="External"/><Relationship Id="rId531" Type="http://schemas.openxmlformats.org/officeDocument/2006/relationships/hyperlink" Target="https://web.hungryhub.com/restaurants/cloud47-casual-rooftop-bar" TargetMode="External"/><Relationship Id="rId530" Type="http://schemas.openxmlformats.org/officeDocument/2006/relationships/hyperlink" Target="https://web.hungryhub.com/restaurants/yuutaro-central-embassy-bangkok" TargetMode="External"/><Relationship Id="rId5516" Type="http://schemas.openxmlformats.org/officeDocument/2006/relationships/hyperlink" Target="https://web.hungryhub.com/restaurants/cheeky-signature-s-bee-hoon-singapore" TargetMode="External"/><Relationship Id="rId5517" Type="http://schemas.openxmlformats.org/officeDocument/2006/relationships/hyperlink" Target="https://web.hungryhub.com/restaurants/smokestack-bbq-grill-phuket" TargetMode="External"/><Relationship Id="rId5514" Type="http://schemas.openxmlformats.org/officeDocument/2006/relationships/hyperlink" Target="https://web.hungryhub.com/restaurants/leela-cheva-restaurant-pattaya" TargetMode="External"/><Relationship Id="rId5515" Type="http://schemas.openxmlformats.org/officeDocument/2006/relationships/hyperlink" Target="https://web.hungryhub.com/restaurants/kohaku-omakase-bangkok" TargetMode="External"/><Relationship Id="rId5518" Type="http://schemas.openxmlformats.org/officeDocument/2006/relationships/hyperlink" Target="https://web.hungryhub.com/restaurants/one7-restaurant-and-bar-bangkok" TargetMode="External"/><Relationship Id="rId5519" Type="http://schemas.openxmlformats.org/officeDocument/2006/relationships/hyperlink" Target="https://web.hungryhub.com/restaurants/khao-yai-art-tree" TargetMode="External"/><Relationship Id="rId569" Type="http://schemas.openxmlformats.org/officeDocument/2006/relationships/hyperlink" Target="https://web.hungryhub.com/restaurants/barcelona-gaudi" TargetMode="External"/><Relationship Id="rId568" Type="http://schemas.openxmlformats.org/officeDocument/2006/relationships/hyperlink" Target="https://web.hungryhub.com/restaurants/hong-kong-noodle-future-park-rangsit-bangkok" TargetMode="External"/><Relationship Id="rId567" Type="http://schemas.openxmlformats.org/officeDocument/2006/relationships/hyperlink" Target="https://web.hungryhub.com/restaurants/hong-kong-noodle-siam-square-one-bangkok" TargetMode="External"/><Relationship Id="rId566" Type="http://schemas.openxmlformats.org/officeDocument/2006/relationships/hyperlink" Target="https://web.hungryhub.com/restaurants/salt-pepper-the-crystal-sb-ratchapruek-bangkok" TargetMode="External"/><Relationship Id="rId561" Type="http://schemas.openxmlformats.org/officeDocument/2006/relationships/hyperlink" Target="https://web.hungryhub.com/restaurants/quaint-bangkok" TargetMode="External"/><Relationship Id="rId560" Type="http://schemas.openxmlformats.org/officeDocument/2006/relationships/hyperlink" Target="https://web.hungryhub.com/restaurants/madam-t" TargetMode="External"/><Relationship Id="rId565" Type="http://schemas.openxmlformats.org/officeDocument/2006/relationships/hyperlink" Target="https://web.hungryhub.com/restaurants/salt-pepper-siam-paragon-bangkok" TargetMode="External"/><Relationship Id="rId5512" Type="http://schemas.openxmlformats.org/officeDocument/2006/relationships/hyperlink" Target="https://web.hungryhub.com/restaurants/gyu-ya-yakiniku-the-street-ratchada-bangkok-thailand" TargetMode="External"/><Relationship Id="rId564" Type="http://schemas.openxmlformats.org/officeDocument/2006/relationships/hyperlink" Target="https://web.hungryhub.com/restaurants/num-tao-pu-pla" TargetMode="External"/><Relationship Id="rId5513" Type="http://schemas.openxmlformats.org/officeDocument/2006/relationships/hyperlink" Target="https://web.hungryhub.com/restaurants/gyu-ya-yakiniku-true-digital-park-west-side-bangkok" TargetMode="External"/><Relationship Id="rId563" Type="http://schemas.openxmlformats.org/officeDocument/2006/relationships/hyperlink" Target="https://web.hungryhub.com/restaurants/bai-yun-banyan-tree-bangkok-thailand-565" TargetMode="External"/><Relationship Id="rId5510" Type="http://schemas.openxmlformats.org/officeDocument/2006/relationships/hyperlink" Target="https://web.hungryhub.com/restaurants/hotaru-119-omakase-rama-9-bangkok" TargetMode="External"/><Relationship Id="rId562" Type="http://schemas.openxmlformats.org/officeDocument/2006/relationships/hyperlink" Target="https://web.hungryhub.com/restaurants/madame-shawn" TargetMode="External"/><Relationship Id="rId5511" Type="http://schemas.openxmlformats.org/officeDocument/2006/relationships/hyperlink" Target="https://web.hungryhub.com/restaurants/gyu-ya-yakiniku-rama-3-bangkok" TargetMode="External"/><Relationship Id="rId5505" Type="http://schemas.openxmlformats.org/officeDocument/2006/relationships/hyperlink" Target="https://web.hungryhub.com/restaurants/bar-yard-at-kimpton-maa-lai-bangkok" TargetMode="External"/><Relationship Id="rId5506" Type="http://schemas.openxmlformats.org/officeDocument/2006/relationships/hyperlink" Target="https://web.hungryhub.com/restaurants/tha-siam-authentic-thai-kitchen-parklane-do-not-use-bangkok" TargetMode="External"/><Relationship Id="rId5503" Type="http://schemas.openxmlformats.org/officeDocument/2006/relationships/hyperlink" Target="https://web.hungryhub.com/restaurants/tha-siam-authentic-thai-kitchen-orchard-plaza-singapore" TargetMode="External"/><Relationship Id="rId5504" Type="http://schemas.openxmlformats.org/officeDocument/2006/relationships/hyperlink" Target="https://web.hungryhub.com/restaurants/sushi-seki-central-eastville-bangkok" TargetMode="External"/><Relationship Id="rId5509" Type="http://schemas.openxmlformats.org/officeDocument/2006/relationships/hyperlink" Target="https://web.hungryhub.com/restaurants/hotaru-119-omakase-izakaya-sanampao-bangkok" TargetMode="External"/><Relationship Id="rId5507" Type="http://schemas.openxmlformats.org/officeDocument/2006/relationships/hyperlink" Target="https://web.hungryhub.com/restaurants/tha-siam-authentic-thai-kitchen-parklane-singapore" TargetMode="External"/><Relationship Id="rId5508" Type="http://schemas.openxmlformats.org/officeDocument/2006/relationships/hyperlink" Target="https://web.hungryhub.com/restaurants/the-planet-cruise-bangkok" TargetMode="External"/><Relationship Id="rId558" Type="http://schemas.openxmlformats.org/officeDocument/2006/relationships/hyperlink" Target="https://web.hungryhub.com/restaurants/evening-cocktail-cruise-hot-deal" TargetMode="External"/><Relationship Id="rId557" Type="http://schemas.openxmlformats.org/officeDocument/2006/relationships/hyperlink" Target="https://web.hungryhub.com/restaurants/roots-bangkok" TargetMode="External"/><Relationship Id="rId556" Type="http://schemas.openxmlformats.org/officeDocument/2006/relationships/hyperlink" Target="https://web.hungryhub.com/restaurants/super-seoul" TargetMode="External"/><Relationship Id="rId555" Type="http://schemas.openxmlformats.org/officeDocument/2006/relationships/hyperlink" Target="https://web.hungryhub.com/restaurants/ippudo-central-embassy" TargetMode="External"/><Relationship Id="rId559" Type="http://schemas.openxmlformats.org/officeDocument/2006/relationships/hyperlink" Target="https://web.hungryhub.com/restaurants/loop-italian-restaurant" TargetMode="External"/><Relationship Id="rId550" Type="http://schemas.openxmlformats.org/officeDocument/2006/relationships/hyperlink" Target="https://web.hungryhub.com/restaurants/soul-food-mahanakorn-chef-s-menu" TargetMode="External"/><Relationship Id="rId554" Type="http://schemas.openxmlformats.org/officeDocument/2006/relationships/hyperlink" Target="https://web.hungryhub.com/restaurants/phuket-town-all-you-can-eat" TargetMode="External"/><Relationship Id="rId5501" Type="http://schemas.openxmlformats.org/officeDocument/2006/relationships/hyperlink" Target="https://web.hungryhub.com/restaurants/rern-bangkok" TargetMode="External"/><Relationship Id="rId553" Type="http://schemas.openxmlformats.org/officeDocument/2006/relationships/hyperlink" Target="https://web.hungryhub.com/restaurants/amano-thai-european-contemporary-cuisine" TargetMode="External"/><Relationship Id="rId5502" Type="http://schemas.openxmlformats.org/officeDocument/2006/relationships/hyperlink" Target="https://web.hungryhub.com/restaurants/tha-siam-mookata-singapore" TargetMode="External"/><Relationship Id="rId552" Type="http://schemas.openxmlformats.org/officeDocument/2006/relationships/hyperlink" Target="https://web.hungryhub.com/restaurants/audrey-cafe-zpell-future-park-rangsit-bangkok" TargetMode="External"/><Relationship Id="rId551" Type="http://schemas.openxmlformats.org/officeDocument/2006/relationships/hyperlink" Target="https://web.hungryhub.com/restaurants/tatsumi-japanese-cuisine-bangkok" TargetMode="External"/><Relationship Id="rId5500" Type="http://schemas.openxmlformats.org/officeDocument/2006/relationships/hyperlink" Target="https://web.hungryhub.com/restaurants/lay-non-beach-seafood-bistro-bangkok" TargetMode="External"/><Relationship Id="rId4280" Type="http://schemas.openxmlformats.org/officeDocument/2006/relationships/hyperlink" Target="https://web.hungryhub.com/restaurants/moment-s-notice-jazz-club-chiang-mai" TargetMode="External"/><Relationship Id="rId4282" Type="http://schemas.openxmlformats.org/officeDocument/2006/relationships/hyperlink" Target="https://web.hungryhub.com/restaurants/kbbq-nawamin-bangkok" TargetMode="External"/><Relationship Id="rId4281" Type="http://schemas.openxmlformats.org/officeDocument/2006/relationships/hyperlink" Target="https://web.hungryhub.com/restaurants/three-dots-a-dash-hua-hin" TargetMode="External"/><Relationship Id="rId4284" Type="http://schemas.openxmlformats.org/officeDocument/2006/relationships/hyperlink" Target="https://web.hungryhub.com/restaurants/boon-tong-kee-robinson-ratchaphruek-bangkok" TargetMode="External"/><Relationship Id="rId4283" Type="http://schemas.openxmlformats.org/officeDocument/2006/relationships/hyperlink" Target="https://web.hungryhub.com/restaurants/signature-bangkok-one-michelin-star" TargetMode="External"/><Relationship Id="rId4286" Type="http://schemas.openxmlformats.org/officeDocument/2006/relationships/hyperlink" Target="https://web.hungryhub.com/restaurants/siam-india-asiatique-the-riverfront-bangkok" TargetMode="External"/><Relationship Id="rId4285" Type="http://schemas.openxmlformats.org/officeDocument/2006/relationships/hyperlink" Target="https://web.hungryhub.com/restaurants/suki-camp-safari-bangkok" TargetMode="External"/><Relationship Id="rId4288" Type="http://schemas.openxmlformats.org/officeDocument/2006/relationships/hyperlink" Target="https://web.hungryhub.com/restaurants/carmina-restaurant-bar-sukhumvit-soi-20-bangkok" TargetMode="External"/><Relationship Id="rId4287" Type="http://schemas.openxmlformats.org/officeDocument/2006/relationships/hyperlink" Target="https://web.hungryhub.com/restaurants/baanpakpon-bangkok" TargetMode="External"/><Relationship Id="rId4289" Type="http://schemas.openxmlformats.org/officeDocument/2006/relationships/hyperlink" Target="https://web.hungryhub.com/restaurants/idyll-bistro-rama-3-bangkok" TargetMode="External"/><Relationship Id="rId4271" Type="http://schemas.openxmlformats.org/officeDocument/2006/relationships/hyperlink" Target="https://web.hungryhub.com/restaurants/tops-eatery-porto-de-phuket" TargetMode="External"/><Relationship Id="rId4270" Type="http://schemas.openxmlformats.org/officeDocument/2006/relationships/hyperlink" Target="https://web.hungryhub.com/restaurants/baan-sood-soi-bangkok" TargetMode="External"/><Relationship Id="rId4273" Type="http://schemas.openxmlformats.org/officeDocument/2006/relationships/hyperlink" Target="https://web.hungryhub.com/restaurants/ramen-habu-fortune-town-bangkok-thailand" TargetMode="External"/><Relationship Id="rId4272" Type="http://schemas.openxmlformats.org/officeDocument/2006/relationships/hyperlink" Target="https://web.hungryhub.com/restaurants/tops-eatery-centralworld-bangkok" TargetMode="External"/><Relationship Id="rId4275" Type="http://schemas.openxmlformats.org/officeDocument/2006/relationships/hyperlink" Target="https://web.hungryhub.com/restaurants/ramen-habu-tesco-lotus-rattanathibet-bangkok" TargetMode="External"/><Relationship Id="rId4274" Type="http://schemas.openxmlformats.org/officeDocument/2006/relationships/hyperlink" Target="https://web.hungryhub.com/restaurants/ramen-habu-central-westgate-bangkok" TargetMode="External"/><Relationship Id="rId4277" Type="http://schemas.openxmlformats.org/officeDocument/2006/relationships/hyperlink" Target="https://web.hungryhub.com/restaurants/doodle-izakaya-bangkok" TargetMode="External"/><Relationship Id="rId4276" Type="http://schemas.openxmlformats.org/officeDocument/2006/relationships/hyperlink" Target="https://web.hungryhub.com/restaurants/vivian-lounge-century-the-movie-plaza-sukhumvit-bangkok" TargetMode="External"/><Relationship Id="rId4279" Type="http://schemas.openxmlformats.org/officeDocument/2006/relationships/hyperlink" Target="https://web.hungryhub.com/restaurants/laolongtan-hotpot-halal-bangkok" TargetMode="External"/><Relationship Id="rId4278" Type="http://schemas.openxmlformats.org/officeDocument/2006/relationships/hyperlink" Target="https://web.hungryhub.com/restaurants/boon-tong-kee-central-chanthaburi-chanthaburi" TargetMode="External"/><Relationship Id="rId4291" Type="http://schemas.openxmlformats.org/officeDocument/2006/relationships/hyperlink" Target="https://web.hungryhub.com/restaurants/saranrom-bangkok" TargetMode="External"/><Relationship Id="rId4290" Type="http://schemas.openxmlformats.org/officeDocument/2006/relationships/hyperlink" Target="https://web.hungryhub.com/restaurants/not-use-hangetsu-omakase-bangkok" TargetMode="External"/><Relationship Id="rId4293" Type="http://schemas.openxmlformats.org/officeDocument/2006/relationships/hyperlink" Target="https://web.hungryhub.com/restaurants/alegria-spanish-tapas-bar-k-village-bangkok" TargetMode="External"/><Relationship Id="rId4292" Type="http://schemas.openxmlformats.org/officeDocument/2006/relationships/hyperlink" Target="https://web.hungryhub.com/restaurants/butter-cafe-ristorante-bangna-bangkok" TargetMode="External"/><Relationship Id="rId4295" Type="http://schemas.openxmlformats.org/officeDocument/2006/relationships/hyperlink" Target="https://web.hungryhub.com/restaurants/the-urban-deck-cafe-i-bistro-i-bar-bangkok" TargetMode="External"/><Relationship Id="rId4294" Type="http://schemas.openxmlformats.org/officeDocument/2006/relationships/hyperlink" Target="https://web.hungryhub.com/restaurants/not-used-bangkok" TargetMode="External"/><Relationship Id="rId4297" Type="http://schemas.openxmlformats.org/officeDocument/2006/relationships/hyperlink" Target="https://web.hungryhub.com/restaurants/in-the-house-ari-5-bangkok" TargetMode="External"/><Relationship Id="rId4296" Type="http://schemas.openxmlformats.org/officeDocument/2006/relationships/hyperlink" Target="https://web.hungryhub.com/restaurants/savelberg-thailand-bangkok" TargetMode="External"/><Relationship Id="rId4299" Type="http://schemas.openxmlformats.org/officeDocument/2006/relationships/hyperlink" Target="https://web.hungryhub.com/restaurants/monjin-omakase-bangkok" TargetMode="External"/><Relationship Id="rId4298" Type="http://schemas.openxmlformats.org/officeDocument/2006/relationships/hyperlink" Target="https://web.hungryhub.com/restaurants/bond-street-bar-cafe-bangkok" TargetMode="External"/><Relationship Id="rId4249" Type="http://schemas.openxmlformats.org/officeDocument/2006/relationships/hyperlink" Target="https://web.hungryhub.com/restaurants/chuan-boy-malatang-malaxiangguo-mbk-center-bangkok" TargetMode="External"/><Relationship Id="rId5570" Type="http://schemas.openxmlformats.org/officeDocument/2006/relationships/hyperlink" Target="https://web.hungryhub.com/restaurants/so-asean-cafe-restaurant-the-street-ratchada-bangkok" TargetMode="External"/><Relationship Id="rId5571" Type="http://schemas.openxmlformats.org/officeDocument/2006/relationships/hyperlink" Target="https://web.hungryhub.com/restaurants/so-asean-cafe-restaurant-samyan-mitrtown-bangkok" TargetMode="External"/><Relationship Id="rId4240" Type="http://schemas.openxmlformats.org/officeDocument/2006/relationships/hyperlink" Target="https://web.hungryhub.com/restaurants/sensai-japanese-restaurant-muangthong-bangkok" TargetMode="External"/><Relationship Id="rId4242" Type="http://schemas.openxmlformats.org/officeDocument/2006/relationships/hyperlink" Target="https://web.hungryhub.com/restaurants/benjarong-bangkok-at-baan-dusit-thani" TargetMode="External"/><Relationship Id="rId5574" Type="http://schemas.openxmlformats.org/officeDocument/2006/relationships/hyperlink" Target="https://web.hungryhub.com/restaurants/cali-novotel-singapore-on-kitchener" TargetMode="External"/><Relationship Id="rId4241" Type="http://schemas.openxmlformats.org/officeDocument/2006/relationships/hyperlink" Target="https://web.hungryhub.com/restaurants/cafe-chilli-qsncc-bangkok" TargetMode="External"/><Relationship Id="rId5575" Type="http://schemas.openxmlformats.org/officeDocument/2006/relationships/hyperlink" Target="https://web.hungryhub.com/restaurants/cali-ascott-raffles-place-singapore" TargetMode="External"/><Relationship Id="rId4244" Type="http://schemas.openxmlformats.org/officeDocument/2006/relationships/hyperlink" Target="https://web.hungryhub.com/restaurants/nomada-bangkok-at-baan-dusit-thani" TargetMode="External"/><Relationship Id="rId5572" Type="http://schemas.openxmlformats.org/officeDocument/2006/relationships/hyperlink" Target="https://web.hungryhub.com/restaurants/so-asean-cafe-restaurant-fyi-center-bangkok" TargetMode="External"/><Relationship Id="rId4243" Type="http://schemas.openxmlformats.org/officeDocument/2006/relationships/hyperlink" Target="https://web.hungryhub.com/restaurants/dusit-gourmet-at-baan-dusit-thani-bangkok" TargetMode="External"/><Relationship Id="rId5573" Type="http://schemas.openxmlformats.org/officeDocument/2006/relationships/hyperlink" Target="https://web.hungryhub.com/restaurants/the-secret-door-bangkok" TargetMode="External"/><Relationship Id="rId4246" Type="http://schemas.openxmlformats.org/officeDocument/2006/relationships/hyperlink" Target="https://web.hungryhub.com/restaurants/cook-chom-chuan-chim-bangkok" TargetMode="External"/><Relationship Id="rId5578" Type="http://schemas.openxmlformats.org/officeDocument/2006/relationships/hyperlink" Target="https://web.hungryhub.com/restaurants/dragon-view-bar-and-restaurant-krabi-phuket" TargetMode="External"/><Relationship Id="rId4245" Type="http://schemas.openxmlformats.org/officeDocument/2006/relationships/hyperlink" Target="https://web.hungryhub.com/restaurants/thien-duong-at-baan-dusit-thani-bangkok" TargetMode="External"/><Relationship Id="rId5579" Type="http://schemas.openxmlformats.org/officeDocument/2006/relationships/hyperlink" Target="https://web.hungryhub.com/restaurants/spaghetti-italian-food-bangkok" TargetMode="External"/><Relationship Id="rId4248" Type="http://schemas.openxmlformats.org/officeDocument/2006/relationships/hyperlink" Target="https://web.hungryhub.com/restaurants/cetara-bangkok" TargetMode="External"/><Relationship Id="rId5576" Type="http://schemas.openxmlformats.org/officeDocument/2006/relationships/hyperlink" Target="https://web.hungryhub.com/restaurants/cali-park-avenue-rochester-singapore" TargetMode="External"/><Relationship Id="rId4247" Type="http://schemas.openxmlformats.org/officeDocument/2006/relationships/hyperlink" Target="https://web.hungryhub.com/restaurants/ma-maison-bangkok" TargetMode="External"/><Relationship Id="rId5577" Type="http://schemas.openxmlformats.org/officeDocument/2006/relationships/hyperlink" Target="https://web.hungryhub.com/restaurants/viet-spice-singapore" TargetMode="External"/><Relationship Id="rId4239" Type="http://schemas.openxmlformats.org/officeDocument/2006/relationships/hyperlink" Target="https://web.hungryhub.com/restaurants/sloth-sukiyaki-jas-urban-srinakarin-bangkok" TargetMode="External"/><Relationship Id="rId4238" Type="http://schemas.openxmlformats.org/officeDocument/2006/relationships/hyperlink" Target="https://web.hungryhub.com/restaurants/sloth-sukiyaki-central-rama-2-bangkok" TargetMode="External"/><Relationship Id="rId5569" Type="http://schemas.openxmlformats.org/officeDocument/2006/relationships/hyperlink" Target="https://web.hungryhub.com/restaurants/the-playlist-restaurant-ayutthaya" TargetMode="External"/><Relationship Id="rId5560" Type="http://schemas.openxmlformats.org/officeDocument/2006/relationships/hyperlink" Target="https://web.hungryhub.com/restaurants/l-escargot-at-monopole-bangkok" TargetMode="External"/><Relationship Id="rId495" Type="http://schemas.openxmlformats.org/officeDocument/2006/relationships/hyperlink" Target="https://web.hungryhub.com/restaurants/myst-thonglor" TargetMode="External"/><Relationship Id="rId4231" Type="http://schemas.openxmlformats.org/officeDocument/2006/relationships/hyperlink" Target="https://web.hungryhub.com/restaurants/phahonview2-bangkok" TargetMode="External"/><Relationship Id="rId5563" Type="http://schemas.openxmlformats.org/officeDocument/2006/relationships/hyperlink" Target="https://web.hungryhub.com/restaurants/samsuan-dessert-dining-bangkok" TargetMode="External"/><Relationship Id="rId494" Type="http://schemas.openxmlformats.org/officeDocument/2006/relationships/hyperlink" Target="https://web.hungryhub.com/restaurants/chu-sathorn" TargetMode="External"/><Relationship Id="rId4230" Type="http://schemas.openxmlformats.org/officeDocument/2006/relationships/hyperlink" Target="https://web.hungryhub.com/restaurants/tunu-tarnar-bangkok" TargetMode="External"/><Relationship Id="rId5564" Type="http://schemas.openxmlformats.org/officeDocument/2006/relationships/hyperlink" Target="https://web.hungryhub.com/restaurants/sips-cafe-bar-bangkok" TargetMode="External"/><Relationship Id="rId493" Type="http://schemas.openxmlformats.org/officeDocument/2006/relationships/hyperlink" Target="https://web.hungryhub.com/restaurants/chu-asoke" TargetMode="External"/><Relationship Id="rId4233" Type="http://schemas.openxmlformats.org/officeDocument/2006/relationships/hyperlink" Target="https://web.hungryhub.com/restaurants/ambrosia-at-ten-six-hundred-chao-phraya-bangkok-by-preference" TargetMode="External"/><Relationship Id="rId5561" Type="http://schemas.openxmlformats.org/officeDocument/2006/relationships/hyperlink" Target="https://web.hungryhub.com/restaurants/wonderful-pearl-cruise-bangkok" TargetMode="External"/><Relationship Id="rId492" Type="http://schemas.openxmlformats.org/officeDocument/2006/relationships/hyperlink" Target="https://web.hungryhub.com/restaurants/white-shuffle" TargetMode="External"/><Relationship Id="rId4232" Type="http://schemas.openxmlformats.org/officeDocument/2006/relationships/hyperlink" Target="https://web.hungryhub.com/restaurants/nikuro-yakiniku-bangkok" TargetMode="External"/><Relationship Id="rId5562" Type="http://schemas.openxmlformats.org/officeDocument/2006/relationships/hyperlink" Target="https://web.hungryhub.com/restaurants/grand-pearl-cruise-bangkok" TargetMode="External"/><Relationship Id="rId499" Type="http://schemas.openxmlformats.org/officeDocument/2006/relationships/hyperlink" Target="https://web.hungryhub.com/restaurants/high-thyme-cafe" TargetMode="External"/><Relationship Id="rId4235" Type="http://schemas.openxmlformats.org/officeDocument/2006/relationships/hyperlink" Target="https://web.hungryhub.com/restaurants/dark-waters-rooftop-bar-riverside-bangkok" TargetMode="External"/><Relationship Id="rId5567" Type="http://schemas.openxmlformats.org/officeDocument/2006/relationships/hyperlink" Target="https://web.hungryhub.com/restaurants/jiro-restaurant-singapore" TargetMode="External"/><Relationship Id="rId498" Type="http://schemas.openxmlformats.org/officeDocument/2006/relationships/hyperlink" Target="https://web.hungryhub.com/restaurants/horapha-authentic-thai-indian-cuisine" TargetMode="External"/><Relationship Id="rId4234" Type="http://schemas.openxmlformats.org/officeDocument/2006/relationships/hyperlink" Target="https://web.hungryhub.com/restaurants/tulum-skybar-bangkok" TargetMode="External"/><Relationship Id="rId5568" Type="http://schemas.openxmlformats.org/officeDocument/2006/relationships/hyperlink" Target="https://web.hungryhub.com/restaurants/so-asean-cafe-restaurant-cw-tower-bangkok" TargetMode="External"/><Relationship Id="rId497" Type="http://schemas.openxmlformats.org/officeDocument/2006/relationships/hyperlink" Target="https://web.hungryhub.com/restaurants/ahr-bkk-italian-restaurant" TargetMode="External"/><Relationship Id="rId4237" Type="http://schemas.openxmlformats.org/officeDocument/2006/relationships/hyperlink" Target="https://web.hungryhub.com/restaurants/fuku-izakaya-bangkok" TargetMode="External"/><Relationship Id="rId5565" Type="http://schemas.openxmlformats.org/officeDocument/2006/relationships/hyperlink" Target="https://web.hungryhub.com/restaurants/untill-today-coffee-bangkok" TargetMode="External"/><Relationship Id="rId496" Type="http://schemas.openxmlformats.org/officeDocument/2006/relationships/hyperlink" Target="https://web.hungryhub.com/restaurants/myst-maya-chiang-mai" TargetMode="External"/><Relationship Id="rId4236" Type="http://schemas.openxmlformats.org/officeDocument/2006/relationships/hyperlink" Target="https://web.hungryhub.com/restaurants/man-ho-bistro-erawan-bangkok" TargetMode="External"/><Relationship Id="rId5566" Type="http://schemas.openxmlformats.org/officeDocument/2006/relationships/hyperlink" Target="https://web.hungryhub.com/restaurants/tom-paa-bangkok" TargetMode="External"/><Relationship Id="rId4260" Type="http://schemas.openxmlformats.org/officeDocument/2006/relationships/hyperlink" Target="https://web.hungryhub.com/restaurants/maesriruen-the-mall-bangkae-bangkok" TargetMode="External"/><Relationship Id="rId5592" Type="http://schemas.openxmlformats.org/officeDocument/2006/relationships/hyperlink" Target="https://web.hungryhub.com/restaurants/enjoy-eating-cafe-nonthaburi" TargetMode="External"/><Relationship Id="rId5593" Type="http://schemas.openxmlformats.org/officeDocument/2006/relationships/hyperlink" Target="https://web.hungryhub.com/restaurants/riva-at-ocean-marina-resort-jomtien-pattaya" TargetMode="External"/><Relationship Id="rId4262" Type="http://schemas.openxmlformats.org/officeDocument/2006/relationships/hyperlink" Target="https://web.hungryhub.com/restaurants/shabushi-central-nakhon-pathom-bangkok" TargetMode="External"/><Relationship Id="rId5590" Type="http://schemas.openxmlformats.org/officeDocument/2006/relationships/hyperlink" Target="https://web.hungryhub.com/restaurants/mimi-restaurant-singapore" TargetMode="External"/><Relationship Id="rId4261" Type="http://schemas.openxmlformats.org/officeDocument/2006/relationships/hyperlink" Target="https://web.hungryhub.com/restaurants/shikisai-hotel-nikko-amata-city-chonburi-chonburi-pattaya" TargetMode="External"/><Relationship Id="rId5591" Type="http://schemas.openxmlformats.org/officeDocument/2006/relationships/hyperlink" Target="https://web.hungryhub.com/restaurants/neon-pigeon-singapore" TargetMode="External"/><Relationship Id="rId4264" Type="http://schemas.openxmlformats.org/officeDocument/2006/relationships/hyperlink" Target="https://web.hungryhub.com/restaurants/el-gaucho-argentinian-steakhouse-langsuan-bangkok-thailand" TargetMode="External"/><Relationship Id="rId5596" Type="http://schemas.openxmlformats.org/officeDocument/2006/relationships/hyperlink" Target="https://web.hungryhub.com/restaurants/fire-singapore" TargetMode="External"/><Relationship Id="rId4263" Type="http://schemas.openxmlformats.org/officeDocument/2006/relationships/hyperlink" Target="https://web.hungryhub.com/restaurants/el-gaucho-argentinian-steakhouse-thonglor-bangkok-thailand" TargetMode="External"/><Relationship Id="rId5597" Type="http://schemas.openxmlformats.org/officeDocument/2006/relationships/hyperlink" Target="https://web.hungryhub.com/restaurants/sabio-by-the-sea-singapore" TargetMode="External"/><Relationship Id="rId4266" Type="http://schemas.openxmlformats.org/officeDocument/2006/relationships/hyperlink" Target="https://web.hungryhub.com/restaurants/vikarn-bangkok" TargetMode="External"/><Relationship Id="rId5594" Type="http://schemas.openxmlformats.org/officeDocument/2006/relationships/hyperlink" Target="https://web.hungryhub.com/restaurants/khanom-jeen-phuket-baan-a-ma-bangkok" TargetMode="External"/><Relationship Id="rId4265" Type="http://schemas.openxmlformats.org/officeDocument/2006/relationships/hyperlink" Target="https://web.hungryhub.com/restaurants/el-gaucho-argentinian-steakhouse-erawan-bangkok-thailand" TargetMode="External"/><Relationship Id="rId5595" Type="http://schemas.openxmlformats.org/officeDocument/2006/relationships/hyperlink" Target="https://web.hungryhub.com/restaurants/zorba-the-greek-taverna-singapore" TargetMode="External"/><Relationship Id="rId4268" Type="http://schemas.openxmlformats.org/officeDocument/2006/relationships/hyperlink" Target="https://web.hungryhub.com/restaurants/el-gaucho-argentinian-steakhouse-sukhumvit-19-bangkok" TargetMode="External"/><Relationship Id="rId4267" Type="http://schemas.openxmlformats.org/officeDocument/2006/relationships/hyperlink" Target="https://web.hungryhub.com/restaurants/el-gaucho-argentinian-steakhouse-sukhumvit-11-bangkok-thailand" TargetMode="External"/><Relationship Id="rId5598" Type="http://schemas.openxmlformats.org/officeDocument/2006/relationships/hyperlink" Target="https://web.hungryhub.com/restaurants/yakiniku-en-bangkok" TargetMode="External"/><Relationship Id="rId4269" Type="http://schemas.openxmlformats.org/officeDocument/2006/relationships/hyperlink" Target="https://web.hungryhub.com/restaurants/akanee-bangkok" TargetMode="External"/><Relationship Id="rId5599" Type="http://schemas.openxmlformats.org/officeDocument/2006/relationships/hyperlink" Target="https://web.hungryhub.com/restaurants/flnt-singapore" TargetMode="External"/><Relationship Id="rId5581" Type="http://schemas.openxmlformats.org/officeDocument/2006/relationships/hyperlink" Target="https://web.hungryhub.com/restaurants/kris-eatery-at-the-siamese-hotel-pattaya" TargetMode="External"/><Relationship Id="rId5582" Type="http://schemas.openxmlformats.org/officeDocument/2006/relationships/hyperlink" Target="https://web.hungryhub.com/restaurants/indigo-rooftop-bar-pattaya" TargetMode="External"/><Relationship Id="rId4251" Type="http://schemas.openxmlformats.org/officeDocument/2006/relationships/hyperlink" Target="https://web.hungryhub.com/restaurants/taurus-lake-taurant-cafe-ramkhamhaeng-110-bangkok" TargetMode="External"/><Relationship Id="rId4250" Type="http://schemas.openxmlformats.org/officeDocument/2006/relationships/hyperlink" Target="https://web.hungryhub.com/restaurants/memories-cafe-restaurant-by-sara-de-cafe-bangkok" TargetMode="External"/><Relationship Id="rId5580" Type="http://schemas.openxmlformats.org/officeDocument/2006/relationships/hyperlink" Target="https://web.hungryhub.com/restaurants/the-red-door-bkk-bangkok" TargetMode="External"/><Relationship Id="rId4253" Type="http://schemas.openxmlformats.org/officeDocument/2006/relationships/hyperlink" Target="https://web.hungryhub.com/restaurants/shabushi-maya-lifestyle-shopping-center-bangkok" TargetMode="External"/><Relationship Id="rId5585" Type="http://schemas.openxmlformats.org/officeDocument/2006/relationships/hyperlink" Target="https://web.hungryhub.com/restaurants/yok-chinese-restaurant-the-emerald-hotel-bangkok" TargetMode="External"/><Relationship Id="rId4252" Type="http://schemas.openxmlformats.org/officeDocument/2006/relationships/hyperlink" Target="https://web.hungryhub.com/restaurants/embers-bangkok" TargetMode="External"/><Relationship Id="rId5586" Type="http://schemas.openxmlformats.org/officeDocument/2006/relationships/hyperlink" Target="https://web.hungryhub.com/restaurants/the-emerald-coffee-shop-the-emerald-hotel-bangkok" TargetMode="External"/><Relationship Id="rId4255" Type="http://schemas.openxmlformats.org/officeDocument/2006/relationships/hyperlink" Target="https://web.hungryhub.com/restaurants/bloom-cafe-garden-lounge-at-floral-court-hotel-bangkok" TargetMode="External"/><Relationship Id="rId5583" Type="http://schemas.openxmlformats.org/officeDocument/2006/relationships/hyperlink" Target="https://web.hungryhub.com/restaurants/dimsum-house-phutthamonthon-sai-4-bangkok" TargetMode="External"/><Relationship Id="rId4254" Type="http://schemas.openxmlformats.org/officeDocument/2006/relationships/hyperlink" Target="https://web.hungryhub.com/restaurants/shabushi-central-festival-chiangmai-bangkok" TargetMode="External"/><Relationship Id="rId5584" Type="http://schemas.openxmlformats.org/officeDocument/2006/relationships/hyperlink" Target="https://web.hungryhub.com/restaurants/east-west-bangsaen-chonburi-pattaya" TargetMode="External"/><Relationship Id="rId4257" Type="http://schemas.openxmlformats.org/officeDocument/2006/relationships/hyperlink" Target="https://web.hungryhub.com/restaurants/not-use-bangkok-thailand-4533" TargetMode="External"/><Relationship Id="rId5589" Type="http://schemas.openxmlformats.org/officeDocument/2006/relationships/hyperlink" Target="https://web.hungryhub.com/restaurants/the-alkaff-mansion-singapore" TargetMode="External"/><Relationship Id="rId4256" Type="http://schemas.openxmlformats.org/officeDocument/2006/relationships/hyperlink" Target="https://web.hungryhub.com/restaurants/heights-at-bkk-bangkok" TargetMode="External"/><Relationship Id="rId4259" Type="http://schemas.openxmlformats.org/officeDocument/2006/relationships/hyperlink" Target="https://web.hungryhub.com/restaurants/maesriruen-the-mall-bangkapi-bangkok" TargetMode="External"/><Relationship Id="rId5587" Type="http://schemas.openxmlformats.org/officeDocument/2006/relationships/hyperlink" Target="https://web.hungryhub.com/restaurants/kaarla-wood-fire-grill-bar-singapore" TargetMode="External"/><Relationship Id="rId4258" Type="http://schemas.openxmlformats.org/officeDocument/2006/relationships/hyperlink" Target="https://web.hungryhub.com/restaurants/banthat-thong-roast-duck-bangkok" TargetMode="External"/><Relationship Id="rId5588" Type="http://schemas.openxmlformats.org/officeDocument/2006/relationships/hyperlink" Target="https://web.hungryhub.com/restaurants/sol-luna-singapore" TargetMode="External"/><Relationship Id="rId409" Type="http://schemas.openxmlformats.org/officeDocument/2006/relationships/hyperlink" Target="https://web.hungryhub.com/restaurants/hero-s-club" TargetMode="External"/><Relationship Id="rId404" Type="http://schemas.openxmlformats.org/officeDocument/2006/relationships/hyperlink" Target="https://web.hungryhub.com/restaurants/bussaracum-royal-thai-cuisine" TargetMode="External"/><Relationship Id="rId403" Type="http://schemas.openxmlformats.org/officeDocument/2006/relationships/hyperlink" Target="https://web.hungryhub.com/restaurants/shades-of-retro" TargetMode="External"/><Relationship Id="rId402" Type="http://schemas.openxmlformats.org/officeDocument/2006/relationships/hyperlink" Target="https://web.hungryhub.com/restaurants/maison-blanche" TargetMode="External"/><Relationship Id="rId401" Type="http://schemas.openxmlformats.org/officeDocument/2006/relationships/hyperlink" Target="https://web.hungryhub.com/restaurants/abbot-restaurant-bar" TargetMode="External"/><Relationship Id="rId408" Type="http://schemas.openxmlformats.org/officeDocument/2006/relationships/hyperlink" Target="https://web.hungryhub.com/restaurants/bangkok-burger-company-silom" TargetMode="External"/><Relationship Id="rId407" Type="http://schemas.openxmlformats.org/officeDocument/2006/relationships/hyperlink" Target="https://web.hungryhub.com/restaurants/tales-of-gold-mine" TargetMode="External"/><Relationship Id="rId406" Type="http://schemas.openxmlformats.org/officeDocument/2006/relationships/hyperlink" Target="https://web.hungryhub.com/restaurants/the-royal-kitchen-bangkok-terminal-21" TargetMode="External"/><Relationship Id="rId405" Type="http://schemas.openxmlformats.org/officeDocument/2006/relationships/hyperlink" Target="https://web.hungryhub.com/restaurants/the-royal-kitchen-bangkok-thonglor" TargetMode="External"/><Relationship Id="rId400" Type="http://schemas.openxmlformats.org/officeDocument/2006/relationships/hyperlink" Target="https://web.hungryhub.com/restaurants/eatdustry" TargetMode="External"/><Relationship Id="rId4327" Type="http://schemas.openxmlformats.org/officeDocument/2006/relationships/hyperlink" Target="https://web.hungryhub.com/restaurants/manee-me-more-esplanade-ratchadaphisek-bangkok" TargetMode="External"/><Relationship Id="rId5659" Type="http://schemas.openxmlformats.org/officeDocument/2006/relationships/hyperlink" Target="https://web.hungryhub.com/restaurants/charcoal-tandoor-grill-mixology-bangkok" TargetMode="External"/><Relationship Id="rId4326" Type="http://schemas.openxmlformats.org/officeDocument/2006/relationships/hyperlink" Target="https://web.hungryhub.com/restaurants/manee-me-more-central-westgate-bangkok" TargetMode="External"/><Relationship Id="rId4329" Type="http://schemas.openxmlformats.org/officeDocument/2006/relationships/hyperlink" Target="https://web.hungryhub.com/restaurants/manee-me-more-homepro-rama-3-bangkok" TargetMode="External"/><Relationship Id="rId5657" Type="http://schemas.openxmlformats.org/officeDocument/2006/relationships/hyperlink" Target="https://web.hungryhub.com/restaurants/terre-grounding-eatery-phuket" TargetMode="External"/><Relationship Id="rId4328" Type="http://schemas.openxmlformats.org/officeDocument/2006/relationships/hyperlink" Target="https://web.hungryhub.com/restaurants/manee-me-more-the-market-ratchadamri-bangkok" TargetMode="External"/><Relationship Id="rId5658" Type="http://schemas.openxmlformats.org/officeDocument/2006/relationships/hyperlink" Target="https://web.hungryhub.com/restaurants/urban-cury-n-kebab-singapore" TargetMode="External"/><Relationship Id="rId469" Type="http://schemas.openxmlformats.org/officeDocument/2006/relationships/hyperlink" Target="https://web.hungryhub.com/restaurants/thang-long" TargetMode="External"/><Relationship Id="rId468" Type="http://schemas.openxmlformats.org/officeDocument/2006/relationships/hyperlink" Target="https://web.hungryhub.com/restaurants/crepes-co-thonglor" TargetMode="External"/><Relationship Id="rId467" Type="http://schemas.openxmlformats.org/officeDocument/2006/relationships/hyperlink" Target="https://web.hungryhub.com/restaurants/crepes-co-langsuan" TargetMode="External"/><Relationship Id="rId462" Type="http://schemas.openxmlformats.org/officeDocument/2006/relationships/hyperlink" Target="https://web.hungryhub.com/restaurants/mejico-bangkok" TargetMode="External"/><Relationship Id="rId5651" Type="http://schemas.openxmlformats.org/officeDocument/2006/relationships/hyperlink" Target="https://web.hungryhub.com/restaurants/areeya-mookrata-pradiphat-bangkok" TargetMode="External"/><Relationship Id="rId461" Type="http://schemas.openxmlformats.org/officeDocument/2006/relationships/hyperlink" Target="https://web.hungryhub.com/restaurants/whale-s-belly" TargetMode="External"/><Relationship Id="rId5652" Type="http://schemas.openxmlformats.org/officeDocument/2006/relationships/hyperlink" Target="https://web.hungryhub.com/restaurants/riviera-singapore" TargetMode="External"/><Relationship Id="rId460" Type="http://schemas.openxmlformats.org/officeDocument/2006/relationships/hyperlink" Target="https://web.hungryhub.com/restaurants/brasil-churrasco" TargetMode="External"/><Relationship Id="rId4321" Type="http://schemas.openxmlformats.org/officeDocument/2006/relationships/hyperlink" Target="https://web.hungryhub.com/restaurants/tani-bkk-restaurant-bar-at-the-ember-hotel-bangkok" TargetMode="External"/><Relationship Id="rId4320" Type="http://schemas.openxmlformats.org/officeDocument/2006/relationships/hyperlink" Target="https://web.hungryhub.com/restaurants/shin-hattori-bkk-bangkok" TargetMode="External"/><Relationship Id="rId5650" Type="http://schemas.openxmlformats.org/officeDocument/2006/relationships/hyperlink" Target="https://web.hungryhub.com/restaurants/nen-rama-9-bangkok" TargetMode="External"/><Relationship Id="rId466" Type="http://schemas.openxmlformats.org/officeDocument/2006/relationships/hyperlink" Target="https://web.hungryhub.com/restaurants/aquatini-riverside-bar-restaurant" TargetMode="External"/><Relationship Id="rId4323" Type="http://schemas.openxmlformats.org/officeDocument/2006/relationships/hyperlink" Target="https://web.hungryhub.com/restaurants/kushiro-omakase-and-japanese-dining-bangkok" TargetMode="External"/><Relationship Id="rId5655" Type="http://schemas.openxmlformats.org/officeDocument/2006/relationships/hyperlink" Target="https://web.hungryhub.com/restaurants/above-eleven-bangkok" TargetMode="External"/><Relationship Id="rId465" Type="http://schemas.openxmlformats.org/officeDocument/2006/relationships/hyperlink" Target="https://web.hungryhub.com/restaurants/teru-sushi-bistro-silom" TargetMode="External"/><Relationship Id="rId4322" Type="http://schemas.openxmlformats.org/officeDocument/2006/relationships/hyperlink" Target="https://web.hungryhub.com/restaurants/ruen-petch-suki-ratchaphruek-road-bangkok" TargetMode="External"/><Relationship Id="rId5656" Type="http://schemas.openxmlformats.org/officeDocument/2006/relationships/hyperlink" Target="https://web.hungryhub.com/restaurants/above-eleven-do-not-use-bangkok" TargetMode="External"/><Relationship Id="rId464" Type="http://schemas.openxmlformats.org/officeDocument/2006/relationships/hyperlink" Target="https://web.hungryhub.com/restaurants/brasserie" TargetMode="External"/><Relationship Id="rId4325" Type="http://schemas.openxmlformats.org/officeDocument/2006/relationships/hyperlink" Target="https://web.hungryhub.com/restaurants/shiguma-japanese-restaurant-bts-phra-khanong-bangkok" TargetMode="External"/><Relationship Id="rId5653" Type="http://schemas.openxmlformats.org/officeDocument/2006/relationships/hyperlink" Target="https://web.hungryhub.com/restaurants/areeya-mookrata-new-petchaburi-bangkok" TargetMode="External"/><Relationship Id="rId463" Type="http://schemas.openxmlformats.org/officeDocument/2006/relationships/hyperlink" Target="https://web.hungryhub.com/restaurants/al-saray" TargetMode="External"/><Relationship Id="rId4324" Type="http://schemas.openxmlformats.org/officeDocument/2006/relationships/hyperlink" Target="https://web.hungryhub.com/restaurants/guru-gyuu-bangkok" TargetMode="External"/><Relationship Id="rId5654" Type="http://schemas.openxmlformats.org/officeDocument/2006/relationships/hyperlink" Target="https://web.hungryhub.com/restaurants/areeya-mookrata-chula-banthat-thong-bangkok" TargetMode="External"/><Relationship Id="rId4316" Type="http://schemas.openxmlformats.org/officeDocument/2006/relationships/hyperlink" Target="https://web.hungryhub.com/restaurants/red-lobster-emsphere-bangkok" TargetMode="External"/><Relationship Id="rId5648" Type="http://schemas.openxmlformats.org/officeDocument/2006/relationships/hyperlink" Target="https://web.hungryhub.com/restaurants/barglory-rooftop-chiang-mai" TargetMode="External"/><Relationship Id="rId4315" Type="http://schemas.openxmlformats.org/officeDocument/2006/relationships/hyperlink" Target="https://web.hungryhub.com/restaurants/voila-at-sofitel-bangkok-sukhumvit" TargetMode="External"/><Relationship Id="rId5649" Type="http://schemas.openxmlformats.org/officeDocument/2006/relationships/hyperlink" Target="https://web.hungryhub.com/restaurants/sriracha-in-love-at-s-sriracha-hotel-residence-chonburi-pattaya" TargetMode="External"/><Relationship Id="rId4318" Type="http://schemas.openxmlformats.org/officeDocument/2006/relationships/hyperlink" Target="https://web.hungryhub.com/restaurants/valia-hotel-bangkok-staycation" TargetMode="External"/><Relationship Id="rId5646" Type="http://schemas.openxmlformats.org/officeDocument/2006/relationships/hyperlink" Target="https://web.hungryhub.com/restaurants/coal-bake-grill-bangkok" TargetMode="External"/><Relationship Id="rId4317" Type="http://schemas.openxmlformats.org/officeDocument/2006/relationships/hyperlink" Target="https://web.hungryhub.com/restaurants/mizuki-omakase-bangkok" TargetMode="External"/><Relationship Id="rId5647" Type="http://schemas.openxmlformats.org/officeDocument/2006/relationships/hyperlink" Target="https://web.hungryhub.com/restaurants/tea-factory-and-more-bangkok" TargetMode="External"/><Relationship Id="rId4319" Type="http://schemas.openxmlformats.org/officeDocument/2006/relationships/hyperlink" Target="https://web.hungryhub.com/restaurants/siam-paragon-tropical-fruit-parade-2025-durian-buffet-bangkok" TargetMode="External"/><Relationship Id="rId459" Type="http://schemas.openxmlformats.org/officeDocument/2006/relationships/hyperlink" Target="https://web.hungryhub.com/restaurants/mahanaga" TargetMode="External"/><Relationship Id="rId458" Type="http://schemas.openxmlformats.org/officeDocument/2006/relationships/hyperlink" Target="https://web.hungryhub.com/restaurants/erawan-bakery" TargetMode="External"/><Relationship Id="rId457" Type="http://schemas.openxmlformats.org/officeDocument/2006/relationships/hyperlink" Target="https://web.hungryhub.com/restaurants/you-mee" TargetMode="External"/><Relationship Id="rId456" Type="http://schemas.openxmlformats.org/officeDocument/2006/relationships/hyperlink" Target="https://web.hungryhub.com/restaurants/the-dining-room" TargetMode="External"/><Relationship Id="rId451" Type="http://schemas.openxmlformats.org/officeDocument/2006/relationships/hyperlink" Target="https://web.hungryhub.com/restaurants/signature-restaurant" TargetMode="External"/><Relationship Id="rId5640" Type="http://schemas.openxmlformats.org/officeDocument/2006/relationships/hyperlink" Target="https://web.hungryhub.com/restaurants/pilot-brewery-bangkok" TargetMode="External"/><Relationship Id="rId450" Type="http://schemas.openxmlformats.org/officeDocument/2006/relationships/hyperlink" Target="https://web.hungryhub.com/restaurants/not-use-452" TargetMode="External"/><Relationship Id="rId5641" Type="http://schemas.openxmlformats.org/officeDocument/2006/relationships/hyperlink" Target="https://web.hungryhub.com/restaurants/li-yang-rat-uthit-54-bangkok" TargetMode="External"/><Relationship Id="rId4310" Type="http://schemas.openxmlformats.org/officeDocument/2006/relationships/hyperlink" Target="https://web.hungryhub.com/restaurants/best-beef-prachachuen-bangkok" TargetMode="External"/><Relationship Id="rId455" Type="http://schemas.openxmlformats.org/officeDocument/2006/relationships/hyperlink" Target="https://web.hungryhub.com/restaurants/spasso-restaurant-and-bar" TargetMode="External"/><Relationship Id="rId4312" Type="http://schemas.openxmlformats.org/officeDocument/2006/relationships/hyperlink" Target="https://web.hungryhub.com/restaurants/best-beef-minburi-bangkok" TargetMode="External"/><Relationship Id="rId5644" Type="http://schemas.openxmlformats.org/officeDocument/2006/relationships/hyperlink" Target="https://web.hungryhub.com/restaurants/verandah-rooftop-rotisserie-at-momentus-hotel-alexandra-singapore" TargetMode="External"/><Relationship Id="rId454" Type="http://schemas.openxmlformats.org/officeDocument/2006/relationships/hyperlink" Target="https://web.hungryhub.com/restaurants/ku-bar" TargetMode="External"/><Relationship Id="rId4311" Type="http://schemas.openxmlformats.org/officeDocument/2006/relationships/hyperlink" Target="https://web.hungryhub.com/restaurants/best-beef-sukhumvit-71-bangkok" TargetMode="External"/><Relationship Id="rId5645" Type="http://schemas.openxmlformats.org/officeDocument/2006/relationships/hyperlink" Target="https://web.hungryhub.com/restaurants/katsu-midori-sushi-centralworld-bangkok" TargetMode="External"/><Relationship Id="rId453" Type="http://schemas.openxmlformats.org/officeDocument/2006/relationships/hyperlink" Target="https://web.hungryhub.com/restaurants/not-use-455" TargetMode="External"/><Relationship Id="rId4314" Type="http://schemas.openxmlformats.org/officeDocument/2006/relationships/hyperlink" Target="https://web.hungryhub.com/restaurants/izakaya-taro-nak-niwat-7-bangkok" TargetMode="External"/><Relationship Id="rId5642" Type="http://schemas.openxmlformats.org/officeDocument/2006/relationships/hyperlink" Target="https://web.hungryhub.com/restaurants/li-yang-charn-at-the-avenue-bangkok" TargetMode="External"/><Relationship Id="rId452" Type="http://schemas.openxmlformats.org/officeDocument/2006/relationships/hyperlink" Target="https://web.hungryhub.com/restaurants/izakaya-restaurant" TargetMode="External"/><Relationship Id="rId4313" Type="http://schemas.openxmlformats.org/officeDocument/2006/relationships/hyperlink" Target="https://web.hungryhub.com/restaurants/wine-pairing-bangkok" TargetMode="External"/><Relationship Id="rId5643" Type="http://schemas.openxmlformats.org/officeDocument/2006/relationships/hyperlink" Target="https://web.hungryhub.com/restaurants/kwan-nua-bangkok" TargetMode="External"/><Relationship Id="rId3018" Type="http://schemas.openxmlformats.org/officeDocument/2006/relationships/hyperlink" Target="https://web.hungryhub.com/restaurants/hotel-kuretakeso-sriracha-staycation-chonburi-pattaya" TargetMode="External"/><Relationship Id="rId4349" Type="http://schemas.openxmlformats.org/officeDocument/2006/relationships/hyperlink" Target="https://web.hungryhub.com/restaurants/breeze-restaurant-tower-club-at-lebua-bangkok" TargetMode="External"/><Relationship Id="rId3017" Type="http://schemas.openxmlformats.org/officeDocument/2006/relationships/hyperlink" Target="https://web.hungryhub.com/restaurants/okinawa-restaurant-kinjo-bangkok" TargetMode="External"/><Relationship Id="rId4348" Type="http://schemas.openxmlformats.org/officeDocument/2006/relationships/hyperlink" Target="https://web.hungryhub.com/restaurants/alek-seafood-intl-buffet-fortune-town-bangkok" TargetMode="External"/><Relationship Id="rId5679" Type="http://schemas.openxmlformats.org/officeDocument/2006/relationships/hyperlink" Target="https://web.hungryhub.com/restaurants/rama-at-furama-silom-hotel-bangkok" TargetMode="External"/><Relationship Id="rId3019" Type="http://schemas.openxmlformats.org/officeDocument/2006/relationships/hyperlink" Target="https://web.hungryhub.com/restaurants/panda-king-samphran-bangkok" TargetMode="External"/><Relationship Id="rId491" Type="http://schemas.openxmlformats.org/officeDocument/2006/relationships/hyperlink" Target="https://web.hungryhub.com/restaurants/paintbar-bangkok" TargetMode="External"/><Relationship Id="rId490" Type="http://schemas.openxmlformats.org/officeDocument/2006/relationships/hyperlink" Target="https://web.hungryhub.com/restaurants/abc-the-crystal" TargetMode="External"/><Relationship Id="rId489" Type="http://schemas.openxmlformats.org/officeDocument/2006/relationships/hyperlink" Target="https://web.hungryhub.com/restaurants/ginza-sushi-ichi-491" TargetMode="External"/><Relationship Id="rId5670" Type="http://schemas.openxmlformats.org/officeDocument/2006/relationships/hyperlink" Target="https://web.hungryhub.com/restaurants/bangfa-shabu-buffet-bangkok" TargetMode="External"/><Relationship Id="rId484" Type="http://schemas.openxmlformats.org/officeDocument/2006/relationships/hyperlink" Target="https://web.hungryhub.com/restaurants/roof-409-bar-bistro" TargetMode="External"/><Relationship Id="rId3010" Type="http://schemas.openxmlformats.org/officeDocument/2006/relationships/hyperlink" Target="https://web.hungryhub.com/restaurants/ormthong-silom-bangkok" TargetMode="External"/><Relationship Id="rId4341" Type="http://schemas.openxmlformats.org/officeDocument/2006/relationships/hyperlink" Target="https://web.hungryhub.com/restaurants/commu-rooftop-cafe-bangkok" TargetMode="External"/><Relationship Id="rId5673" Type="http://schemas.openxmlformats.org/officeDocument/2006/relationships/hyperlink" Target="https://web.hungryhub.com/restaurants/jao-by-krua-jiang-mai-bangkok" TargetMode="External"/><Relationship Id="rId483" Type="http://schemas.openxmlformats.org/officeDocument/2006/relationships/hyperlink" Target="https://web.hungryhub.com/restaurants/not-use-485" TargetMode="External"/><Relationship Id="rId4340" Type="http://schemas.openxmlformats.org/officeDocument/2006/relationships/hyperlink" Target="https://web.hungryhub.com/restaurants/anchan-cafe-sukhumvit-49-bangkok" TargetMode="External"/><Relationship Id="rId5674" Type="http://schemas.openxmlformats.org/officeDocument/2006/relationships/hyperlink" Target="https://web.hungryhub.com/restaurants/the-coffee-club-central-festival-samui-surat-thani" TargetMode="External"/><Relationship Id="rId482" Type="http://schemas.openxmlformats.org/officeDocument/2006/relationships/hyperlink" Target="https://web.hungryhub.com/restaurants/chomp" TargetMode="External"/><Relationship Id="rId3012" Type="http://schemas.openxmlformats.org/officeDocument/2006/relationships/hyperlink" Target="https://web.hungryhub.com/restaurants/mama-pasta-lumpini-ville-cultural-center-bangkok" TargetMode="External"/><Relationship Id="rId4343" Type="http://schemas.openxmlformats.org/officeDocument/2006/relationships/hyperlink" Target="https://web.hungryhub.com/restaurants/moru-sushi-bangkok" TargetMode="External"/><Relationship Id="rId5671" Type="http://schemas.openxmlformats.org/officeDocument/2006/relationships/hyperlink" Target="https://web.hungryhub.com/restaurants/gallery-kitchen-at-hyatt-place-sukhumvit-24-bangkok" TargetMode="External"/><Relationship Id="rId481" Type="http://schemas.openxmlformats.org/officeDocument/2006/relationships/hyperlink" Target="https://web.hungryhub.com/restaurants/le-cafe-des-stagiaires-bangkok" TargetMode="External"/><Relationship Id="rId3011" Type="http://schemas.openxmlformats.org/officeDocument/2006/relationships/hyperlink" Target="https://web.hungryhub.com/restaurants/vanilla-fusion-buffet-bangkok" TargetMode="External"/><Relationship Id="rId4342" Type="http://schemas.openxmlformats.org/officeDocument/2006/relationships/hyperlink" Target="https://web.hungryhub.com/restaurants/ionic11-bangkok" TargetMode="External"/><Relationship Id="rId5672" Type="http://schemas.openxmlformats.org/officeDocument/2006/relationships/hyperlink" Target="https://web.hungryhub.com/restaurants/the-blue-tiffin-at-village-hotel-changi-singapore" TargetMode="External"/><Relationship Id="rId488" Type="http://schemas.openxmlformats.org/officeDocument/2006/relationships/hyperlink" Target="https://web.hungryhub.com/restaurants/avanti-italian-restaurant-wine-bar" TargetMode="External"/><Relationship Id="rId3014" Type="http://schemas.openxmlformats.org/officeDocument/2006/relationships/hyperlink" Target="https://web.hungryhub.com/restaurants/marchwood-bangkok" TargetMode="External"/><Relationship Id="rId4345" Type="http://schemas.openxmlformats.org/officeDocument/2006/relationships/hyperlink" Target="https://web.hungryhub.com/restaurants/napha-emsphere-bangkok" TargetMode="External"/><Relationship Id="rId5677" Type="http://schemas.openxmlformats.org/officeDocument/2006/relationships/hyperlink" Target="https://web.hungryhub.com/restaurants/the-coffee-club-avani-sukhumvit-bangkok" TargetMode="External"/><Relationship Id="rId487" Type="http://schemas.openxmlformats.org/officeDocument/2006/relationships/hyperlink" Target="https://web.hungryhub.com/restaurants/d-ark-emquartier" TargetMode="External"/><Relationship Id="rId3013" Type="http://schemas.openxmlformats.org/officeDocument/2006/relationships/hyperlink" Target="https://web.hungryhub.com/restaurants/talakkia-boutique-hotel-staycation-bangkok" TargetMode="External"/><Relationship Id="rId4344" Type="http://schemas.openxmlformats.org/officeDocument/2006/relationships/hyperlink" Target="https://web.hungryhub.com/restaurants/phor-dee-bangkok" TargetMode="External"/><Relationship Id="rId5678" Type="http://schemas.openxmlformats.org/officeDocument/2006/relationships/hyperlink" Target="https://web.hungryhub.com/restaurants/the-coffee-club-kokotel-hotel-krabi" TargetMode="External"/><Relationship Id="rId486" Type="http://schemas.openxmlformats.org/officeDocument/2006/relationships/hyperlink" Target="https://web.hungryhub.com/restaurants/supanniga-sathorn-book-now" TargetMode="External"/><Relationship Id="rId3016" Type="http://schemas.openxmlformats.org/officeDocument/2006/relationships/hyperlink" Target="https://web.hungryhub.com/restaurants/wander-cafe-steak-house-chonburi-pattaya" TargetMode="External"/><Relationship Id="rId4347" Type="http://schemas.openxmlformats.org/officeDocument/2006/relationships/hyperlink" Target="https://web.hungryhub.com/restaurants/gekka-bangkok" TargetMode="External"/><Relationship Id="rId5675" Type="http://schemas.openxmlformats.org/officeDocument/2006/relationships/hyperlink" Target="https://web.hungryhub.com/restaurants/kruajiangmai-thonglor-bangkok" TargetMode="External"/><Relationship Id="rId485" Type="http://schemas.openxmlformats.org/officeDocument/2006/relationships/hyperlink" Target="https://web.hungryhub.com/restaurants/tokyo-karei" TargetMode="External"/><Relationship Id="rId3015" Type="http://schemas.openxmlformats.org/officeDocument/2006/relationships/hyperlink" Target="https://web.hungryhub.com/restaurants/azzurro-fortysix-bangkok" TargetMode="External"/><Relationship Id="rId4346" Type="http://schemas.openxmlformats.org/officeDocument/2006/relationships/hyperlink" Target="https://web.hungryhub.com/restaurants/izakaya-reiwa-bangkok" TargetMode="External"/><Relationship Id="rId5676" Type="http://schemas.openxmlformats.org/officeDocument/2006/relationships/hyperlink" Target="https://web.hungryhub.com/restaurants/the-coffee-club-the-coast-phuket" TargetMode="External"/><Relationship Id="rId3007" Type="http://schemas.openxmlformats.org/officeDocument/2006/relationships/hyperlink" Target="https://web.hungryhub.com/restaurants/day-one-cafe-bar-bangkok" TargetMode="External"/><Relationship Id="rId4338" Type="http://schemas.openxmlformats.org/officeDocument/2006/relationships/hyperlink" Target="https://web.hungryhub.com/restaurants/roccabkk-bangkok" TargetMode="External"/><Relationship Id="rId3006" Type="http://schemas.openxmlformats.org/officeDocument/2006/relationships/hyperlink" Target="https://web.hungryhub.com/restaurants/longrakdowran-bangkok" TargetMode="External"/><Relationship Id="rId4337" Type="http://schemas.openxmlformats.org/officeDocument/2006/relationships/hyperlink" Target="https://web.hungryhub.com/restaurants/osaka-ohsho-thonglor-bangkok" TargetMode="External"/><Relationship Id="rId3009" Type="http://schemas.openxmlformats.org/officeDocument/2006/relationships/hyperlink" Target="https://web.hungryhub.com/restaurants/arno-s-silom-serene-hotel-bangkok" TargetMode="External"/><Relationship Id="rId5668" Type="http://schemas.openxmlformats.org/officeDocument/2006/relationships/hyperlink" Target="https://web.hungryhub.com/restaurants/lom-choi-anong-chonburi-pattaya" TargetMode="External"/><Relationship Id="rId3008" Type="http://schemas.openxmlformats.org/officeDocument/2006/relationships/hyperlink" Target="https://web.hungryhub.com/restaurants/chef-pom-kitchen-charoennakorn-bangkok" TargetMode="External"/><Relationship Id="rId4339" Type="http://schemas.openxmlformats.org/officeDocument/2006/relationships/hyperlink" Target="https://web.hungryhub.com/restaurants/pick-a-choux-phatthanakan-bangkok" TargetMode="External"/><Relationship Id="rId5669" Type="http://schemas.openxmlformats.org/officeDocument/2006/relationships/hyperlink" Target="https://web.hungryhub.com/restaurants/shosha-singapore" TargetMode="External"/><Relationship Id="rId480" Type="http://schemas.openxmlformats.org/officeDocument/2006/relationships/hyperlink" Target="https://web.hungryhub.com/restaurants/hobs-the-symphony-of-taste-at-canapaya" TargetMode="External"/><Relationship Id="rId479" Type="http://schemas.openxmlformats.org/officeDocument/2006/relationships/hyperlink" Target="https://web.hungryhub.com/restaurants/tep-bar" TargetMode="External"/><Relationship Id="rId478" Type="http://schemas.openxmlformats.org/officeDocument/2006/relationships/hyperlink" Target="https://web.hungryhub.com/restaurants/cozy-restaurant" TargetMode="External"/><Relationship Id="rId473" Type="http://schemas.openxmlformats.org/officeDocument/2006/relationships/hyperlink" Target="https://web.hungryhub.com/restaurants/arno-s-butcher-and-eatery" TargetMode="External"/><Relationship Id="rId4330" Type="http://schemas.openxmlformats.org/officeDocument/2006/relationships/hyperlink" Target="https://web.hungryhub.com/restaurants/manee-me-more-seacon-square-srinagarindra-bangkok" TargetMode="External"/><Relationship Id="rId5662" Type="http://schemas.openxmlformats.org/officeDocument/2006/relationships/hyperlink" Target="https://web.hungryhub.com/restaurants/ramen-kaosoi-and-japanese-buffet-bangkok" TargetMode="External"/><Relationship Id="rId472" Type="http://schemas.openxmlformats.org/officeDocument/2006/relationships/hyperlink" Target="https://web.hungryhub.com/restaurants/mango-tree-charoenkrung" TargetMode="External"/><Relationship Id="rId5663" Type="http://schemas.openxmlformats.org/officeDocument/2006/relationships/hyperlink" Target="https://web.hungryhub.com/restaurants/copper-chimney-singapore" TargetMode="External"/><Relationship Id="rId471" Type="http://schemas.openxmlformats.org/officeDocument/2006/relationships/hyperlink" Target="https://web.hungryhub.com/restaurants/sushi-mori" TargetMode="External"/><Relationship Id="rId3001" Type="http://schemas.openxmlformats.org/officeDocument/2006/relationships/hyperlink" Target="https://web.hungryhub.com/restaurants/chef-thanom-seacon-square-srinagarindra-bangkok" TargetMode="External"/><Relationship Id="rId4332" Type="http://schemas.openxmlformats.org/officeDocument/2006/relationships/hyperlink" Target="https://web.hungryhub.com/restaurants/adhoc-bkk-bangkok" TargetMode="External"/><Relationship Id="rId5660" Type="http://schemas.openxmlformats.org/officeDocument/2006/relationships/hyperlink" Target="https://web.hungryhub.com/restaurants/el-santo-restaurant-and-bar-bangkok" TargetMode="External"/><Relationship Id="rId470" Type="http://schemas.openxmlformats.org/officeDocument/2006/relationships/hyperlink" Target="https://web.hungryhub.com/restaurants/d-ark-piman-49" TargetMode="External"/><Relationship Id="rId3000" Type="http://schemas.openxmlformats.org/officeDocument/2006/relationships/hyperlink" Target="https://web.hungryhub.com/restaurants/chow-barn-restaurant-the-peri-hotel-khao-yai" TargetMode="External"/><Relationship Id="rId4331" Type="http://schemas.openxmlformats.org/officeDocument/2006/relationships/hyperlink" Target="https://web.hungryhub.com/restaurants/manee-me-more-homepro-charan-sanit-wong-bangkok" TargetMode="External"/><Relationship Id="rId5661" Type="http://schemas.openxmlformats.org/officeDocument/2006/relationships/hyperlink" Target="https://web.hungryhub.com/restaurants/chanderkhlong-restaurant-cafe-bangkok" TargetMode="External"/><Relationship Id="rId477" Type="http://schemas.openxmlformats.org/officeDocument/2006/relationships/hyperlink" Target="https://web.hungryhub.com/restaurants/ogu-ogu" TargetMode="External"/><Relationship Id="rId3003" Type="http://schemas.openxmlformats.org/officeDocument/2006/relationships/hyperlink" Target="https://web.hungryhub.com/restaurants/nipamoohun-bangkok" TargetMode="External"/><Relationship Id="rId4334" Type="http://schemas.openxmlformats.org/officeDocument/2006/relationships/hyperlink" Target="https://web.hungryhub.com/restaurants/osaka-ohsho-central-world-bangkok" TargetMode="External"/><Relationship Id="rId5666" Type="http://schemas.openxmlformats.org/officeDocument/2006/relationships/hyperlink" Target="https://web.hungryhub.com/restaurants/haldi-mexicana-singapore" TargetMode="External"/><Relationship Id="rId476" Type="http://schemas.openxmlformats.org/officeDocument/2006/relationships/hyperlink" Target="https://web.hungryhub.com/restaurants/kyung-bok-kung" TargetMode="External"/><Relationship Id="rId3002" Type="http://schemas.openxmlformats.org/officeDocument/2006/relationships/hyperlink" Target="https://web.hungryhub.com/restaurants/chaosua-s-restaurant-bangkok" TargetMode="External"/><Relationship Id="rId4333" Type="http://schemas.openxmlformats.org/officeDocument/2006/relationships/hyperlink" Target="https://web.hungryhub.com/restaurants/vikarn-bangkok-do-not-use" TargetMode="External"/><Relationship Id="rId5667" Type="http://schemas.openxmlformats.org/officeDocument/2006/relationships/hyperlink" Target="https://web.hungryhub.com/restaurants/marina-seafood-house-singapore" TargetMode="External"/><Relationship Id="rId475" Type="http://schemas.openxmlformats.org/officeDocument/2006/relationships/hyperlink" Target="https://web.hungryhub.com/restaurants/crazy-crab" TargetMode="External"/><Relationship Id="rId3005" Type="http://schemas.openxmlformats.org/officeDocument/2006/relationships/hyperlink" Target="https://web.hungryhub.com/restaurants/le-bistro-by-nok-bangkok" TargetMode="External"/><Relationship Id="rId4336" Type="http://schemas.openxmlformats.org/officeDocument/2006/relationships/hyperlink" Target="https://web.hungryhub.com/restaurants/momono-omakase-bangkok" TargetMode="External"/><Relationship Id="rId5664" Type="http://schemas.openxmlformats.org/officeDocument/2006/relationships/hyperlink" Target="https://web.hungryhub.com/restaurants/yankii-robatayaki-bar-bangkok" TargetMode="External"/><Relationship Id="rId474" Type="http://schemas.openxmlformats.org/officeDocument/2006/relationships/hyperlink" Target="https://web.hungryhub.com/restaurants/munch-restaurant-citrus-sukhumvit-11-hotel-bangkok" TargetMode="External"/><Relationship Id="rId3004" Type="http://schemas.openxmlformats.org/officeDocument/2006/relationships/hyperlink" Target="https://web.hungryhub.com/restaurants/buon-gusto-chiang-mai" TargetMode="External"/><Relationship Id="rId4335" Type="http://schemas.openxmlformats.org/officeDocument/2006/relationships/hyperlink" Target="https://web.hungryhub.com/restaurants/osaka-ohsho-thaniya-silom-bangkok" TargetMode="External"/><Relationship Id="rId5665" Type="http://schemas.openxmlformats.org/officeDocument/2006/relationships/hyperlink" Target="https://web.hungryhub.com/restaurants/224-winesphere-bangkok" TargetMode="External"/><Relationship Id="rId5615" Type="http://schemas.openxmlformats.org/officeDocument/2006/relationships/hyperlink" Target="https://web.hungryhub.com/restaurants/flow-yacht-club-bangkok" TargetMode="External"/><Relationship Id="rId5616" Type="http://schemas.openxmlformats.org/officeDocument/2006/relationships/hyperlink" Target="https://web.hungryhub.com/restaurants/1-altitude-coast-singapore" TargetMode="External"/><Relationship Id="rId5613" Type="http://schemas.openxmlformats.org/officeDocument/2006/relationships/hyperlink" Target="https://web.hungryhub.com/restaurants/l-entrecote-the-steak-fries-bistro-duxton-hill-singapore" TargetMode="External"/><Relationship Id="rId5614" Type="http://schemas.openxmlformats.org/officeDocument/2006/relationships/hyperlink" Target="https://web.hungryhub.com/restaurants/kinlum-kamwhan-bangkok" TargetMode="External"/><Relationship Id="rId5619" Type="http://schemas.openxmlformats.org/officeDocument/2006/relationships/hyperlink" Target="https://web.hungryhub.com/restaurants/oumi-modern-japanese-kappo-restaurant-singapore" TargetMode="External"/><Relationship Id="rId5617" Type="http://schemas.openxmlformats.org/officeDocument/2006/relationships/hyperlink" Target="https://web.hungryhub.com/restaurants/not-use-bangkok-thailand-6048" TargetMode="External"/><Relationship Id="rId5618" Type="http://schemas.openxmlformats.org/officeDocument/2006/relationships/hyperlink" Target="https://web.hungryhub.com/restaurants/chakrabongse-villas-bangkok-thailand" TargetMode="External"/><Relationship Id="rId426" Type="http://schemas.openxmlformats.org/officeDocument/2006/relationships/hyperlink" Target="https://web.hungryhub.com/restaurants/audrey-cafe-esplanade-bangkok-thailand" TargetMode="External"/><Relationship Id="rId425" Type="http://schemas.openxmlformats.org/officeDocument/2006/relationships/hyperlink" Target="https://web.hungryhub.com/restaurants/deutsches-eck" TargetMode="External"/><Relationship Id="rId424" Type="http://schemas.openxmlformats.org/officeDocument/2006/relationships/hyperlink" Target="https://web.hungryhub.com/restaurants/audrey-cafe-central-ladprao-bangkok" TargetMode="External"/><Relationship Id="rId423" Type="http://schemas.openxmlformats.org/officeDocument/2006/relationships/hyperlink" Target="https://web.hungryhub.com/restaurants/audrey-cafe-emquartier-bangkok" TargetMode="External"/><Relationship Id="rId429" Type="http://schemas.openxmlformats.org/officeDocument/2006/relationships/hyperlink" Target="https://web.hungryhub.com/restaurants/casa-azul" TargetMode="External"/><Relationship Id="rId428" Type="http://schemas.openxmlformats.org/officeDocument/2006/relationships/hyperlink" Target="https://web.hungryhub.com/restaurants/mad-moa" TargetMode="External"/><Relationship Id="rId427" Type="http://schemas.openxmlformats.org/officeDocument/2006/relationships/hyperlink" Target="https://web.hungryhub.com/restaurants/garibaldis-bangkok" TargetMode="External"/><Relationship Id="rId422" Type="http://schemas.openxmlformats.org/officeDocument/2006/relationships/hyperlink" Target="https://web.hungryhub.com/restaurants/audrey-cafe-central-embassy-bangkok" TargetMode="External"/><Relationship Id="rId5611" Type="http://schemas.openxmlformats.org/officeDocument/2006/relationships/hyperlink" Target="https://web.hungryhub.com/restaurants/ouleng-cafe-bangkok" TargetMode="External"/><Relationship Id="rId421" Type="http://schemas.openxmlformats.org/officeDocument/2006/relationships/hyperlink" Target="https://web.hungryhub.com/restaurants/audrey-cafe-siam-center-bangkok" TargetMode="External"/><Relationship Id="rId5612" Type="http://schemas.openxmlformats.org/officeDocument/2006/relationships/hyperlink" Target="https://web.hungryhub.com/restaurants/l-entrecote-the-steak-and-fries-bistro-duxton-hill-not-use-bangkok" TargetMode="External"/><Relationship Id="rId420" Type="http://schemas.openxmlformats.org/officeDocument/2006/relationships/hyperlink" Target="https://web.hungryhub.com/restaurants/eat-all-thai" TargetMode="External"/><Relationship Id="rId5610" Type="http://schemas.openxmlformats.org/officeDocument/2006/relationships/hyperlink" Target="https://web.hungryhub.com/restaurants/tajine-moroccan-tapas-cocktail-bar-singapore" TargetMode="External"/><Relationship Id="rId5604" Type="http://schemas.openxmlformats.org/officeDocument/2006/relationships/hyperlink" Target="https://web.hungryhub.com/restaurants/camille-singapore" TargetMode="External"/><Relationship Id="rId5605" Type="http://schemas.openxmlformats.org/officeDocument/2006/relationships/hyperlink" Target="https://web.hungryhub.com/restaurants/ruedooron-by-liyang-ratchaphruek-nonthaburi" TargetMode="External"/><Relationship Id="rId5602" Type="http://schemas.openxmlformats.org/officeDocument/2006/relationships/hyperlink" Target="https://web.hungryhub.com/restaurants/the-prince-singapore" TargetMode="External"/><Relationship Id="rId5603" Type="http://schemas.openxmlformats.org/officeDocument/2006/relationships/hyperlink" Target="https://web.hungryhub.com/restaurants/ruedooron-by-liyang-town-in-town-bangkok" TargetMode="External"/><Relationship Id="rId5608" Type="http://schemas.openxmlformats.org/officeDocument/2006/relationships/hyperlink" Target="https://web.hungryhub.com/restaurants/ruedooron-by-liyang-lasalle-bangkok" TargetMode="External"/><Relationship Id="rId5609" Type="http://schemas.openxmlformats.org/officeDocument/2006/relationships/hyperlink" Target="https://web.hungryhub.com/restaurants/firangi-superstar-singapore" TargetMode="External"/><Relationship Id="rId5606" Type="http://schemas.openxmlformats.org/officeDocument/2006/relationships/hyperlink" Target="https://web.hungryhub.com/restaurants/ruedooron-by-liyang-lat-krabang-bangkok" TargetMode="External"/><Relationship Id="rId5607" Type="http://schemas.openxmlformats.org/officeDocument/2006/relationships/hyperlink" Target="https://web.hungryhub.com/restaurants/ruedooron-by-liyang-bang-khae-bangkok" TargetMode="External"/><Relationship Id="rId415" Type="http://schemas.openxmlformats.org/officeDocument/2006/relationships/hyperlink" Target="https://web.hungryhub.com/restaurants/babble-rum" TargetMode="External"/><Relationship Id="rId414" Type="http://schemas.openxmlformats.org/officeDocument/2006/relationships/hyperlink" Target="https://web.hungryhub.com/restaurants/the-china-house" TargetMode="External"/><Relationship Id="rId413" Type="http://schemas.openxmlformats.org/officeDocument/2006/relationships/hyperlink" Target="https://web.hungryhub.com/restaurants/riverside-terrace" TargetMode="External"/><Relationship Id="rId412" Type="http://schemas.openxmlformats.org/officeDocument/2006/relationships/hyperlink" Target="https://web.hungryhub.com/restaurants/hot-rod" TargetMode="External"/><Relationship Id="rId419" Type="http://schemas.openxmlformats.org/officeDocument/2006/relationships/hyperlink" Target="https://web.hungryhub.com/restaurants/sway" TargetMode="External"/><Relationship Id="rId418" Type="http://schemas.openxmlformats.org/officeDocument/2006/relationships/hyperlink" Target="https://web.hungryhub.com/restaurants/italics" TargetMode="External"/><Relationship Id="rId417" Type="http://schemas.openxmlformats.org/officeDocument/2006/relationships/hyperlink" Target="https://web.hungryhub.com/restaurants/baan-puen-ekamai" TargetMode="External"/><Relationship Id="rId416" Type="http://schemas.openxmlformats.org/officeDocument/2006/relationships/hyperlink" Target="https://web.hungryhub.com/restaurants/simple-natural-kitchen" TargetMode="External"/><Relationship Id="rId411" Type="http://schemas.openxmlformats.org/officeDocument/2006/relationships/hyperlink" Target="https://web.hungryhub.com/restaurants/kenji-s-lab" TargetMode="External"/><Relationship Id="rId5600" Type="http://schemas.openxmlformats.org/officeDocument/2006/relationships/hyperlink" Target="https://web.hungryhub.com/restaurants/li-yang-suki-mala-the-mall-bang-kapi-bangkok" TargetMode="External"/><Relationship Id="rId410" Type="http://schemas.openxmlformats.org/officeDocument/2006/relationships/hyperlink" Target="https://web.hungryhub.com/restaurants/american-bar-grill" TargetMode="External"/><Relationship Id="rId5601" Type="http://schemas.openxmlformats.org/officeDocument/2006/relationships/hyperlink" Target="https://web.hungryhub.com/restaurants/mad-moa-asok-bangkok" TargetMode="External"/><Relationship Id="rId4305" Type="http://schemas.openxmlformats.org/officeDocument/2006/relationships/hyperlink" Target="https://web.hungryhub.com/restaurants/mugendai-bkk-bangkok" TargetMode="External"/><Relationship Id="rId5637" Type="http://schemas.openxmlformats.org/officeDocument/2006/relationships/hyperlink" Target="https://web.hungryhub.com/restaurants/the-white-tiffin-fusion-singapore" TargetMode="External"/><Relationship Id="rId4304" Type="http://schemas.openxmlformats.org/officeDocument/2006/relationships/hyperlink" Target="https://web.hungryhub.com/restaurants/na-oh-bangkok-restaurant" TargetMode="External"/><Relationship Id="rId5638" Type="http://schemas.openxmlformats.org/officeDocument/2006/relationships/hyperlink" Target="https://web.hungryhub.com/restaurants/sabio-spanish-tapas-bangkok" TargetMode="External"/><Relationship Id="rId4307" Type="http://schemas.openxmlformats.org/officeDocument/2006/relationships/hyperlink" Target="https://web.hungryhub.com/restaurants/best-beef-sukhumvit-on-nut-bangkok" TargetMode="External"/><Relationship Id="rId5635" Type="http://schemas.openxmlformats.org/officeDocument/2006/relationships/hyperlink" Target="https://web.hungryhub.com/restaurants/flow-yacht-club-phuket" TargetMode="External"/><Relationship Id="rId4306" Type="http://schemas.openxmlformats.org/officeDocument/2006/relationships/hyperlink" Target="https://web.hungryhub.com/restaurants/moon-river-silk-dining-restaurant-bangkok" TargetMode="External"/><Relationship Id="rId5636" Type="http://schemas.openxmlformats.org/officeDocument/2006/relationships/hyperlink" Target="https://web.hungryhub.com/restaurants/sukii-shabu-samyan-bangkok" TargetMode="External"/><Relationship Id="rId4309" Type="http://schemas.openxmlformats.org/officeDocument/2006/relationships/hyperlink" Target="https://web.hungryhub.com/restaurants/best-beef-bangkhae-bangkok" TargetMode="External"/><Relationship Id="rId4308" Type="http://schemas.openxmlformats.org/officeDocument/2006/relationships/hyperlink" Target="https://web.hungryhub.com/restaurants/best-beef-srinagarindra-bangkok" TargetMode="External"/><Relationship Id="rId5639" Type="http://schemas.openxmlformats.org/officeDocument/2006/relationships/hyperlink" Target="https://web.hungryhub.com/restaurants/taste-and-toast-bangkok" TargetMode="External"/><Relationship Id="rId448" Type="http://schemas.openxmlformats.org/officeDocument/2006/relationships/hyperlink" Target="https://web.hungryhub.com/restaurants/flow-restaurant" TargetMode="External"/><Relationship Id="rId447" Type="http://schemas.openxmlformats.org/officeDocument/2006/relationships/hyperlink" Target="https://web.hungryhub.com/restaurants/prime-restaurant-bangkok" TargetMode="External"/><Relationship Id="rId446" Type="http://schemas.openxmlformats.org/officeDocument/2006/relationships/hyperlink" Target="https://web.hungryhub.com/restaurants/nando-kitchen" TargetMode="External"/><Relationship Id="rId445" Type="http://schemas.openxmlformats.org/officeDocument/2006/relationships/hyperlink" Target="https://web.hungryhub.com/restaurants/up-above-restaurant-and-bar-rooftop-at-the-okura-prestige-bangkok-thailand" TargetMode="External"/><Relationship Id="rId449" Type="http://schemas.openxmlformats.org/officeDocument/2006/relationships/hyperlink" Target="https://web.hungryhub.com/restaurants/l-atelier-de-joel-robuchon" TargetMode="External"/><Relationship Id="rId440" Type="http://schemas.openxmlformats.org/officeDocument/2006/relationships/hyperlink" Target="https://web.hungryhub.com/restaurants/l-entrecote-de-paris-bangkok" TargetMode="External"/><Relationship Id="rId5630" Type="http://schemas.openxmlformats.org/officeDocument/2006/relationships/hyperlink" Target="https://web.hungryhub.com/restaurants/suansirin-bangkok" TargetMode="External"/><Relationship Id="rId444" Type="http://schemas.openxmlformats.org/officeDocument/2006/relationships/hyperlink" Target="https://web.hungryhub.com/restaurants/elements-at-the-okura-prestige-bangkok" TargetMode="External"/><Relationship Id="rId4301" Type="http://schemas.openxmlformats.org/officeDocument/2006/relationships/hyperlink" Target="https://web.hungryhub.com/restaurants/chaiiyo-eatery-coworking-space-bar-hua-hin" TargetMode="External"/><Relationship Id="rId5633" Type="http://schemas.openxmlformats.org/officeDocument/2006/relationships/hyperlink" Target="https://web.hungryhub.com/restaurants/hiateeyai-samyan-bangkok" TargetMode="External"/><Relationship Id="rId443" Type="http://schemas.openxmlformats.org/officeDocument/2006/relationships/hyperlink" Target="https://web.hungryhub.com/restaurants/nahm-not-use" TargetMode="External"/><Relationship Id="rId4300" Type="http://schemas.openxmlformats.org/officeDocument/2006/relationships/hyperlink" Target="https://web.hungryhub.com/restaurants/house-of-tango-bangkok" TargetMode="External"/><Relationship Id="rId5634" Type="http://schemas.openxmlformats.org/officeDocument/2006/relationships/hyperlink" Target="https://web.hungryhub.com/restaurants/hiateeyai-naret-bangkok" TargetMode="External"/><Relationship Id="rId442" Type="http://schemas.openxmlformats.org/officeDocument/2006/relationships/hyperlink" Target="https://web.hungryhub.com/restaurants/baan-thai-family-recipe" TargetMode="External"/><Relationship Id="rId4303" Type="http://schemas.openxmlformats.org/officeDocument/2006/relationships/hyperlink" Target="https://web.hungryhub.com/restaurants/dailyfish-omakase-chonburi-pattaya" TargetMode="External"/><Relationship Id="rId5631" Type="http://schemas.openxmlformats.org/officeDocument/2006/relationships/hyperlink" Target="https://web.hungryhub.com/restaurants/l-entrecote-the-steak-and-fries-bistro-customs-house-singapore" TargetMode="External"/><Relationship Id="rId441" Type="http://schemas.openxmlformats.org/officeDocument/2006/relationships/hyperlink" Target="https://web.hungryhub.com/restaurants/dalad-vietnamese-restaurant" TargetMode="External"/><Relationship Id="rId4302" Type="http://schemas.openxmlformats.org/officeDocument/2006/relationships/hyperlink" Target="https://web.hungryhub.com/restaurants/indus-bangkok-indian-restaurant-michelin-guide" TargetMode="External"/><Relationship Id="rId5632" Type="http://schemas.openxmlformats.org/officeDocument/2006/relationships/hyperlink" Target="https://web.hungryhub.com/restaurants/sook-samraan-cafe-mookrata-bangkok" TargetMode="External"/><Relationship Id="rId5626" Type="http://schemas.openxmlformats.org/officeDocument/2006/relationships/hyperlink" Target="https://web.hungryhub.com/restaurants/nova-singapore" TargetMode="External"/><Relationship Id="rId5627" Type="http://schemas.openxmlformats.org/officeDocument/2006/relationships/hyperlink" Target="https://web.hungryhub.com/restaurants/7th-street-bar-bistro-mega-bangna-bangkok" TargetMode="External"/><Relationship Id="rId5624" Type="http://schemas.openxmlformats.org/officeDocument/2006/relationships/hyperlink" Target="https://web.hungryhub.com/restaurants/the-white-tiffin-woods-square-mall-singapore" TargetMode="External"/><Relationship Id="rId5625" Type="http://schemas.openxmlformats.org/officeDocument/2006/relationships/hyperlink" Target="https://web.hungryhub.com/restaurants/the-white-tiffin-amk-hub-singapore" TargetMode="External"/><Relationship Id="rId5628" Type="http://schemas.openxmlformats.org/officeDocument/2006/relationships/hyperlink" Target="https://web.hungryhub.com/restaurants/highhouse-singapore" TargetMode="External"/><Relationship Id="rId5629" Type="http://schemas.openxmlformats.org/officeDocument/2006/relationships/hyperlink" Target="https://web.hungryhub.com/restaurants/plukrak-pretty-healthy-bangkok" TargetMode="External"/><Relationship Id="rId437" Type="http://schemas.openxmlformats.org/officeDocument/2006/relationships/hyperlink" Target="https://web.hungryhub.com/restaurants/sushi-oku-k-village" TargetMode="External"/><Relationship Id="rId436" Type="http://schemas.openxmlformats.org/officeDocument/2006/relationships/hyperlink" Target="https://web.hungryhub.com/restaurants/beer-collection-do-not-use-bangkok" TargetMode="External"/><Relationship Id="rId435" Type="http://schemas.openxmlformats.org/officeDocument/2006/relationships/hyperlink" Target="https://web.hungryhub.com/restaurants/sfizio-italian-social-cuisine" TargetMode="External"/><Relationship Id="rId434" Type="http://schemas.openxmlformats.org/officeDocument/2006/relationships/hyperlink" Target="https://web.hungryhub.com/restaurants/kiosk-cafe" TargetMode="External"/><Relationship Id="rId439" Type="http://schemas.openxmlformats.org/officeDocument/2006/relationships/hyperlink" Target="https://web.hungryhub.com/restaurants/ceret-restaurant" TargetMode="External"/><Relationship Id="rId438" Type="http://schemas.openxmlformats.org/officeDocument/2006/relationships/hyperlink" Target="https://web.hungryhub.com/restaurants/meat-bar-31-bangkok" TargetMode="External"/><Relationship Id="rId433" Type="http://schemas.openxmlformats.org/officeDocument/2006/relationships/hyperlink" Target="https://web.hungryhub.com/restaurants/chez-pape" TargetMode="External"/><Relationship Id="rId5622" Type="http://schemas.openxmlformats.org/officeDocument/2006/relationships/hyperlink" Target="https://web.hungryhub.com/restaurants/sol-ora-singapore" TargetMode="External"/><Relationship Id="rId432" Type="http://schemas.openxmlformats.org/officeDocument/2006/relationships/hyperlink" Target="https://web.hungryhub.com/restaurants/rendez-vous" TargetMode="External"/><Relationship Id="rId5623" Type="http://schemas.openxmlformats.org/officeDocument/2006/relationships/hyperlink" Target="https://web.hungryhub.com/restaurants/the-white-tiffin-changi-city-point-singapore" TargetMode="External"/><Relationship Id="rId431" Type="http://schemas.openxmlformats.org/officeDocument/2006/relationships/hyperlink" Target="https://web.hungryhub.com/restaurants/kazuma" TargetMode="External"/><Relationship Id="rId5620" Type="http://schemas.openxmlformats.org/officeDocument/2006/relationships/hyperlink" Target="https://web.hungryhub.com/restaurants/not-use-bangkok-thailand-6051" TargetMode="External"/><Relationship Id="rId430" Type="http://schemas.openxmlformats.org/officeDocument/2006/relationships/hyperlink" Target="https://web.hungryhub.com/restaurants/limoncello-gold" TargetMode="External"/><Relationship Id="rId5621" Type="http://schemas.openxmlformats.org/officeDocument/2006/relationships/hyperlink" Target="https://web.hungryhub.com/restaurants/not-use-bangkok-thailand-6052" TargetMode="External"/><Relationship Id="rId6108" Type="http://schemas.openxmlformats.org/officeDocument/2006/relationships/hyperlink" Target="https://web.hungryhub.com/restaurants/chinda-hotpot-udomsuk-58-bangkok" TargetMode="External"/><Relationship Id="rId6109" Type="http://schemas.openxmlformats.org/officeDocument/2006/relationships/hyperlink" Target="https://web.hungryhub.com/restaurants/ayar-rhythm-2-by-ayar-house-bangkok" TargetMode="External"/><Relationship Id="rId6102" Type="http://schemas.openxmlformats.org/officeDocument/2006/relationships/hyperlink" Target="https://web.hungryhub.com/restaurants/eazy-to-eat-bangkok" TargetMode="External"/><Relationship Id="rId6103" Type="http://schemas.openxmlformats.org/officeDocument/2006/relationships/hyperlink" Target="https://web.hungryhub.com/restaurants/haji-land-bangkok" TargetMode="External"/><Relationship Id="rId6100" Type="http://schemas.openxmlformats.org/officeDocument/2006/relationships/hyperlink" Target="https://web.hungryhub.com/restaurants/aimee-petit-bistro-bangkok" TargetMode="External"/><Relationship Id="rId6101" Type="http://schemas.openxmlformats.org/officeDocument/2006/relationships/hyperlink" Target="https://web.hungryhub.com/restaurants/blvd-mbfc-singapore" TargetMode="External"/><Relationship Id="rId6106" Type="http://schemas.openxmlformats.org/officeDocument/2006/relationships/hyperlink" Target="https://web.hungryhub.com/restaurants/katsu-midori-sushi-mega-bangna-bangkok" TargetMode="External"/><Relationship Id="rId6107" Type="http://schemas.openxmlformats.org/officeDocument/2006/relationships/hyperlink" Target="https://web.hungryhub.com/restaurants/de-prime-rangnam-bangkok" TargetMode="External"/><Relationship Id="rId6104" Type="http://schemas.openxmlformats.org/officeDocument/2006/relationships/hyperlink" Target="https://web.hungryhub.com/restaurants/fine-cuisine-restaurant-bangkok" TargetMode="External"/><Relationship Id="rId6105" Type="http://schemas.openxmlformats.org/officeDocument/2006/relationships/hyperlink" Target="https://web.hungryhub.com/restaurants/ayar-house-bangkok" TargetMode="External"/><Relationship Id="rId6120" Type="http://schemas.openxmlformats.org/officeDocument/2006/relationships/hyperlink" Target="https://web.hungryhub.com/restaurants/wine-de-suu-bangkok" TargetMode="External"/><Relationship Id="rId6121" Type="http://schemas.openxmlformats.org/officeDocument/2006/relationships/hyperlink" Target="https://web.hungryhub.com/restaurants/salmon-inari-by-my-home-bangkok" TargetMode="External"/><Relationship Id="rId6124" Type="http://schemas.openxmlformats.org/officeDocument/2006/relationships/hyperlink" Target="https://web.hungryhub.com/restaurants/fafu-mala-halal-bangkok" TargetMode="External"/><Relationship Id="rId6125" Type="http://schemas.openxmlformats.org/officeDocument/2006/relationships/hyperlink" Target="https://web.hungryhub.com/restaurants/fafu-grill-shabu-halal-bangkok" TargetMode="External"/><Relationship Id="rId6122" Type="http://schemas.openxmlformats.org/officeDocument/2006/relationships/hyperlink" Target="https://web.hungryhub.com/restaurants/laciana-by-the-sea-hua-hin" TargetMode="External"/><Relationship Id="rId6123" Type="http://schemas.openxmlformats.org/officeDocument/2006/relationships/hyperlink" Target="https://web.hungryhub.com/restaurants/blackyard-roast-brew-bangkok" TargetMode="External"/><Relationship Id="rId6128" Type="http://schemas.openxmlformats.org/officeDocument/2006/relationships/hyperlink" Target="https://web.hungryhub.com/restaurants/chaai-samai-2498-bangkok" TargetMode="External"/><Relationship Id="rId6129" Type="http://schemas.openxmlformats.org/officeDocument/2006/relationships/hyperlink" Target="https://web.hungryhub.com/restaurants/jackson-bangkok" TargetMode="External"/><Relationship Id="rId6126" Type="http://schemas.openxmlformats.org/officeDocument/2006/relationships/hyperlink" Target="https://web.hungryhub.com/restaurants/krasai-cafe-bangkok" TargetMode="External"/><Relationship Id="rId6127" Type="http://schemas.openxmlformats.org/officeDocument/2006/relationships/hyperlink" Target="https://web.hungryhub.com/restaurants/panda-suki-mala-muangthong-bangkok" TargetMode="External"/><Relationship Id="rId6119" Type="http://schemas.openxmlformats.org/officeDocument/2006/relationships/hyperlink" Target="https://web.hungryhub.com/restaurants/kin-a-rai-dee-cafe-and-restaurant-chonburi" TargetMode="External"/><Relationship Id="rId6110" Type="http://schemas.openxmlformats.org/officeDocument/2006/relationships/hyperlink" Target="https://web.hungryhub.com/restaurants/okuna-sushi-jungceylon-phuket" TargetMode="External"/><Relationship Id="rId6113" Type="http://schemas.openxmlformats.org/officeDocument/2006/relationships/hyperlink" Target="https://web.hungryhub.com/restaurants/allora-ristorante-and-bar-singapore" TargetMode="External"/><Relationship Id="rId6114" Type="http://schemas.openxmlformats.org/officeDocument/2006/relationships/hyperlink" Target="https://web.hungryhub.com/restaurants/narane-cafe-bar-bangkok" TargetMode="External"/><Relationship Id="rId6111" Type="http://schemas.openxmlformats.org/officeDocument/2006/relationships/hyperlink" Target="https://web.hungryhub.com/restaurants/im-en-ville-bangkok" TargetMode="External"/><Relationship Id="rId6112" Type="http://schemas.openxmlformats.org/officeDocument/2006/relationships/hyperlink" Target="https://web.hungryhub.com/restaurants/bull-market-noodle-bar-singapore" TargetMode="External"/><Relationship Id="rId6117" Type="http://schemas.openxmlformats.org/officeDocument/2006/relationships/hyperlink" Target="https://web.hungryhub.com/restaurants/west-coast-thailand-bangkok" TargetMode="External"/><Relationship Id="rId6118" Type="http://schemas.openxmlformats.org/officeDocument/2006/relationships/hyperlink" Target="https://web.hungryhub.com/restaurants/ho-kitchen-rama-3-bangkok" TargetMode="External"/><Relationship Id="rId6115" Type="http://schemas.openxmlformats.org/officeDocument/2006/relationships/hyperlink" Target="https://web.hungryhub.com/restaurants/harruno-ramen-bangkok" TargetMode="External"/><Relationship Id="rId6116" Type="http://schemas.openxmlformats.org/officeDocument/2006/relationships/hyperlink" Target="https://web.hungryhub.com/restaurants/picnic-hotel-bangkok" TargetMode="External"/><Relationship Id="rId1" Type="http://schemas.openxmlformats.org/officeDocument/2006/relationships/hyperlink" Target="https://web.hungryhub.com/restaurants/coca-surawong" TargetMode="External"/><Relationship Id="rId2" Type="http://schemas.openxmlformats.org/officeDocument/2006/relationships/hyperlink" Target="https://web.hungryhub.com/restaurants/roast-thonglor" TargetMode="External"/><Relationship Id="rId3" Type="http://schemas.openxmlformats.org/officeDocument/2006/relationships/hyperlink" Target="https://web.hungryhub.com/restaurants/peek-a-boo" TargetMode="External"/><Relationship Id="rId4" Type="http://schemas.openxmlformats.org/officeDocument/2006/relationships/hyperlink" Target="https://web.hungryhub.com/restaurants/indian-host" TargetMode="External"/><Relationship Id="rId9" Type="http://schemas.openxmlformats.org/officeDocument/2006/relationships/hyperlink" Target="https://web.hungryhub.com/restaurants/momo-cafe-at-sathorn-vista-bangkok-marriott-executive-apartments" TargetMode="External"/><Relationship Id="rId5" Type="http://schemas.openxmlformats.org/officeDocument/2006/relationships/hyperlink" Target="https://web.hungryhub.com/restaurants/the-raw-bar" TargetMode="External"/><Relationship Id="rId6" Type="http://schemas.openxmlformats.org/officeDocument/2006/relationships/hyperlink" Target="https://web.hungryhub.com/restaurants/nobu-thonglor" TargetMode="External"/><Relationship Id="rId7" Type="http://schemas.openxmlformats.org/officeDocument/2006/relationships/hyperlink" Target="https://web.hungryhub.com/restaurants/moulin" TargetMode="External"/><Relationship Id="rId8" Type="http://schemas.openxmlformats.org/officeDocument/2006/relationships/hyperlink" Target="https://web.hungryhub.com/restaurants/mango-tree-surawongse" TargetMode="External"/><Relationship Id="rId3911" Type="http://schemas.openxmlformats.org/officeDocument/2006/relationships/hyperlink" Target="https://web.hungryhub.com/restaurants/karayama-fashion-island-bangkok" TargetMode="External"/><Relationship Id="rId3910" Type="http://schemas.openxmlformats.org/officeDocument/2006/relationships/hyperlink" Target="https://web.hungryhub.com/restaurants/moon-tale-bangkok" TargetMode="External"/><Relationship Id="rId3913" Type="http://schemas.openxmlformats.org/officeDocument/2006/relationships/hyperlink" Target="https://web.hungryhub.com/restaurants/love-you-mala-bangkok" TargetMode="External"/><Relationship Id="rId3912" Type="http://schemas.openxmlformats.org/officeDocument/2006/relationships/hyperlink" Target="https://web.hungryhub.com/restaurants/ab-indian-cuisine-bangkok" TargetMode="External"/><Relationship Id="rId3915" Type="http://schemas.openxmlformats.org/officeDocument/2006/relationships/hyperlink" Target="https://web.hungryhub.com/restaurants/tibet-gate-bangkok" TargetMode="External"/><Relationship Id="rId3914" Type="http://schemas.openxmlformats.org/officeDocument/2006/relationships/hyperlink" Target="https://web.hungryhub.com/restaurants/terra-contemporary-spanish-cuisine-bangkok" TargetMode="External"/><Relationship Id="rId3917" Type="http://schemas.openxmlformats.org/officeDocument/2006/relationships/hyperlink" Target="https://web.hungryhub.com/restaurants/bustan-rooftop-al-meroz-hotel-bangkok" TargetMode="External"/><Relationship Id="rId3916" Type="http://schemas.openxmlformats.org/officeDocument/2006/relationships/hyperlink" Target="https://web.hungryhub.com/restaurants/subway-bangkok" TargetMode="External"/><Relationship Id="rId3919" Type="http://schemas.openxmlformats.org/officeDocument/2006/relationships/hyperlink" Target="https://web.hungryhub.com/restaurants/watcharee-prachuap-khiri-khan-hua-hin" TargetMode="External"/><Relationship Id="rId3918" Type="http://schemas.openxmlformats.org/officeDocument/2006/relationships/hyperlink" Target="https://web.hungryhub.com/restaurants/sushi-seki-central-westville-bangkok" TargetMode="External"/><Relationship Id="rId6190" Type="http://schemas.openxmlformats.org/officeDocument/2006/relationships/hyperlink" Target="https://web.hungryhub.com/restaurants/fafa-halal-bangkok" TargetMode="External"/><Relationship Id="rId6182" Type="http://schemas.openxmlformats.org/officeDocument/2006/relationships/hyperlink" Target="https://web.hungryhub.com/restaurants/together-bangkok" TargetMode="External"/><Relationship Id="rId6183" Type="http://schemas.openxmlformats.org/officeDocument/2006/relationships/hyperlink" Target="https://web.hungryhub.com/restaurants/xyz-pinklao-bangkok" TargetMode="External"/><Relationship Id="rId6180" Type="http://schemas.openxmlformats.org/officeDocument/2006/relationships/hyperlink" Target="https://web.hungryhub.com/restaurants/tum-thai-krua-bangkok" TargetMode="External"/><Relationship Id="rId6181" Type="http://schemas.openxmlformats.org/officeDocument/2006/relationships/hyperlink" Target="https://web.hungryhub.com/restaurants/chy-bar-rooftop-at-away-bangkok-riverside-kene" TargetMode="External"/><Relationship Id="rId6186" Type="http://schemas.openxmlformats.org/officeDocument/2006/relationships/hyperlink" Target="https://web.hungryhub.com/restaurants/baan-pee-lek-bangkok" TargetMode="External"/><Relationship Id="rId6187" Type="http://schemas.openxmlformats.org/officeDocument/2006/relationships/hyperlink" Target="https://web.hungryhub.com/restaurants/tam-zab-195-bangkok" TargetMode="External"/><Relationship Id="rId6184" Type="http://schemas.openxmlformats.org/officeDocument/2006/relationships/hyperlink" Target="https://web.hungryhub.com/restaurants/joliecafe-bkk-bangkok" TargetMode="External"/><Relationship Id="rId6185" Type="http://schemas.openxmlformats.org/officeDocument/2006/relationships/hyperlink" Target="https://web.hungryhub.com/restaurants/rao-9-bar-bangkok" TargetMode="External"/><Relationship Id="rId6188" Type="http://schemas.openxmlformats.org/officeDocument/2006/relationships/hyperlink" Target="https://web.hungryhub.com/restaurants/vessel-one-bangkok" TargetMode="External"/><Relationship Id="rId6189" Type="http://schemas.openxmlformats.org/officeDocument/2006/relationships/hyperlink" Target="https://web.hungryhub.com/restaurants/sawasdee-chaophraya-cruise-bangkok" TargetMode="External"/><Relationship Id="rId3900" Type="http://schemas.openxmlformats.org/officeDocument/2006/relationships/hyperlink" Target="https://web.hungryhub.com/restaurants/s-ram-leisure-hotel-staycation-bangkok" TargetMode="External"/><Relationship Id="rId3902" Type="http://schemas.openxmlformats.org/officeDocument/2006/relationships/hyperlink" Target="https://web.hungryhub.com/restaurants/bansuan-ob-auanrak-bangkok" TargetMode="External"/><Relationship Id="rId3901" Type="http://schemas.openxmlformats.org/officeDocument/2006/relationships/hyperlink" Target="https://web.hungryhub.com/restaurants/s-cafe-at-s-ram-leisure-hotel-bangkok" TargetMode="External"/><Relationship Id="rId3904" Type="http://schemas.openxmlformats.org/officeDocument/2006/relationships/hyperlink" Target="https://web.hungryhub.com/restaurants/laem-charoen-the-mall-bangkapi-bangkok" TargetMode="External"/><Relationship Id="rId3903" Type="http://schemas.openxmlformats.org/officeDocument/2006/relationships/hyperlink" Target="https://web.hungryhub.com/restaurants/shiori-izakaya-bangkok" TargetMode="External"/><Relationship Id="rId3906" Type="http://schemas.openxmlformats.org/officeDocument/2006/relationships/hyperlink" Target="https://web.hungryhub.com/restaurants/laem-charoen-the-mall-bangkae-bangkok" TargetMode="External"/><Relationship Id="rId3905" Type="http://schemas.openxmlformats.org/officeDocument/2006/relationships/hyperlink" Target="https://web.hungryhub.com/restaurants/wagyu-yakiniku-ken-bangkok" TargetMode="External"/><Relationship Id="rId3908" Type="http://schemas.openxmlformats.org/officeDocument/2006/relationships/hyperlink" Target="https://web.hungryhub.com/restaurants/auanna-mala-hotpot-ramintra-bangkok" TargetMode="External"/><Relationship Id="rId3907" Type="http://schemas.openxmlformats.org/officeDocument/2006/relationships/hyperlink" Target="https://web.hungryhub.com/restaurants/wagyu-shin-bangkok" TargetMode="External"/><Relationship Id="rId3909" Type="http://schemas.openxmlformats.org/officeDocument/2006/relationships/hyperlink" Target="https://web.hungryhub.com/restaurants/butcher-factory-by-bangkok-butcher" TargetMode="External"/><Relationship Id="rId6171" Type="http://schemas.openxmlformats.org/officeDocument/2006/relationships/hyperlink" Target="https://web.hungryhub.com/restaurants/melbourne-house-bkk-bangkok" TargetMode="External"/><Relationship Id="rId6172" Type="http://schemas.openxmlformats.org/officeDocument/2006/relationships/hyperlink" Target="https://web.hungryhub.com/restaurants/goji-kitchen-grill-bar-at-pattaya-marriott-resort-and-spa-pattaya-bangkok" TargetMode="External"/><Relationship Id="rId6170" Type="http://schemas.openxmlformats.org/officeDocument/2006/relationships/hyperlink" Target="https://web.hungryhub.com/restaurants/khun-rose-cuisine-pattaya" TargetMode="External"/><Relationship Id="rId6175" Type="http://schemas.openxmlformats.org/officeDocument/2006/relationships/hyperlink" Target="https://web.hungryhub.com/restaurants/yuufuku-japanese-food-bangkok" TargetMode="External"/><Relationship Id="rId6176" Type="http://schemas.openxmlformats.org/officeDocument/2006/relationships/hyperlink" Target="https://web.hungryhub.com/restaurants/my-daddy-s-home-bangkok" TargetMode="External"/><Relationship Id="rId6173" Type="http://schemas.openxmlformats.org/officeDocument/2006/relationships/hyperlink" Target="https://web.hungryhub.com/restaurants/sliding-doors-bangkok" TargetMode="External"/><Relationship Id="rId6174" Type="http://schemas.openxmlformats.org/officeDocument/2006/relationships/hyperlink" Target="https://web.hungryhub.com/restaurants/maison-dunand-bangkok" TargetMode="External"/><Relationship Id="rId6179" Type="http://schemas.openxmlformats.org/officeDocument/2006/relationships/hyperlink" Target="https://web.hungryhub.com/restaurants/thaan-fai-restaurant-rama-9-bangkok" TargetMode="External"/><Relationship Id="rId6177" Type="http://schemas.openxmlformats.org/officeDocument/2006/relationships/hyperlink" Target="https://web.hungryhub.com/restaurants/vivin-sukhumvit-22-bangkok" TargetMode="External"/><Relationship Id="rId6178" Type="http://schemas.openxmlformats.org/officeDocument/2006/relationships/hyperlink" Target="https://web.hungryhub.com/restaurants/say-hay-restaurant-nakhon-pathom" TargetMode="External"/><Relationship Id="rId3931" Type="http://schemas.openxmlformats.org/officeDocument/2006/relationships/hyperlink" Target="https://web.hungryhub.com/restaurants/audrey-restaurant-a-chatrium-collection-khao-yai" TargetMode="External"/><Relationship Id="rId2600" Type="http://schemas.openxmlformats.org/officeDocument/2006/relationships/hyperlink" Target="https://web.hungryhub.com/restaurants/manfarang-sukhumvit-22-bangkok" TargetMode="External"/><Relationship Id="rId3930" Type="http://schemas.openxmlformats.org/officeDocument/2006/relationships/hyperlink" Target="https://web.hungryhub.com/restaurants/lacol-khaoyai-a-chatrium-collection-khao-yai" TargetMode="External"/><Relationship Id="rId2601" Type="http://schemas.openxmlformats.org/officeDocument/2006/relationships/hyperlink" Target="https://web.hungryhub.com/restaurants/josh-hotel-staycation-bangkok" TargetMode="External"/><Relationship Id="rId3933" Type="http://schemas.openxmlformats.org/officeDocument/2006/relationships/hyperlink" Target="https://web.hungryhub.com/restaurants/lacol-khaoyai-a-chatrium-collection-staycation-khao-yai" TargetMode="External"/><Relationship Id="rId2602" Type="http://schemas.openxmlformats.org/officeDocument/2006/relationships/hyperlink" Target="https://web.hungryhub.com/restaurants/river-curve-bangkok" TargetMode="External"/><Relationship Id="rId3932" Type="http://schemas.openxmlformats.org/officeDocument/2006/relationships/hyperlink" Target="https://web.hungryhub.com/restaurants/journey-cafe-a-chatrium-collection-khao-yai" TargetMode="External"/><Relationship Id="rId2603" Type="http://schemas.openxmlformats.org/officeDocument/2006/relationships/hyperlink" Target="https://web.hungryhub.com/restaurants/sundance-dayclub-hua-hin" TargetMode="External"/><Relationship Id="rId3935" Type="http://schemas.openxmlformats.org/officeDocument/2006/relationships/hyperlink" Target="https://web.hungryhub.com/restaurants/kouen-premium-buffet-index-living-mall-bangna-bangkok" TargetMode="External"/><Relationship Id="rId2604" Type="http://schemas.openxmlformats.org/officeDocument/2006/relationships/hyperlink" Target="https://web.hungryhub.com/restaurants/novotel-bangkok-bangna-staycation" TargetMode="External"/><Relationship Id="rId3934" Type="http://schemas.openxmlformats.org/officeDocument/2006/relationships/hyperlink" Target="https://web.hungryhub.com/restaurants/kouen-premium-buffet-siam-square-one-branch-2-bangkok" TargetMode="External"/><Relationship Id="rId2605" Type="http://schemas.openxmlformats.org/officeDocument/2006/relationships/hyperlink" Target="https://web.hungryhub.com/restaurants/sinae-luxury-hotel-staycation-phuket" TargetMode="External"/><Relationship Id="rId3937" Type="http://schemas.openxmlformats.org/officeDocument/2006/relationships/hyperlink" Target="https://web.hungryhub.com/restaurants/kouen-premium-buffet-lotus-north-ratchapruek-bangkok" TargetMode="External"/><Relationship Id="rId2606" Type="http://schemas.openxmlformats.org/officeDocument/2006/relationships/hyperlink" Target="https://web.hungryhub.com/restaurants/falidae-bistro-and-bar-by-old-thai-heng-hotel-bangkok" TargetMode="External"/><Relationship Id="rId3936" Type="http://schemas.openxmlformats.org/officeDocument/2006/relationships/hyperlink" Target="https://web.hungryhub.com/restaurants/kouen-premium-buffet-future-park-rangsit-bangkok-thailand" TargetMode="External"/><Relationship Id="rId808" Type="http://schemas.openxmlformats.org/officeDocument/2006/relationships/hyperlink" Target="https://web.hungryhub.com/restaurants/penguin-eat-shabu-saphan-khwai-bangkok-thailand" TargetMode="External"/><Relationship Id="rId2607" Type="http://schemas.openxmlformats.org/officeDocument/2006/relationships/hyperlink" Target="https://web.hungryhub.com/restaurants/laem-charoen-seacon-square-srinagarindra-bangkok" TargetMode="External"/><Relationship Id="rId3939" Type="http://schemas.openxmlformats.org/officeDocument/2006/relationships/hyperlink" Target="https://web.hungryhub.com/restaurants/kouen-premium-buffet-vanit-village-aree-bangkok" TargetMode="External"/><Relationship Id="rId807" Type="http://schemas.openxmlformats.org/officeDocument/2006/relationships/hyperlink" Target="https://web.hungryhub.com/restaurants/kon-mun-kung-bangkok" TargetMode="External"/><Relationship Id="rId2608" Type="http://schemas.openxmlformats.org/officeDocument/2006/relationships/hyperlink" Target="https://web.hungryhub.com/restaurants/johann-mala-bangkok" TargetMode="External"/><Relationship Id="rId3938" Type="http://schemas.openxmlformats.org/officeDocument/2006/relationships/hyperlink" Target="https://web.hungryhub.com/restaurants/kouen-premium-buffet-index-ladkrabang-bangkok" TargetMode="External"/><Relationship Id="rId806" Type="http://schemas.openxmlformats.org/officeDocument/2006/relationships/hyperlink" Target="https://web.hungryhub.com/restaurants/kung-yok-tung-bangkok" TargetMode="External"/><Relationship Id="rId2609" Type="http://schemas.openxmlformats.org/officeDocument/2006/relationships/hyperlink" Target="https://web.hungryhub.com/restaurants/peaberry-by-the-cavalli-casa-resort-ayutthaya-bangkok" TargetMode="External"/><Relationship Id="rId805" Type="http://schemas.openxmlformats.org/officeDocument/2006/relationships/hyperlink" Target="https://web.hungryhub.com/restaurants/rod-dee-ded-the-steakhouse-bangkok-thailand" TargetMode="External"/><Relationship Id="rId809" Type="http://schemas.openxmlformats.org/officeDocument/2006/relationships/hyperlink" Target="https://web.hungryhub.com/restaurants/penguin-eat-shabu-ari-bangkok" TargetMode="External"/><Relationship Id="rId800" Type="http://schemas.openxmlformats.org/officeDocument/2006/relationships/hyperlink" Target="https://web.hungryhub.com/restaurants/bulgogi-brothers-emquartier-bangkok" TargetMode="External"/><Relationship Id="rId804" Type="http://schemas.openxmlformats.org/officeDocument/2006/relationships/hyperlink" Target="https://web.hungryhub.com/restaurants/shinsoko-sushi-bangkok" TargetMode="External"/><Relationship Id="rId803" Type="http://schemas.openxmlformats.org/officeDocument/2006/relationships/hyperlink" Target="https://web.hungryhub.com/restaurants/piri-piri-flaming-grill-terminal-21-bangkok" TargetMode="External"/><Relationship Id="rId802" Type="http://schemas.openxmlformats.org/officeDocument/2006/relationships/hyperlink" Target="https://web.hungryhub.com/restaurants/kai-yang-sua-yai-bangkok" TargetMode="External"/><Relationship Id="rId801" Type="http://schemas.openxmlformats.org/officeDocument/2006/relationships/hyperlink" Target="https://web.hungryhub.com/restaurants/charm-eatery-and-bar-ratchakru-bangkok" TargetMode="External"/><Relationship Id="rId3920" Type="http://schemas.openxmlformats.org/officeDocument/2006/relationships/hyperlink" Target="https://web.hungryhub.com/restaurants/yeh-public-house-bangkok" TargetMode="External"/><Relationship Id="rId3922" Type="http://schemas.openxmlformats.org/officeDocument/2006/relationships/hyperlink" Target="https://web.hungryhub.com/restaurants/pa-ma-heng-the-eatery-bangkok" TargetMode="External"/><Relationship Id="rId3921" Type="http://schemas.openxmlformats.org/officeDocument/2006/relationships/hyperlink" Target="https://web.hungryhub.com/restaurants/the-upper-bar-bistro-rooftop-bangkok" TargetMode="External"/><Relationship Id="rId3924" Type="http://schemas.openxmlformats.org/officeDocument/2006/relationships/hyperlink" Target="https://web.hungryhub.com/restaurants/heyday-premium-korean-bbq-bangkok" TargetMode="External"/><Relationship Id="rId3923" Type="http://schemas.openxmlformats.org/officeDocument/2006/relationships/hyperlink" Target="https://web.hungryhub.com/restaurants/osca-blanco-bangkok" TargetMode="External"/><Relationship Id="rId3926" Type="http://schemas.openxmlformats.org/officeDocument/2006/relationships/hyperlink" Target="https://web.hungryhub.com/restaurants/jim-thompson-a-thai-restaurant-bangkok" TargetMode="External"/><Relationship Id="rId3925" Type="http://schemas.openxmlformats.org/officeDocument/2006/relationships/hyperlink" Target="https://web.hungryhub.com/restaurants/vana-nava-water-jungle-hua-hin" TargetMode="External"/><Relationship Id="rId3928" Type="http://schemas.openxmlformats.org/officeDocument/2006/relationships/hyperlink" Target="https://web.hungryhub.com/restaurants/laem-charoen-big-c-sa-phan-khwai-bangkok" TargetMode="External"/><Relationship Id="rId3927" Type="http://schemas.openxmlformats.org/officeDocument/2006/relationships/hyperlink" Target="https://web.hungryhub.com/restaurants/laem-charoen-ekkamai-bangkok" TargetMode="External"/><Relationship Id="rId3929" Type="http://schemas.openxmlformats.org/officeDocument/2006/relationships/hyperlink" Target="https://web.hungryhub.com/restaurants/laem-charoen-central-westville-bangkok" TargetMode="External"/><Relationship Id="rId6193" Type="http://schemas.openxmlformats.org/officeDocument/2006/relationships/hyperlink" Target="https://web.hungryhub.com/restaurants/prod-test-1-bangkok" TargetMode="External"/><Relationship Id="rId6194" Type="http://schemas.openxmlformats.org/officeDocument/2006/relationships/hyperlink" Target="https://web.hungryhub.com/restaurants/mashita-grill-kanchanaphisek-bangkok" TargetMode="External"/><Relationship Id="rId6191" Type="http://schemas.openxmlformats.org/officeDocument/2006/relationships/hyperlink" Target="https://web.hungryhub.com/restaurants/bua-terrace-rayong" TargetMode="External"/><Relationship Id="rId6192" Type="http://schemas.openxmlformats.org/officeDocument/2006/relationships/hyperlink" Target="https://web.hungryhub.com/restaurants/spicy-mango-bistro-bangkok" TargetMode="External"/><Relationship Id="rId6197" Type="http://schemas.openxmlformats.org/officeDocument/2006/relationships/hyperlink" Target="https://web.hungryhub.com/restaurants/chez-nij-ryokan-onsen-chiang-mai" TargetMode="External"/><Relationship Id="rId6198" Type="http://schemas.openxmlformats.org/officeDocument/2006/relationships/hyperlink" Target="https://web.hungryhub.com/restaurants/hungry-brown-eat-and-coffee-roasters-bangkok" TargetMode="External"/><Relationship Id="rId6195" Type="http://schemas.openxmlformats.org/officeDocument/2006/relationships/hyperlink" Target="https://web.hungryhub.com/restaurants/mashita-grill-ram-inthra-bangkok" TargetMode="External"/><Relationship Id="rId6196" Type="http://schemas.openxmlformats.org/officeDocument/2006/relationships/hyperlink" Target="https://web.hungryhub.com/restaurants/sailom-hotel-staycation-hua-hin" TargetMode="External"/><Relationship Id="rId6199" Type="http://schemas.openxmlformats.org/officeDocument/2006/relationships/hyperlink" Target="https://web.hungryhub.com/restaurants/lady-l-garden-bistro-bangkok" TargetMode="External"/><Relationship Id="rId6142" Type="http://schemas.openxmlformats.org/officeDocument/2006/relationships/hyperlink" Target="https://web.hungryhub.com/restaurants/s-more-beach-restaurant-and-bar-pattaya" TargetMode="External"/><Relationship Id="rId6143" Type="http://schemas.openxmlformats.org/officeDocument/2006/relationships/hyperlink" Target="https://web.hungryhub.com/restaurants/newrich-buffet-pathum-thani" TargetMode="External"/><Relationship Id="rId6140" Type="http://schemas.openxmlformats.org/officeDocument/2006/relationships/hyperlink" Target="https://web.hungryhub.com/restaurants/premium-big-boat-eight-islands-sunset-krabi" TargetMode="External"/><Relationship Id="rId6141" Type="http://schemas.openxmlformats.org/officeDocument/2006/relationships/hyperlink" Target="https://web.hungryhub.com/restaurants/chiangkham-restaurant-chiang-mai" TargetMode="External"/><Relationship Id="rId6146" Type="http://schemas.openxmlformats.org/officeDocument/2006/relationships/hyperlink" Target="https://web.hungryhub.com/restaurants/kinji-omakase-pattaya" TargetMode="External"/><Relationship Id="rId6147" Type="http://schemas.openxmlformats.org/officeDocument/2006/relationships/hyperlink" Target="https://web.hungryhub.com/restaurants/naiades-wine-cafe-nonthaburi" TargetMode="External"/><Relationship Id="rId6144" Type="http://schemas.openxmlformats.org/officeDocument/2006/relationships/hyperlink" Target="https://web.hungryhub.com/restaurants/the-cocktail-office-singapore" TargetMode="External"/><Relationship Id="rId6145" Type="http://schemas.openxmlformats.org/officeDocument/2006/relationships/hyperlink" Target="https://web.hungryhub.com/restaurants/foc-by-the-beach-singapore" TargetMode="External"/><Relationship Id="rId6148" Type="http://schemas.openxmlformats.org/officeDocument/2006/relationships/hyperlink" Target="https://web.hungryhub.com/restaurants/narnia-steak-seafood-pattaya" TargetMode="External"/><Relationship Id="rId6149" Type="http://schemas.openxmlformats.org/officeDocument/2006/relationships/hyperlink" Target="https://web.hungryhub.com/restaurants/the-grill-house-rooftop-khaoyai-khao-yai" TargetMode="External"/><Relationship Id="rId6131" Type="http://schemas.openxmlformats.org/officeDocument/2006/relationships/hyperlink" Target="https://web.hungryhub.com/restaurants/seoul-by-soul-theparak-saphan-mai-bangkok" TargetMode="External"/><Relationship Id="rId6132" Type="http://schemas.openxmlformats.org/officeDocument/2006/relationships/hyperlink" Target="https://web.hungryhub.com/restaurants/seoul-by-soul-bangna-bearing-bangkok" TargetMode="External"/><Relationship Id="rId6130" Type="http://schemas.openxmlformats.org/officeDocument/2006/relationships/hyperlink" Target="https://web.hungryhub.com/restaurants/beer-pradith-bangkok" TargetMode="External"/><Relationship Id="rId6135" Type="http://schemas.openxmlformats.org/officeDocument/2006/relationships/hyperlink" Target="https://web.hungryhub.com/restaurants/barbylon-bangkok" TargetMode="External"/><Relationship Id="rId6136" Type="http://schemas.openxmlformats.org/officeDocument/2006/relationships/hyperlink" Target="https://web.hungryhub.com/restaurants/phala-thai-esan-gathering-bangkok" TargetMode="External"/><Relationship Id="rId6133" Type="http://schemas.openxmlformats.org/officeDocument/2006/relationships/hyperlink" Target="https://web.hungryhub.com/restaurants/seoul-by-soul-lat-phrao-71-bangkok" TargetMode="External"/><Relationship Id="rId6134" Type="http://schemas.openxmlformats.org/officeDocument/2006/relationships/hyperlink" Target="https://web.hungryhub.com/restaurants/suki-la-mei-conveyor-belt-malatang-bangkok" TargetMode="External"/><Relationship Id="rId6139" Type="http://schemas.openxmlformats.org/officeDocument/2006/relationships/hyperlink" Target="https://web.hungryhub.com/restaurants/hooligan-by-apache-bangkok" TargetMode="External"/><Relationship Id="rId6137" Type="http://schemas.openxmlformats.org/officeDocument/2006/relationships/hyperlink" Target="https://web.hungryhub.com/restaurants/omar-shariff-authentic-indian-cuisine-singapore" TargetMode="External"/><Relationship Id="rId6138" Type="http://schemas.openxmlformats.org/officeDocument/2006/relationships/hyperlink" Target="https://web.hungryhub.com/restaurants/on-the-road-pattaya" TargetMode="External"/><Relationship Id="rId6160" Type="http://schemas.openxmlformats.org/officeDocument/2006/relationships/hyperlink" Target="https://web.hungryhub.com/restaurants/mae-oil-soijuu-bangkok" TargetMode="External"/><Relationship Id="rId6161" Type="http://schemas.openxmlformats.org/officeDocument/2006/relationships/hyperlink" Target="https://web.hungryhub.com/restaurants/klindin-cafe-restaurant-bangkok" TargetMode="External"/><Relationship Id="rId6164" Type="http://schemas.openxmlformats.org/officeDocument/2006/relationships/hyperlink" Target="https://web.hungryhub.com/restaurants/13-coins-ngamwongwan-bangkok" TargetMode="External"/><Relationship Id="rId6165" Type="http://schemas.openxmlformats.org/officeDocument/2006/relationships/hyperlink" Target="https://web.hungryhub.com/restaurants/13-coins-bang-yai-bangkok" TargetMode="External"/><Relationship Id="rId6162" Type="http://schemas.openxmlformats.org/officeDocument/2006/relationships/hyperlink" Target="https://web.hungryhub.com/restaurants/klindin-cafe-restaurant-not-use-bangkok" TargetMode="External"/><Relationship Id="rId6163" Type="http://schemas.openxmlformats.org/officeDocument/2006/relationships/hyperlink" Target="https://web.hungryhub.com/restaurants/kitchen-yu-pin-bangkok" TargetMode="External"/><Relationship Id="rId6168" Type="http://schemas.openxmlformats.org/officeDocument/2006/relationships/hyperlink" Target="https://web.hungryhub.com/restaurants/mai-restaurant-bar-at-melia-chiang-mai-hotel-chiang-mai" TargetMode="External"/><Relationship Id="rId6169" Type="http://schemas.openxmlformats.org/officeDocument/2006/relationships/hyperlink" Target="https://web.hungryhub.com/restaurants/mai-the-sky-bar-at-melia-hotel-chiang-mai" TargetMode="External"/><Relationship Id="rId6166" Type="http://schemas.openxmlformats.org/officeDocument/2006/relationships/hyperlink" Target="https://web.hungryhub.com/restaurants/alangkarn-sushi-not-used-bangkok" TargetMode="External"/><Relationship Id="rId6167" Type="http://schemas.openxmlformats.org/officeDocument/2006/relationships/hyperlink" Target="https://web.hungryhub.com/restaurants/laanna-kitchen-restaurant-at-melia-hotel-chiang-mai" TargetMode="External"/><Relationship Id="rId6150" Type="http://schemas.openxmlformats.org/officeDocument/2006/relationships/hyperlink" Target="https://web.hungryhub.com/restaurants/bangkok-77265566-18e5-4c53-8c65-ced4a645577e" TargetMode="External"/><Relationship Id="rId6153" Type="http://schemas.openxmlformats.org/officeDocument/2006/relationships/hyperlink" Target="https://web.hungryhub.com/restaurants/big-fish-siam-at-siam-pattaya" TargetMode="External"/><Relationship Id="rId6154" Type="http://schemas.openxmlformats.org/officeDocument/2006/relationships/hyperlink" Target="https://web.hungryhub.com/restaurants/the-best-veggie-khaoyai-khao-yai" TargetMode="External"/><Relationship Id="rId6151" Type="http://schemas.openxmlformats.org/officeDocument/2006/relationships/hyperlink" Target="https://web.hungryhub.com/restaurants/jao-samut-seafood-buffet-pattaya" TargetMode="External"/><Relationship Id="rId6152" Type="http://schemas.openxmlformats.org/officeDocument/2006/relationships/hyperlink" Target="https://web.hungryhub.com/restaurants/square-one-at-dusit-princess-srinakarin-bangkok" TargetMode="External"/><Relationship Id="rId6157" Type="http://schemas.openxmlformats.org/officeDocument/2006/relationships/hyperlink" Target="https://web.hungryhub.com/restaurants/va-presto-bangkok" TargetMode="External"/><Relationship Id="rId6158" Type="http://schemas.openxmlformats.org/officeDocument/2006/relationships/hyperlink" Target="https://web.hungryhub.com/restaurants/steak-700-rais-sattahip-pattaya" TargetMode="External"/><Relationship Id="rId6155" Type="http://schemas.openxmlformats.org/officeDocument/2006/relationships/hyperlink" Target="https://web.hungryhub.com/restaurants/sukjai-by-pata-obasan-chiang-mai" TargetMode="External"/><Relationship Id="rId6156" Type="http://schemas.openxmlformats.org/officeDocument/2006/relationships/hyperlink" Target="https://web.hungryhub.com/restaurants/hongfu-bangkok" TargetMode="External"/><Relationship Id="rId6159" Type="http://schemas.openxmlformats.org/officeDocument/2006/relationships/hyperlink" Target="https://web.hungryhub.com/restaurants/bunma-kaiyang-bangkok" TargetMode="External"/><Relationship Id="rId1334" Type="http://schemas.openxmlformats.org/officeDocument/2006/relationships/hyperlink" Target="https://web.hungryhub.com/restaurants/kimju-thammasat-rangsit-bangkok-thailand" TargetMode="External"/><Relationship Id="rId2665" Type="http://schemas.openxmlformats.org/officeDocument/2006/relationships/hyperlink" Target="https://web.hungryhub.com/restaurants/karayama-central-rama-3-bangkok" TargetMode="External"/><Relationship Id="rId3997" Type="http://schemas.openxmlformats.org/officeDocument/2006/relationships/hyperlink" Target="https://web.hungryhub.com/restaurants/mt-story-cafe-restaurant-bangkok" TargetMode="External"/><Relationship Id="rId1335" Type="http://schemas.openxmlformats.org/officeDocument/2006/relationships/hyperlink" Target="https://web.hungryhub.com/restaurants/kimju-maruay-night-market-bangkok" TargetMode="External"/><Relationship Id="rId2666" Type="http://schemas.openxmlformats.org/officeDocument/2006/relationships/hyperlink" Target="https://web.hungryhub.com/restaurants/karayama-cosmo-bazaar-bangkok" TargetMode="External"/><Relationship Id="rId3996" Type="http://schemas.openxmlformats.org/officeDocument/2006/relationships/hyperlink" Target="https://web.hungryhub.com/restaurants/coffee-sea-springfield-at-sea-resort-spa-hua-hin" TargetMode="External"/><Relationship Id="rId1336" Type="http://schemas.openxmlformats.org/officeDocument/2006/relationships/hyperlink" Target="https://web.hungryhub.com/restaurants/hh-trainning-video-not-use-bangkok" TargetMode="External"/><Relationship Id="rId2667" Type="http://schemas.openxmlformats.org/officeDocument/2006/relationships/hyperlink" Target="https://web.hungryhub.com/restaurants/karayama-century-sukhumvit-onnut-bangkok" TargetMode="External"/><Relationship Id="rId3999" Type="http://schemas.openxmlformats.org/officeDocument/2006/relationships/hyperlink" Target="https://web.hungryhub.com/restaurants/lanuea-bangkok" TargetMode="External"/><Relationship Id="rId1337" Type="http://schemas.openxmlformats.org/officeDocument/2006/relationships/hyperlink" Target="https://web.hungryhub.com/restaurants/t-milk-tea-bangkok" TargetMode="External"/><Relationship Id="rId2668" Type="http://schemas.openxmlformats.org/officeDocument/2006/relationships/hyperlink" Target="https://web.hungryhub.com/restaurants/karayama-samyan-mitrtown-bangkok" TargetMode="External"/><Relationship Id="rId3998" Type="http://schemas.openxmlformats.org/officeDocument/2006/relationships/hyperlink" Target="https://web.hungryhub.com/restaurants/lankhrok-bangkok" TargetMode="External"/><Relationship Id="rId1338" Type="http://schemas.openxmlformats.org/officeDocument/2006/relationships/hyperlink" Target="https://web.hungryhub.com/restaurants/uni-lovers-bangkok-thailand" TargetMode="External"/><Relationship Id="rId2669" Type="http://schemas.openxmlformats.org/officeDocument/2006/relationships/hyperlink" Target="https://web.hungryhub.com/restaurants/south-tiger-centralworld-bangkok" TargetMode="External"/><Relationship Id="rId1339" Type="http://schemas.openxmlformats.org/officeDocument/2006/relationships/hyperlink" Target="https://web.hungryhub.com/restaurants/uniuni_pp-bangkok" TargetMode="External"/><Relationship Id="rId745" Type="http://schemas.openxmlformats.org/officeDocument/2006/relationships/hyperlink" Target="https://web.hungryhub.com/restaurants/the-fat-tap-bangkok" TargetMode="External"/><Relationship Id="rId744" Type="http://schemas.openxmlformats.org/officeDocument/2006/relationships/hyperlink" Target="https://web.hungryhub.com/restaurants/boon-tong-kee-sukhumvit-49-bangkok" TargetMode="External"/><Relationship Id="rId743" Type="http://schemas.openxmlformats.org/officeDocument/2006/relationships/hyperlink" Target="https://web.hungryhub.com/restaurants/cali-mex-bar-grill-sukhumvit-soi-22-bangkok" TargetMode="External"/><Relationship Id="rId742" Type="http://schemas.openxmlformats.org/officeDocument/2006/relationships/hyperlink" Target="https://web.hungryhub.com/restaurants/zaab-space-bangkok" TargetMode="External"/><Relationship Id="rId749" Type="http://schemas.openxmlformats.org/officeDocument/2006/relationships/hyperlink" Target="https://web.hungryhub.com/restaurants/viet-cuisine-mega-bangna-bangkok" TargetMode="External"/><Relationship Id="rId748" Type="http://schemas.openxmlformats.org/officeDocument/2006/relationships/hyperlink" Target="https://web.hungryhub.com/restaurants/viet-cuisine-fashion-island-bangkok" TargetMode="External"/><Relationship Id="rId747" Type="http://schemas.openxmlformats.org/officeDocument/2006/relationships/hyperlink" Target="https://web.hungryhub.com/restaurants/viet-cuisine-central-rama-3-bangkok" TargetMode="External"/><Relationship Id="rId746" Type="http://schemas.openxmlformats.org/officeDocument/2006/relationships/hyperlink" Target="https://web.hungryhub.com/restaurants/viet-cuisine-central-rama-2-bangkok" TargetMode="External"/><Relationship Id="rId3991" Type="http://schemas.openxmlformats.org/officeDocument/2006/relationships/hyperlink" Target="https://web.hungryhub.com/restaurants/summer-rain-cafe-casual-dining-bangkok" TargetMode="External"/><Relationship Id="rId2660" Type="http://schemas.openxmlformats.org/officeDocument/2006/relationships/hyperlink" Target="https://web.hungryhub.com/restaurants/amari-phuket-staycation-phuket" TargetMode="External"/><Relationship Id="rId3990" Type="http://schemas.openxmlformats.org/officeDocument/2006/relationships/hyperlink" Target="https://web.hungryhub.com/restaurants/7-days-plus-bar-bistro-bangkok" TargetMode="External"/><Relationship Id="rId741" Type="http://schemas.openxmlformats.org/officeDocument/2006/relationships/hyperlink" Target="https://web.hungryhub.com/restaurants/schneider-haus-bangkok" TargetMode="External"/><Relationship Id="rId1330" Type="http://schemas.openxmlformats.org/officeDocument/2006/relationships/hyperlink" Target="https://web.hungryhub.com/restaurants/kimju-esplanade-kaerai-bangkok-thailand" TargetMode="External"/><Relationship Id="rId2661" Type="http://schemas.openxmlformats.org/officeDocument/2006/relationships/hyperlink" Target="https://web.hungryhub.com/restaurants/angsana-laguna-staycation-phuket" TargetMode="External"/><Relationship Id="rId3993" Type="http://schemas.openxmlformats.org/officeDocument/2006/relationships/hyperlink" Target="https://web.hungryhub.com/restaurants/lamer-homecraft-cafe-bangkok" TargetMode="External"/><Relationship Id="rId740" Type="http://schemas.openxmlformats.org/officeDocument/2006/relationships/hyperlink" Target="https://web.hungryhub.com/restaurants/kruajiangmai-bangkok" TargetMode="External"/><Relationship Id="rId1331" Type="http://schemas.openxmlformats.org/officeDocument/2006/relationships/hyperlink" Target="https://web.hungryhub.com/restaurants/rainforest-healthy-bangkok" TargetMode="External"/><Relationship Id="rId2662" Type="http://schemas.openxmlformats.org/officeDocument/2006/relationships/hyperlink" Target="https://web.hungryhub.com/restaurants/at-lumphaya-thai-restaurant-bangkok" TargetMode="External"/><Relationship Id="rId3992" Type="http://schemas.openxmlformats.org/officeDocument/2006/relationships/hyperlink" Target="https://web.hungryhub.com/restaurants/ideal-vesta-bangkok" TargetMode="External"/><Relationship Id="rId1332" Type="http://schemas.openxmlformats.org/officeDocument/2006/relationships/hyperlink" Target="https://web.hungryhub.com/restaurants/kimju-paseo-kanchanapisek-bangkok-thailand" TargetMode="External"/><Relationship Id="rId2663" Type="http://schemas.openxmlformats.org/officeDocument/2006/relationships/hyperlink" Target="https://web.hungryhub.com/restaurants/karayama-siam-square-one-bangkok" TargetMode="External"/><Relationship Id="rId3995" Type="http://schemas.openxmlformats.org/officeDocument/2006/relationships/hyperlink" Target="https://web.hungryhub.com/restaurants/sushi-seki-mega-bangna-bangkok" TargetMode="External"/><Relationship Id="rId1333" Type="http://schemas.openxmlformats.org/officeDocument/2006/relationships/hyperlink" Target="https://web.hungryhub.com/restaurants/kimju-asiatique-the-riverfront-bangkok-thailand" TargetMode="External"/><Relationship Id="rId2664" Type="http://schemas.openxmlformats.org/officeDocument/2006/relationships/hyperlink" Target="https://web.hungryhub.com/restaurants/karayama-lotus-ladprao-bangkok" TargetMode="External"/><Relationship Id="rId3994" Type="http://schemas.openxmlformats.org/officeDocument/2006/relationships/hyperlink" Target="https://web.hungryhub.com/restaurants/firefly-restaurant-bangkok" TargetMode="External"/><Relationship Id="rId1323" Type="http://schemas.openxmlformats.org/officeDocument/2006/relationships/hyperlink" Target="https://web.hungryhub.com/restaurants/dfsdfsdf-bangkok" TargetMode="External"/><Relationship Id="rId2654" Type="http://schemas.openxmlformats.org/officeDocument/2006/relationships/hyperlink" Target="https://web.hungryhub.com/restaurants/the-view-restaurant-melati-beach-resort-spa-samui-koh-samui" TargetMode="External"/><Relationship Id="rId3986" Type="http://schemas.openxmlformats.org/officeDocument/2006/relationships/hyperlink" Target="https://web.hungryhub.com/restaurants/parmi-bkk-bangkok" TargetMode="External"/><Relationship Id="rId1324" Type="http://schemas.openxmlformats.org/officeDocument/2006/relationships/hyperlink" Target="https://web.hungryhub.com/restaurants/beluga-bangkok" TargetMode="External"/><Relationship Id="rId2655" Type="http://schemas.openxmlformats.org/officeDocument/2006/relationships/hyperlink" Target="https://web.hungryhub.com/restaurants/above-riva-at-riva-arun-bangkok" TargetMode="External"/><Relationship Id="rId3985" Type="http://schemas.openxmlformats.org/officeDocument/2006/relationships/hyperlink" Target="https://web.hungryhub.com/restaurants/alangka-cruise-not-used-bangkok" TargetMode="External"/><Relationship Id="rId1325" Type="http://schemas.openxmlformats.org/officeDocument/2006/relationships/hyperlink" Target="https://web.hungryhub.com/restaurants/test-bangkok" TargetMode="External"/><Relationship Id="rId2656" Type="http://schemas.openxmlformats.org/officeDocument/2006/relationships/hyperlink" Target="https://web.hungryhub.com/restaurants/the-senses-resort-pool-villas-staycation-phuket-thailand" TargetMode="External"/><Relationship Id="rId3988" Type="http://schemas.openxmlformats.org/officeDocument/2006/relationships/hyperlink" Target="https://web.hungryhub.com/restaurants/harbour-at-nh-boat-lagoon-phuket-resort-phuket" TargetMode="External"/><Relationship Id="rId1326" Type="http://schemas.openxmlformats.org/officeDocument/2006/relationships/hyperlink" Target="https://web.hungryhub.com/restaurants/the-house-of-smooth-curry-the-athenee-hotel-bangkok" TargetMode="External"/><Relationship Id="rId2657" Type="http://schemas.openxmlformats.org/officeDocument/2006/relationships/hyperlink" Target="https://web.hungryhub.com/restaurants/kalima-resort-spa-staycation-phuket" TargetMode="External"/><Relationship Id="rId3987" Type="http://schemas.openxmlformats.org/officeDocument/2006/relationships/hyperlink" Target="https://web.hungryhub.com/restaurants/isea-beach-bar-at-veranda-resort-villas-hua-hin" TargetMode="External"/><Relationship Id="rId1327" Type="http://schemas.openxmlformats.org/officeDocument/2006/relationships/hyperlink" Target="https://web.hungryhub.com/restaurants/the-silk-road-the-athenee-hotel-bangkok" TargetMode="External"/><Relationship Id="rId2658" Type="http://schemas.openxmlformats.org/officeDocument/2006/relationships/hyperlink" Target="https://web.hungryhub.com/restaurants/babble-and-grill-at-riva-surya-bangkok" TargetMode="External"/><Relationship Id="rId1328" Type="http://schemas.openxmlformats.org/officeDocument/2006/relationships/hyperlink" Target="https://web.hungryhub.com/restaurants/carne-bangkok-thailand" TargetMode="External"/><Relationship Id="rId2659" Type="http://schemas.openxmlformats.org/officeDocument/2006/relationships/hyperlink" Target="https://web.hungryhub.com/restaurants/4-garcons-bangkok" TargetMode="External"/><Relationship Id="rId3989" Type="http://schemas.openxmlformats.org/officeDocument/2006/relationships/hyperlink" Target="https://web.hungryhub.com/restaurants/feast-at-royal-orchid-sheraton-riverside-hotel-bangkok" TargetMode="External"/><Relationship Id="rId1329" Type="http://schemas.openxmlformats.org/officeDocument/2006/relationships/hyperlink" Target="https://web.hungryhub.com/restaurants/invite-restaurant-and-bar-bangkok-thailand" TargetMode="External"/><Relationship Id="rId739" Type="http://schemas.openxmlformats.org/officeDocument/2006/relationships/hyperlink" Target="https://web.hungryhub.com/restaurants/forget-me-not-soi-chula-50-bangkok" TargetMode="External"/><Relationship Id="rId734" Type="http://schemas.openxmlformats.org/officeDocument/2006/relationships/hyperlink" Target="https://web.hungryhub.com/restaurants/hongmin-fashion-island-bangkok" TargetMode="External"/><Relationship Id="rId733" Type="http://schemas.openxmlformats.org/officeDocument/2006/relationships/hyperlink" Target="https://web.hungryhub.com/restaurants/hongmin-future-park-rangsit-bangkok" TargetMode="External"/><Relationship Id="rId732" Type="http://schemas.openxmlformats.org/officeDocument/2006/relationships/hyperlink" Target="https://web.hungryhub.com/restaurants/hongmin-big-c-ladprao-bangkok" TargetMode="External"/><Relationship Id="rId731" Type="http://schemas.openxmlformats.org/officeDocument/2006/relationships/hyperlink" Target="https://web.hungryhub.com/restaurants/hongmin-mbk-center-bangkok" TargetMode="External"/><Relationship Id="rId738" Type="http://schemas.openxmlformats.org/officeDocument/2006/relationships/hyperlink" Target="https://web.hungryhub.com/restaurants/junker-and-bar-bangkok" TargetMode="External"/><Relationship Id="rId737" Type="http://schemas.openxmlformats.org/officeDocument/2006/relationships/hyperlink" Target="https://web.hungryhub.com/restaurants/hongmin-the-paseo-kanchanaphisek-bangkok-thailand" TargetMode="External"/><Relationship Id="rId736" Type="http://schemas.openxmlformats.org/officeDocument/2006/relationships/hyperlink" Target="https://web.hungryhub.com/restaurants/hongmin-mega-bangna-bangkok" TargetMode="External"/><Relationship Id="rId735" Type="http://schemas.openxmlformats.org/officeDocument/2006/relationships/hyperlink" Target="https://web.hungryhub.com/restaurants/hongmin-central-pinklao-bangkok" TargetMode="External"/><Relationship Id="rId3980" Type="http://schemas.openxmlformats.org/officeDocument/2006/relationships/hyperlink" Target="https://web.hungryhub.com/restaurants/ava-brasserie-at-intercontinental-bangkok-sukhumvit" TargetMode="External"/><Relationship Id="rId730" Type="http://schemas.openxmlformats.org/officeDocument/2006/relationships/hyperlink" Target="https://web.hungryhub.com/restaurants/supanniga-eating-room-by-khun-yai-tha-tien-rooftop-bangkok" TargetMode="External"/><Relationship Id="rId2650" Type="http://schemas.openxmlformats.org/officeDocument/2006/relationships/hyperlink" Target="https://web.hungryhub.com/restaurants/the-pearl-restaurant-at-rattanachol-hotel-chonburi-pattaya" TargetMode="External"/><Relationship Id="rId3982" Type="http://schemas.openxmlformats.org/officeDocument/2006/relationships/hyperlink" Target="https://web.hungryhub.com/restaurants/otter-in-the-rain-phuket" TargetMode="External"/><Relationship Id="rId1320" Type="http://schemas.openxmlformats.org/officeDocument/2006/relationships/hyperlink" Target="https://web.hungryhub.com/restaurants/spaghetti-factory-central-rama-3-bangkok" TargetMode="External"/><Relationship Id="rId2651" Type="http://schemas.openxmlformats.org/officeDocument/2006/relationships/hyperlink" Target="https://web.hungryhub.com/restaurants/samsam-yao-noi-andaman-magic-art-villas-staycation-phang-nga" TargetMode="External"/><Relationship Id="rId3981" Type="http://schemas.openxmlformats.org/officeDocument/2006/relationships/hyperlink" Target="https://web.hungryhub.com/restaurants/shichi-omakase-siam-bangkok" TargetMode="External"/><Relationship Id="rId1321" Type="http://schemas.openxmlformats.org/officeDocument/2006/relationships/hyperlink" Target="https://web.hungryhub.com/restaurants/krua-je-ngor-sukhumvit-20-bangkok" TargetMode="External"/><Relationship Id="rId2652" Type="http://schemas.openxmlformats.org/officeDocument/2006/relationships/hyperlink" Target="https://web.hungryhub.com/restaurants/panwa-house-at-cape-panwa-hotel-and-spa-phuket" TargetMode="External"/><Relationship Id="rId3984" Type="http://schemas.openxmlformats.org/officeDocument/2006/relationships/hyperlink" Target="https://web.hungryhub.com/restaurants/oishi-grand-mega-bangna-bangkok" TargetMode="External"/><Relationship Id="rId1322" Type="http://schemas.openxmlformats.org/officeDocument/2006/relationships/hyperlink" Target="https://web.hungryhub.com/restaurants/bar-grill-bangkok" TargetMode="External"/><Relationship Id="rId2653" Type="http://schemas.openxmlformats.org/officeDocument/2006/relationships/hyperlink" Target="https://web.hungryhub.com/restaurants/riva-surya-bangkok-staycation" TargetMode="External"/><Relationship Id="rId3983" Type="http://schemas.openxmlformats.org/officeDocument/2006/relationships/hyperlink" Target="https://web.hungryhub.com/restaurants/sichuan-restuarant-silom-bangkok" TargetMode="External"/><Relationship Id="rId1356" Type="http://schemas.openxmlformats.org/officeDocument/2006/relationships/hyperlink" Target="https://web.hungryhub.com/restaurants/benares-modern-indian-cuisine-bangkok" TargetMode="External"/><Relationship Id="rId2687" Type="http://schemas.openxmlformats.org/officeDocument/2006/relationships/hyperlink" Target="https://web.hungryhub.com/restaurants/kantok-thai-restaurant-by-burasari-patong-phuket" TargetMode="External"/><Relationship Id="rId1357" Type="http://schemas.openxmlformats.org/officeDocument/2006/relationships/hyperlink" Target="https://web.hungryhub.com/restaurants/wanderlust-rooftop-bar-bangkok" TargetMode="External"/><Relationship Id="rId2688" Type="http://schemas.openxmlformats.org/officeDocument/2006/relationships/hyperlink" Target="https://web.hungryhub.com/restaurants/kush-cafe-bacaro-bangkok-thailand" TargetMode="External"/><Relationship Id="rId1358" Type="http://schemas.openxmlformats.org/officeDocument/2006/relationships/hyperlink" Target="https://web.hungryhub.com/restaurants/supreme-seafood-ramkhamhaeng-24-bangkok-thailand" TargetMode="External"/><Relationship Id="rId2689" Type="http://schemas.openxmlformats.org/officeDocument/2006/relationships/hyperlink" Target="https://web.hungryhub.com/restaurants/not-use-bangkok-thailand-2887" TargetMode="External"/><Relationship Id="rId1359" Type="http://schemas.openxmlformats.org/officeDocument/2006/relationships/hyperlink" Target="https://web.hungryhub.com/restaurants/supreme-seafood-on-nut-bangkok-thailand" TargetMode="External"/><Relationship Id="rId767" Type="http://schemas.openxmlformats.org/officeDocument/2006/relationships/hyperlink" Target="https://web.hungryhub.com/restaurants/mae-sri-ruen-silom-bangkok" TargetMode="External"/><Relationship Id="rId766" Type="http://schemas.openxmlformats.org/officeDocument/2006/relationships/hyperlink" Target="https://web.hungryhub.com/restaurants/mae-sri-ruen-paradise-park-bangkok" TargetMode="External"/><Relationship Id="rId765" Type="http://schemas.openxmlformats.org/officeDocument/2006/relationships/hyperlink" Target="https://web.hungryhub.com/restaurants/vivarium-by-chefs-ministry-bangkok" TargetMode="External"/><Relationship Id="rId764" Type="http://schemas.openxmlformats.org/officeDocument/2006/relationships/hyperlink" Target="https://web.hungryhub.com/restaurants/moo-and-more-yakiniku-buffet-bangkok" TargetMode="External"/><Relationship Id="rId769" Type="http://schemas.openxmlformats.org/officeDocument/2006/relationships/hyperlink" Target="https://web.hungryhub.com/restaurants/mae-sri-ruen-rieb-tang-duan-bangkok" TargetMode="External"/><Relationship Id="rId768" Type="http://schemas.openxmlformats.org/officeDocument/2006/relationships/hyperlink" Target="https://web.hungryhub.com/restaurants/mae-sri-ruen-sukhapibarn-3-bangkok" TargetMode="External"/><Relationship Id="rId2680" Type="http://schemas.openxmlformats.org/officeDocument/2006/relationships/hyperlink" Target="https://web.hungryhub.com/restaurants/super-bowl-hong-kong-roast-bangkok" TargetMode="External"/><Relationship Id="rId1350" Type="http://schemas.openxmlformats.org/officeDocument/2006/relationships/hyperlink" Target="https://web.hungryhub.com/restaurants/chorkaew-kitchen-room-no-msg-bangkok-thailand" TargetMode="External"/><Relationship Id="rId2681" Type="http://schemas.openxmlformats.org/officeDocument/2006/relationships/hyperlink" Target="https://web.hungryhub.com/restaurants/no-use-ruen-petch-suki-nonthaburi-bypass-road-bangkok" TargetMode="External"/><Relationship Id="rId1351" Type="http://schemas.openxmlformats.org/officeDocument/2006/relationships/hyperlink" Target="https://web.hungryhub.com/restaurants/chorkaew-kitchen-room-no-msg-bangkok" TargetMode="External"/><Relationship Id="rId2682" Type="http://schemas.openxmlformats.org/officeDocument/2006/relationships/hyperlink" Target="https://web.hungryhub.com/restaurants/dusit-thani-staycation-pattaya" TargetMode="External"/><Relationship Id="rId763" Type="http://schemas.openxmlformats.org/officeDocument/2006/relationships/hyperlink" Target="https://web.hungryhub.com/restaurants/banjoo-bbq-bangkok" TargetMode="External"/><Relationship Id="rId1352" Type="http://schemas.openxmlformats.org/officeDocument/2006/relationships/hyperlink" Target="https://web.hungryhub.com/restaurants/praya-kitchen-bangkok-marriott-hotel-the-surawongse" TargetMode="External"/><Relationship Id="rId2683" Type="http://schemas.openxmlformats.org/officeDocument/2006/relationships/hyperlink" Target="https://web.hungryhub.com/restaurants/ruenros-restaurant-bangkok" TargetMode="External"/><Relationship Id="rId762" Type="http://schemas.openxmlformats.org/officeDocument/2006/relationships/hyperlink" Target="https://web.hungryhub.com/restaurants/niku-kappo-bangkok" TargetMode="External"/><Relationship Id="rId1353" Type="http://schemas.openxmlformats.org/officeDocument/2006/relationships/hyperlink" Target="https://web.hungryhub.com/restaurants/chanmonday-healthy-bangkok" TargetMode="External"/><Relationship Id="rId2684" Type="http://schemas.openxmlformats.org/officeDocument/2006/relationships/hyperlink" Target="https://web.hungryhub.com/restaurants/the-siamese-hotel-staycation-pattaya" TargetMode="External"/><Relationship Id="rId761" Type="http://schemas.openxmlformats.org/officeDocument/2006/relationships/hyperlink" Target="https://web.hungryhub.com/restaurants/gourme-italia-bangkok" TargetMode="External"/><Relationship Id="rId1354" Type="http://schemas.openxmlformats.org/officeDocument/2006/relationships/hyperlink" Target="https://web.hungryhub.com/restaurants/thongma-studio-bangkok-thailand" TargetMode="External"/><Relationship Id="rId2685" Type="http://schemas.openxmlformats.org/officeDocument/2006/relationships/hyperlink" Target="https://web.hungryhub.com/restaurants/chocolatier-bangkok" TargetMode="External"/><Relationship Id="rId760" Type="http://schemas.openxmlformats.org/officeDocument/2006/relationships/hyperlink" Target="https://web.hungryhub.com/restaurants/fu-marn-lau-the-twin-towers-bangkok" TargetMode="External"/><Relationship Id="rId1355" Type="http://schemas.openxmlformats.org/officeDocument/2006/relationships/hyperlink" Target="https://web.hungryhub.com/restaurants/thongma-studio-bangkok" TargetMode="External"/><Relationship Id="rId2686" Type="http://schemas.openxmlformats.org/officeDocument/2006/relationships/hyperlink" Target="https://web.hungryhub.com/restaurants/you-i-premium-suki-buffet-centralworld-bangkok" TargetMode="External"/><Relationship Id="rId1345" Type="http://schemas.openxmlformats.org/officeDocument/2006/relationships/hyperlink" Target="https://web.hungryhub.com/restaurants/curry-of-the-caribbean-silom-connect-bangkok-thailand" TargetMode="External"/><Relationship Id="rId2676" Type="http://schemas.openxmlformats.org/officeDocument/2006/relationships/hyperlink" Target="https://web.hungryhub.com/restaurants/anantara-bophut-resort-staycation-samui-koh-samui" TargetMode="External"/><Relationship Id="rId1346" Type="http://schemas.openxmlformats.org/officeDocument/2006/relationships/hyperlink" Target="https://web.hungryhub.com/restaurants/curry-of-the-caribbean-future-park-bangkok-thailand" TargetMode="External"/><Relationship Id="rId2677" Type="http://schemas.openxmlformats.org/officeDocument/2006/relationships/hyperlink" Target="https://web.hungryhub.com/restaurants/melati-beach-resort-spa-staycation-samui-koh-samui" TargetMode="External"/><Relationship Id="rId1347" Type="http://schemas.openxmlformats.org/officeDocument/2006/relationships/hyperlink" Target="https://web.hungryhub.com/restaurants/curry-of-the-caribbean-chinatown-salaya-bangkok" TargetMode="External"/><Relationship Id="rId2678" Type="http://schemas.openxmlformats.org/officeDocument/2006/relationships/hyperlink" Target="https://web.hungryhub.com/restaurants/chaweng-regent-beach-resort-staycation-samui-koh-samui" TargetMode="External"/><Relationship Id="rId1348" Type="http://schemas.openxmlformats.org/officeDocument/2006/relationships/hyperlink" Target="https://web.hungryhub.com/restaurants/you-i-premium-suki-buffet-delivery-center-bangkok" TargetMode="External"/><Relationship Id="rId2679" Type="http://schemas.openxmlformats.org/officeDocument/2006/relationships/hyperlink" Target="https://web.hungryhub.com/restaurants/kyoto-uji-saryo-iconsiam-bangkok" TargetMode="External"/><Relationship Id="rId1349" Type="http://schemas.openxmlformats.org/officeDocument/2006/relationships/hyperlink" Target="https://web.hungryhub.com/restaurants/fufu-taiwanese-shabu-fashion-island-bangkok" TargetMode="External"/><Relationship Id="rId756" Type="http://schemas.openxmlformats.org/officeDocument/2006/relationships/hyperlink" Target="https://web.hungryhub.com/restaurants/kinlum-kindee-chiang-mai" TargetMode="External"/><Relationship Id="rId755" Type="http://schemas.openxmlformats.org/officeDocument/2006/relationships/hyperlink" Target="https://web.hungryhub.com/restaurants/zaap-classic-bangkok" TargetMode="External"/><Relationship Id="rId754" Type="http://schemas.openxmlformats.org/officeDocument/2006/relationships/hyperlink" Target="https://web.hungryhub.com/restaurants/arno-s-wireless-bangkok" TargetMode="External"/><Relationship Id="rId753" Type="http://schemas.openxmlformats.org/officeDocument/2006/relationships/hyperlink" Target="https://web.hungryhub.com/restaurants/cantina-wine-bar-italian-kitchen-bangkok" TargetMode="External"/><Relationship Id="rId759" Type="http://schemas.openxmlformats.org/officeDocument/2006/relationships/hyperlink" Target="https://web.hungryhub.com/restaurants/viet-concept-bangkok" TargetMode="External"/><Relationship Id="rId758" Type="http://schemas.openxmlformats.org/officeDocument/2006/relationships/hyperlink" Target="https://web.hungryhub.com/restaurants/dee-lite-doubletree-by-hilton-sukhumvit-bangkok" TargetMode="External"/><Relationship Id="rId757" Type="http://schemas.openxmlformats.org/officeDocument/2006/relationships/hyperlink" Target="https://web.hungryhub.com/restaurants/eat-viet-bangkok" TargetMode="External"/><Relationship Id="rId2670" Type="http://schemas.openxmlformats.org/officeDocument/2006/relationships/hyperlink" Target="https://web.hungryhub.com/restaurants/south-tiger-emquartier-bangkok" TargetMode="External"/><Relationship Id="rId1340" Type="http://schemas.openxmlformats.org/officeDocument/2006/relationships/hyperlink" Target="https://web.hungryhub.com/restaurants/bangkoklsan-joomzap" TargetMode="External"/><Relationship Id="rId2671" Type="http://schemas.openxmlformats.org/officeDocument/2006/relationships/hyperlink" Target="https://web.hungryhub.com/restaurants/the-peninsula-bangkok-staycation" TargetMode="External"/><Relationship Id="rId752" Type="http://schemas.openxmlformats.org/officeDocument/2006/relationships/hyperlink" Target="https://web.hungryhub.com/restaurants/viet-cuisine-bangkok" TargetMode="External"/><Relationship Id="rId1341" Type="http://schemas.openxmlformats.org/officeDocument/2006/relationships/hyperlink" Target="https://web.hungryhub.com/restaurants/laoteng-bangkok" TargetMode="External"/><Relationship Id="rId2672" Type="http://schemas.openxmlformats.org/officeDocument/2006/relationships/hyperlink" Target="https://web.hungryhub.com/restaurants/baba-iki-at-sri-panwa-phuket" TargetMode="External"/><Relationship Id="rId751" Type="http://schemas.openxmlformats.org/officeDocument/2006/relationships/hyperlink" Target="https://web.hungryhub.com/restaurants/viet-cuisine-future-park-rangsit-bangkok" TargetMode="External"/><Relationship Id="rId1342" Type="http://schemas.openxmlformats.org/officeDocument/2006/relationships/hyperlink" Target="https://web.hungryhub.com/restaurants/bangkok-bob-s" TargetMode="External"/><Relationship Id="rId2673" Type="http://schemas.openxmlformats.org/officeDocument/2006/relationships/hyperlink" Target="https://web.hungryhub.com/restaurants/chilli-thai-restaurant-siam-paragon-bangkok" TargetMode="External"/><Relationship Id="rId750" Type="http://schemas.openxmlformats.org/officeDocument/2006/relationships/hyperlink" Target="https://web.hungryhub.com/restaurants/viet-cuisine-esplanade-ratchada-bangkok" TargetMode="External"/><Relationship Id="rId1343" Type="http://schemas.openxmlformats.org/officeDocument/2006/relationships/hyperlink" Target="https://web.hungryhub.com/restaurants/curry-of-the-caribbean-the-sense-pinklao-bangkok-thailand" TargetMode="External"/><Relationship Id="rId2674" Type="http://schemas.openxmlformats.org/officeDocument/2006/relationships/hyperlink" Target="https://web.hungryhub.com/restaurants/cafe-chilli-iconsiam-bangkok" TargetMode="External"/><Relationship Id="rId1344" Type="http://schemas.openxmlformats.org/officeDocument/2006/relationships/hyperlink" Target="https://web.hungryhub.com/restaurants/curry-of-the-caribbean-la-villa-ari-bangkok-thailand" TargetMode="External"/><Relationship Id="rId2675" Type="http://schemas.openxmlformats.org/officeDocument/2006/relationships/hyperlink" Target="https://web.hungryhub.com/restaurants/cafe-chilli-emquartier-bangkok" TargetMode="External"/><Relationship Id="rId2621" Type="http://schemas.openxmlformats.org/officeDocument/2006/relationships/hyperlink" Target="https://web.hungryhub.com/restaurants/not-use-bangkok-thailand-2819" TargetMode="External"/><Relationship Id="rId3953" Type="http://schemas.openxmlformats.org/officeDocument/2006/relationships/hyperlink" Target="https://web.hungryhub.com/restaurants/tohkai-japanese-restaurant-central-mahachai-bangkok" TargetMode="External"/><Relationship Id="rId2622" Type="http://schemas.openxmlformats.org/officeDocument/2006/relationships/hyperlink" Target="https://web.hungryhub.com/restaurants/grand-mercure-bangkok-atrium-staycation" TargetMode="External"/><Relationship Id="rId3952" Type="http://schemas.openxmlformats.org/officeDocument/2006/relationships/hyperlink" Target="https://web.hungryhub.com/restaurants/tohkai-japanese-restaurant-terminal-21-nakhon-ratchasima-korat" TargetMode="External"/><Relationship Id="rId2623" Type="http://schemas.openxmlformats.org/officeDocument/2006/relationships/hyperlink" Target="https://web.hungryhub.com/restaurants/not-use-bangkok-thailand-2821" TargetMode="External"/><Relationship Id="rId3955" Type="http://schemas.openxmlformats.org/officeDocument/2006/relationships/hyperlink" Target="https://web.hungryhub.com/restaurants/tohkai-japanese-restaurant-the-mall-korat-nakhon-ratchasima-bangkok" TargetMode="External"/><Relationship Id="rId2624" Type="http://schemas.openxmlformats.org/officeDocument/2006/relationships/hyperlink" Target="https://web.hungryhub.com/restaurants/sylvan-koh-chang-staycation-koh-chang-trat" TargetMode="External"/><Relationship Id="rId3954" Type="http://schemas.openxmlformats.org/officeDocument/2006/relationships/hyperlink" Target="https://web.hungryhub.com/restaurants/tohkai-japanese-restaurant-amata-nakhon-chonburi-bangkok" TargetMode="External"/><Relationship Id="rId2625" Type="http://schemas.openxmlformats.org/officeDocument/2006/relationships/hyperlink" Target="https://web.hungryhub.com/restaurants/fat-belly-pattaya" TargetMode="External"/><Relationship Id="rId3957" Type="http://schemas.openxmlformats.org/officeDocument/2006/relationships/hyperlink" Target="https://web.hungryhub.com/restaurants/hemingways-lakeside-pattaya" TargetMode="External"/><Relationship Id="rId2626" Type="http://schemas.openxmlformats.org/officeDocument/2006/relationships/hyperlink" Target="https://web.hungryhub.com/restaurants/the-chocolate-factory-pattanakarn-bangkok" TargetMode="External"/><Relationship Id="rId3956" Type="http://schemas.openxmlformats.org/officeDocument/2006/relationships/hyperlink" Target="https://web.hungryhub.com/restaurants/im-eatery-bangkok" TargetMode="External"/><Relationship Id="rId2627" Type="http://schemas.openxmlformats.org/officeDocument/2006/relationships/hyperlink" Target="https://web.hungryhub.com/restaurants/the-chocolate-factory-khao-phra-tamnak-pattaya" TargetMode="External"/><Relationship Id="rId3959" Type="http://schemas.openxmlformats.org/officeDocument/2006/relationships/hyperlink" Target="https://web.hungryhub.com/restaurants/one-ratchada-avani-ratchada-bangkok" TargetMode="External"/><Relationship Id="rId2628" Type="http://schemas.openxmlformats.org/officeDocument/2006/relationships/hyperlink" Target="https://web.hungryhub.com/restaurants/the-chocolate-factory-hua-hin" TargetMode="External"/><Relationship Id="rId3958" Type="http://schemas.openxmlformats.org/officeDocument/2006/relationships/hyperlink" Target="https://web.hungryhub.com/restaurants/korea-house-gold-the-fourth-bangkok" TargetMode="External"/><Relationship Id="rId709" Type="http://schemas.openxmlformats.org/officeDocument/2006/relationships/hyperlink" Target="https://web.hungryhub.com/restaurants/passionate-chiang-mai" TargetMode="External"/><Relationship Id="rId2629" Type="http://schemas.openxmlformats.org/officeDocument/2006/relationships/hyperlink" Target="https://web.hungryhub.com/restaurants/the-chocolate-factory-khao-yai" TargetMode="External"/><Relationship Id="rId708" Type="http://schemas.openxmlformats.org/officeDocument/2006/relationships/hyperlink" Target="https://web.hungryhub.com/restaurants/in-the-mood-for-love-sushi-bar-bistro-bangkok" TargetMode="External"/><Relationship Id="rId707" Type="http://schemas.openxmlformats.org/officeDocument/2006/relationships/hyperlink" Target="https://web.hungryhub.com/restaurants/menya-itto-bangkok" TargetMode="External"/><Relationship Id="rId706" Type="http://schemas.openxmlformats.org/officeDocument/2006/relationships/hyperlink" Target="https://web.hungryhub.com/restaurants/wang-jia-sha-siam-paragon-bangkok" TargetMode="External"/><Relationship Id="rId701" Type="http://schemas.openxmlformats.org/officeDocument/2006/relationships/hyperlink" Target="https://web.hungryhub.com/restaurants/baan-chalong-bangkok" TargetMode="External"/><Relationship Id="rId700" Type="http://schemas.openxmlformats.org/officeDocument/2006/relationships/hyperlink" Target="https://web.hungryhub.com/restaurants/na-chalong-eatery-cafe-bangkok" TargetMode="External"/><Relationship Id="rId705" Type="http://schemas.openxmlformats.org/officeDocument/2006/relationships/hyperlink" Target="https://web.hungryhub.com/restaurants/townhouse-bangkok" TargetMode="External"/><Relationship Id="rId704" Type="http://schemas.openxmlformats.org/officeDocument/2006/relationships/hyperlink" Target="https://web.hungryhub.com/restaurants/infusion-eatery-bar-bangkok" TargetMode="External"/><Relationship Id="rId703" Type="http://schemas.openxmlformats.org/officeDocument/2006/relationships/hyperlink" Target="https://web.hungryhub.com/restaurants/vertigo-too-banyan-tree-bangkok-thailand-712" TargetMode="External"/><Relationship Id="rId702" Type="http://schemas.openxmlformats.org/officeDocument/2006/relationships/hyperlink" Target="https://web.hungryhub.com/restaurants/noi-kwa-roi-sukhumvit-22-bangkok" TargetMode="External"/><Relationship Id="rId3951" Type="http://schemas.openxmlformats.org/officeDocument/2006/relationships/hyperlink" Target="https://web.hungryhub.com/restaurants/maruumi-omakase-beach-cafe-bangkok" TargetMode="External"/><Relationship Id="rId2620" Type="http://schemas.openxmlformats.org/officeDocument/2006/relationships/hyperlink" Target="https://web.hungryhub.com/restaurants/babylon-eatery-bangkok" TargetMode="External"/><Relationship Id="rId3950" Type="http://schemas.openxmlformats.org/officeDocument/2006/relationships/hyperlink" Target="https://web.hungryhub.com/restaurants/prod-pattaya" TargetMode="External"/><Relationship Id="rId2610" Type="http://schemas.openxmlformats.org/officeDocument/2006/relationships/hyperlink" Target="https://web.hungryhub.com/restaurants/nalu-bar-grill-phuket" TargetMode="External"/><Relationship Id="rId3942" Type="http://schemas.openxmlformats.org/officeDocument/2006/relationships/hyperlink" Target="https://web.hungryhub.com/restaurants/swoon-loaded-cookie-bar-bangkok" TargetMode="External"/><Relationship Id="rId2611" Type="http://schemas.openxmlformats.org/officeDocument/2006/relationships/hyperlink" Target="https://web.hungryhub.com/restaurants/song-fang-klong-dinner-cruise-bangkok" TargetMode="External"/><Relationship Id="rId3941" Type="http://schemas.openxmlformats.org/officeDocument/2006/relationships/hyperlink" Target="https://web.hungryhub.com/restaurants/klomklom-bangkok" TargetMode="External"/><Relationship Id="rId2612" Type="http://schemas.openxmlformats.org/officeDocument/2006/relationships/hyperlink" Target="https://web.hungryhub.com/restaurants/the-coffee-club-ashlee-hub-hotel-patong-phuket-thailand" TargetMode="External"/><Relationship Id="rId3944" Type="http://schemas.openxmlformats.org/officeDocument/2006/relationships/hyperlink" Target="https://web.hungryhub.com/restaurants/lax-rca-bangkok" TargetMode="External"/><Relationship Id="rId2613" Type="http://schemas.openxmlformats.org/officeDocument/2006/relationships/hyperlink" Target="https://web.hungryhub.com/restaurants/the-coffee-club-tcc-ozo-kata-phuket" TargetMode="External"/><Relationship Id="rId3943" Type="http://schemas.openxmlformats.org/officeDocument/2006/relationships/hyperlink" Target="https://web.hungryhub.com/restaurants/grand-xing-fu-bangkok" TargetMode="External"/><Relationship Id="rId2614" Type="http://schemas.openxmlformats.org/officeDocument/2006/relationships/hyperlink" Target="https://web.hungryhub.com/restaurants/sunday-brunch-at-sai-bistro-bar-sinae-luxury-hotel-phuket" TargetMode="External"/><Relationship Id="rId3946" Type="http://schemas.openxmlformats.org/officeDocument/2006/relationships/hyperlink" Target="https://web.hungryhub.com/restaurants/nuaraii-bangkok" TargetMode="External"/><Relationship Id="rId2615" Type="http://schemas.openxmlformats.org/officeDocument/2006/relationships/hyperlink" Target="https://web.hungryhub.com/restaurants/rendezvous-lounge-bar-the-landmark-bangkok-hotel" TargetMode="External"/><Relationship Id="rId3945" Type="http://schemas.openxmlformats.org/officeDocument/2006/relationships/hyperlink" Target="https://web.hungryhub.com/restaurants/vaca-bar-grill-bangkok" TargetMode="External"/><Relationship Id="rId2616" Type="http://schemas.openxmlformats.org/officeDocument/2006/relationships/hyperlink" Target="https://web.hungryhub.com/restaurants/copper-tummy-bangkok" TargetMode="External"/><Relationship Id="rId3948" Type="http://schemas.openxmlformats.org/officeDocument/2006/relationships/hyperlink" Target="https://web.hungryhub.com/restaurants/golden-spoon-restaurant-and-bar-bangkok" TargetMode="External"/><Relationship Id="rId2617" Type="http://schemas.openxmlformats.org/officeDocument/2006/relationships/hyperlink" Target="https://web.hungryhub.com/restaurants/la-flora-khao-lak-staycation-phang-nga" TargetMode="External"/><Relationship Id="rId3947" Type="http://schemas.openxmlformats.org/officeDocument/2006/relationships/hyperlink" Target="https://web.hungryhub.com/restaurants/com-on-bar-bangkok" TargetMode="External"/><Relationship Id="rId2618" Type="http://schemas.openxmlformats.org/officeDocument/2006/relationships/hyperlink" Target="https://web.hungryhub.com/restaurants/somaek-bangkok" TargetMode="External"/><Relationship Id="rId2619" Type="http://schemas.openxmlformats.org/officeDocument/2006/relationships/hyperlink" Target="https://web.hungryhub.com/restaurants/buonissimo-italian-restaurant-pizzeria-bangkok" TargetMode="External"/><Relationship Id="rId3949" Type="http://schemas.openxmlformats.org/officeDocument/2006/relationships/hyperlink" Target="https://web.hungryhub.com/restaurants/sunya-bar-l-dinso-resort-villas-phuket-phuket" TargetMode="External"/><Relationship Id="rId3940" Type="http://schemas.openxmlformats.org/officeDocument/2006/relationships/hyperlink" Target="https://web.hungryhub.com/restaurants/kouen-premium-buffet-city-link-korat-nakhon-ratchasima-khao-yai" TargetMode="External"/><Relationship Id="rId1312" Type="http://schemas.openxmlformats.org/officeDocument/2006/relationships/hyperlink" Target="https://web.hungryhub.com/restaurants/jim-s-burgers-and-beers-sena-nikom-bangkok-thailand" TargetMode="External"/><Relationship Id="rId2643" Type="http://schemas.openxmlformats.org/officeDocument/2006/relationships/hyperlink" Target="https://web.hungryhub.com/restaurants/mode-sathorn-hotel-staycation-bangkok" TargetMode="External"/><Relationship Id="rId3975" Type="http://schemas.openxmlformats.org/officeDocument/2006/relationships/hyperlink" Target="https://web.hungryhub.com/restaurants/pagoda-chinese-restaurant-at-marriott-marquis-bangkok" TargetMode="External"/><Relationship Id="rId1313" Type="http://schemas.openxmlformats.org/officeDocument/2006/relationships/hyperlink" Target="https://web.hungryhub.com/restaurants/jim-s-burgers-and-beers-suanmali-bangkok" TargetMode="External"/><Relationship Id="rId2644" Type="http://schemas.openxmlformats.org/officeDocument/2006/relationships/hyperlink" Target="https://web.hungryhub.com/restaurants/not-use-the-senses-resort-pool-villas-staycation-phuket" TargetMode="External"/><Relationship Id="rId3974" Type="http://schemas.openxmlformats.org/officeDocument/2006/relationships/hyperlink" Target="https://web.hungryhub.com/restaurants/im-erb-rama2-bangkok" TargetMode="External"/><Relationship Id="rId1314" Type="http://schemas.openxmlformats.org/officeDocument/2006/relationships/hyperlink" Target="https://web.hungryhub.com/restaurants/lin-tuna-bangkok" TargetMode="External"/><Relationship Id="rId2645" Type="http://schemas.openxmlformats.org/officeDocument/2006/relationships/hyperlink" Target="https://web.hungryhub.com/restaurants/grand-mercure-patong-staycation-phuket" TargetMode="External"/><Relationship Id="rId3977" Type="http://schemas.openxmlformats.org/officeDocument/2006/relationships/hyperlink" Target="https://web.hungryhub.com/restaurants/coppe-bangkok" TargetMode="External"/><Relationship Id="rId1315" Type="http://schemas.openxmlformats.org/officeDocument/2006/relationships/hyperlink" Target="https://web.hungryhub.com/restaurants/not-use-bangkok-thailand-1445" TargetMode="External"/><Relationship Id="rId2646" Type="http://schemas.openxmlformats.org/officeDocument/2006/relationships/hyperlink" Target="https://web.hungryhub.com/restaurants/the-royal-paradise-hotel-spa-patong-staycation-phuket" TargetMode="External"/><Relationship Id="rId3976" Type="http://schemas.openxmlformats.org/officeDocument/2006/relationships/hyperlink" Target="https://web.hungryhub.com/restaurants/laem-charoen-central-chiang-rai" TargetMode="External"/><Relationship Id="rId1316" Type="http://schemas.openxmlformats.org/officeDocument/2006/relationships/hyperlink" Target="https://web.hungryhub.com/restaurants/attrasing-cafe-cuisine-bangkok" TargetMode="External"/><Relationship Id="rId2647" Type="http://schemas.openxmlformats.org/officeDocument/2006/relationships/hyperlink" Target="https://web.hungryhub.com/restaurants/baba-beach-restaurant-at-baba-beach-club-hua-hin" TargetMode="External"/><Relationship Id="rId3979" Type="http://schemas.openxmlformats.org/officeDocument/2006/relationships/hyperlink" Target="https://web.hungryhub.com/restaurants/kao-kao-chicken-bangkok" TargetMode="External"/><Relationship Id="rId1317" Type="http://schemas.openxmlformats.org/officeDocument/2006/relationships/hyperlink" Target="https://web.hungryhub.com/restaurants/caishen-cafe-kasetnawamin-bangkok" TargetMode="External"/><Relationship Id="rId2648" Type="http://schemas.openxmlformats.org/officeDocument/2006/relationships/hyperlink" Target="https://web.hungryhub.com/restaurants/kinnaree-restaurant-at-rattanachol-hotel-chonburi-pattaya" TargetMode="External"/><Relationship Id="rId3978" Type="http://schemas.openxmlformats.org/officeDocument/2006/relationships/hyperlink" Target="https://web.hungryhub.com/restaurants/tony-s-pub-and-restaurant-bangkok" TargetMode="External"/><Relationship Id="rId1318" Type="http://schemas.openxmlformats.org/officeDocument/2006/relationships/hyperlink" Target="https://web.hungryhub.com/restaurants/meat-match-bangkok" TargetMode="External"/><Relationship Id="rId2649" Type="http://schemas.openxmlformats.org/officeDocument/2006/relationships/hyperlink" Target="https://web.hungryhub.com/restaurants/dusit-thani-staycation-hua-hin" TargetMode="External"/><Relationship Id="rId1319" Type="http://schemas.openxmlformats.org/officeDocument/2006/relationships/hyperlink" Target="https://web.hungryhub.com/restaurants/spaghetti-factory-central-rama-9-bangkok-thailand" TargetMode="External"/><Relationship Id="rId729" Type="http://schemas.openxmlformats.org/officeDocument/2006/relationships/hyperlink" Target="https://web.hungryhub.com/restaurants/porwa-northern-thai-cuisine-bangkok" TargetMode="External"/><Relationship Id="rId728" Type="http://schemas.openxmlformats.org/officeDocument/2006/relationships/hyperlink" Target="https://web.hungryhub.com/restaurants/cafe-pla-bangkok" TargetMode="External"/><Relationship Id="rId723" Type="http://schemas.openxmlformats.org/officeDocument/2006/relationships/hyperlink" Target="https://web.hungryhub.com/restaurants/dinner-champagne-taittinger-cruise-hot-deal" TargetMode="External"/><Relationship Id="rId722" Type="http://schemas.openxmlformats.org/officeDocument/2006/relationships/hyperlink" Target="https://web.hungryhub.com/restaurants/supanniga-eating-room-by-khun-yai-tha-tien-at-riva-arun-new-year-eve-promotion" TargetMode="External"/><Relationship Id="rId721" Type="http://schemas.openxmlformats.org/officeDocument/2006/relationships/hyperlink" Target="https://web.hungryhub.com/restaurants/supanniga-eating-room-tha-tien-loy-krathong" TargetMode="External"/><Relationship Id="rId720" Type="http://schemas.openxmlformats.org/officeDocument/2006/relationships/hyperlink" Target="https://web.hungryhub.com/restaurants/lazaza-eatery-bangkok" TargetMode="External"/><Relationship Id="rId727" Type="http://schemas.openxmlformats.org/officeDocument/2006/relationships/hyperlink" Target="https://web.hungryhub.com/restaurants/louis-leeman-seafood-bangkok" TargetMode="External"/><Relationship Id="rId726" Type="http://schemas.openxmlformats.org/officeDocument/2006/relationships/hyperlink" Target="https://web.hungryhub.com/restaurants/kutai-french-thai-cuisine-bangkok" TargetMode="External"/><Relationship Id="rId725" Type="http://schemas.openxmlformats.org/officeDocument/2006/relationships/hyperlink" Target="https://web.hungryhub.com/restaurants/evening-champagne-taittinger-cruise-hot-deal" TargetMode="External"/><Relationship Id="rId724" Type="http://schemas.openxmlformats.org/officeDocument/2006/relationships/hyperlink" Target="https://web.hungryhub.com/restaurants/pillars-restaurant-bar-lohas-residences-sukhumvit-hotel-bangkok" TargetMode="External"/><Relationship Id="rId3971" Type="http://schemas.openxmlformats.org/officeDocument/2006/relationships/hyperlink" Target="https://web.hungryhub.com/restaurants/vela-low-slow-cooked-phet-kasem-bangkok" TargetMode="External"/><Relationship Id="rId2640" Type="http://schemas.openxmlformats.org/officeDocument/2006/relationships/hyperlink" Target="https://web.hungryhub.com/restaurants/thavorn-palm-beach-resort-staycation-phuket" TargetMode="External"/><Relationship Id="rId3970" Type="http://schemas.openxmlformats.org/officeDocument/2006/relationships/hyperlink" Target="https://web.hungryhub.com/restaurants/vela-low-slow-cooked-phutthamonthon-sai-2-bangkok" TargetMode="External"/><Relationship Id="rId1310" Type="http://schemas.openxmlformats.org/officeDocument/2006/relationships/hyperlink" Target="https://web.hungryhub.com/restaurants/the-seafood-cafe-restaurant-bangkok-thailand" TargetMode="External"/><Relationship Id="rId2641" Type="http://schemas.openxmlformats.org/officeDocument/2006/relationships/hyperlink" Target="https://web.hungryhub.com/restaurants/butcher-s-garden-hotel-indigo-patong-phuket" TargetMode="External"/><Relationship Id="rId3973" Type="http://schemas.openxmlformats.org/officeDocument/2006/relationships/hyperlink" Target="https://web.hungryhub.com/restaurants/vela-low-slow-cooked-rattanathibet-bangkok" TargetMode="External"/><Relationship Id="rId1311" Type="http://schemas.openxmlformats.org/officeDocument/2006/relationships/hyperlink" Target="https://web.hungryhub.com/restaurants/jim-s-burgers-and-beers-ari-bangkok-thailand" TargetMode="External"/><Relationship Id="rId2642" Type="http://schemas.openxmlformats.org/officeDocument/2006/relationships/hyperlink" Target="https://web.hungryhub.com/restaurants/proud-hotel-staycation-phuket" TargetMode="External"/><Relationship Id="rId3972" Type="http://schemas.openxmlformats.org/officeDocument/2006/relationships/hyperlink" Target="https://web.hungryhub.com/restaurants/vela-low-slow-cooked-on-nut-bangkok" TargetMode="External"/><Relationship Id="rId1301" Type="http://schemas.openxmlformats.org/officeDocument/2006/relationships/hyperlink" Target="https://web.hungryhub.com/restaurants/naeki-sushi-mrt-chatuchak-bangkok-thailand" TargetMode="External"/><Relationship Id="rId2632" Type="http://schemas.openxmlformats.org/officeDocument/2006/relationships/hyperlink" Target="https://web.hungryhub.com/restaurants/cross-pratamnak-staycation-pattaya" TargetMode="External"/><Relationship Id="rId3964" Type="http://schemas.openxmlformats.org/officeDocument/2006/relationships/hyperlink" Target="https://web.hungryhub.com/restaurants/warng-warng-original-taiwan-mala-shabu-silom-complex-bangkok" TargetMode="External"/><Relationship Id="rId1302" Type="http://schemas.openxmlformats.org/officeDocument/2006/relationships/hyperlink" Target="https://web.hungryhub.com/restaurants/naeki-sushi-sri-ayudhya-bangkok-thailand" TargetMode="External"/><Relationship Id="rId2633" Type="http://schemas.openxmlformats.org/officeDocument/2006/relationships/hyperlink" Target="https://web.hungryhub.com/restaurants/garlic-house-cafe-resto-bangkok" TargetMode="External"/><Relationship Id="rId3963" Type="http://schemas.openxmlformats.org/officeDocument/2006/relationships/hyperlink" Target="https://web.hungryhub.com/restaurants/warng-warng-original-taiwan-mala-shabu-sukhumvit-33-bangkok" TargetMode="External"/><Relationship Id="rId1303" Type="http://schemas.openxmlformats.org/officeDocument/2006/relationships/hyperlink" Target="https://web.hungryhub.com/restaurants/naeki-sushi-empire-tower-bangkok-thailand-1417" TargetMode="External"/><Relationship Id="rId2634" Type="http://schemas.openxmlformats.org/officeDocument/2006/relationships/hyperlink" Target="https://web.hungryhub.com/restaurants/hivetel-staycation-phuket" TargetMode="External"/><Relationship Id="rId3966" Type="http://schemas.openxmlformats.org/officeDocument/2006/relationships/hyperlink" Target="https://web.hungryhub.com/restaurants/warng-warng-original-taiwan-mala-shabu-terminal-21-asok-bangkok" TargetMode="External"/><Relationship Id="rId1304" Type="http://schemas.openxmlformats.org/officeDocument/2006/relationships/hyperlink" Target="https://web.hungryhub.com/restaurants/naeki-sushi-all-seasons-bangkok" TargetMode="External"/><Relationship Id="rId2635" Type="http://schemas.openxmlformats.org/officeDocument/2006/relationships/hyperlink" Target="https://web.hungryhub.com/restaurants/hype-boat-club-phuket" TargetMode="External"/><Relationship Id="rId3965" Type="http://schemas.openxmlformats.org/officeDocument/2006/relationships/hyperlink" Target="https://web.hungryhub.com/restaurants/verde-cafe-restaurant-bangkok" TargetMode="External"/><Relationship Id="rId1305" Type="http://schemas.openxmlformats.org/officeDocument/2006/relationships/hyperlink" Target="https://web.hungryhub.com/restaurants/gyo-ran" TargetMode="External"/><Relationship Id="rId2636" Type="http://schemas.openxmlformats.org/officeDocument/2006/relationships/hyperlink" Target="https://web.hungryhub.com/restaurants/novotel-sukhumvit-20-staycation-bangkok" TargetMode="External"/><Relationship Id="rId3968" Type="http://schemas.openxmlformats.org/officeDocument/2006/relationships/hyperlink" Target="https://web.hungryhub.com/restaurants/sukishi-korean-charcoal-grill-central-world-bangkok" TargetMode="External"/><Relationship Id="rId1306" Type="http://schemas.openxmlformats.org/officeDocument/2006/relationships/hyperlink" Target="https://web.hungryhub.com/restaurants/demo-premium-reservation-bangkok" TargetMode="External"/><Relationship Id="rId2637" Type="http://schemas.openxmlformats.org/officeDocument/2006/relationships/hyperlink" Target="https://web.hungryhub.com/restaurants/not-use-bangkok-thailand-2835" TargetMode="External"/><Relationship Id="rId3967" Type="http://schemas.openxmlformats.org/officeDocument/2006/relationships/hyperlink" Target="https://web.hungryhub.com/restaurants/mohito-izakaya-bangkok" TargetMode="External"/><Relationship Id="rId1307" Type="http://schemas.openxmlformats.org/officeDocument/2006/relationships/hyperlink" Target="https://web.hungryhub.com/restaurants/copper-beyond-booking-special-package-bangkok-thailand" TargetMode="External"/><Relationship Id="rId2638" Type="http://schemas.openxmlformats.org/officeDocument/2006/relationships/hyperlink" Target="https://web.hungryhub.com/restaurants/nap-patong-staycation-phuket" TargetMode="External"/><Relationship Id="rId1308" Type="http://schemas.openxmlformats.org/officeDocument/2006/relationships/hyperlink" Target="https://web.hungryhub.com/restaurants/oaker-steak-bangkok" TargetMode="External"/><Relationship Id="rId2639" Type="http://schemas.openxmlformats.org/officeDocument/2006/relationships/hyperlink" Target="https://web.hungryhub.com/restaurants/thavorn-beach-village-resort-spa-staycation-phuket" TargetMode="External"/><Relationship Id="rId3969" Type="http://schemas.openxmlformats.org/officeDocument/2006/relationships/hyperlink" Target="https://web.hungryhub.com/restaurants/sukishi-korean-charcoal-grill-central-rama-9-bangkok" TargetMode="External"/><Relationship Id="rId1309" Type="http://schemas.openxmlformats.org/officeDocument/2006/relationships/hyperlink" Target="https://web.hungryhub.com/restaurants/ic-teppanyaki-bangkok" TargetMode="External"/><Relationship Id="rId719" Type="http://schemas.openxmlformats.org/officeDocument/2006/relationships/hyperlink" Target="https://web.hungryhub.com/restaurants/hong-kong-noodle-siam-square-bangkok" TargetMode="External"/><Relationship Id="rId718" Type="http://schemas.openxmlformats.org/officeDocument/2006/relationships/hyperlink" Target="https://web.hungryhub.com/restaurants/hong-kong-noodle-ptt-suksawat-30-bangkok" TargetMode="External"/><Relationship Id="rId717" Type="http://schemas.openxmlformats.org/officeDocument/2006/relationships/hyperlink" Target="https://web.hungryhub.com/restaurants/hong-kong-noodle-ptt-bang-na-bangkok" TargetMode="External"/><Relationship Id="rId712" Type="http://schemas.openxmlformats.org/officeDocument/2006/relationships/hyperlink" Target="https://web.hungryhub.com/restaurants/flava-dream-hotel-bangkok" TargetMode="External"/><Relationship Id="rId711" Type="http://schemas.openxmlformats.org/officeDocument/2006/relationships/hyperlink" Target="https://web.hungryhub.com/restaurants/savy-bangkok" TargetMode="External"/><Relationship Id="rId710" Type="http://schemas.openxmlformats.org/officeDocument/2006/relationships/hyperlink" Target="https://web.hungryhub.com/restaurants/seiryu-sushi-mercury-ville-bangkok" TargetMode="External"/><Relationship Id="rId716" Type="http://schemas.openxmlformats.org/officeDocument/2006/relationships/hyperlink" Target="https://web.hungryhub.com/restaurants/hong-kong-noodle-ptt-nuanchan-bangkok" TargetMode="External"/><Relationship Id="rId715" Type="http://schemas.openxmlformats.org/officeDocument/2006/relationships/hyperlink" Target="https://web.hungryhub.com/restaurants/hong-kong-noodle-ptt-kaset-nawamin-bangkok" TargetMode="External"/><Relationship Id="rId714" Type="http://schemas.openxmlformats.org/officeDocument/2006/relationships/hyperlink" Target="https://web.hungryhub.com/restaurants/hong-kong-noodle-hua-lamphong-bangkok" TargetMode="External"/><Relationship Id="rId713" Type="http://schemas.openxmlformats.org/officeDocument/2006/relationships/hyperlink" Target="https://web.hungryhub.com/restaurants/hong-kong-noodle-sena-fest-bangkok" TargetMode="External"/><Relationship Id="rId3960" Type="http://schemas.openxmlformats.org/officeDocument/2006/relationships/hyperlink" Target="https://web.hungryhub.com/restaurants/ab-indian-cuisine-asoke-bangkok" TargetMode="External"/><Relationship Id="rId2630" Type="http://schemas.openxmlformats.org/officeDocument/2006/relationships/hyperlink" Target="https://web.hungryhub.com/restaurants/le-paris-ekkamai-bangkok" TargetMode="External"/><Relationship Id="rId3962" Type="http://schemas.openxmlformats.org/officeDocument/2006/relationships/hyperlink" Target="https://web.hungryhub.com/restaurants/metro-lounge-avani-ratchada-bangkok" TargetMode="External"/><Relationship Id="rId1300" Type="http://schemas.openxmlformats.org/officeDocument/2006/relationships/hyperlink" Target="https://web.hungryhub.com/restaurants/naeki-sushi-exchange-tower-bangkok" TargetMode="External"/><Relationship Id="rId2631" Type="http://schemas.openxmlformats.org/officeDocument/2006/relationships/hyperlink" Target="https://web.hungryhub.com/restaurants/kei-izakaya-bangkok" TargetMode="External"/><Relationship Id="rId3961" Type="http://schemas.openxmlformats.org/officeDocument/2006/relationships/hyperlink" Target="https://web.hungryhub.com/restaurants/nan-yuan-chinese-restaurant-avani-ratchada-bangkok" TargetMode="External"/><Relationship Id="rId1378" Type="http://schemas.openxmlformats.org/officeDocument/2006/relationships/hyperlink" Target="https://web.hungryhub.com/restaurants/ryoshi-sushi-lasalle-s-avenue-bangkok-thailand" TargetMode="External"/><Relationship Id="rId1379" Type="http://schemas.openxmlformats.org/officeDocument/2006/relationships/hyperlink" Target="https://web.hungryhub.com/restaurants/pookaidong-eat-station-by-ann-bangkok" TargetMode="External"/><Relationship Id="rId789" Type="http://schemas.openxmlformats.org/officeDocument/2006/relationships/hyperlink" Target="https://web.hungryhub.com/restaurants/tohkai-japanese-restaurant-the-circle-ratchapruek-bangkok" TargetMode="External"/><Relationship Id="rId788" Type="http://schemas.openxmlformats.org/officeDocument/2006/relationships/hyperlink" Target="https://web.hungryhub.com/restaurants/tohkai-japanese-restaurant-esplanade-ratchada-bangkok" TargetMode="External"/><Relationship Id="rId787" Type="http://schemas.openxmlformats.org/officeDocument/2006/relationships/hyperlink" Target="https://web.hungryhub.com/restaurants/tohkai-yakiniku-thaniya-plaza-bangkok" TargetMode="External"/><Relationship Id="rId786" Type="http://schemas.openxmlformats.org/officeDocument/2006/relationships/hyperlink" Target="https://web.hungryhub.com/restaurants/tohkai-japanese-restaurant-the-mall-bangkapi-bangkok" TargetMode="External"/><Relationship Id="rId781" Type="http://schemas.openxmlformats.org/officeDocument/2006/relationships/hyperlink" Target="https://web.hungryhub.com/restaurants/party-house-one-siam-siam-design-hotel-bangkok" TargetMode="External"/><Relationship Id="rId1370" Type="http://schemas.openxmlformats.org/officeDocument/2006/relationships/hyperlink" Target="https://web.hungryhub.com/restaurants/khuaindy-homemade-cafe-bangkok-thailand" TargetMode="External"/><Relationship Id="rId780" Type="http://schemas.openxmlformats.org/officeDocument/2006/relationships/hyperlink" Target="https://web.hungryhub.com/restaurants/barsu-at-sheraton-grande-sukhumvit-bangkok" TargetMode="External"/><Relationship Id="rId1371" Type="http://schemas.openxmlformats.org/officeDocument/2006/relationships/hyperlink" Target="https://web.hungryhub.com/restaurants/tuba-bangkok" TargetMode="External"/><Relationship Id="rId1372" Type="http://schemas.openxmlformats.org/officeDocument/2006/relationships/hyperlink" Target="https://web.hungryhub.com/restaurants/steakloft-bangkok" TargetMode="External"/><Relationship Id="rId1373" Type="http://schemas.openxmlformats.org/officeDocument/2006/relationships/hyperlink" Target="https://web.hungryhub.com/restaurants/k-bomb-bangkok" TargetMode="External"/><Relationship Id="rId785" Type="http://schemas.openxmlformats.org/officeDocument/2006/relationships/hyperlink" Target="https://web.hungryhub.com/restaurants/tohkai-japanese-restaurant-central-chaengwattana-bangkok" TargetMode="External"/><Relationship Id="rId1374" Type="http://schemas.openxmlformats.org/officeDocument/2006/relationships/hyperlink" Target="https://web.hungryhub.com/restaurants/thara-thong-royal-orchid-sheraton-bangkok-thailand" TargetMode="External"/><Relationship Id="rId784" Type="http://schemas.openxmlformats.org/officeDocument/2006/relationships/hyperlink" Target="https://web.hungryhub.com/restaurants/tohkai-japanese-restaurant-thanya-park-bangkok" TargetMode="External"/><Relationship Id="rId1375" Type="http://schemas.openxmlformats.org/officeDocument/2006/relationships/hyperlink" Target="https://web.hungryhub.com/restaurants/riverside-grill-royal-orchid-sheraton-bangkok" TargetMode="External"/><Relationship Id="rId783" Type="http://schemas.openxmlformats.org/officeDocument/2006/relationships/hyperlink" Target="https://web.hungryhub.com/restaurants/tohkai-japanese-restaurant-teparak-bangkok" TargetMode="External"/><Relationship Id="rId1376" Type="http://schemas.openxmlformats.org/officeDocument/2006/relationships/hyperlink" Target="https://web.hungryhub.com/restaurants/el-nino-amata-spring-country-club-bangkok" TargetMode="External"/><Relationship Id="rId782" Type="http://schemas.openxmlformats.org/officeDocument/2006/relationships/hyperlink" Target="https://web.hungryhub.com/restaurants/the-roof-gastro-siam-siam-design-hotel-bangkok" TargetMode="External"/><Relationship Id="rId1377" Type="http://schemas.openxmlformats.org/officeDocument/2006/relationships/hyperlink" Target="https://web.hungryhub.com/restaurants/pho-bangna-bangkok" TargetMode="External"/><Relationship Id="rId1367" Type="http://schemas.openxmlformats.org/officeDocument/2006/relationships/hyperlink" Target="https://web.hungryhub.com/restaurants/supreme-seafood-pattaya" TargetMode="External"/><Relationship Id="rId2698" Type="http://schemas.openxmlformats.org/officeDocument/2006/relationships/hyperlink" Target="https://web.hungryhub.com/restaurants/banana-fan-sea-resort-staycation-samui-koh-samui" TargetMode="External"/><Relationship Id="rId1368" Type="http://schemas.openxmlformats.org/officeDocument/2006/relationships/hyperlink" Target="https://web.hungryhub.com/restaurants/supreme-seafood-rattanathibet-bangkok" TargetMode="External"/><Relationship Id="rId2699" Type="http://schemas.openxmlformats.org/officeDocument/2006/relationships/hyperlink" Target="https://web.hungryhub.com/restaurants/no-use-chowpati-indian-street-food-bangkok" TargetMode="External"/><Relationship Id="rId1369" Type="http://schemas.openxmlformats.org/officeDocument/2006/relationships/hyperlink" Target="https://web.hungryhub.com/restaurants/tuba-bangkok-thailand" TargetMode="External"/><Relationship Id="rId778" Type="http://schemas.openxmlformats.org/officeDocument/2006/relationships/hyperlink" Target="https://web.hungryhub.com/restaurants/tohkai-japanese-restaurant-prasarnmit-bangkok" TargetMode="External"/><Relationship Id="rId777" Type="http://schemas.openxmlformats.org/officeDocument/2006/relationships/hyperlink" Target="https://web.hungryhub.com/restaurants/mae-la-kitchen-bangkok" TargetMode="External"/><Relationship Id="rId776" Type="http://schemas.openxmlformats.org/officeDocument/2006/relationships/hyperlink" Target="https://web.hungryhub.com/restaurants/mont-calzone" TargetMode="External"/><Relationship Id="rId775" Type="http://schemas.openxmlformats.org/officeDocument/2006/relationships/hyperlink" Target="https://web.hungryhub.com/restaurants/choi-choi-korean-chicken-bangkok" TargetMode="External"/><Relationship Id="rId779" Type="http://schemas.openxmlformats.org/officeDocument/2006/relationships/hyperlink" Target="https://web.hungryhub.com/restaurants/boon-tong-kee-siam-paragon-bangkok-thailand" TargetMode="External"/><Relationship Id="rId770" Type="http://schemas.openxmlformats.org/officeDocument/2006/relationships/hyperlink" Target="https://web.hungryhub.com/restaurants/pakmor-by-paopak-chiang-mai" TargetMode="External"/><Relationship Id="rId2690" Type="http://schemas.openxmlformats.org/officeDocument/2006/relationships/hyperlink" Target="https://web.hungryhub.com/restaurants/trader-vic-s-at-anantara-riverside-bangkok-resort" TargetMode="External"/><Relationship Id="rId1360" Type="http://schemas.openxmlformats.org/officeDocument/2006/relationships/hyperlink" Target="https://web.hungryhub.com/restaurants/supreme-seafood-silom-bangkok-thailand" TargetMode="External"/><Relationship Id="rId2691" Type="http://schemas.openxmlformats.org/officeDocument/2006/relationships/hyperlink" Target="https://web.hungryhub.com/restaurants/honoho-izakaya-bangkok" TargetMode="External"/><Relationship Id="rId1361" Type="http://schemas.openxmlformats.org/officeDocument/2006/relationships/hyperlink" Target="https://web.hungryhub.com/restaurants/supreme-seafood-ratchaphruek-bangkok-thailand" TargetMode="External"/><Relationship Id="rId2692" Type="http://schemas.openxmlformats.org/officeDocument/2006/relationships/hyperlink" Target="https://web.hungryhub.com/restaurants/blu-o-rhythm-bowl-rangsit-bowling-bangkok-thailand" TargetMode="External"/><Relationship Id="rId1362" Type="http://schemas.openxmlformats.org/officeDocument/2006/relationships/hyperlink" Target="https://web.hungryhub.com/restaurants/not-use-bangkok-thailand-1513" TargetMode="External"/><Relationship Id="rId2693" Type="http://schemas.openxmlformats.org/officeDocument/2006/relationships/hyperlink" Target="https://web.hungryhub.com/restaurants/oranuch-bangkok" TargetMode="External"/><Relationship Id="rId774" Type="http://schemas.openxmlformats.org/officeDocument/2006/relationships/hyperlink" Target="https://web.hungryhub.com/restaurants/dinner-champagne-taittinger-cruise-new-year-3-999-baht" TargetMode="External"/><Relationship Id="rId1363" Type="http://schemas.openxmlformats.org/officeDocument/2006/relationships/hyperlink" Target="https://web.hungryhub.com/restaurants/bai-yun-peking-duck-delivery-promotion-bangkok" TargetMode="External"/><Relationship Id="rId2694" Type="http://schemas.openxmlformats.org/officeDocument/2006/relationships/hyperlink" Target="https://web.hungryhub.com/restaurants/private-dining-at-cape-panwa-hotel-phuket" TargetMode="External"/><Relationship Id="rId773" Type="http://schemas.openxmlformats.org/officeDocument/2006/relationships/hyperlink" Target="https://web.hungryhub.com/restaurants/think-cafe-the-bloc-bangkok" TargetMode="External"/><Relationship Id="rId1364" Type="http://schemas.openxmlformats.org/officeDocument/2006/relationships/hyperlink" Target="https://web.hungryhub.com/restaurants/bbq-house-hotpot-bangkok" TargetMode="External"/><Relationship Id="rId2695" Type="http://schemas.openxmlformats.org/officeDocument/2006/relationships/hyperlink" Target="https://web.hungryhub.com/restaurants/otto-italian-restaurant-bangkok" TargetMode="External"/><Relationship Id="rId772" Type="http://schemas.openxmlformats.org/officeDocument/2006/relationships/hyperlink" Target="https://web.hungryhub.com/restaurants/cafe-reverie-bangkok" TargetMode="External"/><Relationship Id="rId1365" Type="http://schemas.openxmlformats.org/officeDocument/2006/relationships/hyperlink" Target="https://web.hungryhub.com/restaurants/supreme-seafood-watcharapol-bangkok-thailand" TargetMode="External"/><Relationship Id="rId2696" Type="http://schemas.openxmlformats.org/officeDocument/2006/relationships/hyperlink" Target="https://web.hungryhub.com/restaurants/sushi-tokyo-bangkok" TargetMode="External"/><Relationship Id="rId771" Type="http://schemas.openxmlformats.org/officeDocument/2006/relationships/hyperlink" Target="https://web.hungryhub.com/restaurants/miche-boulangerie-and-coffee-bar-bangkok" TargetMode="External"/><Relationship Id="rId1366" Type="http://schemas.openxmlformats.org/officeDocument/2006/relationships/hyperlink" Target="https://web.hungryhub.com/restaurants/supreme-seafood-ratchadaphisek-bangkok-thailand" TargetMode="External"/><Relationship Id="rId2697" Type="http://schemas.openxmlformats.org/officeDocument/2006/relationships/hyperlink" Target="https://web.hungryhub.com/restaurants/metro-square-siam-paragon-bangkok" TargetMode="External"/><Relationship Id="rId1390" Type="http://schemas.openxmlformats.org/officeDocument/2006/relationships/hyperlink" Target="https://web.hungryhub.com/restaurants/ryoshi-sushi-chinatown-bangkok" TargetMode="External"/><Relationship Id="rId1391" Type="http://schemas.openxmlformats.org/officeDocument/2006/relationships/hyperlink" Target="https://web.hungryhub.com/restaurants/orca-baker-butcher-gateway-bangsue-bangkok-thailand" TargetMode="External"/><Relationship Id="rId1392" Type="http://schemas.openxmlformats.org/officeDocument/2006/relationships/hyperlink" Target="https://web.hungryhub.com/restaurants/orca-baker-butcher-ramkhamhaeng-184-bangkok-thailand" TargetMode="External"/><Relationship Id="rId1393" Type="http://schemas.openxmlformats.org/officeDocument/2006/relationships/hyperlink" Target="https://web.hungryhub.com/restaurants/zaap-variety-bangkok" TargetMode="External"/><Relationship Id="rId1394" Type="http://schemas.openxmlformats.org/officeDocument/2006/relationships/hyperlink" Target="https://web.hungryhub.com/restaurants/octave-rooftop-lounge-and-bar-bangkok-marriott" TargetMode="External"/><Relationship Id="rId1395" Type="http://schemas.openxmlformats.org/officeDocument/2006/relationships/hyperlink" Target="https://web.hungryhub.com/restaurants/zest-bar-terrace-the-westin-grande-sukhumvit-bangkok" TargetMode="External"/><Relationship Id="rId1396" Type="http://schemas.openxmlformats.org/officeDocument/2006/relationships/hyperlink" Target="https://web.hungryhub.com/restaurants/la-tavola-renaissance-bangkok" TargetMode="External"/><Relationship Id="rId1397" Type="http://schemas.openxmlformats.org/officeDocument/2006/relationships/hyperlink" Target="https://web.hungryhub.com/restaurants/the-bakery-at-the-athenee-hotel-bangkok-thailand" TargetMode="External"/><Relationship Id="rId1398" Type="http://schemas.openxmlformats.org/officeDocument/2006/relationships/hyperlink" Target="https://web.hungryhub.com/restaurants/latitude-13-le-meridien-bkk-bangkok" TargetMode="External"/><Relationship Id="rId1399" Type="http://schemas.openxmlformats.org/officeDocument/2006/relationships/hyperlink" Target="https://web.hungryhub.com/restaurants/ching-cha-char-lee-emporium-bangkok" TargetMode="External"/><Relationship Id="rId1389" Type="http://schemas.openxmlformats.org/officeDocument/2006/relationships/hyperlink" Target="https://web.hungryhub.com/restaurants/ryoshi-sushi-gateway-at-bangsue-bangkok-thailand" TargetMode="External"/><Relationship Id="rId799" Type="http://schemas.openxmlformats.org/officeDocument/2006/relationships/hyperlink" Target="https://web.hungryhub.com/restaurants/khun-churn-sukhumvit-42-bangkok" TargetMode="External"/><Relationship Id="rId798" Type="http://schemas.openxmlformats.org/officeDocument/2006/relationships/hyperlink" Target="https://web.hungryhub.com/restaurants/asd-dsadsaldjasd-as" TargetMode="External"/><Relationship Id="rId797" Type="http://schemas.openxmlformats.org/officeDocument/2006/relationships/hyperlink" Target="https://web.hungryhub.com/restaurants/medinii-panorama-restaurant-35th-floor-at-the-continent-boutique-hotel-bangkok-sukhumvit" TargetMode="External"/><Relationship Id="rId1380" Type="http://schemas.openxmlformats.org/officeDocument/2006/relationships/hyperlink" Target="https://web.hungryhub.com/restaurants/khanumna-bangkok" TargetMode="External"/><Relationship Id="rId792" Type="http://schemas.openxmlformats.org/officeDocument/2006/relationships/hyperlink" Target="https://web.hungryhub.com/restaurants/tohkai-japanese-restaurant-mega-bangna-bangkok" TargetMode="External"/><Relationship Id="rId1381" Type="http://schemas.openxmlformats.org/officeDocument/2006/relationships/hyperlink" Target="https://web.hungryhub.com/restaurants/paii-at-the-house-on-sathorn-bangkok" TargetMode="External"/><Relationship Id="rId791" Type="http://schemas.openxmlformats.org/officeDocument/2006/relationships/hyperlink" Target="https://web.hungryhub.com/restaurants/tohkai-japanese-restaurant-the-promenade-bangkok" TargetMode="External"/><Relationship Id="rId1382" Type="http://schemas.openxmlformats.org/officeDocument/2006/relationships/hyperlink" Target="https://web.hungryhub.com/restaurants/orca-baker-butcher-lasalle-s-avenue-bangkok-thailand" TargetMode="External"/><Relationship Id="rId790" Type="http://schemas.openxmlformats.org/officeDocument/2006/relationships/hyperlink" Target="https://web.hungryhub.com/restaurants/tohkai-japanese-restaurant-terminal-21-asok-bangkok" TargetMode="External"/><Relationship Id="rId1383" Type="http://schemas.openxmlformats.org/officeDocument/2006/relationships/hyperlink" Target="https://web.hungryhub.com/restaurants/pookaidong-by-pongkaidoo-delivery-rom-klao-bangkok-thailand" TargetMode="External"/><Relationship Id="rId1384" Type="http://schemas.openxmlformats.org/officeDocument/2006/relationships/hyperlink" Target="https://web.hungryhub.com/restaurants/pookaidong-by-pongkaidoo-delivery-arun-ammarin-bangkok-thailand" TargetMode="External"/><Relationship Id="rId796" Type="http://schemas.openxmlformats.org/officeDocument/2006/relationships/hyperlink" Target="https://web.hungryhub.com/restaurants/the-steakhouse-co-bangkok" TargetMode="External"/><Relationship Id="rId1385" Type="http://schemas.openxmlformats.org/officeDocument/2006/relationships/hyperlink" Target="https://web.hungryhub.com/restaurants/pookaidong-by-pongkaidoo-delivery-ratchada-huai-khwang-bangkok-thailand" TargetMode="External"/><Relationship Id="rId795" Type="http://schemas.openxmlformats.org/officeDocument/2006/relationships/hyperlink" Target="https://web.hungryhub.com/restaurants/jamie-oliver-kitchen-bangkok" TargetMode="External"/><Relationship Id="rId1386" Type="http://schemas.openxmlformats.org/officeDocument/2006/relationships/hyperlink" Target="https://web.hungryhub.com/restaurants/pookaidong-by-pongkaidoo-delivery-tha-it-bangkok-thailand" TargetMode="External"/><Relationship Id="rId794" Type="http://schemas.openxmlformats.org/officeDocument/2006/relationships/hyperlink" Target="https://web.hungryhub.com/restaurants/copper-aquarium-restaurant-bangkok" TargetMode="External"/><Relationship Id="rId1387" Type="http://schemas.openxmlformats.org/officeDocument/2006/relationships/hyperlink" Target="https://web.hungryhub.com/restaurants/pookaidong-by-pongkaidoo-delivery-don-mueang-bangkok" TargetMode="External"/><Relationship Id="rId793" Type="http://schemas.openxmlformats.org/officeDocument/2006/relationships/hyperlink" Target="https://web.hungryhub.com/restaurants/the-deli-house-pattanakarn-48-bangkok" TargetMode="External"/><Relationship Id="rId1388" Type="http://schemas.openxmlformats.org/officeDocument/2006/relationships/hyperlink" Target="https://web.hungryhub.com/restaurants/the-allium-bangkok-at-the-athenee-hotel" TargetMode="External"/><Relationship Id="rId6229" Type="http://schemas.openxmlformats.org/officeDocument/2006/relationships/hyperlink" Target="https://web.hungryhub.com/restaurants/strackyum-future-park-rangsit-bangkok" TargetMode="External"/><Relationship Id="rId6220" Type="http://schemas.openxmlformats.org/officeDocument/2006/relationships/hyperlink" Target="https://web.hungryhub.com/restaurants/best-western-plus-nexen-staycation-pattaya" TargetMode="External"/><Relationship Id="rId6223" Type="http://schemas.openxmlformats.org/officeDocument/2006/relationships/hyperlink" Target="https://web.hungryhub.com/restaurants/morning-moon-cafe-restaurant-nakhon-pathom" TargetMode="External"/><Relationship Id="rId6224" Type="http://schemas.openxmlformats.org/officeDocument/2006/relationships/hyperlink" Target="https://web.hungryhub.com/restaurants/prod-test-new-bangkok" TargetMode="External"/><Relationship Id="rId6221" Type="http://schemas.openxmlformats.org/officeDocument/2006/relationships/hyperlink" Target="https://web.hungryhub.com/restaurants/test-prod-4-bangkok" TargetMode="External"/><Relationship Id="rId6222" Type="http://schemas.openxmlformats.org/officeDocument/2006/relationships/hyperlink" Target="https://web.hungryhub.com/restaurants/de-prime-rangnam-hotel-staycation-bangkok" TargetMode="External"/><Relationship Id="rId6227" Type="http://schemas.openxmlformats.org/officeDocument/2006/relationships/hyperlink" Target="https://web.hungryhub.com/restaurants/strackyum-the-mall-bangkae-bangkok" TargetMode="External"/><Relationship Id="rId6228" Type="http://schemas.openxmlformats.org/officeDocument/2006/relationships/hyperlink" Target="https://web.hungryhub.com/restaurants/strackyum-fashion-island-bangkok" TargetMode="External"/><Relationship Id="rId6225" Type="http://schemas.openxmlformats.org/officeDocument/2006/relationships/hyperlink" Target="https://web.hungryhub.com/restaurants/baan-nuea-yaang-bangkok" TargetMode="External"/><Relationship Id="rId6226" Type="http://schemas.openxmlformats.org/officeDocument/2006/relationships/hyperlink" Target="https://web.hungryhub.com/restaurants/strackyum-central-khon-kaen" TargetMode="External"/><Relationship Id="rId6218" Type="http://schemas.openxmlformats.org/officeDocument/2006/relationships/hyperlink" Target="https://web.hungryhub.com/restaurants/alice-s-dining-hall-bangkok" TargetMode="External"/><Relationship Id="rId6219" Type="http://schemas.openxmlformats.org/officeDocument/2006/relationships/hyperlink" Target="https://web.hungryhub.com/restaurants/little-wood-bangkok" TargetMode="External"/><Relationship Id="rId6212" Type="http://schemas.openxmlformats.org/officeDocument/2006/relationships/hyperlink" Target="https://web.hungryhub.com/restaurants/lilit-cafe-eatery-bangkok" TargetMode="External"/><Relationship Id="rId6213" Type="http://schemas.openxmlformats.org/officeDocument/2006/relationships/hyperlink" Target="https://web.hungryhub.com/restaurants/orquidea-del-sol-kuala-lumpur" TargetMode="External"/><Relationship Id="rId6210" Type="http://schemas.openxmlformats.org/officeDocument/2006/relationships/hyperlink" Target="https://web.hungryhub.com/restaurants/irvin-brew-beat-bangkok" TargetMode="External"/><Relationship Id="rId6211" Type="http://schemas.openxmlformats.org/officeDocument/2006/relationships/hyperlink" Target="https://web.hungryhub.com/restaurants/picnic-hotel-bangkok-staycation" TargetMode="External"/><Relationship Id="rId6216" Type="http://schemas.openxmlformats.org/officeDocument/2006/relationships/hyperlink" Target="https://web.hungryhub.com/restaurants/xso-kitchen-at-best-western-plus-nexen-pattaya" TargetMode="External"/><Relationship Id="rId6217" Type="http://schemas.openxmlformats.org/officeDocument/2006/relationships/hyperlink" Target="https://web.hungryhub.com/restaurants/trump-bar-and-bistro-bangkok" TargetMode="External"/><Relationship Id="rId6214" Type="http://schemas.openxmlformats.org/officeDocument/2006/relationships/hyperlink" Target="https://web.hungryhub.com/restaurants/ralph-house-bangkok" TargetMode="External"/><Relationship Id="rId6215" Type="http://schemas.openxmlformats.org/officeDocument/2006/relationships/hyperlink" Target="https://web.hungryhub.com/restaurants/waan-grob-farm-cafe-bangkok" TargetMode="External"/><Relationship Id="rId6241" Type="http://schemas.openxmlformats.org/officeDocument/2006/relationships/hyperlink" Target="https://web.hungryhub.com/restaurants/china-palace-chinese-restaurant-do-not-use-bangkok" TargetMode="External"/><Relationship Id="rId6242" Type="http://schemas.openxmlformats.org/officeDocument/2006/relationships/hyperlink" Target="https://web.hungryhub.com/restaurants/china-palace-restaurant-bangkok" TargetMode="External"/><Relationship Id="rId6240" Type="http://schemas.openxmlformats.org/officeDocument/2006/relationships/hyperlink" Target="https://web.hungryhub.com/restaurants/hug-samui-koh-samui" TargetMode="External"/><Relationship Id="rId6245" Type="http://schemas.openxmlformats.org/officeDocument/2006/relationships/hyperlink" Target="https://web.hungryhub.com/restaurants/coco-chaophraya-bangkok" TargetMode="External"/><Relationship Id="rId6246" Type="http://schemas.openxmlformats.org/officeDocument/2006/relationships/drawing" Target="../drawings/drawing10.xml"/><Relationship Id="rId6243" Type="http://schemas.openxmlformats.org/officeDocument/2006/relationships/hyperlink" Target="https://web.hungryhub.com/restaurants/aliv-cafe-bar-brasseries-nakhon-pathom" TargetMode="External"/><Relationship Id="rId6244" Type="http://schemas.openxmlformats.org/officeDocument/2006/relationships/hyperlink" Target="https://web.hungryhub.com/restaurants/tara-terrace-nakhon-pathom" TargetMode="External"/><Relationship Id="rId6230" Type="http://schemas.openxmlformats.org/officeDocument/2006/relationships/hyperlink" Target="https://web.hungryhub.com/restaurants/strackyum-new-phran-nok-bangkok" TargetMode="External"/><Relationship Id="rId6231" Type="http://schemas.openxmlformats.org/officeDocument/2006/relationships/hyperlink" Target="https://web.hungryhub.com/restaurants/strackyum-central-westgate-bangkok" TargetMode="External"/><Relationship Id="rId6234" Type="http://schemas.openxmlformats.org/officeDocument/2006/relationships/hyperlink" Target="https://web.hungryhub.com/restaurants/ora-dining-kuala-lumpur" TargetMode="External"/><Relationship Id="rId6235" Type="http://schemas.openxmlformats.org/officeDocument/2006/relationships/hyperlink" Target="https://web.hungryhub.com/restaurants/umami-10-singapore" TargetMode="External"/><Relationship Id="rId6232" Type="http://schemas.openxmlformats.org/officeDocument/2006/relationships/hyperlink" Target="https://web.hungryhub.com/restaurants/strackyum-central-rama-9-bangkok" TargetMode="External"/><Relationship Id="rId6233" Type="http://schemas.openxmlformats.org/officeDocument/2006/relationships/hyperlink" Target="https://web.hungryhub.com/restaurants/strackyum-central-rama-2-bangkok" TargetMode="External"/><Relationship Id="rId6238" Type="http://schemas.openxmlformats.org/officeDocument/2006/relationships/hyperlink" Target="https://web.hungryhub.com/restaurants/malay-test-kuala-lumpur" TargetMode="External"/><Relationship Id="rId6239" Type="http://schemas.openxmlformats.org/officeDocument/2006/relationships/hyperlink" Target="https://web.hungryhub.com/restaurants/testing-sg-ops-tools-singapore" TargetMode="External"/><Relationship Id="rId6236" Type="http://schemas.openxmlformats.org/officeDocument/2006/relationships/hyperlink" Target="https://web.hungryhub.com/restaurants/gangnam-galbi-bangkok" TargetMode="External"/><Relationship Id="rId6237" Type="http://schemas.openxmlformats.org/officeDocument/2006/relationships/hyperlink" Target="https://web.hungryhub.com/restaurants/test-1-my-kuala-lumpur" TargetMode="External"/><Relationship Id="rId6209" Type="http://schemas.openxmlformats.org/officeDocument/2006/relationships/hyperlink" Target="https://web.hungryhub.com/restaurants/izakaya-goichi-51-bangkok" TargetMode="External"/><Relationship Id="rId6207" Type="http://schemas.openxmlformats.org/officeDocument/2006/relationships/hyperlink" Target="https://web.hungryhub.com/restaurants/tomahawk-contemporary-steakhouse-novena-singapore" TargetMode="External"/><Relationship Id="rId6208" Type="http://schemas.openxmlformats.org/officeDocument/2006/relationships/hyperlink" Target="https://web.hungryhub.com/restaurants/macaria-bangkok" TargetMode="External"/><Relationship Id="rId6201" Type="http://schemas.openxmlformats.org/officeDocument/2006/relationships/hyperlink" Target="https://web.hungryhub.com/restaurants/testlars1-bangkok" TargetMode="External"/><Relationship Id="rId6202" Type="http://schemas.openxmlformats.org/officeDocument/2006/relationships/hyperlink" Target="https://web.hungryhub.com/restaurants/testlars2-bangkok" TargetMode="External"/><Relationship Id="rId6200" Type="http://schemas.openxmlformats.org/officeDocument/2006/relationships/hyperlink" Target="https://web.hungryhub.com/restaurants/en-hachi-bangkok" TargetMode="External"/><Relationship Id="rId6205" Type="http://schemas.openxmlformats.org/officeDocument/2006/relationships/hyperlink" Target="https://web.hungryhub.com/restaurants/sunsetory-chao-phraya-river-bangkok-thailand" TargetMode="External"/><Relationship Id="rId6206" Type="http://schemas.openxmlformats.org/officeDocument/2006/relationships/hyperlink" Target="https://web.hungryhub.com/restaurants/tomahawk-contemporary-steakhouse-raffles-place-singapore" TargetMode="External"/><Relationship Id="rId6203" Type="http://schemas.openxmlformats.org/officeDocument/2006/relationships/hyperlink" Target="https://web.hungryhub.com/restaurants/sunsetory-chao-phraya-river-not-used-bangkok" TargetMode="External"/><Relationship Id="rId6204" Type="http://schemas.openxmlformats.org/officeDocument/2006/relationships/hyperlink" Target="https://web.hungryhub.com/restaurants/ping-piman-amdaeng-by-njoy-prestige-hotel-bangkok" TargetMode="External"/><Relationship Id="rId2700" Type="http://schemas.openxmlformats.org/officeDocument/2006/relationships/hyperlink" Target="https://web.hungryhub.com/restaurants/no-use-chowpati-indian-street-food-bangkok-thailand" TargetMode="External"/><Relationship Id="rId2701" Type="http://schemas.openxmlformats.org/officeDocument/2006/relationships/hyperlink" Target="https://web.hungryhub.com/restaurants/no-use-chowpati-indian-street-food-bangkok-thailand-2899" TargetMode="External"/><Relationship Id="rId2702" Type="http://schemas.openxmlformats.org/officeDocument/2006/relationships/hyperlink" Target="https://web.hungryhub.com/restaurants/no-use-iron-pan-phloen-chit-bangkok" TargetMode="External"/><Relationship Id="rId2703" Type="http://schemas.openxmlformats.org/officeDocument/2006/relationships/hyperlink" Target="https://web.hungryhub.com/restaurants/oishi-grand-siam-paragon-not-use-bangkok" TargetMode="External"/><Relationship Id="rId2704" Type="http://schemas.openxmlformats.org/officeDocument/2006/relationships/hyperlink" Target="https://web.hungryhub.com/restaurants/no-use-carne-bangkok" TargetMode="External"/><Relationship Id="rId2705" Type="http://schemas.openxmlformats.org/officeDocument/2006/relationships/hyperlink" Target="https://web.hungryhub.com/restaurants/praram-9-kaiyang-sai-mai-bangkok" TargetMode="External"/><Relationship Id="rId2706" Type="http://schemas.openxmlformats.org/officeDocument/2006/relationships/hyperlink" Target="https://web.hungryhub.com/restaurants/mae-mungkorn-seafood-buffet-ladprao-87-bangkok" TargetMode="External"/><Relationship Id="rId2707" Type="http://schemas.openxmlformats.org/officeDocument/2006/relationships/hyperlink" Target="https://web.hungryhub.com/restaurants/silom-salaya-bar-bistro-bangkok" TargetMode="External"/><Relationship Id="rId2708" Type="http://schemas.openxmlformats.org/officeDocument/2006/relationships/hyperlink" Target="https://web.hungryhub.com/restaurants/reva-beach-restaurant-at-ravindra-beach-resort-spa-pattaya" TargetMode="External"/><Relationship Id="rId2709" Type="http://schemas.openxmlformats.org/officeDocument/2006/relationships/hyperlink" Target="https://web.hungryhub.com/restaurants/cafe22-by-courtyard-by-marriott-north-pattaya-pattaya" TargetMode="External"/><Relationship Id="rId2720" Type="http://schemas.openxmlformats.org/officeDocument/2006/relationships/hyperlink" Target="https://web.hungryhub.com/restaurants/lee-cafe-q-house-lumpini-bangkok" TargetMode="External"/><Relationship Id="rId2721" Type="http://schemas.openxmlformats.org/officeDocument/2006/relationships/hyperlink" Target="https://web.hungryhub.com/restaurants/lee-cafe-phloenchit-center-bangkok" TargetMode="External"/><Relationship Id="rId2722" Type="http://schemas.openxmlformats.org/officeDocument/2006/relationships/hyperlink" Target="https://web.hungryhub.com/restaurants/not-use-bangkok-thailand-2920" TargetMode="External"/><Relationship Id="rId2723" Type="http://schemas.openxmlformats.org/officeDocument/2006/relationships/hyperlink" Target="https://web.hungryhub.com/restaurants/chow-mong-local-kitchen-at-the-peri-hotel-hua-hin" TargetMode="External"/><Relationship Id="rId2724" Type="http://schemas.openxmlformats.org/officeDocument/2006/relationships/hyperlink" Target="https://web.hungryhub.com/restaurants/centara-pattaya-hotel-staycation-not-centara-grand-mirage" TargetMode="External"/><Relationship Id="rId2725" Type="http://schemas.openxmlformats.org/officeDocument/2006/relationships/hyperlink" Target="https://web.hungryhub.com/restaurants/bangkok-thailand-2923" TargetMode="External"/><Relationship Id="rId2726" Type="http://schemas.openxmlformats.org/officeDocument/2006/relationships/hyperlink" Target="https://web.hungryhub.com/restaurants/the-pizzeria-le-meridien-khao-lak-resort-spa-phang-nga-phuket" TargetMode="External"/><Relationship Id="rId2727" Type="http://schemas.openxmlformats.org/officeDocument/2006/relationships/hyperlink" Target="https://web.hungryhub.com/restaurants/jw-cafe-at-jw-marriott-hotel-bangkok" TargetMode="External"/><Relationship Id="rId2728" Type="http://schemas.openxmlformats.org/officeDocument/2006/relationships/hyperlink" Target="https://web.hungryhub.com/restaurants/yao-restaurant-bangkok-marriott-hotel-the-surawongse" TargetMode="External"/><Relationship Id="rId2729" Type="http://schemas.openxmlformats.org/officeDocument/2006/relationships/hyperlink" Target="https://web.hungryhub.com/restaurants/notuse-bangkok" TargetMode="External"/><Relationship Id="rId2710" Type="http://schemas.openxmlformats.org/officeDocument/2006/relationships/hyperlink" Target="https://web.hungryhub.com/restaurants/rabbit-hole-at-phuket-phuket" TargetMode="External"/><Relationship Id="rId2711" Type="http://schemas.openxmlformats.org/officeDocument/2006/relationships/hyperlink" Target="https://web.hungryhub.com/restaurants/red-sky-restaurant-55th-floor-bangkok" TargetMode="External"/><Relationship Id="rId2712" Type="http://schemas.openxmlformats.org/officeDocument/2006/relationships/hyperlink" Target="https://web.hungryhub.com/restaurants/notinus-bangkok" TargetMode="External"/><Relationship Id="rId2713" Type="http://schemas.openxmlformats.org/officeDocument/2006/relationships/hyperlink" Target="https://web.hungryhub.com/restaurants/cocoa-xo-bar-at-red-sky-57th-floor-bangkok" TargetMode="External"/><Relationship Id="rId2714" Type="http://schemas.openxmlformats.org/officeDocument/2006/relationships/hyperlink" Target="https://web.hungryhub.com/restaurants/vanilla-sky-bar-gastro-pub-by-cape-sienna-phuket" TargetMode="External"/><Relationship Id="rId2715" Type="http://schemas.openxmlformats.org/officeDocument/2006/relationships/hyperlink" Target="https://web.hungryhub.com/restaurants/sienna-rocks-cafe-pool-club-by-cape-sienna-phuket" TargetMode="External"/><Relationship Id="rId2716" Type="http://schemas.openxmlformats.org/officeDocument/2006/relationships/hyperlink" Target="https://web.hungryhub.com/restaurants/the-wave-beach-bar-surfing-phuket" TargetMode="External"/><Relationship Id="rId2717" Type="http://schemas.openxmlformats.org/officeDocument/2006/relationships/hyperlink" Target="https://web.hungryhub.com/restaurants/lee-kitchen-at-lee-place-hotel-bangkok" TargetMode="External"/><Relationship Id="rId2718" Type="http://schemas.openxmlformats.org/officeDocument/2006/relationships/hyperlink" Target="https://web.hungryhub.com/restaurants/lee-cafe-central-silom-tower-bangkok-thailand" TargetMode="External"/><Relationship Id="rId2719" Type="http://schemas.openxmlformats.org/officeDocument/2006/relationships/hyperlink" Target="https://web.hungryhub.com/restaurants/lee-cafe-centralworld-bangkok" TargetMode="External"/><Relationship Id="rId1455" Type="http://schemas.openxmlformats.org/officeDocument/2006/relationships/hyperlink" Target="https://web.hungryhub.com/restaurants/hia-kai-seafood-bangkok" TargetMode="External"/><Relationship Id="rId2786" Type="http://schemas.openxmlformats.org/officeDocument/2006/relationships/hyperlink" Target="https://web.hungryhub.com/restaurants/lhong-men-cafe-yaowarat-bangkok" TargetMode="External"/><Relationship Id="rId1456" Type="http://schemas.openxmlformats.org/officeDocument/2006/relationships/hyperlink" Target="https://web.hungryhub.com/restaurants/no-use-test-bangkok" TargetMode="External"/><Relationship Id="rId2787" Type="http://schemas.openxmlformats.org/officeDocument/2006/relationships/hyperlink" Target="https://web.hungryhub.com/restaurants/bangkok-thailand-2985" TargetMode="External"/><Relationship Id="rId1457" Type="http://schemas.openxmlformats.org/officeDocument/2006/relationships/hyperlink" Target="https://web.hungryhub.com/restaurants/bombay-masala-bangkok" TargetMode="External"/><Relationship Id="rId2788" Type="http://schemas.openxmlformats.org/officeDocument/2006/relationships/hyperlink" Target="https://web.hungryhub.com/restaurants/oasis-restaurant-at-centara-grand-mirage-pattaya" TargetMode="External"/><Relationship Id="rId1458" Type="http://schemas.openxmlformats.org/officeDocument/2006/relationships/hyperlink" Target="https://web.hungryhub.com/restaurants/skyview-hotel-sukhumvit-soi-24-staycation-bangkok-thailand" TargetMode="External"/><Relationship Id="rId2789" Type="http://schemas.openxmlformats.org/officeDocument/2006/relationships/hyperlink" Target="https://web.hungryhub.com/restaurants/wuanood-bangkok" TargetMode="External"/><Relationship Id="rId1459" Type="http://schemas.openxmlformats.org/officeDocument/2006/relationships/hyperlink" Target="https://web.hungryhub.com/restaurants/meda-yakiniku-by-de-beef-bangkok" TargetMode="External"/><Relationship Id="rId629" Type="http://schemas.openxmlformats.org/officeDocument/2006/relationships/hyperlink" Target="https://web.hungryhub.com/restaurants/utsav" TargetMode="External"/><Relationship Id="rId624" Type="http://schemas.openxmlformats.org/officeDocument/2006/relationships/hyperlink" Target="https://web.hungryhub.com/restaurants/diamond-d" TargetMode="External"/><Relationship Id="rId623" Type="http://schemas.openxmlformats.org/officeDocument/2006/relationships/hyperlink" Target="https://web.hungryhub.com/restaurants/incheon-chicken" TargetMode="External"/><Relationship Id="rId622" Type="http://schemas.openxmlformats.org/officeDocument/2006/relationships/hyperlink" Target="https://web.hungryhub.com/restaurants/yue-kee" TargetMode="External"/><Relationship Id="rId621" Type="http://schemas.openxmlformats.org/officeDocument/2006/relationships/hyperlink" Target="https://web.hungryhub.com/restaurants/yoyo-fruit-more" TargetMode="External"/><Relationship Id="rId628" Type="http://schemas.openxmlformats.org/officeDocument/2006/relationships/hyperlink" Target="https://web.hungryhub.com/restaurants/tanavakatsu-wangseong" TargetMode="External"/><Relationship Id="rId627" Type="http://schemas.openxmlformats.org/officeDocument/2006/relationships/hyperlink" Target="https://web.hungryhub.com/restaurants/krua-wandee" TargetMode="External"/><Relationship Id="rId626" Type="http://schemas.openxmlformats.org/officeDocument/2006/relationships/hyperlink" Target="https://web.hungryhub.com/restaurants/mahi-restaurant" TargetMode="External"/><Relationship Id="rId625" Type="http://schemas.openxmlformats.org/officeDocument/2006/relationships/hyperlink" Target="https://web.hungryhub.com/restaurants/rice-baga-bangkok" TargetMode="External"/><Relationship Id="rId2780" Type="http://schemas.openxmlformats.org/officeDocument/2006/relationships/hyperlink" Target="https://web.hungryhub.com/restaurants/classic-room-cafe-dining-bangkok" TargetMode="External"/><Relationship Id="rId1450" Type="http://schemas.openxmlformats.org/officeDocument/2006/relationships/hyperlink" Target="https://web.hungryhub.com/restaurants/tell-a-story-phahon-yothin-12-bangkok" TargetMode="External"/><Relationship Id="rId2781" Type="http://schemas.openxmlformats.org/officeDocument/2006/relationships/hyperlink" Target="https://web.hungryhub.com/restaurants/jc-kevin-sathorn-bangkok-hotel-staycation" TargetMode="External"/><Relationship Id="rId620" Type="http://schemas.openxmlformats.org/officeDocument/2006/relationships/hyperlink" Target="https://web.hungryhub.com/restaurants/sweet-planet" TargetMode="External"/><Relationship Id="rId1451" Type="http://schemas.openxmlformats.org/officeDocument/2006/relationships/hyperlink" Target="https://web.hungryhub.com/restaurants/panorama-crowne-plaza-bangkok-lumpini-park" TargetMode="External"/><Relationship Id="rId2782" Type="http://schemas.openxmlformats.org/officeDocument/2006/relationships/hyperlink" Target="https://web.hungryhub.com/restaurants/hong-kong-bangna-bangkok" TargetMode="External"/><Relationship Id="rId1452" Type="http://schemas.openxmlformats.org/officeDocument/2006/relationships/hyperlink" Target="https://web.hungryhub.com/restaurants/baan-payhum-resort-restaurant-bangkok" TargetMode="External"/><Relationship Id="rId2783" Type="http://schemas.openxmlformats.org/officeDocument/2006/relationships/hyperlink" Target="https://web.hungryhub.com/restaurants/lontarn-bar-restaurant-bangkok" TargetMode="External"/><Relationship Id="rId1453" Type="http://schemas.openxmlformats.org/officeDocument/2006/relationships/hyperlink" Target="https://web.hungryhub.com/restaurants/uni-lovers-bangkok" TargetMode="External"/><Relationship Id="rId2784" Type="http://schemas.openxmlformats.org/officeDocument/2006/relationships/hyperlink" Target="https://web.hungryhub.com/restaurants/baan-daeng-by-methavalai-sorndaeng-bangkok" TargetMode="External"/><Relationship Id="rId1454" Type="http://schemas.openxmlformats.org/officeDocument/2006/relationships/hyperlink" Target="https://web.hungryhub.com/restaurants/takieng-at-renaissance-resort-spa-phuket" TargetMode="External"/><Relationship Id="rId2785" Type="http://schemas.openxmlformats.org/officeDocument/2006/relationships/hyperlink" Target="https://web.hungryhub.com/restaurants/surf-bar-at-courtyard-by-marriott-north-pattaya" TargetMode="External"/><Relationship Id="rId1444" Type="http://schemas.openxmlformats.org/officeDocument/2006/relationships/hyperlink" Target="https://web.hungryhub.com/restaurants/mays-urban-thai-dine-pattaya" TargetMode="External"/><Relationship Id="rId2775" Type="http://schemas.openxmlformats.org/officeDocument/2006/relationships/hyperlink" Target="https://web.hungryhub.com/restaurants/not-in-use-bangkok" TargetMode="External"/><Relationship Id="rId1445" Type="http://schemas.openxmlformats.org/officeDocument/2006/relationships/hyperlink" Target="https://web.hungryhub.com/restaurants/goji-kitchen-bar-bangkok-marriott-marquis-queen-s-park" TargetMode="External"/><Relationship Id="rId2776" Type="http://schemas.openxmlformats.org/officeDocument/2006/relationships/hyperlink" Target="https://web.hungryhub.com/restaurants/baitong-restaurant-at-banana-fan-sea-resort-samui-koh-samui" TargetMode="External"/><Relationship Id="rId1446" Type="http://schemas.openxmlformats.org/officeDocument/2006/relationships/hyperlink" Target="https://web.hungryhub.com/restaurants/abar-rooftop-bangkok-marriott-marquis-queen-s-park" TargetMode="External"/><Relationship Id="rId2777" Type="http://schemas.openxmlformats.org/officeDocument/2006/relationships/hyperlink" Target="https://web.hungryhub.com/restaurants/the-sarann-hotel-staycation-samui-koh-samui" TargetMode="External"/><Relationship Id="rId1447" Type="http://schemas.openxmlformats.org/officeDocument/2006/relationships/hyperlink" Target="https://web.hungryhub.com/restaurants/marriott-marquis-mooncake-festival-bangkok" TargetMode="External"/><Relationship Id="rId2778" Type="http://schemas.openxmlformats.org/officeDocument/2006/relationships/hyperlink" Target="https://web.hungryhub.com/restaurants/marina-gallery-resort-kacha-kalim-bay-staycation-phuket" TargetMode="External"/><Relationship Id="rId1448" Type="http://schemas.openxmlformats.org/officeDocument/2006/relationships/hyperlink" Target="https://web.hungryhub.com/restaurants/khana-khazana-pure-indian-vegetarian-restaurant-bangkok" TargetMode="External"/><Relationship Id="rId2779" Type="http://schemas.openxmlformats.org/officeDocument/2006/relationships/hyperlink" Target="https://web.hungryhub.com/restaurants/the-yard-restaurant-bangkok" TargetMode="External"/><Relationship Id="rId1449" Type="http://schemas.openxmlformats.org/officeDocument/2006/relationships/hyperlink" Target="https://web.hungryhub.com/restaurants/tandoor-veg-non-veg-indian-restaurant-bangkok" TargetMode="External"/><Relationship Id="rId619" Type="http://schemas.openxmlformats.org/officeDocument/2006/relationships/hyperlink" Target="https://web.hungryhub.com/restaurants/pam-pam" TargetMode="External"/><Relationship Id="rId618" Type="http://schemas.openxmlformats.org/officeDocument/2006/relationships/hyperlink" Target="https://web.hungryhub.com/restaurants/siam-royale" TargetMode="External"/><Relationship Id="rId613" Type="http://schemas.openxmlformats.org/officeDocument/2006/relationships/hyperlink" Target="https://web.hungryhub.com/restaurants/cilantro-asian-fusion" TargetMode="External"/><Relationship Id="rId612" Type="http://schemas.openxmlformats.org/officeDocument/2006/relationships/hyperlink" Target="https://web.hungryhub.com/restaurants/pizzeria-giotto-chiang-mai" TargetMode="External"/><Relationship Id="rId611" Type="http://schemas.openxmlformats.org/officeDocument/2006/relationships/hyperlink" Target="https://web.hungryhub.com/restaurants/sea-sour-sab-bangkok" TargetMode="External"/><Relationship Id="rId610" Type="http://schemas.openxmlformats.org/officeDocument/2006/relationships/hyperlink" Target="https://web.hungryhub.com/restaurants/sapori-d-italia-kiree-thara-chiang-mai" TargetMode="External"/><Relationship Id="rId617" Type="http://schemas.openxmlformats.org/officeDocument/2006/relationships/hyperlink" Target="https://web.hungryhub.com/restaurants/maisen-j-avenue-thonglor-bangkok" TargetMode="External"/><Relationship Id="rId616" Type="http://schemas.openxmlformats.org/officeDocument/2006/relationships/hyperlink" Target="https://web.hungryhub.com/restaurants/eat-nine-bangkok" TargetMode="External"/><Relationship Id="rId615" Type="http://schemas.openxmlformats.org/officeDocument/2006/relationships/hyperlink" Target="https://web.hungryhub.com/restaurants/cake-shop-bangkok" TargetMode="External"/><Relationship Id="rId614" Type="http://schemas.openxmlformats.org/officeDocument/2006/relationships/hyperlink" Target="https://web.hungryhub.com/restaurants/salt-pepper-central-world-bangkok" TargetMode="External"/><Relationship Id="rId2770" Type="http://schemas.openxmlformats.org/officeDocument/2006/relationships/hyperlink" Target="https://web.hungryhub.com/restaurants/uncle-sam-s-ramen-bangkok" TargetMode="External"/><Relationship Id="rId1440" Type="http://schemas.openxmlformats.org/officeDocument/2006/relationships/hyperlink" Target="https://web.hungryhub.com/restaurants/saolao-ari-bangkok" TargetMode="External"/><Relationship Id="rId2771" Type="http://schemas.openxmlformats.org/officeDocument/2006/relationships/hyperlink" Target="https://web.hungryhub.com/restaurants/pukeepick-siam-square-one-bangkok" TargetMode="External"/><Relationship Id="rId1441" Type="http://schemas.openxmlformats.org/officeDocument/2006/relationships/hyperlink" Target="https://web.hungryhub.com/restaurants/tenmatsu-bangkok" TargetMode="External"/><Relationship Id="rId2772" Type="http://schemas.openxmlformats.org/officeDocument/2006/relationships/hyperlink" Target="https://web.hungryhub.com/restaurants/luna-la-pran-by-sheraton-pranburi-villas-hua-hin" TargetMode="External"/><Relationship Id="rId1442" Type="http://schemas.openxmlformats.org/officeDocument/2006/relationships/hyperlink" Target="https://web.hungryhub.com/restaurants/moom-muum-park-terminal-21-asok-bangkok" TargetMode="External"/><Relationship Id="rId2773" Type="http://schemas.openxmlformats.org/officeDocument/2006/relationships/hyperlink" Target="https://web.hungryhub.com/restaurants/pukeepick-chaengwattana-bangkok" TargetMode="External"/><Relationship Id="rId1443" Type="http://schemas.openxmlformats.org/officeDocument/2006/relationships/hyperlink" Target="https://web.hungryhub.com/restaurants/kebabs-kurries-bangkok" TargetMode="External"/><Relationship Id="rId2774" Type="http://schemas.openxmlformats.org/officeDocument/2006/relationships/hyperlink" Target="https://web.hungryhub.com/restaurants/notinuse-phuket" TargetMode="External"/><Relationship Id="rId1477" Type="http://schemas.openxmlformats.org/officeDocument/2006/relationships/hyperlink" Target="https://web.hungryhub.com/restaurants/rossini-s-at-sheraton-grande-sukhumvit-a-luxury-collection-hotel-bangkok" TargetMode="External"/><Relationship Id="rId1478" Type="http://schemas.openxmlformats.org/officeDocument/2006/relationships/hyperlink" Target="https://web.hungryhub.com/restaurants/the-sala-sheraton-grande-sukhumvit-bangkok" TargetMode="External"/><Relationship Id="rId1479" Type="http://schemas.openxmlformats.org/officeDocument/2006/relationships/hyperlink" Target="https://web.hungryhub.com/restaurants/sansab-siam-paragon-bangkok-thailand" TargetMode="External"/><Relationship Id="rId646" Type="http://schemas.openxmlformats.org/officeDocument/2006/relationships/hyperlink" Target="https://web.hungryhub.com/restaurants/citrus-cafe-citrus-13-hotel" TargetMode="External"/><Relationship Id="rId645" Type="http://schemas.openxmlformats.org/officeDocument/2006/relationships/hyperlink" Target="https://web.hungryhub.com/restaurants/tabloid-bar-bistro-galleria-12-hotel" TargetMode="External"/><Relationship Id="rId644" Type="http://schemas.openxmlformats.org/officeDocument/2006/relationships/hyperlink" Target="https://web.hungryhub.com/restaurants/shiso-delight-admiral-premier-hotel" TargetMode="External"/><Relationship Id="rId643" Type="http://schemas.openxmlformats.org/officeDocument/2006/relationships/hyperlink" Target="https://web.hungryhub.com/restaurants/truffles-bar-ristorante-bangkok" TargetMode="External"/><Relationship Id="rId649" Type="http://schemas.openxmlformats.org/officeDocument/2006/relationships/hyperlink" Target="https://web.hungryhub.com/restaurants/tim-ho-wan-the-street-ratchada-bangkok" TargetMode="External"/><Relationship Id="rId648" Type="http://schemas.openxmlformats.org/officeDocument/2006/relationships/hyperlink" Target="https://web.hungryhub.com/restaurants/tim-ho-wan-gateway-ekamai-bangkok" TargetMode="External"/><Relationship Id="rId647" Type="http://schemas.openxmlformats.org/officeDocument/2006/relationships/hyperlink" Target="https://web.hungryhub.com/restaurants/tim-ho-wan-terminal-21-bangkok" TargetMode="External"/><Relationship Id="rId1470" Type="http://schemas.openxmlformats.org/officeDocument/2006/relationships/hyperlink" Target="https://web.hungryhub.com/restaurants/kangpa-ram24th-bangkok" TargetMode="External"/><Relationship Id="rId1471" Type="http://schemas.openxmlformats.org/officeDocument/2006/relationships/hyperlink" Target="https://web.hungryhub.com/restaurants/do-not-use-bangkok-thailand-1642" TargetMode="External"/><Relationship Id="rId1472" Type="http://schemas.openxmlformats.org/officeDocument/2006/relationships/hyperlink" Target="https://web.hungryhub.com/restaurants/thai-tulips-restaurant-bangkok" TargetMode="External"/><Relationship Id="rId642" Type="http://schemas.openxmlformats.org/officeDocument/2006/relationships/hyperlink" Target="https://web.hungryhub.com/restaurants/enoteca-great-fine-wine-italian-restaurant-chiang-mai" TargetMode="External"/><Relationship Id="rId1473" Type="http://schemas.openxmlformats.org/officeDocument/2006/relationships/hyperlink" Target="https://web.hungryhub.com/restaurants/salad-factory-sammakorn-place-ramkhamhaeng-bangkok-thailand" TargetMode="External"/><Relationship Id="rId641" Type="http://schemas.openxmlformats.org/officeDocument/2006/relationships/hyperlink" Target="https://web.hungryhub.com/restaurants/mojjo-rooftop-lounge-bar-skyview-hotel-bangkok" TargetMode="External"/><Relationship Id="rId1474" Type="http://schemas.openxmlformats.org/officeDocument/2006/relationships/hyperlink" Target="https://web.hungryhub.com/restaurants/the-local-restaurant-donmueng-bangkok" TargetMode="External"/><Relationship Id="rId640" Type="http://schemas.openxmlformats.org/officeDocument/2006/relationships/hyperlink" Target="https://web.hungryhub.com/restaurants/chillz-restaurant-legacy-suites-hotel-bangkok" TargetMode="External"/><Relationship Id="rId1475" Type="http://schemas.openxmlformats.org/officeDocument/2006/relationships/hyperlink" Target="https://web.hungryhub.com/restaurants/versailles-palace-rattanathibet-bangkok" TargetMode="External"/><Relationship Id="rId1476" Type="http://schemas.openxmlformats.org/officeDocument/2006/relationships/hyperlink" Target="https://web.hungryhub.com/restaurants/thai-bus-food-tour-x-hungry-hub-bangkok-thailand" TargetMode="External"/><Relationship Id="rId1466" Type="http://schemas.openxmlformats.org/officeDocument/2006/relationships/hyperlink" Target="https://web.hungryhub.com/restaurants/kinkao-central-world-bangkok-thailand" TargetMode="External"/><Relationship Id="rId2797" Type="http://schemas.openxmlformats.org/officeDocument/2006/relationships/hyperlink" Target="https://web.hungryhub.com/restaurants/andamanda-waterpark-phuket" TargetMode="External"/><Relationship Id="rId1467" Type="http://schemas.openxmlformats.org/officeDocument/2006/relationships/hyperlink" Target="https://web.hungryhub.com/restaurants/kinn-s-the-buta-kangsadan-bangkok" TargetMode="External"/><Relationship Id="rId2798" Type="http://schemas.openxmlformats.org/officeDocument/2006/relationships/hyperlink" Target="https://web.hungryhub.com/restaurants/the-peri-hotel-staycation-hua-hin" TargetMode="External"/><Relationship Id="rId1468" Type="http://schemas.openxmlformats.org/officeDocument/2006/relationships/hyperlink" Target="https://web.hungryhub.com/restaurants/chao-leh-kitchen-four-points-by-sheraton-phuket-patong-beach-resort-phuket" TargetMode="External"/><Relationship Id="rId2799" Type="http://schemas.openxmlformats.org/officeDocument/2006/relationships/hyperlink" Target="https://web.hungryhub.com/restaurants/not-use-bangkok-thailand-2997" TargetMode="External"/><Relationship Id="rId1469" Type="http://schemas.openxmlformats.org/officeDocument/2006/relationships/hyperlink" Target="https://web.hungryhub.com/restaurants/umami-fallabella-siam-paragon-bangkok" TargetMode="External"/><Relationship Id="rId635" Type="http://schemas.openxmlformats.org/officeDocument/2006/relationships/hyperlink" Target="https://web.hungryhub.com/restaurants/indian-essence-art-bangkok" TargetMode="External"/><Relationship Id="rId634" Type="http://schemas.openxmlformats.org/officeDocument/2006/relationships/hyperlink" Target="https://web.hungryhub.com/restaurants/camp-curry-bangkok" TargetMode="External"/><Relationship Id="rId633" Type="http://schemas.openxmlformats.org/officeDocument/2006/relationships/hyperlink" Target="https://web.hungryhub.com/restaurants/town-tree-garden-restaurant-bangkok" TargetMode="External"/><Relationship Id="rId632" Type="http://schemas.openxmlformats.org/officeDocument/2006/relationships/hyperlink" Target="https://web.hungryhub.com/restaurants/after-the-rain" TargetMode="External"/><Relationship Id="rId639" Type="http://schemas.openxmlformats.org/officeDocument/2006/relationships/hyperlink" Target="https://web.hungryhub.com/restaurants/180-sky-lounge-bangkok" TargetMode="External"/><Relationship Id="rId638" Type="http://schemas.openxmlformats.org/officeDocument/2006/relationships/hyperlink" Target="https://web.hungryhub.com/restaurants/salad-ville-bangkok" TargetMode="External"/><Relationship Id="rId637" Type="http://schemas.openxmlformats.org/officeDocument/2006/relationships/hyperlink" Target="https://web.hungryhub.com/restaurants/maisen-central-embassy-bangkok" TargetMode="External"/><Relationship Id="rId636" Type="http://schemas.openxmlformats.org/officeDocument/2006/relationships/hyperlink" Target="https://web.hungryhub.com/restaurants/fat-duck-kitchen-bar-bangkok" TargetMode="External"/><Relationship Id="rId2790" Type="http://schemas.openxmlformats.org/officeDocument/2006/relationships/hyperlink" Target="https://web.hungryhub.com/restaurants/laikraam-restaurant-at-marina-gallery-resort-kacha-kalim-bay-phuket" TargetMode="External"/><Relationship Id="rId1460" Type="http://schemas.openxmlformats.org/officeDocument/2006/relationships/hyperlink" Target="https://web.hungryhub.com/restaurants/chon-ngern-chon-thong-bangkok" TargetMode="External"/><Relationship Id="rId2791" Type="http://schemas.openxmlformats.org/officeDocument/2006/relationships/hyperlink" Target="https://web.hungryhub.com/restaurants/coast-beach-club-bistro-at-centara-grand-mirage-pattaya" TargetMode="External"/><Relationship Id="rId1461" Type="http://schemas.openxmlformats.org/officeDocument/2006/relationships/hyperlink" Target="https://web.hungryhub.com/restaurants/bos-sports-bar-bangkok-thailand" TargetMode="External"/><Relationship Id="rId2792" Type="http://schemas.openxmlformats.org/officeDocument/2006/relationships/hyperlink" Target="https://web.hungryhub.com/restaurants/lim-kwong-meng-restaurant-bangkok" TargetMode="External"/><Relationship Id="rId631" Type="http://schemas.openxmlformats.org/officeDocument/2006/relationships/hyperlink" Target="https://web.hungryhub.com/restaurants/layers-rustic-mediterranean" TargetMode="External"/><Relationship Id="rId1462" Type="http://schemas.openxmlformats.org/officeDocument/2006/relationships/hyperlink" Target="https://web.hungryhub.com/restaurants/not-use-bos-sports-bar-bangkok" TargetMode="External"/><Relationship Id="rId2793" Type="http://schemas.openxmlformats.org/officeDocument/2006/relationships/hyperlink" Target="https://web.hungryhub.com/restaurants/the-rooftop-by-mode-sathorn-hotel-bangkok" TargetMode="External"/><Relationship Id="rId630" Type="http://schemas.openxmlformats.org/officeDocument/2006/relationships/hyperlink" Target="https://web.hungryhub.com/restaurants/larb-loi" TargetMode="External"/><Relationship Id="rId1463" Type="http://schemas.openxmlformats.org/officeDocument/2006/relationships/hyperlink" Target="https://web.hungryhub.com/restaurants/plern-station-bangkok" TargetMode="External"/><Relationship Id="rId2794" Type="http://schemas.openxmlformats.org/officeDocument/2006/relationships/hyperlink" Target="https://web.hungryhub.com/restaurants/the-pool-house-kitchen-at-hyatt-regency-resort-phuket" TargetMode="External"/><Relationship Id="rId1464" Type="http://schemas.openxmlformats.org/officeDocument/2006/relationships/hyperlink" Target="https://web.hungryhub.com/restaurants/kinn-s-the-buta-ksd-bangkok" TargetMode="External"/><Relationship Id="rId2795" Type="http://schemas.openxmlformats.org/officeDocument/2006/relationships/hyperlink" Target="https://web.hungryhub.com/restaurants/not-use-hua-hin" TargetMode="External"/><Relationship Id="rId1465" Type="http://schemas.openxmlformats.org/officeDocument/2006/relationships/hyperlink" Target="https://web.hungryhub.com/restaurants/no-use-meda-yakiniku-bangkok" TargetMode="External"/><Relationship Id="rId2796" Type="http://schemas.openxmlformats.org/officeDocument/2006/relationships/hyperlink" Target="https://web.hungryhub.com/restaurants/havana-cafe-republic-bangkok" TargetMode="External"/><Relationship Id="rId1411" Type="http://schemas.openxmlformats.org/officeDocument/2006/relationships/hyperlink" Target="https://web.hungryhub.com/restaurants/the-mave-cafe-maven-stylish-hotel-bangkok" TargetMode="External"/><Relationship Id="rId2742" Type="http://schemas.openxmlformats.org/officeDocument/2006/relationships/hyperlink" Target="https://web.hungryhub.com/restaurants/panali-restaurant-by-vana-belle-resort-samui-koh-samui" TargetMode="External"/><Relationship Id="rId1412" Type="http://schemas.openxmlformats.org/officeDocument/2006/relationships/hyperlink" Target="https://web.hungryhub.com/restaurants/bangkok-thailand-1578" TargetMode="External"/><Relationship Id="rId2743" Type="http://schemas.openxmlformats.org/officeDocument/2006/relationships/hyperlink" Target="https://web.hungryhub.com/restaurants/not-use-chiang-mai-thailand" TargetMode="External"/><Relationship Id="rId1413" Type="http://schemas.openxmlformats.org/officeDocument/2006/relationships/hyperlink" Target="https://web.hungryhub.com/restaurants/seen-rooftop-avani-riverside-bangkok" TargetMode="External"/><Relationship Id="rId2744" Type="http://schemas.openxmlformats.org/officeDocument/2006/relationships/hyperlink" Target="https://web.hungryhub.com/restaurants/favola-at-le-meridien-chiang-rai-chiang-mai" TargetMode="External"/><Relationship Id="rId1414" Type="http://schemas.openxmlformats.org/officeDocument/2006/relationships/hyperlink" Target="https://web.hungryhub.com/restaurants/baan-ying-terminal21-bangkok" TargetMode="External"/><Relationship Id="rId2745" Type="http://schemas.openxmlformats.org/officeDocument/2006/relationships/hyperlink" Target="https://web.hungryhub.com/restaurants/hyatt-place-bangkok-sukhumvit-staycation" TargetMode="External"/><Relationship Id="rId1415" Type="http://schemas.openxmlformats.org/officeDocument/2006/relationships/hyperlink" Target="https://web.hungryhub.com/restaurants/not-use-bangkok-thailand-1581" TargetMode="External"/><Relationship Id="rId2746" Type="http://schemas.openxmlformats.org/officeDocument/2006/relationships/hyperlink" Target="https://web.hungryhub.com/restaurants/long-talay-by-sheraton-resort-samui-koh-samui" TargetMode="External"/><Relationship Id="rId1416" Type="http://schemas.openxmlformats.org/officeDocument/2006/relationships/hyperlink" Target="https://web.hungryhub.com/restaurants/benihana-at-riverside-plaza-bangkok" TargetMode="External"/><Relationship Id="rId2747" Type="http://schemas.openxmlformats.org/officeDocument/2006/relationships/hyperlink" Target="https://web.hungryhub.com/restaurants/609-restaurant-by-renaissance-resort-pattaya" TargetMode="External"/><Relationship Id="rId1417" Type="http://schemas.openxmlformats.org/officeDocument/2006/relationships/hyperlink" Target="https://web.hungryhub.com/restaurants/fatboy-sushi-bangkok" TargetMode="External"/><Relationship Id="rId2748" Type="http://schemas.openxmlformats.org/officeDocument/2006/relationships/hyperlink" Target="https://web.hungryhub.com/restaurants/nigiwai-sushi-utapao-pattaya" TargetMode="External"/><Relationship Id="rId1418" Type="http://schemas.openxmlformats.org/officeDocument/2006/relationships/hyperlink" Target="https://web.hungryhub.com/restaurants/manohra-cruises-bangkok" TargetMode="External"/><Relationship Id="rId2749" Type="http://schemas.openxmlformats.org/officeDocument/2006/relationships/hyperlink" Target="https://web.hungryhub.com/restaurants/d-o-c-g-at-phuket-marriott-resort-spa-merlin-beach" TargetMode="External"/><Relationship Id="rId1419" Type="http://schemas.openxmlformats.org/officeDocument/2006/relationships/hyperlink" Target="https://web.hungryhub.com/restaurants/i-love-flower-farm-chiangmai-chiang-mai" TargetMode="External"/><Relationship Id="rId2740" Type="http://schemas.openxmlformats.org/officeDocument/2006/relationships/hyperlink" Target="https://web.hungryhub.com/restaurants/kiree-the-bistro-by-vana-belle-resort-samui-koh-samui" TargetMode="External"/><Relationship Id="rId1410" Type="http://schemas.openxmlformats.org/officeDocument/2006/relationships/hyperlink" Target="https://web.hungryhub.com/restaurants/stone-and-star-not-is-use-bangkok" TargetMode="External"/><Relationship Id="rId2741" Type="http://schemas.openxmlformats.org/officeDocument/2006/relationships/hyperlink" Target="https://web.hungryhub.com/restaurants/ny-grill-by-natalie-bangkok" TargetMode="External"/><Relationship Id="rId1400" Type="http://schemas.openxmlformats.org/officeDocument/2006/relationships/hyperlink" Target="https://web.hungryhub.com/restaurants/la-tavola-renaissance-bangkok-not-in-use" TargetMode="External"/><Relationship Id="rId2731" Type="http://schemas.openxmlformats.org/officeDocument/2006/relationships/hyperlink" Target="https://web.hungryhub.com/restaurants/santhiya-koh-yao-yai-resort-spa-staycation-phang-nga-phuket" TargetMode="External"/><Relationship Id="rId1401" Type="http://schemas.openxmlformats.org/officeDocument/2006/relationships/hyperlink" Target="https://web.hungryhub.com/restaurants/not-use-bangkok-thailand-1567" TargetMode="External"/><Relationship Id="rId2732" Type="http://schemas.openxmlformats.org/officeDocument/2006/relationships/hyperlink" Target="https://web.hungryhub.com/restaurants/mygrill-restaurant-the-naka-island-resort-phuket" TargetMode="External"/><Relationship Id="rId1402" Type="http://schemas.openxmlformats.org/officeDocument/2006/relationships/hyperlink" Target="https://web.hungryhub.com/restaurants/not-use-bangkok-thailand-1568" TargetMode="External"/><Relationship Id="rId2733" Type="http://schemas.openxmlformats.org/officeDocument/2006/relationships/hyperlink" Target="https://web.hungryhub.com/restaurants/tonsai-restaurant-the-naka-island-resort-phuket" TargetMode="External"/><Relationship Id="rId1403" Type="http://schemas.openxmlformats.org/officeDocument/2006/relationships/hyperlink" Target="https://web.hungryhub.com/restaurants/crunch-salad-steak-the-promenade-bangkok" TargetMode="External"/><Relationship Id="rId2734" Type="http://schemas.openxmlformats.org/officeDocument/2006/relationships/hyperlink" Target="https://web.hungryhub.com/restaurants/sakura-jw-marriott-khao-lak-resort-phang-nga-phuket" TargetMode="External"/><Relationship Id="rId1404" Type="http://schemas.openxmlformats.org/officeDocument/2006/relationships/hyperlink" Target="https://web.hungryhub.com/restaurants/foresta-woodfired-oven-pizza-bangkok" TargetMode="External"/><Relationship Id="rId2735" Type="http://schemas.openxmlformats.org/officeDocument/2006/relationships/hyperlink" Target="https://web.hungryhub.com/restaurants/favola-at-le-meridien-chiang-mai" TargetMode="External"/><Relationship Id="rId1405" Type="http://schemas.openxmlformats.org/officeDocument/2006/relationships/hyperlink" Target="https://web.hungryhub.com/restaurants/sewana-bangkok" TargetMode="External"/><Relationship Id="rId2736" Type="http://schemas.openxmlformats.org/officeDocument/2006/relationships/hyperlink" Target="https://web.hungryhub.com/restaurants/lion-wagyu-bangkok" TargetMode="External"/><Relationship Id="rId1406" Type="http://schemas.openxmlformats.org/officeDocument/2006/relationships/hyperlink" Target="https://web.hungryhub.com/restaurants/vela-rooftop-sanampao-bangkok" TargetMode="External"/><Relationship Id="rId2737" Type="http://schemas.openxmlformats.org/officeDocument/2006/relationships/hyperlink" Target="https://web.hungryhub.com/restaurants/banana-leaf-at-renaissance-resort-spa-samui-koh-samui" TargetMode="External"/><Relationship Id="rId1407" Type="http://schemas.openxmlformats.org/officeDocument/2006/relationships/hyperlink" Target="https://web.hungryhub.com/restaurants/the-cockle-seafood-bangkok" TargetMode="External"/><Relationship Id="rId2738" Type="http://schemas.openxmlformats.org/officeDocument/2006/relationships/hyperlink" Target="https://web.hungryhub.com/restaurants/yumkhunmae-taling-chan-bangkok" TargetMode="External"/><Relationship Id="rId1408" Type="http://schemas.openxmlformats.org/officeDocument/2006/relationships/hyperlink" Target="https://web.hungryhub.com/restaurants/tan-living-bangkok" TargetMode="External"/><Relationship Id="rId2739" Type="http://schemas.openxmlformats.org/officeDocument/2006/relationships/hyperlink" Target="https://web.hungryhub.com/restaurants/talung-lounge-by-courtyard-marriott-phuket" TargetMode="External"/><Relationship Id="rId1409" Type="http://schemas.openxmlformats.org/officeDocument/2006/relationships/hyperlink" Target="https://web.hungryhub.com/restaurants/copper-buffet-delivery-bangkok" TargetMode="External"/><Relationship Id="rId2730" Type="http://schemas.openxmlformats.org/officeDocument/2006/relationships/hyperlink" Target="https://web.hungryhub.com/restaurants/seasonal-tastes-the-westin-grande-sukhumvit-bangkok" TargetMode="External"/><Relationship Id="rId1433" Type="http://schemas.openxmlformats.org/officeDocument/2006/relationships/hyperlink" Target="https://web.hungryhub.com/restaurants/beach-grill-at-le-meridien-khao-lak-resort-spa-phang-nga" TargetMode="External"/><Relationship Id="rId2764" Type="http://schemas.openxmlformats.org/officeDocument/2006/relationships/hyperlink" Target="https://web.hungryhub.com/restaurants/fish-bar-marriott-resort-rayong" TargetMode="External"/><Relationship Id="rId1434" Type="http://schemas.openxmlformats.org/officeDocument/2006/relationships/hyperlink" Target="https://web.hungryhub.com/restaurants/ruen-petch-suki-srinakarin-road-pak-nam-bangkok" TargetMode="External"/><Relationship Id="rId2765" Type="http://schemas.openxmlformats.org/officeDocument/2006/relationships/hyperlink" Target="https://web.hungryhub.com/restaurants/big-fish-bar-by-marriott-resort-hua-hin" TargetMode="External"/><Relationship Id="rId1435" Type="http://schemas.openxmlformats.org/officeDocument/2006/relationships/hyperlink" Target="https://web.hungryhub.com/restaurants/not-use-bangkok-thailand-1606" TargetMode="External"/><Relationship Id="rId2766" Type="http://schemas.openxmlformats.org/officeDocument/2006/relationships/hyperlink" Target="https://web.hungryhub.com/restaurants/rin-bar-by-zendai-bangkok" TargetMode="External"/><Relationship Id="rId1436" Type="http://schemas.openxmlformats.org/officeDocument/2006/relationships/hyperlink" Target="https://web.hungryhub.com/restaurants/haruki-japanese-food-bangkok" TargetMode="External"/><Relationship Id="rId2767" Type="http://schemas.openxmlformats.org/officeDocument/2006/relationships/hyperlink" Target="https://web.hungryhub.com/restaurants/the-tara-bar-restaurant-bangkok" TargetMode="External"/><Relationship Id="rId1437" Type="http://schemas.openxmlformats.org/officeDocument/2006/relationships/hyperlink" Target="https://web.hungryhub.com/restaurants/vanilla-sky-rooftop-bar-skyview-hotel-bangkok" TargetMode="External"/><Relationship Id="rId2768" Type="http://schemas.openxmlformats.org/officeDocument/2006/relationships/hyperlink" Target="https://web.hungryhub.com/restaurants/the-vijitt-resort-staycation-phuket" TargetMode="External"/><Relationship Id="rId1438" Type="http://schemas.openxmlformats.org/officeDocument/2006/relationships/hyperlink" Target="https://web.hungryhub.com/restaurants/seoul-korean-cuisine-bangna-km12-bangkok-thailand" TargetMode="External"/><Relationship Id="rId2769" Type="http://schemas.openxmlformats.org/officeDocument/2006/relationships/hyperlink" Target="https://web.hungryhub.com/restaurants/abk-spice-kitchen-indian-restaurant-bangkok" TargetMode="External"/><Relationship Id="rId1439" Type="http://schemas.openxmlformats.org/officeDocument/2006/relationships/hyperlink" Target="https://web.hungryhub.com/restaurants/o-s-ros-bangkok" TargetMode="External"/><Relationship Id="rId609" Type="http://schemas.openxmlformats.org/officeDocument/2006/relationships/hyperlink" Target="https://web.hungryhub.com/restaurants/sea-breeze-seafood-bangkok" TargetMode="External"/><Relationship Id="rId608" Type="http://schemas.openxmlformats.org/officeDocument/2006/relationships/hyperlink" Target="https://web.hungryhub.com/restaurants/samsi-coco-korean-fried-chicken" TargetMode="External"/><Relationship Id="rId607" Type="http://schemas.openxmlformats.org/officeDocument/2006/relationships/hyperlink" Target="https://web.hungryhub.com/restaurants/montblanc-garden-kitchen" TargetMode="External"/><Relationship Id="rId602" Type="http://schemas.openxmlformats.org/officeDocument/2006/relationships/hyperlink" Target="https://web.hungryhub.com/restaurants/masu-maki-sushi-bar-bangkok" TargetMode="External"/><Relationship Id="rId601" Type="http://schemas.openxmlformats.org/officeDocument/2006/relationships/hyperlink" Target="https://web.hungryhub.com/restaurants/ribstory-bangkok" TargetMode="External"/><Relationship Id="rId600" Type="http://schemas.openxmlformats.org/officeDocument/2006/relationships/hyperlink" Target="https://web.hungryhub.com/restaurants/nowhere-ekkamai" TargetMode="External"/><Relationship Id="rId606" Type="http://schemas.openxmlformats.org/officeDocument/2006/relationships/hyperlink" Target="https://web.hungryhub.com/restaurants/anna-charlie-s-cafe-bangkok" TargetMode="External"/><Relationship Id="rId605" Type="http://schemas.openxmlformats.org/officeDocument/2006/relationships/hyperlink" Target="https://web.hungryhub.com/restaurants/rusty-cafe-bar-and-bistro-bangkok" TargetMode="External"/><Relationship Id="rId604" Type="http://schemas.openxmlformats.org/officeDocument/2006/relationships/hyperlink" Target="https://web.hungryhub.com/restaurants/niku-don-the-mall-ngamwongwan" TargetMode="External"/><Relationship Id="rId603" Type="http://schemas.openxmlformats.org/officeDocument/2006/relationships/hyperlink" Target="https://web.hungryhub.com/restaurants/niku-don-i-m-park-bangkok" TargetMode="External"/><Relationship Id="rId2760" Type="http://schemas.openxmlformats.org/officeDocument/2006/relationships/hyperlink" Target="https://web.hungryhub.com/restaurants/c-salt-by-marriott-resort-rayong" TargetMode="External"/><Relationship Id="rId1430" Type="http://schemas.openxmlformats.org/officeDocument/2006/relationships/hyperlink" Target="https://web.hungryhub.com/restaurants/red-sun-silom-complex-bangkok-thailand" TargetMode="External"/><Relationship Id="rId2761" Type="http://schemas.openxmlformats.org/officeDocument/2006/relationships/hyperlink" Target="https://web.hungryhub.com/restaurants/bluespice-grande-centre-point-sukhumvit-55-bangkok-thailand" TargetMode="External"/><Relationship Id="rId1431" Type="http://schemas.openxmlformats.org/officeDocument/2006/relationships/hyperlink" Target="https://web.hungryhub.com/restaurants/red-sun-central-westgate-bangkok-thailand" TargetMode="External"/><Relationship Id="rId2762" Type="http://schemas.openxmlformats.org/officeDocument/2006/relationships/hyperlink" Target="https://web.hungryhub.com/restaurants/water-bar-marriott-resort-rayong" TargetMode="External"/><Relationship Id="rId1432" Type="http://schemas.openxmlformats.org/officeDocument/2006/relationships/hyperlink" Target="https://web.hungryhub.com/restaurants/red-sun-siam-center-bangkok" TargetMode="External"/><Relationship Id="rId2763" Type="http://schemas.openxmlformats.org/officeDocument/2006/relationships/hyperlink" Target="https://web.hungryhub.com/restaurants/gaginang-bangkok" TargetMode="External"/><Relationship Id="rId1422" Type="http://schemas.openxmlformats.org/officeDocument/2006/relationships/hyperlink" Target="https://web.hungryhub.com/restaurants/sayseoul-bangkok" TargetMode="External"/><Relationship Id="rId2753" Type="http://schemas.openxmlformats.org/officeDocument/2006/relationships/hyperlink" Target="https://web.hungryhub.com/restaurants/big-fish-restaurant-bar-by-marriott-nai-yang-beach-phuket" TargetMode="External"/><Relationship Id="rId1423" Type="http://schemas.openxmlformats.org/officeDocument/2006/relationships/hyperlink" Target="https://web.hungryhub.com/restaurants/flavors-at-renaissance-bangkok" TargetMode="External"/><Relationship Id="rId2754" Type="http://schemas.openxmlformats.org/officeDocument/2006/relationships/hyperlink" Target="https://web.hungryhub.com/restaurants/nennua-the-mall-ngamwongwan-bangkok" TargetMode="External"/><Relationship Id="rId1424" Type="http://schemas.openxmlformats.org/officeDocument/2006/relationships/hyperlink" Target="https://web.hungryhub.com/restaurants/say-seoul-bangkok" TargetMode="External"/><Relationship Id="rId2755" Type="http://schemas.openxmlformats.org/officeDocument/2006/relationships/hyperlink" Target="https://web.hungryhub.com/restaurants/the-andaman-kitchen-by-marriott-nai-yang-beach-phuket" TargetMode="External"/><Relationship Id="rId1425" Type="http://schemas.openxmlformats.org/officeDocument/2006/relationships/hyperlink" Target="https://web.hungryhub.com/restaurants/inbox-coffee-bar-bangkok" TargetMode="External"/><Relationship Id="rId2756" Type="http://schemas.openxmlformats.org/officeDocument/2006/relationships/hyperlink" Target="https://web.hungryhub.com/restaurants/sip-bar-by-w-hotel-samui-koh-samui" TargetMode="External"/><Relationship Id="rId1426" Type="http://schemas.openxmlformats.org/officeDocument/2006/relationships/hyperlink" Target="https://web.hungryhub.com/restaurants/tood-tao-tad-bangkok" TargetMode="External"/><Relationship Id="rId2757" Type="http://schemas.openxmlformats.org/officeDocument/2006/relationships/hyperlink" Target="https://web.hungryhub.com/restaurants/woo-bar-by-w-hotel-samui-koh-samui" TargetMode="External"/><Relationship Id="rId1427" Type="http://schemas.openxmlformats.org/officeDocument/2006/relationships/hyperlink" Target="https://web.hungryhub.com/restaurants/ploenchit-x-phuket" TargetMode="External"/><Relationship Id="rId2758" Type="http://schemas.openxmlformats.org/officeDocument/2006/relationships/hyperlink" Target="https://web.hungryhub.com/restaurants/the-kitchen-table-by-w-hotel-samui-koh-samui" TargetMode="External"/><Relationship Id="rId1428" Type="http://schemas.openxmlformats.org/officeDocument/2006/relationships/hyperlink" Target="https://web.hungryhub.com/restaurants/yakiniku-shoutaian-2nd-rich-reservation-system-bangkok-thailand" TargetMode="External"/><Relationship Id="rId2759" Type="http://schemas.openxmlformats.org/officeDocument/2006/relationships/hyperlink" Target="https://web.hungryhub.com/restaurants/durian-buffet-at-centralworld-by-tops-food-hall-2023-bangkok" TargetMode="External"/><Relationship Id="rId1429" Type="http://schemas.openxmlformats.org/officeDocument/2006/relationships/hyperlink" Target="https://web.hungryhub.com/restaurants/why-here-bar-bistro-bangkok" TargetMode="External"/><Relationship Id="rId2750" Type="http://schemas.openxmlformats.org/officeDocument/2006/relationships/hyperlink" Target="https://web.hungryhub.com/restaurants/thai-pantry-at-phuket-marriott-resort-spa-merlin-beach" TargetMode="External"/><Relationship Id="rId1420" Type="http://schemas.openxmlformats.org/officeDocument/2006/relationships/hyperlink" Target="https://web.hungryhub.com/restaurants/say-seoul-the-korean-eatery-n-bar-bangkok" TargetMode="External"/><Relationship Id="rId2751" Type="http://schemas.openxmlformats.org/officeDocument/2006/relationships/hyperlink" Target="https://web.hungryhub.com/restaurants/beach-grill-at-phuket-marriott-resort-spa-merlin-beach" TargetMode="External"/><Relationship Id="rId1421" Type="http://schemas.openxmlformats.org/officeDocument/2006/relationships/hyperlink" Target="https://web.hungryhub.com/restaurants/nuealaii-rama9-bangkok" TargetMode="External"/><Relationship Id="rId2752" Type="http://schemas.openxmlformats.org/officeDocument/2006/relationships/hyperlink" Target="https://web.hungryhub.com/restaurants/nennua-future-park-rangsit-bangkok" TargetMode="External"/><Relationship Id="rId699" Type="http://schemas.openxmlformats.org/officeDocument/2006/relationships/hyperlink" Target="https://web.hungryhub.com/restaurants/krongkeaw25-bangkok" TargetMode="External"/><Relationship Id="rId698" Type="http://schemas.openxmlformats.org/officeDocument/2006/relationships/hyperlink" Target="https://web.hungryhub.com/restaurants/forget-me-not-saphan-khwai-bangkok" TargetMode="External"/><Relationship Id="rId693" Type="http://schemas.openxmlformats.org/officeDocument/2006/relationships/hyperlink" Target="https://web.hungryhub.com/restaurants/le-boeuf-the-steak-fries-bistro-thonglor-bangkok" TargetMode="External"/><Relationship Id="rId692" Type="http://schemas.openxmlformats.org/officeDocument/2006/relationships/hyperlink" Target="https://web.hungryhub.com/restaurants/le-boeuf-bangkok" TargetMode="External"/><Relationship Id="rId691" Type="http://schemas.openxmlformats.org/officeDocument/2006/relationships/hyperlink" Target="https://web.hungryhub.com/restaurants/sulbing-korean-dessert-cafe-bangkok" TargetMode="External"/><Relationship Id="rId690" Type="http://schemas.openxmlformats.org/officeDocument/2006/relationships/hyperlink" Target="https://web.hungryhub.com/restaurants/yuzawa-bangkok-thailand" TargetMode="External"/><Relationship Id="rId697" Type="http://schemas.openxmlformats.org/officeDocument/2006/relationships/hyperlink" Target="https://web.hungryhub.com/restaurants/forget-me-not-muang-thong-thani-bangkok" TargetMode="External"/><Relationship Id="rId696" Type="http://schemas.openxmlformats.org/officeDocument/2006/relationships/hyperlink" Target="https://web.hungryhub.com/restaurants/munch-room-chiang-mai" TargetMode="External"/><Relationship Id="rId695" Type="http://schemas.openxmlformats.org/officeDocument/2006/relationships/hyperlink" Target="https://web.hungryhub.com/restaurants/baan-aharn-thai-restaurant-bangkok" TargetMode="External"/><Relationship Id="rId694" Type="http://schemas.openxmlformats.org/officeDocument/2006/relationships/hyperlink" Target="https://web.hungryhub.com/restaurants/khunn-zap-der-bangkok" TargetMode="External"/><Relationship Id="rId1499" Type="http://schemas.openxmlformats.org/officeDocument/2006/relationships/hyperlink" Target="https://web.hungryhub.com/restaurants/the-coffee-club-silom-watkaek-bangkok" TargetMode="External"/><Relationship Id="rId668" Type="http://schemas.openxmlformats.org/officeDocument/2006/relationships/hyperlink" Target="https://web.hungryhub.com/restaurants/tropical-max-zenith-sukhumvit-hotel-bangkok" TargetMode="External"/><Relationship Id="rId667" Type="http://schemas.openxmlformats.org/officeDocument/2006/relationships/hyperlink" Target="https://web.hungryhub.com/restaurants/mori-korean-restaurant-chiang-mai" TargetMode="External"/><Relationship Id="rId666" Type="http://schemas.openxmlformats.org/officeDocument/2006/relationships/hyperlink" Target="https://web.hungryhub.com/restaurants/gourmet-cafe-bangkok" TargetMode="External"/><Relationship Id="rId665" Type="http://schemas.openxmlformats.org/officeDocument/2006/relationships/hyperlink" Target="https://web.hungryhub.com/restaurants/accha-indian-cuisine-chiang-mai" TargetMode="External"/><Relationship Id="rId669" Type="http://schemas.openxmlformats.org/officeDocument/2006/relationships/hyperlink" Target="https://web.hungryhub.com/restaurants/bbao-bbao-ekamai-bangkok" TargetMode="External"/><Relationship Id="rId1490" Type="http://schemas.openxmlformats.org/officeDocument/2006/relationships/hyperlink" Target="https://web.hungryhub.com/restaurants/sushi-seki-the-emquartier-bangkok-thailand" TargetMode="External"/><Relationship Id="rId660" Type="http://schemas.openxmlformats.org/officeDocument/2006/relationships/hyperlink" Target="https://web.hungryhub.com/restaurants/clik-bangkok" TargetMode="External"/><Relationship Id="rId1491" Type="http://schemas.openxmlformats.org/officeDocument/2006/relationships/hyperlink" Target="https://web.hungryhub.com/restaurants/sushi-seki-central-plaza-rama-3-bangkok" TargetMode="External"/><Relationship Id="rId1492" Type="http://schemas.openxmlformats.org/officeDocument/2006/relationships/hyperlink" Target="https://web.hungryhub.com/restaurants/the-coffee-club-ekamai-bangkok-thailand" TargetMode="External"/><Relationship Id="rId1493" Type="http://schemas.openxmlformats.org/officeDocument/2006/relationships/hyperlink" Target="https://web.hungryhub.com/restaurants/the-coffee-club-summer-hill-phra-khanong-bangkok" TargetMode="External"/><Relationship Id="rId1494" Type="http://schemas.openxmlformats.org/officeDocument/2006/relationships/hyperlink" Target="https://web.hungryhub.com/restaurants/the-coffee-club-mahatun-plaza-bangkok-thailand" TargetMode="External"/><Relationship Id="rId664" Type="http://schemas.openxmlformats.org/officeDocument/2006/relationships/hyperlink" Target="https://web.hungryhub.com/restaurants/boon-tong-kee-seacon-square-bangkok" TargetMode="External"/><Relationship Id="rId1495" Type="http://schemas.openxmlformats.org/officeDocument/2006/relationships/hyperlink" Target="https://web.hungryhub.com/restaurants/the-coffee-club-singha-complex-bangkok" TargetMode="External"/><Relationship Id="rId663" Type="http://schemas.openxmlformats.org/officeDocument/2006/relationships/hyperlink" Target="https://web.hungryhub.com/restaurants/moomin-cafe-bangkok" TargetMode="External"/><Relationship Id="rId1496" Type="http://schemas.openxmlformats.org/officeDocument/2006/relationships/hyperlink" Target="https://web.hungryhub.com/restaurants/the-coffee-club-wireless-road-bangkok" TargetMode="External"/><Relationship Id="rId662" Type="http://schemas.openxmlformats.org/officeDocument/2006/relationships/hyperlink" Target="https://web.hungryhub.com/restaurants/pizza-connection-bangkok" TargetMode="External"/><Relationship Id="rId1497" Type="http://schemas.openxmlformats.org/officeDocument/2006/relationships/hyperlink" Target="https://web.hungryhub.com/restaurants/the-coffee-club-convent-road-bangkok-thailand" TargetMode="External"/><Relationship Id="rId661" Type="http://schemas.openxmlformats.org/officeDocument/2006/relationships/hyperlink" Target="https://web.hungryhub.com/restaurants/ki-shin-bangkok" TargetMode="External"/><Relationship Id="rId1498" Type="http://schemas.openxmlformats.org/officeDocument/2006/relationships/hyperlink" Target="https://web.hungryhub.com/restaurants/the-coffee-club-montien-mall-bangkok-thailand-1669" TargetMode="External"/><Relationship Id="rId1488" Type="http://schemas.openxmlformats.org/officeDocument/2006/relationships/hyperlink" Target="https://web.hungryhub.com/restaurants/sushi-seki-siam-paragon-5th-floor-bangkok" TargetMode="External"/><Relationship Id="rId1489" Type="http://schemas.openxmlformats.org/officeDocument/2006/relationships/hyperlink" Target="https://web.hungryhub.com/restaurants/herehai-ekamai-bangkok" TargetMode="External"/><Relationship Id="rId657" Type="http://schemas.openxmlformats.org/officeDocument/2006/relationships/hyperlink" Target="https://web.hungryhub.com/restaurants/jarid-thai-fine-wines-chiang-mai" TargetMode="External"/><Relationship Id="rId656" Type="http://schemas.openxmlformats.org/officeDocument/2006/relationships/hyperlink" Target="https://web.hungryhub.com/restaurants/avra-greek-restaurant-bangkok" TargetMode="External"/><Relationship Id="rId655" Type="http://schemas.openxmlformats.org/officeDocument/2006/relationships/hyperlink" Target="https://web.hungryhub.com/restaurants/kamwhan-restaurant-chiang-mai" TargetMode="External"/><Relationship Id="rId654" Type="http://schemas.openxmlformats.org/officeDocument/2006/relationships/hyperlink" Target="https://web.hungryhub.com/restaurants/rocky-rooster-cafe-bangkok" TargetMode="External"/><Relationship Id="rId659" Type="http://schemas.openxmlformats.org/officeDocument/2006/relationships/hyperlink" Target="https://web.hungryhub.com/restaurants/bar-b-q-plaza-wong-wian-yai-bangkok" TargetMode="External"/><Relationship Id="rId658" Type="http://schemas.openxmlformats.org/officeDocument/2006/relationships/hyperlink" Target="https://web.hungryhub.com/restaurants/bar-b-q-plaza-terminal-21-bangkok" TargetMode="External"/><Relationship Id="rId1480" Type="http://schemas.openxmlformats.org/officeDocument/2006/relationships/hyperlink" Target="https://web.hungryhub.com/restaurants/sansab-terminal-21-bangkok" TargetMode="External"/><Relationship Id="rId1481" Type="http://schemas.openxmlformats.org/officeDocument/2006/relationships/hyperlink" Target="https://web.hungryhub.com/restaurants/sansab-the-nine-center-rama-9-bangkok" TargetMode="External"/><Relationship Id="rId1482" Type="http://schemas.openxmlformats.org/officeDocument/2006/relationships/hyperlink" Target="https://web.hungryhub.com/restaurants/sansab-central-plaza-rama-2-bangkok" TargetMode="External"/><Relationship Id="rId1483" Type="http://schemas.openxmlformats.org/officeDocument/2006/relationships/hyperlink" Target="https://web.hungryhub.com/restaurants/sushi-den-centralworld-bangkok" TargetMode="External"/><Relationship Id="rId653" Type="http://schemas.openxmlformats.org/officeDocument/2006/relationships/hyperlink" Target="https://web.hungryhub.com/restaurants/my-vietnamese-food-restaurant-chiang-mai" TargetMode="External"/><Relationship Id="rId1484" Type="http://schemas.openxmlformats.org/officeDocument/2006/relationships/hyperlink" Target="https://web.hungryhub.com/restaurants/funky-grill-samyan-bangkok" TargetMode="External"/><Relationship Id="rId652" Type="http://schemas.openxmlformats.org/officeDocument/2006/relationships/hyperlink" Target="https://web.hungryhub.com/restaurants/not-use-bangkok-thailand-654" TargetMode="External"/><Relationship Id="rId1485" Type="http://schemas.openxmlformats.org/officeDocument/2006/relationships/hyperlink" Target="https://web.hungryhub.com/restaurants/fallabella-river-front-iconsiam-bangkok" TargetMode="External"/><Relationship Id="rId651" Type="http://schemas.openxmlformats.org/officeDocument/2006/relationships/hyperlink" Target="https://web.hungryhub.com/restaurants/gismo-bangkok" TargetMode="External"/><Relationship Id="rId1486" Type="http://schemas.openxmlformats.org/officeDocument/2006/relationships/hyperlink" Target="https://web.hungryhub.com/restaurants/brewski-rooftop-bar-radisson-blu-plaza-bangkok-outdoor" TargetMode="External"/><Relationship Id="rId650" Type="http://schemas.openxmlformats.org/officeDocument/2006/relationships/hyperlink" Target="https://web.hungryhub.com/restaurants/kozy-japanese-restaurant-bangkok" TargetMode="External"/><Relationship Id="rId1487" Type="http://schemas.openxmlformats.org/officeDocument/2006/relationships/hyperlink" Target="https://web.hungryhub.com/restaurants/hi-so-rooftop-bar-so-bangkok-not-in-use" TargetMode="External"/><Relationship Id="rId689" Type="http://schemas.openxmlformats.org/officeDocument/2006/relationships/hyperlink" Target="https://web.hungryhub.com/restaurants/baipoh-bangkok" TargetMode="External"/><Relationship Id="rId688" Type="http://schemas.openxmlformats.org/officeDocument/2006/relationships/hyperlink" Target="https://web.hungryhub.com/restaurants/villa-de-bear-bangkok" TargetMode="External"/><Relationship Id="rId687" Type="http://schemas.openxmlformats.org/officeDocument/2006/relationships/hyperlink" Target="https://web.hungryhub.com/restaurants/lemongrass-bangkok" TargetMode="External"/><Relationship Id="rId682" Type="http://schemas.openxmlformats.org/officeDocument/2006/relationships/hyperlink" Target="https://web.hungryhub.com/restaurants/beirut-sukhumvit-39-bangkok" TargetMode="External"/><Relationship Id="rId681" Type="http://schemas.openxmlformats.org/officeDocument/2006/relationships/hyperlink" Target="https://web.hungryhub.com/restaurants/oh-chic-eatery-social-bar-bangkok" TargetMode="External"/><Relationship Id="rId680" Type="http://schemas.openxmlformats.org/officeDocument/2006/relationships/hyperlink" Target="https://web.hungryhub.com/restaurants/cafe-dindin-bangkok" TargetMode="External"/><Relationship Id="rId686" Type="http://schemas.openxmlformats.org/officeDocument/2006/relationships/hyperlink" Target="https://web.hungryhub.com/restaurants/hongmin-the-paseo-town-bangkok" TargetMode="External"/><Relationship Id="rId685" Type="http://schemas.openxmlformats.org/officeDocument/2006/relationships/hyperlink" Target="https://web.hungryhub.com/restaurants/hongmin-central-bangna-bangkok" TargetMode="External"/><Relationship Id="rId684" Type="http://schemas.openxmlformats.org/officeDocument/2006/relationships/hyperlink" Target="https://web.hungryhub.com/restaurants/hongmin-big-c-extra-rama-4-bangkok" TargetMode="External"/><Relationship Id="rId683" Type="http://schemas.openxmlformats.org/officeDocument/2006/relationships/hyperlink" Target="https://web.hungryhub.com/restaurants/yung-siam-thai-cuisine-bangkok" TargetMode="External"/><Relationship Id="rId679" Type="http://schemas.openxmlformats.org/officeDocument/2006/relationships/hyperlink" Target="https://web.hungryhub.com/restaurants/maki-on-fifth-bangkok" TargetMode="External"/><Relationship Id="rId678" Type="http://schemas.openxmlformats.org/officeDocument/2006/relationships/hyperlink" Target="https://web.hungryhub.com/restaurants/arno-s-naradhiwat-soi-20-bangkok" TargetMode="External"/><Relationship Id="rId677" Type="http://schemas.openxmlformats.org/officeDocument/2006/relationships/hyperlink" Target="https://web.hungryhub.com/restaurants/arno-s-suanplu-bangkok-thailand-685" TargetMode="External"/><Relationship Id="rId676" Type="http://schemas.openxmlformats.org/officeDocument/2006/relationships/hyperlink" Target="https://web.hungryhub.com/restaurants/umenohana-thonglor-bangkok" TargetMode="External"/><Relationship Id="rId671" Type="http://schemas.openxmlformats.org/officeDocument/2006/relationships/hyperlink" Target="https://web.hungryhub.com/restaurants/bbao-bbao-jj-green-bangkok" TargetMode="External"/><Relationship Id="rId670" Type="http://schemas.openxmlformats.org/officeDocument/2006/relationships/hyperlink" Target="https://web.hungryhub.com/restaurants/bbao-bbao-central-pinklao-bangkok" TargetMode="External"/><Relationship Id="rId675" Type="http://schemas.openxmlformats.org/officeDocument/2006/relationships/hyperlink" Target="https://web.hungryhub.com/restaurants/liu-xiang-fong-zpell-bangkok" TargetMode="External"/><Relationship Id="rId674" Type="http://schemas.openxmlformats.org/officeDocument/2006/relationships/hyperlink" Target="https://web.hungryhub.com/restaurants/candy-crepe-king-kaeo-40-2-bangkok" TargetMode="External"/><Relationship Id="rId673" Type="http://schemas.openxmlformats.org/officeDocument/2006/relationships/hyperlink" Target="https://web.hungryhub.com/restaurants/candy-crepe-central-embassy-bangkok" TargetMode="External"/><Relationship Id="rId672" Type="http://schemas.openxmlformats.org/officeDocument/2006/relationships/hyperlink" Target="https://web.hungryhub.com/restaurants/boon-tong-kee-central-pinklao-bangkok" TargetMode="External"/><Relationship Id="rId5019" Type="http://schemas.openxmlformats.org/officeDocument/2006/relationships/hyperlink" Target="https://web.hungryhub.com/restaurants/suea-noi-mookrata-bangkok" TargetMode="External"/><Relationship Id="rId5010" Type="http://schemas.openxmlformats.org/officeDocument/2006/relationships/hyperlink" Target="https://web.hungryhub.com/restaurants/cafe-chilli-one-bangkok" TargetMode="External"/><Relationship Id="rId5013" Type="http://schemas.openxmlformats.org/officeDocument/2006/relationships/hyperlink" Target="https://web.hungryhub.com/restaurants/viengviet-bang-yai-bangkok" TargetMode="External"/><Relationship Id="rId5014" Type="http://schemas.openxmlformats.org/officeDocument/2006/relationships/hyperlink" Target="https://web.hungryhub.com/restaurants/mizuya-omakase-singapore" TargetMode="External"/><Relationship Id="rId5011" Type="http://schemas.openxmlformats.org/officeDocument/2006/relationships/hyperlink" Target="https://web.hungryhub.com/restaurants/serina-japanese-teppanyaki-bangkok" TargetMode="External"/><Relationship Id="rId5012" Type="http://schemas.openxmlformats.org/officeDocument/2006/relationships/hyperlink" Target="https://web.hungryhub.com/restaurants/erzab-chaewhon-onnut-bangkok" TargetMode="External"/><Relationship Id="rId5017" Type="http://schemas.openxmlformats.org/officeDocument/2006/relationships/hyperlink" Target="https://web.hungryhub.com/restaurants/seasons-eatery-bar-poolside-at-nh-bangkok-sukhumvit-boulevard" TargetMode="External"/><Relationship Id="rId5018" Type="http://schemas.openxmlformats.org/officeDocument/2006/relationships/hyperlink" Target="https://web.hungryhub.com/restaurants/pulsii-woodfire-bar-singapore" TargetMode="External"/><Relationship Id="rId5015" Type="http://schemas.openxmlformats.org/officeDocument/2006/relationships/hyperlink" Target="https://web.hungryhub.com/restaurants/brew-moon-craft-beer-eatery-bangkok" TargetMode="External"/><Relationship Id="rId5016" Type="http://schemas.openxmlformats.org/officeDocument/2006/relationships/hyperlink" Target="https://web.hungryhub.com/restaurants/tropicana-at-nh-bangkok-sukhumvit-boulevard" TargetMode="External"/><Relationship Id="rId5008" Type="http://schemas.openxmlformats.org/officeDocument/2006/relationships/hyperlink" Target="https://web.hungryhub.com/restaurants/bay-beach-resort-jomtien-pattaya-staycation-pattaya" TargetMode="External"/><Relationship Id="rId5009" Type="http://schemas.openxmlformats.org/officeDocument/2006/relationships/hyperlink" Target="https://web.hungryhub.com/restaurants/evoke-bistro-and-bar-bangkok" TargetMode="External"/><Relationship Id="rId5002" Type="http://schemas.openxmlformats.org/officeDocument/2006/relationships/hyperlink" Target="https://web.hungryhub.com/restaurants/lau-nuong-an-la-ghien-singapore" TargetMode="External"/><Relationship Id="rId5003" Type="http://schemas.openxmlformats.org/officeDocument/2006/relationships/hyperlink" Target="https://web.hungryhub.com/restaurants/an-la-ghien-hotpot-bbq-singapore" TargetMode="External"/><Relationship Id="rId5000" Type="http://schemas.openxmlformats.org/officeDocument/2006/relationships/hyperlink" Target="https://web.hungryhub.com/restaurants/bounce-burger-bangkok" TargetMode="External"/><Relationship Id="rId5001" Type="http://schemas.openxmlformats.org/officeDocument/2006/relationships/hyperlink" Target="https://web.hungryhub.com/restaurants/samosorn-one-bangkok" TargetMode="External"/><Relationship Id="rId5006" Type="http://schemas.openxmlformats.org/officeDocument/2006/relationships/hyperlink" Target="https://web.hungryhub.com/restaurants/an-la-ghien-5-singapore" TargetMode="External"/><Relationship Id="rId5007" Type="http://schemas.openxmlformats.org/officeDocument/2006/relationships/hyperlink" Target="https://web.hungryhub.com/restaurants/com-tam-an-la-ghien-singapore" TargetMode="External"/><Relationship Id="rId5004" Type="http://schemas.openxmlformats.org/officeDocument/2006/relationships/hyperlink" Target="https://web.hungryhub.com/restaurants/dna-bistro-singapore" TargetMode="External"/><Relationship Id="rId5005" Type="http://schemas.openxmlformats.org/officeDocument/2006/relationships/hyperlink" Target="https://web.hungryhub.com/restaurants/vision-bistro-singapore" TargetMode="External"/><Relationship Id="rId5031" Type="http://schemas.openxmlformats.org/officeDocument/2006/relationships/hyperlink" Target="https://web.hungryhub.com/restaurants/the-stationed-lat-krabang-16-bangkok" TargetMode="External"/><Relationship Id="rId5032" Type="http://schemas.openxmlformats.org/officeDocument/2006/relationships/hyperlink" Target="https://web.hungryhub.com/restaurants/than-rice-bowl-coffee-eakkamai-12-bangkok" TargetMode="External"/><Relationship Id="rId5030" Type="http://schemas.openxmlformats.org/officeDocument/2006/relationships/hyperlink" Target="https://web.hungryhub.com/restaurants/palang-kuiworld-bangkok" TargetMode="External"/><Relationship Id="rId5035" Type="http://schemas.openxmlformats.org/officeDocument/2006/relationships/hyperlink" Target="https://web.hungryhub.com/restaurants/aground-cafe-and-restaurant-bangkok" TargetMode="External"/><Relationship Id="rId5036" Type="http://schemas.openxmlformats.org/officeDocument/2006/relationships/hyperlink" Target="https://web.hungryhub.com/restaurants/lengolf-bangkok" TargetMode="External"/><Relationship Id="rId5033" Type="http://schemas.openxmlformats.org/officeDocument/2006/relationships/hyperlink" Target="https://web.hungryhub.com/restaurants/than-rice-bowl-coffee-komfort-place-ratchayothin-bangkok" TargetMode="External"/><Relationship Id="rId5034" Type="http://schemas.openxmlformats.org/officeDocument/2006/relationships/hyperlink" Target="https://web.hungryhub.com/restaurants/nuaniyom-bangkok" TargetMode="External"/><Relationship Id="rId5039" Type="http://schemas.openxmlformats.org/officeDocument/2006/relationships/hyperlink" Target="https://web.hungryhub.com/restaurants/man-machine-cafe-bangkok" TargetMode="External"/><Relationship Id="rId5037" Type="http://schemas.openxmlformats.org/officeDocument/2006/relationships/hyperlink" Target="https://web.hungryhub.com/restaurants/okina-izakaya-nonthaburi" TargetMode="External"/><Relationship Id="rId5038" Type="http://schemas.openxmlformats.org/officeDocument/2006/relationships/hyperlink" Target="https://web.hungryhub.com/restaurants/tom-toon-shabu-siam-square-bangkok" TargetMode="External"/><Relationship Id="rId5020" Type="http://schemas.openxmlformats.org/officeDocument/2006/relationships/hyperlink" Target="https://web.hungryhub.com/restaurants/mustmeat-bkk-silom-bangkok" TargetMode="External"/><Relationship Id="rId5021" Type="http://schemas.openxmlformats.org/officeDocument/2006/relationships/hyperlink" Target="https://web.hungryhub.com/restaurants/hayha-shabu-grill-surin-bangkok" TargetMode="External"/><Relationship Id="rId5024" Type="http://schemas.openxmlformats.org/officeDocument/2006/relationships/hyperlink" Target="https://web.hungryhub.com/restaurants/paksarong-bangkok" TargetMode="External"/><Relationship Id="rId5025" Type="http://schemas.openxmlformats.org/officeDocument/2006/relationships/hyperlink" Target="https://web.hungryhub.com/restaurants/fook-kin-singapore" TargetMode="External"/><Relationship Id="rId5022" Type="http://schemas.openxmlformats.org/officeDocument/2006/relationships/hyperlink" Target="https://web.hungryhub.com/restaurants/mata-garden-bangkok" TargetMode="External"/><Relationship Id="rId5023" Type="http://schemas.openxmlformats.org/officeDocument/2006/relationships/hyperlink" Target="https://web.hungryhub.com/restaurants/an-la-ghien-singapore" TargetMode="External"/><Relationship Id="rId5028" Type="http://schemas.openxmlformats.org/officeDocument/2006/relationships/hyperlink" Target="https://web.hungryhub.com/restaurants/sg-demo-account-singapore" TargetMode="External"/><Relationship Id="rId5029" Type="http://schemas.openxmlformats.org/officeDocument/2006/relationships/hyperlink" Target="https://web.hungryhub.com/restaurants/sweet-pista-ekkamai-bangkok" TargetMode="External"/><Relationship Id="rId5026" Type="http://schemas.openxmlformats.org/officeDocument/2006/relationships/hyperlink" Target="https://web.hungryhub.com/restaurants/temmor-shabu-bangkok" TargetMode="External"/><Relationship Id="rId5027" Type="http://schemas.openxmlformats.org/officeDocument/2006/relationships/hyperlink" Target="https://web.hungryhub.com/restaurants/jc-stars-cafe-bangkok" TargetMode="External"/><Relationship Id="rId2820" Type="http://schemas.openxmlformats.org/officeDocument/2006/relationships/hyperlink" Target="https://web.hungryhub.com/restaurants/soha-cuisine-phuket" TargetMode="External"/><Relationship Id="rId2821" Type="http://schemas.openxmlformats.org/officeDocument/2006/relationships/hyperlink" Target="https://web.hungryhub.com/restaurants/ota-sushi-japanese-bangna-udomsuk-bangkok" TargetMode="External"/><Relationship Id="rId2822" Type="http://schemas.openxmlformats.org/officeDocument/2006/relationships/hyperlink" Target="https://web.hungryhub.com/restaurants/ota-sushi-japanese-airport-lat-krabang-bangkok" TargetMode="External"/><Relationship Id="rId2823" Type="http://schemas.openxmlformats.org/officeDocument/2006/relationships/hyperlink" Target="https://web.hungryhub.com/restaurants/rim-rooftop-dining-bar-bangkok" TargetMode="External"/><Relationship Id="rId2824" Type="http://schemas.openxmlformats.org/officeDocument/2006/relationships/hyperlink" Target="https://web.hungryhub.com/restaurants/pudongmahasamuts-bangkok" TargetMode="External"/><Relationship Id="rId2825" Type="http://schemas.openxmlformats.org/officeDocument/2006/relationships/hyperlink" Target="https://web.hungryhub.com/restaurants/so-say-ma-camp-bangkok" TargetMode="External"/><Relationship Id="rId2826" Type="http://schemas.openxmlformats.org/officeDocument/2006/relationships/hyperlink" Target="https://web.hungryhub.com/restaurants/pesto-pasta-and-espresso-osteria-bangkok" TargetMode="External"/><Relationship Id="rId2827" Type="http://schemas.openxmlformats.org/officeDocument/2006/relationships/hyperlink" Target="https://web.hungryhub.com/restaurants/cabkanghiso-bangkok" TargetMode="External"/><Relationship Id="rId2828" Type="http://schemas.openxmlformats.org/officeDocument/2006/relationships/hyperlink" Target="https://web.hungryhub.com/restaurants/coal-bistro-bangkok" TargetMode="External"/><Relationship Id="rId2829" Type="http://schemas.openxmlformats.org/officeDocument/2006/relationships/hyperlink" Target="https://web.hungryhub.com/restaurants/anchan-terrace-phutthamonthon-sai-2-branch-bangkok" TargetMode="External"/><Relationship Id="rId5093" Type="http://schemas.openxmlformats.org/officeDocument/2006/relationships/hyperlink" Target="https://web.hungryhub.com/restaurants/jinshin-omakase-bangkok" TargetMode="External"/><Relationship Id="rId5094" Type="http://schemas.openxmlformats.org/officeDocument/2006/relationships/hyperlink" Target="https://web.hungryhub.com/restaurants/yan-ting-at-st-regis-singapore" TargetMode="External"/><Relationship Id="rId5091" Type="http://schemas.openxmlformats.org/officeDocument/2006/relationships/hyperlink" Target="https://web.hungryhub.com/restaurants/theatre-riverside-bangkok" TargetMode="External"/><Relationship Id="rId5092" Type="http://schemas.openxmlformats.org/officeDocument/2006/relationships/hyperlink" Target="https://web.hungryhub.com/restaurants/jindarin-villas-staycation-nakhon-ratchasima-khao-yai" TargetMode="External"/><Relationship Id="rId5097" Type="http://schemas.openxmlformats.org/officeDocument/2006/relationships/hyperlink" Target="https://web.hungryhub.com/restaurants/jud-jaritz-eatery-bangkok" TargetMode="External"/><Relationship Id="rId5098" Type="http://schemas.openxmlformats.org/officeDocument/2006/relationships/hyperlink" Target="https://web.hungryhub.com/restaurants/twelve-flavours-singapore" TargetMode="External"/><Relationship Id="rId5095" Type="http://schemas.openxmlformats.org/officeDocument/2006/relationships/hyperlink" Target="https://web.hungryhub.com/restaurants/the-astor-grill-at-the-st-regis-singapore" TargetMode="External"/><Relationship Id="rId5096" Type="http://schemas.openxmlformats.org/officeDocument/2006/relationships/hyperlink" Target="https://web.hungryhub.com/restaurants/the-st-regis-bar-singapore" TargetMode="External"/><Relationship Id="rId5099" Type="http://schemas.openxmlformats.org/officeDocument/2006/relationships/hyperlink" Target="https://web.hungryhub.com/restaurants/badasga-beach-club-chonburi-pattaya" TargetMode="External"/><Relationship Id="rId2810" Type="http://schemas.openxmlformats.org/officeDocument/2006/relationships/hyperlink" Target="https://web.hungryhub.com/restaurants/sansab-siam-paragon-bangkok" TargetMode="External"/><Relationship Id="rId2811" Type="http://schemas.openxmlformats.org/officeDocument/2006/relationships/hyperlink" Target="https://web.hungryhub.com/restaurants/meelommor-shabu-bangkok" TargetMode="External"/><Relationship Id="rId2812" Type="http://schemas.openxmlformats.org/officeDocument/2006/relationships/hyperlink" Target="https://web.hungryhub.com/restaurants/kai-yang-samanong-phattanakan-53-bangkok" TargetMode="External"/><Relationship Id="rId2813" Type="http://schemas.openxmlformats.org/officeDocument/2006/relationships/hyperlink" Target="https://web.hungryhub.com/restaurants/akin-somtum-huamum-bangkok" TargetMode="External"/><Relationship Id="rId2814" Type="http://schemas.openxmlformats.org/officeDocument/2006/relationships/hyperlink" Target="https://web.hungryhub.com/restaurants/a-shore-beach-bar-anantara-bophut-samui-koh-samui" TargetMode="External"/><Relationship Id="rId2815" Type="http://schemas.openxmlformats.org/officeDocument/2006/relationships/hyperlink" Target="https://web.hungryhub.com/restaurants/eleven-hotel-bangkok-sukhumvit-11-staycation" TargetMode="External"/><Relationship Id="rId2816" Type="http://schemas.openxmlformats.org/officeDocument/2006/relationships/hyperlink" Target="https://web.hungryhub.com/restaurants/pantheon-by-avcon-bangkok" TargetMode="External"/><Relationship Id="rId2817" Type="http://schemas.openxmlformats.org/officeDocument/2006/relationships/hyperlink" Target="https://web.hungryhub.com/restaurants/kumo-yakiniku-bangkok" TargetMode="External"/><Relationship Id="rId2818" Type="http://schemas.openxmlformats.org/officeDocument/2006/relationships/hyperlink" Target="https://web.hungryhub.com/restaurants/khuntounkitchen-bangkok" TargetMode="External"/><Relationship Id="rId2819" Type="http://schemas.openxmlformats.org/officeDocument/2006/relationships/hyperlink" Target="https://web.hungryhub.com/restaurants/hahamala-chinese-restaurant-bangkok" TargetMode="External"/><Relationship Id="rId5090" Type="http://schemas.openxmlformats.org/officeDocument/2006/relationships/hyperlink" Target="https://web.hungryhub.com/restaurants/jindarin-cafe-nakhon-ratchasima-khao-yai" TargetMode="External"/><Relationship Id="rId5082" Type="http://schemas.openxmlformats.org/officeDocument/2006/relationships/hyperlink" Target="https://web.hungryhub.com/restaurants/lanrotchat-banthatthong-bangkok" TargetMode="External"/><Relationship Id="rId5083" Type="http://schemas.openxmlformats.org/officeDocument/2006/relationships/hyperlink" Target="https://web.hungryhub.com/restaurants/submarin-bar-bangkok" TargetMode="External"/><Relationship Id="rId5080" Type="http://schemas.openxmlformats.org/officeDocument/2006/relationships/hyperlink" Target="https://web.hungryhub.com/restaurants/matsuo-izakaya-bangkok" TargetMode="External"/><Relationship Id="rId5081" Type="http://schemas.openxmlformats.org/officeDocument/2006/relationships/hyperlink" Target="https://web.hungryhub.com/restaurants/winkin-scintilla-rayong" TargetMode="External"/><Relationship Id="rId5086" Type="http://schemas.openxmlformats.org/officeDocument/2006/relationships/hyperlink" Target="https://web.hungryhub.com/restaurants/isaa-isan-bangkok" TargetMode="External"/><Relationship Id="rId5087" Type="http://schemas.openxmlformats.org/officeDocument/2006/relationships/hyperlink" Target="https://web.hungryhub.com/restaurants/wagyusun-sukhumvit-22-bangkok" TargetMode="External"/><Relationship Id="rId5084" Type="http://schemas.openxmlformats.org/officeDocument/2006/relationships/hyperlink" Target="https://web.hungryhub.com/restaurants/kanomjeenyoksod-bangkok" TargetMode="External"/><Relationship Id="rId5085" Type="http://schemas.openxmlformats.org/officeDocument/2006/relationships/hyperlink" Target="https://web.hungryhub.com/restaurants/theatre-residence-staycation-bangkok-thailand-5438" TargetMode="External"/><Relationship Id="rId5088" Type="http://schemas.openxmlformats.org/officeDocument/2006/relationships/hyperlink" Target="https://web.hungryhub.com/restaurants/nigiwai-shabu-sushi-buffet-saimai-bangkok" TargetMode="External"/><Relationship Id="rId5089" Type="http://schemas.openxmlformats.org/officeDocument/2006/relationships/hyperlink" Target="https://web.hungryhub.com/restaurants/tarn-ayutthaya-ayutthaya" TargetMode="External"/><Relationship Id="rId1510" Type="http://schemas.openxmlformats.org/officeDocument/2006/relationships/hyperlink" Target="https://web.hungryhub.com/restaurants/the-coffee-club-the-maze-thonglor-bangkok" TargetMode="External"/><Relationship Id="rId2841" Type="http://schemas.openxmlformats.org/officeDocument/2006/relationships/hyperlink" Target="https://web.hungryhub.com/restaurants/ready-to-eat-high-hills-farm-premium-durian-bangkok" TargetMode="External"/><Relationship Id="rId1511" Type="http://schemas.openxmlformats.org/officeDocument/2006/relationships/hyperlink" Target="https://web.hungryhub.com/restaurants/the-coffee-club-chatrium-sathorn-narathiwas-24-bangkok" TargetMode="External"/><Relationship Id="rId2842" Type="http://schemas.openxmlformats.org/officeDocument/2006/relationships/hyperlink" Target="https://web.hungryhub.com/restaurants/capri-restaurant-bar-phuket" TargetMode="External"/><Relationship Id="rId1512" Type="http://schemas.openxmlformats.org/officeDocument/2006/relationships/hyperlink" Target="https://web.hungryhub.com/restaurants/the-coffee-club-mode-sathorn-bts-surasak-bangkok" TargetMode="External"/><Relationship Id="rId2843" Type="http://schemas.openxmlformats.org/officeDocument/2006/relationships/hyperlink" Target="https://web.hungryhub.com/restaurants/rice-restaurant-phuket" TargetMode="External"/><Relationship Id="rId1513" Type="http://schemas.openxmlformats.org/officeDocument/2006/relationships/hyperlink" Target="https://web.hungryhub.com/restaurants/the-coffee-club-river-city-bangkok-thailand" TargetMode="External"/><Relationship Id="rId2844" Type="http://schemas.openxmlformats.org/officeDocument/2006/relationships/hyperlink" Target="https://web.hungryhub.com/restaurants/meesuk-bangkok" TargetMode="External"/><Relationship Id="rId1514" Type="http://schemas.openxmlformats.org/officeDocument/2006/relationships/hyperlink" Target="https://web.hungryhub.com/restaurants/the-coffee-club-holiday-inn-express-sathorn-bangkok" TargetMode="External"/><Relationship Id="rId2845" Type="http://schemas.openxmlformats.org/officeDocument/2006/relationships/hyperlink" Target="https://web.hungryhub.com/restaurants/the-coral-lounge-phuket" TargetMode="External"/><Relationship Id="rId1515" Type="http://schemas.openxmlformats.org/officeDocument/2006/relationships/hyperlink" Target="https://web.hungryhub.com/restaurants/the-coffee-club-tha-maharaj-bangkok-thailand" TargetMode="External"/><Relationship Id="rId2846" Type="http://schemas.openxmlformats.org/officeDocument/2006/relationships/hyperlink" Target="https://web.hungryhub.com/restaurants/the-coral-premium-lounge-suvarnabhumi-domestic-bangkok" TargetMode="External"/><Relationship Id="rId1516" Type="http://schemas.openxmlformats.org/officeDocument/2006/relationships/hyperlink" Target="https://web.hungryhub.com/restaurants/the-lab-bar-ekkamai-bangkok" TargetMode="External"/><Relationship Id="rId2847" Type="http://schemas.openxmlformats.org/officeDocument/2006/relationships/hyperlink" Target="https://web.hungryhub.com/restaurants/the-coral-lounge-don-mueang-bangkok" TargetMode="External"/><Relationship Id="rId1517" Type="http://schemas.openxmlformats.org/officeDocument/2006/relationships/hyperlink" Target="https://web.hungryhub.com/restaurants/tai-omakase-japanese-phuket" TargetMode="External"/><Relationship Id="rId2848" Type="http://schemas.openxmlformats.org/officeDocument/2006/relationships/hyperlink" Target="https://web.hungryhub.com/restaurants/rifai-kitchen-krungthep-kreetha7-bangkok" TargetMode="External"/><Relationship Id="rId1518" Type="http://schemas.openxmlformats.org/officeDocument/2006/relationships/hyperlink" Target="https://web.hungryhub.com/restaurants/versailles-palace-charansanitwong-bangkok" TargetMode="External"/><Relationship Id="rId2849" Type="http://schemas.openxmlformats.org/officeDocument/2006/relationships/hyperlink" Target="https://web.hungryhub.com/restaurants/ocean-bistro-at-cross-pattaya-oceanphere-pattaya" TargetMode="External"/><Relationship Id="rId1519" Type="http://schemas.openxmlformats.org/officeDocument/2006/relationships/hyperlink" Target="https://web.hungryhub.com/restaurants/naughty-nuri-s-chao-fah-phuket" TargetMode="External"/><Relationship Id="rId2840" Type="http://schemas.openxmlformats.org/officeDocument/2006/relationships/hyperlink" Target="https://web.hungryhub.com/restaurants/aoi-sushi-bar-karon-phuket" TargetMode="External"/><Relationship Id="rId2830" Type="http://schemas.openxmlformats.org/officeDocument/2006/relationships/hyperlink" Target="https://web.hungryhub.com/restaurants/belaire-bangkok-sukhumvit-staycation" TargetMode="External"/><Relationship Id="rId1500" Type="http://schemas.openxmlformats.org/officeDocument/2006/relationships/hyperlink" Target="https://web.hungryhub.com/restaurants/the-coffee-club-maitria-hotel-bangkok" TargetMode="External"/><Relationship Id="rId2831" Type="http://schemas.openxmlformats.org/officeDocument/2006/relationships/hyperlink" Target="https://web.hungryhub.com/restaurants/kindee-bistro-phuket" TargetMode="External"/><Relationship Id="rId1501" Type="http://schemas.openxmlformats.org/officeDocument/2006/relationships/hyperlink" Target="https://web.hungryhub.com/restaurants/huagu-chinese-cuisine-phuket" TargetMode="External"/><Relationship Id="rId2832" Type="http://schemas.openxmlformats.org/officeDocument/2006/relationships/hyperlink" Target="https://web.hungryhub.com/restaurants/yakiniku-shoutaian-2nd-rich-bangkok" TargetMode="External"/><Relationship Id="rId1502" Type="http://schemas.openxmlformats.org/officeDocument/2006/relationships/hyperlink" Target="https://web.hungryhub.com/restaurants/soshi-so-bangkok" TargetMode="External"/><Relationship Id="rId2833" Type="http://schemas.openxmlformats.org/officeDocument/2006/relationships/hyperlink" Target="https://web.hungryhub.com/restaurants/phuket-town-restaurant-thonglor-bangkok" TargetMode="External"/><Relationship Id="rId1503" Type="http://schemas.openxmlformats.org/officeDocument/2006/relationships/hyperlink" Target="https://web.hungryhub.com/restaurants/park-cafe-at-ramada-chaophya-park-hotel-bangkok" TargetMode="External"/><Relationship Id="rId2834" Type="http://schemas.openxmlformats.org/officeDocument/2006/relationships/hyperlink" Target="https://web.hungryhub.com/restaurants/kin-nuer-by-caveman-th-bangkok" TargetMode="External"/><Relationship Id="rId1504" Type="http://schemas.openxmlformats.org/officeDocument/2006/relationships/hyperlink" Target="https://web.hungryhub.com/restaurants/tonson-bar-restaurant-le-meridien-beach-resort-phuket" TargetMode="External"/><Relationship Id="rId2835" Type="http://schemas.openxmlformats.org/officeDocument/2006/relationships/hyperlink" Target="https://web.hungryhub.com/restaurants/anchan-cafe-vibhavadi-bangkok" TargetMode="External"/><Relationship Id="rId1505" Type="http://schemas.openxmlformats.org/officeDocument/2006/relationships/hyperlink" Target="https://web.hungryhub.com/restaurants/todam-korean-bbq-bangkok" TargetMode="External"/><Relationship Id="rId2836" Type="http://schemas.openxmlformats.org/officeDocument/2006/relationships/hyperlink" Target="https://web.hungryhub.com/restaurants/window-on-karon-cafe-phuket" TargetMode="External"/><Relationship Id="rId1506" Type="http://schemas.openxmlformats.org/officeDocument/2006/relationships/hyperlink" Target="https://web.hungryhub.com/restaurants/krua-rosnakhon-bangkok" TargetMode="External"/><Relationship Id="rId2837" Type="http://schemas.openxmlformats.org/officeDocument/2006/relationships/hyperlink" Target="https://web.hungryhub.com/restaurants/2tea-dessert-cafe-bangkok" TargetMode="External"/><Relationship Id="rId1507" Type="http://schemas.openxmlformats.org/officeDocument/2006/relationships/hyperlink" Target="https://web.hungryhub.com/restaurants/sea-salt-lounge-grill-phuket" TargetMode="External"/><Relationship Id="rId2838" Type="http://schemas.openxmlformats.org/officeDocument/2006/relationships/hyperlink" Target="https://web.hungryhub.com/restaurants/unpeeled-high-hills-farm-premium-durian-bangkok" TargetMode="External"/><Relationship Id="rId1508" Type="http://schemas.openxmlformats.org/officeDocument/2006/relationships/hyperlink" Target="https://web.hungryhub.com/restaurants/lowbattery-coffee-bangkok" TargetMode="External"/><Relationship Id="rId2839" Type="http://schemas.openxmlformats.org/officeDocument/2006/relationships/hyperlink" Target="https://web.hungryhub.com/restaurants/ekamai-130-cafe-bangkok" TargetMode="External"/><Relationship Id="rId1509" Type="http://schemas.openxmlformats.org/officeDocument/2006/relationships/hyperlink" Target="https://web.hungryhub.com/restaurants/merchant-s-entity-bangkok" TargetMode="External"/><Relationship Id="rId5050" Type="http://schemas.openxmlformats.org/officeDocument/2006/relationships/hyperlink" Target="https://web.hungryhub.com/restaurants/krua-ros-saeb-nakhon-pathom" TargetMode="External"/><Relationship Id="rId5053" Type="http://schemas.openxmlformats.org/officeDocument/2006/relationships/hyperlink" Target="https://web.hungryhub.com/restaurants/embassy-room-la-marina-at-park-hyatt-bangkok" TargetMode="External"/><Relationship Id="rId5054" Type="http://schemas.openxmlformats.org/officeDocument/2006/relationships/hyperlink" Target="https://web.hungryhub.com/restaurants/thale-at-akara-hotel-pattaya" TargetMode="External"/><Relationship Id="rId5051" Type="http://schemas.openxmlformats.org/officeDocument/2006/relationships/hyperlink" Target="https://web.hungryhub.com/restaurants/mon-bangkok" TargetMode="External"/><Relationship Id="rId5052" Type="http://schemas.openxmlformats.org/officeDocument/2006/relationships/hyperlink" Target="https://web.hungryhub.com/restaurants/fragment-dining-singapore" TargetMode="External"/><Relationship Id="rId5057" Type="http://schemas.openxmlformats.org/officeDocument/2006/relationships/hyperlink" Target="https://web.hungryhub.com/restaurants/glai-hwor-bangkok" TargetMode="External"/><Relationship Id="rId5058" Type="http://schemas.openxmlformats.org/officeDocument/2006/relationships/hyperlink" Target="https://web.hungryhub.com/restaurants/republic-bar-and-lounge-at-the-ritz-carlton-millenia-singapore" TargetMode="External"/><Relationship Id="rId5055" Type="http://schemas.openxmlformats.org/officeDocument/2006/relationships/hyperlink" Target="https://web.hungryhub.com/restaurants/chim-yum-bangna-bangkok" TargetMode="External"/><Relationship Id="rId5056" Type="http://schemas.openxmlformats.org/officeDocument/2006/relationships/hyperlink" Target="https://web.hungryhub.com/restaurants/nami-sushi-phuket" TargetMode="External"/><Relationship Id="rId5059" Type="http://schemas.openxmlformats.org/officeDocument/2006/relationships/hyperlink" Target="https://web.hungryhub.com/restaurants/colony-at-the-ritz-carlton-millenia-singapore" TargetMode="External"/><Relationship Id="rId5042" Type="http://schemas.openxmlformats.org/officeDocument/2006/relationships/hyperlink" Target="https://web.hungryhub.com/restaurants/bu-lan-dun-mek-bangkok" TargetMode="External"/><Relationship Id="rId5043" Type="http://schemas.openxmlformats.org/officeDocument/2006/relationships/hyperlink" Target="https://web.hungryhub.com/restaurants/casa-lapin-little-walk-krungthep-kritha-bangkok" TargetMode="External"/><Relationship Id="rId5040" Type="http://schemas.openxmlformats.org/officeDocument/2006/relationships/hyperlink" Target="https://web.hungryhub.com/restaurants/yummhee-yummy-bangkok" TargetMode="External"/><Relationship Id="rId5041" Type="http://schemas.openxmlformats.org/officeDocument/2006/relationships/hyperlink" Target="https://web.hungryhub.com/restaurants/shanglao-bangkok" TargetMode="External"/><Relationship Id="rId5046" Type="http://schemas.openxmlformats.org/officeDocument/2006/relationships/hyperlink" Target="https://web.hungryhub.com/restaurants/39-pork-bbq-butter-grill-shabu-kaset-nawamin-bangkok" TargetMode="External"/><Relationship Id="rId5047" Type="http://schemas.openxmlformats.org/officeDocument/2006/relationships/hyperlink" Target="https://web.hungryhub.com/restaurants/frankie-s-rooftop-bangkok" TargetMode="External"/><Relationship Id="rId5044" Type="http://schemas.openxmlformats.org/officeDocument/2006/relationships/hyperlink" Target="https://web.hungryhub.com/restaurants/casa-lapin-sukhumvit-20-bangkok" TargetMode="External"/><Relationship Id="rId5045" Type="http://schemas.openxmlformats.org/officeDocument/2006/relationships/hyperlink" Target="https://web.hungryhub.com/restaurants/casa-lapin-silom-13-bangkok" TargetMode="External"/><Relationship Id="rId5048" Type="http://schemas.openxmlformats.org/officeDocument/2006/relationships/hyperlink" Target="https://web.hungryhub.com/restaurants/house-of-chandra-nakhon-pathom-bangkok" TargetMode="External"/><Relationship Id="rId5049" Type="http://schemas.openxmlformats.org/officeDocument/2006/relationships/hyperlink" Target="https://web.hungryhub.com/restaurants/house-of-chandra-central-nakhon-pathom-bangkok" TargetMode="External"/><Relationship Id="rId2800" Type="http://schemas.openxmlformats.org/officeDocument/2006/relationships/hyperlink" Target="https://web.hungryhub.com/restaurants/ananta-burin-resort-krabi-phuket" TargetMode="External"/><Relationship Id="rId2801" Type="http://schemas.openxmlformats.org/officeDocument/2006/relationships/hyperlink" Target="https://web.hungryhub.com/restaurants/khaodongmoodaeng-siriraj-wang-lang-bangkok" TargetMode="External"/><Relationship Id="rId2802" Type="http://schemas.openxmlformats.org/officeDocument/2006/relationships/hyperlink" Target="https://web.hungryhub.com/restaurants/zila-street-bistro-bar-mason-pattaya" TargetMode="External"/><Relationship Id="rId2803" Type="http://schemas.openxmlformats.org/officeDocument/2006/relationships/hyperlink" Target="https://web.hungryhub.com/restaurants/full-moon-restaurant-at-anantara-samui-koh-samui" TargetMode="External"/><Relationship Id="rId2804" Type="http://schemas.openxmlformats.org/officeDocument/2006/relationships/hyperlink" Target="https://web.hungryhub.com/restaurants/sinnerman-bangkok" TargetMode="External"/><Relationship Id="rId2805" Type="http://schemas.openxmlformats.org/officeDocument/2006/relationships/hyperlink" Target="https://web.hungryhub.com/restaurants/chomview-hotel-staycation-hua-hin" TargetMode="External"/><Relationship Id="rId2806" Type="http://schemas.openxmlformats.org/officeDocument/2006/relationships/hyperlink" Target="https://web.hungryhub.com/restaurants/felix-river-kwai-resort-staycation-kanchanaburi" TargetMode="External"/><Relationship Id="rId2807" Type="http://schemas.openxmlformats.org/officeDocument/2006/relationships/hyperlink" Target="https://web.hungryhub.com/restaurants/great-harbour-international-buffet-bangkok-thailand" TargetMode="External"/><Relationship Id="rId2808" Type="http://schemas.openxmlformats.org/officeDocument/2006/relationships/hyperlink" Target="https://web.hungryhub.com/restaurants/the-press-sky-bar-rooftop-at-the-printing-house-poshtel-bangkok" TargetMode="External"/><Relationship Id="rId2809" Type="http://schemas.openxmlformats.org/officeDocument/2006/relationships/hyperlink" Target="https://web.hungryhub.com/restaurants/the-letter-press-cafe-restaurant-at-the-printing-house-poshtel-bangkok" TargetMode="External"/><Relationship Id="rId5071" Type="http://schemas.openxmlformats.org/officeDocument/2006/relationships/hyperlink" Target="https://web.hungryhub.com/restaurants/siri-nhemneaung-bangkok" TargetMode="External"/><Relationship Id="rId5072" Type="http://schemas.openxmlformats.org/officeDocument/2006/relationships/hyperlink" Target="https://web.hungryhub.com/restaurants/isea-sky-the-jetty-at-veranda-resort-na-jomtien-pattaya" TargetMode="External"/><Relationship Id="rId5070" Type="http://schemas.openxmlformats.org/officeDocument/2006/relationships/hyperlink" Target="https://web.hungryhub.com/restaurants/yanghin-seuton-geulil-rama-4-bangkok" TargetMode="External"/><Relationship Id="rId5075" Type="http://schemas.openxmlformats.org/officeDocument/2006/relationships/hyperlink" Target="https://web.hungryhub.com/restaurants/shoko-omakase-bangkok" TargetMode="External"/><Relationship Id="rId5076" Type="http://schemas.openxmlformats.org/officeDocument/2006/relationships/hyperlink" Target="https://web.hungryhub.com/restaurants/bombay-2-beirut-bangkok" TargetMode="External"/><Relationship Id="rId5073" Type="http://schemas.openxmlformats.org/officeDocument/2006/relationships/hyperlink" Target="https://web.hungryhub.com/restaurants/khun-toom-kitchen-saimai-avenue-bangkok" TargetMode="External"/><Relationship Id="rId5074" Type="http://schemas.openxmlformats.org/officeDocument/2006/relationships/hyperlink" Target="https://web.hungryhub.com/restaurants/501-home-cook-bangkok" TargetMode="External"/><Relationship Id="rId5079" Type="http://schemas.openxmlformats.org/officeDocument/2006/relationships/hyperlink" Target="https://web.hungryhub.com/restaurants/bawarchi-rooftop-at-solitaire-bangkok-sukhumvit-11" TargetMode="External"/><Relationship Id="rId5077" Type="http://schemas.openxmlformats.org/officeDocument/2006/relationships/hyperlink" Target="https://web.hungryhub.com/restaurants/oxbo-at-millennium-hilton-bangkok" TargetMode="External"/><Relationship Id="rId5078" Type="http://schemas.openxmlformats.org/officeDocument/2006/relationships/hyperlink" Target="https://web.hungryhub.com/restaurants/chanan-japanese-cuisine-samut-sakhon-bangkok" TargetMode="External"/><Relationship Id="rId5060" Type="http://schemas.openxmlformats.org/officeDocument/2006/relationships/hyperlink" Target="https://web.hungryhub.com/restaurants/republic-bar-at-the-ritz-carlton-millenia-singapore" TargetMode="External"/><Relationship Id="rId5061" Type="http://schemas.openxmlformats.org/officeDocument/2006/relationships/hyperlink" Target="https://web.hungryhub.com/restaurants/caesa-delicious-bangkok" TargetMode="External"/><Relationship Id="rId5064" Type="http://schemas.openxmlformats.org/officeDocument/2006/relationships/hyperlink" Target="https://web.hungryhub.com/restaurants/le-bali-resort-and-spa-staycation-pattaya" TargetMode="External"/><Relationship Id="rId5065" Type="http://schemas.openxmlformats.org/officeDocument/2006/relationships/hyperlink" Target="https://web.hungryhub.com/restaurants/yi-pin-xiang-bang-rak-bangkok" TargetMode="External"/><Relationship Id="rId5062" Type="http://schemas.openxmlformats.org/officeDocument/2006/relationships/hyperlink" Target="https://web.hungryhub.com/restaurants/la-bisque-at-le-bali-resort-spa-pattaya" TargetMode="External"/><Relationship Id="rId5063" Type="http://schemas.openxmlformats.org/officeDocument/2006/relationships/hyperlink" Target="https://web.hungryhub.com/restaurants/spice-thai-cuisine-and-bar-bangkok" TargetMode="External"/><Relationship Id="rId5068" Type="http://schemas.openxmlformats.org/officeDocument/2006/relationships/hyperlink" Target="https://web.hungryhub.com/restaurants/hao-chi-kitchen-at-cassia-rama-9-bangkok" TargetMode="External"/><Relationship Id="rId5069" Type="http://schemas.openxmlformats.org/officeDocument/2006/relationships/hyperlink" Target="https://web.hungryhub.com/restaurants/zaap-classic-the-mall-thapra-bangkok" TargetMode="External"/><Relationship Id="rId5066" Type="http://schemas.openxmlformats.org/officeDocument/2006/relationships/hyperlink" Target="https://web.hungryhub.com/restaurants/yi-pin-xiang-rama-4-bangkok" TargetMode="External"/><Relationship Id="rId5067" Type="http://schemas.openxmlformats.org/officeDocument/2006/relationships/hyperlink" Target="https://web.hungryhub.com/restaurants/timber-toast-at-le-bali-resort-spa-pattaya" TargetMode="External"/><Relationship Id="rId1576" Type="http://schemas.openxmlformats.org/officeDocument/2006/relationships/hyperlink" Target="https://web.hungryhub.com/restaurants/jumbo-seafood-iconsiam-bangkok" TargetMode="External"/><Relationship Id="rId1577" Type="http://schemas.openxmlformats.org/officeDocument/2006/relationships/hyperlink" Target="https://web.hungryhub.com/restaurants/la-gritta-at-amari-patong-phuket" TargetMode="External"/><Relationship Id="rId1578" Type="http://schemas.openxmlformats.org/officeDocument/2006/relationships/hyperlink" Target="https://web.hungryhub.com/restaurants/shabu-bootueng-ari-saphan-khwai-bangkok-thailand" TargetMode="External"/><Relationship Id="rId1579" Type="http://schemas.openxmlformats.org/officeDocument/2006/relationships/hyperlink" Target="https://web.hungryhub.com/restaurants/shabu-bootueng-bang-bon-bangkok-thailand" TargetMode="External"/><Relationship Id="rId987" Type="http://schemas.openxmlformats.org/officeDocument/2006/relationships/hyperlink" Target="https://web.hungryhub.com/restaurants/the-terrace-central-chaengwattana-bangkok" TargetMode="External"/><Relationship Id="rId986" Type="http://schemas.openxmlformats.org/officeDocument/2006/relationships/hyperlink" Target="https://web.hungryhub.com/restaurants/the-terrace-central-rama-9-bangkok" TargetMode="External"/><Relationship Id="rId985" Type="http://schemas.openxmlformats.org/officeDocument/2006/relationships/hyperlink" Target="https://web.hungryhub.com/restaurants/the-terrace-terminal-21-bangkok" TargetMode="External"/><Relationship Id="rId984" Type="http://schemas.openxmlformats.org/officeDocument/2006/relationships/hyperlink" Target="https://web.hungryhub.com/restaurants/the-terrace-central-pinklao-bangkok" TargetMode="External"/><Relationship Id="rId989" Type="http://schemas.openxmlformats.org/officeDocument/2006/relationships/hyperlink" Target="https://web.hungryhub.com/restaurants/the-terrace-central-plaza-salaya-bangkok" TargetMode="External"/><Relationship Id="rId988" Type="http://schemas.openxmlformats.org/officeDocument/2006/relationships/hyperlink" Target="https://web.hungryhub.com/restaurants/maya-holiday-inn-bangkok" TargetMode="External"/><Relationship Id="rId1570" Type="http://schemas.openxmlformats.org/officeDocument/2006/relationships/hyperlink" Target="https://web.hungryhub.com/restaurants/metro-on-wireless-at-hotel-indigo-bangkok" TargetMode="External"/><Relationship Id="rId1571" Type="http://schemas.openxmlformats.org/officeDocument/2006/relationships/hyperlink" Target="https://web.hungryhub.com/restaurants/high-tide-eatery-bar-bangkok" TargetMode="External"/><Relationship Id="rId983" Type="http://schemas.openxmlformats.org/officeDocument/2006/relationships/hyperlink" Target="https://web.hungryhub.com/restaurants/the-terrace-baan-beyond-ratchapruek-bangkok" TargetMode="External"/><Relationship Id="rId1572" Type="http://schemas.openxmlformats.org/officeDocument/2006/relationships/hyperlink" Target="https://web.hungryhub.com/restaurants/shun-sushi-phuket" TargetMode="External"/><Relationship Id="rId982" Type="http://schemas.openxmlformats.org/officeDocument/2006/relationships/hyperlink" Target="https://web.hungryhub.com/restaurants/the-terrace-central-bangna-bangkok" TargetMode="External"/><Relationship Id="rId1573" Type="http://schemas.openxmlformats.org/officeDocument/2006/relationships/hyperlink" Target="https://web.hungryhub.com/restaurants/andaman-passion-speed-catamaran-phi-phi-island-maiton-island-bangkok-thailand-1744" TargetMode="External"/><Relationship Id="rId981" Type="http://schemas.openxmlformats.org/officeDocument/2006/relationships/hyperlink" Target="https://web.hungryhub.com/restaurants/the-terrace-central-rama-2-bangkok" TargetMode="External"/><Relationship Id="rId1574" Type="http://schemas.openxmlformats.org/officeDocument/2006/relationships/hyperlink" Target="https://web.hungryhub.com/restaurants/seoul-korean-cuisine-seacon-square-srinagarin-bangkok" TargetMode="External"/><Relationship Id="rId980" Type="http://schemas.openxmlformats.org/officeDocument/2006/relationships/hyperlink" Target="https://web.hungryhub.com/restaurants/the-terrace-central-chidlom-bangkok" TargetMode="External"/><Relationship Id="rId1575" Type="http://schemas.openxmlformats.org/officeDocument/2006/relationships/hyperlink" Target="https://web.hungryhub.com/restaurants/kuma-sushi-x-yakiniku-phuket" TargetMode="External"/><Relationship Id="rId1565" Type="http://schemas.openxmlformats.org/officeDocument/2006/relationships/hyperlink" Target="https://web.hungryhub.com/restaurants/rim-talay-amari-patong-phuket" TargetMode="External"/><Relationship Id="rId2896" Type="http://schemas.openxmlformats.org/officeDocument/2006/relationships/hyperlink" Target="https://web.hungryhub.com/restaurants/the-rooftop-at-chidlom-bangkok" TargetMode="External"/><Relationship Id="rId1566" Type="http://schemas.openxmlformats.org/officeDocument/2006/relationships/hyperlink" Target="https://web.hungryhub.com/restaurants/finishing-post-crowne-plaza-bangkok-lumpini" TargetMode="External"/><Relationship Id="rId2897" Type="http://schemas.openxmlformats.org/officeDocument/2006/relationships/hyperlink" Target="https://web.hungryhub.com/restaurants/scoozi-urban-pizza-ekkamai-bangkok" TargetMode="External"/><Relationship Id="rId1567" Type="http://schemas.openxmlformats.org/officeDocument/2006/relationships/hyperlink" Target="https://web.hungryhub.com/restaurants/tr-eat-by-saneh-jaan-sindhorn-midtown-hotel-bangkok" TargetMode="External"/><Relationship Id="rId2898" Type="http://schemas.openxmlformats.org/officeDocument/2006/relationships/hyperlink" Target="https://web.hungryhub.com/restaurants/the-box-of-fit-bangkok" TargetMode="External"/><Relationship Id="rId1568" Type="http://schemas.openxmlformats.org/officeDocument/2006/relationships/hyperlink" Target="https://web.hungryhub.com/restaurants/pint-factory-at-limelight-avenue-phuket" TargetMode="External"/><Relationship Id="rId2899" Type="http://schemas.openxmlformats.org/officeDocument/2006/relationships/hyperlink" Target="https://web.hungryhub.com/restaurants/abovestone-rooftop-bangkok" TargetMode="External"/><Relationship Id="rId1569" Type="http://schemas.openxmlformats.org/officeDocument/2006/relationships/hyperlink" Target="https://web.hungryhub.com/restaurants/avani-riverside-bangkok-hotel-staycation" TargetMode="External"/><Relationship Id="rId976" Type="http://schemas.openxmlformats.org/officeDocument/2006/relationships/hyperlink" Target="https://web.hungryhub.com/restaurants/pepper-lunch-century-the-movie-plaza-sukhumvit-bangkok" TargetMode="External"/><Relationship Id="rId975" Type="http://schemas.openxmlformats.org/officeDocument/2006/relationships/hyperlink" Target="https://web.hungryhub.com/restaurants/pepper-lunch-gateway-ekamai-bangkok" TargetMode="External"/><Relationship Id="rId974" Type="http://schemas.openxmlformats.org/officeDocument/2006/relationships/hyperlink" Target="https://web.hungryhub.com/restaurants/pepper-lunch-robinson-bangrak-bangkok" TargetMode="External"/><Relationship Id="rId973" Type="http://schemas.openxmlformats.org/officeDocument/2006/relationships/hyperlink" Target="https://web.hungryhub.com/restaurants/pepper-lunch-siam-square-one-bangkok" TargetMode="External"/><Relationship Id="rId979" Type="http://schemas.openxmlformats.org/officeDocument/2006/relationships/hyperlink" Target="https://web.hungryhub.com/restaurants/kbbq-sukhumvit-bangkok-thailand" TargetMode="External"/><Relationship Id="rId978" Type="http://schemas.openxmlformats.org/officeDocument/2006/relationships/hyperlink" Target="https://web.hungryhub.com/restaurants/pepper-lunch-esplanade-ratchada-bangkok" TargetMode="External"/><Relationship Id="rId977" Type="http://schemas.openxmlformats.org/officeDocument/2006/relationships/hyperlink" Target="https://web.hungryhub.com/restaurants/pepper-lunch-the-mall-bangkae-bangkok" TargetMode="External"/><Relationship Id="rId2890" Type="http://schemas.openxmlformats.org/officeDocument/2006/relationships/hyperlink" Target="https://web.hungryhub.com/restaurants/silver-moon-rooftop-by-novotel-marina-sriracha-koh-si-chang-chonburi" TargetMode="External"/><Relationship Id="rId1560" Type="http://schemas.openxmlformats.org/officeDocument/2006/relationships/hyperlink" Target="https://web.hungryhub.com/restaurants/the-boat-a-one-pattaya-beach-resort-bangkok" TargetMode="External"/><Relationship Id="rId2891" Type="http://schemas.openxmlformats.org/officeDocument/2006/relationships/hyperlink" Target="https://web.hungryhub.com/restaurants/baba-soul-food-baba-beach-club-hua-hin" TargetMode="External"/><Relationship Id="rId972" Type="http://schemas.openxmlformats.org/officeDocument/2006/relationships/hyperlink" Target="https://web.hungryhub.com/restaurants/pepper-lunch-centralplaza-pinklao-bangkok" TargetMode="External"/><Relationship Id="rId1561" Type="http://schemas.openxmlformats.org/officeDocument/2006/relationships/hyperlink" Target="https://web.hungryhub.com/restaurants/pippa-restaurant-mytt-beach-hotel-pattaya" TargetMode="External"/><Relationship Id="rId2892" Type="http://schemas.openxmlformats.org/officeDocument/2006/relationships/hyperlink" Target="https://web.hungryhub.com/restaurants/barracuda-rooftop-bar-akara-hotel-bangkok" TargetMode="External"/><Relationship Id="rId971" Type="http://schemas.openxmlformats.org/officeDocument/2006/relationships/hyperlink" Target="https://web.hungryhub.com/restaurants/pepper-lunch-silom-complex-bangkok" TargetMode="External"/><Relationship Id="rId1562" Type="http://schemas.openxmlformats.org/officeDocument/2006/relationships/hyperlink" Target="https://web.hungryhub.com/restaurants/banyan-tree-bangkok-staycation" TargetMode="External"/><Relationship Id="rId2893" Type="http://schemas.openxmlformats.org/officeDocument/2006/relationships/hyperlink" Target="https://web.hungryhub.com/restaurants/vieng-ta-lay-restaurant-krabi-phuket" TargetMode="External"/><Relationship Id="rId970" Type="http://schemas.openxmlformats.org/officeDocument/2006/relationships/hyperlink" Target="https://web.hungryhub.com/restaurants/pepper-lunch-terminal-21-bangkok" TargetMode="External"/><Relationship Id="rId1563" Type="http://schemas.openxmlformats.org/officeDocument/2006/relationships/hyperlink" Target="https://web.hungryhub.com/restaurants/char-rooftop-bar-at-indigo-hotel-bangkok" TargetMode="External"/><Relationship Id="rId2894" Type="http://schemas.openxmlformats.org/officeDocument/2006/relationships/hyperlink" Target="https://web.hungryhub.com/restaurants/namngeaw-thongsor-bangkok" TargetMode="External"/><Relationship Id="rId1564" Type="http://schemas.openxmlformats.org/officeDocument/2006/relationships/hyperlink" Target="https://web.hungryhub.com/restaurants/not-use-riverside-staycation-at-avani-bangkok" TargetMode="External"/><Relationship Id="rId2895" Type="http://schemas.openxmlformats.org/officeDocument/2006/relationships/hyperlink" Target="https://web.hungryhub.com/restaurants/the-peri-hotel-staycation-khao-yai" TargetMode="External"/><Relationship Id="rId1598" Type="http://schemas.openxmlformats.org/officeDocument/2006/relationships/hyperlink" Target="https://web.hungryhub.com/restaurants/tsu-japanese-restaurant-at-jw-marriott-hotel-bangkok" TargetMode="External"/><Relationship Id="rId1599" Type="http://schemas.openxmlformats.org/officeDocument/2006/relationships/hyperlink" Target="https://web.hungryhub.com/restaurants/invite-restaurant-bar-bangkok" TargetMode="External"/><Relationship Id="rId1590" Type="http://schemas.openxmlformats.org/officeDocument/2006/relationships/hyperlink" Target="https://web.hungryhub.com/restaurants/shabu-bootueng-samrong-bangkok-thailand" TargetMode="External"/><Relationship Id="rId1591" Type="http://schemas.openxmlformats.org/officeDocument/2006/relationships/hyperlink" Target="https://web.hungryhub.com/restaurants/shabu-bootueng-phran-nok-road-bangkok-thailand" TargetMode="External"/><Relationship Id="rId1592" Type="http://schemas.openxmlformats.org/officeDocument/2006/relationships/hyperlink" Target="https://web.hungryhub.com/restaurants/shabu-bootueng-navanakorn-bangkok" TargetMode="External"/><Relationship Id="rId1593" Type="http://schemas.openxmlformats.org/officeDocument/2006/relationships/hyperlink" Target="https://web.hungryhub.com/restaurants/buddy-beer-bangkok" TargetMode="External"/><Relationship Id="rId1594" Type="http://schemas.openxmlformats.org/officeDocument/2006/relationships/hyperlink" Target="https://web.hungryhub.com/restaurants/yasuda-bangkok" TargetMode="External"/><Relationship Id="rId1595" Type="http://schemas.openxmlformats.org/officeDocument/2006/relationships/hyperlink" Target="https://web.hungryhub.com/restaurants/royal-india-siam-paragon-bangkok" TargetMode="External"/><Relationship Id="rId1596" Type="http://schemas.openxmlformats.org/officeDocument/2006/relationships/hyperlink" Target="https://web.hungryhub.com/restaurants/stella-palace-79th-floor-at-baiyoke-sky-hotel-79th-floor-bangkok" TargetMode="External"/><Relationship Id="rId1597" Type="http://schemas.openxmlformats.org/officeDocument/2006/relationships/hyperlink" Target="https://web.hungryhub.com/restaurants/the-map-mestyle-museum-hotel-bangkok" TargetMode="External"/><Relationship Id="rId1587" Type="http://schemas.openxmlformats.org/officeDocument/2006/relationships/hyperlink" Target="https://web.hungryhub.com/restaurants/palm-seaside-lay-bang-tao-phuket" TargetMode="External"/><Relationship Id="rId1588" Type="http://schemas.openxmlformats.org/officeDocument/2006/relationships/hyperlink" Target="https://web.hungryhub.com/restaurants/shabu-bootueng-thammasat-rangsit-bangkok-thailand" TargetMode="External"/><Relationship Id="rId1589" Type="http://schemas.openxmlformats.org/officeDocument/2006/relationships/hyperlink" Target="https://web.hungryhub.com/restaurants/shabu-bootueng-rangsit-klong-6-bangkok-thailand" TargetMode="External"/><Relationship Id="rId998" Type="http://schemas.openxmlformats.org/officeDocument/2006/relationships/hyperlink" Target="https://web.hungryhub.com/restaurants/shabu-street-udomsuk-soi-16-bangkok" TargetMode="External"/><Relationship Id="rId997" Type="http://schemas.openxmlformats.org/officeDocument/2006/relationships/hyperlink" Target="https://web.hungryhub.com/restaurants/the-one-house-chinese-shabu-grill-bangkok" TargetMode="External"/><Relationship Id="rId996" Type="http://schemas.openxmlformats.org/officeDocument/2006/relationships/hyperlink" Target="https://web.hungryhub.com/restaurants/flamenco-sky-bar-lounge-emquartier-bangkok" TargetMode="External"/><Relationship Id="rId995" Type="http://schemas.openxmlformats.org/officeDocument/2006/relationships/hyperlink" Target="https://web.hungryhub.com/restaurants/zedere-de-cafe-mega-bangna-bangkok" TargetMode="External"/><Relationship Id="rId999" Type="http://schemas.openxmlformats.org/officeDocument/2006/relationships/hyperlink" Target="https://web.hungryhub.com/restaurants/la-bai-bar-ladprao-80-bangkok" TargetMode="External"/><Relationship Id="rId990" Type="http://schemas.openxmlformats.org/officeDocument/2006/relationships/hyperlink" Target="https://web.hungryhub.com/restaurants/the-terrace-siriraj-hospital-bangkok" TargetMode="External"/><Relationship Id="rId1580" Type="http://schemas.openxmlformats.org/officeDocument/2006/relationships/hyperlink" Target="https://web.hungryhub.com/restaurants/shabu-bootueng-rangsit-klong-3-bangkok-thailand" TargetMode="External"/><Relationship Id="rId1581" Type="http://schemas.openxmlformats.org/officeDocument/2006/relationships/hyperlink" Target="https://web.hungryhub.com/restaurants/shabu-bootueng-prachachuen-bangkok-thailand" TargetMode="External"/><Relationship Id="rId1582" Type="http://schemas.openxmlformats.org/officeDocument/2006/relationships/hyperlink" Target="https://web.hungryhub.com/restaurants/shabu-bootueng-bangyai-bangkok-thailand" TargetMode="External"/><Relationship Id="rId994" Type="http://schemas.openxmlformats.org/officeDocument/2006/relationships/hyperlink" Target="https://web.hungryhub.com/restaurants/the-terrace-vibhavadi-hospital-bangkok" TargetMode="External"/><Relationship Id="rId1583" Type="http://schemas.openxmlformats.org/officeDocument/2006/relationships/hyperlink" Target="https://web.hungryhub.com/restaurants/shabu-bootueng-huai-kwang-bangkok-thailand" TargetMode="External"/><Relationship Id="rId993" Type="http://schemas.openxmlformats.org/officeDocument/2006/relationships/hyperlink" Target="https://web.hungryhub.com/restaurants/the-terrace-central-world-bangkok" TargetMode="External"/><Relationship Id="rId1584" Type="http://schemas.openxmlformats.org/officeDocument/2006/relationships/hyperlink" Target="https://web.hungryhub.com/restaurants/shabu-bootueng-salaya-bangkok-thailand" TargetMode="External"/><Relationship Id="rId992" Type="http://schemas.openxmlformats.org/officeDocument/2006/relationships/hyperlink" Target="https://web.hungryhub.com/restaurants/the-terrace-central-lardprao-bangkok" TargetMode="External"/><Relationship Id="rId1585" Type="http://schemas.openxmlformats.org/officeDocument/2006/relationships/hyperlink" Target="https://web.hungryhub.com/restaurants/shabu-bootueng-thawi-watthana-bangkok-thailand" TargetMode="External"/><Relationship Id="rId991" Type="http://schemas.openxmlformats.org/officeDocument/2006/relationships/hyperlink" Target="https://web.hungryhub.com/restaurants/the-terrace-central-west-gate-bangkok" TargetMode="External"/><Relationship Id="rId1586" Type="http://schemas.openxmlformats.org/officeDocument/2006/relationships/hyperlink" Target="https://web.hungryhub.com/restaurants/shabu-bootueng-rama-7-bangkok-thailand" TargetMode="External"/><Relationship Id="rId1532" Type="http://schemas.openxmlformats.org/officeDocument/2006/relationships/hyperlink" Target="https://web.hungryhub.com/restaurants/haoma-bangkok" TargetMode="External"/><Relationship Id="rId2863" Type="http://schemas.openxmlformats.org/officeDocument/2006/relationships/hyperlink" Target="https://web.hungryhub.com/restaurants/destination-resorts-karon-beach-staycation-phuket" TargetMode="External"/><Relationship Id="rId1533" Type="http://schemas.openxmlformats.org/officeDocument/2006/relationships/hyperlink" Target="https://web.hungryhub.com/restaurants/sunday-brunch-at-anantara-siam-bangkok-hotel" TargetMode="External"/><Relationship Id="rId2864" Type="http://schemas.openxmlformats.org/officeDocument/2006/relationships/hyperlink" Target="https://web.hungryhub.com/restaurants/destination-resorts-surin-beach-staycation-phuket" TargetMode="External"/><Relationship Id="rId1534" Type="http://schemas.openxmlformats.org/officeDocument/2006/relationships/hyperlink" Target="https://web.hungryhub.com/restaurants/aqua-at-anantara-siam-hotel-bangkok" TargetMode="External"/><Relationship Id="rId2865" Type="http://schemas.openxmlformats.org/officeDocument/2006/relationships/hyperlink" Target="https://web.hungryhub.com/restaurants/winemaso-bangkok" TargetMode="External"/><Relationship Id="rId1535" Type="http://schemas.openxmlformats.org/officeDocument/2006/relationships/hyperlink" Target="https://web.hungryhub.com/restaurants/shintaro-at-anantara-siam-hotel-bangkok" TargetMode="External"/><Relationship Id="rId2866" Type="http://schemas.openxmlformats.org/officeDocument/2006/relationships/hyperlink" Target="https://web.hungryhub.com/restaurants/restaurant-demo-qa-ayutthaya" TargetMode="External"/><Relationship Id="rId1536" Type="http://schemas.openxmlformats.org/officeDocument/2006/relationships/hyperlink" Target="https://web.hungryhub.com/restaurants/the-lobby-lounge-at-anantara-siam-hotel-bangkok-thailand-1707" TargetMode="External"/><Relationship Id="rId2867" Type="http://schemas.openxmlformats.org/officeDocument/2006/relationships/hyperlink" Target="https://web.hungryhub.com/restaurants/hops-brewhouse-bangkok" TargetMode="External"/><Relationship Id="rId1537" Type="http://schemas.openxmlformats.org/officeDocument/2006/relationships/hyperlink" Target="https://web.hungryhub.com/restaurants/eleven-at-avani-riverside-bangkok-hotel" TargetMode="External"/><Relationship Id="rId2868" Type="http://schemas.openxmlformats.org/officeDocument/2006/relationships/hyperlink" Target="https://web.hungryhub.com/restaurants/mida-grande-resort-staycation-phuket-thailand" TargetMode="External"/><Relationship Id="rId1538" Type="http://schemas.openxmlformats.org/officeDocument/2006/relationships/hyperlink" Target="https://web.hungryhub.com/restaurants/somtum-yum-pao-phuket" TargetMode="External"/><Relationship Id="rId2869" Type="http://schemas.openxmlformats.org/officeDocument/2006/relationships/hyperlink" Target="https://web.hungryhub.com/restaurants/so-sea-cafe-resort-chonburi-pattaya" TargetMode="External"/><Relationship Id="rId1539" Type="http://schemas.openxmlformats.org/officeDocument/2006/relationships/hyperlink" Target="https://web.hungryhub.com/restaurants/ginza-shabu-sashimi-sushi-buffet-bangkok" TargetMode="External"/><Relationship Id="rId949" Type="http://schemas.openxmlformats.org/officeDocument/2006/relationships/hyperlink" Target="https://web.hungryhub.com/restaurants/yuzuki-izakaya-sushi-bar-surawong-bangkok-thailand" TargetMode="External"/><Relationship Id="rId948" Type="http://schemas.openxmlformats.org/officeDocument/2006/relationships/hyperlink" Target="https://web.hungryhub.com/restaurants/talay-ari-bangkok" TargetMode="External"/><Relationship Id="rId943" Type="http://schemas.openxmlformats.org/officeDocument/2006/relationships/hyperlink" Target="https://web.hungryhub.com/restaurants/greenhouse-restaurant-avani-sukhumvit-bangkok" TargetMode="External"/><Relationship Id="rId942" Type="http://schemas.openxmlformats.org/officeDocument/2006/relationships/hyperlink" Target="https://web.hungryhub.com/restaurants/take-a-train-bangkok" TargetMode="External"/><Relationship Id="rId941" Type="http://schemas.openxmlformats.org/officeDocument/2006/relationships/hyperlink" Target="https://web.hungryhub.com/restaurants/maison-d-olivia-bangkok" TargetMode="External"/><Relationship Id="rId940" Type="http://schemas.openxmlformats.org/officeDocument/2006/relationships/hyperlink" Target="https://web.hungryhub.com/restaurants/neta-grill-central-rama-2-bangkok-thailand" TargetMode="External"/><Relationship Id="rId947" Type="http://schemas.openxmlformats.org/officeDocument/2006/relationships/hyperlink" Target="https://web.hungryhub.com/restaurants/ruen-petch-suki-nonthaburi-bypass-road-bangkok" TargetMode="External"/><Relationship Id="rId946" Type="http://schemas.openxmlformats.org/officeDocument/2006/relationships/hyperlink" Target="https://web.hungryhub.com/restaurants/ruen-petch-suki-central-bangna-bangkok" TargetMode="External"/><Relationship Id="rId945" Type="http://schemas.openxmlformats.org/officeDocument/2006/relationships/hyperlink" Target="https://web.hungryhub.com/restaurants/red-marble-butchery-bangkok" TargetMode="External"/><Relationship Id="rId944" Type="http://schemas.openxmlformats.org/officeDocument/2006/relationships/hyperlink" Target="https://web.hungryhub.com/restaurants/stone-and-star-bangkok-thailand" TargetMode="External"/><Relationship Id="rId2860" Type="http://schemas.openxmlformats.org/officeDocument/2006/relationships/hyperlink" Target="https://web.hungryhub.com/restaurants/ozo-resort-staycation-phuket" TargetMode="External"/><Relationship Id="rId1530" Type="http://schemas.openxmlformats.org/officeDocument/2006/relationships/hyperlink" Target="https://web.hungryhub.com/restaurants/cholos-bkk-bangkok" TargetMode="External"/><Relationship Id="rId2861" Type="http://schemas.openxmlformats.org/officeDocument/2006/relationships/hyperlink" Target="https://web.hungryhub.com/restaurants/rosemaree-bangkok" TargetMode="External"/><Relationship Id="rId1531" Type="http://schemas.openxmlformats.org/officeDocument/2006/relationships/hyperlink" Target="https://web.hungryhub.com/restaurants/arno-s-suanplu-bangkok-thailand-1702" TargetMode="External"/><Relationship Id="rId2862" Type="http://schemas.openxmlformats.org/officeDocument/2006/relationships/hyperlink" Target="https://web.hungryhub.com/restaurants/radisson-resort-suites-staycation-phuket" TargetMode="External"/><Relationship Id="rId1521" Type="http://schemas.openxmlformats.org/officeDocument/2006/relationships/hyperlink" Target="https://web.hungryhub.com/restaurants/chichon-korean-fried-chicken-ramkhamhaeng-53-bangkok-thailand" TargetMode="External"/><Relationship Id="rId2852" Type="http://schemas.openxmlformats.org/officeDocument/2006/relationships/hyperlink" Target="https://web.hungryhub.com/restaurants/hatake-japanese-cuisine-nong-chok-bangkok" TargetMode="External"/><Relationship Id="rId1522" Type="http://schemas.openxmlformats.org/officeDocument/2006/relationships/hyperlink" Target="https://web.hungryhub.com/restaurants/chichon-korean-fried-chicken-minburi-market-bangkok" TargetMode="External"/><Relationship Id="rId2853" Type="http://schemas.openxmlformats.org/officeDocument/2006/relationships/hyperlink" Target="https://web.hungryhub.com/restaurants/cat-sushi-yo-hatyai-phuket" TargetMode="External"/><Relationship Id="rId1523" Type="http://schemas.openxmlformats.org/officeDocument/2006/relationships/hyperlink" Target="https://web.hungryhub.com/restaurants/shabu-land-suan-phlu-bangkok-thailand" TargetMode="External"/><Relationship Id="rId2854" Type="http://schemas.openxmlformats.org/officeDocument/2006/relationships/hyperlink" Target="https://web.hungryhub.com/restaurants/whole-spice-bkk-bangkok" TargetMode="External"/><Relationship Id="rId1524" Type="http://schemas.openxmlformats.org/officeDocument/2006/relationships/hyperlink" Target="https://web.hungryhub.com/restaurants/shabu-land-sukhumvit-22-bangkok-thailand" TargetMode="External"/><Relationship Id="rId2855" Type="http://schemas.openxmlformats.org/officeDocument/2006/relationships/hyperlink" Target="https://web.hungryhub.com/restaurants/no-use-infuse-restaurant-diamond-resort-phuket" TargetMode="External"/><Relationship Id="rId1525" Type="http://schemas.openxmlformats.org/officeDocument/2006/relationships/hyperlink" Target="https://web.hungryhub.com/restaurants/shabu-land-rama-2-bangkok" TargetMode="External"/><Relationship Id="rId2856" Type="http://schemas.openxmlformats.org/officeDocument/2006/relationships/hyperlink" Target="https://web.hungryhub.com/restaurants/banh-bistro-ramada-plaza-sukhumvit-48-bangkok" TargetMode="External"/><Relationship Id="rId1526" Type="http://schemas.openxmlformats.org/officeDocument/2006/relationships/hyperlink" Target="https://web.hungryhub.com/restaurants/the-wave-thai-restaurant-bangkok" TargetMode="External"/><Relationship Id="rId2857" Type="http://schemas.openxmlformats.org/officeDocument/2006/relationships/hyperlink" Target="https://web.hungryhub.com/restaurants/krua-rim-fay-phetchabun" TargetMode="External"/><Relationship Id="rId1527" Type="http://schemas.openxmlformats.org/officeDocument/2006/relationships/hyperlink" Target="https://web.hungryhub.com/restaurants/blue-elephant-phuket" TargetMode="External"/><Relationship Id="rId2858" Type="http://schemas.openxmlformats.org/officeDocument/2006/relationships/hyperlink" Target="https://web.hungryhub.com/restaurants/n52-bistro-bar-bangkok" TargetMode="External"/><Relationship Id="rId1528" Type="http://schemas.openxmlformats.org/officeDocument/2006/relationships/hyperlink" Target="https://web.hungryhub.com/restaurants/penthouse-bar-grill-at-park-hyatt-bangkok-do-not-use" TargetMode="External"/><Relationship Id="rId2859" Type="http://schemas.openxmlformats.org/officeDocument/2006/relationships/hyperlink" Target="https://web.hungryhub.com/restaurants/zeppelin-restaurant-amari-don-muang-airport-hotel-bangkok" TargetMode="External"/><Relationship Id="rId1529" Type="http://schemas.openxmlformats.org/officeDocument/2006/relationships/hyperlink" Target="https://web.hungryhub.com/restaurants/tumkan-phuket" TargetMode="External"/><Relationship Id="rId939" Type="http://schemas.openxmlformats.org/officeDocument/2006/relationships/hyperlink" Target="https://web.hungryhub.com/restaurants/shinkai-premium-sushi-bar-the-explace-bangkok" TargetMode="External"/><Relationship Id="rId938" Type="http://schemas.openxmlformats.org/officeDocument/2006/relationships/hyperlink" Target="https://web.hungryhub.com/restaurants/shinkai-premium-sushi-bar-j-arena-ratchaphruek-bangkok" TargetMode="External"/><Relationship Id="rId937" Type="http://schemas.openxmlformats.org/officeDocument/2006/relationships/hyperlink" Target="https://web.hungryhub.com/restaurants/cafe-claire-by-oriental-residence-bangkok-thailand" TargetMode="External"/><Relationship Id="rId932" Type="http://schemas.openxmlformats.org/officeDocument/2006/relationships/hyperlink" Target="https://web.hungryhub.com/restaurants/arno-s-sukhumvit-13-bangkok" TargetMode="External"/><Relationship Id="rId931" Type="http://schemas.openxmlformats.org/officeDocument/2006/relationships/hyperlink" Target="https://web.hungryhub.com/restaurants/coconut-pool-bar-prince-palace-hotel" TargetMode="External"/><Relationship Id="rId930" Type="http://schemas.openxmlformats.org/officeDocument/2006/relationships/hyperlink" Target="https://web.hungryhub.com/restaurants/china-palace-at-prince-palace-hotel-bangkok" TargetMode="External"/><Relationship Id="rId936" Type="http://schemas.openxmlformats.org/officeDocument/2006/relationships/hyperlink" Target="https://web.hungryhub.com/restaurants/bangkok-heightz" TargetMode="External"/><Relationship Id="rId935" Type="http://schemas.openxmlformats.org/officeDocument/2006/relationships/hyperlink" Target="https://web.hungryhub.com/restaurants/siam-charming-bangkok" TargetMode="External"/><Relationship Id="rId934" Type="http://schemas.openxmlformats.org/officeDocument/2006/relationships/hyperlink" Target="https://web.hungryhub.com/restaurants/sheddo-sushi-cottage-bangkok" TargetMode="External"/><Relationship Id="rId933" Type="http://schemas.openxmlformats.org/officeDocument/2006/relationships/hyperlink" Target="https://web.hungryhub.com/restaurants/tohkai-yakiniku-mega-bangna-not-use-bangkok" TargetMode="External"/><Relationship Id="rId2850" Type="http://schemas.openxmlformats.org/officeDocument/2006/relationships/hyperlink" Target="https://web.hungryhub.com/restaurants/grill-of-india-chiang-mai" TargetMode="External"/><Relationship Id="rId1520" Type="http://schemas.openxmlformats.org/officeDocument/2006/relationships/hyperlink" Target="https://web.hungryhub.com/restaurants/living-room-at-park-hyatt-bangkok" TargetMode="External"/><Relationship Id="rId2851" Type="http://schemas.openxmlformats.org/officeDocument/2006/relationships/hyperlink" Target="https://web.hungryhub.com/restaurants/hatake-japanese-cuisine-harajuku-thailand-bangkok" TargetMode="External"/><Relationship Id="rId1554" Type="http://schemas.openxmlformats.org/officeDocument/2006/relationships/hyperlink" Target="https://web.hungryhub.com/restaurants/laimai-courtyard-restaurant-and-bar-baan-laimai-hotel-phuket-patong" TargetMode="External"/><Relationship Id="rId2885" Type="http://schemas.openxmlformats.org/officeDocument/2006/relationships/hyperlink" Target="https://web.hungryhub.com/restaurants/not-use-hua-hin-thailand" TargetMode="External"/><Relationship Id="rId1555" Type="http://schemas.openxmlformats.org/officeDocument/2006/relationships/hyperlink" Target="https://web.hungryhub.com/restaurants/flow-house-bangkok-x-hungry-hub-activity" TargetMode="External"/><Relationship Id="rId2886" Type="http://schemas.openxmlformats.org/officeDocument/2006/relationships/hyperlink" Target="https://web.hungryhub.com/restaurants/boon-tong-kee-future-park-rangsit-bangkok-thailand-3085" TargetMode="External"/><Relationship Id="rId1556" Type="http://schemas.openxmlformats.org/officeDocument/2006/relationships/hyperlink" Target="https://web.hungryhub.com/restaurants/spice-barley-anantara-riverside-bangkok-resort" TargetMode="External"/><Relationship Id="rId2887" Type="http://schemas.openxmlformats.org/officeDocument/2006/relationships/hyperlink" Target="https://web.hungryhub.com/restaurants/copper-beyond-buffet-the-sense-mba-bangkok" TargetMode="External"/><Relationship Id="rId1557" Type="http://schemas.openxmlformats.org/officeDocument/2006/relationships/hyperlink" Target="https://web.hungryhub.com/restaurants/albricias-at-chatrium-residence-sathorn-bangkok-thailand-1728" TargetMode="External"/><Relationship Id="rId2888" Type="http://schemas.openxmlformats.org/officeDocument/2006/relationships/hyperlink" Target="https://web.hungryhub.com/restaurants/copper-buffet-booking-test-pre-payment-100-bangkok" TargetMode="External"/><Relationship Id="rId1558" Type="http://schemas.openxmlformats.org/officeDocument/2006/relationships/hyperlink" Target="https://web.hungryhub.com/restaurants/flow-oasis-pool-lounge-at-chatrium-residence-sathorn-bangkok-thailand" TargetMode="External"/><Relationship Id="rId2889" Type="http://schemas.openxmlformats.org/officeDocument/2006/relationships/hyperlink" Target="https://web.hungryhub.com/restaurants/blue-marble-steak-grill-restaurant-by-novotel-marina-sriracha-koh-si-chang-chonburi" TargetMode="External"/><Relationship Id="rId1559" Type="http://schemas.openxmlformats.org/officeDocument/2006/relationships/hyperlink" Target="https://web.hungryhub.com/restaurants/baan-restaurant-thai-family-recipe-bangkok" TargetMode="External"/><Relationship Id="rId965" Type="http://schemas.openxmlformats.org/officeDocument/2006/relationships/hyperlink" Target="https://web.hungryhub.com/restaurants/sushi-yama-silom-bangkok" TargetMode="External"/><Relationship Id="rId964" Type="http://schemas.openxmlformats.org/officeDocument/2006/relationships/hyperlink" Target="https://web.hungryhub.com/restaurants/premprachakorn-miracle-grand-convention-hotel-bangkok" TargetMode="External"/><Relationship Id="rId963" Type="http://schemas.openxmlformats.org/officeDocument/2006/relationships/hyperlink" Target="https://web.hungryhub.com/restaurants/the-emperor-montien-riverside-hotel-bangkok-thailand-1023" TargetMode="External"/><Relationship Id="rId962" Type="http://schemas.openxmlformats.org/officeDocument/2006/relationships/hyperlink" Target="https://web.hungryhub.com/restaurants/gather-eatery-and-bar-bangkok" TargetMode="External"/><Relationship Id="rId969" Type="http://schemas.openxmlformats.org/officeDocument/2006/relationships/hyperlink" Target="https://web.hungryhub.com/restaurants/pepper-lunch-chamchuri-square-bangkok" TargetMode="External"/><Relationship Id="rId968" Type="http://schemas.openxmlformats.org/officeDocument/2006/relationships/hyperlink" Target="https://web.hungryhub.com/restaurants/the-elephant-butcher-eatery-bangkok" TargetMode="External"/><Relationship Id="rId967" Type="http://schemas.openxmlformats.org/officeDocument/2006/relationships/hyperlink" Target="https://web.hungryhub.com/restaurants/printa-cafe-bangkok" TargetMode="External"/><Relationship Id="rId966" Type="http://schemas.openxmlformats.org/officeDocument/2006/relationships/hyperlink" Target="https://web.hungryhub.com/restaurants/family-steak-bangkok" TargetMode="External"/><Relationship Id="rId2880" Type="http://schemas.openxmlformats.org/officeDocument/2006/relationships/hyperlink" Target="https://web.hungryhub.com/restaurants/soei-bangkok" TargetMode="External"/><Relationship Id="rId961" Type="http://schemas.openxmlformats.org/officeDocument/2006/relationships/hyperlink" Target="https://web.hungryhub.com/restaurants/dinner-cruise-count-down-firework-4-999-baht" TargetMode="External"/><Relationship Id="rId1550" Type="http://schemas.openxmlformats.org/officeDocument/2006/relationships/hyperlink" Target="https://web.hungryhub.com/restaurants/the-savoury-restaurant-the-vijitt-resort-phuket" TargetMode="External"/><Relationship Id="rId2881" Type="http://schemas.openxmlformats.org/officeDocument/2006/relationships/hyperlink" Target="https://web.hungryhub.com/restaurants/yolo-bangkok-boutique-hotel-staycation" TargetMode="External"/><Relationship Id="rId960" Type="http://schemas.openxmlformats.org/officeDocument/2006/relationships/hyperlink" Target="https://web.hungryhub.com/restaurants/khantoke-at-old-chiangmai-cultural-center-chiang-mai" TargetMode="External"/><Relationship Id="rId1551" Type="http://schemas.openxmlformats.org/officeDocument/2006/relationships/hyperlink" Target="https://web.hungryhub.com/restaurants/baan-khanitha-and-gallery-sathorn-bangkok-thailand" TargetMode="External"/><Relationship Id="rId2882" Type="http://schemas.openxmlformats.org/officeDocument/2006/relationships/hyperlink" Target="https://web.hungryhub.com/restaurants/matamata-restaurant-and-cafe-samui-koh-samui" TargetMode="External"/><Relationship Id="rId1552" Type="http://schemas.openxmlformats.org/officeDocument/2006/relationships/hyperlink" Target="https://web.hungryhub.com/restaurants/baan-khanitha-the-heritage-iconsiam-bangkok" TargetMode="External"/><Relationship Id="rId2883" Type="http://schemas.openxmlformats.org/officeDocument/2006/relationships/hyperlink" Target="https://web.hungryhub.com/restaurants/durian-buffet-saxophone-bar-restaurant-bangkok-thailand-3082" TargetMode="External"/><Relationship Id="rId1553" Type="http://schemas.openxmlformats.org/officeDocument/2006/relationships/hyperlink" Target="https://web.hungryhub.com/restaurants/signaturebkk-bangkok" TargetMode="External"/><Relationship Id="rId2884" Type="http://schemas.openxmlformats.org/officeDocument/2006/relationships/hyperlink" Target="https://web.hungryhub.com/restaurants/humming-birds-kitchen-garden-bangkok" TargetMode="External"/><Relationship Id="rId1543" Type="http://schemas.openxmlformats.org/officeDocument/2006/relationships/hyperlink" Target="https://web.hungryhub.com/restaurants/sushi-den-mega-bangna-bangkok-thailand" TargetMode="External"/><Relationship Id="rId2874" Type="http://schemas.openxmlformats.org/officeDocument/2006/relationships/hyperlink" Target="https://web.hungryhub.com/restaurants/dont-use-albricias-at-chatrium-residence-sathorn-bangkok" TargetMode="External"/><Relationship Id="rId1544" Type="http://schemas.openxmlformats.org/officeDocument/2006/relationships/hyperlink" Target="https://web.hungryhub.com/restaurants/sushi-den-central-rama-9-bangkok" TargetMode="External"/><Relationship Id="rId2875" Type="http://schemas.openxmlformats.org/officeDocument/2006/relationships/hyperlink" Target="https://web.hungryhub.com/restaurants/studer-restaurant-khao-yai" TargetMode="External"/><Relationship Id="rId1545" Type="http://schemas.openxmlformats.org/officeDocument/2006/relationships/hyperlink" Target="https://web.hungryhub.com/restaurants/nomimono-izakaya-bangkok-thailand-1716" TargetMode="External"/><Relationship Id="rId2876" Type="http://schemas.openxmlformats.org/officeDocument/2006/relationships/hyperlink" Target="https://web.hungryhub.com/restaurants/aiko-premium-sushi-buffet-at-cdc-bangkok" TargetMode="External"/><Relationship Id="rId1546" Type="http://schemas.openxmlformats.org/officeDocument/2006/relationships/hyperlink" Target="https://web.hungryhub.com/restaurants/ginza-shabu-bangkok" TargetMode="External"/><Relationship Id="rId2877" Type="http://schemas.openxmlformats.org/officeDocument/2006/relationships/hyperlink" Target="https://web.hungryhub.com/restaurants/the-coffee-club-riverside-plaza-bangkok" TargetMode="External"/><Relationship Id="rId1547" Type="http://schemas.openxmlformats.org/officeDocument/2006/relationships/hyperlink" Target="https://web.hungryhub.com/restaurants/shimmer-beachfront-restaurant-phuket" TargetMode="External"/><Relationship Id="rId2878" Type="http://schemas.openxmlformats.org/officeDocument/2006/relationships/hyperlink" Target="https://web.hungryhub.com/restaurants/sabb-inter-bangkok" TargetMode="External"/><Relationship Id="rId1548" Type="http://schemas.openxmlformats.org/officeDocument/2006/relationships/hyperlink" Target="https://web.hungryhub.com/restaurants/suay-x-chalong-bay-rum-phuket" TargetMode="External"/><Relationship Id="rId2879" Type="http://schemas.openxmlformats.org/officeDocument/2006/relationships/hyperlink" Target="https://web.hungryhub.com/restaurants/plamorsiseafood-phuket" TargetMode="External"/><Relationship Id="rId1549" Type="http://schemas.openxmlformats.org/officeDocument/2006/relationships/hyperlink" Target="https://web.hungryhub.com/restaurants/catch-beach-club-phuket" TargetMode="External"/><Relationship Id="rId959" Type="http://schemas.openxmlformats.org/officeDocument/2006/relationships/hyperlink" Target="https://web.hungryhub.com/restaurants/the-glass-house-eastin-grand-hotel-sathorn-bangkok" TargetMode="External"/><Relationship Id="rId954" Type="http://schemas.openxmlformats.org/officeDocument/2006/relationships/hyperlink" Target="https://web.hungryhub.com/restaurants/no-use-monster-beef-bangkok" TargetMode="External"/><Relationship Id="rId953" Type="http://schemas.openxmlformats.org/officeDocument/2006/relationships/hyperlink" Target="https://web.hungryhub.com/restaurants/not-use-bangkok-thailand-1013" TargetMode="External"/><Relationship Id="rId952" Type="http://schemas.openxmlformats.org/officeDocument/2006/relationships/hyperlink" Target="https://web.hungryhub.com/restaurants/168-river-cafe-at-zensala-riverpark-resort-chiangmai-chiang-mai" TargetMode="External"/><Relationship Id="rId951" Type="http://schemas.openxmlformats.org/officeDocument/2006/relationships/hyperlink" Target="https://web.hungryhub.com/restaurants/wuatong-pochana-bangkok" TargetMode="External"/><Relationship Id="rId958" Type="http://schemas.openxmlformats.org/officeDocument/2006/relationships/hyperlink" Target="https://web.hungryhub.com/restaurants/oranjii-japanese-yakiniku-shabu-restaurant-bangkok-thailand" TargetMode="External"/><Relationship Id="rId957" Type="http://schemas.openxmlformats.org/officeDocument/2006/relationships/hyperlink" Target="https://web.hungryhub.com/restaurants/bb-restaurant-bangkok" TargetMode="External"/><Relationship Id="rId956" Type="http://schemas.openxmlformats.org/officeDocument/2006/relationships/hyperlink" Target="https://web.hungryhub.com/restaurants/latest-recipe-tempo-bar-mezzanine-floor-at-le-meridien-hotel-bangkok" TargetMode="External"/><Relationship Id="rId955" Type="http://schemas.openxmlformats.org/officeDocument/2006/relationships/hyperlink" Target="https://web.hungryhub.com/restaurants/streats-cafe-ibis-styles-bangkok-ratchada-do-not-use" TargetMode="External"/><Relationship Id="rId950" Type="http://schemas.openxmlformats.org/officeDocument/2006/relationships/hyperlink" Target="https://web.hungryhub.com/restaurants/hwantsu-creative-cafe-bangkok" TargetMode="External"/><Relationship Id="rId2870" Type="http://schemas.openxmlformats.org/officeDocument/2006/relationships/hyperlink" Target="https://web.hungryhub.com/restaurants/sozapp-street-cafe-restaurant-samui-koh-samui" TargetMode="External"/><Relationship Id="rId1540" Type="http://schemas.openxmlformats.org/officeDocument/2006/relationships/hyperlink" Target="https://web.hungryhub.com/restaurants/wagyu-steakhouse-phuket" TargetMode="External"/><Relationship Id="rId2871" Type="http://schemas.openxmlformats.org/officeDocument/2006/relationships/hyperlink" Target="https://web.hungryhub.com/restaurants/avani-sukhumvit-bangkok-staycation" TargetMode="External"/><Relationship Id="rId1541" Type="http://schemas.openxmlformats.org/officeDocument/2006/relationships/hyperlink" Target="https://web.hungryhub.com/restaurants/sushi-den-central-ladprao-bangkok-thailand" TargetMode="External"/><Relationship Id="rId2872" Type="http://schemas.openxmlformats.org/officeDocument/2006/relationships/hyperlink" Target="https://web.hungryhub.com/restaurants/greenmine-steak-coffee-bangkok" TargetMode="External"/><Relationship Id="rId1542" Type="http://schemas.openxmlformats.org/officeDocument/2006/relationships/hyperlink" Target="https://web.hungryhub.com/restaurants/sushi-den-central-eastville-bangkok-thailand" TargetMode="External"/><Relationship Id="rId2873" Type="http://schemas.openxmlformats.org/officeDocument/2006/relationships/hyperlink" Target="https://web.hungryhub.com/restaurants/2gether-bar-bistro-bangkok" TargetMode="External"/><Relationship Id="rId5130" Type="http://schemas.openxmlformats.org/officeDocument/2006/relationships/hyperlink" Target="https://web.hungryhub.com/restaurants/lion-suki-mala-petchaburi" TargetMode="External"/><Relationship Id="rId5131" Type="http://schemas.openxmlformats.org/officeDocument/2006/relationships/hyperlink" Target="https://web.hungryhub.com/restaurants/e-cha-korean-craft-dining-ratchathewi-bangkok" TargetMode="External"/><Relationship Id="rId5134" Type="http://schemas.openxmlformats.org/officeDocument/2006/relationships/hyperlink" Target="https://web.hungryhub.com/restaurants/krua-ka-min-bangkok" TargetMode="External"/><Relationship Id="rId5135" Type="http://schemas.openxmlformats.org/officeDocument/2006/relationships/hyperlink" Target="https://web.hungryhub.com/restaurants/jeawhonphrayalae-bangkok" TargetMode="External"/><Relationship Id="rId5132" Type="http://schemas.openxmlformats.org/officeDocument/2006/relationships/hyperlink" Target="https://web.hungryhub.com/restaurants/e-cha-korean-craft-dining-bangsaen-chonburi" TargetMode="External"/><Relationship Id="rId5133" Type="http://schemas.openxmlformats.org/officeDocument/2006/relationships/hyperlink" Target="https://web.hungryhub.com/restaurants/bann-rommai-mookata-bangkok" TargetMode="External"/><Relationship Id="rId5138" Type="http://schemas.openxmlformats.org/officeDocument/2006/relationships/hyperlink" Target="https://web.hungryhub.com/restaurants/luna-48-rooftop-bar-at-ramada-bangkok-sukhumvit-48" TargetMode="External"/><Relationship Id="rId5139" Type="http://schemas.openxmlformats.org/officeDocument/2006/relationships/hyperlink" Target="https://web.hungryhub.com/restaurants/gravity-87-rooftop-lounge-at-ramada-bangkok-sukhumvit-87" TargetMode="External"/><Relationship Id="rId5136" Type="http://schemas.openxmlformats.org/officeDocument/2006/relationships/hyperlink" Target="https://web.hungryhub.com/restaurants/ani-shabu-chonburi-pattaya" TargetMode="External"/><Relationship Id="rId5137" Type="http://schemas.openxmlformats.org/officeDocument/2006/relationships/hyperlink" Target="https://web.hungryhub.com/restaurants/o-neul-korean-bar-bangkok" TargetMode="External"/><Relationship Id="rId5129" Type="http://schemas.openxmlformats.org/officeDocument/2006/relationships/hyperlink" Target="https://web.hungryhub.com/restaurants/rinji-japanese-dining-experience-bangkok" TargetMode="External"/><Relationship Id="rId5120" Type="http://schemas.openxmlformats.org/officeDocument/2006/relationships/hyperlink" Target="https://web.hungryhub.com/restaurants/kenny-s-bkk-sukhumvit-31-bangkok" TargetMode="External"/><Relationship Id="rId5123" Type="http://schemas.openxmlformats.org/officeDocument/2006/relationships/hyperlink" Target="https://web.hungryhub.com/restaurants/missme-craft-bar-bangkok" TargetMode="External"/><Relationship Id="rId5124" Type="http://schemas.openxmlformats.org/officeDocument/2006/relationships/hyperlink" Target="https://web.hungryhub.com/restaurants/akimitsu-tendon-central-world-bangkok" TargetMode="External"/><Relationship Id="rId5121" Type="http://schemas.openxmlformats.org/officeDocument/2006/relationships/hyperlink" Target="https://web.hungryhub.com/restaurants/oh-ho-thai-bbq-singapore" TargetMode="External"/><Relationship Id="rId5122" Type="http://schemas.openxmlformats.org/officeDocument/2006/relationships/hyperlink" Target="https://web.hungryhub.com/restaurants/mala-chang-jiwlong-bangkok" TargetMode="External"/><Relationship Id="rId5127" Type="http://schemas.openxmlformats.org/officeDocument/2006/relationships/hyperlink" Target="https://web.hungryhub.com/restaurants/seva-townhall-at-marriott-executive-apartments-town-hall-sukhumvit-bangkok" TargetMode="External"/><Relationship Id="rId5128" Type="http://schemas.openxmlformats.org/officeDocument/2006/relationships/hyperlink" Target="https://web.hungryhub.com/restaurants/ye-lai-xiang-rca-2-bangkok" TargetMode="External"/><Relationship Id="rId5125" Type="http://schemas.openxmlformats.org/officeDocument/2006/relationships/hyperlink" Target="https://web.hungryhub.com/restaurants/akimitsu-tendon-iconsiam-bangkok" TargetMode="External"/><Relationship Id="rId5126" Type="http://schemas.openxmlformats.org/officeDocument/2006/relationships/hyperlink" Target="https://web.hungryhub.com/restaurants/akimitsu-tendon-central-si-racha-pattaya" TargetMode="External"/><Relationship Id="rId5152" Type="http://schemas.openxmlformats.org/officeDocument/2006/relationships/hyperlink" Target="https://web.hungryhub.com/restaurants/maison-mizuki-at-sofitel-bangkok-sukhumvit-hotel" TargetMode="External"/><Relationship Id="rId5153" Type="http://schemas.openxmlformats.org/officeDocument/2006/relationships/hyperlink" Target="https://web.hungryhub.com/restaurants/fujiyama-sashimi-shabu-buffet-bangkok" TargetMode="External"/><Relationship Id="rId5150" Type="http://schemas.openxmlformats.org/officeDocument/2006/relationships/hyperlink" Target="https://web.hungryhub.com/restaurants/seoulful-bangkok" TargetMode="External"/><Relationship Id="rId5151" Type="http://schemas.openxmlformats.org/officeDocument/2006/relationships/hyperlink" Target="https://web.hungryhub.com/restaurants/long-pasta-bangkok" TargetMode="External"/><Relationship Id="rId5156" Type="http://schemas.openxmlformats.org/officeDocument/2006/relationships/hyperlink" Target="https://web.hungryhub.com/restaurants/kumpoy-bangkok" TargetMode="External"/><Relationship Id="rId5157" Type="http://schemas.openxmlformats.org/officeDocument/2006/relationships/hyperlink" Target="https://web.hungryhub.com/restaurants/samkaew-craft-beer-bangkok" TargetMode="External"/><Relationship Id="rId5154" Type="http://schemas.openxmlformats.org/officeDocument/2006/relationships/hyperlink" Target="https://web.hungryhub.com/restaurants/na-krua-thai-cuisine-ros-mue-mae-bangkok" TargetMode="External"/><Relationship Id="rId5155" Type="http://schemas.openxmlformats.org/officeDocument/2006/relationships/hyperlink" Target="https://web.hungryhub.com/restaurants/tamaya-omakase-bangkok" TargetMode="External"/><Relationship Id="rId5158" Type="http://schemas.openxmlformats.org/officeDocument/2006/relationships/hyperlink" Target="https://web.hungryhub.com/restaurants/lannua-zaab-in-the-garden-bangkok" TargetMode="External"/><Relationship Id="rId5159" Type="http://schemas.openxmlformats.org/officeDocument/2006/relationships/hyperlink" Target="https://web.hungryhub.com/restaurants/imohk-imchan-bangkok" TargetMode="External"/><Relationship Id="rId5141" Type="http://schemas.openxmlformats.org/officeDocument/2006/relationships/hyperlink" Target="https://web.hungryhub.com/restaurants/phrikkhua-kapihom-the-nine-tiwanon-bangkok" TargetMode="External"/><Relationship Id="rId5142" Type="http://schemas.openxmlformats.org/officeDocument/2006/relationships/hyperlink" Target="https://web.hungryhub.com/restaurants/phrikkhua-kapihom-the-market-village-rangsit-bangkok" TargetMode="External"/><Relationship Id="rId5140" Type="http://schemas.openxmlformats.org/officeDocument/2006/relationships/hyperlink" Target="https://web.hungryhub.com/restaurants/hyde-seek-one-bangkok" TargetMode="External"/><Relationship Id="rId5145" Type="http://schemas.openxmlformats.org/officeDocument/2006/relationships/hyperlink" Target="https://web.hungryhub.com/restaurants/cibo-bangkok" TargetMode="External"/><Relationship Id="rId5146" Type="http://schemas.openxmlformats.org/officeDocument/2006/relationships/hyperlink" Target="https://web.hungryhub.com/restaurants/okura-cruise-bangkok" TargetMode="External"/><Relationship Id="rId5143" Type="http://schemas.openxmlformats.org/officeDocument/2006/relationships/hyperlink" Target="https://web.hungryhub.com/restaurants/phrikkhua-kapihom-homepro-future-park-rangsit-bangkok" TargetMode="External"/><Relationship Id="rId5144" Type="http://schemas.openxmlformats.org/officeDocument/2006/relationships/hyperlink" Target="https://web.hungryhub.com/restaurants/phrikkhua-kapihom-robinson-lifestyle-ratchaphruek-bangkok" TargetMode="External"/><Relationship Id="rId5149" Type="http://schemas.openxmlformats.org/officeDocument/2006/relationships/hyperlink" Target="https://web.hungryhub.com/restaurants/siam-fantasy-cultural-martial-art-show-at-asiatique-the-riverfront-bangkok" TargetMode="External"/><Relationship Id="rId5147" Type="http://schemas.openxmlformats.org/officeDocument/2006/relationships/hyperlink" Target="https://web.hungryhub.com/restaurants/la-lupita-at-holiday-inn-bangkok-silom" TargetMode="External"/><Relationship Id="rId5148" Type="http://schemas.openxmlformats.org/officeDocument/2006/relationships/hyperlink" Target="https://web.hungryhub.com/restaurants/sannin-no-sushi-bangkok" TargetMode="External"/><Relationship Id="rId5118" Type="http://schemas.openxmlformats.org/officeDocument/2006/relationships/hyperlink" Target="https://web.hungryhub.com/restaurants/masons-craft-bar-bangkok" TargetMode="External"/><Relationship Id="rId5119" Type="http://schemas.openxmlformats.org/officeDocument/2006/relationships/hyperlink" Target="https://web.hungryhub.com/restaurants/the-beef-master-nana-bangkok" TargetMode="External"/><Relationship Id="rId5112" Type="http://schemas.openxmlformats.org/officeDocument/2006/relationships/hyperlink" Target="https://web.hungryhub.com/restaurants/edge-at-pan-pacific-hotel-singapore" TargetMode="External"/><Relationship Id="rId5113" Type="http://schemas.openxmlformats.org/officeDocument/2006/relationships/hyperlink" Target="https://web.hungryhub.com/restaurants/sushi-hiro-shabu-buffet-the-crystal-sb-ratchapruek-bangkok" TargetMode="External"/><Relationship Id="rId5110" Type="http://schemas.openxmlformats.org/officeDocument/2006/relationships/hyperlink" Target="https://web.hungryhub.com/restaurants/konlamoh-bangkok" TargetMode="External"/><Relationship Id="rId5111" Type="http://schemas.openxmlformats.org/officeDocument/2006/relationships/hyperlink" Target="https://web.hungryhub.com/restaurants/pachi-bangkok" TargetMode="External"/><Relationship Id="rId5116" Type="http://schemas.openxmlformats.org/officeDocument/2006/relationships/hyperlink" Target="https://web.hungryhub.com/restaurants/yenjit-cafe-bangkok" TargetMode="External"/><Relationship Id="rId5117" Type="http://schemas.openxmlformats.org/officeDocument/2006/relationships/hyperlink" Target="https://web.hungryhub.com/restaurants/the-beef-master-mbk-center-bangkok" TargetMode="External"/><Relationship Id="rId5114" Type="http://schemas.openxmlformats.org/officeDocument/2006/relationships/hyperlink" Target="https://web.hungryhub.com/restaurants/sushi-hiro-shabu-buffet-riverside-plaza-bangkok" TargetMode="External"/><Relationship Id="rId5115" Type="http://schemas.openxmlformats.org/officeDocument/2006/relationships/hyperlink" Target="https://web.hungryhub.com/restaurants/new-horizon-cruise-terminal-21-rama-3-bangkok" TargetMode="External"/><Relationship Id="rId5109" Type="http://schemas.openxmlformats.org/officeDocument/2006/relationships/hyperlink" Target="https://web.hungryhub.com/restaurants/enjoy-eating-house-and-bar-singapore" TargetMode="External"/><Relationship Id="rId5107" Type="http://schemas.openxmlformats.org/officeDocument/2006/relationships/hyperlink" Target="https://web.hungryhub.com/restaurants/pacific-emporium-at-pan-pacific-hotel-singapore" TargetMode="External"/><Relationship Id="rId5108" Type="http://schemas.openxmlformats.org/officeDocument/2006/relationships/hyperlink" Target="https://web.hungryhub.com/restaurants/the-canteen-by-enjoy-singapore" TargetMode="External"/><Relationship Id="rId5101" Type="http://schemas.openxmlformats.org/officeDocument/2006/relationships/hyperlink" Target="https://web.hungryhub.com/restaurants/the-eleven-riverside-bangkok" TargetMode="External"/><Relationship Id="rId5102" Type="http://schemas.openxmlformats.org/officeDocument/2006/relationships/hyperlink" Target="https://web.hungryhub.com/restaurants/picante-at-centara-korat-nakhon-ratchasima-bangkok" TargetMode="External"/><Relationship Id="rId5100" Type="http://schemas.openxmlformats.org/officeDocument/2006/relationships/hyperlink" Target="https://web.hungryhub.com/restaurants/kraft-cafe-at-mowa-bangkok" TargetMode="External"/><Relationship Id="rId5105" Type="http://schemas.openxmlformats.org/officeDocument/2006/relationships/hyperlink" Target="https://web.hungryhub.com/restaurants/living-room-at-park-hyatt-bangkok-thailand" TargetMode="External"/><Relationship Id="rId5106" Type="http://schemas.openxmlformats.org/officeDocument/2006/relationships/hyperlink" Target="https://web.hungryhub.com/restaurants/keyaki-at-pan-pacific-hotel-singapore" TargetMode="External"/><Relationship Id="rId5103" Type="http://schemas.openxmlformats.org/officeDocument/2006/relationships/hyperlink" Target="https://web.hungryhub.com/restaurants/laohu-shabu-buffet-bangkok" TargetMode="External"/><Relationship Id="rId5104" Type="http://schemas.openxmlformats.org/officeDocument/2006/relationships/hyperlink" Target="https://web.hungryhub.com/restaurants/hai-tien-lo-at-pan-pacific-hotel-singapore" TargetMode="External"/><Relationship Id="rId2940" Type="http://schemas.openxmlformats.org/officeDocument/2006/relationships/hyperlink" Target="https://web.hungryhub.com/restaurants/the-nook-club-and-restaurant-bangkok" TargetMode="External"/><Relationship Id="rId1610" Type="http://schemas.openxmlformats.org/officeDocument/2006/relationships/hyperlink" Target="https://web.hungryhub.com/restaurants/andaman-passion-similan-island-bangkok-thailand" TargetMode="External"/><Relationship Id="rId2941" Type="http://schemas.openxmlformats.org/officeDocument/2006/relationships/hyperlink" Target="https://web.hungryhub.com/restaurants/yumnour-krualub-bangkok" TargetMode="External"/><Relationship Id="rId1611" Type="http://schemas.openxmlformats.org/officeDocument/2006/relationships/hyperlink" Target="https://web.hungryhub.com/restaurants/andaman-passion-rok-island-ha-island" TargetMode="External"/><Relationship Id="rId2942" Type="http://schemas.openxmlformats.org/officeDocument/2006/relationships/hyperlink" Target="https://web.hungryhub.com/restaurants/seagull-at-southbeach-at-homm-bliss-southbeach-patong-phuket" TargetMode="External"/><Relationship Id="rId1612" Type="http://schemas.openxmlformats.org/officeDocument/2006/relationships/hyperlink" Target="https://web.hungryhub.com/restaurants/andaman-passion-surin-island-1783" TargetMode="External"/><Relationship Id="rId2943" Type="http://schemas.openxmlformats.org/officeDocument/2006/relationships/hyperlink" Target="https://web.hungryhub.com/restaurants/rice-bar-and-bowl-at-homm-bliss-southbeach-patong-phuket" TargetMode="External"/><Relationship Id="rId1613" Type="http://schemas.openxmlformats.org/officeDocument/2006/relationships/hyperlink" Target="https://web.hungryhub.com/restaurants/andaman-passion-coral-island-banana-beach-laem-phromthep" TargetMode="External"/><Relationship Id="rId2944" Type="http://schemas.openxmlformats.org/officeDocument/2006/relationships/hyperlink" Target="https://web.hungryhub.com/restaurants/pennant-thonglor-bangkok" TargetMode="External"/><Relationship Id="rId1614" Type="http://schemas.openxmlformats.org/officeDocument/2006/relationships/hyperlink" Target="https://web.hungryhub.com/restaurants/andaman-passion-coral-island-speed-boat-banana-beach" TargetMode="External"/><Relationship Id="rId2945" Type="http://schemas.openxmlformats.org/officeDocument/2006/relationships/hyperlink" Target="https://web.hungryhub.com/restaurants/athita-the-hidden-court-chiang-saen-boutique-hotel-staycation-chiang-rai" TargetMode="External"/><Relationship Id="rId1615" Type="http://schemas.openxmlformats.org/officeDocument/2006/relationships/hyperlink" Target="https://web.hungryhub.com/restaurants/seanery-x-hungry-hub-phuket" TargetMode="External"/><Relationship Id="rId2946" Type="http://schemas.openxmlformats.org/officeDocument/2006/relationships/hyperlink" Target="https://web.hungryhub.com/restaurants/xiang-ladprao-115-bangkok" TargetMode="External"/><Relationship Id="rId1616" Type="http://schemas.openxmlformats.org/officeDocument/2006/relationships/hyperlink" Target="https://web.hungryhub.com/restaurants/botan-kitchen-bar-restaurant-ramada-chaofah-phuket" TargetMode="External"/><Relationship Id="rId2947" Type="http://schemas.openxmlformats.org/officeDocument/2006/relationships/hyperlink" Target="https://web.hungryhub.com/restaurants/siam-siam-design-hotel-staycation-pattaya" TargetMode="External"/><Relationship Id="rId907" Type="http://schemas.openxmlformats.org/officeDocument/2006/relationships/hyperlink" Target="https://web.hungryhub.com/restaurants/buta-shabu-market-village-suvarnabhumi-bangkok" TargetMode="External"/><Relationship Id="rId1617" Type="http://schemas.openxmlformats.org/officeDocument/2006/relationships/hyperlink" Target="https://web.hungryhub.com/restaurants/infuse-restaurant-diamond-resort-phuket" TargetMode="External"/><Relationship Id="rId2948" Type="http://schemas.openxmlformats.org/officeDocument/2006/relationships/hyperlink" Target="https://web.hungryhub.com/restaurants/beef-express-corporate-delivery-bangkok" TargetMode="External"/><Relationship Id="rId906" Type="http://schemas.openxmlformats.org/officeDocument/2006/relationships/hyperlink" Target="https://web.hungryhub.com/restaurants/buta-shabu-ladprao-wanghin-bangkok" TargetMode="External"/><Relationship Id="rId1618" Type="http://schemas.openxmlformats.org/officeDocument/2006/relationships/hyperlink" Target="https://web.hungryhub.com/restaurants/pink-flamingo-by-lady-coco-phuket" TargetMode="External"/><Relationship Id="rId2949" Type="http://schemas.openxmlformats.org/officeDocument/2006/relationships/hyperlink" Target="https://web.hungryhub.com/restaurants/pad-thai-tao-taan-durain-buffet-bangkok-thailand" TargetMode="External"/><Relationship Id="rId905" Type="http://schemas.openxmlformats.org/officeDocument/2006/relationships/hyperlink" Target="https://web.hungryhub.com/restaurants/supanniga-cruise-bangkok-thailand" TargetMode="External"/><Relationship Id="rId1619" Type="http://schemas.openxmlformats.org/officeDocument/2006/relationships/hyperlink" Target="https://web.hungryhub.com/restaurants/sim-sim-s-restaurant-at-blue-tree-phuket" TargetMode="External"/><Relationship Id="rId904" Type="http://schemas.openxmlformats.org/officeDocument/2006/relationships/hyperlink" Target="https://web.hungryhub.com/restaurants/sai-nom-s-samakkhi-bangkok" TargetMode="External"/><Relationship Id="rId909" Type="http://schemas.openxmlformats.org/officeDocument/2006/relationships/hyperlink" Target="https://web.hungryhub.com/restaurants/buta-shabu-beehive-muang-thong-thani-bangkok" TargetMode="External"/><Relationship Id="rId908" Type="http://schemas.openxmlformats.org/officeDocument/2006/relationships/hyperlink" Target="https://web.hungryhub.com/restaurants/buta-shabu-the-bright-rama-2-bangkok" TargetMode="External"/><Relationship Id="rId903" Type="http://schemas.openxmlformats.org/officeDocument/2006/relationships/hyperlink" Target="https://web.hungryhub.com/restaurants/sai-nom-s-homepro-chaeng-watthana-bangkok" TargetMode="External"/><Relationship Id="rId902" Type="http://schemas.openxmlformats.org/officeDocument/2006/relationships/hyperlink" Target="https://web.hungryhub.com/restaurants/sai-nom-s-major-pak-kret-bangkok" TargetMode="External"/><Relationship Id="rId901" Type="http://schemas.openxmlformats.org/officeDocument/2006/relationships/hyperlink" Target="https://web.hungryhub.com/restaurants/jakpetch-salaya-bangkok" TargetMode="External"/><Relationship Id="rId900" Type="http://schemas.openxmlformats.org/officeDocument/2006/relationships/hyperlink" Target="https://web.hungryhub.com/restaurants/jakpetch-ratchaphruek-bangkok" TargetMode="External"/><Relationship Id="rId2930" Type="http://schemas.openxmlformats.org/officeDocument/2006/relationships/hyperlink" Target="https://web.hungryhub.com/restaurants/secret-chamber-mbk-center-bangkok" TargetMode="External"/><Relationship Id="rId1600" Type="http://schemas.openxmlformats.org/officeDocument/2006/relationships/hyperlink" Target="https://web.hungryhub.com/restaurants/chuan-kitchen-centralworld-bangkok" TargetMode="External"/><Relationship Id="rId2931" Type="http://schemas.openxmlformats.org/officeDocument/2006/relationships/hyperlink" Target="https://web.hungryhub.com/restaurants/chada-chef-s-table-samui-koh-samui" TargetMode="External"/><Relationship Id="rId1601" Type="http://schemas.openxmlformats.org/officeDocument/2006/relationships/hyperlink" Target="https://web.hungryhub.com/restaurants/r-bar-at-renaissance-bangkok" TargetMode="External"/><Relationship Id="rId2932" Type="http://schemas.openxmlformats.org/officeDocument/2006/relationships/hyperlink" Target="https://web.hungryhub.com/restaurants/sumpao-restaurant-beach-bar-bandara-villa-phuket" TargetMode="External"/><Relationship Id="rId1602" Type="http://schemas.openxmlformats.org/officeDocument/2006/relationships/hyperlink" Target="https://web.hungryhub.com/restaurants/savoey-riverview-rama-3-bangkok" TargetMode="External"/><Relationship Id="rId2933" Type="http://schemas.openxmlformats.org/officeDocument/2006/relationships/hyperlink" Target="https://web.hungryhub.com/restaurants/shanghai-lo-ng-chinese-restaurant-chiang-mai" TargetMode="External"/><Relationship Id="rId1603" Type="http://schemas.openxmlformats.org/officeDocument/2006/relationships/hyperlink" Target="https://web.hungryhub.com/restaurants/pots-pints-and-tikis-indigo-hotel-patong-phuket" TargetMode="External"/><Relationship Id="rId2934" Type="http://schemas.openxmlformats.org/officeDocument/2006/relationships/hyperlink" Target="https://web.hungryhub.com/restaurants/oishii-steak-bangkok" TargetMode="External"/><Relationship Id="rId1604" Type="http://schemas.openxmlformats.org/officeDocument/2006/relationships/hyperlink" Target="https://web.hungryhub.com/restaurants/cue-bar-phuket" TargetMode="External"/><Relationship Id="rId2935" Type="http://schemas.openxmlformats.org/officeDocument/2006/relationships/hyperlink" Target="https://web.hungryhub.com/restaurants/pumpkin-art-town-bangkok" TargetMode="External"/><Relationship Id="rId1605" Type="http://schemas.openxmlformats.org/officeDocument/2006/relationships/hyperlink" Target="https://web.hungryhub.com/restaurants/palate-bar-restaurant-bangkok" TargetMode="External"/><Relationship Id="rId2936" Type="http://schemas.openxmlformats.org/officeDocument/2006/relationships/hyperlink" Target="https://web.hungryhub.com/restaurants/haiteang-lao-bangkok" TargetMode="External"/><Relationship Id="rId1606" Type="http://schemas.openxmlformats.org/officeDocument/2006/relationships/hyperlink" Target="https://web.hungryhub.com/restaurants/kuruma-sushi-one-one-food-avenue-bangkok-thailand" TargetMode="External"/><Relationship Id="rId2937" Type="http://schemas.openxmlformats.org/officeDocument/2006/relationships/hyperlink" Target="https://web.hungryhub.com/restaurants/laem-charoen-central-chonburi-pattaya-thailand" TargetMode="External"/><Relationship Id="rId1607" Type="http://schemas.openxmlformats.org/officeDocument/2006/relationships/hyperlink" Target="https://web.hungryhub.com/restaurants/sanit-bangkok" TargetMode="External"/><Relationship Id="rId2938" Type="http://schemas.openxmlformats.org/officeDocument/2006/relationships/hyperlink" Target="https://web.hungryhub.com/restaurants/chef-sri-kitchen-phetchabun" TargetMode="External"/><Relationship Id="rId1608" Type="http://schemas.openxmlformats.org/officeDocument/2006/relationships/hyperlink" Target="https://web.hungryhub.com/restaurants/sabb-your-youn-bangkok" TargetMode="External"/><Relationship Id="rId2939" Type="http://schemas.openxmlformats.org/officeDocument/2006/relationships/hyperlink" Target="https://web.hungryhub.com/restaurants/te-mata-glamping-staycation-khao-yai" TargetMode="External"/><Relationship Id="rId1609" Type="http://schemas.openxmlformats.org/officeDocument/2006/relationships/hyperlink" Target="https://web.hungryhub.com/restaurants/not-use-bangkok-thailand-1780" TargetMode="External"/><Relationship Id="rId1631" Type="http://schemas.openxmlformats.org/officeDocument/2006/relationships/hyperlink" Target="https://web.hungryhub.com/restaurants/three-monkeys-phuket" TargetMode="External"/><Relationship Id="rId2962" Type="http://schemas.openxmlformats.org/officeDocument/2006/relationships/hyperlink" Target="https://web.hungryhub.com/restaurants/aya-izakaya-buffet-bangkok" TargetMode="External"/><Relationship Id="rId1632" Type="http://schemas.openxmlformats.org/officeDocument/2006/relationships/hyperlink" Target="https://web.hungryhub.com/restaurants/neta-grill-central-westgate-bangkok-thailand" TargetMode="External"/><Relationship Id="rId2963" Type="http://schemas.openxmlformats.org/officeDocument/2006/relationships/hyperlink" Target="https://web.hungryhub.com/restaurants/bayan-seaside-terrace-at-baan-bayan-beachfront-hotel-hua-hin" TargetMode="External"/><Relationship Id="rId1633" Type="http://schemas.openxmlformats.org/officeDocument/2006/relationships/hyperlink" Target="https://web.hungryhub.com/restaurants/nowhere-bkk-bangkok" TargetMode="External"/><Relationship Id="rId2964" Type="http://schemas.openxmlformats.org/officeDocument/2006/relationships/hyperlink" Target="https://web.hungryhub.com/restaurants/bangkok-sky-buffet-76-78th-floor-at-baiyoke-sky-hotel" TargetMode="External"/><Relationship Id="rId1634" Type="http://schemas.openxmlformats.org/officeDocument/2006/relationships/hyperlink" Target="https://web.hungryhub.com/restaurants/no-use-bangkok-thailand" TargetMode="External"/><Relationship Id="rId2965" Type="http://schemas.openxmlformats.org/officeDocument/2006/relationships/hyperlink" Target="https://web.hungryhub.com/restaurants/little-dragon-bangkok" TargetMode="External"/><Relationship Id="rId1635" Type="http://schemas.openxmlformats.org/officeDocument/2006/relationships/hyperlink" Target="https://web.hungryhub.com/restaurants/more-than-a-game-cafe-bangkok" TargetMode="External"/><Relationship Id="rId2966" Type="http://schemas.openxmlformats.org/officeDocument/2006/relationships/hyperlink" Target="https://web.hungryhub.com/restaurants/koko-japanese-omakase-bangkok" TargetMode="External"/><Relationship Id="rId1636" Type="http://schemas.openxmlformats.org/officeDocument/2006/relationships/hyperlink" Target="https://web.hungryhub.com/restaurants/zhang-restaurant-rama-gardens-hotel-bangkok-thailand" TargetMode="External"/><Relationship Id="rId2967" Type="http://schemas.openxmlformats.org/officeDocument/2006/relationships/hyperlink" Target="https://web.hungryhub.com/restaurants/akako-omakase-bangkok" TargetMode="External"/><Relationship Id="rId1637" Type="http://schemas.openxmlformats.org/officeDocument/2006/relationships/hyperlink" Target="https://web.hungryhub.com/restaurants/youngton-korean-backyard-chill-bangkok" TargetMode="External"/><Relationship Id="rId2968" Type="http://schemas.openxmlformats.org/officeDocument/2006/relationships/hyperlink" Target="https://web.hungryhub.com/restaurants/neta-omakase-bangkok" TargetMode="External"/><Relationship Id="rId1638" Type="http://schemas.openxmlformats.org/officeDocument/2006/relationships/hyperlink" Target="https://web.hungryhub.com/restaurants/hotaru-119-bangkok" TargetMode="External"/><Relationship Id="rId2969" Type="http://schemas.openxmlformats.org/officeDocument/2006/relationships/hyperlink" Target="https://web.hungryhub.com/restaurants/flamingo-beach-cafe-bar-phuket" TargetMode="External"/><Relationship Id="rId929" Type="http://schemas.openxmlformats.org/officeDocument/2006/relationships/hyperlink" Target="https://web.hungryhub.com/restaurants/krua-mahanak-prince-palace-hotel-bangkok" TargetMode="External"/><Relationship Id="rId1639" Type="http://schemas.openxmlformats.org/officeDocument/2006/relationships/hyperlink" Target="https://web.hungryhub.com/restaurants/lost-and-found-avani-riverside-bangkok-hotel" TargetMode="External"/><Relationship Id="rId928" Type="http://schemas.openxmlformats.org/officeDocument/2006/relationships/hyperlink" Target="https://web.hungryhub.com/restaurants/prince-cafe-at-prince-palace-hotel-bangkok" TargetMode="External"/><Relationship Id="rId927" Type="http://schemas.openxmlformats.org/officeDocument/2006/relationships/hyperlink" Target="https://web.hungryhub.com/restaurants/shinsen-izakaya-at-prince-palace-hotel-bangkok" TargetMode="External"/><Relationship Id="rId926" Type="http://schemas.openxmlformats.org/officeDocument/2006/relationships/hyperlink" Target="https://web.hungryhub.com/restaurants/hi-so-rooftop-bar-so-bangkok" TargetMode="External"/><Relationship Id="rId921" Type="http://schemas.openxmlformats.org/officeDocument/2006/relationships/hyperlink" Target="https://web.hungryhub.com/restaurants/krua-nai-noi-seafood-bangkok" TargetMode="External"/><Relationship Id="rId920" Type="http://schemas.openxmlformats.org/officeDocument/2006/relationships/hyperlink" Target="https://web.hungryhub.com/restaurants/sul-thonglor-bangkok" TargetMode="External"/><Relationship Id="rId925" Type="http://schemas.openxmlformats.org/officeDocument/2006/relationships/hyperlink" Target="https://web.hungryhub.com/restaurants/supanniga-charoen-krung-book-now-bangkok" TargetMode="External"/><Relationship Id="rId924" Type="http://schemas.openxmlformats.org/officeDocument/2006/relationships/hyperlink" Target="https://web.hungryhub.com/restaurants/voila-sofitel-bangkok-sukhumvit" TargetMode="External"/><Relationship Id="rId923" Type="http://schemas.openxmlformats.org/officeDocument/2006/relationships/hyperlink" Target="https://web.hungryhub.com/restaurants/nourish-cafe-bangkok" TargetMode="External"/><Relationship Id="rId922" Type="http://schemas.openxmlformats.org/officeDocument/2006/relationships/hyperlink" Target="https://web.hungryhub.com/restaurants/suzaku-yakiniku-japanese-buffet-bangkok" TargetMode="External"/><Relationship Id="rId2960" Type="http://schemas.openxmlformats.org/officeDocument/2006/relationships/hyperlink" Target="https://web.hungryhub.com/restaurants/chilli-thai-phuket" TargetMode="External"/><Relationship Id="rId1630" Type="http://schemas.openxmlformats.org/officeDocument/2006/relationships/hyperlink" Target="https://web.hungryhub.com/restaurants/hong-kong-fisherman-bangkok" TargetMode="External"/><Relationship Id="rId2961" Type="http://schemas.openxmlformats.org/officeDocument/2006/relationships/hyperlink" Target="https://web.hungryhub.com/restaurants/mangkud-cafe-bangkok" TargetMode="External"/><Relationship Id="rId1620" Type="http://schemas.openxmlformats.org/officeDocument/2006/relationships/hyperlink" Target="https://web.hungryhub.com/restaurants/charm-thai-restaurant-at-holiday-inn-patong-phuket" TargetMode="External"/><Relationship Id="rId2951" Type="http://schemas.openxmlformats.org/officeDocument/2006/relationships/hyperlink" Target="https://web.hungryhub.com/restaurants/khaolak-emerald-beach-resort-spa-staycation-phang-nga" TargetMode="External"/><Relationship Id="rId1621" Type="http://schemas.openxmlformats.org/officeDocument/2006/relationships/hyperlink" Target="https://web.hungryhub.com/restaurants/so-bangkok-staycation" TargetMode="External"/><Relationship Id="rId2952" Type="http://schemas.openxmlformats.org/officeDocument/2006/relationships/hyperlink" Target="https://web.hungryhub.com/restaurants/not-use-bangkok-thailand-3152" TargetMode="External"/><Relationship Id="rId1622" Type="http://schemas.openxmlformats.org/officeDocument/2006/relationships/hyperlink" Target="https://web.hungryhub.com/restaurants/kuruma-sushi-market-place-dusit-bangkok" TargetMode="External"/><Relationship Id="rId2953" Type="http://schemas.openxmlformats.org/officeDocument/2006/relationships/hyperlink" Target="https://web.hungryhub.com/restaurants/tinlay-southern-thai-phuket" TargetMode="External"/><Relationship Id="rId1623" Type="http://schemas.openxmlformats.org/officeDocument/2006/relationships/hyperlink" Target="https://web.hungryhub.com/restaurants/jitpochana-park-bangkok" TargetMode="External"/><Relationship Id="rId2954" Type="http://schemas.openxmlformats.org/officeDocument/2006/relationships/hyperlink" Target="https://web.hungryhub.com/restaurants/brbf-beer-and-beef-bangkok" TargetMode="External"/><Relationship Id="rId1624" Type="http://schemas.openxmlformats.org/officeDocument/2006/relationships/hyperlink" Target="https://web.hungryhub.com/restaurants/not-use-bangkok-thailand-1795" TargetMode="External"/><Relationship Id="rId2955" Type="http://schemas.openxmlformats.org/officeDocument/2006/relationships/hyperlink" Target="https://web.hungryhub.com/restaurants/sushi-cafe-convent-bangkok" TargetMode="External"/><Relationship Id="rId1625" Type="http://schemas.openxmlformats.org/officeDocument/2006/relationships/hyperlink" Target="https://web.hungryhub.com/restaurants/hong-kong-fisherman-bangkok-thailand" TargetMode="External"/><Relationship Id="rId2956" Type="http://schemas.openxmlformats.org/officeDocument/2006/relationships/hyperlink" Target="https://web.hungryhub.com/restaurants/yum-tee-noi-bangkok" TargetMode="External"/><Relationship Id="rId1626" Type="http://schemas.openxmlformats.org/officeDocument/2006/relationships/hyperlink" Target="https://web.hungryhub.com/restaurants/nadimos-lebanese-restaurant-sukhumvit-24-bangkok" TargetMode="External"/><Relationship Id="rId2957" Type="http://schemas.openxmlformats.org/officeDocument/2006/relationships/hyperlink" Target="https://web.hungryhub.com/restaurants/not-use-hua-hin-thailand-3157" TargetMode="External"/><Relationship Id="rId1627" Type="http://schemas.openxmlformats.org/officeDocument/2006/relationships/hyperlink" Target="https://web.hungryhub.com/restaurants/cuppachai-bangkok" TargetMode="External"/><Relationship Id="rId2958" Type="http://schemas.openxmlformats.org/officeDocument/2006/relationships/hyperlink" Target="https://web.hungryhub.com/restaurants/claws-and-co-avani-mai-khao-phuket" TargetMode="External"/><Relationship Id="rId918" Type="http://schemas.openxmlformats.org/officeDocument/2006/relationships/hyperlink" Target="https://web.hungryhub.com/restaurants/248-cafe-bar-northgate-ratchayothin-bangkok" TargetMode="External"/><Relationship Id="rId1628" Type="http://schemas.openxmlformats.org/officeDocument/2006/relationships/hyperlink" Target="https://web.hungryhub.com/restaurants/not-use-bangkok-thailand-1799" TargetMode="External"/><Relationship Id="rId2959" Type="http://schemas.openxmlformats.org/officeDocument/2006/relationships/hyperlink" Target="https://web.hungryhub.com/restaurants/wiang-neua-cafe-restaurant-chiang-rai" TargetMode="External"/><Relationship Id="rId917" Type="http://schemas.openxmlformats.org/officeDocument/2006/relationships/hyperlink" Target="https://web.hungryhub.com/restaurants/supanniga-cruise-special-promotion-thai-airways-bangkok" TargetMode="External"/><Relationship Id="rId1629" Type="http://schemas.openxmlformats.org/officeDocument/2006/relationships/hyperlink" Target="https://web.hungryhub.com/restaurants/masala-art-iconsiam-bangkok" TargetMode="External"/><Relationship Id="rId916" Type="http://schemas.openxmlformats.org/officeDocument/2006/relationships/hyperlink" Target="https://web.hungryhub.com/restaurants/primal-grill-bangkok" TargetMode="External"/><Relationship Id="rId915" Type="http://schemas.openxmlformats.org/officeDocument/2006/relationships/hyperlink" Target="https://web.hungryhub.com/restaurants/amaya-food-gallery-amari-bangkok" TargetMode="External"/><Relationship Id="rId919" Type="http://schemas.openxmlformats.org/officeDocument/2006/relationships/hyperlink" Target="https://web.hungryhub.com/restaurants/not-use-bangkok-thailand-953" TargetMode="External"/><Relationship Id="rId910" Type="http://schemas.openxmlformats.org/officeDocument/2006/relationships/hyperlink" Target="https://web.hungryhub.com/restaurants/buta-shabu-vanilla-moon-bangkok" TargetMode="External"/><Relationship Id="rId914" Type="http://schemas.openxmlformats.org/officeDocument/2006/relationships/hyperlink" Target="https://web.hungryhub.com/restaurants/kinnaree-gourmet-thai-bangkok" TargetMode="External"/><Relationship Id="rId913" Type="http://schemas.openxmlformats.org/officeDocument/2006/relationships/hyperlink" Target="https://web.hungryhub.com/restaurants/citrine-thai-bistro-at-st-james-bangkok" TargetMode="External"/><Relationship Id="rId912" Type="http://schemas.openxmlformats.org/officeDocument/2006/relationships/hyperlink" Target="https://web.hungryhub.com/restaurants/babylon-steakhouse-pracha-uthit-bangkok" TargetMode="External"/><Relationship Id="rId911" Type="http://schemas.openxmlformats.org/officeDocument/2006/relationships/hyperlink" Target="https://web.hungryhub.com/restaurants/crave-aloft-bangkok-sukhumvit-11" TargetMode="External"/><Relationship Id="rId2950" Type="http://schemas.openxmlformats.org/officeDocument/2006/relationships/hyperlink" Target="https://web.hungryhub.com/restaurants/namaka-resort-kamala-staycation-phuket" TargetMode="External"/><Relationship Id="rId2900" Type="http://schemas.openxmlformats.org/officeDocument/2006/relationships/hyperlink" Target="https://web.hungryhub.com/restaurants/q-kyu-ari-bangkok" TargetMode="External"/><Relationship Id="rId2901" Type="http://schemas.openxmlformats.org/officeDocument/2006/relationships/hyperlink" Target="https://web.hungryhub.com/restaurants/banmiangpla-jimjum-mookratha-bangkok" TargetMode="External"/><Relationship Id="rId2902" Type="http://schemas.openxmlformats.org/officeDocument/2006/relationships/hyperlink" Target="https://web.hungryhub.com/restaurants/roummit-2-chiang-mai" TargetMode="External"/><Relationship Id="rId2903" Type="http://schemas.openxmlformats.org/officeDocument/2006/relationships/hyperlink" Target="https://web.hungryhub.com/restaurants/baanying-silom-complex-bangkok-thailand" TargetMode="External"/><Relationship Id="rId2904" Type="http://schemas.openxmlformats.org/officeDocument/2006/relationships/hyperlink" Target="https://web.hungryhub.com/restaurants/koufu-dimsum-bangkok" TargetMode="External"/><Relationship Id="rId2905" Type="http://schemas.openxmlformats.org/officeDocument/2006/relationships/hyperlink" Target="https://web.hungryhub.com/restaurants/baanying-mega-bangna-bangkok-thailand" TargetMode="External"/><Relationship Id="rId2906" Type="http://schemas.openxmlformats.org/officeDocument/2006/relationships/hyperlink" Target="https://web.hungryhub.com/restaurants/baanying-siam-center-bangkok-thailand" TargetMode="External"/><Relationship Id="rId2907" Type="http://schemas.openxmlformats.org/officeDocument/2006/relationships/hyperlink" Target="https://web.hungryhub.com/restaurants/sawasdee-sushi-bangkok" TargetMode="External"/><Relationship Id="rId2908" Type="http://schemas.openxmlformats.org/officeDocument/2006/relationships/hyperlink" Target="https://web.hungryhub.com/restaurants/baanying-terminal-21-asok-bangkok-thailand" TargetMode="External"/><Relationship Id="rId2909" Type="http://schemas.openxmlformats.org/officeDocument/2006/relationships/hyperlink" Target="https://web.hungryhub.com/restaurants/baanying-central-plaza-rama9-bangkok-thailand" TargetMode="External"/><Relationship Id="rId5170" Type="http://schemas.openxmlformats.org/officeDocument/2006/relationships/hyperlink" Target="https://web.hungryhub.com/restaurants/penthouse-bar-grill-at-park-hyatt-bangkok-level-34" TargetMode="External"/><Relationship Id="rId5171" Type="http://schemas.openxmlformats.org/officeDocument/2006/relationships/hyperlink" Target="https://web.hungryhub.com/restaurants/niyomkom-bangkok" TargetMode="External"/><Relationship Id="rId5174" Type="http://schemas.openxmlformats.org/officeDocument/2006/relationships/hyperlink" Target="https://web.hungryhub.com/restaurants/penthouse-bar-grill-rooftop-at-park-hyatt-bangkok-level-36" TargetMode="External"/><Relationship Id="rId5175" Type="http://schemas.openxmlformats.org/officeDocument/2006/relationships/hyperlink" Target="https://web.hungryhub.com/restaurants/basil-at-sheraton-grande-sukhumvit-a-luxury-collection-hotel-bangkok" TargetMode="External"/><Relationship Id="rId5172" Type="http://schemas.openxmlformats.org/officeDocument/2006/relationships/hyperlink" Target="https://web.hungryhub.com/restaurants/penthouse-bar-grill-cocktail-bar-at-park-hyatt-bangkok-level-35" TargetMode="External"/><Relationship Id="rId5173" Type="http://schemas.openxmlformats.org/officeDocument/2006/relationships/hyperlink" Target="https://web.hungryhub.com/restaurants/the-square-at-novotel-bangkok-siam-square" TargetMode="External"/><Relationship Id="rId5178" Type="http://schemas.openxmlformats.org/officeDocument/2006/relationships/hyperlink" Target="https://web.hungryhub.com/restaurants/bantongaek-bangkok" TargetMode="External"/><Relationship Id="rId5179" Type="http://schemas.openxmlformats.org/officeDocument/2006/relationships/hyperlink" Target="https://web.hungryhub.com/restaurants/kaen-khon-kaen" TargetMode="External"/><Relationship Id="rId5176" Type="http://schemas.openxmlformats.org/officeDocument/2006/relationships/hyperlink" Target="https://web.hungryhub.com/restaurants/hachi-hachi-omakase-bangkok" TargetMode="External"/><Relationship Id="rId5177" Type="http://schemas.openxmlformats.org/officeDocument/2006/relationships/hyperlink" Target="https://web.hungryhub.com/restaurants/grok-1970-bangkok" TargetMode="External"/><Relationship Id="rId5160" Type="http://schemas.openxmlformats.org/officeDocument/2006/relationships/hyperlink" Target="https://web.hungryhub.com/restaurants/bigbeef-premium-halal-buffet-bangkok" TargetMode="External"/><Relationship Id="rId5163" Type="http://schemas.openxmlformats.org/officeDocument/2006/relationships/hyperlink" Target="https://web.hungryhub.com/restaurants/the-camellia-koh-kret-bangkok" TargetMode="External"/><Relationship Id="rId5164" Type="http://schemas.openxmlformats.org/officeDocument/2006/relationships/hyperlink" Target="https://web.hungryhub.com/restaurants/crossroads-cafe-at-singapore-marriott-tang-plaza-hotel" TargetMode="External"/><Relationship Id="rId5161" Type="http://schemas.openxmlformats.org/officeDocument/2006/relationships/hyperlink" Target="https://web.hungryhub.com/restaurants/hey-mookrata-charoen-nakhon-bangkok" TargetMode="External"/><Relationship Id="rId5162" Type="http://schemas.openxmlformats.org/officeDocument/2006/relationships/hyperlink" Target="https://web.hungryhub.com/restaurants/crossroads-buffet-at-singapore-marriott-tang-plaza-hotel" TargetMode="External"/><Relationship Id="rId5167" Type="http://schemas.openxmlformats.org/officeDocument/2006/relationships/hyperlink" Target="https://web.hungryhub.com/restaurants/mikado-at-royal-princess-larn-luang-hotel-bangkok" TargetMode="External"/><Relationship Id="rId5168" Type="http://schemas.openxmlformats.org/officeDocument/2006/relationships/hyperlink" Target="https://web.hungryhub.com/restaurants/kindee-cafe-bangkok" TargetMode="External"/><Relationship Id="rId5165" Type="http://schemas.openxmlformats.org/officeDocument/2006/relationships/hyperlink" Target="https://web.hungryhub.com/restaurants/centara-korat-staycation-nakhon-ratchasima" TargetMode="External"/><Relationship Id="rId5166" Type="http://schemas.openxmlformats.org/officeDocument/2006/relationships/hyperlink" Target="https://web.hungryhub.com/restaurants/the-empress-at-royal-princess-larn-luang-hotel-bangkok" TargetMode="External"/><Relationship Id="rId5169" Type="http://schemas.openxmlformats.org/officeDocument/2006/relationships/hyperlink" Target="https://web.hungryhub.com/restaurants/24-twenty-four-food-beverage-bangkok" TargetMode="External"/><Relationship Id="rId2920" Type="http://schemas.openxmlformats.org/officeDocument/2006/relationships/hyperlink" Target="https://web.hungryhub.com/restaurants/kokocafe-at-naiyang-beach-kokotel-phuket" TargetMode="External"/><Relationship Id="rId2921" Type="http://schemas.openxmlformats.org/officeDocument/2006/relationships/hyperlink" Target="https://web.hungryhub.com/restaurants/bake-the-story-phuket" TargetMode="External"/><Relationship Id="rId2922" Type="http://schemas.openxmlformats.org/officeDocument/2006/relationships/hyperlink" Target="https://web.hungryhub.com/restaurants/the-oasis-at-hotel-nikko-bangkok" TargetMode="External"/><Relationship Id="rId2923" Type="http://schemas.openxmlformats.org/officeDocument/2006/relationships/hyperlink" Target="https://web.hungryhub.com/restaurants/oriental-infusions-bangkok" TargetMode="External"/><Relationship Id="rId2924" Type="http://schemas.openxmlformats.org/officeDocument/2006/relationships/hyperlink" Target="https://web.hungryhub.com/restaurants/little-noah-cafe-bangkok" TargetMode="External"/><Relationship Id="rId2925" Type="http://schemas.openxmlformats.org/officeDocument/2006/relationships/hyperlink" Target="https://web.hungryhub.com/restaurants/cocobee-chimaek-lasalle-bangkok" TargetMode="External"/><Relationship Id="rId2926" Type="http://schemas.openxmlformats.org/officeDocument/2006/relationships/hyperlink" Target="https://web.hungryhub.com/restaurants/ago-cafe-ago-hotel-chinatown-bangkok" TargetMode="External"/><Relationship Id="rId2927" Type="http://schemas.openxmlformats.org/officeDocument/2006/relationships/hyperlink" Target="https://web.hungryhub.com/restaurants/the-gems-mining-pool-villas-staycation-pattaya" TargetMode="External"/><Relationship Id="rId2928" Type="http://schemas.openxmlformats.org/officeDocument/2006/relationships/hyperlink" Target="https://web.hungryhub.com/restaurants/chef-next-door-bkk-bangkok" TargetMode="External"/><Relationship Id="rId2929" Type="http://schemas.openxmlformats.org/officeDocument/2006/relationships/hyperlink" Target="https://web.hungryhub.com/restaurants/covent-garden-at-gardina-asok-bangkok" TargetMode="External"/><Relationship Id="rId5192" Type="http://schemas.openxmlformats.org/officeDocument/2006/relationships/hyperlink" Target="https://web.hungryhub.com/restaurants/fi-woodfire-thai-thai-restaurant-orchard-shaw-centre-singapore" TargetMode="External"/><Relationship Id="rId5193" Type="http://schemas.openxmlformats.org/officeDocument/2006/relationships/hyperlink" Target="https://web.hungryhub.com/restaurants/do-not-use-the-living-room-at-sheraton-grande-sukhumvit-a-luxury-collection-hotel-bangkok" TargetMode="External"/><Relationship Id="rId5190" Type="http://schemas.openxmlformats.org/officeDocument/2006/relationships/hyperlink" Target="https://web.hungryhub.com/restaurants/south-side-keppel-all-day-cafe-dining-singapore" TargetMode="External"/><Relationship Id="rId5191" Type="http://schemas.openxmlformats.org/officeDocument/2006/relationships/hyperlink" Target="https://web.hungryhub.com/restaurants/gingerbread-house-bangkok" TargetMode="External"/><Relationship Id="rId5196" Type="http://schemas.openxmlformats.org/officeDocument/2006/relationships/hyperlink" Target="https://web.hungryhub.com/restaurants/tongnorth-express-naknivas-bangkok" TargetMode="External"/><Relationship Id="rId5197" Type="http://schemas.openxmlformats.org/officeDocument/2006/relationships/hyperlink" Target="https://web.hungryhub.com/restaurants/skosh-cafe-coffee-matcha-onigiri-and-sandos-singapore" TargetMode="External"/><Relationship Id="rId5194" Type="http://schemas.openxmlformats.org/officeDocument/2006/relationships/hyperlink" Target="https://web.hungryhub.com/restaurants/sram-sai-mai-bangkok" TargetMode="External"/><Relationship Id="rId5195" Type="http://schemas.openxmlformats.org/officeDocument/2006/relationships/hyperlink" Target="https://web.hungryhub.com/restaurants/sram-watcharapol-bangkok" TargetMode="External"/><Relationship Id="rId5198" Type="http://schemas.openxmlformats.org/officeDocument/2006/relationships/hyperlink" Target="https://web.hungryhub.com/restaurants/hmmmm-grilled-pork-bts-bearing-bangkok" TargetMode="External"/><Relationship Id="rId5199" Type="http://schemas.openxmlformats.org/officeDocument/2006/relationships/hyperlink" Target="https://web.hungryhub.com/restaurants/basilico-at-conrad-singapore-orchard" TargetMode="External"/><Relationship Id="rId2910" Type="http://schemas.openxmlformats.org/officeDocument/2006/relationships/hyperlink" Target="https://web.hungryhub.com/restaurants/baanying-the-mall-ngamwongwan-bangkok" TargetMode="External"/><Relationship Id="rId2911" Type="http://schemas.openxmlformats.org/officeDocument/2006/relationships/hyperlink" Target="https://web.hungryhub.com/restaurants/you-i-premium-suki-buffet-siam-center-bangkok" TargetMode="External"/><Relationship Id="rId2912" Type="http://schemas.openxmlformats.org/officeDocument/2006/relationships/hyperlink" Target="https://web.hungryhub.com/restaurants/aire-bar-at-hyatt-place-bangkok-sukhumvit-24" TargetMode="External"/><Relationship Id="rId2913" Type="http://schemas.openxmlformats.org/officeDocument/2006/relationships/hyperlink" Target="https://web.hungryhub.com/restaurants/rak-to-eat-phuket" TargetMode="External"/><Relationship Id="rId2914" Type="http://schemas.openxmlformats.org/officeDocument/2006/relationships/hyperlink" Target="https://web.hungryhub.com/restaurants/bandara-beach-resort-staycation-phuket" TargetMode="External"/><Relationship Id="rId2915" Type="http://schemas.openxmlformats.org/officeDocument/2006/relationships/hyperlink" Target="https://web.hungryhub.com/restaurants/the-lodge-restaurant-travelodge-phuket-town-phuket" TargetMode="External"/><Relationship Id="rId2916" Type="http://schemas.openxmlformats.org/officeDocument/2006/relationships/hyperlink" Target="https://web.hungryhub.com/restaurants/indulge-fusion-food-cocktail-bar-bangkok" TargetMode="External"/><Relationship Id="rId2917" Type="http://schemas.openxmlformats.org/officeDocument/2006/relationships/hyperlink" Target="https://web.hungryhub.com/restaurants/bangkok-78-at-sindhorn-midtown-hotel-bangkok" TargetMode="External"/><Relationship Id="rId2918" Type="http://schemas.openxmlformats.org/officeDocument/2006/relationships/hyperlink" Target="https://web.hungryhub.com/restaurants/hopfaddict-chonburi-pattaya" TargetMode="External"/><Relationship Id="rId2919" Type="http://schemas.openxmlformats.org/officeDocument/2006/relationships/hyperlink" Target="https://web.hungryhub.com/restaurants/crystal-grill-82nd-floor-at-baiyoke-sky-hotel-bangkok" TargetMode="External"/><Relationship Id="rId5181" Type="http://schemas.openxmlformats.org/officeDocument/2006/relationships/hyperlink" Target="https://web.hungryhub.com/restaurants/passionrista-coffee-crepes-bangkok" TargetMode="External"/><Relationship Id="rId5182" Type="http://schemas.openxmlformats.org/officeDocument/2006/relationships/hyperlink" Target="https://web.hungryhub.com/restaurants/a-jum-ma-specialty-kimbap-bangkok" TargetMode="External"/><Relationship Id="rId5180" Type="http://schemas.openxmlformats.org/officeDocument/2006/relationships/hyperlink" Target="https://web.hungryhub.com/restaurants/haps-brunch-more-bangkok" TargetMode="External"/><Relationship Id="rId5185" Type="http://schemas.openxmlformats.org/officeDocument/2006/relationships/hyperlink" Target="https://web.hungryhub.com/restaurants/xia-mi-hao-liao-singapore" TargetMode="External"/><Relationship Id="rId5186" Type="http://schemas.openxmlformats.org/officeDocument/2006/relationships/hyperlink" Target="https://web.hungryhub.com/restaurants/the-horse-s-mouth-singapore" TargetMode="External"/><Relationship Id="rId5183" Type="http://schemas.openxmlformats.org/officeDocument/2006/relationships/hyperlink" Target="https://web.hungryhub.com/restaurants/pasto-by-patta-bangkok" TargetMode="External"/><Relationship Id="rId5184" Type="http://schemas.openxmlformats.org/officeDocument/2006/relationships/hyperlink" Target="https://web.hungryhub.com/restaurants/amorretto-cafe-bistro-bangkok" TargetMode="External"/><Relationship Id="rId5189" Type="http://schemas.openxmlformats.org/officeDocument/2006/relationships/hyperlink" Target="https://web.hungryhub.com/restaurants/8-korean-bbq-at-shaw-centre-singapore" TargetMode="External"/><Relationship Id="rId5187" Type="http://schemas.openxmlformats.org/officeDocument/2006/relationships/hyperlink" Target="https://web.hungryhub.com/restaurants/marayart-thai-cuisine-bangkok" TargetMode="External"/><Relationship Id="rId5188" Type="http://schemas.openxmlformats.org/officeDocument/2006/relationships/hyperlink" Target="https://web.hungryhub.com/restaurants/porsh-dining-si-racha-pattaya" TargetMode="External"/><Relationship Id="rId1697" Type="http://schemas.openxmlformats.org/officeDocument/2006/relationships/hyperlink" Target="https://web.hungryhub.com/restaurants/kouen-premium-buffet-siam-square-one-branch-1-bangkok" TargetMode="External"/><Relationship Id="rId1698" Type="http://schemas.openxmlformats.org/officeDocument/2006/relationships/hyperlink" Target="https://web.hungryhub.com/restaurants/staycation-skyview-hotel-sukhumvit-soi-24-not-in-use-bangkok" TargetMode="External"/><Relationship Id="rId1699" Type="http://schemas.openxmlformats.org/officeDocument/2006/relationships/hyperlink" Target="https://web.hungryhub.com/restaurants/kouen-premium-buffet-the-crystal-ratchapruek-bangkok" TargetMode="External"/><Relationship Id="rId866" Type="http://schemas.openxmlformats.org/officeDocument/2006/relationships/hyperlink" Target="https://web.hungryhub.com/restaurants/raan-ane-bangkok" TargetMode="External"/><Relationship Id="rId865" Type="http://schemas.openxmlformats.org/officeDocument/2006/relationships/hyperlink" Target="https://web.hungryhub.com/restaurants/shabu-de-bear-the-tree-on-3-bangkok" TargetMode="External"/><Relationship Id="rId864" Type="http://schemas.openxmlformats.org/officeDocument/2006/relationships/hyperlink" Target="https://web.hungryhub.com/restaurants/shabu-de-bear-i-m-park-chula-bangkok" TargetMode="External"/><Relationship Id="rId863" Type="http://schemas.openxmlformats.org/officeDocument/2006/relationships/hyperlink" Target="https://web.hungryhub.com/restaurants/lola-by-cocotte-bangkok" TargetMode="External"/><Relationship Id="rId869" Type="http://schemas.openxmlformats.org/officeDocument/2006/relationships/hyperlink" Target="https://web.hungryhub.com/restaurants/babylon-steakhouse-asok-bangkok" TargetMode="External"/><Relationship Id="rId868" Type="http://schemas.openxmlformats.org/officeDocument/2006/relationships/hyperlink" Target="https://web.hungryhub.com/restaurants/the-berkeley-dining-room-bangkok-thailand-902" TargetMode="External"/><Relationship Id="rId867" Type="http://schemas.openxmlformats.org/officeDocument/2006/relationships/hyperlink" Target="https://web.hungryhub.com/restaurants/brasserie-9-bangkok" TargetMode="External"/><Relationship Id="rId1690" Type="http://schemas.openxmlformats.org/officeDocument/2006/relationships/hyperlink" Target="https://web.hungryhub.com/restaurants/lai-ros-thonglor-bangkok" TargetMode="External"/><Relationship Id="rId1691" Type="http://schemas.openxmlformats.org/officeDocument/2006/relationships/hyperlink" Target="https://web.hungryhub.com/restaurants/hong-bao-ramada-phuket" TargetMode="External"/><Relationship Id="rId1692" Type="http://schemas.openxmlformats.org/officeDocument/2006/relationships/hyperlink" Target="https://web.hungryhub.com/restaurants/miyagi-fuji-super-39-bangkok-thailand" TargetMode="External"/><Relationship Id="rId862" Type="http://schemas.openxmlformats.org/officeDocument/2006/relationships/hyperlink" Target="https://web.hungryhub.com/restaurants/katana-shabu-japanese-dining-bangkok" TargetMode="External"/><Relationship Id="rId1693" Type="http://schemas.openxmlformats.org/officeDocument/2006/relationships/hyperlink" Target="https://web.hungryhub.com/restaurants/kouen-premium-buffet-aia-capital-center-bangkok" TargetMode="External"/><Relationship Id="rId861" Type="http://schemas.openxmlformats.org/officeDocument/2006/relationships/hyperlink" Target="https://web.hungryhub.com/restaurants/crab-claw-siam-paragon-bangkok" TargetMode="External"/><Relationship Id="rId1694" Type="http://schemas.openxmlformats.org/officeDocument/2006/relationships/hyperlink" Target="https://web.hungryhub.com/restaurants/kouen-premium-buffet-the-sense-pinklao-bangkok" TargetMode="External"/><Relationship Id="rId860" Type="http://schemas.openxmlformats.org/officeDocument/2006/relationships/hyperlink" Target="https://web.hungryhub.com/restaurants/romsai-banyan-tree-hotel-bangkok" TargetMode="External"/><Relationship Id="rId1695" Type="http://schemas.openxmlformats.org/officeDocument/2006/relationships/hyperlink" Target="https://web.hungryhub.com/restaurants/kouen-premium-buffet-mega-bangna-bangkok" TargetMode="External"/><Relationship Id="rId1696" Type="http://schemas.openxmlformats.org/officeDocument/2006/relationships/hyperlink" Target="https://web.hungryhub.com/restaurants/kouen-premium-buffet-empire-tower-sathorn-bangkok" TargetMode="External"/><Relationship Id="rId1686" Type="http://schemas.openxmlformats.org/officeDocument/2006/relationships/hyperlink" Target="https://web.hungryhub.com/restaurants/kamol-by-krua-khun-mae-bangkok" TargetMode="External"/><Relationship Id="rId1687" Type="http://schemas.openxmlformats.org/officeDocument/2006/relationships/hyperlink" Target="https://web.hungryhub.com/restaurants/enzo-s-bkk-langsuan-bangkok" TargetMode="External"/><Relationship Id="rId1688" Type="http://schemas.openxmlformats.org/officeDocument/2006/relationships/hyperlink" Target="https://web.hungryhub.com/restaurants/glongsaensuk-chonburi-pattaya" TargetMode="External"/><Relationship Id="rId1689" Type="http://schemas.openxmlformats.org/officeDocument/2006/relationships/hyperlink" Target="https://web.hungryhub.com/restaurants/marriott-bangkok-sukhumvit-57-staycation" TargetMode="External"/><Relationship Id="rId855" Type="http://schemas.openxmlformats.org/officeDocument/2006/relationships/hyperlink" Target="https://web.hungryhub.com/restaurants/sukishi-the-mall-bangkae-bangkok" TargetMode="External"/><Relationship Id="rId854" Type="http://schemas.openxmlformats.org/officeDocument/2006/relationships/hyperlink" Target="https://web.hungryhub.com/restaurants/sukishi-central-plaza-pinklao-bangkok" TargetMode="External"/><Relationship Id="rId853" Type="http://schemas.openxmlformats.org/officeDocument/2006/relationships/hyperlink" Target="https://web.hungryhub.com/restaurants/sukishi-fashion-island-bangkok" TargetMode="External"/><Relationship Id="rId852" Type="http://schemas.openxmlformats.org/officeDocument/2006/relationships/hyperlink" Target="https://web.hungryhub.com/restaurants/sukishi-central-plaza-grand-rama-9-bangkok" TargetMode="External"/><Relationship Id="rId859" Type="http://schemas.openxmlformats.org/officeDocument/2006/relationships/hyperlink" Target="https://web.hungryhub.com/restaurants/cali-mex-bar-grill-silom-bangkok" TargetMode="External"/><Relationship Id="rId858" Type="http://schemas.openxmlformats.org/officeDocument/2006/relationships/hyperlink" Target="https://web.hungryhub.com/restaurants/cali-mex-bar-grill-sukhumvit-soi-11-bangkok" TargetMode="External"/><Relationship Id="rId857" Type="http://schemas.openxmlformats.org/officeDocument/2006/relationships/hyperlink" Target="https://web.hungryhub.com/restaurants/sukishi-big-c-ratchada-bangkok" TargetMode="External"/><Relationship Id="rId856" Type="http://schemas.openxmlformats.org/officeDocument/2006/relationships/hyperlink" Target="https://web.hungryhub.com/restaurants/sukishi-mbk-bangkok" TargetMode="External"/><Relationship Id="rId1680" Type="http://schemas.openxmlformats.org/officeDocument/2006/relationships/hyperlink" Target="https://web.hungryhub.com/restaurants/next2-cafe-at-shangri-la-hotel-bangkok" TargetMode="External"/><Relationship Id="rId1681" Type="http://schemas.openxmlformats.org/officeDocument/2006/relationships/hyperlink" Target="https://web.hungryhub.com/restaurants/the-port-at-doubletree-hilton-phuket-banthai-resort" TargetMode="External"/><Relationship Id="rId851" Type="http://schemas.openxmlformats.org/officeDocument/2006/relationships/hyperlink" Target="https://web.hungryhub.com/restaurants/tora-yakiniku-x-cafe-lasalle-avenue-bangkok" TargetMode="External"/><Relationship Id="rId1682" Type="http://schemas.openxmlformats.org/officeDocument/2006/relationships/hyperlink" Target="https://web.hungryhub.com/restaurants/doubletree-by-hilton-phuket-staycation" TargetMode="External"/><Relationship Id="rId850" Type="http://schemas.openxmlformats.org/officeDocument/2006/relationships/hyperlink" Target="https://web.hungryhub.com/restaurants/felicita-rooftop-bar-and-grill-bangkok" TargetMode="External"/><Relationship Id="rId1683" Type="http://schemas.openxmlformats.org/officeDocument/2006/relationships/hyperlink" Target="https://web.hungryhub.com/restaurants/sumo-888-izakaya-ari-bangkok-thailand" TargetMode="External"/><Relationship Id="rId1684" Type="http://schemas.openxmlformats.org/officeDocument/2006/relationships/hyperlink" Target="https://web.hungryhub.com/restaurants/market-cafe-at-hyatt-regency-bangkok-sukhumvit-do-not-use" TargetMode="External"/><Relationship Id="rId1685" Type="http://schemas.openxmlformats.org/officeDocument/2006/relationships/hyperlink" Target="https://web.hungryhub.com/restaurants/spectrum-rooftop-at-hyatt-regency-bangkok-sukhumvit" TargetMode="External"/><Relationship Id="rId888" Type="http://schemas.openxmlformats.org/officeDocument/2006/relationships/hyperlink" Target="https://web.hungryhub.com/restaurants/32-below-bangkok" TargetMode="External"/><Relationship Id="rId887" Type="http://schemas.openxmlformats.org/officeDocument/2006/relationships/hyperlink" Target="https://web.hungryhub.com/restaurants/penguin-eat-shabu-nimman-chiangmai-chiang-mai" TargetMode="External"/><Relationship Id="rId886" Type="http://schemas.openxmlformats.org/officeDocument/2006/relationships/hyperlink" Target="https://web.hungryhub.com/restaurants/not-use-bangkok-thailand-920" TargetMode="External"/><Relationship Id="rId885" Type="http://schemas.openxmlformats.org/officeDocument/2006/relationships/hyperlink" Target="https://web.hungryhub.com/restaurants/supanniga-sathorn-bangkok" TargetMode="External"/><Relationship Id="rId889" Type="http://schemas.openxmlformats.org/officeDocument/2006/relationships/hyperlink" Target="https://web.hungryhub.com/restaurants/boon-tong-kee-the-up-rama-3-bangkok" TargetMode="External"/><Relationship Id="rId880" Type="http://schemas.openxmlformats.org/officeDocument/2006/relationships/hyperlink" Target="https://web.hungryhub.com/restaurants/somtum-der-thonglor-bangkok" TargetMode="External"/><Relationship Id="rId884" Type="http://schemas.openxmlformats.org/officeDocument/2006/relationships/hyperlink" Target="https://web.hungryhub.com/restaurants/gyu-ya-yakiniku-the-street-ratchada-bangkok" TargetMode="External"/><Relationship Id="rId883" Type="http://schemas.openxmlformats.org/officeDocument/2006/relationships/hyperlink" Target="https://web.hungryhub.com/restaurants/neta-grill-the-crystal-sb-ratchapruek-bangkok" TargetMode="External"/><Relationship Id="rId882" Type="http://schemas.openxmlformats.org/officeDocument/2006/relationships/hyperlink" Target="https://web.hungryhub.com/restaurants/neta-grills-bangkok" TargetMode="External"/><Relationship Id="rId881" Type="http://schemas.openxmlformats.org/officeDocument/2006/relationships/hyperlink" Target="https://web.hungryhub.com/restaurants/neta-grill-seacon-square-srinagarindra-bangkok" TargetMode="External"/><Relationship Id="rId877" Type="http://schemas.openxmlformats.org/officeDocument/2006/relationships/hyperlink" Target="https://web.hungryhub.com/restaurants/kisso-at-the-westin-grande-sukhumvit-bangkok-thailand" TargetMode="External"/><Relationship Id="rId876" Type="http://schemas.openxmlformats.org/officeDocument/2006/relationships/hyperlink" Target="https://web.hungryhub.com/restaurants/somtum-der-thonglor-book-now-bangkok" TargetMode="External"/><Relationship Id="rId875" Type="http://schemas.openxmlformats.org/officeDocument/2006/relationships/hyperlink" Target="https://web.hungryhub.com/restaurants/somtam-convent-central-world-bangkok" TargetMode="External"/><Relationship Id="rId874" Type="http://schemas.openxmlformats.org/officeDocument/2006/relationships/hyperlink" Target="https://web.hungryhub.com/restaurants/chir-chir-thailand-bangkok" TargetMode="External"/><Relationship Id="rId879" Type="http://schemas.openxmlformats.org/officeDocument/2006/relationships/hyperlink" Target="https://web.hungryhub.com/restaurants/gyu-ya-yakiniku-tree-on-3-bangkok" TargetMode="External"/><Relationship Id="rId878" Type="http://schemas.openxmlformats.org/officeDocument/2006/relationships/hyperlink" Target="https://web.hungryhub.com/restaurants/somtam-convent-sukhumvit-31-bangkok" TargetMode="External"/><Relationship Id="rId873" Type="http://schemas.openxmlformats.org/officeDocument/2006/relationships/hyperlink" Target="https://web.hungryhub.com/restaurants/up-and-above-not-use-bangkok" TargetMode="External"/><Relationship Id="rId872" Type="http://schemas.openxmlformats.org/officeDocument/2006/relationships/hyperlink" Target="https://web.hungryhub.com/restaurants/neta-grill-mega-bangna-bangkok" TargetMode="External"/><Relationship Id="rId871" Type="http://schemas.openxmlformats.org/officeDocument/2006/relationships/hyperlink" Target="https://web.hungryhub.com/restaurants/shisa-shabu-sushi-bangkok" TargetMode="External"/><Relationship Id="rId870" Type="http://schemas.openxmlformats.org/officeDocument/2006/relationships/hyperlink" Target="https://web.hungryhub.com/restaurants/love-me-tender-le-bistro-bangkok" TargetMode="External"/><Relationship Id="rId1653" Type="http://schemas.openxmlformats.org/officeDocument/2006/relationships/hyperlink" Target="https://web.hungryhub.com/restaurants/andaman-passion-speed-catamaran-bangkok" TargetMode="External"/><Relationship Id="rId2984" Type="http://schemas.openxmlformats.org/officeDocument/2006/relationships/hyperlink" Target="https://web.hungryhub.com/restaurants/kiew-kai-ka-nak-niwat-bangkok" TargetMode="External"/><Relationship Id="rId1654" Type="http://schemas.openxmlformats.org/officeDocument/2006/relationships/hyperlink" Target="https://web.hungryhub.com/restaurants/zeta-cafe-holiday-inn-bangkok-sukhumvit-22" TargetMode="External"/><Relationship Id="rId2985" Type="http://schemas.openxmlformats.org/officeDocument/2006/relationships/hyperlink" Target="https://web.hungryhub.com/restaurants/kiew-kai-ka-lasalle-bangkok" TargetMode="External"/><Relationship Id="rId1655" Type="http://schemas.openxmlformats.org/officeDocument/2006/relationships/hyperlink" Target="https://web.hungryhub.com/restaurants/57th-street-marriott-sukhumvit-57-bangkok" TargetMode="External"/><Relationship Id="rId2986" Type="http://schemas.openxmlformats.org/officeDocument/2006/relationships/hyperlink" Target="https://web.hungryhub.com/restaurants/po-concept-dining-chiang-mai" TargetMode="External"/><Relationship Id="rId1656" Type="http://schemas.openxmlformats.org/officeDocument/2006/relationships/hyperlink" Target="https://web.hungryhub.com/restaurants/midtown-thai-siam-paragon-bangkok" TargetMode="External"/><Relationship Id="rId2987" Type="http://schemas.openxmlformats.org/officeDocument/2006/relationships/hyperlink" Target="https://web.hungryhub.com/restaurants/jinjjayo-bangkok" TargetMode="External"/><Relationship Id="rId1657" Type="http://schemas.openxmlformats.org/officeDocument/2006/relationships/hyperlink" Target="https://web.hungryhub.com/restaurants/kan-eang-pier-phuket" TargetMode="External"/><Relationship Id="rId2988" Type="http://schemas.openxmlformats.org/officeDocument/2006/relationships/hyperlink" Target="https://web.hungryhub.com/restaurants/take-japanese-restaurant-phuket" TargetMode="External"/><Relationship Id="rId1658" Type="http://schemas.openxmlformats.org/officeDocument/2006/relationships/hyperlink" Target="https://web.hungryhub.com/restaurants/blue-elephant-cooking-school-and-restaurant-sathorn-bangkok" TargetMode="External"/><Relationship Id="rId2989" Type="http://schemas.openxmlformats.org/officeDocument/2006/relationships/hyperlink" Target="https://web.hungryhub.com/restaurants/naughty-nuri-s-patong-phuket" TargetMode="External"/><Relationship Id="rId1659" Type="http://schemas.openxmlformats.org/officeDocument/2006/relationships/hyperlink" Target="https://web.hungryhub.com/restaurants/brasserie-phuket" TargetMode="External"/><Relationship Id="rId829" Type="http://schemas.openxmlformats.org/officeDocument/2006/relationships/hyperlink" Target="https://web.hungryhub.com/restaurants/cafe-de-nimes-grand-sukhumvit-hotel-bangkok" TargetMode="External"/><Relationship Id="rId828" Type="http://schemas.openxmlformats.org/officeDocument/2006/relationships/hyperlink" Target="https://web.hungryhub.com/restaurants/seafresh-riverside-buffet-bangkok-thailand" TargetMode="External"/><Relationship Id="rId827" Type="http://schemas.openxmlformats.org/officeDocument/2006/relationships/hyperlink" Target="https://web.hungryhub.com/restaurants/hooters-sukhumvit-15-bangkok" TargetMode="External"/><Relationship Id="rId822" Type="http://schemas.openxmlformats.org/officeDocument/2006/relationships/hyperlink" Target="https://web.hungryhub.com/restaurants/al-dente-bangkok" TargetMode="External"/><Relationship Id="rId821" Type="http://schemas.openxmlformats.org/officeDocument/2006/relationships/hyperlink" Target="https://web.hungryhub.com/restaurants/the-dock-seafood-bar-the-maze-thonglor-bangkok" TargetMode="External"/><Relationship Id="rId820" Type="http://schemas.openxmlformats.org/officeDocument/2006/relationships/hyperlink" Target="https://web.hungryhub.com/restaurants/coffee-cider-bar-modena-by-fraser-bangkok" TargetMode="External"/><Relationship Id="rId826" Type="http://schemas.openxmlformats.org/officeDocument/2006/relationships/hyperlink" Target="https://web.hungryhub.com/restaurants/hooters-nana-bangkok" TargetMode="External"/><Relationship Id="rId825" Type="http://schemas.openxmlformats.org/officeDocument/2006/relationships/hyperlink" Target="https://web.hungryhub.com/restaurants/copper-beyond-buffet-the-sense-pinklao-hungry-hub-bangkok" TargetMode="External"/><Relationship Id="rId824" Type="http://schemas.openxmlformats.org/officeDocument/2006/relationships/hyperlink" Target="https://web.hungryhub.com/restaurants/hooters-silom-bangkok" TargetMode="External"/><Relationship Id="rId823" Type="http://schemas.openxmlformats.org/officeDocument/2006/relationships/hyperlink" Target="https://web.hungryhub.com/restaurants/red-oven-so-bangkok" TargetMode="External"/><Relationship Id="rId2980" Type="http://schemas.openxmlformats.org/officeDocument/2006/relationships/hyperlink" Target="https://web.hungryhub.com/restaurants/riverside-terrace-at-anantara-riverside-bangkok-thailand" TargetMode="External"/><Relationship Id="rId1650" Type="http://schemas.openxmlformats.org/officeDocument/2006/relationships/hyperlink" Target="https://web.hungryhub.com/restaurants/akira-back-bangkok-marriott-marquis-queen-s-park" TargetMode="External"/><Relationship Id="rId2981" Type="http://schemas.openxmlformats.org/officeDocument/2006/relationships/hyperlink" Target="https://web.hungryhub.com/restaurants/beef-express-muangthong-nonthaburi-bangkok" TargetMode="External"/><Relationship Id="rId1651" Type="http://schemas.openxmlformats.org/officeDocument/2006/relationships/hyperlink" Target="https://web.hungryhub.com/restaurants/not-use-1822" TargetMode="External"/><Relationship Id="rId2982" Type="http://schemas.openxmlformats.org/officeDocument/2006/relationships/hyperlink" Target="https://web.hungryhub.com/restaurants/unconscious-cafe-and-bar-bangkok" TargetMode="External"/><Relationship Id="rId1652" Type="http://schemas.openxmlformats.org/officeDocument/2006/relationships/hyperlink" Target="https://web.hungryhub.com/restaurants/greenery-restaurant-rama-gardens-hotel-bangkok" TargetMode="External"/><Relationship Id="rId2983" Type="http://schemas.openxmlformats.org/officeDocument/2006/relationships/hyperlink" Target="https://web.hungryhub.com/restaurants/rosewood-restaurant-at-asiatique-the-riverfront-bangkok" TargetMode="External"/><Relationship Id="rId1642" Type="http://schemas.openxmlformats.org/officeDocument/2006/relationships/hyperlink" Target="https://web.hungryhub.com/restaurants/sirocco-at-lebua-hotel-and-resort-bangkok-thailand-1813" TargetMode="External"/><Relationship Id="rId2973" Type="http://schemas.openxmlformats.org/officeDocument/2006/relationships/hyperlink" Target="https://web.hungryhub.com/restaurants/hishou-hotel-nikko-bangkok" TargetMode="External"/><Relationship Id="rId1643" Type="http://schemas.openxmlformats.org/officeDocument/2006/relationships/hyperlink" Target="https://web.hungryhub.com/restaurants/fat-beef-bangkok-thailand-1814" TargetMode="External"/><Relationship Id="rId2974" Type="http://schemas.openxmlformats.org/officeDocument/2006/relationships/hyperlink" Target="https://web.hungryhub.com/restaurants/durianism-samyan-cafe-bangkok" TargetMode="External"/><Relationship Id="rId1644" Type="http://schemas.openxmlformats.org/officeDocument/2006/relationships/hyperlink" Target="https://web.hungryhub.com/restaurants/kin-shabu-sukiyaki-thonglor-bangkok" TargetMode="External"/><Relationship Id="rId2975" Type="http://schemas.openxmlformats.org/officeDocument/2006/relationships/hyperlink" Target="https://web.hungryhub.com/restaurants/kopi-de-cafe-restaurant-phuket" TargetMode="External"/><Relationship Id="rId1645" Type="http://schemas.openxmlformats.org/officeDocument/2006/relationships/hyperlink" Target="https://web.hungryhub.com/restaurants/breeze-at-lebua-hotel-and-resort-bangkok" TargetMode="External"/><Relationship Id="rId2976" Type="http://schemas.openxmlformats.org/officeDocument/2006/relationships/hyperlink" Target="https://web.hungryhub.com/restaurants/kiew-kai-ka-nak-niwat-cafe-zone-bangkok" TargetMode="External"/><Relationship Id="rId1646" Type="http://schemas.openxmlformats.org/officeDocument/2006/relationships/hyperlink" Target="https://web.hungryhub.com/restaurants/mezzaluna-at-lebua-hotel-and-resort-bangkok" TargetMode="External"/><Relationship Id="rId2977" Type="http://schemas.openxmlformats.org/officeDocument/2006/relationships/hyperlink" Target="https://web.hungryhub.com/restaurants/hash-burger-and-more-kata-beach-phuket" TargetMode="External"/><Relationship Id="rId1647" Type="http://schemas.openxmlformats.org/officeDocument/2006/relationships/hyperlink" Target="https://web.hungryhub.com/restaurants/chef-s-table-at-lebua-hotel-and-resort-bangkok" TargetMode="External"/><Relationship Id="rId2978" Type="http://schemas.openxmlformats.org/officeDocument/2006/relationships/hyperlink" Target="https://web.hungryhub.com/restaurants/sindhorn-midtown-hotel-bangkok-vignette-collection-thailand" TargetMode="External"/><Relationship Id="rId1648" Type="http://schemas.openxmlformats.org/officeDocument/2006/relationships/hyperlink" Target="https://web.hungryhub.com/restaurants/twist-by-movenpick-pattaya" TargetMode="External"/><Relationship Id="rId2979" Type="http://schemas.openxmlformats.org/officeDocument/2006/relationships/hyperlink" Target="https://web.hungryhub.com/restaurants/kongkarn-cafe-ratchaburi" TargetMode="External"/><Relationship Id="rId1649" Type="http://schemas.openxmlformats.org/officeDocument/2006/relationships/hyperlink" Target="https://web.hungryhub.com/restaurants/tong-fu-restaurant-bangkok-thailand" TargetMode="External"/><Relationship Id="rId819" Type="http://schemas.openxmlformats.org/officeDocument/2006/relationships/hyperlink" Target="https://web.hungryhub.com/restaurants/harrison-butcher-bangkok" TargetMode="External"/><Relationship Id="rId818" Type="http://schemas.openxmlformats.org/officeDocument/2006/relationships/hyperlink" Target="https://web.hungryhub.com/restaurants/bistro-m-modena-by-fraser-bangkok" TargetMode="External"/><Relationship Id="rId817" Type="http://schemas.openxmlformats.org/officeDocument/2006/relationships/hyperlink" Target="https://web.hungryhub.com/restaurants/penguin-eat-shabu-central-kitchen-bangkok-thailand" TargetMode="External"/><Relationship Id="rId816" Type="http://schemas.openxmlformats.org/officeDocument/2006/relationships/hyperlink" Target="https://web.hungryhub.com/restaurants/the-eatery-at-four-points-by-sheraton-bangkok-sukhumvit-15" TargetMode="External"/><Relationship Id="rId811" Type="http://schemas.openxmlformats.org/officeDocument/2006/relationships/hyperlink" Target="https://web.hungryhub.com/restaurants/penguin-eat-shabu-terminal-21-bangkok" TargetMode="External"/><Relationship Id="rId810" Type="http://schemas.openxmlformats.org/officeDocument/2006/relationships/hyperlink" Target="https://web.hungryhub.com/restaurants/penguin-eat-shabu-j-arena-ratchapruek-bangkok" TargetMode="External"/><Relationship Id="rId815" Type="http://schemas.openxmlformats.org/officeDocument/2006/relationships/hyperlink" Target="https://web.hungryhub.com/restaurants/permpalung-bbq-bangkok" TargetMode="External"/><Relationship Id="rId814" Type="http://schemas.openxmlformats.org/officeDocument/2006/relationships/hyperlink" Target="https://web.hungryhub.com/restaurants/test1" TargetMode="External"/><Relationship Id="rId813" Type="http://schemas.openxmlformats.org/officeDocument/2006/relationships/hyperlink" Target="https://web.hungryhub.com/restaurants/test" TargetMode="External"/><Relationship Id="rId812" Type="http://schemas.openxmlformats.org/officeDocument/2006/relationships/hyperlink" Target="https://web.hungryhub.com/restaurants/penguin-eat-shabu-bangna-bangkok" TargetMode="External"/><Relationship Id="rId2970" Type="http://schemas.openxmlformats.org/officeDocument/2006/relationships/hyperlink" Target="https://web.hungryhub.com/restaurants/brews-ques-by-crave-bangkok" TargetMode="External"/><Relationship Id="rId1640" Type="http://schemas.openxmlformats.org/officeDocument/2006/relationships/hyperlink" Target="https://web.hungryhub.com/restaurants/thai-bus-food-tour-bangkok" TargetMode="External"/><Relationship Id="rId2971" Type="http://schemas.openxmlformats.org/officeDocument/2006/relationships/hyperlink" Target="https://web.hungryhub.com/restaurants/s-cafe-and-restaurant-phuket" TargetMode="External"/><Relationship Id="rId1641" Type="http://schemas.openxmlformats.org/officeDocument/2006/relationships/hyperlink" Target="https://web.hungryhub.com/restaurants/sky-bar-at-hansar-bangkok-hotel" TargetMode="External"/><Relationship Id="rId2972" Type="http://schemas.openxmlformats.org/officeDocument/2006/relationships/hyperlink" Target="https://web.hungryhub.com/restaurants/rod-dee-ded-meat-warehouse-bangkok" TargetMode="External"/><Relationship Id="rId1675" Type="http://schemas.openxmlformats.org/officeDocument/2006/relationships/hyperlink" Target="https://web.hungryhub.com/restaurants/pastry-addiction-pattaya" TargetMode="External"/><Relationship Id="rId1676" Type="http://schemas.openxmlformats.org/officeDocument/2006/relationships/hyperlink" Target="https://web.hungryhub.com/restaurants/muteki-by-mugendai-samyan-mitrtown-bangkok-thailand" TargetMode="External"/><Relationship Id="rId1677" Type="http://schemas.openxmlformats.org/officeDocument/2006/relationships/hyperlink" Target="https://web.hungryhub.com/restaurants/zoom-sky-bar-restaurant-bangkok" TargetMode="External"/><Relationship Id="rId1678" Type="http://schemas.openxmlformats.org/officeDocument/2006/relationships/hyperlink" Target="https://web.hungryhub.com/restaurants/chor-seafood-bangkok" TargetMode="External"/><Relationship Id="rId1679" Type="http://schemas.openxmlformats.org/officeDocument/2006/relationships/hyperlink" Target="https://web.hungryhub.com/restaurants/volti-restaurant-bar-bangkok" TargetMode="External"/><Relationship Id="rId849" Type="http://schemas.openxmlformats.org/officeDocument/2006/relationships/hyperlink" Target="https://web.hungryhub.com/restaurants/kazanyama-bangkok" TargetMode="External"/><Relationship Id="rId844" Type="http://schemas.openxmlformats.org/officeDocument/2006/relationships/hyperlink" Target="https://web.hungryhub.com/restaurants/umeno-cafe-mega-bangna-bangkok" TargetMode="External"/><Relationship Id="rId843" Type="http://schemas.openxmlformats.org/officeDocument/2006/relationships/hyperlink" Target="https://web.hungryhub.com/restaurants/umeno-cafe-silom-complex-bangkok" TargetMode="External"/><Relationship Id="rId842" Type="http://schemas.openxmlformats.org/officeDocument/2006/relationships/hyperlink" Target="https://web.hungryhub.com/restaurants/koong-tung-the-market-bangkok" TargetMode="External"/><Relationship Id="rId841" Type="http://schemas.openxmlformats.org/officeDocument/2006/relationships/hyperlink" Target="https://web.hungryhub.com/restaurants/bistro-m-at-marriott-executive-apartments-sukhumvit-park-bangkok" TargetMode="External"/><Relationship Id="rId848" Type="http://schemas.openxmlformats.org/officeDocument/2006/relationships/hyperlink" Target="https://web.hungryhub.com/restaurants/holland-brewery-rama-ii-bangkok" TargetMode="External"/><Relationship Id="rId847" Type="http://schemas.openxmlformats.org/officeDocument/2006/relationships/hyperlink" Target="https://web.hungryhub.com/restaurants/oak-wine-valley-sukhumvit-50-bangkok" TargetMode="External"/><Relationship Id="rId846" Type="http://schemas.openxmlformats.org/officeDocument/2006/relationships/hyperlink" Target="https://web.hungryhub.com/restaurants/oak-wine-grill-rama-3-bangkok" TargetMode="External"/><Relationship Id="rId845" Type="http://schemas.openxmlformats.org/officeDocument/2006/relationships/hyperlink" Target="https://web.hungryhub.com/restaurants/hello-korea-dessert-cafe-ladprao-101-bangkok" TargetMode="External"/><Relationship Id="rId1670" Type="http://schemas.openxmlformats.org/officeDocument/2006/relationships/hyperlink" Target="https://web.hungryhub.com/restaurants/river-barge-at-chatrium-hotel-riverside-bangkok" TargetMode="External"/><Relationship Id="rId840" Type="http://schemas.openxmlformats.org/officeDocument/2006/relationships/hyperlink" Target="https://web.hungryhub.com/restaurants/prime-at-skyview-hotel-bangkok" TargetMode="External"/><Relationship Id="rId1671" Type="http://schemas.openxmlformats.org/officeDocument/2006/relationships/hyperlink" Target="https://web.hungryhub.com/restaurants/coast-beach-club-bistro-at-centara-grand-beach-resort-phuket" TargetMode="External"/><Relationship Id="rId1672" Type="http://schemas.openxmlformats.org/officeDocument/2006/relationships/hyperlink" Target="https://web.hungryhub.com/restaurants/olive-kitchen-bangkok" TargetMode="External"/><Relationship Id="rId1673" Type="http://schemas.openxmlformats.org/officeDocument/2006/relationships/hyperlink" Target="https://web.hungryhub.com/restaurants/flow-the-hub-bangkok" TargetMode="External"/><Relationship Id="rId1674" Type="http://schemas.openxmlformats.org/officeDocument/2006/relationships/hyperlink" Target="https://web.hungryhub.com/restaurants/charm-all-day-dining-pattaya" TargetMode="External"/><Relationship Id="rId1664" Type="http://schemas.openxmlformats.org/officeDocument/2006/relationships/hyperlink" Target="https://web.hungryhub.com/restaurants/the-coffee-club-terminal-21-pattaya" TargetMode="External"/><Relationship Id="rId2995" Type="http://schemas.openxmlformats.org/officeDocument/2006/relationships/hyperlink" Target="https://web.hungryhub.com/restaurants/vinifera-wine-bar-restaurant-bangkok" TargetMode="External"/><Relationship Id="rId1665" Type="http://schemas.openxmlformats.org/officeDocument/2006/relationships/hyperlink" Target="https://web.hungryhub.com/restaurants/the-coffee-club-day-inn-phuket" TargetMode="External"/><Relationship Id="rId2996" Type="http://schemas.openxmlformats.org/officeDocument/2006/relationships/hyperlink" Target="https://web.hungryhub.com/restaurants/take-a-do-not-use-bangkok" TargetMode="External"/><Relationship Id="rId1666" Type="http://schemas.openxmlformats.org/officeDocument/2006/relationships/hyperlink" Target="https://web.hungryhub.com/restaurants/the-coffee-club-turtle-village-phuket" TargetMode="External"/><Relationship Id="rId2997" Type="http://schemas.openxmlformats.org/officeDocument/2006/relationships/hyperlink" Target="https://web.hungryhub.com/restaurants/bendito-taco-churros-bangkok" TargetMode="External"/><Relationship Id="rId1667" Type="http://schemas.openxmlformats.org/officeDocument/2006/relationships/hyperlink" Target="https://web.hungryhub.com/restaurants/kloud-beach-bar-kram-hotel-pattaya" TargetMode="External"/><Relationship Id="rId2998" Type="http://schemas.openxmlformats.org/officeDocument/2006/relationships/hyperlink" Target="https://web.hungryhub.com/restaurants/ginprik-bangkok" TargetMode="External"/><Relationship Id="rId1668" Type="http://schemas.openxmlformats.org/officeDocument/2006/relationships/hyperlink" Target="https://web.hungryhub.com/restaurants/poolside-pathumwan-princess-hotel-bangkok" TargetMode="External"/><Relationship Id="rId2999" Type="http://schemas.openxmlformats.org/officeDocument/2006/relationships/hyperlink" Target="https://web.hungryhub.com/restaurants/copper-chimney-bangkok" TargetMode="External"/><Relationship Id="rId1669" Type="http://schemas.openxmlformats.org/officeDocument/2006/relationships/hyperlink" Target="https://web.hungryhub.com/restaurants/lacosta-by-movenpick-pattaya" TargetMode="External"/><Relationship Id="rId839" Type="http://schemas.openxmlformats.org/officeDocument/2006/relationships/hyperlink" Target="https://web.hungryhub.com/restaurants/dee-lite-doubletree-by-hilton-sukhumvit-bangkok-thailand" TargetMode="External"/><Relationship Id="rId838" Type="http://schemas.openxmlformats.org/officeDocument/2006/relationships/hyperlink" Target="https://web.hungryhub.com/restaurants/paul-bakery-mega-bangna-bangkok" TargetMode="External"/><Relationship Id="rId833" Type="http://schemas.openxmlformats.org/officeDocument/2006/relationships/hyperlink" Target="https://web.hungryhub.com/restaurants/washi-international-buffet-the-bright-rama-2-bangkok" TargetMode="External"/><Relationship Id="rId832" Type="http://schemas.openxmlformats.org/officeDocument/2006/relationships/hyperlink" Target="https://web.hungryhub.com/restaurants/washi-international-buffet-ratchapruek-bangkok" TargetMode="External"/><Relationship Id="rId831" Type="http://schemas.openxmlformats.org/officeDocument/2006/relationships/hyperlink" Target="https://web.hungryhub.com/restaurants/plara-der-ratchaphruek-bangkok-thailand" TargetMode="External"/><Relationship Id="rId830" Type="http://schemas.openxmlformats.org/officeDocument/2006/relationships/hyperlink" Target="https://web.hungryhub.com/restaurants/not-use-bangkok-thailand-845" TargetMode="External"/><Relationship Id="rId837" Type="http://schemas.openxmlformats.org/officeDocument/2006/relationships/hyperlink" Target="https://web.hungryhub.com/restaurants/paul-bakery-central-embassy-bangkok-thailand" TargetMode="External"/><Relationship Id="rId836" Type="http://schemas.openxmlformats.org/officeDocument/2006/relationships/hyperlink" Target="https://web.hungryhub.com/restaurants/paul-bakery-centralworld-bangkok" TargetMode="External"/><Relationship Id="rId835" Type="http://schemas.openxmlformats.org/officeDocument/2006/relationships/hyperlink" Target="https://web.hungryhub.com/restaurants/paul-bakery-siam-paragon-bangkok" TargetMode="External"/><Relationship Id="rId834" Type="http://schemas.openxmlformats.org/officeDocument/2006/relationships/hyperlink" Target="https://web.hungryhub.com/restaurants/washi-international-buffet-terminal-21-pattaya" TargetMode="External"/><Relationship Id="rId2990" Type="http://schemas.openxmlformats.org/officeDocument/2006/relationships/hyperlink" Target="https://web.hungryhub.com/restaurants/coral-tree-villa-staycation-hua-hin" TargetMode="External"/><Relationship Id="rId1660" Type="http://schemas.openxmlformats.org/officeDocument/2006/relationships/hyperlink" Target="https://web.hungryhub.com/restaurants/the-coffee-club-royal-garden-plaza-pattaya" TargetMode="External"/><Relationship Id="rId2991" Type="http://schemas.openxmlformats.org/officeDocument/2006/relationships/hyperlink" Target="https://web.hungryhub.com/restaurants/liu-xiang-fong-zpell-future-park-rangsit-bangkok" TargetMode="External"/><Relationship Id="rId1661" Type="http://schemas.openxmlformats.org/officeDocument/2006/relationships/hyperlink" Target="https://web.hungryhub.com/restaurants/pandaman-bbq-shabushabu-buffet-a-la-carte-bangkok" TargetMode="External"/><Relationship Id="rId2992" Type="http://schemas.openxmlformats.org/officeDocument/2006/relationships/hyperlink" Target="https://web.hungryhub.com/restaurants/liu-xiang-fong-the-promenade-bangkok" TargetMode="External"/><Relationship Id="rId1662" Type="http://schemas.openxmlformats.org/officeDocument/2006/relationships/hyperlink" Target="https://web.hungryhub.com/restaurants/marriott-marquis-staycation-bangkok-thailand" TargetMode="External"/><Relationship Id="rId2993" Type="http://schemas.openxmlformats.org/officeDocument/2006/relationships/hyperlink" Target="https://web.hungryhub.com/restaurants/e-rat-buffet-talay-pao-muek-sashimi-bangkok" TargetMode="External"/><Relationship Id="rId1663" Type="http://schemas.openxmlformats.org/officeDocument/2006/relationships/hyperlink" Target="https://web.hungryhub.com/restaurants/the-coffee-club-boat-avenue-phuket" TargetMode="External"/><Relationship Id="rId2994" Type="http://schemas.openxmlformats.org/officeDocument/2006/relationships/hyperlink" Target="https://web.hungryhub.com/restaurants/the-beach-phuket" TargetMode="External"/><Relationship Id="rId899" Type="http://schemas.openxmlformats.org/officeDocument/2006/relationships/hyperlink" Target="https://web.hungryhub.com/restaurants/copper-beyond-buffet-the-sense-pinklao-bangkok" TargetMode="External"/><Relationship Id="rId898" Type="http://schemas.openxmlformats.org/officeDocument/2006/relationships/hyperlink" Target="https://web.hungryhub.com/restaurants/rod-dee-ded-yakiniku-bangkok" TargetMode="External"/><Relationship Id="rId897" Type="http://schemas.openxmlformats.org/officeDocument/2006/relationships/hyperlink" Target="https://web.hungryhub.com/restaurants/test-restaurant-don-t-book-bangkok" TargetMode="External"/><Relationship Id="rId896" Type="http://schemas.openxmlformats.org/officeDocument/2006/relationships/hyperlink" Target="https://web.hungryhub.com/restaurants/zaapzi-by-udon-bangkok" TargetMode="External"/><Relationship Id="rId891" Type="http://schemas.openxmlformats.org/officeDocument/2006/relationships/hyperlink" Target="https://web.hungryhub.com/restaurants/seasonal-tastes-the-westin-siray-bay-resort-and-spa-phuket-bangkok" TargetMode="External"/><Relationship Id="rId890" Type="http://schemas.openxmlformats.org/officeDocument/2006/relationships/hyperlink" Target="https://web.hungryhub.com/restaurants/tora-yakiniku-x-cafe-the-city-connect-bangkok" TargetMode="External"/><Relationship Id="rId895" Type="http://schemas.openxmlformats.org/officeDocument/2006/relationships/hyperlink" Target="https://web.hungryhub.com/restaurants/na-ha-na-japanese-sushi-bar-the-berkeley-hotel-bangkok" TargetMode="External"/><Relationship Id="rId894" Type="http://schemas.openxmlformats.org/officeDocument/2006/relationships/hyperlink" Target="https://web.hungryhub.com/restaurants/the-mulberry-chinese-cuisine-the-berkeley-hotel-bangkok" TargetMode="External"/><Relationship Id="rId893" Type="http://schemas.openxmlformats.org/officeDocument/2006/relationships/hyperlink" Target="https://web.hungryhub.com/restaurants/crepes-co-langsuan-bangkok" TargetMode="External"/><Relationship Id="rId892" Type="http://schemas.openxmlformats.org/officeDocument/2006/relationships/hyperlink" Target="https://web.hungryhub.com/restaurants/penguin-eat-shabu-homepro-rama-9-bangko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odash.io/fake-follower-check?influencer=%40v" TargetMode="External"/><Relationship Id="rId2" Type="http://schemas.openxmlformats.org/officeDocument/2006/relationships/hyperlink" Target="https://hh-automations.app.n8n.cloud/workflow/X9SNVP2CxRItfD7o" TargetMode="External"/><Relationship Id="rId3" Type="http://schemas.openxmlformats.org/officeDocument/2006/relationships/hyperlink" Target="https://hh-automations.app.n8n.cloud/workflow/sGAUcg5Dcz02amra"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2" t="s">
        <v>1</v>
      </c>
    </row>
    <row r="4">
      <c r="B4" s="2"/>
    </row>
    <row r="5">
      <c r="B5" s="2" t="s">
        <v>2</v>
      </c>
    </row>
    <row r="6">
      <c r="B6" s="2" t="s">
        <v>3</v>
      </c>
    </row>
    <row r="7">
      <c r="B7" s="2"/>
    </row>
    <row r="8">
      <c r="B8" s="2"/>
    </row>
    <row r="9">
      <c r="B9" s="2"/>
    </row>
    <row r="10">
      <c r="B10" s="2"/>
    </row>
    <row r="11">
      <c r="B11" s="2"/>
    </row>
    <row r="12">
      <c r="B12" s="2" t="s">
        <v>4</v>
      </c>
    </row>
    <row r="13">
      <c r="B13" s="2" t="s">
        <v>5</v>
      </c>
    </row>
    <row r="14">
      <c r="B14" s="2"/>
    </row>
    <row r="15">
      <c r="B15" s="2"/>
    </row>
    <row r="16">
      <c r="B16" s="2"/>
    </row>
    <row r="17">
      <c r="B17" s="2" t="s">
        <v>6</v>
      </c>
    </row>
    <row r="18">
      <c r="B18" s="2"/>
    </row>
    <row r="19">
      <c r="B19" s="2"/>
    </row>
    <row r="20">
      <c r="B20" s="2"/>
    </row>
    <row r="21">
      <c r="B21" s="2"/>
    </row>
    <row r="22">
      <c r="B22" s="2"/>
    </row>
    <row r="23">
      <c r="B23" s="2" t="s">
        <v>7</v>
      </c>
    </row>
    <row r="24">
      <c r="B24" s="2" t="s">
        <v>8</v>
      </c>
    </row>
    <row r="25">
      <c r="B25" s="2" t="s">
        <v>9</v>
      </c>
    </row>
    <row r="26">
      <c r="B26" s="2" t="s">
        <v>10</v>
      </c>
    </row>
    <row r="27">
      <c r="B27" s="2"/>
    </row>
    <row r="28">
      <c r="B28" s="2" t="s">
        <v>11</v>
      </c>
    </row>
    <row r="29">
      <c r="B29" s="2" t="s">
        <v>12</v>
      </c>
    </row>
    <row r="30">
      <c r="B30" s="2" t="s">
        <v>13</v>
      </c>
    </row>
    <row r="31">
      <c r="B31" s="2"/>
    </row>
    <row r="32">
      <c r="B32" s="2"/>
    </row>
    <row r="33">
      <c r="B33" s="2"/>
    </row>
    <row r="34">
      <c r="B34" s="2" t="s">
        <v>14</v>
      </c>
    </row>
    <row r="35">
      <c r="B35" s="2"/>
    </row>
    <row r="36">
      <c r="B36" s="2"/>
    </row>
    <row r="37">
      <c r="B37" s="2" t="s">
        <v>15</v>
      </c>
    </row>
    <row r="38">
      <c r="B38" s="2" t="s">
        <v>16</v>
      </c>
    </row>
    <row r="39">
      <c r="B39" s="2"/>
    </row>
    <row r="40">
      <c r="B40" s="2" t="s">
        <v>17</v>
      </c>
    </row>
    <row r="41">
      <c r="B41" s="2" t="s">
        <v>18</v>
      </c>
    </row>
    <row r="42">
      <c r="B42" s="2"/>
    </row>
    <row r="43">
      <c r="B43" s="2" t="s">
        <v>19</v>
      </c>
    </row>
    <row r="44">
      <c r="B44" s="2" t="s">
        <v>20</v>
      </c>
    </row>
    <row r="45">
      <c r="B45" s="2"/>
    </row>
    <row r="46">
      <c r="B46" s="2"/>
    </row>
    <row r="47">
      <c r="B47" s="2" t="s">
        <v>21</v>
      </c>
    </row>
    <row r="48">
      <c r="B48" s="2" t="s">
        <v>22</v>
      </c>
    </row>
    <row r="49">
      <c r="B49" s="2" t="s">
        <v>23</v>
      </c>
    </row>
    <row r="50">
      <c r="B50" s="2"/>
    </row>
    <row r="51">
      <c r="B51" s="2"/>
    </row>
    <row r="52">
      <c r="B52" s="2"/>
    </row>
    <row r="53">
      <c r="B53" s="2"/>
    </row>
    <row r="54">
      <c r="B54" s="2"/>
    </row>
    <row r="55">
      <c r="B55" s="2"/>
    </row>
    <row r="56">
      <c r="B56" s="2" t="s">
        <v>24</v>
      </c>
    </row>
    <row r="57">
      <c r="B57" s="2" t="s">
        <v>25</v>
      </c>
    </row>
    <row r="58">
      <c r="B58" s="2"/>
    </row>
    <row r="59">
      <c r="B59" s="2"/>
    </row>
    <row r="60">
      <c r="B60" s="2"/>
    </row>
    <row r="61">
      <c r="B61" s="2" t="s">
        <v>26</v>
      </c>
    </row>
    <row r="62">
      <c r="B62" s="2" t="s">
        <v>27</v>
      </c>
    </row>
    <row r="63">
      <c r="B63" s="2" t="s">
        <v>28</v>
      </c>
    </row>
    <row r="64">
      <c r="B64" s="2" t="s">
        <v>29</v>
      </c>
    </row>
    <row r="65">
      <c r="B65" s="2"/>
    </row>
    <row r="66">
      <c r="B66" s="2" t="s">
        <v>30</v>
      </c>
    </row>
    <row r="67">
      <c r="B67" s="2" t="s">
        <v>31</v>
      </c>
    </row>
    <row r="68">
      <c r="B68" s="2"/>
    </row>
    <row r="69">
      <c r="B69" s="2"/>
    </row>
    <row r="70">
      <c r="B70" s="2" t="s">
        <v>32</v>
      </c>
    </row>
    <row r="71">
      <c r="B71" s="2"/>
    </row>
    <row r="72">
      <c r="B72" s="3" t="s">
        <v>33</v>
      </c>
    </row>
    <row r="73">
      <c r="B73" s="2"/>
    </row>
    <row r="74">
      <c r="B74" s="2" t="s">
        <v>34</v>
      </c>
    </row>
    <row r="75">
      <c r="B75" s="2"/>
    </row>
    <row r="76">
      <c r="B76" s="2"/>
    </row>
    <row r="77">
      <c r="B77" s="2"/>
    </row>
    <row r="78">
      <c r="B78" s="2"/>
    </row>
    <row r="79">
      <c r="B79" s="2"/>
    </row>
    <row r="80">
      <c r="B80" s="2"/>
    </row>
    <row r="81">
      <c r="B81" s="2"/>
    </row>
    <row r="82">
      <c r="B82" s="2" t="s">
        <v>35</v>
      </c>
    </row>
    <row r="83">
      <c r="B83" s="2" t="s">
        <v>36</v>
      </c>
    </row>
    <row r="84">
      <c r="B84" s="2"/>
    </row>
    <row r="85">
      <c r="B85" s="2"/>
    </row>
    <row r="86">
      <c r="B86" s="2"/>
    </row>
    <row r="87">
      <c r="B87" s="2"/>
    </row>
    <row r="88">
      <c r="B88" s="2"/>
    </row>
    <row r="89">
      <c r="B89" s="2"/>
    </row>
    <row r="90">
      <c r="B90" s="2"/>
    </row>
    <row r="91">
      <c r="B91" s="2"/>
    </row>
    <row r="92">
      <c r="B92" s="2"/>
    </row>
    <row r="93">
      <c r="B93" s="2"/>
    </row>
    <row r="94">
      <c r="B94" s="2"/>
    </row>
    <row r="95">
      <c r="B95" s="2" t="s">
        <v>37</v>
      </c>
    </row>
    <row r="96">
      <c r="B96" s="2" t="s">
        <v>38</v>
      </c>
    </row>
    <row r="97">
      <c r="B97" s="2"/>
    </row>
    <row r="98">
      <c r="B98" s="2"/>
    </row>
    <row r="99">
      <c r="B99" s="2"/>
    </row>
    <row r="100">
      <c r="B100" s="2"/>
    </row>
    <row r="101">
      <c r="B101" s="2" t="s">
        <v>39</v>
      </c>
    </row>
    <row r="102">
      <c r="B102" s="2"/>
    </row>
    <row r="103">
      <c r="B103" s="2"/>
    </row>
    <row r="104">
      <c r="B104" s="2" t="s">
        <v>40</v>
      </c>
    </row>
    <row r="105">
      <c r="B105" s="2" t="s">
        <v>41</v>
      </c>
    </row>
    <row r="106">
      <c r="B106" s="2" t="s">
        <v>42</v>
      </c>
    </row>
    <row r="107">
      <c r="B107" s="2" t="s">
        <v>43</v>
      </c>
    </row>
    <row r="108">
      <c r="B108" s="2"/>
    </row>
    <row r="109">
      <c r="B109" s="2"/>
    </row>
    <row r="110">
      <c r="B110" s="2"/>
    </row>
    <row r="111">
      <c r="B111" s="2"/>
    </row>
    <row r="112">
      <c r="B112" s="2"/>
    </row>
    <row r="113">
      <c r="B113" s="2"/>
    </row>
    <row r="114">
      <c r="B114" s="2" t="s">
        <v>44</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s>
  <sheetData>
    <row r="1">
      <c r="A1" s="4" t="s">
        <v>45</v>
      </c>
      <c r="B1" s="5" t="s">
        <v>46</v>
      </c>
    </row>
    <row r="2">
      <c r="A2" s="6" t="str">
        <f>IFERROR(__xludf.DUMMYFUNCTION("FILTER('KOL database'!$C$2:$C$869,'KOL database'!$J$2:$J$869&lt;=0)"),"#REF!")</f>
        <v>#REF!</v>
      </c>
      <c r="B2" s="6" t="str">
        <f t="shared" ref="B2:B90" si="1">iferror(XLOOKUP(A2,'KOL database'!$C$2:$C$869,'KOL database'!$F$2:$F$869),"")</f>
        <v/>
      </c>
    </row>
    <row r="3">
      <c r="B3" s="6" t="str">
        <f t="shared" si="1"/>
        <v/>
      </c>
    </row>
    <row r="4">
      <c r="B4" s="6" t="str">
        <f t="shared" si="1"/>
        <v/>
      </c>
    </row>
    <row r="5">
      <c r="B5" s="6" t="str">
        <f t="shared" si="1"/>
        <v/>
      </c>
    </row>
    <row r="6">
      <c r="B6" s="6" t="str">
        <f t="shared" si="1"/>
        <v/>
      </c>
    </row>
    <row r="7">
      <c r="B7" s="6" t="str">
        <f t="shared" si="1"/>
        <v/>
      </c>
    </row>
    <row r="8">
      <c r="B8" s="6" t="str">
        <f t="shared" si="1"/>
        <v/>
      </c>
    </row>
    <row r="9">
      <c r="B9" s="6" t="str">
        <f t="shared" si="1"/>
        <v/>
      </c>
    </row>
    <row r="10">
      <c r="B10" s="6" t="str">
        <f t="shared" si="1"/>
        <v/>
      </c>
    </row>
    <row r="11">
      <c r="B11" s="6" t="str">
        <f t="shared" si="1"/>
        <v/>
      </c>
    </row>
    <row r="12">
      <c r="B12" s="6" t="str">
        <f t="shared" si="1"/>
        <v/>
      </c>
    </row>
    <row r="13">
      <c r="B13" s="6" t="str">
        <f t="shared" si="1"/>
        <v/>
      </c>
    </row>
    <row r="14">
      <c r="B14" s="6" t="str">
        <f t="shared" si="1"/>
        <v/>
      </c>
    </row>
    <row r="15">
      <c r="B15" s="6" t="str">
        <f t="shared" si="1"/>
        <v/>
      </c>
    </row>
    <row r="16">
      <c r="B16" s="6" t="str">
        <f t="shared" si="1"/>
        <v/>
      </c>
    </row>
    <row r="17">
      <c r="B17" s="6" t="str">
        <f t="shared" si="1"/>
        <v/>
      </c>
    </row>
    <row r="18">
      <c r="B18" s="6" t="str">
        <f t="shared" si="1"/>
        <v/>
      </c>
    </row>
    <row r="19">
      <c r="B19" s="6" t="str">
        <f t="shared" si="1"/>
        <v/>
      </c>
    </row>
    <row r="20">
      <c r="B20" s="6" t="str">
        <f t="shared" si="1"/>
        <v/>
      </c>
    </row>
    <row r="21">
      <c r="B21" s="6" t="str">
        <f t="shared" si="1"/>
        <v/>
      </c>
    </row>
    <row r="22">
      <c r="B22" s="6" t="str">
        <f t="shared" si="1"/>
        <v/>
      </c>
    </row>
    <row r="23">
      <c r="B23" s="6" t="str">
        <f t="shared" si="1"/>
        <v/>
      </c>
    </row>
    <row r="24">
      <c r="B24" s="6" t="str">
        <f t="shared" si="1"/>
        <v/>
      </c>
    </row>
    <row r="25">
      <c r="B25" s="6" t="str">
        <f t="shared" si="1"/>
        <v/>
      </c>
    </row>
    <row r="26">
      <c r="B26" s="6" t="str">
        <f t="shared" si="1"/>
        <v/>
      </c>
    </row>
    <row r="27">
      <c r="B27" s="6" t="str">
        <f t="shared" si="1"/>
        <v/>
      </c>
    </row>
    <row r="28">
      <c r="B28" s="6" t="str">
        <f t="shared" si="1"/>
        <v/>
      </c>
    </row>
    <row r="29">
      <c r="B29" s="6" t="str">
        <f t="shared" si="1"/>
        <v/>
      </c>
    </row>
    <row r="30">
      <c r="B30" s="6" t="str">
        <f t="shared" si="1"/>
        <v/>
      </c>
    </row>
    <row r="31">
      <c r="B31" s="6" t="str">
        <f t="shared" si="1"/>
        <v/>
      </c>
    </row>
    <row r="32">
      <c r="B32" s="6" t="str">
        <f t="shared" si="1"/>
        <v/>
      </c>
    </row>
    <row r="33">
      <c r="B33" s="6" t="str">
        <f t="shared" si="1"/>
        <v/>
      </c>
    </row>
    <row r="34">
      <c r="B34" s="6" t="str">
        <f t="shared" si="1"/>
        <v/>
      </c>
    </row>
    <row r="35">
      <c r="B35" s="6" t="str">
        <f t="shared" si="1"/>
        <v/>
      </c>
    </row>
    <row r="36">
      <c r="B36" s="6" t="str">
        <f t="shared" si="1"/>
        <v/>
      </c>
    </row>
    <row r="37">
      <c r="B37" s="6" t="str">
        <f t="shared" si="1"/>
        <v/>
      </c>
    </row>
    <row r="38">
      <c r="B38" s="6" t="str">
        <f t="shared" si="1"/>
        <v/>
      </c>
    </row>
    <row r="39">
      <c r="B39" s="6" t="str">
        <f t="shared" si="1"/>
        <v/>
      </c>
    </row>
    <row r="40">
      <c r="B40" s="6" t="str">
        <f t="shared" si="1"/>
        <v/>
      </c>
    </row>
    <row r="41">
      <c r="B41" s="6" t="str">
        <f t="shared" si="1"/>
        <v/>
      </c>
    </row>
    <row r="42">
      <c r="B42" s="6" t="str">
        <f t="shared" si="1"/>
        <v/>
      </c>
    </row>
    <row r="43">
      <c r="B43" s="6" t="str">
        <f t="shared" si="1"/>
        <v/>
      </c>
    </row>
    <row r="44">
      <c r="B44" s="6" t="str">
        <f t="shared" si="1"/>
        <v/>
      </c>
    </row>
    <row r="45">
      <c r="B45" s="6" t="str">
        <f t="shared" si="1"/>
        <v/>
      </c>
    </row>
    <row r="46">
      <c r="B46" s="6" t="str">
        <f t="shared" si="1"/>
        <v/>
      </c>
    </row>
    <row r="47">
      <c r="B47" s="6" t="str">
        <f t="shared" si="1"/>
        <v/>
      </c>
    </row>
    <row r="48">
      <c r="B48" s="6" t="str">
        <f t="shared" si="1"/>
        <v/>
      </c>
    </row>
    <row r="49">
      <c r="B49" s="6" t="str">
        <f t="shared" si="1"/>
        <v/>
      </c>
    </row>
    <row r="50">
      <c r="B50" s="6" t="str">
        <f t="shared" si="1"/>
        <v/>
      </c>
    </row>
    <row r="51">
      <c r="B51" s="6" t="str">
        <f t="shared" si="1"/>
        <v/>
      </c>
    </row>
    <row r="52">
      <c r="B52" s="6" t="str">
        <f t="shared" si="1"/>
        <v/>
      </c>
    </row>
    <row r="53">
      <c r="B53" s="6" t="str">
        <f t="shared" si="1"/>
        <v/>
      </c>
    </row>
    <row r="54">
      <c r="B54" s="6" t="str">
        <f t="shared" si="1"/>
        <v/>
      </c>
    </row>
    <row r="55">
      <c r="B55" s="6" t="str">
        <f t="shared" si="1"/>
        <v/>
      </c>
    </row>
    <row r="56">
      <c r="B56" s="6" t="str">
        <f t="shared" si="1"/>
        <v/>
      </c>
    </row>
    <row r="57">
      <c r="B57" s="6" t="str">
        <f t="shared" si="1"/>
        <v/>
      </c>
    </row>
    <row r="58">
      <c r="B58" s="6" t="str">
        <f t="shared" si="1"/>
        <v/>
      </c>
    </row>
    <row r="59">
      <c r="B59" s="6" t="str">
        <f t="shared" si="1"/>
        <v/>
      </c>
    </row>
    <row r="60">
      <c r="B60" s="6" t="str">
        <f t="shared" si="1"/>
        <v/>
      </c>
    </row>
    <row r="61">
      <c r="B61" s="6" t="str">
        <f t="shared" si="1"/>
        <v/>
      </c>
    </row>
    <row r="62">
      <c r="B62" s="6" t="str">
        <f t="shared" si="1"/>
        <v/>
      </c>
    </row>
    <row r="63">
      <c r="B63" s="6" t="str">
        <f t="shared" si="1"/>
        <v/>
      </c>
    </row>
    <row r="64">
      <c r="B64" s="6" t="str">
        <f t="shared" si="1"/>
        <v/>
      </c>
    </row>
    <row r="65">
      <c r="B65" s="6" t="str">
        <f t="shared" si="1"/>
        <v/>
      </c>
    </row>
    <row r="66">
      <c r="B66" s="6" t="str">
        <f t="shared" si="1"/>
        <v/>
      </c>
    </row>
    <row r="67">
      <c r="B67" s="6" t="str">
        <f t="shared" si="1"/>
        <v/>
      </c>
    </row>
    <row r="68">
      <c r="B68" s="6" t="str">
        <f t="shared" si="1"/>
        <v/>
      </c>
    </row>
    <row r="69">
      <c r="B69" s="6" t="str">
        <f t="shared" si="1"/>
        <v/>
      </c>
    </row>
    <row r="70">
      <c r="B70" s="6" t="str">
        <f t="shared" si="1"/>
        <v/>
      </c>
    </row>
    <row r="71">
      <c r="B71" s="6" t="str">
        <f t="shared" si="1"/>
        <v/>
      </c>
    </row>
    <row r="72">
      <c r="B72" s="6" t="str">
        <f t="shared" si="1"/>
        <v/>
      </c>
    </row>
    <row r="73">
      <c r="B73" s="6" t="str">
        <f t="shared" si="1"/>
        <v/>
      </c>
    </row>
    <row r="74">
      <c r="B74" s="6" t="str">
        <f t="shared" si="1"/>
        <v/>
      </c>
    </row>
    <row r="75">
      <c r="B75" s="6" t="str">
        <f t="shared" si="1"/>
        <v/>
      </c>
    </row>
    <row r="76">
      <c r="B76" s="6" t="str">
        <f t="shared" si="1"/>
        <v/>
      </c>
    </row>
    <row r="77">
      <c r="B77" s="6" t="str">
        <f t="shared" si="1"/>
        <v/>
      </c>
    </row>
    <row r="78">
      <c r="B78" s="6" t="str">
        <f t="shared" si="1"/>
        <v/>
      </c>
    </row>
    <row r="79">
      <c r="B79" s="6" t="str">
        <f t="shared" si="1"/>
        <v/>
      </c>
    </row>
    <row r="80">
      <c r="B80" s="6" t="str">
        <f t="shared" si="1"/>
        <v/>
      </c>
    </row>
    <row r="81">
      <c r="B81" s="6" t="str">
        <f t="shared" si="1"/>
        <v/>
      </c>
    </row>
    <row r="82">
      <c r="B82" s="6" t="str">
        <f t="shared" si="1"/>
        <v/>
      </c>
    </row>
    <row r="83">
      <c r="B83" s="6" t="str">
        <f t="shared" si="1"/>
        <v/>
      </c>
    </row>
    <row r="84">
      <c r="B84" s="6" t="str">
        <f t="shared" si="1"/>
        <v/>
      </c>
    </row>
    <row r="85">
      <c r="B85" s="6" t="str">
        <f t="shared" si="1"/>
        <v/>
      </c>
    </row>
    <row r="86">
      <c r="B86" s="6" t="str">
        <f t="shared" si="1"/>
        <v/>
      </c>
    </row>
    <row r="87">
      <c r="B87" s="6" t="str">
        <f t="shared" si="1"/>
        <v/>
      </c>
    </row>
    <row r="88">
      <c r="B88" s="6" t="str">
        <f t="shared" si="1"/>
        <v/>
      </c>
    </row>
    <row r="89">
      <c r="B89" s="6" t="str">
        <f t="shared" si="1"/>
        <v/>
      </c>
    </row>
    <row r="90">
      <c r="B90" s="6" t="str">
        <f t="shared" si="1"/>
        <v/>
      </c>
    </row>
  </sheetData>
  <conditionalFormatting sqref="A1">
    <cfRule type="expression" dxfId="3" priority="1">
      <formula>countif(A:A,A1)&gt;1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5"/>
    <col customWidth="1" min="2" max="2" width="14.13"/>
    <col customWidth="1" min="3" max="3" width="18.75"/>
    <col customWidth="1" min="4" max="4" width="10.88"/>
    <col customWidth="1" min="5" max="5" width="10.5"/>
    <col customWidth="1" min="6" max="6" width="24.13"/>
    <col customWidth="1" min="7" max="7" width="37.63"/>
    <col customWidth="1" min="8" max="8" width="15.0"/>
    <col customWidth="1" min="9" max="9" width="16.38"/>
    <col customWidth="1" min="10" max="10" width="16.5"/>
    <col customWidth="1" min="11" max="11" width="13.25"/>
    <col customWidth="1" min="12" max="12" width="40.75"/>
    <col customWidth="1" min="13" max="13" width="23.88"/>
    <col customWidth="1" min="14" max="14" width="48.13"/>
    <col customWidth="1" min="15" max="15" width="17.88"/>
    <col customWidth="1" min="16" max="16" width="16.63"/>
    <col customWidth="1" hidden="1" min="17" max="17" width="18.63"/>
    <col customWidth="1" min="18" max="18" width="20.0"/>
    <col customWidth="1" min="19" max="19" width="16.25"/>
    <col customWidth="1" min="20" max="20" width="13.88"/>
    <col customWidth="1" min="21" max="21" width="15.13"/>
    <col customWidth="1" min="22" max="22" width="17.25"/>
    <col customWidth="1" hidden="1" min="23" max="23" width="16.88"/>
    <col customWidth="1" min="24" max="24" width="15.75"/>
    <col customWidth="1" min="25" max="25" width="20.38"/>
    <col customWidth="1" min="26" max="26" width="23.63"/>
    <col customWidth="1" min="27" max="28" width="42.75"/>
  </cols>
  <sheetData>
    <row r="1" ht="29.25" customHeight="1">
      <c r="A1" s="7" t="s">
        <v>47</v>
      </c>
      <c r="B1" s="8" t="s">
        <v>48</v>
      </c>
      <c r="C1" s="8" t="s">
        <v>45</v>
      </c>
      <c r="D1" s="8" t="s">
        <v>49</v>
      </c>
      <c r="E1" s="8" t="s">
        <v>50</v>
      </c>
      <c r="F1" s="8" t="s">
        <v>51</v>
      </c>
      <c r="G1" s="8" t="s">
        <v>52</v>
      </c>
      <c r="H1" s="9" t="s">
        <v>53</v>
      </c>
      <c r="I1" s="10" t="s">
        <v>54</v>
      </c>
      <c r="J1" s="10" t="s">
        <v>55</v>
      </c>
      <c r="K1" s="10" t="s">
        <v>56</v>
      </c>
      <c r="L1" s="10" t="s">
        <v>57</v>
      </c>
      <c r="M1" s="10" t="s">
        <v>58</v>
      </c>
      <c r="N1" s="10" t="s">
        <v>59</v>
      </c>
      <c r="O1" s="10" t="s">
        <v>60</v>
      </c>
      <c r="P1" s="8" t="s">
        <v>61</v>
      </c>
      <c r="Q1" s="11" t="s">
        <v>62</v>
      </c>
      <c r="R1" s="12" t="s">
        <v>63</v>
      </c>
      <c r="S1" s="13" t="s">
        <v>64</v>
      </c>
      <c r="T1" s="13" t="s">
        <v>65</v>
      </c>
      <c r="U1" s="14" t="s">
        <v>66</v>
      </c>
      <c r="V1" s="12" t="s">
        <v>67</v>
      </c>
      <c r="W1" s="15" t="s">
        <v>68</v>
      </c>
      <c r="X1" s="16" t="s">
        <v>69</v>
      </c>
      <c r="Y1" s="16" t="s">
        <v>70</v>
      </c>
      <c r="Z1" s="16" t="s">
        <v>71</v>
      </c>
      <c r="AA1" s="16" t="s">
        <v>72</v>
      </c>
      <c r="AB1" s="17" t="s">
        <v>73</v>
      </c>
      <c r="AC1" s="7"/>
      <c r="AD1" s="18"/>
      <c r="AE1" s="18"/>
      <c r="AF1" s="18"/>
      <c r="AG1" s="18"/>
      <c r="AH1" s="18"/>
      <c r="AI1" s="18"/>
      <c r="AJ1" s="18"/>
      <c r="AK1" s="18"/>
    </row>
    <row r="2" ht="22.5" customHeight="1">
      <c r="A2" s="19"/>
      <c r="B2" s="20" t="s">
        <v>74</v>
      </c>
      <c r="C2" s="21" t="s">
        <v>75</v>
      </c>
      <c r="D2" s="22">
        <v>319003.0</v>
      </c>
      <c r="E2" s="23" t="s">
        <v>76</v>
      </c>
      <c r="F2" s="24"/>
      <c r="G2" s="25" t="s">
        <v>77</v>
      </c>
      <c r="H2" s="26">
        <f t="array" ref="H2">XLOOKUP(G2,'Restaurant DB'!B:B,'Restaurant DB'!A:A)</f>
        <v>712</v>
      </c>
      <c r="I2" s="27" t="str">
        <f t="array" ref="I2">XLOOKUP(G2,'Restaurant DB'!B:B,'Restaurant DB'!N:N)</f>
        <v>Fusion, International</v>
      </c>
      <c r="J2" s="28" t="s">
        <v>78</v>
      </c>
      <c r="K2" s="29"/>
      <c r="L2" s="30"/>
      <c r="M2" s="31"/>
      <c r="N2" s="22"/>
      <c r="O2" s="22">
        <v>25000.0</v>
      </c>
      <c r="P2" s="32"/>
      <c r="Q2" s="33" t="s">
        <v>79</v>
      </c>
      <c r="R2" s="34" t="str">
        <f t="array" ref="R2">XLOOKUP(G2,'Restaurant DB'!B:B,'Restaurant DB'!I:I)</f>
        <v>ravi@hungryhub.com, naravadee.sw@banyantree.com,</v>
      </c>
      <c r="S2" s="35">
        <v>45499.0</v>
      </c>
      <c r="T2" s="36">
        <v>0.7291666666666666</v>
      </c>
      <c r="U2" s="37" t="s">
        <v>80</v>
      </c>
      <c r="V2" s="38" t="s">
        <v>81</v>
      </c>
      <c r="W2" s="39"/>
      <c r="X2" s="40"/>
      <c r="Y2" s="41"/>
      <c r="Z2" s="23" t="s">
        <v>82</v>
      </c>
      <c r="AA2" s="39"/>
      <c r="AB2" s="42"/>
      <c r="AC2" s="19"/>
      <c r="AD2" s="19"/>
      <c r="AE2" s="19"/>
      <c r="AF2" s="19"/>
      <c r="AG2" s="19"/>
      <c r="AH2" s="19"/>
      <c r="AI2" s="19"/>
      <c r="AJ2" s="19"/>
      <c r="AK2" s="19"/>
    </row>
    <row r="3" ht="22.5" customHeight="1">
      <c r="A3" s="43"/>
      <c r="B3" s="20" t="s">
        <v>74</v>
      </c>
      <c r="C3" s="21" t="s">
        <v>75</v>
      </c>
      <c r="D3" s="22">
        <v>319003.0</v>
      </c>
      <c r="E3" s="23" t="s">
        <v>76</v>
      </c>
      <c r="F3" s="24"/>
      <c r="G3" s="25" t="s">
        <v>83</v>
      </c>
      <c r="H3" s="26">
        <f t="array" ref="H3">XLOOKUP(G3,'Restaurant DB'!B:B,'Restaurant DB'!A:A)</f>
        <v>4195</v>
      </c>
      <c r="I3" s="27" t="str">
        <f t="array" ref="I3">XLOOKUP(G3,'Restaurant DB'!B:B,'Restaurant DB'!N:N)</f>
        <v>Thai</v>
      </c>
      <c r="J3" s="28" t="s">
        <v>78</v>
      </c>
      <c r="K3" s="29"/>
      <c r="L3" s="30"/>
      <c r="M3" s="31"/>
      <c r="N3" s="22"/>
      <c r="O3" s="22">
        <v>25000.0</v>
      </c>
      <c r="P3" s="32"/>
      <c r="Q3" s="33" t="s">
        <v>79</v>
      </c>
      <c r="R3" s="34" t="str">
        <f t="array" ref="R3">XLOOKUP(G3,'Restaurant DB'!B:B,'Restaurant DB'!I:I)</f>
        <v>ravi@hungryhub.com</v>
      </c>
      <c r="S3" s="35">
        <v>45587.0</v>
      </c>
      <c r="T3" s="36">
        <v>0.75</v>
      </c>
      <c r="U3" s="9" t="s">
        <v>80</v>
      </c>
      <c r="V3" s="38" t="s">
        <v>81</v>
      </c>
      <c r="W3" s="39"/>
      <c r="X3" s="40"/>
      <c r="Y3" s="41"/>
      <c r="Z3" s="23" t="s">
        <v>82</v>
      </c>
      <c r="AA3" s="39"/>
      <c r="AB3" s="42"/>
      <c r="AC3" s="43"/>
      <c r="AD3" s="43"/>
      <c r="AE3" s="43"/>
      <c r="AF3" s="43"/>
      <c r="AG3" s="43"/>
      <c r="AH3" s="43"/>
      <c r="AI3" s="43"/>
      <c r="AJ3" s="43"/>
      <c r="AK3" s="43"/>
    </row>
    <row r="4" ht="22.5" customHeight="1">
      <c r="A4" s="19"/>
      <c r="B4" s="44" t="s">
        <v>84</v>
      </c>
      <c r="C4" s="45" t="s">
        <v>85</v>
      </c>
      <c r="D4" s="46">
        <v>94511.0</v>
      </c>
      <c r="E4" s="23" t="str">
        <f t="array" ref="E4">XLOOKUP(G4,'Restaurant DB All'!$B$32:$B$5758,'Restaurant DB All'!$I$32:$I$5758)</f>
        <v>Bangkok</v>
      </c>
      <c r="F4" s="47" t="s">
        <v>86</v>
      </c>
      <c r="G4" s="48" t="s">
        <v>87</v>
      </c>
      <c r="H4" s="26">
        <f t="array" ref="H4">iferror(XLOOKUP(G4,'Restaurant DB'!B:B,'Restaurant DB'!A:A),".")</f>
        <v>4496</v>
      </c>
      <c r="I4" s="27" t="str">
        <f t="array" ref="I4">XLOOKUP(G4,'Restaurant DB'!B:B,'Restaurant DB'!N:N)</f>
        <v>Indian</v>
      </c>
      <c r="J4" s="48" t="s">
        <v>78</v>
      </c>
      <c r="K4" s="49">
        <v>2990.0</v>
      </c>
      <c r="L4" s="50" t="s">
        <v>88</v>
      </c>
      <c r="M4" s="46"/>
      <c r="N4" s="46"/>
      <c r="O4" s="46">
        <v>3351.46</v>
      </c>
      <c r="P4" s="51"/>
      <c r="Q4" s="52"/>
      <c r="R4" s="34" t="str">
        <f t="array" ref="R4">XLOOKUP(G4,'Restaurant DB'!B:B,'Restaurant DB'!I:I)</f>
        <v>ravi@hungryhub.com</v>
      </c>
      <c r="S4" s="53">
        <v>45623.0</v>
      </c>
      <c r="T4" s="54">
        <v>0.75</v>
      </c>
      <c r="U4" s="9" t="s">
        <v>80</v>
      </c>
      <c r="V4" s="38" t="s">
        <v>81</v>
      </c>
      <c r="W4" s="9"/>
      <c r="X4" s="9"/>
      <c r="Y4" s="55"/>
      <c r="Z4" s="23" t="s">
        <v>82</v>
      </c>
      <c r="AA4" s="56"/>
      <c r="AB4" s="42"/>
      <c r="AC4" s="19"/>
      <c r="AD4" s="19"/>
      <c r="AE4" s="19"/>
      <c r="AF4" s="19"/>
      <c r="AG4" s="19"/>
      <c r="AH4" s="19"/>
      <c r="AI4" s="19"/>
      <c r="AJ4" s="19"/>
      <c r="AK4" s="19"/>
    </row>
    <row r="5" ht="22.5" customHeight="1">
      <c r="A5" s="19"/>
      <c r="B5" s="44" t="s">
        <v>84</v>
      </c>
      <c r="C5" s="45" t="s">
        <v>85</v>
      </c>
      <c r="D5" s="46">
        <v>94511.0</v>
      </c>
      <c r="E5" s="23" t="str">
        <f t="array" ref="E5">XLOOKUP(G5,'Restaurant DB All'!$B$32:$B$5758,'Restaurant DB All'!$I$32:$I$5758)</f>
        <v>Bangkok</v>
      </c>
      <c r="F5" s="47" t="s">
        <v>86</v>
      </c>
      <c r="G5" s="48" t="s">
        <v>89</v>
      </c>
      <c r="H5" s="26">
        <f t="array" ref="H5">iferror(XLOOKUP(G5,'Restaurant DB'!B:B,'Restaurant DB'!A:A),".")</f>
        <v>4652</v>
      </c>
      <c r="I5" s="27" t="str">
        <f t="array" ref="I5">XLOOKUP(G5,'Restaurant DB'!B:B,'Restaurant DB'!N:N)</f>
        <v>Indian</v>
      </c>
      <c r="J5" s="48" t="s">
        <v>78</v>
      </c>
      <c r="K5" s="49">
        <v>3000.0</v>
      </c>
      <c r="L5" s="50" t="s">
        <v>90</v>
      </c>
      <c r="M5" s="46"/>
      <c r="N5" s="46"/>
      <c r="O5" s="46">
        <v>3351.46</v>
      </c>
      <c r="P5" s="51"/>
      <c r="Q5" s="52"/>
      <c r="R5" s="34" t="str">
        <f t="array" ref="R5">XLOOKUP(G5,'Restaurant DB'!B:B,'Restaurant DB'!I:I)</f>
        <v>ravi@hungryhub.com</v>
      </c>
      <c r="S5" s="53">
        <v>45624.0</v>
      </c>
      <c r="T5" s="54">
        <v>0.75</v>
      </c>
      <c r="U5" s="9" t="s">
        <v>80</v>
      </c>
      <c r="V5" s="38" t="s">
        <v>81</v>
      </c>
      <c r="W5" s="9"/>
      <c r="X5" s="9"/>
      <c r="Y5" s="55"/>
      <c r="Z5" s="23" t="s">
        <v>82</v>
      </c>
      <c r="AA5" s="56"/>
      <c r="AB5" s="42"/>
      <c r="AC5" s="19"/>
      <c r="AD5" s="19"/>
      <c r="AE5" s="19"/>
      <c r="AF5" s="19"/>
      <c r="AG5" s="19"/>
      <c r="AH5" s="19"/>
      <c r="AI5" s="19"/>
      <c r="AJ5" s="19"/>
      <c r="AK5" s="19"/>
    </row>
    <row r="6" ht="22.5" customHeight="1">
      <c r="A6" s="19"/>
      <c r="B6" s="44" t="s">
        <v>84</v>
      </c>
      <c r="C6" s="45" t="s">
        <v>85</v>
      </c>
      <c r="D6" s="46">
        <v>94511.0</v>
      </c>
      <c r="E6" s="23" t="str">
        <f t="array" ref="E6">XLOOKUP(G6,'Restaurant DB All'!$B$32:$B$5758,'Restaurant DB All'!$I$32:$I$5758)</f>
        <v>Bangkok</v>
      </c>
      <c r="F6" s="47" t="s">
        <v>86</v>
      </c>
      <c r="G6" s="48" t="s">
        <v>91</v>
      </c>
      <c r="H6" s="26">
        <f t="array" ref="H6">iferror(XLOOKUP(G6,'Restaurant DB'!B:B,'Restaurant DB'!A:A),".")</f>
        <v>4456</v>
      </c>
      <c r="I6" s="27" t="str">
        <f t="array" ref="I6">XLOOKUP(G6,'Restaurant DB'!B:B,'Restaurant DB'!N:N)</f>
        <v>European, Indian, Fusion, Steakhouse</v>
      </c>
      <c r="J6" s="48" t="s">
        <v>78</v>
      </c>
      <c r="K6" s="49">
        <v>2599.0</v>
      </c>
      <c r="L6" s="50" t="s">
        <v>92</v>
      </c>
      <c r="M6" s="46"/>
      <c r="N6" s="46"/>
      <c r="O6" s="46">
        <v>3351.46</v>
      </c>
      <c r="P6" s="51"/>
      <c r="Q6" s="52"/>
      <c r="R6" s="34" t="str">
        <f t="array" ref="R6">XLOOKUP(G6,'Restaurant DB'!B:B,'Restaurant DB'!I:I)</f>
        <v>bond@hungryhub.com</v>
      </c>
      <c r="S6" s="53">
        <v>45641.0</v>
      </c>
      <c r="T6" s="54">
        <v>0.8333333333333334</v>
      </c>
      <c r="U6" s="9" t="s">
        <v>80</v>
      </c>
      <c r="V6" s="38" t="s">
        <v>81</v>
      </c>
      <c r="W6" s="9"/>
      <c r="X6" s="9"/>
      <c r="Y6" s="55"/>
      <c r="Z6" s="23" t="s">
        <v>82</v>
      </c>
      <c r="AA6" s="56"/>
      <c r="AB6" s="42"/>
      <c r="AC6" s="19"/>
      <c r="AD6" s="19"/>
      <c r="AE6" s="19"/>
      <c r="AF6" s="19"/>
      <c r="AG6" s="19"/>
      <c r="AH6" s="19"/>
      <c r="AI6" s="19"/>
      <c r="AJ6" s="19"/>
      <c r="AK6" s="19"/>
    </row>
    <row r="7" ht="22.5" customHeight="1">
      <c r="A7" s="19"/>
      <c r="B7" s="44" t="s">
        <v>84</v>
      </c>
      <c r="C7" s="45" t="s">
        <v>85</v>
      </c>
      <c r="D7" s="46">
        <v>94511.0</v>
      </c>
      <c r="E7" s="23" t="str">
        <f t="array" ref="E7">XLOOKUP(G7,'Restaurant DB All'!$B$32:$B$5758,'Restaurant DB All'!$I$32:$I$5758)</f>
        <v>Bangkok</v>
      </c>
      <c r="F7" s="47" t="s">
        <v>86</v>
      </c>
      <c r="G7" s="48" t="s">
        <v>93</v>
      </c>
      <c r="H7" s="26">
        <f t="array" ref="H7">iferror(XLOOKUP(G7,'Restaurant DB'!B:B,'Restaurant DB'!A:A),".")</f>
        <v>4875</v>
      </c>
      <c r="I7" s="27" t="str">
        <f t="array" ref="I7">XLOOKUP(G7,'Restaurant DB'!B:B,'Restaurant DB'!N:N)</f>
        <v>Thai, European</v>
      </c>
      <c r="J7" s="48" t="s">
        <v>94</v>
      </c>
      <c r="K7" s="49">
        <v>999.0</v>
      </c>
      <c r="L7" s="57" t="s">
        <v>95</v>
      </c>
      <c r="M7" s="46"/>
      <c r="N7" s="46"/>
      <c r="O7" s="46">
        <v>3351.46</v>
      </c>
      <c r="P7" s="51"/>
      <c r="Q7" s="52"/>
      <c r="R7" s="34" t="str">
        <f t="array" ref="R7">XLOOKUP(G7,'Restaurant DB'!B:B,'Restaurant DB'!I:I)</f>
        <v>earth@hungryhub.com</v>
      </c>
      <c r="S7" s="53">
        <v>45659.0</v>
      </c>
      <c r="T7" s="54">
        <v>0.75</v>
      </c>
      <c r="U7" s="9" t="s">
        <v>80</v>
      </c>
      <c r="V7" s="38" t="s">
        <v>81</v>
      </c>
      <c r="W7" s="9"/>
      <c r="X7" s="9"/>
      <c r="Y7" s="55"/>
      <c r="Z7" s="23" t="s">
        <v>82</v>
      </c>
      <c r="AA7" s="56"/>
      <c r="AB7" s="42"/>
      <c r="AC7" s="58"/>
      <c r="AD7" s="19"/>
      <c r="AE7" s="19"/>
      <c r="AF7" s="19"/>
      <c r="AG7" s="19"/>
      <c r="AH7" s="19"/>
      <c r="AI7" s="19"/>
      <c r="AJ7" s="19"/>
      <c r="AK7" s="19"/>
    </row>
    <row r="8" ht="22.5" customHeight="1">
      <c r="A8" s="19"/>
      <c r="B8" s="44" t="s">
        <v>96</v>
      </c>
      <c r="C8" s="45" t="s">
        <v>97</v>
      </c>
      <c r="D8" s="46">
        <v>182445.0</v>
      </c>
      <c r="E8" s="23" t="s">
        <v>76</v>
      </c>
      <c r="F8" s="59" t="s">
        <v>98</v>
      </c>
      <c r="G8" s="48" t="s">
        <v>99</v>
      </c>
      <c r="H8" s="26">
        <f t="array" ref="H8">XLOOKUP(G8,'Restaurant DB'!B:B,'Restaurant DB'!A:A)</f>
        <v>5140</v>
      </c>
      <c r="I8" s="27" t="str">
        <f t="array" ref="I8">XLOOKUP(G8,'Restaurant DB'!B:B,'Restaurant DB'!N:N)</f>
        <v>Fusion, International, American, European</v>
      </c>
      <c r="J8" s="48" t="s">
        <v>78</v>
      </c>
      <c r="K8" s="49">
        <v>1190.0</v>
      </c>
      <c r="L8" s="50" t="s">
        <v>100</v>
      </c>
      <c r="M8" s="46"/>
      <c r="N8" s="46" t="s">
        <v>101</v>
      </c>
      <c r="O8" s="46">
        <v>12371.0</v>
      </c>
      <c r="P8" s="51"/>
      <c r="Q8" s="33" t="s">
        <v>79</v>
      </c>
      <c r="R8" s="34" t="str">
        <f t="array" ref="R8">XLOOKUP(G8,'Restaurant DB'!B:B,'Restaurant DB'!I:I)</f>
        <v>ravi@hungryhub.com</v>
      </c>
      <c r="S8" s="53">
        <v>45680.0</v>
      </c>
      <c r="T8" s="60">
        <v>0.7916666666666666</v>
      </c>
      <c r="U8" s="9" t="s">
        <v>80</v>
      </c>
      <c r="V8" s="61" t="s">
        <v>102</v>
      </c>
      <c r="W8" s="56"/>
      <c r="X8" s="9" t="s">
        <v>103</v>
      </c>
      <c r="Y8" s="55">
        <v>45699.0</v>
      </c>
      <c r="Z8" s="23" t="s">
        <v>82</v>
      </c>
      <c r="AA8" s="56"/>
      <c r="AB8" s="42"/>
      <c r="AC8" s="58"/>
      <c r="AD8" s="19"/>
      <c r="AE8" s="19"/>
      <c r="AF8" s="19"/>
      <c r="AG8" s="19"/>
      <c r="AH8" s="19"/>
      <c r="AI8" s="19"/>
      <c r="AJ8" s="19"/>
      <c r="AK8" s="19"/>
    </row>
    <row r="9" ht="22.5" customHeight="1">
      <c r="A9" s="19"/>
      <c r="B9" s="44" t="s">
        <v>96</v>
      </c>
      <c r="C9" s="45" t="s">
        <v>97</v>
      </c>
      <c r="D9" s="46">
        <v>182445.0</v>
      </c>
      <c r="E9" s="23" t="s">
        <v>76</v>
      </c>
      <c r="F9" s="59" t="s">
        <v>98</v>
      </c>
      <c r="G9" s="48" t="s">
        <v>104</v>
      </c>
      <c r="H9" s="26">
        <f t="array" ref="H9">XLOOKUP(G9,'Restaurant DB'!B:B,'Restaurant DB'!A:A)</f>
        <v>4511</v>
      </c>
      <c r="I9" s="27" t="str">
        <f t="array" ref="I9">XLOOKUP(G9,'Restaurant DB'!B:B,'Restaurant DB'!N:N)</f>
        <v>International, Fusion, Thai</v>
      </c>
      <c r="J9" s="48" t="s">
        <v>78</v>
      </c>
      <c r="K9" s="49">
        <v>1190.0</v>
      </c>
      <c r="L9" s="50" t="s">
        <v>105</v>
      </c>
      <c r="M9" s="46"/>
      <c r="N9" s="46"/>
      <c r="O9" s="46">
        <v>12371.0</v>
      </c>
      <c r="P9" s="51"/>
      <c r="Q9" s="33" t="s">
        <v>79</v>
      </c>
      <c r="R9" s="34" t="str">
        <f t="array" ref="R9">XLOOKUP(G9,'Restaurant DB'!B:B,'Restaurant DB'!I:I)</f>
        <v>bond@hungryhub.com</v>
      </c>
      <c r="S9" s="53">
        <v>45685.0</v>
      </c>
      <c r="T9" s="60">
        <v>0.7916666666666666</v>
      </c>
      <c r="U9" s="9" t="s">
        <v>80</v>
      </c>
      <c r="V9" s="61" t="s">
        <v>102</v>
      </c>
      <c r="W9" s="56"/>
      <c r="X9" s="9" t="s">
        <v>106</v>
      </c>
      <c r="Y9" s="55">
        <v>45701.0</v>
      </c>
      <c r="Z9" s="23" t="s">
        <v>82</v>
      </c>
      <c r="AA9" s="56"/>
      <c r="AB9" s="42"/>
      <c r="AC9" s="58"/>
      <c r="AD9" s="19"/>
      <c r="AE9" s="19"/>
      <c r="AF9" s="19"/>
      <c r="AG9" s="19"/>
      <c r="AH9" s="19"/>
      <c r="AI9" s="19"/>
      <c r="AJ9" s="19"/>
      <c r="AK9" s="19"/>
    </row>
    <row r="10" ht="22.5" customHeight="1">
      <c r="A10" s="19"/>
      <c r="B10" s="44" t="s">
        <v>96</v>
      </c>
      <c r="C10" s="45" t="s">
        <v>97</v>
      </c>
      <c r="D10" s="46">
        <v>182445.0</v>
      </c>
      <c r="E10" s="23" t="s">
        <v>76</v>
      </c>
      <c r="F10" s="59" t="s">
        <v>98</v>
      </c>
      <c r="G10" s="48" t="s">
        <v>107</v>
      </c>
      <c r="H10" s="26">
        <f t="array" ref="H10">XLOOKUP(G10,'Restaurant DB'!B:B,'Restaurant DB'!A:A)</f>
        <v>3934</v>
      </c>
      <c r="I10" s="27" t="str">
        <f t="array" ref="I10">XLOOKUP(G10,'Restaurant DB'!B:B,'Restaurant DB'!N:N)</f>
        <v>Fusion, Italian, Thai</v>
      </c>
      <c r="J10" s="48" t="s">
        <v>78</v>
      </c>
      <c r="K10" s="49">
        <v>1990.0</v>
      </c>
      <c r="L10" s="50" t="s">
        <v>108</v>
      </c>
      <c r="M10" s="46"/>
      <c r="N10" s="46"/>
      <c r="O10" s="46">
        <v>12371.0</v>
      </c>
      <c r="P10" s="51"/>
      <c r="Q10" s="33" t="s">
        <v>79</v>
      </c>
      <c r="R10" s="34" t="str">
        <f t="array" ref="R10">XLOOKUP(G10,'Restaurant DB'!B:B,'Restaurant DB'!I:I)</f>
        <v>sirirat@hungryhub.com</v>
      </c>
      <c r="S10" s="53">
        <v>45687.0</v>
      </c>
      <c r="T10" s="60">
        <v>0.7916666666666666</v>
      </c>
      <c r="U10" s="9" t="s">
        <v>80</v>
      </c>
      <c r="V10" s="61" t="s">
        <v>102</v>
      </c>
      <c r="W10" s="56"/>
      <c r="X10" s="9" t="s">
        <v>109</v>
      </c>
      <c r="Y10" s="55">
        <v>45718.0</v>
      </c>
      <c r="Z10" s="23" t="s">
        <v>82</v>
      </c>
      <c r="AA10" s="56"/>
      <c r="AB10" s="42"/>
      <c r="AC10" s="19"/>
      <c r="AD10" s="19"/>
      <c r="AE10" s="19"/>
      <c r="AF10" s="19"/>
      <c r="AG10" s="19"/>
      <c r="AH10" s="19"/>
      <c r="AI10" s="19"/>
      <c r="AJ10" s="19"/>
      <c r="AK10" s="19"/>
    </row>
    <row r="11" ht="22.5" customHeight="1">
      <c r="A11" s="19"/>
      <c r="B11" s="44" t="s">
        <v>96</v>
      </c>
      <c r="C11" s="45" t="s">
        <v>97</v>
      </c>
      <c r="D11" s="46">
        <v>182445.0</v>
      </c>
      <c r="E11" s="23" t="s">
        <v>76</v>
      </c>
      <c r="F11" s="59" t="s">
        <v>98</v>
      </c>
      <c r="G11" s="48" t="s">
        <v>110</v>
      </c>
      <c r="H11" s="26">
        <f t="array" ref="H11">XLOOKUP(G11,'Restaurant DB'!B:B,'Restaurant DB'!A:A)</f>
        <v>4897</v>
      </c>
      <c r="I11" s="27" t="str">
        <f t="array" ref="I11">XLOOKUP(G11,'Restaurant DB'!B:B,'Restaurant DB'!N:N)</f>
        <v>Spanish</v>
      </c>
      <c r="J11" s="48" t="s">
        <v>78</v>
      </c>
      <c r="K11" s="49">
        <v>2390.0</v>
      </c>
      <c r="L11" s="50" t="s">
        <v>111</v>
      </c>
      <c r="M11" s="46"/>
      <c r="N11" s="46"/>
      <c r="O11" s="46">
        <v>12371.0</v>
      </c>
      <c r="P11" s="51"/>
      <c r="Q11" s="33" t="s">
        <v>79</v>
      </c>
      <c r="R11" s="34" t="str">
        <f t="array" ref="R11">XLOOKUP(G11,'Restaurant DB'!B:B,'Restaurant DB'!I:I)</f>
        <v>sirirat@hungryhub.com</v>
      </c>
      <c r="S11" s="53">
        <v>45688.0</v>
      </c>
      <c r="T11" s="60">
        <v>0.7916666666666666</v>
      </c>
      <c r="U11" s="9" t="s">
        <v>80</v>
      </c>
      <c r="V11" s="61" t="s">
        <v>102</v>
      </c>
      <c r="W11" s="56"/>
      <c r="X11" s="9" t="s">
        <v>112</v>
      </c>
      <c r="Y11" s="55">
        <v>45719.0</v>
      </c>
      <c r="Z11" s="23" t="s">
        <v>82</v>
      </c>
      <c r="AA11" s="56"/>
      <c r="AB11" s="42"/>
      <c r="AC11" s="19"/>
      <c r="AD11" s="19"/>
      <c r="AE11" s="19"/>
      <c r="AF11" s="19"/>
      <c r="AG11" s="19"/>
      <c r="AH11" s="19"/>
      <c r="AI11" s="19"/>
      <c r="AJ11" s="19"/>
      <c r="AK11" s="19"/>
    </row>
    <row r="12" ht="22.5" customHeight="1">
      <c r="A12" s="19"/>
      <c r="B12" s="44" t="s">
        <v>96</v>
      </c>
      <c r="C12" s="45" t="s">
        <v>97</v>
      </c>
      <c r="D12" s="46">
        <v>182445.0</v>
      </c>
      <c r="E12" s="23" t="s">
        <v>76</v>
      </c>
      <c r="F12" s="59" t="s">
        <v>98</v>
      </c>
      <c r="G12" s="48" t="s">
        <v>113</v>
      </c>
      <c r="H12" s="26">
        <f t="array" ref="H12">XLOOKUP(G12,'Restaurant DB'!B:B,'Restaurant DB'!A:A)</f>
        <v>4471</v>
      </c>
      <c r="I12" s="27" t="str">
        <f t="array" ref="I12">XLOOKUP(G12,'Restaurant DB'!B:B,'Restaurant DB'!N:N)</f>
        <v>International</v>
      </c>
      <c r="J12" s="48" t="s">
        <v>78</v>
      </c>
      <c r="K12" s="49">
        <v>1999.0</v>
      </c>
      <c r="L12" s="50" t="s">
        <v>114</v>
      </c>
      <c r="M12" s="46"/>
      <c r="N12" s="46"/>
      <c r="O12" s="46">
        <v>12371.0</v>
      </c>
      <c r="P12" s="51"/>
      <c r="Q12" s="33" t="s">
        <v>79</v>
      </c>
      <c r="R12" s="34" t="str">
        <f t="array" ref="R12">XLOOKUP(G12,'Restaurant DB'!B:B,'Restaurant DB'!I:I)</f>
        <v>bond@hungryhub.com</v>
      </c>
      <c r="S12" s="53">
        <v>45690.0</v>
      </c>
      <c r="T12" s="60">
        <v>0.7916666666666666</v>
      </c>
      <c r="U12" s="9" t="s">
        <v>80</v>
      </c>
      <c r="V12" s="61" t="s">
        <v>102</v>
      </c>
      <c r="W12" s="56"/>
      <c r="X12" s="9" t="s">
        <v>115</v>
      </c>
      <c r="Y12" s="55">
        <v>45700.0</v>
      </c>
      <c r="Z12" s="23" t="s">
        <v>82</v>
      </c>
      <c r="AA12" s="56"/>
      <c r="AB12" s="42"/>
      <c r="AC12" s="19"/>
      <c r="AD12" s="19"/>
      <c r="AE12" s="19"/>
      <c r="AF12" s="19"/>
      <c r="AG12" s="19"/>
      <c r="AH12" s="19"/>
      <c r="AI12" s="19"/>
      <c r="AJ12" s="19"/>
      <c r="AK12" s="19"/>
    </row>
    <row r="13" ht="22.5" customHeight="1">
      <c r="A13" s="19"/>
      <c r="B13" s="44" t="str">
        <f t="shared" ref="B13:B14" si="1">XLOOKUP(C13,'KOL database'!$C$2:$C$869,'KOL database'!$B$2:$B$869)</f>
        <v>#REF!</v>
      </c>
      <c r="C13" s="45" t="s">
        <v>116</v>
      </c>
      <c r="D13" s="46">
        <v>100047.0</v>
      </c>
      <c r="E13" s="23" t="str">
        <f t="array" ref="E13">XLOOKUP(G13,'Restaurant DB All'!$B$32:$B$5758,'Restaurant DB All'!$I$32:$I$5758)</f>
        <v>Bangkok</v>
      </c>
      <c r="F13" s="62"/>
      <c r="G13" s="48" t="s">
        <v>117</v>
      </c>
      <c r="H13" s="26">
        <f t="array" ref="H13">XLOOKUP(G13,'Restaurant DB'!B:B,'Restaurant DB'!A:A)</f>
        <v>4178</v>
      </c>
      <c r="I13" s="27" t="str">
        <f t="array" ref="I13">XLOOKUP(G13,'Restaurant DB'!B:B,'Restaurant DB'!N:N)</f>
        <v>Steakhouse, Italian, International, American, European</v>
      </c>
      <c r="J13" s="48" t="s">
        <v>94</v>
      </c>
      <c r="K13" s="49">
        <v>1159.0</v>
      </c>
      <c r="L13" s="50" t="s">
        <v>118</v>
      </c>
      <c r="M13" s="46"/>
      <c r="N13" s="46"/>
      <c r="O13" s="46">
        <v>13500.0</v>
      </c>
      <c r="P13" s="51"/>
      <c r="Q13" s="33" t="s">
        <v>79</v>
      </c>
      <c r="R13" s="34" t="str">
        <f t="array" ref="R13">XLOOKUP(G13,'Restaurant DB'!B:B,'Restaurant DB'!I:I)</f>
        <v>earth@hungryhub.com</v>
      </c>
      <c r="S13" s="53">
        <v>45703.0</v>
      </c>
      <c r="T13" s="60">
        <v>0.7916666666666666</v>
      </c>
      <c r="U13" s="9"/>
      <c r="V13" s="63"/>
      <c r="W13" s="56"/>
      <c r="X13" s="9"/>
      <c r="Y13" s="55"/>
      <c r="Z13" s="23" t="s">
        <v>82</v>
      </c>
      <c r="AA13" s="56"/>
      <c r="AB13" s="42"/>
      <c r="AC13" s="19"/>
      <c r="AD13" s="19"/>
      <c r="AE13" s="19"/>
      <c r="AF13" s="19"/>
      <c r="AG13" s="19"/>
      <c r="AH13" s="19"/>
      <c r="AI13" s="19"/>
      <c r="AJ13" s="19"/>
      <c r="AK13" s="19"/>
    </row>
    <row r="14" ht="22.5" customHeight="1">
      <c r="A14" s="19"/>
      <c r="B14" s="44" t="str">
        <f t="shared" si="1"/>
        <v>#REF!</v>
      </c>
      <c r="C14" s="45" t="s">
        <v>119</v>
      </c>
      <c r="D14" s="46">
        <v>26326.0</v>
      </c>
      <c r="E14" s="23" t="s">
        <v>120</v>
      </c>
      <c r="F14" s="62"/>
      <c r="G14" s="48" t="s">
        <v>121</v>
      </c>
      <c r="H14" s="26">
        <f t="array" ref="H14">XLOOKUP(G14,'Restaurant DB'!B:B,'Restaurant DB'!A:A)</f>
        <v>5318</v>
      </c>
      <c r="I14" s="27" t="str">
        <f t="array" ref="I14">XLOOKUP(G14,'Restaurant DB'!B:B,'Restaurant DB'!N:N)</f>
        <v>Thai</v>
      </c>
      <c r="J14" s="48" t="s">
        <v>78</v>
      </c>
      <c r="K14" s="49">
        <v>69.0</v>
      </c>
      <c r="L14" s="50" t="s">
        <v>88</v>
      </c>
      <c r="M14" s="46"/>
      <c r="N14" s="46"/>
      <c r="O14" s="46">
        <v>5062.58</v>
      </c>
      <c r="P14" s="51"/>
      <c r="Q14" s="33" t="s">
        <v>79</v>
      </c>
      <c r="R14" s="34" t="str">
        <f t="array" ref="R14">XLOOKUP(G14,'Restaurant DB'!B:B,'Restaurant DB'!I:I)</f>
        <v>fred@hungryhub.com</v>
      </c>
      <c r="S14" s="53">
        <v>45713.0</v>
      </c>
      <c r="T14" s="60">
        <v>0.7708333333333334</v>
      </c>
      <c r="U14" s="9" t="s">
        <v>80</v>
      </c>
      <c r="V14" s="61" t="s">
        <v>102</v>
      </c>
      <c r="W14" s="64"/>
      <c r="X14" s="65">
        <v>7186274.0</v>
      </c>
      <c r="Y14" s="55"/>
      <c r="Z14" s="23" t="s">
        <v>82</v>
      </c>
      <c r="AA14" s="56"/>
      <c r="AB14" s="42"/>
      <c r="AC14" s="19"/>
      <c r="AD14" s="19"/>
      <c r="AE14" s="19"/>
      <c r="AF14" s="19"/>
      <c r="AG14" s="19"/>
      <c r="AH14" s="19"/>
      <c r="AI14" s="19"/>
      <c r="AJ14" s="19"/>
      <c r="AK14" s="19"/>
    </row>
    <row r="15" ht="22.5" customHeight="1">
      <c r="A15" s="19"/>
      <c r="B15" s="44" t="s">
        <v>122</v>
      </c>
      <c r="C15" s="45" t="s">
        <v>123</v>
      </c>
      <c r="D15" s="46">
        <v>44191.0</v>
      </c>
      <c r="E15" s="23" t="str">
        <f t="array" ref="E15">XLOOKUP(G15,'Restaurant DB All'!$B$32:$B$5758,'Restaurant DB All'!$I$32:$I$5758)</f>
        <v>Singapore</v>
      </c>
      <c r="F15" s="47" t="s">
        <v>124</v>
      </c>
      <c r="G15" s="48" t="s">
        <v>125</v>
      </c>
      <c r="H15" s="26">
        <f t="array" ref="H15">iferror(XLOOKUP(G15,'Restaurant DB'!B:B,'Restaurant DB'!A:A),".")</f>
        <v>5345</v>
      </c>
      <c r="I15" s="27" t="str">
        <f t="array" ref="I15">XLOOKUP(G15,'Restaurant DB'!B:B,'Restaurant DB'!N:N)</f>
        <v>Italian</v>
      </c>
      <c r="J15" s="66" t="s">
        <v>78</v>
      </c>
      <c r="K15" s="49">
        <v>112.0</v>
      </c>
      <c r="L15" s="50" t="s">
        <v>126</v>
      </c>
      <c r="M15" s="46"/>
      <c r="N15" s="46"/>
      <c r="O15" s="46">
        <v>5062.58</v>
      </c>
      <c r="P15" s="51"/>
      <c r="Q15" s="52"/>
      <c r="R15" s="34" t="str">
        <f t="array" ref="R15">XLOOKUP(G15,'Restaurant DB'!B:B,'Restaurant DB'!I:I)</f>
        <v>fred@hungryhub.com</v>
      </c>
      <c r="S15" s="53">
        <v>45713.0</v>
      </c>
      <c r="T15" s="54">
        <v>0.7916666666666666</v>
      </c>
      <c r="U15" s="67" t="s">
        <v>80</v>
      </c>
      <c r="V15" s="38" t="s">
        <v>81</v>
      </c>
      <c r="W15" s="9"/>
      <c r="X15" s="9"/>
      <c r="Y15" s="55"/>
      <c r="Z15" s="23" t="s">
        <v>82</v>
      </c>
      <c r="AA15" s="56"/>
      <c r="AB15" s="42"/>
      <c r="AC15" s="19"/>
      <c r="AD15" s="19"/>
      <c r="AE15" s="19"/>
      <c r="AF15" s="19"/>
      <c r="AG15" s="19"/>
      <c r="AH15" s="19"/>
      <c r="AI15" s="19"/>
      <c r="AJ15" s="19"/>
      <c r="AK15" s="19"/>
    </row>
    <row r="16" ht="22.5" customHeight="1">
      <c r="A16" s="19"/>
      <c r="B16" s="44" t="s">
        <v>122</v>
      </c>
      <c r="C16" s="45" t="s">
        <v>123</v>
      </c>
      <c r="D16" s="46">
        <v>44191.0</v>
      </c>
      <c r="E16" s="23" t="str">
        <f t="array" ref="E16">XLOOKUP(G16,'Restaurant DB All'!$B$32:$B$5758,'Restaurant DB All'!$I$32:$I$5758)</f>
        <v>Singapore</v>
      </c>
      <c r="F16" s="47" t="s">
        <v>124</v>
      </c>
      <c r="G16" s="48" t="s">
        <v>127</v>
      </c>
      <c r="H16" s="26">
        <f t="array" ref="H16">iferror(XLOOKUP(G16,'Restaurant DB'!B:B,'Restaurant DB'!A:A),".")</f>
        <v>5344</v>
      </c>
      <c r="I16" s="27" t="str">
        <f t="array" ref="I16">XLOOKUP(G16,'Restaurant DB'!B:B,'Restaurant DB'!N:N)</f>
        <v>Italian</v>
      </c>
      <c r="J16" s="66" t="s">
        <v>78</v>
      </c>
      <c r="K16" s="49">
        <v>151.0</v>
      </c>
      <c r="L16" s="50" t="s">
        <v>88</v>
      </c>
      <c r="M16" s="46"/>
      <c r="N16" s="46"/>
      <c r="O16" s="46">
        <v>5062.58</v>
      </c>
      <c r="P16" s="51"/>
      <c r="Q16" s="52"/>
      <c r="R16" s="34" t="str">
        <f t="array" ref="R16">XLOOKUP(G16,'Restaurant DB'!B:B,'Restaurant DB'!I:I)</f>
        <v>fred@hungryhub.com</v>
      </c>
      <c r="S16" s="53">
        <v>45714.0</v>
      </c>
      <c r="T16" s="54">
        <v>0.7916666666666666</v>
      </c>
      <c r="U16" s="67" t="s">
        <v>80</v>
      </c>
      <c r="V16" s="38" t="s">
        <v>81</v>
      </c>
      <c r="W16" s="9"/>
      <c r="X16" s="9"/>
      <c r="Y16" s="55"/>
      <c r="Z16" s="23" t="s">
        <v>82</v>
      </c>
      <c r="AA16" s="56"/>
      <c r="AB16" s="42"/>
      <c r="AC16" s="19"/>
      <c r="AD16" s="19"/>
      <c r="AE16" s="19"/>
      <c r="AF16" s="19"/>
      <c r="AG16" s="19"/>
      <c r="AH16" s="19"/>
      <c r="AI16" s="19"/>
      <c r="AJ16" s="19"/>
      <c r="AK16" s="19"/>
    </row>
    <row r="17" ht="22.5" customHeight="1">
      <c r="A17" s="19"/>
      <c r="B17" s="44" t="s">
        <v>84</v>
      </c>
      <c r="C17" s="45" t="s">
        <v>85</v>
      </c>
      <c r="D17" s="46">
        <v>94511.0</v>
      </c>
      <c r="E17" s="23" t="str">
        <f t="array" ref="E17">XLOOKUP(G17,'Restaurant DB All'!$B$32:$B$5758,'Restaurant DB All'!$I$32:$I$5758)</f>
        <v>Bangkok</v>
      </c>
      <c r="F17" s="47" t="s">
        <v>86</v>
      </c>
      <c r="G17" s="48" t="s">
        <v>128</v>
      </c>
      <c r="H17" s="26">
        <f t="array" ref="H17">iferror(XLOOKUP(G17,'Restaurant DB'!B:B,'Restaurant DB'!A:A),".")</f>
        <v>4503</v>
      </c>
      <c r="I17" s="27" t="str">
        <f t="array" ref="I17">XLOOKUP(G17,'Restaurant DB'!B:B,'Restaurant DB'!N:N)</f>
        <v>European, Fusion, International, Japanese, Thai</v>
      </c>
      <c r="J17" s="48" t="s">
        <v>94</v>
      </c>
      <c r="K17" s="49">
        <v>2599.0</v>
      </c>
      <c r="L17" s="50" t="s">
        <v>129</v>
      </c>
      <c r="M17" s="46"/>
      <c r="N17" s="46"/>
      <c r="O17" s="46">
        <v>3351.46</v>
      </c>
      <c r="P17" s="51"/>
      <c r="Q17" s="52"/>
      <c r="R17" s="34" t="str">
        <f t="array" ref="R17">XLOOKUP(G17,'Restaurant DB'!B:B,'Restaurant DB'!I:I)</f>
        <v>surasit@hungryhub.com</v>
      </c>
      <c r="S17" s="53">
        <v>45717.0</v>
      </c>
      <c r="T17" s="54">
        <v>0.8125</v>
      </c>
      <c r="U17" s="9" t="s">
        <v>80</v>
      </c>
      <c r="V17" s="38" t="s">
        <v>81</v>
      </c>
      <c r="W17" s="9"/>
      <c r="X17" s="9"/>
      <c r="Y17" s="55"/>
      <c r="Z17" s="23" t="s">
        <v>82</v>
      </c>
      <c r="AA17" s="56"/>
      <c r="AB17" s="42"/>
      <c r="AC17" s="19"/>
      <c r="AD17" s="19"/>
      <c r="AE17" s="19"/>
      <c r="AF17" s="19"/>
      <c r="AG17" s="19"/>
      <c r="AH17" s="19"/>
      <c r="AI17" s="19"/>
      <c r="AJ17" s="19"/>
      <c r="AK17" s="19"/>
    </row>
    <row r="18" ht="22.5" customHeight="1">
      <c r="A18" s="68"/>
      <c r="B18" s="44" t="s">
        <v>84</v>
      </c>
      <c r="C18" s="45" t="s">
        <v>85</v>
      </c>
      <c r="D18" s="46">
        <v>94511.0</v>
      </c>
      <c r="E18" s="23" t="str">
        <f t="array" ref="E18">XLOOKUP(G18,'Restaurant DB All'!$B$32:$B$5758,'Restaurant DB All'!$I$32:$I$5758)</f>
        <v>Bangkok</v>
      </c>
      <c r="F18" s="47" t="s">
        <v>86</v>
      </c>
      <c r="G18" s="48" t="s">
        <v>117</v>
      </c>
      <c r="H18" s="26">
        <f t="array" ref="H18">iferror(XLOOKUP(G18,'Restaurant DB'!B:B,'Restaurant DB'!A:A),".")</f>
        <v>4178</v>
      </c>
      <c r="I18" s="27" t="str">
        <f t="array" ref="I18">XLOOKUP(G18,'Restaurant DB'!B:B,'Restaurant DB'!N:N)</f>
        <v>Steakhouse, Italian, International, American, European</v>
      </c>
      <c r="J18" s="48" t="s">
        <v>94</v>
      </c>
      <c r="K18" s="49">
        <v>1399.0</v>
      </c>
      <c r="L18" s="50" t="s">
        <v>130</v>
      </c>
      <c r="M18" s="46"/>
      <c r="N18" s="46"/>
      <c r="O18" s="46">
        <v>3351.46</v>
      </c>
      <c r="P18" s="51"/>
      <c r="Q18" s="52"/>
      <c r="R18" s="34" t="str">
        <f t="array" ref="R18">XLOOKUP(G18,'Restaurant DB'!B:B,'Restaurant DB'!I:I)</f>
        <v>earth@hungryhub.com</v>
      </c>
      <c r="S18" s="53">
        <v>45718.0</v>
      </c>
      <c r="T18" s="54">
        <v>0.7916666666666666</v>
      </c>
      <c r="U18" s="9" t="s">
        <v>80</v>
      </c>
      <c r="V18" s="38" t="s">
        <v>81</v>
      </c>
      <c r="W18" s="9"/>
      <c r="X18" s="9"/>
      <c r="Y18" s="55"/>
      <c r="Z18" s="23" t="s">
        <v>82</v>
      </c>
      <c r="AA18" s="56"/>
      <c r="AB18" s="42"/>
      <c r="AC18" s="68"/>
      <c r="AD18" s="68"/>
      <c r="AE18" s="68"/>
      <c r="AF18" s="68"/>
      <c r="AG18" s="68"/>
      <c r="AH18" s="68"/>
      <c r="AI18" s="68"/>
      <c r="AJ18" s="68"/>
      <c r="AK18" s="68"/>
    </row>
    <row r="19" ht="22.5" customHeight="1">
      <c r="A19" s="19"/>
      <c r="B19" s="44" t="s">
        <v>84</v>
      </c>
      <c r="C19" s="45" t="s">
        <v>85</v>
      </c>
      <c r="D19" s="46">
        <v>94511.0</v>
      </c>
      <c r="E19" s="23" t="str">
        <f t="array" ref="E19">XLOOKUP(G19,'Restaurant DB All'!$B$32:$B$5758,'Restaurant DB All'!$I$32:$I$5758)</f>
        <v>Bangkok</v>
      </c>
      <c r="F19" s="47" t="s">
        <v>86</v>
      </c>
      <c r="G19" s="48" t="s">
        <v>131</v>
      </c>
      <c r="H19" s="26">
        <f t="array" ref="H19">iferror(XLOOKUP(G19,'Restaurant DB'!B:B,'Restaurant DB'!A:A),".")</f>
        <v>4912</v>
      </c>
      <c r="I19" s="27" t="str">
        <f t="array" ref="I19">XLOOKUP(G19,'Restaurant DB'!B:B,'Restaurant DB'!N:N)</f>
        <v>Steakhouse, Chinese, Italian, International, Fusion, Thai, European, Thai Southern, Thai Northern</v>
      </c>
      <c r="J19" s="48" t="s">
        <v>78</v>
      </c>
      <c r="K19" s="49">
        <v>2190.0</v>
      </c>
      <c r="L19" s="50" t="s">
        <v>88</v>
      </c>
      <c r="M19" s="46"/>
      <c r="N19" s="46"/>
      <c r="O19" s="46">
        <v>3351.46</v>
      </c>
      <c r="P19" s="51"/>
      <c r="Q19" s="52"/>
      <c r="R19" s="34" t="str">
        <f t="array" ref="R19">XLOOKUP(G19,'Restaurant DB'!B:B,'Restaurant DB'!I:I)</f>
        <v>bond@hungryhub.com</v>
      </c>
      <c r="S19" s="53">
        <v>45720.0</v>
      </c>
      <c r="T19" s="54">
        <v>0.7916666666666666</v>
      </c>
      <c r="U19" s="9" t="s">
        <v>80</v>
      </c>
      <c r="V19" s="38" t="s">
        <v>81</v>
      </c>
      <c r="W19" s="9"/>
      <c r="X19" s="9"/>
      <c r="Y19" s="55"/>
      <c r="Z19" s="23" t="s">
        <v>82</v>
      </c>
      <c r="AA19" s="56"/>
      <c r="AB19" s="42"/>
      <c r="AC19" s="19"/>
      <c r="AD19" s="19"/>
      <c r="AE19" s="19"/>
      <c r="AF19" s="19"/>
      <c r="AG19" s="19"/>
      <c r="AH19" s="19"/>
      <c r="AI19" s="19"/>
      <c r="AJ19" s="19"/>
      <c r="AK19" s="19"/>
    </row>
    <row r="20" ht="22.5" customHeight="1">
      <c r="A20" s="19"/>
      <c r="B20" s="69" t="s">
        <v>122</v>
      </c>
      <c r="C20" s="70" t="s">
        <v>123</v>
      </c>
      <c r="D20" s="71">
        <v>44191.0</v>
      </c>
      <c r="E20" s="23" t="str">
        <f t="array" ref="E20">XLOOKUP(G20,'Restaurant DB All'!$B$32:$B$5758,'Restaurant DB All'!$I$32:$I$5758)</f>
        <v>Singapore</v>
      </c>
      <c r="F20" s="72" t="s">
        <v>124</v>
      </c>
      <c r="G20" s="66" t="s">
        <v>132</v>
      </c>
      <c r="H20" s="26">
        <f t="array" ref="H20">iferror(XLOOKUP(G20,'Restaurant DB'!B:B,'Restaurant DB'!A:A),".")</f>
        <v>5362</v>
      </c>
      <c r="I20" s="27" t="str">
        <f t="array" ref="I20">XLOOKUP(G20,'Restaurant DB'!B:B,'Restaurant DB'!N:N)</f>
        <v>Japanese</v>
      </c>
      <c r="J20" s="66" t="s">
        <v>78</v>
      </c>
      <c r="K20" s="73">
        <v>155.0</v>
      </c>
      <c r="L20" s="74" t="s">
        <v>133</v>
      </c>
      <c r="M20" s="75"/>
      <c r="N20" s="75"/>
      <c r="O20" s="71">
        <v>5062.58</v>
      </c>
      <c r="P20" s="76"/>
      <c r="Q20" s="77"/>
      <c r="R20" s="34" t="str">
        <f t="array" ref="R20">XLOOKUP(G20,'Restaurant DB'!B:B,'Restaurant DB'!I:I)</f>
        <v>fred@hungryhub.com</v>
      </c>
      <c r="S20" s="78">
        <v>45720.0</v>
      </c>
      <c r="T20" s="79">
        <v>0.7916666666666666</v>
      </c>
      <c r="U20" s="67" t="s">
        <v>80</v>
      </c>
      <c r="V20" s="38" t="s">
        <v>81</v>
      </c>
      <c r="W20" s="80"/>
      <c r="X20" s="81"/>
      <c r="Y20" s="82"/>
      <c r="Z20" s="23" t="s">
        <v>82</v>
      </c>
      <c r="AA20" s="80"/>
      <c r="AB20" s="42"/>
      <c r="AC20" s="19"/>
      <c r="AD20" s="19"/>
      <c r="AE20" s="19"/>
      <c r="AF20" s="19"/>
      <c r="AG20" s="19"/>
      <c r="AH20" s="19"/>
      <c r="AI20" s="19"/>
      <c r="AJ20" s="19"/>
      <c r="AK20" s="19"/>
    </row>
    <row r="21" ht="22.5" customHeight="1">
      <c r="A21" s="19"/>
      <c r="B21" s="44" t="s">
        <v>84</v>
      </c>
      <c r="C21" s="45" t="s">
        <v>85</v>
      </c>
      <c r="D21" s="46">
        <v>94511.0</v>
      </c>
      <c r="E21" s="23" t="str">
        <f t="array" ref="E21">XLOOKUP(G21,'Restaurant DB All'!$B$32:$B$5758,'Restaurant DB All'!$I$32:$I$5758)</f>
        <v>Bangkok</v>
      </c>
      <c r="F21" s="47" t="s">
        <v>86</v>
      </c>
      <c r="G21" s="48" t="s">
        <v>134</v>
      </c>
      <c r="H21" s="26">
        <f t="array" ref="H21">iferror(XLOOKUP(G21,'Restaurant DB'!B:B,'Restaurant DB'!A:A),".")</f>
        <v>643</v>
      </c>
      <c r="I21" s="27" t="str">
        <f t="array" ref="I21">XLOOKUP(G21,'Restaurant DB'!B:B,'Restaurant DB'!N:N)</f>
        <v>Cuban, Fusion, Mexican, Peruvian</v>
      </c>
      <c r="J21" s="48" t="s">
        <v>78</v>
      </c>
      <c r="K21" s="49">
        <v>999.0</v>
      </c>
      <c r="L21" s="50" t="s">
        <v>135</v>
      </c>
      <c r="M21" s="46"/>
      <c r="N21" s="46"/>
      <c r="O21" s="46">
        <v>3351.46</v>
      </c>
      <c r="P21" s="51"/>
      <c r="Q21" s="52"/>
      <c r="R21" s="34" t="str">
        <f t="array" ref="R21">XLOOKUP(G21,'Restaurant DB'!B:B,'Restaurant DB'!I:I)</f>
        <v>ravi@hungryhub.com</v>
      </c>
      <c r="S21" s="53">
        <v>45721.0</v>
      </c>
      <c r="T21" s="54">
        <v>0.7916666666666666</v>
      </c>
      <c r="U21" s="9" t="s">
        <v>80</v>
      </c>
      <c r="V21" s="38" t="s">
        <v>81</v>
      </c>
      <c r="W21" s="9"/>
      <c r="X21" s="9"/>
      <c r="Y21" s="55"/>
      <c r="Z21" s="23" t="s">
        <v>82</v>
      </c>
      <c r="AA21" s="56"/>
      <c r="AB21" s="42"/>
      <c r="AC21" s="19"/>
      <c r="AD21" s="19"/>
      <c r="AE21" s="19"/>
      <c r="AF21" s="19"/>
      <c r="AG21" s="19"/>
      <c r="AH21" s="19"/>
      <c r="AI21" s="19"/>
      <c r="AJ21" s="19"/>
      <c r="AK21" s="19"/>
    </row>
    <row r="22" ht="22.5" customHeight="1">
      <c r="A22" s="19"/>
      <c r="B22" s="44" t="s">
        <v>84</v>
      </c>
      <c r="C22" s="45" t="s">
        <v>85</v>
      </c>
      <c r="D22" s="46">
        <v>94511.0</v>
      </c>
      <c r="E22" s="23" t="str">
        <f t="array" ref="E22">XLOOKUP(G22,'Restaurant DB All'!$B$32:$B$5758,'Restaurant DB All'!$I$32:$I$5758)</f>
        <v>Bangkok</v>
      </c>
      <c r="F22" s="47" t="s">
        <v>86</v>
      </c>
      <c r="G22" s="48" t="s">
        <v>136</v>
      </c>
      <c r="H22" s="26">
        <f t="array" ref="H22">iferror(XLOOKUP(G22,'Restaurant DB'!B:B,'Restaurant DB'!A:A),".")</f>
        <v>1433</v>
      </c>
      <c r="I22" s="27" t="str">
        <f t="array" ref="I22">XLOOKUP(G22,'Restaurant DB'!B:B,'Restaurant DB'!N:N)</f>
        <v>Thai, Chinese, International, Fusion</v>
      </c>
      <c r="J22" s="48" t="s">
        <v>94</v>
      </c>
      <c r="K22" s="49">
        <v>1690.0</v>
      </c>
      <c r="L22" s="50" t="s">
        <v>137</v>
      </c>
      <c r="M22" s="46"/>
      <c r="N22" s="46"/>
      <c r="O22" s="46">
        <v>3351.46</v>
      </c>
      <c r="P22" s="51"/>
      <c r="Q22" s="52"/>
      <c r="R22" s="34" t="str">
        <f t="array" ref="R22">XLOOKUP(G22,'Restaurant DB'!B:B,'Restaurant DB'!I:I)</f>
        <v>sirirat@hungryhub.com</v>
      </c>
      <c r="S22" s="53">
        <v>45722.0</v>
      </c>
      <c r="T22" s="54">
        <v>0.7916666666666666</v>
      </c>
      <c r="U22" s="9" t="s">
        <v>80</v>
      </c>
      <c r="V22" s="38" t="s">
        <v>81</v>
      </c>
      <c r="W22" s="9"/>
      <c r="X22" s="9"/>
      <c r="Y22" s="55"/>
      <c r="Z22" s="23" t="s">
        <v>82</v>
      </c>
      <c r="AA22" s="56"/>
      <c r="AB22" s="42"/>
      <c r="AC22" s="19"/>
      <c r="AD22" s="19"/>
      <c r="AE22" s="19"/>
      <c r="AF22" s="19"/>
      <c r="AG22" s="19"/>
      <c r="AH22" s="19"/>
      <c r="AI22" s="19"/>
      <c r="AJ22" s="19"/>
      <c r="AK22" s="19"/>
    </row>
    <row r="23" ht="22.5" customHeight="1">
      <c r="A23" s="19"/>
      <c r="B23" s="44" t="s">
        <v>138</v>
      </c>
      <c r="C23" s="45" t="s">
        <v>139</v>
      </c>
      <c r="D23" s="46">
        <v>126196.0</v>
      </c>
      <c r="E23" s="23" t="s">
        <v>76</v>
      </c>
      <c r="F23" s="62"/>
      <c r="G23" s="83" t="s">
        <v>140</v>
      </c>
      <c r="H23" s="26">
        <f t="array" ref="H23">XLOOKUP(G23,'Restaurant DB'!B:B,'Restaurant DB'!A:A)</f>
        <v>5149</v>
      </c>
      <c r="I23" s="27" t="str">
        <f t="array" ref="I23">XLOOKUP(G23,'Restaurant DB'!B:B,'Restaurant DB'!N:N)</f>
        <v>Japanese</v>
      </c>
      <c r="J23" s="48" t="s">
        <v>94</v>
      </c>
      <c r="K23" s="49">
        <v>1650.0</v>
      </c>
      <c r="L23" s="50" t="s">
        <v>141</v>
      </c>
      <c r="M23" s="46"/>
      <c r="N23" s="46"/>
      <c r="O23" s="46">
        <v>5000.0</v>
      </c>
      <c r="P23" s="51"/>
      <c r="Q23" s="33" t="s">
        <v>79</v>
      </c>
      <c r="R23" s="34" t="str">
        <f t="array" ref="R23">XLOOKUP(G23,'Restaurant DB'!B:B,'Restaurant DB'!I:I)</f>
        <v>earth@hungryhub.com</v>
      </c>
      <c r="S23" s="53">
        <v>45724.0</v>
      </c>
      <c r="T23" s="60">
        <v>0.5416666666666666</v>
      </c>
      <c r="U23" s="9" t="s">
        <v>142</v>
      </c>
      <c r="V23" s="38" t="s">
        <v>81</v>
      </c>
      <c r="W23" s="56"/>
      <c r="X23" s="9"/>
      <c r="Y23" s="55"/>
      <c r="Z23" s="23" t="s">
        <v>82</v>
      </c>
      <c r="AA23" s="56"/>
      <c r="AB23" s="42"/>
      <c r="AC23" s="19"/>
      <c r="AD23" s="19"/>
      <c r="AE23" s="19"/>
      <c r="AF23" s="19"/>
      <c r="AG23" s="19"/>
      <c r="AH23" s="19"/>
      <c r="AI23" s="19"/>
      <c r="AJ23" s="19"/>
      <c r="AK23" s="19"/>
    </row>
    <row r="24" ht="22.5" customHeight="1">
      <c r="A24" s="19"/>
      <c r="B24" s="44" t="s">
        <v>143</v>
      </c>
      <c r="C24" s="45" t="s">
        <v>144</v>
      </c>
      <c r="D24" s="46">
        <v>95611.0</v>
      </c>
      <c r="E24" s="23" t="str">
        <f t="array" ref="E24">XLOOKUP(G24,'Restaurant DB All'!$B$32:$B$5758,'Restaurant DB All'!$I$32:$I$5758)</f>
        <v>Singapore</v>
      </c>
      <c r="F24" s="47" t="s">
        <v>145</v>
      </c>
      <c r="G24" s="48" t="s">
        <v>146</v>
      </c>
      <c r="H24" s="26">
        <f t="array" ref="H24">iferror(XLOOKUP(G24,'Restaurant DB'!B:B,'Restaurant DB'!A:A),".")</f>
        <v>5412</v>
      </c>
      <c r="I24" s="27" t="str">
        <f t="array" ref="I24">XLOOKUP(G24,'Restaurant DB'!B:B,'Restaurant DB'!N:N)</f>
        <v>International, Singaporean</v>
      </c>
      <c r="J24" s="48" t="s">
        <v>94</v>
      </c>
      <c r="K24" s="49">
        <v>89.0</v>
      </c>
      <c r="L24" s="50" t="s">
        <v>147</v>
      </c>
      <c r="M24" s="46"/>
      <c r="N24" s="46"/>
      <c r="O24" s="46">
        <v>1685.8391399999998</v>
      </c>
      <c r="P24" s="51"/>
      <c r="Q24" s="52"/>
      <c r="R24" s="34" t="str">
        <f t="array" ref="R24">XLOOKUP(G24,'Restaurant DB'!B:B,'Restaurant DB'!I:I)</f>
        <v>fred@hungryhub.com</v>
      </c>
      <c r="S24" s="53">
        <v>45726.0</v>
      </c>
      <c r="T24" s="54">
        <v>0.5</v>
      </c>
      <c r="U24" s="9" t="s">
        <v>80</v>
      </c>
      <c r="V24" s="38" t="s">
        <v>81</v>
      </c>
      <c r="W24" s="9"/>
      <c r="X24" s="9"/>
      <c r="Y24" s="55"/>
      <c r="Z24" s="23" t="s">
        <v>82</v>
      </c>
      <c r="AA24" s="56"/>
      <c r="AB24" s="42"/>
      <c r="AC24" s="19"/>
      <c r="AD24" s="19"/>
      <c r="AE24" s="19"/>
      <c r="AF24" s="19"/>
      <c r="AG24" s="19"/>
      <c r="AH24" s="19"/>
      <c r="AI24" s="19"/>
      <c r="AJ24" s="19"/>
      <c r="AK24" s="19"/>
    </row>
    <row r="25" ht="22.5" customHeight="1">
      <c r="A25" s="19"/>
      <c r="B25" s="44" t="str">
        <f t="shared" ref="B25:B32" si="2">XLOOKUP(C25,'KOL database'!$C$2:$C$869,'KOL database'!$B$2:$B$869)</f>
        <v>#REF!</v>
      </c>
      <c r="C25" s="45" t="s">
        <v>119</v>
      </c>
      <c r="D25" s="46">
        <v>26326.0</v>
      </c>
      <c r="E25" s="23" t="s">
        <v>120</v>
      </c>
      <c r="F25" s="84"/>
      <c r="G25" s="85" t="s">
        <v>127</v>
      </c>
      <c r="H25" s="26">
        <f t="array" ref="H25">XLOOKUP(G25,'Restaurant DB'!B:B,'Restaurant DB'!A:A)</f>
        <v>5344</v>
      </c>
      <c r="I25" s="27" t="str">
        <f t="array" ref="I25">XLOOKUP(G25,'Restaurant DB'!B:B,'Restaurant DB'!N:N)</f>
        <v>Italian</v>
      </c>
      <c r="J25" s="48" t="s">
        <v>78</v>
      </c>
      <c r="K25" s="49">
        <v>151.0</v>
      </c>
      <c r="L25" s="50" t="s">
        <v>88</v>
      </c>
      <c r="M25" s="46"/>
      <c r="N25" s="46"/>
      <c r="O25" s="46">
        <v>5062.58</v>
      </c>
      <c r="P25" s="51"/>
      <c r="Q25" s="33" t="s">
        <v>79</v>
      </c>
      <c r="R25" s="34" t="str">
        <f t="array" ref="R25">XLOOKUP(G25,'Restaurant DB'!B:B,'Restaurant DB'!I:I)</f>
        <v>fred@hungryhub.com</v>
      </c>
      <c r="S25" s="53">
        <v>45731.0</v>
      </c>
      <c r="T25" s="60">
        <v>0.5416666666666666</v>
      </c>
      <c r="U25" s="9" t="s">
        <v>80</v>
      </c>
      <c r="V25" s="61" t="s">
        <v>102</v>
      </c>
      <c r="W25" s="56"/>
      <c r="X25" s="9" t="s">
        <v>148</v>
      </c>
      <c r="Y25" s="55"/>
      <c r="Z25" s="23" t="s">
        <v>82</v>
      </c>
      <c r="AA25" s="56"/>
      <c r="AB25" s="42"/>
      <c r="AC25" s="19"/>
      <c r="AD25" s="19"/>
      <c r="AE25" s="19"/>
      <c r="AF25" s="19"/>
      <c r="AG25" s="19"/>
      <c r="AH25" s="19"/>
      <c r="AI25" s="19"/>
      <c r="AJ25" s="19"/>
      <c r="AK25" s="19"/>
    </row>
    <row r="26" ht="22.5" customHeight="1">
      <c r="A26" s="19"/>
      <c r="B26" s="44" t="str">
        <f t="shared" si="2"/>
        <v>#REF!</v>
      </c>
      <c r="C26" s="45" t="s">
        <v>119</v>
      </c>
      <c r="D26" s="46">
        <v>26326.0</v>
      </c>
      <c r="E26" s="23" t="s">
        <v>120</v>
      </c>
      <c r="F26" s="62"/>
      <c r="G26" s="48" t="s">
        <v>149</v>
      </c>
      <c r="H26" s="26">
        <f t="array" ref="H26">XLOOKUP(G26,'Restaurant DB'!B:B,'Restaurant DB'!A:A)</f>
        <v>5376</v>
      </c>
      <c r="I26" s="27" t="str">
        <f t="array" ref="I26">XLOOKUP(G26,'Restaurant DB'!B:B,'Restaurant DB'!N:N)</f>
        <v>Chinese, Singaporean</v>
      </c>
      <c r="J26" s="48" t="s">
        <v>78</v>
      </c>
      <c r="K26" s="49">
        <v>76.0</v>
      </c>
      <c r="L26" s="50" t="s">
        <v>88</v>
      </c>
      <c r="M26" s="46"/>
      <c r="N26" s="46"/>
      <c r="O26" s="46">
        <v>5062.58</v>
      </c>
      <c r="P26" s="51"/>
      <c r="Q26" s="33" t="s">
        <v>79</v>
      </c>
      <c r="R26" s="34" t="str">
        <f t="array" ref="R26">XLOOKUP(G26,'Restaurant DB'!B:B,'Restaurant DB'!I:I)</f>
        <v>fred@hungryhub.com</v>
      </c>
      <c r="S26" s="53">
        <v>45734.0</v>
      </c>
      <c r="T26" s="60">
        <v>0.7916666666666666</v>
      </c>
      <c r="U26" s="9" t="s">
        <v>80</v>
      </c>
      <c r="V26" s="61" t="s">
        <v>102</v>
      </c>
      <c r="W26" s="86"/>
      <c r="X26" s="26">
        <v>7344487.0</v>
      </c>
      <c r="Y26" s="55"/>
      <c r="Z26" s="23" t="s">
        <v>82</v>
      </c>
      <c r="AA26" s="56"/>
      <c r="AB26" s="42"/>
      <c r="AC26" s="19"/>
      <c r="AD26" s="19"/>
      <c r="AE26" s="19"/>
      <c r="AF26" s="19"/>
      <c r="AG26" s="19"/>
      <c r="AH26" s="19"/>
      <c r="AI26" s="19"/>
      <c r="AJ26" s="19"/>
      <c r="AK26" s="19"/>
    </row>
    <row r="27" ht="22.5" customHeight="1">
      <c r="A27" s="19"/>
      <c r="B27" s="44" t="str">
        <f t="shared" si="2"/>
        <v>#REF!</v>
      </c>
      <c r="C27" s="45" t="s">
        <v>150</v>
      </c>
      <c r="D27" s="46">
        <v>117433.0</v>
      </c>
      <c r="E27" s="23" t="str">
        <f t="array" ref="E27">XLOOKUP(G27,'Restaurant DB All'!$B$32:$B$5758,'Restaurant DB All'!$I$32:$I$5758)</f>
        <v>Bangkok</v>
      </c>
      <c r="F27" s="62"/>
      <c r="G27" s="48" t="s">
        <v>151</v>
      </c>
      <c r="H27" s="26">
        <f t="array" ref="H27">XLOOKUP(G27,'Restaurant DB'!B:B,'Restaurant DB'!A:A)</f>
        <v>5251</v>
      </c>
      <c r="I27" s="27" t="str">
        <f t="array" ref="I27">XLOOKUP(G27,'Restaurant DB'!B:B,'Restaurant DB'!N:N)</f>
        <v>Chinese</v>
      </c>
      <c r="J27" s="48" t="s">
        <v>78</v>
      </c>
      <c r="K27" s="49">
        <v>1190.0</v>
      </c>
      <c r="L27" s="50" t="s">
        <v>152</v>
      </c>
      <c r="M27" s="46"/>
      <c r="N27" s="46"/>
      <c r="O27" s="46">
        <v>5905.49957</v>
      </c>
      <c r="P27" s="51"/>
      <c r="Q27" s="33" t="s">
        <v>79</v>
      </c>
      <c r="R27" s="34" t="str">
        <f t="array" ref="R27">XLOOKUP(G27,'Restaurant DB'!B:B,'Restaurant DB'!I:I)</f>
        <v>earth@hungryhub.com</v>
      </c>
      <c r="S27" s="53">
        <v>45736.0</v>
      </c>
      <c r="T27" s="60">
        <v>0.7916666666666666</v>
      </c>
      <c r="U27" s="9"/>
      <c r="V27" s="87"/>
      <c r="W27" s="56"/>
      <c r="X27" s="9"/>
      <c r="Y27" s="55"/>
      <c r="Z27" s="23" t="s">
        <v>82</v>
      </c>
      <c r="AA27" s="56"/>
      <c r="AB27" s="42"/>
      <c r="AC27" s="19"/>
      <c r="AD27" s="19"/>
      <c r="AE27" s="19"/>
      <c r="AF27" s="19"/>
      <c r="AG27" s="19"/>
      <c r="AH27" s="19"/>
      <c r="AI27" s="19"/>
      <c r="AJ27" s="19"/>
      <c r="AK27" s="19"/>
    </row>
    <row r="28" ht="22.5" customHeight="1">
      <c r="A28" s="19"/>
      <c r="B28" s="44" t="str">
        <f t="shared" si="2"/>
        <v>#REF!</v>
      </c>
      <c r="C28" s="45" t="s">
        <v>150</v>
      </c>
      <c r="D28" s="46">
        <v>117433.0</v>
      </c>
      <c r="E28" s="23" t="str">
        <f t="array" ref="E28">XLOOKUP(G28,'Restaurant DB All'!$B$32:$B$5758,'Restaurant DB All'!$I$32:$I$5758)</f>
        <v>Bangkok</v>
      </c>
      <c r="F28" s="62"/>
      <c r="G28" s="48" t="s">
        <v>153</v>
      </c>
      <c r="H28" s="26">
        <f t="array" ref="H28">XLOOKUP(G28,'Restaurant DB'!B:B,'Restaurant DB'!A:A)</f>
        <v>4039</v>
      </c>
      <c r="I28" s="27" t="str">
        <f t="array" ref="I28">XLOOKUP(G28,'Restaurant DB'!B:B,'Restaurant DB'!N:N)</f>
        <v>European, Fusion, International, Japanese</v>
      </c>
      <c r="J28" s="48" t="s">
        <v>94</v>
      </c>
      <c r="K28" s="49">
        <v>1119.0</v>
      </c>
      <c r="L28" s="50" t="s">
        <v>154</v>
      </c>
      <c r="M28" s="46"/>
      <c r="N28" s="46"/>
      <c r="O28" s="46">
        <v>5905.49957</v>
      </c>
      <c r="P28" s="51"/>
      <c r="Q28" s="33" t="s">
        <v>79</v>
      </c>
      <c r="R28" s="34" t="str">
        <f t="array" ref="R28">XLOOKUP(G28,'Restaurant DB'!B:B,'Restaurant DB'!I:I)</f>
        <v>bond@hungryhub.com</v>
      </c>
      <c r="S28" s="53">
        <v>45736.0</v>
      </c>
      <c r="T28" s="60">
        <v>0.5416666666666666</v>
      </c>
      <c r="U28" s="9"/>
      <c r="V28" s="87"/>
      <c r="W28" s="56"/>
      <c r="X28" s="9"/>
      <c r="Y28" s="55"/>
      <c r="Z28" s="23" t="s">
        <v>82</v>
      </c>
      <c r="AA28" s="56"/>
      <c r="AB28" s="42"/>
      <c r="AC28" s="19"/>
      <c r="AD28" s="19"/>
      <c r="AE28" s="19"/>
      <c r="AF28" s="19"/>
      <c r="AG28" s="19"/>
      <c r="AH28" s="19"/>
      <c r="AI28" s="19"/>
      <c r="AJ28" s="19"/>
      <c r="AK28" s="19"/>
    </row>
    <row r="29" ht="22.5" customHeight="1">
      <c r="A29" s="19"/>
      <c r="B29" s="44" t="str">
        <f t="shared" si="2"/>
        <v>#REF!</v>
      </c>
      <c r="C29" s="45" t="s">
        <v>150</v>
      </c>
      <c r="D29" s="46">
        <v>117433.0</v>
      </c>
      <c r="E29" s="23" t="str">
        <f t="array" ref="E29">XLOOKUP(G29,'Restaurant DB All'!$B$32:$B$5758,'Restaurant DB All'!$I$32:$I$5758)</f>
        <v>Bangkok</v>
      </c>
      <c r="F29" s="62"/>
      <c r="G29" s="48" t="s">
        <v>140</v>
      </c>
      <c r="H29" s="26">
        <f t="array" ref="H29">XLOOKUP(G29,'Restaurant DB'!B:B,'Restaurant DB'!A:A)</f>
        <v>5149</v>
      </c>
      <c r="I29" s="27" t="str">
        <f t="array" ref="I29">XLOOKUP(G29,'Restaurant DB'!B:B,'Restaurant DB'!N:N)</f>
        <v>Japanese</v>
      </c>
      <c r="J29" s="48" t="s">
        <v>94</v>
      </c>
      <c r="K29" s="49">
        <v>1650.0</v>
      </c>
      <c r="L29" s="50" t="s">
        <v>155</v>
      </c>
      <c r="M29" s="46"/>
      <c r="N29" s="46"/>
      <c r="O29" s="46">
        <v>5905.49957</v>
      </c>
      <c r="P29" s="51"/>
      <c r="Q29" s="33" t="s">
        <v>79</v>
      </c>
      <c r="R29" s="34" t="str">
        <f t="array" ref="R29">XLOOKUP(G29,'Restaurant DB'!B:B,'Restaurant DB'!I:I)</f>
        <v>earth@hungryhub.com</v>
      </c>
      <c r="S29" s="53">
        <v>45737.0</v>
      </c>
      <c r="T29" s="60">
        <v>0.5416666666666666</v>
      </c>
      <c r="U29" s="9"/>
      <c r="V29" s="63"/>
      <c r="W29" s="56"/>
      <c r="X29" s="9"/>
      <c r="Y29" s="55"/>
      <c r="Z29" s="23" t="s">
        <v>82</v>
      </c>
      <c r="AA29" s="56"/>
      <c r="AB29" s="42"/>
      <c r="AC29" s="19"/>
      <c r="AD29" s="19"/>
      <c r="AE29" s="19"/>
      <c r="AF29" s="19"/>
      <c r="AG29" s="19"/>
      <c r="AH29" s="19"/>
      <c r="AI29" s="19"/>
      <c r="AJ29" s="19"/>
      <c r="AK29" s="19"/>
    </row>
    <row r="30" ht="22.5" customHeight="1">
      <c r="A30" s="19"/>
      <c r="B30" s="44" t="str">
        <f t="shared" si="2"/>
        <v>#REF!</v>
      </c>
      <c r="C30" s="45" t="s">
        <v>116</v>
      </c>
      <c r="D30" s="46">
        <v>100047.0</v>
      </c>
      <c r="E30" s="23" t="str">
        <f t="array" ref="E30">XLOOKUP(G30,'Restaurant DB All'!$B$32:$B$5758,'Restaurant DB All'!$I$32:$I$5758)</f>
        <v>Bangkok</v>
      </c>
      <c r="F30" s="62"/>
      <c r="G30" s="48" t="s">
        <v>156</v>
      </c>
      <c r="H30" s="26">
        <f t="array" ref="H30">XLOOKUP(G30,'Restaurant DB'!B:B,'Restaurant DB'!A:A)</f>
        <v>4751</v>
      </c>
      <c r="I30" s="27" t="str">
        <f t="array" ref="I30">XLOOKUP(G30,'Restaurant DB'!B:B,'Restaurant DB'!N:N)</f>
        <v>Japanese, Fusion, Thai</v>
      </c>
      <c r="J30" s="48" t="s">
        <v>94</v>
      </c>
      <c r="K30" s="49">
        <v>1159.0</v>
      </c>
      <c r="L30" s="50" t="s">
        <v>157</v>
      </c>
      <c r="M30" s="46"/>
      <c r="N30" s="46"/>
      <c r="O30" s="46">
        <v>13500.0</v>
      </c>
      <c r="P30" s="51"/>
      <c r="Q30" s="33" t="s">
        <v>79</v>
      </c>
      <c r="R30" s="34" t="str">
        <f t="array" ref="R30">XLOOKUP(G30,'Restaurant DB'!B:B,'Restaurant DB'!I:I)</f>
        <v>dew@hungryhub.com</v>
      </c>
      <c r="S30" s="53">
        <v>45738.0</v>
      </c>
      <c r="T30" s="60">
        <v>0.7083333333333334</v>
      </c>
      <c r="U30" s="9"/>
      <c r="V30" s="87"/>
      <c r="W30" s="86"/>
      <c r="X30" s="26"/>
      <c r="Y30" s="55"/>
      <c r="Z30" s="23" t="s">
        <v>82</v>
      </c>
      <c r="AA30" s="56"/>
      <c r="AB30" s="42"/>
      <c r="AC30" s="19"/>
      <c r="AD30" s="19"/>
      <c r="AE30" s="19"/>
      <c r="AF30" s="19"/>
      <c r="AG30" s="19"/>
      <c r="AH30" s="19"/>
      <c r="AI30" s="19"/>
      <c r="AJ30" s="19"/>
      <c r="AK30" s="19"/>
    </row>
    <row r="31" ht="22.5" customHeight="1">
      <c r="A31" s="19"/>
      <c r="B31" s="44" t="str">
        <f t="shared" si="2"/>
        <v>#REF!</v>
      </c>
      <c r="C31" s="45" t="s">
        <v>150</v>
      </c>
      <c r="D31" s="46">
        <v>117433.0</v>
      </c>
      <c r="E31" s="23" t="str">
        <f t="array" ref="E31">XLOOKUP(G31,'Restaurant DB All'!$B$32:$B$5758,'Restaurant DB All'!$I$32:$I$5758)</f>
        <v>Bangkok</v>
      </c>
      <c r="F31" s="62"/>
      <c r="G31" s="48" t="s">
        <v>158</v>
      </c>
      <c r="H31" s="26">
        <f t="array" ref="H31">XLOOKUP(G31,'Restaurant DB'!B:B,'Restaurant DB'!A:A)</f>
        <v>4778</v>
      </c>
      <c r="I31" s="27" t="str">
        <f t="array" ref="I31">XLOOKUP(G31,'Restaurant DB'!B:B,'Restaurant DB'!N:N)</f>
        <v>Thai Southern, Thai</v>
      </c>
      <c r="J31" s="48" t="s">
        <v>78</v>
      </c>
      <c r="K31" s="49">
        <v>1350.0</v>
      </c>
      <c r="L31" s="50" t="s">
        <v>88</v>
      </c>
      <c r="M31" s="46"/>
      <c r="N31" s="46"/>
      <c r="O31" s="46">
        <v>5905.49957</v>
      </c>
      <c r="P31" s="51"/>
      <c r="Q31" s="33" t="s">
        <v>79</v>
      </c>
      <c r="R31" s="34" t="str">
        <f t="array" ref="R31">XLOOKUP(G31,'Restaurant DB'!B:B,'Restaurant DB'!I:I)</f>
        <v>dew@hungryhub.com</v>
      </c>
      <c r="S31" s="53">
        <v>45738.0</v>
      </c>
      <c r="T31" s="60">
        <v>0.5</v>
      </c>
      <c r="U31" s="9"/>
      <c r="V31" s="87"/>
      <c r="W31" s="56"/>
      <c r="X31" s="9"/>
      <c r="Y31" s="55"/>
      <c r="Z31" s="23" t="s">
        <v>82</v>
      </c>
      <c r="AA31" s="56"/>
      <c r="AB31" s="42"/>
      <c r="AC31" s="19"/>
      <c r="AD31" s="19"/>
      <c r="AE31" s="19"/>
      <c r="AF31" s="19"/>
      <c r="AG31" s="19"/>
      <c r="AH31" s="19"/>
      <c r="AI31" s="19"/>
      <c r="AJ31" s="19"/>
      <c r="AK31" s="19"/>
    </row>
    <row r="32" ht="22.5" customHeight="1">
      <c r="A32" s="68"/>
      <c r="B32" s="44" t="str">
        <f t="shared" si="2"/>
        <v>#REF!</v>
      </c>
      <c r="C32" s="45" t="s">
        <v>150</v>
      </c>
      <c r="D32" s="46">
        <v>117433.0</v>
      </c>
      <c r="E32" s="23" t="str">
        <f t="array" ref="E32">XLOOKUP(G32,'Restaurant DB All'!$B$32:$B$5758,'Restaurant DB All'!$I$32:$I$5758)</f>
        <v>Bangkok</v>
      </c>
      <c r="F32" s="62"/>
      <c r="G32" s="48" t="s">
        <v>117</v>
      </c>
      <c r="H32" s="26">
        <f t="array" ref="H32">XLOOKUP(G32,'Restaurant DB'!B:B,'Restaurant DB'!A:A)</f>
        <v>4178</v>
      </c>
      <c r="I32" s="27" t="str">
        <f t="array" ref="I32">XLOOKUP(G32,'Restaurant DB'!B:B,'Restaurant DB'!N:N)</f>
        <v>Steakhouse, Italian, International, American, European</v>
      </c>
      <c r="J32" s="48" t="s">
        <v>94</v>
      </c>
      <c r="K32" s="49">
        <v>1690.0</v>
      </c>
      <c r="L32" s="50" t="s">
        <v>159</v>
      </c>
      <c r="M32" s="46"/>
      <c r="N32" s="46"/>
      <c r="O32" s="46">
        <v>5905.49957</v>
      </c>
      <c r="P32" s="51"/>
      <c r="Q32" s="33" t="s">
        <v>79</v>
      </c>
      <c r="R32" s="34" t="str">
        <f t="array" ref="R32">XLOOKUP(G32,'Restaurant DB'!B:B,'Restaurant DB'!I:I)</f>
        <v>earth@hungryhub.com</v>
      </c>
      <c r="S32" s="53">
        <v>45739.0</v>
      </c>
      <c r="T32" s="60">
        <v>0.5</v>
      </c>
      <c r="U32" s="9"/>
      <c r="V32" s="87"/>
      <c r="W32" s="56"/>
      <c r="X32" s="9"/>
      <c r="Y32" s="55"/>
      <c r="Z32" s="23" t="s">
        <v>82</v>
      </c>
      <c r="AA32" s="56"/>
      <c r="AB32" s="42"/>
      <c r="AC32" s="68"/>
      <c r="AD32" s="68"/>
      <c r="AE32" s="68"/>
      <c r="AF32" s="68"/>
      <c r="AG32" s="68"/>
      <c r="AH32" s="68"/>
      <c r="AI32" s="68"/>
      <c r="AJ32" s="68"/>
      <c r="AK32" s="68"/>
    </row>
    <row r="33" ht="22.5" customHeight="1">
      <c r="A33" s="19"/>
      <c r="B33" s="69" t="s">
        <v>160</v>
      </c>
      <c r="C33" s="70" t="s">
        <v>161</v>
      </c>
      <c r="D33" s="71">
        <v>38900.0</v>
      </c>
      <c r="E33" s="23" t="s">
        <v>76</v>
      </c>
      <c r="F33" s="88"/>
      <c r="G33" s="66" t="s">
        <v>128</v>
      </c>
      <c r="H33" s="26">
        <f t="array" ref="H33">XLOOKUP(G33,'Restaurant DB'!B:B,'Restaurant DB'!A:A)</f>
        <v>4503</v>
      </c>
      <c r="I33" s="27" t="str">
        <f t="array" ref="I33">XLOOKUP(G33,'Restaurant DB'!B:B,'Restaurant DB'!N:N)</f>
        <v>European, Fusion, International, Japanese, Thai</v>
      </c>
      <c r="J33" s="66" t="s">
        <v>94</v>
      </c>
      <c r="K33" s="73">
        <v>2599.0</v>
      </c>
      <c r="L33" s="50" t="s">
        <v>129</v>
      </c>
      <c r="M33" s="75"/>
      <c r="N33" s="71"/>
      <c r="O33" s="71">
        <v>1670.6514</v>
      </c>
      <c r="P33" s="89" t="b">
        <v>1</v>
      </c>
      <c r="Q33" s="90" t="s">
        <v>79</v>
      </c>
      <c r="R33" s="34" t="str">
        <f t="array" ref="R33">XLOOKUP(G33,'Restaurant DB'!B:B,'Restaurant DB'!I:I)</f>
        <v>surasit@hungryhub.com</v>
      </c>
      <c r="S33" s="78">
        <v>45740.0</v>
      </c>
      <c r="T33" s="79">
        <v>0.8125</v>
      </c>
      <c r="U33" s="67" t="s">
        <v>162</v>
      </c>
      <c r="V33" s="61" t="s">
        <v>102</v>
      </c>
      <c r="W33" s="86"/>
      <c r="X33" s="26">
        <v>7356179.0</v>
      </c>
      <c r="Y33" s="91">
        <v>45741.0</v>
      </c>
      <c r="Z33" s="23" t="s">
        <v>82</v>
      </c>
      <c r="AA33" s="80"/>
      <c r="AB33" s="42"/>
      <c r="AC33" s="19"/>
      <c r="AD33" s="19"/>
      <c r="AE33" s="19"/>
      <c r="AF33" s="19"/>
      <c r="AG33" s="19"/>
      <c r="AH33" s="19"/>
      <c r="AI33" s="19"/>
      <c r="AJ33" s="19"/>
      <c r="AK33" s="19"/>
    </row>
    <row r="34" ht="22.5" customHeight="1">
      <c r="A34" s="19"/>
      <c r="B34" s="44" t="str">
        <f t="shared" ref="B34:B38" si="3">XLOOKUP(C34,'KOL database'!$C$2:$C$869,'KOL database'!$B$2:$B$869)</f>
        <v>#REF!</v>
      </c>
      <c r="C34" s="45" t="s">
        <v>119</v>
      </c>
      <c r="D34" s="46">
        <v>26326.0</v>
      </c>
      <c r="E34" s="23" t="s">
        <v>120</v>
      </c>
      <c r="F34" s="62"/>
      <c r="G34" s="48" t="s">
        <v>163</v>
      </c>
      <c r="H34" s="26">
        <f t="array" ref="H34">XLOOKUP(G34,'Restaurant DB'!B:B,'Restaurant DB'!A:A)</f>
        <v>5343</v>
      </c>
      <c r="I34" s="27" t="str">
        <f t="array" ref="I34">XLOOKUP(G34,'Restaurant DB'!B:B,'Restaurant DB'!N:N)</f>
        <v>Italian</v>
      </c>
      <c r="J34" s="48" t="s">
        <v>78</v>
      </c>
      <c r="K34" s="49">
        <v>76.0</v>
      </c>
      <c r="L34" s="50" t="s">
        <v>164</v>
      </c>
      <c r="M34" s="46"/>
      <c r="N34" s="46"/>
      <c r="O34" s="46">
        <v>5062.58</v>
      </c>
      <c r="P34" s="51"/>
      <c r="Q34" s="33" t="s">
        <v>79</v>
      </c>
      <c r="R34" s="34" t="str">
        <f t="array" ref="R34">XLOOKUP(G34,'Restaurant DB'!B:B,'Restaurant DB'!I:I)</f>
        <v>fred@hungryhub.com</v>
      </c>
      <c r="S34" s="53">
        <v>45741.0</v>
      </c>
      <c r="T34" s="60">
        <v>0.7916666666666666</v>
      </c>
      <c r="U34" s="9" t="s">
        <v>80</v>
      </c>
      <c r="V34" s="61" t="s">
        <v>102</v>
      </c>
      <c r="W34" s="86"/>
      <c r="X34" s="26">
        <v>7326718.0</v>
      </c>
      <c r="Y34" s="55"/>
      <c r="Z34" s="23" t="s">
        <v>82</v>
      </c>
      <c r="AA34" s="56"/>
      <c r="AB34" s="42"/>
      <c r="AC34" s="19"/>
      <c r="AD34" s="19"/>
      <c r="AE34" s="19"/>
      <c r="AF34" s="19"/>
      <c r="AG34" s="19"/>
      <c r="AH34" s="19"/>
      <c r="AI34" s="19"/>
      <c r="AJ34" s="19"/>
      <c r="AK34" s="19"/>
    </row>
    <row r="35" ht="22.5" customHeight="1">
      <c r="A35" s="19"/>
      <c r="B35" s="44" t="str">
        <f t="shared" si="3"/>
        <v>#REF!</v>
      </c>
      <c r="C35" s="70" t="s">
        <v>161</v>
      </c>
      <c r="D35" s="71">
        <v>38900.0</v>
      </c>
      <c r="E35" s="23" t="str">
        <f t="array" ref="E35">XLOOKUP(G35,'Restaurant DB All'!$B$32:$B$5758,'Restaurant DB All'!$I$32:$I$5758)</f>
        <v>Bangkok</v>
      </c>
      <c r="F35" s="88"/>
      <c r="G35" s="66" t="s">
        <v>165</v>
      </c>
      <c r="H35" s="26">
        <f t="array" ref="H35">iferror(XLOOKUP(G35,'Restaurant DB'!B:B,'Restaurant DB'!A:A),".")</f>
        <v>3005</v>
      </c>
      <c r="I35" s="27" t="str">
        <f t="array" ref="I35">XLOOKUP(G35,'Restaurant DB'!B:B,'Restaurant DB'!N:N)</f>
        <v>Chinese, European, Fusion, International, Japanese, Thai</v>
      </c>
      <c r="J35" s="66" t="s">
        <v>94</v>
      </c>
      <c r="K35" s="73">
        <v>1493.0</v>
      </c>
      <c r="L35" s="74" t="s">
        <v>166</v>
      </c>
      <c r="M35" s="75"/>
      <c r="N35" s="71"/>
      <c r="O35" s="71">
        <v>1670.6514</v>
      </c>
      <c r="P35" s="89" t="b">
        <v>1</v>
      </c>
      <c r="Q35" s="90" t="s">
        <v>79</v>
      </c>
      <c r="R35" s="34" t="str">
        <f t="array" ref="R35">XLOOKUP(G35,'Restaurant DB'!B:B,'Restaurant DB'!I:I)</f>
        <v>bond@hungryhub.com</v>
      </c>
      <c r="S35" s="78">
        <v>45741.0</v>
      </c>
      <c r="T35" s="79">
        <v>0.5</v>
      </c>
      <c r="U35" s="67" t="s">
        <v>162</v>
      </c>
      <c r="V35" s="61" t="s">
        <v>102</v>
      </c>
      <c r="W35" s="86"/>
      <c r="X35" s="26">
        <v>7359498.0</v>
      </c>
      <c r="Y35" s="91">
        <v>45747.0</v>
      </c>
      <c r="Z35" s="23" t="s">
        <v>82</v>
      </c>
      <c r="AA35" s="80"/>
      <c r="AB35" s="42"/>
      <c r="AC35" s="19"/>
      <c r="AD35" s="19"/>
      <c r="AE35" s="19"/>
      <c r="AF35" s="19"/>
      <c r="AG35" s="19"/>
      <c r="AH35" s="19"/>
      <c r="AI35" s="19"/>
      <c r="AJ35" s="19"/>
      <c r="AK35" s="19"/>
    </row>
    <row r="36" ht="22.5" customHeight="1">
      <c r="A36" s="19"/>
      <c r="B36" s="44" t="str">
        <f t="shared" si="3"/>
        <v>#REF!</v>
      </c>
      <c r="C36" s="45" t="s">
        <v>161</v>
      </c>
      <c r="D36" s="46">
        <v>38900.0</v>
      </c>
      <c r="E36" s="23" t="str">
        <f t="array" ref="E36">XLOOKUP(G36,'Restaurant DB All'!$B$32:$B$5758,'Restaurant DB All'!$I$32:$I$5758)</f>
        <v>Bangkok</v>
      </c>
      <c r="F36" s="92" t="s">
        <v>167</v>
      </c>
      <c r="G36" s="48" t="s">
        <v>104</v>
      </c>
      <c r="H36" s="26">
        <f t="array" ref="H36">iferror(XLOOKUP(G36,'Restaurant DB'!B:B,'Restaurant DB'!A:A),".")</f>
        <v>4511</v>
      </c>
      <c r="I36" s="27" t="str">
        <f t="array" ref="I36">XLOOKUP(G36,'Restaurant DB'!B:B,'Restaurant DB'!N:N)</f>
        <v>International, Fusion, Thai</v>
      </c>
      <c r="J36" s="48" t="s">
        <v>78</v>
      </c>
      <c r="K36" s="49">
        <v>1990.0</v>
      </c>
      <c r="L36" s="50" t="s">
        <v>168</v>
      </c>
      <c r="M36" s="46"/>
      <c r="N36" s="46"/>
      <c r="O36" s="46">
        <v>1670.6514</v>
      </c>
      <c r="P36" s="26" t="b">
        <v>1</v>
      </c>
      <c r="Q36" s="90" t="s">
        <v>79</v>
      </c>
      <c r="R36" s="34" t="str">
        <f t="array" ref="R36">XLOOKUP(G36,'Restaurant DB'!B:B,'Restaurant DB'!I:I)</f>
        <v>bond@hungryhub.com</v>
      </c>
      <c r="S36" s="53">
        <v>45741.0</v>
      </c>
      <c r="T36" s="60">
        <v>0.7916666666666666</v>
      </c>
      <c r="U36" s="67" t="s">
        <v>162</v>
      </c>
      <c r="V36" s="61" t="s">
        <v>102</v>
      </c>
      <c r="W36" s="86"/>
      <c r="X36" s="26">
        <v>7359514.0</v>
      </c>
      <c r="Y36" s="55">
        <v>45743.0</v>
      </c>
      <c r="Z36" s="23" t="s">
        <v>82</v>
      </c>
      <c r="AA36" s="56"/>
      <c r="AB36" s="42"/>
      <c r="AC36" s="19"/>
      <c r="AD36" s="19"/>
      <c r="AE36" s="19"/>
      <c r="AF36" s="19"/>
      <c r="AG36" s="19"/>
      <c r="AH36" s="19"/>
      <c r="AI36" s="19"/>
      <c r="AJ36" s="19"/>
      <c r="AK36" s="19"/>
    </row>
    <row r="37" ht="22.5" customHeight="1">
      <c r="A37" s="68"/>
      <c r="B37" s="44" t="str">
        <f t="shared" si="3"/>
        <v>#REF!</v>
      </c>
      <c r="C37" s="45" t="s">
        <v>169</v>
      </c>
      <c r="D37" s="46">
        <v>199227.0</v>
      </c>
      <c r="E37" s="23" t="str">
        <f t="array" ref="E37">XLOOKUP(G37,'Restaurant DB All'!$B$32:$B$5758,'Restaurant DB All'!$I$32:$I$5758)</f>
        <v>Bangkok</v>
      </c>
      <c r="F37" s="93" t="s">
        <v>170</v>
      </c>
      <c r="G37" s="48" t="s">
        <v>153</v>
      </c>
      <c r="H37" s="26">
        <f t="array" ref="H37">iferror(XLOOKUP(G37,'Restaurant DB'!B:B,'Restaurant DB'!A:A),".")</f>
        <v>4039</v>
      </c>
      <c r="I37" s="27" t="str">
        <f t="array" ref="I37">XLOOKUP(G37,'Restaurant DB'!B:B,'Restaurant DB'!N:N)</f>
        <v>European, Fusion, International, Japanese</v>
      </c>
      <c r="J37" s="48" t="s">
        <v>94</v>
      </c>
      <c r="K37" s="49">
        <v>2799.0</v>
      </c>
      <c r="L37" s="94" t="s">
        <v>171</v>
      </c>
      <c r="M37" s="46"/>
      <c r="N37" s="46"/>
      <c r="O37" s="46">
        <v>20250.32</v>
      </c>
      <c r="P37" s="51"/>
      <c r="Q37" s="33" t="s">
        <v>79</v>
      </c>
      <c r="R37" s="34" t="str">
        <f t="array" ref="R37">XLOOKUP(G37,'Restaurant DB'!B:B,'Restaurant DB'!I:I)</f>
        <v>bond@hungryhub.com</v>
      </c>
      <c r="S37" s="53">
        <v>45741.0</v>
      </c>
      <c r="T37" s="60">
        <v>0.5</v>
      </c>
      <c r="U37" s="9" t="s">
        <v>80</v>
      </c>
      <c r="V37" s="38" t="s">
        <v>81</v>
      </c>
      <c r="W37" s="56"/>
      <c r="X37" s="9"/>
      <c r="Y37" s="55"/>
      <c r="Z37" s="23" t="s">
        <v>82</v>
      </c>
      <c r="AA37" s="56"/>
      <c r="AB37" s="42"/>
      <c r="AC37" s="68"/>
      <c r="AD37" s="68"/>
      <c r="AE37" s="68"/>
      <c r="AF37" s="68"/>
      <c r="AG37" s="68"/>
      <c r="AH37" s="68"/>
      <c r="AI37" s="68"/>
      <c r="AJ37" s="68"/>
      <c r="AK37" s="68"/>
    </row>
    <row r="38" ht="22.5" customHeight="1">
      <c r="A38" s="19"/>
      <c r="B38" s="44" t="str">
        <f t="shared" si="3"/>
        <v>#REF!</v>
      </c>
      <c r="C38" s="70" t="s">
        <v>161</v>
      </c>
      <c r="D38" s="71">
        <v>38900.0</v>
      </c>
      <c r="E38" s="23" t="str">
        <f t="array" ref="E38">XLOOKUP(G38,'Restaurant DB All'!$B$32:$B$5758,'Restaurant DB All'!$I$32:$I$5758)</f>
        <v>Bangkok</v>
      </c>
      <c r="F38" s="95" t="s">
        <v>172</v>
      </c>
      <c r="G38" s="66" t="s">
        <v>136</v>
      </c>
      <c r="H38" s="26">
        <f t="array" ref="H38">iferror(XLOOKUP(G38,'Restaurant DB'!B:B,'Restaurant DB'!A:A),".")</f>
        <v>1433</v>
      </c>
      <c r="I38" s="27" t="str">
        <f t="array" ref="I38">XLOOKUP(G38,'Restaurant DB'!B:B,'Restaurant DB'!N:N)</f>
        <v>Thai, Chinese, International, Fusion</v>
      </c>
      <c r="J38" s="66" t="s">
        <v>94</v>
      </c>
      <c r="K38" s="73">
        <v>2999.0</v>
      </c>
      <c r="L38" s="74" t="s">
        <v>173</v>
      </c>
      <c r="M38" s="75"/>
      <c r="N38" s="71"/>
      <c r="O38" s="71">
        <v>1670.6514</v>
      </c>
      <c r="P38" s="89" t="b">
        <v>1</v>
      </c>
      <c r="Q38" s="90" t="s">
        <v>79</v>
      </c>
      <c r="R38" s="34" t="str">
        <f t="array" ref="R38">XLOOKUP(G38,'Restaurant DB'!B:B,'Restaurant DB'!I:I)</f>
        <v>sirirat@hungryhub.com</v>
      </c>
      <c r="S38" s="78">
        <v>45742.0</v>
      </c>
      <c r="T38" s="79">
        <v>0.4583333333333333</v>
      </c>
      <c r="U38" s="67" t="s">
        <v>162</v>
      </c>
      <c r="V38" s="61" t="s">
        <v>102</v>
      </c>
      <c r="W38" s="86"/>
      <c r="X38" s="26">
        <v>7356205.0</v>
      </c>
      <c r="Y38" s="91">
        <v>45762.0</v>
      </c>
      <c r="Z38" s="23" t="s">
        <v>82</v>
      </c>
      <c r="AA38" s="80"/>
      <c r="AB38" s="42"/>
      <c r="AC38" s="19"/>
      <c r="AD38" s="19"/>
      <c r="AE38" s="19"/>
      <c r="AF38" s="19"/>
      <c r="AG38" s="19"/>
      <c r="AH38" s="19"/>
      <c r="AI38" s="19"/>
      <c r="AJ38" s="19"/>
      <c r="AK38" s="19"/>
    </row>
    <row r="39" ht="22.5" customHeight="1">
      <c r="A39" s="19"/>
      <c r="B39" s="69" t="s">
        <v>160</v>
      </c>
      <c r="C39" s="70" t="s">
        <v>161</v>
      </c>
      <c r="D39" s="71">
        <v>38900.0</v>
      </c>
      <c r="E39" s="23" t="s">
        <v>76</v>
      </c>
      <c r="F39" s="88"/>
      <c r="G39" s="66" t="s">
        <v>174</v>
      </c>
      <c r="H39" s="26">
        <f t="array" ref="H39">XLOOKUP(G39,'Restaurant DB'!B:B,'Restaurant DB'!A:A)</f>
        <v>4889</v>
      </c>
      <c r="I39" s="27" t="str">
        <f t="array" ref="I39">XLOOKUP(G39,'Restaurant DB'!B:B,'Restaurant DB'!N:N)</f>
        <v>Steakhouse, Fusion, American, Mexican</v>
      </c>
      <c r="J39" s="66" t="s">
        <v>94</v>
      </c>
      <c r="K39" s="73">
        <v>1690.0</v>
      </c>
      <c r="L39" s="74" t="s">
        <v>175</v>
      </c>
      <c r="M39" s="75"/>
      <c r="N39" s="71"/>
      <c r="O39" s="71">
        <v>1670.6514</v>
      </c>
      <c r="P39" s="89" t="b">
        <v>1</v>
      </c>
      <c r="Q39" s="90" t="s">
        <v>79</v>
      </c>
      <c r="R39" s="34" t="str">
        <f t="array" ref="R39">XLOOKUP(G39,'Restaurant DB'!B:B,'Restaurant DB'!I:I)</f>
        <v>earth@hungryhub.com</v>
      </c>
      <c r="S39" s="78">
        <v>45742.0</v>
      </c>
      <c r="T39" s="79">
        <v>0.7916666666666666</v>
      </c>
      <c r="U39" s="67" t="s">
        <v>162</v>
      </c>
      <c r="V39" s="61" t="s">
        <v>102</v>
      </c>
      <c r="W39" s="86"/>
      <c r="X39" s="26">
        <v>7360875.0</v>
      </c>
      <c r="Y39" s="91">
        <v>45755.0</v>
      </c>
      <c r="Z39" s="23" t="s">
        <v>82</v>
      </c>
      <c r="AA39" s="80"/>
      <c r="AB39" s="42"/>
      <c r="AC39" s="19"/>
      <c r="AD39" s="19"/>
      <c r="AE39" s="19"/>
      <c r="AF39" s="19"/>
      <c r="AG39" s="19"/>
      <c r="AH39" s="19"/>
      <c r="AI39" s="19"/>
      <c r="AJ39" s="19"/>
      <c r="AK39" s="19"/>
    </row>
    <row r="40" ht="22.5" customHeight="1">
      <c r="A40" s="19"/>
      <c r="B40" s="44" t="s">
        <v>176</v>
      </c>
      <c r="C40" s="45" t="s">
        <v>177</v>
      </c>
      <c r="D40" s="46">
        <v>33382.0</v>
      </c>
      <c r="E40" s="23" t="s">
        <v>76</v>
      </c>
      <c r="F40" s="59" t="s">
        <v>178</v>
      </c>
      <c r="G40" s="83" t="s">
        <v>151</v>
      </c>
      <c r="H40" s="26">
        <f t="array" ref="H40">XLOOKUP(G40,'Restaurant DB'!B:B,'Restaurant DB'!A:A)</f>
        <v>5251</v>
      </c>
      <c r="I40" s="27" t="str">
        <f t="array" ref="I40">XLOOKUP(G40,'Restaurant DB'!B:B,'Restaurant DB'!N:N)</f>
        <v>Chinese</v>
      </c>
      <c r="J40" s="48" t="s">
        <v>78</v>
      </c>
      <c r="K40" s="49">
        <v>1190.0</v>
      </c>
      <c r="L40" s="50" t="s">
        <v>152</v>
      </c>
      <c r="M40" s="46"/>
      <c r="N40" s="46"/>
      <c r="O40" s="46">
        <v>10125.16</v>
      </c>
      <c r="P40" s="51"/>
      <c r="Q40" s="33" t="s">
        <v>79</v>
      </c>
      <c r="R40" s="34" t="str">
        <f t="array" ref="R40">XLOOKUP(G40,'Restaurant DB'!B:B,'Restaurant DB'!I:I)</f>
        <v>earth@hungryhub.com</v>
      </c>
      <c r="S40" s="53">
        <v>45742.0</v>
      </c>
      <c r="T40" s="60">
        <v>0.5</v>
      </c>
      <c r="U40" s="9" t="s">
        <v>80</v>
      </c>
      <c r="V40" s="38" t="s">
        <v>81</v>
      </c>
      <c r="W40" s="56"/>
      <c r="X40" s="9"/>
      <c r="Y40" s="55"/>
      <c r="Z40" s="23" t="s">
        <v>82</v>
      </c>
      <c r="AA40" s="56"/>
      <c r="AB40" s="42"/>
      <c r="AC40" s="19"/>
      <c r="AD40" s="19"/>
      <c r="AE40" s="19"/>
      <c r="AF40" s="19"/>
      <c r="AG40" s="19"/>
      <c r="AH40" s="19"/>
      <c r="AI40" s="19"/>
      <c r="AJ40" s="19"/>
      <c r="AK40" s="19"/>
    </row>
    <row r="41" ht="22.5" customHeight="1">
      <c r="A41" s="19"/>
      <c r="B41" s="44" t="s">
        <v>179</v>
      </c>
      <c r="C41" s="45" t="s">
        <v>180</v>
      </c>
      <c r="D41" s="46">
        <v>99495.0</v>
      </c>
      <c r="E41" s="23" t="s">
        <v>76</v>
      </c>
      <c r="F41" s="62"/>
      <c r="G41" s="83" t="s">
        <v>181</v>
      </c>
      <c r="H41" s="26">
        <f t="array" ref="H41">XLOOKUP(G41,'Restaurant DB'!B:B,'Restaurant DB'!A:A)</f>
        <v>4412</v>
      </c>
      <c r="I41" s="27" t="str">
        <f t="array" ref="I41">XLOOKUP(G41,'Restaurant DB'!B:B,'Restaurant DB'!N:N)</f>
        <v>International</v>
      </c>
      <c r="J41" s="48" t="s">
        <v>78</v>
      </c>
      <c r="K41" s="49"/>
      <c r="L41" s="50"/>
      <c r="M41" s="46"/>
      <c r="N41" s="46"/>
      <c r="O41" s="46">
        <v>6355.145700000001</v>
      </c>
      <c r="P41" s="26" t="b">
        <v>1</v>
      </c>
      <c r="Q41" s="33" t="s">
        <v>79</v>
      </c>
      <c r="R41" s="34" t="str">
        <f t="array" ref="R41">XLOOKUP(G41,'Restaurant DB'!B:B,'Restaurant DB'!I:I)</f>
        <v>bond@hungryhub.com</v>
      </c>
      <c r="S41" s="53">
        <v>45743.0</v>
      </c>
      <c r="T41" s="60">
        <v>0.75</v>
      </c>
      <c r="U41" s="9" t="s">
        <v>182</v>
      </c>
      <c r="V41" s="38" t="s">
        <v>81</v>
      </c>
      <c r="W41" s="56"/>
      <c r="X41" s="9"/>
      <c r="Y41" s="55">
        <v>45768.0</v>
      </c>
      <c r="Z41" s="23" t="s">
        <v>82</v>
      </c>
      <c r="AA41" s="56"/>
      <c r="AB41" s="42"/>
      <c r="AC41" s="19"/>
      <c r="AD41" s="19"/>
      <c r="AE41" s="19"/>
      <c r="AF41" s="19"/>
      <c r="AG41" s="19"/>
      <c r="AH41" s="19"/>
      <c r="AI41" s="19"/>
      <c r="AJ41" s="19"/>
      <c r="AK41" s="19"/>
    </row>
    <row r="42" ht="22.5" customHeight="1">
      <c r="A42" s="19"/>
      <c r="B42" s="44" t="s">
        <v>179</v>
      </c>
      <c r="C42" s="45" t="s">
        <v>180</v>
      </c>
      <c r="D42" s="46">
        <v>99495.0</v>
      </c>
      <c r="E42" s="23" t="s">
        <v>76</v>
      </c>
      <c r="F42" s="62"/>
      <c r="G42" s="83" t="s">
        <v>183</v>
      </c>
      <c r="H42" s="26">
        <f t="array" ref="H42">XLOOKUP(G42,'Restaurant DB'!B:B,'Restaurant DB'!A:A)</f>
        <v>2382</v>
      </c>
      <c r="I42" s="27" t="str">
        <f t="array" ref="I42">XLOOKUP(G42,'Restaurant DB'!B:B,'Restaurant DB'!N:N)</f>
        <v>Thai</v>
      </c>
      <c r="J42" s="48" t="s">
        <v>78</v>
      </c>
      <c r="K42" s="49"/>
      <c r="L42" s="50"/>
      <c r="M42" s="46"/>
      <c r="N42" s="46"/>
      <c r="O42" s="46">
        <v>6355.145700000001</v>
      </c>
      <c r="P42" s="26" t="b">
        <v>1</v>
      </c>
      <c r="Q42" s="33" t="s">
        <v>79</v>
      </c>
      <c r="R42" s="34" t="str">
        <f t="array" ref="R42">XLOOKUP(G42,'Restaurant DB'!B:B,'Restaurant DB'!I:I)</f>
        <v>bond@hungryhub.com</v>
      </c>
      <c r="S42" s="53">
        <v>45743.0</v>
      </c>
      <c r="T42" s="60">
        <v>0.4583333333333333</v>
      </c>
      <c r="U42" s="9" t="s">
        <v>182</v>
      </c>
      <c r="V42" s="38" t="s">
        <v>81</v>
      </c>
      <c r="W42" s="56"/>
      <c r="X42" s="9"/>
      <c r="Y42" s="55">
        <v>45787.0</v>
      </c>
      <c r="Z42" s="23" t="s">
        <v>82</v>
      </c>
      <c r="AA42" s="56"/>
      <c r="AB42" s="42"/>
      <c r="AC42" s="19"/>
      <c r="AD42" s="19"/>
      <c r="AE42" s="19"/>
      <c r="AF42" s="19"/>
      <c r="AG42" s="19"/>
      <c r="AH42" s="19"/>
      <c r="AI42" s="19"/>
      <c r="AJ42" s="19"/>
      <c r="AK42" s="19"/>
    </row>
    <row r="43" ht="22.5" customHeight="1">
      <c r="A43" s="19"/>
      <c r="B43" s="44" t="s">
        <v>179</v>
      </c>
      <c r="C43" s="45" t="s">
        <v>180</v>
      </c>
      <c r="D43" s="46">
        <v>99495.0</v>
      </c>
      <c r="E43" s="23" t="s">
        <v>76</v>
      </c>
      <c r="F43" s="62"/>
      <c r="G43" s="83" t="s">
        <v>184</v>
      </c>
      <c r="H43" s="26">
        <f t="array" ref="H43">XLOOKUP(G43,'Restaurant DB'!B:B,'Restaurant DB'!A:A)</f>
        <v>3862</v>
      </c>
      <c r="I43" s="27" t="str">
        <f t="array" ref="I43">XLOOKUP(G43,'Restaurant DB'!B:B,'Restaurant DB'!N:N)</f>
        <v>International, Italian, Japanese, Thai</v>
      </c>
      <c r="J43" s="48" t="s">
        <v>78</v>
      </c>
      <c r="K43" s="49"/>
      <c r="L43" s="50"/>
      <c r="M43" s="46"/>
      <c r="N43" s="46"/>
      <c r="O43" s="46">
        <v>6355.145700000001</v>
      </c>
      <c r="P43" s="26" t="b">
        <v>1</v>
      </c>
      <c r="Q43" s="33" t="s">
        <v>79</v>
      </c>
      <c r="R43" s="34" t="str">
        <f t="array" ref="R43">XLOOKUP(G43,'Restaurant DB'!B:B,'Restaurant DB'!I:I)</f>
        <v>ravi@hungryhub.com</v>
      </c>
      <c r="S43" s="53">
        <v>45744.0</v>
      </c>
      <c r="T43" s="60">
        <v>0.8125</v>
      </c>
      <c r="U43" s="9" t="s">
        <v>182</v>
      </c>
      <c r="V43" s="38" t="s">
        <v>81</v>
      </c>
      <c r="W43" s="56"/>
      <c r="X43" s="9"/>
      <c r="Y43" s="55">
        <v>45775.0</v>
      </c>
      <c r="Z43" s="23" t="s">
        <v>82</v>
      </c>
      <c r="AA43" s="56"/>
      <c r="AB43" s="42"/>
      <c r="AC43" s="19"/>
      <c r="AD43" s="19"/>
      <c r="AE43" s="19"/>
      <c r="AF43" s="19"/>
      <c r="AG43" s="19"/>
      <c r="AH43" s="19"/>
      <c r="AI43" s="19"/>
      <c r="AJ43" s="19"/>
      <c r="AK43" s="19"/>
    </row>
    <row r="44" ht="22.5" customHeight="1">
      <c r="A44" s="19"/>
      <c r="B44" s="44" t="s">
        <v>179</v>
      </c>
      <c r="C44" s="45" t="s">
        <v>180</v>
      </c>
      <c r="D44" s="46">
        <v>99495.0</v>
      </c>
      <c r="E44" s="23" t="s">
        <v>76</v>
      </c>
      <c r="F44" s="62"/>
      <c r="G44" s="83" t="s">
        <v>128</v>
      </c>
      <c r="H44" s="26">
        <f t="array" ref="H44">XLOOKUP(G44,'Restaurant DB'!B:B,'Restaurant DB'!A:A)</f>
        <v>4503</v>
      </c>
      <c r="I44" s="27" t="str">
        <f t="array" ref="I44">XLOOKUP(G44,'Restaurant DB'!B:B,'Restaurant DB'!N:N)</f>
        <v>European, Fusion, International, Japanese, Thai</v>
      </c>
      <c r="J44" s="48" t="s">
        <v>94</v>
      </c>
      <c r="K44" s="49"/>
      <c r="L44" s="50"/>
      <c r="M44" s="46"/>
      <c r="N44" s="46"/>
      <c r="O44" s="46">
        <v>6355.145700000001</v>
      </c>
      <c r="P44" s="26" t="b">
        <v>1</v>
      </c>
      <c r="Q44" s="33" t="s">
        <v>79</v>
      </c>
      <c r="R44" s="34" t="str">
        <f t="array" ref="R44">XLOOKUP(G44,'Restaurant DB'!B:B,'Restaurant DB'!I:I)</f>
        <v>surasit@hungryhub.com</v>
      </c>
      <c r="S44" s="53">
        <v>45745.0</v>
      </c>
      <c r="T44" s="60">
        <v>0.5208333333333334</v>
      </c>
      <c r="U44" s="9" t="s">
        <v>182</v>
      </c>
      <c r="V44" s="38" t="s">
        <v>81</v>
      </c>
      <c r="W44" s="56"/>
      <c r="X44" s="9"/>
      <c r="Y44" s="55">
        <v>45767.0</v>
      </c>
      <c r="Z44" s="23" t="s">
        <v>82</v>
      </c>
      <c r="AA44" s="56"/>
      <c r="AB44" s="42"/>
      <c r="AC44" s="19"/>
      <c r="AD44" s="19"/>
      <c r="AE44" s="19"/>
      <c r="AF44" s="19"/>
      <c r="AG44" s="19"/>
      <c r="AH44" s="19"/>
      <c r="AI44" s="19"/>
      <c r="AJ44" s="19"/>
      <c r="AK44" s="19"/>
    </row>
    <row r="45" ht="22.5" customHeight="1">
      <c r="A45" s="19"/>
      <c r="B45" s="44" t="s">
        <v>179</v>
      </c>
      <c r="C45" s="45" t="s">
        <v>180</v>
      </c>
      <c r="D45" s="46">
        <v>99495.0</v>
      </c>
      <c r="E45" s="23" t="s">
        <v>76</v>
      </c>
      <c r="F45" s="62"/>
      <c r="G45" s="83" t="s">
        <v>185</v>
      </c>
      <c r="H45" s="26">
        <f t="array" ref="H45">XLOOKUP(G45,'Restaurant DB'!B:B,'Restaurant DB'!A:A)</f>
        <v>2506</v>
      </c>
      <c r="I45" s="27" t="str">
        <f t="array" ref="I45">XLOOKUP(G45,'Restaurant DB'!B:B,'Restaurant DB'!N:N)</f>
        <v>Thai, Thai Isaan, Thai Southern, Thai Northern</v>
      </c>
      <c r="J45" s="48" t="s">
        <v>78</v>
      </c>
      <c r="K45" s="49"/>
      <c r="L45" s="50"/>
      <c r="M45" s="46"/>
      <c r="N45" s="46"/>
      <c r="O45" s="46">
        <v>6355.145700000001</v>
      </c>
      <c r="P45" s="26" t="b">
        <v>1</v>
      </c>
      <c r="Q45" s="33" t="s">
        <v>79</v>
      </c>
      <c r="R45" s="34" t="str">
        <f t="array" ref="R45">XLOOKUP(G45,'Restaurant DB'!B:B,'Restaurant DB'!I:I)</f>
        <v>ravi@hungryhub.com, naravadee.sw@banyantree.com,</v>
      </c>
      <c r="S45" s="53">
        <v>45745.0</v>
      </c>
      <c r="T45" s="60">
        <v>0.7916666666666666</v>
      </c>
      <c r="U45" s="9" t="s">
        <v>182</v>
      </c>
      <c r="V45" s="38" t="s">
        <v>81</v>
      </c>
      <c r="W45" s="56"/>
      <c r="X45" s="9"/>
      <c r="Y45" s="55">
        <v>45769.0</v>
      </c>
      <c r="Z45" s="23" t="s">
        <v>82</v>
      </c>
      <c r="AA45" s="56"/>
      <c r="AB45" s="42"/>
      <c r="AC45" s="19"/>
      <c r="AD45" s="19"/>
      <c r="AE45" s="19"/>
      <c r="AF45" s="19"/>
      <c r="AG45" s="19"/>
      <c r="AH45" s="19"/>
      <c r="AI45" s="19"/>
      <c r="AJ45" s="19"/>
      <c r="AK45" s="19"/>
    </row>
    <row r="46" ht="22.5" customHeight="1">
      <c r="A46" s="19"/>
      <c r="B46" s="44" t="s">
        <v>186</v>
      </c>
      <c r="C46" s="45" t="s">
        <v>187</v>
      </c>
      <c r="D46" s="46">
        <v>22272.0</v>
      </c>
      <c r="E46" s="23" t="s">
        <v>76</v>
      </c>
      <c r="F46" s="62"/>
      <c r="G46" s="48" t="s">
        <v>184</v>
      </c>
      <c r="H46" s="26">
        <f t="array" ref="H46">XLOOKUP(G46,'Restaurant DB'!B:B,'Restaurant DB'!A:A)</f>
        <v>3862</v>
      </c>
      <c r="I46" s="27" t="str">
        <f t="array" ref="I46">XLOOKUP(G46,'Restaurant DB'!B:B,'Restaurant DB'!N:N)</f>
        <v>International, Italian, Japanese, Thai</v>
      </c>
      <c r="J46" s="48" t="s">
        <v>78</v>
      </c>
      <c r="K46" s="49">
        <v>1990.0</v>
      </c>
      <c r="L46" s="50" t="s">
        <v>188</v>
      </c>
      <c r="M46" s="46"/>
      <c r="N46" s="46"/>
      <c r="O46" s="46">
        <v>2754.0</v>
      </c>
      <c r="P46" s="26" t="b">
        <v>1</v>
      </c>
      <c r="Q46" s="33" t="s">
        <v>79</v>
      </c>
      <c r="R46" s="34" t="str">
        <f t="array" ref="R46">XLOOKUP(G46,'Restaurant DB'!B:B,'Restaurant DB'!I:I)</f>
        <v>ravi@hungryhub.com</v>
      </c>
      <c r="S46" s="53">
        <v>45745.0</v>
      </c>
      <c r="T46" s="60">
        <v>0.7916666666666666</v>
      </c>
      <c r="U46" s="9" t="s">
        <v>182</v>
      </c>
      <c r="V46" s="38" t="s">
        <v>81</v>
      </c>
      <c r="W46" s="56"/>
      <c r="X46" s="9"/>
      <c r="Y46" s="55"/>
      <c r="Z46" s="23" t="s">
        <v>82</v>
      </c>
      <c r="AA46" s="56"/>
      <c r="AB46" s="42"/>
      <c r="AC46" s="19"/>
      <c r="AD46" s="19"/>
      <c r="AE46" s="19"/>
      <c r="AF46" s="19"/>
      <c r="AG46" s="19"/>
      <c r="AH46" s="19"/>
      <c r="AI46" s="19"/>
      <c r="AJ46" s="19"/>
      <c r="AK46" s="19"/>
    </row>
    <row r="47" ht="22.5" customHeight="1">
      <c r="A47" s="19"/>
      <c r="B47" s="44" t="s">
        <v>186</v>
      </c>
      <c r="C47" s="45" t="s">
        <v>187</v>
      </c>
      <c r="D47" s="46">
        <v>22272.0</v>
      </c>
      <c r="E47" s="23" t="s">
        <v>76</v>
      </c>
      <c r="F47" s="62"/>
      <c r="G47" s="48" t="s">
        <v>140</v>
      </c>
      <c r="H47" s="26">
        <f t="array" ref="H47">XLOOKUP(G47,'Restaurant DB'!B:B,'Restaurant DB'!A:A)</f>
        <v>5149</v>
      </c>
      <c r="I47" s="27" t="str">
        <f t="array" ref="I47">XLOOKUP(G47,'Restaurant DB'!B:B,'Restaurant DB'!N:N)</f>
        <v>Japanese</v>
      </c>
      <c r="J47" s="48" t="s">
        <v>94</v>
      </c>
      <c r="K47" s="49">
        <v>1650.0</v>
      </c>
      <c r="L47" s="50" t="s">
        <v>189</v>
      </c>
      <c r="M47" s="46"/>
      <c r="N47" s="46"/>
      <c r="O47" s="46">
        <v>2754.0</v>
      </c>
      <c r="P47" s="26" t="b">
        <v>1</v>
      </c>
      <c r="Q47" s="33" t="s">
        <v>79</v>
      </c>
      <c r="R47" s="34" t="str">
        <f t="array" ref="R47">XLOOKUP(G47,'Restaurant DB'!B:B,'Restaurant DB'!I:I)</f>
        <v>earth@hungryhub.com</v>
      </c>
      <c r="S47" s="53">
        <v>45746.0</v>
      </c>
      <c r="T47" s="60">
        <v>0.4583333333333333</v>
      </c>
      <c r="U47" s="9" t="s">
        <v>182</v>
      </c>
      <c r="V47" s="38" t="s">
        <v>81</v>
      </c>
      <c r="W47" s="56"/>
      <c r="X47" s="9"/>
      <c r="Y47" s="55"/>
      <c r="Z47" s="23" t="s">
        <v>82</v>
      </c>
      <c r="AA47" s="56"/>
      <c r="AB47" s="42"/>
      <c r="AC47" s="19"/>
      <c r="AD47" s="19"/>
      <c r="AE47" s="19"/>
      <c r="AF47" s="19"/>
      <c r="AG47" s="19"/>
      <c r="AH47" s="19"/>
      <c r="AI47" s="19"/>
      <c r="AJ47" s="19"/>
      <c r="AK47" s="19"/>
    </row>
    <row r="48" ht="22.5" customHeight="1">
      <c r="A48" s="19"/>
      <c r="B48" s="44" t="s">
        <v>186</v>
      </c>
      <c r="C48" s="45" t="s">
        <v>187</v>
      </c>
      <c r="D48" s="46">
        <v>22272.0</v>
      </c>
      <c r="E48" s="23" t="s">
        <v>76</v>
      </c>
      <c r="F48" s="62"/>
      <c r="G48" s="48" t="s">
        <v>77</v>
      </c>
      <c r="H48" s="26">
        <f t="array" ref="H48">XLOOKUP(G48,'Restaurant DB'!B:B,'Restaurant DB'!A:A)</f>
        <v>712</v>
      </c>
      <c r="I48" s="27" t="str">
        <f t="array" ref="I48">XLOOKUP(G48,'Restaurant DB'!B:B,'Restaurant DB'!N:N)</f>
        <v>Fusion, International</v>
      </c>
      <c r="J48" s="48" t="s">
        <v>78</v>
      </c>
      <c r="K48" s="49">
        <v>3098.0</v>
      </c>
      <c r="L48" s="50" t="s">
        <v>190</v>
      </c>
      <c r="M48" s="46"/>
      <c r="N48" s="46"/>
      <c r="O48" s="46">
        <v>2754.0</v>
      </c>
      <c r="P48" s="26" t="b">
        <v>1</v>
      </c>
      <c r="Q48" s="33" t="s">
        <v>79</v>
      </c>
      <c r="R48" s="34" t="str">
        <f t="array" ref="R48">XLOOKUP(G48,'Restaurant DB'!B:B,'Restaurant DB'!I:I)</f>
        <v>ravi@hungryhub.com, naravadee.sw@banyantree.com,</v>
      </c>
      <c r="S48" s="53">
        <v>45746.0</v>
      </c>
      <c r="T48" s="60">
        <v>0.7916666666666666</v>
      </c>
      <c r="U48" s="9" t="s">
        <v>182</v>
      </c>
      <c r="V48" s="38" t="s">
        <v>191</v>
      </c>
      <c r="W48" s="56" t="s">
        <v>192</v>
      </c>
      <c r="X48" s="9"/>
      <c r="Y48" s="55"/>
      <c r="Z48" s="23" t="s">
        <v>82</v>
      </c>
      <c r="AA48" s="56"/>
      <c r="AB48" s="42"/>
      <c r="AC48" s="19"/>
      <c r="AD48" s="19"/>
      <c r="AE48" s="19"/>
      <c r="AF48" s="19"/>
      <c r="AG48" s="19"/>
      <c r="AH48" s="19"/>
      <c r="AI48" s="19"/>
      <c r="AJ48" s="19"/>
      <c r="AK48" s="19"/>
    </row>
    <row r="49" ht="22.5" customHeight="1">
      <c r="A49" s="19"/>
      <c r="B49" s="44" t="s">
        <v>186</v>
      </c>
      <c r="C49" s="45" t="s">
        <v>187</v>
      </c>
      <c r="D49" s="46">
        <v>22272.0</v>
      </c>
      <c r="E49" s="23" t="s">
        <v>76</v>
      </c>
      <c r="F49" s="62"/>
      <c r="G49" s="48" t="s">
        <v>83</v>
      </c>
      <c r="H49" s="26">
        <f t="array" ref="H49">XLOOKUP(G49,'Restaurant DB'!B:B,'Restaurant DB'!A:A)</f>
        <v>4195</v>
      </c>
      <c r="I49" s="27" t="str">
        <f t="array" ref="I49">XLOOKUP(G49,'Restaurant DB'!B:B,'Restaurant DB'!N:N)</f>
        <v>Thai</v>
      </c>
      <c r="J49" s="48" t="s">
        <v>78</v>
      </c>
      <c r="K49" s="49">
        <v>2590.0</v>
      </c>
      <c r="L49" s="50" t="s">
        <v>193</v>
      </c>
      <c r="M49" s="46"/>
      <c r="N49" s="46"/>
      <c r="O49" s="46">
        <v>2754.0</v>
      </c>
      <c r="P49" s="26" t="b">
        <v>1</v>
      </c>
      <c r="Q49" s="33" t="s">
        <v>79</v>
      </c>
      <c r="R49" s="34" t="str">
        <f t="array" ref="R49">XLOOKUP(G49,'Restaurant DB'!B:B,'Restaurant DB'!I:I)</f>
        <v>ravi@hungryhub.com</v>
      </c>
      <c r="S49" s="53">
        <v>45747.0</v>
      </c>
      <c r="T49" s="60">
        <v>0.4791666666666667</v>
      </c>
      <c r="U49" s="9" t="s">
        <v>182</v>
      </c>
      <c r="V49" s="38" t="s">
        <v>81</v>
      </c>
      <c r="W49" s="56"/>
      <c r="X49" s="9"/>
      <c r="Y49" s="55"/>
      <c r="Z49" s="23" t="s">
        <v>82</v>
      </c>
      <c r="AA49" s="56"/>
      <c r="AB49" s="42"/>
      <c r="AC49" s="19"/>
      <c r="AD49" s="19"/>
      <c r="AE49" s="19"/>
      <c r="AF49" s="19"/>
      <c r="AG49" s="19"/>
      <c r="AH49" s="19"/>
      <c r="AI49" s="19"/>
      <c r="AJ49" s="19"/>
      <c r="AK49" s="19"/>
    </row>
    <row r="50" ht="22.5" customHeight="1">
      <c r="A50" s="19"/>
      <c r="B50" s="44" t="s">
        <v>186</v>
      </c>
      <c r="C50" s="45" t="s">
        <v>187</v>
      </c>
      <c r="D50" s="46">
        <v>22272.0</v>
      </c>
      <c r="E50" s="23" t="s">
        <v>76</v>
      </c>
      <c r="F50" s="62"/>
      <c r="G50" s="48" t="s">
        <v>128</v>
      </c>
      <c r="H50" s="26">
        <f t="array" ref="H50">XLOOKUP(G50,'Restaurant DB'!B:B,'Restaurant DB'!A:A)</f>
        <v>4503</v>
      </c>
      <c r="I50" s="27" t="str">
        <f t="array" ref="I50">XLOOKUP(G50,'Restaurant DB'!B:B,'Restaurant DB'!N:N)</f>
        <v>European, Fusion, International, Japanese, Thai</v>
      </c>
      <c r="J50" s="48" t="s">
        <v>94</v>
      </c>
      <c r="K50" s="49">
        <v>2599.0</v>
      </c>
      <c r="L50" s="50" t="s">
        <v>129</v>
      </c>
      <c r="M50" s="46"/>
      <c r="N50" s="46"/>
      <c r="O50" s="46">
        <v>2754.0</v>
      </c>
      <c r="P50" s="26" t="b">
        <v>1</v>
      </c>
      <c r="Q50" s="33" t="s">
        <v>79</v>
      </c>
      <c r="R50" s="34" t="str">
        <f t="array" ref="R50">XLOOKUP(G50,'Restaurant DB'!B:B,'Restaurant DB'!I:I)</f>
        <v>surasit@hungryhub.com</v>
      </c>
      <c r="S50" s="53">
        <v>45747.0</v>
      </c>
      <c r="T50" s="60">
        <v>0.4791666666666667</v>
      </c>
      <c r="U50" s="9" t="s">
        <v>182</v>
      </c>
      <c r="V50" s="38" t="s">
        <v>81</v>
      </c>
      <c r="W50" s="56"/>
      <c r="X50" s="9"/>
      <c r="Y50" s="55"/>
      <c r="Z50" s="23" t="s">
        <v>82</v>
      </c>
      <c r="AA50" s="56"/>
      <c r="AB50" s="42"/>
      <c r="AC50" s="19"/>
      <c r="AD50" s="19"/>
      <c r="AE50" s="19"/>
      <c r="AF50" s="19"/>
      <c r="AG50" s="19"/>
      <c r="AH50" s="19"/>
      <c r="AI50" s="19"/>
      <c r="AJ50" s="19"/>
      <c r="AK50" s="19"/>
    </row>
    <row r="51" ht="22.5" customHeight="1">
      <c r="A51" s="19"/>
      <c r="B51" s="44" t="s">
        <v>194</v>
      </c>
      <c r="C51" s="45" t="s">
        <v>195</v>
      </c>
      <c r="D51" s="46">
        <v>13331.0</v>
      </c>
      <c r="E51" s="23" t="s">
        <v>76</v>
      </c>
      <c r="F51" s="62"/>
      <c r="G51" s="48" t="s">
        <v>196</v>
      </c>
      <c r="H51" s="26">
        <f t="array" ref="H51">XLOOKUP(G51,'Restaurant DB'!B:B,'Restaurant DB'!A:A)</f>
        <v>4750</v>
      </c>
      <c r="I51" s="27" t="str">
        <f t="array" ref="I51">XLOOKUP(G51,'Restaurant DB'!B:B,'Restaurant DB'!N:N)</f>
        <v>International, Italian, American, Spanish, European</v>
      </c>
      <c r="J51" s="48" t="s">
        <v>78</v>
      </c>
      <c r="K51" s="49">
        <v>1650.0</v>
      </c>
      <c r="L51" s="50" t="s">
        <v>197</v>
      </c>
      <c r="M51" s="46"/>
      <c r="N51" s="46"/>
      <c r="O51" s="46">
        <v>6000.0</v>
      </c>
      <c r="P51" s="51"/>
      <c r="Q51" s="33" t="s">
        <v>79</v>
      </c>
      <c r="R51" s="34" t="str">
        <f t="array" ref="R51">XLOOKUP(G51,'Restaurant DB'!B:B,'Restaurant DB'!I:I)</f>
        <v>earth@hungryhub.com</v>
      </c>
      <c r="S51" s="53">
        <v>45748.0</v>
      </c>
      <c r="T51" s="60">
        <v>0.8333333333333334</v>
      </c>
      <c r="U51" s="9" t="s">
        <v>182</v>
      </c>
      <c r="V51" s="38" t="s">
        <v>81</v>
      </c>
      <c r="W51" s="56"/>
      <c r="X51" s="9"/>
      <c r="Y51" s="55"/>
      <c r="Z51" s="23" t="s">
        <v>82</v>
      </c>
      <c r="AA51" s="56"/>
      <c r="AB51" s="42"/>
      <c r="AC51" s="19"/>
      <c r="AD51" s="19"/>
      <c r="AE51" s="19"/>
      <c r="AF51" s="19"/>
      <c r="AG51" s="19"/>
      <c r="AH51" s="19"/>
      <c r="AI51" s="19"/>
      <c r="AJ51" s="19"/>
      <c r="AK51" s="19"/>
    </row>
    <row r="52" ht="22.5" customHeight="1">
      <c r="A52" s="43"/>
      <c r="B52" s="44" t="s">
        <v>143</v>
      </c>
      <c r="C52" s="45" t="s">
        <v>144</v>
      </c>
      <c r="D52" s="46">
        <v>95611.0</v>
      </c>
      <c r="E52" s="23" t="str">
        <f t="array" ref="E52">XLOOKUP(G52,'Restaurant DB All'!$B$32:$B$5758,'Restaurant DB All'!$I$32:$I$5758)</f>
        <v>Singapore</v>
      </c>
      <c r="F52" s="47" t="s">
        <v>145</v>
      </c>
      <c r="G52" s="48" t="s">
        <v>198</v>
      </c>
      <c r="H52" s="26">
        <f t="array" ref="H52">iferror(XLOOKUP(G52,'Restaurant DB'!B:B,'Restaurant DB'!A:A),".")</f>
        <v>5457</v>
      </c>
      <c r="I52" s="27" t="str">
        <f t="array" ref="I52">XLOOKUP(G52,'Restaurant DB'!B:B,'Restaurant DB'!N:N)</f>
        <v>Chinese</v>
      </c>
      <c r="J52" s="48" t="s">
        <v>78</v>
      </c>
      <c r="K52" s="49">
        <v>110.0</v>
      </c>
      <c r="L52" s="50" t="s">
        <v>199</v>
      </c>
      <c r="M52" s="46"/>
      <c r="N52" s="46"/>
      <c r="O52" s="46">
        <v>1685.8391399999998</v>
      </c>
      <c r="P52" s="51"/>
      <c r="Q52" s="52"/>
      <c r="R52" s="34" t="str">
        <f t="array" ref="R52">XLOOKUP(G52,'Restaurant DB'!B:B,'Restaurant DB'!I:I)</f>
        <v>fred@hungryhub.com</v>
      </c>
      <c r="S52" s="53">
        <v>45749.0</v>
      </c>
      <c r="T52" s="54">
        <v>0.75</v>
      </c>
      <c r="U52" s="9" t="s">
        <v>80</v>
      </c>
      <c r="V52" s="38" t="s">
        <v>81</v>
      </c>
      <c r="W52" s="9"/>
      <c r="X52" s="9"/>
      <c r="Y52" s="55"/>
      <c r="Z52" s="23" t="s">
        <v>82</v>
      </c>
      <c r="AA52" s="56"/>
      <c r="AB52" s="42"/>
      <c r="AC52" s="43"/>
      <c r="AD52" s="43"/>
      <c r="AE52" s="43"/>
      <c r="AF52" s="43"/>
      <c r="AG52" s="43"/>
      <c r="AH52" s="43"/>
      <c r="AI52" s="43"/>
      <c r="AJ52" s="43"/>
      <c r="AK52" s="43"/>
    </row>
    <row r="53" ht="22.5" customHeight="1">
      <c r="A53" s="43"/>
      <c r="B53" s="44" t="s">
        <v>194</v>
      </c>
      <c r="C53" s="45" t="s">
        <v>195</v>
      </c>
      <c r="D53" s="46">
        <v>13331.0</v>
      </c>
      <c r="E53" s="23" t="s">
        <v>76</v>
      </c>
      <c r="F53" s="62"/>
      <c r="G53" s="48" t="s">
        <v>184</v>
      </c>
      <c r="H53" s="26">
        <f t="array" ref="H53">XLOOKUP(G53,'Restaurant DB'!B:B,'Restaurant DB'!A:A)</f>
        <v>3862</v>
      </c>
      <c r="I53" s="27" t="str">
        <f t="array" ref="I53">XLOOKUP(G53,'Restaurant DB'!B:B,'Restaurant DB'!N:N)</f>
        <v>International, Italian, Japanese, Thai</v>
      </c>
      <c r="J53" s="48" t="s">
        <v>78</v>
      </c>
      <c r="K53" s="49">
        <v>2790.0</v>
      </c>
      <c r="L53" s="50" t="s">
        <v>200</v>
      </c>
      <c r="M53" s="46"/>
      <c r="N53" s="46"/>
      <c r="O53" s="46">
        <v>6000.0</v>
      </c>
      <c r="P53" s="51"/>
      <c r="Q53" s="33" t="s">
        <v>79</v>
      </c>
      <c r="R53" s="34" t="str">
        <f t="array" ref="R53">XLOOKUP(G53,'Restaurant DB'!B:B,'Restaurant DB'!I:I)</f>
        <v>ravi@hungryhub.com</v>
      </c>
      <c r="S53" s="53">
        <v>45753.0</v>
      </c>
      <c r="T53" s="60">
        <v>0.7916666666666666</v>
      </c>
      <c r="U53" s="9"/>
      <c r="V53" s="38" t="s">
        <v>81</v>
      </c>
      <c r="W53" s="56"/>
      <c r="X53" s="9"/>
      <c r="Y53" s="55"/>
      <c r="Z53" s="23" t="s">
        <v>82</v>
      </c>
      <c r="AA53" s="56"/>
      <c r="AB53" s="42"/>
      <c r="AC53" s="43"/>
      <c r="AD53" s="43"/>
      <c r="AE53" s="43"/>
      <c r="AF53" s="43"/>
      <c r="AG53" s="43"/>
      <c r="AH53" s="43"/>
      <c r="AI53" s="43"/>
      <c r="AJ53" s="43"/>
      <c r="AK53" s="43"/>
    </row>
    <row r="54" ht="22.5" customHeight="1">
      <c r="A54" s="19"/>
      <c r="B54" s="44" t="s">
        <v>74</v>
      </c>
      <c r="C54" s="45" t="s">
        <v>75</v>
      </c>
      <c r="D54" s="46">
        <v>319003.0</v>
      </c>
      <c r="E54" s="23" t="s">
        <v>76</v>
      </c>
      <c r="F54" s="62"/>
      <c r="G54" s="83" t="s">
        <v>128</v>
      </c>
      <c r="H54" s="26">
        <f t="array" ref="H54">XLOOKUP(G54,'Restaurant DB'!B:B,'Restaurant DB'!A:A)</f>
        <v>4503</v>
      </c>
      <c r="I54" s="27" t="str">
        <f t="array" ref="I54">XLOOKUP(G54,'Restaurant DB'!B:B,'Restaurant DB'!N:N)</f>
        <v>European, Fusion, International, Japanese, Thai</v>
      </c>
      <c r="J54" s="48" t="s">
        <v>94</v>
      </c>
      <c r="K54" s="49"/>
      <c r="L54" s="50"/>
      <c r="M54" s="46"/>
      <c r="N54" s="46"/>
      <c r="O54" s="46">
        <v>25000.0</v>
      </c>
      <c r="P54" s="51"/>
      <c r="Q54" s="33" t="s">
        <v>79</v>
      </c>
      <c r="R54" s="34" t="str">
        <f t="array" ref="R54">XLOOKUP(G54,'Restaurant DB'!B:B,'Restaurant DB'!I:I)</f>
        <v>surasit@hungryhub.com</v>
      </c>
      <c r="S54" s="53">
        <v>45756.0</v>
      </c>
      <c r="T54" s="60">
        <v>0.8125</v>
      </c>
      <c r="U54" s="9" t="s">
        <v>182</v>
      </c>
      <c r="V54" s="38" t="s">
        <v>81</v>
      </c>
      <c r="W54" s="56"/>
      <c r="X54" s="9"/>
      <c r="Y54" s="55"/>
      <c r="Z54" s="23" t="s">
        <v>82</v>
      </c>
      <c r="AA54" s="56"/>
      <c r="AB54" s="42"/>
      <c r="AC54" s="19"/>
      <c r="AD54" s="19"/>
      <c r="AE54" s="19"/>
      <c r="AF54" s="19"/>
      <c r="AG54" s="19"/>
      <c r="AH54" s="19"/>
      <c r="AI54" s="19"/>
      <c r="AJ54" s="19"/>
      <c r="AK54" s="19"/>
    </row>
    <row r="55" ht="22.5" customHeight="1">
      <c r="A55" s="19"/>
      <c r="B55" s="44" t="s">
        <v>194</v>
      </c>
      <c r="C55" s="45" t="s">
        <v>195</v>
      </c>
      <c r="D55" s="46">
        <v>13331.0</v>
      </c>
      <c r="E55" s="23" t="s">
        <v>76</v>
      </c>
      <c r="F55" s="62"/>
      <c r="G55" s="48" t="s">
        <v>128</v>
      </c>
      <c r="H55" s="26">
        <f t="array" ref="H55">XLOOKUP(G55,'Restaurant DB'!B:B,'Restaurant DB'!A:A)</f>
        <v>4503</v>
      </c>
      <c r="I55" s="27" t="str">
        <f t="array" ref="I55">XLOOKUP(G55,'Restaurant DB'!B:B,'Restaurant DB'!N:N)</f>
        <v>European, Fusion, International, Japanese, Thai</v>
      </c>
      <c r="J55" s="48" t="s">
        <v>94</v>
      </c>
      <c r="K55" s="49">
        <v>2599.0</v>
      </c>
      <c r="L55" s="50" t="s">
        <v>129</v>
      </c>
      <c r="M55" s="46"/>
      <c r="N55" s="46"/>
      <c r="O55" s="46">
        <v>6000.0</v>
      </c>
      <c r="P55" s="51"/>
      <c r="Q55" s="33" t="s">
        <v>79</v>
      </c>
      <c r="R55" s="34" t="str">
        <f t="array" ref="R55">XLOOKUP(G55,'Restaurant DB'!B:B,'Restaurant DB'!I:I)</f>
        <v>surasit@hungryhub.com</v>
      </c>
      <c r="S55" s="53">
        <v>45756.0</v>
      </c>
      <c r="T55" s="60">
        <v>0.8125</v>
      </c>
      <c r="U55" s="9"/>
      <c r="V55" s="38" t="s">
        <v>81</v>
      </c>
      <c r="W55" s="56"/>
      <c r="X55" s="9"/>
      <c r="Y55" s="55"/>
      <c r="Z55" s="23" t="s">
        <v>82</v>
      </c>
      <c r="AA55" s="56"/>
      <c r="AB55" s="42"/>
      <c r="AC55" s="19"/>
      <c r="AD55" s="19"/>
      <c r="AE55" s="19"/>
      <c r="AF55" s="19"/>
      <c r="AG55" s="19"/>
      <c r="AH55" s="19"/>
      <c r="AI55" s="19"/>
      <c r="AJ55" s="19"/>
      <c r="AK55" s="19"/>
    </row>
    <row r="56" ht="22.5" customHeight="1">
      <c r="A56" s="19"/>
      <c r="B56" s="44" t="s">
        <v>201</v>
      </c>
      <c r="C56" s="45" t="s">
        <v>202</v>
      </c>
      <c r="D56" s="46">
        <v>447464.0</v>
      </c>
      <c r="E56" s="23" t="s">
        <v>76</v>
      </c>
      <c r="F56" s="62"/>
      <c r="G56" s="48" t="s">
        <v>128</v>
      </c>
      <c r="H56" s="26">
        <f t="array" ref="H56">XLOOKUP(G56,'Restaurant DB'!B:B,'Restaurant DB'!A:A)</f>
        <v>4503</v>
      </c>
      <c r="I56" s="27" t="str">
        <f t="array" ref="I56">XLOOKUP(G56,'Restaurant DB'!B:B,'Restaurant DB'!N:N)</f>
        <v>European, Fusion, International, Japanese, Thai</v>
      </c>
      <c r="J56" s="48" t="s">
        <v>94</v>
      </c>
      <c r="K56" s="49">
        <v>2599.0</v>
      </c>
      <c r="L56" s="50" t="s">
        <v>129</v>
      </c>
      <c r="M56" s="46"/>
      <c r="N56" s="46"/>
      <c r="O56" s="46">
        <v>8780.825200000001</v>
      </c>
      <c r="P56" s="51"/>
      <c r="Q56" s="33" t="s">
        <v>79</v>
      </c>
      <c r="R56" s="34" t="str">
        <f t="array" ref="R56">XLOOKUP(G56,'Restaurant DB'!B:B,'Restaurant DB'!I:I)</f>
        <v>surasit@hungryhub.com</v>
      </c>
      <c r="S56" s="53">
        <v>45758.0</v>
      </c>
      <c r="T56" s="60">
        <v>0.5</v>
      </c>
      <c r="U56" s="9"/>
      <c r="V56" s="38" t="s">
        <v>81</v>
      </c>
      <c r="W56" s="56"/>
      <c r="X56" s="9"/>
      <c r="Y56" s="55"/>
      <c r="Z56" s="23" t="s">
        <v>82</v>
      </c>
      <c r="AA56" s="56"/>
      <c r="AB56" s="42"/>
      <c r="AC56" s="19"/>
      <c r="AD56" s="19"/>
      <c r="AE56" s="19"/>
      <c r="AF56" s="19"/>
      <c r="AG56" s="19"/>
      <c r="AH56" s="19"/>
      <c r="AI56" s="19"/>
      <c r="AJ56" s="19"/>
      <c r="AK56" s="19"/>
    </row>
    <row r="57" ht="22.5" customHeight="1">
      <c r="A57" s="68"/>
      <c r="B57" s="44" t="s">
        <v>201</v>
      </c>
      <c r="C57" s="45" t="s">
        <v>202</v>
      </c>
      <c r="D57" s="46">
        <v>447464.0</v>
      </c>
      <c r="E57" s="23" t="s">
        <v>76</v>
      </c>
      <c r="F57" s="62"/>
      <c r="G57" s="48" t="s">
        <v>203</v>
      </c>
      <c r="H57" s="26">
        <f t="array" ref="H57">XLOOKUP(G57,'Restaurant DB'!B:B,'Restaurant DB'!A:A)</f>
        <v>2634</v>
      </c>
      <c r="I57" s="27" t="str">
        <f t="array" ref="I57">XLOOKUP(G57,'Restaurant DB'!B:B,'Restaurant DB'!N:N)</f>
        <v>International</v>
      </c>
      <c r="J57" s="48" t="s">
        <v>78</v>
      </c>
      <c r="K57" s="49">
        <v>1200.0</v>
      </c>
      <c r="L57" s="50" t="s">
        <v>204</v>
      </c>
      <c r="M57" s="46"/>
      <c r="N57" s="46"/>
      <c r="O57" s="46">
        <v>8780.825200000001</v>
      </c>
      <c r="P57" s="51"/>
      <c r="Q57" s="33" t="s">
        <v>79</v>
      </c>
      <c r="R57" s="34" t="str">
        <f t="array" ref="R57">XLOOKUP(G57,'Restaurant DB'!B:B,'Restaurant DB'!I:I)</f>
        <v>ravi@hungryhub.com</v>
      </c>
      <c r="S57" s="53">
        <v>45758.0</v>
      </c>
      <c r="T57" s="60">
        <v>0.75</v>
      </c>
      <c r="U57" s="9"/>
      <c r="V57" s="38" t="s">
        <v>81</v>
      </c>
      <c r="W57" s="56"/>
      <c r="X57" s="9"/>
      <c r="Y57" s="55"/>
      <c r="Z57" s="23" t="s">
        <v>82</v>
      </c>
      <c r="AA57" s="56"/>
      <c r="AB57" s="42"/>
      <c r="AC57" s="68"/>
      <c r="AD57" s="68"/>
      <c r="AE57" s="68"/>
      <c r="AF57" s="68"/>
      <c r="AG57" s="68"/>
      <c r="AH57" s="68"/>
      <c r="AI57" s="68"/>
      <c r="AJ57" s="68"/>
      <c r="AK57" s="68"/>
    </row>
    <row r="58" ht="22.5" customHeight="1">
      <c r="A58" s="68"/>
      <c r="B58" s="44" t="s">
        <v>194</v>
      </c>
      <c r="C58" s="45" t="s">
        <v>195</v>
      </c>
      <c r="D58" s="46">
        <v>13331.0</v>
      </c>
      <c r="E58" s="23" t="s">
        <v>76</v>
      </c>
      <c r="F58" s="62"/>
      <c r="G58" s="48" t="s">
        <v>205</v>
      </c>
      <c r="H58" s="26">
        <f t="array" ref="H58">XLOOKUP(G58,'Restaurant DB'!B:B,'Restaurant DB'!A:A)</f>
        <v>2733</v>
      </c>
      <c r="I58" s="27" t="str">
        <f t="array" ref="I58">XLOOKUP(G58,'Restaurant DB'!B:B,'Restaurant DB'!N:N)</f>
        <v>Thai</v>
      </c>
      <c r="J58" s="48" t="s">
        <v>78</v>
      </c>
      <c r="K58" s="49">
        <v>2590.0</v>
      </c>
      <c r="L58" s="50" t="s">
        <v>206</v>
      </c>
      <c r="M58" s="46"/>
      <c r="N58" s="46"/>
      <c r="O58" s="46">
        <v>6000.0</v>
      </c>
      <c r="P58" s="51"/>
      <c r="Q58" s="33" t="s">
        <v>79</v>
      </c>
      <c r="R58" s="34" t="str">
        <f t="array" ref="R58">XLOOKUP(G58,'Restaurant DB'!B:B,'Restaurant DB'!I:I)</f>
        <v>bond@hungryhub.com</v>
      </c>
      <c r="S58" s="53">
        <v>45759.0</v>
      </c>
      <c r="T58" s="60">
        <v>0.8333333333333334</v>
      </c>
      <c r="U58" s="9"/>
      <c r="V58" s="38" t="s">
        <v>81</v>
      </c>
      <c r="W58" s="56"/>
      <c r="X58" s="9"/>
      <c r="Y58" s="55"/>
      <c r="Z58" s="23" t="s">
        <v>82</v>
      </c>
      <c r="AA58" s="56"/>
      <c r="AB58" s="42"/>
      <c r="AC58" s="68"/>
      <c r="AD58" s="68"/>
      <c r="AE58" s="68"/>
      <c r="AF58" s="68"/>
      <c r="AG58" s="68"/>
      <c r="AH58" s="68"/>
      <c r="AI58" s="68"/>
      <c r="AJ58" s="68"/>
      <c r="AK58" s="68"/>
    </row>
    <row r="59" ht="22.5" customHeight="1">
      <c r="A59" s="19"/>
      <c r="B59" s="44" t="s">
        <v>201</v>
      </c>
      <c r="C59" s="45" t="s">
        <v>202</v>
      </c>
      <c r="D59" s="46">
        <v>447464.0</v>
      </c>
      <c r="E59" s="23" t="s">
        <v>76</v>
      </c>
      <c r="F59" s="59" t="s">
        <v>207</v>
      </c>
      <c r="G59" s="48" t="s">
        <v>183</v>
      </c>
      <c r="H59" s="26">
        <f t="array" ref="H59">XLOOKUP(G59,'Restaurant DB'!B:B,'Restaurant DB'!A:A)</f>
        <v>2382</v>
      </c>
      <c r="I59" s="27" t="str">
        <f t="array" ref="I59">XLOOKUP(G59,'Restaurant DB'!B:B,'Restaurant DB'!N:N)</f>
        <v>Thai</v>
      </c>
      <c r="J59" s="48" t="s">
        <v>78</v>
      </c>
      <c r="K59" s="49">
        <v>4490.0</v>
      </c>
      <c r="L59" s="96" t="s">
        <v>208</v>
      </c>
      <c r="M59" s="46"/>
      <c r="N59" s="46"/>
      <c r="O59" s="46">
        <v>8780.825200000001</v>
      </c>
      <c r="P59" s="51"/>
      <c r="Q59" s="33" t="s">
        <v>79</v>
      </c>
      <c r="R59" s="34" t="str">
        <f t="array" ref="R59">XLOOKUP(G59,'Restaurant DB'!B:B,'Restaurant DB'!I:I)</f>
        <v>bond@hungryhub.com</v>
      </c>
      <c r="S59" s="53">
        <v>45759.0</v>
      </c>
      <c r="T59" s="60">
        <v>0.5416666666666666</v>
      </c>
      <c r="U59" s="9" t="s">
        <v>182</v>
      </c>
      <c r="V59" s="38" t="s">
        <v>81</v>
      </c>
      <c r="W59" s="56"/>
      <c r="X59" s="9"/>
      <c r="Y59" s="55"/>
      <c r="Z59" s="23" t="s">
        <v>82</v>
      </c>
      <c r="AA59" s="56"/>
      <c r="AB59" s="42"/>
      <c r="AC59" s="19"/>
      <c r="AD59" s="19"/>
      <c r="AE59" s="19"/>
      <c r="AF59" s="19"/>
      <c r="AG59" s="19"/>
      <c r="AH59" s="19"/>
      <c r="AI59" s="19"/>
      <c r="AJ59" s="19"/>
      <c r="AK59" s="19"/>
    </row>
    <row r="60" ht="22.5" customHeight="1">
      <c r="A60" s="19"/>
      <c r="B60" s="44" t="s">
        <v>201</v>
      </c>
      <c r="C60" s="45" t="s">
        <v>202</v>
      </c>
      <c r="D60" s="46">
        <v>447464.0</v>
      </c>
      <c r="E60" s="23" t="s">
        <v>76</v>
      </c>
      <c r="F60" s="62"/>
      <c r="G60" s="48" t="s">
        <v>209</v>
      </c>
      <c r="H60" s="26">
        <f t="array" ref="H60">XLOOKUP(G60,'Restaurant DB'!B:B,'Restaurant DB'!A:A)</f>
        <v>4747</v>
      </c>
      <c r="I60" s="27" t="str">
        <f t="array" ref="I60">XLOOKUP(G60,'Restaurant DB'!B:B,'Restaurant DB'!N:N)</f>
        <v>Fusion</v>
      </c>
      <c r="J60" s="48" t="s">
        <v>78</v>
      </c>
      <c r="K60" s="49">
        <v>5990.0</v>
      </c>
      <c r="L60" s="50" t="s">
        <v>210</v>
      </c>
      <c r="M60" s="46"/>
      <c r="N60" s="46"/>
      <c r="O60" s="46">
        <v>8780.825200000001</v>
      </c>
      <c r="P60" s="51"/>
      <c r="Q60" s="33" t="s">
        <v>79</v>
      </c>
      <c r="R60" s="34" t="str">
        <f t="array" ref="R60">XLOOKUP(G60,'Restaurant DB'!B:B,'Restaurant DB'!I:I)</f>
        <v>dew@hungryhub.com</v>
      </c>
      <c r="S60" s="53">
        <v>45760.0</v>
      </c>
      <c r="T60" s="60">
        <v>0.4583333333333333</v>
      </c>
      <c r="U60" s="9"/>
      <c r="V60" s="38" t="s">
        <v>81</v>
      </c>
      <c r="W60" s="56"/>
      <c r="X60" s="9"/>
      <c r="Y60" s="55"/>
      <c r="Z60" s="23" t="s">
        <v>82</v>
      </c>
      <c r="AA60" s="56"/>
      <c r="AB60" s="42"/>
      <c r="AC60" s="19"/>
      <c r="AD60" s="19"/>
      <c r="AE60" s="19"/>
      <c r="AF60" s="19"/>
      <c r="AG60" s="19"/>
      <c r="AH60" s="19"/>
      <c r="AI60" s="19"/>
      <c r="AJ60" s="19"/>
      <c r="AK60" s="19"/>
    </row>
    <row r="61" ht="22.5" customHeight="1">
      <c r="A61" s="19"/>
      <c r="B61" s="44" t="s">
        <v>201</v>
      </c>
      <c r="C61" s="45" t="s">
        <v>202</v>
      </c>
      <c r="D61" s="46">
        <v>447464.0</v>
      </c>
      <c r="E61" s="23" t="s">
        <v>76</v>
      </c>
      <c r="F61" s="62"/>
      <c r="G61" s="48" t="s">
        <v>184</v>
      </c>
      <c r="H61" s="26">
        <f t="array" ref="H61">XLOOKUP(G61,'Restaurant DB'!B:B,'Restaurant DB'!A:A)</f>
        <v>3862</v>
      </c>
      <c r="I61" s="27" t="str">
        <f t="array" ref="I61">XLOOKUP(G61,'Restaurant DB'!B:B,'Restaurant DB'!N:N)</f>
        <v>International, Italian, Japanese, Thai</v>
      </c>
      <c r="J61" s="48" t="s">
        <v>78</v>
      </c>
      <c r="K61" s="49">
        <v>1990.0</v>
      </c>
      <c r="L61" s="96" t="s">
        <v>211</v>
      </c>
      <c r="M61" s="46"/>
      <c r="N61" s="46"/>
      <c r="O61" s="46">
        <v>8780.825200000001</v>
      </c>
      <c r="P61" s="51"/>
      <c r="Q61" s="33" t="s">
        <v>79</v>
      </c>
      <c r="R61" s="34" t="str">
        <f t="array" ref="R61">XLOOKUP(G61,'Restaurant DB'!B:B,'Restaurant DB'!I:I)</f>
        <v>ravi@hungryhub.com</v>
      </c>
      <c r="S61" s="53">
        <v>45760.0</v>
      </c>
      <c r="T61" s="60">
        <v>0.7708333333333334</v>
      </c>
      <c r="U61" s="9"/>
      <c r="V61" s="38" t="s">
        <v>81</v>
      </c>
      <c r="W61" s="56"/>
      <c r="X61" s="9"/>
      <c r="Y61" s="55"/>
      <c r="Z61" s="23" t="s">
        <v>82</v>
      </c>
      <c r="AA61" s="56"/>
      <c r="AB61" s="42"/>
      <c r="AC61" s="19"/>
      <c r="AD61" s="19"/>
      <c r="AE61" s="19"/>
      <c r="AF61" s="19"/>
      <c r="AG61" s="19"/>
      <c r="AH61" s="19"/>
      <c r="AI61" s="19"/>
      <c r="AJ61" s="19"/>
      <c r="AK61" s="19"/>
    </row>
    <row r="62" ht="22.5" customHeight="1">
      <c r="A62" s="19"/>
      <c r="B62" s="69" t="s">
        <v>160</v>
      </c>
      <c r="C62" s="69" t="s">
        <v>161</v>
      </c>
      <c r="D62" s="71">
        <v>38900.0</v>
      </c>
      <c r="E62" s="23" t="s">
        <v>120</v>
      </c>
      <c r="F62" s="97"/>
      <c r="G62" s="98" t="s">
        <v>212</v>
      </c>
      <c r="H62" s="26" t="str">
        <f t="array" ref="H62">XLOOKUP(G62,'Restaurant DB'!B:B,'Restaurant DB'!A:A)</f>
        <v>#N/A</v>
      </c>
      <c r="I62" s="27" t="str">
        <f t="array" ref="I62">XLOOKUP(G62,'Restaurant DB'!B:B,'Restaurant DB'!N:N)</f>
        <v>#N/A</v>
      </c>
      <c r="J62" s="99" t="s">
        <v>78</v>
      </c>
      <c r="K62" s="100">
        <v>34.0</v>
      </c>
      <c r="L62" s="101" t="s">
        <v>213</v>
      </c>
      <c r="M62" s="75"/>
      <c r="N62" s="71"/>
      <c r="O62" s="71">
        <v>1670.6514</v>
      </c>
      <c r="P62" s="102" t="b">
        <v>0</v>
      </c>
      <c r="Q62" s="90" t="s">
        <v>79</v>
      </c>
      <c r="R62" s="34" t="str">
        <f t="array" ref="R62">XLOOKUP(G62,'Restaurant DB'!B:B,'Restaurant DB'!I:I)</f>
        <v>#N/A</v>
      </c>
      <c r="S62" s="103">
        <v>45763.0</v>
      </c>
      <c r="T62" s="104">
        <v>0.5</v>
      </c>
      <c r="U62" s="105" t="s">
        <v>80</v>
      </c>
      <c r="V62" s="61" t="s">
        <v>102</v>
      </c>
      <c r="W62" s="106"/>
      <c r="X62" s="107">
        <v>7398610.0</v>
      </c>
      <c r="Y62" s="108"/>
      <c r="Z62" s="23" t="s">
        <v>82</v>
      </c>
      <c r="AA62" s="80"/>
      <c r="AB62" s="42"/>
      <c r="AC62" s="19"/>
      <c r="AD62" s="19"/>
      <c r="AE62" s="19"/>
      <c r="AF62" s="19"/>
      <c r="AG62" s="19"/>
      <c r="AH62" s="19"/>
      <c r="AI62" s="19"/>
      <c r="AJ62" s="19"/>
      <c r="AK62" s="19"/>
    </row>
    <row r="63" ht="22.5" customHeight="1">
      <c r="A63" s="19"/>
      <c r="B63" s="44" t="s">
        <v>214</v>
      </c>
      <c r="C63" s="45" t="s">
        <v>215</v>
      </c>
      <c r="D63" s="46">
        <v>4663.0</v>
      </c>
      <c r="E63" s="23" t="s">
        <v>76</v>
      </c>
      <c r="F63" s="62"/>
      <c r="G63" s="48" t="s">
        <v>128</v>
      </c>
      <c r="H63" s="26">
        <f t="array" ref="H63">XLOOKUP(G63,'Restaurant DB'!B:B,'Restaurant DB'!A:A)</f>
        <v>4503</v>
      </c>
      <c r="I63" s="27" t="str">
        <f t="array" ref="I63">XLOOKUP(G63,'Restaurant DB'!B:B,'Restaurant DB'!N:N)</f>
        <v>European, Fusion, International, Japanese, Thai</v>
      </c>
      <c r="J63" s="48" t="s">
        <v>94</v>
      </c>
      <c r="K63" s="49">
        <v>2599.0</v>
      </c>
      <c r="L63" s="50" t="s">
        <v>129</v>
      </c>
      <c r="M63" s="46"/>
      <c r="N63" s="46"/>
      <c r="O63" s="46">
        <v>0.0</v>
      </c>
      <c r="P63" s="51"/>
      <c r="Q63" s="33" t="s">
        <v>79</v>
      </c>
      <c r="R63" s="34" t="str">
        <f t="array" ref="R63">XLOOKUP(G63,'Restaurant DB'!B:B,'Restaurant DB'!I:I)</f>
        <v>surasit@hungryhub.com</v>
      </c>
      <c r="S63" s="53">
        <v>45763.0</v>
      </c>
      <c r="T63" s="60">
        <v>0.8125</v>
      </c>
      <c r="U63" s="9"/>
      <c r="V63" s="38" t="s">
        <v>81</v>
      </c>
      <c r="W63" s="56"/>
      <c r="X63" s="9"/>
      <c r="Y63" s="55"/>
      <c r="Z63" s="23" t="s">
        <v>82</v>
      </c>
      <c r="AA63" s="56"/>
      <c r="AB63" s="42"/>
      <c r="AC63" s="19"/>
      <c r="AD63" s="19"/>
      <c r="AE63" s="19"/>
      <c r="AF63" s="19"/>
      <c r="AG63" s="19"/>
      <c r="AH63" s="19"/>
      <c r="AI63" s="19"/>
      <c r="AJ63" s="19"/>
      <c r="AK63" s="19"/>
    </row>
    <row r="64" ht="22.5" customHeight="1">
      <c r="A64" s="19"/>
      <c r="B64" s="69" t="s">
        <v>160</v>
      </c>
      <c r="C64" s="69" t="s">
        <v>161</v>
      </c>
      <c r="D64" s="71">
        <v>38900.0</v>
      </c>
      <c r="E64" s="23" t="s">
        <v>120</v>
      </c>
      <c r="F64" s="97"/>
      <c r="G64" s="98" t="s">
        <v>216</v>
      </c>
      <c r="H64" s="26">
        <f t="array" ref="H64">XLOOKUP(G64,'Restaurant DB'!B:B,'Restaurant DB'!A:A)</f>
        <v>5648</v>
      </c>
      <c r="I64" s="27" t="str">
        <f t="array" ref="I64">XLOOKUP(G64,'Restaurant DB'!B:B,'Restaurant DB'!N:N)</f>
        <v>International, Italian, Japanese, Fusion, Korean, American</v>
      </c>
      <c r="J64" s="99" t="s">
        <v>78</v>
      </c>
      <c r="K64" s="100">
        <v>130.0</v>
      </c>
      <c r="L64" s="101" t="s">
        <v>217</v>
      </c>
      <c r="M64" s="75"/>
      <c r="N64" s="71"/>
      <c r="O64" s="71">
        <v>1670.6514</v>
      </c>
      <c r="P64" s="102" t="b">
        <v>0</v>
      </c>
      <c r="Q64" s="90" t="s">
        <v>79</v>
      </c>
      <c r="R64" s="34" t="str">
        <f t="array" ref="R64">XLOOKUP(G64,'Restaurant DB'!B:B,'Restaurant DB'!I:I)</f>
        <v>fred@hungryhub.com</v>
      </c>
      <c r="S64" s="103">
        <v>45764.0</v>
      </c>
      <c r="T64" s="104">
        <v>0.7708333333333334</v>
      </c>
      <c r="U64" s="105" t="s">
        <v>80</v>
      </c>
      <c r="V64" s="61" t="s">
        <v>102</v>
      </c>
      <c r="W64" s="106"/>
      <c r="X64" s="107">
        <v>7398617.0</v>
      </c>
      <c r="Y64" s="108"/>
      <c r="Z64" s="23" t="s">
        <v>82</v>
      </c>
      <c r="AA64" s="80"/>
      <c r="AB64" s="42"/>
      <c r="AC64" s="19"/>
      <c r="AD64" s="19"/>
      <c r="AE64" s="19"/>
      <c r="AF64" s="19"/>
      <c r="AG64" s="19"/>
      <c r="AH64" s="19"/>
      <c r="AI64" s="19"/>
      <c r="AJ64" s="19"/>
      <c r="AK64" s="19"/>
    </row>
    <row r="65" ht="22.5" customHeight="1">
      <c r="A65" s="19"/>
      <c r="B65" s="44" t="s">
        <v>218</v>
      </c>
      <c r="C65" s="45" t="s">
        <v>219</v>
      </c>
      <c r="D65" s="46">
        <v>70870.0</v>
      </c>
      <c r="E65" s="23" t="s">
        <v>120</v>
      </c>
      <c r="F65" s="62"/>
      <c r="G65" s="48" t="s">
        <v>220</v>
      </c>
      <c r="H65" s="26">
        <f t="array" ref="H65">XLOOKUP(G65,'Restaurant DB'!B:B,'Restaurant DB'!A:A)</f>
        <v>5738</v>
      </c>
      <c r="I65" s="27" t="str">
        <f t="array" ref="I65">XLOOKUP(G65,'Restaurant DB'!B:B,'Restaurant DB'!N:N)</f>
        <v>Fusion</v>
      </c>
      <c r="J65" s="48" t="s">
        <v>78</v>
      </c>
      <c r="K65" s="49">
        <v>69.0</v>
      </c>
      <c r="L65" s="50" t="s">
        <v>221</v>
      </c>
      <c r="M65" s="46"/>
      <c r="N65" s="46"/>
      <c r="O65" s="46">
        <v>14152.5</v>
      </c>
      <c r="P65" s="26" t="b">
        <v>1</v>
      </c>
      <c r="Q65" s="33" t="s">
        <v>79</v>
      </c>
      <c r="R65" s="34" t="str">
        <f t="array" ref="R65">XLOOKUP(G65,'Restaurant DB'!B:B,'Restaurant DB'!I:I)</f>
        <v>fred@hungryhub.com</v>
      </c>
      <c r="S65" s="53">
        <v>45764.0</v>
      </c>
      <c r="T65" s="60">
        <v>0.6666666666666666</v>
      </c>
      <c r="U65" s="9" t="s">
        <v>80</v>
      </c>
      <c r="V65" s="61" t="s">
        <v>102</v>
      </c>
      <c r="W65" s="56"/>
      <c r="X65" s="9" t="s">
        <v>222</v>
      </c>
      <c r="Y65" s="55">
        <v>45804.0</v>
      </c>
      <c r="Z65" s="23" t="s">
        <v>82</v>
      </c>
      <c r="AA65" s="56"/>
      <c r="AB65" s="42"/>
      <c r="AC65" s="19"/>
      <c r="AD65" s="19"/>
      <c r="AE65" s="19"/>
      <c r="AF65" s="19"/>
      <c r="AG65" s="19"/>
      <c r="AH65" s="19"/>
      <c r="AI65" s="19"/>
      <c r="AJ65" s="19"/>
      <c r="AK65" s="19"/>
    </row>
    <row r="66" ht="22.5" customHeight="1">
      <c r="A66" s="19"/>
      <c r="B66" s="44" t="s">
        <v>223</v>
      </c>
      <c r="C66" s="45" t="s">
        <v>224</v>
      </c>
      <c r="D66" s="46">
        <v>512171.0</v>
      </c>
      <c r="E66" s="23" t="s">
        <v>76</v>
      </c>
      <c r="F66" s="62"/>
      <c r="G66" s="48" t="s">
        <v>225</v>
      </c>
      <c r="H66" s="26">
        <f t="array" ref="H66">XLOOKUP(G66,'Restaurant DB'!B:B,'Restaurant DB'!A:A)</f>
        <v>4992</v>
      </c>
      <c r="I66" s="27" t="str">
        <f t="array" ref="I66">XLOOKUP(G66,'Restaurant DB'!B:B,'Restaurant DB'!N:N)</f>
        <v>Steakhouse</v>
      </c>
      <c r="J66" s="48" t="s">
        <v>78</v>
      </c>
      <c r="K66" s="49">
        <v>2990.0</v>
      </c>
      <c r="L66" s="50" t="s">
        <v>226</v>
      </c>
      <c r="M66" s="46"/>
      <c r="N66" s="46"/>
      <c r="O66" s="46">
        <v>7000.0</v>
      </c>
      <c r="P66" s="51"/>
      <c r="Q66" s="33" t="s">
        <v>79</v>
      </c>
      <c r="R66" s="34" t="str">
        <f t="array" ref="R66">XLOOKUP(G66,'Restaurant DB'!B:B,'Restaurant DB'!I:I)</f>
        <v>ravi@hungryhub.com</v>
      </c>
      <c r="S66" s="53">
        <v>45764.0</v>
      </c>
      <c r="T66" s="60">
        <v>0.7916666666666666</v>
      </c>
      <c r="U66" s="9"/>
      <c r="V66" s="38" t="s">
        <v>81</v>
      </c>
      <c r="W66" s="56"/>
      <c r="X66" s="9"/>
      <c r="Y66" s="55"/>
      <c r="Z66" s="23" t="s">
        <v>82</v>
      </c>
      <c r="AA66" s="56"/>
      <c r="AB66" s="42"/>
      <c r="AC66" s="19"/>
      <c r="AD66" s="19"/>
      <c r="AE66" s="19"/>
      <c r="AF66" s="19"/>
      <c r="AG66" s="19"/>
      <c r="AH66" s="19"/>
      <c r="AI66" s="19"/>
      <c r="AJ66" s="19"/>
      <c r="AK66" s="19"/>
    </row>
    <row r="67" ht="22.5" customHeight="1">
      <c r="A67" s="19"/>
      <c r="B67" s="44" t="s">
        <v>194</v>
      </c>
      <c r="C67" s="45" t="s">
        <v>195</v>
      </c>
      <c r="D67" s="46">
        <v>13331.0</v>
      </c>
      <c r="E67" s="23" t="s">
        <v>76</v>
      </c>
      <c r="F67" s="62"/>
      <c r="G67" s="48" t="s">
        <v>185</v>
      </c>
      <c r="H67" s="26">
        <f t="array" ref="H67">XLOOKUP(G67,'Restaurant DB'!B:B,'Restaurant DB'!A:A)</f>
        <v>2506</v>
      </c>
      <c r="I67" s="27" t="str">
        <f t="array" ref="I67">XLOOKUP(G67,'Restaurant DB'!B:B,'Restaurant DB'!N:N)</f>
        <v>Thai, Thai Isaan, Thai Southern, Thai Northern</v>
      </c>
      <c r="J67" s="48" t="s">
        <v>78</v>
      </c>
      <c r="K67" s="49">
        <v>1990.0</v>
      </c>
      <c r="L67" s="50" t="s">
        <v>227</v>
      </c>
      <c r="M67" s="46"/>
      <c r="N67" s="46"/>
      <c r="O67" s="46">
        <v>6000.0</v>
      </c>
      <c r="P67" s="51"/>
      <c r="Q67" s="33" t="s">
        <v>79</v>
      </c>
      <c r="R67" s="34" t="str">
        <f t="array" ref="R67">XLOOKUP(G67,'Restaurant DB'!B:B,'Restaurant DB'!I:I)</f>
        <v>ravi@hungryhub.com, naravadee.sw@banyantree.com,</v>
      </c>
      <c r="S67" s="53">
        <v>45764.0</v>
      </c>
      <c r="T67" s="60">
        <v>0.8333333333333334</v>
      </c>
      <c r="U67" s="9"/>
      <c r="V67" s="38" t="s">
        <v>81</v>
      </c>
      <c r="W67" s="56"/>
      <c r="X67" s="9"/>
      <c r="Y67" s="55"/>
      <c r="Z67" s="23" t="s">
        <v>82</v>
      </c>
      <c r="AA67" s="56"/>
      <c r="AB67" s="42"/>
      <c r="AC67" s="19"/>
      <c r="AD67" s="19"/>
      <c r="AE67" s="19"/>
      <c r="AF67" s="19"/>
      <c r="AG67" s="19"/>
      <c r="AH67" s="19"/>
      <c r="AI67" s="19"/>
      <c r="AJ67" s="19"/>
      <c r="AK67" s="19"/>
    </row>
    <row r="68" ht="22.5" customHeight="1">
      <c r="A68" s="19"/>
      <c r="B68" s="44" t="s">
        <v>218</v>
      </c>
      <c r="C68" s="45" t="s">
        <v>219</v>
      </c>
      <c r="D68" s="46">
        <v>70870.0</v>
      </c>
      <c r="E68" s="23" t="s">
        <v>120</v>
      </c>
      <c r="F68" s="62"/>
      <c r="G68" s="48" t="s">
        <v>228</v>
      </c>
      <c r="H68" s="26">
        <f t="array" ref="H68">XLOOKUP(G68,'Restaurant DB'!B:B,'Restaurant DB'!A:A)</f>
        <v>5813</v>
      </c>
      <c r="I68" s="27" t="str">
        <f t="array" ref="I68">XLOOKUP(G68,'Restaurant DB'!B:B,'Restaurant DB'!N:N)</f>
        <v>Egyptian, Mediterranean, Lebanese, Turkish, Middle Eastern</v>
      </c>
      <c r="J68" s="48" t="s">
        <v>78</v>
      </c>
      <c r="K68" s="49">
        <v>199.0</v>
      </c>
      <c r="L68" s="50" t="s">
        <v>217</v>
      </c>
      <c r="M68" s="46"/>
      <c r="N68" s="46"/>
      <c r="O68" s="46">
        <v>14152.5</v>
      </c>
      <c r="P68" s="26" t="b">
        <v>1</v>
      </c>
      <c r="Q68" s="33" t="s">
        <v>79</v>
      </c>
      <c r="R68" s="34" t="str">
        <f t="array" ref="R68">XLOOKUP(G68,'Restaurant DB'!B:B,'Restaurant DB'!I:I)</f>
        <v>fred@hungryhub.com</v>
      </c>
      <c r="S68" s="53">
        <v>45765.0</v>
      </c>
      <c r="T68" s="60">
        <v>0.4791666666666667</v>
      </c>
      <c r="U68" s="9" t="s">
        <v>80</v>
      </c>
      <c r="V68" s="61" t="s">
        <v>102</v>
      </c>
      <c r="W68" s="56"/>
      <c r="X68" s="9" t="s">
        <v>229</v>
      </c>
      <c r="Y68" s="55">
        <v>45775.0</v>
      </c>
      <c r="Z68" s="23" t="s">
        <v>82</v>
      </c>
      <c r="AA68" s="56"/>
      <c r="AB68" s="42"/>
      <c r="AC68" s="19"/>
      <c r="AD68" s="19"/>
      <c r="AE68" s="19"/>
      <c r="AF68" s="19"/>
      <c r="AG68" s="19"/>
      <c r="AH68" s="19"/>
      <c r="AI68" s="19"/>
      <c r="AJ68" s="19"/>
      <c r="AK68" s="19"/>
    </row>
    <row r="69" ht="22.5" customHeight="1">
      <c r="A69" s="19"/>
      <c r="B69" s="44" t="s">
        <v>218</v>
      </c>
      <c r="C69" s="45" t="s">
        <v>219</v>
      </c>
      <c r="D69" s="46">
        <v>70870.0</v>
      </c>
      <c r="E69" s="23" t="s">
        <v>120</v>
      </c>
      <c r="F69" s="62"/>
      <c r="G69" s="48" t="s">
        <v>230</v>
      </c>
      <c r="H69" s="26">
        <f t="array" ref="H69">XLOOKUP(G69,'Restaurant DB'!B:B,'Restaurant DB'!A:A)</f>
        <v>5643</v>
      </c>
      <c r="I69" s="27" t="str">
        <f t="array" ref="I69">XLOOKUP(G69,'Restaurant DB'!B:B,'Restaurant DB'!N:N)</f>
        <v>Chinese, European</v>
      </c>
      <c r="J69" s="48" t="s">
        <v>78</v>
      </c>
      <c r="K69" s="49">
        <v>50.0</v>
      </c>
      <c r="L69" s="50" t="s">
        <v>231</v>
      </c>
      <c r="M69" s="46"/>
      <c r="N69" s="46"/>
      <c r="O69" s="46">
        <v>14152.5</v>
      </c>
      <c r="P69" s="26" t="b">
        <v>1</v>
      </c>
      <c r="Q69" s="33" t="s">
        <v>79</v>
      </c>
      <c r="R69" s="34" t="str">
        <f t="array" ref="R69">XLOOKUP(G69,'Restaurant DB'!B:B,'Restaurant DB'!I:I)</f>
        <v>fred@hungryhub.com</v>
      </c>
      <c r="S69" s="53">
        <v>45765.0</v>
      </c>
      <c r="T69" s="60">
        <v>0.6458333333333334</v>
      </c>
      <c r="U69" s="9" t="s">
        <v>80</v>
      </c>
      <c r="V69" s="61" t="s">
        <v>102</v>
      </c>
      <c r="W69" s="56"/>
      <c r="X69" s="9" t="s">
        <v>232</v>
      </c>
      <c r="Y69" s="55">
        <v>45777.0</v>
      </c>
      <c r="Z69" s="23" t="s">
        <v>82</v>
      </c>
      <c r="AA69" s="56"/>
      <c r="AB69" s="42"/>
      <c r="AC69" s="19"/>
      <c r="AD69" s="19"/>
      <c r="AE69" s="19"/>
      <c r="AF69" s="19"/>
      <c r="AG69" s="19"/>
      <c r="AH69" s="19"/>
      <c r="AI69" s="19"/>
      <c r="AJ69" s="19"/>
      <c r="AK69" s="19"/>
    </row>
    <row r="70" ht="22.5" customHeight="1">
      <c r="A70" s="19"/>
      <c r="B70" s="44" t="s">
        <v>223</v>
      </c>
      <c r="C70" s="45" t="s">
        <v>224</v>
      </c>
      <c r="D70" s="46">
        <v>512171.0</v>
      </c>
      <c r="E70" s="23" t="s">
        <v>76</v>
      </c>
      <c r="F70" s="62"/>
      <c r="G70" s="48" t="s">
        <v>77</v>
      </c>
      <c r="H70" s="26">
        <f t="array" ref="H70">XLOOKUP(G70,'Restaurant DB'!B:B,'Restaurant DB'!A:A)</f>
        <v>712</v>
      </c>
      <c r="I70" s="27" t="str">
        <f t="array" ref="I70">XLOOKUP(G70,'Restaurant DB'!B:B,'Restaurant DB'!N:N)</f>
        <v>Fusion, International</v>
      </c>
      <c r="J70" s="48" t="s">
        <v>78</v>
      </c>
      <c r="K70" s="49">
        <v>3098.0</v>
      </c>
      <c r="L70" s="50" t="s">
        <v>190</v>
      </c>
      <c r="M70" s="46"/>
      <c r="N70" s="46"/>
      <c r="O70" s="46">
        <v>7000.0</v>
      </c>
      <c r="P70" s="51"/>
      <c r="Q70" s="33" t="s">
        <v>79</v>
      </c>
      <c r="R70" s="34" t="str">
        <f t="array" ref="R70">XLOOKUP(G70,'Restaurant DB'!B:B,'Restaurant DB'!I:I)</f>
        <v>ravi@hungryhub.com, naravadee.sw@banyantree.com,</v>
      </c>
      <c r="S70" s="53">
        <v>45765.0</v>
      </c>
      <c r="T70" s="60">
        <v>0.7916666666666666</v>
      </c>
      <c r="U70" s="9"/>
      <c r="V70" s="38" t="s">
        <v>81</v>
      </c>
      <c r="W70" s="56"/>
      <c r="X70" s="9"/>
      <c r="Y70" s="55"/>
      <c r="Z70" s="23" t="s">
        <v>82</v>
      </c>
      <c r="AA70" s="56"/>
      <c r="AB70" s="42"/>
      <c r="AC70" s="19"/>
      <c r="AD70" s="19"/>
      <c r="AE70" s="19"/>
      <c r="AF70" s="19"/>
      <c r="AG70" s="19"/>
      <c r="AH70" s="19"/>
      <c r="AI70" s="19"/>
      <c r="AJ70" s="19"/>
      <c r="AK70" s="19"/>
    </row>
    <row r="71" ht="22.5" customHeight="1">
      <c r="A71" s="68"/>
      <c r="B71" s="44" t="s">
        <v>223</v>
      </c>
      <c r="C71" s="45" t="s">
        <v>224</v>
      </c>
      <c r="D71" s="46">
        <v>512171.0</v>
      </c>
      <c r="E71" s="23" t="s">
        <v>76</v>
      </c>
      <c r="F71" s="62"/>
      <c r="G71" s="48" t="s">
        <v>233</v>
      </c>
      <c r="H71" s="26">
        <f t="array" ref="H71">XLOOKUP(G71,'Restaurant DB'!B:B,'Restaurant DB'!A:A)</f>
        <v>5836</v>
      </c>
      <c r="I71" s="27" t="str">
        <f t="array" ref="I71">XLOOKUP(G71,'Restaurant DB'!B:B,'Restaurant DB'!N:N)</f>
        <v>European</v>
      </c>
      <c r="J71" s="48" t="s">
        <v>78</v>
      </c>
      <c r="K71" s="49">
        <v>2707.0</v>
      </c>
      <c r="L71" s="50" t="s">
        <v>234</v>
      </c>
      <c r="M71" s="46"/>
      <c r="N71" s="46"/>
      <c r="O71" s="46">
        <v>7000.0</v>
      </c>
      <c r="P71" s="51"/>
      <c r="Q71" s="33" t="s">
        <v>79</v>
      </c>
      <c r="R71" s="34" t="str">
        <f t="array" ref="R71">XLOOKUP(G71,'Restaurant DB'!B:B,'Restaurant DB'!I:I)</f>
        <v>ravi@hungryhub.com</v>
      </c>
      <c r="S71" s="53">
        <v>45765.0</v>
      </c>
      <c r="T71" s="60">
        <v>0.5</v>
      </c>
      <c r="U71" s="9"/>
      <c r="V71" s="38" t="s">
        <v>81</v>
      </c>
      <c r="W71" s="56"/>
      <c r="X71" s="9"/>
      <c r="Y71" s="55"/>
      <c r="Z71" s="23" t="s">
        <v>82</v>
      </c>
      <c r="AA71" s="56"/>
      <c r="AB71" s="42"/>
      <c r="AC71" s="68"/>
      <c r="AD71" s="68"/>
      <c r="AE71" s="68"/>
      <c r="AF71" s="68"/>
      <c r="AG71" s="68"/>
      <c r="AH71" s="68"/>
      <c r="AI71" s="68"/>
      <c r="AJ71" s="68"/>
      <c r="AK71" s="68"/>
    </row>
    <row r="72" ht="22.5" customHeight="1">
      <c r="A72" s="68"/>
      <c r="B72" s="109" t="s">
        <v>218</v>
      </c>
      <c r="C72" s="110" t="s">
        <v>219</v>
      </c>
      <c r="D72" s="111">
        <v>70870.0</v>
      </c>
      <c r="E72" s="23" t="s">
        <v>120</v>
      </c>
      <c r="F72" s="84"/>
      <c r="G72" s="85" t="s">
        <v>235</v>
      </c>
      <c r="H72" s="26">
        <f t="array" ref="H72">XLOOKUP(G72,'Restaurant DB'!B:B,'Restaurant DB'!A:A)</f>
        <v>5736</v>
      </c>
      <c r="I72" s="27" t="str">
        <f t="array" ref="I72">XLOOKUP(G72,'Restaurant DB'!B:B,'Restaurant DB'!N:N)</f>
        <v>Egyptian, Mediterranean, Lebanese, Middle Eastern</v>
      </c>
      <c r="J72" s="85" t="s">
        <v>78</v>
      </c>
      <c r="K72" s="112">
        <v>99.0</v>
      </c>
      <c r="L72" s="113" t="s">
        <v>217</v>
      </c>
      <c r="M72" s="114"/>
      <c r="N72" s="111"/>
      <c r="O72" s="111">
        <v>14152.5</v>
      </c>
      <c r="P72" s="115" t="b">
        <v>1</v>
      </c>
      <c r="Q72" s="33" t="s">
        <v>79</v>
      </c>
      <c r="R72" s="34" t="str">
        <f t="array" ref="R72">XLOOKUP(G72,'Restaurant DB'!B:B,'Restaurant DB'!I:I)</f>
        <v>fred@hungryhub.com</v>
      </c>
      <c r="S72" s="116">
        <v>45766.0</v>
      </c>
      <c r="T72" s="117">
        <v>0.8333333333333334</v>
      </c>
      <c r="U72" s="9" t="s">
        <v>80</v>
      </c>
      <c r="V72" s="61" t="s">
        <v>102</v>
      </c>
      <c r="W72" s="113"/>
      <c r="X72" s="118" t="s">
        <v>236</v>
      </c>
      <c r="Y72" s="119">
        <v>45800.0</v>
      </c>
      <c r="Z72" s="23" t="s">
        <v>82</v>
      </c>
      <c r="AA72" s="120"/>
      <c r="AB72" s="42"/>
      <c r="AC72" s="68"/>
      <c r="AD72" s="68"/>
      <c r="AE72" s="68"/>
      <c r="AF72" s="68"/>
      <c r="AG72" s="68"/>
      <c r="AH72" s="68"/>
      <c r="AI72" s="68"/>
      <c r="AJ72" s="68"/>
      <c r="AK72" s="68"/>
    </row>
    <row r="73" ht="22.5" customHeight="1">
      <c r="A73" s="19"/>
      <c r="B73" s="44" t="s">
        <v>218</v>
      </c>
      <c r="C73" s="45" t="s">
        <v>219</v>
      </c>
      <c r="D73" s="46">
        <v>70870.0</v>
      </c>
      <c r="E73" s="23" t="s">
        <v>120</v>
      </c>
      <c r="F73" s="62"/>
      <c r="G73" s="48" t="s">
        <v>237</v>
      </c>
      <c r="H73" s="26">
        <f t="array" ref="H73">XLOOKUP(G73,'Restaurant DB'!B:B,'Restaurant DB'!A:A)</f>
        <v>5597</v>
      </c>
      <c r="I73" s="27" t="str">
        <f t="array" ref="I73">XLOOKUP(G73,'Restaurant DB'!B:B,'Restaurant DB'!N:N)</f>
        <v>International</v>
      </c>
      <c r="J73" s="48" t="s">
        <v>94</v>
      </c>
      <c r="K73" s="49">
        <v>76.0</v>
      </c>
      <c r="L73" s="50" t="s">
        <v>238</v>
      </c>
      <c r="M73" s="46"/>
      <c r="N73" s="46"/>
      <c r="O73" s="46">
        <v>14152.5</v>
      </c>
      <c r="P73" s="26" t="b">
        <v>1</v>
      </c>
      <c r="Q73" s="33" t="s">
        <v>79</v>
      </c>
      <c r="R73" s="34" t="str">
        <f t="array" ref="R73">XLOOKUP(G73,'Restaurant DB'!B:B,'Restaurant DB'!I:I)</f>
        <v>fred@hungryhub.com</v>
      </c>
      <c r="S73" s="53">
        <v>45766.0</v>
      </c>
      <c r="T73" s="60">
        <v>0.625</v>
      </c>
      <c r="U73" s="9" t="s">
        <v>80</v>
      </c>
      <c r="V73" s="61" t="s">
        <v>102</v>
      </c>
      <c r="W73" s="56"/>
      <c r="X73" s="9" t="s">
        <v>239</v>
      </c>
      <c r="Y73" s="55">
        <v>45772.0</v>
      </c>
      <c r="Z73" s="23" t="s">
        <v>82</v>
      </c>
      <c r="AA73" s="56"/>
      <c r="AB73" s="42"/>
      <c r="AC73" s="19"/>
      <c r="AD73" s="19"/>
      <c r="AE73" s="19"/>
      <c r="AF73" s="19"/>
      <c r="AG73" s="19"/>
      <c r="AH73" s="19"/>
      <c r="AI73" s="19"/>
      <c r="AJ73" s="19"/>
      <c r="AK73" s="19"/>
    </row>
    <row r="74" ht="22.5" customHeight="1">
      <c r="A74" s="68"/>
      <c r="B74" s="44" t="s">
        <v>223</v>
      </c>
      <c r="C74" s="45" t="s">
        <v>224</v>
      </c>
      <c r="D74" s="46">
        <v>512171.0</v>
      </c>
      <c r="E74" s="23" t="s">
        <v>76</v>
      </c>
      <c r="F74" s="62"/>
      <c r="G74" s="48" t="s">
        <v>184</v>
      </c>
      <c r="H74" s="26">
        <f t="array" ref="H74">XLOOKUP(G74,'Restaurant DB'!B:B,'Restaurant DB'!A:A)</f>
        <v>3862</v>
      </c>
      <c r="I74" s="27" t="str">
        <f t="array" ref="I74">XLOOKUP(G74,'Restaurant DB'!B:B,'Restaurant DB'!N:N)</f>
        <v>International, Italian, Japanese, Thai</v>
      </c>
      <c r="J74" s="48" t="s">
        <v>78</v>
      </c>
      <c r="K74" s="49">
        <v>2790.0</v>
      </c>
      <c r="L74" s="50" t="s">
        <v>240</v>
      </c>
      <c r="M74" s="46"/>
      <c r="N74" s="46"/>
      <c r="O74" s="46">
        <v>7000.0</v>
      </c>
      <c r="P74" s="51"/>
      <c r="Q74" s="33" t="s">
        <v>79</v>
      </c>
      <c r="R74" s="34" t="str">
        <f t="array" ref="R74">XLOOKUP(G74,'Restaurant DB'!B:B,'Restaurant DB'!I:I)</f>
        <v>ravi@hungryhub.com</v>
      </c>
      <c r="S74" s="53">
        <v>45766.0</v>
      </c>
      <c r="T74" s="60">
        <v>0.7916666666666666</v>
      </c>
      <c r="U74" s="9"/>
      <c r="V74" s="38" t="s">
        <v>81</v>
      </c>
      <c r="W74" s="56"/>
      <c r="X74" s="9"/>
      <c r="Y74" s="55"/>
      <c r="Z74" s="23" t="s">
        <v>82</v>
      </c>
      <c r="AA74" s="56"/>
      <c r="AB74" s="42"/>
      <c r="AC74" s="68"/>
      <c r="AD74" s="68"/>
      <c r="AE74" s="68"/>
      <c r="AF74" s="68"/>
      <c r="AG74" s="68"/>
      <c r="AH74" s="68"/>
      <c r="AI74" s="68"/>
      <c r="AJ74" s="68"/>
      <c r="AK74" s="68"/>
    </row>
    <row r="75" ht="22.5" customHeight="1">
      <c r="A75" s="19"/>
      <c r="B75" s="44" t="s">
        <v>176</v>
      </c>
      <c r="C75" s="45" t="s">
        <v>177</v>
      </c>
      <c r="D75" s="46">
        <v>33382.0</v>
      </c>
      <c r="E75" s="23" t="s">
        <v>76</v>
      </c>
      <c r="F75" s="59" t="s">
        <v>178</v>
      </c>
      <c r="G75" s="83" t="s">
        <v>165</v>
      </c>
      <c r="H75" s="26">
        <f t="array" ref="H75">XLOOKUP(G75,'Restaurant DB'!B:B,'Restaurant DB'!A:A)</f>
        <v>3005</v>
      </c>
      <c r="I75" s="27" t="str">
        <f t="array" ref="I75">XLOOKUP(G75,'Restaurant DB'!B:B,'Restaurant DB'!N:N)</f>
        <v>Chinese, European, Fusion, International, Japanese, Thai</v>
      </c>
      <c r="J75" s="48" t="s">
        <v>94</v>
      </c>
      <c r="K75" s="49">
        <v>1100.0</v>
      </c>
      <c r="L75" s="50" t="s">
        <v>241</v>
      </c>
      <c r="M75" s="46"/>
      <c r="N75" s="46"/>
      <c r="O75" s="46">
        <v>10125.16</v>
      </c>
      <c r="P75" s="51"/>
      <c r="Q75" s="33" t="s">
        <v>79</v>
      </c>
      <c r="R75" s="34" t="str">
        <f t="array" ref="R75">XLOOKUP(G75,'Restaurant DB'!B:B,'Restaurant DB'!I:I)</f>
        <v>bond@hungryhub.com</v>
      </c>
      <c r="S75" s="53">
        <v>45769.0</v>
      </c>
      <c r="T75" s="60">
        <v>0.7083333333333334</v>
      </c>
      <c r="U75" s="9" t="s">
        <v>80</v>
      </c>
      <c r="V75" s="38" t="s">
        <v>81</v>
      </c>
      <c r="W75" s="56"/>
      <c r="X75" s="9"/>
      <c r="Y75" s="55"/>
      <c r="Z75" s="23" t="s">
        <v>82</v>
      </c>
      <c r="AA75" s="56"/>
      <c r="AB75" s="42"/>
      <c r="AC75" s="19"/>
      <c r="AD75" s="19"/>
      <c r="AE75" s="19"/>
      <c r="AF75" s="19"/>
      <c r="AG75" s="19"/>
      <c r="AH75" s="19"/>
      <c r="AI75" s="19"/>
      <c r="AJ75" s="19"/>
      <c r="AK75" s="19"/>
    </row>
    <row r="76" ht="22.5" customHeight="1">
      <c r="A76" s="19"/>
      <c r="B76" s="69" t="s">
        <v>160</v>
      </c>
      <c r="C76" s="69" t="s">
        <v>161</v>
      </c>
      <c r="D76" s="71">
        <v>38900.0</v>
      </c>
      <c r="E76" s="23" t="s">
        <v>120</v>
      </c>
      <c r="F76" s="97"/>
      <c r="G76" s="98" t="s">
        <v>149</v>
      </c>
      <c r="H76" s="26">
        <f t="array" ref="H76">XLOOKUP(G76,'Restaurant DB'!B:B,'Restaurant DB'!A:A)</f>
        <v>5376</v>
      </c>
      <c r="I76" s="27" t="str">
        <f t="array" ref="I76">XLOOKUP(G76,'Restaurant DB'!B:B,'Restaurant DB'!N:N)</f>
        <v>Chinese, Singaporean</v>
      </c>
      <c r="J76" s="99" t="s">
        <v>78</v>
      </c>
      <c r="K76" s="100">
        <v>76.0</v>
      </c>
      <c r="L76" s="101" t="s">
        <v>88</v>
      </c>
      <c r="M76" s="75"/>
      <c r="N76" s="71"/>
      <c r="O76" s="71">
        <v>1670.6514</v>
      </c>
      <c r="P76" s="102" t="b">
        <v>0</v>
      </c>
      <c r="Q76" s="90" t="s">
        <v>79</v>
      </c>
      <c r="R76" s="34" t="str">
        <f t="array" ref="R76">XLOOKUP(G76,'Restaurant DB'!B:B,'Restaurant DB'!I:I)</f>
        <v>fred@hungryhub.com</v>
      </c>
      <c r="S76" s="103">
        <v>45770.0</v>
      </c>
      <c r="T76" s="104">
        <v>0.4791666666666667</v>
      </c>
      <c r="U76" s="105" t="s">
        <v>80</v>
      </c>
      <c r="V76" s="61" t="s">
        <v>102</v>
      </c>
      <c r="W76" s="106"/>
      <c r="X76" s="107">
        <v>7398622.0</v>
      </c>
      <c r="Y76" s="108"/>
      <c r="Z76" s="23" t="s">
        <v>82</v>
      </c>
      <c r="AA76" s="80"/>
      <c r="AB76" s="42"/>
      <c r="AC76" s="19"/>
      <c r="AD76" s="19"/>
      <c r="AE76" s="19"/>
      <c r="AF76" s="19"/>
      <c r="AG76" s="19"/>
      <c r="AH76" s="19"/>
      <c r="AI76" s="19"/>
      <c r="AJ76" s="19"/>
      <c r="AK76" s="19"/>
    </row>
    <row r="77" ht="22.5" customHeight="1">
      <c r="A77" s="19"/>
      <c r="B77" s="44" t="s">
        <v>242</v>
      </c>
      <c r="C77" s="45" t="s">
        <v>243</v>
      </c>
      <c r="D77" s="46">
        <v>12998.0</v>
      </c>
      <c r="E77" s="23" t="s">
        <v>244</v>
      </c>
      <c r="F77" s="62"/>
      <c r="G77" s="48" t="s">
        <v>245</v>
      </c>
      <c r="H77" s="26">
        <f t="array" ref="H77">XLOOKUP(G77,'Restaurant DB'!B:B,'Restaurant DB'!A:A)</f>
        <v>1625</v>
      </c>
      <c r="I77" s="27" t="str">
        <f t="array" ref="I77">XLOOKUP(G77,'Restaurant DB'!B:B,'Restaurant DB'!N:N)</f>
        <v>Thai</v>
      </c>
      <c r="J77" s="48" t="s">
        <v>78</v>
      </c>
      <c r="K77" s="49">
        <v>2890.0</v>
      </c>
      <c r="L77" s="50" t="s">
        <v>208</v>
      </c>
      <c r="M77" s="46"/>
      <c r="N77" s="46"/>
      <c r="O77" s="46">
        <v>6233.7156</v>
      </c>
      <c r="P77" s="51"/>
      <c r="Q77" s="33" t="s">
        <v>79</v>
      </c>
      <c r="R77" s="34" t="str">
        <f t="array" ref="R77">XLOOKUP(G77,'Restaurant DB'!B:B,'Restaurant DB'!I:I)</f>
        <v>bond@hungryhub.com</v>
      </c>
      <c r="S77" s="53">
        <v>45772.0</v>
      </c>
      <c r="T77" s="60">
        <v>0.5208333333333334</v>
      </c>
      <c r="U77" s="9"/>
      <c r="V77" s="38" t="s">
        <v>81</v>
      </c>
      <c r="W77" s="56"/>
      <c r="X77" s="9"/>
      <c r="Y77" s="55"/>
      <c r="Z77" s="23" t="s">
        <v>82</v>
      </c>
      <c r="AA77" s="56"/>
      <c r="AB77" s="42"/>
      <c r="AC77" s="19"/>
      <c r="AD77" s="19"/>
      <c r="AE77" s="19"/>
      <c r="AF77" s="19"/>
      <c r="AG77" s="19"/>
      <c r="AH77" s="19"/>
      <c r="AI77" s="19"/>
      <c r="AJ77" s="19"/>
      <c r="AK77" s="19"/>
    </row>
    <row r="78" ht="22.5" customHeight="1">
      <c r="A78" s="19"/>
      <c r="B78" s="44" t="s">
        <v>223</v>
      </c>
      <c r="C78" s="45" t="s">
        <v>224</v>
      </c>
      <c r="D78" s="46">
        <v>512171.0</v>
      </c>
      <c r="E78" s="23" t="s">
        <v>76</v>
      </c>
      <c r="F78" s="62"/>
      <c r="G78" s="48" t="s">
        <v>246</v>
      </c>
      <c r="H78" s="26">
        <f t="array" ref="H78">XLOOKUP(G78,'Restaurant DB'!B:B,'Restaurant DB'!A:A)</f>
        <v>3818</v>
      </c>
      <c r="I78" s="27" t="str">
        <f t="array" ref="I78">XLOOKUP(G78,'Restaurant DB'!B:B,'Restaurant DB'!N:N)</f>
        <v>Japanese</v>
      </c>
      <c r="J78" s="48" t="s">
        <v>78</v>
      </c>
      <c r="K78" s="49">
        <v>4666.0</v>
      </c>
      <c r="L78" s="50" t="s">
        <v>247</v>
      </c>
      <c r="M78" s="46"/>
      <c r="N78" s="46"/>
      <c r="O78" s="46">
        <v>7000.0</v>
      </c>
      <c r="P78" s="51"/>
      <c r="Q78" s="33" t="s">
        <v>79</v>
      </c>
      <c r="R78" s="34" t="str">
        <f t="array" ref="R78">XLOOKUP(G78,'Restaurant DB'!B:B,'Restaurant DB'!I:I)</f>
        <v>sirirat@hungryhub.com</v>
      </c>
      <c r="S78" s="53">
        <v>45775.0</v>
      </c>
      <c r="T78" s="60">
        <v>0.8125</v>
      </c>
      <c r="U78" s="9"/>
      <c r="V78" s="38" t="s">
        <v>81</v>
      </c>
      <c r="W78" s="56"/>
      <c r="X78" s="9"/>
      <c r="Y78" s="55"/>
      <c r="Z78" s="23" t="s">
        <v>82</v>
      </c>
      <c r="AA78" s="56"/>
      <c r="AB78" s="42"/>
      <c r="AC78" s="19"/>
      <c r="AD78" s="19"/>
      <c r="AE78" s="19"/>
      <c r="AF78" s="19"/>
      <c r="AG78" s="19"/>
      <c r="AH78" s="19"/>
      <c r="AI78" s="19"/>
      <c r="AJ78" s="19"/>
      <c r="AK78" s="19"/>
    </row>
    <row r="79" ht="22.5" customHeight="1">
      <c r="A79" s="19"/>
      <c r="B79" s="44" t="s">
        <v>242</v>
      </c>
      <c r="C79" s="45" t="s">
        <v>243</v>
      </c>
      <c r="D79" s="46">
        <v>12998.0</v>
      </c>
      <c r="E79" s="23" t="s">
        <v>76</v>
      </c>
      <c r="F79" s="62"/>
      <c r="G79" s="48" t="s">
        <v>128</v>
      </c>
      <c r="H79" s="26">
        <f t="array" ref="H79">XLOOKUP(G79,'Restaurant DB'!B:B,'Restaurant DB'!A:A)</f>
        <v>4503</v>
      </c>
      <c r="I79" s="27" t="str">
        <f t="array" ref="I79">XLOOKUP(G79,'Restaurant DB'!B:B,'Restaurant DB'!N:N)</f>
        <v>European, Fusion, International, Japanese, Thai</v>
      </c>
      <c r="J79" s="48" t="s">
        <v>94</v>
      </c>
      <c r="K79" s="49">
        <v>2599.0</v>
      </c>
      <c r="L79" s="50" t="s">
        <v>129</v>
      </c>
      <c r="M79" s="46"/>
      <c r="N79" s="46"/>
      <c r="O79" s="46">
        <v>6233.7156</v>
      </c>
      <c r="P79" s="51"/>
      <c r="Q79" s="33" t="s">
        <v>79</v>
      </c>
      <c r="R79" s="34" t="str">
        <f t="array" ref="R79">XLOOKUP(G79,'Restaurant DB'!B:B,'Restaurant DB'!I:I)</f>
        <v>surasit@hungryhub.com</v>
      </c>
      <c r="S79" s="53">
        <v>45776.0</v>
      </c>
      <c r="T79" s="60">
        <v>0.8125</v>
      </c>
      <c r="U79" s="9"/>
      <c r="V79" s="38" t="s">
        <v>81</v>
      </c>
      <c r="W79" s="56"/>
      <c r="X79" s="9"/>
      <c r="Y79" s="55"/>
      <c r="Z79" s="23" t="s">
        <v>82</v>
      </c>
      <c r="AA79" s="56"/>
      <c r="AB79" s="42"/>
      <c r="AC79" s="19"/>
      <c r="AD79" s="19"/>
      <c r="AE79" s="19"/>
      <c r="AF79" s="19"/>
      <c r="AG79" s="19"/>
      <c r="AH79" s="19"/>
      <c r="AI79" s="19"/>
      <c r="AJ79" s="19"/>
      <c r="AK79" s="19"/>
    </row>
    <row r="80" ht="22.5" customHeight="1">
      <c r="A80" s="19"/>
      <c r="B80" s="44" t="s">
        <v>248</v>
      </c>
      <c r="C80" s="45" t="s">
        <v>169</v>
      </c>
      <c r="D80" s="46">
        <v>199227.0</v>
      </c>
      <c r="E80" s="23" t="s">
        <v>76</v>
      </c>
      <c r="F80" s="93" t="s">
        <v>170</v>
      </c>
      <c r="G80" s="83" t="s">
        <v>156</v>
      </c>
      <c r="H80" s="26">
        <f t="array" ref="H80">XLOOKUP(G80,'Restaurant DB'!B:B,'Restaurant DB'!A:A)</f>
        <v>4751</v>
      </c>
      <c r="I80" s="27" t="str">
        <f t="array" ref="I80">XLOOKUP(G80,'Restaurant DB'!B:B,'Restaurant DB'!N:N)</f>
        <v>Japanese, Fusion, Thai</v>
      </c>
      <c r="J80" s="48" t="s">
        <v>94</v>
      </c>
      <c r="K80" s="49">
        <v>1159.0</v>
      </c>
      <c r="L80" s="50" t="s">
        <v>157</v>
      </c>
      <c r="M80" s="46"/>
      <c r="N80" s="46"/>
      <c r="O80" s="46">
        <v>20250.32</v>
      </c>
      <c r="P80" s="26"/>
      <c r="Q80" s="33" t="s">
        <v>79</v>
      </c>
      <c r="R80" s="34" t="str">
        <f t="array" ref="R80">XLOOKUP(G80,'Restaurant DB'!B:B,'Restaurant DB'!I:I)</f>
        <v>dew@hungryhub.com</v>
      </c>
      <c r="S80" s="53">
        <v>45777.0</v>
      </c>
      <c r="T80" s="60">
        <v>0.7083333333333334</v>
      </c>
      <c r="U80" s="9" t="s">
        <v>80</v>
      </c>
      <c r="V80" s="38" t="s">
        <v>81</v>
      </c>
      <c r="W80" s="56"/>
      <c r="X80" s="9"/>
      <c r="Y80" s="55"/>
      <c r="Z80" s="23" t="s">
        <v>82</v>
      </c>
      <c r="AA80" s="56"/>
      <c r="AB80" s="42"/>
      <c r="AC80" s="19"/>
      <c r="AD80" s="19"/>
      <c r="AE80" s="19"/>
      <c r="AF80" s="19"/>
      <c r="AG80" s="19"/>
      <c r="AH80" s="19"/>
      <c r="AI80" s="19"/>
      <c r="AJ80" s="19"/>
      <c r="AK80" s="19"/>
    </row>
    <row r="81" ht="22.5" customHeight="1">
      <c r="A81" s="19"/>
      <c r="B81" s="44" t="s">
        <v>249</v>
      </c>
      <c r="C81" s="45" t="s">
        <v>250</v>
      </c>
      <c r="D81" s="46">
        <v>165096.0</v>
      </c>
      <c r="E81" s="23" t="s">
        <v>76</v>
      </c>
      <c r="F81" s="62"/>
      <c r="G81" s="48" t="s">
        <v>136</v>
      </c>
      <c r="H81" s="26">
        <f t="array" ref="H81">XLOOKUP(G81,'Restaurant DB'!B:B,'Restaurant DB'!A:A)</f>
        <v>1433</v>
      </c>
      <c r="I81" s="27" t="str">
        <f t="array" ref="I81">XLOOKUP(G81,'Restaurant DB'!B:B,'Restaurant DB'!N:N)</f>
        <v>Thai, Chinese, International, Fusion</v>
      </c>
      <c r="J81" s="48" t="s">
        <v>78</v>
      </c>
      <c r="K81" s="49">
        <v>1690.0</v>
      </c>
      <c r="L81" s="50" t="s">
        <v>251</v>
      </c>
      <c r="M81" s="46"/>
      <c r="N81" s="46"/>
      <c r="O81" s="46">
        <v>6000.0</v>
      </c>
      <c r="P81" s="51"/>
      <c r="Q81" s="33" t="s">
        <v>79</v>
      </c>
      <c r="R81" s="34" t="str">
        <f t="array" ref="R81">XLOOKUP(G81,'Restaurant DB'!B:B,'Restaurant DB'!I:I)</f>
        <v>sirirat@hungryhub.com</v>
      </c>
      <c r="S81" s="53">
        <v>45777.0</v>
      </c>
      <c r="T81" s="60">
        <v>0.4791666666666667</v>
      </c>
      <c r="U81" s="9"/>
      <c r="V81" s="38" t="s">
        <v>81</v>
      </c>
      <c r="W81" s="56"/>
      <c r="X81" s="9"/>
      <c r="Y81" s="55"/>
      <c r="Z81" s="23" t="s">
        <v>82</v>
      </c>
      <c r="AA81" s="56"/>
      <c r="AB81" s="42"/>
      <c r="AC81" s="19"/>
      <c r="AD81" s="19"/>
      <c r="AE81" s="19"/>
      <c r="AF81" s="19"/>
      <c r="AG81" s="19"/>
      <c r="AH81" s="19"/>
      <c r="AI81" s="19"/>
      <c r="AJ81" s="19"/>
      <c r="AK81" s="19"/>
    </row>
    <row r="82" ht="22.5" customHeight="1">
      <c r="A82" s="19"/>
      <c r="B82" s="44" t="s">
        <v>242</v>
      </c>
      <c r="C82" s="45" t="s">
        <v>243</v>
      </c>
      <c r="D82" s="46">
        <v>12998.0</v>
      </c>
      <c r="E82" s="23" t="s">
        <v>76</v>
      </c>
      <c r="F82" s="62"/>
      <c r="G82" s="48" t="s">
        <v>183</v>
      </c>
      <c r="H82" s="26">
        <f t="array" ref="H82">XLOOKUP(G82,'Restaurant DB'!B:B,'Restaurant DB'!A:A)</f>
        <v>2382</v>
      </c>
      <c r="I82" s="27" t="str">
        <f t="array" ref="I82">XLOOKUP(G82,'Restaurant DB'!B:B,'Restaurant DB'!N:N)</f>
        <v>Thai</v>
      </c>
      <c r="J82" s="48" t="s">
        <v>78</v>
      </c>
      <c r="K82" s="49">
        <v>3880.0</v>
      </c>
      <c r="L82" s="50" t="s">
        <v>252</v>
      </c>
      <c r="M82" s="46"/>
      <c r="N82" s="46"/>
      <c r="O82" s="46">
        <v>6233.7156</v>
      </c>
      <c r="P82" s="51"/>
      <c r="Q82" s="33" t="s">
        <v>79</v>
      </c>
      <c r="R82" s="34" t="str">
        <f t="array" ref="R82">XLOOKUP(G82,'Restaurant DB'!B:B,'Restaurant DB'!I:I)</f>
        <v>bond@hungryhub.com</v>
      </c>
      <c r="S82" s="53">
        <v>45778.0</v>
      </c>
      <c r="T82" s="60">
        <v>0.7708333333333334</v>
      </c>
      <c r="U82" s="9"/>
      <c r="V82" s="38" t="s">
        <v>81</v>
      </c>
      <c r="W82" s="56"/>
      <c r="X82" s="9"/>
      <c r="Y82" s="55"/>
      <c r="Z82" s="23" t="s">
        <v>82</v>
      </c>
      <c r="AA82" s="56"/>
      <c r="AB82" s="42"/>
      <c r="AC82" s="19"/>
      <c r="AD82" s="19"/>
      <c r="AE82" s="19"/>
      <c r="AF82" s="19"/>
      <c r="AG82" s="19"/>
      <c r="AH82" s="19"/>
      <c r="AI82" s="19"/>
      <c r="AJ82" s="19"/>
      <c r="AK82" s="19"/>
    </row>
    <row r="83" ht="22.5" customHeight="1">
      <c r="A83" s="19"/>
      <c r="B83" s="44" t="s">
        <v>249</v>
      </c>
      <c r="C83" s="45" t="s">
        <v>250</v>
      </c>
      <c r="D83" s="46">
        <v>165096.0</v>
      </c>
      <c r="E83" s="23" t="s">
        <v>76</v>
      </c>
      <c r="F83" s="62"/>
      <c r="G83" s="48" t="s">
        <v>253</v>
      </c>
      <c r="H83" s="26">
        <f t="array" ref="H83">XLOOKUP(G83,'Restaurant DB'!B:B,'Restaurant DB'!A:A)</f>
        <v>4311</v>
      </c>
      <c r="I83" s="27" t="str">
        <f t="array" ref="I83">XLOOKUP(G83,'Restaurant DB'!B:B,'Restaurant DB'!N:N)</f>
        <v>Thai</v>
      </c>
      <c r="J83" s="48" t="s">
        <v>78</v>
      </c>
      <c r="K83" s="49">
        <v>1450.0</v>
      </c>
      <c r="L83" s="50" t="s">
        <v>88</v>
      </c>
      <c r="M83" s="46"/>
      <c r="N83" s="46"/>
      <c r="O83" s="46">
        <v>6000.0</v>
      </c>
      <c r="P83" s="51"/>
      <c r="Q83" s="33" t="s">
        <v>79</v>
      </c>
      <c r="R83" s="34" t="str">
        <f t="array" ref="R83">XLOOKUP(G83,'Restaurant DB'!B:B,'Restaurant DB'!I:I)</f>
        <v>bond@hungryhub.com</v>
      </c>
      <c r="S83" s="53">
        <v>45778.0</v>
      </c>
      <c r="T83" s="60">
        <v>0.4791666666666667</v>
      </c>
      <c r="U83" s="9"/>
      <c r="V83" s="38" t="s">
        <v>81</v>
      </c>
      <c r="W83" s="56"/>
      <c r="X83" s="9"/>
      <c r="Y83" s="55"/>
      <c r="Z83" s="23" t="s">
        <v>82</v>
      </c>
      <c r="AA83" s="56"/>
      <c r="AB83" s="42"/>
      <c r="AC83" s="19"/>
      <c r="AD83" s="19"/>
      <c r="AE83" s="19"/>
      <c r="AF83" s="19"/>
      <c r="AG83" s="19"/>
      <c r="AH83" s="19"/>
      <c r="AI83" s="19"/>
      <c r="AJ83" s="19"/>
      <c r="AK83" s="19"/>
    </row>
    <row r="84" ht="22.5" customHeight="1">
      <c r="A84" s="19"/>
      <c r="B84" s="44" t="s">
        <v>249</v>
      </c>
      <c r="C84" s="45" t="s">
        <v>250</v>
      </c>
      <c r="D84" s="46">
        <v>165096.0</v>
      </c>
      <c r="E84" s="23" t="s">
        <v>76</v>
      </c>
      <c r="F84" s="62"/>
      <c r="G84" s="48" t="s">
        <v>254</v>
      </c>
      <c r="H84" s="26">
        <f t="array" ref="H84">XLOOKUP(G84,'Restaurant DB'!B:B,'Restaurant DB'!A:A)</f>
        <v>1893</v>
      </c>
      <c r="I84" s="27" t="str">
        <f t="array" ref="I84">XLOOKUP(G84,'Restaurant DB'!B:B,'Restaurant DB'!N:N)</f>
        <v>Thai, International, Fusion, European</v>
      </c>
      <c r="J84" s="48" t="s">
        <v>78</v>
      </c>
      <c r="K84" s="49">
        <v>2190.0</v>
      </c>
      <c r="L84" s="50" t="s">
        <v>255</v>
      </c>
      <c r="M84" s="46"/>
      <c r="N84" s="46"/>
      <c r="O84" s="46">
        <v>6000.0</v>
      </c>
      <c r="P84" s="51"/>
      <c r="Q84" s="33" t="s">
        <v>79</v>
      </c>
      <c r="R84" s="34" t="str">
        <f t="array" ref="R84">XLOOKUP(G84,'Restaurant DB'!B:B,'Restaurant DB'!I:I)</f>
        <v>ravi@hungryhub.com</v>
      </c>
      <c r="S84" s="53">
        <v>45778.0</v>
      </c>
      <c r="T84" s="60">
        <v>0.7291666666666666</v>
      </c>
      <c r="U84" s="9"/>
      <c r="V84" s="38" t="s">
        <v>81</v>
      </c>
      <c r="W84" s="56"/>
      <c r="X84" s="9"/>
      <c r="Y84" s="55"/>
      <c r="Z84" s="23" t="s">
        <v>82</v>
      </c>
      <c r="AA84" s="56"/>
      <c r="AB84" s="42"/>
      <c r="AC84" s="19"/>
      <c r="AD84" s="19"/>
      <c r="AE84" s="19"/>
      <c r="AF84" s="19"/>
      <c r="AG84" s="19"/>
      <c r="AH84" s="19"/>
      <c r="AI84" s="19"/>
      <c r="AJ84" s="19"/>
      <c r="AK84" s="19"/>
    </row>
    <row r="85" ht="22.5" customHeight="1">
      <c r="A85" s="19"/>
      <c r="B85" s="44" t="s">
        <v>256</v>
      </c>
      <c r="C85" s="45" t="s">
        <v>257</v>
      </c>
      <c r="D85" s="46">
        <v>20381.0</v>
      </c>
      <c r="E85" s="23" t="s">
        <v>76</v>
      </c>
      <c r="F85" s="62"/>
      <c r="G85" s="83" t="s">
        <v>258</v>
      </c>
      <c r="H85" s="26">
        <f t="array" ref="H85">XLOOKUP(G85,'Restaurant DB'!B:B,'Restaurant DB'!A:A)</f>
        <v>280</v>
      </c>
      <c r="I85" s="27" t="str">
        <f t="array" ref="I85">XLOOKUP(G85,'Restaurant DB'!B:B,'Restaurant DB'!N:N)</f>
        <v>European, French, Fusion, International, Italian</v>
      </c>
      <c r="J85" s="48" t="s">
        <v>78</v>
      </c>
      <c r="K85" s="49">
        <v>6900.0</v>
      </c>
      <c r="L85" s="50" t="s">
        <v>259</v>
      </c>
      <c r="M85" s="46" t="s">
        <v>260</v>
      </c>
      <c r="N85" s="46"/>
      <c r="O85" s="46">
        <v>7000.0</v>
      </c>
      <c r="P85" s="51"/>
      <c r="Q85" s="33" t="s">
        <v>79</v>
      </c>
      <c r="R85" s="34" t="str">
        <f t="array" ref="R85">XLOOKUP(G85,'Restaurant DB'!B:B,'Restaurant DB'!I:I)</f>
        <v>ravi@hungryhub.com, naravadee.sw@banyantree.com,</v>
      </c>
      <c r="S85" s="53">
        <v>45779.0</v>
      </c>
      <c r="T85" s="60">
        <v>0.75</v>
      </c>
      <c r="U85" s="9" t="s">
        <v>80</v>
      </c>
      <c r="V85" s="38" t="s">
        <v>81</v>
      </c>
      <c r="W85" s="56"/>
      <c r="X85" s="9"/>
      <c r="Y85" s="55"/>
      <c r="Z85" s="23" t="s">
        <v>82</v>
      </c>
      <c r="AA85" s="56"/>
      <c r="AB85" s="42"/>
      <c r="AC85" s="19"/>
      <c r="AD85" s="19"/>
      <c r="AE85" s="19"/>
      <c r="AF85" s="19"/>
      <c r="AG85" s="19"/>
      <c r="AH85" s="19"/>
      <c r="AI85" s="19"/>
      <c r="AJ85" s="19"/>
      <c r="AK85" s="19"/>
    </row>
    <row r="86" ht="22.5" customHeight="1">
      <c r="A86" s="19"/>
      <c r="B86" s="44" t="s">
        <v>249</v>
      </c>
      <c r="C86" s="45" t="s">
        <v>250</v>
      </c>
      <c r="D86" s="46">
        <v>165096.0</v>
      </c>
      <c r="E86" s="23" t="s">
        <v>76</v>
      </c>
      <c r="F86" s="62"/>
      <c r="G86" s="48" t="s">
        <v>153</v>
      </c>
      <c r="H86" s="26">
        <f t="array" ref="H86">XLOOKUP(G86,'Restaurant DB'!B:B,'Restaurant DB'!A:A)</f>
        <v>4039</v>
      </c>
      <c r="I86" s="27" t="str">
        <f t="array" ref="I86">XLOOKUP(G86,'Restaurant DB'!B:B,'Restaurant DB'!N:N)</f>
        <v>European, Fusion, International, Japanese</v>
      </c>
      <c r="J86" s="48" t="s">
        <v>94</v>
      </c>
      <c r="K86" s="49">
        <v>1119.0</v>
      </c>
      <c r="L86" s="50" t="s">
        <v>154</v>
      </c>
      <c r="M86" s="46"/>
      <c r="N86" s="46"/>
      <c r="O86" s="46">
        <v>6000.0</v>
      </c>
      <c r="P86" s="51"/>
      <c r="Q86" s="33" t="s">
        <v>79</v>
      </c>
      <c r="R86" s="34" t="str">
        <f t="array" ref="R86">XLOOKUP(G86,'Restaurant DB'!B:B,'Restaurant DB'!I:I)</f>
        <v>bond@hungryhub.com</v>
      </c>
      <c r="S86" s="53">
        <v>45779.0</v>
      </c>
      <c r="T86" s="60">
        <v>0.4791666666666667</v>
      </c>
      <c r="U86" s="9"/>
      <c r="V86" s="38" t="s">
        <v>81</v>
      </c>
      <c r="W86" s="56"/>
      <c r="X86" s="9"/>
      <c r="Y86" s="55"/>
      <c r="Z86" s="23" t="s">
        <v>82</v>
      </c>
      <c r="AA86" s="56"/>
      <c r="AB86" s="42"/>
      <c r="AC86" s="19"/>
      <c r="AD86" s="19"/>
      <c r="AE86" s="19"/>
      <c r="AF86" s="19"/>
      <c r="AG86" s="19"/>
      <c r="AH86" s="19"/>
      <c r="AI86" s="19"/>
      <c r="AJ86" s="19"/>
      <c r="AK86" s="19"/>
    </row>
    <row r="87" ht="22.5" customHeight="1">
      <c r="A87" s="19"/>
      <c r="B87" s="44" t="s">
        <v>242</v>
      </c>
      <c r="C87" s="45" t="s">
        <v>243</v>
      </c>
      <c r="D87" s="46">
        <v>12998.0</v>
      </c>
      <c r="E87" s="23" t="s">
        <v>76</v>
      </c>
      <c r="F87" s="62"/>
      <c r="G87" s="48" t="s">
        <v>261</v>
      </c>
      <c r="H87" s="26">
        <f t="array" ref="H87">XLOOKUP(G87,'Restaurant DB'!B:B,'Restaurant DB'!A:A)</f>
        <v>915</v>
      </c>
      <c r="I87" s="27" t="str">
        <f t="array" ref="I87">XLOOKUP(G87,'Restaurant DB'!B:B,'Restaurant DB'!N:N)</f>
        <v>Japanese</v>
      </c>
      <c r="J87" s="48" t="s">
        <v>94</v>
      </c>
      <c r="K87" s="49">
        <v>1662.0</v>
      </c>
      <c r="L87" s="50" t="s">
        <v>262</v>
      </c>
      <c r="M87" s="46"/>
      <c r="N87" s="46"/>
      <c r="O87" s="46">
        <v>6233.7156</v>
      </c>
      <c r="P87" s="51"/>
      <c r="Q87" s="33" t="s">
        <v>79</v>
      </c>
      <c r="R87" s="34" t="str">
        <f t="array" ref="R87">XLOOKUP(G87,'Restaurant DB'!B:B,'Restaurant DB'!I:I)</f>
        <v>earth@hungryhub.com</v>
      </c>
      <c r="S87" s="53">
        <v>45780.0</v>
      </c>
      <c r="T87" s="60">
        <v>0.5208333333333334</v>
      </c>
      <c r="U87" s="9"/>
      <c r="V87" s="38" t="s">
        <v>81</v>
      </c>
      <c r="W87" s="56"/>
      <c r="X87" s="9"/>
      <c r="Y87" s="55"/>
      <c r="Z87" s="23" t="s">
        <v>82</v>
      </c>
      <c r="AA87" s="56"/>
      <c r="AB87" s="42"/>
      <c r="AC87" s="19"/>
      <c r="AD87" s="19"/>
      <c r="AE87" s="19"/>
      <c r="AF87" s="19"/>
      <c r="AG87" s="19"/>
      <c r="AH87" s="19"/>
      <c r="AI87" s="19"/>
      <c r="AJ87" s="19"/>
      <c r="AK87" s="19"/>
    </row>
    <row r="88" ht="22.5" customHeight="1">
      <c r="A88" s="19"/>
      <c r="B88" s="44" t="s">
        <v>249</v>
      </c>
      <c r="C88" s="45" t="s">
        <v>250</v>
      </c>
      <c r="D88" s="46">
        <v>165096.0</v>
      </c>
      <c r="E88" s="23" t="s">
        <v>76</v>
      </c>
      <c r="F88" s="62"/>
      <c r="G88" s="48" t="s">
        <v>128</v>
      </c>
      <c r="H88" s="26">
        <f t="array" ref="H88">XLOOKUP(G88,'Restaurant DB'!B:B,'Restaurant DB'!A:A)</f>
        <v>4503</v>
      </c>
      <c r="I88" s="27" t="str">
        <f t="array" ref="I88">XLOOKUP(G88,'Restaurant DB'!B:B,'Restaurant DB'!N:N)</f>
        <v>European, Fusion, International, Japanese, Thai</v>
      </c>
      <c r="J88" s="48" t="s">
        <v>94</v>
      </c>
      <c r="K88" s="49">
        <v>2599.0</v>
      </c>
      <c r="L88" s="50" t="s">
        <v>129</v>
      </c>
      <c r="M88" s="46"/>
      <c r="N88" s="46"/>
      <c r="O88" s="46">
        <v>6000.0</v>
      </c>
      <c r="P88" s="51"/>
      <c r="Q88" s="33" t="s">
        <v>79</v>
      </c>
      <c r="R88" s="34" t="str">
        <f t="array" ref="R88">XLOOKUP(G88,'Restaurant DB'!B:B,'Restaurant DB'!I:I)</f>
        <v>surasit@hungryhub.com</v>
      </c>
      <c r="S88" s="53">
        <v>45780.0</v>
      </c>
      <c r="T88" s="60">
        <v>0.5208333333333334</v>
      </c>
      <c r="U88" s="9"/>
      <c r="V88" s="38" t="s">
        <v>81</v>
      </c>
      <c r="W88" s="56"/>
      <c r="X88" s="9"/>
      <c r="Y88" s="55"/>
      <c r="Z88" s="23" t="s">
        <v>82</v>
      </c>
      <c r="AA88" s="56"/>
      <c r="AB88" s="42"/>
      <c r="AC88" s="19"/>
      <c r="AD88" s="19"/>
      <c r="AE88" s="19"/>
      <c r="AF88" s="19"/>
      <c r="AG88" s="19"/>
      <c r="AH88" s="19"/>
      <c r="AI88" s="19"/>
      <c r="AJ88" s="19"/>
      <c r="AK88" s="19"/>
    </row>
    <row r="89" ht="22.5" customHeight="1">
      <c r="A89" s="19"/>
      <c r="B89" s="44" t="s">
        <v>242</v>
      </c>
      <c r="C89" s="45" t="s">
        <v>243</v>
      </c>
      <c r="D89" s="46">
        <v>12998.0</v>
      </c>
      <c r="E89" s="23" t="s">
        <v>263</v>
      </c>
      <c r="F89" s="62"/>
      <c r="G89" s="48" t="s">
        <v>264</v>
      </c>
      <c r="H89" s="26">
        <f t="array" ref="H89">XLOOKUP(G89,'Restaurant DB'!B:B,'Restaurant DB'!A:A)</f>
        <v>2022</v>
      </c>
      <c r="I89" s="27" t="str">
        <f t="array" ref="I89">XLOOKUP(G89,'Restaurant DB'!B:B,'Restaurant DB'!N:N)</f>
        <v>International, Fusion, Thai, European</v>
      </c>
      <c r="J89" s="48" t="s">
        <v>78</v>
      </c>
      <c r="K89" s="49">
        <v>1290.0</v>
      </c>
      <c r="L89" s="50" t="s">
        <v>265</v>
      </c>
      <c r="M89" s="46"/>
      <c r="N89" s="46"/>
      <c r="O89" s="46">
        <v>6233.7156</v>
      </c>
      <c r="P89" s="51"/>
      <c r="Q89" s="33" t="s">
        <v>79</v>
      </c>
      <c r="R89" s="34" t="str">
        <f t="array" ref="R89">XLOOKUP(G89,'Restaurant DB'!B:B,'Restaurant DB'!I:I)</f>
        <v>dew@hungryhub.com</v>
      </c>
      <c r="S89" s="53">
        <v>45782.0</v>
      </c>
      <c r="T89" s="60">
        <v>0.75</v>
      </c>
      <c r="U89" s="9"/>
      <c r="V89" s="38" t="s">
        <v>81</v>
      </c>
      <c r="W89" s="56"/>
      <c r="X89" s="9"/>
      <c r="Y89" s="55"/>
      <c r="Z89" s="23" t="s">
        <v>82</v>
      </c>
      <c r="AA89" s="56"/>
      <c r="AB89" s="42"/>
      <c r="AC89" s="19"/>
      <c r="AD89" s="19"/>
      <c r="AE89" s="19"/>
      <c r="AF89" s="19"/>
      <c r="AG89" s="19"/>
      <c r="AH89" s="19"/>
      <c r="AI89" s="19"/>
      <c r="AJ89" s="19"/>
      <c r="AK89" s="19"/>
    </row>
    <row r="90" ht="22.5" customHeight="1">
      <c r="A90" s="19"/>
      <c r="B90" s="44" t="s">
        <v>256</v>
      </c>
      <c r="C90" s="45" t="s">
        <v>257</v>
      </c>
      <c r="D90" s="46">
        <v>20381.0</v>
      </c>
      <c r="E90" s="23" t="s">
        <v>76</v>
      </c>
      <c r="F90" s="62"/>
      <c r="G90" s="83" t="s">
        <v>233</v>
      </c>
      <c r="H90" s="26">
        <f t="array" ref="H90">XLOOKUP(G90,'Restaurant DB'!B:B,'Restaurant DB'!A:A)</f>
        <v>5836</v>
      </c>
      <c r="I90" s="27" t="str">
        <f t="array" ref="I90">XLOOKUP(G90,'Restaurant DB'!B:B,'Restaurant DB'!N:N)</f>
        <v>European</v>
      </c>
      <c r="J90" s="48" t="s">
        <v>78</v>
      </c>
      <c r="K90" s="49">
        <v>2236.0</v>
      </c>
      <c r="L90" s="50" t="s">
        <v>266</v>
      </c>
      <c r="M90" s="46" t="s">
        <v>260</v>
      </c>
      <c r="N90" s="46"/>
      <c r="O90" s="46">
        <v>7000.0</v>
      </c>
      <c r="P90" s="51"/>
      <c r="Q90" s="33" t="s">
        <v>79</v>
      </c>
      <c r="R90" s="34" t="str">
        <f t="array" ref="R90">XLOOKUP(G90,'Restaurant DB'!B:B,'Restaurant DB'!I:I)</f>
        <v>ravi@hungryhub.com</v>
      </c>
      <c r="S90" s="53">
        <v>45784.0</v>
      </c>
      <c r="T90" s="60">
        <v>0.8125</v>
      </c>
      <c r="U90" s="9" t="s">
        <v>80</v>
      </c>
      <c r="V90" s="38" t="s">
        <v>81</v>
      </c>
      <c r="W90" s="56"/>
      <c r="X90" s="9"/>
      <c r="Y90" s="55"/>
      <c r="Z90" s="23" t="s">
        <v>82</v>
      </c>
      <c r="AA90" s="56"/>
      <c r="AB90" s="42"/>
      <c r="AC90" s="19"/>
      <c r="AD90" s="19"/>
      <c r="AE90" s="19"/>
      <c r="AF90" s="19"/>
      <c r="AG90" s="19"/>
      <c r="AH90" s="19"/>
      <c r="AI90" s="19"/>
      <c r="AJ90" s="19"/>
      <c r="AK90" s="19"/>
    </row>
    <row r="91" ht="22.5" customHeight="1">
      <c r="A91" s="19"/>
      <c r="B91" s="44" t="s">
        <v>267</v>
      </c>
      <c r="C91" s="45" t="s">
        <v>268</v>
      </c>
      <c r="D91" s="46">
        <v>19521.0</v>
      </c>
      <c r="E91" s="23" t="s">
        <v>76</v>
      </c>
      <c r="F91" s="62"/>
      <c r="G91" s="83" t="s">
        <v>128</v>
      </c>
      <c r="H91" s="26">
        <f t="array" ref="H91">XLOOKUP(G91,'Restaurant DB'!B:B,'Restaurant DB'!A:A)</f>
        <v>4503</v>
      </c>
      <c r="I91" s="27" t="str">
        <f t="array" ref="I91">XLOOKUP(G91,'Restaurant DB'!B:B,'Restaurant DB'!N:N)</f>
        <v>European, Fusion, International, Japanese, Thai</v>
      </c>
      <c r="J91" s="48" t="s">
        <v>94</v>
      </c>
      <c r="K91" s="49">
        <v>2599.0</v>
      </c>
      <c r="L91" s="50" t="s">
        <v>269</v>
      </c>
      <c r="M91" s="46"/>
      <c r="N91" s="46"/>
      <c r="O91" s="46">
        <v>10500.0</v>
      </c>
      <c r="P91" s="51"/>
      <c r="Q91" s="33" t="s">
        <v>79</v>
      </c>
      <c r="R91" s="34" t="str">
        <f t="array" ref="R91">XLOOKUP(G91,'Restaurant DB'!B:B,'Restaurant DB'!I:I)</f>
        <v>surasit@hungryhub.com</v>
      </c>
      <c r="S91" s="53">
        <v>45785.0</v>
      </c>
      <c r="T91" s="60">
        <v>0.7083333333333334</v>
      </c>
      <c r="U91" s="9" t="s">
        <v>80</v>
      </c>
      <c r="V91" s="38" t="s">
        <v>81</v>
      </c>
      <c r="W91" s="56"/>
      <c r="X91" s="9"/>
      <c r="Y91" s="55"/>
      <c r="Z91" s="23" t="s">
        <v>82</v>
      </c>
      <c r="AA91" s="56"/>
      <c r="AB91" s="42"/>
      <c r="AC91" s="19"/>
      <c r="AD91" s="19"/>
      <c r="AE91" s="19"/>
      <c r="AF91" s="19"/>
      <c r="AG91" s="19"/>
      <c r="AH91" s="19"/>
      <c r="AI91" s="19"/>
      <c r="AJ91" s="19"/>
      <c r="AK91" s="19"/>
    </row>
    <row r="92" ht="22.5" customHeight="1">
      <c r="A92" s="19"/>
      <c r="B92" s="44" t="s">
        <v>270</v>
      </c>
      <c r="C92" s="45" t="s">
        <v>271</v>
      </c>
      <c r="D92" s="46">
        <v>44500.0</v>
      </c>
      <c r="E92" s="23" t="s">
        <v>76</v>
      </c>
      <c r="F92" s="62"/>
      <c r="G92" s="83" t="s">
        <v>184</v>
      </c>
      <c r="H92" s="26">
        <f t="array" ref="H92">XLOOKUP(G92,'Restaurant DB'!B:B,'Restaurant DB'!A:A)</f>
        <v>3862</v>
      </c>
      <c r="I92" s="27" t="str">
        <f t="array" ref="I92">XLOOKUP(G92,'Restaurant DB'!B:B,'Restaurant DB'!N:N)</f>
        <v>International, Italian, Japanese, Thai</v>
      </c>
      <c r="J92" s="48" t="s">
        <v>78</v>
      </c>
      <c r="K92" s="49">
        <v>2290.0</v>
      </c>
      <c r="L92" s="50" t="s">
        <v>272</v>
      </c>
      <c r="M92" s="46"/>
      <c r="N92" s="46"/>
      <c r="O92" s="46">
        <v>9000.0</v>
      </c>
      <c r="P92" s="51"/>
      <c r="Q92" s="33" t="s">
        <v>79</v>
      </c>
      <c r="R92" s="34" t="str">
        <f t="array" ref="R92">XLOOKUP(G92,'Restaurant DB'!B:B,'Restaurant DB'!I:I)</f>
        <v>ravi@hungryhub.com</v>
      </c>
      <c r="S92" s="53">
        <v>45785.0</v>
      </c>
      <c r="T92" s="60">
        <v>0.7291666666666666</v>
      </c>
      <c r="U92" s="9" t="s">
        <v>80</v>
      </c>
      <c r="V92" s="38" t="s">
        <v>81</v>
      </c>
      <c r="W92" s="56"/>
      <c r="X92" s="9"/>
      <c r="Y92" s="55"/>
      <c r="Z92" s="23" t="s">
        <v>82</v>
      </c>
      <c r="AA92" s="56"/>
      <c r="AB92" s="42"/>
      <c r="AC92" s="19"/>
      <c r="AD92" s="19"/>
      <c r="AE92" s="19"/>
      <c r="AF92" s="19"/>
      <c r="AG92" s="19"/>
      <c r="AH92" s="19"/>
      <c r="AI92" s="19"/>
      <c r="AJ92" s="19"/>
      <c r="AK92" s="19"/>
    </row>
    <row r="93" ht="22.5" customHeight="1">
      <c r="A93" s="19"/>
      <c r="B93" s="44" t="s">
        <v>273</v>
      </c>
      <c r="C93" s="45" t="s">
        <v>274</v>
      </c>
      <c r="D93" s="46">
        <v>78525.0</v>
      </c>
      <c r="E93" s="23" t="s">
        <v>76</v>
      </c>
      <c r="F93" s="62"/>
      <c r="G93" s="48" t="s">
        <v>77</v>
      </c>
      <c r="H93" s="26">
        <f t="array" ref="H93">XLOOKUP(G93,'Restaurant DB'!B:B,'Restaurant DB'!A:A)</f>
        <v>712</v>
      </c>
      <c r="I93" s="27" t="str">
        <f t="array" ref="I93">XLOOKUP(G93,'Restaurant DB'!B:B,'Restaurant DB'!N:N)</f>
        <v>Fusion, International</v>
      </c>
      <c r="J93" s="48" t="s">
        <v>78</v>
      </c>
      <c r="K93" s="49">
        <v>2803.0</v>
      </c>
      <c r="L93" s="50" t="s">
        <v>275</v>
      </c>
      <c r="M93" s="46"/>
      <c r="N93" s="46"/>
      <c r="O93" s="46">
        <v>6500.0</v>
      </c>
      <c r="P93" s="26" t="b">
        <v>1</v>
      </c>
      <c r="Q93" s="33" t="s">
        <v>79</v>
      </c>
      <c r="R93" s="34" t="str">
        <f t="array" ref="R93">XLOOKUP(G93,'Restaurant DB'!B:B,'Restaurant DB'!I:I)</f>
        <v>ravi@hungryhub.com, naravadee.sw@banyantree.com,</v>
      </c>
      <c r="S93" s="53">
        <v>45785.0</v>
      </c>
      <c r="T93" s="60">
        <v>0.5208333333333334</v>
      </c>
      <c r="U93" s="9" t="s">
        <v>80</v>
      </c>
      <c r="V93" s="38" t="s">
        <v>81</v>
      </c>
      <c r="W93" s="56"/>
      <c r="X93" s="9"/>
      <c r="Y93" s="55"/>
      <c r="Z93" s="23" t="s">
        <v>82</v>
      </c>
      <c r="AA93" s="56"/>
      <c r="AB93" s="42"/>
      <c r="AC93" s="19"/>
      <c r="AD93" s="19"/>
      <c r="AE93" s="19"/>
      <c r="AF93" s="19"/>
      <c r="AG93" s="19"/>
      <c r="AH93" s="19"/>
      <c r="AI93" s="19"/>
      <c r="AJ93" s="19"/>
      <c r="AK93" s="19"/>
    </row>
    <row r="94" ht="22.5" customHeight="1">
      <c r="A94" s="19"/>
      <c r="B94" s="44" t="s">
        <v>267</v>
      </c>
      <c r="C94" s="45" t="s">
        <v>268</v>
      </c>
      <c r="D94" s="46">
        <v>19521.0</v>
      </c>
      <c r="E94" s="23" t="s">
        <v>76</v>
      </c>
      <c r="F94" s="62"/>
      <c r="G94" s="83" t="s">
        <v>136</v>
      </c>
      <c r="H94" s="26">
        <f t="array" ref="H94">XLOOKUP(G94,'Restaurant DB'!B:B,'Restaurant DB'!A:A)</f>
        <v>1433</v>
      </c>
      <c r="I94" s="27" t="str">
        <f t="array" ref="I94">XLOOKUP(G94,'Restaurant DB'!B:B,'Restaurant DB'!N:N)</f>
        <v>Thai, Chinese, International, Fusion</v>
      </c>
      <c r="J94" s="48" t="s">
        <v>94</v>
      </c>
      <c r="K94" s="49">
        <v>1490.0</v>
      </c>
      <c r="L94" s="50" t="s">
        <v>276</v>
      </c>
      <c r="M94" s="46"/>
      <c r="N94" s="46"/>
      <c r="O94" s="46">
        <v>10500.0</v>
      </c>
      <c r="P94" s="51"/>
      <c r="Q94" s="33" t="s">
        <v>79</v>
      </c>
      <c r="R94" s="34" t="str">
        <f t="array" ref="R94">XLOOKUP(G94,'Restaurant DB'!B:B,'Restaurant DB'!I:I)</f>
        <v>sirirat@hungryhub.com</v>
      </c>
      <c r="S94" s="53">
        <v>45786.0</v>
      </c>
      <c r="T94" s="60">
        <v>0.5</v>
      </c>
      <c r="U94" s="9" t="s">
        <v>80</v>
      </c>
      <c r="V94" s="38" t="s">
        <v>81</v>
      </c>
      <c r="W94" s="56"/>
      <c r="X94" s="9"/>
      <c r="Y94" s="55"/>
      <c r="Z94" s="23" t="s">
        <v>82</v>
      </c>
      <c r="AA94" s="56"/>
      <c r="AB94" s="42"/>
      <c r="AC94" s="19"/>
      <c r="AD94" s="19"/>
      <c r="AE94" s="19"/>
      <c r="AF94" s="19"/>
      <c r="AG94" s="19"/>
      <c r="AH94" s="19"/>
      <c r="AI94" s="19"/>
      <c r="AJ94" s="19"/>
      <c r="AK94" s="19"/>
    </row>
    <row r="95" ht="22.5" customHeight="1">
      <c r="A95" s="19"/>
      <c r="B95" s="44" t="s">
        <v>270</v>
      </c>
      <c r="C95" s="45" t="s">
        <v>271</v>
      </c>
      <c r="D95" s="46">
        <v>44500.0</v>
      </c>
      <c r="E95" s="23" t="s">
        <v>76</v>
      </c>
      <c r="F95" s="62"/>
      <c r="G95" s="83" t="s">
        <v>165</v>
      </c>
      <c r="H95" s="26">
        <f t="array" ref="H95">XLOOKUP(G95,'Restaurant DB'!B:B,'Restaurant DB'!A:A)</f>
        <v>3005</v>
      </c>
      <c r="I95" s="27" t="str">
        <f t="array" ref="I95">XLOOKUP(G95,'Restaurant DB'!B:B,'Restaurant DB'!N:N)</f>
        <v>Chinese, European, Fusion, International, Japanese, Thai</v>
      </c>
      <c r="J95" s="48" t="s">
        <v>94</v>
      </c>
      <c r="K95" s="49">
        <v>1100.0</v>
      </c>
      <c r="L95" s="50" t="s">
        <v>241</v>
      </c>
      <c r="M95" s="46"/>
      <c r="N95" s="46"/>
      <c r="O95" s="46">
        <v>9000.0</v>
      </c>
      <c r="P95" s="51"/>
      <c r="Q95" s="33" t="s">
        <v>79</v>
      </c>
      <c r="R95" s="34" t="str">
        <f t="array" ref="R95">XLOOKUP(G95,'Restaurant DB'!B:B,'Restaurant DB'!I:I)</f>
        <v>bond@hungryhub.com</v>
      </c>
      <c r="S95" s="53">
        <v>45786.0</v>
      </c>
      <c r="T95" s="60">
        <v>0.7083333333333334</v>
      </c>
      <c r="U95" s="9" t="s">
        <v>80</v>
      </c>
      <c r="V95" s="38" t="s">
        <v>81</v>
      </c>
      <c r="W95" s="56"/>
      <c r="X95" s="9"/>
      <c r="Y95" s="55"/>
      <c r="Z95" s="23" t="str">
        <f t="array" ref="Z95">if(iferror(INDEX(Posts[Username],MATCH(C95&amp;G95,Posts[Username]&amp;Posts[Restaurant Name],0)),"")=C95,"Posted","")</f>
        <v>Posted</v>
      </c>
      <c r="AA95" s="56"/>
      <c r="AB95" s="42"/>
      <c r="AC95" s="19"/>
      <c r="AD95" s="19"/>
      <c r="AE95" s="19"/>
      <c r="AF95" s="19"/>
      <c r="AG95" s="19"/>
      <c r="AH95" s="19"/>
      <c r="AI95" s="19"/>
      <c r="AJ95" s="19"/>
      <c r="AK95" s="19"/>
    </row>
    <row r="96" ht="22.5" customHeight="1">
      <c r="A96" s="19"/>
      <c r="B96" s="44" t="s">
        <v>273</v>
      </c>
      <c r="C96" s="45" t="s">
        <v>274</v>
      </c>
      <c r="D96" s="46">
        <v>78525.0</v>
      </c>
      <c r="E96" s="23" t="s">
        <v>76</v>
      </c>
      <c r="F96" s="62"/>
      <c r="G96" s="48" t="s">
        <v>151</v>
      </c>
      <c r="H96" s="26">
        <f t="array" ref="H96">XLOOKUP(G96,'Restaurant DB'!B:B,'Restaurant DB'!A:A)</f>
        <v>5251</v>
      </c>
      <c r="I96" s="27" t="str">
        <f t="array" ref="I96">XLOOKUP(G96,'Restaurant DB'!B:B,'Restaurant DB'!N:N)</f>
        <v>Chinese</v>
      </c>
      <c r="J96" s="48" t="s">
        <v>78</v>
      </c>
      <c r="K96" s="49">
        <v>1650.0</v>
      </c>
      <c r="L96" s="50" t="s">
        <v>277</v>
      </c>
      <c r="M96" s="46"/>
      <c r="N96" s="46"/>
      <c r="O96" s="46">
        <v>6500.0</v>
      </c>
      <c r="P96" s="26" t="b">
        <v>1</v>
      </c>
      <c r="Q96" s="33" t="s">
        <v>79</v>
      </c>
      <c r="R96" s="34" t="str">
        <f t="array" ref="R96">XLOOKUP(G96,'Restaurant DB'!B:B,'Restaurant DB'!I:I)</f>
        <v>earth@hungryhub.com</v>
      </c>
      <c r="S96" s="53">
        <v>45786.0</v>
      </c>
      <c r="T96" s="60">
        <v>0.5</v>
      </c>
      <c r="U96" s="9" t="s">
        <v>80</v>
      </c>
      <c r="V96" s="38" t="s">
        <v>81</v>
      </c>
      <c r="W96" s="56"/>
      <c r="X96" s="9"/>
      <c r="Y96" s="55"/>
      <c r="Z96" s="23" t="s">
        <v>82</v>
      </c>
      <c r="AA96" s="56"/>
      <c r="AB96" s="42"/>
      <c r="AC96" s="19"/>
      <c r="AD96" s="19"/>
      <c r="AE96" s="19"/>
      <c r="AF96" s="19"/>
      <c r="AG96" s="19"/>
      <c r="AH96" s="19"/>
      <c r="AI96" s="19"/>
      <c r="AJ96" s="19"/>
      <c r="AK96" s="19"/>
    </row>
    <row r="97" ht="22.5" customHeight="1">
      <c r="A97" s="19"/>
      <c r="B97" s="44" t="s">
        <v>273</v>
      </c>
      <c r="C97" s="45" t="s">
        <v>274</v>
      </c>
      <c r="D97" s="46">
        <v>78525.0</v>
      </c>
      <c r="E97" s="23" t="s">
        <v>76</v>
      </c>
      <c r="F97" s="62"/>
      <c r="G97" s="48" t="s">
        <v>128</v>
      </c>
      <c r="H97" s="26">
        <f t="array" ref="H97">XLOOKUP(G97,'Restaurant DB'!B:B,'Restaurant DB'!A:A)</f>
        <v>4503</v>
      </c>
      <c r="I97" s="27" t="str">
        <f t="array" ref="I97">XLOOKUP(G97,'Restaurant DB'!B:B,'Restaurant DB'!N:N)</f>
        <v>European, Fusion, International, Japanese, Thai</v>
      </c>
      <c r="J97" s="48" t="s">
        <v>94</v>
      </c>
      <c r="K97" s="49">
        <v>2599.0</v>
      </c>
      <c r="L97" s="50" t="s">
        <v>129</v>
      </c>
      <c r="M97" s="46"/>
      <c r="N97" s="46"/>
      <c r="O97" s="46">
        <v>6500.0</v>
      </c>
      <c r="P97" s="26" t="b">
        <v>1</v>
      </c>
      <c r="Q97" s="33" t="s">
        <v>79</v>
      </c>
      <c r="R97" s="34" t="str">
        <f t="array" ref="R97">XLOOKUP(G97,'Restaurant DB'!B:B,'Restaurant DB'!I:I)</f>
        <v>surasit@hungryhub.com</v>
      </c>
      <c r="S97" s="53">
        <v>45786.0</v>
      </c>
      <c r="T97" s="60">
        <v>0.8125</v>
      </c>
      <c r="U97" s="9" t="s">
        <v>80</v>
      </c>
      <c r="V97" s="38" t="s">
        <v>81</v>
      </c>
      <c r="W97" s="56"/>
      <c r="X97" s="9"/>
      <c r="Y97" s="55"/>
      <c r="Z97" s="23" t="s">
        <v>82</v>
      </c>
      <c r="AA97" s="56"/>
      <c r="AB97" s="42"/>
      <c r="AC97" s="19"/>
      <c r="AD97" s="19"/>
      <c r="AE97" s="19"/>
      <c r="AF97" s="19"/>
      <c r="AG97" s="19"/>
      <c r="AH97" s="19"/>
      <c r="AI97" s="19"/>
      <c r="AJ97" s="19"/>
      <c r="AK97" s="19"/>
    </row>
    <row r="98" ht="22.5" customHeight="1">
      <c r="A98" s="19"/>
      <c r="B98" s="44" t="s">
        <v>278</v>
      </c>
      <c r="C98" s="45" t="s">
        <v>279</v>
      </c>
      <c r="D98" s="46">
        <v>184700.0</v>
      </c>
      <c r="E98" s="23" t="s">
        <v>76</v>
      </c>
      <c r="F98" s="62"/>
      <c r="G98" s="48" t="s">
        <v>128</v>
      </c>
      <c r="H98" s="26">
        <f t="array" ref="H98">XLOOKUP(G98,'Restaurant DB'!B:B,'Restaurant DB'!A:A)</f>
        <v>4503</v>
      </c>
      <c r="I98" s="27" t="str">
        <f t="array" ref="I98">XLOOKUP(G98,'Restaurant DB'!B:B,'Restaurant DB'!N:N)</f>
        <v>European, Fusion, International, Japanese, Thai</v>
      </c>
      <c r="J98" s="48" t="s">
        <v>94</v>
      </c>
      <c r="K98" s="49">
        <v>2599.0</v>
      </c>
      <c r="L98" s="50" t="s">
        <v>129</v>
      </c>
      <c r="M98" s="46"/>
      <c r="N98" s="46"/>
      <c r="O98" s="46">
        <v>5000.0</v>
      </c>
      <c r="P98" s="51"/>
      <c r="Q98" s="33" t="s">
        <v>79</v>
      </c>
      <c r="R98" s="34" t="str">
        <f t="array" ref="R98">XLOOKUP(G98,'Restaurant DB'!B:B,'Restaurant DB'!I:I)</f>
        <v>surasit@hungryhub.com</v>
      </c>
      <c r="S98" s="53">
        <v>45787.0</v>
      </c>
      <c r="T98" s="60">
        <v>0.7083333333333334</v>
      </c>
      <c r="U98" s="9" t="s">
        <v>162</v>
      </c>
      <c r="V98" s="61" t="s">
        <v>102</v>
      </c>
      <c r="W98" s="56"/>
      <c r="X98" s="9" t="s">
        <v>280</v>
      </c>
      <c r="Y98" s="55">
        <v>45803.0</v>
      </c>
      <c r="Z98" s="23" t="s">
        <v>82</v>
      </c>
      <c r="AA98" s="56"/>
      <c r="AB98" s="42"/>
      <c r="AC98" s="19"/>
      <c r="AD98" s="19"/>
      <c r="AE98" s="19"/>
      <c r="AF98" s="19"/>
      <c r="AG98" s="19"/>
      <c r="AH98" s="19"/>
      <c r="AI98" s="19"/>
      <c r="AJ98" s="19"/>
      <c r="AK98" s="19"/>
    </row>
    <row r="99" ht="22.5" customHeight="1">
      <c r="A99" s="19"/>
      <c r="B99" s="44" t="s">
        <v>138</v>
      </c>
      <c r="C99" s="45" t="s">
        <v>139</v>
      </c>
      <c r="D99" s="46">
        <v>126196.0</v>
      </c>
      <c r="E99" s="23" t="s">
        <v>76</v>
      </c>
      <c r="F99" s="121"/>
      <c r="G99" s="122" t="s">
        <v>281</v>
      </c>
      <c r="H99" s="26">
        <f t="array" ref="H99">XLOOKUP(G99,'Restaurant DB'!B:B,'Restaurant DB'!A:A)</f>
        <v>3901</v>
      </c>
      <c r="I99" s="27" t="str">
        <f t="array" ref="I99">XLOOKUP(G99,'Restaurant DB'!B:B,'Restaurant DB'!N:N)</f>
        <v>European, French, German, Italian, Mediterranean, Spanish, Steakhouse</v>
      </c>
      <c r="J99" s="48" t="s">
        <v>94</v>
      </c>
      <c r="K99" s="49">
        <v>990.0</v>
      </c>
      <c r="L99" s="50" t="s">
        <v>282</v>
      </c>
      <c r="M99" s="46"/>
      <c r="N99" s="46"/>
      <c r="O99" s="46">
        <v>5000.0</v>
      </c>
      <c r="P99" s="51"/>
      <c r="Q99" s="33" t="s">
        <v>79</v>
      </c>
      <c r="R99" s="34" t="str">
        <f t="array" ref="R99">XLOOKUP(G99,'Restaurant DB'!B:B,'Restaurant DB'!I:I)</f>
        <v>bond@hungryhub.com</v>
      </c>
      <c r="S99" s="53">
        <v>45787.0</v>
      </c>
      <c r="T99" s="60">
        <v>0.4583333333333333</v>
      </c>
      <c r="U99" s="9" t="s">
        <v>142</v>
      </c>
      <c r="V99" s="38" t="s">
        <v>81</v>
      </c>
      <c r="W99" s="56"/>
      <c r="X99" s="9"/>
      <c r="Y99" s="55"/>
      <c r="Z99" s="23" t="s">
        <v>82</v>
      </c>
      <c r="AA99" s="56"/>
      <c r="AB99" s="42"/>
      <c r="AC99" s="19"/>
      <c r="AD99" s="19"/>
      <c r="AE99" s="19"/>
      <c r="AF99" s="19"/>
      <c r="AG99" s="19"/>
      <c r="AH99" s="19"/>
      <c r="AI99" s="19"/>
      <c r="AJ99" s="19"/>
      <c r="AK99" s="19"/>
    </row>
    <row r="100" ht="22.5" customHeight="1">
      <c r="A100" s="19"/>
      <c r="B100" s="44" t="s">
        <v>270</v>
      </c>
      <c r="C100" s="45" t="s">
        <v>271</v>
      </c>
      <c r="D100" s="46">
        <v>44500.0</v>
      </c>
      <c r="E100" s="23" t="s">
        <v>76</v>
      </c>
      <c r="F100" s="62"/>
      <c r="G100" s="83" t="s">
        <v>283</v>
      </c>
      <c r="H100" s="26">
        <f t="array" ref="H100">XLOOKUP(G100,'Restaurant DB'!B:B,'Restaurant DB'!A:A)</f>
        <v>837</v>
      </c>
      <c r="I100" s="27" t="str">
        <f t="array" ref="I100">XLOOKUP(G100,'Restaurant DB'!B:B,'Restaurant DB'!N:N)</f>
        <v>European, Fusion, International, Japanese, Thai</v>
      </c>
      <c r="J100" s="48" t="s">
        <v>94</v>
      </c>
      <c r="K100" s="49">
        <v>2599.0</v>
      </c>
      <c r="L100" s="50" t="s">
        <v>129</v>
      </c>
      <c r="M100" s="46"/>
      <c r="N100" s="46"/>
      <c r="O100" s="46">
        <v>9000.0</v>
      </c>
      <c r="P100" s="51"/>
      <c r="Q100" s="33" t="s">
        <v>79</v>
      </c>
      <c r="R100" s="34" t="str">
        <f t="array" ref="R100">XLOOKUP(G100,'Restaurant DB'!B:B,'Restaurant DB'!I:I)</f>
        <v>surasit@hungryhub.com</v>
      </c>
      <c r="S100" s="53">
        <v>45787.0</v>
      </c>
      <c r="T100" s="60">
        <v>0.5208333333333334</v>
      </c>
      <c r="U100" s="9" t="s">
        <v>80</v>
      </c>
      <c r="V100" s="38" t="s">
        <v>81</v>
      </c>
      <c r="W100" s="56"/>
      <c r="X100" s="9"/>
      <c r="Y100" s="55"/>
      <c r="Z100" s="23" t="s">
        <v>82</v>
      </c>
      <c r="AA100" s="56"/>
      <c r="AB100" s="42"/>
      <c r="AC100" s="19"/>
      <c r="AD100" s="19"/>
      <c r="AE100" s="19"/>
      <c r="AF100" s="19"/>
      <c r="AG100" s="19"/>
      <c r="AH100" s="19"/>
      <c r="AI100" s="19"/>
      <c r="AJ100" s="19"/>
      <c r="AK100" s="19"/>
    </row>
    <row r="101" ht="22.5" customHeight="1">
      <c r="A101" s="19"/>
      <c r="B101" s="44" t="s">
        <v>273</v>
      </c>
      <c r="C101" s="45" t="s">
        <v>274</v>
      </c>
      <c r="D101" s="46">
        <v>78525.0</v>
      </c>
      <c r="E101" s="23" t="s">
        <v>76</v>
      </c>
      <c r="F101" s="62"/>
      <c r="G101" s="48" t="s">
        <v>284</v>
      </c>
      <c r="H101" s="26">
        <f t="array" ref="H101">XLOOKUP(G101,'Restaurant DB'!B:B,'Restaurant DB'!A:A)</f>
        <v>1545</v>
      </c>
      <c r="I101" s="27" t="str">
        <f t="array" ref="I101">XLOOKUP(G101,'Restaurant DB'!B:B,'Restaurant DB'!N:N)</f>
        <v>Thai</v>
      </c>
      <c r="J101" s="48" t="s">
        <v>78</v>
      </c>
      <c r="K101" s="49">
        <v>999.0</v>
      </c>
      <c r="L101" s="50" t="s">
        <v>285</v>
      </c>
      <c r="M101" s="46"/>
      <c r="N101" s="46"/>
      <c r="O101" s="46">
        <v>6500.0</v>
      </c>
      <c r="P101" s="26" t="b">
        <v>1</v>
      </c>
      <c r="Q101" s="33" t="s">
        <v>79</v>
      </c>
      <c r="R101" s="34" t="str">
        <f t="array" ref="R101">XLOOKUP(G101,'Restaurant DB'!B:B,'Restaurant DB'!I:I)</f>
        <v>ravi@hungryhub.com</v>
      </c>
      <c r="S101" s="53">
        <v>45787.0</v>
      </c>
      <c r="T101" s="60">
        <v>0.5</v>
      </c>
      <c r="U101" s="9" t="s">
        <v>80</v>
      </c>
      <c r="V101" s="38" t="s">
        <v>81</v>
      </c>
      <c r="W101" s="56"/>
      <c r="X101" s="9"/>
      <c r="Y101" s="55"/>
      <c r="Z101" s="23" t="s">
        <v>82</v>
      </c>
      <c r="AA101" s="56"/>
      <c r="AB101" s="42"/>
      <c r="AC101" s="18"/>
      <c r="AD101" s="18"/>
      <c r="AE101" s="18"/>
      <c r="AF101" s="18"/>
      <c r="AG101" s="18"/>
      <c r="AH101" s="18"/>
      <c r="AI101" s="18"/>
      <c r="AJ101" s="18"/>
      <c r="AK101" s="18"/>
    </row>
    <row r="102" ht="22.5" customHeight="1">
      <c r="A102" s="19"/>
      <c r="B102" s="44" t="s">
        <v>273</v>
      </c>
      <c r="C102" s="45" t="s">
        <v>274</v>
      </c>
      <c r="D102" s="46">
        <v>78525.0</v>
      </c>
      <c r="E102" s="23" t="s">
        <v>76</v>
      </c>
      <c r="F102" s="62"/>
      <c r="G102" s="48" t="s">
        <v>156</v>
      </c>
      <c r="H102" s="26">
        <f t="array" ref="H102">XLOOKUP(G102,'Restaurant DB'!B:B,'Restaurant DB'!A:A)</f>
        <v>4751</v>
      </c>
      <c r="I102" s="27" t="str">
        <f t="array" ref="I102">XLOOKUP(G102,'Restaurant DB'!B:B,'Restaurant DB'!N:N)</f>
        <v>Japanese, Fusion, Thai</v>
      </c>
      <c r="J102" s="48" t="s">
        <v>94</v>
      </c>
      <c r="K102" s="49">
        <v>1199.0</v>
      </c>
      <c r="L102" s="50" t="s">
        <v>157</v>
      </c>
      <c r="M102" s="46"/>
      <c r="N102" s="46"/>
      <c r="O102" s="46">
        <v>6500.0</v>
      </c>
      <c r="P102" s="26" t="b">
        <v>1</v>
      </c>
      <c r="Q102" s="33" t="s">
        <v>79</v>
      </c>
      <c r="R102" s="34" t="str">
        <f t="array" ref="R102">XLOOKUP(G102,'Restaurant DB'!B:B,'Restaurant DB'!I:I)</f>
        <v>dew@hungryhub.com</v>
      </c>
      <c r="S102" s="53">
        <v>45787.0</v>
      </c>
      <c r="T102" s="60">
        <v>0.7916666666666666</v>
      </c>
      <c r="U102" s="9" t="s">
        <v>80</v>
      </c>
      <c r="V102" s="38" t="s">
        <v>81</v>
      </c>
      <c r="W102" s="56"/>
      <c r="X102" s="9"/>
      <c r="Y102" s="55"/>
      <c r="Z102" s="23" t="s">
        <v>82</v>
      </c>
      <c r="AA102" s="56"/>
      <c r="AB102" s="42"/>
      <c r="AC102" s="19"/>
      <c r="AD102" s="19"/>
      <c r="AE102" s="19"/>
      <c r="AF102" s="19"/>
      <c r="AG102" s="19"/>
      <c r="AH102" s="19"/>
      <c r="AI102" s="19"/>
      <c r="AJ102" s="19"/>
      <c r="AK102" s="19"/>
    </row>
    <row r="103" ht="22.5" customHeight="1">
      <c r="A103" s="19"/>
      <c r="B103" s="44" t="s">
        <v>138</v>
      </c>
      <c r="C103" s="45" t="s">
        <v>139</v>
      </c>
      <c r="D103" s="46">
        <v>126196.0</v>
      </c>
      <c r="E103" s="23" t="s">
        <v>76</v>
      </c>
      <c r="F103" s="62"/>
      <c r="G103" s="83" t="s">
        <v>246</v>
      </c>
      <c r="H103" s="26">
        <f t="array" ref="H103">XLOOKUP(G103,'Restaurant DB'!B:B,'Restaurant DB'!A:A)</f>
        <v>3818</v>
      </c>
      <c r="I103" s="27" t="str">
        <f t="array" ref="I103">XLOOKUP(G103,'Restaurant DB'!B:B,'Restaurant DB'!N:N)</f>
        <v>Japanese</v>
      </c>
      <c r="J103" s="48" t="s">
        <v>78</v>
      </c>
      <c r="K103" s="49">
        <v>4666.0</v>
      </c>
      <c r="L103" s="50" t="s">
        <v>247</v>
      </c>
      <c r="M103" s="46"/>
      <c r="N103" s="46"/>
      <c r="O103" s="46">
        <v>5000.0</v>
      </c>
      <c r="P103" s="51"/>
      <c r="Q103" s="33" t="s">
        <v>79</v>
      </c>
      <c r="R103" s="34" t="str">
        <f t="array" ref="R103">XLOOKUP(G103,'Restaurant DB'!B:B,'Restaurant DB'!I:I)</f>
        <v>sirirat@hungryhub.com</v>
      </c>
      <c r="S103" s="53">
        <v>45788.0</v>
      </c>
      <c r="T103" s="60">
        <v>0.5416666666666666</v>
      </c>
      <c r="U103" s="9" t="s">
        <v>142</v>
      </c>
      <c r="V103" s="38" t="s">
        <v>81</v>
      </c>
      <c r="W103" s="56"/>
      <c r="X103" s="9"/>
      <c r="Y103" s="55"/>
      <c r="Z103" s="23" t="s">
        <v>82</v>
      </c>
      <c r="AA103" s="56"/>
      <c r="AB103" s="42"/>
      <c r="AC103" s="19"/>
      <c r="AD103" s="19"/>
      <c r="AE103" s="19"/>
      <c r="AF103" s="19"/>
      <c r="AG103" s="19"/>
      <c r="AH103" s="19"/>
      <c r="AI103" s="19"/>
      <c r="AJ103" s="19"/>
      <c r="AK103" s="19"/>
    </row>
    <row r="104" ht="22.5" customHeight="1">
      <c r="A104" s="68"/>
      <c r="B104" s="44" t="s">
        <v>84</v>
      </c>
      <c r="C104" s="45" t="s">
        <v>85</v>
      </c>
      <c r="D104" s="46">
        <v>94511.0</v>
      </c>
      <c r="E104" s="23" t="str">
        <f t="array" ref="E104">XLOOKUP(G104,'Restaurant DB All'!$B$32:$B$5758,'Restaurant DB All'!$I$32:$I$5758)</f>
        <v>Bangkok</v>
      </c>
      <c r="F104" s="47" t="s">
        <v>86</v>
      </c>
      <c r="G104" s="48" t="s">
        <v>185</v>
      </c>
      <c r="H104" s="26">
        <f t="array" ref="H104">iferror(XLOOKUP(G104,'Restaurant DB'!B:B,'Restaurant DB'!A:A),".")</f>
        <v>2506</v>
      </c>
      <c r="I104" s="27" t="str">
        <f t="array" ref="I104">XLOOKUP(G104,'Restaurant DB'!B:B,'Restaurant DB'!N:N)</f>
        <v>Thai, Thai Isaan, Thai Southern, Thai Northern</v>
      </c>
      <c r="J104" s="48" t="s">
        <v>78</v>
      </c>
      <c r="K104" s="49">
        <v>3500.0</v>
      </c>
      <c r="L104" s="50" t="s">
        <v>286</v>
      </c>
      <c r="M104" s="46"/>
      <c r="N104" s="46"/>
      <c r="O104" s="46">
        <v>3351.46</v>
      </c>
      <c r="P104" s="51"/>
      <c r="Q104" s="52"/>
      <c r="R104" s="34" t="str">
        <f t="array" ref="R104">XLOOKUP(G104,'Restaurant DB'!B:B,'Restaurant DB'!I:I)</f>
        <v>ravi@hungryhub.com, naravadee.sw@banyantree.com,</v>
      </c>
      <c r="S104" s="53">
        <v>45791.0</v>
      </c>
      <c r="T104" s="54">
        <v>0.75</v>
      </c>
      <c r="U104" s="9" t="s">
        <v>80</v>
      </c>
      <c r="V104" s="38" t="s">
        <v>81</v>
      </c>
      <c r="W104" s="9"/>
      <c r="X104" s="9"/>
      <c r="Y104" s="55"/>
      <c r="Z104" s="23" t="s">
        <v>82</v>
      </c>
      <c r="AA104" s="56"/>
      <c r="AB104" s="42"/>
      <c r="AC104" s="68"/>
      <c r="AD104" s="68"/>
      <c r="AE104" s="68"/>
      <c r="AF104" s="68"/>
      <c r="AG104" s="68"/>
      <c r="AH104" s="68"/>
      <c r="AI104" s="68"/>
      <c r="AJ104" s="68"/>
      <c r="AK104" s="68"/>
    </row>
    <row r="105" ht="22.5" customHeight="1">
      <c r="A105" s="68"/>
      <c r="B105" s="44" t="s">
        <v>84</v>
      </c>
      <c r="C105" s="45" t="s">
        <v>85</v>
      </c>
      <c r="D105" s="46">
        <v>94511.0</v>
      </c>
      <c r="E105" s="23" t="str">
        <f t="array" ref="E105">XLOOKUP(G105,'Restaurant DB All'!$B$32:$B$5758,'Restaurant DB All'!$I$32:$I$5758)</f>
        <v>Bangkok</v>
      </c>
      <c r="F105" s="47" t="s">
        <v>86</v>
      </c>
      <c r="G105" s="48" t="s">
        <v>183</v>
      </c>
      <c r="H105" s="26">
        <f t="array" ref="H105">iferror(XLOOKUP(G105,'Restaurant DB'!B:B,'Restaurant DB'!A:A),".")</f>
        <v>2382</v>
      </c>
      <c r="I105" s="27" t="str">
        <f t="array" ref="I105">XLOOKUP(G105,'Restaurant DB'!B:B,'Restaurant DB'!N:N)</f>
        <v>Thai</v>
      </c>
      <c r="J105" s="48" t="s">
        <v>78</v>
      </c>
      <c r="K105" s="49">
        <v>4630.0</v>
      </c>
      <c r="L105" s="50" t="s">
        <v>152</v>
      </c>
      <c r="M105" s="46"/>
      <c r="N105" s="46"/>
      <c r="O105" s="46">
        <v>3351.46</v>
      </c>
      <c r="P105" s="51"/>
      <c r="Q105" s="52"/>
      <c r="R105" s="34" t="str">
        <f t="array" ref="R105">XLOOKUP(G105,'Restaurant DB'!B:B,'Restaurant DB'!I:I)</f>
        <v>bond@hungryhub.com</v>
      </c>
      <c r="S105" s="53">
        <v>45792.0</v>
      </c>
      <c r="T105" s="54">
        <v>0.5</v>
      </c>
      <c r="U105" s="9" t="s">
        <v>80</v>
      </c>
      <c r="V105" s="38" t="s">
        <v>81</v>
      </c>
      <c r="W105" s="9"/>
      <c r="X105" s="9"/>
      <c r="Y105" s="55"/>
      <c r="Z105" s="23" t="s">
        <v>82</v>
      </c>
      <c r="AA105" s="56"/>
      <c r="AB105" s="42"/>
      <c r="AC105" s="68"/>
      <c r="AD105" s="68"/>
      <c r="AE105" s="68"/>
      <c r="AF105" s="68"/>
      <c r="AG105" s="68"/>
      <c r="AH105" s="68"/>
      <c r="AI105" s="68"/>
      <c r="AJ105" s="68"/>
      <c r="AK105" s="68"/>
    </row>
    <row r="106" ht="22.5" customHeight="1">
      <c r="A106" s="68"/>
      <c r="B106" s="44" t="s">
        <v>287</v>
      </c>
      <c r="C106" s="45" t="s">
        <v>288</v>
      </c>
      <c r="D106" s="46">
        <v>105975.0</v>
      </c>
      <c r="E106" s="23" t="str">
        <f t="array" ref="E106">XLOOKUP(G106,'Restaurant DB All'!$B$32:$B$5758,'Restaurant DB All'!$I$32:$I$5758)</f>
        <v>Bangkok</v>
      </c>
      <c r="F106" s="47" t="s">
        <v>289</v>
      </c>
      <c r="G106" s="48" t="s">
        <v>165</v>
      </c>
      <c r="H106" s="26"/>
      <c r="I106" s="27" t="str">
        <f t="array" ref="I106">XLOOKUP(G106,'Restaurant DB'!B:B,'Restaurant DB'!N:N)</f>
        <v>Chinese, European, Fusion, International, Japanese, Thai</v>
      </c>
      <c r="J106" s="48" t="s">
        <v>94</v>
      </c>
      <c r="K106" s="49">
        <v>1100.0</v>
      </c>
      <c r="L106" s="123" t="s">
        <v>241</v>
      </c>
      <c r="M106" s="46"/>
      <c r="N106" s="46" t="s">
        <v>290</v>
      </c>
      <c r="O106" s="46">
        <v>0.0</v>
      </c>
      <c r="P106" s="51"/>
      <c r="Q106" s="52"/>
      <c r="R106" s="34" t="str">
        <f t="array" ref="R106">XLOOKUP(G106,'Restaurant DB'!B:B,'Restaurant DB'!I:I)</f>
        <v>bond@hungryhub.com</v>
      </c>
      <c r="S106" s="53">
        <v>45792.0</v>
      </c>
      <c r="T106" s="60">
        <v>0.75</v>
      </c>
      <c r="U106" s="9" t="s">
        <v>80</v>
      </c>
      <c r="V106" s="38" t="s">
        <v>81</v>
      </c>
      <c r="W106" s="10"/>
      <c r="X106" s="9"/>
      <c r="Y106" s="55"/>
      <c r="Z106" s="23" t="s">
        <v>82</v>
      </c>
      <c r="AA106" s="56"/>
      <c r="AB106" s="42"/>
      <c r="AC106" s="68"/>
      <c r="AD106" s="68"/>
      <c r="AE106" s="68"/>
      <c r="AF106" s="68"/>
      <c r="AG106" s="68"/>
      <c r="AH106" s="68"/>
      <c r="AI106" s="68"/>
      <c r="AJ106" s="68"/>
      <c r="AK106" s="68"/>
    </row>
    <row r="107" ht="22.5" customHeight="1">
      <c r="A107" s="19"/>
      <c r="B107" s="44" t="s">
        <v>256</v>
      </c>
      <c r="C107" s="45" t="s">
        <v>257</v>
      </c>
      <c r="D107" s="46">
        <v>20381.0</v>
      </c>
      <c r="E107" s="23" t="s">
        <v>76</v>
      </c>
      <c r="F107" s="62"/>
      <c r="G107" s="83" t="s">
        <v>291</v>
      </c>
      <c r="H107" s="26">
        <f t="array" ref="H107">XLOOKUP(G107,'Restaurant DB'!B:B,'Restaurant DB'!A:A)</f>
        <v>3828</v>
      </c>
      <c r="I107" s="27" t="str">
        <f t="array" ref="I107">XLOOKUP(G107,'Restaurant DB'!B:B,'Restaurant DB'!N:N)</f>
        <v>American, International, Thai</v>
      </c>
      <c r="J107" s="48" t="s">
        <v>292</v>
      </c>
      <c r="K107" s="49">
        <v>2199.0</v>
      </c>
      <c r="L107" s="50" t="s">
        <v>293</v>
      </c>
      <c r="M107" s="46" t="s">
        <v>260</v>
      </c>
      <c r="N107" s="46"/>
      <c r="O107" s="46">
        <v>7000.0</v>
      </c>
      <c r="P107" s="51"/>
      <c r="Q107" s="33" t="s">
        <v>79</v>
      </c>
      <c r="R107" s="34" t="str">
        <f t="array" ref="R107">XLOOKUP(G107,'Restaurant DB'!B:B,'Restaurant DB'!I:I)</f>
        <v>bond@hungryhub.com</v>
      </c>
      <c r="S107" s="53">
        <v>45792.0</v>
      </c>
      <c r="T107" s="60">
        <v>0.75</v>
      </c>
      <c r="U107" s="9" t="s">
        <v>294</v>
      </c>
      <c r="V107" s="38" t="s">
        <v>81</v>
      </c>
      <c r="W107" s="56"/>
      <c r="X107" s="9"/>
      <c r="Y107" s="55"/>
      <c r="Z107" s="23" t="s">
        <v>82</v>
      </c>
      <c r="AA107" s="56"/>
      <c r="AB107" s="42"/>
      <c r="AC107" s="19"/>
      <c r="AD107" s="19"/>
      <c r="AE107" s="19"/>
      <c r="AF107" s="19"/>
      <c r="AG107" s="19"/>
      <c r="AH107" s="19"/>
      <c r="AI107" s="19"/>
      <c r="AJ107" s="19"/>
      <c r="AK107" s="19"/>
    </row>
    <row r="108" ht="22.5" customHeight="1">
      <c r="A108" s="19"/>
      <c r="B108" s="44" t="s">
        <v>84</v>
      </c>
      <c r="C108" s="45" t="s">
        <v>85</v>
      </c>
      <c r="D108" s="46">
        <v>94511.0</v>
      </c>
      <c r="E108" s="23" t="str">
        <f t="array" ref="E108">XLOOKUP(G108,'Restaurant DB All'!$B$32:$B$5758,'Restaurant DB All'!$I$32:$I$5758)</f>
        <v>Bangkok</v>
      </c>
      <c r="F108" s="47" t="s">
        <v>86</v>
      </c>
      <c r="G108" s="48" t="s">
        <v>140</v>
      </c>
      <c r="H108" s="26">
        <f t="array" ref="H108">iferror(XLOOKUP(G108,'Restaurant DB'!B:B,'Restaurant DB'!A:A),".")</f>
        <v>5149</v>
      </c>
      <c r="I108" s="27" t="str">
        <f t="array" ref="I108">XLOOKUP(G108,'Restaurant DB'!B:B,'Restaurant DB'!N:N)</f>
        <v>Japanese</v>
      </c>
      <c r="J108" s="48" t="s">
        <v>94</v>
      </c>
      <c r="K108" s="49">
        <v>1650.0</v>
      </c>
      <c r="L108" s="50" t="s">
        <v>155</v>
      </c>
      <c r="M108" s="46"/>
      <c r="N108" s="46"/>
      <c r="O108" s="46">
        <v>3351.46</v>
      </c>
      <c r="P108" s="51"/>
      <c r="Q108" s="52"/>
      <c r="R108" s="34" t="str">
        <f t="array" ref="R108">XLOOKUP(G108,'Restaurant DB'!B:B,'Restaurant DB'!I:I)</f>
        <v>earth@hungryhub.com</v>
      </c>
      <c r="S108" s="53">
        <v>45793.0</v>
      </c>
      <c r="T108" s="54">
        <v>0.4583333333333333</v>
      </c>
      <c r="U108" s="9" t="s">
        <v>80</v>
      </c>
      <c r="V108" s="38" t="s">
        <v>81</v>
      </c>
      <c r="W108" s="9"/>
      <c r="X108" s="9"/>
      <c r="Y108" s="55"/>
      <c r="Z108" s="23" t="str">
        <f t="array" ref="Z108">if(iferror(INDEX(Posts[Username],MATCH(C108&amp;G108,Posts[Username]&amp;Posts[Restaurant Name],0)),"")=C108,"Posted","")</f>
        <v>Posted</v>
      </c>
      <c r="AA108" s="56"/>
      <c r="AB108" s="42"/>
      <c r="AC108" s="19"/>
      <c r="AD108" s="19"/>
      <c r="AE108" s="19"/>
      <c r="AF108" s="19"/>
      <c r="AG108" s="19"/>
      <c r="AH108" s="19"/>
      <c r="AI108" s="19"/>
      <c r="AJ108" s="19"/>
      <c r="AK108" s="19"/>
    </row>
    <row r="109" ht="22.5" customHeight="1">
      <c r="A109" s="19"/>
      <c r="B109" s="44" t="s">
        <v>267</v>
      </c>
      <c r="C109" s="124" t="s">
        <v>268</v>
      </c>
      <c r="D109" s="46">
        <v>19521.0</v>
      </c>
      <c r="E109" s="23" t="s">
        <v>76</v>
      </c>
      <c r="F109" s="62"/>
      <c r="G109" s="83" t="s">
        <v>295</v>
      </c>
      <c r="H109" s="26">
        <f t="array" ref="H109">XLOOKUP(G109,'Restaurant DB'!B:B,'Restaurant DB'!A:A)</f>
        <v>5349</v>
      </c>
      <c r="I109" s="27" t="str">
        <f t="array" ref="I109">XLOOKUP(G109,'Restaurant DB'!B:B,'Restaurant DB'!N:N)</f>
        <v>Thai</v>
      </c>
      <c r="J109" s="48" t="s">
        <v>78</v>
      </c>
      <c r="K109" s="49">
        <v>1720.0</v>
      </c>
      <c r="L109" s="50" t="s">
        <v>88</v>
      </c>
      <c r="M109" s="46"/>
      <c r="N109" s="46"/>
      <c r="O109" s="46">
        <v>10500.0</v>
      </c>
      <c r="P109" s="26"/>
      <c r="Q109" s="33" t="s">
        <v>79</v>
      </c>
      <c r="R109" s="34" t="str">
        <f t="array" ref="R109">XLOOKUP(G109,'Restaurant DB'!B:B,'Restaurant DB'!I:I)</f>
        <v>bond@hungryhub.com</v>
      </c>
      <c r="S109" s="53">
        <v>45794.0</v>
      </c>
      <c r="T109" s="60">
        <v>0.7083333333333334</v>
      </c>
      <c r="U109" s="9" t="s">
        <v>80</v>
      </c>
      <c r="V109" s="38" t="s">
        <v>81</v>
      </c>
      <c r="W109" s="56"/>
      <c r="X109" s="9"/>
      <c r="Y109" s="55"/>
      <c r="Z109" s="23" t="s">
        <v>82</v>
      </c>
      <c r="AA109" s="56"/>
      <c r="AB109" s="42"/>
      <c r="AC109" s="19"/>
      <c r="AD109" s="19"/>
      <c r="AE109" s="19"/>
      <c r="AF109" s="19"/>
      <c r="AG109" s="19"/>
      <c r="AH109" s="19"/>
      <c r="AI109" s="19"/>
      <c r="AJ109" s="19"/>
      <c r="AK109" s="19"/>
    </row>
    <row r="110" ht="22.5" customHeight="1">
      <c r="A110" s="19"/>
      <c r="B110" s="44" t="s">
        <v>84</v>
      </c>
      <c r="C110" s="45" t="s">
        <v>85</v>
      </c>
      <c r="D110" s="46">
        <v>94511.0</v>
      </c>
      <c r="E110" s="23" t="str">
        <f t="array" ref="E110">XLOOKUP(G110,'Restaurant DB All'!$B$32:$B$5758,'Restaurant DB All'!$I$32:$I$5758)</f>
        <v>Bangkok</v>
      </c>
      <c r="F110" s="47" t="s">
        <v>86</v>
      </c>
      <c r="G110" s="48" t="s">
        <v>296</v>
      </c>
      <c r="H110" s="26">
        <f t="array" ref="H110">iferror(XLOOKUP(G110,'Restaurant DB'!B:B,'Restaurant DB'!A:A),".")</f>
        <v>5267</v>
      </c>
      <c r="I110" s="27" t="str">
        <f t="array" ref="I110">XLOOKUP(G110,'Restaurant DB'!B:B,'Restaurant DB'!N:N)</f>
        <v>European, Italian, French, German, Mediterranean, Spanish, Steakhouse</v>
      </c>
      <c r="J110" s="48" t="s">
        <v>94</v>
      </c>
      <c r="K110" s="49">
        <v>1990.0</v>
      </c>
      <c r="L110" s="50" t="s">
        <v>297</v>
      </c>
      <c r="M110" s="46"/>
      <c r="N110" s="46"/>
      <c r="O110" s="46">
        <v>3351.46</v>
      </c>
      <c r="P110" s="51"/>
      <c r="Q110" s="52"/>
      <c r="R110" s="34" t="str">
        <f t="array" ref="R110">XLOOKUP(G110,'Restaurant DB'!B:B,'Restaurant DB'!I:I)</f>
        <v>bond@hungryhub.com</v>
      </c>
      <c r="S110" s="53">
        <v>45794.0</v>
      </c>
      <c r="T110" s="54">
        <v>0.7083333333333334</v>
      </c>
      <c r="U110" s="9" t="s">
        <v>80</v>
      </c>
      <c r="V110" s="38" t="s">
        <v>81</v>
      </c>
      <c r="W110" s="9"/>
      <c r="X110" s="9"/>
      <c r="Y110" s="55"/>
      <c r="Z110" s="23" t="s">
        <v>82</v>
      </c>
      <c r="AA110" s="56"/>
      <c r="AB110" s="42"/>
      <c r="AC110" s="19"/>
      <c r="AD110" s="19"/>
      <c r="AE110" s="19"/>
      <c r="AF110" s="19"/>
      <c r="AG110" s="19"/>
      <c r="AH110" s="19"/>
      <c r="AI110" s="19"/>
      <c r="AJ110" s="19"/>
      <c r="AK110" s="19"/>
    </row>
    <row r="111" ht="22.5" customHeight="1">
      <c r="A111" s="68"/>
      <c r="B111" s="44" t="s">
        <v>298</v>
      </c>
      <c r="C111" s="45" t="s">
        <v>299</v>
      </c>
      <c r="D111" s="46">
        <v>316690.0</v>
      </c>
      <c r="E111" s="23" t="s">
        <v>76</v>
      </c>
      <c r="F111" s="62"/>
      <c r="G111" s="83" t="s">
        <v>128</v>
      </c>
      <c r="H111" s="26">
        <f t="array" ref="H111">XLOOKUP(G111,'Restaurant DB'!B:B,'Restaurant DB'!A:A)</f>
        <v>4503</v>
      </c>
      <c r="I111" s="27" t="str">
        <f t="array" ref="I111">XLOOKUP(G111,'Restaurant DB'!B:B,'Restaurant DB'!N:N)</f>
        <v>European, Fusion, International, Japanese, Thai</v>
      </c>
      <c r="J111" s="48" t="s">
        <v>94</v>
      </c>
      <c r="K111" s="49">
        <v>2599.0</v>
      </c>
      <c r="L111" s="50" t="s">
        <v>129</v>
      </c>
      <c r="M111" s="46"/>
      <c r="N111" s="46"/>
      <c r="O111" s="46">
        <v>10000.0</v>
      </c>
      <c r="P111" s="26"/>
      <c r="Q111" s="33" t="s">
        <v>79</v>
      </c>
      <c r="R111" s="34" t="str">
        <f t="array" ref="R111">XLOOKUP(G111,'Restaurant DB'!B:B,'Restaurant DB'!I:I)</f>
        <v>surasit@hungryhub.com</v>
      </c>
      <c r="S111" s="53">
        <v>45794.0</v>
      </c>
      <c r="T111" s="60">
        <v>0.5208333333333334</v>
      </c>
      <c r="U111" s="9" t="s">
        <v>80</v>
      </c>
      <c r="V111" s="38" t="s">
        <v>81</v>
      </c>
      <c r="W111" s="56"/>
      <c r="X111" s="9"/>
      <c r="Y111" s="55"/>
      <c r="Z111" s="23" t="s">
        <v>82</v>
      </c>
      <c r="AA111" s="56"/>
      <c r="AB111" s="42"/>
      <c r="AC111" s="68"/>
      <c r="AD111" s="68"/>
      <c r="AE111" s="68"/>
      <c r="AF111" s="68"/>
      <c r="AG111" s="68"/>
      <c r="AH111" s="68"/>
      <c r="AI111" s="68"/>
      <c r="AJ111" s="68"/>
      <c r="AK111" s="68"/>
    </row>
    <row r="112" ht="22.5" customHeight="1">
      <c r="A112" s="68"/>
      <c r="B112" s="44" t="s">
        <v>300</v>
      </c>
      <c r="C112" s="124" t="s">
        <v>301</v>
      </c>
      <c r="D112" s="46">
        <v>50558.0</v>
      </c>
      <c r="E112" s="23" t="s">
        <v>76</v>
      </c>
      <c r="F112" s="62"/>
      <c r="G112" s="83" t="s">
        <v>128</v>
      </c>
      <c r="H112" s="26">
        <f t="array" ref="H112">XLOOKUP(G112,'Restaurant DB'!B:B,'Restaurant DB'!A:A)</f>
        <v>4503</v>
      </c>
      <c r="I112" s="27" t="str">
        <f t="array" ref="I112">XLOOKUP(G112,'Restaurant DB'!B:B,'Restaurant DB'!N:N)</f>
        <v>European, Fusion, International, Japanese, Thai</v>
      </c>
      <c r="J112" s="48" t="s">
        <v>94</v>
      </c>
      <c r="K112" s="49">
        <v>2599.0</v>
      </c>
      <c r="L112" s="50" t="s">
        <v>129</v>
      </c>
      <c r="M112" s="46"/>
      <c r="N112" s="125"/>
      <c r="O112" s="125">
        <v>8378.65</v>
      </c>
      <c r="P112" s="51"/>
      <c r="Q112" s="33" t="s">
        <v>79</v>
      </c>
      <c r="R112" s="34" t="str">
        <f t="array" ref="R112">XLOOKUP(G112,'Restaurant DB'!B:B,'Restaurant DB'!I:I)</f>
        <v>surasit@hungryhub.com</v>
      </c>
      <c r="S112" s="53">
        <v>45794.0</v>
      </c>
      <c r="T112" s="60">
        <v>0.5208333333333334</v>
      </c>
      <c r="U112" s="9" t="s">
        <v>80</v>
      </c>
      <c r="V112" s="38" t="s">
        <v>81</v>
      </c>
      <c r="W112" s="56"/>
      <c r="X112" s="9"/>
      <c r="Y112" s="55"/>
      <c r="Z112" s="23" t="s">
        <v>82</v>
      </c>
      <c r="AA112" s="56"/>
      <c r="AB112" s="42"/>
      <c r="AC112" s="68"/>
      <c r="AD112" s="68"/>
      <c r="AE112" s="68"/>
      <c r="AF112" s="68"/>
      <c r="AG112" s="68"/>
      <c r="AH112" s="68"/>
      <c r="AI112" s="68"/>
      <c r="AJ112" s="68"/>
      <c r="AK112" s="68"/>
    </row>
    <row r="113" ht="22.5" customHeight="1">
      <c r="A113" s="19"/>
      <c r="B113" s="44" t="s">
        <v>256</v>
      </c>
      <c r="C113" s="45" t="s">
        <v>257</v>
      </c>
      <c r="D113" s="46">
        <v>20381.0</v>
      </c>
      <c r="E113" s="23" t="s">
        <v>76</v>
      </c>
      <c r="F113" s="62"/>
      <c r="G113" s="83" t="s">
        <v>302</v>
      </c>
      <c r="H113" s="26">
        <f t="array" ref="H113">XLOOKUP(G113,'Restaurant DB'!B:B,'Restaurant DB'!A:A)</f>
        <v>5839</v>
      </c>
      <c r="I113" s="27" t="str">
        <f t="array" ref="I113">XLOOKUP(G113,'Restaurant DB'!B:B,'Restaurant DB'!N:N)</f>
        <v>Fusion, Italian, French, Japanese, Mexican, Spanish</v>
      </c>
      <c r="J113" s="48" t="s">
        <v>78</v>
      </c>
      <c r="K113" s="49">
        <v>2782.0</v>
      </c>
      <c r="L113" s="50" t="s">
        <v>303</v>
      </c>
      <c r="M113" s="46" t="s">
        <v>260</v>
      </c>
      <c r="N113" s="46"/>
      <c r="O113" s="46">
        <v>7000.0</v>
      </c>
      <c r="P113" s="51"/>
      <c r="Q113" s="33" t="s">
        <v>79</v>
      </c>
      <c r="R113" s="34" t="str">
        <f t="array" ref="R113">XLOOKUP(G113,'Restaurant DB'!B:B,'Restaurant DB'!I:I)</f>
        <v>ravi@hungryhub.com</v>
      </c>
      <c r="S113" s="53">
        <v>45794.0</v>
      </c>
      <c r="T113" s="60">
        <v>0.7916666666666666</v>
      </c>
      <c r="U113" s="9" t="s">
        <v>80</v>
      </c>
      <c r="V113" s="38" t="s">
        <v>81</v>
      </c>
      <c r="W113" s="56"/>
      <c r="X113" s="9"/>
      <c r="Y113" s="55"/>
      <c r="Z113" s="23" t="s">
        <v>82</v>
      </c>
      <c r="AA113" s="56"/>
      <c r="AB113" s="42"/>
      <c r="AC113" s="19"/>
      <c r="AD113" s="19"/>
      <c r="AE113" s="19"/>
      <c r="AF113" s="19"/>
      <c r="AG113" s="19"/>
      <c r="AH113" s="19"/>
      <c r="AI113" s="19"/>
      <c r="AJ113" s="19"/>
      <c r="AK113" s="19"/>
    </row>
    <row r="114" ht="22.5" customHeight="1">
      <c r="A114" s="68"/>
      <c r="B114" s="44" t="s">
        <v>84</v>
      </c>
      <c r="C114" s="45" t="s">
        <v>85</v>
      </c>
      <c r="D114" s="46">
        <v>94511.0</v>
      </c>
      <c r="E114" s="23" t="str">
        <f t="array" ref="E114">XLOOKUP(G114,'Restaurant DB All'!$B$32:$B$5758,'Restaurant DB All'!$I$32:$I$5758)</f>
        <v>Pattaya</v>
      </c>
      <c r="F114" s="47" t="s">
        <v>86</v>
      </c>
      <c r="G114" s="48" t="s">
        <v>304</v>
      </c>
      <c r="H114" s="26">
        <f t="array" ref="H114">iferror(XLOOKUP(G114,'Restaurant DB'!B:B,'Restaurant DB'!A:A),".")</f>
        <v>5759</v>
      </c>
      <c r="I114" s="27" t="str">
        <f t="array" ref="I114">XLOOKUP(G114,'Restaurant DB'!B:B,'Restaurant DB'!N:N)</f>
        <v>Italian, Fusion, European, Steakhouse</v>
      </c>
      <c r="J114" s="48" t="s">
        <v>78</v>
      </c>
      <c r="K114" s="49">
        <v>1500.0</v>
      </c>
      <c r="L114" s="50" t="s">
        <v>305</v>
      </c>
      <c r="M114" s="46"/>
      <c r="N114" s="46"/>
      <c r="O114" s="46">
        <v>3351.46</v>
      </c>
      <c r="P114" s="51"/>
      <c r="Q114" s="52"/>
      <c r="R114" s="34" t="str">
        <f t="array" ref="R114">XLOOKUP(G114,'Restaurant DB'!B:B,'Restaurant DB'!I:I)</f>
        <v>sirirat@hungryhub.com</v>
      </c>
      <c r="S114" s="53">
        <v>45795.0</v>
      </c>
      <c r="T114" s="54">
        <v>0.75</v>
      </c>
      <c r="U114" s="9" t="s">
        <v>80</v>
      </c>
      <c r="V114" s="38" t="s">
        <v>81</v>
      </c>
      <c r="W114" s="9"/>
      <c r="X114" s="9"/>
      <c r="Y114" s="55"/>
      <c r="Z114" s="23" t="s">
        <v>82</v>
      </c>
      <c r="AA114" s="56"/>
      <c r="AB114" s="42"/>
      <c r="AC114" s="68"/>
      <c r="AD114" s="68"/>
      <c r="AE114" s="68"/>
      <c r="AF114" s="68"/>
      <c r="AG114" s="68"/>
      <c r="AH114" s="68"/>
      <c r="AI114" s="68"/>
      <c r="AJ114" s="68"/>
      <c r="AK114" s="68"/>
    </row>
    <row r="115" ht="22.5" customHeight="1">
      <c r="A115" s="19"/>
      <c r="B115" s="44" t="s">
        <v>256</v>
      </c>
      <c r="C115" s="45" t="s">
        <v>257</v>
      </c>
      <c r="D115" s="46">
        <v>20381.0</v>
      </c>
      <c r="E115" s="23" t="s">
        <v>76</v>
      </c>
      <c r="F115" s="62"/>
      <c r="G115" s="48" t="s">
        <v>306</v>
      </c>
      <c r="H115" s="26">
        <f t="array" ref="H115">XLOOKUP(G115,'Restaurant DB'!B:B,'Restaurant DB'!A:A)</f>
        <v>5711</v>
      </c>
      <c r="I115" s="27" t="str">
        <f t="array" ref="I115">XLOOKUP(G115,'Restaurant DB'!B:B,'Restaurant DB'!N:N)</f>
        <v>Thai</v>
      </c>
      <c r="J115" s="48" t="s">
        <v>78</v>
      </c>
      <c r="K115" s="49">
        <v>3300.0</v>
      </c>
      <c r="L115" s="50" t="s">
        <v>307</v>
      </c>
      <c r="M115" s="46" t="s">
        <v>260</v>
      </c>
      <c r="N115" s="46"/>
      <c r="O115" s="46">
        <v>7000.0</v>
      </c>
      <c r="P115" s="51"/>
      <c r="Q115" s="33" t="s">
        <v>79</v>
      </c>
      <c r="R115" s="34" t="str">
        <f t="array" ref="R115">XLOOKUP(G115,'Restaurant DB'!B:B,'Restaurant DB'!I:I)</f>
        <v>ravi@hungryhub.com, naravadee.sw@banyantree.com,</v>
      </c>
      <c r="S115" s="53">
        <v>45799.0</v>
      </c>
      <c r="T115" s="60">
        <v>0.75</v>
      </c>
      <c r="U115" s="9" t="s">
        <v>80</v>
      </c>
      <c r="V115" s="38" t="s">
        <v>81</v>
      </c>
      <c r="W115" s="56"/>
      <c r="X115" s="9"/>
      <c r="Y115" s="55"/>
      <c r="Z115" s="23" t="s">
        <v>82</v>
      </c>
      <c r="AA115" s="56"/>
      <c r="AB115" s="42"/>
      <c r="AC115" s="19"/>
      <c r="AD115" s="19"/>
      <c r="AE115" s="19"/>
      <c r="AF115" s="19"/>
      <c r="AG115" s="19"/>
      <c r="AH115" s="19"/>
      <c r="AI115" s="19"/>
      <c r="AJ115" s="19"/>
      <c r="AK115" s="19"/>
    </row>
    <row r="116" ht="22.5" customHeight="1">
      <c r="A116" s="19"/>
      <c r="B116" s="21" t="s">
        <v>267</v>
      </c>
      <c r="C116" s="21" t="s">
        <v>268</v>
      </c>
      <c r="D116" s="126">
        <v>19521.0</v>
      </c>
      <c r="E116" s="23" t="s">
        <v>76</v>
      </c>
      <c r="F116" s="24"/>
      <c r="G116" s="25" t="s">
        <v>261</v>
      </c>
      <c r="H116" s="26">
        <f t="array" ref="H116">XLOOKUP(G116,'Restaurant DB'!B:B,'Restaurant DB'!A:A)</f>
        <v>915</v>
      </c>
      <c r="I116" s="27" t="str">
        <f t="array" ref="I116">XLOOKUP(G116,'Restaurant DB'!B:B,'Restaurant DB'!N:N)</f>
        <v>Japanese</v>
      </c>
      <c r="J116" s="48" t="s">
        <v>94</v>
      </c>
      <c r="K116" s="127">
        <v>1662.0</v>
      </c>
      <c r="L116" s="128" t="s">
        <v>262</v>
      </c>
      <c r="M116" s="31"/>
      <c r="N116" s="126"/>
      <c r="O116" s="126">
        <v>10500.0</v>
      </c>
      <c r="P116" s="129"/>
      <c r="Q116" s="90" t="s">
        <v>79</v>
      </c>
      <c r="R116" s="34" t="str">
        <f t="array" ref="R116">XLOOKUP(G116,'Restaurant DB'!B:B,'Restaurant DB'!I:I)</f>
        <v>earth@hungryhub.com</v>
      </c>
      <c r="S116" s="35">
        <v>45800.0</v>
      </c>
      <c r="T116" s="36">
        <v>0.7083333333333334</v>
      </c>
      <c r="U116" s="9" t="s">
        <v>80</v>
      </c>
      <c r="V116" s="38" t="s">
        <v>81</v>
      </c>
      <c r="W116" s="39"/>
      <c r="X116" s="40"/>
      <c r="Y116" s="41"/>
      <c r="Z116" s="23" t="s">
        <v>82</v>
      </c>
      <c r="AA116" s="39"/>
      <c r="AB116" s="42"/>
      <c r="AC116" s="19"/>
      <c r="AD116" s="19"/>
      <c r="AE116" s="19"/>
      <c r="AF116" s="19"/>
      <c r="AG116" s="19"/>
      <c r="AH116" s="19"/>
      <c r="AI116" s="19"/>
      <c r="AJ116" s="19"/>
      <c r="AK116" s="19"/>
    </row>
    <row r="117" ht="22.5" customHeight="1">
      <c r="A117" s="19"/>
      <c r="B117" s="44" t="s">
        <v>298</v>
      </c>
      <c r="C117" s="45" t="s">
        <v>299</v>
      </c>
      <c r="D117" s="46">
        <v>316690.0</v>
      </c>
      <c r="E117" s="23" t="s">
        <v>76</v>
      </c>
      <c r="F117" s="62"/>
      <c r="G117" s="83" t="s">
        <v>89</v>
      </c>
      <c r="H117" s="26">
        <f t="array" ref="H117">XLOOKUP(G117,'Restaurant DB'!B:B,'Restaurant DB'!A:A)</f>
        <v>4652</v>
      </c>
      <c r="I117" s="27" t="str">
        <f t="array" ref="I117">XLOOKUP(G117,'Restaurant DB'!B:B,'Restaurant DB'!N:N)</f>
        <v>Indian</v>
      </c>
      <c r="J117" s="48" t="s">
        <v>78</v>
      </c>
      <c r="K117" s="49">
        <v>2400.0</v>
      </c>
      <c r="L117" s="50" t="s">
        <v>308</v>
      </c>
      <c r="M117" s="46"/>
      <c r="N117" s="46"/>
      <c r="O117" s="46">
        <v>10000.0</v>
      </c>
      <c r="P117" s="51"/>
      <c r="Q117" s="33" t="s">
        <v>79</v>
      </c>
      <c r="R117" s="34" t="str">
        <f t="array" ref="R117">XLOOKUP(G117,'Restaurant DB'!B:B,'Restaurant DB'!I:I)</f>
        <v>ravi@hungryhub.com</v>
      </c>
      <c r="S117" s="53">
        <v>45800.0</v>
      </c>
      <c r="T117" s="60">
        <v>0.5416666666666666</v>
      </c>
      <c r="U117" s="9" t="s">
        <v>80</v>
      </c>
      <c r="V117" s="38" t="s">
        <v>81</v>
      </c>
      <c r="W117" s="56"/>
      <c r="X117" s="9"/>
      <c r="Y117" s="55"/>
      <c r="Z117" s="23" t="s">
        <v>82</v>
      </c>
      <c r="AA117" s="56"/>
      <c r="AB117" s="42"/>
      <c r="AC117" s="19"/>
      <c r="AD117" s="19"/>
      <c r="AE117" s="19"/>
      <c r="AF117" s="19"/>
      <c r="AG117" s="19"/>
      <c r="AH117" s="19"/>
      <c r="AI117" s="19"/>
      <c r="AJ117" s="19"/>
      <c r="AK117" s="19"/>
    </row>
    <row r="118" ht="22.5" customHeight="1">
      <c r="A118" s="19"/>
      <c r="B118" s="44" t="s">
        <v>298</v>
      </c>
      <c r="C118" s="45" t="s">
        <v>299</v>
      </c>
      <c r="D118" s="46">
        <v>316690.0</v>
      </c>
      <c r="E118" s="23" t="s">
        <v>76</v>
      </c>
      <c r="F118" s="62"/>
      <c r="G118" s="83" t="s">
        <v>295</v>
      </c>
      <c r="H118" s="26">
        <f t="array" ref="H118">XLOOKUP(G118,'Restaurant DB'!B:B,'Restaurant DB'!A:A)</f>
        <v>5349</v>
      </c>
      <c r="I118" s="27" t="str">
        <f t="array" ref="I118">XLOOKUP(G118,'Restaurant DB'!B:B,'Restaurant DB'!N:N)</f>
        <v>Thai</v>
      </c>
      <c r="J118" s="48" t="s">
        <v>78</v>
      </c>
      <c r="K118" s="49">
        <v>1720.0</v>
      </c>
      <c r="L118" s="50" t="s">
        <v>88</v>
      </c>
      <c r="M118" s="46"/>
      <c r="N118" s="46"/>
      <c r="O118" s="46">
        <v>10000.0</v>
      </c>
      <c r="P118" s="51"/>
      <c r="Q118" s="33" t="s">
        <v>79</v>
      </c>
      <c r="R118" s="34" t="str">
        <f t="array" ref="R118">XLOOKUP(G118,'Restaurant DB'!B:B,'Restaurant DB'!I:I)</f>
        <v>bond@hungryhub.com</v>
      </c>
      <c r="S118" s="53">
        <v>45800.0</v>
      </c>
      <c r="T118" s="60">
        <v>0.7916666666666666</v>
      </c>
      <c r="U118" s="9" t="s">
        <v>80</v>
      </c>
      <c r="V118" s="38" t="s">
        <v>81</v>
      </c>
      <c r="W118" s="56"/>
      <c r="X118" s="9"/>
      <c r="Y118" s="55"/>
      <c r="Z118" s="23" t="s">
        <v>82</v>
      </c>
      <c r="AA118" s="56"/>
      <c r="AB118" s="42"/>
      <c r="AC118" s="19"/>
      <c r="AD118" s="19"/>
      <c r="AE118" s="19"/>
      <c r="AF118" s="19"/>
      <c r="AG118" s="19"/>
      <c r="AH118" s="19"/>
      <c r="AI118" s="19"/>
      <c r="AJ118" s="19"/>
      <c r="AK118" s="19"/>
    </row>
    <row r="119" ht="22.5" customHeight="1">
      <c r="A119" s="19"/>
      <c r="B119" s="44" t="s">
        <v>300</v>
      </c>
      <c r="C119" s="124" t="s">
        <v>301</v>
      </c>
      <c r="D119" s="46">
        <v>50558.0</v>
      </c>
      <c r="E119" s="23" t="s">
        <v>76</v>
      </c>
      <c r="F119" s="62"/>
      <c r="G119" s="83" t="s">
        <v>89</v>
      </c>
      <c r="H119" s="26">
        <f t="array" ref="H119">XLOOKUP(G119,'Restaurant DB'!B:B,'Restaurant DB'!A:A)</f>
        <v>4652</v>
      </c>
      <c r="I119" s="27" t="str">
        <f t="array" ref="I119">XLOOKUP(G119,'Restaurant DB'!B:B,'Restaurant DB'!N:N)</f>
        <v>Indian</v>
      </c>
      <c r="J119" s="48" t="s">
        <v>78</v>
      </c>
      <c r="K119" s="49">
        <v>2400.0</v>
      </c>
      <c r="L119" s="50" t="s">
        <v>308</v>
      </c>
      <c r="M119" s="46"/>
      <c r="N119" s="125"/>
      <c r="O119" s="125">
        <v>8378.65</v>
      </c>
      <c r="P119" s="51"/>
      <c r="Q119" s="33" t="s">
        <v>79</v>
      </c>
      <c r="R119" s="34" t="str">
        <f t="array" ref="R119">XLOOKUP(G119,'Restaurant DB'!B:B,'Restaurant DB'!I:I)</f>
        <v>ravi@hungryhub.com</v>
      </c>
      <c r="S119" s="53">
        <v>45800.0</v>
      </c>
      <c r="T119" s="60">
        <v>0.5416666666666666</v>
      </c>
      <c r="U119" s="9" t="s">
        <v>80</v>
      </c>
      <c r="V119" s="38" t="s">
        <v>81</v>
      </c>
      <c r="W119" s="56"/>
      <c r="X119" s="9"/>
      <c r="Y119" s="55"/>
      <c r="Z119" s="23" t="s">
        <v>82</v>
      </c>
      <c r="AA119" s="56"/>
      <c r="AB119" s="42"/>
      <c r="AC119" s="19"/>
      <c r="AD119" s="19"/>
      <c r="AE119" s="19"/>
      <c r="AF119" s="19"/>
      <c r="AG119" s="19"/>
      <c r="AH119" s="19"/>
      <c r="AI119" s="19"/>
      <c r="AJ119" s="19"/>
      <c r="AK119" s="19"/>
    </row>
    <row r="120" ht="22.5" customHeight="1">
      <c r="A120" s="19"/>
      <c r="B120" s="44" t="s">
        <v>300</v>
      </c>
      <c r="C120" s="124" t="s">
        <v>301</v>
      </c>
      <c r="D120" s="46">
        <v>50558.0</v>
      </c>
      <c r="E120" s="23" t="s">
        <v>76</v>
      </c>
      <c r="F120" s="62"/>
      <c r="G120" s="83" t="s">
        <v>295</v>
      </c>
      <c r="H120" s="26">
        <f t="array" ref="H120">XLOOKUP(G120,'Restaurant DB'!B:B,'Restaurant DB'!A:A)</f>
        <v>5349</v>
      </c>
      <c r="I120" s="27" t="str">
        <f t="array" ref="I120">XLOOKUP(G120,'Restaurant DB'!B:B,'Restaurant DB'!N:N)</f>
        <v>Thai</v>
      </c>
      <c r="J120" s="48" t="s">
        <v>78</v>
      </c>
      <c r="K120" s="49">
        <v>1720.0</v>
      </c>
      <c r="L120" s="50" t="s">
        <v>88</v>
      </c>
      <c r="M120" s="46"/>
      <c r="N120" s="125"/>
      <c r="O120" s="125">
        <v>8378.65</v>
      </c>
      <c r="P120" s="51"/>
      <c r="Q120" s="33" t="s">
        <v>79</v>
      </c>
      <c r="R120" s="34" t="str">
        <f t="array" ref="R120">XLOOKUP(G120,'Restaurant DB'!B:B,'Restaurant DB'!I:I)</f>
        <v>bond@hungryhub.com</v>
      </c>
      <c r="S120" s="53">
        <v>45800.0</v>
      </c>
      <c r="T120" s="60">
        <v>0.7916666666666666</v>
      </c>
      <c r="U120" s="9" t="s">
        <v>80</v>
      </c>
      <c r="V120" s="38" t="s">
        <v>81</v>
      </c>
      <c r="W120" s="56"/>
      <c r="X120" s="9"/>
      <c r="Y120" s="55"/>
      <c r="Z120" s="23" t="s">
        <v>82</v>
      </c>
      <c r="AA120" s="56"/>
      <c r="AB120" s="42"/>
      <c r="AC120" s="19"/>
      <c r="AD120" s="19"/>
      <c r="AE120" s="19"/>
      <c r="AF120" s="19"/>
      <c r="AG120" s="19"/>
      <c r="AH120" s="19"/>
      <c r="AI120" s="19"/>
      <c r="AJ120" s="19"/>
      <c r="AK120" s="19"/>
    </row>
    <row r="121" ht="22.5" customHeight="1">
      <c r="A121" s="19"/>
      <c r="B121" s="44" t="s">
        <v>309</v>
      </c>
      <c r="C121" s="45" t="s">
        <v>310</v>
      </c>
      <c r="D121" s="46">
        <v>64562.0</v>
      </c>
      <c r="E121" s="23" t="s">
        <v>76</v>
      </c>
      <c r="F121" s="62"/>
      <c r="G121" s="83" t="s">
        <v>128</v>
      </c>
      <c r="H121" s="26">
        <f t="array" ref="H121">XLOOKUP(G121,'Restaurant DB'!B:B,'Restaurant DB'!A:A)</f>
        <v>4503</v>
      </c>
      <c r="I121" s="27" t="str">
        <f t="array" ref="I121">XLOOKUP(G121,'Restaurant DB'!B:B,'Restaurant DB'!N:N)</f>
        <v>European, Fusion, International, Japanese, Thai</v>
      </c>
      <c r="J121" s="48" t="s">
        <v>94</v>
      </c>
      <c r="K121" s="49">
        <v>2599.0</v>
      </c>
      <c r="L121" s="50" t="s">
        <v>129</v>
      </c>
      <c r="M121" s="46"/>
      <c r="N121" s="46"/>
      <c r="O121" s="46">
        <v>0.0</v>
      </c>
      <c r="P121" s="51"/>
      <c r="Q121" s="33" t="s">
        <v>79</v>
      </c>
      <c r="R121" s="34" t="str">
        <f t="array" ref="R121">XLOOKUP(G121,'Restaurant DB'!B:B,'Restaurant DB'!I:I)</f>
        <v>surasit@hungryhub.com</v>
      </c>
      <c r="S121" s="53">
        <v>45800.0</v>
      </c>
      <c r="T121" s="60">
        <v>0.8125</v>
      </c>
      <c r="U121" s="9" t="s">
        <v>80</v>
      </c>
      <c r="V121" s="38" t="s">
        <v>81</v>
      </c>
      <c r="W121" s="56"/>
      <c r="X121" s="9"/>
      <c r="Y121" s="55">
        <v>45823.0</v>
      </c>
      <c r="Z121" s="56" t="s">
        <v>311</v>
      </c>
      <c r="AA121" s="56" t="s">
        <v>312</v>
      </c>
      <c r="AB121" s="42"/>
      <c r="AC121" s="19"/>
      <c r="AD121" s="19"/>
      <c r="AE121" s="19"/>
      <c r="AF121" s="19"/>
      <c r="AG121" s="19"/>
      <c r="AH121" s="19"/>
      <c r="AI121" s="19"/>
      <c r="AJ121" s="19"/>
      <c r="AK121" s="19"/>
    </row>
    <row r="122" ht="22.5" customHeight="1">
      <c r="A122" s="19"/>
      <c r="B122" s="44" t="s">
        <v>309</v>
      </c>
      <c r="C122" s="45" t="s">
        <v>310</v>
      </c>
      <c r="D122" s="46">
        <v>64562.0</v>
      </c>
      <c r="E122" s="23" t="s">
        <v>76</v>
      </c>
      <c r="F122" s="62"/>
      <c r="G122" s="83" t="s">
        <v>140</v>
      </c>
      <c r="H122" s="26">
        <f t="array" ref="H122">XLOOKUP(G122,'Restaurant DB'!B:B,'Restaurant DB'!A:A)</f>
        <v>5149</v>
      </c>
      <c r="I122" s="27" t="str">
        <f t="array" ref="I122">XLOOKUP(G122,'Restaurant DB'!B:B,'Restaurant DB'!N:N)</f>
        <v>Japanese</v>
      </c>
      <c r="J122" s="48" t="s">
        <v>94</v>
      </c>
      <c r="K122" s="49">
        <v>1650.0</v>
      </c>
      <c r="L122" s="50" t="s">
        <v>141</v>
      </c>
      <c r="M122" s="46"/>
      <c r="N122" s="46"/>
      <c r="O122" s="46">
        <v>0.0</v>
      </c>
      <c r="P122" s="51"/>
      <c r="Q122" s="33" t="s">
        <v>79</v>
      </c>
      <c r="R122" s="34" t="str">
        <f t="array" ref="R122">XLOOKUP(G122,'Restaurant DB'!B:B,'Restaurant DB'!I:I)</f>
        <v>earth@hungryhub.com</v>
      </c>
      <c r="S122" s="53">
        <v>45802.0</v>
      </c>
      <c r="T122" s="60">
        <v>0.8125</v>
      </c>
      <c r="U122" s="9" t="s">
        <v>80</v>
      </c>
      <c r="V122" s="38" t="s">
        <v>81</v>
      </c>
      <c r="W122" s="56"/>
      <c r="X122" s="9"/>
      <c r="Y122" s="55">
        <v>45823.0</v>
      </c>
      <c r="Z122" s="56" t="s">
        <v>311</v>
      </c>
      <c r="AA122" s="56" t="s">
        <v>312</v>
      </c>
      <c r="AB122" s="42"/>
      <c r="AC122" s="19"/>
      <c r="AD122" s="19"/>
      <c r="AE122" s="19"/>
      <c r="AF122" s="19"/>
      <c r="AG122" s="19"/>
      <c r="AH122" s="19"/>
      <c r="AI122" s="19"/>
      <c r="AJ122" s="19"/>
      <c r="AK122" s="19"/>
    </row>
    <row r="123" ht="22.5" customHeight="1">
      <c r="A123" s="19"/>
      <c r="B123" s="44" t="s">
        <v>298</v>
      </c>
      <c r="C123" s="45" t="s">
        <v>299</v>
      </c>
      <c r="D123" s="46">
        <v>316690.0</v>
      </c>
      <c r="E123" s="23" t="s">
        <v>76</v>
      </c>
      <c r="F123" s="130"/>
      <c r="G123" s="131" t="s">
        <v>174</v>
      </c>
      <c r="H123" s="26">
        <f t="array" ref="H123">XLOOKUP(G123,'Restaurant DB'!B:B,'Restaurant DB'!A:A)</f>
        <v>4889</v>
      </c>
      <c r="I123" s="27" t="str">
        <f t="array" ref="I123">XLOOKUP(G123,'Restaurant DB'!B:B,'Restaurant DB'!N:N)</f>
        <v>Steakhouse, Fusion, American, Mexican</v>
      </c>
      <c r="J123" s="48" t="s">
        <v>94</v>
      </c>
      <c r="K123" s="49">
        <v>1690.0</v>
      </c>
      <c r="L123" s="50" t="s">
        <v>175</v>
      </c>
      <c r="M123" s="46"/>
      <c r="N123" s="46"/>
      <c r="O123" s="46">
        <v>10000.0</v>
      </c>
      <c r="P123" s="51"/>
      <c r="Q123" s="33" t="s">
        <v>79</v>
      </c>
      <c r="R123" s="34" t="str">
        <f t="array" ref="R123">XLOOKUP(G123,'Restaurant DB'!B:B,'Restaurant DB'!I:I)</f>
        <v>earth@hungryhub.com</v>
      </c>
      <c r="S123" s="53">
        <v>45803.0</v>
      </c>
      <c r="T123" s="60">
        <v>0.5416666666666666</v>
      </c>
      <c r="U123" s="9" t="s">
        <v>80</v>
      </c>
      <c r="V123" s="38" t="s">
        <v>81</v>
      </c>
      <c r="W123" s="56"/>
      <c r="X123" s="9"/>
      <c r="Y123" s="55"/>
      <c r="Z123" s="23" t="s">
        <v>82</v>
      </c>
      <c r="AA123" s="56"/>
      <c r="AB123" s="42"/>
      <c r="AC123" s="19"/>
      <c r="AD123" s="19"/>
      <c r="AE123" s="19"/>
      <c r="AF123" s="19"/>
      <c r="AG123" s="19"/>
      <c r="AH123" s="19"/>
      <c r="AI123" s="19"/>
      <c r="AJ123" s="19"/>
      <c r="AK123" s="19"/>
    </row>
    <row r="124" ht="22.5" customHeight="1">
      <c r="A124" s="19"/>
      <c r="B124" s="21" t="s">
        <v>300</v>
      </c>
      <c r="C124" s="21" t="s">
        <v>301</v>
      </c>
      <c r="D124" s="126">
        <v>50558.0</v>
      </c>
      <c r="E124" s="23" t="s">
        <v>76</v>
      </c>
      <c r="F124" s="132"/>
      <c r="G124" s="133" t="s">
        <v>174</v>
      </c>
      <c r="H124" s="26">
        <f t="array" ref="H124">XLOOKUP(G124,'Restaurant DB'!B:B,'Restaurant DB'!A:A)</f>
        <v>4889</v>
      </c>
      <c r="I124" s="27" t="str">
        <f t="array" ref="I124">XLOOKUP(G124,'Restaurant DB'!B:B,'Restaurant DB'!N:N)</f>
        <v>Steakhouse, Fusion, American, Mexican</v>
      </c>
      <c r="J124" s="28" t="s">
        <v>94</v>
      </c>
      <c r="K124" s="49">
        <v>1690.0</v>
      </c>
      <c r="L124" s="50" t="s">
        <v>175</v>
      </c>
      <c r="M124" s="31"/>
      <c r="N124" s="125"/>
      <c r="O124" s="125">
        <v>8378.65</v>
      </c>
      <c r="P124" s="129"/>
      <c r="Q124" s="33" t="s">
        <v>79</v>
      </c>
      <c r="R124" s="34" t="str">
        <f t="array" ref="R124">XLOOKUP(G124,'Restaurant DB'!B:B,'Restaurant DB'!I:I)</f>
        <v>earth@hungryhub.com</v>
      </c>
      <c r="S124" s="35">
        <v>45803.0</v>
      </c>
      <c r="T124" s="36">
        <v>0.5416666666666666</v>
      </c>
      <c r="U124" s="9" t="s">
        <v>80</v>
      </c>
      <c r="V124" s="38" t="s">
        <v>81</v>
      </c>
      <c r="W124" s="39"/>
      <c r="X124" s="40"/>
      <c r="Y124" s="41"/>
      <c r="Z124" s="23" t="s">
        <v>82</v>
      </c>
      <c r="AA124" s="39"/>
      <c r="AB124" s="42"/>
      <c r="AC124" s="19"/>
      <c r="AD124" s="19"/>
      <c r="AE124" s="19"/>
      <c r="AF124" s="19"/>
      <c r="AG124" s="19"/>
      <c r="AH124" s="19"/>
      <c r="AI124" s="19"/>
      <c r="AJ124" s="19"/>
      <c r="AK124" s="19"/>
    </row>
    <row r="125" ht="22.5" customHeight="1">
      <c r="A125" s="19"/>
      <c r="B125" s="44" t="s">
        <v>248</v>
      </c>
      <c r="C125" s="45" t="s">
        <v>169</v>
      </c>
      <c r="D125" s="46">
        <v>199227.0</v>
      </c>
      <c r="E125" s="23" t="s">
        <v>76</v>
      </c>
      <c r="F125" s="93" t="s">
        <v>170</v>
      </c>
      <c r="G125" s="83" t="s">
        <v>140</v>
      </c>
      <c r="H125" s="26">
        <f t="array" ref="H125">XLOOKUP(G125,'Restaurant DB'!B:B,'Restaurant DB'!A:A)</f>
        <v>5149</v>
      </c>
      <c r="I125" s="27" t="str">
        <f t="array" ref="I125">XLOOKUP(G125,'Restaurant DB'!B:B,'Restaurant DB'!N:N)</f>
        <v>Japanese</v>
      </c>
      <c r="J125" s="48" t="s">
        <v>94</v>
      </c>
      <c r="K125" s="49">
        <v>1650.0</v>
      </c>
      <c r="L125" s="50" t="s">
        <v>155</v>
      </c>
      <c r="M125" s="46"/>
      <c r="N125" s="46"/>
      <c r="O125" s="46">
        <v>20250.32</v>
      </c>
      <c r="P125" s="51"/>
      <c r="Q125" s="33" t="s">
        <v>79</v>
      </c>
      <c r="R125" s="34" t="str">
        <f t="array" ref="R125">XLOOKUP(G125,'Restaurant DB'!B:B,'Restaurant DB'!I:I)</f>
        <v>earth@hungryhub.com</v>
      </c>
      <c r="S125" s="53">
        <v>45804.0</v>
      </c>
      <c r="T125" s="60">
        <v>0.7083333333333334</v>
      </c>
      <c r="U125" s="9" t="s">
        <v>80</v>
      </c>
      <c r="V125" s="38" t="s">
        <v>81</v>
      </c>
      <c r="W125" s="56"/>
      <c r="X125" s="9"/>
      <c r="Y125" s="55"/>
      <c r="Z125" s="23" t="s">
        <v>82</v>
      </c>
      <c r="AA125" s="56"/>
      <c r="AB125" s="42"/>
      <c r="AC125" s="19"/>
      <c r="AD125" s="19"/>
      <c r="AE125" s="19"/>
      <c r="AF125" s="19"/>
      <c r="AG125" s="19"/>
      <c r="AH125" s="19"/>
      <c r="AI125" s="19"/>
      <c r="AJ125" s="19"/>
      <c r="AK125" s="19"/>
    </row>
    <row r="126" ht="22.5" customHeight="1">
      <c r="A126" s="19"/>
      <c r="B126" s="44" t="s">
        <v>298</v>
      </c>
      <c r="C126" s="45" t="s">
        <v>299</v>
      </c>
      <c r="D126" s="46">
        <v>316690.0</v>
      </c>
      <c r="E126" s="23" t="s">
        <v>76</v>
      </c>
      <c r="F126" s="130"/>
      <c r="G126" s="131" t="s">
        <v>184</v>
      </c>
      <c r="H126" s="26">
        <f t="array" ref="H126">XLOOKUP(G126,'Restaurant DB'!B:B,'Restaurant DB'!A:A)</f>
        <v>3862</v>
      </c>
      <c r="I126" s="27" t="str">
        <f t="array" ref="I126">XLOOKUP(G126,'Restaurant DB'!B:B,'Restaurant DB'!N:N)</f>
        <v>International, Italian, Japanese, Thai</v>
      </c>
      <c r="J126" s="48" t="s">
        <v>78</v>
      </c>
      <c r="K126" s="49">
        <v>2790.0</v>
      </c>
      <c r="L126" s="50" t="s">
        <v>313</v>
      </c>
      <c r="M126" s="46"/>
      <c r="N126" s="46"/>
      <c r="O126" s="46">
        <v>10000.0</v>
      </c>
      <c r="P126" s="51"/>
      <c r="Q126" s="33" t="s">
        <v>79</v>
      </c>
      <c r="R126" s="34" t="str">
        <f t="array" ref="R126">XLOOKUP(G126,'Restaurant DB'!B:B,'Restaurant DB'!I:I)</f>
        <v>ravi@hungryhub.com</v>
      </c>
      <c r="S126" s="53">
        <v>45804.0</v>
      </c>
      <c r="T126" s="60">
        <v>0.75</v>
      </c>
      <c r="U126" s="9" t="s">
        <v>80</v>
      </c>
      <c r="V126" s="38" t="s">
        <v>81</v>
      </c>
      <c r="W126" s="56"/>
      <c r="X126" s="9"/>
      <c r="Y126" s="55"/>
      <c r="Z126" s="23" t="s">
        <v>82</v>
      </c>
      <c r="AA126" s="56"/>
      <c r="AB126" s="42"/>
      <c r="AC126" s="19"/>
      <c r="AD126" s="19"/>
      <c r="AE126" s="19"/>
      <c r="AF126" s="19"/>
      <c r="AG126" s="19"/>
      <c r="AH126" s="19"/>
      <c r="AI126" s="19"/>
      <c r="AJ126" s="19"/>
      <c r="AK126" s="19"/>
    </row>
    <row r="127" ht="22.5" customHeight="1">
      <c r="A127" s="19"/>
      <c r="B127" s="44" t="s">
        <v>314</v>
      </c>
      <c r="C127" s="45" t="s">
        <v>315</v>
      </c>
      <c r="D127" s="46">
        <v>7953.0</v>
      </c>
      <c r="E127" s="23" t="str">
        <f t="array" ref="E127">XLOOKUP(G127,'Restaurant DB All'!$B$32:$B$5758,'Restaurant DB All'!$I$32:$I$5758)</f>
        <v>Bangkok</v>
      </c>
      <c r="F127" s="47" t="s">
        <v>316</v>
      </c>
      <c r="G127" s="48" t="s">
        <v>317</v>
      </c>
      <c r="H127" s="26"/>
      <c r="I127" s="27" t="str">
        <f t="array" ref="I127">XLOOKUP(G127,'Restaurant DB'!B:B,'Restaurant DB'!N:N)</f>
        <v>French, Steakhouse</v>
      </c>
      <c r="J127" s="48" t="s">
        <v>78</v>
      </c>
      <c r="K127" s="49">
        <v>4050.0</v>
      </c>
      <c r="L127" s="134" t="s">
        <v>318</v>
      </c>
      <c r="M127" s="46"/>
      <c r="N127" s="46" t="s">
        <v>290</v>
      </c>
      <c r="O127" s="46">
        <v>0.0</v>
      </c>
      <c r="P127" s="51"/>
      <c r="Q127" s="52"/>
      <c r="R127" s="34" t="str">
        <f t="array" ref="R127">XLOOKUP(G127,'Restaurant DB'!B:B,'Restaurant DB'!I:I)</f>
        <v>sirirat@hungryhub.com</v>
      </c>
      <c r="S127" s="53">
        <v>45804.0</v>
      </c>
      <c r="T127" s="60">
        <v>0.7708333333333334</v>
      </c>
      <c r="U127" s="9" t="s">
        <v>294</v>
      </c>
      <c r="V127" s="38" t="s">
        <v>81</v>
      </c>
      <c r="W127" s="10"/>
      <c r="X127" s="9"/>
      <c r="Y127" s="55"/>
      <c r="Z127" s="23" t="s">
        <v>82</v>
      </c>
      <c r="AA127" s="56"/>
      <c r="AB127" s="42"/>
      <c r="AC127" s="19"/>
      <c r="AD127" s="19"/>
      <c r="AE127" s="19"/>
      <c r="AF127" s="19"/>
      <c r="AG127" s="19"/>
      <c r="AH127" s="19"/>
      <c r="AI127" s="19"/>
      <c r="AJ127" s="19"/>
      <c r="AK127" s="19"/>
    </row>
    <row r="128" ht="22.5" customHeight="1">
      <c r="A128" s="19"/>
      <c r="B128" s="44" t="s">
        <v>300</v>
      </c>
      <c r="C128" s="124" t="s">
        <v>301</v>
      </c>
      <c r="D128" s="46">
        <v>50558.0</v>
      </c>
      <c r="E128" s="23" t="s">
        <v>76</v>
      </c>
      <c r="F128" s="132"/>
      <c r="G128" s="133" t="s">
        <v>184</v>
      </c>
      <c r="H128" s="26">
        <f t="array" ref="H128">XLOOKUP(G128,'Restaurant DB'!B:B,'Restaurant DB'!A:A)</f>
        <v>3862</v>
      </c>
      <c r="I128" s="27" t="str">
        <f t="array" ref="I128">XLOOKUP(G128,'Restaurant DB'!B:B,'Restaurant DB'!N:N)</f>
        <v>International, Italian, Japanese, Thai</v>
      </c>
      <c r="J128" s="48" t="s">
        <v>78</v>
      </c>
      <c r="K128" s="49">
        <v>2790.0</v>
      </c>
      <c r="L128" s="50" t="s">
        <v>240</v>
      </c>
      <c r="M128" s="46"/>
      <c r="N128" s="125"/>
      <c r="O128" s="125">
        <v>8378.65</v>
      </c>
      <c r="P128" s="26"/>
      <c r="Q128" s="33" t="s">
        <v>79</v>
      </c>
      <c r="R128" s="34" t="str">
        <f t="array" ref="R128">XLOOKUP(G128,'Restaurant DB'!B:B,'Restaurant DB'!I:I)</f>
        <v>ravi@hungryhub.com</v>
      </c>
      <c r="S128" s="53">
        <v>45804.0</v>
      </c>
      <c r="T128" s="60">
        <v>0.75</v>
      </c>
      <c r="U128" s="9" t="s">
        <v>80</v>
      </c>
      <c r="V128" s="38" t="s">
        <v>81</v>
      </c>
      <c r="W128" s="56"/>
      <c r="X128" s="9"/>
      <c r="Y128" s="55"/>
      <c r="Z128" s="23" t="s">
        <v>82</v>
      </c>
      <c r="AA128" s="56"/>
      <c r="AB128" s="42"/>
      <c r="AC128" s="19"/>
      <c r="AD128" s="19"/>
      <c r="AE128" s="19"/>
      <c r="AF128" s="19"/>
      <c r="AG128" s="19"/>
      <c r="AH128" s="19"/>
      <c r="AI128" s="19"/>
      <c r="AJ128" s="19"/>
      <c r="AK128" s="19"/>
    </row>
    <row r="129" ht="88.5" customHeight="1">
      <c r="A129" s="19"/>
      <c r="B129" s="44" t="s">
        <v>319</v>
      </c>
      <c r="C129" s="45" t="s">
        <v>320</v>
      </c>
      <c r="D129" s="46">
        <v>56546.0</v>
      </c>
      <c r="E129" s="23" t="s">
        <v>76</v>
      </c>
      <c r="F129" s="62"/>
      <c r="G129" s="48" t="s">
        <v>128</v>
      </c>
      <c r="H129" s="26">
        <f t="array" ref="H129">XLOOKUP(G129,'Restaurant DB'!B:B,'Restaurant DB'!A:A)</f>
        <v>4503</v>
      </c>
      <c r="I129" s="27" t="str">
        <f t="array" ref="I129">XLOOKUP(G129,'Restaurant DB'!B:B,'Restaurant DB'!N:N)</f>
        <v>European, Fusion, International, Japanese, Thai</v>
      </c>
      <c r="J129" s="48" t="s">
        <v>94</v>
      </c>
      <c r="K129" s="49">
        <v>2599.0</v>
      </c>
      <c r="L129" s="50" t="s">
        <v>129</v>
      </c>
      <c r="M129" s="46"/>
      <c r="N129" s="46"/>
      <c r="O129" s="46">
        <v>7000.0</v>
      </c>
      <c r="P129" s="51"/>
      <c r="Q129" s="33" t="s">
        <v>79</v>
      </c>
      <c r="R129" s="34" t="str">
        <f t="array" ref="R129">XLOOKUP(G129,'Restaurant DB'!B:B,'Restaurant DB'!I:I)</f>
        <v>surasit@hungryhub.com</v>
      </c>
      <c r="S129" s="53">
        <v>45804.0</v>
      </c>
      <c r="T129" s="60">
        <v>0.8125</v>
      </c>
      <c r="U129" s="9" t="s">
        <v>182</v>
      </c>
      <c r="V129" s="38" t="s">
        <v>81</v>
      </c>
      <c r="W129" s="56"/>
      <c r="X129" s="9"/>
      <c r="Y129" s="55"/>
      <c r="Z129" s="23" t="s">
        <v>82</v>
      </c>
      <c r="AA129" s="135" t="s">
        <v>321</v>
      </c>
      <c r="AB129" s="42"/>
      <c r="AC129" s="19"/>
      <c r="AD129" s="19"/>
      <c r="AE129" s="19"/>
      <c r="AF129" s="19"/>
      <c r="AG129" s="19"/>
      <c r="AH129" s="19"/>
      <c r="AI129" s="19"/>
      <c r="AJ129" s="19"/>
      <c r="AK129" s="19"/>
    </row>
    <row r="130" ht="78.75" customHeight="1">
      <c r="A130" s="19"/>
      <c r="B130" s="44" t="s">
        <v>322</v>
      </c>
      <c r="C130" s="45" t="s">
        <v>323</v>
      </c>
      <c r="D130" s="46">
        <v>31557.0</v>
      </c>
      <c r="E130" s="23" t="str">
        <f t="array" ref="E130">XLOOKUP(G130,'Restaurant DB All'!$B$32:$B$5758,'Restaurant DB All'!$I$32:$I$5758)</f>
        <v>Bangkok</v>
      </c>
      <c r="F130" s="47" t="s">
        <v>324</v>
      </c>
      <c r="G130" s="48" t="s">
        <v>325</v>
      </c>
      <c r="H130" s="26"/>
      <c r="I130" s="27" t="str">
        <f t="array" ref="I130">XLOOKUP(G130,'Restaurant DB'!B:B,'Restaurant DB'!N:N)</f>
        <v>Japanese</v>
      </c>
      <c r="J130" s="48" t="s">
        <v>78</v>
      </c>
      <c r="K130" s="49">
        <v>1890.0</v>
      </c>
      <c r="L130" s="50" t="s">
        <v>326</v>
      </c>
      <c r="M130" s="46"/>
      <c r="N130" s="46" t="s">
        <v>290</v>
      </c>
      <c r="O130" s="46">
        <v>0.0</v>
      </c>
      <c r="P130" s="51"/>
      <c r="Q130" s="52"/>
      <c r="R130" s="34" t="str">
        <f t="array" ref="R130">XLOOKUP(G130,'Restaurant DB'!B:B,'Restaurant DB'!I:I)</f>
        <v>bond@hungryhub.com</v>
      </c>
      <c r="S130" s="53">
        <v>45805.0</v>
      </c>
      <c r="T130" s="60">
        <v>0.75</v>
      </c>
      <c r="U130" s="9" t="s">
        <v>80</v>
      </c>
      <c r="V130" s="38" t="s">
        <v>81</v>
      </c>
      <c r="W130" s="10"/>
      <c r="X130" s="9"/>
      <c r="Y130" s="55"/>
      <c r="Z130" s="23" t="s">
        <v>82</v>
      </c>
      <c r="AA130" s="56"/>
      <c r="AB130" s="42"/>
      <c r="AC130" s="19"/>
      <c r="AD130" s="19"/>
      <c r="AE130" s="19"/>
      <c r="AF130" s="19"/>
      <c r="AG130" s="19"/>
      <c r="AH130" s="19"/>
      <c r="AI130" s="19"/>
      <c r="AJ130" s="19"/>
      <c r="AK130" s="19"/>
    </row>
    <row r="131" ht="22.5" customHeight="1">
      <c r="A131" s="19"/>
      <c r="B131" s="44" t="s">
        <v>327</v>
      </c>
      <c r="C131" s="45" t="s">
        <v>328</v>
      </c>
      <c r="D131" s="46">
        <v>110445.0</v>
      </c>
      <c r="E131" s="23" t="s">
        <v>76</v>
      </c>
      <c r="F131" s="59" t="s">
        <v>329</v>
      </c>
      <c r="G131" s="48" t="s">
        <v>128</v>
      </c>
      <c r="H131" s="26">
        <f t="array" ref="H131">XLOOKUP(G131,'Restaurant DB'!B:B,'Restaurant DB'!A:A)</f>
        <v>4503</v>
      </c>
      <c r="I131" s="27" t="str">
        <f t="array" ref="I131">XLOOKUP(G131,'Restaurant DB'!B:B,'Restaurant DB'!N:N)</f>
        <v>European, Fusion, International, Japanese, Thai</v>
      </c>
      <c r="J131" s="48" t="s">
        <v>94</v>
      </c>
      <c r="K131" s="49">
        <v>2599.0</v>
      </c>
      <c r="L131" s="50" t="s">
        <v>129</v>
      </c>
      <c r="M131" s="46"/>
      <c r="N131" s="46"/>
      <c r="O131" s="46">
        <v>6666.0</v>
      </c>
      <c r="P131" s="26" t="b">
        <v>1</v>
      </c>
      <c r="Q131" s="33" t="s">
        <v>79</v>
      </c>
      <c r="R131" s="34" t="str">
        <f t="array" ref="R131">XLOOKUP(G131,'Restaurant DB'!B:B,'Restaurant DB'!I:I)</f>
        <v>surasit@hungryhub.com</v>
      </c>
      <c r="S131" s="53">
        <v>45811.0</v>
      </c>
      <c r="T131" s="60">
        <v>0.5</v>
      </c>
      <c r="U131" s="9" t="s">
        <v>80</v>
      </c>
      <c r="V131" s="38" t="s">
        <v>81</v>
      </c>
      <c r="W131" s="56"/>
      <c r="X131" s="9"/>
      <c r="Y131" s="55"/>
      <c r="Z131" s="23" t="s">
        <v>82</v>
      </c>
      <c r="AA131" s="56"/>
      <c r="AB131" s="42"/>
      <c r="AC131" s="19"/>
      <c r="AD131" s="19"/>
      <c r="AE131" s="19"/>
      <c r="AF131" s="19"/>
      <c r="AG131" s="19"/>
      <c r="AH131" s="19"/>
      <c r="AI131" s="19"/>
      <c r="AJ131" s="19"/>
      <c r="AK131" s="19"/>
    </row>
    <row r="132" ht="22.5" customHeight="1">
      <c r="A132" s="19"/>
      <c r="B132" s="44" t="s">
        <v>327</v>
      </c>
      <c r="C132" s="45" t="s">
        <v>328</v>
      </c>
      <c r="D132" s="46">
        <v>110445.0</v>
      </c>
      <c r="E132" s="23" t="s">
        <v>76</v>
      </c>
      <c r="F132" s="59" t="s">
        <v>329</v>
      </c>
      <c r="G132" s="48" t="s">
        <v>83</v>
      </c>
      <c r="H132" s="26">
        <f t="array" ref="H132">XLOOKUP(G132,'Restaurant DB'!B:B,'Restaurant DB'!A:A)</f>
        <v>4195</v>
      </c>
      <c r="I132" s="27" t="str">
        <f t="array" ref="I132">XLOOKUP(G132,'Restaurant DB'!B:B,'Restaurant DB'!N:N)</f>
        <v>Thai</v>
      </c>
      <c r="J132" s="48" t="s">
        <v>78</v>
      </c>
      <c r="K132" s="49">
        <v>2590.0</v>
      </c>
      <c r="L132" s="50" t="s">
        <v>193</v>
      </c>
      <c r="M132" s="46"/>
      <c r="N132" s="46"/>
      <c r="O132" s="46">
        <v>6666.0</v>
      </c>
      <c r="P132" s="26" t="b">
        <v>1</v>
      </c>
      <c r="Q132" s="33" t="s">
        <v>79</v>
      </c>
      <c r="R132" s="34" t="str">
        <f t="array" ref="R132">XLOOKUP(G132,'Restaurant DB'!B:B,'Restaurant DB'!I:I)</f>
        <v>ravi@hungryhub.com</v>
      </c>
      <c r="S132" s="53">
        <v>45811.0</v>
      </c>
      <c r="T132" s="60">
        <v>0.75</v>
      </c>
      <c r="U132" s="9" t="s">
        <v>80</v>
      </c>
      <c r="V132" s="38" t="s">
        <v>81</v>
      </c>
      <c r="W132" s="56"/>
      <c r="X132" s="9"/>
      <c r="Y132" s="55"/>
      <c r="Z132" s="23" t="s">
        <v>82</v>
      </c>
      <c r="AA132" s="56"/>
      <c r="AB132" s="42"/>
      <c r="AC132" s="19"/>
      <c r="AD132" s="19"/>
      <c r="AE132" s="19"/>
      <c r="AF132" s="19"/>
      <c r="AG132" s="19"/>
      <c r="AH132" s="19"/>
      <c r="AI132" s="19"/>
      <c r="AJ132" s="19"/>
      <c r="AK132" s="19"/>
    </row>
    <row r="133" ht="22.5" customHeight="1">
      <c r="A133" s="19"/>
      <c r="B133" s="44" t="s">
        <v>176</v>
      </c>
      <c r="C133" s="45" t="s">
        <v>177</v>
      </c>
      <c r="D133" s="46">
        <v>33382.0</v>
      </c>
      <c r="E133" s="23" t="s">
        <v>76</v>
      </c>
      <c r="F133" s="59" t="s">
        <v>178</v>
      </c>
      <c r="G133" s="83" t="s">
        <v>330</v>
      </c>
      <c r="H133" s="26">
        <f t="array" ref="H133">XLOOKUP(G133,'Restaurant DB'!B:B,'Restaurant DB'!A:A)</f>
        <v>4989</v>
      </c>
      <c r="I133" s="27" t="str">
        <f t="array" ref="I133">XLOOKUP(G133,'Restaurant DB'!B:B,'Restaurant DB'!N:N)</f>
        <v>Thai</v>
      </c>
      <c r="J133" s="48" t="s">
        <v>78</v>
      </c>
      <c r="K133" s="49">
        <v>2590.0</v>
      </c>
      <c r="L133" s="50" t="s">
        <v>331</v>
      </c>
      <c r="M133" s="46"/>
      <c r="N133" s="46"/>
      <c r="O133" s="46">
        <v>10125.16</v>
      </c>
      <c r="P133" s="51"/>
      <c r="Q133" s="33" t="s">
        <v>79</v>
      </c>
      <c r="R133" s="34" t="str">
        <f t="array" ref="R133">XLOOKUP(G133,'Restaurant DB'!B:B,'Restaurant DB'!I:I)</f>
        <v>bond@hungryhub.com</v>
      </c>
      <c r="S133" s="53">
        <v>45812.0</v>
      </c>
      <c r="T133" s="60">
        <v>0.75</v>
      </c>
      <c r="U133" s="9"/>
      <c r="V133" s="38" t="s">
        <v>81</v>
      </c>
      <c r="W133" s="56"/>
      <c r="X133" s="9"/>
      <c r="Y133" s="55"/>
      <c r="Z133" s="23" t="str">
        <f t="array" ref="Z133">if(iferror(INDEX(Posts[Username],MATCH(C133&amp;G133,Posts[Username]&amp;Posts[Restaurant Name],0)),"")=C133,"Posted","")</f>
        <v>Posted</v>
      </c>
      <c r="AA133" s="56"/>
      <c r="AB133" s="42"/>
      <c r="AC133" s="19"/>
      <c r="AD133" s="19"/>
      <c r="AE133" s="19"/>
      <c r="AF133" s="19"/>
      <c r="AG133" s="19"/>
      <c r="AH133" s="19"/>
      <c r="AI133" s="19"/>
      <c r="AJ133" s="19"/>
      <c r="AK133" s="19"/>
    </row>
    <row r="134" ht="22.5" customHeight="1">
      <c r="A134" s="19"/>
      <c r="B134" s="109" t="s">
        <v>327</v>
      </c>
      <c r="C134" s="110" t="s">
        <v>328</v>
      </c>
      <c r="D134" s="111">
        <v>110445.0</v>
      </c>
      <c r="E134" s="23" t="s">
        <v>76</v>
      </c>
      <c r="F134" s="136" t="s">
        <v>329</v>
      </c>
      <c r="G134" s="137" t="s">
        <v>205</v>
      </c>
      <c r="H134" s="138">
        <f t="array" ref="H134">XLOOKUP(G134,'Restaurant DB'!B:B,'Restaurant DB'!A:A)</f>
        <v>2733</v>
      </c>
      <c r="I134" s="109" t="str">
        <f t="array" ref="I134">XLOOKUP(G134,'Restaurant DB'!B:B,'Restaurant DB'!N:N)</f>
        <v>Thai</v>
      </c>
      <c r="J134" s="139" t="s">
        <v>78</v>
      </c>
      <c r="K134" s="140">
        <v>1890.0</v>
      </c>
      <c r="L134" s="141" t="s">
        <v>332</v>
      </c>
      <c r="M134" s="114"/>
      <c r="N134" s="114"/>
      <c r="O134" s="111">
        <v>6666.0</v>
      </c>
      <c r="P134" s="138" t="b">
        <v>1</v>
      </c>
      <c r="Q134" s="142" t="s">
        <v>79</v>
      </c>
      <c r="R134" s="143" t="str">
        <f t="array" ref="R134">XLOOKUP(G134,'Restaurant DB'!B:B,'Restaurant DB'!I:I)</f>
        <v>bond@hungryhub.com</v>
      </c>
      <c r="S134" s="144">
        <v>45812.0</v>
      </c>
      <c r="T134" s="145">
        <v>0.7083333333333334</v>
      </c>
      <c r="U134" s="9" t="s">
        <v>80</v>
      </c>
      <c r="V134" s="146" t="s">
        <v>81</v>
      </c>
      <c r="W134" s="120"/>
      <c r="X134" s="147"/>
      <c r="Y134" s="148"/>
      <c r="Z134" s="23" t="str">
        <f t="array" ref="Z134">if(iferror(INDEX(Posts[Username],MATCH(C134&amp;G134,Posts[Username]&amp;Posts[Restaurant Name],0)),"")=C134,"Posted","")</f>
        <v>Posted</v>
      </c>
      <c r="AA134" s="120"/>
      <c r="AB134" s="42"/>
      <c r="AC134" s="19"/>
      <c r="AD134" s="19"/>
      <c r="AE134" s="19"/>
      <c r="AF134" s="19"/>
      <c r="AG134" s="19"/>
      <c r="AH134" s="19"/>
      <c r="AI134" s="19"/>
      <c r="AJ134" s="19"/>
      <c r="AK134" s="19"/>
    </row>
    <row r="135" ht="22.5" customHeight="1">
      <c r="A135" s="19"/>
      <c r="B135" s="109" t="s">
        <v>327</v>
      </c>
      <c r="C135" s="110" t="s">
        <v>328</v>
      </c>
      <c r="D135" s="111">
        <v>110445.0</v>
      </c>
      <c r="E135" s="23" t="s">
        <v>76</v>
      </c>
      <c r="F135" s="136" t="s">
        <v>329</v>
      </c>
      <c r="G135" s="137" t="s">
        <v>330</v>
      </c>
      <c r="H135" s="138">
        <f t="array" ref="H135">XLOOKUP(G135,'Restaurant DB'!B:B,'Restaurant DB'!A:A)</f>
        <v>4989</v>
      </c>
      <c r="I135" s="109" t="str">
        <f t="array" ref="I135">XLOOKUP(G135,'Restaurant DB'!B:B,'Restaurant DB'!N:N)</f>
        <v>Thai</v>
      </c>
      <c r="J135" s="139" t="s">
        <v>78</v>
      </c>
      <c r="K135" s="149">
        <v>2590.0</v>
      </c>
      <c r="L135" s="141" t="s">
        <v>331</v>
      </c>
      <c r="M135" s="114"/>
      <c r="N135" s="114"/>
      <c r="O135" s="111">
        <v>6666.0</v>
      </c>
      <c r="P135" s="138" t="b">
        <v>1</v>
      </c>
      <c r="Q135" s="142" t="s">
        <v>79</v>
      </c>
      <c r="R135" s="143" t="str">
        <f t="array" ref="R135">XLOOKUP(G135,'Restaurant DB'!B:B,'Restaurant DB'!I:I)</f>
        <v>bond@hungryhub.com</v>
      </c>
      <c r="S135" s="144">
        <v>45812.0</v>
      </c>
      <c r="T135" s="145">
        <v>0.8333333333333334</v>
      </c>
      <c r="U135" s="9" t="s">
        <v>80</v>
      </c>
      <c r="V135" s="146" t="s">
        <v>81</v>
      </c>
      <c r="W135" s="120"/>
      <c r="X135" s="147"/>
      <c r="Y135" s="148"/>
      <c r="Z135" s="23" t="str">
        <f t="array" ref="Z135">if(iferror(INDEX(Posts[Username],MATCH(C135&amp;G135,Posts[Username]&amp;Posts[Restaurant Name],0)),"")=C135,"Posted","")</f>
        <v>Posted</v>
      </c>
      <c r="AA135" s="120"/>
      <c r="AB135" s="42"/>
      <c r="AC135" s="19"/>
      <c r="AD135" s="19"/>
      <c r="AE135" s="19"/>
      <c r="AF135" s="19"/>
      <c r="AG135" s="19"/>
      <c r="AH135" s="19"/>
      <c r="AI135" s="19"/>
      <c r="AJ135" s="19"/>
      <c r="AK135" s="19"/>
    </row>
    <row r="136" ht="22.5" customHeight="1">
      <c r="A136" s="19"/>
      <c r="B136" s="21" t="s">
        <v>267</v>
      </c>
      <c r="C136" s="21" t="s">
        <v>268</v>
      </c>
      <c r="D136" s="126">
        <v>19521.0</v>
      </c>
      <c r="E136" s="23" t="s">
        <v>76</v>
      </c>
      <c r="F136" s="24"/>
      <c r="G136" s="25" t="s">
        <v>333</v>
      </c>
      <c r="H136" s="26">
        <f t="array" ref="H136">XLOOKUP(G136,'Restaurant DB'!B:B,'Restaurant DB'!A:A)</f>
        <v>1157</v>
      </c>
      <c r="I136" s="27" t="str">
        <f t="array" ref="I136">XLOOKUP(G136,'Restaurant DB'!B:B,'Restaurant DB'!N:N)</f>
        <v>Thai, Thai Isaan</v>
      </c>
      <c r="J136" s="28" t="s">
        <v>94</v>
      </c>
      <c r="K136" s="127">
        <v>999.0</v>
      </c>
      <c r="L136" s="128" t="s">
        <v>334</v>
      </c>
      <c r="M136" s="31"/>
      <c r="N136" s="126"/>
      <c r="O136" s="126">
        <v>10500.0</v>
      </c>
      <c r="P136" s="129"/>
      <c r="Q136" s="33" t="s">
        <v>79</v>
      </c>
      <c r="R136" s="34" t="str">
        <f t="array" ref="R136">XLOOKUP(G136,'Restaurant DB'!B:B,'Restaurant DB'!I:I)</f>
        <v>ravi@hungryhub.com</v>
      </c>
      <c r="S136" s="35">
        <v>45814.0</v>
      </c>
      <c r="T136" s="36">
        <v>0.7708333333333334</v>
      </c>
      <c r="U136" s="9" t="s">
        <v>80</v>
      </c>
      <c r="V136" s="38" t="s">
        <v>81</v>
      </c>
      <c r="W136" s="39"/>
      <c r="X136" s="40"/>
      <c r="Y136" s="41"/>
      <c r="Z136" s="23" t="str">
        <f t="array" ref="Z136">if(iferror(INDEX(Posts[Username],MATCH(C136&amp;G136,Posts[Username]&amp;Posts[Restaurant Name],0)),"")=C136,"Posted","")</f>
        <v>Posted</v>
      </c>
      <c r="AA136" s="39"/>
      <c r="AB136" s="42"/>
      <c r="AC136" s="19"/>
      <c r="AD136" s="19"/>
      <c r="AE136" s="19"/>
      <c r="AF136" s="19"/>
      <c r="AG136" s="19"/>
      <c r="AH136" s="19"/>
      <c r="AI136" s="19"/>
      <c r="AJ136" s="19"/>
      <c r="AK136" s="19"/>
    </row>
    <row r="137" ht="22.5" customHeight="1">
      <c r="A137" s="19"/>
      <c r="B137" s="44" t="s">
        <v>270</v>
      </c>
      <c r="C137" s="45" t="s">
        <v>271</v>
      </c>
      <c r="D137" s="46">
        <v>44500.0</v>
      </c>
      <c r="E137" s="23" t="s">
        <v>76</v>
      </c>
      <c r="F137" s="62"/>
      <c r="G137" s="83" t="s">
        <v>333</v>
      </c>
      <c r="H137" s="26">
        <f t="array" ref="H137">XLOOKUP(G137,'Restaurant DB'!B:B,'Restaurant DB'!A:A)</f>
        <v>1157</v>
      </c>
      <c r="I137" s="27" t="str">
        <f t="array" ref="I137">XLOOKUP(G137,'Restaurant DB'!B:B,'Restaurant DB'!N:N)</f>
        <v>Thai, Thai Isaan</v>
      </c>
      <c r="J137" s="48" t="s">
        <v>94</v>
      </c>
      <c r="K137" s="49">
        <v>999.0</v>
      </c>
      <c r="L137" s="128" t="s">
        <v>334</v>
      </c>
      <c r="M137" s="46"/>
      <c r="N137" s="46"/>
      <c r="O137" s="46">
        <v>9000.0</v>
      </c>
      <c r="P137" s="51"/>
      <c r="Q137" s="33" t="s">
        <v>79</v>
      </c>
      <c r="R137" s="34" t="str">
        <f t="array" ref="R137">XLOOKUP(G137,'Restaurant DB'!B:B,'Restaurant DB'!I:I)</f>
        <v>ravi@hungryhub.com</v>
      </c>
      <c r="S137" s="53">
        <v>45814.0</v>
      </c>
      <c r="T137" s="60">
        <v>0.7708333333333334</v>
      </c>
      <c r="U137" s="9" t="s">
        <v>182</v>
      </c>
      <c r="V137" s="38" t="s">
        <v>81</v>
      </c>
      <c r="W137" s="56"/>
      <c r="X137" s="9"/>
      <c r="Y137" s="55"/>
      <c r="Z137" s="23" t="str">
        <f t="array" ref="Z137">if(iferror(INDEX(Posts[Username],MATCH(C137&amp;G137,Posts[Username]&amp;Posts[Restaurant Name],0)),"")=C137,"Posted","")</f>
        <v>Posted</v>
      </c>
      <c r="AA137" s="56"/>
      <c r="AB137" s="42"/>
      <c r="AC137" s="19"/>
      <c r="AD137" s="19"/>
      <c r="AE137" s="19"/>
      <c r="AF137" s="19"/>
      <c r="AG137" s="19"/>
      <c r="AH137" s="19"/>
      <c r="AI137" s="19"/>
      <c r="AJ137" s="19"/>
      <c r="AK137" s="19"/>
    </row>
    <row r="138" ht="22.5" customHeight="1">
      <c r="A138" s="19"/>
      <c r="B138" s="109" t="s">
        <v>327</v>
      </c>
      <c r="C138" s="110" t="s">
        <v>328</v>
      </c>
      <c r="D138" s="111">
        <v>110445.0</v>
      </c>
      <c r="E138" s="23" t="s">
        <v>76</v>
      </c>
      <c r="F138" s="150"/>
      <c r="G138" s="137" t="s">
        <v>253</v>
      </c>
      <c r="H138" s="138">
        <f t="array" ref="H138">XLOOKUP(G138,'Restaurant DB'!B:B,'Restaurant DB'!A:A)</f>
        <v>4311</v>
      </c>
      <c r="I138" s="109" t="str">
        <f t="array" ref="I138">XLOOKUP(G138,'Restaurant DB'!B:B,'Restaurant DB'!N:N)</f>
        <v>Thai</v>
      </c>
      <c r="J138" s="139" t="s">
        <v>78</v>
      </c>
      <c r="K138" s="140">
        <v>1450.0</v>
      </c>
      <c r="L138" s="141" t="s">
        <v>88</v>
      </c>
      <c r="M138" s="114"/>
      <c r="N138" s="114"/>
      <c r="O138" s="111">
        <v>6666.0</v>
      </c>
      <c r="P138" s="138" t="b">
        <v>1</v>
      </c>
      <c r="Q138" s="142" t="s">
        <v>79</v>
      </c>
      <c r="R138" s="143" t="str">
        <f t="array" ref="R138">XLOOKUP(G138,'Restaurant DB'!B:B,'Restaurant DB'!I:I)</f>
        <v>bond@hungryhub.com</v>
      </c>
      <c r="S138" s="144">
        <v>45814.0</v>
      </c>
      <c r="T138" s="145">
        <v>0.4583333333333333</v>
      </c>
      <c r="U138" s="9" t="s">
        <v>80</v>
      </c>
      <c r="V138" s="146" t="s">
        <v>81</v>
      </c>
      <c r="W138" s="120"/>
      <c r="X138" s="147"/>
      <c r="Y138" s="148"/>
      <c r="Z138" s="23" t="str">
        <f t="array" ref="Z138">if(iferror(INDEX(Posts[Username],MATCH(C138&amp;G138,Posts[Username]&amp;Posts[Restaurant Name],0)),"")=C138,"Posted","")</f>
        <v>Posted</v>
      </c>
      <c r="AA138" s="120"/>
      <c r="AB138" s="42"/>
      <c r="AC138" s="19"/>
      <c r="AD138" s="19"/>
      <c r="AE138" s="19"/>
      <c r="AF138" s="19"/>
      <c r="AG138" s="19"/>
      <c r="AH138" s="19"/>
      <c r="AI138" s="19"/>
      <c r="AJ138" s="19"/>
      <c r="AK138" s="19"/>
    </row>
    <row r="139" ht="22.5" customHeight="1">
      <c r="A139" s="19"/>
      <c r="B139" s="44" t="s">
        <v>335</v>
      </c>
      <c r="C139" s="45" t="s">
        <v>336</v>
      </c>
      <c r="D139" s="46">
        <v>28732.0</v>
      </c>
      <c r="E139" s="23" t="s">
        <v>76</v>
      </c>
      <c r="F139" s="62"/>
      <c r="G139" s="83" t="s">
        <v>128</v>
      </c>
      <c r="H139" s="26">
        <f t="array" ref="H139">XLOOKUP(G139,'Restaurant DB'!B:B,'Restaurant DB'!A:A)</f>
        <v>4503</v>
      </c>
      <c r="I139" s="27" t="str">
        <f t="array" ref="I139">XLOOKUP(G139,'Restaurant DB'!B:B,'Restaurant DB'!N:N)</f>
        <v>European, Fusion, International, Japanese, Thai</v>
      </c>
      <c r="J139" s="48" t="s">
        <v>94</v>
      </c>
      <c r="K139" s="49">
        <v>2599.0</v>
      </c>
      <c r="L139" s="50" t="s">
        <v>269</v>
      </c>
      <c r="M139" s="46"/>
      <c r="N139" s="46"/>
      <c r="O139" s="46">
        <v>3796.935</v>
      </c>
      <c r="P139" s="51"/>
      <c r="Q139" s="33" t="s">
        <v>79</v>
      </c>
      <c r="R139" s="34" t="str">
        <f t="array" ref="R139">XLOOKUP(G139,'Restaurant DB'!B:B,'Restaurant DB'!I:I)</f>
        <v>surasit@hungryhub.com</v>
      </c>
      <c r="S139" s="53">
        <v>45818.0</v>
      </c>
      <c r="T139" s="60">
        <v>0.5</v>
      </c>
      <c r="U139" s="9" t="s">
        <v>182</v>
      </c>
      <c r="V139" s="38" t="s">
        <v>81</v>
      </c>
      <c r="W139" s="56"/>
      <c r="X139" s="9"/>
      <c r="Y139" s="55">
        <v>45828.0</v>
      </c>
      <c r="Z139" s="23" t="s">
        <v>82</v>
      </c>
      <c r="AA139" s="56"/>
      <c r="AB139" s="42"/>
      <c r="AC139" s="19"/>
      <c r="AD139" s="19"/>
      <c r="AE139" s="19"/>
      <c r="AF139" s="19"/>
      <c r="AG139" s="19"/>
      <c r="AH139" s="19"/>
      <c r="AI139" s="19"/>
      <c r="AJ139" s="19"/>
      <c r="AK139" s="19"/>
    </row>
    <row r="140" ht="22.5" customHeight="1">
      <c r="A140" s="19"/>
      <c r="B140" s="44" t="s">
        <v>335</v>
      </c>
      <c r="C140" s="45" t="s">
        <v>336</v>
      </c>
      <c r="D140" s="46">
        <v>28732.0</v>
      </c>
      <c r="E140" s="23" t="s">
        <v>76</v>
      </c>
      <c r="F140" s="62"/>
      <c r="G140" s="83" t="s">
        <v>153</v>
      </c>
      <c r="H140" s="26">
        <f t="array" ref="H140">XLOOKUP(G140,'Restaurant DB'!B:B,'Restaurant DB'!A:A)</f>
        <v>4039</v>
      </c>
      <c r="I140" s="27" t="str">
        <f t="array" ref="I140">XLOOKUP(G140,'Restaurant DB'!B:B,'Restaurant DB'!N:N)</f>
        <v>European, Fusion, International, Japanese</v>
      </c>
      <c r="J140" s="48" t="s">
        <v>94</v>
      </c>
      <c r="K140" s="49">
        <v>1749.0</v>
      </c>
      <c r="L140" s="50" t="s">
        <v>337</v>
      </c>
      <c r="M140" s="46"/>
      <c r="N140" s="46"/>
      <c r="O140" s="46">
        <v>3796.935</v>
      </c>
      <c r="P140" s="51"/>
      <c r="Q140" s="33" t="s">
        <v>79</v>
      </c>
      <c r="R140" s="34" t="str">
        <f t="array" ref="R140">XLOOKUP(G140,'Restaurant DB'!B:B,'Restaurant DB'!I:I)</f>
        <v>bond@hungryhub.com</v>
      </c>
      <c r="S140" s="53">
        <v>45819.0</v>
      </c>
      <c r="T140" s="60">
        <v>0.4791666666666667</v>
      </c>
      <c r="U140" s="9" t="s">
        <v>182</v>
      </c>
      <c r="V140" s="38" t="s">
        <v>81</v>
      </c>
      <c r="W140" s="56"/>
      <c r="X140" s="9"/>
      <c r="Y140" s="55">
        <v>45829.0</v>
      </c>
      <c r="Z140" s="23" t="s">
        <v>82</v>
      </c>
      <c r="AA140" s="56"/>
      <c r="AB140" s="42"/>
      <c r="AC140" s="19"/>
      <c r="AD140" s="19"/>
      <c r="AE140" s="19"/>
      <c r="AF140" s="19"/>
      <c r="AG140" s="19"/>
      <c r="AH140" s="19"/>
      <c r="AI140" s="19"/>
      <c r="AJ140" s="19"/>
      <c r="AK140" s="19"/>
    </row>
    <row r="141" ht="22.5" customHeight="1">
      <c r="A141" s="19"/>
      <c r="B141" s="44" t="s">
        <v>335</v>
      </c>
      <c r="C141" s="45" t="s">
        <v>336</v>
      </c>
      <c r="D141" s="46">
        <v>28732.0</v>
      </c>
      <c r="E141" s="23" t="s">
        <v>76</v>
      </c>
      <c r="F141" s="62"/>
      <c r="G141" s="83" t="s">
        <v>183</v>
      </c>
      <c r="H141" s="26">
        <f t="array" ref="H141">XLOOKUP(G141,'Restaurant DB'!B:B,'Restaurant DB'!A:A)</f>
        <v>2382</v>
      </c>
      <c r="I141" s="27" t="str">
        <f t="array" ref="I141">XLOOKUP(G141,'Restaurant DB'!B:B,'Restaurant DB'!N:N)</f>
        <v>Thai</v>
      </c>
      <c r="J141" s="48" t="s">
        <v>78</v>
      </c>
      <c r="K141" s="49">
        <v>4490.0</v>
      </c>
      <c r="L141" s="50" t="s">
        <v>208</v>
      </c>
      <c r="M141" s="46"/>
      <c r="N141" s="46"/>
      <c r="O141" s="46">
        <v>3796.935</v>
      </c>
      <c r="P141" s="51"/>
      <c r="Q141" s="33" t="s">
        <v>79</v>
      </c>
      <c r="R141" s="34" t="str">
        <f t="array" ref="R141">XLOOKUP(G141,'Restaurant DB'!B:B,'Restaurant DB'!I:I)</f>
        <v>bond@hungryhub.com</v>
      </c>
      <c r="S141" s="53">
        <v>45820.0</v>
      </c>
      <c r="T141" s="60">
        <v>0.5</v>
      </c>
      <c r="U141" s="9" t="s">
        <v>182</v>
      </c>
      <c r="V141" s="38" t="s">
        <v>81</v>
      </c>
      <c r="W141" s="56"/>
      <c r="X141" s="9"/>
      <c r="Y141" s="55">
        <v>45831.0</v>
      </c>
      <c r="Z141" s="23" t="s">
        <v>82</v>
      </c>
      <c r="AA141" s="56"/>
      <c r="AB141" s="42"/>
      <c r="AC141" s="19"/>
      <c r="AD141" s="19"/>
      <c r="AE141" s="19"/>
      <c r="AF141" s="19"/>
      <c r="AG141" s="19"/>
      <c r="AH141" s="19"/>
      <c r="AI141" s="19"/>
      <c r="AJ141" s="19"/>
      <c r="AK141" s="19"/>
    </row>
    <row r="142" ht="22.5" customHeight="1">
      <c r="A142" s="19"/>
      <c r="B142" s="44" t="s">
        <v>338</v>
      </c>
      <c r="C142" s="45" t="s">
        <v>339</v>
      </c>
      <c r="D142" s="46">
        <v>20920.0</v>
      </c>
      <c r="E142" s="23" t="s">
        <v>120</v>
      </c>
      <c r="F142" s="62"/>
      <c r="G142" s="48" t="s">
        <v>340</v>
      </c>
      <c r="H142" s="26">
        <f t="array" ref="H142">XLOOKUP(G142,'Restaurant DB'!B:B,'Restaurant DB'!A:A)</f>
        <v>5735</v>
      </c>
      <c r="I142" s="27" t="str">
        <f t="array" ref="I142">XLOOKUP(G142,'Restaurant DB'!B:B,'Restaurant DB'!N:N)</f>
        <v>Singaporean, Chinese</v>
      </c>
      <c r="J142" s="48" t="s">
        <v>78</v>
      </c>
      <c r="K142" s="49">
        <v>108.0</v>
      </c>
      <c r="L142" s="50" t="s">
        <v>88</v>
      </c>
      <c r="M142" s="46"/>
      <c r="N142" s="46"/>
      <c r="O142" s="46">
        <v>5062.58</v>
      </c>
      <c r="P142" s="51"/>
      <c r="Q142" s="33" t="s">
        <v>79</v>
      </c>
      <c r="R142" s="34" t="str">
        <f t="array" ref="R142">XLOOKUP(G142,'Restaurant DB'!B:B,'Restaurant DB'!I:I)</f>
        <v>fred@hungryhub.com</v>
      </c>
      <c r="S142" s="53">
        <v>45822.0</v>
      </c>
      <c r="T142" s="60">
        <v>0.7916666666666666</v>
      </c>
      <c r="U142" s="9" t="s">
        <v>80</v>
      </c>
      <c r="V142" s="61" t="s">
        <v>102</v>
      </c>
      <c r="W142" s="86"/>
      <c r="X142" s="26">
        <v>7700367.0</v>
      </c>
      <c r="Y142" s="55"/>
      <c r="Z142" s="23" t="s">
        <v>82</v>
      </c>
      <c r="AA142" s="56"/>
      <c r="AB142" s="42"/>
      <c r="AC142" s="19"/>
      <c r="AD142" s="19"/>
      <c r="AE142" s="19"/>
      <c r="AF142" s="19"/>
      <c r="AG142" s="19"/>
      <c r="AH142" s="19"/>
      <c r="AI142" s="19"/>
      <c r="AJ142" s="19"/>
      <c r="AK142" s="19"/>
    </row>
    <row r="143" ht="22.5" customHeight="1">
      <c r="A143" s="19"/>
      <c r="B143" s="44" t="s">
        <v>319</v>
      </c>
      <c r="C143" s="45" t="s">
        <v>320</v>
      </c>
      <c r="D143" s="46">
        <v>56546.0</v>
      </c>
      <c r="E143" s="23" t="s">
        <v>76</v>
      </c>
      <c r="F143" s="62"/>
      <c r="G143" s="48" t="s">
        <v>341</v>
      </c>
      <c r="H143" s="26">
        <f t="array" ref="H143">XLOOKUP(G143,'Restaurant DB'!B:B,'Restaurant DB'!A:A)</f>
        <v>5904</v>
      </c>
      <c r="I143" s="27" t="str">
        <f t="array" ref="I143">XLOOKUP(G143,'Restaurant DB'!B:B,'Restaurant DB'!N:N)</f>
        <v>French, Chinese, International</v>
      </c>
      <c r="J143" s="48" t="s">
        <v>78</v>
      </c>
      <c r="K143" s="49">
        <v>4081.0</v>
      </c>
      <c r="L143" s="50" t="s">
        <v>342</v>
      </c>
      <c r="M143" s="46"/>
      <c r="N143" s="46"/>
      <c r="O143" s="46">
        <v>7000.0</v>
      </c>
      <c r="P143" s="51"/>
      <c r="Q143" s="33" t="s">
        <v>79</v>
      </c>
      <c r="R143" s="34" t="str">
        <f t="array" ref="R143">XLOOKUP(G143,'Restaurant DB'!B:B,'Restaurant DB'!I:I)</f>
        <v>sirirat@hungryhub.com</v>
      </c>
      <c r="S143" s="53">
        <v>45822.0</v>
      </c>
      <c r="T143" s="60">
        <v>0.75</v>
      </c>
      <c r="U143" s="9" t="s">
        <v>182</v>
      </c>
      <c r="V143" s="38" t="s">
        <v>81</v>
      </c>
      <c r="W143" s="56"/>
      <c r="X143" s="9"/>
      <c r="Y143" s="55"/>
      <c r="Z143" s="23" t="s">
        <v>82</v>
      </c>
      <c r="AA143" s="135" t="s">
        <v>321</v>
      </c>
      <c r="AB143" s="42"/>
      <c r="AC143" s="19"/>
      <c r="AD143" s="19"/>
      <c r="AE143" s="19"/>
      <c r="AF143" s="19"/>
      <c r="AG143" s="19"/>
      <c r="AH143" s="19"/>
      <c r="AI143" s="19"/>
      <c r="AJ143" s="19"/>
      <c r="AK143" s="19"/>
    </row>
    <row r="144" ht="22.5" customHeight="1">
      <c r="A144" s="19"/>
      <c r="B144" s="44" t="s">
        <v>319</v>
      </c>
      <c r="C144" s="45" t="s">
        <v>320</v>
      </c>
      <c r="D144" s="46">
        <v>56546.0</v>
      </c>
      <c r="E144" s="23" t="s">
        <v>76</v>
      </c>
      <c r="F144" s="62"/>
      <c r="G144" s="48" t="s">
        <v>343</v>
      </c>
      <c r="H144" s="26">
        <f t="array" ref="H144">XLOOKUP(G144,'Restaurant DB'!B:B,'Restaurant DB'!A:A)</f>
        <v>901</v>
      </c>
      <c r="I144" s="27" t="str">
        <f t="array" ref="I144">XLOOKUP(G144,'Restaurant DB'!B:B,'Restaurant DB'!N:N)</f>
        <v>French</v>
      </c>
      <c r="J144" s="48" t="s">
        <v>78</v>
      </c>
      <c r="K144" s="49">
        <v>2590.0</v>
      </c>
      <c r="L144" s="50" t="s">
        <v>344</v>
      </c>
      <c r="M144" s="46"/>
      <c r="N144" s="46"/>
      <c r="O144" s="46">
        <v>7000.0</v>
      </c>
      <c r="P144" s="51"/>
      <c r="Q144" s="33" t="s">
        <v>79</v>
      </c>
      <c r="R144" s="34" t="str">
        <f t="array" ref="R144">XLOOKUP(G144,'Restaurant DB'!B:B,'Restaurant DB'!I:I)</f>
        <v>pawarisa@hungryhub.com</v>
      </c>
      <c r="S144" s="53">
        <v>45824.0</v>
      </c>
      <c r="T144" s="60">
        <v>0.75</v>
      </c>
      <c r="U144" s="9" t="s">
        <v>182</v>
      </c>
      <c r="V144" s="38" t="s">
        <v>81</v>
      </c>
      <c r="W144" s="56"/>
      <c r="X144" s="9"/>
      <c r="Y144" s="55"/>
      <c r="Z144" s="23" t="str">
        <f t="array" ref="Z144">if(iferror(INDEX(Posts[Username],MATCH(C144&amp;G144,Posts[Username]&amp;Posts[Restaurant Name],0)),"")=C144,"Posted","")</f>
        <v>Posted</v>
      </c>
      <c r="AA144" s="135" t="s">
        <v>321</v>
      </c>
      <c r="AB144" s="42"/>
      <c r="AC144" s="19"/>
      <c r="AD144" s="19"/>
      <c r="AE144" s="19"/>
      <c r="AF144" s="19"/>
      <c r="AG144" s="19"/>
      <c r="AH144" s="19"/>
      <c r="AI144" s="19"/>
      <c r="AJ144" s="19"/>
      <c r="AK144" s="19"/>
    </row>
    <row r="145" ht="22.5" customHeight="1">
      <c r="A145" s="19"/>
      <c r="B145" s="44" t="s">
        <v>248</v>
      </c>
      <c r="C145" s="45" t="s">
        <v>169</v>
      </c>
      <c r="D145" s="46">
        <v>199227.0</v>
      </c>
      <c r="E145" s="23" t="s">
        <v>76</v>
      </c>
      <c r="F145" s="93" t="s">
        <v>170</v>
      </c>
      <c r="G145" s="83" t="s">
        <v>345</v>
      </c>
      <c r="H145" s="26">
        <f t="array" ref="H145">XLOOKUP(G145,'Restaurant DB'!B:B,'Restaurant DB'!A:A)</f>
        <v>5939</v>
      </c>
      <c r="I145" s="27" t="str">
        <f t="array" ref="I145">XLOOKUP(G145,'Restaurant DB'!B:B,'Restaurant DB'!N:N)</f>
        <v>Japanese</v>
      </c>
      <c r="J145" s="48" t="s">
        <v>78</v>
      </c>
      <c r="K145" s="49">
        <v>1765.0</v>
      </c>
      <c r="L145" s="50" t="s">
        <v>346</v>
      </c>
      <c r="M145" s="46"/>
      <c r="N145" s="46"/>
      <c r="O145" s="46">
        <v>20250.32</v>
      </c>
      <c r="P145" s="51"/>
      <c r="Q145" s="33" t="s">
        <v>79</v>
      </c>
      <c r="R145" s="34" t="str">
        <f t="array" ref="R145">XLOOKUP(G145,'Restaurant DB'!B:B,'Restaurant DB'!I:I)</f>
        <v>bond@hungryhub.com</v>
      </c>
      <c r="S145" s="53">
        <v>45827.0</v>
      </c>
      <c r="T145" s="60">
        <v>0.7291666666666666</v>
      </c>
      <c r="U145" s="9" t="s">
        <v>80</v>
      </c>
      <c r="V145" s="38" t="s">
        <v>81</v>
      </c>
      <c r="W145" s="56"/>
      <c r="X145" s="9"/>
      <c r="Y145" s="55"/>
      <c r="Z145" s="23" t="str">
        <f t="array" ref="Z145">if(iferror(INDEX(Posts[Username],MATCH(C145&amp;G145,Posts[Username]&amp;Posts[Restaurant Name],0)),"")=C145,"Posted","")</f>
        <v>Posted</v>
      </c>
      <c r="AA145" s="56"/>
      <c r="AB145" s="42"/>
      <c r="AC145" s="19"/>
      <c r="AD145" s="19"/>
      <c r="AE145" s="19"/>
      <c r="AF145" s="19"/>
      <c r="AG145" s="19"/>
      <c r="AH145" s="19"/>
      <c r="AI145" s="19"/>
      <c r="AJ145" s="19"/>
      <c r="AK145" s="19"/>
    </row>
    <row r="146" ht="22.5" customHeight="1">
      <c r="A146" s="19"/>
      <c r="B146" s="44" t="s">
        <v>347</v>
      </c>
      <c r="C146" s="45" t="s">
        <v>348</v>
      </c>
      <c r="D146" s="46">
        <v>26466.0</v>
      </c>
      <c r="E146" s="23" t="s">
        <v>76</v>
      </c>
      <c r="F146" s="62"/>
      <c r="G146" s="48" t="s">
        <v>140</v>
      </c>
      <c r="H146" s="26">
        <f t="array" ref="H146">XLOOKUP(G146,'Restaurant DB'!B:B,'Restaurant DB'!A:A)</f>
        <v>5149</v>
      </c>
      <c r="I146" s="27" t="str">
        <f t="array" ref="I146">XLOOKUP(G146,'Restaurant DB'!B:B,'Restaurant DB'!N:N)</f>
        <v>Japanese</v>
      </c>
      <c r="J146" s="48" t="s">
        <v>94</v>
      </c>
      <c r="K146" s="49">
        <v>1650.0</v>
      </c>
      <c r="L146" s="50" t="s">
        <v>155</v>
      </c>
      <c r="M146" s="46"/>
      <c r="N146" s="46"/>
      <c r="O146" s="46">
        <v>8000.0</v>
      </c>
      <c r="P146" s="51"/>
      <c r="Q146" s="33" t="s">
        <v>79</v>
      </c>
      <c r="R146" s="34" t="str">
        <f t="array" ref="R146">XLOOKUP(G146,'Restaurant DB'!B:B,'Restaurant DB'!I:I)</f>
        <v>earth@hungryhub.com</v>
      </c>
      <c r="S146" s="53">
        <v>45827.0</v>
      </c>
      <c r="T146" s="60">
        <v>0.75</v>
      </c>
      <c r="U146" s="9"/>
      <c r="V146" s="38" t="s">
        <v>81</v>
      </c>
      <c r="W146" s="56"/>
      <c r="X146" s="9"/>
      <c r="Y146" s="55"/>
      <c r="Z146" s="23" t="s">
        <v>82</v>
      </c>
      <c r="AA146" s="56"/>
      <c r="AB146" s="42"/>
      <c r="AC146" s="19"/>
      <c r="AD146" s="19"/>
      <c r="AE146" s="19"/>
      <c r="AF146" s="19"/>
      <c r="AG146" s="19"/>
      <c r="AH146" s="19"/>
      <c r="AI146" s="19"/>
      <c r="AJ146" s="19"/>
      <c r="AK146" s="19"/>
    </row>
    <row r="147" ht="22.5" customHeight="1">
      <c r="A147" s="19"/>
      <c r="B147" s="44" t="s">
        <v>349</v>
      </c>
      <c r="C147" s="45" t="s">
        <v>350</v>
      </c>
      <c r="D147" s="46">
        <v>110178.0</v>
      </c>
      <c r="E147" s="23" t="s">
        <v>76</v>
      </c>
      <c r="F147" s="62"/>
      <c r="G147" s="83" t="s">
        <v>351</v>
      </c>
      <c r="H147" s="26" t="str">
        <f t="array" ref="H147">XLOOKUP(G147,'Restaurant DB'!B:B,'Restaurant DB'!A:A)</f>
        <v>#N/A</v>
      </c>
      <c r="I147" s="27" t="str">
        <f t="array" ref="I147">XLOOKUP(G147,'Restaurant DB'!B:B,'Restaurant DB'!N:N)</f>
        <v>#N/A</v>
      </c>
      <c r="J147" s="48" t="s">
        <v>78</v>
      </c>
      <c r="K147" s="49">
        <v>2190.0</v>
      </c>
      <c r="L147" s="50" t="s">
        <v>352</v>
      </c>
      <c r="M147" s="46"/>
      <c r="N147" s="46"/>
      <c r="O147" s="46">
        <v>9800.0</v>
      </c>
      <c r="P147" s="51"/>
      <c r="Q147" s="33" t="s">
        <v>79</v>
      </c>
      <c r="R147" s="34" t="str">
        <f t="array" ref="R147">XLOOKUP(G147,'Restaurant DB'!B:B,'Restaurant DB'!I:I)</f>
        <v>#N/A</v>
      </c>
      <c r="S147" s="53">
        <v>45828.0</v>
      </c>
      <c r="T147" s="60">
        <v>0.4791666666666667</v>
      </c>
      <c r="U147" s="9" t="s">
        <v>80</v>
      </c>
      <c r="V147" s="38" t="s">
        <v>81</v>
      </c>
      <c r="W147" s="56"/>
      <c r="X147" s="9"/>
      <c r="Y147" s="55">
        <v>45833.0</v>
      </c>
      <c r="Z147" s="23" t="s">
        <v>82</v>
      </c>
      <c r="AA147" s="56"/>
      <c r="AB147" s="42"/>
      <c r="AC147" s="19"/>
      <c r="AD147" s="19"/>
      <c r="AE147" s="19"/>
      <c r="AF147" s="19"/>
      <c r="AG147" s="19"/>
      <c r="AH147" s="19"/>
      <c r="AI147" s="19"/>
      <c r="AJ147" s="19"/>
      <c r="AK147" s="19"/>
    </row>
    <row r="148" ht="22.5" customHeight="1">
      <c r="A148" s="19"/>
      <c r="B148" s="44" t="s">
        <v>349</v>
      </c>
      <c r="C148" s="45" t="s">
        <v>350</v>
      </c>
      <c r="D148" s="46">
        <v>110178.0</v>
      </c>
      <c r="E148" s="23" t="s">
        <v>76</v>
      </c>
      <c r="F148" s="62"/>
      <c r="G148" s="83" t="s">
        <v>258</v>
      </c>
      <c r="H148" s="26">
        <f t="array" ref="H148">XLOOKUP(G148,'Restaurant DB'!B:B,'Restaurant DB'!A:A)</f>
        <v>280</v>
      </c>
      <c r="I148" s="27" t="str">
        <f t="array" ref="I148">XLOOKUP(G148,'Restaurant DB'!B:B,'Restaurant DB'!N:N)</f>
        <v>European, French, Fusion, International, Italian</v>
      </c>
      <c r="J148" s="48" t="s">
        <v>78</v>
      </c>
      <c r="K148" s="49">
        <v>2975.0</v>
      </c>
      <c r="L148" s="50" t="s">
        <v>353</v>
      </c>
      <c r="M148" s="46"/>
      <c r="N148" s="46"/>
      <c r="O148" s="46">
        <v>9800.0</v>
      </c>
      <c r="P148" s="51"/>
      <c r="Q148" s="33" t="s">
        <v>79</v>
      </c>
      <c r="R148" s="34" t="str">
        <f t="array" ref="R148">XLOOKUP(G148,'Restaurant DB'!B:B,'Restaurant DB'!I:I)</f>
        <v>ravi@hungryhub.com, naravadee.sw@banyantree.com,</v>
      </c>
      <c r="S148" s="53">
        <v>45828.0</v>
      </c>
      <c r="T148" s="60">
        <v>0.7291666666666666</v>
      </c>
      <c r="U148" s="9" t="s">
        <v>80</v>
      </c>
      <c r="V148" s="38" t="s">
        <v>81</v>
      </c>
      <c r="W148" s="56"/>
      <c r="X148" s="9"/>
      <c r="Y148" s="55">
        <v>45835.0</v>
      </c>
      <c r="Z148" s="23" t="str">
        <f t="array" ref="Z148">if(iferror(INDEX(Posts[Username],MATCH(C148&amp;G148,Posts[Username]&amp;Posts[Restaurant Name],0)),"")=C148,"Posted","")</f>
        <v>Posted</v>
      </c>
      <c r="AA148" s="56"/>
      <c r="AB148" s="42"/>
      <c r="AC148" s="19"/>
      <c r="AD148" s="19"/>
      <c r="AE148" s="19"/>
      <c r="AF148" s="19"/>
      <c r="AG148" s="19"/>
      <c r="AH148" s="19"/>
      <c r="AI148" s="19"/>
      <c r="AJ148" s="19"/>
      <c r="AK148" s="19"/>
    </row>
    <row r="149" ht="22.5" customHeight="1">
      <c r="A149" s="19"/>
      <c r="B149" s="69" t="s">
        <v>122</v>
      </c>
      <c r="C149" s="70" t="s">
        <v>123</v>
      </c>
      <c r="D149" s="71">
        <v>44191.0</v>
      </c>
      <c r="E149" s="23" t="str">
        <f t="array" ref="E149">XLOOKUP(G149,'Restaurant DB All'!$B$32:$B$5758,'Restaurant DB All'!$I$32:$I$5758)</f>
        <v>Singapore</v>
      </c>
      <c r="F149" s="72" t="s">
        <v>124</v>
      </c>
      <c r="G149" s="66" t="s">
        <v>354</v>
      </c>
      <c r="H149" s="26">
        <f t="array" ref="H149">iferror(XLOOKUP(G149,'Restaurant DB'!B:B,'Restaurant DB'!A:A),".")</f>
        <v>5640</v>
      </c>
      <c r="I149" s="27" t="str">
        <f t="array" ref="I149">XLOOKUP(G149,'Restaurant DB'!B:B,'Restaurant DB'!N:N)</f>
        <v>European, French, Steakhouse</v>
      </c>
      <c r="J149" s="66" t="s">
        <v>78</v>
      </c>
      <c r="K149" s="73">
        <v>100.0</v>
      </c>
      <c r="L149" s="74" t="s">
        <v>355</v>
      </c>
      <c r="M149" s="75"/>
      <c r="N149" s="75"/>
      <c r="O149" s="71">
        <v>5062.58</v>
      </c>
      <c r="P149" s="76"/>
      <c r="Q149" s="77"/>
      <c r="R149" s="34" t="str">
        <f t="array" ref="R149">XLOOKUP(G149,'Restaurant DB'!B:B,'Restaurant DB'!I:I)</f>
        <v>fred@hungryhub.com</v>
      </c>
      <c r="S149" s="78">
        <v>45828.0</v>
      </c>
      <c r="T149" s="79">
        <v>0.7916666666666666</v>
      </c>
      <c r="U149" s="67" t="s">
        <v>80</v>
      </c>
      <c r="V149" s="38" t="s">
        <v>81</v>
      </c>
      <c r="W149" s="80"/>
      <c r="X149" s="81"/>
      <c r="Y149" s="82"/>
      <c r="Z149" s="23" t="s">
        <v>82</v>
      </c>
      <c r="AA149" s="80"/>
      <c r="AB149" s="42"/>
      <c r="AC149" s="19"/>
      <c r="AD149" s="19"/>
      <c r="AE149" s="19"/>
      <c r="AF149" s="19"/>
      <c r="AG149" s="19"/>
      <c r="AH149" s="19"/>
      <c r="AI149" s="19"/>
      <c r="AJ149" s="19"/>
      <c r="AK149" s="19"/>
    </row>
    <row r="150" ht="22.5" customHeight="1">
      <c r="A150" s="19"/>
      <c r="B150" s="44" t="s">
        <v>349</v>
      </c>
      <c r="C150" s="45" t="s">
        <v>350</v>
      </c>
      <c r="D150" s="46">
        <v>110178.0</v>
      </c>
      <c r="E150" s="23" t="s">
        <v>76</v>
      </c>
      <c r="F150" s="62"/>
      <c r="G150" s="83" t="s">
        <v>345</v>
      </c>
      <c r="H150" s="26">
        <f t="array" ref="H150">XLOOKUP(G150,'Restaurant DB'!B:B,'Restaurant DB'!A:A)</f>
        <v>5939</v>
      </c>
      <c r="I150" s="27" t="str">
        <f t="array" ref="I150">XLOOKUP(G150,'Restaurant DB'!B:B,'Restaurant DB'!N:N)</f>
        <v>Japanese</v>
      </c>
      <c r="J150" s="48" t="s">
        <v>78</v>
      </c>
      <c r="K150" s="49">
        <v>1176.0</v>
      </c>
      <c r="L150" s="50" t="s">
        <v>356</v>
      </c>
      <c r="M150" s="46"/>
      <c r="N150" s="46"/>
      <c r="O150" s="46">
        <v>9800.0</v>
      </c>
      <c r="P150" s="51"/>
      <c r="Q150" s="33" t="s">
        <v>79</v>
      </c>
      <c r="R150" s="34" t="str">
        <f t="array" ref="R150">XLOOKUP(G150,'Restaurant DB'!B:B,'Restaurant DB'!I:I)</f>
        <v>bond@hungryhub.com</v>
      </c>
      <c r="S150" s="53">
        <v>45829.0</v>
      </c>
      <c r="T150" s="60">
        <v>0.7291666666666666</v>
      </c>
      <c r="U150" s="9" t="s">
        <v>80</v>
      </c>
      <c r="V150" s="38" t="s">
        <v>81</v>
      </c>
      <c r="W150" s="56"/>
      <c r="X150" s="9"/>
      <c r="Y150" s="55">
        <v>45830.0</v>
      </c>
      <c r="Z150" s="23" t="s">
        <v>82</v>
      </c>
      <c r="AA150" s="56"/>
      <c r="AB150" s="42"/>
      <c r="AC150" s="19"/>
      <c r="AD150" s="19"/>
      <c r="AE150" s="19"/>
      <c r="AF150" s="19"/>
      <c r="AG150" s="19"/>
      <c r="AH150" s="19"/>
      <c r="AI150" s="19"/>
      <c r="AJ150" s="19"/>
      <c r="AK150" s="19"/>
    </row>
    <row r="151" ht="22.5" customHeight="1">
      <c r="A151" s="19"/>
      <c r="B151" s="44" t="s">
        <v>349</v>
      </c>
      <c r="C151" s="45" t="s">
        <v>350</v>
      </c>
      <c r="D151" s="46">
        <v>110178.0</v>
      </c>
      <c r="E151" s="23" t="s">
        <v>76</v>
      </c>
      <c r="F151" s="62"/>
      <c r="G151" s="83" t="s">
        <v>357</v>
      </c>
      <c r="H151" s="26">
        <f t="array" ref="H151">XLOOKUP(G151,'Restaurant DB'!B:B,'Restaurant DB'!A:A)</f>
        <v>4911</v>
      </c>
      <c r="I151" s="27" t="str">
        <f t="array" ref="I151">XLOOKUP(G151,'Restaurant DB'!B:B,'Restaurant DB'!N:N)</f>
        <v>European, French</v>
      </c>
      <c r="J151" s="48" t="s">
        <v>78</v>
      </c>
      <c r="K151" s="49">
        <v>6900.0</v>
      </c>
      <c r="L151" s="50" t="s">
        <v>358</v>
      </c>
      <c r="M151" s="46"/>
      <c r="N151" s="46"/>
      <c r="O151" s="46">
        <v>9800.0</v>
      </c>
      <c r="P151" s="51"/>
      <c r="Q151" s="33" t="s">
        <v>79</v>
      </c>
      <c r="R151" s="34" t="str">
        <f t="array" ref="R151">XLOOKUP(G151,'Restaurant DB'!B:B,'Restaurant DB'!I:I)</f>
        <v>bond@hungryhub.com</v>
      </c>
      <c r="S151" s="53">
        <v>45829.0</v>
      </c>
      <c r="T151" s="60">
        <v>0.7916666666666666</v>
      </c>
      <c r="U151" s="9" t="s">
        <v>80</v>
      </c>
      <c r="V151" s="38" t="s">
        <v>81</v>
      </c>
      <c r="W151" s="56"/>
      <c r="X151" s="9"/>
      <c r="Y151" s="55">
        <v>45840.0</v>
      </c>
      <c r="Z151" s="23" t="str">
        <f t="array" ref="Z151">if(iferror(INDEX(Posts[Username],MATCH(C151&amp;G151,Posts[Username]&amp;Posts[Restaurant Name],0)),"")=C151,"Posted","")</f>
        <v>Posted</v>
      </c>
      <c r="AA151" s="56"/>
      <c r="AB151" s="42"/>
      <c r="AC151" s="19"/>
      <c r="AD151" s="19"/>
      <c r="AE151" s="19"/>
      <c r="AF151" s="19"/>
      <c r="AG151" s="19"/>
      <c r="AH151" s="19"/>
      <c r="AI151" s="19"/>
      <c r="AJ151" s="19"/>
      <c r="AK151" s="19"/>
    </row>
    <row r="152" ht="22.5" customHeight="1">
      <c r="A152" s="68"/>
      <c r="B152" s="44" t="s">
        <v>349</v>
      </c>
      <c r="C152" s="45" t="s">
        <v>350</v>
      </c>
      <c r="D152" s="46">
        <v>110178.0</v>
      </c>
      <c r="E152" s="23" t="s">
        <v>76</v>
      </c>
      <c r="F152" s="62"/>
      <c r="G152" s="83" t="s">
        <v>233</v>
      </c>
      <c r="H152" s="26">
        <f t="array" ref="H152">XLOOKUP(G152,'Restaurant DB'!B:B,'Restaurant DB'!A:A)</f>
        <v>5836</v>
      </c>
      <c r="I152" s="27" t="str">
        <f t="array" ref="I152">XLOOKUP(G152,'Restaurant DB'!B:B,'Restaurant DB'!N:N)</f>
        <v>European</v>
      </c>
      <c r="J152" s="48" t="s">
        <v>78</v>
      </c>
      <c r="K152" s="49">
        <v>2707.0</v>
      </c>
      <c r="L152" s="50" t="s">
        <v>359</v>
      </c>
      <c r="M152" s="46"/>
      <c r="N152" s="46"/>
      <c r="O152" s="46">
        <v>9800.0</v>
      </c>
      <c r="P152" s="51"/>
      <c r="Q152" s="33" t="s">
        <v>79</v>
      </c>
      <c r="R152" s="34" t="str">
        <f t="array" ref="R152">XLOOKUP(G152,'Restaurant DB'!B:B,'Restaurant DB'!I:I)</f>
        <v>ravi@hungryhub.com</v>
      </c>
      <c r="S152" s="53">
        <v>45829.0</v>
      </c>
      <c r="T152" s="60">
        <v>0.5</v>
      </c>
      <c r="U152" s="9" t="s">
        <v>80</v>
      </c>
      <c r="V152" s="38" t="s">
        <v>81</v>
      </c>
      <c r="W152" s="56"/>
      <c r="X152" s="9"/>
      <c r="Y152" s="55">
        <v>45836.0</v>
      </c>
      <c r="Z152" s="23" t="str">
        <f t="array" ref="Z152">if(iferror(INDEX(Posts[Username],MATCH(C152&amp;G152,Posts[Username]&amp;Posts[Restaurant Name],0)),"")=C152,"Posted","")</f>
        <v>Posted</v>
      </c>
      <c r="AA152" s="56"/>
      <c r="AB152" s="42"/>
      <c r="AC152" s="68"/>
      <c r="AD152" s="68"/>
      <c r="AE152" s="68"/>
      <c r="AF152" s="68"/>
      <c r="AG152" s="68"/>
      <c r="AH152" s="68"/>
      <c r="AI152" s="68"/>
      <c r="AJ152" s="68"/>
      <c r="AK152" s="68"/>
    </row>
    <row r="153" ht="22.5" customHeight="1">
      <c r="A153" s="68"/>
      <c r="B153" s="44" t="s">
        <v>360</v>
      </c>
      <c r="C153" s="45" t="s">
        <v>361</v>
      </c>
      <c r="D153" s="46">
        <v>30467.0</v>
      </c>
      <c r="E153" s="23" t="s">
        <v>120</v>
      </c>
      <c r="F153" s="62"/>
      <c r="G153" s="48" t="s">
        <v>362</v>
      </c>
      <c r="H153" s="26">
        <f t="array" ref="H153">XLOOKUP(G153,'Restaurant DB'!B:B,'Restaurant DB'!A:A)</f>
        <v>5462</v>
      </c>
      <c r="I153" s="27" t="str">
        <f t="array" ref="I153">XLOOKUP(G153,'Restaurant DB'!B:B,'Restaurant DB'!N:N)</f>
        <v>Chinese, Singaporean</v>
      </c>
      <c r="J153" s="151"/>
      <c r="K153" s="49"/>
      <c r="L153" s="50"/>
      <c r="M153" s="46"/>
      <c r="N153" s="46"/>
      <c r="O153" s="46"/>
      <c r="P153" s="26"/>
      <c r="Q153" s="52"/>
      <c r="R153" s="34" t="str">
        <f t="array" ref="R153">XLOOKUP(G153,'Restaurant DB'!B:B,'Restaurant DB'!I:I)</f>
        <v>fred@hungryhub.com</v>
      </c>
      <c r="S153" s="53">
        <v>45831.0</v>
      </c>
      <c r="T153" s="60"/>
      <c r="U153" s="9"/>
      <c r="V153" s="38" t="s">
        <v>81</v>
      </c>
      <c r="W153" s="56"/>
      <c r="X153" s="9"/>
      <c r="Y153" s="55"/>
      <c r="Z153" s="23" t="s">
        <v>82</v>
      </c>
      <c r="AA153" s="56"/>
      <c r="AB153" s="42"/>
      <c r="AC153" s="68"/>
      <c r="AD153" s="68"/>
      <c r="AE153" s="68"/>
      <c r="AF153" s="68"/>
      <c r="AG153" s="68"/>
      <c r="AH153" s="68"/>
      <c r="AI153" s="68"/>
      <c r="AJ153" s="68"/>
      <c r="AK153" s="68"/>
    </row>
    <row r="154" ht="22.5" customHeight="1">
      <c r="A154" s="19"/>
      <c r="B154" s="20" t="s">
        <v>74</v>
      </c>
      <c r="C154" s="21" t="s">
        <v>75</v>
      </c>
      <c r="D154" s="22">
        <v>319003.0</v>
      </c>
      <c r="E154" s="23" t="s">
        <v>76</v>
      </c>
      <c r="F154" s="24"/>
      <c r="G154" s="25" t="s">
        <v>140</v>
      </c>
      <c r="H154" s="26">
        <f t="array" ref="H154">XLOOKUP(G154,'Restaurant DB'!B:B,'Restaurant DB'!A:A)</f>
        <v>5149</v>
      </c>
      <c r="I154" s="27" t="str">
        <f t="array" ref="I154">XLOOKUP(G154,'Restaurant DB'!B:B,'Restaurant DB'!N:N)</f>
        <v>Japanese</v>
      </c>
      <c r="J154" s="48" t="s">
        <v>94</v>
      </c>
      <c r="K154" s="127">
        <v>1650.0</v>
      </c>
      <c r="L154" s="128" t="s">
        <v>155</v>
      </c>
      <c r="M154" s="31"/>
      <c r="N154" s="22"/>
      <c r="O154" s="22">
        <v>25000.0</v>
      </c>
      <c r="P154" s="32"/>
      <c r="Q154" s="33" t="s">
        <v>79</v>
      </c>
      <c r="R154" s="34" t="str">
        <f t="array" ref="R154">XLOOKUP(G154,'Restaurant DB'!B:B,'Restaurant DB'!I:I)</f>
        <v>earth@hungryhub.com</v>
      </c>
      <c r="S154" s="35">
        <v>45834.0</v>
      </c>
      <c r="T154" s="36">
        <v>0.7083333333333334</v>
      </c>
      <c r="U154" s="37" t="s">
        <v>80</v>
      </c>
      <c r="V154" s="38" t="s">
        <v>81</v>
      </c>
      <c r="W154" s="40"/>
      <c r="X154" s="40"/>
      <c r="Y154" s="41"/>
      <c r="Z154" s="23" t="s">
        <v>82</v>
      </c>
      <c r="AA154" s="39"/>
      <c r="AB154" s="42"/>
      <c r="AC154" s="19"/>
      <c r="AD154" s="19"/>
      <c r="AE154" s="19"/>
      <c r="AF154" s="19"/>
      <c r="AG154" s="19"/>
      <c r="AH154" s="19"/>
      <c r="AI154" s="19"/>
      <c r="AJ154" s="19"/>
      <c r="AK154" s="19"/>
    </row>
    <row r="155" ht="22.5" customHeight="1">
      <c r="A155" s="68"/>
      <c r="B155" s="44" t="s">
        <v>360</v>
      </c>
      <c r="C155" s="45" t="s">
        <v>361</v>
      </c>
      <c r="D155" s="46">
        <v>30467.0</v>
      </c>
      <c r="E155" s="23" t="s">
        <v>120</v>
      </c>
      <c r="F155" s="62"/>
      <c r="G155" s="48" t="s">
        <v>198</v>
      </c>
      <c r="H155" s="26">
        <f t="array" ref="H155">XLOOKUP(G155,'Restaurant DB'!B:B,'Restaurant DB'!A:A)</f>
        <v>5457</v>
      </c>
      <c r="I155" s="27" t="str">
        <f t="array" ref="I155">XLOOKUP(G155,'Restaurant DB'!B:B,'Restaurant DB'!N:N)</f>
        <v>Chinese</v>
      </c>
      <c r="J155" s="151"/>
      <c r="K155" s="49"/>
      <c r="L155" s="50"/>
      <c r="M155" s="46"/>
      <c r="N155" s="46"/>
      <c r="O155" s="46"/>
      <c r="P155" s="26"/>
      <c r="Q155" s="52"/>
      <c r="R155" s="34" t="str">
        <f t="array" ref="R155">XLOOKUP(G155,'Restaurant DB'!B:B,'Restaurant DB'!I:I)</f>
        <v>fred@hungryhub.com</v>
      </c>
      <c r="S155" s="53">
        <v>45834.0</v>
      </c>
      <c r="T155" s="60"/>
      <c r="U155" s="9"/>
      <c r="V155" s="38" t="s">
        <v>81</v>
      </c>
      <c r="W155" s="9"/>
      <c r="X155" s="9"/>
      <c r="Y155" s="55"/>
      <c r="Z155" s="23" t="s">
        <v>82</v>
      </c>
      <c r="AA155" s="56"/>
      <c r="AB155" s="42"/>
      <c r="AC155" s="68"/>
      <c r="AD155" s="68"/>
      <c r="AE155" s="68"/>
      <c r="AF155" s="68"/>
      <c r="AG155" s="68"/>
      <c r="AH155" s="68"/>
      <c r="AI155" s="68"/>
      <c r="AJ155" s="68"/>
      <c r="AK155" s="68"/>
    </row>
    <row r="156" ht="22.5" customHeight="1">
      <c r="A156" s="68"/>
      <c r="B156" s="44" t="s">
        <v>319</v>
      </c>
      <c r="C156" s="45" t="s">
        <v>320</v>
      </c>
      <c r="D156" s="46">
        <v>56546.0</v>
      </c>
      <c r="E156" s="23" t="s">
        <v>76</v>
      </c>
      <c r="F156" s="62"/>
      <c r="G156" s="48" t="s">
        <v>363</v>
      </c>
      <c r="H156" s="26">
        <f t="array" ref="H156">XLOOKUP(G156,'Restaurant DB'!B:B,'Restaurant DB'!A:A)</f>
        <v>3786</v>
      </c>
      <c r="I156" s="27" t="str">
        <f t="array" ref="I156">XLOOKUP(G156,'Restaurant DB'!B:B,'Restaurant DB'!N:N)</f>
        <v>Japanese</v>
      </c>
      <c r="J156" s="48" t="s">
        <v>94</v>
      </c>
      <c r="K156" s="49">
        <v>1495.0</v>
      </c>
      <c r="L156" s="50" t="s">
        <v>262</v>
      </c>
      <c r="M156" s="46"/>
      <c r="N156" s="46"/>
      <c r="O156" s="46">
        <v>7000.0</v>
      </c>
      <c r="P156" s="51"/>
      <c r="Q156" s="33" t="s">
        <v>79</v>
      </c>
      <c r="R156" s="34" t="str">
        <f t="array" ref="R156">XLOOKUP(G156,'Restaurant DB'!B:B,'Restaurant DB'!I:I)</f>
        <v>earth@hungryhub.com</v>
      </c>
      <c r="S156" s="53">
        <v>45834.0</v>
      </c>
      <c r="T156" s="60">
        <v>0.4583333333333333</v>
      </c>
      <c r="U156" s="9" t="s">
        <v>182</v>
      </c>
      <c r="V156" s="38" t="s">
        <v>81</v>
      </c>
      <c r="W156" s="56"/>
      <c r="X156" s="9"/>
      <c r="Y156" s="55"/>
      <c r="Z156" s="23" t="str">
        <f t="array" ref="Z156">if(iferror(INDEX(Posts[Username],MATCH(C156&amp;G156,Posts[Username]&amp;Posts[Restaurant Name],0)),"")=C156,"Posted","")</f>
        <v>Posted</v>
      </c>
      <c r="AA156" s="135" t="s">
        <v>321</v>
      </c>
      <c r="AB156" s="42"/>
      <c r="AC156" s="68"/>
      <c r="AD156" s="68"/>
      <c r="AE156" s="68"/>
      <c r="AF156" s="68"/>
      <c r="AG156" s="68"/>
      <c r="AH156" s="68"/>
      <c r="AI156" s="68"/>
      <c r="AJ156" s="68"/>
      <c r="AK156" s="68"/>
    </row>
    <row r="157" ht="22.5" customHeight="1">
      <c r="A157" s="19"/>
      <c r="B157" s="44" t="s">
        <v>364</v>
      </c>
      <c r="C157" s="45" t="s">
        <v>365</v>
      </c>
      <c r="D157" s="46">
        <v>40272.0</v>
      </c>
      <c r="E157" s="23" t="s">
        <v>76</v>
      </c>
      <c r="F157" s="62"/>
      <c r="G157" s="48" t="s">
        <v>306</v>
      </c>
      <c r="H157" s="26">
        <f t="array" ref="H157">XLOOKUP(G157,'Restaurant DB'!B:B,'Restaurant DB'!A:A)</f>
        <v>5711</v>
      </c>
      <c r="I157" s="27" t="str">
        <f t="array" ref="I157">XLOOKUP(G157,'Restaurant DB'!B:B,'Restaurant DB'!N:N)</f>
        <v>Thai</v>
      </c>
      <c r="J157" s="48" t="s">
        <v>78</v>
      </c>
      <c r="K157" s="49"/>
      <c r="L157" s="50"/>
      <c r="M157" s="46"/>
      <c r="N157" s="46"/>
      <c r="O157" s="46">
        <v>6000.0</v>
      </c>
      <c r="P157" s="51"/>
      <c r="Q157" s="33" t="s">
        <v>79</v>
      </c>
      <c r="R157" s="34" t="str">
        <f t="array" ref="R157">XLOOKUP(G157,'Restaurant DB'!B:B,'Restaurant DB'!I:I)</f>
        <v>ravi@hungryhub.com, naravadee.sw@banyantree.com,</v>
      </c>
      <c r="S157" s="53">
        <v>45834.0</v>
      </c>
      <c r="T157" s="60">
        <v>0.75</v>
      </c>
      <c r="U157" s="9" t="s">
        <v>80</v>
      </c>
      <c r="V157" s="28" t="s">
        <v>81</v>
      </c>
      <c r="W157" s="56"/>
      <c r="X157" s="9"/>
      <c r="Y157" s="55">
        <v>45843.0</v>
      </c>
      <c r="Z157" s="23" t="str">
        <f t="array" ref="Z157">if(iferror(INDEX(Posts[Username],MATCH(C157&amp;G157,Posts[Username]&amp;Posts[Restaurant Name],0)),"")=C157,"Posted","")</f>
        <v>Posted</v>
      </c>
      <c r="AA157" s="56"/>
      <c r="AB157" s="42"/>
      <c r="AC157" s="19"/>
      <c r="AD157" s="19"/>
      <c r="AE157" s="19"/>
      <c r="AF157" s="19"/>
      <c r="AG157" s="19"/>
      <c r="AH157" s="19"/>
      <c r="AI157" s="19"/>
      <c r="AJ157" s="19"/>
      <c r="AK157" s="19"/>
    </row>
    <row r="158" ht="22.5" customHeight="1">
      <c r="A158" s="19"/>
      <c r="B158" s="69" t="s">
        <v>366</v>
      </c>
      <c r="C158" s="70" t="s">
        <v>367</v>
      </c>
      <c r="D158" s="71">
        <v>80165.0</v>
      </c>
      <c r="E158" s="23" t="s">
        <v>76</v>
      </c>
      <c r="F158" s="88"/>
      <c r="G158" s="66" t="s">
        <v>284</v>
      </c>
      <c r="H158" s="26">
        <f t="array" ref="H158">XLOOKUP(G158,'Restaurant DB'!B:B,'Restaurant DB'!A:A)</f>
        <v>1545</v>
      </c>
      <c r="I158" s="27" t="str">
        <f t="array" ref="I158">XLOOKUP(G158,'Restaurant DB'!B:B,'Restaurant DB'!N:N)</f>
        <v>Thai</v>
      </c>
      <c r="J158" s="66" t="s">
        <v>78</v>
      </c>
      <c r="K158" s="73">
        <v>2390.0</v>
      </c>
      <c r="L158" s="152" t="s">
        <v>88</v>
      </c>
      <c r="M158" s="75"/>
      <c r="N158" s="71"/>
      <c r="O158" s="71">
        <v>6400.0</v>
      </c>
      <c r="P158" s="89" t="b">
        <v>1</v>
      </c>
      <c r="Q158" s="33" t="s">
        <v>79</v>
      </c>
      <c r="R158" s="34" t="str">
        <f t="array" ref="R158">XLOOKUP(G158,'Restaurant DB'!B:B,'Restaurant DB'!I:I)</f>
        <v>ravi@hungryhub.com</v>
      </c>
      <c r="S158" s="78">
        <v>45834.0</v>
      </c>
      <c r="T158" s="153">
        <v>0.5</v>
      </c>
      <c r="U158" s="81"/>
      <c r="V158" s="38" t="s">
        <v>81</v>
      </c>
      <c r="W158" s="80"/>
      <c r="X158" s="81"/>
      <c r="Y158" s="82"/>
      <c r="Z158" s="23" t="str">
        <f t="array" ref="Z158">if(iferror(INDEX(Posts[Username],MATCH(C158&amp;G158,Posts[Username]&amp;Posts[Restaurant Name],0)),"")=C158,"Posted","")</f>
        <v>Posted</v>
      </c>
      <c r="AA158" s="80"/>
      <c r="AB158" s="42"/>
      <c r="AC158" s="19"/>
      <c r="AD158" s="19"/>
      <c r="AE158" s="19"/>
      <c r="AF158" s="19"/>
      <c r="AG158" s="19"/>
      <c r="AH158" s="19"/>
      <c r="AI158" s="19"/>
      <c r="AJ158" s="19"/>
      <c r="AK158" s="19"/>
    </row>
    <row r="159" ht="22.5" customHeight="1">
      <c r="A159" s="68"/>
      <c r="B159" s="44" t="s">
        <v>366</v>
      </c>
      <c r="C159" s="45" t="s">
        <v>367</v>
      </c>
      <c r="D159" s="46">
        <v>80165.0</v>
      </c>
      <c r="E159" s="23" t="s">
        <v>76</v>
      </c>
      <c r="F159" s="47" t="s">
        <v>368</v>
      </c>
      <c r="G159" s="48" t="s">
        <v>128</v>
      </c>
      <c r="H159" s="26">
        <f t="array" ref="H159">XLOOKUP(G159,'Restaurant DB'!B:B,'Restaurant DB'!A:A)</f>
        <v>4503</v>
      </c>
      <c r="I159" s="27" t="str">
        <f t="array" ref="I159">XLOOKUP(G159,'Restaurant DB'!B:B,'Restaurant DB'!N:N)</f>
        <v>European, Fusion, International, Japanese, Thai</v>
      </c>
      <c r="J159" s="48" t="s">
        <v>94</v>
      </c>
      <c r="K159" s="49">
        <v>2599.0</v>
      </c>
      <c r="L159" s="50" t="s">
        <v>129</v>
      </c>
      <c r="M159" s="46"/>
      <c r="N159" s="46"/>
      <c r="O159" s="46">
        <v>6400.0</v>
      </c>
      <c r="P159" s="51"/>
      <c r="Q159" s="52"/>
      <c r="R159" s="34" t="str">
        <f t="array" ref="R159">XLOOKUP(G159,'Restaurant DB'!B:B,'Restaurant DB'!I:I)</f>
        <v>surasit@hungryhub.com</v>
      </c>
      <c r="S159" s="53">
        <v>45835.0</v>
      </c>
      <c r="T159" s="54">
        <v>0.8125</v>
      </c>
      <c r="U159" s="9" t="s">
        <v>80</v>
      </c>
      <c r="V159" s="61" t="s">
        <v>102</v>
      </c>
      <c r="W159" s="26"/>
      <c r="X159" s="26">
        <v>7565974.0</v>
      </c>
      <c r="Y159" s="55"/>
      <c r="Z159" s="23" t="s">
        <v>82</v>
      </c>
      <c r="AA159" s="56"/>
      <c r="AB159" s="42"/>
      <c r="AC159" s="68"/>
      <c r="AD159" s="68"/>
      <c r="AE159" s="68"/>
      <c r="AF159" s="68"/>
      <c r="AG159" s="68"/>
      <c r="AH159" s="68"/>
      <c r="AI159" s="68"/>
      <c r="AJ159" s="68"/>
      <c r="AK159" s="68"/>
    </row>
    <row r="160" ht="22.5" customHeight="1">
      <c r="A160" s="68"/>
      <c r="B160" s="44" t="s">
        <v>366</v>
      </c>
      <c r="C160" s="45" t="s">
        <v>367</v>
      </c>
      <c r="D160" s="46">
        <v>80165.0</v>
      </c>
      <c r="E160" s="23" t="s">
        <v>76</v>
      </c>
      <c r="F160" s="47" t="s">
        <v>368</v>
      </c>
      <c r="G160" s="48" t="s">
        <v>363</v>
      </c>
      <c r="H160" s="26">
        <f t="array" ref="H160">XLOOKUP(G160,'Restaurant DB'!B:B,'Restaurant DB'!A:A)</f>
        <v>3786</v>
      </c>
      <c r="I160" s="27" t="str">
        <f t="array" ref="I160">XLOOKUP(G160,'Restaurant DB'!B:B,'Restaurant DB'!N:N)</f>
        <v>Japanese</v>
      </c>
      <c r="J160" s="48" t="s">
        <v>94</v>
      </c>
      <c r="K160" s="127">
        <v>1662.0</v>
      </c>
      <c r="L160" s="128" t="s">
        <v>262</v>
      </c>
      <c r="M160" s="46"/>
      <c r="N160" s="46"/>
      <c r="O160" s="46">
        <v>6400.0</v>
      </c>
      <c r="P160" s="26"/>
      <c r="Q160" s="33"/>
      <c r="R160" s="34" t="str">
        <f t="array" ref="R160">XLOOKUP(G160,'Restaurant DB'!B:B,'Restaurant DB'!I:I)</f>
        <v>earth@hungryhub.com</v>
      </c>
      <c r="S160" s="53">
        <v>45835.0</v>
      </c>
      <c r="T160" s="54">
        <v>0.4791666666666667</v>
      </c>
      <c r="U160" s="9" t="s">
        <v>80</v>
      </c>
      <c r="V160" s="61" t="s">
        <v>102</v>
      </c>
      <c r="W160" s="9"/>
      <c r="X160" s="9" t="s">
        <v>369</v>
      </c>
      <c r="Y160" s="55"/>
      <c r="Z160" s="23" t="str">
        <f t="array" ref="Z160">if(iferror(INDEX(Posts[Username],MATCH(C160&amp;G160,Posts[Username]&amp;Posts[Restaurant Name],0)),"")=C160,"Posted","")</f>
        <v>Posted</v>
      </c>
      <c r="AA160" s="56"/>
      <c r="AB160" s="42"/>
      <c r="AC160" s="68"/>
      <c r="AD160" s="68"/>
      <c r="AE160" s="68"/>
      <c r="AF160" s="68"/>
      <c r="AG160" s="68"/>
      <c r="AH160" s="68"/>
      <c r="AI160" s="68"/>
      <c r="AJ160" s="68"/>
      <c r="AK160" s="68"/>
    </row>
    <row r="161" ht="22.5" customHeight="1">
      <c r="A161" s="68"/>
      <c r="B161" s="44" t="s">
        <v>366</v>
      </c>
      <c r="C161" s="45" t="s">
        <v>367</v>
      </c>
      <c r="D161" s="46">
        <v>80165.0</v>
      </c>
      <c r="E161" s="23" t="s">
        <v>76</v>
      </c>
      <c r="F161" s="62"/>
      <c r="G161" s="48" t="s">
        <v>363</v>
      </c>
      <c r="H161" s="26">
        <f t="array" ref="H161">XLOOKUP(G161,'Restaurant DB'!B:B,'Restaurant DB'!A:A)</f>
        <v>3786</v>
      </c>
      <c r="I161" s="27" t="str">
        <f t="array" ref="I161">XLOOKUP(G161,'Restaurant DB'!B:B,'Restaurant DB'!N:N)</f>
        <v>Japanese</v>
      </c>
      <c r="J161" s="48" t="s">
        <v>94</v>
      </c>
      <c r="K161" s="49">
        <v>1662.0</v>
      </c>
      <c r="L161" s="50" t="s">
        <v>262</v>
      </c>
      <c r="M161" s="46"/>
      <c r="N161" s="46"/>
      <c r="O161" s="46">
        <v>6400.0</v>
      </c>
      <c r="P161" s="26" t="b">
        <v>1</v>
      </c>
      <c r="Q161" s="33" t="s">
        <v>79</v>
      </c>
      <c r="R161" s="34" t="str">
        <f t="array" ref="R161">XLOOKUP(G161,'Restaurant DB'!B:B,'Restaurant DB'!I:I)</f>
        <v>earth@hungryhub.com</v>
      </c>
      <c r="S161" s="53">
        <v>45835.0</v>
      </c>
      <c r="T161" s="54">
        <v>0.4791666666666667</v>
      </c>
      <c r="U161" s="9"/>
      <c r="V161" s="38" t="s">
        <v>81</v>
      </c>
      <c r="W161" s="56"/>
      <c r="X161" s="9"/>
      <c r="Y161" s="55"/>
      <c r="Z161" s="23" t="str">
        <f t="array" ref="Z161">if(iferror(INDEX(Posts[Username],MATCH(C161&amp;G161,Posts[Username]&amp;Posts[Restaurant Name],0)),"")=C161,"Posted","")</f>
        <v>Posted</v>
      </c>
      <c r="AA161" s="56"/>
      <c r="AB161" s="42"/>
      <c r="AC161" s="68"/>
      <c r="AD161" s="68"/>
      <c r="AE161" s="68"/>
      <c r="AF161" s="68"/>
      <c r="AG161" s="68"/>
      <c r="AH161" s="68"/>
      <c r="AI161" s="68"/>
      <c r="AJ161" s="68"/>
      <c r="AK161" s="68"/>
    </row>
    <row r="162" ht="22.5" customHeight="1">
      <c r="A162" s="68"/>
      <c r="B162" s="44" t="s">
        <v>366</v>
      </c>
      <c r="C162" s="45" t="s">
        <v>367</v>
      </c>
      <c r="D162" s="46">
        <v>80165.0</v>
      </c>
      <c r="E162" s="23" t="s">
        <v>76</v>
      </c>
      <c r="F162" s="47" t="s">
        <v>368</v>
      </c>
      <c r="G162" s="48" t="s">
        <v>370</v>
      </c>
      <c r="H162" s="26">
        <f t="array" ref="H162">XLOOKUP(G162,'Restaurant DB'!B:B,'Restaurant DB'!A:A)</f>
        <v>2681</v>
      </c>
      <c r="I162" s="27" t="str">
        <f t="array" ref="I162">XLOOKUP(G162,'Restaurant DB'!B:B,'Restaurant DB'!N:N)</f>
        <v>Thai, Chinese</v>
      </c>
      <c r="J162" s="48" t="s">
        <v>94</v>
      </c>
      <c r="K162" s="49">
        <v>1111.0</v>
      </c>
      <c r="L162" s="50" t="s">
        <v>371</v>
      </c>
      <c r="M162" s="46"/>
      <c r="N162" s="46"/>
      <c r="O162" s="46">
        <v>6400.0</v>
      </c>
      <c r="P162" s="51"/>
      <c r="Q162" s="52"/>
      <c r="R162" s="34" t="str">
        <f t="array" ref="R162">XLOOKUP(G162,'Restaurant DB'!B:B,'Restaurant DB'!I:I)</f>
        <v>dew@hungryhub.com</v>
      </c>
      <c r="S162" s="53">
        <v>45836.0</v>
      </c>
      <c r="T162" s="54">
        <v>0.5208333333333334</v>
      </c>
      <c r="U162" s="9" t="s">
        <v>80</v>
      </c>
      <c r="V162" s="61" t="s">
        <v>102</v>
      </c>
      <c r="W162" s="154"/>
      <c r="X162" s="154">
        <v>7526777.0</v>
      </c>
      <c r="Y162" s="55"/>
      <c r="Z162" s="23" t="str">
        <f t="array" ref="Z162">if(iferror(INDEX(Posts[Username],MATCH(C162&amp;G162,Posts[Username]&amp;Posts[Restaurant Name],0)),"")=C162,"Posted","")</f>
        <v>Posted</v>
      </c>
      <c r="AA162" s="56"/>
      <c r="AB162" s="42"/>
      <c r="AC162" s="68"/>
      <c r="AD162" s="68"/>
      <c r="AE162" s="68"/>
      <c r="AF162" s="68"/>
      <c r="AG162" s="68"/>
      <c r="AH162" s="68"/>
      <c r="AI162" s="68"/>
      <c r="AJ162" s="68"/>
      <c r="AK162" s="68"/>
    </row>
    <row r="163" ht="22.5" customHeight="1">
      <c r="A163" s="19"/>
      <c r="B163" s="44" t="s">
        <v>366</v>
      </c>
      <c r="C163" s="45" t="s">
        <v>367</v>
      </c>
      <c r="D163" s="46">
        <v>80165.0</v>
      </c>
      <c r="E163" s="23" t="s">
        <v>76</v>
      </c>
      <c r="F163" s="47" t="s">
        <v>368</v>
      </c>
      <c r="G163" s="48" t="s">
        <v>296</v>
      </c>
      <c r="H163" s="26">
        <f t="array" ref="H163">XLOOKUP(G163,'Restaurant DB'!B:B,'Restaurant DB'!A:A)</f>
        <v>5267</v>
      </c>
      <c r="I163" s="27" t="str">
        <f t="array" ref="I163">XLOOKUP(G163,'Restaurant DB'!B:B,'Restaurant DB'!N:N)</f>
        <v>European, Italian, French, German, Mediterranean, Spanish, Steakhouse</v>
      </c>
      <c r="J163" s="48" t="s">
        <v>94</v>
      </c>
      <c r="K163" s="155">
        <v>1550.0</v>
      </c>
      <c r="L163" s="156" t="s">
        <v>372</v>
      </c>
      <c r="M163" s="46"/>
      <c r="N163" s="46"/>
      <c r="O163" s="46">
        <v>6400.0</v>
      </c>
      <c r="P163" s="51"/>
      <c r="Q163" s="52"/>
      <c r="R163" s="34" t="str">
        <f t="array" ref="R163">XLOOKUP(G163,'Restaurant DB'!B:B,'Restaurant DB'!I:I)</f>
        <v>bond@hungryhub.com</v>
      </c>
      <c r="S163" s="53">
        <v>45836.0</v>
      </c>
      <c r="T163" s="54">
        <v>0.75</v>
      </c>
      <c r="U163" s="9" t="s">
        <v>80</v>
      </c>
      <c r="V163" s="61" t="s">
        <v>102</v>
      </c>
      <c r="W163" s="26"/>
      <c r="X163" s="26">
        <v>7572588.0</v>
      </c>
      <c r="Y163" s="55"/>
      <c r="Z163" s="23" t="str">
        <f t="array" ref="Z163">if(iferror(INDEX(Posts[Username],MATCH(C163&amp;G163,Posts[Username]&amp;Posts[Restaurant Name],0)),"")=C163,"Posted","")</f>
        <v>Posted</v>
      </c>
      <c r="AA163" s="56"/>
      <c r="AB163" s="42"/>
      <c r="AC163" s="19"/>
      <c r="AD163" s="19"/>
      <c r="AE163" s="19"/>
      <c r="AF163" s="19"/>
      <c r="AG163" s="19"/>
      <c r="AH163" s="19"/>
      <c r="AI163" s="19"/>
      <c r="AJ163" s="19"/>
      <c r="AK163" s="19"/>
    </row>
    <row r="164" ht="22.5" customHeight="1">
      <c r="A164" s="19"/>
      <c r="B164" s="44" t="s">
        <v>373</v>
      </c>
      <c r="C164" s="45" t="s">
        <v>374</v>
      </c>
      <c r="D164" s="46">
        <v>40100.0</v>
      </c>
      <c r="E164" s="23" t="s">
        <v>76</v>
      </c>
      <c r="F164" s="59" t="s">
        <v>375</v>
      </c>
      <c r="G164" s="83" t="s">
        <v>376</v>
      </c>
      <c r="H164" s="26">
        <f t="array" ref="H164">XLOOKUP(G164,'Restaurant DB'!B:B,'Restaurant DB'!A:A)</f>
        <v>1826</v>
      </c>
      <c r="I164" s="27" t="str">
        <f t="array" ref="I164">XLOOKUP(G164,'Restaurant DB'!B:B,'Restaurant DB'!N:N)</f>
        <v>International, Fusion</v>
      </c>
      <c r="J164" s="48" t="s">
        <v>78</v>
      </c>
      <c r="K164" s="49"/>
      <c r="L164" s="50"/>
      <c r="M164" s="46"/>
      <c r="N164" s="46"/>
      <c r="O164" s="46">
        <v>5000.0</v>
      </c>
      <c r="P164" s="51"/>
      <c r="Q164" s="33" t="s">
        <v>79</v>
      </c>
      <c r="R164" s="34" t="str">
        <f t="array" ref="R164">XLOOKUP(G164,'Restaurant DB'!B:B,'Restaurant DB'!I:I)</f>
        <v>bond@hungryhub.com</v>
      </c>
      <c r="S164" s="53">
        <v>45836.0</v>
      </c>
      <c r="T164" s="60">
        <v>0.5416666666666666</v>
      </c>
      <c r="U164" s="9" t="s">
        <v>80</v>
      </c>
      <c r="V164" s="28" t="s">
        <v>81</v>
      </c>
      <c r="W164" s="9"/>
      <c r="X164" s="9"/>
      <c r="Y164" s="55">
        <v>45842.0</v>
      </c>
      <c r="Z164" s="23" t="s">
        <v>82</v>
      </c>
      <c r="AA164" s="56"/>
      <c r="AB164" s="42"/>
      <c r="AC164" s="19"/>
      <c r="AD164" s="19"/>
      <c r="AE164" s="19"/>
      <c r="AF164" s="19"/>
      <c r="AG164" s="19"/>
      <c r="AH164" s="19"/>
      <c r="AI164" s="19"/>
      <c r="AJ164" s="19"/>
      <c r="AK164" s="19"/>
    </row>
    <row r="165" ht="22.5" customHeight="1">
      <c r="A165" s="19"/>
      <c r="B165" s="69" t="s">
        <v>366</v>
      </c>
      <c r="C165" s="70" t="s">
        <v>367</v>
      </c>
      <c r="D165" s="71">
        <v>80165.0</v>
      </c>
      <c r="E165" s="23" t="s">
        <v>76</v>
      </c>
      <c r="F165" s="88"/>
      <c r="G165" s="66" t="s">
        <v>296</v>
      </c>
      <c r="H165" s="26">
        <f t="array" ref="H165">XLOOKUP(G165,'Restaurant DB'!B:B,'Restaurant DB'!A:A)</f>
        <v>5267</v>
      </c>
      <c r="I165" s="27" t="str">
        <f t="array" ref="I165">XLOOKUP(G165,'Restaurant DB'!B:B,'Restaurant DB'!N:N)</f>
        <v>European, Italian, French, German, Mediterranean, Spanish, Steakhouse</v>
      </c>
      <c r="J165" s="48" t="s">
        <v>94</v>
      </c>
      <c r="K165" s="73">
        <v>1550.0</v>
      </c>
      <c r="L165" s="152" t="s">
        <v>372</v>
      </c>
      <c r="M165" s="75"/>
      <c r="N165" s="71"/>
      <c r="O165" s="71">
        <v>6400.0</v>
      </c>
      <c r="P165" s="89" t="b">
        <v>1</v>
      </c>
      <c r="Q165" s="33" t="s">
        <v>79</v>
      </c>
      <c r="R165" s="34" t="str">
        <f t="array" ref="R165">XLOOKUP(G165,'Restaurant DB'!B:B,'Restaurant DB'!I:I)</f>
        <v>bond@hungryhub.com</v>
      </c>
      <c r="S165" s="78">
        <v>45836.0</v>
      </c>
      <c r="T165" s="153">
        <v>0.75</v>
      </c>
      <c r="U165" s="81"/>
      <c r="V165" s="38" t="s">
        <v>81</v>
      </c>
      <c r="W165" s="80"/>
      <c r="X165" s="81"/>
      <c r="Y165" s="82"/>
      <c r="Z165" s="23" t="str">
        <f t="array" ref="Z165">if(iferror(INDEX(Posts[Username],MATCH(C165&amp;G165,Posts[Username]&amp;Posts[Restaurant Name],0)),"")=C165,"Posted","")</f>
        <v>Posted</v>
      </c>
      <c r="AA165" s="80"/>
      <c r="AB165" s="42"/>
      <c r="AC165" s="19"/>
      <c r="AD165" s="19"/>
      <c r="AE165" s="19"/>
      <c r="AF165" s="19"/>
      <c r="AG165" s="19"/>
      <c r="AH165" s="19"/>
      <c r="AI165" s="19"/>
      <c r="AJ165" s="19"/>
      <c r="AK165" s="19"/>
    </row>
    <row r="166" ht="22.5" customHeight="1">
      <c r="A166" s="19"/>
      <c r="B166" s="69" t="s">
        <v>366</v>
      </c>
      <c r="C166" s="70" t="s">
        <v>367</v>
      </c>
      <c r="D166" s="71">
        <v>80165.0</v>
      </c>
      <c r="E166" s="23" t="s">
        <v>76</v>
      </c>
      <c r="F166" s="88"/>
      <c r="G166" s="66" t="s">
        <v>370</v>
      </c>
      <c r="H166" s="26">
        <f t="array" ref="H166">XLOOKUP(G166,'Restaurant DB'!B:B,'Restaurant DB'!A:A)</f>
        <v>2681</v>
      </c>
      <c r="I166" s="27" t="str">
        <f t="array" ref="I166">XLOOKUP(G166,'Restaurant DB'!B:B,'Restaurant DB'!N:N)</f>
        <v>Thai, Chinese</v>
      </c>
      <c r="J166" s="48" t="s">
        <v>94</v>
      </c>
      <c r="K166" s="73">
        <v>1111.0</v>
      </c>
      <c r="L166" s="152" t="s">
        <v>371</v>
      </c>
      <c r="M166" s="75"/>
      <c r="N166" s="71"/>
      <c r="O166" s="71">
        <v>6400.0</v>
      </c>
      <c r="P166" s="89" t="b">
        <v>1</v>
      </c>
      <c r="Q166" s="33" t="s">
        <v>79</v>
      </c>
      <c r="R166" s="34" t="str">
        <f t="array" ref="R166">XLOOKUP(G166,'Restaurant DB'!B:B,'Restaurant DB'!I:I)</f>
        <v>dew@hungryhub.com</v>
      </c>
      <c r="S166" s="78">
        <v>45836.0</v>
      </c>
      <c r="T166" s="153">
        <v>0.5208333333333334</v>
      </c>
      <c r="U166" s="81"/>
      <c r="V166" s="38" t="s">
        <v>81</v>
      </c>
      <c r="W166" s="80"/>
      <c r="X166" s="81"/>
      <c r="Y166" s="82"/>
      <c r="Z166" s="23" t="str">
        <f t="array" ref="Z166">if(iferror(INDEX(Posts[Username],MATCH(C166&amp;G166,Posts[Username]&amp;Posts[Restaurant Name],0)),"")=C166,"Posted","")</f>
        <v>Posted</v>
      </c>
      <c r="AA166" s="80"/>
      <c r="AB166" s="42"/>
      <c r="AC166" s="19"/>
      <c r="AD166" s="19"/>
      <c r="AE166" s="19"/>
      <c r="AF166" s="19"/>
      <c r="AG166" s="19"/>
      <c r="AH166" s="19"/>
      <c r="AI166" s="19"/>
      <c r="AJ166" s="19"/>
      <c r="AK166" s="19"/>
    </row>
    <row r="167" ht="22.5" customHeight="1">
      <c r="A167" s="19"/>
      <c r="B167" s="44" t="s">
        <v>366</v>
      </c>
      <c r="C167" s="45" t="s">
        <v>367</v>
      </c>
      <c r="D167" s="46">
        <v>80165.0</v>
      </c>
      <c r="E167" s="23" t="s">
        <v>76</v>
      </c>
      <c r="F167" s="47" t="s">
        <v>368</v>
      </c>
      <c r="G167" s="48" t="s">
        <v>284</v>
      </c>
      <c r="H167" s="26">
        <f t="array" ref="H167">XLOOKUP(G167,'Restaurant DB'!B:B,'Restaurant DB'!A:A)</f>
        <v>1545</v>
      </c>
      <c r="I167" s="27" t="str">
        <f t="array" ref="I167">XLOOKUP(G167,'Restaurant DB'!B:B,'Restaurant DB'!N:N)</f>
        <v>Thai</v>
      </c>
      <c r="J167" s="48" t="s">
        <v>78</v>
      </c>
      <c r="K167" s="49">
        <v>2390.0</v>
      </c>
      <c r="L167" s="50" t="s">
        <v>88</v>
      </c>
      <c r="M167" s="46"/>
      <c r="N167" s="46"/>
      <c r="O167" s="46">
        <v>6400.0</v>
      </c>
      <c r="P167" s="51"/>
      <c r="Q167" s="52"/>
      <c r="R167" s="34" t="str">
        <f t="array" ref="R167">XLOOKUP(G167,'Restaurant DB'!B:B,'Restaurant DB'!I:I)</f>
        <v>ravi@hungryhub.com</v>
      </c>
      <c r="S167" s="53">
        <v>45837.0</v>
      </c>
      <c r="T167" s="54">
        <v>0.4583333333333333</v>
      </c>
      <c r="U167" s="9" t="s">
        <v>80</v>
      </c>
      <c r="V167" s="61" t="s">
        <v>102</v>
      </c>
      <c r="W167" s="26"/>
      <c r="X167" s="26">
        <v>7582395.0</v>
      </c>
      <c r="Y167" s="55"/>
      <c r="Z167" s="23" t="str">
        <f t="array" ref="Z167">if(iferror(INDEX(Posts[Username],MATCH(C167&amp;G167,Posts[Username]&amp;Posts[Restaurant Name],0)),"")=C167,"Posted","")</f>
        <v>Posted</v>
      </c>
      <c r="AA167" s="56"/>
      <c r="AB167" s="42"/>
      <c r="AC167" s="19"/>
      <c r="AD167" s="19"/>
      <c r="AE167" s="19"/>
      <c r="AF167" s="19"/>
      <c r="AG167" s="19"/>
      <c r="AH167" s="19"/>
      <c r="AI167" s="19"/>
      <c r="AJ167" s="19"/>
      <c r="AK167" s="19"/>
    </row>
    <row r="168" ht="22.5" customHeight="1">
      <c r="A168" s="19"/>
      <c r="B168" s="44" t="s">
        <v>176</v>
      </c>
      <c r="C168" s="45" t="s">
        <v>177</v>
      </c>
      <c r="D168" s="46">
        <v>33382.0</v>
      </c>
      <c r="E168" s="23" t="s">
        <v>76</v>
      </c>
      <c r="F168" s="59" t="s">
        <v>178</v>
      </c>
      <c r="G168" s="83" t="s">
        <v>377</v>
      </c>
      <c r="H168" s="26">
        <f t="array" ref="H168">iferror(XLOOKUP(G168,'Restaurant DB'!B:B,'Restaurant DB'!A:A),".")</f>
        <v>5977</v>
      </c>
      <c r="I168" s="27" t="str">
        <f t="array" ref="I168">XLOOKUP(G168,'Restaurant DB'!B:B,'Restaurant DB'!N:N)</f>
        <v>Thai</v>
      </c>
      <c r="J168" s="48" t="s">
        <v>78</v>
      </c>
      <c r="K168" s="49">
        <v>2495.0</v>
      </c>
      <c r="L168" s="50" t="s">
        <v>152</v>
      </c>
      <c r="M168" s="46"/>
      <c r="N168" s="46"/>
      <c r="O168" s="46">
        <v>10125.16</v>
      </c>
      <c r="P168" s="51"/>
      <c r="Q168" s="33" t="s">
        <v>79</v>
      </c>
      <c r="R168" s="34" t="str">
        <f t="array" ref="R168">XLOOKUP(G168,'Restaurant DB'!B:B,'Restaurant DB'!I:I)</f>
        <v>bond@hungryhub.com</v>
      </c>
      <c r="S168" s="53">
        <v>45840.0</v>
      </c>
      <c r="T168" s="60">
        <v>0.7083333333333334</v>
      </c>
      <c r="U168" s="9"/>
      <c r="V168" s="38" t="s">
        <v>81</v>
      </c>
      <c r="W168" s="9"/>
      <c r="X168" s="9"/>
      <c r="Y168" s="55"/>
      <c r="Z168" s="23" t="s">
        <v>82</v>
      </c>
      <c r="AA168" s="56"/>
      <c r="AB168" s="42"/>
      <c r="AC168" s="19"/>
      <c r="AD168" s="19"/>
      <c r="AE168" s="19"/>
      <c r="AF168" s="19"/>
      <c r="AG168" s="19"/>
      <c r="AH168" s="19"/>
      <c r="AI168" s="19"/>
      <c r="AJ168" s="19"/>
      <c r="AK168" s="19"/>
    </row>
    <row r="169" ht="22.5" customHeight="1">
      <c r="A169" s="19"/>
      <c r="B169" s="44" t="s">
        <v>378</v>
      </c>
      <c r="C169" s="45" t="s">
        <v>379</v>
      </c>
      <c r="D169" s="46">
        <v>18477.0</v>
      </c>
      <c r="E169" s="23" t="s">
        <v>76</v>
      </c>
      <c r="F169" s="62"/>
      <c r="G169" s="83" t="s">
        <v>128</v>
      </c>
      <c r="H169" s="26">
        <f t="array" ref="H169">iferror(XLOOKUP(G169,'Restaurant DB'!B:B,'Restaurant DB'!A:A),".")</f>
        <v>4503</v>
      </c>
      <c r="I169" s="27" t="str">
        <f t="array" ref="I169">XLOOKUP(G169,'Restaurant DB'!B:B,'Restaurant DB'!N:N)</f>
        <v>European, Fusion, International, Japanese, Thai</v>
      </c>
      <c r="J169" s="48" t="s">
        <v>94</v>
      </c>
      <c r="K169" s="49">
        <v>2599.0</v>
      </c>
      <c r="L169" s="50" t="s">
        <v>129</v>
      </c>
      <c r="M169" s="46"/>
      <c r="N169" s="46"/>
      <c r="O169" s="46">
        <v>6986.3604</v>
      </c>
      <c r="P169" s="51"/>
      <c r="Q169" s="33" t="s">
        <v>79</v>
      </c>
      <c r="R169" s="34" t="str">
        <f t="array" ref="R169">XLOOKUP(G169,'Restaurant DB'!B:B,'Restaurant DB'!I:I)</f>
        <v>surasit@hungryhub.com</v>
      </c>
      <c r="S169" s="53">
        <v>45841.0</v>
      </c>
      <c r="T169" s="60">
        <v>0.7083333333333334</v>
      </c>
      <c r="U169" s="9" t="s">
        <v>80</v>
      </c>
      <c r="V169" s="38" t="s">
        <v>81</v>
      </c>
      <c r="W169" s="9"/>
      <c r="X169" s="9"/>
      <c r="Y169" s="55"/>
      <c r="Z169" s="23" t="s">
        <v>380</v>
      </c>
      <c r="AA169" s="56"/>
      <c r="AB169" s="42"/>
      <c r="AC169" s="19"/>
      <c r="AD169" s="19"/>
      <c r="AE169" s="19"/>
      <c r="AF169" s="19"/>
      <c r="AG169" s="19"/>
      <c r="AH169" s="19"/>
      <c r="AI169" s="19"/>
      <c r="AJ169" s="19"/>
      <c r="AK169" s="19"/>
    </row>
    <row r="170" ht="22.5" customHeight="1">
      <c r="A170" s="19"/>
      <c r="B170" s="44" t="s">
        <v>378</v>
      </c>
      <c r="C170" s="45" t="s">
        <v>379</v>
      </c>
      <c r="D170" s="46">
        <v>18477.0</v>
      </c>
      <c r="E170" s="23" t="s">
        <v>76</v>
      </c>
      <c r="F170" s="62"/>
      <c r="G170" s="83" t="s">
        <v>345</v>
      </c>
      <c r="H170" s="26">
        <f t="array" ref="H170">iferror(XLOOKUP(G170,'Restaurant DB'!B:B,'Restaurant DB'!A:A),".")</f>
        <v>5939</v>
      </c>
      <c r="I170" s="27" t="str">
        <f t="array" ref="I170">XLOOKUP(G170,'Restaurant DB'!B:B,'Restaurant DB'!N:N)</f>
        <v>Japanese</v>
      </c>
      <c r="J170" s="48" t="s">
        <v>78</v>
      </c>
      <c r="K170" s="49">
        <v>1176.0</v>
      </c>
      <c r="L170" s="50" t="s">
        <v>356</v>
      </c>
      <c r="M170" s="46"/>
      <c r="N170" s="46"/>
      <c r="O170" s="46">
        <v>6986.3604</v>
      </c>
      <c r="P170" s="51"/>
      <c r="Q170" s="33" t="s">
        <v>79</v>
      </c>
      <c r="R170" s="34" t="str">
        <f t="array" ref="R170">XLOOKUP(G170,'Restaurant DB'!B:B,'Restaurant DB'!I:I)</f>
        <v>bond@hungryhub.com</v>
      </c>
      <c r="S170" s="53">
        <v>45842.0</v>
      </c>
      <c r="T170" s="60">
        <v>0.5625</v>
      </c>
      <c r="U170" s="9" t="s">
        <v>80</v>
      </c>
      <c r="V170" s="38" t="s">
        <v>81</v>
      </c>
      <c r="W170" s="9"/>
      <c r="X170" s="9"/>
      <c r="Y170" s="55"/>
      <c r="Z170" s="23" t="str">
        <f t="array" ref="Z170">if(iferror(INDEX(Posts[Username],MATCH(C170&amp;G170,Posts[Username]&amp;Posts[Restaurant Name],0)),"")=C170,"Posted","")</f>
        <v>Posted</v>
      </c>
      <c r="AA170" s="56"/>
      <c r="AB170" s="42"/>
      <c r="AC170" s="19"/>
      <c r="AD170" s="19"/>
      <c r="AE170" s="19"/>
      <c r="AF170" s="19"/>
      <c r="AG170" s="19"/>
      <c r="AH170" s="19"/>
      <c r="AI170" s="19"/>
      <c r="AJ170" s="19"/>
      <c r="AK170" s="19"/>
    </row>
    <row r="171" ht="22.5" customHeight="1">
      <c r="A171" s="19"/>
      <c r="B171" s="44" t="s">
        <v>378</v>
      </c>
      <c r="C171" s="45" t="s">
        <v>379</v>
      </c>
      <c r="D171" s="46">
        <v>18477.0</v>
      </c>
      <c r="E171" s="23" t="s">
        <v>76</v>
      </c>
      <c r="F171" s="62"/>
      <c r="G171" s="83" t="s">
        <v>351</v>
      </c>
      <c r="H171" s="26" t="str">
        <f t="array" ref="H171">iferror(XLOOKUP(G171,'Restaurant DB'!B:B,'Restaurant DB'!A:A),".")</f>
        <v>.</v>
      </c>
      <c r="I171" s="27" t="str">
        <f t="array" ref="I171">XLOOKUP(G171,'Restaurant DB'!B:B,'Restaurant DB'!N:N)</f>
        <v>#N/A</v>
      </c>
      <c r="J171" s="48" t="s">
        <v>78</v>
      </c>
      <c r="K171" s="49">
        <v>3790.0</v>
      </c>
      <c r="L171" s="50" t="s">
        <v>88</v>
      </c>
      <c r="M171" s="46"/>
      <c r="N171" s="46"/>
      <c r="O171" s="46">
        <v>6986.3604</v>
      </c>
      <c r="P171" s="51"/>
      <c r="Q171" s="33" t="s">
        <v>79</v>
      </c>
      <c r="R171" s="34" t="str">
        <f t="array" ref="R171">XLOOKUP(G171,'Restaurant DB'!B:B,'Restaurant DB'!I:I)</f>
        <v>#N/A</v>
      </c>
      <c r="S171" s="53">
        <v>45843.0</v>
      </c>
      <c r="T171" s="60">
        <v>0.5416666666666666</v>
      </c>
      <c r="U171" s="9" t="s">
        <v>80</v>
      </c>
      <c r="V171" s="38" t="s">
        <v>81</v>
      </c>
      <c r="W171" s="9"/>
      <c r="X171" s="9"/>
      <c r="Y171" s="55"/>
      <c r="Z171" s="23" t="s">
        <v>380</v>
      </c>
      <c r="AA171" s="56"/>
      <c r="AB171" s="42"/>
      <c r="AC171" s="19"/>
      <c r="AD171" s="19"/>
      <c r="AE171" s="19"/>
      <c r="AF171" s="19"/>
      <c r="AG171" s="19"/>
      <c r="AH171" s="19"/>
      <c r="AI171" s="19"/>
      <c r="AJ171" s="19"/>
      <c r="AK171" s="19"/>
    </row>
    <row r="172" ht="22.5" customHeight="1">
      <c r="A172" s="19"/>
      <c r="B172" s="44" t="s">
        <v>378</v>
      </c>
      <c r="C172" s="45" t="s">
        <v>379</v>
      </c>
      <c r="D172" s="46">
        <v>18477.0</v>
      </c>
      <c r="E172" s="23" t="s">
        <v>76</v>
      </c>
      <c r="F172" s="62"/>
      <c r="G172" s="83" t="s">
        <v>153</v>
      </c>
      <c r="H172" s="26">
        <f t="array" ref="H172">iferror(XLOOKUP(G172,'Restaurant DB'!B:B,'Restaurant DB'!A:A),".")</f>
        <v>4039</v>
      </c>
      <c r="I172" s="27" t="str">
        <f t="array" ref="I172">XLOOKUP(G172,'Restaurant DB'!B:B,'Restaurant DB'!N:N)</f>
        <v>European, Fusion, International, Japanese</v>
      </c>
      <c r="J172" s="48" t="s">
        <v>94</v>
      </c>
      <c r="K172" s="49">
        <v>1119.0</v>
      </c>
      <c r="L172" s="50" t="s">
        <v>154</v>
      </c>
      <c r="M172" s="46"/>
      <c r="N172" s="46"/>
      <c r="O172" s="46">
        <v>6986.3604</v>
      </c>
      <c r="P172" s="51"/>
      <c r="Q172" s="33" t="s">
        <v>79</v>
      </c>
      <c r="R172" s="34" t="str">
        <f t="array" ref="R172">XLOOKUP(G172,'Restaurant DB'!B:B,'Restaurant DB'!I:I)</f>
        <v>bond@hungryhub.com</v>
      </c>
      <c r="S172" s="53">
        <v>45844.0</v>
      </c>
      <c r="T172" s="60">
        <v>0.5</v>
      </c>
      <c r="U172" s="9" t="s">
        <v>80</v>
      </c>
      <c r="V172" s="38" t="s">
        <v>81</v>
      </c>
      <c r="W172" s="9"/>
      <c r="X172" s="9"/>
      <c r="Y172" s="55"/>
      <c r="Z172" s="23" t="s">
        <v>380</v>
      </c>
      <c r="AA172" s="56"/>
      <c r="AB172" s="42"/>
      <c r="AC172" s="19"/>
      <c r="AD172" s="19"/>
      <c r="AE172" s="19"/>
      <c r="AF172" s="19"/>
      <c r="AG172" s="19"/>
      <c r="AH172" s="19"/>
      <c r="AI172" s="19"/>
      <c r="AJ172" s="19"/>
      <c r="AK172" s="19"/>
    </row>
    <row r="173" ht="22.5" customHeight="1">
      <c r="A173" s="19"/>
      <c r="B173" s="44" t="s">
        <v>378</v>
      </c>
      <c r="C173" s="45" t="s">
        <v>379</v>
      </c>
      <c r="D173" s="46">
        <v>18477.0</v>
      </c>
      <c r="E173" s="23" t="s">
        <v>76</v>
      </c>
      <c r="F173" s="62"/>
      <c r="G173" s="83" t="s">
        <v>381</v>
      </c>
      <c r="H173" s="26">
        <f t="array" ref="H173">iferror(XLOOKUP(G173,'Restaurant DB'!B:B,'Restaurant DB'!A:A),".")</f>
        <v>5935</v>
      </c>
      <c r="I173" s="27" t="str">
        <f t="array" ref="I173">XLOOKUP(G173,'Restaurant DB'!B:B,'Restaurant DB'!N:N)</f>
        <v>Mexican, International</v>
      </c>
      <c r="J173" s="48" t="s">
        <v>78</v>
      </c>
      <c r="K173" s="49">
        <v>1990.0</v>
      </c>
      <c r="L173" s="50" t="s">
        <v>382</v>
      </c>
      <c r="M173" s="46"/>
      <c r="N173" s="46"/>
      <c r="O173" s="46">
        <v>6986.3604</v>
      </c>
      <c r="P173" s="51"/>
      <c r="Q173" s="33" t="s">
        <v>79</v>
      </c>
      <c r="R173" s="34" t="str">
        <f t="array" ref="R173">XLOOKUP(G173,'Restaurant DB'!B:B,'Restaurant DB'!I:I)</f>
        <v>sirirat@hungryhub.com</v>
      </c>
      <c r="S173" s="53">
        <v>45845.0</v>
      </c>
      <c r="T173" s="54">
        <v>0.7916666666666666</v>
      </c>
      <c r="U173" s="9" t="s">
        <v>80</v>
      </c>
      <c r="V173" s="38" t="s">
        <v>81</v>
      </c>
      <c r="W173" s="9"/>
      <c r="X173" s="9"/>
      <c r="Y173" s="55"/>
      <c r="Z173" s="23" t="s">
        <v>380</v>
      </c>
      <c r="AA173" s="56"/>
      <c r="AB173" s="42"/>
      <c r="AC173" s="19"/>
      <c r="AD173" s="19"/>
      <c r="AE173" s="19"/>
      <c r="AF173" s="19"/>
      <c r="AG173" s="19"/>
      <c r="AH173" s="19"/>
      <c r="AI173" s="19"/>
      <c r="AJ173" s="19"/>
      <c r="AK173" s="19"/>
    </row>
    <row r="174" ht="22.5" customHeight="1">
      <c r="A174" s="68"/>
      <c r="B174" s="69" t="s">
        <v>248</v>
      </c>
      <c r="C174" s="70" t="s">
        <v>169</v>
      </c>
      <c r="D174" s="71">
        <v>199227.0</v>
      </c>
      <c r="E174" s="23" t="s">
        <v>76</v>
      </c>
      <c r="F174" s="93" t="s">
        <v>170</v>
      </c>
      <c r="G174" s="157" t="s">
        <v>341</v>
      </c>
      <c r="H174" s="26">
        <f t="array" ref="H174">iferror(XLOOKUP(G174,'Restaurant DB'!B:B,'Restaurant DB'!A:A),".")</f>
        <v>5904</v>
      </c>
      <c r="I174" s="27" t="str">
        <f t="array" ref="I174">XLOOKUP(G174,'Restaurant DB'!B:B,'Restaurant DB'!N:N)</f>
        <v>French, Chinese, International</v>
      </c>
      <c r="J174" s="48" t="s">
        <v>78</v>
      </c>
      <c r="K174" s="73">
        <v>4081.0</v>
      </c>
      <c r="L174" s="152" t="s">
        <v>383</v>
      </c>
      <c r="M174" s="75"/>
      <c r="N174" s="71"/>
      <c r="O174" s="71">
        <v>20250.32</v>
      </c>
      <c r="P174" s="76"/>
      <c r="Q174" s="158" t="s">
        <v>79</v>
      </c>
      <c r="R174" s="34" t="str">
        <f t="array" ref="R174">XLOOKUP(G174,'Restaurant DB'!B:B,'Restaurant DB'!I:I)</f>
        <v>sirirat@hungryhub.com</v>
      </c>
      <c r="S174" s="159">
        <v>45847.0</v>
      </c>
      <c r="T174" s="160">
        <v>0.75</v>
      </c>
      <c r="U174" s="161" t="s">
        <v>80</v>
      </c>
      <c r="V174" s="142" t="s">
        <v>81</v>
      </c>
      <c r="W174" s="162"/>
      <c r="X174" s="162"/>
      <c r="Y174" s="82"/>
      <c r="Z174" s="23" t="s">
        <v>82</v>
      </c>
      <c r="AA174" s="80"/>
      <c r="AB174" s="42"/>
      <c r="AC174" s="68"/>
      <c r="AD174" s="68"/>
      <c r="AE174" s="68"/>
      <c r="AF174" s="68"/>
      <c r="AG174" s="68"/>
      <c r="AH174" s="68"/>
      <c r="AI174" s="68"/>
      <c r="AJ174" s="68"/>
      <c r="AK174" s="68"/>
    </row>
    <row r="175" ht="22.5" customHeight="1">
      <c r="A175" s="19"/>
      <c r="B175" s="69" t="s">
        <v>160</v>
      </c>
      <c r="C175" s="69" t="s">
        <v>161</v>
      </c>
      <c r="D175" s="71">
        <v>38900.0</v>
      </c>
      <c r="E175" s="23" t="s">
        <v>120</v>
      </c>
      <c r="F175" s="97"/>
      <c r="G175" s="98" t="s">
        <v>384</v>
      </c>
      <c r="H175" s="26">
        <f t="array" ref="H175">XLOOKUP(G175,'Restaurant DB'!B:B,'Restaurant DB'!A:A)</f>
        <v>5465</v>
      </c>
      <c r="I175" s="27" t="str">
        <f t="array" ref="I175">XLOOKUP(G175,'Restaurant DB'!B:B,'Restaurant DB'!N:N)</f>
        <v>International</v>
      </c>
      <c r="J175" s="99" t="s">
        <v>94</v>
      </c>
      <c r="K175" s="100">
        <v>97.0</v>
      </c>
      <c r="L175" s="101" t="s">
        <v>385</v>
      </c>
      <c r="M175" s="75"/>
      <c r="N175" s="71"/>
      <c r="O175" s="71">
        <v>1670.6514</v>
      </c>
      <c r="P175" s="102" t="b">
        <v>0</v>
      </c>
      <c r="Q175" s="90" t="s">
        <v>79</v>
      </c>
      <c r="R175" s="34" t="str">
        <f t="array" ref="R175">XLOOKUP(G175,'Restaurant DB'!B:B,'Restaurant DB'!I:I)</f>
        <v>fred@hungryhub.com</v>
      </c>
      <c r="S175" s="103">
        <v>45848.0</v>
      </c>
      <c r="T175" s="104">
        <v>0.75</v>
      </c>
      <c r="U175" s="105" t="s">
        <v>80</v>
      </c>
      <c r="V175" s="61" t="s">
        <v>102</v>
      </c>
      <c r="W175" s="163"/>
      <c r="X175" s="163">
        <v>7671275.0</v>
      </c>
      <c r="Y175" s="164"/>
      <c r="Z175" s="23" t="str">
        <f t="array" ref="Z175">if(iferror(INDEX(Posts[Username],MATCH(C175&amp;G175,Posts[Username]&amp;Posts[Restaurant Name],0)),"")=C175,"Posted","")</f>
        <v>Posted</v>
      </c>
      <c r="AA175" s="80"/>
      <c r="AB175" s="42"/>
      <c r="AC175" s="19"/>
      <c r="AD175" s="19"/>
      <c r="AE175" s="19"/>
      <c r="AF175" s="19"/>
      <c r="AG175" s="19"/>
      <c r="AH175" s="19"/>
      <c r="AI175" s="19"/>
      <c r="AJ175" s="19"/>
      <c r="AK175" s="19"/>
    </row>
    <row r="176" ht="22.5" customHeight="1">
      <c r="A176" s="19"/>
      <c r="B176" s="44" t="s">
        <v>270</v>
      </c>
      <c r="C176" s="45" t="s">
        <v>271</v>
      </c>
      <c r="D176" s="46">
        <v>44500.0</v>
      </c>
      <c r="E176" s="23" t="s">
        <v>76</v>
      </c>
      <c r="F176" s="62"/>
      <c r="G176" s="83" t="s">
        <v>296</v>
      </c>
      <c r="H176" s="26">
        <f t="array" ref="H176">iferror(XLOOKUP(G176,'Restaurant DB'!B:B,'Restaurant DB'!A:A),".")</f>
        <v>5267</v>
      </c>
      <c r="I176" s="27" t="str">
        <f t="array" ref="I176">XLOOKUP(G176,'Restaurant DB'!B:B,'Restaurant DB'!N:N)</f>
        <v>European, Italian, French, German, Mediterranean, Spanish, Steakhouse</v>
      </c>
      <c r="J176" s="48" t="s">
        <v>94</v>
      </c>
      <c r="K176" s="49">
        <v>1450.0</v>
      </c>
      <c r="L176" s="50" t="s">
        <v>386</v>
      </c>
      <c r="M176" s="46"/>
      <c r="N176" s="46"/>
      <c r="O176" s="46">
        <v>9000.0</v>
      </c>
      <c r="P176" s="51"/>
      <c r="Q176" s="33" t="s">
        <v>79</v>
      </c>
      <c r="R176" s="34" t="str">
        <f t="array" ref="R176">XLOOKUP(G176,'Restaurant DB'!B:B,'Restaurant DB'!I:I)</f>
        <v>bond@hungryhub.com</v>
      </c>
      <c r="S176" s="53">
        <v>45848.0</v>
      </c>
      <c r="T176" s="54">
        <v>0.5833333333333334</v>
      </c>
      <c r="U176" s="9" t="s">
        <v>294</v>
      </c>
      <c r="V176" s="38" t="s">
        <v>81</v>
      </c>
      <c r="W176" s="9"/>
      <c r="X176" s="9"/>
      <c r="Y176" s="55"/>
      <c r="Z176" s="23" t="s">
        <v>380</v>
      </c>
      <c r="AA176" s="56"/>
      <c r="AB176" s="42"/>
      <c r="AC176" s="19"/>
      <c r="AD176" s="19"/>
      <c r="AE176" s="19"/>
      <c r="AF176" s="19"/>
      <c r="AG176" s="19"/>
      <c r="AH176" s="19"/>
      <c r="AI176" s="19"/>
      <c r="AJ176" s="19"/>
      <c r="AK176" s="19"/>
    </row>
    <row r="177" ht="22.5" customHeight="1">
      <c r="A177" s="19"/>
      <c r="B177" s="44" t="s">
        <v>387</v>
      </c>
      <c r="C177" s="45" t="s">
        <v>388</v>
      </c>
      <c r="D177" s="46">
        <v>20811.0</v>
      </c>
      <c r="E177" s="23" t="s">
        <v>76</v>
      </c>
      <c r="F177" s="62"/>
      <c r="G177" s="83" t="s">
        <v>377</v>
      </c>
      <c r="H177" s="26">
        <f t="array" ref="H177">iferror(XLOOKUP(G177,'Restaurant DB'!B:B,'Restaurant DB'!A:A),".")</f>
        <v>5977</v>
      </c>
      <c r="I177" s="27" t="str">
        <f t="array" ref="I177">XLOOKUP(G177,'Restaurant DB'!B:B,'Restaurant DB'!N:N)</f>
        <v>Thai</v>
      </c>
      <c r="J177" s="48" t="s">
        <v>78</v>
      </c>
      <c r="K177" s="49">
        <v>2850.0</v>
      </c>
      <c r="L177" s="50" t="s">
        <v>389</v>
      </c>
      <c r="M177" s="46"/>
      <c r="N177" s="46"/>
      <c r="O177" s="46">
        <v>5500.0</v>
      </c>
      <c r="P177" s="51"/>
      <c r="Q177" s="33" t="s">
        <v>79</v>
      </c>
      <c r="R177" s="34" t="str">
        <f t="array" ref="R177">XLOOKUP(G177,'Restaurant DB'!B:B,'Restaurant DB'!I:I)</f>
        <v>bond@hungryhub.com</v>
      </c>
      <c r="S177" s="53">
        <v>45848.0</v>
      </c>
      <c r="T177" s="54">
        <v>0.78125</v>
      </c>
      <c r="U177" s="9" t="s">
        <v>80</v>
      </c>
      <c r="V177" s="38" t="s">
        <v>81</v>
      </c>
      <c r="W177" s="9"/>
      <c r="X177" s="9"/>
      <c r="Y177" s="55"/>
      <c r="Z177" s="23" t="s">
        <v>380</v>
      </c>
      <c r="AA177" s="56"/>
      <c r="AB177" s="42"/>
      <c r="AC177" s="19"/>
      <c r="AD177" s="19"/>
      <c r="AE177" s="19"/>
      <c r="AF177" s="19"/>
      <c r="AG177" s="19"/>
      <c r="AH177" s="19"/>
      <c r="AI177" s="19"/>
      <c r="AJ177" s="19"/>
      <c r="AK177" s="19"/>
    </row>
    <row r="178" ht="22.5" customHeight="1">
      <c r="A178" s="19"/>
      <c r="B178" s="44" t="s">
        <v>390</v>
      </c>
      <c r="C178" s="45" t="s">
        <v>391</v>
      </c>
      <c r="D178" s="46">
        <v>48879.0</v>
      </c>
      <c r="E178" s="23" t="s">
        <v>76</v>
      </c>
      <c r="F178" s="62"/>
      <c r="G178" s="83" t="s">
        <v>128</v>
      </c>
      <c r="H178" s="26">
        <f t="array" ref="H178">iferror(XLOOKUP(G178,'Restaurant DB'!B:B,'Restaurant DB'!A:A),".")</f>
        <v>4503</v>
      </c>
      <c r="I178" s="27" t="str">
        <f t="array" ref="I178">XLOOKUP(G178,'Restaurant DB'!B:B,'Restaurant DB'!N:N)</f>
        <v>European, Fusion, International, Japanese, Thai</v>
      </c>
      <c r="J178" s="48" t="s">
        <v>94</v>
      </c>
      <c r="K178" s="49">
        <v>2599.0</v>
      </c>
      <c r="L178" s="50" t="s">
        <v>129</v>
      </c>
      <c r="M178" s="46"/>
      <c r="N178" s="46"/>
      <c r="O178" s="46">
        <v>12656.449999999999</v>
      </c>
      <c r="P178" s="51"/>
      <c r="Q178" s="33" t="s">
        <v>79</v>
      </c>
      <c r="R178" s="34" t="str">
        <f t="array" ref="R178">XLOOKUP(G178,'Restaurant DB'!B:B,'Restaurant DB'!I:I)</f>
        <v>surasit@hungryhub.com</v>
      </c>
      <c r="S178" s="53">
        <v>45849.0</v>
      </c>
      <c r="T178" s="54">
        <v>0.8125</v>
      </c>
      <c r="U178" s="9" t="s">
        <v>182</v>
      </c>
      <c r="V178" s="38" t="s">
        <v>81</v>
      </c>
      <c r="W178" s="9"/>
      <c r="X178" s="9"/>
      <c r="Y178" s="55"/>
      <c r="Z178" s="23" t="s">
        <v>380</v>
      </c>
      <c r="AA178" s="56"/>
      <c r="AB178" s="42"/>
      <c r="AC178" s="19"/>
      <c r="AD178" s="19"/>
      <c r="AE178" s="19"/>
      <c r="AF178" s="19"/>
      <c r="AG178" s="19"/>
      <c r="AH178" s="19"/>
      <c r="AI178" s="19"/>
      <c r="AJ178" s="19"/>
      <c r="AK178" s="19"/>
    </row>
    <row r="179" ht="22.5" customHeight="1">
      <c r="A179" s="19"/>
      <c r="B179" s="44" t="s">
        <v>138</v>
      </c>
      <c r="C179" s="45" t="s">
        <v>139</v>
      </c>
      <c r="D179" s="46">
        <v>126196.0</v>
      </c>
      <c r="E179" s="23" t="s">
        <v>76</v>
      </c>
      <c r="F179" s="62"/>
      <c r="G179" s="83" t="s">
        <v>341</v>
      </c>
      <c r="H179" s="26">
        <f t="array" ref="H179">iferror(XLOOKUP(G179,'Restaurant DB'!B:B,'Restaurant DB'!A:A),".")</f>
        <v>5904</v>
      </c>
      <c r="I179" s="27" t="str">
        <f t="array" ref="I179">XLOOKUP(G179,'Restaurant DB'!B:B,'Restaurant DB'!N:N)</f>
        <v>French, Chinese, International</v>
      </c>
      <c r="J179" s="48" t="s">
        <v>78</v>
      </c>
      <c r="K179" s="49">
        <v>4081.0</v>
      </c>
      <c r="L179" s="50" t="s">
        <v>342</v>
      </c>
      <c r="M179" s="46"/>
      <c r="N179" s="46"/>
      <c r="O179" s="46">
        <v>5000.0</v>
      </c>
      <c r="P179" s="51"/>
      <c r="Q179" s="33" t="s">
        <v>79</v>
      </c>
      <c r="R179" s="34" t="str">
        <f t="array" ref="R179">XLOOKUP(G179,'Restaurant DB'!B:B,'Restaurant DB'!I:I)</f>
        <v>sirirat@hungryhub.com</v>
      </c>
      <c r="S179" s="53">
        <v>45849.0</v>
      </c>
      <c r="T179" s="54">
        <v>0.5416666666666666</v>
      </c>
      <c r="U179" s="9" t="s">
        <v>142</v>
      </c>
      <c r="V179" s="38" t="s">
        <v>81</v>
      </c>
      <c r="W179" s="9"/>
      <c r="X179" s="9"/>
      <c r="Y179" s="55"/>
      <c r="Z179" s="23" t="s">
        <v>380</v>
      </c>
      <c r="AA179" s="56"/>
      <c r="AB179" s="42"/>
      <c r="AC179" s="19"/>
      <c r="AD179" s="19"/>
      <c r="AE179" s="19"/>
      <c r="AF179" s="19"/>
      <c r="AG179" s="19"/>
      <c r="AH179" s="19"/>
      <c r="AI179" s="19"/>
      <c r="AJ179" s="19"/>
      <c r="AK179" s="19"/>
    </row>
    <row r="180" ht="22.5" customHeight="1">
      <c r="A180" s="19"/>
      <c r="B180" s="44" t="s">
        <v>387</v>
      </c>
      <c r="C180" s="45" t="s">
        <v>388</v>
      </c>
      <c r="D180" s="46">
        <v>20811.0</v>
      </c>
      <c r="E180" s="23" t="s">
        <v>76</v>
      </c>
      <c r="F180" s="62"/>
      <c r="G180" s="83" t="s">
        <v>341</v>
      </c>
      <c r="H180" s="26">
        <f t="array" ref="H180">iferror(XLOOKUP(G180,'Restaurant DB'!B:B,'Restaurant DB'!A:A),".")</f>
        <v>5904</v>
      </c>
      <c r="I180" s="27" t="str">
        <f t="array" ref="I180">XLOOKUP(G180,'Restaurant DB'!B:B,'Restaurant DB'!N:N)</f>
        <v>French, Chinese, International</v>
      </c>
      <c r="J180" s="48" t="s">
        <v>78</v>
      </c>
      <c r="K180" s="49">
        <v>2495.0</v>
      </c>
      <c r="L180" s="50" t="s">
        <v>152</v>
      </c>
      <c r="M180" s="46"/>
      <c r="N180" s="46"/>
      <c r="O180" s="46">
        <v>5500.0</v>
      </c>
      <c r="P180" s="51"/>
      <c r="Q180" s="33" t="s">
        <v>79</v>
      </c>
      <c r="R180" s="34" t="str">
        <f t="array" ref="R180">XLOOKUP(G180,'Restaurant DB'!B:B,'Restaurant DB'!I:I)</f>
        <v>sirirat@hungryhub.com</v>
      </c>
      <c r="S180" s="53">
        <v>45849.0</v>
      </c>
      <c r="T180" s="54">
        <v>0.75</v>
      </c>
      <c r="U180" s="9" t="s">
        <v>80</v>
      </c>
      <c r="V180" s="38" t="s">
        <v>81</v>
      </c>
      <c r="W180" s="9"/>
      <c r="X180" s="9"/>
      <c r="Y180" s="55"/>
      <c r="Z180" s="23" t="s">
        <v>380</v>
      </c>
      <c r="AA180" s="56"/>
      <c r="AB180" s="42"/>
      <c r="AC180" s="19"/>
      <c r="AD180" s="19"/>
      <c r="AE180" s="19"/>
      <c r="AF180" s="19"/>
      <c r="AG180" s="19"/>
      <c r="AH180" s="19"/>
      <c r="AI180" s="19"/>
      <c r="AJ180" s="19"/>
      <c r="AK180" s="19"/>
    </row>
    <row r="181" ht="22.5" customHeight="1">
      <c r="A181" s="19"/>
      <c r="B181" s="44" t="s">
        <v>138</v>
      </c>
      <c r="C181" s="45" t="s">
        <v>139</v>
      </c>
      <c r="D181" s="46">
        <v>126196.0</v>
      </c>
      <c r="E181" s="23" t="s">
        <v>76</v>
      </c>
      <c r="F181" s="62"/>
      <c r="G181" s="83" t="s">
        <v>392</v>
      </c>
      <c r="H181" s="26">
        <f t="array" ref="H181">iferror(XLOOKUP(G181,'Restaurant DB'!B:B,'Restaurant DB'!A:A),".")</f>
        <v>1000</v>
      </c>
      <c r="I181" s="27" t="str">
        <f t="array" ref="I181">XLOOKUP(G181,'Restaurant DB'!B:B,'Restaurant DB'!N:N)</f>
        <v>Japanese</v>
      </c>
      <c r="J181" s="48" t="s">
        <v>94</v>
      </c>
      <c r="K181" s="49">
        <v>1499.0</v>
      </c>
      <c r="L181" s="50" t="s">
        <v>393</v>
      </c>
      <c r="M181" s="46"/>
      <c r="N181" s="46"/>
      <c r="O181" s="46">
        <v>5000.0</v>
      </c>
      <c r="P181" s="26" t="b">
        <v>0</v>
      </c>
      <c r="Q181" s="33" t="s">
        <v>394</v>
      </c>
      <c r="R181" s="34" t="str">
        <f t="array" ref="R181">XLOOKUP(G181,'Restaurant DB'!B:B,'Restaurant DB'!I:I)</f>
        <v>earth@hungryhub.com</v>
      </c>
      <c r="S181" s="53">
        <v>45851.0</v>
      </c>
      <c r="T181" s="54">
        <v>0.5833333333333334</v>
      </c>
      <c r="U181" s="9" t="s">
        <v>162</v>
      </c>
      <c r="V181" s="38" t="s">
        <v>395</v>
      </c>
      <c r="W181" s="9"/>
      <c r="X181" s="9"/>
      <c r="Y181" s="55"/>
      <c r="Z181" s="23" t="s">
        <v>380</v>
      </c>
      <c r="AA181" s="56"/>
      <c r="AB181" s="42"/>
      <c r="AC181" s="19"/>
      <c r="AD181" s="19"/>
      <c r="AE181" s="19"/>
      <c r="AF181" s="19"/>
      <c r="AG181" s="19"/>
      <c r="AH181" s="19"/>
      <c r="AI181" s="19"/>
      <c r="AJ181" s="19"/>
      <c r="AK181" s="19"/>
    </row>
    <row r="182" ht="22.5" customHeight="1">
      <c r="A182" s="19"/>
      <c r="B182" s="44" t="s">
        <v>396</v>
      </c>
      <c r="C182" s="45" t="s">
        <v>397</v>
      </c>
      <c r="D182" s="46">
        <v>24861.0</v>
      </c>
      <c r="E182" s="23" t="s">
        <v>76</v>
      </c>
      <c r="F182" s="165"/>
      <c r="G182" s="166" t="s">
        <v>398</v>
      </c>
      <c r="H182" s="26">
        <f t="array" ref="H182">XLOOKUP(G182,'Restaurant DB'!B:B,'Restaurant DB'!A:A)</f>
        <v>1181</v>
      </c>
      <c r="I182" s="27" t="str">
        <f t="array" ref="I182">XLOOKUP(G182,'Restaurant DB'!B:B,'Restaurant DB'!N:N)</f>
        <v>Thai</v>
      </c>
      <c r="J182" s="48" t="s">
        <v>78</v>
      </c>
      <c r="K182" s="49">
        <v>2850.0</v>
      </c>
      <c r="L182" s="50" t="s">
        <v>399</v>
      </c>
      <c r="M182" s="46"/>
      <c r="N182" s="46"/>
      <c r="O182" s="46">
        <v>0.0</v>
      </c>
      <c r="P182" s="51"/>
      <c r="Q182" s="33" t="s">
        <v>79</v>
      </c>
      <c r="R182" s="34" t="str">
        <f t="array" ref="R182">XLOOKUP(G182,'Restaurant DB'!B:B,'Restaurant DB'!I:I)</f>
        <v>ravi@hungryhub.com, naravadee.sw@banyantree.com,</v>
      </c>
      <c r="S182" s="53">
        <v>45858.0</v>
      </c>
      <c r="T182" s="54">
        <v>0.78125</v>
      </c>
      <c r="U182" s="9" t="s">
        <v>80</v>
      </c>
      <c r="V182" s="38" t="s">
        <v>81</v>
      </c>
      <c r="W182" s="9"/>
      <c r="X182" s="9"/>
      <c r="Y182" s="55"/>
      <c r="Z182" s="23" t="str">
        <f t="array" ref="Z182">if(iferror(INDEX(Posts[Username],MATCH(C182&amp;G182,Posts[Username]&amp;Posts[Restaurant Name],0)),"")=C182,"Posted","")</f>
        <v>Posted</v>
      </c>
      <c r="AA182" s="56"/>
      <c r="AB182" s="42"/>
      <c r="AC182" s="19"/>
      <c r="AD182" s="19"/>
      <c r="AE182" s="19"/>
      <c r="AF182" s="19"/>
      <c r="AG182" s="19"/>
      <c r="AH182" s="19"/>
      <c r="AI182" s="19"/>
      <c r="AJ182" s="19"/>
      <c r="AK182" s="19"/>
    </row>
    <row r="183" ht="22.5" customHeight="1">
      <c r="A183" s="19"/>
      <c r="B183" s="44" t="s">
        <v>270</v>
      </c>
      <c r="C183" s="45" t="s">
        <v>271</v>
      </c>
      <c r="D183" s="46">
        <v>44500.0</v>
      </c>
      <c r="E183" s="23" t="s">
        <v>76</v>
      </c>
      <c r="F183" s="62"/>
      <c r="G183" s="83" t="s">
        <v>381</v>
      </c>
      <c r="H183" s="26">
        <f t="array" ref="H183">iferror(XLOOKUP(G183,'Restaurant DB'!B:B,'Restaurant DB'!A:A),".")</f>
        <v>5935</v>
      </c>
      <c r="I183" s="27" t="str">
        <f t="array" ref="I183">XLOOKUP(G183,'Restaurant DB'!B:B,'Restaurant DB'!N:N)</f>
        <v>Mexican, International</v>
      </c>
      <c r="J183" s="48" t="s">
        <v>78</v>
      </c>
      <c r="K183" s="49">
        <v>2790.0</v>
      </c>
      <c r="L183" s="50" t="s">
        <v>400</v>
      </c>
      <c r="M183" s="46"/>
      <c r="N183" s="46"/>
      <c r="O183" s="46">
        <v>9000.0</v>
      </c>
      <c r="P183" s="51"/>
      <c r="Q183" s="33" t="s">
        <v>79</v>
      </c>
      <c r="R183" s="34" t="str">
        <f t="array" ref="R183">XLOOKUP(G183,'Restaurant DB'!B:B,'Restaurant DB'!I:I)</f>
        <v>sirirat@hungryhub.com</v>
      </c>
      <c r="S183" s="53">
        <v>45860.0</v>
      </c>
      <c r="T183" s="54">
        <v>0.7083333333333334</v>
      </c>
      <c r="U183" s="9" t="s">
        <v>294</v>
      </c>
      <c r="V183" s="38" t="s">
        <v>81</v>
      </c>
      <c r="W183" s="9"/>
      <c r="X183" s="9"/>
      <c r="Y183" s="55"/>
      <c r="Z183" s="23" t="s">
        <v>380</v>
      </c>
      <c r="AA183" s="56"/>
      <c r="AB183" s="42"/>
      <c r="AC183" s="19"/>
      <c r="AD183" s="19"/>
      <c r="AE183" s="19"/>
      <c r="AF183" s="19"/>
      <c r="AG183" s="19"/>
      <c r="AH183" s="19"/>
      <c r="AI183" s="19"/>
      <c r="AJ183" s="19"/>
      <c r="AK183" s="19"/>
    </row>
    <row r="184" ht="22.5" customHeight="1">
      <c r="A184" s="19"/>
      <c r="B184" s="44" t="s">
        <v>396</v>
      </c>
      <c r="C184" s="45" t="s">
        <v>397</v>
      </c>
      <c r="D184" s="46">
        <v>24861.0</v>
      </c>
      <c r="E184" s="23" t="s">
        <v>76</v>
      </c>
      <c r="F184" s="62"/>
      <c r="G184" s="83" t="s">
        <v>401</v>
      </c>
      <c r="H184" s="26">
        <f t="array" ref="H184">XLOOKUP(G184,'Restaurant DB'!B:B,'Restaurant DB'!A:A)</f>
        <v>5974</v>
      </c>
      <c r="I184" s="27" t="str">
        <f t="array" ref="I184">XLOOKUP(G184,'Restaurant DB'!B:B,'Restaurant DB'!N:N)</f>
        <v>Fusion, Japanese, European</v>
      </c>
      <c r="J184" s="48" t="s">
        <v>78</v>
      </c>
      <c r="K184" s="49">
        <v>1690.0</v>
      </c>
      <c r="L184" s="50" t="s">
        <v>402</v>
      </c>
      <c r="M184" s="46"/>
      <c r="N184" s="46"/>
      <c r="O184" s="46">
        <v>0.0</v>
      </c>
      <c r="P184" s="51"/>
      <c r="Q184" s="33" t="s">
        <v>79</v>
      </c>
      <c r="R184" s="34" t="str">
        <f t="array" ref="R184">XLOOKUP(G184,'Restaurant DB'!B:B,'Restaurant DB'!I:I)</f>
        <v>ravi@hungryhub.com</v>
      </c>
      <c r="S184" s="53">
        <v>45860.0</v>
      </c>
      <c r="T184" s="54">
        <v>0.75</v>
      </c>
      <c r="U184" s="9" t="s">
        <v>80</v>
      </c>
      <c r="V184" s="38" t="s">
        <v>81</v>
      </c>
      <c r="W184" s="9"/>
      <c r="X184" s="9"/>
      <c r="Y184" s="55"/>
      <c r="Z184" s="23" t="str">
        <f t="array" ref="Z184">if(iferror(INDEX(Posts[Username],MATCH(C184&amp;G184,Posts[Username]&amp;Posts[Restaurant Name],0)),"")=C184,"Posted","")</f>
        <v>Posted</v>
      </c>
      <c r="AA184" s="56"/>
      <c r="AB184" s="42"/>
      <c r="AC184" s="19"/>
      <c r="AD184" s="19"/>
      <c r="AE184" s="19"/>
      <c r="AF184" s="19"/>
      <c r="AG184" s="19"/>
      <c r="AH184" s="19"/>
      <c r="AI184" s="19"/>
      <c r="AJ184" s="19"/>
      <c r="AK184" s="19"/>
    </row>
    <row r="185" ht="22.5" customHeight="1">
      <c r="A185" s="19"/>
      <c r="B185" s="44" t="s">
        <v>347</v>
      </c>
      <c r="C185" s="45" t="s">
        <v>348</v>
      </c>
      <c r="D185" s="46">
        <v>26466.0</v>
      </c>
      <c r="E185" s="23" t="s">
        <v>76</v>
      </c>
      <c r="F185" s="62"/>
      <c r="G185" s="48" t="s">
        <v>185</v>
      </c>
      <c r="H185" s="26">
        <f t="array" ref="H185">iferror(XLOOKUP(G185,'Restaurant DB'!B:B,'Restaurant DB'!A:A),".")</f>
        <v>2506</v>
      </c>
      <c r="I185" s="27" t="str">
        <f t="array" ref="I185">XLOOKUP(G185,'Restaurant DB'!B:B,'Restaurant DB'!N:N)</f>
        <v>Thai, Thai Isaan, Thai Southern, Thai Northern</v>
      </c>
      <c r="J185" s="48" t="s">
        <v>78</v>
      </c>
      <c r="K185" s="49">
        <v>2990.0</v>
      </c>
      <c r="L185" s="50" t="s">
        <v>403</v>
      </c>
      <c r="M185" s="46"/>
      <c r="N185" s="46"/>
      <c r="O185" s="46">
        <v>8000.0</v>
      </c>
      <c r="P185" s="51"/>
      <c r="Q185" s="33" t="s">
        <v>79</v>
      </c>
      <c r="R185" s="34" t="str">
        <f t="array" ref="R185">XLOOKUP(G185,'Restaurant DB'!B:B,'Restaurant DB'!I:I)</f>
        <v>ravi@hungryhub.com, naravadee.sw@banyantree.com,</v>
      </c>
      <c r="S185" s="53">
        <v>45862.0</v>
      </c>
      <c r="T185" s="54">
        <v>0.75</v>
      </c>
      <c r="U185" s="9" t="s">
        <v>182</v>
      </c>
      <c r="V185" s="61" t="s">
        <v>102</v>
      </c>
      <c r="W185" s="167"/>
      <c r="X185" s="167" t="s">
        <v>404</v>
      </c>
      <c r="Y185" s="55"/>
      <c r="Z185" s="23" t="s">
        <v>380</v>
      </c>
      <c r="AA185" s="56"/>
      <c r="AB185" s="42"/>
      <c r="AC185" s="19"/>
      <c r="AD185" s="19"/>
      <c r="AE185" s="19"/>
      <c r="AF185" s="19"/>
      <c r="AG185" s="19"/>
      <c r="AH185" s="19"/>
      <c r="AI185" s="19"/>
      <c r="AJ185" s="19"/>
      <c r="AK185" s="19"/>
    </row>
    <row r="186" ht="22.5" customHeight="1">
      <c r="A186" s="19"/>
      <c r="B186" s="44" t="s">
        <v>176</v>
      </c>
      <c r="C186" s="45" t="s">
        <v>177</v>
      </c>
      <c r="D186" s="46">
        <v>33382.0</v>
      </c>
      <c r="E186" s="23" t="str">
        <f t="array" ref="E186">XLOOKUP(G186,'Restaurant DB All'!$B$32:$B$5758,'Restaurant DB All'!$I$32:$I$5758)</f>
        <v>Bangkok</v>
      </c>
      <c r="F186" s="59" t="s">
        <v>178</v>
      </c>
      <c r="G186" s="83" t="s">
        <v>291</v>
      </c>
      <c r="H186" s="26">
        <f t="array" ref="H186">iferror(XLOOKUP(G186,'Restaurant DB'!B:B,'Restaurant DB'!A:A),".")</f>
        <v>3828</v>
      </c>
      <c r="I186" s="27" t="str">
        <f t="array" ref="I186">XLOOKUP(G186,'Restaurant DB'!B:B,'Restaurant DB'!N:N)</f>
        <v>American, International, Thai</v>
      </c>
      <c r="J186" s="48" t="s">
        <v>292</v>
      </c>
      <c r="K186" s="49">
        <v>1150.0</v>
      </c>
      <c r="L186" s="50" t="s">
        <v>405</v>
      </c>
      <c r="M186" s="46"/>
      <c r="N186" s="168" t="s">
        <v>406</v>
      </c>
      <c r="O186" s="46">
        <v>10125.16</v>
      </c>
      <c r="P186" s="51"/>
      <c r="Q186" s="52"/>
      <c r="R186" s="34" t="str">
        <f t="array" ref="R186">XLOOKUP(G186,'Restaurant DB'!B:B,'Restaurant DB'!I:I)</f>
        <v>bond@hungryhub.com</v>
      </c>
      <c r="S186" s="53">
        <v>45863.0</v>
      </c>
      <c r="T186" s="54">
        <v>0.5</v>
      </c>
      <c r="U186" s="9" t="s">
        <v>182</v>
      </c>
      <c r="V186" s="61" t="s">
        <v>102</v>
      </c>
      <c r="W186" s="9"/>
      <c r="X186" s="9" t="s">
        <v>407</v>
      </c>
      <c r="Y186" s="55"/>
      <c r="Z186" s="23" t="s">
        <v>82</v>
      </c>
      <c r="AA186" s="56"/>
      <c r="AB186" s="42"/>
      <c r="AC186" s="19"/>
      <c r="AD186" s="19"/>
      <c r="AE186" s="19"/>
      <c r="AF186" s="19"/>
      <c r="AG186" s="19"/>
      <c r="AH186" s="19"/>
      <c r="AI186" s="19"/>
      <c r="AJ186" s="19"/>
      <c r="AK186" s="19"/>
    </row>
    <row r="187" ht="22.5" customHeight="1">
      <c r="A187" s="19"/>
      <c r="B187" s="44" t="s">
        <v>408</v>
      </c>
      <c r="C187" s="45" t="s">
        <v>409</v>
      </c>
      <c r="D187" s="46">
        <v>31387.0</v>
      </c>
      <c r="E187" s="23" t="s">
        <v>120</v>
      </c>
      <c r="F187" s="47" t="s">
        <v>410</v>
      </c>
      <c r="G187" s="48" t="s">
        <v>411</v>
      </c>
      <c r="H187" s="26">
        <f t="array" ref="H187">iferror(XLOOKUP(G187,'Restaurant DB'!B:B,'Restaurant DB'!A:A),".")</f>
        <v>5460</v>
      </c>
      <c r="I187" s="27" t="str">
        <f t="array" ref="I187">XLOOKUP(G187,'Restaurant DB'!B:B,'Restaurant DB'!N:N)</f>
        <v>Singaporean</v>
      </c>
      <c r="J187" s="48" t="s">
        <v>78</v>
      </c>
      <c r="K187" s="49">
        <v>73.4</v>
      </c>
      <c r="L187" s="50" t="s">
        <v>412</v>
      </c>
      <c r="M187" s="46"/>
      <c r="N187" s="46"/>
      <c r="O187" s="46">
        <v>0.0</v>
      </c>
      <c r="P187" s="51"/>
      <c r="Q187" s="52"/>
      <c r="R187" s="34" t="str">
        <f t="array" ref="R187">XLOOKUP(G187,'Restaurant DB'!B:B,'Restaurant DB'!I:I)</f>
        <v>fred@hungryhub.com</v>
      </c>
      <c r="S187" s="53">
        <v>45865.0</v>
      </c>
      <c r="T187" s="54">
        <v>0.5833333333333334</v>
      </c>
      <c r="U187" s="9" t="s">
        <v>182</v>
      </c>
      <c r="V187" s="61" t="s">
        <v>102</v>
      </c>
      <c r="W187" s="9"/>
      <c r="X187" s="9" t="s">
        <v>413</v>
      </c>
      <c r="Y187" s="55"/>
      <c r="Z187" s="23" t="s">
        <v>380</v>
      </c>
      <c r="AA187" s="56"/>
      <c r="AB187" s="42"/>
      <c r="AC187" s="19"/>
      <c r="AD187" s="19"/>
      <c r="AE187" s="19"/>
      <c r="AF187" s="19"/>
      <c r="AG187" s="19"/>
      <c r="AH187" s="19"/>
      <c r="AI187" s="19"/>
      <c r="AJ187" s="19"/>
      <c r="AK187" s="19"/>
    </row>
    <row r="188" ht="22.5" customHeight="1">
      <c r="A188" s="19"/>
      <c r="B188" s="44" t="s">
        <v>414</v>
      </c>
      <c r="C188" s="45" t="s">
        <v>415</v>
      </c>
      <c r="D188" s="46">
        <v>107825.0</v>
      </c>
      <c r="E188" s="23" t="s">
        <v>76</v>
      </c>
      <c r="F188" s="47" t="s">
        <v>416</v>
      </c>
      <c r="G188" s="48" t="s">
        <v>153</v>
      </c>
      <c r="H188" s="26">
        <f t="array" ref="H188">iferror(XLOOKUP(G188,'Restaurant DB'!B:B,'Restaurant DB'!A:A),".")</f>
        <v>4039</v>
      </c>
      <c r="I188" s="27" t="str">
        <f t="array" ref="I188">XLOOKUP(G188,'Restaurant DB'!B:B,'Restaurant DB'!N:N)</f>
        <v>European, Fusion, International, Japanese</v>
      </c>
      <c r="J188" s="48" t="s">
        <v>94</v>
      </c>
      <c r="K188" s="49">
        <v>1119.0</v>
      </c>
      <c r="L188" s="50" t="s">
        <v>154</v>
      </c>
      <c r="M188" s="46"/>
      <c r="N188" s="46" t="s">
        <v>417</v>
      </c>
      <c r="O188" s="46">
        <v>8109.0</v>
      </c>
      <c r="P188" s="51"/>
      <c r="Q188" s="52"/>
      <c r="R188" s="34" t="str">
        <f t="array" ref="R188">XLOOKUP(G188,'Restaurant DB'!B:B,'Restaurant DB'!I:I)</f>
        <v>bond@hungryhub.com</v>
      </c>
      <c r="S188" s="53">
        <v>45865.0</v>
      </c>
      <c r="T188" s="54">
        <v>0.7916666666666666</v>
      </c>
      <c r="U188" s="9" t="s">
        <v>80</v>
      </c>
      <c r="V188" s="61" t="s">
        <v>102</v>
      </c>
      <c r="W188" s="9"/>
      <c r="X188" s="9" t="s">
        <v>418</v>
      </c>
      <c r="Y188" s="55"/>
      <c r="Z188" s="23" t="s">
        <v>82</v>
      </c>
      <c r="AA188" s="56"/>
      <c r="AB188" s="42"/>
      <c r="AC188" s="19"/>
      <c r="AD188" s="19"/>
      <c r="AE188" s="19"/>
      <c r="AF188" s="19"/>
      <c r="AG188" s="19"/>
      <c r="AH188" s="19"/>
      <c r="AI188" s="19"/>
      <c r="AJ188" s="19"/>
      <c r="AK188" s="19"/>
    </row>
    <row r="189" ht="22.5" customHeight="1">
      <c r="A189" s="19"/>
      <c r="B189" s="44" t="str">
        <f t="array" ref="B189">XLOOKUP(C189,'KOL database'!$C$2:$C$869,'KOL database'!$B$2:$B$869)</f>
        <v>#REF!</v>
      </c>
      <c r="C189" s="45" t="s">
        <v>320</v>
      </c>
      <c r="D189" s="46">
        <v>56546.0</v>
      </c>
      <c r="E189" s="23" t="str">
        <f t="array" ref="E189">XLOOKUP(G189,'Restaurant DB All'!$B$32:$B$5758,'Restaurant DB All'!$I$32:$I$5758)</f>
        <v>Bangkok</v>
      </c>
      <c r="F189" s="62"/>
      <c r="G189" s="48" t="s">
        <v>419</v>
      </c>
      <c r="H189" s="26">
        <f t="array" ref="H189">iferror(XLOOKUP(G189,'Restaurant DB'!B:B,'Restaurant DB'!A:A),".")</f>
        <v>3626</v>
      </c>
      <c r="I189" s="27" t="str">
        <f t="array" ref="I189">XLOOKUP(G189,'Restaurant DB'!B:B,'Restaurant DB'!N:N)</f>
        <v>Japanese</v>
      </c>
      <c r="J189" s="48" t="s">
        <v>78</v>
      </c>
      <c r="K189" s="49">
        <v>1999.0</v>
      </c>
      <c r="L189" s="169" t="s">
        <v>420</v>
      </c>
      <c r="M189" s="46"/>
      <c r="N189" s="168" t="s">
        <v>421</v>
      </c>
      <c r="O189" s="46">
        <v>7000.0</v>
      </c>
      <c r="P189" s="51"/>
      <c r="Q189" s="52"/>
      <c r="R189" s="34" t="str">
        <f t="array" ref="R189">XLOOKUP(G189,'Restaurant DB'!B:B,'Restaurant DB'!I:I)</f>
        <v>sirirat@hungryhub.com</v>
      </c>
      <c r="S189" s="53">
        <v>45865.0</v>
      </c>
      <c r="T189" s="54">
        <v>0.5</v>
      </c>
      <c r="U189" s="9" t="s">
        <v>182</v>
      </c>
      <c r="V189" s="61" t="s">
        <v>102</v>
      </c>
      <c r="W189" s="9"/>
      <c r="X189" s="9" t="s">
        <v>422</v>
      </c>
      <c r="Y189" s="55"/>
      <c r="Z189" s="23" t="str">
        <f t="array" ref="Z189">if(iferror(INDEX(Posts[Username],MATCH(C189&amp;G189,Posts[Username]&amp;Posts[Restaurant Name],0)),"")=C189,"Posted","")</f>
        <v>Posted</v>
      </c>
      <c r="AA189" s="135" t="s">
        <v>321</v>
      </c>
      <c r="AB189" s="42"/>
      <c r="AC189" s="19"/>
      <c r="AD189" s="19"/>
      <c r="AE189" s="19"/>
      <c r="AF189" s="19"/>
      <c r="AG189" s="19"/>
      <c r="AH189" s="19"/>
      <c r="AI189" s="19"/>
      <c r="AJ189" s="19"/>
      <c r="AK189" s="19"/>
    </row>
    <row r="190" ht="22.5" customHeight="1">
      <c r="A190" s="68"/>
      <c r="B190" s="44" t="s">
        <v>414</v>
      </c>
      <c r="C190" s="45" t="s">
        <v>415</v>
      </c>
      <c r="D190" s="46">
        <v>107825.0</v>
      </c>
      <c r="E190" s="23" t="str">
        <f t="array" ref="E190">XLOOKUP(G190,'Restaurant DB All'!$B$32:$B$5758,'Restaurant DB All'!$I$32:$I$5758)</f>
        <v>Bangkok</v>
      </c>
      <c r="F190" s="47" t="s">
        <v>416</v>
      </c>
      <c r="G190" s="48" t="s">
        <v>174</v>
      </c>
      <c r="H190" s="26">
        <f t="array" ref="H190">iferror(XLOOKUP(G190,'Restaurant DB'!B:B,'Restaurant DB'!A:A),".")</f>
        <v>4889</v>
      </c>
      <c r="I190" s="27" t="str">
        <f t="array" ref="I190">XLOOKUP(G190,'Restaurant DB'!B:B,'Restaurant DB'!N:N)</f>
        <v>Steakhouse, Fusion, American, Mexican</v>
      </c>
      <c r="J190" s="48" t="s">
        <v>94</v>
      </c>
      <c r="K190" s="49">
        <v>2390.0</v>
      </c>
      <c r="L190" s="50" t="s">
        <v>423</v>
      </c>
      <c r="M190" s="46"/>
      <c r="N190" s="46"/>
      <c r="O190" s="46">
        <v>8109.0</v>
      </c>
      <c r="P190" s="51"/>
      <c r="Q190" s="52"/>
      <c r="R190" s="34" t="str">
        <f t="array" ref="R190">XLOOKUP(G190,'Restaurant DB'!B:B,'Restaurant DB'!I:I)</f>
        <v>earth@hungryhub.com</v>
      </c>
      <c r="S190" s="53">
        <v>45866.0</v>
      </c>
      <c r="T190" s="54">
        <v>0.5</v>
      </c>
      <c r="U190" s="9" t="s">
        <v>80</v>
      </c>
      <c r="V190" s="61" t="s">
        <v>102</v>
      </c>
      <c r="W190" s="9"/>
      <c r="X190" s="9" t="s">
        <v>424</v>
      </c>
      <c r="Y190" s="55"/>
      <c r="Z190" s="23" t="s">
        <v>380</v>
      </c>
      <c r="AA190" s="56"/>
      <c r="AB190" s="42"/>
      <c r="AC190" s="68"/>
      <c r="AD190" s="68"/>
      <c r="AE190" s="68"/>
      <c r="AF190" s="68"/>
      <c r="AG190" s="68"/>
      <c r="AH190" s="68"/>
      <c r="AI190" s="68"/>
      <c r="AJ190" s="68"/>
      <c r="AK190" s="68"/>
    </row>
    <row r="191" ht="42.0" customHeight="1">
      <c r="A191" s="68"/>
      <c r="B191" s="44" t="s">
        <v>414</v>
      </c>
      <c r="C191" s="45" t="s">
        <v>415</v>
      </c>
      <c r="D191" s="46">
        <v>107825.0</v>
      </c>
      <c r="E191" s="23" t="str">
        <f t="array" ref="E191">XLOOKUP(G191,'Restaurant DB All'!$B$32:$B$5758,'Restaurant DB All'!$I$32:$I$5758)</f>
        <v>Bangkok</v>
      </c>
      <c r="F191" s="47" t="s">
        <v>416</v>
      </c>
      <c r="G191" s="48" t="s">
        <v>425</v>
      </c>
      <c r="H191" s="26">
        <f t="array" ref="H191">iferror(XLOOKUP(G191,'Restaurant DB'!B:B,'Restaurant DB'!A:A),".")</f>
        <v>5945</v>
      </c>
      <c r="I191" s="27" t="str">
        <f t="array" ref="I191">XLOOKUP(G191,'Restaurant DB'!B:B,'Restaurant DB'!N:N)</f>
        <v>Japanese</v>
      </c>
      <c r="J191" s="48" t="s">
        <v>78</v>
      </c>
      <c r="K191" s="49">
        <v>1165.0</v>
      </c>
      <c r="L191" s="50" t="s">
        <v>426</v>
      </c>
      <c r="M191" s="46"/>
      <c r="N191" s="46"/>
      <c r="O191" s="46">
        <v>8109.0</v>
      </c>
      <c r="P191" s="51"/>
      <c r="Q191" s="52"/>
      <c r="R191" s="34" t="str">
        <f t="array" ref="R191">XLOOKUP(G191,'Restaurant DB'!B:B,'Restaurant DB'!I:I)</f>
        <v>bond@hungryhub.com</v>
      </c>
      <c r="S191" s="53">
        <v>45866.0</v>
      </c>
      <c r="T191" s="54">
        <v>0.8333333333333334</v>
      </c>
      <c r="U191" s="9" t="s">
        <v>80</v>
      </c>
      <c r="V191" s="38" t="s">
        <v>81</v>
      </c>
      <c r="W191" s="9"/>
      <c r="X191" s="9"/>
      <c r="Y191" s="55"/>
      <c r="Z191" s="23" t="str">
        <f t="array" ref="Z191">if(iferror(INDEX(Posts[Username],MATCH(C191&amp;G191,Posts[Username]&amp;Posts[Restaurant Name],0)),"")=C191,"Posted","")</f>
        <v>Posted</v>
      </c>
      <c r="AA191" s="56" t="s">
        <v>427</v>
      </c>
      <c r="AB191" s="42"/>
      <c r="AC191" s="68"/>
      <c r="AD191" s="68"/>
      <c r="AE191" s="68"/>
      <c r="AF191" s="68"/>
      <c r="AG191" s="68"/>
      <c r="AH191" s="68"/>
      <c r="AI191" s="68"/>
      <c r="AJ191" s="68"/>
      <c r="AK191" s="68"/>
    </row>
    <row r="192" ht="41.25" customHeight="1">
      <c r="A192" s="19"/>
      <c r="B192" s="44" t="s">
        <v>414</v>
      </c>
      <c r="C192" s="45" t="s">
        <v>415</v>
      </c>
      <c r="D192" s="46">
        <v>107825.0</v>
      </c>
      <c r="E192" s="23" t="str">
        <f t="array" ref="E192">XLOOKUP(G192,'Restaurant DB All'!$B$32:$B$5758,'Restaurant DB All'!$I$32:$I$5758)</f>
        <v>Bangkok</v>
      </c>
      <c r="F192" s="47" t="s">
        <v>416</v>
      </c>
      <c r="G192" s="48" t="s">
        <v>401</v>
      </c>
      <c r="H192" s="26">
        <f t="array" ref="H192">iferror(XLOOKUP(G192,'Restaurant DB'!B:B,'Restaurant DB'!A:A),".")</f>
        <v>5974</v>
      </c>
      <c r="I192" s="27" t="str">
        <f t="array" ref="I192">XLOOKUP(G192,'Restaurant DB'!B:B,'Restaurant DB'!N:N)</f>
        <v>Fusion, Japanese, European</v>
      </c>
      <c r="J192" s="48" t="s">
        <v>78</v>
      </c>
      <c r="K192" s="49">
        <v>1690.0</v>
      </c>
      <c r="L192" s="50" t="s">
        <v>402</v>
      </c>
      <c r="M192" s="46"/>
      <c r="N192" s="46"/>
      <c r="O192" s="46">
        <v>8109.0</v>
      </c>
      <c r="P192" s="51"/>
      <c r="Q192" s="52"/>
      <c r="R192" s="34" t="str">
        <f t="array" ref="R192">XLOOKUP(G192,'Restaurant DB'!B:B,'Restaurant DB'!I:I)</f>
        <v>ravi@hungryhub.com</v>
      </c>
      <c r="S192" s="53">
        <v>45867.0</v>
      </c>
      <c r="T192" s="54">
        <v>0.7916666666666666</v>
      </c>
      <c r="U192" s="9" t="s">
        <v>80</v>
      </c>
      <c r="V192" s="38" t="s">
        <v>81</v>
      </c>
      <c r="W192" s="9"/>
      <c r="X192" s="9"/>
      <c r="Y192" s="55"/>
      <c r="Z192" s="23" t="str">
        <f t="array" ref="Z192">if(iferror(INDEX(Posts[Username],MATCH(C192&amp;G192,Posts[Username]&amp;Posts[Restaurant Name],0)),"")=C192,"Posted","")</f>
        <v>Posted</v>
      </c>
      <c r="AA192" s="56" t="s">
        <v>427</v>
      </c>
      <c r="AB192" s="42"/>
      <c r="AC192" s="18"/>
      <c r="AD192" s="18"/>
      <c r="AE192" s="18"/>
      <c r="AF192" s="18"/>
      <c r="AG192" s="18"/>
      <c r="AH192" s="18"/>
      <c r="AI192" s="18"/>
      <c r="AJ192" s="18"/>
      <c r="AK192" s="18"/>
    </row>
    <row r="193" ht="37.5" customHeight="1">
      <c r="A193" s="19"/>
      <c r="B193" s="44" t="s">
        <v>176</v>
      </c>
      <c r="C193" s="45" t="s">
        <v>177</v>
      </c>
      <c r="D193" s="46">
        <v>33382.0</v>
      </c>
      <c r="E193" s="23" t="str">
        <f t="array" ref="E193">XLOOKUP(G193,'Restaurant DB All'!$B$32:$B$5758,'Restaurant DB All'!$I$32:$I$5758)</f>
        <v>Bangkok</v>
      </c>
      <c r="F193" s="59" t="s">
        <v>178</v>
      </c>
      <c r="G193" s="83" t="s">
        <v>296</v>
      </c>
      <c r="H193" s="26">
        <f t="array" ref="H193">iferror(XLOOKUP(G193,'Restaurant DB'!B:B,'Restaurant DB'!A:A),".")</f>
        <v>5267</v>
      </c>
      <c r="I193" s="27" t="str">
        <f t="array" ref="I193">XLOOKUP(G193,'Restaurant DB'!B:B,'Restaurant DB'!N:N)</f>
        <v>European, Italian, French, German, Mediterranean, Spanish, Steakhouse</v>
      </c>
      <c r="J193" s="48" t="s">
        <v>94</v>
      </c>
      <c r="K193" s="49">
        <v>1450.0</v>
      </c>
      <c r="L193" s="169" t="s">
        <v>386</v>
      </c>
      <c r="M193" s="46"/>
      <c r="N193" s="168" t="s">
        <v>428</v>
      </c>
      <c r="O193" s="46">
        <v>10125.16</v>
      </c>
      <c r="P193" s="51"/>
      <c r="Q193" s="52"/>
      <c r="R193" s="34" t="str">
        <f t="array" ref="R193">XLOOKUP(G193,'Restaurant DB'!B:B,'Restaurant DB'!I:I)</f>
        <v>bond@hungryhub.com</v>
      </c>
      <c r="S193" s="53">
        <v>45869.0</v>
      </c>
      <c r="T193" s="54">
        <v>0.4583333333333333</v>
      </c>
      <c r="U193" s="9" t="s">
        <v>80</v>
      </c>
      <c r="V193" s="38" t="s">
        <v>394</v>
      </c>
      <c r="W193" s="9"/>
      <c r="X193" s="9"/>
      <c r="Y193" s="55"/>
      <c r="Z193" s="23" t="s">
        <v>82</v>
      </c>
      <c r="AA193" s="56"/>
      <c r="AB193" s="42"/>
      <c r="AC193" s="19"/>
      <c r="AD193" s="19"/>
      <c r="AE193" s="19"/>
      <c r="AF193" s="19"/>
      <c r="AG193" s="19"/>
      <c r="AH193" s="19"/>
      <c r="AI193" s="19"/>
      <c r="AJ193" s="19"/>
      <c r="AK193" s="19"/>
    </row>
    <row r="194" ht="22.5" customHeight="1">
      <c r="A194" s="19"/>
      <c r="B194" s="44" t="s">
        <v>143</v>
      </c>
      <c r="C194" s="45" t="s">
        <v>144</v>
      </c>
      <c r="D194" s="46">
        <v>95611.0</v>
      </c>
      <c r="E194" s="23" t="str">
        <f t="array" ref="E194">XLOOKUP(G194,'Restaurant DB All'!$B$32:$B$5758,'Restaurant DB All'!$I$32:$I$5758)</f>
        <v>Bangkok</v>
      </c>
      <c r="F194" s="47" t="s">
        <v>145</v>
      </c>
      <c r="G194" s="48" t="s">
        <v>140</v>
      </c>
      <c r="H194" s="26">
        <f t="array" ref="H194">iferror(XLOOKUP(G194,'Restaurant DB'!B:B,'Restaurant DB'!A:A),".")</f>
        <v>5149</v>
      </c>
      <c r="I194" s="27" t="str">
        <f t="array" ref="I194">XLOOKUP(G194,'Restaurant DB'!B:B,'Restaurant DB'!N:N)</f>
        <v>Japanese</v>
      </c>
      <c r="J194" s="48" t="s">
        <v>94</v>
      </c>
      <c r="K194" s="49">
        <v>1650.0</v>
      </c>
      <c r="L194" s="169" t="s">
        <v>155</v>
      </c>
      <c r="M194" s="46"/>
      <c r="N194" s="46"/>
      <c r="O194" s="46">
        <v>1685.8391399999998</v>
      </c>
      <c r="P194" s="51"/>
      <c r="Q194" s="52"/>
      <c r="R194" s="34" t="str">
        <f t="array" ref="R194">XLOOKUP(G194,'Restaurant DB'!B:B,'Restaurant DB'!I:I)</f>
        <v>earth@hungryhub.com</v>
      </c>
      <c r="S194" s="53">
        <v>45876.0</v>
      </c>
      <c r="T194" s="54">
        <v>0.5</v>
      </c>
      <c r="U194" s="9" t="s">
        <v>80</v>
      </c>
      <c r="V194" s="61" t="s">
        <v>102</v>
      </c>
      <c r="W194" s="167"/>
      <c r="X194" s="167" t="s">
        <v>429</v>
      </c>
      <c r="Y194" s="55"/>
      <c r="Z194" s="23" t="str">
        <f t="array" ref="Z194">if(iferror(INDEX(Posts[Username],MATCH(C194&amp;G194,Posts[Username]&amp;Posts[Restaurant Name],0)),"")=C194,"Posted","")</f>
        <v>Posted</v>
      </c>
      <c r="AA194" s="56"/>
      <c r="AB194" s="42"/>
      <c r="AC194" s="19"/>
      <c r="AD194" s="19"/>
      <c r="AE194" s="19"/>
      <c r="AF194" s="19"/>
      <c r="AG194" s="19"/>
      <c r="AH194" s="19"/>
      <c r="AI194" s="19"/>
      <c r="AJ194" s="19"/>
      <c r="AK194" s="19"/>
    </row>
    <row r="195" ht="22.5" customHeight="1">
      <c r="A195" s="19"/>
      <c r="B195" s="44" t="s">
        <v>143</v>
      </c>
      <c r="C195" s="45" t="s">
        <v>144</v>
      </c>
      <c r="D195" s="46">
        <v>95611.0</v>
      </c>
      <c r="E195" s="23" t="str">
        <f t="array" ref="E195">XLOOKUP(G195,'Restaurant DB All'!$B$32:$B$5758,'Restaurant DB All'!$I$32:$I$5758)</f>
        <v>Bangkok</v>
      </c>
      <c r="F195" s="47" t="s">
        <v>145</v>
      </c>
      <c r="G195" s="48" t="s">
        <v>128</v>
      </c>
      <c r="H195" s="26">
        <f t="array" ref="H195">iferror(XLOOKUP(G195,'Restaurant DB'!B:B,'Restaurant DB'!A:A),".")</f>
        <v>4503</v>
      </c>
      <c r="I195" s="86" t="str">
        <f t="array" ref="I195">XLOOKUP(G195,'Restaurant DB'!B:B,'Restaurant DB'!N:N)</f>
        <v>European, Fusion, International, Japanese, Thai</v>
      </c>
      <c r="J195" s="48" t="s">
        <v>94</v>
      </c>
      <c r="K195" s="49">
        <v>2599.0</v>
      </c>
      <c r="L195" s="169" t="s">
        <v>129</v>
      </c>
      <c r="M195" s="46"/>
      <c r="N195" s="46"/>
      <c r="O195" s="46">
        <v>1685.8391399999998</v>
      </c>
      <c r="P195" s="51"/>
      <c r="Q195" s="52"/>
      <c r="R195" s="34" t="str">
        <f t="array" ref="R195">XLOOKUP(G195,'Restaurant DB'!B:B,'Restaurant DB'!I:I)</f>
        <v>surasit@hungryhub.com</v>
      </c>
      <c r="S195" s="53">
        <v>45877.0</v>
      </c>
      <c r="T195" s="54">
        <v>0.5</v>
      </c>
      <c r="U195" s="9" t="s">
        <v>294</v>
      </c>
      <c r="V195" s="61" t="s">
        <v>102</v>
      </c>
      <c r="W195" s="9"/>
      <c r="X195" s="10" t="s">
        <v>430</v>
      </c>
      <c r="Y195" s="55"/>
      <c r="Z195" s="23" t="s">
        <v>431</v>
      </c>
      <c r="AA195" s="56"/>
      <c r="AB195" s="42"/>
      <c r="AC195" s="19"/>
      <c r="AD195" s="19"/>
      <c r="AE195" s="19"/>
      <c r="AF195" s="19"/>
      <c r="AG195" s="19"/>
      <c r="AH195" s="19"/>
      <c r="AI195" s="19"/>
      <c r="AJ195" s="19"/>
      <c r="AK195" s="19"/>
    </row>
    <row r="196" ht="22.5" customHeight="1">
      <c r="A196" s="19"/>
      <c r="B196" s="44" t="s">
        <v>432</v>
      </c>
      <c r="C196" s="45" t="s">
        <v>433</v>
      </c>
      <c r="D196" s="46">
        <v>39270.0</v>
      </c>
      <c r="E196" s="23" t="str">
        <f t="array" ref="E196">XLOOKUP(G196,'Restaurant DB All'!$B$32:$B$5758,'Restaurant DB All'!$I$32:$I$5758)</f>
        <v>Bangkok</v>
      </c>
      <c r="F196" s="59" t="s">
        <v>434</v>
      </c>
      <c r="G196" s="48" t="s">
        <v>128</v>
      </c>
      <c r="H196" s="26">
        <f t="array" ref="H196">iferror(XLOOKUP(G196,'Restaurant DB'!B:B,'Restaurant DB'!A:A),".")</f>
        <v>4503</v>
      </c>
      <c r="I196" s="27" t="str">
        <f t="array" ref="I196">XLOOKUP(G196,'Restaurant DB'!B:B,'Restaurant DB'!N:N)</f>
        <v>European, Fusion, International, Japanese, Thai</v>
      </c>
      <c r="J196" s="48" t="s">
        <v>94</v>
      </c>
      <c r="K196" s="49">
        <v>2599.0</v>
      </c>
      <c r="L196" s="135" t="s">
        <v>129</v>
      </c>
      <c r="M196" s="46" t="s">
        <v>435</v>
      </c>
      <c r="N196" s="170"/>
      <c r="O196" s="46">
        <v>7593.87</v>
      </c>
      <c r="P196" s="51"/>
      <c r="Q196" s="52"/>
      <c r="R196" s="34" t="str">
        <f t="array" ref="R196">XLOOKUP(G196,'Restaurant DB'!B:B,'Restaurant DB'!I:I)</f>
        <v>surasit@hungryhub.com</v>
      </c>
      <c r="S196" s="53">
        <v>45878.0</v>
      </c>
      <c r="T196" s="60">
        <v>0.5208333333333334</v>
      </c>
      <c r="U196" s="9" t="s">
        <v>80</v>
      </c>
      <c r="V196" s="61" t="s">
        <v>102</v>
      </c>
      <c r="W196" s="56"/>
      <c r="X196" s="10" t="s">
        <v>436</v>
      </c>
      <c r="Y196" s="55"/>
      <c r="Z196" s="23" t="str">
        <f t="array" ref="Z196">if(iferror(INDEX(Posts[Username],MATCH(C196&amp;G196,Posts[Username]&amp;Posts[Restaurant Name],0)),"")=C196,"Posted","")</f>
        <v>Posted</v>
      </c>
      <c r="AA196" s="56" t="s">
        <v>321</v>
      </c>
      <c r="AB196" s="42"/>
      <c r="AC196" s="19"/>
      <c r="AD196" s="19"/>
      <c r="AE196" s="19"/>
      <c r="AF196" s="19"/>
      <c r="AG196" s="19"/>
      <c r="AH196" s="19"/>
      <c r="AI196" s="19"/>
      <c r="AJ196" s="19"/>
      <c r="AK196" s="19"/>
    </row>
    <row r="197" ht="97.5" customHeight="1">
      <c r="A197" s="19"/>
      <c r="B197" s="171" t="s">
        <v>396</v>
      </c>
      <c r="C197" s="172" t="s">
        <v>397</v>
      </c>
      <c r="D197" s="173">
        <v>24861.0</v>
      </c>
      <c r="E197" s="23" t="str">
        <f t="array" ref="E197">XLOOKUP(G197,'Restaurant DB All'!$B$32:$B$5758,'Restaurant DB All'!$I$32:$I$5758)</f>
        <v>Bangkok</v>
      </c>
      <c r="F197" s="59" t="s">
        <v>437</v>
      </c>
      <c r="G197" s="174" t="s">
        <v>345</v>
      </c>
      <c r="H197" s="26">
        <f t="array" ref="H197">iferror(XLOOKUP(G197,'Restaurant DB'!B:B,'Restaurant DB'!A:A),".")</f>
        <v>5939</v>
      </c>
      <c r="I197" s="171" t="str">
        <f t="array" ref="I197">XLOOKUP(G197,'Restaurant DB'!B:B,'Restaurant DB'!N:N)</f>
        <v>Japanese</v>
      </c>
      <c r="J197" s="175" t="s">
        <v>78</v>
      </c>
      <c r="K197" s="176">
        <v>1176.0</v>
      </c>
      <c r="L197" s="177" t="s">
        <v>356</v>
      </c>
      <c r="M197" s="46" t="s">
        <v>435</v>
      </c>
      <c r="N197" s="178" t="s">
        <v>438</v>
      </c>
      <c r="O197" s="173">
        <v>0.0</v>
      </c>
      <c r="P197" s="179"/>
      <c r="Q197" s="180" t="s">
        <v>79</v>
      </c>
      <c r="R197" s="34" t="str">
        <f t="array" ref="R197">XLOOKUP(G197,'Restaurant DB'!B:B,'Restaurant DB'!I:I)</f>
        <v>bond@hungryhub.com</v>
      </c>
      <c r="S197" s="181">
        <v>45882.0</v>
      </c>
      <c r="T197" s="182">
        <v>0.7291666666666666</v>
      </c>
      <c r="U197" s="183" t="s">
        <v>80</v>
      </c>
      <c r="V197" s="61" t="s">
        <v>102</v>
      </c>
      <c r="W197" s="135"/>
      <c r="X197" s="128" t="s">
        <v>439</v>
      </c>
      <c r="Y197" s="184"/>
      <c r="Z197" s="23" t="str">
        <f t="array" ref="Z197">if(iferror(INDEX(Posts[Username],MATCH(C197&amp;G197,Posts[Username]&amp;Posts[Restaurant Name],0)),"")=C197,"Posted","")</f>
        <v>Posted</v>
      </c>
      <c r="AA197" s="185"/>
      <c r="AB197" s="42"/>
      <c r="AC197" s="19"/>
      <c r="AD197" s="19"/>
      <c r="AE197" s="19"/>
      <c r="AF197" s="19"/>
      <c r="AG197" s="19"/>
      <c r="AH197" s="19"/>
      <c r="AI197" s="19"/>
      <c r="AJ197" s="19"/>
      <c r="AK197" s="19"/>
    </row>
    <row r="198" ht="22.5" customHeight="1">
      <c r="A198" s="19"/>
      <c r="B198" s="171" t="str">
        <f t="array" ref="B198">XLOOKUP(C198,'KOL database'!$C$2:$C$383,'KOL database'!$B$2:$B$383)</f>
        <v>#REF!</v>
      </c>
      <c r="C198" s="172" t="s">
        <v>320</v>
      </c>
      <c r="D198" s="173">
        <v>56546.0</v>
      </c>
      <c r="E198" s="23" t="str">
        <f t="array" ref="E198">XLOOKUP(G198,'Restaurant DB All'!$B$32:$B$5758,'Restaurant DB All'!$I$32:$I$5758)</f>
        <v>Bangkok</v>
      </c>
      <c r="F198" s="59" t="s">
        <v>421</v>
      </c>
      <c r="G198" s="186" t="s">
        <v>440</v>
      </c>
      <c r="H198" s="26">
        <f t="array" ref="H198">iferror(XLOOKUP(G198,'Restaurant DB'!B:B,'Restaurant DB'!A:A),".")</f>
        <v>6133</v>
      </c>
      <c r="I198" s="27" t="str">
        <f t="array" ref="I198">XLOOKUP(G198,'Restaurant DB'!B:B,'Restaurant DB'!N:N)</f>
        <v>Thai, International</v>
      </c>
      <c r="J198" s="187" t="s">
        <v>94</v>
      </c>
      <c r="K198" s="176">
        <v>660.0</v>
      </c>
      <c r="L198" s="188" t="s">
        <v>441</v>
      </c>
      <c r="M198" s="189"/>
      <c r="N198" s="190" t="s">
        <v>421</v>
      </c>
      <c r="O198" s="173">
        <v>7000.0</v>
      </c>
      <c r="P198" s="179"/>
      <c r="Q198" s="191"/>
      <c r="R198" s="34" t="str">
        <f t="array" ref="R198">XLOOKUP(G198,'Restaurant DB'!B:B,'Restaurant DB'!I:I)</f>
        <v>watcharavit@hungryhub.com</v>
      </c>
      <c r="S198" s="181">
        <v>45882.0</v>
      </c>
      <c r="T198" s="182">
        <v>0.7291666666666666</v>
      </c>
      <c r="U198" s="183" t="s">
        <v>294</v>
      </c>
      <c r="V198" s="61" t="s">
        <v>102</v>
      </c>
      <c r="W198" s="192"/>
      <c r="X198" s="193" t="s">
        <v>442</v>
      </c>
      <c r="Y198" s="184"/>
      <c r="Z198" s="23" t="str">
        <f t="array" ref="Z198">if(iferror(INDEX(Posts[Username],MATCH(C198&amp;G198,Posts[Username]&amp;Posts[Restaurant Name],0)),"")=C198,"Posted","")</f>
        <v>Posted</v>
      </c>
      <c r="AA198" s="135" t="s">
        <v>321</v>
      </c>
      <c r="AB198" s="42"/>
      <c r="AC198" s="19"/>
      <c r="AD198" s="19"/>
      <c r="AE198" s="19"/>
      <c r="AF198" s="19"/>
      <c r="AG198" s="19"/>
      <c r="AH198" s="19"/>
      <c r="AI198" s="19"/>
      <c r="AJ198" s="19"/>
      <c r="AK198" s="19"/>
    </row>
    <row r="199" ht="22.5" customHeight="1">
      <c r="A199" s="19"/>
      <c r="B199" s="44" t="str">
        <f t="array" ref="B199">XLOOKUP(C199,'KOL database'!$C$2:$C$869,'KOL database'!$B$2:$B$869)</f>
        <v>#REF!</v>
      </c>
      <c r="C199" s="70" t="s">
        <v>169</v>
      </c>
      <c r="D199" s="71">
        <v>199227.0</v>
      </c>
      <c r="E199" s="23" t="str">
        <f t="array" ref="E199">XLOOKUP(G199,'Restaurant DB All'!$B$32:$B$5758,'Restaurant DB All'!$I$32:$I$5758)</f>
        <v>Bangkok</v>
      </c>
      <c r="F199" s="93" t="s">
        <v>170</v>
      </c>
      <c r="G199" s="157" t="s">
        <v>261</v>
      </c>
      <c r="H199" s="26">
        <f t="array" ref="H199">iferror(XLOOKUP(G199,'Restaurant DB'!B:B,'Restaurant DB'!A:A),".")</f>
        <v>915</v>
      </c>
      <c r="I199" s="27" t="str">
        <f t="array" ref="I199">XLOOKUP(G199,'Restaurant DB'!B:B,'Restaurant DB'!N:N)</f>
        <v>Japanese</v>
      </c>
      <c r="J199" s="66" t="s">
        <v>94</v>
      </c>
      <c r="K199" s="73">
        <v>999.0</v>
      </c>
      <c r="L199" s="152" t="s">
        <v>443</v>
      </c>
      <c r="M199" s="75"/>
      <c r="N199" s="71"/>
      <c r="O199" s="71">
        <v>20250.32</v>
      </c>
      <c r="P199" s="76"/>
      <c r="Q199" s="158"/>
      <c r="R199" s="34" t="str">
        <f t="array" ref="R199">XLOOKUP(G199,'Restaurant DB'!B:B,'Restaurant DB'!I:I)</f>
        <v>earth@hungryhub.com</v>
      </c>
      <c r="S199" s="159">
        <v>45882.0</v>
      </c>
      <c r="T199" s="160">
        <v>0.7083333333333334</v>
      </c>
      <c r="U199" s="194" t="s">
        <v>80</v>
      </c>
      <c r="V199" s="61" t="s">
        <v>102</v>
      </c>
      <c r="W199" s="162"/>
      <c r="X199" s="195" t="s">
        <v>444</v>
      </c>
      <c r="Y199" s="82"/>
      <c r="Z199" s="23" t="s">
        <v>82</v>
      </c>
      <c r="AA199" s="80"/>
      <c r="AB199" s="42"/>
      <c r="AC199" s="19"/>
      <c r="AD199" s="19"/>
      <c r="AE199" s="19"/>
      <c r="AF199" s="19"/>
      <c r="AG199" s="19"/>
      <c r="AH199" s="19"/>
      <c r="AI199" s="19"/>
      <c r="AJ199" s="19"/>
      <c r="AK199" s="19"/>
    </row>
    <row r="200" ht="22.5" customHeight="1">
      <c r="A200" s="19"/>
      <c r="B200" s="20" t="s">
        <v>74</v>
      </c>
      <c r="C200" s="21" t="s">
        <v>75</v>
      </c>
      <c r="D200" s="22">
        <v>319003.0</v>
      </c>
      <c r="E200" s="23" t="str">
        <f t="array" ref="E200">XLOOKUP(G200,'Restaurant DB All'!$B$32:$B$5758,'Restaurant DB All'!$I$32:$I$5758)</f>
        <v>Bangkok</v>
      </c>
      <c r="F200" s="196" t="s">
        <v>445</v>
      </c>
      <c r="G200" s="25" t="s">
        <v>345</v>
      </c>
      <c r="H200" s="197">
        <f t="array" ref="H200">iferror(XLOOKUP(G200,'Restaurant DB'!B:B,'Restaurant DB'!A:A),".")</f>
        <v>5939</v>
      </c>
      <c r="I200" s="86" t="str">
        <f t="array" ref="I200">XLOOKUP(G200,'Restaurant DB'!B:B,'Restaurant DB'!N:N)</f>
        <v>Japanese</v>
      </c>
      <c r="J200" s="48" t="s">
        <v>78</v>
      </c>
      <c r="K200" s="127">
        <v>3530.0</v>
      </c>
      <c r="L200" s="128" t="s">
        <v>446</v>
      </c>
      <c r="M200" s="46" t="s">
        <v>435</v>
      </c>
      <c r="N200" s="22"/>
      <c r="O200" s="22">
        <v>25000.0</v>
      </c>
      <c r="P200" s="32"/>
      <c r="Q200" s="33" t="s">
        <v>79</v>
      </c>
      <c r="R200" s="34" t="str">
        <f t="array" ref="R200">XLOOKUP(G200,'Restaurant DB'!B:B,'Restaurant DB'!I:I)</f>
        <v>bond@hungryhub.com</v>
      </c>
      <c r="S200" s="35">
        <v>45883.0</v>
      </c>
      <c r="T200" s="36">
        <v>0.7291666666666666</v>
      </c>
      <c r="U200" s="37" t="s">
        <v>162</v>
      </c>
      <c r="V200" s="61" t="s">
        <v>102</v>
      </c>
      <c r="W200" s="40"/>
      <c r="X200" s="128" t="s">
        <v>447</v>
      </c>
      <c r="Y200" s="41"/>
      <c r="Z200" s="23" t="s">
        <v>431</v>
      </c>
      <c r="AA200" s="39"/>
      <c r="AB200" s="42"/>
      <c r="AC200" s="19"/>
      <c r="AD200" s="19"/>
      <c r="AE200" s="19"/>
      <c r="AF200" s="19"/>
      <c r="AG200" s="19"/>
      <c r="AH200" s="19"/>
      <c r="AI200" s="19"/>
      <c r="AJ200" s="19"/>
      <c r="AK200" s="19"/>
    </row>
    <row r="201" ht="22.5" customHeight="1">
      <c r="A201" s="19"/>
      <c r="B201" s="171" t="s">
        <v>396</v>
      </c>
      <c r="C201" s="172" t="s">
        <v>397</v>
      </c>
      <c r="D201" s="173">
        <v>24861.0</v>
      </c>
      <c r="E201" s="23" t="str">
        <f t="array" ref="E201">XLOOKUP(G201,'Restaurant DB All'!$B$32:$B$5758,'Restaurant DB All'!$I$32:$I$5758)</f>
        <v>Bangkok</v>
      </c>
      <c r="F201" s="59" t="s">
        <v>437</v>
      </c>
      <c r="G201" s="174" t="s">
        <v>448</v>
      </c>
      <c r="H201" s="26">
        <f t="array" ref="H201">iferror(XLOOKUP(G201,'Restaurant DB'!B:B,'Restaurant DB'!A:A),".")</f>
        <v>4944</v>
      </c>
      <c r="I201" s="171" t="str">
        <f t="array" ref="I201">XLOOKUP(G201,'Restaurant DB'!B:B,'Restaurant DB'!N:N)</f>
        <v>Mediterranean, Italian, French, Spanish, European</v>
      </c>
      <c r="J201" s="175" t="s">
        <v>78</v>
      </c>
      <c r="K201" s="176">
        <v>5100.0</v>
      </c>
      <c r="L201" s="169" t="s">
        <v>208</v>
      </c>
      <c r="M201" s="46" t="s">
        <v>435</v>
      </c>
      <c r="N201" s="178" t="s">
        <v>438</v>
      </c>
      <c r="O201" s="173">
        <v>0.0</v>
      </c>
      <c r="P201" s="179"/>
      <c r="Q201" s="180" t="s">
        <v>79</v>
      </c>
      <c r="R201" s="34" t="str">
        <f t="array" ref="R201">XLOOKUP(G201,'Restaurant DB'!B:B,'Restaurant DB'!I:I)</f>
        <v>fred@hungryhub.com</v>
      </c>
      <c r="S201" s="181">
        <v>45884.0</v>
      </c>
      <c r="T201" s="182">
        <v>0.7916666666666666</v>
      </c>
      <c r="U201" s="183" t="s">
        <v>182</v>
      </c>
      <c r="V201" s="61" t="s">
        <v>102</v>
      </c>
      <c r="W201" s="135"/>
      <c r="X201" s="128" t="s">
        <v>449</v>
      </c>
      <c r="Y201" s="184"/>
      <c r="Z201" s="23" t="str">
        <f t="array" ref="Z201">if(iferror(INDEX(Posts[Username],MATCH(C201&amp;G201,Posts[Username]&amp;Posts[Restaurant Name],0)),"")=C201,"Posted","")</f>
        <v>Posted</v>
      </c>
      <c r="AA201" s="185"/>
      <c r="AB201" s="42"/>
      <c r="AC201" s="19"/>
      <c r="AD201" s="19"/>
      <c r="AE201" s="19"/>
      <c r="AF201" s="19"/>
      <c r="AG201" s="19"/>
      <c r="AH201" s="19"/>
      <c r="AI201" s="19"/>
      <c r="AJ201" s="19"/>
      <c r="AK201" s="19"/>
    </row>
    <row r="202" ht="22.5" customHeight="1">
      <c r="A202" s="19"/>
      <c r="B202" s="44" t="s">
        <v>450</v>
      </c>
      <c r="C202" s="45" t="s">
        <v>451</v>
      </c>
      <c r="D202" s="46">
        <v>36158.0</v>
      </c>
      <c r="E202" s="23" t="str">
        <f t="array" ref="E202">XLOOKUP(G202,'Restaurant DB All'!$B$32:$B$5758,'Restaurant DB All'!$I$32:$I$5758)</f>
        <v>Bangkok</v>
      </c>
      <c r="F202" s="59" t="s">
        <v>452</v>
      </c>
      <c r="G202" s="83" t="s">
        <v>453</v>
      </c>
      <c r="H202" s="26">
        <f t="array" ref="H202">iferror(XLOOKUP(G202,'Restaurant DB'!B:B,'Restaurant DB'!A:A),".")</f>
        <v>1198</v>
      </c>
      <c r="I202" s="27" t="str">
        <f t="array" ref="I202">XLOOKUP(G202,'Restaurant DB'!B:B,'Restaurant DB'!N:N)</f>
        <v>International, European</v>
      </c>
      <c r="J202" s="48" t="s">
        <v>78</v>
      </c>
      <c r="K202" s="49">
        <v>1699.0</v>
      </c>
      <c r="L202" s="198" t="s">
        <v>454</v>
      </c>
      <c r="M202" s="46" t="s">
        <v>455</v>
      </c>
      <c r="N202" s="46"/>
      <c r="O202" s="46">
        <v>0.0</v>
      </c>
      <c r="P202" s="51"/>
      <c r="Q202" s="33"/>
      <c r="R202" s="34" t="str">
        <f t="array" ref="R202">XLOOKUP(G202,'Restaurant DB'!B:B,'Restaurant DB'!I:I)</f>
        <v>ravi@hungryhub.com</v>
      </c>
      <c r="S202" s="53">
        <v>45884.0</v>
      </c>
      <c r="T202" s="60">
        <v>0.875</v>
      </c>
      <c r="U202" s="9" t="s">
        <v>80</v>
      </c>
      <c r="V202" s="61" t="s">
        <v>102</v>
      </c>
      <c r="W202" s="56"/>
      <c r="X202" s="10" t="s">
        <v>456</v>
      </c>
      <c r="Y202" s="55"/>
      <c r="Z202" s="23" t="str">
        <f t="array" ref="Z202">if(iferror(INDEX(Posts[Username],MATCH(C202&amp;G202,Posts[Username]&amp;Posts[Restaurant Name],0)),"")=C202,"Posted","")</f>
        <v>Posted</v>
      </c>
      <c r="AA202" s="56" t="s">
        <v>321</v>
      </c>
      <c r="AB202" s="42"/>
      <c r="AC202" s="19"/>
      <c r="AD202" s="19"/>
      <c r="AE202" s="19"/>
      <c r="AF202" s="19"/>
      <c r="AG202" s="19"/>
      <c r="AH202" s="19"/>
      <c r="AI202" s="19"/>
      <c r="AJ202" s="19"/>
      <c r="AK202" s="19"/>
    </row>
    <row r="203" ht="22.5" customHeight="1">
      <c r="A203" s="19"/>
      <c r="B203" s="44" t="s">
        <v>457</v>
      </c>
      <c r="C203" s="199" t="s">
        <v>458</v>
      </c>
      <c r="D203" s="46">
        <v>2896.0</v>
      </c>
      <c r="E203" s="23" t="str">
        <f t="array" ref="E203">XLOOKUP(G203,'Restaurant DB All'!$B$32:$B$5758,'Restaurant DB All'!$I$32:$I$5758)</f>
        <v>Bangkok</v>
      </c>
      <c r="F203" s="47" t="s">
        <v>459</v>
      </c>
      <c r="G203" s="48" t="s">
        <v>128</v>
      </c>
      <c r="H203" s="197">
        <f t="array" ref="H203">iferror(XLOOKUP(G203,'Restaurant DB'!B:B,'Restaurant DB'!A:A),".")</f>
        <v>4503</v>
      </c>
      <c r="I203" s="86" t="str">
        <f t="array" ref="I203">XLOOKUP(G203,'Restaurant DB'!B:B,'Restaurant DB'!N:N)</f>
        <v>European, Fusion, International, Japanese, Thai</v>
      </c>
      <c r="J203" s="48" t="s">
        <v>94</v>
      </c>
      <c r="K203" s="49">
        <v>2599.0</v>
      </c>
      <c r="L203" s="198" t="s">
        <v>129</v>
      </c>
      <c r="M203" s="46" t="s">
        <v>460</v>
      </c>
      <c r="N203" s="46" t="s">
        <v>461</v>
      </c>
      <c r="O203" s="46">
        <v>1500.0</v>
      </c>
      <c r="P203" s="51"/>
      <c r="Q203" s="52"/>
      <c r="R203" s="34" t="str">
        <f t="array" ref="R203">XLOOKUP(G203,'Restaurant DB'!B:B,'Restaurant DB'!I:I)</f>
        <v>surasit@hungryhub.com</v>
      </c>
      <c r="S203" s="53">
        <v>45885.0</v>
      </c>
      <c r="T203" s="54">
        <v>0.7083333333333334</v>
      </c>
      <c r="U203" s="9" t="s">
        <v>80</v>
      </c>
      <c r="V203" s="61" t="s">
        <v>102</v>
      </c>
      <c r="W203" s="9"/>
      <c r="X203" s="10" t="s">
        <v>462</v>
      </c>
      <c r="Y203" s="55"/>
      <c r="Z203" s="23" t="s">
        <v>431</v>
      </c>
      <c r="AA203" s="56"/>
      <c r="AB203" s="42"/>
      <c r="AC203" s="19"/>
      <c r="AD203" s="19"/>
      <c r="AE203" s="19"/>
      <c r="AF203" s="19"/>
      <c r="AG203" s="19"/>
      <c r="AH203" s="19"/>
      <c r="AI203" s="19"/>
      <c r="AJ203" s="19"/>
      <c r="AK203" s="19"/>
    </row>
    <row r="204" ht="22.5" customHeight="1">
      <c r="A204" s="19"/>
      <c r="B204" s="44" t="s">
        <v>457</v>
      </c>
      <c r="C204" s="200" t="s">
        <v>458</v>
      </c>
      <c r="D204" s="46">
        <v>2896.0</v>
      </c>
      <c r="E204" s="23" t="str">
        <f t="array" ref="E204">XLOOKUP(G204,'Restaurant DB All'!$B$32:$B$5758,'Restaurant DB All'!$I$32:$I$5758)</f>
        <v>Bangkok</v>
      </c>
      <c r="F204" s="47" t="s">
        <v>459</v>
      </c>
      <c r="G204" s="48" t="s">
        <v>140</v>
      </c>
      <c r="H204" s="197">
        <f t="array" ref="H204">iferror(XLOOKUP(G204,'Restaurant DB'!B:B,'Restaurant DB'!A:A),".")</f>
        <v>5149</v>
      </c>
      <c r="I204" s="86" t="str">
        <f t="array" ref="I204">XLOOKUP(G204,'Restaurant DB'!B:B,'Restaurant DB'!N:N)</f>
        <v>Japanese</v>
      </c>
      <c r="J204" s="48" t="s">
        <v>94</v>
      </c>
      <c r="K204" s="49">
        <v>1650.0</v>
      </c>
      <c r="L204" s="50" t="s">
        <v>141</v>
      </c>
      <c r="M204" s="46" t="s">
        <v>460</v>
      </c>
      <c r="N204" s="46" t="s">
        <v>461</v>
      </c>
      <c r="O204" s="46">
        <v>1500.0</v>
      </c>
      <c r="P204" s="51"/>
      <c r="Q204" s="52"/>
      <c r="R204" s="34" t="str">
        <f t="array" ref="R204">XLOOKUP(G204,'Restaurant DB'!B:B,'Restaurant DB'!I:I)</f>
        <v>earth@hungryhub.com</v>
      </c>
      <c r="S204" s="53">
        <v>45885.0</v>
      </c>
      <c r="T204" s="54">
        <v>0.4583333333333333</v>
      </c>
      <c r="U204" s="9" t="s">
        <v>80</v>
      </c>
      <c r="V204" s="61" t="s">
        <v>102</v>
      </c>
      <c r="W204" s="9"/>
      <c r="X204" s="10" t="s">
        <v>463</v>
      </c>
      <c r="Y204" s="55"/>
      <c r="Z204" s="23" t="s">
        <v>431</v>
      </c>
      <c r="AA204" s="56"/>
      <c r="AB204" s="42"/>
      <c r="AC204" s="19"/>
      <c r="AD204" s="19"/>
      <c r="AE204" s="19"/>
      <c r="AF204" s="19"/>
      <c r="AG204" s="19"/>
      <c r="AH204" s="19"/>
      <c r="AI204" s="19"/>
      <c r="AJ204" s="19"/>
      <c r="AK204" s="19"/>
    </row>
    <row r="205" ht="22.5" customHeight="1">
      <c r="A205" s="19"/>
      <c r="B205" s="201" t="s">
        <v>464</v>
      </c>
      <c r="C205" s="202" t="s">
        <v>465</v>
      </c>
      <c r="D205" s="203">
        <v>56745.0</v>
      </c>
      <c r="E205" s="23" t="str">
        <f t="array" ref="E205">XLOOKUP(G205,'Restaurant DB All'!$B$32:$B$5758,'Restaurant DB All'!$I$32:$I$5758)</f>
        <v>Bangkok</v>
      </c>
      <c r="F205" s="204" t="s">
        <v>466</v>
      </c>
      <c r="G205" s="186" t="s">
        <v>128</v>
      </c>
      <c r="H205" s="26">
        <f t="array" ref="H205">iferror(XLOOKUP(G205,'Restaurant DB'!B:B,'Restaurant DB'!A:A),".")</f>
        <v>4503</v>
      </c>
      <c r="I205" s="27" t="str">
        <f t="array" ref="I205">XLOOKUP(G205,'Restaurant DB'!B:B,'Restaurant DB'!N:N)</f>
        <v>European, Fusion, International, Japanese, Thai</v>
      </c>
      <c r="J205" s="205" t="s">
        <v>94</v>
      </c>
      <c r="K205" s="176">
        <v>2599.0</v>
      </c>
      <c r="L205" s="206" t="s">
        <v>129</v>
      </c>
      <c r="M205" s="202"/>
      <c r="N205" s="202" t="s">
        <v>467</v>
      </c>
      <c r="O205" s="203">
        <v>0.0</v>
      </c>
      <c r="P205" s="179"/>
      <c r="Q205" s="180"/>
      <c r="R205" s="34" t="str">
        <f t="array" ref="R205">XLOOKUP(G205,'Restaurant DB'!B:B,'Restaurant DB'!I:I)</f>
        <v>surasit@hungryhub.com</v>
      </c>
      <c r="S205" s="181">
        <v>45885.0</v>
      </c>
      <c r="T205" s="182">
        <v>0.8125</v>
      </c>
      <c r="U205" s="183" t="s">
        <v>468</v>
      </c>
      <c r="V205" s="61" t="s">
        <v>102</v>
      </c>
      <c r="W205" s="135" t="s">
        <v>469</v>
      </c>
      <c r="X205" s="128" t="s">
        <v>470</v>
      </c>
      <c r="Y205" s="184"/>
      <c r="Z205" s="23" t="str">
        <f t="array" ref="Z205">if(iferror(INDEX(Posts[Username],MATCH(C205&amp;G205,Posts[Username]&amp;Posts[Restaurant Name],0)),"")=C205,"Posted","")</f>
        <v>Posted</v>
      </c>
      <c r="AA205" s="135" t="s">
        <v>321</v>
      </c>
      <c r="AB205" s="42"/>
      <c r="AC205" s="19"/>
      <c r="AD205" s="19"/>
      <c r="AE205" s="19"/>
      <c r="AF205" s="19"/>
      <c r="AG205" s="19"/>
      <c r="AH205" s="19"/>
      <c r="AI205" s="19"/>
      <c r="AJ205" s="19"/>
      <c r="AK205" s="19"/>
    </row>
    <row r="206" ht="22.5" customHeight="1">
      <c r="A206" s="19"/>
      <c r="B206" s="44" t="s">
        <v>450</v>
      </c>
      <c r="C206" s="45" t="s">
        <v>451</v>
      </c>
      <c r="D206" s="46">
        <v>36158.0</v>
      </c>
      <c r="E206" s="23" t="str">
        <f t="array" ref="E206">XLOOKUP(G206,'Restaurant DB All'!$B$32:$B$5758,'Restaurant DB All'!$I$32:$I$5758)</f>
        <v>Bangkok</v>
      </c>
      <c r="F206" s="59" t="s">
        <v>452</v>
      </c>
      <c r="G206" s="83" t="s">
        <v>381</v>
      </c>
      <c r="H206" s="197">
        <f t="array" ref="H206">iferror(XLOOKUP(G206,'Restaurant DB'!B:B,'Restaurant DB'!A:A),".")</f>
        <v>5935</v>
      </c>
      <c r="I206" s="86" t="str">
        <f t="array" ref="I206">XLOOKUP(G206,'Restaurant DB'!B:B,'Restaurant DB'!N:N)</f>
        <v>Mexican, International</v>
      </c>
      <c r="J206" s="48" t="s">
        <v>78</v>
      </c>
      <c r="K206" s="49">
        <v>1990.0</v>
      </c>
      <c r="L206" s="207" t="s">
        <v>471</v>
      </c>
      <c r="M206" s="46" t="s">
        <v>455</v>
      </c>
      <c r="N206" s="46"/>
      <c r="O206" s="46">
        <v>0.0</v>
      </c>
      <c r="P206" s="51"/>
      <c r="Q206" s="52"/>
      <c r="R206" s="208" t="str">
        <f t="array" ref="R206">XLOOKUP(G206,'Restaurant DB'!B:B,'Restaurant DB'!I:I)</f>
        <v>sirirat@hungryhub.com</v>
      </c>
      <c r="S206" s="53">
        <v>45885.0</v>
      </c>
      <c r="T206" s="60">
        <v>0.8958333333333334</v>
      </c>
      <c r="U206" s="9" t="s">
        <v>80</v>
      </c>
      <c r="V206" s="38" t="s">
        <v>394</v>
      </c>
      <c r="W206" s="56" t="s">
        <v>472</v>
      </c>
      <c r="X206" s="10"/>
      <c r="Y206" s="55"/>
      <c r="Z206" s="23" t="str">
        <f t="array" ref="Z206">if(iferror(INDEX(Posts[Username],MATCH(C206&amp;G206,Posts[Username]&amp;Posts[Restaurant Name],0)),"")=C206,"Posted","")</f>
        <v/>
      </c>
      <c r="AA206" s="56" t="s">
        <v>321</v>
      </c>
      <c r="AB206" s="42"/>
      <c r="AC206" s="19"/>
      <c r="AD206" s="19"/>
      <c r="AE206" s="19"/>
      <c r="AF206" s="19"/>
      <c r="AG206" s="19"/>
      <c r="AH206" s="19"/>
      <c r="AI206" s="19"/>
      <c r="AJ206" s="19"/>
      <c r="AK206" s="19"/>
    </row>
    <row r="207" ht="22.5" customHeight="1">
      <c r="A207" s="19"/>
      <c r="B207" s="44" t="s">
        <v>450</v>
      </c>
      <c r="C207" s="45" t="s">
        <v>451</v>
      </c>
      <c r="D207" s="46">
        <v>36158.0</v>
      </c>
      <c r="E207" s="23" t="str">
        <f t="array" ref="E207">XLOOKUP(G207,'Restaurant DB All'!$B$32:$B$5758,'Restaurant DB All'!$I$32:$I$5758)</f>
        <v>Bangkok</v>
      </c>
      <c r="F207" s="59" t="s">
        <v>452</v>
      </c>
      <c r="G207" s="83" t="s">
        <v>291</v>
      </c>
      <c r="H207" s="26">
        <f t="array" ref="H207">iferror(XLOOKUP(G207,'Restaurant DB'!B:B,'Restaurant DB'!A:A),".")</f>
        <v>3828</v>
      </c>
      <c r="I207" s="86" t="str">
        <f t="array" ref="I207">XLOOKUP(G207,'Restaurant DB'!B:B,'Restaurant DB'!N:N)</f>
        <v>American, International, Thai</v>
      </c>
      <c r="J207" s="48" t="s">
        <v>292</v>
      </c>
      <c r="K207" s="49">
        <v>1590.0</v>
      </c>
      <c r="L207" s="207" t="s">
        <v>473</v>
      </c>
      <c r="M207" s="46" t="s">
        <v>455</v>
      </c>
      <c r="N207" s="46"/>
      <c r="O207" s="46">
        <v>0.0</v>
      </c>
      <c r="P207" s="51"/>
      <c r="Q207" s="52"/>
      <c r="R207" s="208" t="str">
        <f t="array" ref="R207">XLOOKUP(G207,'Restaurant DB'!B:B,'Restaurant DB'!I:I)</f>
        <v>bond@hungryhub.com</v>
      </c>
      <c r="S207" s="53">
        <v>45886.0</v>
      </c>
      <c r="T207" s="60">
        <v>0.7916666666666666</v>
      </c>
      <c r="U207" s="9" t="s">
        <v>80</v>
      </c>
      <c r="V207" s="38" t="s">
        <v>394</v>
      </c>
      <c r="W207" s="56" t="s">
        <v>474</v>
      </c>
      <c r="X207" s="10"/>
      <c r="Y207" s="55"/>
      <c r="Z207" s="23" t="s">
        <v>475</v>
      </c>
      <c r="AA207" s="56" t="s">
        <v>321</v>
      </c>
      <c r="AB207" s="42"/>
      <c r="AC207" s="19"/>
      <c r="AD207" s="19"/>
      <c r="AE207" s="19"/>
      <c r="AF207" s="19"/>
      <c r="AG207" s="19"/>
      <c r="AH207" s="19"/>
      <c r="AI207" s="19"/>
      <c r="AJ207" s="19"/>
      <c r="AK207" s="19"/>
    </row>
    <row r="208" ht="22.5" customHeight="1">
      <c r="A208" s="19"/>
      <c r="B208" s="201" t="s">
        <v>476</v>
      </c>
      <c r="C208" s="202" t="s">
        <v>477</v>
      </c>
      <c r="D208" s="203">
        <v>11000.0</v>
      </c>
      <c r="E208" s="23" t="str">
        <f t="array" ref="E208">XLOOKUP(G208,'Restaurant DB All'!$B$32:$B$5758,'Restaurant DB All'!$I$32:$I$5758)</f>
        <v>Bangkok</v>
      </c>
      <c r="F208" s="204" t="s">
        <v>478</v>
      </c>
      <c r="G208" s="186" t="s">
        <v>401</v>
      </c>
      <c r="H208" s="26">
        <f t="array" ref="H208">iferror(XLOOKUP(G208,'Restaurant DB'!B:B,'Restaurant DB'!A:A),".")</f>
        <v>5974</v>
      </c>
      <c r="I208" s="86" t="str">
        <f t="array" ref="I208">XLOOKUP(G208,'Restaurant DB'!B:B,'Restaurant DB'!N:N)</f>
        <v>Fusion, Japanese, European</v>
      </c>
      <c r="J208" s="205" t="s">
        <v>78</v>
      </c>
      <c r="K208" s="176">
        <v>1450.0</v>
      </c>
      <c r="L208" s="206" t="s">
        <v>479</v>
      </c>
      <c r="M208" s="202" t="s">
        <v>480</v>
      </c>
      <c r="N208" s="209" t="s">
        <v>481</v>
      </c>
      <c r="O208" s="203">
        <v>14000.0</v>
      </c>
      <c r="P208" s="179"/>
      <c r="Q208" s="180"/>
      <c r="R208" s="34" t="str">
        <f t="array" ref="R208">XLOOKUP(G208,'Restaurant DB'!B:B,'Restaurant DB'!I:I)</f>
        <v>ravi@hungryhub.com</v>
      </c>
      <c r="S208" s="181">
        <v>45889.0</v>
      </c>
      <c r="T208" s="182">
        <v>0.5416666666666666</v>
      </c>
      <c r="U208" s="183" t="s">
        <v>80</v>
      </c>
      <c r="V208" s="61" t="s">
        <v>102</v>
      </c>
      <c r="W208" s="135" t="s">
        <v>482</v>
      </c>
      <c r="X208" s="128" t="s">
        <v>483</v>
      </c>
      <c r="Y208" s="210">
        <v>45912.0</v>
      </c>
      <c r="Z208" s="23" t="s">
        <v>475</v>
      </c>
      <c r="AA208" s="135" t="s">
        <v>484</v>
      </c>
      <c r="AB208" s="42"/>
      <c r="AC208" s="19"/>
      <c r="AD208" s="19"/>
      <c r="AE208" s="19"/>
      <c r="AF208" s="19"/>
      <c r="AG208" s="19"/>
      <c r="AH208" s="19"/>
      <c r="AI208" s="19"/>
      <c r="AJ208" s="19"/>
      <c r="AK208" s="19"/>
    </row>
    <row r="209" ht="22.5" customHeight="1">
      <c r="A209" s="19"/>
      <c r="B209" s="201" t="s">
        <v>476</v>
      </c>
      <c r="C209" s="202" t="s">
        <v>477</v>
      </c>
      <c r="D209" s="203">
        <v>11000.0</v>
      </c>
      <c r="E209" s="23" t="str">
        <f t="array" ref="E209">XLOOKUP(G209,'Restaurant DB All'!$B$32:$B$5758,'Restaurant DB All'!$I$32:$I$5758)</f>
        <v>Bangkok</v>
      </c>
      <c r="F209" s="204" t="s">
        <v>478</v>
      </c>
      <c r="G209" s="174" t="s">
        <v>485</v>
      </c>
      <c r="H209" s="26">
        <f t="array" ref="H209">iferror(XLOOKUP(G209,'Restaurant DB'!B:B,'Restaurant DB'!A:A),".")</f>
        <v>5669</v>
      </c>
      <c r="I209" s="27" t="str">
        <f t="array" ref="I209">XLOOKUP(G209,'Restaurant DB'!B:B,'Restaurant DB'!N:N)</f>
        <v>Fusion, Thai</v>
      </c>
      <c r="J209" s="205" t="s">
        <v>78</v>
      </c>
      <c r="K209" s="176">
        <v>750.0</v>
      </c>
      <c r="L209" s="202" t="s">
        <v>88</v>
      </c>
      <c r="M209" s="202" t="s">
        <v>480</v>
      </c>
      <c r="N209" s="209" t="s">
        <v>486</v>
      </c>
      <c r="O209" s="203">
        <v>14000.0</v>
      </c>
      <c r="P209" s="179"/>
      <c r="Q209" s="180"/>
      <c r="R209" s="34" t="str">
        <f t="array" ref="R209">XLOOKUP(G209,'Restaurant DB'!B:B,'Restaurant DB'!I:I)</f>
        <v>bond@hungryhub.com</v>
      </c>
      <c r="S209" s="181">
        <v>45889.0</v>
      </c>
      <c r="T209" s="182">
        <v>0.4583333333333333</v>
      </c>
      <c r="U209" s="183" t="s">
        <v>80</v>
      </c>
      <c r="V209" s="61" t="s">
        <v>102</v>
      </c>
      <c r="W209" s="135" t="s">
        <v>487</v>
      </c>
      <c r="X209" s="37" t="s">
        <v>488</v>
      </c>
      <c r="Y209" s="210">
        <v>45906.0</v>
      </c>
      <c r="Z209" s="23" t="str">
        <f t="array" ref="Z209">if(iferror(INDEX(Posts[Username],MATCH(C209&amp;G209,Posts[Username]&amp;Posts[Restaurant Name],0)),"")=C209,"Posted","")</f>
        <v>Posted</v>
      </c>
      <c r="AA209" s="135" t="s">
        <v>484</v>
      </c>
      <c r="AB209" s="42"/>
      <c r="AC209" s="19"/>
      <c r="AD209" s="19"/>
      <c r="AE209" s="19"/>
      <c r="AF209" s="19"/>
      <c r="AG209" s="19"/>
      <c r="AH209" s="19"/>
      <c r="AI209" s="19"/>
      <c r="AJ209" s="19"/>
      <c r="AK209" s="19"/>
    </row>
    <row r="210" ht="45.75" customHeight="1">
      <c r="A210" s="19"/>
      <c r="B210" s="201" t="s">
        <v>476</v>
      </c>
      <c r="C210" s="202" t="s">
        <v>477</v>
      </c>
      <c r="D210" s="203">
        <v>11000.0</v>
      </c>
      <c r="E210" s="23" t="str">
        <f t="array" ref="E210">XLOOKUP(G210,'Restaurant DB All'!$B$32:$B$5758,'Restaurant DB All'!$I$32:$I$5758)</f>
        <v>Bangkok</v>
      </c>
      <c r="F210" s="204" t="s">
        <v>478</v>
      </c>
      <c r="G210" s="186" t="s">
        <v>398</v>
      </c>
      <c r="H210" s="26">
        <f t="array" ref="H210">iferror(XLOOKUP(G210,'Restaurant DB'!B:B,'Restaurant DB'!A:A),".")</f>
        <v>1181</v>
      </c>
      <c r="I210" s="86" t="str">
        <f t="array" ref="I210">XLOOKUP(G210,'Restaurant DB'!B:B,'Restaurant DB'!N:N)</f>
        <v>Thai</v>
      </c>
      <c r="J210" s="205" t="s">
        <v>292</v>
      </c>
      <c r="K210" s="176">
        <v>6900.0</v>
      </c>
      <c r="L210" s="206" t="s">
        <v>489</v>
      </c>
      <c r="M210" s="202" t="s">
        <v>480</v>
      </c>
      <c r="N210" s="209" t="s">
        <v>490</v>
      </c>
      <c r="O210" s="203">
        <v>14000.0</v>
      </c>
      <c r="P210" s="179"/>
      <c r="Q210" s="180"/>
      <c r="R210" s="34" t="str">
        <f t="array" ref="R210">XLOOKUP(G210,'Restaurant DB'!B:B,'Restaurant DB'!I:I)</f>
        <v>ravi@hungryhub.com, naravadee.sw@banyantree.com,</v>
      </c>
      <c r="S210" s="181">
        <v>45891.0</v>
      </c>
      <c r="T210" s="182">
        <v>0.75</v>
      </c>
      <c r="U210" s="183" t="s">
        <v>80</v>
      </c>
      <c r="V210" s="61" t="s">
        <v>102</v>
      </c>
      <c r="W210" s="135" t="s">
        <v>491</v>
      </c>
      <c r="X210" s="128" t="s">
        <v>492</v>
      </c>
      <c r="Y210" s="210">
        <v>45902.0</v>
      </c>
      <c r="Z210" s="23" t="s">
        <v>475</v>
      </c>
      <c r="AA210" s="135" t="s">
        <v>484</v>
      </c>
      <c r="AB210" s="42"/>
      <c r="AC210" s="18"/>
      <c r="AD210" s="18"/>
      <c r="AE210" s="18"/>
      <c r="AF210" s="18"/>
      <c r="AG210" s="18"/>
      <c r="AH210" s="18"/>
      <c r="AI210" s="18"/>
      <c r="AJ210" s="18"/>
      <c r="AK210" s="18"/>
    </row>
    <row r="211" ht="37.5" customHeight="1">
      <c r="A211" s="19"/>
      <c r="B211" s="211" t="s">
        <v>176</v>
      </c>
      <c r="C211" s="212" t="s">
        <v>177</v>
      </c>
      <c r="D211" s="213">
        <v>33382.0</v>
      </c>
      <c r="E211" s="214" t="s">
        <v>76</v>
      </c>
      <c r="F211" s="59" t="s">
        <v>178</v>
      </c>
      <c r="G211" s="215" t="s">
        <v>440</v>
      </c>
      <c r="H211" s="197">
        <f t="array" ref="H211">XLOOKUP(G211,'Restaurant DB'!B:B,'Restaurant DB'!A:A)</f>
        <v>6133</v>
      </c>
      <c r="I211" s="211" t="str">
        <f t="array" ref="I211">XLOOKUP(G211,'Restaurant DB'!B:B,'Restaurant DB'!N:N)</f>
        <v>Thai, International</v>
      </c>
      <c r="J211" s="216" t="s">
        <v>94</v>
      </c>
      <c r="K211" s="217">
        <v>660.0</v>
      </c>
      <c r="L211" s="218" t="s">
        <v>441</v>
      </c>
      <c r="M211" s="219"/>
      <c r="N211" s="219"/>
      <c r="O211" s="213">
        <v>10125.16</v>
      </c>
      <c r="P211" s="220"/>
      <c r="Q211" s="180" t="s">
        <v>79</v>
      </c>
      <c r="R211" s="221" t="str">
        <f t="array" ref="R211">XLOOKUP(G211,'Restaurant DB'!B:B,'Restaurant DB'!I:I)</f>
        <v>watcharavit@hungryhub.com</v>
      </c>
      <c r="S211" s="222">
        <v>45897.0</v>
      </c>
      <c r="T211" s="223">
        <v>0.7708333333333334</v>
      </c>
      <c r="U211" s="224" t="s">
        <v>80</v>
      </c>
      <c r="V211" s="61" t="s">
        <v>493</v>
      </c>
      <c r="W211" s="225" t="s">
        <v>494</v>
      </c>
      <c r="X211" s="226"/>
      <c r="Y211" s="227"/>
      <c r="Z211" s="214" t="s">
        <v>82</v>
      </c>
      <c r="AA211" s="228"/>
      <c r="AB211" s="42"/>
      <c r="AC211" s="18"/>
      <c r="AD211" s="18"/>
      <c r="AE211" s="18"/>
      <c r="AF211" s="18"/>
      <c r="AG211" s="18"/>
      <c r="AH211" s="18"/>
      <c r="AI211" s="18"/>
      <c r="AJ211" s="18"/>
      <c r="AK211" s="18"/>
    </row>
    <row r="212" ht="78.75" customHeight="1">
      <c r="A212" s="19"/>
      <c r="B212" s="229" t="s">
        <v>495</v>
      </c>
      <c r="C212" s="230" t="s">
        <v>496</v>
      </c>
      <c r="D212" s="231">
        <v>40775.0</v>
      </c>
      <c r="E212" s="214"/>
      <c r="F212" s="59" t="s">
        <v>497</v>
      </c>
      <c r="G212" s="232" t="s">
        <v>128</v>
      </c>
      <c r="H212" s="197">
        <f t="array" ref="H212">iferror(XLOOKUP(G212,'Restaurant DB'!B:B,'Restaurant DB'!A:A),".")</f>
        <v>4503</v>
      </c>
      <c r="I212" s="233" t="str">
        <f t="array" ref="I212">XLOOKUP(G212,'Restaurant DB'!B:B,'Restaurant DB'!N:N)</f>
        <v>European, Fusion, International, Japanese, Thai</v>
      </c>
      <c r="J212" s="216" t="s">
        <v>94</v>
      </c>
      <c r="K212" s="217">
        <v>2599.0</v>
      </c>
      <c r="L212" s="218" t="s">
        <v>129</v>
      </c>
      <c r="M212" s="219"/>
      <c r="N212" s="219"/>
      <c r="O212" s="231">
        <v>6667.0</v>
      </c>
      <c r="P212" s="220"/>
      <c r="Q212" s="180"/>
      <c r="R212" s="221" t="str">
        <f t="array" ref="R212">XLOOKUP(G212,'Restaurant DB'!B:B,'Restaurant DB'!I:I)</f>
        <v>surasit@hungryhub.com</v>
      </c>
      <c r="S212" s="222">
        <v>45898.0</v>
      </c>
      <c r="T212" s="223">
        <v>0.5</v>
      </c>
      <c r="U212" s="234" t="s">
        <v>80</v>
      </c>
      <c r="V212" s="61" t="s">
        <v>102</v>
      </c>
      <c r="W212" s="225" t="s">
        <v>498</v>
      </c>
      <c r="X212" s="235" t="s">
        <v>499</v>
      </c>
      <c r="Y212" s="227"/>
      <c r="Z212" s="23" t="str">
        <f t="array" ref="Z212">if(iferror(INDEX(Posts[Username],MATCH(C212&amp;G212,Posts[Username]&amp;Posts[Restaurant Name],0)),"")=C212,"Posted","")</f>
        <v/>
      </c>
      <c r="AA212" s="225" t="s">
        <v>321</v>
      </c>
      <c r="AB212" s="42"/>
      <c r="AC212" s="19"/>
      <c r="AD212" s="19"/>
      <c r="AE212" s="19"/>
      <c r="AF212" s="19"/>
      <c r="AG212" s="19"/>
      <c r="AH212" s="19"/>
      <c r="AI212" s="19"/>
      <c r="AJ212" s="19"/>
      <c r="AK212" s="19"/>
    </row>
    <row r="213" ht="22.5" customHeight="1">
      <c r="A213" s="19"/>
      <c r="B213" s="44" t="s">
        <v>214</v>
      </c>
      <c r="C213" s="45" t="s">
        <v>500</v>
      </c>
      <c r="D213" s="46">
        <v>56659.0</v>
      </c>
      <c r="E213" s="23" t="str">
        <f t="array" ref="E213">XLOOKUP(G213,'Restaurant DB All'!$B$32:$B$5758,'Restaurant DB All'!$I$32:$I$5758)</f>
        <v>Bangkok</v>
      </c>
      <c r="F213" s="59" t="s">
        <v>501</v>
      </c>
      <c r="G213" s="48" t="s">
        <v>502</v>
      </c>
      <c r="H213" s="26"/>
      <c r="I213" s="27" t="str">
        <f t="array" ref="I213">XLOOKUP(G213,'Restaurant DB'!B:B,'Restaurant DB'!N:N)</f>
        <v>Thai</v>
      </c>
      <c r="J213" s="48" t="s">
        <v>78</v>
      </c>
      <c r="K213" s="49">
        <v>3790.0</v>
      </c>
      <c r="L213" s="207" t="s">
        <v>88</v>
      </c>
      <c r="M213" s="46"/>
      <c r="N213" s="170"/>
      <c r="O213" s="46"/>
      <c r="P213" s="51"/>
      <c r="Q213" s="52"/>
      <c r="R213" s="34" t="str">
        <f t="array" ref="R213">XLOOKUP(G213,'Restaurant DB'!B:B,'Restaurant DB'!I:I)</f>
        <v>sirirat@hungryhub.com</v>
      </c>
      <c r="S213" s="53">
        <v>45898.0</v>
      </c>
      <c r="T213" s="60">
        <v>0.7916666666666666</v>
      </c>
      <c r="U213" s="9" t="s">
        <v>80</v>
      </c>
      <c r="V213" s="61" t="s">
        <v>102</v>
      </c>
      <c r="W213" s="56" t="s">
        <v>503</v>
      </c>
      <c r="X213" s="10" t="s">
        <v>504</v>
      </c>
      <c r="Y213" s="55"/>
      <c r="Z213" s="23" t="str">
        <f t="array" ref="Z213">if(iferror(INDEX(Posts[Username],MATCH(C213&amp;G213,Posts[Username]&amp;Posts[Restaurant Name],0)),"")=C213,"Posted","")</f>
        <v>Posted</v>
      </c>
      <c r="AA213" s="56" t="s">
        <v>321</v>
      </c>
      <c r="AB213" s="42"/>
      <c r="AC213" s="18"/>
      <c r="AD213" s="18"/>
      <c r="AE213" s="18"/>
      <c r="AF213" s="18"/>
      <c r="AG213" s="18"/>
      <c r="AH213" s="18"/>
      <c r="AI213" s="18"/>
      <c r="AJ213" s="18"/>
      <c r="AK213" s="18"/>
    </row>
    <row r="214" ht="43.5" customHeight="1">
      <c r="A214" s="19"/>
      <c r="B214" s="211" t="s">
        <v>505</v>
      </c>
      <c r="C214" s="211" t="s">
        <v>506</v>
      </c>
      <c r="D214" s="213">
        <v>212067.0</v>
      </c>
      <c r="E214" s="228"/>
      <c r="F214" s="236" t="s">
        <v>507</v>
      </c>
      <c r="G214" s="232" t="s">
        <v>508</v>
      </c>
      <c r="H214" s="197">
        <f t="array" ref="H214">iferror(XLOOKUP(G214,'Restaurant DB'!B:B,'Restaurant DB'!A:A),".")</f>
        <v>1579</v>
      </c>
      <c r="I214" s="233" t="str">
        <f t="array" ref="I214">XLOOKUP(G214,'Restaurant DB'!B:B,'Restaurant DB'!N:N)</f>
        <v>European, International</v>
      </c>
      <c r="J214" s="237" t="s">
        <v>78</v>
      </c>
      <c r="K214" s="217">
        <v>2099.0</v>
      </c>
      <c r="L214" s="218" t="s">
        <v>508</v>
      </c>
      <c r="M214" s="238" t="s">
        <v>480</v>
      </c>
      <c r="N214" s="219"/>
      <c r="O214" s="213">
        <v>6666.0</v>
      </c>
      <c r="P214" s="220"/>
      <c r="Q214" s="191"/>
      <c r="R214" s="221" t="str">
        <f t="array" ref="R214">XLOOKUP(G214,'Restaurant DB'!B:B,'Restaurant DB'!I:I)</f>
        <v>earth@hungryhub.com</v>
      </c>
      <c r="S214" s="239">
        <v>45898.0</v>
      </c>
      <c r="T214" s="240">
        <v>0.8333333333333334</v>
      </c>
      <c r="U214" s="224" t="s">
        <v>162</v>
      </c>
      <c r="V214" s="61" t="s">
        <v>102</v>
      </c>
      <c r="W214" s="241" t="s">
        <v>509</v>
      </c>
      <c r="X214" s="242" t="s">
        <v>510</v>
      </c>
      <c r="Y214" s="227"/>
      <c r="Z214" s="23" t="str">
        <f t="array" ref="Z214">if(iferror(INDEX(Posts[Username],MATCH(C214&amp;G214,Posts[Username]&amp;Posts[Restaurant Name],0)),"")=C214,"Posted","")</f>
        <v/>
      </c>
      <c r="AA214" s="243" t="s">
        <v>321</v>
      </c>
      <c r="AB214" s="42"/>
      <c r="AC214" s="18"/>
      <c r="AD214" s="18"/>
      <c r="AE214" s="18"/>
      <c r="AF214" s="18"/>
      <c r="AG214" s="18"/>
      <c r="AH214" s="18"/>
      <c r="AI214" s="18"/>
      <c r="AJ214" s="18"/>
      <c r="AK214" s="18"/>
    </row>
    <row r="215" ht="22.5" customHeight="1">
      <c r="A215" s="19"/>
      <c r="B215" s="201" t="s">
        <v>511</v>
      </c>
      <c r="C215" s="202" t="s">
        <v>512</v>
      </c>
      <c r="D215" s="203">
        <v>4957.0</v>
      </c>
      <c r="E215" s="244"/>
      <c r="F215" s="204" t="s">
        <v>513</v>
      </c>
      <c r="G215" s="174" t="s">
        <v>128</v>
      </c>
      <c r="H215" s="245"/>
      <c r="I215" s="171" t="str">
        <f t="array" ref="I215">XLOOKUP(G215,'Restaurant DB'!B:B,'Restaurant DB'!N:N)</f>
        <v>European, Fusion, International, Japanese, Thai</v>
      </c>
      <c r="J215" s="187" t="s">
        <v>94</v>
      </c>
      <c r="K215" s="176">
        <v>2599.0</v>
      </c>
      <c r="L215" s="177" t="s">
        <v>129</v>
      </c>
      <c r="M215" s="189"/>
      <c r="N215" s="189"/>
      <c r="O215" s="203">
        <v>0.0</v>
      </c>
      <c r="P215" s="179"/>
      <c r="Q215" s="246"/>
      <c r="R215" s="208" t="str">
        <f t="array" ref="R215">XLOOKUP(G215,'Restaurant DB'!B:B,'Restaurant DB'!I:I)</f>
        <v>surasit@hungryhub.com</v>
      </c>
      <c r="S215" s="181">
        <v>45898.0</v>
      </c>
      <c r="T215" s="182">
        <v>0.7083333333333334</v>
      </c>
      <c r="U215" s="183" t="s">
        <v>162</v>
      </c>
      <c r="V215" s="61" t="s">
        <v>102</v>
      </c>
      <c r="W215" s="135" t="s">
        <v>514</v>
      </c>
      <c r="X215" s="247" t="s">
        <v>515</v>
      </c>
      <c r="Y215" s="184"/>
      <c r="Z215" s="23" t="str">
        <f t="array" ref="Z215">if(iferror(INDEX(Posts[Username],MATCH(C215&amp;G215,Posts[Username]&amp;Posts[Restaurant Name],0)),"")=C215,"Posted","")</f>
        <v>Posted</v>
      </c>
      <c r="AA215" s="135" t="s">
        <v>321</v>
      </c>
      <c r="AB215" s="42"/>
      <c r="AC215" s="18"/>
      <c r="AD215" s="18"/>
      <c r="AE215" s="18"/>
      <c r="AF215" s="18"/>
      <c r="AG215" s="18"/>
      <c r="AH215" s="18"/>
      <c r="AI215" s="18"/>
      <c r="AJ215" s="18"/>
      <c r="AK215" s="18"/>
    </row>
    <row r="216" ht="22.5" customHeight="1">
      <c r="A216" s="19"/>
      <c r="B216" s="229" t="s">
        <v>505</v>
      </c>
      <c r="C216" s="230" t="s">
        <v>506</v>
      </c>
      <c r="D216" s="231">
        <v>212067.0</v>
      </c>
      <c r="E216" s="214"/>
      <c r="F216" s="59" t="s">
        <v>507</v>
      </c>
      <c r="G216" s="232" t="s">
        <v>381</v>
      </c>
      <c r="H216" s="197">
        <f t="array" ref="H216">iferror(XLOOKUP(G216,'Restaurant DB'!B:B,'Restaurant DB'!A:A),".")</f>
        <v>5935</v>
      </c>
      <c r="I216" s="233" t="str">
        <f t="array" ref="I216">XLOOKUP(G216,'Restaurant DB'!B:B,'Restaurant DB'!N:N)</f>
        <v>Mexican, International</v>
      </c>
      <c r="J216" s="216" t="s">
        <v>78</v>
      </c>
      <c r="K216" s="217">
        <v>792.0</v>
      </c>
      <c r="L216" s="218" t="s">
        <v>516</v>
      </c>
      <c r="M216" s="248" t="s">
        <v>480</v>
      </c>
      <c r="N216" s="219"/>
      <c r="O216" s="231">
        <v>6666.0</v>
      </c>
      <c r="P216" s="220"/>
      <c r="Q216" s="180"/>
      <c r="R216" s="221" t="str">
        <f t="array" ref="R216">XLOOKUP(G216,'Restaurant DB'!B:B,'Restaurant DB'!I:I)</f>
        <v>sirirat@hungryhub.com</v>
      </c>
      <c r="S216" s="222">
        <v>45898.0</v>
      </c>
      <c r="T216" s="223">
        <v>0.8333333333333334</v>
      </c>
      <c r="U216" s="234" t="s">
        <v>162</v>
      </c>
      <c r="V216" s="61" t="s">
        <v>394</v>
      </c>
      <c r="W216" s="225" t="s">
        <v>517</v>
      </c>
      <c r="X216" s="235"/>
      <c r="Y216" s="227"/>
      <c r="Z216" s="23" t="str">
        <f t="array" ref="Z216">if(iferror(INDEX(Posts[Username],MATCH(C216&amp;G216,Posts[Username]&amp;Posts[Restaurant Name],0)),"")=C216,"Posted","")</f>
        <v/>
      </c>
      <c r="AA216" s="225" t="s">
        <v>321</v>
      </c>
      <c r="AB216" s="42"/>
      <c r="AC216" s="19"/>
      <c r="AD216" s="19"/>
      <c r="AE216" s="19"/>
      <c r="AF216" s="19"/>
      <c r="AG216" s="19"/>
      <c r="AH216" s="19"/>
      <c r="AI216" s="19"/>
      <c r="AJ216" s="19"/>
      <c r="AK216" s="19"/>
    </row>
    <row r="217" ht="22.5" customHeight="1">
      <c r="A217" s="19"/>
      <c r="B217" s="44" t="s">
        <v>518</v>
      </c>
      <c r="C217" s="45" t="s">
        <v>519</v>
      </c>
      <c r="D217" s="46">
        <v>5664.0</v>
      </c>
      <c r="E217" s="23"/>
      <c r="F217" s="59" t="s">
        <v>520</v>
      </c>
      <c r="G217" s="48" t="s">
        <v>128</v>
      </c>
      <c r="H217" s="26"/>
      <c r="I217" s="27" t="str">
        <f t="array" ref="I217">XLOOKUP(G217,'Restaurant DB'!B:B,'Restaurant DB'!N:N)</f>
        <v>European, Fusion, International, Japanese, Thai</v>
      </c>
      <c r="J217" s="48" t="s">
        <v>94</v>
      </c>
      <c r="K217" s="49">
        <v>2599.0</v>
      </c>
      <c r="L217" s="207" t="s">
        <v>129</v>
      </c>
      <c r="M217" s="46"/>
      <c r="N217" s="170"/>
      <c r="O217" s="46">
        <v>0.0</v>
      </c>
      <c r="P217" s="51"/>
      <c r="Q217" s="52"/>
      <c r="R217" s="34" t="str">
        <f t="array" ref="R217">XLOOKUP(G217,'Restaurant DB'!B:B,'Restaurant DB'!I:I)</f>
        <v>surasit@hungryhub.com</v>
      </c>
      <c r="S217" s="53">
        <v>45899.0</v>
      </c>
      <c r="T217" s="60">
        <v>0.5208333333333334</v>
      </c>
      <c r="U217" s="9" t="s">
        <v>80</v>
      </c>
      <c r="V217" s="61" t="s">
        <v>102</v>
      </c>
      <c r="W217" s="56" t="s">
        <v>521</v>
      </c>
      <c r="X217" s="10" t="s">
        <v>522</v>
      </c>
      <c r="Y217" s="55"/>
      <c r="Z217" s="23" t="str">
        <f t="array" ref="Z217">if(iferror(INDEX(Posts[Username],MATCH(C217&amp;G217,Posts[Username]&amp;Posts[Restaurant Name],0)),"")=C217,"Posted","")</f>
        <v>Posted</v>
      </c>
      <c r="AA217" s="56" t="s">
        <v>321</v>
      </c>
      <c r="AB217" s="42"/>
      <c r="AC217" s="18"/>
      <c r="AD217" s="18"/>
      <c r="AE217" s="18"/>
      <c r="AF217" s="18"/>
      <c r="AG217" s="18"/>
      <c r="AH217" s="18"/>
      <c r="AI217" s="18"/>
      <c r="AJ217" s="18"/>
      <c r="AK217" s="18"/>
    </row>
    <row r="218" ht="22.5" customHeight="1">
      <c r="A218" s="19"/>
      <c r="B218" s="229" t="s">
        <v>505</v>
      </c>
      <c r="C218" s="230" t="s">
        <v>506</v>
      </c>
      <c r="D218" s="231">
        <v>212067.0</v>
      </c>
      <c r="E218" s="214"/>
      <c r="F218" s="59" t="s">
        <v>507</v>
      </c>
      <c r="G218" s="232" t="s">
        <v>523</v>
      </c>
      <c r="H218" s="197">
        <f t="array" ref="H218">iferror(XLOOKUP(G218,'Restaurant DB'!B:B,'Restaurant DB'!A:A),".")</f>
        <v>5208</v>
      </c>
      <c r="I218" s="233" t="str">
        <f t="array" ref="I218">XLOOKUP(G218,'Restaurant DB'!B:B,'Restaurant DB'!N:N)</f>
        <v>Fusion, Japanese, Thai, Thai Isaan, European</v>
      </c>
      <c r="J218" s="216" t="s">
        <v>78</v>
      </c>
      <c r="K218" s="217">
        <v>1200.0</v>
      </c>
      <c r="L218" s="218" t="s">
        <v>524</v>
      </c>
      <c r="M218" s="248" t="s">
        <v>480</v>
      </c>
      <c r="N218" s="219"/>
      <c r="O218" s="231">
        <v>6666.0</v>
      </c>
      <c r="P218" s="220"/>
      <c r="Q218" s="180"/>
      <c r="R218" s="221" t="str">
        <f t="array" ref="R218">XLOOKUP(G218,'Restaurant DB'!B:B,'Restaurant DB'!I:I)</f>
        <v>dew@hungryhub.com</v>
      </c>
      <c r="S218" s="222">
        <v>45899.0</v>
      </c>
      <c r="T218" s="223">
        <v>0.7083333333333334</v>
      </c>
      <c r="U218" s="234" t="s">
        <v>162</v>
      </c>
      <c r="V218" s="61" t="s">
        <v>102</v>
      </c>
      <c r="W218" s="225" t="s">
        <v>525</v>
      </c>
      <c r="X218" s="249" t="s">
        <v>526</v>
      </c>
      <c r="Y218" s="227"/>
      <c r="Z218" s="23" t="str">
        <f t="array" ref="Z218">if(iferror(INDEX(Posts[Username],MATCH(C218&amp;G218,Posts[Username]&amp;Posts[Restaurant Name],0)),"")=C218,"Posted","")</f>
        <v/>
      </c>
      <c r="AA218" s="225" t="s">
        <v>321</v>
      </c>
      <c r="AB218" s="42"/>
      <c r="AC218" s="18"/>
      <c r="AD218" s="18"/>
      <c r="AE218" s="18"/>
      <c r="AF218" s="18"/>
      <c r="AG218" s="18"/>
      <c r="AH218" s="18"/>
      <c r="AI218" s="18"/>
      <c r="AJ218" s="18"/>
      <c r="AK218" s="18"/>
    </row>
    <row r="219" ht="22.5" customHeight="1">
      <c r="A219" s="43"/>
      <c r="B219" s="229" t="s">
        <v>495</v>
      </c>
      <c r="C219" s="230" t="s">
        <v>496</v>
      </c>
      <c r="D219" s="231">
        <v>40775.0</v>
      </c>
      <c r="E219" s="214"/>
      <c r="F219" s="59" t="s">
        <v>497</v>
      </c>
      <c r="G219" s="232" t="s">
        <v>345</v>
      </c>
      <c r="H219" s="197">
        <f t="array" ref="H219">iferror(XLOOKUP(G219,'Restaurant DB'!B:B,'Restaurant DB'!A:A),".")</f>
        <v>5939</v>
      </c>
      <c r="I219" s="233" t="str">
        <f t="array" ref="I219">XLOOKUP(G219,'Restaurant DB'!B:B,'Restaurant DB'!N:N)</f>
        <v>Japanese</v>
      </c>
      <c r="J219" s="216" t="s">
        <v>78</v>
      </c>
      <c r="K219" s="217">
        <v>1176.0</v>
      </c>
      <c r="L219" s="218" t="s">
        <v>356</v>
      </c>
      <c r="M219" s="219"/>
      <c r="N219" s="219"/>
      <c r="O219" s="231">
        <v>6667.0</v>
      </c>
      <c r="P219" s="220"/>
      <c r="Q219" s="180"/>
      <c r="R219" s="221" t="str">
        <f t="array" ref="R219">XLOOKUP(G219,'Restaurant DB'!B:B,'Restaurant DB'!I:I)</f>
        <v>bond@hungryhub.com</v>
      </c>
      <c r="S219" s="222">
        <v>45900.0</v>
      </c>
      <c r="T219" s="223">
        <v>0.7291666666666666</v>
      </c>
      <c r="U219" s="234" t="s">
        <v>80</v>
      </c>
      <c r="V219" s="61" t="s">
        <v>102</v>
      </c>
      <c r="W219" s="225" t="s">
        <v>527</v>
      </c>
      <c r="X219" s="235" t="s">
        <v>528</v>
      </c>
      <c r="Y219" s="227"/>
      <c r="Z219" s="23" t="str">
        <f t="array" ref="Z219">if(iferror(INDEX(Posts[Username],MATCH(C219&amp;G219,Posts[Username]&amp;Posts[Restaurant Name],0)),"")=C219,"Posted","")</f>
        <v/>
      </c>
      <c r="AA219" s="225" t="s">
        <v>321</v>
      </c>
      <c r="AB219" s="42"/>
      <c r="AC219" s="250"/>
      <c r="AD219" s="250"/>
      <c r="AE219" s="250"/>
      <c r="AF219" s="250"/>
      <c r="AG219" s="250"/>
      <c r="AH219" s="250"/>
      <c r="AI219" s="250"/>
      <c r="AJ219" s="250"/>
      <c r="AK219" s="250"/>
    </row>
    <row r="220" ht="22.5" customHeight="1">
      <c r="A220" s="43"/>
      <c r="B220" s="229" t="s">
        <v>529</v>
      </c>
      <c r="C220" s="230" t="s">
        <v>530</v>
      </c>
      <c r="D220" s="231">
        <v>16594.0</v>
      </c>
      <c r="E220" s="23" t="s">
        <v>76</v>
      </c>
      <c r="F220" s="59" t="s">
        <v>531</v>
      </c>
      <c r="G220" s="215" t="s">
        <v>174</v>
      </c>
      <c r="H220" s="197">
        <f t="array" ref="H220">iferror(XLOOKUP(G220,'Restaurant DB'!B:B,'Restaurant DB'!A:A),".")</f>
        <v>4889</v>
      </c>
      <c r="I220" s="233" t="str">
        <f t="array" ref="I220">XLOOKUP(G220,'Restaurant DB'!B:B,'Restaurant DB'!N:N)</f>
        <v>Steakhouse, Fusion, American, Mexican</v>
      </c>
      <c r="J220" s="216" t="s">
        <v>94</v>
      </c>
      <c r="K220" s="217">
        <v>1690.0</v>
      </c>
      <c r="L220" s="218" t="s">
        <v>175</v>
      </c>
      <c r="M220" s="248" t="s">
        <v>532</v>
      </c>
      <c r="N220" s="219"/>
      <c r="O220" s="231">
        <v>5000.0</v>
      </c>
      <c r="P220" s="220"/>
      <c r="Q220" s="180"/>
      <c r="R220" s="221" t="str">
        <f t="array" ref="R220">XLOOKUP(G220,'Restaurant DB'!B:B,'Restaurant DB'!I:I)</f>
        <v>earth@hungryhub.com</v>
      </c>
      <c r="S220" s="222">
        <v>45900.0</v>
      </c>
      <c r="T220" s="223">
        <v>0.6666666666666666</v>
      </c>
      <c r="U220" s="234" t="s">
        <v>80</v>
      </c>
      <c r="V220" s="61" t="s">
        <v>102</v>
      </c>
      <c r="W220" s="225" t="s">
        <v>533</v>
      </c>
      <c r="X220" s="235" t="s">
        <v>534</v>
      </c>
      <c r="Y220" s="227"/>
      <c r="Z220" s="23" t="str">
        <f t="array" ref="Z220">if(iferror(INDEX(Posts[Username],MATCH(C220&amp;G220,Posts[Username]&amp;Posts[Restaurant Name],0)),"")=C220,"Posted","")</f>
        <v>Posted</v>
      </c>
      <c r="AA220" s="225" t="s">
        <v>321</v>
      </c>
      <c r="AB220" s="42"/>
      <c r="AC220" s="250"/>
      <c r="AD220" s="250"/>
      <c r="AE220" s="250"/>
      <c r="AF220" s="250"/>
      <c r="AG220" s="250"/>
      <c r="AH220" s="250"/>
      <c r="AI220" s="250"/>
      <c r="AJ220" s="250"/>
      <c r="AK220" s="250"/>
    </row>
    <row r="221" ht="22.5" customHeight="1">
      <c r="A221" s="19"/>
      <c r="B221" s="44" t="str">
        <f t="array" ref="B221">XLOOKUP(C221,'KOL database'!$C$2:$C$869,'KOL database'!$B$2:$B$869)</f>
        <v>#REF!</v>
      </c>
      <c r="C221" s="45" t="s">
        <v>348</v>
      </c>
      <c r="D221" s="46">
        <v>26466.0</v>
      </c>
      <c r="E221" s="23" t="str">
        <f t="array" ref="E221">XLOOKUP(G221,'Restaurant DB All'!$B$32:$B$5758,'Restaurant DB All'!$I$32:$I$5758)</f>
        <v>Bangkok</v>
      </c>
      <c r="F221" s="125" t="s">
        <v>535</v>
      </c>
      <c r="G221" s="48" t="s">
        <v>401</v>
      </c>
      <c r="H221" s="26">
        <f t="array" ref="H221">iferror(XLOOKUP(G221,'Restaurant DB'!B:B,'Restaurant DB'!A:A),".")</f>
        <v>5974</v>
      </c>
      <c r="I221" s="27" t="str">
        <f t="array" ref="I221">XLOOKUP(G221,'Restaurant DB'!B:B,'Restaurant DB'!N:N)</f>
        <v>Fusion, Japanese, European</v>
      </c>
      <c r="J221" s="48" t="s">
        <v>78</v>
      </c>
      <c r="K221" s="49">
        <v>2090.0</v>
      </c>
      <c r="L221" s="169" t="s">
        <v>402</v>
      </c>
      <c r="M221" s="46"/>
      <c r="N221" s="46"/>
      <c r="O221" s="46">
        <v>8000.0</v>
      </c>
      <c r="P221" s="51"/>
      <c r="Q221" s="52"/>
      <c r="R221" s="34" t="str">
        <f t="array" ref="R221">XLOOKUP(G221,'Restaurant DB'!B:B,'Restaurant DB'!I:I)</f>
        <v>ravi@hungryhub.com</v>
      </c>
      <c r="S221" s="53">
        <v>45900.0</v>
      </c>
      <c r="T221" s="54">
        <v>0.7916666666666666</v>
      </c>
      <c r="U221" s="9" t="s">
        <v>80</v>
      </c>
      <c r="V221" s="61" t="s">
        <v>102</v>
      </c>
      <c r="W221" s="9" t="s">
        <v>536</v>
      </c>
      <c r="X221" s="9" t="s">
        <v>537</v>
      </c>
      <c r="Y221" s="55"/>
      <c r="Z221" s="23" t="str">
        <f t="array" ref="Z221">if(iferror(INDEX(Posts[Username],MATCH(C221&amp;G221,Posts[Username]&amp;Posts[Restaurant Name],0)),"")=C221,"Posted","")</f>
        <v>Posted</v>
      </c>
      <c r="AA221" s="56"/>
      <c r="AB221" s="42"/>
      <c r="AC221" s="18"/>
      <c r="AD221" s="18"/>
      <c r="AE221" s="18"/>
      <c r="AF221" s="18"/>
      <c r="AG221" s="18"/>
      <c r="AH221" s="18"/>
      <c r="AI221" s="18"/>
      <c r="AJ221" s="18"/>
      <c r="AK221" s="18"/>
    </row>
    <row r="222" ht="22.5" customHeight="1">
      <c r="A222" s="19"/>
      <c r="B222" s="201" t="s">
        <v>538</v>
      </c>
      <c r="C222" s="202" t="s">
        <v>539</v>
      </c>
      <c r="D222" s="203">
        <v>4562.0</v>
      </c>
      <c r="E222" s="23" t="str">
        <f t="array" ref="E222">XLOOKUP(G222,'Restaurant DB All'!$B$32:$B$5758,'Restaurant DB All'!$I$32:$I$5758)</f>
        <v>Bangkok</v>
      </c>
      <c r="F222" s="204" t="s">
        <v>540</v>
      </c>
      <c r="G222" s="186" t="s">
        <v>128</v>
      </c>
      <c r="H222" s="197">
        <f t="array" ref="H222">iferror(XLOOKUP(G222,'Restaurant DB'!B:B,'Restaurant DB'!A:A),".")</f>
        <v>4503</v>
      </c>
      <c r="I222" s="86" t="str">
        <f t="array" ref="I222">XLOOKUP(G222,'Restaurant DB'!B:B,'Restaurant DB'!N:N)</f>
        <v>European, Fusion, International, Japanese, Thai</v>
      </c>
      <c r="J222" s="205" t="s">
        <v>94</v>
      </c>
      <c r="K222" s="176">
        <v>2599.0</v>
      </c>
      <c r="L222" s="177" t="s">
        <v>129</v>
      </c>
      <c r="M222" s="46" t="s">
        <v>435</v>
      </c>
      <c r="N222" s="251"/>
      <c r="O222" s="203">
        <v>0.0</v>
      </c>
      <c r="P222" s="179"/>
      <c r="Q222" s="180"/>
      <c r="R222" s="34" t="str">
        <f t="array" ref="R222">XLOOKUP(G222,'Restaurant DB'!B:B,'Restaurant DB'!I:I)</f>
        <v>surasit@hungryhub.com</v>
      </c>
      <c r="S222" s="181">
        <v>45901.0</v>
      </c>
      <c r="T222" s="182">
        <v>0.8125</v>
      </c>
      <c r="U222" s="183" t="s">
        <v>80</v>
      </c>
      <c r="V222" s="61" t="s">
        <v>102</v>
      </c>
      <c r="W222" s="135" t="s">
        <v>541</v>
      </c>
      <c r="X222" s="128" t="s">
        <v>542</v>
      </c>
      <c r="Y222" s="184"/>
      <c r="Z222" s="23" t="str">
        <f t="array" ref="Z222">if(iferror(INDEX(Posts[Username],MATCH(C222&amp;G222,Posts[Username]&amp;Posts[Restaurant Name],0)),"")=C222,"Posted","")</f>
        <v/>
      </c>
      <c r="AA222" s="135" t="s">
        <v>321</v>
      </c>
      <c r="AB222" s="42"/>
      <c r="AC222" s="18"/>
      <c r="AD222" s="18"/>
      <c r="AE222" s="18"/>
      <c r="AF222" s="18"/>
      <c r="AG222" s="18"/>
      <c r="AH222" s="18"/>
      <c r="AI222" s="18"/>
      <c r="AJ222" s="18"/>
      <c r="AK222" s="18"/>
    </row>
    <row r="223" ht="22.5" customHeight="1">
      <c r="A223" s="19"/>
      <c r="B223" s="44" t="s">
        <v>214</v>
      </c>
      <c r="C223" s="45" t="s">
        <v>500</v>
      </c>
      <c r="D223" s="46">
        <v>56659.0</v>
      </c>
      <c r="E223" s="23" t="str">
        <f t="array" ref="E223">XLOOKUP(G223,'Restaurant DB All'!$B$32:$B$5758,'Restaurant DB All'!$I$32:$I$5758)</f>
        <v>Bangkok</v>
      </c>
      <c r="F223" s="59" t="s">
        <v>501</v>
      </c>
      <c r="G223" s="48" t="s">
        <v>83</v>
      </c>
      <c r="H223" s="197">
        <f t="array" ref="H223">iferror(XLOOKUP(G223,'Restaurant DB'!B:B,'Restaurant DB'!A:A),".")</f>
        <v>4195</v>
      </c>
      <c r="I223" s="86" t="str">
        <f t="array" ref="I223">XLOOKUP(G223,'Restaurant DB'!B:B,'Restaurant DB'!N:N)</f>
        <v>Thai</v>
      </c>
      <c r="J223" s="48" t="s">
        <v>78</v>
      </c>
      <c r="K223" s="49">
        <v>2072.0</v>
      </c>
      <c r="L223" s="207" t="s">
        <v>193</v>
      </c>
      <c r="M223" s="46"/>
      <c r="N223" s="170"/>
      <c r="O223" s="46"/>
      <c r="P223" s="51"/>
      <c r="Q223" s="52"/>
      <c r="R223" s="34" t="str">
        <f t="array" ref="R223">XLOOKUP(G223,'Restaurant DB'!B:B,'Restaurant DB'!I:I)</f>
        <v>ravi@hungryhub.com</v>
      </c>
      <c r="S223" s="53">
        <v>45901.0</v>
      </c>
      <c r="T223" s="60">
        <v>0.75</v>
      </c>
      <c r="U223" s="9" t="s">
        <v>80</v>
      </c>
      <c r="V223" s="61" t="s">
        <v>102</v>
      </c>
      <c r="W223" s="56" t="s">
        <v>543</v>
      </c>
      <c r="X223" s="10" t="s">
        <v>544</v>
      </c>
      <c r="Y223" s="55"/>
      <c r="Z223" s="23" t="str">
        <f t="array" ref="Z223">if(iferror(INDEX(Posts[Username],MATCH(C223&amp;G223,Posts[Username]&amp;Posts[Restaurant Name],0)),"")=C223,"Posted","")</f>
        <v/>
      </c>
      <c r="AA223" s="56" t="s">
        <v>321</v>
      </c>
      <c r="AB223" s="42"/>
      <c r="AC223" s="18"/>
      <c r="AD223" s="18"/>
      <c r="AE223" s="18"/>
      <c r="AF223" s="18"/>
      <c r="AG223" s="18"/>
      <c r="AH223" s="18"/>
      <c r="AI223" s="18"/>
      <c r="AJ223" s="18"/>
      <c r="AK223" s="18"/>
    </row>
    <row r="224" ht="123.0" customHeight="1">
      <c r="A224" s="19"/>
      <c r="B224" s="44" t="s">
        <v>390</v>
      </c>
      <c r="C224" s="45" t="s">
        <v>391</v>
      </c>
      <c r="D224" s="46">
        <v>48879.0</v>
      </c>
      <c r="E224" s="23" t="s">
        <v>76</v>
      </c>
      <c r="F224" s="62"/>
      <c r="G224" s="83" t="s">
        <v>140</v>
      </c>
      <c r="H224" s="26">
        <f t="array" ref="H224">iferror(XLOOKUP(G224,'Restaurant DB'!B:B,'Restaurant DB'!A:A),".")</f>
        <v>5149</v>
      </c>
      <c r="I224" s="27" t="str">
        <f t="array" ref="I224">XLOOKUP(G224,'Restaurant DB'!B:B,'Restaurant DB'!N:N)</f>
        <v>Japanese</v>
      </c>
      <c r="J224" s="48" t="s">
        <v>94</v>
      </c>
      <c r="K224" s="49">
        <v>1650.0</v>
      </c>
      <c r="L224" s="50" t="s">
        <v>155</v>
      </c>
      <c r="M224" s="46"/>
      <c r="N224" s="46"/>
      <c r="O224" s="46">
        <v>12656.449999999999</v>
      </c>
      <c r="P224" s="51"/>
      <c r="Q224" s="33" t="s">
        <v>79</v>
      </c>
      <c r="R224" s="34" t="str">
        <f t="array" ref="R224">XLOOKUP(G224,'Restaurant DB'!B:B,'Restaurant DB'!I:I)</f>
        <v>earth@hungryhub.com</v>
      </c>
      <c r="S224" s="53">
        <v>45901.0</v>
      </c>
      <c r="T224" s="54">
        <v>0.4791666666666667</v>
      </c>
      <c r="U224" s="9" t="s">
        <v>80</v>
      </c>
      <c r="V224" s="61" t="s">
        <v>102</v>
      </c>
      <c r="W224" s="9" t="s">
        <v>545</v>
      </c>
      <c r="X224" s="10" t="s">
        <v>546</v>
      </c>
      <c r="Y224" s="55"/>
      <c r="Z224" s="23" t="str">
        <f t="array" ref="Z224">if(iferror(INDEX(Posts[Username],MATCH(C224&amp;G224,Posts[Username]&amp;Posts[Restaurant Name],0)),"")=C224,"Posted","")</f>
        <v>Posted</v>
      </c>
      <c r="AA224" s="56"/>
      <c r="AB224" s="42"/>
      <c r="AC224" s="19"/>
      <c r="AD224" s="19"/>
      <c r="AE224" s="19"/>
      <c r="AF224" s="19"/>
      <c r="AG224" s="19"/>
      <c r="AH224" s="19"/>
      <c r="AI224" s="19"/>
      <c r="AJ224" s="19"/>
      <c r="AK224" s="19"/>
    </row>
    <row r="225" ht="22.5" customHeight="1">
      <c r="A225" s="19"/>
      <c r="B225" s="171" t="s">
        <v>319</v>
      </c>
      <c r="C225" s="172" t="s">
        <v>320</v>
      </c>
      <c r="D225" s="173">
        <v>56546.0</v>
      </c>
      <c r="E225" s="244" t="s">
        <v>76</v>
      </c>
      <c r="F225" s="204" t="s">
        <v>421</v>
      </c>
      <c r="G225" s="174" t="s">
        <v>156</v>
      </c>
      <c r="H225" s="245">
        <f t="array" ref="H225">XLOOKUP(G225,'Restaurant DB'!B:B,'Restaurant DB'!A:A)</f>
        <v>4751</v>
      </c>
      <c r="I225" s="171" t="str">
        <f t="array" ref="I225">XLOOKUP(G225,'Restaurant DB'!B:B,'Restaurant DB'!N:N)</f>
        <v>Japanese, Fusion, Thai</v>
      </c>
      <c r="J225" s="187" t="s">
        <v>94</v>
      </c>
      <c r="K225" s="176">
        <v>1241.0</v>
      </c>
      <c r="L225" s="177" t="s">
        <v>157</v>
      </c>
      <c r="M225" s="189"/>
      <c r="N225" s="189"/>
      <c r="O225" s="173">
        <v>7000.0</v>
      </c>
      <c r="P225" s="179"/>
      <c r="Q225" s="246" t="s">
        <v>79</v>
      </c>
      <c r="R225" s="208" t="str">
        <f t="array" ref="R225">XLOOKUP(G225,'Restaurant DB'!B:B,'Restaurant DB'!I:I)</f>
        <v>dew@hungryhub.com</v>
      </c>
      <c r="S225" s="181">
        <v>45901.0</v>
      </c>
      <c r="T225" s="252">
        <v>0.75</v>
      </c>
      <c r="U225" s="253" t="s">
        <v>182</v>
      </c>
      <c r="V225" s="61" t="s">
        <v>102</v>
      </c>
      <c r="W225" s="135" t="s">
        <v>547</v>
      </c>
      <c r="X225" s="247" t="s">
        <v>548</v>
      </c>
      <c r="Y225" s="184"/>
      <c r="Z225" s="23" t="str">
        <f t="array" ref="Z225">if(iferror(INDEX(Posts[Username],MATCH(C225&amp;G225,Posts[Username]&amp;Posts[Restaurant Name],0)),"")=C225,"Posted","")</f>
        <v>Posted</v>
      </c>
      <c r="AA225" s="135" t="s">
        <v>321</v>
      </c>
      <c r="AB225" s="42"/>
      <c r="AC225" s="19"/>
      <c r="AD225" s="19"/>
      <c r="AE225" s="19"/>
      <c r="AF225" s="19"/>
      <c r="AG225" s="19"/>
      <c r="AH225" s="19"/>
      <c r="AI225" s="19"/>
      <c r="AJ225" s="19"/>
      <c r="AK225" s="19"/>
    </row>
    <row r="226" ht="22.5" customHeight="1">
      <c r="A226" s="19"/>
      <c r="B226" s="44" t="s">
        <v>518</v>
      </c>
      <c r="C226" s="45" t="s">
        <v>519</v>
      </c>
      <c r="D226" s="46">
        <v>5664.0</v>
      </c>
      <c r="E226" s="23"/>
      <c r="F226" s="254" t="s">
        <v>402</v>
      </c>
      <c r="G226" s="48" t="s">
        <v>401</v>
      </c>
      <c r="H226" s="26"/>
      <c r="I226" s="27" t="str">
        <f t="array" ref="I226">XLOOKUP(G226,'Restaurant DB'!B:B,'Restaurant DB'!N:N)</f>
        <v>Fusion, Japanese, European</v>
      </c>
      <c r="J226" s="48" t="s">
        <v>78</v>
      </c>
      <c r="K226" s="49">
        <v>2090.0</v>
      </c>
      <c r="L226" s="207" t="s">
        <v>402</v>
      </c>
      <c r="M226" s="46"/>
      <c r="N226" s="170"/>
      <c r="O226" s="46">
        <v>0.0</v>
      </c>
      <c r="P226" s="51"/>
      <c r="Q226" s="52"/>
      <c r="R226" s="34" t="str">
        <f t="array" ref="R226">XLOOKUP(G226,'Restaurant DB'!B:B,'Restaurant DB'!I:I)</f>
        <v>ravi@hungryhub.com</v>
      </c>
      <c r="S226" s="53">
        <v>45901.0</v>
      </c>
      <c r="T226" s="60">
        <v>0.7708333333333334</v>
      </c>
      <c r="U226" s="9" t="s">
        <v>80</v>
      </c>
      <c r="V226" s="61" t="s">
        <v>102</v>
      </c>
      <c r="W226" s="56" t="s">
        <v>549</v>
      </c>
      <c r="X226" s="10" t="s">
        <v>550</v>
      </c>
      <c r="Y226" s="55"/>
      <c r="Z226" s="23" t="str">
        <f t="array" ref="Z226">if(iferror(INDEX(Posts[Username],MATCH(C226&amp;G226,Posts[Username]&amp;Posts[Restaurant Name],0)),"")=C226,"Posted","")</f>
        <v>Posted</v>
      </c>
      <c r="AA226" s="56" t="s">
        <v>321</v>
      </c>
      <c r="AB226" s="42"/>
      <c r="AC226" s="19"/>
      <c r="AD226" s="19"/>
      <c r="AE226" s="19"/>
      <c r="AF226" s="19"/>
      <c r="AG226" s="19"/>
      <c r="AH226" s="19"/>
      <c r="AI226" s="19"/>
      <c r="AJ226" s="19"/>
      <c r="AK226" s="19"/>
    </row>
    <row r="227" ht="22.5" customHeight="1">
      <c r="A227" s="19"/>
      <c r="B227" s="44" t="s">
        <v>214</v>
      </c>
      <c r="C227" s="45" t="s">
        <v>500</v>
      </c>
      <c r="D227" s="46">
        <v>56659.0</v>
      </c>
      <c r="E227" s="23" t="str">
        <f t="array" ref="E227">XLOOKUP(G227,'Restaurant DB All'!$B$32:$B$5758,'Restaurant DB All'!$I$32:$I$5758)</f>
        <v>Bangkok</v>
      </c>
      <c r="F227" s="59" t="s">
        <v>501</v>
      </c>
      <c r="G227" s="48" t="s">
        <v>128</v>
      </c>
      <c r="H227" s="197">
        <f t="array" ref="H227">iferror(XLOOKUP(G227,'Restaurant DB'!B:B,'Restaurant DB'!A:A),".")</f>
        <v>4503</v>
      </c>
      <c r="I227" s="86" t="str">
        <f t="array" ref="I227">XLOOKUP(G227,'Restaurant DB'!B:B,'Restaurant DB'!N:N)</f>
        <v>European, Fusion, International, Japanese, Thai</v>
      </c>
      <c r="J227" s="48" t="s">
        <v>94</v>
      </c>
      <c r="K227" s="49">
        <v>2599.0</v>
      </c>
      <c r="L227" s="207" t="s">
        <v>129</v>
      </c>
      <c r="M227" s="46"/>
      <c r="N227" s="170"/>
      <c r="O227" s="46"/>
      <c r="P227" s="51"/>
      <c r="Q227" s="52"/>
      <c r="R227" s="34" t="str">
        <f t="array" ref="R227">XLOOKUP(G227,'Restaurant DB'!B:B,'Restaurant DB'!I:I)</f>
        <v>surasit@hungryhub.com</v>
      </c>
      <c r="S227" s="53">
        <v>45902.0</v>
      </c>
      <c r="T227" s="60">
        <v>0.5</v>
      </c>
      <c r="U227" s="9" t="s">
        <v>80</v>
      </c>
      <c r="V227" s="61" t="s">
        <v>102</v>
      </c>
      <c r="W227" s="56" t="s">
        <v>551</v>
      </c>
      <c r="X227" s="10" t="s">
        <v>552</v>
      </c>
      <c r="Y227" s="55"/>
      <c r="Z227" s="23" t="str">
        <f t="array" ref="Z227">if(iferror(INDEX(Posts[Username],MATCH(C227&amp;G227,Posts[Username]&amp;Posts[Restaurant Name],0)),"")=C227,"Posted","")</f>
        <v/>
      </c>
      <c r="AA227" s="56" t="s">
        <v>321</v>
      </c>
      <c r="AB227" s="42"/>
      <c r="AC227" s="19"/>
      <c r="AD227" s="19"/>
      <c r="AE227" s="19"/>
      <c r="AF227" s="19"/>
      <c r="AG227" s="19"/>
      <c r="AH227" s="19"/>
      <c r="AI227" s="19"/>
      <c r="AJ227" s="19"/>
      <c r="AK227" s="19"/>
    </row>
    <row r="228" ht="22.5" customHeight="1">
      <c r="A228" s="43"/>
      <c r="B228" s="229" t="s">
        <v>505</v>
      </c>
      <c r="C228" s="230" t="s">
        <v>506</v>
      </c>
      <c r="D228" s="231">
        <v>212067.0</v>
      </c>
      <c r="E228" s="214"/>
      <c r="F228" s="59" t="s">
        <v>507</v>
      </c>
      <c r="G228" s="232" t="s">
        <v>553</v>
      </c>
      <c r="H228" s="197">
        <f t="array" ref="H228">iferror(XLOOKUP(G228,'Restaurant DB'!B:B,'Restaurant DB'!A:A),".")</f>
        <v>5837</v>
      </c>
      <c r="I228" s="233" t="str">
        <f t="array" ref="I228">XLOOKUP(G228,'Restaurant DB'!B:B,'Restaurant DB'!N:N)</f>
        <v>Fusion, Thai, European</v>
      </c>
      <c r="J228" s="216" t="s">
        <v>78</v>
      </c>
      <c r="K228" s="217">
        <v>1628.8</v>
      </c>
      <c r="L228" s="218" t="s">
        <v>554</v>
      </c>
      <c r="M228" s="248" t="s">
        <v>480</v>
      </c>
      <c r="N228" s="219"/>
      <c r="O228" s="231">
        <v>6666.0</v>
      </c>
      <c r="P228" s="220"/>
      <c r="Q228" s="180"/>
      <c r="R228" s="221" t="str">
        <f t="array" ref="R228">XLOOKUP(G228,'Restaurant DB'!B:B,'Restaurant DB'!I:I)</f>
        <v>ravi@hungryhub.com</v>
      </c>
      <c r="S228" s="222">
        <v>45902.0</v>
      </c>
      <c r="T228" s="223">
        <v>0.8125</v>
      </c>
      <c r="U228" s="234" t="s">
        <v>162</v>
      </c>
      <c r="V228" s="61" t="s">
        <v>102</v>
      </c>
      <c r="W228" s="225" t="s">
        <v>555</v>
      </c>
      <c r="X228" s="235" t="s">
        <v>556</v>
      </c>
      <c r="Y228" s="227"/>
      <c r="Z228" s="23" t="str">
        <f t="array" ref="Z228">if(iferror(INDEX(Posts[Username],MATCH(C228&amp;G228,Posts[Username]&amp;Posts[Restaurant Name],0)),"")=C228,"Posted","")</f>
        <v/>
      </c>
      <c r="AA228" s="225" t="s">
        <v>321</v>
      </c>
      <c r="AB228" s="42"/>
      <c r="AC228" s="43"/>
      <c r="AD228" s="43"/>
      <c r="AE228" s="43"/>
      <c r="AF228" s="43"/>
      <c r="AG228" s="43"/>
      <c r="AH228" s="43"/>
      <c r="AI228" s="43"/>
      <c r="AJ228" s="43"/>
      <c r="AK228" s="43"/>
    </row>
    <row r="229" ht="22.5" customHeight="1">
      <c r="A229" s="43"/>
      <c r="B229" s="229" t="s">
        <v>529</v>
      </c>
      <c r="C229" s="230" t="s">
        <v>530</v>
      </c>
      <c r="D229" s="231">
        <v>16594.0</v>
      </c>
      <c r="E229" s="23" t="s">
        <v>76</v>
      </c>
      <c r="F229" s="59" t="s">
        <v>531</v>
      </c>
      <c r="G229" s="232" t="s">
        <v>295</v>
      </c>
      <c r="H229" s="197">
        <f t="array" ref="H229">iferror(XLOOKUP(G229,'Restaurant DB'!B:B,'Restaurant DB'!A:A),".")</f>
        <v>5349</v>
      </c>
      <c r="I229" s="233" t="str">
        <f t="array" ref="I229">XLOOKUP(G229,'Restaurant DB'!B:B,'Restaurant DB'!N:N)</f>
        <v>Thai</v>
      </c>
      <c r="J229" s="216" t="s">
        <v>78</v>
      </c>
      <c r="K229" s="217">
        <v>1720.0</v>
      </c>
      <c r="L229" s="169" t="s">
        <v>88</v>
      </c>
      <c r="M229" s="248" t="s">
        <v>532</v>
      </c>
      <c r="N229" s="219"/>
      <c r="O229" s="231">
        <v>5000.0</v>
      </c>
      <c r="P229" s="220"/>
      <c r="Q229" s="180"/>
      <c r="R229" s="221" t="str">
        <f t="array" ref="R229">XLOOKUP(G229,'Restaurant DB'!B:B,'Restaurant DB'!I:I)</f>
        <v>bond@hungryhub.com</v>
      </c>
      <c r="S229" s="222">
        <v>45904.0</v>
      </c>
      <c r="T229" s="223">
        <v>0.7916666666666666</v>
      </c>
      <c r="U229" s="234" t="s">
        <v>80</v>
      </c>
      <c r="V229" s="61" t="s">
        <v>102</v>
      </c>
      <c r="W229" s="225" t="s">
        <v>557</v>
      </c>
      <c r="X229" s="235" t="s">
        <v>558</v>
      </c>
      <c r="Y229" s="227"/>
      <c r="Z229" s="23" t="str">
        <f t="array" ref="Z229">if(iferror(INDEX(Posts[Username],MATCH(C229&amp;G229,Posts[Username]&amp;Posts[Restaurant Name],0)),"")=C229,"Posted","")</f>
        <v>Posted</v>
      </c>
      <c r="AA229" s="225" t="s">
        <v>321</v>
      </c>
      <c r="AB229" s="42"/>
      <c r="AC229" s="43"/>
      <c r="AD229" s="43"/>
      <c r="AE229" s="43"/>
      <c r="AF229" s="43"/>
      <c r="AG229" s="43"/>
      <c r="AH229" s="43"/>
      <c r="AI229" s="43"/>
      <c r="AJ229" s="43"/>
      <c r="AK229" s="43"/>
    </row>
    <row r="230" ht="22.5" customHeight="1">
      <c r="A230" s="19"/>
      <c r="B230" s="201" t="s">
        <v>559</v>
      </c>
      <c r="C230" s="255" t="s">
        <v>560</v>
      </c>
      <c r="D230" s="203">
        <v>10611.0</v>
      </c>
      <c r="E230" s="244"/>
      <c r="F230" s="204" t="s">
        <v>561</v>
      </c>
      <c r="G230" s="174" t="s">
        <v>128</v>
      </c>
      <c r="H230" s="197">
        <f t="array" ref="H230">iferror(XLOOKUP(G230,'Restaurant DB'!B:B,'Restaurant DB'!A:A),".")</f>
        <v>4503</v>
      </c>
      <c r="I230" s="256" t="str">
        <f t="array" ref="I230">XLOOKUP(G230,'Restaurant DB'!B:B,'Restaurant DB'!N:N)</f>
        <v>European, Fusion, International, Japanese, Thai</v>
      </c>
      <c r="J230" s="187" t="s">
        <v>94</v>
      </c>
      <c r="K230" s="176">
        <v>2599.0</v>
      </c>
      <c r="L230" s="177" t="s">
        <v>129</v>
      </c>
      <c r="M230" s="257"/>
      <c r="N230" s="251"/>
      <c r="O230" s="203">
        <v>4000.0</v>
      </c>
      <c r="P230" s="179"/>
      <c r="Q230" s="246"/>
      <c r="R230" s="208" t="str">
        <f t="array" ref="R230">XLOOKUP(G230,'Restaurant DB'!B:B,'Restaurant DB'!I:I)</f>
        <v>surasit@hungryhub.com</v>
      </c>
      <c r="S230" s="181">
        <v>45904.0</v>
      </c>
      <c r="T230" s="182">
        <v>0.5</v>
      </c>
      <c r="U230" s="183" t="s">
        <v>80</v>
      </c>
      <c r="V230" s="61" t="s">
        <v>102</v>
      </c>
      <c r="W230" s="135" t="s">
        <v>562</v>
      </c>
      <c r="X230" s="247" t="s">
        <v>563</v>
      </c>
      <c r="Y230" s="184"/>
      <c r="Z230" s="23"/>
      <c r="AA230" s="135" t="s">
        <v>484</v>
      </c>
      <c r="AB230" s="42"/>
      <c r="AC230" s="19"/>
      <c r="AD230" s="19"/>
      <c r="AE230" s="19"/>
      <c r="AF230" s="19"/>
      <c r="AG230" s="19"/>
      <c r="AH230" s="19"/>
      <c r="AI230" s="19"/>
      <c r="AJ230" s="19"/>
      <c r="AK230" s="19"/>
    </row>
    <row r="231" ht="22.5" customHeight="1">
      <c r="A231" s="19"/>
      <c r="B231" s="229" t="s">
        <v>495</v>
      </c>
      <c r="C231" s="230" t="s">
        <v>496</v>
      </c>
      <c r="D231" s="231">
        <v>40775.0</v>
      </c>
      <c r="E231" s="214"/>
      <c r="F231" s="59" t="s">
        <v>497</v>
      </c>
      <c r="G231" s="232" t="s">
        <v>165</v>
      </c>
      <c r="H231" s="197">
        <f t="array" ref="H231">iferror(XLOOKUP(G231,'Restaurant DB'!B:B,'Restaurant DB'!A:A),".")</f>
        <v>3005</v>
      </c>
      <c r="I231" s="233" t="str">
        <f t="array" ref="I231">XLOOKUP(G231,'Restaurant DB'!B:B,'Restaurant DB'!N:N)</f>
        <v>Chinese, European, Fusion, International, Japanese, Thai</v>
      </c>
      <c r="J231" s="216" t="s">
        <v>94</v>
      </c>
      <c r="K231" s="217">
        <v>1100.0</v>
      </c>
      <c r="L231" s="218" t="s">
        <v>241</v>
      </c>
      <c r="M231" s="219"/>
      <c r="N231" s="219"/>
      <c r="O231" s="231">
        <v>6667.0</v>
      </c>
      <c r="P231" s="220"/>
      <c r="Q231" s="180"/>
      <c r="R231" s="221" t="str">
        <f t="array" ref="R231">XLOOKUP(G231,'Restaurant DB'!B:B,'Restaurant DB'!I:I)</f>
        <v>bond@hungryhub.com</v>
      </c>
      <c r="S231" s="222">
        <v>45905.0</v>
      </c>
      <c r="T231" s="223">
        <v>0.5</v>
      </c>
      <c r="U231" s="234" t="s">
        <v>80</v>
      </c>
      <c r="V231" s="61" t="s">
        <v>102</v>
      </c>
      <c r="W231" s="225" t="s">
        <v>564</v>
      </c>
      <c r="X231" s="235" t="s">
        <v>565</v>
      </c>
      <c r="Y231" s="227"/>
      <c r="Z231" s="23" t="str">
        <f t="array" ref="Z231">if(iferror(INDEX(Posts[Username],MATCH(C231&amp;G231,Posts[Username]&amp;Posts[Restaurant Name],0)),"")=C231,"Posted","")</f>
        <v/>
      </c>
      <c r="AA231" s="225" t="s">
        <v>321</v>
      </c>
      <c r="AB231" s="42"/>
      <c r="AC231" s="19"/>
      <c r="AD231" s="19"/>
      <c r="AE231" s="19"/>
      <c r="AF231" s="19"/>
      <c r="AG231" s="19"/>
      <c r="AH231" s="19"/>
      <c r="AI231" s="19"/>
      <c r="AJ231" s="19"/>
      <c r="AK231" s="19"/>
    </row>
    <row r="232" ht="22.5" customHeight="1">
      <c r="A232" s="43"/>
      <c r="B232" s="201" t="s">
        <v>373</v>
      </c>
      <c r="C232" s="202" t="s">
        <v>374</v>
      </c>
      <c r="D232" s="203">
        <v>40100.0</v>
      </c>
      <c r="E232" s="244"/>
      <c r="F232" s="204" t="s">
        <v>566</v>
      </c>
      <c r="G232" s="174" t="s">
        <v>128</v>
      </c>
      <c r="H232" s="197">
        <f t="array" ref="H232">iferror(XLOOKUP(G232,'Restaurant DB'!B:B,'Restaurant DB'!A:A),".")</f>
        <v>4503</v>
      </c>
      <c r="I232" s="256" t="str">
        <f t="array" ref="I232">XLOOKUP(G232,'Restaurant DB'!B:B,'Restaurant DB'!N:N)</f>
        <v>European, Fusion, International, Japanese, Thai</v>
      </c>
      <c r="J232" s="187" t="s">
        <v>94</v>
      </c>
      <c r="K232" s="176">
        <v>2599.0</v>
      </c>
      <c r="L232" s="177" t="s">
        <v>129</v>
      </c>
      <c r="M232" s="257"/>
      <c r="N232" s="251"/>
      <c r="O232" s="203">
        <v>5000.0</v>
      </c>
      <c r="P232" s="179"/>
      <c r="Q232" s="246"/>
      <c r="R232" s="208" t="str">
        <f t="array" ref="R232">XLOOKUP(G232,'Restaurant DB'!B:B,'Restaurant DB'!I:I)</f>
        <v>surasit@hungryhub.com</v>
      </c>
      <c r="S232" s="181">
        <v>45905.0</v>
      </c>
      <c r="T232" s="182">
        <v>0.8125</v>
      </c>
      <c r="U232" s="183" t="s">
        <v>182</v>
      </c>
      <c r="V232" s="61" t="s">
        <v>102</v>
      </c>
      <c r="W232" s="135" t="s">
        <v>567</v>
      </c>
      <c r="X232" s="247" t="s">
        <v>568</v>
      </c>
      <c r="Y232" s="184"/>
      <c r="Z232" s="23" t="s">
        <v>431</v>
      </c>
      <c r="AA232" s="135" t="s">
        <v>321</v>
      </c>
      <c r="AB232" s="42"/>
      <c r="AC232" s="43"/>
      <c r="AD232" s="43"/>
      <c r="AE232" s="43"/>
      <c r="AF232" s="43"/>
      <c r="AG232" s="43"/>
      <c r="AH232" s="43"/>
      <c r="AI232" s="43"/>
      <c r="AJ232" s="43"/>
      <c r="AK232" s="43"/>
    </row>
    <row r="233" ht="22.5" customHeight="1">
      <c r="A233" s="43"/>
      <c r="B233" s="211" t="s">
        <v>84</v>
      </c>
      <c r="C233" s="212" t="s">
        <v>85</v>
      </c>
      <c r="D233" s="213">
        <v>94511.0</v>
      </c>
      <c r="E233" s="214" t="str">
        <f t="array" ref="E233">XLOOKUP(G233,'Restaurant DB All'!$B$32:$B$5758,'Restaurant DB All'!$I$32:$I$5758)</f>
        <v>Bangkok</v>
      </c>
      <c r="F233" s="236" t="s">
        <v>86</v>
      </c>
      <c r="G233" s="215" t="s">
        <v>569</v>
      </c>
      <c r="H233" s="197">
        <f t="array" ref="H233">iferror(XLOOKUP(G233,'Restaurant DB'!B:B,'Restaurant DB'!A:A),".")</f>
        <v>1353</v>
      </c>
      <c r="I233" s="233" t="str">
        <f t="array" ref="I233">XLOOKUP(G233,'Restaurant DB'!B:B,'Restaurant DB'!N:N)</f>
        <v>Thai, Chinese</v>
      </c>
      <c r="J233" s="216" t="s">
        <v>94</v>
      </c>
      <c r="K233" s="217">
        <v>850.0</v>
      </c>
      <c r="L233" s="218" t="s">
        <v>570</v>
      </c>
      <c r="M233" s="248" t="s">
        <v>571</v>
      </c>
      <c r="N233" s="219"/>
      <c r="O233" s="213">
        <v>3351.46</v>
      </c>
      <c r="P233" s="220"/>
      <c r="Q233" s="258"/>
      <c r="R233" s="221" t="str">
        <f t="array" ref="R233">XLOOKUP(G233,'Restaurant DB'!B:B,'Restaurant DB'!I:I)</f>
        <v>earth@hungryhub.com</v>
      </c>
      <c r="S233" s="222">
        <v>45905.0</v>
      </c>
      <c r="T233" s="223">
        <v>0.8125</v>
      </c>
      <c r="U233" s="234" t="s">
        <v>182</v>
      </c>
      <c r="V233" s="61" t="s">
        <v>102</v>
      </c>
      <c r="W233" s="225" t="s">
        <v>572</v>
      </c>
      <c r="X233" s="235" t="s">
        <v>573</v>
      </c>
      <c r="Y233" s="227"/>
      <c r="Z233" s="23" t="str">
        <f t="array" ref="Z233">if(iferror(INDEX(Posts[Username],MATCH(C233&amp;G233,Posts[Username]&amp;Posts[Restaurant Name],0)),"")=C233,"Posted","")</f>
        <v/>
      </c>
      <c r="AA233" s="135" t="s">
        <v>321</v>
      </c>
      <c r="AB233" s="42"/>
      <c r="AC233" s="43"/>
      <c r="AD233" s="43"/>
      <c r="AE233" s="43"/>
      <c r="AF233" s="43"/>
      <c r="AG233" s="43"/>
      <c r="AH233" s="43"/>
      <c r="AI233" s="43"/>
      <c r="AJ233" s="43"/>
      <c r="AK233" s="43"/>
    </row>
    <row r="234" ht="22.5" customHeight="1">
      <c r="A234" s="19"/>
      <c r="B234" s="211" t="s">
        <v>574</v>
      </c>
      <c r="C234" s="211" t="s">
        <v>575</v>
      </c>
      <c r="D234" s="213">
        <v>100883.0</v>
      </c>
      <c r="E234" s="228"/>
      <c r="F234" s="259" t="s">
        <v>576</v>
      </c>
      <c r="G234" s="260" t="s">
        <v>577</v>
      </c>
      <c r="H234" s="197">
        <f t="array" ref="H234">iferror(XLOOKUP(G234,'Restaurant DB'!B:B,'Restaurant DB'!A:A),".")</f>
        <v>1856</v>
      </c>
      <c r="I234" s="256" t="str">
        <f t="array" ref="I234">XLOOKUP(G234,'Restaurant DB'!B:B,'Restaurant DB'!N:N)</f>
        <v>European, International, Italian</v>
      </c>
      <c r="J234" s="261" t="s">
        <v>78</v>
      </c>
      <c r="K234" s="262">
        <v>3299.0</v>
      </c>
      <c r="L234" s="225" t="s">
        <v>208</v>
      </c>
      <c r="M234" s="248" t="s">
        <v>578</v>
      </c>
      <c r="N234" s="219"/>
      <c r="O234" s="213">
        <v>6000.0</v>
      </c>
      <c r="P234" s="220"/>
      <c r="Q234" s="258"/>
      <c r="R234" s="208" t="str">
        <f t="array" ref="R234">XLOOKUP(G234,'Restaurant DB'!B:B,'Restaurant DB'!I:I)</f>
        <v>ravi@hungryhub.com</v>
      </c>
      <c r="S234" s="263">
        <v>45905.0</v>
      </c>
      <c r="T234" s="264">
        <v>0.875</v>
      </c>
      <c r="U234" s="265" t="s">
        <v>182</v>
      </c>
      <c r="V234" s="61" t="s">
        <v>102</v>
      </c>
      <c r="W234" s="225" t="s">
        <v>579</v>
      </c>
      <c r="X234" s="235" t="s">
        <v>580</v>
      </c>
      <c r="Y234" s="227"/>
      <c r="Z234" s="23" t="str">
        <f t="array" ref="Z234">if(iferror(INDEX(Posts[Username],MATCH(C234&amp;G234,Posts[Username]&amp;Posts[Restaurant Name],0)),"")=C234,"Posted","")</f>
        <v>Posted</v>
      </c>
      <c r="AA234" s="243" t="s">
        <v>321</v>
      </c>
      <c r="AB234" s="42"/>
      <c r="AC234" s="19"/>
      <c r="AD234" s="19"/>
      <c r="AE234" s="19"/>
      <c r="AF234" s="19"/>
      <c r="AG234" s="19"/>
      <c r="AH234" s="19"/>
      <c r="AI234" s="19"/>
      <c r="AJ234" s="19"/>
      <c r="AK234" s="19"/>
    </row>
    <row r="235" ht="22.5" customHeight="1">
      <c r="A235" s="19"/>
      <c r="B235" s="171" t="s">
        <v>581</v>
      </c>
      <c r="C235" s="172" t="s">
        <v>582</v>
      </c>
      <c r="D235" s="173">
        <v>42194.0</v>
      </c>
      <c r="E235" s="244" t="str">
        <f t="array" ref="E235">XLOOKUP(G235,'Restaurant DB All'!$B$32:$B$5758,'Restaurant DB All'!$I$32:$I$5758)</f>
        <v>Bangkok</v>
      </c>
      <c r="F235" s="266" t="s">
        <v>583</v>
      </c>
      <c r="G235" s="267" t="s">
        <v>83</v>
      </c>
      <c r="H235" s="245">
        <f t="array" ref="H235">iferror(XLOOKUP(G235,'Restaurant DB'!B:B,'Restaurant DB'!A:A),".")</f>
        <v>4195</v>
      </c>
      <c r="I235" s="245" t="str">
        <f t="array" ref="I235">XLOOKUP(G235,'Restaurant DB'!B:B,'Restaurant DB'!N:N)</f>
        <v>Thai</v>
      </c>
      <c r="J235" s="268" t="s">
        <v>78</v>
      </c>
      <c r="K235" s="269">
        <v>2072.0</v>
      </c>
      <c r="L235" s="135" t="s">
        <v>193</v>
      </c>
      <c r="M235" s="46" t="s">
        <v>435</v>
      </c>
      <c r="N235" s="189"/>
      <c r="O235" s="173">
        <v>6666.66</v>
      </c>
      <c r="P235" s="179"/>
      <c r="Q235" s="191"/>
      <c r="R235" s="208" t="str">
        <f t="array" ref="R235">XLOOKUP(G235,'Restaurant DB'!B:B,'Restaurant DB'!I:I)</f>
        <v>ravi@hungryhub.com</v>
      </c>
      <c r="S235" s="270">
        <v>45906.0</v>
      </c>
      <c r="T235" s="271">
        <v>0.5</v>
      </c>
      <c r="U235" s="9" t="s">
        <v>80</v>
      </c>
      <c r="V235" s="61" t="s">
        <v>102</v>
      </c>
      <c r="W235" s="135" t="s">
        <v>584</v>
      </c>
      <c r="X235" s="247" t="s">
        <v>585</v>
      </c>
      <c r="Y235" s="184"/>
      <c r="Z235" s="23" t="str">
        <f t="array" ref="Z235">if(iferror(INDEX(Posts[Username],MATCH(C235&amp;G235,Posts[Username]&amp;Posts[Restaurant Name],0)),"")=C235,"Posted","")</f>
        <v>Posted</v>
      </c>
      <c r="AA235" s="244" t="s">
        <v>321</v>
      </c>
      <c r="AB235" s="42"/>
      <c r="AC235" s="19"/>
      <c r="AD235" s="19"/>
      <c r="AE235" s="19"/>
      <c r="AF235" s="19"/>
      <c r="AG235" s="19"/>
      <c r="AH235" s="19"/>
      <c r="AI235" s="19"/>
      <c r="AJ235" s="19"/>
      <c r="AK235" s="19"/>
    </row>
    <row r="236" ht="22.5" customHeight="1">
      <c r="A236" s="19"/>
      <c r="B236" s="201" t="s">
        <v>559</v>
      </c>
      <c r="C236" s="255" t="s">
        <v>560</v>
      </c>
      <c r="D236" s="203">
        <v>10611.0</v>
      </c>
      <c r="E236" s="244"/>
      <c r="F236" s="204" t="s">
        <v>561</v>
      </c>
      <c r="G236" s="186" t="s">
        <v>401</v>
      </c>
      <c r="H236" s="245"/>
      <c r="I236" s="256" t="str">
        <f t="array" ref="I236">XLOOKUP(G236,'Restaurant DB'!B:B,'Restaurant DB'!N:N)</f>
        <v>Fusion, Japanese, European</v>
      </c>
      <c r="J236" s="187" t="s">
        <v>78</v>
      </c>
      <c r="K236" s="176">
        <v>2090.0</v>
      </c>
      <c r="L236" s="177" t="s">
        <v>402</v>
      </c>
      <c r="M236" s="257"/>
      <c r="N236" s="251"/>
      <c r="O236" s="203">
        <v>4000.0</v>
      </c>
      <c r="P236" s="179"/>
      <c r="Q236" s="180"/>
      <c r="R236" s="208" t="str">
        <f t="array" ref="R236">XLOOKUP(G236,'Restaurant DB'!B:B,'Restaurant DB'!I:I)</f>
        <v>ravi@hungryhub.com</v>
      </c>
      <c r="S236" s="181">
        <v>45906.0</v>
      </c>
      <c r="T236" s="182">
        <v>0.875</v>
      </c>
      <c r="U236" s="183" t="s">
        <v>80</v>
      </c>
      <c r="V236" s="61" t="s">
        <v>102</v>
      </c>
      <c r="W236" s="135" t="s">
        <v>586</v>
      </c>
      <c r="X236" s="247" t="s">
        <v>587</v>
      </c>
      <c r="Y236" s="184"/>
      <c r="Z236" s="23" t="s">
        <v>475</v>
      </c>
      <c r="AA236" s="135" t="s">
        <v>484</v>
      </c>
      <c r="AB236" s="42"/>
      <c r="AC236" s="18"/>
      <c r="AD236" s="18"/>
      <c r="AE236" s="18"/>
      <c r="AF236" s="18"/>
      <c r="AG236" s="18"/>
      <c r="AH236" s="18"/>
      <c r="AI236" s="18"/>
      <c r="AJ236" s="18"/>
      <c r="AK236" s="18"/>
    </row>
    <row r="237" ht="22.5" customHeight="1">
      <c r="A237" s="19"/>
      <c r="B237" s="211" t="s">
        <v>84</v>
      </c>
      <c r="C237" s="212" t="s">
        <v>85</v>
      </c>
      <c r="D237" s="213">
        <v>94511.0</v>
      </c>
      <c r="E237" s="214" t="str">
        <f t="array" ref="E237">XLOOKUP(G237,'Restaurant DB All'!$B$32:$B$5758,'Restaurant DB All'!$I$32:$I$5758)</f>
        <v>Bangkok</v>
      </c>
      <c r="F237" s="236" t="s">
        <v>86</v>
      </c>
      <c r="G237" s="215" t="s">
        <v>588</v>
      </c>
      <c r="H237" s="197">
        <f t="array" ref="H237">iferror(XLOOKUP(G237,'Restaurant DB'!B:B,'Restaurant DB'!A:A),".")</f>
        <v>3030</v>
      </c>
      <c r="I237" s="211" t="str">
        <f t="array" ref="I237">XLOOKUP(G237,'Restaurant DB'!B:B,'Restaurant DB'!N:N)</f>
        <v>Japanese</v>
      </c>
      <c r="J237" s="216" t="s">
        <v>94</v>
      </c>
      <c r="K237" s="217">
        <v>1741.0</v>
      </c>
      <c r="L237" s="218" t="s">
        <v>589</v>
      </c>
      <c r="M237" s="248" t="s">
        <v>571</v>
      </c>
      <c r="N237" s="219"/>
      <c r="O237" s="213">
        <v>3351.46</v>
      </c>
      <c r="P237" s="220"/>
      <c r="Q237" s="258"/>
      <c r="R237" s="221" t="str">
        <f t="array" ref="R237">XLOOKUP(G237,'Restaurant DB'!B:B,'Restaurant DB'!I:I)</f>
        <v>bond@hungryhub.com</v>
      </c>
      <c r="S237" s="222">
        <v>45906.0</v>
      </c>
      <c r="T237" s="223">
        <v>0.8333333333333334</v>
      </c>
      <c r="U237" s="234" t="s">
        <v>182</v>
      </c>
      <c r="V237" s="61" t="s">
        <v>102</v>
      </c>
      <c r="W237" s="225" t="s">
        <v>590</v>
      </c>
      <c r="X237" s="235" t="s">
        <v>591</v>
      </c>
      <c r="Y237" s="227"/>
      <c r="Z237" s="23" t="str">
        <f t="array" ref="Z237">if(iferror(INDEX(Posts[Username],MATCH(C237&amp;G237,Posts[Username]&amp;Posts[Restaurant Name],0)),"")=C237,"Posted","")</f>
        <v>Posted</v>
      </c>
      <c r="AA237" s="228"/>
      <c r="AB237" s="42"/>
      <c r="AC237" s="18"/>
      <c r="AD237" s="18"/>
      <c r="AE237" s="18"/>
      <c r="AF237" s="18"/>
      <c r="AG237" s="18"/>
      <c r="AH237" s="18"/>
      <c r="AI237" s="18"/>
      <c r="AJ237" s="18"/>
      <c r="AK237" s="18"/>
    </row>
    <row r="238" ht="22.5" customHeight="1">
      <c r="A238" s="19"/>
      <c r="B238" s="44" t="s">
        <v>592</v>
      </c>
      <c r="C238" s="45" t="s">
        <v>593</v>
      </c>
      <c r="D238" s="46">
        <v>58702.0</v>
      </c>
      <c r="E238" s="23"/>
      <c r="F238" s="59" t="s">
        <v>594</v>
      </c>
      <c r="G238" s="48" t="s">
        <v>140</v>
      </c>
      <c r="H238" s="26"/>
      <c r="I238" s="27" t="str">
        <f t="array" ref="I238">XLOOKUP(G238,'Restaurant DB'!B:B,'Restaurant DB'!N:N)</f>
        <v>Japanese</v>
      </c>
      <c r="J238" s="48" t="s">
        <v>94</v>
      </c>
      <c r="K238" s="49">
        <v>1650.0</v>
      </c>
      <c r="L238" s="207" t="s">
        <v>155</v>
      </c>
      <c r="M238" s="46"/>
      <c r="N238" s="170"/>
      <c r="O238" s="46">
        <v>5000.0</v>
      </c>
      <c r="P238" s="51"/>
      <c r="Q238" s="52"/>
      <c r="R238" s="34" t="str">
        <f t="array" ref="R238">XLOOKUP(G238,'Restaurant DB'!B:B,'Restaurant DB'!I:I)</f>
        <v>earth@hungryhub.com</v>
      </c>
      <c r="S238" s="53">
        <v>45909.0</v>
      </c>
      <c r="T238" s="60">
        <v>0.7083333333333334</v>
      </c>
      <c r="U238" s="9" t="s">
        <v>182</v>
      </c>
      <c r="V238" s="61" t="s">
        <v>102</v>
      </c>
      <c r="W238" s="56" t="s">
        <v>595</v>
      </c>
      <c r="X238" s="10" t="s">
        <v>596</v>
      </c>
      <c r="Y238" s="55"/>
      <c r="Z238" s="23" t="str">
        <f t="array" ref="Z238">if(iferror(INDEX(Posts[Username],MATCH(C238&amp;G238,Posts[Username]&amp;Posts[Restaurant Name],0)),"")=C238,"Posted","")</f>
        <v>Posted</v>
      </c>
      <c r="AA238" s="56" t="s">
        <v>321</v>
      </c>
      <c r="AB238" s="42"/>
      <c r="AC238" s="18"/>
      <c r="AD238" s="18"/>
      <c r="AE238" s="18"/>
      <c r="AF238" s="18"/>
      <c r="AG238" s="18"/>
      <c r="AH238" s="18"/>
      <c r="AI238" s="18"/>
      <c r="AJ238" s="18"/>
      <c r="AK238" s="18"/>
    </row>
    <row r="239" ht="22.5" customHeight="1">
      <c r="A239" s="43"/>
      <c r="B239" s="44" t="s">
        <v>592</v>
      </c>
      <c r="C239" s="45" t="s">
        <v>593</v>
      </c>
      <c r="D239" s="46">
        <v>58702.0</v>
      </c>
      <c r="E239" s="23"/>
      <c r="F239" s="59" t="s">
        <v>594</v>
      </c>
      <c r="G239" s="48" t="s">
        <v>128</v>
      </c>
      <c r="H239" s="26"/>
      <c r="I239" s="27" t="str">
        <f t="array" ref="I239">XLOOKUP(G239,'Restaurant DB'!B:B,'Restaurant DB'!N:N)</f>
        <v>European, Fusion, International, Japanese, Thai</v>
      </c>
      <c r="J239" s="48" t="s">
        <v>94</v>
      </c>
      <c r="K239" s="49">
        <v>2599.0</v>
      </c>
      <c r="L239" s="207" t="s">
        <v>129</v>
      </c>
      <c r="M239" s="46"/>
      <c r="N239" s="170"/>
      <c r="O239" s="46">
        <v>5000.0</v>
      </c>
      <c r="P239" s="51"/>
      <c r="Q239" s="52"/>
      <c r="R239" s="34" t="str">
        <f t="array" ref="R239">XLOOKUP(G239,'Restaurant DB'!B:B,'Restaurant DB'!I:I)</f>
        <v>surasit@hungryhub.com</v>
      </c>
      <c r="S239" s="53">
        <v>45909.0</v>
      </c>
      <c r="T239" s="60">
        <v>0.5</v>
      </c>
      <c r="U239" s="9" t="s">
        <v>182</v>
      </c>
      <c r="V239" s="61" t="s">
        <v>102</v>
      </c>
      <c r="W239" s="56" t="s">
        <v>597</v>
      </c>
      <c r="X239" s="10" t="s">
        <v>598</v>
      </c>
      <c r="Y239" s="55"/>
      <c r="Z239" s="23" t="str">
        <f t="array" ref="Z239">if(iferror(INDEX(Posts[Username],MATCH(C239&amp;G239,Posts[Username]&amp;Posts[Restaurant Name],0)),"")=C239,"Posted","")</f>
        <v>Posted</v>
      </c>
      <c r="AA239" s="56" t="s">
        <v>321</v>
      </c>
      <c r="AB239" s="42"/>
      <c r="AC239" s="250"/>
      <c r="AD239" s="250"/>
      <c r="AE239" s="250"/>
      <c r="AF239" s="250"/>
      <c r="AG239" s="250"/>
      <c r="AH239" s="250"/>
      <c r="AI239" s="250"/>
      <c r="AJ239" s="250"/>
      <c r="AK239" s="250"/>
    </row>
    <row r="240" ht="22.5" customHeight="1">
      <c r="A240" s="19"/>
      <c r="B240" s="44" t="s">
        <v>599</v>
      </c>
      <c r="C240" s="45" t="s">
        <v>600</v>
      </c>
      <c r="D240" s="46">
        <v>37000.0</v>
      </c>
      <c r="E240" s="23"/>
      <c r="F240" s="59" t="s">
        <v>601</v>
      </c>
      <c r="G240" s="48" t="s">
        <v>128</v>
      </c>
      <c r="H240" s="197">
        <f t="array" ref="H240">iferror(XLOOKUP(G240,'Restaurant DB'!B:B,'Restaurant DB'!A:A),".")</f>
        <v>4503</v>
      </c>
      <c r="I240" s="86" t="str">
        <f t="array" ref="I240">XLOOKUP(G240,'Restaurant DB'!B:B,'Restaurant DB'!N:N)</f>
        <v>European, Fusion, International, Japanese, Thai</v>
      </c>
      <c r="J240" s="48" t="s">
        <v>94</v>
      </c>
      <c r="K240" s="49">
        <v>2599.0</v>
      </c>
      <c r="L240" s="207" t="s">
        <v>129</v>
      </c>
      <c r="M240" s="46"/>
      <c r="N240" s="170"/>
      <c r="O240" s="46">
        <v>3500.0</v>
      </c>
      <c r="P240" s="51"/>
      <c r="Q240" s="52"/>
      <c r="R240" s="34" t="str">
        <f t="array" ref="R240">XLOOKUP(G240,'Restaurant DB'!B:B,'Restaurant DB'!I:I)</f>
        <v>surasit@hungryhub.com</v>
      </c>
      <c r="S240" s="53">
        <v>45909.0</v>
      </c>
      <c r="T240" s="60">
        <v>0.8125</v>
      </c>
      <c r="U240" s="9" t="s">
        <v>182</v>
      </c>
      <c r="V240" s="61" t="s">
        <v>102</v>
      </c>
      <c r="W240" s="56" t="s">
        <v>602</v>
      </c>
      <c r="X240" s="10" t="s">
        <v>603</v>
      </c>
      <c r="Y240" s="55"/>
      <c r="Z240" s="23" t="str">
        <f t="array" ref="Z240">if(iferror(INDEX(Posts[Username],MATCH(C240&amp;G240,Posts[Username]&amp;Posts[Restaurant Name],0)),"")=C240,"Posted","")</f>
        <v/>
      </c>
      <c r="AA240" s="56" t="s">
        <v>321</v>
      </c>
      <c r="AB240" s="42"/>
      <c r="AC240" s="18"/>
      <c r="AD240" s="18"/>
      <c r="AE240" s="18"/>
      <c r="AF240" s="18"/>
      <c r="AG240" s="18"/>
      <c r="AH240" s="18"/>
      <c r="AI240" s="18"/>
      <c r="AJ240" s="18"/>
      <c r="AK240" s="18"/>
    </row>
    <row r="241" ht="22.5" customHeight="1">
      <c r="A241" s="19"/>
      <c r="B241" s="171" t="s">
        <v>581</v>
      </c>
      <c r="C241" s="172" t="s">
        <v>582</v>
      </c>
      <c r="D241" s="173">
        <v>42194.0</v>
      </c>
      <c r="E241" s="244" t="str">
        <f t="array" ref="E241">XLOOKUP(G241,'Restaurant DB All'!$B$32:$B$5758,'Restaurant DB All'!$I$32:$I$5758)</f>
        <v>Bangkok</v>
      </c>
      <c r="F241" s="266" t="s">
        <v>583</v>
      </c>
      <c r="G241" s="267" t="s">
        <v>425</v>
      </c>
      <c r="H241" s="245">
        <f t="array" ref="H241">iferror(XLOOKUP(G241,'Restaurant DB'!B:B,'Restaurant DB'!A:A),".")</f>
        <v>5945</v>
      </c>
      <c r="I241" s="245" t="str">
        <f t="array" ref="I241">XLOOKUP(G241,'Restaurant DB'!B:B,'Restaurant DB'!N:N)</f>
        <v>Japanese</v>
      </c>
      <c r="J241" s="268" t="s">
        <v>78</v>
      </c>
      <c r="K241" s="269">
        <v>1165.0</v>
      </c>
      <c r="L241" s="135" t="s">
        <v>426</v>
      </c>
      <c r="M241" s="46" t="s">
        <v>435</v>
      </c>
      <c r="N241" s="189"/>
      <c r="O241" s="173">
        <v>6666.66</v>
      </c>
      <c r="P241" s="179"/>
      <c r="Q241" s="191"/>
      <c r="R241" s="208" t="str">
        <f t="array" ref="R241">XLOOKUP(G241,'Restaurant DB'!B:B,'Restaurant DB'!I:I)</f>
        <v>bond@hungryhub.com</v>
      </c>
      <c r="S241" s="270">
        <v>45910.0</v>
      </c>
      <c r="T241" s="271">
        <v>0.5</v>
      </c>
      <c r="U241" s="9" t="s">
        <v>80</v>
      </c>
      <c r="V241" s="61" t="s">
        <v>102</v>
      </c>
      <c r="W241" s="135" t="s">
        <v>604</v>
      </c>
      <c r="X241" s="247" t="s">
        <v>605</v>
      </c>
      <c r="Y241" s="184"/>
      <c r="Z241" s="23" t="str">
        <f t="array" ref="Z241">if(iferror(INDEX(Posts[Username],MATCH(C241&amp;G241,Posts[Username]&amp;Posts[Restaurant Name],0)),"")=C241,"Posted","")</f>
        <v>Posted</v>
      </c>
      <c r="AA241" s="244" t="s">
        <v>321</v>
      </c>
      <c r="AB241" s="42"/>
      <c r="AC241" s="18"/>
      <c r="AD241" s="18"/>
      <c r="AE241" s="18"/>
      <c r="AF241" s="18"/>
      <c r="AG241" s="18"/>
      <c r="AH241" s="18"/>
      <c r="AI241" s="18"/>
      <c r="AJ241" s="18"/>
      <c r="AK241" s="18"/>
    </row>
    <row r="242" ht="22.5" customHeight="1">
      <c r="A242" s="19"/>
      <c r="B242" s="201" t="s">
        <v>529</v>
      </c>
      <c r="C242" s="202" t="s">
        <v>530</v>
      </c>
      <c r="D242" s="173">
        <v>16594.0</v>
      </c>
      <c r="E242" s="23" t="s">
        <v>76</v>
      </c>
      <c r="F242" s="209" t="s">
        <v>531</v>
      </c>
      <c r="G242" s="267" t="s">
        <v>128</v>
      </c>
      <c r="H242" s="197">
        <f t="array" ref="H242">iferror(XLOOKUP(G242,'Restaurant DB'!B:B,'Restaurant DB'!A:A),".")</f>
        <v>4503</v>
      </c>
      <c r="I242" s="256" t="str">
        <f t="array" ref="I242">XLOOKUP(G242,'Restaurant DB'!B:B,'Restaurant DB'!N:N)</f>
        <v>European, Fusion, International, Japanese, Thai</v>
      </c>
      <c r="J242" s="268" t="s">
        <v>94</v>
      </c>
      <c r="K242" s="269">
        <v>2599.0</v>
      </c>
      <c r="L242" s="135" t="s">
        <v>129</v>
      </c>
      <c r="M242" s="248" t="s">
        <v>532</v>
      </c>
      <c r="N242" s="189"/>
      <c r="O242" s="173">
        <v>5000.0</v>
      </c>
      <c r="P242" s="179"/>
      <c r="Q242" s="191"/>
      <c r="R242" s="208" t="str">
        <f t="array" ref="R242">XLOOKUP(G242,'Restaurant DB'!B:B,'Restaurant DB'!I:I)</f>
        <v>surasit@hungryhub.com</v>
      </c>
      <c r="S242" s="270">
        <v>45910.0</v>
      </c>
      <c r="T242" s="271">
        <v>0.8125</v>
      </c>
      <c r="U242" s="272" t="s">
        <v>80</v>
      </c>
      <c r="V242" s="61" t="s">
        <v>102</v>
      </c>
      <c r="W242" s="135" t="s">
        <v>606</v>
      </c>
      <c r="X242" s="247" t="s">
        <v>607</v>
      </c>
      <c r="Y242" s="184"/>
      <c r="Z242" s="23" t="str">
        <f t="array" ref="Z242">if(iferror(INDEX(Posts[Username],MATCH(C242&amp;G242,Posts[Username]&amp;Posts[Restaurant Name],0)),"")=C242,"Posted","")</f>
        <v>Posted</v>
      </c>
      <c r="AA242" s="244" t="s">
        <v>321</v>
      </c>
      <c r="AB242" s="42"/>
      <c r="AC242" s="18"/>
      <c r="AD242" s="18"/>
      <c r="AE242" s="18"/>
      <c r="AF242" s="18"/>
      <c r="AG242" s="18"/>
      <c r="AH242" s="18"/>
      <c r="AI242" s="18"/>
      <c r="AJ242" s="18"/>
      <c r="AK242" s="18"/>
    </row>
    <row r="243" ht="22.5" customHeight="1">
      <c r="A243" s="19"/>
      <c r="B243" s="201" t="s">
        <v>559</v>
      </c>
      <c r="C243" s="255" t="s">
        <v>560</v>
      </c>
      <c r="D243" s="203">
        <v>10611.0</v>
      </c>
      <c r="E243" s="244"/>
      <c r="F243" s="204" t="s">
        <v>561</v>
      </c>
      <c r="G243" s="186" t="s">
        <v>502</v>
      </c>
      <c r="H243" s="197">
        <f t="array" ref="H243">iferror(XLOOKUP(G243,'Restaurant DB'!B:B,'Restaurant DB'!A:A),".")</f>
        <v>4749</v>
      </c>
      <c r="I243" s="256" t="str">
        <f t="array" ref="I243">XLOOKUP(G243,'Restaurant DB'!B:B,'Restaurant DB'!N:N)</f>
        <v>Thai</v>
      </c>
      <c r="J243" s="187" t="s">
        <v>78</v>
      </c>
      <c r="K243" s="176">
        <v>3790.0</v>
      </c>
      <c r="L243" s="177" t="s">
        <v>402</v>
      </c>
      <c r="M243" s="257"/>
      <c r="N243" s="251"/>
      <c r="O243" s="203">
        <v>4000.0</v>
      </c>
      <c r="P243" s="179"/>
      <c r="Q243" s="180"/>
      <c r="R243" s="208" t="str">
        <f t="array" ref="R243">XLOOKUP(G243,'Restaurant DB'!B:B,'Restaurant DB'!I:I)</f>
        <v>sirirat@hungryhub.com</v>
      </c>
      <c r="S243" s="181">
        <v>45910.0</v>
      </c>
      <c r="T243" s="182">
        <v>0.8333333333333334</v>
      </c>
      <c r="U243" s="183" t="s">
        <v>80</v>
      </c>
      <c r="V243" s="61" t="s">
        <v>102</v>
      </c>
      <c r="W243" s="135" t="s">
        <v>608</v>
      </c>
      <c r="X243" s="247" t="s">
        <v>609</v>
      </c>
      <c r="Y243" s="184"/>
      <c r="Z243" s="23" t="s">
        <v>475</v>
      </c>
      <c r="AA243" s="135" t="s">
        <v>484</v>
      </c>
      <c r="AB243" s="42"/>
      <c r="AC243" s="18"/>
      <c r="AD243" s="18"/>
      <c r="AE243" s="18"/>
      <c r="AF243" s="18"/>
      <c r="AG243" s="18"/>
      <c r="AH243" s="18"/>
      <c r="AI243" s="18"/>
      <c r="AJ243" s="18"/>
      <c r="AK243" s="18"/>
    </row>
    <row r="244" ht="22.5" customHeight="1">
      <c r="A244" s="19"/>
      <c r="B244" s="44" t="s">
        <v>610</v>
      </c>
      <c r="C244" s="45" t="s">
        <v>611</v>
      </c>
      <c r="D244" s="46">
        <v>91851.0</v>
      </c>
      <c r="E244" s="23" t="str">
        <f t="array" ref="E244">XLOOKUP(G244,'Restaurant DB All'!$B$32:$B$5758,'Restaurant DB All'!$I$32:$I$5758)</f>
        <v>Bangkok</v>
      </c>
      <c r="F244" s="59" t="s">
        <v>612</v>
      </c>
      <c r="G244" s="83" t="s">
        <v>140</v>
      </c>
      <c r="H244" s="197">
        <f t="array" ref="H244">iferror(XLOOKUP(G244,'Restaurant DB'!B:B,'Restaurant DB'!A:A),".")</f>
        <v>5149</v>
      </c>
      <c r="I244" s="86" t="str">
        <f t="array" ref="I244">XLOOKUP(G244,'Restaurant DB'!B:B,'Restaurant DB'!N:N)</f>
        <v>Japanese</v>
      </c>
      <c r="J244" s="48" t="s">
        <v>94</v>
      </c>
      <c r="K244" s="49">
        <v>1650.0</v>
      </c>
      <c r="L244" s="50" t="s">
        <v>155</v>
      </c>
      <c r="M244" s="46" t="s">
        <v>435</v>
      </c>
      <c r="N244" s="46"/>
      <c r="O244" s="46">
        <v>3796.935</v>
      </c>
      <c r="P244" s="51"/>
      <c r="Q244" s="33"/>
      <c r="R244" s="34" t="str">
        <f t="array" ref="R244">XLOOKUP(G244,'Restaurant DB'!B:B,'Restaurant DB'!I:I)</f>
        <v>earth@hungryhub.com</v>
      </c>
      <c r="S244" s="53">
        <v>45912.0</v>
      </c>
      <c r="T244" s="60">
        <v>0.5</v>
      </c>
      <c r="U244" s="9" t="s">
        <v>613</v>
      </c>
      <c r="V244" s="61" t="s">
        <v>102</v>
      </c>
      <c r="W244" s="56"/>
      <c r="X244" s="10" t="s">
        <v>614</v>
      </c>
      <c r="Y244" s="55"/>
      <c r="Z244" s="23" t="str">
        <f t="array" ref="Z244">if(iferror(INDEX(Posts[Username],MATCH(C244&amp;G244,Posts[Username]&amp;Posts[Restaurant Name],0)),"")=C244,"Posted","")</f>
        <v/>
      </c>
      <c r="AA244" s="56" t="s">
        <v>321</v>
      </c>
      <c r="AB244" s="42"/>
      <c r="AC244" s="18"/>
      <c r="AD244" s="18"/>
      <c r="AE244" s="18"/>
      <c r="AF244" s="18"/>
      <c r="AG244" s="18"/>
      <c r="AH244" s="18"/>
      <c r="AI244" s="18"/>
      <c r="AJ244" s="18"/>
      <c r="AK244" s="18"/>
    </row>
    <row r="245" ht="22.5" customHeight="1">
      <c r="A245" s="19"/>
      <c r="B245" s="171" t="s">
        <v>610</v>
      </c>
      <c r="C245" s="172" t="s">
        <v>611</v>
      </c>
      <c r="D245" s="173">
        <v>91851.0</v>
      </c>
      <c r="E245" s="23" t="str">
        <f t="array" ref="E245">XLOOKUP(G245,'Restaurant DB All'!$B$32:$B$5758,'Restaurant DB All'!$I$32:$I$5758)</f>
        <v>Bangkok</v>
      </c>
      <c r="F245" s="266" t="s">
        <v>612</v>
      </c>
      <c r="G245" s="267" t="s">
        <v>330</v>
      </c>
      <c r="H245" s="197">
        <f t="array" ref="H245">iferror(XLOOKUP(G245,'Restaurant DB'!B:B,'Restaurant DB'!A:A),".")</f>
        <v>4989</v>
      </c>
      <c r="I245" s="256" t="str">
        <f t="array" ref="I245">XLOOKUP(G245,'Restaurant DB'!B:B,'Restaurant DB'!N:N)</f>
        <v>Thai</v>
      </c>
      <c r="J245" s="268" t="s">
        <v>78</v>
      </c>
      <c r="K245" s="269">
        <v>6790.0</v>
      </c>
      <c r="L245" s="135" t="s">
        <v>615</v>
      </c>
      <c r="M245" s="46" t="s">
        <v>435</v>
      </c>
      <c r="N245" s="189"/>
      <c r="O245" s="173">
        <v>3796.935</v>
      </c>
      <c r="P245" s="179"/>
      <c r="Q245" s="191"/>
      <c r="R245" s="208" t="str">
        <f t="array" ref="R245">XLOOKUP(G245,'Restaurant DB'!B:B,'Restaurant DB'!I:I)</f>
        <v>bond@hungryhub.com</v>
      </c>
      <c r="S245" s="270">
        <v>45912.0</v>
      </c>
      <c r="T245" s="271">
        <v>0.8125</v>
      </c>
      <c r="U245" s="9" t="s">
        <v>613</v>
      </c>
      <c r="V245" s="61" t="s">
        <v>102</v>
      </c>
      <c r="W245" s="185"/>
      <c r="X245" s="242" t="s">
        <v>616</v>
      </c>
      <c r="Y245" s="184"/>
      <c r="Z245" s="23" t="str">
        <f t="array" ref="Z245">if(iferror(INDEX(Posts[Username],MATCH(C245&amp;G245,Posts[Username]&amp;Posts[Restaurant Name],0)),"")=C245,"Posted","")</f>
        <v/>
      </c>
      <c r="AA245" s="244" t="s">
        <v>321</v>
      </c>
      <c r="AB245" s="42"/>
      <c r="AC245" s="18"/>
      <c r="AD245" s="18"/>
      <c r="AE245" s="18"/>
      <c r="AF245" s="18"/>
      <c r="AG245" s="18"/>
      <c r="AH245" s="18"/>
      <c r="AI245" s="18"/>
      <c r="AJ245" s="18"/>
      <c r="AK245" s="18"/>
    </row>
    <row r="246" ht="22.5" customHeight="1">
      <c r="A246" s="19"/>
      <c r="B246" s="44" t="s">
        <v>581</v>
      </c>
      <c r="C246" s="45" t="s">
        <v>582</v>
      </c>
      <c r="D246" s="46">
        <v>42194.0</v>
      </c>
      <c r="E246" s="23" t="str">
        <f t="array" ref="E246">XLOOKUP(G246,'Restaurant DB All'!$B$32:$B$5758,'Restaurant DB All'!$I$32:$I$5758)</f>
        <v>Bangkok</v>
      </c>
      <c r="F246" s="59" t="s">
        <v>583</v>
      </c>
      <c r="G246" s="83" t="s">
        <v>128</v>
      </c>
      <c r="H246" s="26">
        <f t="array" ref="H246">iferror(XLOOKUP(G246,'Restaurant DB'!B:B,'Restaurant DB'!A:A),".")</f>
        <v>4503</v>
      </c>
      <c r="I246" s="27" t="str">
        <f t="array" ref="I246">XLOOKUP(G246,'Restaurant DB'!B:B,'Restaurant DB'!N:N)</f>
        <v>European, Fusion, International, Japanese, Thai</v>
      </c>
      <c r="J246" s="48" t="s">
        <v>94</v>
      </c>
      <c r="K246" s="49">
        <v>2599.0</v>
      </c>
      <c r="L246" s="50" t="s">
        <v>129</v>
      </c>
      <c r="M246" s="46" t="s">
        <v>435</v>
      </c>
      <c r="N246" s="46"/>
      <c r="O246" s="46">
        <v>6666.66</v>
      </c>
      <c r="P246" s="51"/>
      <c r="Q246" s="33"/>
      <c r="R246" s="34" t="str">
        <f t="array" ref="R246">XLOOKUP(G246,'Restaurant DB'!B:B,'Restaurant DB'!I:I)</f>
        <v>surasit@hungryhub.com</v>
      </c>
      <c r="S246" s="53">
        <v>45912.0</v>
      </c>
      <c r="T246" s="60">
        <v>0.5</v>
      </c>
      <c r="U246" s="9" t="s">
        <v>80</v>
      </c>
      <c r="V246" s="61" t="s">
        <v>102</v>
      </c>
      <c r="W246" s="56" t="s">
        <v>617</v>
      </c>
      <c r="X246" s="10" t="s">
        <v>618</v>
      </c>
      <c r="Y246" s="55"/>
      <c r="Z246" s="23" t="str">
        <f t="array" ref="Z246">if(iferror(INDEX(Posts[Username],MATCH(C246&amp;G246,Posts[Username]&amp;Posts[Restaurant Name],0)),"")=C246,"Posted","")</f>
        <v>Posted</v>
      </c>
      <c r="AA246" s="56" t="s">
        <v>321</v>
      </c>
      <c r="AB246" s="42"/>
      <c r="AC246" s="18"/>
      <c r="AD246" s="18"/>
      <c r="AE246" s="18"/>
      <c r="AF246" s="18"/>
      <c r="AG246" s="18"/>
      <c r="AH246" s="18"/>
      <c r="AI246" s="18"/>
      <c r="AJ246" s="18"/>
      <c r="AK246" s="18"/>
    </row>
    <row r="247" ht="22.5" customHeight="1">
      <c r="A247" s="19"/>
      <c r="B247" s="44" t="s">
        <v>592</v>
      </c>
      <c r="C247" s="45" t="s">
        <v>593</v>
      </c>
      <c r="D247" s="46">
        <v>58702.0</v>
      </c>
      <c r="E247" s="23"/>
      <c r="F247" s="273" t="s">
        <v>594</v>
      </c>
      <c r="G247" s="48" t="s">
        <v>165</v>
      </c>
      <c r="H247" s="26"/>
      <c r="I247" s="27" t="str">
        <f t="array" ref="I247">XLOOKUP(G247,'Restaurant DB'!B:B,'Restaurant DB'!N:N)</f>
        <v>Chinese, European, Fusion, International, Japanese, Thai</v>
      </c>
      <c r="J247" s="48" t="s">
        <v>94</v>
      </c>
      <c r="K247" s="49">
        <v>1100.0</v>
      </c>
      <c r="L247" s="207" t="s">
        <v>241</v>
      </c>
      <c r="M247" s="46"/>
      <c r="N247" s="170"/>
      <c r="O247" s="46">
        <v>5000.0</v>
      </c>
      <c r="P247" s="51"/>
      <c r="Q247" s="52"/>
      <c r="R247" s="34" t="str">
        <f t="array" ref="R247">XLOOKUP(G247,'Restaurant DB'!B:B,'Restaurant DB'!I:I)</f>
        <v>bond@hungryhub.com</v>
      </c>
      <c r="S247" s="53">
        <v>45912.0</v>
      </c>
      <c r="T247" s="60">
        <v>0.5</v>
      </c>
      <c r="U247" s="9" t="s">
        <v>182</v>
      </c>
      <c r="V247" s="61" t="s">
        <v>102</v>
      </c>
      <c r="W247" s="56" t="s">
        <v>619</v>
      </c>
      <c r="X247" s="10" t="s">
        <v>620</v>
      </c>
      <c r="Y247" s="55"/>
      <c r="Z247" s="23" t="str">
        <f t="array" ref="Z247">if(iferror(INDEX(Posts[Username],MATCH(C247&amp;G247,Posts[Username]&amp;Posts[Restaurant Name],0)),"")=C247,"Posted","")</f>
        <v>Posted</v>
      </c>
      <c r="AA247" s="56" t="s">
        <v>321</v>
      </c>
      <c r="AB247" s="42"/>
      <c r="AC247" s="18"/>
      <c r="AD247" s="18"/>
      <c r="AE247" s="18"/>
      <c r="AF247" s="18"/>
      <c r="AG247" s="18"/>
      <c r="AH247" s="18"/>
      <c r="AI247" s="18"/>
      <c r="AJ247" s="18"/>
      <c r="AK247" s="18"/>
    </row>
    <row r="248" ht="22.5" customHeight="1">
      <c r="A248" s="19"/>
      <c r="B248" s="201" t="s">
        <v>621</v>
      </c>
      <c r="C248" s="202" t="s">
        <v>622</v>
      </c>
      <c r="D248" s="203">
        <v>2914.0</v>
      </c>
      <c r="E248" s="244"/>
      <c r="F248" s="204" t="s">
        <v>623</v>
      </c>
      <c r="G248" s="186" t="s">
        <v>83</v>
      </c>
      <c r="H248" s="245"/>
      <c r="I248" s="171" t="str">
        <f t="array" ref="I248">XLOOKUP(G248,'Restaurant DB'!B:B,'Restaurant DB'!N:N)</f>
        <v>Thai</v>
      </c>
      <c r="J248" s="187" t="s">
        <v>78</v>
      </c>
      <c r="K248" s="176">
        <v>2072.0</v>
      </c>
      <c r="L248" s="177" t="s">
        <v>193</v>
      </c>
      <c r="M248" s="257"/>
      <c r="N248" s="251" t="s">
        <v>624</v>
      </c>
      <c r="O248" s="203">
        <v>3500.0</v>
      </c>
      <c r="P248" s="179"/>
      <c r="Q248" s="180"/>
      <c r="R248" s="208" t="str">
        <f t="array" ref="R248">XLOOKUP(G248,'Restaurant DB'!B:B,'Restaurant DB'!I:I)</f>
        <v>ravi@hungryhub.com</v>
      </c>
      <c r="S248" s="181">
        <v>45912.0</v>
      </c>
      <c r="T248" s="182">
        <v>0.7916666666666666</v>
      </c>
      <c r="U248" s="183" t="s">
        <v>80</v>
      </c>
      <c r="V248" s="61" t="s">
        <v>102</v>
      </c>
      <c r="W248" s="135" t="s">
        <v>625</v>
      </c>
      <c r="X248" s="247" t="s">
        <v>626</v>
      </c>
      <c r="Y248" s="184"/>
      <c r="Z248" s="23" t="str">
        <f t="array" ref="Z248">if(iferror(INDEX(Posts[Username],MATCH(C248&amp;G248,Posts[Username]&amp;Posts[Restaurant Name],0)),"")=C248,"Posted","")</f>
        <v>Posted</v>
      </c>
      <c r="AA248" s="135" t="s">
        <v>321</v>
      </c>
      <c r="AB248" s="42"/>
      <c r="AC248" s="18"/>
      <c r="AD248" s="18"/>
      <c r="AE248" s="18"/>
      <c r="AF248" s="18"/>
      <c r="AG248" s="18"/>
      <c r="AH248" s="18"/>
      <c r="AI248" s="18"/>
      <c r="AJ248" s="18"/>
      <c r="AK248" s="18"/>
    </row>
    <row r="249" ht="22.5" customHeight="1">
      <c r="A249" s="19"/>
      <c r="B249" s="171" t="s">
        <v>610</v>
      </c>
      <c r="C249" s="172" t="s">
        <v>611</v>
      </c>
      <c r="D249" s="173">
        <v>91851.0</v>
      </c>
      <c r="E249" s="23" t="str">
        <f t="array" ref="E249">XLOOKUP(G249,'Restaurant DB All'!$B$32:$B$5758,'Restaurant DB All'!$I$32:$I$5758)</f>
        <v>Bangkok</v>
      </c>
      <c r="F249" s="266" t="s">
        <v>612</v>
      </c>
      <c r="G249" s="267" t="s">
        <v>128</v>
      </c>
      <c r="H249" s="197">
        <f t="array" ref="H249">iferror(XLOOKUP(G249,'Restaurant DB'!B:B,'Restaurant DB'!A:A),".")</f>
        <v>4503</v>
      </c>
      <c r="I249" s="256" t="str">
        <f t="array" ref="I249">XLOOKUP(G249,'Restaurant DB'!B:B,'Restaurant DB'!N:N)</f>
        <v>European, Fusion, International, Japanese, Thai</v>
      </c>
      <c r="J249" s="268" t="s">
        <v>94</v>
      </c>
      <c r="K249" s="269">
        <v>2599.0</v>
      </c>
      <c r="L249" s="135" t="s">
        <v>129</v>
      </c>
      <c r="M249" s="46" t="s">
        <v>435</v>
      </c>
      <c r="N249" s="189"/>
      <c r="O249" s="173">
        <v>3796.935</v>
      </c>
      <c r="P249" s="179"/>
      <c r="Q249" s="191"/>
      <c r="R249" s="208" t="str">
        <f t="array" ref="R249">XLOOKUP(G249,'Restaurant DB'!B:B,'Restaurant DB'!I:I)</f>
        <v>surasit@hungryhub.com</v>
      </c>
      <c r="S249" s="270">
        <v>45913.0</v>
      </c>
      <c r="T249" s="271">
        <v>0.5208333333333334</v>
      </c>
      <c r="U249" s="9" t="s">
        <v>613</v>
      </c>
      <c r="V249" s="61" t="s">
        <v>102</v>
      </c>
      <c r="W249" s="135" t="s">
        <v>627</v>
      </c>
      <c r="X249" s="128" t="s">
        <v>628</v>
      </c>
      <c r="Y249" s="184"/>
      <c r="Z249" s="23" t="str">
        <f t="array" ref="Z249">if(iferror(INDEX(Posts[Username],MATCH(C249&amp;G249,Posts[Username]&amp;Posts[Restaurant Name],0)),"")=C249,"Posted","")</f>
        <v/>
      </c>
      <c r="AA249" s="244" t="s">
        <v>321</v>
      </c>
      <c r="AB249" s="42"/>
      <c r="AC249" s="18"/>
      <c r="AD249" s="18"/>
      <c r="AE249" s="18"/>
      <c r="AF249" s="18"/>
      <c r="AG249" s="18"/>
      <c r="AH249" s="18"/>
      <c r="AI249" s="18"/>
      <c r="AJ249" s="18"/>
      <c r="AK249" s="18"/>
    </row>
    <row r="250" ht="22.5" customHeight="1">
      <c r="A250" s="43"/>
      <c r="B250" s="201" t="s">
        <v>629</v>
      </c>
      <c r="C250" s="202" t="s">
        <v>630</v>
      </c>
      <c r="D250" s="203">
        <v>18482.0</v>
      </c>
      <c r="E250" s="23"/>
      <c r="F250" s="204" t="s">
        <v>631</v>
      </c>
      <c r="G250" s="186" t="s">
        <v>502</v>
      </c>
      <c r="H250" s="197">
        <f t="array" ref="H250">iferror(XLOOKUP(G250,'Restaurant DB'!B:B,'Restaurant DB'!A:A),".")</f>
        <v>4749</v>
      </c>
      <c r="I250" s="86" t="str">
        <f t="array" ref="I250">XLOOKUP(G250,'Restaurant DB'!B:B,'Restaurant DB'!N:N)</f>
        <v>Thai</v>
      </c>
      <c r="J250" s="205" t="s">
        <v>78</v>
      </c>
      <c r="K250" s="176">
        <v>3790.0</v>
      </c>
      <c r="L250" s="177" t="s">
        <v>88</v>
      </c>
      <c r="M250" s="46"/>
      <c r="N250" s="251"/>
      <c r="O250" s="203">
        <v>0.0</v>
      </c>
      <c r="P250" s="179"/>
      <c r="Q250" s="180"/>
      <c r="R250" s="221" t="str">
        <f t="array" ref="R250">XLOOKUP(G250,'Restaurant DB'!B:B,'Restaurant DB'!I:I)</f>
        <v>sirirat@hungryhub.com</v>
      </c>
      <c r="S250" s="181">
        <v>45914.0</v>
      </c>
      <c r="T250" s="182">
        <v>0.8125</v>
      </c>
      <c r="U250" s="183" t="s">
        <v>80</v>
      </c>
      <c r="V250" s="61" t="s">
        <v>102</v>
      </c>
      <c r="W250" s="135" t="s">
        <v>632</v>
      </c>
      <c r="X250" s="128" t="s">
        <v>633</v>
      </c>
      <c r="Y250" s="184"/>
      <c r="Z250" s="23" t="str">
        <f t="array" ref="Z250">if(iferror(INDEX(Posts[Username],MATCH(C250&amp;G250,Posts[Username]&amp;Posts[Restaurant Name],0)),"")=C250,"Posted","")</f>
        <v/>
      </c>
      <c r="AA250" s="135" t="s">
        <v>321</v>
      </c>
      <c r="AB250" s="42"/>
      <c r="AC250" s="43"/>
      <c r="AD250" s="43"/>
      <c r="AE250" s="43"/>
      <c r="AF250" s="43"/>
      <c r="AG250" s="43"/>
      <c r="AH250" s="43"/>
      <c r="AI250" s="43"/>
      <c r="AJ250" s="43"/>
      <c r="AK250" s="43"/>
    </row>
    <row r="251" ht="22.5" customHeight="1">
      <c r="A251" s="43"/>
      <c r="B251" s="201" t="s">
        <v>634</v>
      </c>
      <c r="C251" s="202" t="s">
        <v>635</v>
      </c>
      <c r="D251" s="203">
        <v>39151.0</v>
      </c>
      <c r="E251" s="244"/>
      <c r="F251" s="204" t="s">
        <v>636</v>
      </c>
      <c r="G251" s="174" t="s">
        <v>209</v>
      </c>
      <c r="H251" s="245"/>
      <c r="I251" s="171" t="str">
        <f t="array" ref="I251">XLOOKUP(G251,'Restaurant DB'!B:B,'Restaurant DB'!N:N)</f>
        <v>Fusion</v>
      </c>
      <c r="J251" s="187" t="s">
        <v>78</v>
      </c>
      <c r="K251" s="176">
        <v>4990.0</v>
      </c>
      <c r="L251" s="169" t="s">
        <v>637</v>
      </c>
      <c r="M251" s="257" t="s">
        <v>638</v>
      </c>
      <c r="N251" s="189"/>
      <c r="O251" s="203">
        <v>10000.0</v>
      </c>
      <c r="P251" s="179"/>
      <c r="Q251" s="246"/>
      <c r="R251" s="208" t="str">
        <f t="array" ref="R251">XLOOKUP(G251,'Restaurant DB'!B:B,'Restaurant DB'!I:I)</f>
        <v>dew@hungryhub.com</v>
      </c>
      <c r="S251" s="181">
        <v>45915.0</v>
      </c>
      <c r="T251" s="182">
        <v>0.7916666666666666</v>
      </c>
      <c r="U251" s="183" t="s">
        <v>80</v>
      </c>
      <c r="V251" s="61" t="s">
        <v>102</v>
      </c>
      <c r="W251" s="135" t="s">
        <v>639</v>
      </c>
      <c r="X251" s="247" t="s">
        <v>640</v>
      </c>
      <c r="Y251" s="184"/>
      <c r="Z251" s="23" t="str">
        <f t="array" ref="Z251">if(iferror(INDEX(Posts[Username],MATCH(C251&amp;G251,Posts[Username]&amp;Posts[Restaurant Name],0)),"")=C251,"Posted","")</f>
        <v>Posted</v>
      </c>
      <c r="AA251" s="135" t="s">
        <v>321</v>
      </c>
      <c r="AB251" s="42"/>
      <c r="AC251" s="43"/>
      <c r="AD251" s="43"/>
      <c r="AE251" s="43"/>
      <c r="AF251" s="43"/>
      <c r="AG251" s="43"/>
      <c r="AH251" s="43"/>
      <c r="AI251" s="43"/>
      <c r="AJ251" s="43"/>
      <c r="AK251" s="43"/>
    </row>
    <row r="252" ht="22.5" customHeight="1">
      <c r="A252" s="43"/>
      <c r="B252" s="201" t="s">
        <v>574</v>
      </c>
      <c r="C252" s="202" t="s">
        <v>575</v>
      </c>
      <c r="D252" s="203">
        <v>100883.0</v>
      </c>
      <c r="E252" s="244"/>
      <c r="F252" s="204" t="s">
        <v>576</v>
      </c>
      <c r="G252" s="186" t="s">
        <v>291</v>
      </c>
      <c r="H252" s="197">
        <f t="array" ref="H252">iferror(XLOOKUP(G252,'Restaurant DB'!B:B,'Restaurant DB'!A:A),".")</f>
        <v>3828</v>
      </c>
      <c r="I252" s="256" t="str">
        <f t="array" ref="I252">XLOOKUP(G252,'Restaurant DB'!B:B,'Restaurant DB'!N:N)</f>
        <v>American, International, Thai</v>
      </c>
      <c r="J252" s="187" t="s">
        <v>292</v>
      </c>
      <c r="K252" s="176">
        <v>1150.0</v>
      </c>
      <c r="L252" s="177" t="s">
        <v>405</v>
      </c>
      <c r="M252" s="257" t="s">
        <v>578</v>
      </c>
      <c r="N252" s="251"/>
      <c r="O252" s="203">
        <v>6000.0</v>
      </c>
      <c r="P252" s="179"/>
      <c r="Q252" s="180"/>
      <c r="R252" s="208" t="str">
        <f t="array" ref="R252">XLOOKUP(G252,'Restaurant DB'!B:B,'Restaurant DB'!I:I)</f>
        <v>bond@hungryhub.com</v>
      </c>
      <c r="S252" s="181">
        <v>45915.0</v>
      </c>
      <c r="T252" s="182">
        <v>0.7291666666666666</v>
      </c>
      <c r="U252" s="183" t="s">
        <v>182</v>
      </c>
      <c r="V252" s="61" t="s">
        <v>102</v>
      </c>
      <c r="W252" s="135" t="s">
        <v>641</v>
      </c>
      <c r="X252" s="247" t="s">
        <v>609</v>
      </c>
      <c r="Y252" s="184"/>
      <c r="Z252" s="23" t="str">
        <f t="array" ref="Z252">if(iferror(INDEX(Posts[Username],MATCH(C252&amp;G252,Posts[Username]&amp;Posts[Restaurant Name],0)),"")=C252,"Posted","")</f>
        <v>Posted</v>
      </c>
      <c r="AA252" s="135" t="s">
        <v>321</v>
      </c>
      <c r="AB252" s="42"/>
      <c r="AC252" s="43"/>
      <c r="AD252" s="43"/>
      <c r="AE252" s="43"/>
      <c r="AF252" s="43"/>
      <c r="AG252" s="43"/>
      <c r="AH252" s="43"/>
      <c r="AI252" s="43"/>
      <c r="AJ252" s="43"/>
      <c r="AK252" s="43"/>
    </row>
    <row r="253" ht="22.5" customHeight="1">
      <c r="A253" s="43"/>
      <c r="B253" s="44" t="s">
        <v>642</v>
      </c>
      <c r="C253" s="45" t="s">
        <v>643</v>
      </c>
      <c r="D253" s="46">
        <v>23792.0</v>
      </c>
      <c r="E253" s="23" t="str">
        <f t="array" ref="E253">XLOOKUP(G253,'Restaurant DB All'!$B$32:$B$5758,'Restaurant DB All'!$I$32:$I$5758)</f>
        <v>Bangkok</v>
      </c>
      <c r="F253" s="47" t="s">
        <v>644</v>
      </c>
      <c r="G253" s="48" t="s">
        <v>128</v>
      </c>
      <c r="H253" s="26">
        <f t="array" ref="H253">iferror(XLOOKUP(G253,'Restaurant DB'!B:B,'Restaurant DB'!A:A),".")</f>
        <v>4503</v>
      </c>
      <c r="I253" s="27" t="str">
        <f t="array" ref="I253">XLOOKUP(G253,'Restaurant DB'!B:B,'Restaurant DB'!N:N)</f>
        <v>European, Fusion, International, Japanese, Thai</v>
      </c>
      <c r="J253" s="48" t="s">
        <v>94</v>
      </c>
      <c r="K253" s="49">
        <v>2599.0</v>
      </c>
      <c r="L253" s="50" t="s">
        <v>129</v>
      </c>
      <c r="M253" s="46"/>
      <c r="N253" s="168" t="s">
        <v>645</v>
      </c>
      <c r="O253" s="46">
        <v>7000.0</v>
      </c>
      <c r="P253" s="51"/>
      <c r="Q253" s="52"/>
      <c r="R253" s="34" t="str">
        <f t="array" ref="R253">XLOOKUP(G253,'Restaurant DB'!B:B,'Restaurant DB'!I:I)</f>
        <v>surasit@hungryhub.com</v>
      </c>
      <c r="S253" s="53">
        <v>45915.0</v>
      </c>
      <c r="T253" s="54">
        <v>0.8125</v>
      </c>
      <c r="U253" s="9" t="s">
        <v>294</v>
      </c>
      <c r="V253" s="61" t="s">
        <v>102</v>
      </c>
      <c r="W253" s="9" t="s">
        <v>646</v>
      </c>
      <c r="X253" s="9" t="s">
        <v>647</v>
      </c>
      <c r="Y253" s="55"/>
      <c r="Z253" s="23" t="str">
        <f t="array" ref="Z253">if(iferror(INDEX(Posts[Username],MATCH(C253&amp;G253,Posts[Username]&amp;Posts[Restaurant Name],0)),"")=C253,"Posted","")</f>
        <v>Posted</v>
      </c>
      <c r="AA253" s="56" t="s">
        <v>484</v>
      </c>
      <c r="AB253" s="42"/>
      <c r="AC253" s="43"/>
      <c r="AD253" s="43"/>
      <c r="AE253" s="43"/>
      <c r="AF253" s="43"/>
      <c r="AG253" s="43"/>
      <c r="AH253" s="43"/>
      <c r="AI253" s="43"/>
      <c r="AJ253" s="43"/>
      <c r="AK253" s="43"/>
    </row>
    <row r="254" ht="22.5" customHeight="1">
      <c r="A254" s="43"/>
      <c r="B254" s="171" t="s">
        <v>319</v>
      </c>
      <c r="C254" s="171" t="s">
        <v>320</v>
      </c>
      <c r="D254" s="173">
        <v>56546.0</v>
      </c>
      <c r="E254" s="244" t="s">
        <v>76</v>
      </c>
      <c r="F254" s="274" t="s">
        <v>421</v>
      </c>
      <c r="G254" s="174" t="s">
        <v>140</v>
      </c>
      <c r="H254" s="245">
        <f t="array" ref="H254">XLOOKUP(G254,'Restaurant DB'!B:B,'Restaurant DB'!A:A)</f>
        <v>5149</v>
      </c>
      <c r="I254" s="171" t="str">
        <f t="array" ref="I254">XLOOKUP(G254,'Restaurant DB'!B:B,'Restaurant DB'!N:N)</f>
        <v>Japanese</v>
      </c>
      <c r="J254" s="275" t="s">
        <v>94</v>
      </c>
      <c r="K254" s="176">
        <v>1650.0</v>
      </c>
      <c r="L254" s="177" t="s">
        <v>155</v>
      </c>
      <c r="M254" s="189"/>
      <c r="N254" s="189"/>
      <c r="O254" s="173">
        <v>7000.0</v>
      </c>
      <c r="P254" s="179"/>
      <c r="Q254" s="276" t="s">
        <v>79</v>
      </c>
      <c r="R254" s="208" t="str">
        <f t="array" ref="R254">XLOOKUP(G254,'Restaurant DB'!B:B,'Restaurant DB'!I:I)</f>
        <v>earth@hungryhub.com</v>
      </c>
      <c r="S254" s="181">
        <v>45915.0</v>
      </c>
      <c r="T254" s="182">
        <v>0.7708333333333334</v>
      </c>
      <c r="U254" s="253" t="s">
        <v>182</v>
      </c>
      <c r="V254" s="277" t="s">
        <v>102</v>
      </c>
      <c r="W254" s="278" t="s">
        <v>648</v>
      </c>
      <c r="X254" s="279" t="s">
        <v>649</v>
      </c>
      <c r="Y254" s="184"/>
      <c r="Z254" s="23" t="str">
        <f t="array" ref="Z254">if(iferror(INDEX(Posts[Username],MATCH(C254&amp;G254,Posts[Username]&amp;Posts[Restaurant Name],0)),"")=C254,"Posted","")</f>
        <v>Posted</v>
      </c>
      <c r="AA254" s="135" t="s">
        <v>321</v>
      </c>
      <c r="AB254" s="42"/>
      <c r="AC254" s="43"/>
      <c r="AD254" s="43"/>
      <c r="AE254" s="43"/>
      <c r="AF254" s="43"/>
      <c r="AG254" s="43"/>
      <c r="AH254" s="43"/>
      <c r="AI254" s="43"/>
      <c r="AJ254" s="43"/>
      <c r="AK254" s="43"/>
    </row>
    <row r="255" ht="22.5" customHeight="1">
      <c r="A255" s="43"/>
      <c r="B255" s="211" t="s">
        <v>634</v>
      </c>
      <c r="C255" s="211" t="s">
        <v>635</v>
      </c>
      <c r="D255" s="213">
        <v>39151.0</v>
      </c>
      <c r="E255" s="228"/>
      <c r="F255" s="259" t="s">
        <v>636</v>
      </c>
      <c r="G255" s="260" t="s">
        <v>650</v>
      </c>
      <c r="H255" s="197">
        <f t="array" ref="H255">iferror(XLOOKUP(G255,'Restaurant DB'!B:B,'Restaurant DB'!A:A),".")</f>
        <v>4138</v>
      </c>
      <c r="I255" s="233" t="str">
        <f t="array" ref="I255">XLOOKUP(G255,'Restaurant DB'!B:B,'Restaurant DB'!N:N)</f>
        <v>Mediterranean, Italian, French, Spanish</v>
      </c>
      <c r="J255" s="261" t="s">
        <v>78</v>
      </c>
      <c r="K255" s="262">
        <v>2590.0</v>
      </c>
      <c r="L255" s="225" t="s">
        <v>88</v>
      </c>
      <c r="M255" s="225" t="s">
        <v>88</v>
      </c>
      <c r="N255" s="219"/>
      <c r="O255" s="213">
        <v>10000.0</v>
      </c>
      <c r="P255" s="220"/>
      <c r="Q255" s="191"/>
      <c r="R255" s="208" t="str">
        <f t="array" ref="R255">XLOOKUP(G255,'Restaurant DB'!B:B,'Restaurant DB'!I:I)</f>
        <v>sirirat@hungryhub.com</v>
      </c>
      <c r="S255" s="263">
        <v>45916.0</v>
      </c>
      <c r="T255" s="264">
        <v>0.75</v>
      </c>
      <c r="U255" s="265" t="s">
        <v>80</v>
      </c>
      <c r="V255" s="61" t="s">
        <v>102</v>
      </c>
      <c r="W255" s="225" t="s">
        <v>651</v>
      </c>
      <c r="X255" s="235" t="s">
        <v>652</v>
      </c>
      <c r="Y255" s="227"/>
      <c r="Z255" s="23" t="str">
        <f t="array" ref="Z255">if(iferror(INDEX(Posts[Username],MATCH(C255&amp;G255,Posts[Username]&amp;Posts[Restaurant Name],0)),"")=C255,"Posted","")</f>
        <v/>
      </c>
      <c r="AA255" s="243" t="s">
        <v>321</v>
      </c>
      <c r="AB255" s="42"/>
      <c r="AC255" s="43"/>
      <c r="AD255" s="43"/>
      <c r="AE255" s="43"/>
      <c r="AF255" s="43"/>
      <c r="AG255" s="43"/>
      <c r="AH255" s="43"/>
      <c r="AI255" s="43"/>
      <c r="AJ255" s="43"/>
      <c r="AK255" s="43"/>
    </row>
    <row r="256" ht="22.5" customHeight="1">
      <c r="A256" s="43"/>
      <c r="B256" s="201" t="s">
        <v>621</v>
      </c>
      <c r="C256" s="202" t="s">
        <v>622</v>
      </c>
      <c r="D256" s="203">
        <v>2914.0</v>
      </c>
      <c r="E256" s="244"/>
      <c r="F256" s="204" t="s">
        <v>623</v>
      </c>
      <c r="G256" s="174" t="s">
        <v>128</v>
      </c>
      <c r="H256" s="245"/>
      <c r="I256" s="171" t="str">
        <f t="array" ref="I256">XLOOKUP(G256,'Restaurant DB'!B:B,'Restaurant DB'!N:N)</f>
        <v>European, Fusion, International, Japanese, Thai</v>
      </c>
      <c r="J256" s="187" t="s">
        <v>94</v>
      </c>
      <c r="K256" s="176">
        <v>2599.0</v>
      </c>
      <c r="L256" s="177" t="s">
        <v>129</v>
      </c>
      <c r="M256" s="257"/>
      <c r="N256" s="251" t="s">
        <v>624</v>
      </c>
      <c r="O256" s="203">
        <v>3500.0</v>
      </c>
      <c r="P256" s="179"/>
      <c r="Q256" s="246"/>
      <c r="R256" s="208" t="str">
        <f t="array" ref="R256">XLOOKUP(G256,'Restaurant DB'!B:B,'Restaurant DB'!I:I)</f>
        <v>surasit@hungryhub.com</v>
      </c>
      <c r="S256" s="181">
        <v>45916.0</v>
      </c>
      <c r="T256" s="182">
        <v>0.8125</v>
      </c>
      <c r="U256" s="183" t="s">
        <v>80</v>
      </c>
      <c r="V256" s="61" t="s">
        <v>102</v>
      </c>
      <c r="W256" s="135" t="s">
        <v>653</v>
      </c>
      <c r="X256" s="247" t="s">
        <v>654</v>
      </c>
      <c r="Y256" s="184"/>
      <c r="Z256" s="23" t="str">
        <f t="array" ref="Z256">if(iferror(INDEX(Posts[Username],MATCH(C256&amp;G256,Posts[Username]&amp;Posts[Restaurant Name],0)),"")=C256,"Posted","")</f>
        <v>Posted</v>
      </c>
      <c r="AA256" s="135" t="s">
        <v>321</v>
      </c>
      <c r="AB256" s="42"/>
      <c r="AC256" s="43"/>
      <c r="AD256" s="43"/>
      <c r="AE256" s="43"/>
      <c r="AF256" s="43"/>
      <c r="AG256" s="43"/>
      <c r="AH256" s="43"/>
      <c r="AI256" s="43"/>
      <c r="AJ256" s="43"/>
      <c r="AK256" s="43"/>
    </row>
    <row r="257" ht="22.5" customHeight="1">
      <c r="A257" s="43"/>
      <c r="B257" s="201" t="s">
        <v>574</v>
      </c>
      <c r="C257" s="202" t="s">
        <v>575</v>
      </c>
      <c r="D257" s="203">
        <v>100883.0</v>
      </c>
      <c r="E257" s="244"/>
      <c r="F257" s="204" t="s">
        <v>576</v>
      </c>
      <c r="G257" s="174" t="s">
        <v>184</v>
      </c>
      <c r="H257" s="197">
        <f t="array" ref="H257">iferror(XLOOKUP(G257,'Restaurant DB'!B:B,'Restaurant DB'!A:A),".")</f>
        <v>3862</v>
      </c>
      <c r="I257" s="256" t="str">
        <f t="array" ref="I257">XLOOKUP(G257,'Restaurant DB'!B:B,'Restaurant DB'!N:N)</f>
        <v>International, Italian, Japanese, Thai</v>
      </c>
      <c r="J257" s="187" t="s">
        <v>78</v>
      </c>
      <c r="K257" s="176">
        <v>1592.0</v>
      </c>
      <c r="L257" s="177" t="s">
        <v>402</v>
      </c>
      <c r="M257" s="257" t="s">
        <v>578</v>
      </c>
      <c r="N257" s="251"/>
      <c r="O257" s="203">
        <v>6000.0</v>
      </c>
      <c r="P257" s="179"/>
      <c r="Q257" s="246"/>
      <c r="R257" s="208" t="str">
        <f t="array" ref="R257">XLOOKUP(G257,'Restaurant DB'!B:B,'Restaurant DB'!I:I)</f>
        <v>ravi@hungryhub.com</v>
      </c>
      <c r="S257" s="181">
        <v>45916.0</v>
      </c>
      <c r="T257" s="182">
        <v>0.75</v>
      </c>
      <c r="U257" s="183" t="s">
        <v>80</v>
      </c>
      <c r="V257" s="61" t="s">
        <v>102</v>
      </c>
      <c r="W257" s="135" t="s">
        <v>655</v>
      </c>
      <c r="X257" s="247" t="s">
        <v>656</v>
      </c>
      <c r="Y257" s="184"/>
      <c r="Z257" s="23" t="str">
        <f t="array" ref="Z257">if(iferror(INDEX(Posts[Username],MATCH(C257&amp;G257,Posts[Username]&amp;Posts[Restaurant Name],0)),"")=C257,"Posted","")</f>
        <v>Posted</v>
      </c>
      <c r="AA257" s="135" t="s">
        <v>321</v>
      </c>
      <c r="AB257" s="42"/>
      <c r="AC257" s="43"/>
      <c r="AD257" s="43"/>
      <c r="AE257" s="43"/>
      <c r="AF257" s="43"/>
      <c r="AG257" s="43"/>
      <c r="AH257" s="43"/>
      <c r="AI257" s="43"/>
      <c r="AJ257" s="43"/>
      <c r="AK257" s="43"/>
    </row>
    <row r="258" ht="22.5" customHeight="1">
      <c r="A258" s="43"/>
      <c r="B258" s="211" t="s">
        <v>634</v>
      </c>
      <c r="C258" s="211" t="s">
        <v>635</v>
      </c>
      <c r="D258" s="213">
        <v>39151.0</v>
      </c>
      <c r="E258" s="228"/>
      <c r="F258" s="259" t="s">
        <v>636</v>
      </c>
      <c r="G258" s="260" t="s">
        <v>291</v>
      </c>
      <c r="H258" s="197">
        <f t="array" ref="H258">iferror(XLOOKUP(G258,'Restaurant DB'!B:B,'Restaurant DB'!A:A),".")</f>
        <v>3828</v>
      </c>
      <c r="I258" s="233" t="str">
        <f t="array" ref="I258">XLOOKUP(G258,'Restaurant DB'!B:B,'Restaurant DB'!N:N)</f>
        <v>American, International, Thai</v>
      </c>
      <c r="J258" s="261" t="s">
        <v>292</v>
      </c>
      <c r="K258" s="262">
        <v>1150.0</v>
      </c>
      <c r="L258" s="225" t="s">
        <v>405</v>
      </c>
      <c r="M258" s="248" t="s">
        <v>638</v>
      </c>
      <c r="N258" s="219"/>
      <c r="O258" s="213">
        <v>10000.0</v>
      </c>
      <c r="P258" s="220"/>
      <c r="Q258" s="191"/>
      <c r="R258" s="208" t="str">
        <f t="array" ref="R258">XLOOKUP(G258,'Restaurant DB'!B:B,'Restaurant DB'!I:I)</f>
        <v>bond@hungryhub.com</v>
      </c>
      <c r="S258" s="263">
        <v>45916.0</v>
      </c>
      <c r="T258" s="264">
        <v>0.5416666666666666</v>
      </c>
      <c r="U258" s="265" t="s">
        <v>80</v>
      </c>
      <c r="V258" s="61" t="s">
        <v>102</v>
      </c>
      <c r="W258" s="225" t="s">
        <v>657</v>
      </c>
      <c r="X258" s="235" t="s">
        <v>658</v>
      </c>
      <c r="Y258" s="227"/>
      <c r="Z258" s="23" t="str">
        <f t="array" ref="Z258">if(iferror(INDEX(Posts[Username],MATCH(C258&amp;G258,Posts[Username]&amp;Posts[Restaurant Name],0)),"")=C258,"Posted","")</f>
        <v/>
      </c>
      <c r="AA258" s="243" t="s">
        <v>321</v>
      </c>
      <c r="AB258" s="42"/>
      <c r="AC258" s="43"/>
      <c r="AD258" s="43"/>
      <c r="AE258" s="43"/>
      <c r="AF258" s="43"/>
      <c r="AG258" s="43"/>
      <c r="AH258" s="43"/>
      <c r="AI258" s="43"/>
      <c r="AJ258" s="43"/>
      <c r="AK258" s="43"/>
    </row>
    <row r="259" ht="22.5" customHeight="1">
      <c r="A259" s="43"/>
      <c r="B259" s="211" t="s">
        <v>634</v>
      </c>
      <c r="C259" s="211" t="s">
        <v>635</v>
      </c>
      <c r="D259" s="213">
        <v>39151.0</v>
      </c>
      <c r="E259" s="228"/>
      <c r="F259" s="259" t="s">
        <v>636</v>
      </c>
      <c r="G259" s="260" t="s">
        <v>184</v>
      </c>
      <c r="H259" s="197">
        <f t="array" ref="H259">iferror(XLOOKUP(G259,'Restaurant DB'!B:B,'Restaurant DB'!A:A),".")</f>
        <v>3862</v>
      </c>
      <c r="I259" s="233" t="str">
        <f t="array" ref="I259">XLOOKUP(G259,'Restaurant DB'!B:B,'Restaurant DB'!N:N)</f>
        <v>International, Italian, Japanese, Thai</v>
      </c>
      <c r="J259" s="261" t="s">
        <v>78</v>
      </c>
      <c r="K259" s="262">
        <v>1592.0</v>
      </c>
      <c r="L259" s="225" t="s">
        <v>88</v>
      </c>
      <c r="M259" s="248" t="s">
        <v>638</v>
      </c>
      <c r="N259" s="219"/>
      <c r="O259" s="213">
        <v>10000.0</v>
      </c>
      <c r="P259" s="220"/>
      <c r="Q259" s="191"/>
      <c r="R259" s="208" t="str">
        <f t="array" ref="R259">XLOOKUP(G259,'Restaurant DB'!B:B,'Restaurant DB'!I:I)</f>
        <v>ravi@hungryhub.com</v>
      </c>
      <c r="S259" s="263">
        <v>45917.0</v>
      </c>
      <c r="T259" s="264">
        <v>0.75</v>
      </c>
      <c r="U259" s="265" t="s">
        <v>80</v>
      </c>
      <c r="V259" s="61" t="s">
        <v>102</v>
      </c>
      <c r="W259" s="225" t="s">
        <v>659</v>
      </c>
      <c r="X259" s="235" t="s">
        <v>660</v>
      </c>
      <c r="Y259" s="227"/>
      <c r="Z259" s="23" t="str">
        <f t="array" ref="Z259">if(iferror(INDEX(Posts[Username],MATCH(C259&amp;G259,Posts[Username]&amp;Posts[Restaurant Name],0)),"")=C259,"Posted","")</f>
        <v/>
      </c>
      <c r="AA259" s="243" t="s">
        <v>321</v>
      </c>
      <c r="AB259" s="42"/>
      <c r="AC259" s="43"/>
      <c r="AD259" s="43"/>
      <c r="AE259" s="43"/>
      <c r="AF259" s="43"/>
      <c r="AG259" s="43"/>
      <c r="AH259" s="43"/>
      <c r="AI259" s="43"/>
      <c r="AJ259" s="43"/>
      <c r="AK259" s="43"/>
    </row>
    <row r="260" ht="22.5" customHeight="1">
      <c r="A260" s="43"/>
      <c r="B260" s="211" t="s">
        <v>319</v>
      </c>
      <c r="C260" s="211" t="s">
        <v>320</v>
      </c>
      <c r="D260" s="213">
        <v>56546.0</v>
      </c>
      <c r="E260" s="214" t="s">
        <v>76</v>
      </c>
      <c r="F260" s="259" t="s">
        <v>421</v>
      </c>
      <c r="G260" s="215" t="s">
        <v>661</v>
      </c>
      <c r="H260" s="197">
        <f t="array" ref="H260">XLOOKUP(G260,'Restaurant DB'!B:B,'Restaurant DB'!A:A)</f>
        <v>2554</v>
      </c>
      <c r="I260" s="211" t="str">
        <f t="array" ref="I260">XLOOKUP(G260,'Restaurant DB'!B:B,'Restaurant DB'!N:N)</f>
        <v>International, Chinese, Japanese, Fusion, Thai, European</v>
      </c>
      <c r="J260" s="280" t="s">
        <v>94</v>
      </c>
      <c r="K260" s="217">
        <v>1350.0</v>
      </c>
      <c r="L260" s="218" t="s">
        <v>662</v>
      </c>
      <c r="M260" s="219"/>
      <c r="N260" s="219"/>
      <c r="O260" s="213">
        <v>7000.0</v>
      </c>
      <c r="P260" s="220"/>
      <c r="Q260" s="180" t="s">
        <v>79</v>
      </c>
      <c r="R260" s="221" t="str">
        <f t="array" ref="R260">XLOOKUP(G260,'Restaurant DB'!B:B,'Restaurant DB'!I:I)</f>
        <v>sirirat@hungryhub.com</v>
      </c>
      <c r="S260" s="222">
        <v>45919.0</v>
      </c>
      <c r="T260" s="223">
        <v>0.7083333333333334</v>
      </c>
      <c r="U260" s="224" t="s">
        <v>182</v>
      </c>
      <c r="V260" s="61" t="s">
        <v>102</v>
      </c>
      <c r="W260" s="241" t="s">
        <v>663</v>
      </c>
      <c r="X260" s="281" t="s">
        <v>664</v>
      </c>
      <c r="Y260" s="227"/>
      <c r="Z260" s="23" t="str">
        <f t="array" ref="Z260">if(iferror(INDEX(Posts[Username],MATCH(C260&amp;G260,Posts[Username]&amp;Posts[Restaurant Name],0)),"")=C260,"Posted","")</f>
        <v>Posted</v>
      </c>
      <c r="AA260" s="135" t="s">
        <v>321</v>
      </c>
      <c r="AB260" s="42"/>
      <c r="AC260" s="43"/>
      <c r="AD260" s="43"/>
      <c r="AE260" s="43"/>
      <c r="AF260" s="43"/>
      <c r="AG260" s="43"/>
      <c r="AH260" s="43"/>
      <c r="AI260" s="43"/>
      <c r="AJ260" s="43"/>
      <c r="AK260" s="43"/>
    </row>
    <row r="261" ht="22.5" customHeight="1">
      <c r="A261" s="43"/>
      <c r="B261" s="201" t="s">
        <v>665</v>
      </c>
      <c r="C261" s="202" t="s">
        <v>666</v>
      </c>
      <c r="D261" s="203">
        <v>3076.0</v>
      </c>
      <c r="E261" s="244"/>
      <c r="F261" s="204" t="s">
        <v>667</v>
      </c>
      <c r="G261" s="174" t="s">
        <v>128</v>
      </c>
      <c r="H261" s="197">
        <f t="array" ref="H261">iferror(XLOOKUP(G261,'Restaurant DB'!B:B,'Restaurant DB'!A:A),".")</f>
        <v>4503</v>
      </c>
      <c r="I261" s="256" t="str">
        <f t="array" ref="I261">XLOOKUP(G261,'Restaurant DB'!B:B,'Restaurant DB'!N:N)</f>
        <v>European, Fusion, International, Japanese, Thai</v>
      </c>
      <c r="J261" s="187" t="s">
        <v>94</v>
      </c>
      <c r="K261" s="176">
        <v>2599.0</v>
      </c>
      <c r="L261" s="177" t="s">
        <v>129</v>
      </c>
      <c r="M261" s="257" t="s">
        <v>668</v>
      </c>
      <c r="N261" s="251"/>
      <c r="O261" s="203">
        <v>0.0</v>
      </c>
      <c r="P261" s="179"/>
      <c r="Q261" s="246"/>
      <c r="R261" s="208" t="str">
        <f t="array" ref="R261">XLOOKUP(G261,'Restaurant DB'!B:B,'Restaurant DB'!I:I)</f>
        <v>surasit@hungryhub.com</v>
      </c>
      <c r="S261" s="181">
        <v>45920.0</v>
      </c>
      <c r="T261" s="182">
        <v>0.8125</v>
      </c>
      <c r="U261" s="183" t="s">
        <v>294</v>
      </c>
      <c r="V261" s="61" t="s">
        <v>102</v>
      </c>
      <c r="W261" s="135" t="s">
        <v>669</v>
      </c>
      <c r="X261" s="247" t="s">
        <v>670</v>
      </c>
      <c r="Y261" s="184"/>
      <c r="Z261" s="23" t="str">
        <f t="array" ref="Z261">if(iferror(INDEX(Posts[Username],MATCH(C261&amp;G261,Posts[Username]&amp;Posts[Restaurant Name],0)),"")=C261,"Posted","")</f>
        <v/>
      </c>
      <c r="AA261" s="135" t="s">
        <v>321</v>
      </c>
      <c r="AB261" s="42"/>
      <c r="AC261" s="43"/>
      <c r="AD261" s="43"/>
      <c r="AE261" s="43"/>
      <c r="AF261" s="43"/>
      <c r="AG261" s="43"/>
      <c r="AH261" s="43"/>
      <c r="AI261" s="43"/>
      <c r="AJ261" s="43"/>
      <c r="AK261" s="43"/>
    </row>
    <row r="262" ht="22.5" customHeight="1">
      <c r="A262" s="43"/>
      <c r="B262" s="44" t="s">
        <v>642</v>
      </c>
      <c r="C262" s="45" t="s">
        <v>643</v>
      </c>
      <c r="D262" s="46">
        <v>23792.0</v>
      </c>
      <c r="E262" s="23" t="str">
        <f t="array" ref="E262">XLOOKUP(G262,'Restaurant DB All'!$B$32:$B$5758,'Restaurant DB All'!$I$32:$I$5758)</f>
        <v>Bangkok</v>
      </c>
      <c r="F262" s="47" t="s">
        <v>644</v>
      </c>
      <c r="G262" s="48" t="s">
        <v>140</v>
      </c>
      <c r="H262" s="26">
        <f t="array" ref="H262">iferror(XLOOKUP(G262,'Restaurant DB'!B:B,'Restaurant DB'!A:A),".")</f>
        <v>5149</v>
      </c>
      <c r="I262" s="27" t="str">
        <f t="array" ref="I262">XLOOKUP(G262,'Restaurant DB'!B:B,'Restaurant DB'!N:N)</f>
        <v>Japanese</v>
      </c>
      <c r="J262" s="48" t="s">
        <v>94</v>
      </c>
      <c r="K262" s="49">
        <v>1650.0</v>
      </c>
      <c r="L262" s="50" t="s">
        <v>141</v>
      </c>
      <c r="M262" s="46"/>
      <c r="N262" s="168" t="s">
        <v>671</v>
      </c>
      <c r="O262" s="46">
        <v>7500.0</v>
      </c>
      <c r="P262" s="51"/>
      <c r="Q262" s="52"/>
      <c r="R262" s="34" t="str">
        <f t="array" ref="R262">XLOOKUP(G262,'Restaurant DB'!B:B,'Restaurant DB'!I:I)</f>
        <v>earth@hungryhub.com</v>
      </c>
      <c r="S262" s="53">
        <v>45921.0</v>
      </c>
      <c r="T262" s="54">
        <v>0.8125</v>
      </c>
      <c r="U262" s="9" t="s">
        <v>294</v>
      </c>
      <c r="V262" s="61" t="s">
        <v>102</v>
      </c>
      <c r="W262" s="9" t="s">
        <v>672</v>
      </c>
      <c r="X262" s="9" t="s">
        <v>673</v>
      </c>
      <c r="Y262" s="55"/>
      <c r="Z262" s="23" t="str">
        <f t="array" ref="Z262">if(iferror(INDEX(Posts[Username],MATCH(C262&amp;G262,Posts[Username]&amp;Posts[Restaurant Name],0)),"")=C262,"Posted","")</f>
        <v>Posted</v>
      </c>
      <c r="AA262" s="243" t="s">
        <v>321</v>
      </c>
      <c r="AB262" s="44" t="s">
        <v>674</v>
      </c>
      <c r="AC262" s="43"/>
      <c r="AD262" s="43"/>
      <c r="AE262" s="43"/>
      <c r="AF262" s="43"/>
      <c r="AG262" s="43"/>
      <c r="AH262" s="43"/>
      <c r="AI262" s="43"/>
      <c r="AJ262" s="43"/>
      <c r="AK262" s="43"/>
    </row>
    <row r="263" ht="22.5" customHeight="1">
      <c r="A263" s="43"/>
      <c r="B263" s="171" t="s">
        <v>642</v>
      </c>
      <c r="C263" s="172" t="s">
        <v>643</v>
      </c>
      <c r="D263" s="173">
        <v>23792.0</v>
      </c>
      <c r="E263" s="23" t="str">
        <f t="array" ref="E263">XLOOKUP(G263,'Restaurant DB All'!$B$32:$B$5758,'Restaurant DB All'!$I$32:$I$5758)</f>
        <v>Bangkok</v>
      </c>
      <c r="F263" s="266" t="s">
        <v>644</v>
      </c>
      <c r="G263" s="268" t="s">
        <v>675</v>
      </c>
      <c r="H263" s="245">
        <f t="array" ref="H263">iferror(XLOOKUP(G263,'Restaurant DB'!B:B,'Restaurant DB'!A:A),".")</f>
        <v>5555</v>
      </c>
      <c r="I263" s="245" t="str">
        <f t="array" ref="I263">XLOOKUP(G263,'Restaurant DB'!B:B,'Restaurant DB'!N:N)</f>
        <v>Steakhouse</v>
      </c>
      <c r="J263" s="268" t="s">
        <v>78</v>
      </c>
      <c r="K263" s="269">
        <v>4790.0</v>
      </c>
      <c r="L263" s="135" t="s">
        <v>88</v>
      </c>
      <c r="M263" s="189"/>
      <c r="N263" s="190" t="s">
        <v>676</v>
      </c>
      <c r="O263" s="173">
        <v>7500.0</v>
      </c>
      <c r="P263" s="179"/>
      <c r="Q263" s="191"/>
      <c r="R263" s="208" t="str">
        <f t="array" ref="R263">XLOOKUP(G263,'Restaurant DB'!B:B,'Restaurant DB'!I:I)</f>
        <v>ravi@hungryhub.com</v>
      </c>
      <c r="S263" s="270">
        <v>45923.0</v>
      </c>
      <c r="T263" s="271">
        <v>0.8125</v>
      </c>
      <c r="U263" s="272" t="s">
        <v>80</v>
      </c>
      <c r="V263" s="61" t="s">
        <v>102</v>
      </c>
      <c r="W263" s="135" t="s">
        <v>677</v>
      </c>
      <c r="X263" s="247" t="s">
        <v>678</v>
      </c>
      <c r="Y263" s="184"/>
      <c r="Z263" s="23" t="str">
        <f t="array" ref="Z263">if(iferror(INDEX(Posts[Username],MATCH(C263&amp;G263,Posts[Username]&amp;Posts[Restaurant Name],0)),"")=C263,"Posted","")</f>
        <v>Posted</v>
      </c>
      <c r="AA263" s="243" t="s">
        <v>321</v>
      </c>
      <c r="AB263" s="44" t="s">
        <v>679</v>
      </c>
      <c r="AC263" s="43"/>
      <c r="AD263" s="43"/>
      <c r="AE263" s="43"/>
      <c r="AF263" s="43"/>
      <c r="AG263" s="43"/>
      <c r="AH263" s="43"/>
      <c r="AI263" s="43"/>
      <c r="AJ263" s="43"/>
      <c r="AK263" s="43"/>
    </row>
    <row r="264" ht="22.5" customHeight="1">
      <c r="A264" s="43"/>
      <c r="B264" s="201" t="s">
        <v>529</v>
      </c>
      <c r="C264" s="202" t="s">
        <v>530</v>
      </c>
      <c r="D264" s="173">
        <v>16594.0</v>
      </c>
      <c r="E264" s="23" t="s">
        <v>76</v>
      </c>
      <c r="F264" s="282" t="s">
        <v>531</v>
      </c>
      <c r="G264" s="267" t="s">
        <v>261</v>
      </c>
      <c r="H264" s="197">
        <f t="array" ref="H264">iferror(XLOOKUP(G264,'Restaurant DB'!B:B,'Restaurant DB'!A:A),".")</f>
        <v>915</v>
      </c>
      <c r="I264" s="256" t="str">
        <f t="array" ref="I264">XLOOKUP(G264,'Restaurant DB'!B:B,'Restaurant DB'!N:N)</f>
        <v>Japanese</v>
      </c>
      <c r="J264" s="268" t="s">
        <v>94</v>
      </c>
      <c r="K264" s="269">
        <v>899.0</v>
      </c>
      <c r="L264" s="135" t="s">
        <v>443</v>
      </c>
      <c r="M264" s="248" t="s">
        <v>532</v>
      </c>
      <c r="N264" s="189"/>
      <c r="O264" s="173">
        <v>5000.0</v>
      </c>
      <c r="P264" s="179"/>
      <c r="Q264" s="191"/>
      <c r="R264" s="208" t="str">
        <f t="array" ref="R264">XLOOKUP(G264,'Restaurant DB'!B:B,'Restaurant DB'!I:I)</f>
        <v>earth@hungryhub.com</v>
      </c>
      <c r="S264" s="270">
        <v>45924.0</v>
      </c>
      <c r="T264" s="271">
        <v>0.8125</v>
      </c>
      <c r="U264" s="272" t="s">
        <v>80</v>
      </c>
      <c r="V264" s="61" t="s">
        <v>102</v>
      </c>
      <c r="W264" s="135" t="s">
        <v>680</v>
      </c>
      <c r="X264" s="247" t="s">
        <v>681</v>
      </c>
      <c r="Y264" s="184"/>
      <c r="Z264" s="23" t="str">
        <f t="array" ref="Z264">if(iferror(INDEX(Posts[Username],MATCH(C264&amp;G264,Posts[Username]&amp;Posts[Restaurant Name],0)),"")=C264,"Posted","")</f>
        <v>Posted</v>
      </c>
      <c r="AA264" s="244" t="s">
        <v>321</v>
      </c>
      <c r="AB264" s="44" t="s">
        <v>682</v>
      </c>
      <c r="AC264" s="250"/>
      <c r="AD264" s="250"/>
      <c r="AE264" s="250"/>
      <c r="AF264" s="250"/>
      <c r="AG264" s="250"/>
      <c r="AH264" s="250"/>
      <c r="AI264" s="250"/>
      <c r="AJ264" s="250"/>
      <c r="AK264" s="250"/>
    </row>
    <row r="265" ht="22.5" customHeight="1">
      <c r="A265" s="43"/>
      <c r="B265" s="211" t="s">
        <v>319</v>
      </c>
      <c r="C265" s="211" t="s">
        <v>320</v>
      </c>
      <c r="D265" s="213">
        <v>56546.0</v>
      </c>
      <c r="E265" s="214" t="s">
        <v>76</v>
      </c>
      <c r="F265" s="259" t="s">
        <v>421</v>
      </c>
      <c r="G265" s="215" t="s">
        <v>502</v>
      </c>
      <c r="H265" s="197">
        <f t="array" ref="H265">XLOOKUP(G265,'Restaurant DB'!B:B,'Restaurant DB'!A:A)</f>
        <v>4749</v>
      </c>
      <c r="I265" s="211" t="str">
        <f t="array" ref="I265">XLOOKUP(G265,'Restaurant DB'!B:B,'Restaurant DB'!N:N)</f>
        <v>Thai</v>
      </c>
      <c r="J265" s="283" t="s">
        <v>78</v>
      </c>
      <c r="K265" s="217">
        <v>5590.0</v>
      </c>
      <c r="L265" s="218" t="s">
        <v>208</v>
      </c>
      <c r="M265" s="219"/>
      <c r="N265" s="219"/>
      <c r="O265" s="213">
        <v>7000.0</v>
      </c>
      <c r="P265" s="220"/>
      <c r="Q265" s="180" t="s">
        <v>79</v>
      </c>
      <c r="R265" s="221" t="str">
        <f t="array" ref="R265">XLOOKUP(G265,'Restaurant DB'!B:B,'Restaurant DB'!I:I)</f>
        <v>sirirat@hungryhub.com</v>
      </c>
      <c r="S265" s="222">
        <v>45925.0</v>
      </c>
      <c r="T265" s="223">
        <v>0.5416666666666666</v>
      </c>
      <c r="U265" s="224" t="s">
        <v>182</v>
      </c>
      <c r="V265" s="61" t="s">
        <v>102</v>
      </c>
      <c r="W265" s="241" t="s">
        <v>683</v>
      </c>
      <c r="X265" s="281" t="s">
        <v>684</v>
      </c>
      <c r="Y265" s="227"/>
      <c r="Z265" s="23" t="str">
        <f t="array" ref="Z265">if(iferror(INDEX(Posts[Username],MATCH(C265&amp;G265,Posts[Username]&amp;Posts[Restaurant Name],0)),"")=C265,"Posted","")</f>
        <v>Posted</v>
      </c>
      <c r="AA265" s="135" t="s">
        <v>321</v>
      </c>
      <c r="AB265" s="42"/>
      <c r="AC265" s="43"/>
      <c r="AD265" s="43"/>
      <c r="AE265" s="43"/>
      <c r="AF265" s="43"/>
      <c r="AG265" s="43"/>
      <c r="AH265" s="43"/>
      <c r="AI265" s="43"/>
      <c r="AJ265" s="43"/>
      <c r="AK265" s="43"/>
    </row>
    <row r="266" ht="22.5" customHeight="1">
      <c r="A266" s="43"/>
      <c r="B266" s="201" t="s">
        <v>685</v>
      </c>
      <c r="C266" s="201" t="s">
        <v>686</v>
      </c>
      <c r="D266" s="203">
        <v>81586.0</v>
      </c>
      <c r="E266" s="135"/>
      <c r="F266" s="274" t="s">
        <v>687</v>
      </c>
      <c r="G266" s="268" t="s">
        <v>128</v>
      </c>
      <c r="H266" s="284"/>
      <c r="I266" s="27" t="str">
        <f t="array" ref="I266">XLOOKUP(G266,'Restaurant DB'!B:B,'Restaurant DB'!N:N)</f>
        <v>European, Fusion, International, Japanese, Thai</v>
      </c>
      <c r="J266" s="268" t="s">
        <v>94</v>
      </c>
      <c r="K266" s="269">
        <v>2599.0</v>
      </c>
      <c r="L266" s="135" t="s">
        <v>129</v>
      </c>
      <c r="M266" s="257" t="s">
        <v>688</v>
      </c>
      <c r="N266" s="257"/>
      <c r="O266" s="257">
        <v>5000.0</v>
      </c>
      <c r="P266" s="179"/>
      <c r="Q266" s="285"/>
      <c r="R266" s="221" t="str">
        <f t="array" ref="R266">XLOOKUP(G266,'Restaurant DB'!B:B,'Restaurant DB'!I:I)</f>
        <v>surasit@hungryhub.com</v>
      </c>
      <c r="S266" s="270">
        <v>45925.0</v>
      </c>
      <c r="T266" s="60">
        <v>0.8125</v>
      </c>
      <c r="U266" s="9" t="s">
        <v>294</v>
      </c>
      <c r="V266" s="61" t="s">
        <v>102</v>
      </c>
      <c r="W266" s="135" t="s">
        <v>689</v>
      </c>
      <c r="X266" s="247" t="s">
        <v>690</v>
      </c>
      <c r="Y266" s="184"/>
      <c r="Z266" s="23" t="str">
        <f t="array" ref="Z266">if(iferror(INDEX(Posts[Username],MATCH(C266&amp;G266,Posts[Username]&amp;Posts[Restaurant Name],0)),"")=C266,"Posted","")</f>
        <v>Posted</v>
      </c>
      <c r="AA266" s="278" t="s">
        <v>321</v>
      </c>
      <c r="AB266" s="44" t="s">
        <v>691</v>
      </c>
      <c r="AC266" s="43"/>
      <c r="AD266" s="43"/>
      <c r="AE266" s="43"/>
      <c r="AF266" s="43"/>
      <c r="AG266" s="43"/>
      <c r="AH266" s="43"/>
      <c r="AI266" s="43"/>
      <c r="AJ266" s="43"/>
      <c r="AK266" s="43"/>
    </row>
    <row r="267" ht="22.5" customHeight="1">
      <c r="A267" s="43"/>
      <c r="B267" s="201" t="s">
        <v>692</v>
      </c>
      <c r="C267" s="286" t="s">
        <v>693</v>
      </c>
      <c r="D267" s="203" t="s">
        <v>101</v>
      </c>
      <c r="E267" s="135" t="s">
        <v>694</v>
      </c>
      <c r="F267" s="274" t="s">
        <v>695</v>
      </c>
      <c r="G267" s="268" t="s">
        <v>696</v>
      </c>
      <c r="H267" s="197">
        <f t="array" ref="H267">iferror(XLOOKUP(G267,'Restaurant DB'!B:B,'Restaurant DB'!A:A),".")</f>
        <v>4621</v>
      </c>
      <c r="I267" s="86" t="str">
        <f t="array" ref="I267">XLOOKUP(G267,'Restaurant DB All'!B:B,'Restaurant DB All'!M:M)</f>
        <v>Thai</v>
      </c>
      <c r="J267" s="268" t="s">
        <v>78</v>
      </c>
      <c r="K267" s="269">
        <v>1050.0</v>
      </c>
      <c r="L267" s="135" t="s">
        <v>697</v>
      </c>
      <c r="M267" s="257" t="s">
        <v>101</v>
      </c>
      <c r="N267" s="257" t="s">
        <v>698</v>
      </c>
      <c r="O267" s="257">
        <v>0.0</v>
      </c>
      <c r="P267" s="179" t="b">
        <v>0</v>
      </c>
      <c r="Q267" s="285"/>
      <c r="R267" s="221" t="str">
        <f t="array" ref="R267">XLOOKUP(G267,'Restaurant DB'!B:B,'Restaurant DB'!I:I)</f>
        <v>dew@hungryhub.com</v>
      </c>
      <c r="S267" s="270">
        <v>45926.0</v>
      </c>
      <c r="T267" s="60">
        <v>0.5</v>
      </c>
      <c r="U267" s="9" t="s">
        <v>80</v>
      </c>
      <c r="V267" s="268" t="s">
        <v>102</v>
      </c>
      <c r="W267" s="135" t="s">
        <v>699</v>
      </c>
      <c r="X267" s="247" t="s">
        <v>700</v>
      </c>
      <c r="Y267" s="184"/>
      <c r="Z267" s="23"/>
      <c r="AA267" s="278" t="s">
        <v>321</v>
      </c>
      <c r="AB267" s="44" t="s">
        <v>701</v>
      </c>
      <c r="AC267" s="43"/>
      <c r="AD267" s="43"/>
      <c r="AE267" s="43"/>
      <c r="AF267" s="43"/>
      <c r="AG267" s="43"/>
      <c r="AH267" s="43"/>
      <c r="AI267" s="43"/>
      <c r="AJ267" s="43"/>
      <c r="AK267" s="43"/>
    </row>
    <row r="268" ht="22.5" customHeight="1">
      <c r="A268" s="43"/>
      <c r="B268" s="201" t="s">
        <v>702</v>
      </c>
      <c r="C268" s="201" t="s">
        <v>703</v>
      </c>
      <c r="D268" s="203" t="s">
        <v>101</v>
      </c>
      <c r="E268" s="135" t="s">
        <v>694</v>
      </c>
      <c r="F268" s="287" t="s">
        <v>704</v>
      </c>
      <c r="G268" s="288" t="s">
        <v>696</v>
      </c>
      <c r="H268" s="197">
        <f t="array" ref="H268">iferror(XLOOKUP(G268,'Restaurant DB'!B:B,'Restaurant DB'!A:A),".")</f>
        <v>4621</v>
      </c>
      <c r="I268" s="86" t="str">
        <f t="array" ref="I268">XLOOKUP(G268,'Restaurant DB All'!B:B,'Restaurant DB All'!M:M)</f>
        <v>Thai</v>
      </c>
      <c r="J268" s="268" t="s">
        <v>78</v>
      </c>
      <c r="K268" s="269">
        <v>3050.0</v>
      </c>
      <c r="L268" s="135" t="s">
        <v>705</v>
      </c>
      <c r="M268" s="257" t="s">
        <v>101</v>
      </c>
      <c r="N268" s="257" t="s">
        <v>706</v>
      </c>
      <c r="O268" s="289">
        <v>0.0</v>
      </c>
      <c r="P268" s="290"/>
      <c r="Q268" s="285"/>
      <c r="R268" s="221" t="str">
        <f t="array" ref="R268">XLOOKUP(G268,'Restaurant DB'!B:B,'Restaurant DB'!I:I)</f>
        <v>dew@hungryhub.com</v>
      </c>
      <c r="S268" s="291">
        <v>45926.0</v>
      </c>
      <c r="T268" s="182">
        <v>0.5208333333333334</v>
      </c>
      <c r="U268" s="183" t="s">
        <v>707</v>
      </c>
      <c r="V268" s="268" t="s">
        <v>102</v>
      </c>
      <c r="W268" s="278" t="s">
        <v>708</v>
      </c>
      <c r="X268" s="247" t="s">
        <v>709</v>
      </c>
      <c r="Y268" s="184"/>
      <c r="Z268" s="23" t="str">
        <f t="array" ref="Z268">if(iferror(INDEX(Posts[Username],MATCH(C268&amp;G268,Posts[Username]&amp;Posts[Restaurant Name],0)),"")=C268,"Posted","")</f>
        <v/>
      </c>
      <c r="AA268" s="292" t="s">
        <v>321</v>
      </c>
      <c r="AB268" s="201" t="s">
        <v>710</v>
      </c>
      <c r="AC268" s="43"/>
      <c r="AD268" s="43"/>
      <c r="AE268" s="43"/>
      <c r="AF268" s="43"/>
      <c r="AG268" s="43"/>
      <c r="AH268" s="43"/>
      <c r="AI268" s="43"/>
      <c r="AJ268" s="43"/>
      <c r="AK268" s="43"/>
    </row>
    <row r="269" ht="22.5" customHeight="1">
      <c r="A269" s="43"/>
      <c r="B269" s="201" t="s">
        <v>685</v>
      </c>
      <c r="C269" s="201" t="s">
        <v>686</v>
      </c>
      <c r="D269" s="203">
        <v>81586.0</v>
      </c>
      <c r="E269" s="135"/>
      <c r="F269" s="274" t="s">
        <v>687</v>
      </c>
      <c r="G269" s="268" t="s">
        <v>140</v>
      </c>
      <c r="H269" s="284"/>
      <c r="I269" s="27" t="str">
        <f t="array" ref="I269">XLOOKUP(G269,'Restaurant DB'!B:B,'Restaurant DB'!N:N)</f>
        <v>Japanese</v>
      </c>
      <c r="J269" s="268" t="s">
        <v>94</v>
      </c>
      <c r="K269" s="269">
        <v>1650.0</v>
      </c>
      <c r="L269" s="135" t="s">
        <v>155</v>
      </c>
      <c r="M269" s="257" t="s">
        <v>688</v>
      </c>
      <c r="N269" s="257"/>
      <c r="O269" s="257">
        <v>5000.0</v>
      </c>
      <c r="P269" s="179"/>
      <c r="Q269" s="285"/>
      <c r="R269" s="221" t="str">
        <f t="array" ref="R269">XLOOKUP(G269,'Restaurant DB'!B:B,'Restaurant DB'!I:I)</f>
        <v>earth@hungryhub.com</v>
      </c>
      <c r="S269" s="270">
        <v>45927.0</v>
      </c>
      <c r="T269" s="60">
        <v>0.5416666666666666</v>
      </c>
      <c r="U269" s="9" t="s">
        <v>294</v>
      </c>
      <c r="V269" s="61" t="s">
        <v>102</v>
      </c>
      <c r="W269" s="135" t="s">
        <v>711</v>
      </c>
      <c r="X269" s="247" t="s">
        <v>712</v>
      </c>
      <c r="Y269" s="184"/>
      <c r="Z269" s="23" t="str">
        <f t="array" ref="Z269">if(iferror(INDEX(Posts[Username],MATCH(C269&amp;G269,Posts[Username]&amp;Posts[Restaurant Name],0)),"")=C269,"Posted","")</f>
        <v>Posted</v>
      </c>
      <c r="AA269" s="278" t="s">
        <v>321</v>
      </c>
      <c r="AB269" s="44" t="s">
        <v>713</v>
      </c>
      <c r="AC269" s="250"/>
      <c r="AD269" s="250"/>
      <c r="AE269" s="250"/>
      <c r="AF269" s="250"/>
      <c r="AG269" s="250"/>
      <c r="AH269" s="250"/>
      <c r="AI269" s="250"/>
      <c r="AJ269" s="250"/>
      <c r="AK269" s="250"/>
    </row>
    <row r="270" ht="22.5" customHeight="1">
      <c r="A270" s="43"/>
      <c r="B270" s="201" t="s">
        <v>714</v>
      </c>
      <c r="C270" s="201" t="s">
        <v>715</v>
      </c>
      <c r="D270" s="203">
        <v>764843.0</v>
      </c>
      <c r="E270" s="135"/>
      <c r="F270" s="274" t="s">
        <v>716</v>
      </c>
      <c r="G270" s="268" t="s">
        <v>128</v>
      </c>
      <c r="H270" s="284"/>
      <c r="I270" s="86" t="str">
        <f t="array" ref="I270">XLOOKUP(G270,'Restaurant DB'!B:B,'Restaurant DB'!N:N)</f>
        <v>European, Fusion, International, Japanese, Thai</v>
      </c>
      <c r="J270" s="268" t="s">
        <v>94</v>
      </c>
      <c r="K270" s="269">
        <v>2599.0</v>
      </c>
      <c r="L270" s="135" t="s">
        <v>129</v>
      </c>
      <c r="M270" s="257" t="s">
        <v>688</v>
      </c>
      <c r="N270" s="257"/>
      <c r="O270" s="257">
        <v>33000.0</v>
      </c>
      <c r="P270" s="179"/>
      <c r="Q270" s="285"/>
      <c r="R270" s="221" t="str">
        <f t="array" ref="R270">XLOOKUP(G270,'Restaurant DB'!B:B,'Restaurant DB'!I:I)</f>
        <v>surasit@hungryhub.com</v>
      </c>
      <c r="S270" s="270">
        <v>45927.0</v>
      </c>
      <c r="T270" s="60">
        <v>0.5</v>
      </c>
      <c r="U270" s="9" t="s">
        <v>80</v>
      </c>
      <c r="V270" s="61" t="s">
        <v>102</v>
      </c>
      <c r="W270" s="135" t="s">
        <v>717</v>
      </c>
      <c r="X270" s="247" t="s">
        <v>718</v>
      </c>
      <c r="Y270" s="184"/>
      <c r="Z270" s="23" t="s">
        <v>475</v>
      </c>
      <c r="AA270" s="278" t="s">
        <v>321</v>
      </c>
      <c r="AB270" s="44" t="s">
        <v>719</v>
      </c>
      <c r="AC270" s="250"/>
      <c r="AD270" s="250"/>
      <c r="AE270" s="250"/>
      <c r="AF270" s="250"/>
      <c r="AG270" s="250"/>
      <c r="AH270" s="250"/>
      <c r="AI270" s="250"/>
      <c r="AJ270" s="250"/>
      <c r="AK270" s="250"/>
    </row>
    <row r="271" ht="22.5" customHeight="1">
      <c r="A271" s="43"/>
      <c r="B271" s="201" t="s">
        <v>720</v>
      </c>
      <c r="C271" s="286" t="s">
        <v>721</v>
      </c>
      <c r="D271" s="203" t="s">
        <v>101</v>
      </c>
      <c r="E271" s="135" t="s">
        <v>694</v>
      </c>
      <c r="F271" s="274" t="s">
        <v>722</v>
      </c>
      <c r="G271" s="268" t="s">
        <v>83</v>
      </c>
      <c r="H271" s="197">
        <f t="array" ref="H271">iferror(XLOOKUP(G271,'Restaurant DB'!B:B,'Restaurant DB'!A:A),".")</f>
        <v>4195</v>
      </c>
      <c r="I271" s="86" t="str">
        <f t="array" ref="I271">XLOOKUP(G271,'Restaurant DB All'!B:B,'Restaurant DB All'!M:M)</f>
        <v>International</v>
      </c>
      <c r="J271" s="268" t="s">
        <v>78</v>
      </c>
      <c r="K271" s="269">
        <v>2072.0</v>
      </c>
      <c r="L271" s="135" t="s">
        <v>193</v>
      </c>
      <c r="M271" s="257" t="s">
        <v>101</v>
      </c>
      <c r="N271" s="257" t="s">
        <v>698</v>
      </c>
      <c r="O271" s="257">
        <v>0.0</v>
      </c>
      <c r="P271" s="179" t="b">
        <v>0</v>
      </c>
      <c r="Q271" s="285"/>
      <c r="R271" s="221" t="str">
        <f t="array" ref="R271">XLOOKUP(G271,'Restaurant DB'!B:B,'Restaurant DB'!I:I)</f>
        <v>ravi@hungryhub.com</v>
      </c>
      <c r="S271" s="270">
        <v>45927.0</v>
      </c>
      <c r="T271" s="60">
        <v>0.7708333333333334</v>
      </c>
      <c r="U271" s="9" t="s">
        <v>80</v>
      </c>
      <c r="V271" s="268" t="s">
        <v>102</v>
      </c>
      <c r="W271" s="135" t="s">
        <v>723</v>
      </c>
      <c r="X271" s="247" t="s">
        <v>724</v>
      </c>
      <c r="Y271" s="184"/>
      <c r="Z271" s="23" t="s">
        <v>431</v>
      </c>
      <c r="AA271" s="278" t="s">
        <v>321</v>
      </c>
      <c r="AB271" s="44" t="s">
        <v>701</v>
      </c>
      <c r="AC271" s="250"/>
      <c r="AD271" s="250"/>
      <c r="AE271" s="250"/>
      <c r="AF271" s="250"/>
      <c r="AG271" s="250"/>
      <c r="AH271" s="250"/>
      <c r="AI271" s="250"/>
      <c r="AJ271" s="250"/>
      <c r="AK271" s="250"/>
    </row>
    <row r="272" ht="22.5" customHeight="1">
      <c r="A272" s="43"/>
      <c r="B272" s="201" t="s">
        <v>725</v>
      </c>
      <c r="C272" s="201" t="s">
        <v>726</v>
      </c>
      <c r="D272" s="203" t="s">
        <v>101</v>
      </c>
      <c r="E272" s="135" t="s">
        <v>694</v>
      </c>
      <c r="F272" s="287" t="s">
        <v>727</v>
      </c>
      <c r="G272" s="268" t="s">
        <v>83</v>
      </c>
      <c r="H272" s="197">
        <f t="array" ref="H272">iferror(XLOOKUP(G272,'Restaurant DB'!B:B,'Restaurant DB'!A:A),".")</f>
        <v>4195</v>
      </c>
      <c r="I272" s="86" t="str">
        <f t="array" ref="I272">XLOOKUP(G272,'Restaurant DB All'!B:B,'Restaurant DB All'!M:M)</f>
        <v>International</v>
      </c>
      <c r="J272" s="268" t="s">
        <v>78</v>
      </c>
      <c r="K272" s="269">
        <v>2072.0</v>
      </c>
      <c r="L272" s="135" t="s">
        <v>193</v>
      </c>
      <c r="M272" s="257" t="s">
        <v>101</v>
      </c>
      <c r="N272" s="257" t="s">
        <v>698</v>
      </c>
      <c r="O272" s="289">
        <v>0.0</v>
      </c>
      <c r="P272" s="290" t="b">
        <v>0</v>
      </c>
      <c r="Q272" s="285"/>
      <c r="R272" s="221" t="str">
        <f t="array" ref="R272">XLOOKUP(G272,'Restaurant DB'!B:B,'Restaurant DB'!I:I)</f>
        <v>ravi@hungryhub.com</v>
      </c>
      <c r="S272" s="293">
        <v>45927.0</v>
      </c>
      <c r="T272" s="182">
        <v>0.5208333333333334</v>
      </c>
      <c r="U272" s="253" t="s">
        <v>80</v>
      </c>
      <c r="V272" s="268" t="s">
        <v>102</v>
      </c>
      <c r="W272" s="292" t="s">
        <v>723</v>
      </c>
      <c r="X272" s="247" t="s">
        <v>728</v>
      </c>
      <c r="Y272" s="184"/>
      <c r="Z272" s="23" t="s">
        <v>431</v>
      </c>
      <c r="AA272" s="292" t="s">
        <v>321</v>
      </c>
      <c r="AB272" s="201" t="s">
        <v>701</v>
      </c>
      <c r="AC272" s="43"/>
      <c r="AD272" s="43"/>
      <c r="AE272" s="43"/>
      <c r="AF272" s="43"/>
      <c r="AG272" s="43"/>
      <c r="AH272" s="43"/>
      <c r="AI272" s="43"/>
      <c r="AJ272" s="43"/>
      <c r="AK272" s="43"/>
    </row>
    <row r="273" ht="22.5" customHeight="1">
      <c r="A273" s="43"/>
      <c r="B273" s="201" t="s">
        <v>729</v>
      </c>
      <c r="C273" s="201" t="s">
        <v>730</v>
      </c>
      <c r="D273" s="203" t="s">
        <v>101</v>
      </c>
      <c r="E273" s="135" t="s">
        <v>694</v>
      </c>
      <c r="F273" s="287" t="s">
        <v>731</v>
      </c>
      <c r="G273" s="288" t="s">
        <v>83</v>
      </c>
      <c r="H273" s="197">
        <f t="array" ref="H273">iferror(XLOOKUP(G273,'Restaurant DB'!B:B,'Restaurant DB'!A:A),".")</f>
        <v>4195</v>
      </c>
      <c r="I273" s="86" t="str">
        <f t="array" ref="I273">XLOOKUP(G273,'Restaurant DB All'!B:B,'Restaurant DB All'!M:M)</f>
        <v>International</v>
      </c>
      <c r="J273" s="268" t="s">
        <v>78</v>
      </c>
      <c r="K273" s="269">
        <v>2072.0</v>
      </c>
      <c r="L273" s="135" t="s">
        <v>193</v>
      </c>
      <c r="M273" s="257" t="s">
        <v>101</v>
      </c>
      <c r="N273" s="257" t="s">
        <v>698</v>
      </c>
      <c r="O273" s="289">
        <v>0.0</v>
      </c>
      <c r="P273" s="290" t="b">
        <v>0</v>
      </c>
      <c r="Q273" s="285"/>
      <c r="R273" s="221" t="str">
        <f t="array" ref="R273">XLOOKUP(G273,'Restaurant DB'!B:B,'Restaurant DB'!I:I)</f>
        <v>ravi@hungryhub.com</v>
      </c>
      <c r="S273" s="291">
        <v>45927.0</v>
      </c>
      <c r="T273" s="182">
        <v>0.5833333333333334</v>
      </c>
      <c r="U273" s="183" t="s">
        <v>732</v>
      </c>
      <c r="V273" s="268" t="s">
        <v>102</v>
      </c>
      <c r="W273" s="278" t="s">
        <v>733</v>
      </c>
      <c r="X273" s="294" t="s">
        <v>734</v>
      </c>
      <c r="Y273" s="184"/>
      <c r="Z273" s="23" t="s">
        <v>431</v>
      </c>
      <c r="AA273" s="292" t="s">
        <v>321</v>
      </c>
      <c r="AB273" s="201" t="s">
        <v>735</v>
      </c>
      <c r="AC273" s="43"/>
      <c r="AD273" s="43"/>
      <c r="AE273" s="43"/>
      <c r="AF273" s="43"/>
      <c r="AG273" s="43"/>
      <c r="AH273" s="43"/>
      <c r="AI273" s="43"/>
      <c r="AJ273" s="43"/>
      <c r="AK273" s="43"/>
    </row>
    <row r="274" ht="22.5" customHeight="1">
      <c r="A274" s="43"/>
      <c r="B274" s="201" t="s">
        <v>736</v>
      </c>
      <c r="C274" s="201" t="s">
        <v>737</v>
      </c>
      <c r="D274" s="203">
        <v>35936.0</v>
      </c>
      <c r="E274" s="135"/>
      <c r="F274" s="274" t="s">
        <v>738</v>
      </c>
      <c r="G274" s="268" t="s">
        <v>128</v>
      </c>
      <c r="H274" s="197">
        <f t="array" ref="H274">iferror(XLOOKUP(G274,'Restaurant DB'!B:B,'Restaurant DB'!A:A),".")</f>
        <v>4503</v>
      </c>
      <c r="I274" s="86" t="str">
        <f t="array" ref="I274">XLOOKUP(G274,'Restaurant DB All'!B:B,'Restaurant DB All'!M:M)</f>
        <v>Thai</v>
      </c>
      <c r="J274" s="268" t="s">
        <v>94</v>
      </c>
      <c r="K274" s="269">
        <v>2599.0</v>
      </c>
      <c r="L274" s="135" t="s">
        <v>739</v>
      </c>
      <c r="M274" s="257"/>
      <c r="N274" s="257"/>
      <c r="O274" s="295">
        <v>6667.0</v>
      </c>
      <c r="P274" s="290"/>
      <c r="Q274" s="285"/>
      <c r="R274" s="221" t="str">
        <f t="array" ref="R274">XLOOKUP(G274,'Restaurant DB'!B:B,'Restaurant DB'!I:I)</f>
        <v>surasit@hungryhub.com</v>
      </c>
      <c r="S274" s="291">
        <v>45928.0</v>
      </c>
      <c r="T274" s="182">
        <v>0.5208333333333334</v>
      </c>
      <c r="U274" s="183" t="s">
        <v>294</v>
      </c>
      <c r="V274" s="268" t="s">
        <v>102</v>
      </c>
      <c r="W274" s="278" t="s">
        <v>740</v>
      </c>
      <c r="X274" s="247"/>
      <c r="Y274" s="184"/>
      <c r="Z274" s="23" t="str">
        <f t="array" ref="Z274">if(iferror(INDEX(Posts[Username],MATCH(C274&amp;G274,Posts[Username]&amp;Posts[Restaurant Name],0)),"")=C274,"Posted","")</f>
        <v/>
      </c>
      <c r="AA274" s="278" t="s">
        <v>321</v>
      </c>
      <c r="AB274" s="201" t="s">
        <v>741</v>
      </c>
      <c r="AC274" s="43"/>
      <c r="AD274" s="43"/>
      <c r="AE274" s="43"/>
      <c r="AF274" s="43"/>
      <c r="AG274" s="43"/>
      <c r="AH274" s="43"/>
      <c r="AI274" s="43"/>
      <c r="AJ274" s="43"/>
      <c r="AK274" s="43"/>
    </row>
    <row r="275" ht="21.75" customHeight="1">
      <c r="A275" s="43"/>
      <c r="B275" s="201" t="s">
        <v>742</v>
      </c>
      <c r="C275" s="286" t="s">
        <v>743</v>
      </c>
      <c r="D275" s="203" t="s">
        <v>101</v>
      </c>
      <c r="E275" s="135" t="s">
        <v>694</v>
      </c>
      <c r="F275" s="274" t="s">
        <v>744</v>
      </c>
      <c r="G275" s="268" t="s">
        <v>345</v>
      </c>
      <c r="H275" s="197">
        <f t="array" ref="H275">iferror(XLOOKUP(G275,'Restaurant DB'!B:B,'Restaurant DB'!A:A),".")</f>
        <v>5939</v>
      </c>
      <c r="I275" s="86" t="str">
        <f t="array" ref="I275">XLOOKUP(G275,'Restaurant DB All'!B:B,'Restaurant DB All'!M:M)</f>
        <v>International</v>
      </c>
      <c r="J275" s="268" t="s">
        <v>78</v>
      </c>
      <c r="K275" s="269">
        <v>1750.0</v>
      </c>
      <c r="L275" s="135" t="s">
        <v>346</v>
      </c>
      <c r="M275" s="257" t="s">
        <v>101</v>
      </c>
      <c r="N275" s="257" t="s">
        <v>698</v>
      </c>
      <c r="O275" s="257">
        <v>0.0</v>
      </c>
      <c r="P275" s="179" t="b">
        <v>0</v>
      </c>
      <c r="Q275" s="285"/>
      <c r="R275" s="221" t="str">
        <f t="array" ref="R275">XLOOKUP(G275,'Restaurant DB'!B:B,'Restaurant DB'!I:I)</f>
        <v>bond@hungryhub.com</v>
      </c>
      <c r="S275" s="270">
        <v>45929.0</v>
      </c>
      <c r="T275" s="60">
        <v>0.7916666666666666</v>
      </c>
      <c r="U275" s="9" t="s">
        <v>80</v>
      </c>
      <c r="V275" s="268" t="s">
        <v>745</v>
      </c>
      <c r="W275" s="135" t="s">
        <v>746</v>
      </c>
      <c r="X275" s="247" t="s">
        <v>747</v>
      </c>
      <c r="Y275" s="184"/>
      <c r="Z275" s="23" t="str">
        <f t="array" ref="Z275">if(iferror(INDEX(Posts[Username],MATCH(C275&amp;G275,Posts[Username]&amp;Posts[Restaurant Name],0)),"")=C275,"Posted","")</f>
        <v/>
      </c>
      <c r="AA275" s="278" t="s">
        <v>321</v>
      </c>
      <c r="AB275" s="44" t="s">
        <v>748</v>
      </c>
      <c r="AC275" s="250"/>
      <c r="AD275" s="250"/>
      <c r="AE275" s="250"/>
      <c r="AF275" s="250"/>
      <c r="AG275" s="250"/>
      <c r="AH275" s="250"/>
      <c r="AI275" s="250"/>
      <c r="AJ275" s="250"/>
      <c r="AK275" s="250"/>
    </row>
    <row r="276" ht="21.75" customHeight="1">
      <c r="A276" s="43"/>
      <c r="B276" s="201" t="s">
        <v>538</v>
      </c>
      <c r="C276" s="202" t="s">
        <v>539</v>
      </c>
      <c r="D276" s="203">
        <v>4562.0</v>
      </c>
      <c r="E276" s="23" t="str">
        <f t="array" ref="E276">XLOOKUP(G276,'Restaurant DB All'!$B$32:$B$5758,'Restaurant DB All'!$I$32:$I$5758)</f>
        <v>Bangkok</v>
      </c>
      <c r="F276" s="204" t="s">
        <v>540</v>
      </c>
      <c r="G276" s="186" t="s">
        <v>181</v>
      </c>
      <c r="H276" s="26">
        <f t="array" ref="H276">iferror(XLOOKUP(G276,'Restaurant DB'!B:B,'Restaurant DB'!A:A),".")</f>
        <v>4412</v>
      </c>
      <c r="I276" s="27" t="str">
        <f t="array" ref="I276">XLOOKUP(G276,'Restaurant DB'!B:B,'Restaurant DB'!N:N)</f>
        <v>International</v>
      </c>
      <c r="J276" s="205" t="s">
        <v>78</v>
      </c>
      <c r="K276" s="176">
        <v>2790.0</v>
      </c>
      <c r="L276" s="177" t="s">
        <v>749</v>
      </c>
      <c r="M276" s="46" t="s">
        <v>435</v>
      </c>
      <c r="N276" s="251"/>
      <c r="O276" s="203">
        <v>1500.0</v>
      </c>
      <c r="P276" s="179"/>
      <c r="Q276" s="180"/>
      <c r="R276" s="221" t="str">
        <f t="array" ref="R276">XLOOKUP(G276,'Restaurant DB'!B:B,'Restaurant DB'!I:I)</f>
        <v>bond@hungryhub.com</v>
      </c>
      <c r="S276" s="181">
        <v>45930.0</v>
      </c>
      <c r="T276" s="182">
        <v>0.8333333333333334</v>
      </c>
      <c r="U276" s="183" t="s">
        <v>80</v>
      </c>
      <c r="V276" s="277" t="s">
        <v>102</v>
      </c>
      <c r="W276" s="135" t="s">
        <v>750</v>
      </c>
      <c r="X276" s="128" t="s">
        <v>751</v>
      </c>
      <c r="Y276" s="184"/>
      <c r="Z276" s="23" t="str">
        <f t="array" ref="Z276">if(iferror(INDEX(Posts[Username],MATCH(C276&amp;G276,Posts[Username]&amp;Posts[Restaurant Name],0)),"")=C276,"Posted","")</f>
        <v>Posted</v>
      </c>
      <c r="AA276" s="135" t="s">
        <v>321</v>
      </c>
      <c r="AB276" s="44" t="s">
        <v>752</v>
      </c>
      <c r="AC276" s="250"/>
      <c r="AD276" s="250"/>
      <c r="AE276" s="250"/>
      <c r="AF276" s="250"/>
      <c r="AG276" s="250"/>
      <c r="AH276" s="250"/>
      <c r="AI276" s="250"/>
      <c r="AJ276" s="250"/>
      <c r="AK276" s="250"/>
    </row>
    <row r="277" ht="21.75" customHeight="1">
      <c r="A277" s="43"/>
      <c r="B277" s="211" t="s">
        <v>319</v>
      </c>
      <c r="C277" s="211" t="s">
        <v>320</v>
      </c>
      <c r="D277" s="213">
        <v>56546.0</v>
      </c>
      <c r="E277" s="214" t="s">
        <v>76</v>
      </c>
      <c r="F277" s="259" t="s">
        <v>421</v>
      </c>
      <c r="G277" s="215" t="s">
        <v>174</v>
      </c>
      <c r="H277" s="197">
        <f t="array" ref="H277">XLOOKUP(G277,'Restaurant DB'!B:B,'Restaurant DB'!A:A)</f>
        <v>4889</v>
      </c>
      <c r="I277" s="211" t="str">
        <f t="array" ref="I277">XLOOKUP(G277,'Restaurant DB'!B:B,'Restaurant DB'!N:N)</f>
        <v>Steakhouse, Fusion, American, Mexican</v>
      </c>
      <c r="J277" s="280" t="s">
        <v>94</v>
      </c>
      <c r="K277" s="217">
        <v>1690.0</v>
      </c>
      <c r="L277" s="218" t="s">
        <v>175</v>
      </c>
      <c r="M277" s="219"/>
      <c r="N277" s="219"/>
      <c r="O277" s="213">
        <v>7000.0</v>
      </c>
      <c r="P277" s="220"/>
      <c r="Q277" s="180" t="s">
        <v>79</v>
      </c>
      <c r="R277" s="221" t="str">
        <f t="array" ref="R277">XLOOKUP(G277,'Restaurant DB'!B:B,'Restaurant DB'!I:I)</f>
        <v>earth@hungryhub.com</v>
      </c>
      <c r="S277" s="222">
        <v>45930.0</v>
      </c>
      <c r="T277" s="223">
        <v>0.7916666666666666</v>
      </c>
      <c r="U277" s="224" t="s">
        <v>182</v>
      </c>
      <c r="V277" s="61" t="s">
        <v>102</v>
      </c>
      <c r="W277" s="241" t="s">
        <v>753</v>
      </c>
      <c r="X277" s="281" t="s">
        <v>754</v>
      </c>
      <c r="Y277" s="227"/>
      <c r="Z277" s="23" t="str">
        <f t="array" ref="Z277">if(iferror(INDEX(Posts[Username],MATCH(C277&amp;G277,Posts[Username]&amp;Posts[Restaurant Name],0)),"")=C277,"Posted","")</f>
        <v>Posted</v>
      </c>
      <c r="AA277" s="135" t="s">
        <v>321</v>
      </c>
      <c r="AB277" s="42"/>
      <c r="AC277" s="250"/>
      <c r="AD277" s="250"/>
      <c r="AE277" s="250"/>
      <c r="AF277" s="250"/>
      <c r="AG277" s="250"/>
      <c r="AH277" s="250"/>
      <c r="AI277" s="250"/>
      <c r="AJ277" s="250"/>
      <c r="AK277" s="250"/>
    </row>
    <row r="278" ht="21.75" customHeight="1">
      <c r="A278" s="43"/>
      <c r="B278" s="44" t="s">
        <v>755</v>
      </c>
      <c r="C278" s="45" t="s">
        <v>756</v>
      </c>
      <c r="D278" s="46">
        <v>51267.0</v>
      </c>
      <c r="E278" s="23" t="str">
        <f t="array" ref="E278">XLOOKUP(G278,'Restaurant DB All'!$B$32:$B$5758,'Restaurant DB All'!$I$32:$I$5758)</f>
        <v>Bangkok</v>
      </c>
      <c r="F278" s="59" t="s">
        <v>757</v>
      </c>
      <c r="G278" s="48" t="s">
        <v>398</v>
      </c>
      <c r="H278" s="26"/>
      <c r="I278" s="27" t="str">
        <f t="array" ref="I278">XLOOKUP(G278,'Restaurant DB'!B:B,'Restaurant DB'!N:N)</f>
        <v>Thai</v>
      </c>
      <c r="J278" s="48" t="s">
        <v>78</v>
      </c>
      <c r="K278" s="49">
        <v>2850.0</v>
      </c>
      <c r="L278" s="207" t="s">
        <v>399</v>
      </c>
      <c r="M278" s="46" t="s">
        <v>758</v>
      </c>
      <c r="N278" s="170"/>
      <c r="O278" s="46">
        <v>9000.0</v>
      </c>
      <c r="P278" s="51"/>
      <c r="Q278" s="52"/>
      <c r="R278" s="34" t="str">
        <f t="array" ref="R278">XLOOKUP(G278,'Restaurant DB'!B:B,'Restaurant DB'!I:I)</f>
        <v>ravi@hungryhub.com, naravadee.sw@banyantree.com,</v>
      </c>
      <c r="S278" s="53">
        <v>45930.0</v>
      </c>
      <c r="T278" s="60">
        <v>0.78125</v>
      </c>
      <c r="U278" s="9" t="s">
        <v>80</v>
      </c>
      <c r="V278" s="61" t="s">
        <v>102</v>
      </c>
      <c r="W278" s="56" t="s">
        <v>759</v>
      </c>
      <c r="X278" s="10" t="s">
        <v>760</v>
      </c>
      <c r="Y278" s="55"/>
      <c r="Z278" s="23" t="str">
        <f t="array" ref="Z278">if(iferror(INDEX(Posts[Username],MATCH(C278&amp;G278,Posts[Username]&amp;Posts[Restaurant Name],0)),"")=C278,"Posted","")</f>
        <v>Posted</v>
      </c>
      <c r="AA278" s="56" t="s">
        <v>321</v>
      </c>
      <c r="AB278" s="44"/>
      <c r="AC278" s="250"/>
      <c r="AD278" s="250"/>
      <c r="AE278" s="250"/>
      <c r="AF278" s="250"/>
      <c r="AG278" s="250"/>
      <c r="AH278" s="250"/>
      <c r="AI278" s="250"/>
      <c r="AJ278" s="250"/>
      <c r="AK278" s="250"/>
    </row>
    <row r="279" ht="21.75" customHeight="1">
      <c r="A279" s="43"/>
      <c r="B279" s="201" t="s">
        <v>761</v>
      </c>
      <c r="C279" s="201" t="s">
        <v>762</v>
      </c>
      <c r="D279" s="203" t="s">
        <v>101</v>
      </c>
      <c r="E279" s="135" t="s">
        <v>694</v>
      </c>
      <c r="F279" s="274" t="s">
        <v>763</v>
      </c>
      <c r="G279" s="268" t="s">
        <v>345</v>
      </c>
      <c r="H279" s="197">
        <f t="array" ref="H279">iferror(XLOOKUP(G279,'Restaurant DB'!B:B,'Restaurant DB'!A:A),".")</f>
        <v>5939</v>
      </c>
      <c r="I279" s="86" t="str">
        <f t="array" ref="I279">XLOOKUP(G279,'Restaurant DB All'!B:B,'Restaurant DB All'!M:M)</f>
        <v>International</v>
      </c>
      <c r="J279" s="268" t="s">
        <v>78</v>
      </c>
      <c r="K279" s="269">
        <v>1750.0</v>
      </c>
      <c r="L279" s="135" t="s">
        <v>346</v>
      </c>
      <c r="M279" s="257" t="s">
        <v>101</v>
      </c>
      <c r="N279" s="257" t="s">
        <v>698</v>
      </c>
      <c r="O279" s="257">
        <v>0.0</v>
      </c>
      <c r="P279" s="179" t="b">
        <v>0</v>
      </c>
      <c r="Q279" s="285"/>
      <c r="R279" s="221" t="str">
        <f t="array" ref="R279">XLOOKUP(G279,'Restaurant DB'!B:B,'Restaurant DB'!I:I)</f>
        <v>bond@hungryhub.com</v>
      </c>
      <c r="S279" s="270">
        <v>45930.0</v>
      </c>
      <c r="T279" s="60">
        <v>0.75</v>
      </c>
      <c r="U279" s="9" t="s">
        <v>80</v>
      </c>
      <c r="V279" s="268" t="s">
        <v>745</v>
      </c>
      <c r="W279" s="135" t="s">
        <v>764</v>
      </c>
      <c r="X279" s="247" t="s">
        <v>747</v>
      </c>
      <c r="Y279" s="184"/>
      <c r="Z279" s="23" t="str">
        <f t="array" ref="Z279">if(iferror(INDEX(Posts[Username],MATCH(C279&amp;G279,Posts[Username]&amp;Posts[Restaurant Name],0)),"")=C279,"Posted","")</f>
        <v/>
      </c>
      <c r="AA279" s="278" t="s">
        <v>321</v>
      </c>
      <c r="AB279" s="44" t="s">
        <v>765</v>
      </c>
      <c r="AC279" s="250"/>
      <c r="AD279" s="250"/>
      <c r="AE279" s="250"/>
      <c r="AF279" s="250"/>
      <c r="AG279" s="250"/>
      <c r="AH279" s="250"/>
      <c r="AI279" s="250"/>
      <c r="AJ279" s="250"/>
      <c r="AK279" s="250"/>
    </row>
    <row r="280" ht="21.75" customHeight="1">
      <c r="A280" s="43"/>
      <c r="B280" s="201" t="s">
        <v>766</v>
      </c>
      <c r="C280" s="201" t="s">
        <v>767</v>
      </c>
      <c r="D280" s="203" t="s">
        <v>101</v>
      </c>
      <c r="E280" s="135" t="s">
        <v>694</v>
      </c>
      <c r="F280" s="287" t="s">
        <v>768</v>
      </c>
      <c r="G280" s="268" t="s">
        <v>345</v>
      </c>
      <c r="H280" s="197">
        <f t="array" ref="H280">iferror(XLOOKUP(G280,'Restaurant DB'!B:B,'Restaurant DB'!A:A),".")</f>
        <v>5939</v>
      </c>
      <c r="I280" s="86" t="str">
        <f t="array" ref="I280">XLOOKUP(G280,'Restaurant DB All'!B:B,'Restaurant DB All'!M:M)</f>
        <v>International</v>
      </c>
      <c r="J280" s="268" t="s">
        <v>78</v>
      </c>
      <c r="K280" s="269">
        <v>1750.0</v>
      </c>
      <c r="L280" s="135" t="s">
        <v>346</v>
      </c>
      <c r="M280" s="257" t="s">
        <v>101</v>
      </c>
      <c r="N280" s="257" t="s">
        <v>698</v>
      </c>
      <c r="O280" s="289">
        <v>0.0</v>
      </c>
      <c r="P280" s="290"/>
      <c r="Q280" s="285"/>
      <c r="R280" s="221" t="str">
        <f t="array" ref="R280">XLOOKUP(G280,'Restaurant DB'!B:B,'Restaurant DB'!I:I)</f>
        <v>bond@hungryhub.com</v>
      </c>
      <c r="S280" s="291">
        <v>45930.0</v>
      </c>
      <c r="T280" s="182">
        <v>0.8125</v>
      </c>
      <c r="U280" s="183" t="s">
        <v>80</v>
      </c>
      <c r="V280" s="268" t="s">
        <v>102</v>
      </c>
      <c r="W280" s="278" t="s">
        <v>769</v>
      </c>
      <c r="X280" s="247" t="s">
        <v>770</v>
      </c>
      <c r="Y280" s="184"/>
      <c r="Z280" s="296" t="s">
        <v>431</v>
      </c>
      <c r="AA280" s="292" t="s">
        <v>321</v>
      </c>
      <c r="AB280" s="201" t="s">
        <v>771</v>
      </c>
      <c r="AC280" s="250"/>
      <c r="AD280" s="250"/>
      <c r="AE280" s="250"/>
      <c r="AF280" s="250"/>
      <c r="AG280" s="250"/>
      <c r="AH280" s="250"/>
      <c r="AI280" s="250"/>
      <c r="AJ280" s="250"/>
      <c r="AK280" s="250"/>
    </row>
    <row r="281" ht="21.75" customHeight="1">
      <c r="A281" s="43"/>
      <c r="B281" s="201" t="s">
        <v>559</v>
      </c>
      <c r="C281" s="255" t="s">
        <v>560</v>
      </c>
      <c r="D281" s="203">
        <v>10611.0</v>
      </c>
      <c r="E281" s="244"/>
      <c r="F281" s="204" t="s">
        <v>561</v>
      </c>
      <c r="G281" s="186" t="s">
        <v>291</v>
      </c>
      <c r="H281" s="197">
        <f t="array" ref="H281">iferror(XLOOKUP(G281,'Restaurant DB'!B:B,'Restaurant DB'!A:A),".")</f>
        <v>3828</v>
      </c>
      <c r="I281" s="256" t="str">
        <f t="array" ref="I281">XLOOKUP(G281,'Restaurant DB'!B:B,'Restaurant DB'!N:N)</f>
        <v>American, International, Thai</v>
      </c>
      <c r="J281" s="187" t="s">
        <v>292</v>
      </c>
      <c r="K281" s="176">
        <v>1150.0</v>
      </c>
      <c r="L281" s="177" t="s">
        <v>405</v>
      </c>
      <c r="M281" s="257"/>
      <c r="N281" s="251"/>
      <c r="O281" s="203">
        <v>4000.0</v>
      </c>
      <c r="P281" s="179"/>
      <c r="Q281" s="180"/>
      <c r="R281" s="208" t="str">
        <f t="array" ref="R281">XLOOKUP(G281,'Restaurant DB'!B:B,'Restaurant DB'!I:I)</f>
        <v>bond@hungryhub.com</v>
      </c>
      <c r="S281" s="181">
        <v>45931.0</v>
      </c>
      <c r="T281" s="182">
        <v>0.7708333333333334</v>
      </c>
      <c r="U281" s="183" t="s">
        <v>468</v>
      </c>
      <c r="V281" s="277" t="s">
        <v>102</v>
      </c>
      <c r="W281" s="135" t="s">
        <v>772</v>
      </c>
      <c r="X281" s="247" t="s">
        <v>773</v>
      </c>
      <c r="Y281" s="297"/>
      <c r="Z281" s="23" t="str">
        <f t="array" ref="Z281">if(iferror(INDEX(Posts[Username],MATCH(C281&amp;G281,Posts[Username]&amp;Posts[Restaurant Name],0)),"")=C281,"Posted","")</f>
        <v/>
      </c>
      <c r="AA281" s="135" t="s">
        <v>484</v>
      </c>
      <c r="AB281" s="44" t="s">
        <v>774</v>
      </c>
      <c r="AC281" s="43"/>
      <c r="AD281" s="43"/>
      <c r="AE281" s="43"/>
      <c r="AF281" s="43"/>
      <c r="AG281" s="43"/>
      <c r="AH281" s="43"/>
      <c r="AI281" s="43"/>
      <c r="AJ281" s="43"/>
      <c r="AK281" s="43"/>
    </row>
    <row r="282" ht="21.75" customHeight="1">
      <c r="A282" s="43"/>
      <c r="B282" s="44" t="s">
        <v>755</v>
      </c>
      <c r="C282" s="45" t="s">
        <v>756</v>
      </c>
      <c r="D282" s="46">
        <v>51267.0</v>
      </c>
      <c r="E282" s="23" t="str">
        <f t="array" ref="E282">XLOOKUP(G282,'Restaurant DB All'!$B$32:$B$5758,'Restaurant DB All'!$I$32:$I$5758)</f>
        <v>Bangkok</v>
      </c>
      <c r="F282" s="59" t="s">
        <v>757</v>
      </c>
      <c r="G282" s="48" t="s">
        <v>345</v>
      </c>
      <c r="H282" s="26"/>
      <c r="I282" s="27" t="str">
        <f t="array" ref="I282">XLOOKUP(G282,'Restaurant DB'!B:B,'Restaurant DB'!N:N)</f>
        <v>Japanese</v>
      </c>
      <c r="J282" s="48" t="s">
        <v>78</v>
      </c>
      <c r="K282" s="49">
        <v>1176.0</v>
      </c>
      <c r="L282" s="207" t="s">
        <v>356</v>
      </c>
      <c r="M282" s="46" t="s">
        <v>758</v>
      </c>
      <c r="N282" s="170"/>
      <c r="O282" s="46">
        <v>9000.0</v>
      </c>
      <c r="P282" s="51"/>
      <c r="Q282" s="52"/>
      <c r="R282" s="34" t="str">
        <f t="array" ref="R282">XLOOKUP(G282,'Restaurant DB'!B:B,'Restaurant DB'!I:I)</f>
        <v>bond@hungryhub.com</v>
      </c>
      <c r="S282" s="53">
        <v>45931.0</v>
      </c>
      <c r="T282" s="60">
        <v>0.6458333333333334</v>
      </c>
      <c r="U282" s="9" t="s">
        <v>80</v>
      </c>
      <c r="V282" s="61" t="s">
        <v>102</v>
      </c>
      <c r="W282" s="56" t="s">
        <v>775</v>
      </c>
      <c r="X282" s="10" t="s">
        <v>776</v>
      </c>
      <c r="Y282" s="55"/>
      <c r="Z282" s="23" t="str">
        <f t="array" ref="Z282">if(iferror(INDEX(Posts[Username],MATCH(C282&amp;G282,Posts[Username]&amp;Posts[Restaurant Name],0)),"")=C282,"Posted","")</f>
        <v>Posted</v>
      </c>
      <c r="AA282" s="56" t="s">
        <v>321</v>
      </c>
      <c r="AB282" s="44"/>
      <c r="AC282" s="250"/>
      <c r="AD282" s="250"/>
      <c r="AE282" s="250"/>
      <c r="AF282" s="250"/>
      <c r="AG282" s="250"/>
      <c r="AH282" s="250"/>
      <c r="AI282" s="250"/>
      <c r="AJ282" s="250"/>
      <c r="AK282" s="250"/>
    </row>
    <row r="283" ht="21.75" customHeight="1">
      <c r="A283" s="43"/>
      <c r="B283" s="44" t="s">
        <v>755</v>
      </c>
      <c r="C283" s="45" t="s">
        <v>756</v>
      </c>
      <c r="D283" s="46">
        <v>51267.0</v>
      </c>
      <c r="E283" s="23" t="str">
        <f t="array" ref="E283">XLOOKUP(G283,'Restaurant DB All'!$B$32:$B$5758,'Restaurant DB All'!$I$32:$I$5758)</f>
        <v>Bangkok</v>
      </c>
      <c r="F283" s="59" t="s">
        <v>757</v>
      </c>
      <c r="G283" s="48" t="s">
        <v>77</v>
      </c>
      <c r="H283" s="197">
        <f t="array" ref="H283">iferror(XLOOKUP(G283,'Restaurant DB'!B:B,'Restaurant DB'!A:A),".")</f>
        <v>712</v>
      </c>
      <c r="I283" s="86" t="str">
        <f t="array" ref="I283">XLOOKUP(G283,'Restaurant DB'!B:B,'Restaurant DB'!N:N)</f>
        <v>Fusion, International</v>
      </c>
      <c r="J283" s="48" t="s">
        <v>78</v>
      </c>
      <c r="K283" s="49">
        <v>2398.0</v>
      </c>
      <c r="L283" s="207" t="s">
        <v>777</v>
      </c>
      <c r="M283" s="46" t="s">
        <v>758</v>
      </c>
      <c r="N283" s="170"/>
      <c r="O283" s="46">
        <v>9000.0</v>
      </c>
      <c r="P283" s="51"/>
      <c r="Q283" s="52"/>
      <c r="R283" s="34" t="str">
        <f t="array" ref="R283">XLOOKUP(G283,'Restaurant DB'!B:B,'Restaurant DB'!I:I)</f>
        <v>ravi@hungryhub.com, naravadee.sw@banyantree.com,</v>
      </c>
      <c r="S283" s="53">
        <v>45932.0</v>
      </c>
      <c r="T283" s="60">
        <v>0.75</v>
      </c>
      <c r="U283" s="9" t="s">
        <v>80</v>
      </c>
      <c r="V283" s="38" t="s">
        <v>102</v>
      </c>
      <c r="W283" s="286" t="s">
        <v>759</v>
      </c>
      <c r="X283" s="10" t="s">
        <v>778</v>
      </c>
      <c r="Y283" s="55"/>
      <c r="Z283" s="296" t="s">
        <v>431</v>
      </c>
      <c r="AA283" s="56" t="s">
        <v>321</v>
      </c>
      <c r="AB283" s="44"/>
      <c r="AC283" s="250"/>
      <c r="AD283" s="250"/>
      <c r="AE283" s="250"/>
      <c r="AF283" s="250"/>
      <c r="AG283" s="250"/>
      <c r="AH283" s="250"/>
      <c r="AI283" s="250"/>
      <c r="AJ283" s="250"/>
      <c r="AK283" s="250"/>
    </row>
    <row r="284" ht="21.75" customHeight="1">
      <c r="A284" s="43"/>
      <c r="B284" s="201" t="s">
        <v>779</v>
      </c>
      <c r="C284" s="201" t="s">
        <v>780</v>
      </c>
      <c r="D284" s="203">
        <v>8045.0</v>
      </c>
      <c r="E284" s="135"/>
      <c r="F284" s="274" t="s">
        <v>781</v>
      </c>
      <c r="G284" s="268" t="s">
        <v>83</v>
      </c>
      <c r="H284" s="197">
        <f t="array" ref="H284">iferror(XLOOKUP(G284,'Restaurant DB'!B:B,'Restaurant DB'!A:A),".")</f>
        <v>4195</v>
      </c>
      <c r="I284" s="86" t="str">
        <f t="array" ref="I284">XLOOKUP(G284,'Restaurant DB All'!B:B,'Restaurant DB All'!M:M)</f>
        <v>International</v>
      </c>
      <c r="J284" s="268" t="s">
        <v>78</v>
      </c>
      <c r="K284" s="269">
        <v>2072.0</v>
      </c>
      <c r="L284" s="135" t="s">
        <v>193</v>
      </c>
      <c r="M284" s="257" t="s">
        <v>782</v>
      </c>
      <c r="N284" s="257"/>
      <c r="O284" s="257">
        <v>6500.0</v>
      </c>
      <c r="P284" s="179"/>
      <c r="Q284" s="285"/>
      <c r="R284" s="221" t="str">
        <f t="array" ref="R284">XLOOKUP(G284,'Restaurant DB'!B:B,'Restaurant DB'!I:I)</f>
        <v>ravi@hungryhub.com</v>
      </c>
      <c r="S284" s="270">
        <v>45932.0</v>
      </c>
      <c r="T284" s="60">
        <v>0.75</v>
      </c>
      <c r="U284" s="9" t="s">
        <v>80</v>
      </c>
      <c r="V284" s="268" t="s">
        <v>102</v>
      </c>
      <c r="W284" s="135" t="s">
        <v>783</v>
      </c>
      <c r="X284" s="247" t="s">
        <v>784</v>
      </c>
      <c r="Y284" s="184"/>
      <c r="Z284" s="23" t="str">
        <f t="array" ref="Z284">if(iferror(INDEX(Posts[Username],MATCH(C284&amp;G284,Posts[Username]&amp;Posts[Restaurant Name],0)),"")=C284,"Posted","")</f>
        <v>Posted</v>
      </c>
      <c r="AA284" s="278" t="s">
        <v>321</v>
      </c>
      <c r="AB284" s="44" t="s">
        <v>785</v>
      </c>
      <c r="AC284" s="250"/>
      <c r="AD284" s="250"/>
      <c r="AE284" s="250"/>
      <c r="AF284" s="250"/>
      <c r="AG284" s="250"/>
      <c r="AH284" s="250"/>
      <c r="AI284" s="250"/>
      <c r="AJ284" s="250"/>
      <c r="AK284" s="250"/>
    </row>
    <row r="285" ht="21.75" customHeight="1">
      <c r="A285" s="43"/>
      <c r="B285" s="171" t="s">
        <v>779</v>
      </c>
      <c r="C285" s="171" t="s">
        <v>780</v>
      </c>
      <c r="D285" s="173">
        <v>8045.0</v>
      </c>
      <c r="E285" s="185"/>
      <c r="F285" s="298" t="s">
        <v>781</v>
      </c>
      <c r="G285" s="268" t="s">
        <v>398</v>
      </c>
      <c r="H285" s="197">
        <f t="array" ref="H285">iferror(XLOOKUP(G285,'Restaurant DB'!B:B,'Restaurant DB'!A:A),".")</f>
        <v>1181</v>
      </c>
      <c r="I285" s="86" t="str">
        <f t="array" ref="I285">XLOOKUP(G285,'Restaurant DB All'!B:B,'Restaurant DB All'!M:M)</f>
        <v>Chinese</v>
      </c>
      <c r="J285" s="268" t="s">
        <v>78</v>
      </c>
      <c r="K285" s="269">
        <v>2850.0</v>
      </c>
      <c r="L285" s="135" t="s">
        <v>399</v>
      </c>
      <c r="M285" s="257" t="s">
        <v>782</v>
      </c>
      <c r="N285" s="189"/>
      <c r="O285" s="289">
        <v>6500.0</v>
      </c>
      <c r="P285" s="179"/>
      <c r="Q285" s="285"/>
      <c r="R285" s="299" t="str">
        <f t="array" ref="R285">XLOOKUP(G285,'Restaurant DB'!B:B,'Restaurant DB'!I:I)</f>
        <v>ravi@hungryhub.com, naravadee.sw@banyantree.com,</v>
      </c>
      <c r="S285" s="270">
        <v>45933.0</v>
      </c>
      <c r="T285" s="271">
        <v>0.78125</v>
      </c>
      <c r="U285" s="272" t="s">
        <v>80</v>
      </c>
      <c r="V285" s="268" t="s">
        <v>102</v>
      </c>
      <c r="W285" s="135" t="s">
        <v>786</v>
      </c>
      <c r="X285" s="247" t="s">
        <v>787</v>
      </c>
      <c r="Y285" s="184"/>
      <c r="Z285" s="23" t="str">
        <f t="array" ref="Z285">if(iferror(INDEX(Posts[Username],MATCH(C285&amp;G285,Posts[Username]&amp;Posts[Restaurant Name],0)),"")=C285,"Posted","")</f>
        <v/>
      </c>
      <c r="AA285" s="292" t="s">
        <v>321</v>
      </c>
      <c r="AB285" s="296" t="s">
        <v>788</v>
      </c>
      <c r="AC285" s="250"/>
      <c r="AD285" s="250"/>
      <c r="AE285" s="250"/>
      <c r="AF285" s="250"/>
      <c r="AG285" s="250"/>
      <c r="AH285" s="250"/>
      <c r="AI285" s="250"/>
      <c r="AJ285" s="250"/>
      <c r="AK285" s="250"/>
    </row>
    <row r="286" ht="21.75" customHeight="1">
      <c r="A286" s="43"/>
      <c r="B286" s="201" t="s">
        <v>789</v>
      </c>
      <c r="C286" s="201" t="s">
        <v>790</v>
      </c>
      <c r="D286" s="203" t="s">
        <v>101</v>
      </c>
      <c r="E286" s="135" t="s">
        <v>694</v>
      </c>
      <c r="F286" s="287" t="s">
        <v>791</v>
      </c>
      <c r="G286" s="268" t="s">
        <v>83</v>
      </c>
      <c r="H286" s="197">
        <f t="array" ref="H286">iferror(XLOOKUP(G286,'Restaurant DB'!B:B,'Restaurant DB'!A:A),".")</f>
        <v>4195</v>
      </c>
      <c r="I286" s="86" t="str">
        <f t="array" ref="I286">XLOOKUP(G286,'Restaurant DB All'!B:B,'Restaurant DB All'!M:M)</f>
        <v>International</v>
      </c>
      <c r="J286" s="268" t="s">
        <v>78</v>
      </c>
      <c r="K286" s="269">
        <v>2590.0</v>
      </c>
      <c r="L286" s="135" t="s">
        <v>792</v>
      </c>
      <c r="M286" s="257" t="s">
        <v>101</v>
      </c>
      <c r="N286" s="257" t="s">
        <v>698</v>
      </c>
      <c r="O286" s="295">
        <v>0.0</v>
      </c>
      <c r="P286" s="179" t="b">
        <v>0</v>
      </c>
      <c r="Q286" s="285"/>
      <c r="R286" s="221" t="str">
        <f t="array" ref="R286">XLOOKUP(G286,'Restaurant DB'!B:B,'Restaurant DB'!I:I)</f>
        <v>ravi@hungryhub.com</v>
      </c>
      <c r="S286" s="270">
        <v>45933.0</v>
      </c>
      <c r="T286" s="271">
        <v>0.4791666666666667</v>
      </c>
      <c r="U286" s="272" t="s">
        <v>80</v>
      </c>
      <c r="V286" s="268" t="s">
        <v>102</v>
      </c>
      <c r="W286" s="135" t="s">
        <v>793</v>
      </c>
      <c r="X286" s="247" t="s">
        <v>794</v>
      </c>
      <c r="Y286" s="184"/>
      <c r="Z286" s="296" t="s">
        <v>431</v>
      </c>
      <c r="AA286" s="292" t="s">
        <v>321</v>
      </c>
      <c r="AB286" s="296" t="s">
        <v>795</v>
      </c>
      <c r="AC286" s="250"/>
      <c r="AD286" s="250"/>
      <c r="AE286" s="250"/>
      <c r="AF286" s="250"/>
      <c r="AG286" s="250"/>
      <c r="AH286" s="250"/>
      <c r="AI286" s="250"/>
      <c r="AJ286" s="250"/>
      <c r="AK286" s="250"/>
    </row>
    <row r="287" ht="21.75" customHeight="1">
      <c r="A287" s="43"/>
      <c r="B287" s="201" t="s">
        <v>796</v>
      </c>
      <c r="C287" s="286" t="s">
        <v>797</v>
      </c>
      <c r="D287" s="203" t="s">
        <v>101</v>
      </c>
      <c r="E287" s="135" t="s">
        <v>694</v>
      </c>
      <c r="F287" s="274" t="s">
        <v>798</v>
      </c>
      <c r="G287" s="268" t="s">
        <v>696</v>
      </c>
      <c r="H287" s="197">
        <f t="array" ref="H287">iferror(XLOOKUP(G287,'Restaurant DB'!B:B,'Restaurant DB'!A:A),".")</f>
        <v>4621</v>
      </c>
      <c r="I287" s="86" t="str">
        <f t="array" ref="I287">XLOOKUP(G287,'Restaurant DB All'!B:B,'Restaurant DB All'!M:M)</f>
        <v>Thai</v>
      </c>
      <c r="J287" s="268" t="s">
        <v>78</v>
      </c>
      <c r="K287" s="269">
        <v>3190.0</v>
      </c>
      <c r="L287" s="135" t="s">
        <v>705</v>
      </c>
      <c r="M287" s="257" t="s">
        <v>101</v>
      </c>
      <c r="N287" s="257" t="s">
        <v>698</v>
      </c>
      <c r="O287" s="257">
        <v>0.0</v>
      </c>
      <c r="P287" s="179" t="b">
        <v>0</v>
      </c>
      <c r="Q287" s="285"/>
      <c r="R287" s="221" t="str">
        <f t="array" ref="R287">XLOOKUP(G287,'Restaurant DB'!B:B,'Restaurant DB'!I:I)</f>
        <v>dew@hungryhub.com</v>
      </c>
      <c r="S287" s="270">
        <v>45934.0</v>
      </c>
      <c r="T287" s="60">
        <v>0.7083333333333334</v>
      </c>
      <c r="U287" s="9" t="s">
        <v>294</v>
      </c>
      <c r="V287" s="268" t="s">
        <v>102</v>
      </c>
      <c r="W287" s="135" t="s">
        <v>799</v>
      </c>
      <c r="X287" s="247" t="s">
        <v>800</v>
      </c>
      <c r="Y287" s="184"/>
      <c r="Z287" s="296" t="s">
        <v>431</v>
      </c>
      <c r="AA287" s="278" t="s">
        <v>321</v>
      </c>
      <c r="AB287" s="44" t="s">
        <v>801</v>
      </c>
      <c r="AC287" s="43"/>
      <c r="AD287" s="43"/>
      <c r="AE287" s="43"/>
      <c r="AF287" s="43"/>
      <c r="AG287" s="43"/>
      <c r="AH287" s="43"/>
      <c r="AI287" s="43"/>
      <c r="AJ287" s="43"/>
      <c r="AK287" s="43"/>
    </row>
    <row r="288" ht="21.75" customHeight="1">
      <c r="A288" s="43"/>
      <c r="B288" s="201" t="s">
        <v>802</v>
      </c>
      <c r="C288" s="201" t="s">
        <v>803</v>
      </c>
      <c r="D288" s="203" t="s">
        <v>101</v>
      </c>
      <c r="E288" s="135" t="s">
        <v>694</v>
      </c>
      <c r="F288" s="274" t="s">
        <v>804</v>
      </c>
      <c r="G288" s="268" t="s">
        <v>345</v>
      </c>
      <c r="H288" s="197">
        <f t="array" ref="H288">iferror(XLOOKUP(G288,'Restaurant DB'!B:B,'Restaurant DB'!A:A),".")</f>
        <v>5939</v>
      </c>
      <c r="I288" s="86" t="str">
        <f t="array" ref="I288">XLOOKUP(G288,'Restaurant DB All'!B:B,'Restaurant DB All'!M:M)</f>
        <v>International</v>
      </c>
      <c r="J288" s="268" t="s">
        <v>78</v>
      </c>
      <c r="K288" s="269">
        <v>1750.0</v>
      </c>
      <c r="L288" s="135" t="s">
        <v>346</v>
      </c>
      <c r="M288" s="257" t="s">
        <v>101</v>
      </c>
      <c r="N288" s="257" t="s">
        <v>698</v>
      </c>
      <c r="O288" s="289">
        <v>0.0</v>
      </c>
      <c r="P288" s="290" t="b">
        <v>0</v>
      </c>
      <c r="Q288" s="285"/>
      <c r="R288" s="221" t="str">
        <f t="array" ref="R288">XLOOKUP(G288,'Restaurant DB'!B:B,'Restaurant DB'!I:I)</f>
        <v>bond@hungryhub.com</v>
      </c>
      <c r="S288" s="291">
        <v>45934.0</v>
      </c>
      <c r="T288" s="182">
        <v>0.7291666666666666</v>
      </c>
      <c r="U288" s="183" t="s">
        <v>80</v>
      </c>
      <c r="V288" s="268" t="s">
        <v>102</v>
      </c>
      <c r="W288" s="278" t="s">
        <v>805</v>
      </c>
      <c r="X288" s="247" t="s">
        <v>806</v>
      </c>
      <c r="Y288" s="184"/>
      <c r="Z288" s="296" t="s">
        <v>431</v>
      </c>
      <c r="AA288" s="292" t="s">
        <v>321</v>
      </c>
      <c r="AB288" s="201" t="s">
        <v>807</v>
      </c>
      <c r="AC288" s="43"/>
      <c r="AD288" s="43"/>
      <c r="AE288" s="43"/>
      <c r="AF288" s="43"/>
      <c r="AG288" s="43"/>
      <c r="AH288" s="43"/>
      <c r="AI288" s="43"/>
      <c r="AJ288" s="43"/>
      <c r="AK288" s="43"/>
    </row>
    <row r="289" ht="21.75" customHeight="1">
      <c r="A289" s="43"/>
      <c r="B289" s="201" t="s">
        <v>248</v>
      </c>
      <c r="C289" s="201" t="s">
        <v>169</v>
      </c>
      <c r="D289" s="203">
        <v>199227.0</v>
      </c>
      <c r="E289" s="135"/>
      <c r="F289" s="287" t="s">
        <v>170</v>
      </c>
      <c r="G289" s="268" t="s">
        <v>808</v>
      </c>
      <c r="H289" s="284"/>
      <c r="I289" s="27" t="str">
        <f t="array" ref="I289">XLOOKUP(G289,'Restaurant DB All'!B:B,'Restaurant DB All'!M:M)</f>
        <v>Japanese</v>
      </c>
      <c r="J289" s="268" t="s">
        <v>78</v>
      </c>
      <c r="K289" s="269">
        <v>1999.0</v>
      </c>
      <c r="L289" s="135" t="s">
        <v>809</v>
      </c>
      <c r="M289" s="257"/>
      <c r="N289" s="257"/>
      <c r="O289" s="295">
        <v>20250.32</v>
      </c>
      <c r="P289" s="290"/>
      <c r="Q289" s="285"/>
      <c r="R289" s="221" t="str">
        <f t="array" ref="R289">XLOOKUP(G289,'Restaurant DB'!B:B,'Restaurant DB'!I:I)</f>
        <v>natkitta@hungryhub.com</v>
      </c>
      <c r="S289" s="291">
        <v>45938.0</v>
      </c>
      <c r="T289" s="182">
        <v>0.7916666666666666</v>
      </c>
      <c r="U289" s="183" t="s">
        <v>80</v>
      </c>
      <c r="V289" s="268" t="s">
        <v>102</v>
      </c>
      <c r="W289" s="278" t="s">
        <v>810</v>
      </c>
      <c r="X289" s="249" t="s">
        <v>811</v>
      </c>
      <c r="Y289" s="184"/>
      <c r="Z289" s="23" t="str">
        <f t="array" ref="Z289">if(iferror(INDEX(Posts[Username],MATCH(C289&amp;G289,Posts[Username]&amp;Posts[Restaurant Name],0)),"")=C289,"Posted","")</f>
        <v>Posted</v>
      </c>
      <c r="AA289" s="278" t="s">
        <v>321</v>
      </c>
      <c r="AB289" s="201" t="s">
        <v>812</v>
      </c>
      <c r="AC289" s="43"/>
      <c r="AD289" s="43"/>
      <c r="AE289" s="43"/>
      <c r="AF289" s="43"/>
      <c r="AG289" s="43"/>
      <c r="AH289" s="43"/>
      <c r="AI289" s="43"/>
      <c r="AJ289" s="43"/>
      <c r="AK289" s="43"/>
    </row>
    <row r="290" ht="21.75" customHeight="1">
      <c r="A290" s="43"/>
      <c r="B290" s="201" t="s">
        <v>248</v>
      </c>
      <c r="C290" s="201" t="s">
        <v>169</v>
      </c>
      <c r="D290" s="203">
        <v>199227.0</v>
      </c>
      <c r="E290" s="135"/>
      <c r="F290" s="287" t="s">
        <v>170</v>
      </c>
      <c r="G290" s="268" t="s">
        <v>577</v>
      </c>
      <c r="H290" s="284"/>
      <c r="I290" s="27" t="str">
        <f t="array" ref="I290">XLOOKUP(G290,'Restaurant DB All'!B:B,'Restaurant DB All'!M:M)</f>
        <v>Fusion</v>
      </c>
      <c r="J290" s="268" t="s">
        <v>78</v>
      </c>
      <c r="K290" s="269">
        <v>1999.0</v>
      </c>
      <c r="L290" s="135" t="s">
        <v>88</v>
      </c>
      <c r="M290" s="257"/>
      <c r="N290" s="257"/>
      <c r="O290" s="295">
        <v>20250.32</v>
      </c>
      <c r="P290" s="290"/>
      <c r="Q290" s="285"/>
      <c r="R290" s="221" t="str">
        <f t="array" ref="R290">XLOOKUP(G290,'Restaurant DB'!B:B,'Restaurant DB'!I:I)</f>
        <v>ravi@hungryhub.com</v>
      </c>
      <c r="S290" s="291">
        <v>45939.0</v>
      </c>
      <c r="T290" s="182">
        <v>0.7916666666666666</v>
      </c>
      <c r="U290" s="183" t="s">
        <v>80</v>
      </c>
      <c r="V290" s="268" t="s">
        <v>102</v>
      </c>
      <c r="W290" s="278" t="s">
        <v>813</v>
      </c>
      <c r="X290" s="247" t="s">
        <v>814</v>
      </c>
      <c r="Y290" s="184"/>
      <c r="Z290" s="23" t="str">
        <f t="array" ref="Z290">if(iferror(INDEX(Posts[Username],MATCH(C290&amp;G290,Posts[Username]&amp;Posts[Restaurant Name],0)),"")=C290,"Posted","")</f>
        <v>Posted</v>
      </c>
      <c r="AA290" s="278" t="s">
        <v>321</v>
      </c>
      <c r="AB290" s="201" t="s">
        <v>815</v>
      </c>
      <c r="AC290" s="43"/>
      <c r="AD290" s="43"/>
      <c r="AE290" s="43"/>
      <c r="AF290" s="43"/>
      <c r="AG290" s="43"/>
      <c r="AH290" s="43"/>
      <c r="AI290" s="43"/>
      <c r="AJ290" s="43"/>
      <c r="AK290" s="43"/>
    </row>
    <row r="291" ht="22.5" customHeight="1">
      <c r="A291" s="19"/>
      <c r="B291" s="201" t="s">
        <v>766</v>
      </c>
      <c r="C291" s="201" t="s">
        <v>816</v>
      </c>
      <c r="D291" s="203">
        <v>0.0</v>
      </c>
      <c r="E291" s="135" t="s">
        <v>694</v>
      </c>
      <c r="F291" s="287" t="s">
        <v>817</v>
      </c>
      <c r="G291" s="268" t="s">
        <v>83</v>
      </c>
      <c r="H291" s="197">
        <f t="array" ref="H291">iferror(XLOOKUP(G291,'Restaurant DB'!B:B,'Restaurant DB'!A:A),".")</f>
        <v>4195</v>
      </c>
      <c r="I291" s="86" t="str">
        <f t="array" ref="I291">XLOOKUP(G291,'Restaurant DB All'!B:B,'Restaurant DB All'!M:M)</f>
        <v>International</v>
      </c>
      <c r="J291" s="268" t="s">
        <v>78</v>
      </c>
      <c r="K291" s="269">
        <v>2950.0</v>
      </c>
      <c r="L291" s="135" t="s">
        <v>818</v>
      </c>
      <c r="M291" s="189"/>
      <c r="N291" s="257" t="s">
        <v>698</v>
      </c>
      <c r="O291" s="295">
        <v>0.0</v>
      </c>
      <c r="P291" s="179" t="b">
        <v>0</v>
      </c>
      <c r="Q291" s="285"/>
      <c r="R291" s="299" t="str">
        <f t="array" ref="R291">XLOOKUP(G291,'Restaurant DB'!B:B,'Restaurant DB'!I:I)</f>
        <v>ravi@hungryhub.com</v>
      </c>
      <c r="S291" s="210">
        <v>45939.0</v>
      </c>
      <c r="T291" s="271">
        <v>0.75</v>
      </c>
      <c r="U291" s="135" t="s">
        <v>80</v>
      </c>
      <c r="V291" s="268" t="s">
        <v>102</v>
      </c>
      <c r="W291" s="135" t="s">
        <v>819</v>
      </c>
      <c r="X291" s="247" t="s">
        <v>820</v>
      </c>
      <c r="Y291" s="184"/>
      <c r="Z291" s="296" t="s">
        <v>431</v>
      </c>
      <c r="AA291" s="292"/>
      <c r="AB291" s="296" t="s">
        <v>821</v>
      </c>
      <c r="AC291" s="19"/>
      <c r="AD291" s="19"/>
      <c r="AE291" s="19"/>
      <c r="AF291" s="19"/>
      <c r="AG291" s="19"/>
      <c r="AH291" s="19"/>
      <c r="AI291" s="19"/>
      <c r="AJ291" s="19"/>
      <c r="AK291" s="19"/>
    </row>
    <row r="292" ht="22.5" customHeight="1">
      <c r="A292" s="19"/>
      <c r="B292" s="44" t="s">
        <v>822</v>
      </c>
      <c r="C292" s="45" t="s">
        <v>823</v>
      </c>
      <c r="D292" s="46">
        <v>1234567.0</v>
      </c>
      <c r="E292" s="23" t="str">
        <f t="array" ref="E292">XLOOKUP(G292,'Restaurant DB All'!$B$32:$B$5758,'Restaurant DB All'!$I$32:$I$5758)</f>
        <v>Bangkok</v>
      </c>
      <c r="F292" s="59" t="s">
        <v>207</v>
      </c>
      <c r="G292" s="48" t="s">
        <v>824</v>
      </c>
      <c r="H292" s="197" t="str">
        <f t="array" ref="H292">iferror(XLOOKUP(G292,'Restaurant DB'!B:B,'Restaurant DB'!A:A),".")</f>
        <v>.</v>
      </c>
      <c r="I292" s="86" t="s">
        <v>825</v>
      </c>
      <c r="J292" s="48" t="s">
        <v>78</v>
      </c>
      <c r="K292" s="49">
        <v>1234.0</v>
      </c>
      <c r="L292" s="207" t="s">
        <v>826</v>
      </c>
      <c r="M292" s="46" t="s">
        <v>827</v>
      </c>
      <c r="N292" s="170" t="s">
        <v>828</v>
      </c>
      <c r="O292" s="46">
        <v>1000.0</v>
      </c>
      <c r="P292" s="51"/>
      <c r="Q292" s="52"/>
      <c r="R292" s="34" t="str">
        <f t="array" ref="R292">XLOOKUP(G292,'Restaurant DB'!B:B,'Restaurant DB'!I:I)</f>
        <v>#N/A</v>
      </c>
      <c r="S292" s="53">
        <v>45940.0</v>
      </c>
      <c r="T292" s="60">
        <v>0.625</v>
      </c>
      <c r="U292" s="9" t="s">
        <v>829</v>
      </c>
      <c r="V292" s="38" t="s">
        <v>191</v>
      </c>
      <c r="W292" s="56" t="s">
        <v>830</v>
      </c>
      <c r="X292" s="10"/>
      <c r="Y292" s="55"/>
      <c r="Z292" s="23" t="str">
        <f t="array" ref="Z292">if(iferror(INDEX(Posts[Username],MATCH(C292&amp;G292,Posts[Username]&amp;Posts[Restaurant Name],0)),"")=C292,"Posted","")</f>
        <v/>
      </c>
      <c r="AA292" s="56" t="s">
        <v>484</v>
      </c>
      <c r="AB292" s="44" t="s">
        <v>831</v>
      </c>
      <c r="AC292" s="19"/>
      <c r="AD292" s="19"/>
      <c r="AE292" s="19"/>
      <c r="AF292" s="19"/>
      <c r="AG292" s="19"/>
      <c r="AH292" s="19"/>
      <c r="AI292" s="19"/>
      <c r="AJ292" s="19"/>
      <c r="AK292" s="19"/>
    </row>
    <row r="293" ht="22.5" customHeight="1">
      <c r="A293" s="19"/>
      <c r="B293" s="201" t="s">
        <v>832</v>
      </c>
      <c r="C293" s="201" t="s">
        <v>833</v>
      </c>
      <c r="D293" s="203">
        <v>56714.0</v>
      </c>
      <c r="E293" s="135"/>
      <c r="F293" s="287" t="s">
        <v>834</v>
      </c>
      <c r="G293" s="268" t="s">
        <v>128</v>
      </c>
      <c r="H293" s="284"/>
      <c r="I293" s="27" t="str">
        <f t="array" ref="I293">XLOOKUP(G293,'Restaurant DB All'!B:B,'Restaurant DB All'!M:M)</f>
        <v>Thai</v>
      </c>
      <c r="J293" s="268" t="s">
        <v>94</v>
      </c>
      <c r="K293" s="269">
        <v>2599.0</v>
      </c>
      <c r="L293" s="135" t="s">
        <v>739</v>
      </c>
      <c r="M293" s="189"/>
      <c r="N293" s="257"/>
      <c r="O293" s="295">
        <v>2500.0</v>
      </c>
      <c r="P293" s="179"/>
      <c r="Q293" s="285"/>
      <c r="R293" s="299" t="str">
        <f t="array" ref="R293">XLOOKUP(G293,'Restaurant DB'!B:B,'Restaurant DB'!I:I)</f>
        <v>surasit@hungryhub.com</v>
      </c>
      <c r="S293" s="210">
        <v>45943.0</v>
      </c>
      <c r="T293" s="271">
        <v>0.8125</v>
      </c>
      <c r="U293" s="135" t="s">
        <v>294</v>
      </c>
      <c r="V293" s="268" t="s">
        <v>102</v>
      </c>
      <c r="W293" s="135" t="s">
        <v>835</v>
      </c>
      <c r="X293" s="249" t="s">
        <v>836</v>
      </c>
      <c r="Y293" s="184"/>
      <c r="Z293" s="23" t="str">
        <f t="array" ref="Z293">if(iferror(INDEX(Posts[Username],MATCH(C293&amp;G293,Posts[Username]&amp;Posts[Restaurant Name],0)),"")=C293,"Posted","")</f>
        <v>Posted</v>
      </c>
      <c r="AA293" s="278" t="s">
        <v>321</v>
      </c>
      <c r="AB293" s="296" t="s">
        <v>837</v>
      </c>
      <c r="AC293" s="19"/>
      <c r="AD293" s="19"/>
      <c r="AE293" s="19"/>
      <c r="AF293" s="19"/>
      <c r="AG293" s="19"/>
      <c r="AH293" s="19"/>
      <c r="AI293" s="19"/>
      <c r="AJ293" s="19"/>
      <c r="AK293" s="19"/>
    </row>
    <row r="294" ht="22.5" customHeight="1">
      <c r="A294" s="19"/>
      <c r="B294" s="201" t="s">
        <v>838</v>
      </c>
      <c r="C294" s="201" t="s">
        <v>839</v>
      </c>
      <c r="D294" s="203" t="s">
        <v>101</v>
      </c>
      <c r="E294" s="135" t="s">
        <v>694</v>
      </c>
      <c r="F294" s="287" t="s">
        <v>840</v>
      </c>
      <c r="G294" s="268" t="s">
        <v>345</v>
      </c>
      <c r="H294" s="197">
        <f t="array" ref="H294">iferror(XLOOKUP(G294,'Restaurant DB'!B:B,'Restaurant DB'!A:A),".")</f>
        <v>5939</v>
      </c>
      <c r="I294" s="86" t="str">
        <f t="array" ref="I294">XLOOKUP(G294,'Restaurant DB All'!B:B,'Restaurant DB All'!M:M)</f>
        <v>International</v>
      </c>
      <c r="J294" s="268" t="s">
        <v>78</v>
      </c>
      <c r="K294" s="269">
        <v>1765.0</v>
      </c>
      <c r="L294" s="135" t="s">
        <v>346</v>
      </c>
      <c r="M294" s="189"/>
      <c r="N294" s="257"/>
      <c r="O294" s="295"/>
      <c r="P294" s="179" t="b">
        <v>0</v>
      </c>
      <c r="Q294" s="285"/>
      <c r="R294" s="299" t="str">
        <f t="array" ref="R294">XLOOKUP(G294,'Restaurant DB'!B:B,'Restaurant DB'!I:I)</f>
        <v>bond@hungryhub.com</v>
      </c>
      <c r="S294" s="210">
        <v>45941.0</v>
      </c>
      <c r="T294" s="271">
        <v>0.7291666666666666</v>
      </c>
      <c r="U294" s="272" t="s">
        <v>80</v>
      </c>
      <c r="V294" s="268" t="s">
        <v>745</v>
      </c>
      <c r="W294" s="135" t="s">
        <v>841</v>
      </c>
      <c r="X294" s="247" t="s">
        <v>747</v>
      </c>
      <c r="Y294" s="184"/>
      <c r="Z294" s="23" t="str">
        <f t="array" ref="Z294">if(iferror(INDEX(Posts[Username],MATCH(C294&amp;G294,Posts[Username]&amp;Posts[Restaurant Name],0)),"")=C294,"Posted","")</f>
        <v/>
      </c>
      <c r="AA294" s="278"/>
      <c r="AB294" s="296" t="s">
        <v>842</v>
      </c>
      <c r="AC294" s="19"/>
      <c r="AD294" s="19"/>
      <c r="AE294" s="19"/>
      <c r="AF294" s="19"/>
      <c r="AG294" s="19"/>
      <c r="AH294" s="19"/>
      <c r="AI294" s="19"/>
      <c r="AJ294" s="19"/>
      <c r="AK294" s="19"/>
    </row>
    <row r="295" ht="22.5" customHeight="1">
      <c r="A295" s="19"/>
      <c r="B295" s="201" t="s">
        <v>843</v>
      </c>
      <c r="C295" s="201" t="s">
        <v>844</v>
      </c>
      <c r="D295" s="203">
        <v>300253.0</v>
      </c>
      <c r="E295" s="135"/>
      <c r="F295" s="274" t="s">
        <v>845</v>
      </c>
      <c r="G295" s="268" t="s">
        <v>330</v>
      </c>
      <c r="H295" s="284"/>
      <c r="I295" s="27" t="str">
        <f t="array" ref="I295">XLOOKUP(G295,'Restaurant DB'!B:B,'Restaurant DB'!N:N)</f>
        <v>Thai</v>
      </c>
      <c r="J295" s="268" t="s">
        <v>78</v>
      </c>
      <c r="K295" s="269">
        <v>2590.0</v>
      </c>
      <c r="L295" s="135" t="s">
        <v>331</v>
      </c>
      <c r="M295" s="257"/>
      <c r="N295" s="257"/>
      <c r="O295" s="257">
        <v>5027.1900000000005</v>
      </c>
      <c r="P295" s="179"/>
      <c r="Q295" s="285"/>
      <c r="R295" s="221" t="str">
        <f t="array" ref="R295">XLOOKUP(G295,'Restaurant DB'!B:B,'Restaurant DB'!I:I)</f>
        <v>bond@hungryhub.com</v>
      </c>
      <c r="S295" s="270">
        <v>45946.0</v>
      </c>
      <c r="T295" s="60">
        <v>0.7916666666666666</v>
      </c>
      <c r="U295" s="9" t="s">
        <v>80</v>
      </c>
      <c r="V295" s="268" t="s">
        <v>102</v>
      </c>
      <c r="W295" s="135" t="s">
        <v>846</v>
      </c>
      <c r="X295" s="247" t="s">
        <v>847</v>
      </c>
      <c r="Y295" s="184"/>
      <c r="Z295" s="23" t="str">
        <f t="array" ref="Z295">if(iferror(INDEX(Posts[Username],MATCH(C295&amp;G295,Posts[Username]&amp;Posts[Restaurant Name],0)),"")=C295,"Posted","")</f>
        <v>Posted</v>
      </c>
      <c r="AA295" s="278"/>
      <c r="AB295" s="44" t="s">
        <v>848</v>
      </c>
      <c r="AC295" s="19"/>
      <c r="AD295" s="19"/>
      <c r="AE295" s="19"/>
      <c r="AF295" s="19"/>
      <c r="AG295" s="19"/>
      <c r="AH295" s="19"/>
      <c r="AI295" s="19"/>
      <c r="AJ295" s="19"/>
      <c r="AK295" s="19"/>
    </row>
    <row r="296" ht="22.5" customHeight="1">
      <c r="A296" s="19"/>
      <c r="B296" s="201" t="s">
        <v>849</v>
      </c>
      <c r="C296" s="201" t="s">
        <v>850</v>
      </c>
      <c r="D296" s="203" t="s">
        <v>101</v>
      </c>
      <c r="E296" s="135" t="s">
        <v>694</v>
      </c>
      <c r="F296" s="274" t="s">
        <v>851</v>
      </c>
      <c r="G296" s="268" t="s">
        <v>696</v>
      </c>
      <c r="H296" s="197">
        <f t="array" ref="H296">iferror(XLOOKUP(G296,'Restaurant DB'!B:B,'Restaurant DB'!A:A),".")</f>
        <v>4621</v>
      </c>
      <c r="I296" s="86" t="str">
        <f t="array" ref="I296">XLOOKUP(G296,'Restaurant DB All'!B:B,'Restaurant DB All'!M:M)</f>
        <v>Thai</v>
      </c>
      <c r="J296" s="268" t="s">
        <v>78</v>
      </c>
      <c r="K296" s="269">
        <v>2190.0</v>
      </c>
      <c r="L296" s="135" t="s">
        <v>208</v>
      </c>
      <c r="M296" s="189"/>
      <c r="N296" s="257"/>
      <c r="O296" s="295"/>
      <c r="P296" s="179" t="b">
        <v>0</v>
      </c>
      <c r="Q296" s="285"/>
      <c r="R296" s="299" t="str">
        <f t="array" ref="R296">XLOOKUP(G296,'Restaurant DB'!B:B,'Restaurant DB'!I:I)</f>
        <v>dew@hungryhub.com</v>
      </c>
      <c r="S296" s="210">
        <v>45945.0</v>
      </c>
      <c r="T296" s="271">
        <v>0.7291666666666666</v>
      </c>
      <c r="U296" s="135" t="s">
        <v>182</v>
      </c>
      <c r="V296" s="268" t="s">
        <v>102</v>
      </c>
      <c r="W296" s="135" t="s">
        <v>852</v>
      </c>
      <c r="X296" s="249" t="s">
        <v>853</v>
      </c>
      <c r="Y296" s="184"/>
      <c r="Z296" s="296" t="s">
        <v>431</v>
      </c>
      <c r="AA296" s="278"/>
      <c r="AB296" s="296" t="s">
        <v>854</v>
      </c>
      <c r="AC296" s="19"/>
      <c r="AD296" s="19"/>
      <c r="AE296" s="19"/>
      <c r="AF296" s="19"/>
      <c r="AG296" s="19"/>
      <c r="AH296" s="19"/>
      <c r="AI296" s="19"/>
      <c r="AJ296" s="19"/>
      <c r="AK296" s="19"/>
    </row>
    <row r="297" ht="22.5" customHeight="1">
      <c r="A297" s="43"/>
      <c r="B297" s="201" t="s">
        <v>176</v>
      </c>
      <c r="C297" s="201" t="s">
        <v>177</v>
      </c>
      <c r="D297" s="203">
        <v>33382.0</v>
      </c>
      <c r="E297" s="185"/>
      <c r="F297" s="287" t="s">
        <v>855</v>
      </c>
      <c r="G297" s="268" t="s">
        <v>181</v>
      </c>
      <c r="H297" s="197">
        <f t="array" ref="H297">iferror(XLOOKUP(G297,'Restaurant DB'!B:B,'Restaurant DB'!A:A),".")</f>
        <v>4412</v>
      </c>
      <c r="I297" s="86" t="str">
        <f t="array" ref="I297">XLOOKUP(G297,'Restaurant DB All'!B:B,'Restaurant DB All'!M:M)</f>
        <v>Japanese</v>
      </c>
      <c r="J297" s="268" t="s">
        <v>78</v>
      </c>
      <c r="K297" s="269">
        <v>2290.0</v>
      </c>
      <c r="L297" s="135" t="s">
        <v>856</v>
      </c>
      <c r="M297" s="189"/>
      <c r="N297" s="189"/>
      <c r="O297" s="295">
        <v>10125.16</v>
      </c>
      <c r="P297" s="179"/>
      <c r="Q297" s="285"/>
      <c r="R297" s="299" t="str">
        <f t="array" ref="R297">XLOOKUP(G297,'Restaurant DB'!B:B,'Restaurant DB'!I:I)</f>
        <v>bond@hungryhub.com</v>
      </c>
      <c r="S297" s="210">
        <v>45946.0</v>
      </c>
      <c r="T297" s="271">
        <v>0.75</v>
      </c>
      <c r="U297" s="135" t="s">
        <v>80</v>
      </c>
      <c r="V297" s="268" t="s">
        <v>102</v>
      </c>
      <c r="W297" s="135" t="s">
        <v>857</v>
      </c>
      <c r="X297" s="247" t="s">
        <v>858</v>
      </c>
      <c r="Y297" s="184"/>
      <c r="Z297" s="23" t="str">
        <f t="array" ref="Z297">if(iferror(INDEX(Posts[Username],MATCH(C297&amp;G297,Posts[Username]&amp;Posts[Restaurant Name],0)),"")=C297,"Posted","")</f>
        <v>Posted</v>
      </c>
      <c r="AA297" s="278" t="s">
        <v>321</v>
      </c>
      <c r="AB297" s="296" t="s">
        <v>859</v>
      </c>
      <c r="AC297" s="43"/>
      <c r="AD297" s="43"/>
      <c r="AE297" s="43"/>
      <c r="AF297" s="43"/>
      <c r="AG297" s="43"/>
      <c r="AH297" s="43"/>
      <c r="AI297" s="43"/>
      <c r="AJ297" s="43"/>
      <c r="AK297" s="43"/>
    </row>
    <row r="298" ht="22.5" customHeight="1">
      <c r="A298" s="43"/>
      <c r="B298" s="201" t="s">
        <v>843</v>
      </c>
      <c r="C298" s="201" t="s">
        <v>844</v>
      </c>
      <c r="D298" s="203">
        <v>300253.0</v>
      </c>
      <c r="E298" s="135"/>
      <c r="F298" s="274" t="s">
        <v>845</v>
      </c>
      <c r="G298" s="268" t="s">
        <v>577</v>
      </c>
      <c r="H298" s="284"/>
      <c r="I298" s="27" t="str">
        <f t="array" ref="I298">XLOOKUP(G298,'Restaurant DB'!B:B,'Restaurant DB'!N:N)</f>
        <v>European, International, Italian</v>
      </c>
      <c r="J298" s="268" t="s">
        <v>78</v>
      </c>
      <c r="K298" s="269">
        <v>1999.0</v>
      </c>
      <c r="L298" s="135" t="s">
        <v>88</v>
      </c>
      <c r="M298" s="257"/>
      <c r="N298" s="257"/>
      <c r="O298" s="257">
        <v>5027.1900000000005</v>
      </c>
      <c r="P298" s="179"/>
      <c r="Q298" s="285"/>
      <c r="R298" s="221" t="str">
        <f t="array" ref="R298">XLOOKUP(G298,'Restaurant DB'!B:B,'Restaurant DB'!I:I)</f>
        <v>ravi@hungryhub.com</v>
      </c>
      <c r="S298" s="270">
        <v>45947.0</v>
      </c>
      <c r="T298" s="60">
        <v>0.8125</v>
      </c>
      <c r="U298" s="9" t="s">
        <v>80</v>
      </c>
      <c r="V298" s="268" t="s">
        <v>102</v>
      </c>
      <c r="W298" s="135" t="s">
        <v>860</v>
      </c>
      <c r="X298" s="247" t="s">
        <v>861</v>
      </c>
      <c r="Y298" s="184"/>
      <c r="Z298" s="23" t="str">
        <f t="array" ref="Z298">if(iferror(INDEX(Posts[Username],MATCH(C298&amp;G298,Posts[Username]&amp;Posts[Restaurant Name],0)),"")=C298,"Posted","")</f>
        <v>Posted</v>
      </c>
      <c r="AA298" s="278"/>
      <c r="AB298" s="44" t="s">
        <v>862</v>
      </c>
      <c r="AC298" s="43"/>
      <c r="AD298" s="43"/>
      <c r="AE298" s="43"/>
      <c r="AF298" s="43"/>
      <c r="AG298" s="43"/>
      <c r="AH298" s="43"/>
      <c r="AI298" s="43"/>
      <c r="AJ298" s="43"/>
      <c r="AK298" s="43"/>
    </row>
    <row r="299" ht="22.5" customHeight="1">
      <c r="A299" s="43"/>
      <c r="B299" s="229" t="s">
        <v>863</v>
      </c>
      <c r="C299" s="229" t="s">
        <v>864</v>
      </c>
      <c r="D299" s="231" t="s">
        <v>865</v>
      </c>
      <c r="E299" s="241" t="s">
        <v>866</v>
      </c>
      <c r="F299" s="300" t="s">
        <v>867</v>
      </c>
      <c r="G299" s="261" t="s">
        <v>868</v>
      </c>
      <c r="H299" s="197">
        <f t="array" ref="H299">iferror(XLOOKUP(G299,'Restaurant DB'!B:B,'Restaurant DB'!A:A),".")</f>
        <v>5943</v>
      </c>
      <c r="I299" s="233" t="str">
        <f t="array" ref="I299">XLOOKUP(G299,'Restaurant DB All'!B:B,'Restaurant DB All'!M:M)</f>
        <v>Italian</v>
      </c>
      <c r="J299" s="261" t="s">
        <v>94</v>
      </c>
      <c r="K299" s="262">
        <v>559.0</v>
      </c>
      <c r="L299" s="225" t="s">
        <v>869</v>
      </c>
      <c r="M299" s="219"/>
      <c r="N299" s="219"/>
      <c r="O299" s="219"/>
      <c r="P299" s="301" t="b">
        <v>0</v>
      </c>
      <c r="Q299" s="191"/>
      <c r="R299" s="302" t="str">
        <f t="array" ref="R299">XLOOKUP(G299,'Restaurant DB'!B:B,'Restaurant DB'!I:I)</f>
        <v>earth@hungryhub.com</v>
      </c>
      <c r="S299" s="303">
        <v>45946.0</v>
      </c>
      <c r="T299" s="264">
        <v>0.8333333333333334</v>
      </c>
      <c r="U299" s="225" t="s">
        <v>80</v>
      </c>
      <c r="V299" s="261" t="s">
        <v>102</v>
      </c>
      <c r="W299" s="225" t="s">
        <v>870</v>
      </c>
      <c r="X299" s="304" t="s">
        <v>871</v>
      </c>
      <c r="Y299" s="227"/>
      <c r="Z299" s="296" t="s">
        <v>431</v>
      </c>
      <c r="AA299" s="228"/>
      <c r="AB299" s="305" t="s">
        <v>872</v>
      </c>
      <c r="AC299" s="43"/>
      <c r="AD299" s="43"/>
      <c r="AE299" s="43"/>
      <c r="AF299" s="43"/>
      <c r="AG299" s="43"/>
      <c r="AH299" s="43"/>
      <c r="AI299" s="43"/>
      <c r="AJ299" s="43"/>
      <c r="AK299" s="43"/>
    </row>
    <row r="300" ht="22.5" customHeight="1">
      <c r="A300" s="43"/>
      <c r="B300" s="229" t="s">
        <v>863</v>
      </c>
      <c r="C300" s="229" t="s">
        <v>864</v>
      </c>
      <c r="D300" s="231" t="s">
        <v>865</v>
      </c>
      <c r="E300" s="241" t="s">
        <v>866</v>
      </c>
      <c r="F300" s="300" t="s">
        <v>867</v>
      </c>
      <c r="G300" s="261" t="s">
        <v>808</v>
      </c>
      <c r="H300" s="197">
        <f t="array" ref="H300">iferror(XLOOKUP(G300,'Restaurant DB'!B:B,'Restaurant DB'!A:A),".")</f>
        <v>6344</v>
      </c>
      <c r="I300" s="233" t="str">
        <f t="array" ref="I300">XLOOKUP(G300,'Restaurant DB All'!B:B,'Restaurant DB All'!M:M)</f>
        <v>Japanese</v>
      </c>
      <c r="J300" s="261" t="s">
        <v>78</v>
      </c>
      <c r="K300" s="262">
        <v>2499.0</v>
      </c>
      <c r="L300" s="225" t="s">
        <v>873</v>
      </c>
      <c r="M300" s="219"/>
      <c r="N300" s="219"/>
      <c r="O300" s="219"/>
      <c r="P300" s="301" t="b">
        <v>0</v>
      </c>
      <c r="Q300" s="191"/>
      <c r="R300" s="302" t="str">
        <f t="array" ref="R300">XLOOKUP(G300,'Restaurant DB'!B:B,'Restaurant DB'!I:I)</f>
        <v>natkitta@hungryhub.com</v>
      </c>
      <c r="S300" s="303">
        <v>45947.0</v>
      </c>
      <c r="T300" s="264">
        <v>0.7916666666666666</v>
      </c>
      <c r="U300" s="225" t="s">
        <v>80</v>
      </c>
      <c r="V300" s="261" t="s">
        <v>102</v>
      </c>
      <c r="W300" s="225" t="s">
        <v>874</v>
      </c>
      <c r="X300" s="235" t="s">
        <v>875</v>
      </c>
      <c r="Y300" s="227"/>
      <c r="Z300" s="296" t="s">
        <v>431</v>
      </c>
      <c r="AA300" s="228"/>
      <c r="AB300" s="305" t="s">
        <v>876</v>
      </c>
      <c r="AC300" s="43"/>
      <c r="AD300" s="43"/>
      <c r="AE300" s="43"/>
      <c r="AF300" s="43"/>
      <c r="AG300" s="43"/>
      <c r="AH300" s="43"/>
      <c r="AI300" s="43"/>
      <c r="AJ300" s="43"/>
      <c r="AK300" s="43"/>
    </row>
    <row r="301" ht="22.5" customHeight="1">
      <c r="A301" s="43"/>
      <c r="B301" s="201" t="s">
        <v>843</v>
      </c>
      <c r="C301" s="201" t="s">
        <v>844</v>
      </c>
      <c r="D301" s="203">
        <v>300253.0</v>
      </c>
      <c r="E301" s="135"/>
      <c r="F301" s="274" t="s">
        <v>845</v>
      </c>
      <c r="G301" s="268" t="s">
        <v>83</v>
      </c>
      <c r="H301" s="197">
        <f t="array" ref="H301">iferror(XLOOKUP(G301,'Restaurant DB'!B:B,'Restaurant DB'!A:A),".")</f>
        <v>4195</v>
      </c>
      <c r="I301" s="86" t="str">
        <f t="array" ref="I301">XLOOKUP(G301,'Restaurant DB'!B:B,'Restaurant DB'!N:N)</f>
        <v>Thai</v>
      </c>
      <c r="J301" s="268" t="s">
        <v>78</v>
      </c>
      <c r="K301" s="269">
        <v>2072.0</v>
      </c>
      <c r="L301" s="135" t="s">
        <v>193</v>
      </c>
      <c r="M301" s="257"/>
      <c r="N301" s="257"/>
      <c r="O301" s="257">
        <v>5027.1900000000005</v>
      </c>
      <c r="P301" s="179"/>
      <c r="Q301" s="285"/>
      <c r="R301" s="221" t="str">
        <f t="array" ref="R301">XLOOKUP(G301,'Restaurant DB'!B:B,'Restaurant DB'!I:I)</f>
        <v>ravi@hungryhub.com</v>
      </c>
      <c r="S301" s="270">
        <v>45948.0</v>
      </c>
      <c r="T301" s="60">
        <v>0.5208333333333334</v>
      </c>
      <c r="U301" s="9" t="s">
        <v>80</v>
      </c>
      <c r="V301" s="268" t="s">
        <v>102</v>
      </c>
      <c r="W301" s="135" t="s">
        <v>877</v>
      </c>
      <c r="X301" s="247" t="s">
        <v>878</v>
      </c>
      <c r="Y301" s="184"/>
      <c r="Z301" s="23" t="s">
        <v>879</v>
      </c>
      <c r="AA301" s="278"/>
      <c r="AB301" s="44" t="s">
        <v>880</v>
      </c>
      <c r="AC301" s="43"/>
      <c r="AD301" s="43"/>
      <c r="AE301" s="43"/>
      <c r="AF301" s="43"/>
      <c r="AG301" s="43"/>
      <c r="AH301" s="43"/>
      <c r="AI301" s="43"/>
      <c r="AJ301" s="43"/>
      <c r="AK301" s="43"/>
    </row>
    <row r="302" ht="22.5" customHeight="1">
      <c r="A302" s="43"/>
      <c r="B302" s="201" t="s">
        <v>843</v>
      </c>
      <c r="C302" s="201" t="s">
        <v>844</v>
      </c>
      <c r="D302" s="203">
        <v>300253.0</v>
      </c>
      <c r="E302" s="135"/>
      <c r="F302" s="274" t="s">
        <v>845</v>
      </c>
      <c r="G302" s="268" t="s">
        <v>128</v>
      </c>
      <c r="H302" s="284"/>
      <c r="I302" s="27" t="str">
        <f t="array" ref="I302">XLOOKUP(G302,'Restaurant DB'!B:B,'Restaurant DB'!N:N)</f>
        <v>European, Fusion, International, Japanese, Thai</v>
      </c>
      <c r="J302" s="268" t="s">
        <v>94</v>
      </c>
      <c r="K302" s="269">
        <v>2599.0</v>
      </c>
      <c r="L302" s="135" t="s">
        <v>129</v>
      </c>
      <c r="M302" s="257"/>
      <c r="N302" s="257"/>
      <c r="O302" s="257">
        <v>5027.1900000000005</v>
      </c>
      <c r="P302" s="179"/>
      <c r="Q302" s="285"/>
      <c r="R302" s="221" t="str">
        <f t="array" ref="R302">XLOOKUP(G302,'Restaurant DB'!B:B,'Restaurant DB'!I:I)</f>
        <v>surasit@hungryhub.com</v>
      </c>
      <c r="S302" s="270">
        <v>45949.0</v>
      </c>
      <c r="T302" s="60">
        <v>0.5208333333333334</v>
      </c>
      <c r="U302" s="9" t="s">
        <v>80</v>
      </c>
      <c r="V302" s="268" t="s">
        <v>102</v>
      </c>
      <c r="W302" s="135" t="s">
        <v>881</v>
      </c>
      <c r="X302" s="247" t="s">
        <v>882</v>
      </c>
      <c r="Y302" s="184"/>
      <c r="Z302" s="23" t="str">
        <f t="array" ref="Z302">if(iferror(INDEX(Posts[Username],MATCH(C302&amp;G302,Posts[Username]&amp;Posts[Restaurant Name],0)),"")=C302,"Posted","")</f>
        <v>Posted</v>
      </c>
      <c r="AA302" s="278"/>
      <c r="AB302" s="44" t="s">
        <v>883</v>
      </c>
      <c r="AC302" s="43"/>
      <c r="AD302" s="43"/>
      <c r="AE302" s="43"/>
      <c r="AF302" s="43"/>
      <c r="AG302" s="43"/>
      <c r="AH302" s="43"/>
      <c r="AI302" s="43"/>
      <c r="AJ302" s="43"/>
      <c r="AK302" s="43"/>
    </row>
    <row r="303" ht="22.5" customHeight="1">
      <c r="A303" s="43"/>
      <c r="B303" s="229" t="s">
        <v>884</v>
      </c>
      <c r="C303" s="229" t="s">
        <v>885</v>
      </c>
      <c r="D303" s="231" t="s">
        <v>886</v>
      </c>
      <c r="E303" s="243" t="s">
        <v>866</v>
      </c>
      <c r="F303" s="306" t="s">
        <v>887</v>
      </c>
      <c r="G303" s="261" t="s">
        <v>128</v>
      </c>
      <c r="H303" s="197">
        <f t="array" ref="H303">iferror(XLOOKUP(G303,'Restaurant DB'!B:B,'Restaurant DB'!A:A),".")</f>
        <v>4503</v>
      </c>
      <c r="I303" s="233" t="str">
        <f t="array" ref="I303">XLOOKUP(G303,'Restaurant DB All'!B:B,'Restaurant DB All'!M:M)</f>
        <v>Thai</v>
      </c>
      <c r="J303" s="261" t="s">
        <v>94</v>
      </c>
      <c r="K303" s="262">
        <v>2599.0</v>
      </c>
      <c r="L303" s="225" t="s">
        <v>129</v>
      </c>
      <c r="M303" s="219"/>
      <c r="N303" s="219"/>
      <c r="O303" s="219"/>
      <c r="P303" s="301" t="b">
        <v>0</v>
      </c>
      <c r="Q303" s="191"/>
      <c r="R303" s="302" t="str">
        <f t="array" ref="R303">XLOOKUP(G303,'Restaurant DB'!B:B,'Restaurant DB'!I:I)</f>
        <v>surasit@hungryhub.com</v>
      </c>
      <c r="S303" s="303">
        <v>45948.0</v>
      </c>
      <c r="T303" s="264">
        <v>0.7083333333333334</v>
      </c>
      <c r="U303" s="225" t="s">
        <v>182</v>
      </c>
      <c r="V303" s="261" t="s">
        <v>102</v>
      </c>
      <c r="W303" s="225" t="s">
        <v>888</v>
      </c>
      <c r="X303" s="249" t="s">
        <v>889</v>
      </c>
      <c r="Y303" s="227"/>
      <c r="Z303" s="296" t="s">
        <v>431</v>
      </c>
      <c r="AA303" s="228"/>
      <c r="AB303" s="305" t="s">
        <v>890</v>
      </c>
      <c r="AC303" s="43"/>
      <c r="AD303" s="43"/>
      <c r="AE303" s="43"/>
      <c r="AF303" s="43"/>
      <c r="AG303" s="43"/>
      <c r="AH303" s="43"/>
      <c r="AI303" s="43"/>
      <c r="AJ303" s="43"/>
      <c r="AK303" s="43"/>
    </row>
    <row r="304" ht="22.5" customHeight="1">
      <c r="A304" s="43"/>
      <c r="B304" s="211" t="s">
        <v>863</v>
      </c>
      <c r="C304" s="211" t="s">
        <v>864</v>
      </c>
      <c r="D304" s="213" t="s">
        <v>865</v>
      </c>
      <c r="E304" s="243" t="s">
        <v>866</v>
      </c>
      <c r="F304" s="259" t="s">
        <v>867</v>
      </c>
      <c r="G304" s="261" t="s">
        <v>891</v>
      </c>
      <c r="H304" s="197">
        <f t="array" ref="H304">iferror(XLOOKUP(G304,'Restaurant DB'!B:B,'Restaurant DB'!A:A),".")</f>
        <v>33</v>
      </c>
      <c r="I304" s="233" t="str">
        <f t="array" ref="I304">XLOOKUP(G304,'Restaurant DB All'!B:B,'Restaurant DB All'!M:M)</f>
        <v>Thai Isaan</v>
      </c>
      <c r="J304" s="261" t="s">
        <v>78</v>
      </c>
      <c r="K304" s="262">
        <v>890.0</v>
      </c>
      <c r="L304" s="225" t="s">
        <v>892</v>
      </c>
      <c r="M304" s="219"/>
      <c r="N304" s="219"/>
      <c r="O304" s="248">
        <v>3000.0</v>
      </c>
      <c r="P304" s="301" t="b">
        <v>0</v>
      </c>
      <c r="Q304" s="191"/>
      <c r="R304" s="302" t="str">
        <f t="array" ref="R304">XLOOKUP(G304,'Restaurant DB'!B:B,'Restaurant DB'!I:I)</f>
        <v>bond@hungryhub.com</v>
      </c>
      <c r="S304" s="303">
        <v>45949.0</v>
      </c>
      <c r="T304" s="264">
        <v>0.6666666666666666</v>
      </c>
      <c r="U304" s="225" t="s">
        <v>80</v>
      </c>
      <c r="V304" s="261" t="s">
        <v>102</v>
      </c>
      <c r="W304" s="225" t="s">
        <v>893</v>
      </c>
      <c r="X304" s="304" t="s">
        <v>894</v>
      </c>
      <c r="Y304" s="227"/>
      <c r="Z304" s="296" t="s">
        <v>431</v>
      </c>
      <c r="AA304" s="228"/>
      <c r="AB304" s="305" t="s">
        <v>895</v>
      </c>
      <c r="AC304" s="43"/>
      <c r="AD304" s="43"/>
      <c r="AE304" s="43"/>
      <c r="AF304" s="43"/>
      <c r="AG304" s="43"/>
      <c r="AH304" s="43"/>
      <c r="AI304" s="43"/>
      <c r="AJ304" s="43"/>
      <c r="AK304" s="43"/>
    </row>
    <row r="305" ht="22.5" customHeight="1">
      <c r="A305" s="43"/>
      <c r="B305" s="229" t="s">
        <v>896</v>
      </c>
      <c r="C305" s="229" t="s">
        <v>897</v>
      </c>
      <c r="D305" s="231">
        <v>28000.0</v>
      </c>
      <c r="E305" s="241" t="s">
        <v>866</v>
      </c>
      <c r="F305" s="306" t="s">
        <v>898</v>
      </c>
      <c r="G305" s="261" t="s">
        <v>899</v>
      </c>
      <c r="H305" s="197">
        <f t="array" ref="H305">iferror(XLOOKUP(G305,'Restaurant DB'!B:B,'Restaurant DB'!A:A),".")</f>
        <v>2749</v>
      </c>
      <c r="I305" s="233" t="str">
        <f t="array" ref="I305">XLOOKUP(G305,'Restaurant DB All'!B:B,'Restaurant DB All'!M:M)</f>
        <v>International</v>
      </c>
      <c r="J305" s="261" t="s">
        <v>94</v>
      </c>
      <c r="K305" s="262">
        <v>3491.0</v>
      </c>
      <c r="L305" s="225" t="s">
        <v>900</v>
      </c>
      <c r="M305" s="219"/>
      <c r="N305" s="219"/>
      <c r="O305" s="219"/>
      <c r="P305" s="301" t="b">
        <v>0</v>
      </c>
      <c r="Q305" s="191"/>
      <c r="R305" s="302" t="str">
        <f t="array" ref="R305">XLOOKUP(G305,'Restaurant DB'!B:B,'Restaurant DB'!I:I)</f>
        <v>sirirat@hungryhub.com</v>
      </c>
      <c r="S305" s="303">
        <v>45949.0</v>
      </c>
      <c r="T305" s="264">
        <v>0.5</v>
      </c>
      <c r="U305" s="265" t="s">
        <v>182</v>
      </c>
      <c r="V305" s="261" t="s">
        <v>102</v>
      </c>
      <c r="W305" s="225" t="s">
        <v>901</v>
      </c>
      <c r="X305" s="235" t="s">
        <v>902</v>
      </c>
      <c r="Y305" s="227"/>
      <c r="Z305" s="23" t="str">
        <f t="array" ref="Z305">if(iferror(INDEX(Posts[Username],MATCH(C305&amp;G305,Posts[Username]&amp;Posts[Restaurant Name],0)),"")=C305,"Posted","")</f>
        <v/>
      </c>
      <c r="AA305" s="228"/>
      <c r="AB305" s="305" t="s">
        <v>903</v>
      </c>
      <c r="AC305" s="43"/>
      <c r="AD305" s="43"/>
      <c r="AE305" s="43"/>
      <c r="AF305" s="43"/>
      <c r="AG305" s="43"/>
      <c r="AH305" s="43"/>
      <c r="AI305" s="43"/>
      <c r="AJ305" s="43"/>
      <c r="AK305" s="43"/>
    </row>
    <row r="306" ht="22.5" customHeight="1">
      <c r="A306" s="43"/>
      <c r="B306" s="201" t="s">
        <v>843</v>
      </c>
      <c r="C306" s="201" t="s">
        <v>844</v>
      </c>
      <c r="D306" s="203">
        <v>300253.0</v>
      </c>
      <c r="E306" s="135"/>
      <c r="F306" s="274" t="s">
        <v>845</v>
      </c>
      <c r="G306" s="268" t="s">
        <v>502</v>
      </c>
      <c r="H306" s="284"/>
      <c r="I306" s="27" t="str">
        <f t="array" ref="I306">XLOOKUP(G306,'Restaurant DB'!B:B,'Restaurant DB'!N:N)</f>
        <v>Thai</v>
      </c>
      <c r="J306" s="268" t="s">
        <v>78</v>
      </c>
      <c r="K306" s="269">
        <v>2190.0</v>
      </c>
      <c r="L306" s="135" t="s">
        <v>352</v>
      </c>
      <c r="M306" s="257"/>
      <c r="N306" s="257"/>
      <c r="O306" s="257">
        <v>5027.1900000000005</v>
      </c>
      <c r="P306" s="179"/>
      <c r="Q306" s="285"/>
      <c r="R306" s="221" t="str">
        <f t="array" ref="R306">XLOOKUP(G306,'Restaurant DB'!B:B,'Restaurant DB'!I:I)</f>
        <v>sirirat@hungryhub.com</v>
      </c>
      <c r="S306" s="270">
        <v>45950.0</v>
      </c>
      <c r="T306" s="60">
        <v>0.4791666666666667</v>
      </c>
      <c r="U306" s="9" t="s">
        <v>80</v>
      </c>
      <c r="V306" s="268" t="s">
        <v>102</v>
      </c>
      <c r="W306" s="135" t="s">
        <v>904</v>
      </c>
      <c r="X306" s="247" t="s">
        <v>905</v>
      </c>
      <c r="Y306" s="184"/>
      <c r="Z306" s="23" t="str">
        <f t="array" ref="Z306">if(iferror(INDEX(Posts[Username],MATCH(C306&amp;G306,Posts[Username]&amp;Posts[Restaurant Name],0)),"")=C306,"Posted","")</f>
        <v>Posted</v>
      </c>
      <c r="AA306" s="278"/>
      <c r="AB306" s="44" t="s">
        <v>906</v>
      </c>
      <c r="AC306" s="43"/>
      <c r="AD306" s="43"/>
      <c r="AE306" s="43"/>
      <c r="AF306" s="43"/>
      <c r="AG306" s="43"/>
      <c r="AH306" s="43"/>
      <c r="AI306" s="43"/>
      <c r="AJ306" s="43"/>
      <c r="AK306" s="43"/>
    </row>
    <row r="307" ht="22.5" customHeight="1">
      <c r="A307" s="43"/>
      <c r="B307" s="229" t="s">
        <v>907</v>
      </c>
      <c r="C307" s="229" t="s">
        <v>908</v>
      </c>
      <c r="D307" s="231">
        <v>12000.0</v>
      </c>
      <c r="E307" s="241" t="s">
        <v>866</v>
      </c>
      <c r="F307" s="306" t="s">
        <v>909</v>
      </c>
      <c r="G307" s="261" t="s">
        <v>899</v>
      </c>
      <c r="H307" s="197">
        <f t="array" ref="H307">iferror(XLOOKUP(G307,'Restaurant DB'!B:B,'Restaurant DB'!A:A),".")</f>
        <v>2749</v>
      </c>
      <c r="I307" s="233" t="str">
        <f t="array" ref="I307">XLOOKUP(G307,'Restaurant DB All'!B:B,'Restaurant DB All'!M:M)</f>
        <v>International</v>
      </c>
      <c r="J307" s="261" t="s">
        <v>94</v>
      </c>
      <c r="K307" s="262">
        <v>3491.0</v>
      </c>
      <c r="L307" s="225" t="s">
        <v>900</v>
      </c>
      <c r="M307" s="219"/>
      <c r="N307" s="219"/>
      <c r="O307" s="248"/>
      <c r="P307" s="301" t="b">
        <v>0</v>
      </c>
      <c r="Q307" s="191"/>
      <c r="R307" s="302" t="str">
        <f t="array" ref="R307">XLOOKUP(G307,'Restaurant DB'!B:B,'Restaurant DB'!I:I)</f>
        <v>sirirat@hungryhub.com</v>
      </c>
      <c r="S307" s="303">
        <v>45949.0</v>
      </c>
      <c r="T307" s="264">
        <v>0.5</v>
      </c>
      <c r="U307" s="265" t="s">
        <v>294</v>
      </c>
      <c r="V307" s="261" t="s">
        <v>102</v>
      </c>
      <c r="W307" s="225" t="s">
        <v>910</v>
      </c>
      <c r="X307" s="249" t="s">
        <v>911</v>
      </c>
      <c r="Y307" s="227"/>
      <c r="Z307" s="23" t="str">
        <f t="array" ref="Z307">if(iferror(INDEX(Posts[Username],MATCH(C307&amp;G307,Posts[Username]&amp;Posts[Restaurant Name],0)),"")=C307,"Posted","")</f>
        <v/>
      </c>
      <c r="AA307" s="225"/>
      <c r="AB307" s="305" t="s">
        <v>912</v>
      </c>
      <c r="AC307" s="43"/>
      <c r="AD307" s="43"/>
      <c r="AE307" s="43"/>
      <c r="AF307" s="43"/>
      <c r="AG307" s="43"/>
      <c r="AH307" s="43"/>
      <c r="AI307" s="43"/>
      <c r="AJ307" s="43"/>
      <c r="AK307" s="43"/>
    </row>
    <row r="308" ht="22.5" customHeight="1">
      <c r="A308" s="43"/>
      <c r="B308" s="201" t="s">
        <v>913</v>
      </c>
      <c r="C308" s="201" t="s">
        <v>914</v>
      </c>
      <c r="D308" s="203">
        <v>14300.0</v>
      </c>
      <c r="E308" s="135" t="s">
        <v>76</v>
      </c>
      <c r="F308" s="287" t="s">
        <v>915</v>
      </c>
      <c r="G308" s="268" t="s">
        <v>508</v>
      </c>
      <c r="H308" s="197">
        <f t="array" ref="H308">iferror(XLOOKUP(G308,'Restaurant DB'!B:B,'Restaurant DB'!A:A),".")</f>
        <v>1579</v>
      </c>
      <c r="I308" s="86" t="str">
        <f t="array" ref="I308">XLOOKUP(G308,'Restaurant DB'!B:B,'Restaurant DB'!N:N)</f>
        <v>European, International</v>
      </c>
      <c r="J308" s="268" t="s">
        <v>78</v>
      </c>
      <c r="K308" s="269">
        <v>2099.0</v>
      </c>
      <c r="L308" s="135" t="s">
        <v>916</v>
      </c>
      <c r="M308" s="257" t="s">
        <v>435</v>
      </c>
      <c r="N308" s="307" t="s">
        <v>917</v>
      </c>
      <c r="O308" s="257">
        <v>4550.0</v>
      </c>
      <c r="P308" s="308" t="b">
        <v>1</v>
      </c>
      <c r="Q308" s="285"/>
      <c r="R308" s="221" t="str">
        <f t="array" ref="R308">XLOOKUP(G308,'Restaurant DB'!B:B,'Restaurant DB'!I:I)</f>
        <v>earth@hungryhub.com</v>
      </c>
      <c r="S308" s="270">
        <v>45951.0</v>
      </c>
      <c r="T308" s="271">
        <v>0.7916666666666666</v>
      </c>
      <c r="U308" s="272" t="s">
        <v>918</v>
      </c>
      <c r="V308" s="268" t="s">
        <v>394</v>
      </c>
      <c r="W308" s="135" t="s">
        <v>919</v>
      </c>
      <c r="X308" s="309"/>
      <c r="Y308" s="184"/>
      <c r="Z308" s="23" t="str">
        <f t="array" ref="Z308">if(iferror(INDEX(Posts[Username],MATCH(C308&amp;G308,Posts[Username]&amp;Posts[Restaurant Name],0)),"")=C308,"Posted","")</f>
        <v/>
      </c>
      <c r="AA308" s="278" t="s">
        <v>920</v>
      </c>
      <c r="AB308" s="44" t="s">
        <v>921</v>
      </c>
      <c r="AC308" s="43"/>
      <c r="AD308" s="43"/>
      <c r="AE308" s="43"/>
      <c r="AF308" s="43"/>
      <c r="AG308" s="43"/>
      <c r="AH308" s="43"/>
      <c r="AI308" s="43"/>
      <c r="AJ308" s="43"/>
      <c r="AK308" s="43"/>
    </row>
    <row r="309" ht="22.5" customHeight="1">
      <c r="A309" s="43"/>
      <c r="B309" s="171" t="s">
        <v>913</v>
      </c>
      <c r="C309" s="171" t="s">
        <v>914</v>
      </c>
      <c r="D309" s="173">
        <v>14300.0</v>
      </c>
      <c r="E309" s="292" t="s">
        <v>76</v>
      </c>
      <c r="F309" s="298" t="s">
        <v>915</v>
      </c>
      <c r="G309" s="288" t="s">
        <v>577</v>
      </c>
      <c r="H309" s="197">
        <f t="array" ref="H309">iferror(XLOOKUP(G309,'Restaurant DB'!B:B,'Restaurant DB'!A:A),".")</f>
        <v>1856</v>
      </c>
      <c r="I309" s="256" t="str">
        <f t="array" ref="I309">XLOOKUP(G309,'Restaurant DB'!B:B,'Restaurant DB'!N:N)</f>
        <v>European, International, Italian</v>
      </c>
      <c r="J309" s="310" t="s">
        <v>94</v>
      </c>
      <c r="K309" s="311">
        <v>1959.0</v>
      </c>
      <c r="L309" s="278" t="s">
        <v>922</v>
      </c>
      <c r="M309" s="312" t="s">
        <v>435</v>
      </c>
      <c r="N309" s="313" t="s">
        <v>923</v>
      </c>
      <c r="O309" s="289">
        <v>4550.0</v>
      </c>
      <c r="P309" s="290" t="b">
        <v>1</v>
      </c>
      <c r="Q309" s="285"/>
      <c r="R309" s="208" t="str">
        <f t="array" ref="R309">XLOOKUP(G309,'Restaurant DB'!B:B,'Restaurant DB'!I:I)</f>
        <v>ravi@hungryhub.com</v>
      </c>
      <c r="S309" s="291">
        <v>45951.0</v>
      </c>
      <c r="T309" s="314">
        <v>0.7916666666666666</v>
      </c>
      <c r="U309" s="315" t="s">
        <v>918</v>
      </c>
      <c r="V309" s="316" t="s">
        <v>102</v>
      </c>
      <c r="W309" s="278" t="s">
        <v>924</v>
      </c>
      <c r="X309" s="247" t="s">
        <v>925</v>
      </c>
      <c r="Y309" s="184"/>
      <c r="Z309" s="23" t="str">
        <f t="array" ref="Z309">if(iferror(INDEX(Posts[Username],MATCH(C309&amp;G309,Posts[Username]&amp;Posts[Restaurant Name],0)),"")=C309,"Posted","")</f>
        <v/>
      </c>
      <c r="AA309" s="292" t="s">
        <v>920</v>
      </c>
      <c r="AB309" s="201" t="s">
        <v>926</v>
      </c>
      <c r="AC309" s="43"/>
      <c r="AD309" s="43"/>
      <c r="AE309" s="43"/>
      <c r="AF309" s="43"/>
      <c r="AG309" s="43"/>
      <c r="AH309" s="43"/>
      <c r="AI309" s="43"/>
      <c r="AJ309" s="43"/>
      <c r="AK309" s="43"/>
    </row>
    <row r="310" ht="22.5" customHeight="1">
      <c r="A310" s="43"/>
      <c r="B310" s="317" t="s">
        <v>913</v>
      </c>
      <c r="C310" s="318" t="s">
        <v>914</v>
      </c>
      <c r="D310" s="319">
        <v>14300.0</v>
      </c>
      <c r="E310" s="320" t="s">
        <v>76</v>
      </c>
      <c r="F310" s="321" t="s">
        <v>915</v>
      </c>
      <c r="G310" s="322" t="s">
        <v>128</v>
      </c>
      <c r="H310" s="323"/>
      <c r="I310" s="324" t="str">
        <f t="array" ref="I310">XLOOKUP(G310,'Restaurant DB'!B:B,'Restaurant DB'!N:N)</f>
        <v>European, Fusion, International, Japanese, Thai</v>
      </c>
      <c r="J310" s="322" t="s">
        <v>94</v>
      </c>
      <c r="K310" s="325">
        <v>1999.0</v>
      </c>
      <c r="L310" s="326" t="s">
        <v>739</v>
      </c>
      <c r="M310" s="327" t="s">
        <v>435</v>
      </c>
      <c r="N310" s="328" t="s">
        <v>927</v>
      </c>
      <c r="O310" s="327">
        <v>4550.0</v>
      </c>
      <c r="P310" s="329" t="b">
        <v>1</v>
      </c>
      <c r="Q310" s="330"/>
      <c r="R310" s="331" t="str">
        <f t="array" ref="R310">XLOOKUP(G310,'Restaurant DB'!B:B,'Restaurant DB'!I:I)</f>
        <v>surasit@hungryhub.com</v>
      </c>
      <c r="S310" s="332">
        <v>45952.0</v>
      </c>
      <c r="T310" s="333">
        <v>0.5</v>
      </c>
      <c r="U310" s="320" t="s">
        <v>918</v>
      </c>
      <c r="V310" s="322" t="s">
        <v>102</v>
      </c>
      <c r="W310" s="320" t="s">
        <v>928</v>
      </c>
      <c r="X310" s="334" t="s">
        <v>929</v>
      </c>
      <c r="Y310" s="335">
        <v>45961.0</v>
      </c>
      <c r="Z310" s="23" t="str">
        <f t="array" ref="Z310">if(iferror(INDEX(Posts[Username],MATCH(C310&amp;G310,Posts[Username]&amp;Posts[Restaurant Name],0)),"")=C310,"Posted","")</f>
        <v>Posted</v>
      </c>
      <c r="AA310" s="336" t="s">
        <v>920</v>
      </c>
      <c r="AB310" s="337" t="s">
        <v>930</v>
      </c>
      <c r="AC310" s="43"/>
      <c r="AD310" s="43"/>
      <c r="AE310" s="43"/>
      <c r="AF310" s="43"/>
      <c r="AG310" s="43"/>
      <c r="AH310" s="43"/>
      <c r="AI310" s="43"/>
      <c r="AJ310" s="43"/>
      <c r="AK310" s="43"/>
    </row>
    <row r="311" ht="22.5" customHeight="1">
      <c r="A311" s="43"/>
      <c r="B311" s="201" t="s">
        <v>913</v>
      </c>
      <c r="C311" s="201" t="s">
        <v>914</v>
      </c>
      <c r="D311" s="203">
        <v>14300.0</v>
      </c>
      <c r="E311" s="135" t="s">
        <v>76</v>
      </c>
      <c r="F311" s="287" t="s">
        <v>915</v>
      </c>
      <c r="G311" s="268" t="s">
        <v>140</v>
      </c>
      <c r="H311" s="284"/>
      <c r="I311" s="27" t="str">
        <f t="array" ref="I311">XLOOKUP(G311,'Restaurant DB'!B:B,'Restaurant DB'!N:N)</f>
        <v>Japanese</v>
      </c>
      <c r="J311" s="268" t="s">
        <v>94</v>
      </c>
      <c r="K311" s="269">
        <v>1499.0</v>
      </c>
      <c r="L311" s="135" t="s">
        <v>931</v>
      </c>
      <c r="M311" s="257" t="s">
        <v>435</v>
      </c>
      <c r="N311" s="307" t="s">
        <v>932</v>
      </c>
      <c r="O311" s="257">
        <v>4550.0</v>
      </c>
      <c r="P311" s="308" t="b">
        <v>1</v>
      </c>
      <c r="Q311" s="285"/>
      <c r="R311" s="221" t="str">
        <f t="array" ref="R311">XLOOKUP(G311,'Restaurant DB'!B:B,'Restaurant DB'!I:I)</f>
        <v>earth@hungryhub.com</v>
      </c>
      <c r="S311" s="270">
        <v>45952.0</v>
      </c>
      <c r="T311" s="271">
        <v>0.7916666666666666</v>
      </c>
      <c r="U311" s="135" t="s">
        <v>918</v>
      </c>
      <c r="V311" s="268" t="s">
        <v>102</v>
      </c>
      <c r="W311" s="135" t="s">
        <v>933</v>
      </c>
      <c r="X311" s="247" t="s">
        <v>934</v>
      </c>
      <c r="Y311" s="210">
        <v>45965.0</v>
      </c>
      <c r="Z311" s="23" t="str">
        <f t="array" ref="Z311">if(iferror(INDEX(Posts[Username],MATCH(C311&amp;G311,Posts[Username]&amp;Posts[Restaurant Name],0)),"")=C311,"Posted","")</f>
        <v>Posted</v>
      </c>
      <c r="AA311" s="278" t="s">
        <v>920</v>
      </c>
      <c r="AB311" s="44" t="s">
        <v>935</v>
      </c>
      <c r="AC311" s="43"/>
      <c r="AD311" s="43"/>
      <c r="AE311" s="43"/>
      <c r="AF311" s="43"/>
      <c r="AG311" s="43"/>
      <c r="AH311" s="43"/>
      <c r="AI311" s="43"/>
      <c r="AJ311" s="43"/>
      <c r="AK311" s="43"/>
    </row>
    <row r="312" ht="22.5" customHeight="1">
      <c r="A312" s="43"/>
      <c r="B312" s="229" t="s">
        <v>936</v>
      </c>
      <c r="C312" s="230" t="s">
        <v>937</v>
      </c>
      <c r="D312" s="231">
        <v>10102.0</v>
      </c>
      <c r="E312" s="214"/>
      <c r="F312" s="338" t="s">
        <v>938</v>
      </c>
      <c r="G312" s="215" t="s">
        <v>128</v>
      </c>
      <c r="H312" s="197">
        <f t="array" ref="H312">iferror(XLOOKUP(G312,'Restaurant DB'!B:B,'Restaurant DB'!A:A),".")</f>
        <v>4503</v>
      </c>
      <c r="I312" s="233" t="str">
        <f t="array" ref="I312">XLOOKUP(G312,'Restaurant DB'!B:B,'Restaurant DB'!N:N)</f>
        <v>European, Fusion, International, Japanese, Thai</v>
      </c>
      <c r="J312" s="216" t="s">
        <v>94</v>
      </c>
      <c r="K312" s="217">
        <v>2599.0</v>
      </c>
      <c r="L312" s="218" t="s">
        <v>129</v>
      </c>
      <c r="M312" s="248"/>
      <c r="N312" s="248" t="s">
        <v>939</v>
      </c>
      <c r="O312" s="231">
        <v>0.0</v>
      </c>
      <c r="P312" s="220"/>
      <c r="Q312" s="258"/>
      <c r="R312" s="221" t="str">
        <f t="array" ref="R312">XLOOKUP(G312,'Restaurant DB'!B:B,'Restaurant DB'!I:I)</f>
        <v>surasit@hungryhub.com</v>
      </c>
      <c r="S312" s="222">
        <v>45952.0</v>
      </c>
      <c r="T312" s="223">
        <v>0.8125</v>
      </c>
      <c r="U312" s="234" t="s">
        <v>162</v>
      </c>
      <c r="V312" s="61" t="s">
        <v>102</v>
      </c>
      <c r="W312" s="225" t="s">
        <v>940</v>
      </c>
      <c r="X312" s="235" t="s">
        <v>941</v>
      </c>
      <c r="Y312" s="227"/>
      <c r="Z312" s="23" t="str">
        <f t="array" ref="Z312">if(iferror(INDEX(Posts[Username],MATCH(C312&amp;G312,Posts[Username]&amp;Posts[Restaurant Name],0)),"")=C312,"Posted","")</f>
        <v/>
      </c>
      <c r="AA312" s="225" t="s">
        <v>321</v>
      </c>
      <c r="AB312" s="42"/>
      <c r="AC312" s="43"/>
      <c r="AD312" s="43"/>
      <c r="AE312" s="43"/>
      <c r="AF312" s="43"/>
      <c r="AG312" s="43"/>
      <c r="AH312" s="43"/>
      <c r="AI312" s="43"/>
      <c r="AJ312" s="43"/>
      <c r="AK312" s="43"/>
    </row>
    <row r="313" ht="22.5" customHeight="1">
      <c r="A313" s="43"/>
      <c r="B313" s="201" t="s">
        <v>913</v>
      </c>
      <c r="C313" s="201" t="s">
        <v>914</v>
      </c>
      <c r="D313" s="203">
        <v>14300.0</v>
      </c>
      <c r="E313" s="135" t="s">
        <v>76</v>
      </c>
      <c r="F313" s="287" t="s">
        <v>915</v>
      </c>
      <c r="G313" s="268" t="s">
        <v>376</v>
      </c>
      <c r="H313" s="197">
        <f t="array" ref="H313">iferror(XLOOKUP(G313,'Restaurant DB'!B:B,'Restaurant DB'!A:A),".")</f>
        <v>1826</v>
      </c>
      <c r="I313" s="86" t="str">
        <f t="array" ref="I313">XLOOKUP(G313,'Restaurant DB'!B:B,'Restaurant DB'!N:N)</f>
        <v>International, Fusion</v>
      </c>
      <c r="J313" s="268" t="s">
        <v>94</v>
      </c>
      <c r="K313" s="269">
        <v>990.0</v>
      </c>
      <c r="L313" s="135" t="s">
        <v>942</v>
      </c>
      <c r="M313" s="257" t="s">
        <v>435</v>
      </c>
      <c r="N313" s="307" t="s">
        <v>943</v>
      </c>
      <c r="O313" s="257">
        <v>4550.0</v>
      </c>
      <c r="P313" s="308" t="b">
        <v>1</v>
      </c>
      <c r="Q313" s="285"/>
      <c r="R313" s="221" t="str">
        <f t="array" ref="R313">XLOOKUP(G313,'Restaurant DB'!B:B,'Restaurant DB'!I:I)</f>
        <v>bond@hungryhub.com</v>
      </c>
      <c r="S313" s="270">
        <v>45953.0</v>
      </c>
      <c r="T313" s="271">
        <v>0.7916666666666666</v>
      </c>
      <c r="U313" s="272" t="s">
        <v>918</v>
      </c>
      <c r="V313" s="268" t="s">
        <v>394</v>
      </c>
      <c r="W313" s="135" t="s">
        <v>944</v>
      </c>
      <c r="X313" s="309"/>
      <c r="Y313" s="184"/>
      <c r="Z313" s="23" t="str">
        <f t="array" ref="Z313">if(iferror(INDEX(Posts[Username],MATCH(C313&amp;G313,Posts[Username]&amp;Posts[Restaurant Name],0)),"")=C313,"Posted","")</f>
        <v/>
      </c>
      <c r="AA313" s="278" t="s">
        <v>920</v>
      </c>
      <c r="AB313" s="44" t="s">
        <v>945</v>
      </c>
      <c r="AC313" s="43"/>
      <c r="AD313" s="43"/>
      <c r="AE313" s="43"/>
      <c r="AF313" s="43"/>
      <c r="AG313" s="43"/>
      <c r="AH313" s="43"/>
      <c r="AI313" s="43"/>
      <c r="AJ313" s="43"/>
      <c r="AK313" s="43"/>
    </row>
    <row r="314" ht="22.5" customHeight="1">
      <c r="A314" s="43"/>
      <c r="B314" s="229" t="s">
        <v>946</v>
      </c>
      <c r="C314" s="229" t="s">
        <v>947</v>
      </c>
      <c r="D314" s="231">
        <v>181167.0</v>
      </c>
      <c r="E314" s="241"/>
      <c r="F314" s="306" t="s">
        <v>948</v>
      </c>
      <c r="G314" s="261" t="s">
        <v>949</v>
      </c>
      <c r="H314" s="339"/>
      <c r="I314" s="197" t="str">
        <f t="array" ref="I314">XLOOKUP(G314,'Restaurant DB All'!B:B,'Restaurant DB All'!M:M)</f>
        <v>Japanese</v>
      </c>
      <c r="J314" s="261" t="s">
        <v>78</v>
      </c>
      <c r="K314" s="262">
        <v>1176.0</v>
      </c>
      <c r="L314" s="225" t="s">
        <v>356</v>
      </c>
      <c r="M314" s="219"/>
      <c r="N314" s="219"/>
      <c r="O314" s="248">
        <v>5000.0</v>
      </c>
      <c r="P314" s="301"/>
      <c r="Q314" s="191"/>
      <c r="R314" s="302" t="str">
        <f t="array" ref="R314">XLOOKUP(G314,'Restaurant DB'!B:B,'Restaurant DB'!I:I)</f>
        <v>bond@hungryhub.com</v>
      </c>
      <c r="S314" s="303">
        <v>45953.0</v>
      </c>
      <c r="T314" s="264">
        <v>0.8125</v>
      </c>
      <c r="U314" s="225" t="s">
        <v>80</v>
      </c>
      <c r="V314" s="261" t="s">
        <v>102</v>
      </c>
      <c r="W314" s="225" t="s">
        <v>950</v>
      </c>
      <c r="X314" s="249" t="s">
        <v>951</v>
      </c>
      <c r="Y314" s="227"/>
      <c r="Z314" s="23" t="str">
        <f t="array" ref="Z314">if(iferror(INDEX(Posts[Username],MATCH(C314&amp;G314,Posts[Username]&amp;Posts[Restaurant Name],0)),"")=C314,"Posted","")</f>
        <v>Posted</v>
      </c>
      <c r="AA314" s="225" t="s">
        <v>321</v>
      </c>
      <c r="AB314" s="305" t="s">
        <v>952</v>
      </c>
      <c r="AC314" s="43"/>
      <c r="AD314" s="43"/>
      <c r="AE314" s="43"/>
      <c r="AF314" s="43"/>
      <c r="AG314" s="43"/>
      <c r="AH314" s="43"/>
      <c r="AI314" s="43"/>
      <c r="AJ314" s="43"/>
      <c r="AK314" s="43"/>
    </row>
    <row r="315" ht="22.5" customHeight="1">
      <c r="A315" s="43"/>
      <c r="B315" s="171" t="s">
        <v>946</v>
      </c>
      <c r="C315" s="171" t="s">
        <v>947</v>
      </c>
      <c r="D315" s="173">
        <v>181167.0</v>
      </c>
      <c r="E315" s="185"/>
      <c r="F315" s="298" t="s">
        <v>948</v>
      </c>
      <c r="G315" s="268" t="s">
        <v>128</v>
      </c>
      <c r="H315" s="284"/>
      <c r="I315" s="245" t="str">
        <f t="array" ref="I315">XLOOKUP(G315,'Restaurant DB All'!B:B,'Restaurant DB All'!M:M)</f>
        <v>Thai</v>
      </c>
      <c r="J315" s="268" t="s">
        <v>94</v>
      </c>
      <c r="K315" s="269">
        <v>2599.0</v>
      </c>
      <c r="L315" s="135" t="s">
        <v>129</v>
      </c>
      <c r="M315" s="189"/>
      <c r="N315" s="189"/>
      <c r="O315" s="289">
        <v>5000.0</v>
      </c>
      <c r="P315" s="179"/>
      <c r="Q315" s="285"/>
      <c r="R315" s="299" t="str">
        <f t="array" ref="R315">XLOOKUP(G315,'Restaurant DB'!B:B,'Restaurant DB'!I:I)</f>
        <v>surasit@hungryhub.com</v>
      </c>
      <c r="S315" s="210">
        <v>45953.0</v>
      </c>
      <c r="T315" s="271">
        <v>0.5208333333333334</v>
      </c>
      <c r="U315" s="135" t="s">
        <v>80</v>
      </c>
      <c r="V315" s="268" t="s">
        <v>102</v>
      </c>
      <c r="W315" s="135" t="s">
        <v>953</v>
      </c>
      <c r="X315" s="249" t="s">
        <v>954</v>
      </c>
      <c r="Y315" s="184"/>
      <c r="Z315" s="23" t="str">
        <f t="array" ref="Z315">if(iferror(INDEX(Posts[Username],MATCH(C315&amp;G315,Posts[Username]&amp;Posts[Restaurant Name],0)),"")=C315,"Posted","")</f>
        <v>Posted</v>
      </c>
      <c r="AA315" s="292" t="s">
        <v>321</v>
      </c>
      <c r="AB315" s="296" t="s">
        <v>955</v>
      </c>
      <c r="AC315" s="43"/>
      <c r="AD315" s="43"/>
      <c r="AE315" s="43"/>
      <c r="AF315" s="43"/>
      <c r="AG315" s="43"/>
      <c r="AH315" s="43"/>
      <c r="AI315" s="43"/>
      <c r="AJ315" s="43"/>
      <c r="AK315" s="43"/>
    </row>
    <row r="316" ht="22.5" customHeight="1">
      <c r="A316" s="43"/>
      <c r="B316" s="171" t="s">
        <v>913</v>
      </c>
      <c r="C316" s="171" t="s">
        <v>914</v>
      </c>
      <c r="D316" s="173">
        <v>14300.0</v>
      </c>
      <c r="E316" s="292" t="s">
        <v>76</v>
      </c>
      <c r="F316" s="298" t="s">
        <v>915</v>
      </c>
      <c r="G316" s="288" t="s">
        <v>956</v>
      </c>
      <c r="H316" s="197">
        <f t="array" ref="H316">iferror(XLOOKUP(G316,'Restaurant DB'!B:B,'Restaurant DB'!A:A),".")</f>
        <v>1594</v>
      </c>
      <c r="I316" s="256" t="str">
        <f t="array" ref="I316">XLOOKUP(G316,'Restaurant DB'!B:B,'Restaurant DB'!N:N)</f>
        <v>International, Fusion, Thai, European</v>
      </c>
      <c r="J316" s="310" t="s">
        <v>94</v>
      </c>
      <c r="K316" s="311">
        <v>1780.0</v>
      </c>
      <c r="L316" s="278" t="s">
        <v>957</v>
      </c>
      <c r="M316" s="312" t="s">
        <v>435</v>
      </c>
      <c r="N316" s="313" t="s">
        <v>958</v>
      </c>
      <c r="O316" s="289">
        <v>4550.0</v>
      </c>
      <c r="P316" s="290" t="b">
        <v>1</v>
      </c>
      <c r="Q316" s="285"/>
      <c r="R316" s="208" t="str">
        <f t="array" ref="R316">XLOOKUP(G316,'Restaurant DB'!B:B,'Restaurant DB'!I:I)</f>
        <v>ravi@hungryhub.com</v>
      </c>
      <c r="S316" s="291">
        <v>45953.0</v>
      </c>
      <c r="T316" s="314">
        <v>0.7916666666666666</v>
      </c>
      <c r="U316" s="292" t="s">
        <v>918</v>
      </c>
      <c r="V316" s="316" t="s">
        <v>102</v>
      </c>
      <c r="W316" s="278" t="s">
        <v>959</v>
      </c>
      <c r="X316" s="242" t="s">
        <v>960</v>
      </c>
      <c r="Y316" s="210">
        <v>45974.0</v>
      </c>
      <c r="Z316" s="23" t="s">
        <v>431</v>
      </c>
      <c r="AA316" s="292" t="s">
        <v>920</v>
      </c>
      <c r="AB316" s="201" t="s">
        <v>961</v>
      </c>
      <c r="AC316" s="43"/>
      <c r="AD316" s="43"/>
      <c r="AE316" s="43"/>
      <c r="AF316" s="43"/>
      <c r="AG316" s="43"/>
      <c r="AH316" s="43"/>
      <c r="AI316" s="43"/>
      <c r="AJ316" s="43"/>
      <c r="AK316" s="43"/>
    </row>
    <row r="317" ht="22.5" customHeight="1">
      <c r="A317" s="43"/>
      <c r="B317" s="171" t="s">
        <v>327</v>
      </c>
      <c r="C317" s="172" t="s">
        <v>328</v>
      </c>
      <c r="D317" s="173">
        <v>110445.0</v>
      </c>
      <c r="E317" s="244" t="s">
        <v>76</v>
      </c>
      <c r="F317" s="266" t="s">
        <v>329</v>
      </c>
      <c r="G317" s="261" t="s">
        <v>962</v>
      </c>
      <c r="H317" s="339"/>
      <c r="I317" s="233" t="str">
        <f t="array" ref="I317">XLOOKUP(G317,'Restaurant DB All'!B:B,'Restaurant DB All'!M:M)</f>
        <v>Japanese</v>
      </c>
      <c r="J317" s="261" t="s">
        <v>78</v>
      </c>
      <c r="K317" s="262">
        <v>999.0</v>
      </c>
      <c r="L317" s="225" t="s">
        <v>963</v>
      </c>
      <c r="M317" s="219"/>
      <c r="N317" s="219"/>
      <c r="O317" s="248"/>
      <c r="P317" s="301" t="b">
        <v>0</v>
      </c>
      <c r="Q317" s="191"/>
      <c r="R317" s="302" t="str">
        <f t="array" ref="R317">XLOOKUP(G317,'Restaurant DB'!B:B,'Restaurant DB'!I:I)</f>
        <v>sirirat@hungryhub.com</v>
      </c>
      <c r="S317" s="303">
        <v>45953.0</v>
      </c>
      <c r="T317" s="264">
        <v>0.8125</v>
      </c>
      <c r="U317" s="225" t="s">
        <v>80</v>
      </c>
      <c r="V317" s="261" t="s">
        <v>102</v>
      </c>
      <c r="W317" s="225" t="s">
        <v>964</v>
      </c>
      <c r="X317" s="249" t="s">
        <v>965</v>
      </c>
      <c r="Y317" s="227"/>
      <c r="Z317" s="23" t="str">
        <f t="array" ref="Z317">if(iferror(INDEX(Posts[Username],MATCH(C317&amp;G317,Posts[Username]&amp;Posts[Restaurant Name],0)),"")=C317,"Posted","")</f>
        <v>Posted</v>
      </c>
      <c r="AA317" s="225"/>
      <c r="AB317" s="305" t="s">
        <v>966</v>
      </c>
      <c r="AC317" s="43"/>
      <c r="AD317" s="43"/>
      <c r="AE317" s="43"/>
      <c r="AF317" s="43"/>
      <c r="AG317" s="43"/>
      <c r="AH317" s="43"/>
      <c r="AI317" s="43"/>
      <c r="AJ317" s="43"/>
      <c r="AK317" s="43"/>
    </row>
    <row r="318" ht="22.5" customHeight="1">
      <c r="A318" s="43"/>
      <c r="B318" s="201" t="s">
        <v>913</v>
      </c>
      <c r="C318" s="201" t="s">
        <v>914</v>
      </c>
      <c r="D318" s="203">
        <v>14300.0</v>
      </c>
      <c r="E318" s="135" t="s">
        <v>76</v>
      </c>
      <c r="F318" s="287" t="s">
        <v>915</v>
      </c>
      <c r="G318" s="268" t="s">
        <v>967</v>
      </c>
      <c r="H318" s="197">
        <f t="array" ref="H318">iferror(XLOOKUP(G318,'Restaurant DB'!B:B,'Restaurant DB'!A:A),".")</f>
        <v>1656</v>
      </c>
      <c r="I318" s="86" t="str">
        <f t="array" ref="I318">XLOOKUP(G318,'Restaurant DB'!B:B,'Restaurant DB'!N:N)</f>
        <v>International, Fusion, European</v>
      </c>
      <c r="J318" s="268" t="s">
        <v>78</v>
      </c>
      <c r="K318" s="269">
        <v>950.0</v>
      </c>
      <c r="L318" s="135" t="s">
        <v>968</v>
      </c>
      <c r="M318" s="257" t="s">
        <v>435</v>
      </c>
      <c r="N318" s="307" t="s">
        <v>969</v>
      </c>
      <c r="O318" s="257">
        <v>4550.0</v>
      </c>
      <c r="P318" s="308" t="b">
        <v>1</v>
      </c>
      <c r="Q318" s="285"/>
      <c r="R318" s="221" t="str">
        <f t="array" ref="R318">XLOOKUP(G318,'Restaurant DB'!B:B,'Restaurant DB'!I:I)</f>
        <v>sirirat@hungryhub.com</v>
      </c>
      <c r="S318" s="270">
        <v>45954.0</v>
      </c>
      <c r="T318" s="271">
        <v>0.5625</v>
      </c>
      <c r="U318" s="272" t="s">
        <v>918</v>
      </c>
      <c r="V318" s="268" t="s">
        <v>102</v>
      </c>
      <c r="W318" s="135" t="s">
        <v>970</v>
      </c>
      <c r="X318" s="247" t="s">
        <v>971</v>
      </c>
      <c r="Y318" s="184"/>
      <c r="Z318" s="23" t="str">
        <f t="array" ref="Z318">if(iferror(INDEX(Posts[Username],MATCH(C318&amp;G318,Posts[Username]&amp;Posts[Restaurant Name],0)),"")=C318,"Posted","")</f>
        <v/>
      </c>
      <c r="AA318" s="278" t="s">
        <v>920</v>
      </c>
      <c r="AB318" s="44" t="s">
        <v>972</v>
      </c>
      <c r="AC318" s="43"/>
      <c r="AD318" s="43"/>
      <c r="AE318" s="43"/>
      <c r="AF318" s="43"/>
      <c r="AG318" s="43"/>
      <c r="AH318" s="43"/>
      <c r="AI318" s="43"/>
      <c r="AJ318" s="43"/>
      <c r="AK318" s="43"/>
    </row>
    <row r="319" ht="22.5" customHeight="1">
      <c r="A319" s="43"/>
      <c r="B319" s="229" t="s">
        <v>973</v>
      </c>
      <c r="C319" s="229" t="s">
        <v>974</v>
      </c>
      <c r="D319" s="231" t="s">
        <v>975</v>
      </c>
      <c r="E319" s="243" t="s">
        <v>866</v>
      </c>
      <c r="F319" s="306" t="s">
        <v>976</v>
      </c>
      <c r="G319" s="261" t="s">
        <v>128</v>
      </c>
      <c r="H319" s="197">
        <f t="array" ref="H319">iferror(XLOOKUP(G319,'Restaurant DB'!B:B,'Restaurant DB'!A:A),".")</f>
        <v>4503</v>
      </c>
      <c r="I319" s="233" t="str">
        <f t="array" ref="I319">XLOOKUP(G319,'Restaurant DB All'!B:B,'Restaurant DB All'!M:M)</f>
        <v>Thai</v>
      </c>
      <c r="J319" s="261" t="s">
        <v>94</v>
      </c>
      <c r="K319" s="262">
        <v>2599.0</v>
      </c>
      <c r="L319" s="225" t="s">
        <v>129</v>
      </c>
      <c r="M319" s="219"/>
      <c r="N319" s="219"/>
      <c r="O319" s="219"/>
      <c r="P319" s="301" t="b">
        <v>0</v>
      </c>
      <c r="Q319" s="191"/>
      <c r="R319" s="302" t="str">
        <f t="array" ref="R319">XLOOKUP(G319,'Restaurant DB'!B:B,'Restaurant DB'!I:I)</f>
        <v>surasit@hungryhub.com</v>
      </c>
      <c r="S319" s="303">
        <v>45954.0</v>
      </c>
      <c r="T319" s="264">
        <v>0.8125</v>
      </c>
      <c r="U319" s="265" t="s">
        <v>80</v>
      </c>
      <c r="V319" s="268" t="s">
        <v>102</v>
      </c>
      <c r="W319" s="225" t="s">
        <v>977</v>
      </c>
      <c r="X319" s="235" t="s">
        <v>978</v>
      </c>
      <c r="Y319" s="227"/>
      <c r="Z319" s="23" t="str">
        <f t="array" ref="Z319">if(iferror(INDEX(Posts[Username],MATCH(C319&amp;G319,Posts[Username]&amp;Posts[Restaurant Name],0)),"")=C319,"Posted","")</f>
        <v/>
      </c>
      <c r="AA319" s="228"/>
      <c r="AB319" s="305" t="s">
        <v>979</v>
      </c>
      <c r="AC319" s="43"/>
      <c r="AD319" s="43"/>
      <c r="AE319" s="43"/>
      <c r="AF319" s="43"/>
      <c r="AG319" s="43"/>
      <c r="AH319" s="43"/>
      <c r="AI319" s="43"/>
      <c r="AJ319" s="43"/>
      <c r="AK319" s="43"/>
    </row>
    <row r="320" ht="22.5" customHeight="1">
      <c r="A320" s="43"/>
      <c r="B320" s="229" t="s">
        <v>884</v>
      </c>
      <c r="C320" s="229" t="s">
        <v>885</v>
      </c>
      <c r="D320" s="231" t="s">
        <v>886</v>
      </c>
      <c r="E320" s="243" t="s">
        <v>866</v>
      </c>
      <c r="F320" s="306" t="s">
        <v>887</v>
      </c>
      <c r="G320" s="261" t="s">
        <v>980</v>
      </c>
      <c r="H320" s="197">
        <f t="array" ref="H320">iferror(XLOOKUP(G320,'Restaurant DB'!B:B,'Restaurant DB'!A:A),".")</f>
        <v>6094</v>
      </c>
      <c r="I320" s="233" t="str">
        <f t="array" ref="I320">XLOOKUP(G320,'Restaurant DB All'!B:B,'Restaurant DB All'!M:M)</f>
        <v>Thai</v>
      </c>
      <c r="J320" s="261" t="s">
        <v>78</v>
      </c>
      <c r="K320" s="262">
        <v>2790.0</v>
      </c>
      <c r="L320" s="225" t="s">
        <v>88</v>
      </c>
      <c r="M320" s="219"/>
      <c r="N320" s="219"/>
      <c r="O320" s="219"/>
      <c r="P320" s="301" t="b">
        <v>0</v>
      </c>
      <c r="Q320" s="191"/>
      <c r="R320" s="302" t="str">
        <f t="array" ref="R320">XLOOKUP(G320,'Restaurant DB'!B:B,'Restaurant DB'!I:I)</f>
        <v>watcharavit@hungryhub.com</v>
      </c>
      <c r="S320" s="303">
        <v>45954.0</v>
      </c>
      <c r="T320" s="264">
        <v>0.5416666666666666</v>
      </c>
      <c r="U320" s="265" t="s">
        <v>80</v>
      </c>
      <c r="V320" s="261" t="s">
        <v>493</v>
      </c>
      <c r="W320" s="225" t="s">
        <v>981</v>
      </c>
      <c r="X320" s="340"/>
      <c r="Y320" s="227"/>
      <c r="Z320" s="23" t="str">
        <f t="array" ref="Z320">if(iferror(INDEX(Posts[Username],MATCH(C320&amp;G320,Posts[Username]&amp;Posts[Restaurant Name],0)),"")=C320,"Posted","")</f>
        <v/>
      </c>
      <c r="AA320" s="228"/>
      <c r="AB320" s="305" t="s">
        <v>982</v>
      </c>
      <c r="AC320" s="43"/>
      <c r="AD320" s="43"/>
      <c r="AE320" s="43"/>
      <c r="AF320" s="43"/>
      <c r="AG320" s="43"/>
      <c r="AH320" s="43"/>
      <c r="AI320" s="43"/>
      <c r="AJ320" s="43"/>
      <c r="AK320" s="43"/>
    </row>
    <row r="321" ht="22.5" customHeight="1">
      <c r="A321" s="43"/>
      <c r="B321" s="229" t="s">
        <v>884</v>
      </c>
      <c r="C321" s="229" t="s">
        <v>885</v>
      </c>
      <c r="D321" s="173" t="s">
        <v>886</v>
      </c>
      <c r="E321" s="292" t="s">
        <v>866</v>
      </c>
      <c r="F321" s="298" t="s">
        <v>887</v>
      </c>
      <c r="G321" s="261" t="s">
        <v>983</v>
      </c>
      <c r="H321" s="197">
        <f t="array" ref="H321">iferror(XLOOKUP(G321,'Restaurant DB'!B:B,'Restaurant DB'!A:A),".")</f>
        <v>5828</v>
      </c>
      <c r="I321" s="233" t="str">
        <f t="array" ref="I321">XLOOKUP(G321,'Restaurant DB All'!B:B,'Restaurant DB All'!M:M)</f>
        <v>Thai Isaan</v>
      </c>
      <c r="J321" s="261" t="s">
        <v>78</v>
      </c>
      <c r="K321" s="262">
        <v>3290.0</v>
      </c>
      <c r="L321" s="225" t="s">
        <v>88</v>
      </c>
      <c r="M321" s="219"/>
      <c r="N321" s="219"/>
      <c r="O321" s="219"/>
      <c r="P321" s="301" t="b">
        <v>0</v>
      </c>
      <c r="Q321" s="191"/>
      <c r="R321" s="302" t="str">
        <f t="array" ref="R321">XLOOKUP(G321,'Restaurant DB'!B:B,'Restaurant DB'!I:I)</f>
        <v>ravi@hungryhub.com</v>
      </c>
      <c r="S321" s="303">
        <v>45954.0</v>
      </c>
      <c r="T321" s="264">
        <v>0.75</v>
      </c>
      <c r="U321" s="265" t="s">
        <v>80</v>
      </c>
      <c r="V321" s="261" t="s">
        <v>394</v>
      </c>
      <c r="W321" s="225" t="s">
        <v>984</v>
      </c>
      <c r="X321" s="340"/>
      <c r="Y321" s="227"/>
      <c r="Z321" s="23" t="str">
        <f t="array" ref="Z321">if(iferror(INDEX(Posts[Username],MATCH(C321&amp;G321,Posts[Username]&amp;Posts[Restaurant Name],0)),"")=C321,"Posted","")</f>
        <v/>
      </c>
      <c r="AA321" s="228"/>
      <c r="AB321" s="305" t="s">
        <v>985</v>
      </c>
      <c r="AC321" s="43"/>
      <c r="AD321" s="43"/>
      <c r="AE321" s="43"/>
      <c r="AF321" s="43"/>
      <c r="AG321" s="43"/>
      <c r="AH321" s="43"/>
      <c r="AI321" s="43"/>
      <c r="AJ321" s="43"/>
      <c r="AK321" s="43"/>
    </row>
    <row r="322" ht="22.5" customHeight="1">
      <c r="A322" s="43"/>
      <c r="B322" s="171" t="s">
        <v>946</v>
      </c>
      <c r="C322" s="171" t="s">
        <v>947</v>
      </c>
      <c r="D322" s="173">
        <v>181167.0</v>
      </c>
      <c r="E322" s="185"/>
      <c r="F322" s="298" t="s">
        <v>948</v>
      </c>
      <c r="G322" s="268" t="s">
        <v>986</v>
      </c>
      <c r="H322" s="197" t="str">
        <f t="array" ref="H322">iferror(XLOOKUP(G322,'Restaurant DB'!B:B,'Restaurant DB'!A:A),".")</f>
        <v>.</v>
      </c>
      <c r="I322" s="256" t="str">
        <f t="array" ref="I322">XLOOKUP(G322,'Restaurant DB All'!B:B,'Restaurant DB All'!M:M)</f>
        <v>Fusion</v>
      </c>
      <c r="J322" s="268" t="s">
        <v>78</v>
      </c>
      <c r="K322" s="269">
        <v>2250.0</v>
      </c>
      <c r="L322" s="135" t="s">
        <v>88</v>
      </c>
      <c r="M322" s="189"/>
      <c r="N322" s="189"/>
      <c r="O322" s="289">
        <v>5000.0</v>
      </c>
      <c r="P322" s="179"/>
      <c r="Q322" s="285"/>
      <c r="R322" s="299" t="str">
        <f t="array" ref="R322">XLOOKUP(G322,'Restaurant DB'!B:B,'Restaurant DB'!I:I)</f>
        <v>#N/A</v>
      </c>
      <c r="S322" s="210">
        <v>45954.0</v>
      </c>
      <c r="T322" s="271">
        <v>0.75</v>
      </c>
      <c r="U322" s="272" t="s">
        <v>80</v>
      </c>
      <c r="V322" s="285"/>
      <c r="W322" s="185"/>
      <c r="X322" s="309"/>
      <c r="Y322" s="184"/>
      <c r="Z322" s="23" t="str">
        <f t="array" ref="Z322">if(iferror(INDEX(Posts[Username],MATCH(C322&amp;G322,Posts[Username]&amp;Posts[Restaurant Name],0)),"")=C322,"Posted","")</f>
        <v/>
      </c>
      <c r="AA322" s="292" t="s">
        <v>321</v>
      </c>
      <c r="AB322" s="284"/>
      <c r="AC322" s="43"/>
      <c r="AD322" s="43"/>
      <c r="AE322" s="43"/>
      <c r="AF322" s="43"/>
      <c r="AG322" s="43"/>
      <c r="AH322" s="43"/>
      <c r="AI322" s="43"/>
      <c r="AJ322" s="43"/>
      <c r="AK322" s="43"/>
    </row>
    <row r="323" ht="22.5" customHeight="1">
      <c r="A323" s="43"/>
      <c r="B323" s="201" t="s">
        <v>913</v>
      </c>
      <c r="C323" s="201" t="s">
        <v>914</v>
      </c>
      <c r="D323" s="203">
        <v>14300.0</v>
      </c>
      <c r="E323" s="135" t="s">
        <v>76</v>
      </c>
      <c r="F323" s="287" t="s">
        <v>915</v>
      </c>
      <c r="G323" s="268" t="s">
        <v>156</v>
      </c>
      <c r="H323" s="197">
        <f t="array" ref="H323">iferror(XLOOKUP(G323,'Restaurant DB'!B:B,'Restaurant DB'!A:A),".")</f>
        <v>4751</v>
      </c>
      <c r="I323" s="86" t="str">
        <f t="array" ref="I323">XLOOKUP(G323,'Restaurant DB'!B:B,'Restaurant DB'!N:N)</f>
        <v>Japanese, Fusion, Thai</v>
      </c>
      <c r="J323" s="268" t="s">
        <v>94</v>
      </c>
      <c r="K323" s="269">
        <v>1241.0</v>
      </c>
      <c r="L323" s="135" t="s">
        <v>157</v>
      </c>
      <c r="M323" s="257" t="s">
        <v>435</v>
      </c>
      <c r="N323" s="307" t="s">
        <v>987</v>
      </c>
      <c r="O323" s="257">
        <v>4550.0</v>
      </c>
      <c r="P323" s="308" t="b">
        <v>1</v>
      </c>
      <c r="Q323" s="285"/>
      <c r="R323" s="221" t="str">
        <f t="array" ref="R323">XLOOKUP(G323,'Restaurant DB'!B:B,'Restaurant DB'!I:I)</f>
        <v>dew@hungryhub.com</v>
      </c>
      <c r="S323" s="270">
        <v>45955.0</v>
      </c>
      <c r="T323" s="271">
        <v>0.7916666666666666</v>
      </c>
      <c r="U323" s="272" t="s">
        <v>918</v>
      </c>
      <c r="V323" s="268" t="s">
        <v>102</v>
      </c>
      <c r="W323" s="135" t="s">
        <v>988</v>
      </c>
      <c r="X323" s="247" t="s">
        <v>989</v>
      </c>
      <c r="Y323" s="184"/>
      <c r="Z323" s="23" t="str">
        <f t="array" ref="Z323">if(iferror(INDEX(Posts[Username],MATCH(C323&amp;G323,Posts[Username]&amp;Posts[Restaurant Name],0)),"")=C323,"Posted","")</f>
        <v/>
      </c>
      <c r="AA323" s="278" t="s">
        <v>920</v>
      </c>
      <c r="AB323" s="44" t="s">
        <v>990</v>
      </c>
      <c r="AC323" s="43"/>
      <c r="AD323" s="43"/>
      <c r="AE323" s="43"/>
      <c r="AF323" s="43"/>
      <c r="AG323" s="43"/>
      <c r="AH323" s="43"/>
      <c r="AI323" s="43"/>
      <c r="AJ323" s="43"/>
      <c r="AK323" s="43"/>
    </row>
    <row r="324" ht="22.5" customHeight="1">
      <c r="A324" s="43"/>
      <c r="B324" s="229" t="s">
        <v>884</v>
      </c>
      <c r="C324" s="229" t="s">
        <v>885</v>
      </c>
      <c r="D324" s="231" t="s">
        <v>886</v>
      </c>
      <c r="E324" s="243" t="s">
        <v>866</v>
      </c>
      <c r="F324" s="306" t="s">
        <v>887</v>
      </c>
      <c r="G324" s="261" t="s">
        <v>991</v>
      </c>
      <c r="H324" s="197">
        <f t="array" ref="H324">iferror(XLOOKUP(G324,'Restaurant DB'!B:B,'Restaurant DB'!A:A),".")</f>
        <v>5110</v>
      </c>
      <c r="I324" s="233" t="str">
        <f t="array" ref="I324">XLOOKUP(G324,'Restaurant DB All'!B:B,'Restaurant DB All'!M:M)</f>
        <v>Chinese</v>
      </c>
      <c r="J324" s="261" t="s">
        <v>78</v>
      </c>
      <c r="K324" s="262">
        <v>3150.0</v>
      </c>
      <c r="L324" s="225" t="s">
        <v>88</v>
      </c>
      <c r="M324" s="219"/>
      <c r="N324" s="219"/>
      <c r="O324" s="219"/>
      <c r="P324" s="301" t="b">
        <v>0</v>
      </c>
      <c r="Q324" s="191"/>
      <c r="R324" s="302" t="str">
        <f t="array" ref="R324">XLOOKUP(G324,'Restaurant DB'!B:B,'Restaurant DB'!I:I)</f>
        <v>ravi@hungryhub.com</v>
      </c>
      <c r="S324" s="303">
        <v>45955.0</v>
      </c>
      <c r="T324" s="264">
        <v>0.5416666666666666</v>
      </c>
      <c r="U324" s="265" t="s">
        <v>80</v>
      </c>
      <c r="V324" s="261" t="s">
        <v>394</v>
      </c>
      <c r="W324" s="225" t="s">
        <v>992</v>
      </c>
      <c r="X324" s="340"/>
      <c r="Y324" s="227"/>
      <c r="Z324" s="23" t="str">
        <f t="array" ref="Z324">if(iferror(INDEX(Posts[Username],MATCH(C324&amp;G324,Posts[Username]&amp;Posts[Restaurant Name],0)),"")=C324,"Posted","")</f>
        <v/>
      </c>
      <c r="AA324" s="228"/>
      <c r="AB324" s="305" t="s">
        <v>993</v>
      </c>
      <c r="AC324" s="43"/>
      <c r="AD324" s="43"/>
      <c r="AE324" s="43"/>
      <c r="AF324" s="43"/>
      <c r="AG324" s="43"/>
      <c r="AH324" s="43"/>
      <c r="AI324" s="43"/>
      <c r="AJ324" s="43"/>
      <c r="AK324" s="43"/>
    </row>
    <row r="325" ht="22.5" customHeight="1">
      <c r="A325" s="43"/>
      <c r="B325" s="171" t="s">
        <v>946</v>
      </c>
      <c r="C325" s="171" t="s">
        <v>947</v>
      </c>
      <c r="D325" s="173">
        <v>181167.0</v>
      </c>
      <c r="E325" s="185"/>
      <c r="F325" s="298" t="s">
        <v>948</v>
      </c>
      <c r="G325" s="268" t="s">
        <v>994</v>
      </c>
      <c r="H325" s="197">
        <f t="array" ref="H325">iferror(XLOOKUP(G325,'Restaurant DB'!B:B,'Restaurant DB'!A:A),".")</f>
        <v>5979</v>
      </c>
      <c r="I325" s="256" t="str">
        <f t="array" ref="I325">XLOOKUP(G325,'Restaurant DB All'!B:B,'Restaurant DB All'!M:M)</f>
        <v>Thai</v>
      </c>
      <c r="J325" s="268" t="s">
        <v>78</v>
      </c>
      <c r="K325" s="269">
        <v>1490.0</v>
      </c>
      <c r="L325" s="135" t="s">
        <v>88</v>
      </c>
      <c r="M325" s="189"/>
      <c r="N325" s="189"/>
      <c r="O325" s="289">
        <v>5000.0</v>
      </c>
      <c r="P325" s="179"/>
      <c r="Q325" s="285"/>
      <c r="R325" s="299" t="str">
        <f t="array" ref="R325">XLOOKUP(G325,'Restaurant DB'!B:B,'Restaurant DB'!I:I)</f>
        <v>bond@hungryhub.com</v>
      </c>
      <c r="S325" s="210">
        <v>45955.0</v>
      </c>
      <c r="T325" s="271">
        <v>0.4791666666666667</v>
      </c>
      <c r="U325" s="341"/>
      <c r="V325" s="268" t="s">
        <v>745</v>
      </c>
      <c r="W325" s="135" t="s">
        <v>995</v>
      </c>
      <c r="X325" s="309"/>
      <c r="Y325" s="184"/>
      <c r="Z325" s="23" t="str">
        <f t="array" ref="Z325">if(iferror(INDEX(Posts[Username],MATCH(C325&amp;G325,Posts[Username]&amp;Posts[Restaurant Name],0)),"")=C325,"Posted","")</f>
        <v/>
      </c>
      <c r="AA325" s="292" t="s">
        <v>321</v>
      </c>
      <c r="AB325" s="296" t="s">
        <v>996</v>
      </c>
      <c r="AC325" s="43"/>
      <c r="AD325" s="43"/>
      <c r="AE325" s="43"/>
      <c r="AF325" s="43"/>
      <c r="AG325" s="43"/>
      <c r="AH325" s="43"/>
      <c r="AI325" s="43"/>
      <c r="AJ325" s="43"/>
      <c r="AK325" s="43"/>
    </row>
    <row r="326" ht="22.5" customHeight="1">
      <c r="A326" s="43"/>
      <c r="B326" s="229" t="s">
        <v>997</v>
      </c>
      <c r="C326" s="229" t="s">
        <v>998</v>
      </c>
      <c r="D326" s="231">
        <v>11200.0</v>
      </c>
      <c r="E326" s="243" t="s">
        <v>866</v>
      </c>
      <c r="F326" s="306" t="s">
        <v>999</v>
      </c>
      <c r="G326" s="261" t="s">
        <v>1000</v>
      </c>
      <c r="H326" s="197">
        <f t="array" ref="H326">iferror(XLOOKUP(G326,'Restaurant DB'!B:B,'Restaurant DB'!A:A),".")</f>
        <v>5295</v>
      </c>
      <c r="I326" s="233" t="str">
        <f t="array" ref="I326">XLOOKUP(G326,'Restaurant DB All'!B:B,'Restaurant DB All'!M:M)</f>
        <v>Japanese</v>
      </c>
      <c r="J326" s="261" t="s">
        <v>94</v>
      </c>
      <c r="K326" s="262">
        <v>1999.0</v>
      </c>
      <c r="L326" s="225" t="s">
        <v>1001</v>
      </c>
      <c r="M326" s="219"/>
      <c r="N326" s="219"/>
      <c r="O326" s="248"/>
      <c r="P326" s="301" t="b">
        <v>0</v>
      </c>
      <c r="Q326" s="191"/>
      <c r="R326" s="302" t="str">
        <f t="array" ref="R326">XLOOKUP(G326,'Restaurant DB'!B:B,'Restaurant DB'!I:I)</f>
        <v>dew@hungryhub.com</v>
      </c>
      <c r="S326" s="303">
        <v>45955.0</v>
      </c>
      <c r="T326" s="264">
        <v>0.4791666666666667</v>
      </c>
      <c r="U326" s="265" t="s">
        <v>80</v>
      </c>
      <c r="V326" s="261" t="s">
        <v>394</v>
      </c>
      <c r="W326" s="225" t="s">
        <v>1002</v>
      </c>
      <c r="X326" s="249"/>
      <c r="Y326" s="227"/>
      <c r="Z326" s="23" t="str">
        <f t="array" ref="Z326">if(iferror(INDEX(Posts[Username],MATCH(C326&amp;G326,Posts[Username]&amp;Posts[Restaurant Name],0)),"")=C326,"Posted","")</f>
        <v/>
      </c>
      <c r="AA326" s="225"/>
      <c r="AB326" s="305" t="s">
        <v>1003</v>
      </c>
      <c r="AC326" s="43"/>
      <c r="AD326" s="43"/>
      <c r="AE326" s="43"/>
      <c r="AF326" s="43"/>
      <c r="AG326" s="43"/>
      <c r="AH326" s="43"/>
      <c r="AI326" s="43"/>
      <c r="AJ326" s="43"/>
      <c r="AK326" s="43"/>
    </row>
    <row r="327" ht="22.5" customHeight="1">
      <c r="A327" s="43"/>
      <c r="B327" s="229" t="s">
        <v>997</v>
      </c>
      <c r="C327" s="229" t="s">
        <v>998</v>
      </c>
      <c r="D327" s="231">
        <v>11200.0</v>
      </c>
      <c r="E327" s="243" t="s">
        <v>866</v>
      </c>
      <c r="F327" s="306" t="s">
        <v>999</v>
      </c>
      <c r="G327" s="261" t="s">
        <v>1004</v>
      </c>
      <c r="H327" s="197">
        <f t="array" ref="H327">iferror(XLOOKUP(G327,'Restaurant DB'!B:B,'Restaurant DB'!A:A),".")</f>
        <v>1483</v>
      </c>
      <c r="I327" s="233" t="str">
        <f t="array" ref="I327">XLOOKUP(G327,'Restaurant DB All'!B:B,'Restaurant DB All'!M:M)</f>
        <v>Thai</v>
      </c>
      <c r="J327" s="261" t="s">
        <v>94</v>
      </c>
      <c r="K327" s="262">
        <v>1099.0</v>
      </c>
      <c r="L327" s="225" t="s">
        <v>1005</v>
      </c>
      <c r="M327" s="219"/>
      <c r="N327" s="219"/>
      <c r="O327" s="248"/>
      <c r="P327" s="301" t="b">
        <v>0</v>
      </c>
      <c r="Q327" s="191"/>
      <c r="R327" s="302" t="str">
        <f t="array" ref="R327">XLOOKUP(G327,'Restaurant DB'!B:B,'Restaurant DB'!I:I)</f>
        <v>ravi@hungryhub.com</v>
      </c>
      <c r="S327" s="303">
        <v>45955.0</v>
      </c>
      <c r="T327" s="264">
        <v>0.4791666666666667</v>
      </c>
      <c r="U327" s="265" t="s">
        <v>80</v>
      </c>
      <c r="V327" s="261" t="s">
        <v>1006</v>
      </c>
      <c r="W327" s="225" t="s">
        <v>1007</v>
      </c>
      <c r="X327" s="249"/>
      <c r="Y327" s="227"/>
      <c r="Z327" s="23" t="str">
        <f t="array" ref="Z327">if(iferror(INDEX(Posts[Username],MATCH(C327&amp;G327,Posts[Username]&amp;Posts[Restaurant Name],0)),"")=C327,"Posted","")</f>
        <v/>
      </c>
      <c r="AA327" s="225"/>
      <c r="AB327" s="305" t="s">
        <v>1008</v>
      </c>
      <c r="AC327" s="43"/>
      <c r="AD327" s="43"/>
      <c r="AE327" s="43"/>
      <c r="AF327" s="43"/>
      <c r="AG327" s="43"/>
      <c r="AH327" s="43"/>
      <c r="AI327" s="43"/>
      <c r="AJ327" s="43"/>
      <c r="AK327" s="43"/>
    </row>
    <row r="328" ht="22.5" customHeight="1">
      <c r="A328" s="43"/>
      <c r="B328" s="229" t="s">
        <v>1009</v>
      </c>
      <c r="C328" s="229" t="s">
        <v>1010</v>
      </c>
      <c r="D328" s="231">
        <v>10100.0</v>
      </c>
      <c r="E328" s="241" t="s">
        <v>866</v>
      </c>
      <c r="F328" s="306" t="s">
        <v>1011</v>
      </c>
      <c r="G328" s="261" t="s">
        <v>128</v>
      </c>
      <c r="H328" s="197">
        <f t="array" ref="H328">iferror(XLOOKUP(G328,'Restaurant DB'!B:B,'Restaurant DB'!A:A),".")</f>
        <v>4503</v>
      </c>
      <c r="I328" s="233" t="str">
        <f t="array" ref="I328">XLOOKUP(G328,'Restaurant DB All'!B:B,'Restaurant DB All'!M:M)</f>
        <v>Thai</v>
      </c>
      <c r="J328" s="261" t="s">
        <v>94</v>
      </c>
      <c r="K328" s="262">
        <v>2599.0</v>
      </c>
      <c r="L328" s="225" t="s">
        <v>129</v>
      </c>
      <c r="M328" s="219"/>
      <c r="N328" s="219"/>
      <c r="O328" s="248">
        <v>3000.0</v>
      </c>
      <c r="P328" s="301" t="b">
        <v>0</v>
      </c>
      <c r="Q328" s="191"/>
      <c r="R328" s="302" t="str">
        <f t="array" ref="R328">XLOOKUP(G328,'Restaurant DB'!B:B,'Restaurant DB'!I:I)</f>
        <v>surasit@hungryhub.com</v>
      </c>
      <c r="S328" s="303">
        <v>45955.0</v>
      </c>
      <c r="T328" s="264">
        <v>0.8125</v>
      </c>
      <c r="U328" s="265" t="s">
        <v>294</v>
      </c>
      <c r="V328" s="261" t="s">
        <v>81</v>
      </c>
      <c r="W328" s="225" t="s">
        <v>1012</v>
      </c>
      <c r="X328" s="249"/>
      <c r="Y328" s="227"/>
      <c r="Z328" s="23" t="str">
        <f t="array" ref="Z328">if(iferror(INDEX(Posts[Username],MATCH(C328&amp;G328,Posts[Username]&amp;Posts[Restaurant Name],0)),"")=C328,"Posted","")</f>
        <v/>
      </c>
      <c r="AA328" s="225"/>
      <c r="AB328" s="305" t="s">
        <v>1013</v>
      </c>
      <c r="AC328" s="43"/>
      <c r="AD328" s="43"/>
      <c r="AE328" s="43"/>
      <c r="AF328" s="43"/>
      <c r="AG328" s="43"/>
      <c r="AH328" s="43"/>
      <c r="AI328" s="43"/>
      <c r="AJ328" s="43"/>
      <c r="AK328" s="43"/>
    </row>
    <row r="329" ht="22.5" customHeight="1">
      <c r="A329" s="43"/>
      <c r="B329" s="229" t="s">
        <v>1014</v>
      </c>
      <c r="C329" s="229" t="s">
        <v>1015</v>
      </c>
      <c r="D329" s="231">
        <v>15100.0</v>
      </c>
      <c r="E329" s="241"/>
      <c r="F329" s="306" t="s">
        <v>1016</v>
      </c>
      <c r="G329" s="261" t="s">
        <v>128</v>
      </c>
      <c r="H329" s="197">
        <f t="array" ref="H329">iferror(XLOOKUP(G329,'Restaurant DB'!B:B,'Restaurant DB'!A:A),".")</f>
        <v>4503</v>
      </c>
      <c r="I329" s="233" t="str">
        <f t="array" ref="I329">XLOOKUP(G329,'Restaurant DB All'!B:B,'Restaurant DB All'!M:M)</f>
        <v>Thai</v>
      </c>
      <c r="J329" s="261" t="s">
        <v>94</v>
      </c>
      <c r="K329" s="262">
        <v>2599.0</v>
      </c>
      <c r="L329" s="225" t="s">
        <v>129</v>
      </c>
      <c r="M329" s="219"/>
      <c r="N329" s="219"/>
      <c r="O329" s="248">
        <v>3000.0</v>
      </c>
      <c r="P329" s="301"/>
      <c r="Q329" s="191"/>
      <c r="R329" s="302" t="str">
        <f t="array" ref="R329">XLOOKUP(G329,'Restaurant DB'!B:B,'Restaurant DB'!I:I)</f>
        <v>surasit@hungryhub.com</v>
      </c>
      <c r="S329" s="303">
        <v>45955.0</v>
      </c>
      <c r="T329" s="264">
        <v>0.5208333333333334</v>
      </c>
      <c r="U329" s="265" t="s">
        <v>80</v>
      </c>
      <c r="V329" s="261" t="s">
        <v>81</v>
      </c>
      <c r="W329" s="225" t="s">
        <v>1017</v>
      </c>
      <c r="X329" s="249"/>
      <c r="Y329" s="227"/>
      <c r="Z329" s="23" t="str">
        <f t="array" ref="Z329">if(iferror(INDEX(Posts[Username],MATCH(C329&amp;G329,Posts[Username]&amp;Posts[Restaurant Name],0)),"")=C329,"Posted","")</f>
        <v/>
      </c>
      <c r="AA329" s="225" t="s">
        <v>321</v>
      </c>
      <c r="AB329" s="305" t="s">
        <v>1018</v>
      </c>
      <c r="AC329" s="43"/>
      <c r="AD329" s="43"/>
      <c r="AE329" s="43"/>
      <c r="AF329" s="43"/>
      <c r="AG329" s="43"/>
      <c r="AH329" s="43"/>
      <c r="AI329" s="43"/>
      <c r="AJ329" s="43"/>
      <c r="AK329" s="43"/>
    </row>
    <row r="330" ht="24.75" customHeight="1">
      <c r="A330" s="43"/>
      <c r="B330" s="229" t="s">
        <v>1009</v>
      </c>
      <c r="C330" s="229" t="s">
        <v>1010</v>
      </c>
      <c r="D330" s="231">
        <v>10100.0</v>
      </c>
      <c r="E330" s="241" t="s">
        <v>866</v>
      </c>
      <c r="F330" s="306" t="s">
        <v>1011</v>
      </c>
      <c r="G330" s="261" t="s">
        <v>991</v>
      </c>
      <c r="H330" s="197">
        <f t="array" ref="H330">iferror(XLOOKUP(G330,'Restaurant DB'!B:B,'Restaurant DB'!A:A),".")</f>
        <v>5110</v>
      </c>
      <c r="I330" s="233" t="str">
        <f t="array" ref="I330">XLOOKUP(G330,'Restaurant DB All'!B:B,'Restaurant DB All'!M:M)</f>
        <v>Chinese</v>
      </c>
      <c r="J330" s="261" t="s">
        <v>78</v>
      </c>
      <c r="K330" s="262">
        <v>4590.0</v>
      </c>
      <c r="L330" s="225" t="s">
        <v>208</v>
      </c>
      <c r="M330" s="219"/>
      <c r="N330" s="219"/>
      <c r="O330" s="248">
        <v>3000.0</v>
      </c>
      <c r="P330" s="301" t="b">
        <v>0</v>
      </c>
      <c r="Q330" s="191"/>
      <c r="R330" s="302" t="str">
        <f t="array" ref="R330">XLOOKUP(G330,'Restaurant DB'!B:B,'Restaurant DB'!I:I)</f>
        <v>ravi@hungryhub.com</v>
      </c>
      <c r="S330" s="303">
        <v>45956.0</v>
      </c>
      <c r="T330" s="264">
        <v>0.625</v>
      </c>
      <c r="U330" s="265" t="s">
        <v>182</v>
      </c>
      <c r="V330" s="261" t="s">
        <v>1006</v>
      </c>
      <c r="W330" s="225" t="s">
        <v>1019</v>
      </c>
      <c r="X330" s="249"/>
      <c r="Y330" s="227"/>
      <c r="Z330" s="23" t="str">
        <f t="array" ref="Z330">if(iferror(INDEX(Posts[Username],MATCH(C330&amp;G330,Posts[Username]&amp;Posts[Restaurant Name],0)),"")=C330,"Posted","")</f>
        <v/>
      </c>
      <c r="AA330" s="225"/>
      <c r="AB330" s="305" t="s">
        <v>1020</v>
      </c>
      <c r="AC330" s="43"/>
      <c r="AD330" s="43"/>
      <c r="AE330" s="43"/>
      <c r="AF330" s="43"/>
      <c r="AG330" s="43"/>
      <c r="AH330" s="43"/>
      <c r="AI330" s="43"/>
      <c r="AJ330" s="43"/>
      <c r="AK330" s="43"/>
    </row>
    <row r="331" ht="24.75" customHeight="1">
      <c r="A331" s="43"/>
      <c r="B331" s="229" t="s">
        <v>1009</v>
      </c>
      <c r="C331" s="229" t="s">
        <v>1010</v>
      </c>
      <c r="D331" s="231">
        <v>10100.0</v>
      </c>
      <c r="E331" s="241" t="s">
        <v>866</v>
      </c>
      <c r="F331" s="306" t="s">
        <v>1011</v>
      </c>
      <c r="G331" s="261" t="s">
        <v>949</v>
      </c>
      <c r="H331" s="197">
        <f t="array" ref="H331">iferror(XLOOKUP(G331,'Restaurant DB'!B:B,'Restaurant DB'!A:A),".")</f>
        <v>5940</v>
      </c>
      <c r="I331" s="233" t="str">
        <f t="array" ref="I331">XLOOKUP(G331,'Restaurant DB All'!B:B,'Restaurant DB All'!M:M)</f>
        <v>Japanese</v>
      </c>
      <c r="J331" s="261" t="s">
        <v>78</v>
      </c>
      <c r="K331" s="262">
        <v>1176.0</v>
      </c>
      <c r="L331" s="225" t="s">
        <v>356</v>
      </c>
      <c r="M331" s="219"/>
      <c r="N331" s="219"/>
      <c r="O331" s="248">
        <v>3000.0</v>
      </c>
      <c r="P331" s="301" t="b">
        <v>0</v>
      </c>
      <c r="Q331" s="191"/>
      <c r="R331" s="302" t="str">
        <f t="array" ref="R331">XLOOKUP(G331,'Restaurant DB'!B:B,'Restaurant DB'!I:I)</f>
        <v>bond@hungryhub.com</v>
      </c>
      <c r="S331" s="303">
        <v>45956.0</v>
      </c>
      <c r="T331" s="264">
        <v>0.8125</v>
      </c>
      <c r="U331" s="265" t="s">
        <v>182</v>
      </c>
      <c r="V331" s="261" t="s">
        <v>81</v>
      </c>
      <c r="W331" s="225" t="s">
        <v>1021</v>
      </c>
      <c r="X331" s="249"/>
      <c r="Y331" s="227"/>
      <c r="Z331" s="23" t="str">
        <f t="array" ref="Z331">if(iferror(INDEX(Posts[Username],MATCH(C331&amp;G331,Posts[Username]&amp;Posts[Restaurant Name],0)),"")=C331,"Posted","")</f>
        <v/>
      </c>
      <c r="AA331" s="225"/>
      <c r="AB331" s="305" t="s">
        <v>1022</v>
      </c>
      <c r="AC331" s="43"/>
      <c r="AD331" s="43"/>
      <c r="AE331" s="43"/>
      <c r="AF331" s="43"/>
      <c r="AG331" s="43"/>
      <c r="AH331" s="43"/>
      <c r="AI331" s="43"/>
      <c r="AJ331" s="43"/>
      <c r="AK331" s="43"/>
    </row>
    <row r="332" ht="24.75" customHeight="1">
      <c r="A332" s="43"/>
      <c r="B332" s="171" t="s">
        <v>327</v>
      </c>
      <c r="C332" s="172" t="s">
        <v>328</v>
      </c>
      <c r="D332" s="173">
        <v>110445.0</v>
      </c>
      <c r="E332" s="244" t="s">
        <v>76</v>
      </c>
      <c r="F332" s="266" t="s">
        <v>329</v>
      </c>
      <c r="G332" s="261" t="s">
        <v>994</v>
      </c>
      <c r="H332" s="197">
        <f t="array" ref="H332">iferror(XLOOKUP(G332,'Restaurant DB'!B:B,'Restaurant DB'!A:A),".")</f>
        <v>5979</v>
      </c>
      <c r="I332" s="233" t="str">
        <f t="array" ref="I332">XLOOKUP(G332,'Restaurant DB All'!B:B,'Restaurant DB All'!M:M)</f>
        <v>Thai</v>
      </c>
      <c r="J332" s="261" t="s">
        <v>78</v>
      </c>
      <c r="K332" s="262">
        <v>1490.0</v>
      </c>
      <c r="L332" s="225" t="s">
        <v>88</v>
      </c>
      <c r="M332" s="219"/>
      <c r="N332" s="219"/>
      <c r="O332" s="248"/>
      <c r="P332" s="301" t="b">
        <v>0</v>
      </c>
      <c r="Q332" s="191"/>
      <c r="R332" s="302" t="str">
        <f t="array" ref="R332">XLOOKUP(G332,'Restaurant DB'!B:B,'Restaurant DB'!I:I)</f>
        <v>bond@hungryhub.com</v>
      </c>
      <c r="S332" s="303">
        <v>45956.0</v>
      </c>
      <c r="T332" s="264">
        <v>0.5</v>
      </c>
      <c r="U332" s="265" t="s">
        <v>80</v>
      </c>
      <c r="V332" s="261" t="s">
        <v>745</v>
      </c>
      <c r="W332" s="225" t="s">
        <v>1023</v>
      </c>
      <c r="X332" s="249"/>
      <c r="Y332" s="227"/>
      <c r="Z332" s="23" t="str">
        <f t="array" ref="Z332">if(iferror(INDEX(Posts[Username],MATCH(C332&amp;G332,Posts[Username]&amp;Posts[Restaurant Name],0)),"")=C332,"Posted","")</f>
        <v/>
      </c>
      <c r="AA332" s="225"/>
      <c r="AB332" s="305" t="s">
        <v>1024</v>
      </c>
      <c r="AC332" s="43"/>
      <c r="AD332" s="43"/>
      <c r="AE332" s="43"/>
      <c r="AF332" s="43"/>
      <c r="AG332" s="43"/>
      <c r="AH332" s="43"/>
      <c r="AI332" s="43"/>
      <c r="AJ332" s="43"/>
      <c r="AK332" s="43"/>
    </row>
    <row r="333" ht="24.75" customHeight="1">
      <c r="A333" s="43"/>
      <c r="B333" s="211" t="s">
        <v>863</v>
      </c>
      <c r="C333" s="211" t="s">
        <v>864</v>
      </c>
      <c r="D333" s="213" t="s">
        <v>865</v>
      </c>
      <c r="E333" s="243" t="s">
        <v>866</v>
      </c>
      <c r="F333" s="259" t="s">
        <v>867</v>
      </c>
      <c r="G333" s="261" t="s">
        <v>376</v>
      </c>
      <c r="H333" s="197">
        <f t="array" ref="H333">iferror(XLOOKUP(G333,'Restaurant DB'!B:B,'Restaurant DB'!A:A),".")</f>
        <v>1826</v>
      </c>
      <c r="I333" s="233" t="str">
        <f t="array" ref="I333">XLOOKUP(G333,'Restaurant DB All'!B:B,'Restaurant DB All'!M:M)</f>
        <v>Japanese</v>
      </c>
      <c r="J333" s="261" t="s">
        <v>94</v>
      </c>
      <c r="K333" s="262">
        <v>1560.0</v>
      </c>
      <c r="L333" s="225" t="s">
        <v>1025</v>
      </c>
      <c r="M333" s="219"/>
      <c r="N333" s="219"/>
      <c r="O333" s="248">
        <v>3000.0</v>
      </c>
      <c r="P333" s="301" t="b">
        <v>0</v>
      </c>
      <c r="Q333" s="191"/>
      <c r="R333" s="302" t="str">
        <f t="array" ref="R333">XLOOKUP(G333,'Restaurant DB'!B:B,'Restaurant DB'!I:I)</f>
        <v>bond@hungryhub.com</v>
      </c>
      <c r="S333" s="303">
        <v>45957.0</v>
      </c>
      <c r="T333" s="264">
        <v>83.33333333333333</v>
      </c>
      <c r="U333" s="265" t="s">
        <v>80</v>
      </c>
      <c r="V333" s="261" t="s">
        <v>102</v>
      </c>
      <c r="W333" s="225" t="s">
        <v>1026</v>
      </c>
      <c r="X333" s="235" t="s">
        <v>1027</v>
      </c>
      <c r="Y333" s="227"/>
      <c r="Z333" s="23" t="str">
        <f t="array" ref="Z333">if(iferror(INDEX(Posts[Username],MATCH(C333&amp;G333,Posts[Username]&amp;Posts[Restaurant Name],0)),"")=C333,"Posted","")</f>
        <v/>
      </c>
      <c r="AA333" s="228"/>
      <c r="AB333" s="305" t="s">
        <v>1028</v>
      </c>
      <c r="AC333" s="43"/>
      <c r="AD333" s="43"/>
      <c r="AE333" s="43"/>
      <c r="AF333" s="43"/>
      <c r="AG333" s="43"/>
      <c r="AH333" s="43"/>
      <c r="AI333" s="43"/>
      <c r="AJ333" s="43"/>
      <c r="AK333" s="43"/>
    </row>
    <row r="334" ht="24.75" customHeight="1">
      <c r="A334" s="43"/>
      <c r="B334" s="229" t="s">
        <v>1029</v>
      </c>
      <c r="C334" s="229" t="s">
        <v>1030</v>
      </c>
      <c r="D334" s="231">
        <v>28000.0</v>
      </c>
      <c r="E334" s="241" t="s">
        <v>866</v>
      </c>
      <c r="F334" s="306" t="s">
        <v>1031</v>
      </c>
      <c r="G334" s="261" t="s">
        <v>1032</v>
      </c>
      <c r="H334" s="197">
        <f t="array" ref="H334">iferror(XLOOKUP(G334,'Restaurant DB'!B:B,'Restaurant DB'!A:A),".")</f>
        <v>1773</v>
      </c>
      <c r="I334" s="233" t="str">
        <f t="array" ref="I334">XLOOKUP(G334,'Restaurant DB All'!B:B,'Restaurant DB All'!M:M)</f>
        <v>Chinese</v>
      </c>
      <c r="J334" s="261" t="s">
        <v>78</v>
      </c>
      <c r="K334" s="262">
        <v>1299.0</v>
      </c>
      <c r="L334" s="225" t="s">
        <v>1033</v>
      </c>
      <c r="M334" s="219"/>
      <c r="N334" s="219"/>
      <c r="O334" s="248"/>
      <c r="P334" s="301" t="b">
        <v>0</v>
      </c>
      <c r="Q334" s="191"/>
      <c r="R334" s="302" t="str">
        <f t="array" ref="R334">XLOOKUP(G334,'Restaurant DB'!B:B,'Restaurant DB'!I:I)</f>
        <v>sirirat@hungryhub.com</v>
      </c>
      <c r="S334" s="303">
        <v>45957.0</v>
      </c>
      <c r="T334" s="264">
        <v>0.7083333333333334</v>
      </c>
      <c r="U334" s="265" t="s">
        <v>294</v>
      </c>
      <c r="V334" s="261" t="s">
        <v>102</v>
      </c>
      <c r="W334" s="225" t="s">
        <v>1034</v>
      </c>
      <c r="X334" s="249" t="s">
        <v>1035</v>
      </c>
      <c r="Y334" s="227"/>
      <c r="Z334" s="23" t="str">
        <f t="array" ref="Z334">if(iferror(INDEX(Posts[Username],MATCH(C334&amp;G334,Posts[Username]&amp;Posts[Restaurant Name],0)),"")=C334,"Posted","")</f>
        <v/>
      </c>
      <c r="AA334" s="225"/>
      <c r="AB334" s="305" t="s">
        <v>1036</v>
      </c>
      <c r="AC334" s="43"/>
      <c r="AD334" s="43"/>
      <c r="AE334" s="43"/>
      <c r="AF334" s="43"/>
      <c r="AG334" s="43"/>
      <c r="AH334" s="43"/>
      <c r="AI334" s="43"/>
      <c r="AJ334" s="43"/>
      <c r="AK334" s="43"/>
    </row>
    <row r="335" ht="24.75" customHeight="1">
      <c r="A335" s="43"/>
      <c r="B335" s="201" t="s">
        <v>1037</v>
      </c>
      <c r="C335" s="201" t="s">
        <v>1038</v>
      </c>
      <c r="D335" s="203" t="s">
        <v>1039</v>
      </c>
      <c r="E335" s="135" t="s">
        <v>1040</v>
      </c>
      <c r="F335" s="274" t="s">
        <v>1041</v>
      </c>
      <c r="G335" s="268" t="s">
        <v>284</v>
      </c>
      <c r="H335" s="197">
        <f t="array" ref="H335">iferror(XLOOKUP(G335,'Restaurant DB'!B:B,'Restaurant DB'!A:A),".")</f>
        <v>1545</v>
      </c>
      <c r="I335" s="86" t="str">
        <f t="array" ref="I335">XLOOKUP(G335,'Restaurant DB All'!B:B,'Restaurant DB All'!M:M)</f>
        <v>Singaporean</v>
      </c>
      <c r="J335" s="268" t="s">
        <v>78</v>
      </c>
      <c r="K335" s="286" t="s">
        <v>1042</v>
      </c>
      <c r="L335" s="135" t="s">
        <v>1043</v>
      </c>
      <c r="M335" s="189"/>
      <c r="N335" s="257"/>
      <c r="O335" s="295"/>
      <c r="P335" s="179" t="b">
        <v>0</v>
      </c>
      <c r="Q335" s="285"/>
      <c r="R335" s="299" t="str">
        <f t="array" ref="R335">XLOOKUP(G335,'Restaurant DB'!B:B,'Restaurant DB'!I:I)</f>
        <v>ravi@hungryhub.com</v>
      </c>
      <c r="S335" s="210">
        <v>45958.0</v>
      </c>
      <c r="T335" s="271">
        <v>0.5</v>
      </c>
      <c r="U335" s="272" t="s">
        <v>294</v>
      </c>
      <c r="V335" s="268" t="s">
        <v>102</v>
      </c>
      <c r="W335" s="135" t="s">
        <v>1044</v>
      </c>
      <c r="X335" s="304" t="s">
        <v>1045</v>
      </c>
      <c r="Y335" s="184"/>
      <c r="Z335" s="23" t="str">
        <f t="array" ref="Z335">if(iferror(INDEX(Posts[Username],MATCH(C335&amp;G335,Posts[Username]&amp;Posts[Restaurant Name],0)),"")=C335,"Posted","")</f>
        <v/>
      </c>
      <c r="AA335" s="278"/>
      <c r="AB335" s="296" t="s">
        <v>1046</v>
      </c>
      <c r="AC335" s="43"/>
      <c r="AD335" s="43"/>
      <c r="AE335" s="43"/>
      <c r="AF335" s="43"/>
      <c r="AG335" s="43"/>
      <c r="AH335" s="43"/>
      <c r="AI335" s="43"/>
      <c r="AJ335" s="43"/>
      <c r="AK335" s="43"/>
    </row>
    <row r="336" ht="24.75" customHeight="1">
      <c r="A336" s="43"/>
      <c r="B336" s="211" t="s">
        <v>1037</v>
      </c>
      <c r="C336" s="211" t="s">
        <v>1038</v>
      </c>
      <c r="D336" s="213" t="s">
        <v>1039</v>
      </c>
      <c r="E336" s="243" t="s">
        <v>1040</v>
      </c>
      <c r="F336" s="259" t="s">
        <v>1041</v>
      </c>
      <c r="G336" s="261" t="s">
        <v>1047</v>
      </c>
      <c r="H336" s="197">
        <f t="array" ref="H336">iferror(XLOOKUP(G336,'Restaurant DB'!B:B,'Restaurant DB'!A:A),".")</f>
        <v>6196</v>
      </c>
      <c r="I336" s="233" t="str">
        <f t="array" ref="I336">XLOOKUP(G336,'Restaurant DB All'!B:B,'Restaurant DB All'!M:M)</f>
        <v>Chinese</v>
      </c>
      <c r="J336" s="268" t="s">
        <v>78</v>
      </c>
      <c r="K336" s="262">
        <v>7038.0</v>
      </c>
      <c r="L336" s="225" t="s">
        <v>1048</v>
      </c>
      <c r="M336" s="219"/>
      <c r="N336" s="219"/>
      <c r="O336" s="219"/>
      <c r="P336" s="301" t="b">
        <v>0</v>
      </c>
      <c r="Q336" s="191"/>
      <c r="R336" s="302" t="str">
        <f t="array" ref="R336">XLOOKUP(G336,'Restaurant DB'!B:B,'Restaurant DB'!I:I)</f>
        <v>papassarin@hungryhub.com</v>
      </c>
      <c r="S336" s="303">
        <v>45958.0</v>
      </c>
      <c r="T336" s="264">
        <v>0.5</v>
      </c>
      <c r="U336" s="272" t="s">
        <v>294</v>
      </c>
      <c r="V336" s="261" t="s">
        <v>102</v>
      </c>
      <c r="W336" s="225" t="s">
        <v>1049</v>
      </c>
      <c r="X336" s="235" t="s">
        <v>1050</v>
      </c>
      <c r="Y336" s="227"/>
      <c r="Z336" s="23" t="str">
        <f t="array" ref="Z336">if(iferror(INDEX(Posts[Username],MATCH(C336&amp;G336,Posts[Username]&amp;Posts[Restaurant Name],0)),"")=C336,"Posted","")</f>
        <v/>
      </c>
      <c r="AA336" s="228"/>
      <c r="AB336" s="305" t="s">
        <v>1051</v>
      </c>
      <c r="AC336" s="43"/>
      <c r="AD336" s="43"/>
      <c r="AE336" s="43"/>
      <c r="AF336" s="43"/>
      <c r="AG336" s="43"/>
      <c r="AH336" s="43"/>
      <c r="AI336" s="43"/>
      <c r="AJ336" s="43"/>
      <c r="AK336" s="43"/>
    </row>
    <row r="337" ht="24.75" customHeight="1">
      <c r="A337" s="43"/>
      <c r="B337" s="211" t="s">
        <v>1037</v>
      </c>
      <c r="C337" s="211" t="s">
        <v>1038</v>
      </c>
      <c r="D337" s="213" t="s">
        <v>1039</v>
      </c>
      <c r="E337" s="243" t="s">
        <v>1040</v>
      </c>
      <c r="F337" s="259" t="s">
        <v>1041</v>
      </c>
      <c r="G337" s="342" t="s">
        <v>1052</v>
      </c>
      <c r="H337" s="197" t="str">
        <f t="array" ref="H337">iferror(XLOOKUP(G337,'Restaurant DB'!B:B,'Restaurant DB'!A:A),".")</f>
        <v>.</v>
      </c>
      <c r="I337" s="233" t="str">
        <f t="array" ref="I337">XLOOKUP(G337,'Restaurant DB All'!B:B,'Restaurant DB All'!M:M)</f>
        <v>#N/A</v>
      </c>
      <c r="J337" s="261" t="s">
        <v>94</v>
      </c>
      <c r="K337" s="262">
        <v>1399.0</v>
      </c>
      <c r="L337" s="225" t="s">
        <v>1053</v>
      </c>
      <c r="M337" s="219"/>
      <c r="N337" s="219"/>
      <c r="O337" s="219"/>
      <c r="P337" s="301" t="b">
        <v>0</v>
      </c>
      <c r="Q337" s="191"/>
      <c r="R337" s="302" t="str">
        <f t="array" ref="R337">XLOOKUP(A337,'Restaurant DB'!B:B,'Restaurant DB'!I:I)</f>
        <v>#N/A</v>
      </c>
      <c r="S337" s="303">
        <v>45958.0</v>
      </c>
      <c r="T337" s="264">
        <v>0.7083333333333334</v>
      </c>
      <c r="U337" s="265" t="s">
        <v>294</v>
      </c>
      <c r="V337" s="261" t="s">
        <v>1054</v>
      </c>
      <c r="W337" s="225" t="s">
        <v>1055</v>
      </c>
      <c r="X337" s="340"/>
      <c r="Y337" s="227"/>
      <c r="Z337" s="23" t="str">
        <f t="array" ref="Z337">if(iferror(INDEX(Posts[Username],MATCH(C337&amp;G337,Posts[Username]&amp;Posts[Restaurant Name],0)),"")=C337,"Posted","")</f>
        <v/>
      </c>
      <c r="AA337" s="228"/>
      <c r="AB337" s="305" t="s">
        <v>1056</v>
      </c>
      <c r="AC337" s="43"/>
      <c r="AD337" s="43"/>
      <c r="AE337" s="43"/>
      <c r="AF337" s="43"/>
      <c r="AG337" s="43"/>
      <c r="AH337" s="43"/>
      <c r="AI337" s="43"/>
      <c r="AJ337" s="43"/>
      <c r="AK337" s="43"/>
    </row>
    <row r="338" ht="24.75" customHeight="1">
      <c r="A338" s="43"/>
      <c r="B338" s="211" t="s">
        <v>1037</v>
      </c>
      <c r="C338" s="211" t="s">
        <v>1038</v>
      </c>
      <c r="D338" s="213" t="s">
        <v>1039</v>
      </c>
      <c r="E338" s="243" t="s">
        <v>1040</v>
      </c>
      <c r="F338" s="259" t="s">
        <v>1041</v>
      </c>
      <c r="G338" s="261" t="s">
        <v>1057</v>
      </c>
      <c r="H338" s="197">
        <f t="array" ref="H338">iferror(XLOOKUP(G338,'Restaurant DB'!B:B,'Restaurant DB'!A:A),".")</f>
        <v>5531</v>
      </c>
      <c r="I338" s="233" t="str">
        <f t="array" ref="I338">XLOOKUP(G338,'Restaurant DB All'!B:B,'Restaurant DB All'!M:M)</f>
        <v>Japanese</v>
      </c>
      <c r="J338" s="261" t="s">
        <v>78</v>
      </c>
      <c r="K338" s="262">
        <v>4200.0</v>
      </c>
      <c r="L338" s="225" t="s">
        <v>1058</v>
      </c>
      <c r="M338" s="219"/>
      <c r="N338" s="219"/>
      <c r="O338" s="219"/>
      <c r="P338" s="301" t="b">
        <v>0</v>
      </c>
      <c r="Q338" s="191"/>
      <c r="R338" s="302" t="str">
        <f t="array" ref="R338">XLOOKUP(G338,'Restaurant DB'!B:B,'Restaurant DB'!I:I)</f>
        <v>ravi@hungryhub.com</v>
      </c>
      <c r="S338" s="303">
        <v>45958.0</v>
      </c>
      <c r="T338" s="264">
        <v>0.7708333333333334</v>
      </c>
      <c r="U338" s="265" t="s">
        <v>294</v>
      </c>
      <c r="V338" s="261" t="s">
        <v>102</v>
      </c>
      <c r="W338" s="225" t="s">
        <v>1059</v>
      </c>
      <c r="X338" s="235" t="s">
        <v>1060</v>
      </c>
      <c r="Y338" s="227"/>
      <c r="Z338" s="23" t="str">
        <f t="array" ref="Z338">if(iferror(INDEX(Posts[Username],MATCH(C338&amp;G338,Posts[Username]&amp;Posts[Restaurant Name],0)),"")=C338,"Posted","")</f>
        <v/>
      </c>
      <c r="AA338" s="228"/>
      <c r="AB338" s="305" t="s">
        <v>1061</v>
      </c>
      <c r="AC338" s="43"/>
      <c r="AD338" s="43"/>
      <c r="AE338" s="43"/>
      <c r="AF338" s="43"/>
      <c r="AG338" s="43"/>
      <c r="AH338" s="43"/>
      <c r="AI338" s="43"/>
      <c r="AJ338" s="43"/>
      <c r="AK338" s="43"/>
    </row>
    <row r="339" ht="24.75" customHeight="1">
      <c r="A339" s="43"/>
      <c r="B339" s="201" t="s">
        <v>599</v>
      </c>
      <c r="C339" s="202" t="s">
        <v>600</v>
      </c>
      <c r="D339" s="203">
        <v>37000.0</v>
      </c>
      <c r="E339" s="244"/>
      <c r="F339" s="282" t="s">
        <v>601</v>
      </c>
      <c r="G339" s="261" t="s">
        <v>569</v>
      </c>
      <c r="H339" s="197">
        <f t="array" ref="H339">iferror(XLOOKUP(G339,'Restaurant DB'!B:B,'Restaurant DB'!A:A),".")</f>
        <v>1353</v>
      </c>
      <c r="I339" s="233" t="str">
        <f t="array" ref="I339">XLOOKUP(G339,'Restaurant DB All'!B:B,'Restaurant DB All'!M:M)</f>
        <v>Italian</v>
      </c>
      <c r="J339" s="261" t="s">
        <v>94</v>
      </c>
      <c r="K339" s="262">
        <v>999.0</v>
      </c>
      <c r="L339" s="225" t="s">
        <v>1062</v>
      </c>
      <c r="M339" s="219"/>
      <c r="N339" s="343" t="s">
        <v>1063</v>
      </c>
      <c r="O339" s="248">
        <v>4000.0</v>
      </c>
      <c r="P339" s="301"/>
      <c r="Q339" s="191"/>
      <c r="R339" s="302" t="str">
        <f t="array" ref="R339">XLOOKUP(G339,'Restaurant DB'!B:B,'Restaurant DB'!I:I)</f>
        <v>earth@hungryhub.com</v>
      </c>
      <c r="S339" s="303">
        <v>45958.0</v>
      </c>
      <c r="T339" s="264">
        <v>0.8125</v>
      </c>
      <c r="U339" s="265" t="s">
        <v>182</v>
      </c>
      <c r="V339" s="261" t="s">
        <v>102</v>
      </c>
      <c r="W339" s="225" t="s">
        <v>1064</v>
      </c>
      <c r="X339" s="249" t="s">
        <v>1065</v>
      </c>
      <c r="Y339" s="227"/>
      <c r="Z339" s="23" t="str">
        <f t="array" ref="Z339">if(iferror(INDEX(Posts[Username],MATCH(C339&amp;G339,Posts[Username]&amp;Posts[Restaurant Name],0)),"")=C339,"Posted","")</f>
        <v/>
      </c>
      <c r="AA339" s="225" t="s">
        <v>321</v>
      </c>
      <c r="AB339" s="305" t="s">
        <v>1066</v>
      </c>
      <c r="AC339" s="43"/>
      <c r="AD339" s="43"/>
      <c r="AE339" s="43"/>
      <c r="AF339" s="43"/>
      <c r="AG339" s="43"/>
      <c r="AH339" s="43"/>
      <c r="AI339" s="43"/>
      <c r="AJ339" s="43"/>
      <c r="AK339" s="43"/>
    </row>
    <row r="340" ht="24.75" customHeight="1">
      <c r="A340" s="43"/>
      <c r="B340" s="201" t="s">
        <v>1037</v>
      </c>
      <c r="C340" s="201" t="s">
        <v>1038</v>
      </c>
      <c r="D340" s="203" t="s">
        <v>1039</v>
      </c>
      <c r="E340" s="135" t="s">
        <v>1040</v>
      </c>
      <c r="F340" s="274" t="s">
        <v>1041</v>
      </c>
      <c r="G340" s="268" t="s">
        <v>184</v>
      </c>
      <c r="H340" s="197">
        <f t="array" ref="H340">iferror(XLOOKUP(G340,'Restaurant DB'!B:B,'Restaurant DB'!A:A),".")</f>
        <v>3862</v>
      </c>
      <c r="I340" s="86" t="str">
        <f t="array" ref="I340">XLOOKUP(G340,'Restaurant DB All'!B:B,'Restaurant DB All'!M:M)</f>
        <v>Fusion</v>
      </c>
      <c r="J340" s="268" t="s">
        <v>78</v>
      </c>
      <c r="K340" s="269" t="s">
        <v>1067</v>
      </c>
      <c r="L340" s="135" t="s">
        <v>1068</v>
      </c>
      <c r="M340" s="189"/>
      <c r="N340" s="257" t="s">
        <v>1069</v>
      </c>
      <c r="O340" s="295"/>
      <c r="P340" s="179" t="b">
        <v>0</v>
      </c>
      <c r="Q340" s="285"/>
      <c r="R340" s="299" t="str">
        <f t="array" ref="R340">XLOOKUP(G340,'Restaurant DB'!B:B,'Restaurant DB'!I:I)</f>
        <v>ravi@hungryhub.com</v>
      </c>
      <c r="S340" s="210">
        <v>45959.0</v>
      </c>
      <c r="T340" s="271">
        <v>0.7291666666666666</v>
      </c>
      <c r="U340" s="272" t="s">
        <v>294</v>
      </c>
      <c r="V340" s="268" t="s">
        <v>102</v>
      </c>
      <c r="W340" s="135" t="s">
        <v>1070</v>
      </c>
      <c r="X340" s="249" t="s">
        <v>1071</v>
      </c>
      <c r="Y340" s="296"/>
      <c r="Z340" s="23" t="str">
        <f t="array" ref="Z340">if(iferror(INDEX(Posts[Username],MATCH(C340&amp;G340,Posts[Username]&amp;Posts[Restaurant Name],0)),"")=C340,"Posted","")</f>
        <v/>
      </c>
      <c r="AA340" s="278"/>
      <c r="AB340" s="296" t="s">
        <v>1072</v>
      </c>
      <c r="AC340" s="43"/>
      <c r="AD340" s="43"/>
      <c r="AE340" s="43"/>
      <c r="AF340" s="43"/>
      <c r="AG340" s="43"/>
      <c r="AH340" s="43"/>
      <c r="AI340" s="43"/>
      <c r="AJ340" s="43"/>
      <c r="AK340" s="43"/>
    </row>
    <row r="341" ht="24.75" customHeight="1">
      <c r="A341" s="43"/>
      <c r="B341" s="211" t="s">
        <v>176</v>
      </c>
      <c r="C341" s="211" t="s">
        <v>177</v>
      </c>
      <c r="D341" s="213">
        <v>33382.0</v>
      </c>
      <c r="E341" s="228"/>
      <c r="F341" s="259" t="s">
        <v>855</v>
      </c>
      <c r="G341" s="261" t="s">
        <v>569</v>
      </c>
      <c r="H341" s="197">
        <f t="array" ref="H341">iferror(XLOOKUP(G341,'Restaurant DB'!B:B,'Restaurant DB'!A:A),".")</f>
        <v>1353</v>
      </c>
      <c r="I341" s="86" t="str">
        <f t="array" ref="I341">XLOOKUP(G341,'Restaurant DB All'!B:B,'Restaurant DB All'!M:M)</f>
        <v>Italian</v>
      </c>
      <c r="J341" s="261" t="s">
        <v>94</v>
      </c>
      <c r="K341" s="262">
        <v>850.0</v>
      </c>
      <c r="L341" s="225" t="s">
        <v>570</v>
      </c>
      <c r="M341" s="219"/>
      <c r="N341" s="219"/>
      <c r="O341" s="344">
        <v>10125.16</v>
      </c>
      <c r="P341" s="220"/>
      <c r="Q341" s="191"/>
      <c r="R341" s="302" t="str">
        <f t="array" ref="R341">XLOOKUP(G341,'Restaurant DB'!B:B,'Restaurant DB'!I:I)</f>
        <v>earth@hungryhub.com</v>
      </c>
      <c r="S341" s="303">
        <v>45960.0</v>
      </c>
      <c r="T341" s="264">
        <v>0.5</v>
      </c>
      <c r="U341" s="265" t="s">
        <v>80</v>
      </c>
      <c r="V341" s="261" t="s">
        <v>102</v>
      </c>
      <c r="W341" s="225" t="s">
        <v>1073</v>
      </c>
      <c r="X341" s="249" t="s">
        <v>1074</v>
      </c>
      <c r="Y341" s="227"/>
      <c r="Z341" s="23" t="str">
        <f t="array" ref="Z341">if(iferror(INDEX(Posts[Username],MATCH(C341&amp;G341,Posts[Username]&amp;Posts[Restaurant Name],0)),"")=C341,"Posted","")</f>
        <v/>
      </c>
      <c r="AA341" s="243" t="s">
        <v>321</v>
      </c>
      <c r="AB341" s="305" t="s">
        <v>1075</v>
      </c>
      <c r="AC341" s="43"/>
      <c r="AD341" s="43"/>
      <c r="AE341" s="43"/>
      <c r="AF341" s="43"/>
      <c r="AG341" s="43"/>
      <c r="AH341" s="43"/>
      <c r="AI341" s="43"/>
      <c r="AJ341" s="43"/>
      <c r="AK341" s="43"/>
    </row>
    <row r="342" ht="24.75" customHeight="1">
      <c r="A342" s="43"/>
      <c r="B342" s="211" t="s">
        <v>997</v>
      </c>
      <c r="C342" s="211" t="s">
        <v>998</v>
      </c>
      <c r="D342" s="213">
        <v>11200.0</v>
      </c>
      <c r="E342" s="243" t="s">
        <v>866</v>
      </c>
      <c r="F342" s="259" t="s">
        <v>999</v>
      </c>
      <c r="G342" s="261" t="s">
        <v>808</v>
      </c>
      <c r="H342" s="197">
        <f t="array" ref="H342">iferror(XLOOKUP(G342,'Restaurant DB'!B:B,'Restaurant DB'!A:A),".")</f>
        <v>6344</v>
      </c>
      <c r="I342" s="233" t="str">
        <f t="array" ref="I342">XLOOKUP(G342,'Restaurant DB All'!B:B,'Restaurant DB All'!M:M)</f>
        <v>Japanese</v>
      </c>
      <c r="J342" s="261" t="s">
        <v>78</v>
      </c>
      <c r="K342" s="262">
        <v>2999.0</v>
      </c>
      <c r="L342" s="225" t="s">
        <v>1076</v>
      </c>
      <c r="M342" s="219"/>
      <c r="N342" s="219"/>
      <c r="O342" s="248"/>
      <c r="P342" s="301" t="b">
        <v>0</v>
      </c>
      <c r="Q342" s="191"/>
      <c r="R342" s="345" t="s">
        <v>1077</v>
      </c>
      <c r="S342" s="303">
        <v>45960.0</v>
      </c>
      <c r="T342" s="264">
        <v>0.7083333333333334</v>
      </c>
      <c r="U342" s="265" t="s">
        <v>182</v>
      </c>
      <c r="V342" s="261" t="s">
        <v>102</v>
      </c>
      <c r="W342" s="225" t="s">
        <v>1078</v>
      </c>
      <c r="X342" s="249" t="s">
        <v>1079</v>
      </c>
      <c r="Y342" s="227"/>
      <c r="Z342" s="23" t="str">
        <f t="array" ref="Z342">if(iferror(INDEX(Posts[Username],MATCH(C342&amp;G342,Posts[Username]&amp;Posts[Restaurant Name],0)),"")=C342,"Posted","")</f>
        <v/>
      </c>
      <c r="AA342" s="225"/>
      <c r="AB342" s="305" t="s">
        <v>1080</v>
      </c>
      <c r="AC342" s="43"/>
      <c r="AD342" s="43"/>
      <c r="AE342" s="43"/>
      <c r="AF342" s="43"/>
      <c r="AG342" s="43"/>
      <c r="AH342" s="43"/>
      <c r="AI342" s="43"/>
      <c r="AJ342" s="43"/>
      <c r="AK342" s="43"/>
    </row>
    <row r="343" ht="24.75" customHeight="1">
      <c r="A343" s="43"/>
      <c r="B343" s="211" t="s">
        <v>373</v>
      </c>
      <c r="C343" s="212" t="s">
        <v>374</v>
      </c>
      <c r="D343" s="231">
        <v>39700.0</v>
      </c>
      <c r="E343" s="214" t="s">
        <v>76</v>
      </c>
      <c r="F343" s="236" t="s">
        <v>375</v>
      </c>
      <c r="G343" s="215" t="s">
        <v>1081</v>
      </c>
      <c r="H343" s="197">
        <f t="array" ref="H343">iferror(XLOOKUP(G343,'Restaurant DB'!B:B,'Restaurant DB'!A:A),".")</f>
        <v>425</v>
      </c>
      <c r="I343" s="233" t="str">
        <f t="array" ref="I343">XLOOKUP(G343,'Restaurant DB All'!B:B,'Restaurant DB All'!M:M)</f>
        <v>International</v>
      </c>
      <c r="J343" s="261" t="s">
        <v>78</v>
      </c>
      <c r="K343" s="262">
        <v>1690.0</v>
      </c>
      <c r="L343" s="225" t="s">
        <v>1082</v>
      </c>
      <c r="M343" s="219"/>
      <c r="N343" s="346"/>
      <c r="O343" s="248"/>
      <c r="P343" s="301" t="b">
        <v>0</v>
      </c>
      <c r="Q343" s="191"/>
      <c r="R343" s="302" t="str">
        <f t="array" ref="R343">XLOOKUP(G343,'Restaurant DB'!B:B,'Restaurant DB'!I:I)</f>
        <v>bond@hungryhub.com</v>
      </c>
      <c r="S343" s="303">
        <v>45960.0</v>
      </c>
      <c r="T343" s="264">
        <v>0.7708333333333334</v>
      </c>
      <c r="U343" s="265" t="s">
        <v>182</v>
      </c>
      <c r="V343" s="342" t="s">
        <v>102</v>
      </c>
      <c r="W343" s="225" t="s">
        <v>1083</v>
      </c>
      <c r="X343" s="347">
        <v>8143043.0</v>
      </c>
      <c r="Y343" s="227"/>
      <c r="Z343" s="23" t="str">
        <f t="array" ref="Z343">if(iferror(INDEX(Posts[Username],MATCH(C343&amp;G343,Posts[Username]&amp;Posts[Restaurant Name],0)),"")=C343,"Posted","")</f>
        <v/>
      </c>
      <c r="AA343" s="225"/>
      <c r="AB343" s="305" t="s">
        <v>1084</v>
      </c>
      <c r="AC343" s="43"/>
      <c r="AD343" s="43"/>
      <c r="AE343" s="43"/>
      <c r="AF343" s="43"/>
      <c r="AG343" s="43"/>
      <c r="AH343" s="43"/>
      <c r="AI343" s="43"/>
      <c r="AJ343" s="43"/>
      <c r="AK343" s="43"/>
    </row>
    <row r="344" ht="24.75" customHeight="1">
      <c r="A344" s="43"/>
      <c r="B344" s="229" t="s">
        <v>1085</v>
      </c>
      <c r="C344" s="230" t="s">
        <v>1086</v>
      </c>
      <c r="D344" s="231">
        <v>50050.0</v>
      </c>
      <c r="E344" s="214"/>
      <c r="F344" s="338" t="s">
        <v>1087</v>
      </c>
      <c r="G344" s="215" t="s">
        <v>140</v>
      </c>
      <c r="H344" s="197">
        <f t="array" ref="H344">iferror(XLOOKUP(G344,'Restaurant DB'!B:B,'Restaurant DB'!A:A),".")</f>
        <v>5149</v>
      </c>
      <c r="I344" s="86" t="str">
        <f t="array" ref="I344">XLOOKUP(G344,'Restaurant DB'!B:B,'Restaurant DB'!N:N)</f>
        <v>Japanese</v>
      </c>
      <c r="J344" s="216" t="s">
        <v>94</v>
      </c>
      <c r="K344" s="217">
        <v>1650.0</v>
      </c>
      <c r="L344" s="218" t="s">
        <v>155</v>
      </c>
      <c r="M344" s="248"/>
      <c r="N344" s="248"/>
      <c r="O344" s="231"/>
      <c r="P344" s="220"/>
      <c r="Q344" s="258"/>
      <c r="R344" s="221" t="str">
        <f t="array" ref="R344">XLOOKUP(G344,'Restaurant DB'!B:B,'Restaurant DB'!I:I)</f>
        <v>earth@hungryhub.com</v>
      </c>
      <c r="S344" s="222">
        <v>45961.0</v>
      </c>
      <c r="T344" s="223">
        <v>0.8333333333333334</v>
      </c>
      <c r="U344" s="234" t="s">
        <v>80</v>
      </c>
      <c r="V344" s="61" t="s">
        <v>102</v>
      </c>
      <c r="W344" s="225" t="s">
        <v>1088</v>
      </c>
      <c r="X344" s="235" t="s">
        <v>1089</v>
      </c>
      <c r="Y344" s="227"/>
      <c r="Z344" s="23" t="str">
        <f t="array" ref="Z344">if(iferror(INDEX(Posts[Username],MATCH(C344&amp;G344,Posts[Username]&amp;Posts[Restaurant Name],0)),"")=C344,"Posted","")</f>
        <v/>
      </c>
      <c r="AA344" s="225" t="s">
        <v>484</v>
      </c>
      <c r="AB344" s="44" t="s">
        <v>1090</v>
      </c>
      <c r="AC344" s="43"/>
      <c r="AD344" s="43"/>
      <c r="AE344" s="43"/>
      <c r="AF344" s="43"/>
      <c r="AG344" s="43"/>
      <c r="AH344" s="43"/>
      <c r="AI344" s="43"/>
      <c r="AJ344" s="43"/>
      <c r="AK344" s="43"/>
    </row>
    <row r="345" ht="24.75" customHeight="1">
      <c r="A345" s="43"/>
      <c r="B345" s="229" t="s">
        <v>1085</v>
      </c>
      <c r="C345" s="230" t="s">
        <v>1086</v>
      </c>
      <c r="D345" s="231">
        <v>50050.0</v>
      </c>
      <c r="E345" s="214"/>
      <c r="F345" s="338" t="s">
        <v>1087</v>
      </c>
      <c r="G345" s="232" t="s">
        <v>284</v>
      </c>
      <c r="H345" s="197">
        <f t="array" ref="H345">iferror(XLOOKUP(G345,'Restaurant DB'!B:B,'Restaurant DB'!A:A),".")</f>
        <v>1545</v>
      </c>
      <c r="I345" s="86" t="str">
        <f t="array" ref="I345">XLOOKUP(G345,'Restaurant DB'!B:B,'Restaurant DB'!N:N)</f>
        <v>Thai</v>
      </c>
      <c r="J345" s="216" t="s">
        <v>78</v>
      </c>
      <c r="K345" s="217">
        <v>2590.0</v>
      </c>
      <c r="L345" s="218" t="s">
        <v>1091</v>
      </c>
      <c r="M345" s="248"/>
      <c r="N345" s="248"/>
      <c r="O345" s="231"/>
      <c r="P345" s="220"/>
      <c r="Q345" s="191"/>
      <c r="R345" s="221" t="str">
        <f t="array" ref="R345">XLOOKUP(G345,'Restaurant DB'!B:B,'Restaurant DB'!I:I)</f>
        <v>ravi@hungryhub.com</v>
      </c>
      <c r="S345" s="222">
        <v>45962.0</v>
      </c>
      <c r="T345" s="223">
        <v>0.5</v>
      </c>
      <c r="U345" s="234" t="s">
        <v>80</v>
      </c>
      <c r="V345" s="61" t="s">
        <v>1006</v>
      </c>
      <c r="W345" s="225" t="s">
        <v>1092</v>
      </c>
      <c r="X345" s="340"/>
      <c r="Y345" s="227"/>
      <c r="Z345" s="23" t="str">
        <f t="array" ref="Z345">if(iferror(INDEX(Posts[Username],MATCH(C345&amp;G345,Posts[Username]&amp;Posts[Restaurant Name],0)),"")=C345,"Posted","")</f>
        <v/>
      </c>
      <c r="AA345" s="225" t="s">
        <v>484</v>
      </c>
      <c r="AB345" s="44" t="s">
        <v>1093</v>
      </c>
      <c r="AC345" s="43"/>
      <c r="AD345" s="43"/>
      <c r="AE345" s="43"/>
      <c r="AF345" s="43"/>
      <c r="AG345" s="43"/>
      <c r="AH345" s="43"/>
      <c r="AI345" s="43"/>
      <c r="AJ345" s="43"/>
      <c r="AK345" s="43"/>
    </row>
    <row r="346" ht="24.75" customHeight="1">
      <c r="A346" s="43"/>
      <c r="B346" s="201" t="s">
        <v>1094</v>
      </c>
      <c r="C346" s="201" t="s">
        <v>1095</v>
      </c>
      <c r="D346" s="203" t="s">
        <v>101</v>
      </c>
      <c r="E346" s="135" t="s">
        <v>694</v>
      </c>
      <c r="F346" s="274" t="s">
        <v>1096</v>
      </c>
      <c r="G346" s="268" t="s">
        <v>696</v>
      </c>
      <c r="H346" s="197">
        <f t="array" ref="H346">iferror(XLOOKUP(G346,'Restaurant DB'!B:B,'Restaurant DB'!A:A),".")</f>
        <v>4621</v>
      </c>
      <c r="I346" s="86" t="str">
        <f t="array" ref="I346">XLOOKUP(G346,'Restaurant DB All'!B:B,'Restaurant DB All'!M:M)</f>
        <v>Thai</v>
      </c>
      <c r="J346" s="268" t="s">
        <v>78</v>
      </c>
      <c r="K346" s="269"/>
      <c r="L346" s="135" t="s">
        <v>208</v>
      </c>
      <c r="M346" s="189"/>
      <c r="N346" s="257" t="s">
        <v>1097</v>
      </c>
      <c r="O346" s="295"/>
      <c r="P346" s="179" t="b">
        <v>0</v>
      </c>
      <c r="Q346" s="285"/>
      <c r="R346" s="299" t="str">
        <f t="array" ref="R346">XLOOKUP(G346,'Restaurant DB'!B:B,'Restaurant DB'!I:I)</f>
        <v>dew@hungryhub.com</v>
      </c>
      <c r="S346" s="210">
        <v>45962.0</v>
      </c>
      <c r="T346" s="271">
        <v>0.5</v>
      </c>
      <c r="U346" s="272" t="s">
        <v>182</v>
      </c>
      <c r="V346" s="268" t="s">
        <v>102</v>
      </c>
      <c r="W346" s="135" t="s">
        <v>1098</v>
      </c>
      <c r="X346" s="249" t="s">
        <v>1099</v>
      </c>
      <c r="Y346" s="184"/>
      <c r="Z346" s="23" t="str">
        <f t="array" ref="Z346">if(iferror(INDEX(Posts[Username],MATCH(C346&amp;G346,Posts[Username]&amp;Posts[Restaurant Name],0)),"")=C346,"Posted","")</f>
        <v/>
      </c>
      <c r="AA346" s="278"/>
      <c r="AB346" s="296" t="s">
        <v>1100</v>
      </c>
      <c r="AC346" s="43"/>
      <c r="AD346" s="43"/>
      <c r="AE346" s="43"/>
      <c r="AF346" s="43"/>
      <c r="AG346" s="43"/>
      <c r="AH346" s="43"/>
      <c r="AI346" s="43"/>
      <c r="AJ346" s="43"/>
      <c r="AK346" s="43"/>
    </row>
    <row r="347" ht="24.75" customHeight="1">
      <c r="A347" s="43"/>
      <c r="B347" s="171" t="s">
        <v>896</v>
      </c>
      <c r="C347" s="171" t="s">
        <v>897</v>
      </c>
      <c r="D347" s="173">
        <v>28000.0</v>
      </c>
      <c r="E347" s="292" t="s">
        <v>866</v>
      </c>
      <c r="F347" s="298" t="s">
        <v>898</v>
      </c>
      <c r="G347" s="261" t="s">
        <v>868</v>
      </c>
      <c r="H347" s="197">
        <f t="array" ref="H347">iferror(XLOOKUP(G347,'Restaurant DB'!B:B,'Restaurant DB'!A:A),".")</f>
        <v>5943</v>
      </c>
      <c r="I347" s="233" t="str">
        <f t="array" ref="I347">XLOOKUP(G347,'Restaurant DB All'!B:B,'Restaurant DB All'!M:M)</f>
        <v>Italian</v>
      </c>
      <c r="J347" s="261" t="s">
        <v>94</v>
      </c>
      <c r="K347" s="262">
        <v>559.0</v>
      </c>
      <c r="L347" s="225" t="s">
        <v>869</v>
      </c>
      <c r="M347" s="219"/>
      <c r="N347" s="346"/>
      <c r="O347" s="248"/>
      <c r="P347" s="301" t="b">
        <v>0</v>
      </c>
      <c r="Q347" s="191"/>
      <c r="R347" s="302" t="str">
        <f t="array" ref="R347">XLOOKUP(G347,'Restaurant DB'!B:B,'Restaurant DB'!I:I)</f>
        <v>earth@hungryhub.com</v>
      </c>
      <c r="S347" s="303">
        <v>45962.0</v>
      </c>
      <c r="T347" s="264">
        <v>0.75</v>
      </c>
      <c r="U347" s="265" t="s">
        <v>294</v>
      </c>
      <c r="V347" s="261" t="s">
        <v>102</v>
      </c>
      <c r="W347" s="225" t="s">
        <v>1101</v>
      </c>
      <c r="X347" s="249" t="s">
        <v>1102</v>
      </c>
      <c r="Y347" s="227"/>
      <c r="Z347" s="23" t="str">
        <f t="array" ref="Z347">if(iferror(INDEX(Posts[Username],MATCH(C347&amp;G347,Posts[Username]&amp;Posts[Restaurant Name],0)),"")=C347,"Posted","")</f>
        <v/>
      </c>
      <c r="AA347" s="225"/>
      <c r="AB347" s="305" t="s">
        <v>1103</v>
      </c>
      <c r="AC347" s="43"/>
      <c r="AD347" s="43"/>
      <c r="AE347" s="43"/>
      <c r="AF347" s="43"/>
      <c r="AG347" s="43"/>
      <c r="AH347" s="43"/>
      <c r="AI347" s="43"/>
      <c r="AJ347" s="43"/>
      <c r="AK347" s="43"/>
    </row>
    <row r="348" ht="24.75" customHeight="1">
      <c r="A348" s="43"/>
      <c r="B348" s="229" t="s">
        <v>1085</v>
      </c>
      <c r="C348" s="230" t="s">
        <v>1086</v>
      </c>
      <c r="D348" s="231">
        <v>50050.0</v>
      </c>
      <c r="E348" s="214"/>
      <c r="F348" s="338" t="s">
        <v>1087</v>
      </c>
      <c r="G348" s="232" t="s">
        <v>181</v>
      </c>
      <c r="H348" s="197">
        <f t="array" ref="H348">iferror(XLOOKUP(G348,'Restaurant DB'!B:B,'Restaurant DB'!A:A),".")</f>
        <v>4412</v>
      </c>
      <c r="I348" s="86" t="str">
        <f t="array" ref="I348">XLOOKUP(G348,'Restaurant DB'!B:B,'Restaurant DB'!N:N)</f>
        <v>International</v>
      </c>
      <c r="J348" s="216" t="s">
        <v>78</v>
      </c>
      <c r="K348" s="217">
        <v>2790.0</v>
      </c>
      <c r="L348" s="218" t="s">
        <v>749</v>
      </c>
      <c r="M348" s="248"/>
      <c r="N348" s="248"/>
      <c r="O348" s="231"/>
      <c r="P348" s="220"/>
      <c r="Q348" s="191"/>
      <c r="R348" s="221" t="str">
        <f t="array" ref="R348">XLOOKUP(G348,'Restaurant DB'!B:B,'Restaurant DB'!I:I)</f>
        <v>bond@hungryhub.com</v>
      </c>
      <c r="S348" s="222">
        <v>45963.0</v>
      </c>
      <c r="T348" s="223">
        <v>0.7708333333333334</v>
      </c>
      <c r="U348" s="234" t="s">
        <v>80</v>
      </c>
      <c r="V348" s="61" t="s">
        <v>102</v>
      </c>
      <c r="W348" s="225" t="s">
        <v>1104</v>
      </c>
      <c r="X348" s="235" t="s">
        <v>1105</v>
      </c>
      <c r="Y348" s="227"/>
      <c r="Z348" s="23" t="str">
        <f t="array" ref="Z348">if(iferror(INDEX(Posts[Username],MATCH(C348&amp;G348,Posts[Username]&amp;Posts[Restaurant Name],0)),"")=C348,"Posted","")</f>
        <v/>
      </c>
      <c r="AA348" s="225" t="s">
        <v>484</v>
      </c>
      <c r="AB348" s="44" t="s">
        <v>1106</v>
      </c>
      <c r="AC348" s="43"/>
      <c r="AD348" s="43"/>
      <c r="AE348" s="43"/>
      <c r="AF348" s="43"/>
      <c r="AG348" s="43"/>
      <c r="AH348" s="43"/>
      <c r="AI348" s="43"/>
      <c r="AJ348" s="43"/>
      <c r="AK348" s="43"/>
    </row>
    <row r="349" ht="24.75" customHeight="1">
      <c r="A349" s="43"/>
      <c r="B349" s="211" t="s">
        <v>907</v>
      </c>
      <c r="C349" s="211" t="s">
        <v>908</v>
      </c>
      <c r="D349" s="213">
        <v>12000.0</v>
      </c>
      <c r="E349" s="243" t="s">
        <v>866</v>
      </c>
      <c r="F349" s="259" t="s">
        <v>909</v>
      </c>
      <c r="G349" s="348" t="s">
        <v>128</v>
      </c>
      <c r="H349" s="197">
        <f t="array" ref="H349">iferror(XLOOKUP(G349,'Restaurant DB'!B:B,'Restaurant DB'!A:A),".")</f>
        <v>4503</v>
      </c>
      <c r="I349" s="233" t="str">
        <f t="array" ref="I349">XLOOKUP(G349,'Restaurant DB All'!B:B,'Restaurant DB All'!M:M)</f>
        <v>Thai</v>
      </c>
      <c r="J349" s="261" t="s">
        <v>78</v>
      </c>
      <c r="K349" s="262">
        <v>2599.0</v>
      </c>
      <c r="L349" s="225" t="s">
        <v>129</v>
      </c>
      <c r="M349" s="219"/>
      <c r="N349" s="346"/>
      <c r="O349" s="248"/>
      <c r="P349" s="301" t="b">
        <v>0</v>
      </c>
      <c r="Q349" s="191"/>
      <c r="R349" s="302" t="str">
        <f t="array" ref="R349">XLOOKUP(G349,'Restaurant DB'!B:B,'Restaurant DB'!I:I)</f>
        <v>surasit@hungryhub.com</v>
      </c>
      <c r="S349" s="303">
        <v>45963.0</v>
      </c>
      <c r="T349" s="264">
        <v>0.5208333333333334</v>
      </c>
      <c r="U349" s="265" t="s">
        <v>294</v>
      </c>
      <c r="V349" s="261" t="s">
        <v>102</v>
      </c>
      <c r="W349" s="225" t="s">
        <v>1107</v>
      </c>
      <c r="X349" s="249" t="s">
        <v>1108</v>
      </c>
      <c r="Y349" s="227"/>
      <c r="Z349" s="23" t="str">
        <f t="array" ref="Z349">if(iferror(INDEX(Posts[Username],MATCH(C349&amp;G349,Posts[Username]&amp;Posts[Restaurant Name],0)),"")=C349,"Posted","")</f>
        <v/>
      </c>
      <c r="AA349" s="225"/>
      <c r="AB349" s="305" t="s">
        <v>1109</v>
      </c>
      <c r="AC349" s="43"/>
      <c r="AD349" s="43"/>
      <c r="AE349" s="43"/>
      <c r="AF349" s="43"/>
      <c r="AG349" s="43"/>
      <c r="AH349" s="43"/>
      <c r="AI349" s="43"/>
      <c r="AJ349" s="43"/>
      <c r="AK349" s="43"/>
    </row>
    <row r="350" ht="24.75" customHeight="1">
      <c r="A350" s="43"/>
      <c r="B350" s="201" t="s">
        <v>1110</v>
      </c>
      <c r="C350" s="201" t="s">
        <v>1111</v>
      </c>
      <c r="D350" s="203">
        <v>19641.0</v>
      </c>
      <c r="E350" s="292"/>
      <c r="F350" s="287" t="s">
        <v>1112</v>
      </c>
      <c r="G350" s="288" t="s">
        <v>128</v>
      </c>
      <c r="H350" s="197">
        <f t="array" ref="H350">iferror(XLOOKUP(G350,'Restaurant DB'!B:B,'Restaurant DB'!A:A),".")</f>
        <v>4503</v>
      </c>
      <c r="I350" s="233" t="str">
        <f t="array" ref="I350">XLOOKUP(G350,'Restaurant DB All'!B:B,'Restaurant DB All'!M:M)</f>
        <v>Thai</v>
      </c>
      <c r="J350" s="261" t="s">
        <v>94</v>
      </c>
      <c r="K350" s="262">
        <v>2599.0</v>
      </c>
      <c r="L350" s="225" t="s">
        <v>129</v>
      </c>
      <c r="M350" s="248" t="s">
        <v>1113</v>
      </c>
      <c r="N350" s="346"/>
      <c r="O350" s="248">
        <v>0.0</v>
      </c>
      <c r="P350" s="301"/>
      <c r="Q350" s="191"/>
      <c r="R350" s="302" t="str">
        <f t="array" ref="R350">XLOOKUP(G350,'Restaurant DB'!B:B,'Restaurant DB'!I:I)</f>
        <v>surasit@hungryhub.com</v>
      </c>
      <c r="S350" s="303">
        <v>45963.0</v>
      </c>
      <c r="T350" s="264">
        <v>0.7083333333333334</v>
      </c>
      <c r="U350" s="265" t="s">
        <v>80</v>
      </c>
      <c r="V350" s="342" t="s">
        <v>102</v>
      </c>
      <c r="W350" s="225" t="s">
        <v>1114</v>
      </c>
      <c r="X350" s="347">
        <v>8149252.0</v>
      </c>
      <c r="Y350" s="227"/>
      <c r="Z350" s="23" t="str">
        <f t="array" ref="Z350">if(iferror(INDEX(Posts[Username],MATCH(C350&amp;G350,Posts[Username]&amp;Posts[Restaurant Name],0)),"")=C350,"Posted","")</f>
        <v/>
      </c>
      <c r="AA350" s="225" t="s">
        <v>321</v>
      </c>
      <c r="AB350" s="305" t="s">
        <v>1115</v>
      </c>
      <c r="AC350" s="43"/>
      <c r="AD350" s="43"/>
      <c r="AE350" s="43"/>
      <c r="AF350" s="43"/>
      <c r="AG350" s="43"/>
      <c r="AH350" s="43"/>
      <c r="AI350" s="43"/>
      <c r="AJ350" s="43"/>
      <c r="AK350" s="43"/>
    </row>
    <row r="351" ht="24.75" customHeight="1">
      <c r="A351" s="43"/>
      <c r="B351" s="211" t="s">
        <v>1110</v>
      </c>
      <c r="C351" s="211" t="s">
        <v>1111</v>
      </c>
      <c r="D351" s="213">
        <v>19641.0</v>
      </c>
      <c r="E351" s="228"/>
      <c r="F351" s="259" t="s">
        <v>1112</v>
      </c>
      <c r="G351" s="261" t="s">
        <v>291</v>
      </c>
      <c r="H351" s="197">
        <f t="array" ref="H351">iferror(XLOOKUP(G351,'Restaurant DB'!B:B,'Restaurant DB'!A:A),".")</f>
        <v>3828</v>
      </c>
      <c r="I351" s="233" t="str">
        <f t="array" ref="I351">XLOOKUP(G351,'Restaurant DB All'!B:B,'Restaurant DB All'!M:M)</f>
        <v>Italian</v>
      </c>
      <c r="J351" s="261" t="s">
        <v>292</v>
      </c>
      <c r="K351" s="262">
        <v>1150.0</v>
      </c>
      <c r="L351" s="225" t="s">
        <v>405</v>
      </c>
      <c r="M351" s="248" t="s">
        <v>1113</v>
      </c>
      <c r="N351" s="219"/>
      <c r="O351" s="344">
        <v>0.0</v>
      </c>
      <c r="P351" s="220"/>
      <c r="Q351" s="191"/>
      <c r="R351" s="302" t="str">
        <f t="array" ref="R351">XLOOKUP(G351,'Restaurant DB'!B:B,'Restaurant DB'!I:I)</f>
        <v>bond@hungryhub.com</v>
      </c>
      <c r="S351" s="303">
        <v>45964.0</v>
      </c>
      <c r="T351" s="264">
        <v>0.5833333333333334</v>
      </c>
      <c r="U351" s="265" t="s">
        <v>80</v>
      </c>
      <c r="V351" s="261" t="s">
        <v>81</v>
      </c>
      <c r="W351" s="225" t="s">
        <v>1116</v>
      </c>
      <c r="X351" s="349"/>
      <c r="Y351" s="227"/>
      <c r="Z351" s="23" t="str">
        <f t="array" ref="Z351">if(iferror(INDEX(Posts[Username],MATCH(C351&amp;G351,Posts[Username]&amp;Posts[Restaurant Name],0)),"")=C351,"Posted","")</f>
        <v/>
      </c>
      <c r="AA351" s="243" t="s">
        <v>321</v>
      </c>
      <c r="AB351" s="305" t="s">
        <v>1117</v>
      </c>
      <c r="AC351" s="43"/>
      <c r="AD351" s="43"/>
      <c r="AE351" s="43"/>
      <c r="AF351" s="43"/>
      <c r="AG351" s="43"/>
      <c r="AH351" s="43"/>
      <c r="AI351" s="43"/>
      <c r="AJ351" s="43"/>
      <c r="AK351" s="43"/>
    </row>
    <row r="352" ht="24.75" customHeight="1">
      <c r="A352" s="43"/>
      <c r="B352" s="171" t="s">
        <v>1029</v>
      </c>
      <c r="C352" s="171" t="s">
        <v>1030</v>
      </c>
      <c r="D352" s="173">
        <v>28000.0</v>
      </c>
      <c r="E352" s="292" t="s">
        <v>866</v>
      </c>
      <c r="F352" s="298" t="s">
        <v>1031</v>
      </c>
      <c r="G352" s="288" t="s">
        <v>808</v>
      </c>
      <c r="H352" s="197">
        <f t="array" ref="H352">iferror(XLOOKUP(G352,'Restaurant DB'!B:B,'Restaurant DB'!A:A),".")</f>
        <v>6344</v>
      </c>
      <c r="I352" s="233" t="str">
        <f t="array" ref="I352">XLOOKUP(G352,'Restaurant DB All'!B:B,'Restaurant DB All'!M:M)</f>
        <v>Japanese</v>
      </c>
      <c r="J352" s="261" t="s">
        <v>78</v>
      </c>
      <c r="K352" s="262">
        <v>2499.0</v>
      </c>
      <c r="L352" s="225" t="s">
        <v>1118</v>
      </c>
      <c r="M352" s="219"/>
      <c r="N352" s="343" t="s">
        <v>1119</v>
      </c>
      <c r="O352" s="248">
        <v>5000.0</v>
      </c>
      <c r="P352" s="301" t="b">
        <v>0</v>
      </c>
      <c r="Q352" s="191"/>
      <c r="R352" s="345" t="s">
        <v>1077</v>
      </c>
      <c r="S352" s="303">
        <v>45964.0</v>
      </c>
      <c r="T352" s="264">
        <v>0.7291666666666666</v>
      </c>
      <c r="U352" s="265" t="s">
        <v>294</v>
      </c>
      <c r="V352" s="261" t="s">
        <v>102</v>
      </c>
      <c r="W352" s="225" t="s">
        <v>1120</v>
      </c>
      <c r="X352" s="249" t="s">
        <v>1121</v>
      </c>
      <c r="Y352" s="227"/>
      <c r="Z352" s="23" t="str">
        <f t="array" ref="Z352">if(iferror(INDEX(Posts[Username],MATCH(C352&amp;G352,Posts[Username]&amp;Posts[Restaurant Name],0)),"")=C352,"Posted","")</f>
        <v/>
      </c>
      <c r="AA352" s="225"/>
      <c r="AB352" s="305" t="s">
        <v>1122</v>
      </c>
      <c r="AC352" s="43"/>
      <c r="AD352" s="43"/>
      <c r="AE352" s="43"/>
      <c r="AF352" s="43"/>
      <c r="AG352" s="43"/>
      <c r="AH352" s="43"/>
      <c r="AI352" s="43"/>
      <c r="AJ352" s="43"/>
      <c r="AK352" s="43"/>
    </row>
    <row r="353" ht="24.75" customHeight="1">
      <c r="A353" s="43"/>
      <c r="B353" s="201" t="s">
        <v>1123</v>
      </c>
      <c r="C353" s="202" t="s">
        <v>1124</v>
      </c>
      <c r="D353" s="203">
        <v>271376.0</v>
      </c>
      <c r="E353" s="244"/>
      <c r="F353" s="204" t="s">
        <v>1125</v>
      </c>
      <c r="G353" s="174" t="s">
        <v>569</v>
      </c>
      <c r="H353" s="197">
        <f t="array" ref="H353">iferror(XLOOKUP(G353,'Restaurant DB'!B:B,'Restaurant DB'!A:A),".")</f>
        <v>1353</v>
      </c>
      <c r="I353" s="256" t="str">
        <f t="array" ref="I353">XLOOKUP(G353,'Restaurant DB'!B:B,'Restaurant DB'!N:N)</f>
        <v>Thai, Chinese</v>
      </c>
      <c r="J353" s="187" t="s">
        <v>94</v>
      </c>
      <c r="K353" s="176">
        <v>850.0</v>
      </c>
      <c r="L353" s="198" t="s">
        <v>570</v>
      </c>
      <c r="M353" s="257"/>
      <c r="N353" s="251"/>
      <c r="O353" s="203">
        <v>8378.65</v>
      </c>
      <c r="P353" s="179"/>
      <c r="Q353" s="246"/>
      <c r="R353" s="208" t="str">
        <f t="array" ref="R353">XLOOKUP(G353,'Restaurant DB'!B:B,'Restaurant DB'!I:I)</f>
        <v>earth@hungryhub.com</v>
      </c>
      <c r="S353" s="181">
        <v>45965.0</v>
      </c>
      <c r="T353" s="182">
        <v>0.7916666666666666</v>
      </c>
      <c r="U353" s="183" t="s">
        <v>294</v>
      </c>
      <c r="V353" s="277" t="s">
        <v>102</v>
      </c>
      <c r="W353" s="135" t="s">
        <v>1126</v>
      </c>
      <c r="X353" s="247" t="s">
        <v>1127</v>
      </c>
      <c r="Y353" s="184"/>
      <c r="Z353" s="23" t="str">
        <f t="array" ref="Z353">if(iferror(INDEX(Posts[Username],MATCH(C353&amp;G353,Posts[Username]&amp;Posts[Restaurant Name],0)),"")=C353,"Posted","")</f>
        <v/>
      </c>
      <c r="AA353" s="135" t="s">
        <v>321</v>
      </c>
      <c r="AB353" s="44" t="s">
        <v>1128</v>
      </c>
      <c r="AC353" s="43"/>
      <c r="AD353" s="43"/>
      <c r="AE353" s="43"/>
      <c r="AF353" s="43"/>
      <c r="AG353" s="43"/>
      <c r="AH353" s="43"/>
      <c r="AI353" s="43"/>
      <c r="AJ353" s="43"/>
      <c r="AK353" s="43"/>
    </row>
    <row r="354" ht="24.75" customHeight="1">
      <c r="A354" s="43"/>
      <c r="B354" s="201" t="s">
        <v>1129</v>
      </c>
      <c r="C354" s="201" t="s">
        <v>1130</v>
      </c>
      <c r="D354" s="203">
        <v>23000.0</v>
      </c>
      <c r="E354" s="292" t="s">
        <v>866</v>
      </c>
      <c r="F354" s="287" t="s">
        <v>1131</v>
      </c>
      <c r="G354" s="288" t="s">
        <v>128</v>
      </c>
      <c r="H354" s="197">
        <f t="array" ref="H354">iferror(XLOOKUP(G354,'Restaurant DB'!B:B,'Restaurant DB'!A:A),".")</f>
        <v>4503</v>
      </c>
      <c r="I354" s="233" t="str">
        <f t="array" ref="I354">XLOOKUP(G354,'Restaurant DB All'!B:B,'Restaurant DB All'!M:M)</f>
        <v>Thai</v>
      </c>
      <c r="J354" s="261" t="s">
        <v>94</v>
      </c>
      <c r="K354" s="262">
        <v>2599.0</v>
      </c>
      <c r="L354" s="225" t="s">
        <v>129</v>
      </c>
      <c r="M354" s="219"/>
      <c r="N354" s="343" t="s">
        <v>1132</v>
      </c>
      <c r="O354" s="248"/>
      <c r="P354" s="301" t="b">
        <v>0</v>
      </c>
      <c r="Q354" s="191"/>
      <c r="R354" s="302" t="str">
        <f t="array" ref="R354">XLOOKUP(G354,'Restaurant DB'!B:B,'Restaurant DB'!I:I)</f>
        <v>surasit@hungryhub.com</v>
      </c>
      <c r="S354" s="303">
        <v>45965.0</v>
      </c>
      <c r="T354" s="264">
        <v>0.5</v>
      </c>
      <c r="U354" s="265" t="s">
        <v>294</v>
      </c>
      <c r="V354" s="261" t="s">
        <v>102</v>
      </c>
      <c r="W354" s="225" t="s">
        <v>1133</v>
      </c>
      <c r="X354" s="249" t="s">
        <v>1134</v>
      </c>
      <c r="Y354" s="227"/>
      <c r="Z354" s="23" t="str">
        <f t="array" ref="Z354">if(iferror(INDEX(Posts[Username],MATCH(C354&amp;G354,Posts[Username]&amp;Posts[Restaurant Name],0)),"")=C354,"Posted","")</f>
        <v/>
      </c>
      <c r="AA354" s="225"/>
      <c r="AB354" s="305" t="s">
        <v>1135</v>
      </c>
      <c r="AC354" s="43"/>
      <c r="AD354" s="43"/>
      <c r="AE354" s="43"/>
      <c r="AF354" s="43"/>
      <c r="AG354" s="43"/>
      <c r="AH354" s="43"/>
      <c r="AI354" s="43"/>
      <c r="AJ354" s="43"/>
      <c r="AK354" s="43"/>
    </row>
    <row r="355" ht="24.75" customHeight="1">
      <c r="A355" s="43"/>
      <c r="B355" s="350" t="s">
        <v>1123</v>
      </c>
      <c r="C355" s="351" t="s">
        <v>1136</v>
      </c>
      <c r="D355" s="352">
        <v>271376.0</v>
      </c>
      <c r="E355" s="353"/>
      <c r="F355" s="354" t="s">
        <v>1125</v>
      </c>
      <c r="G355" s="355" t="s">
        <v>128</v>
      </c>
      <c r="H355" s="197">
        <f t="array" ref="H355">iferror(XLOOKUP(G355,'Restaurant DB'!B:B,'Restaurant DB'!A:A),".")</f>
        <v>4503</v>
      </c>
      <c r="I355" s="356" t="str">
        <f t="array" ref="I355">XLOOKUP(G355,'Restaurant DB'!B:B,'Restaurant DB'!N:N)</f>
        <v>European, Fusion, International, Japanese, Thai</v>
      </c>
      <c r="J355" s="187" t="s">
        <v>94</v>
      </c>
      <c r="K355" s="357">
        <v>2599.0</v>
      </c>
      <c r="L355" s="358" t="s">
        <v>129</v>
      </c>
      <c r="M355" s="359"/>
      <c r="N355" s="360"/>
      <c r="O355" s="352">
        <v>8378.65</v>
      </c>
      <c r="P355" s="361"/>
      <c r="Q355" s="362"/>
      <c r="R355" s="363" t="str">
        <f t="array" ref="R355">XLOOKUP(G355,'Restaurant DB'!B:B,'Restaurant DB'!I:I)</f>
        <v>surasit@hungryhub.com</v>
      </c>
      <c r="S355" s="364">
        <v>45966.0</v>
      </c>
      <c r="T355" s="365">
        <v>0.5</v>
      </c>
      <c r="U355" s="183" t="s">
        <v>294</v>
      </c>
      <c r="V355" s="366" t="s">
        <v>102</v>
      </c>
      <c r="W355" s="367" t="s">
        <v>1137</v>
      </c>
      <c r="X355" s="368" t="s">
        <v>1138</v>
      </c>
      <c r="Y355" s="369"/>
      <c r="Z355" s="23" t="str">
        <f t="array" ref="Z355">if(iferror(INDEX(Posts[Username],MATCH(C355&amp;G355,Posts[Username]&amp;Posts[Restaurant Name],0)),"")=C355,"Posted","")</f>
        <v/>
      </c>
      <c r="AA355" s="367" t="s">
        <v>321</v>
      </c>
      <c r="AB355" s="370" t="s">
        <v>1139</v>
      </c>
      <c r="AC355" s="43"/>
      <c r="AD355" s="43"/>
      <c r="AE355" s="43"/>
      <c r="AF355" s="43"/>
      <c r="AG355" s="43"/>
      <c r="AH355" s="43"/>
      <c r="AI355" s="43"/>
      <c r="AJ355" s="43"/>
      <c r="AK355" s="43"/>
    </row>
    <row r="356" ht="24.75" customHeight="1">
      <c r="A356" s="371"/>
      <c r="B356" s="372" t="s">
        <v>907</v>
      </c>
      <c r="C356" s="373" t="s">
        <v>908</v>
      </c>
      <c r="D356" s="374">
        <v>12000.0</v>
      </c>
      <c r="E356" s="375" t="s">
        <v>866</v>
      </c>
      <c r="F356" s="376" t="s">
        <v>909</v>
      </c>
      <c r="G356" s="348" t="s">
        <v>1081</v>
      </c>
      <c r="H356" s="197">
        <f t="array" ref="H356">iferror(XLOOKUP(G356,'Restaurant DB'!B:B,'Restaurant DB'!A:A),".")</f>
        <v>425</v>
      </c>
      <c r="I356" s="377" t="str">
        <f t="array" ref="I356">XLOOKUP(G356,'Restaurant DB All'!B:B,'Restaurant DB All'!M:M)</f>
        <v>International</v>
      </c>
      <c r="J356" s="378" t="s">
        <v>78</v>
      </c>
      <c r="K356" s="379">
        <v>1690.0</v>
      </c>
      <c r="L356" s="380" t="s">
        <v>1082</v>
      </c>
      <c r="M356" s="381"/>
      <c r="N356" s="381"/>
      <c r="O356" s="382"/>
      <c r="P356" s="383" t="b">
        <v>0</v>
      </c>
      <c r="Q356" s="384"/>
      <c r="R356" s="385" t="str">
        <f t="array" ref="R356">XLOOKUP(G356,'Restaurant DB'!B:B,'Restaurant DB'!I:I)</f>
        <v>bond@hungryhub.com</v>
      </c>
      <c r="S356" s="386">
        <v>45966.0</v>
      </c>
      <c r="T356" s="387">
        <v>0.5</v>
      </c>
      <c r="U356" s="388" t="s">
        <v>294</v>
      </c>
      <c r="V356" s="378" t="s">
        <v>81</v>
      </c>
      <c r="W356" s="380" t="s">
        <v>1140</v>
      </c>
      <c r="X356" s="389"/>
      <c r="Y356" s="390"/>
      <c r="Z356" s="23" t="str">
        <f t="array" ref="Z356">if(iferror(INDEX(Posts[Username],MATCH(C356&amp;G356,Posts[Username]&amp;Posts[Restaurant Name],0)),"")=C356,"Posted","")</f>
        <v/>
      </c>
      <c r="AA356" s="380"/>
      <c r="AB356" s="391" t="s">
        <v>1141</v>
      </c>
      <c r="AC356" s="43"/>
      <c r="AD356" s="43"/>
      <c r="AE356" s="43"/>
      <c r="AF356" s="43"/>
      <c r="AG356" s="43"/>
      <c r="AH356" s="43"/>
      <c r="AI356" s="43"/>
      <c r="AJ356" s="43"/>
      <c r="AK356" s="43"/>
    </row>
    <row r="357" ht="24.75" customHeight="1">
      <c r="A357" s="43"/>
      <c r="B357" s="350" t="s">
        <v>1129</v>
      </c>
      <c r="C357" s="392" t="s">
        <v>1130</v>
      </c>
      <c r="D357" s="352">
        <v>23000.0</v>
      </c>
      <c r="E357" s="393" t="s">
        <v>866</v>
      </c>
      <c r="F357" s="394" t="s">
        <v>1131</v>
      </c>
      <c r="G357" s="395" t="s">
        <v>868</v>
      </c>
      <c r="H357" s="197">
        <f t="array" ref="H357">iferror(XLOOKUP(G357,'Restaurant DB'!B:B,'Restaurant DB'!A:A),".")</f>
        <v>5943</v>
      </c>
      <c r="I357" s="377" t="str">
        <f t="array" ref="I357">XLOOKUP(G357,'Restaurant DB All'!B:B,'Restaurant DB All'!M:M)</f>
        <v>Italian</v>
      </c>
      <c r="J357" s="378" t="s">
        <v>94</v>
      </c>
      <c r="K357" s="379">
        <v>559.0</v>
      </c>
      <c r="L357" s="380" t="s">
        <v>869</v>
      </c>
      <c r="M357" s="381"/>
      <c r="N357" s="396" t="s">
        <v>1142</v>
      </c>
      <c r="O357" s="382"/>
      <c r="P357" s="383" t="b">
        <v>0</v>
      </c>
      <c r="Q357" s="384"/>
      <c r="R357" s="385" t="str">
        <f t="array" ref="R357">XLOOKUP(G357,'Restaurant DB'!B:B,'Restaurant DB'!I:I)</f>
        <v>earth@hungryhub.com</v>
      </c>
      <c r="S357" s="386">
        <v>45966.0</v>
      </c>
      <c r="T357" s="387">
        <v>0.5208333333333334</v>
      </c>
      <c r="U357" s="388" t="s">
        <v>294</v>
      </c>
      <c r="V357" s="378" t="s">
        <v>102</v>
      </c>
      <c r="W357" s="380" t="s">
        <v>1143</v>
      </c>
      <c r="X357" s="389" t="s">
        <v>1144</v>
      </c>
      <c r="Y357" s="390"/>
      <c r="Z357" s="23" t="str">
        <f t="array" ref="Z357">if(iferror(INDEX(Posts[Username],MATCH(C357&amp;G357,Posts[Username]&amp;Posts[Restaurant Name],0)),"")=C357,"Posted","")</f>
        <v/>
      </c>
      <c r="AA357" s="380"/>
      <c r="AB357" s="391" t="s">
        <v>1145</v>
      </c>
      <c r="AC357" s="43"/>
      <c r="AD357" s="43"/>
      <c r="AE357" s="43"/>
      <c r="AF357" s="43"/>
      <c r="AG357" s="43"/>
      <c r="AH357" s="43"/>
      <c r="AI357" s="43"/>
      <c r="AJ357" s="43"/>
      <c r="AK357" s="43"/>
    </row>
    <row r="358" ht="24.75" customHeight="1">
      <c r="A358" s="43"/>
      <c r="B358" s="201" t="s">
        <v>1146</v>
      </c>
      <c r="C358" s="202" t="s">
        <v>1147</v>
      </c>
      <c r="D358" s="203">
        <v>15652.0</v>
      </c>
      <c r="E358" s="23"/>
      <c r="F358" s="204" t="s">
        <v>1148</v>
      </c>
      <c r="G358" s="186" t="s">
        <v>523</v>
      </c>
      <c r="H358" s="197">
        <f t="array" ref="H358">iferror(XLOOKUP(G358,'Restaurant DB'!B:B,'Restaurant DB'!A:A),".")</f>
        <v>5208</v>
      </c>
      <c r="I358" s="397" t="str">
        <f t="array" ref="I358">XLOOKUP(G358,'Restaurant DB'!B:B,'Restaurant DB'!N:N)</f>
        <v>Fusion, Japanese, Thai, Thai Isaan, European</v>
      </c>
      <c r="J358" s="205" t="s">
        <v>78</v>
      </c>
      <c r="K358" s="176">
        <v>2390.0</v>
      </c>
      <c r="L358" s="177" t="s">
        <v>1149</v>
      </c>
      <c r="M358" s="46" t="s">
        <v>1150</v>
      </c>
      <c r="N358" s="251"/>
      <c r="O358" s="203">
        <v>4000.0</v>
      </c>
      <c r="P358" s="179"/>
      <c r="Q358" s="180"/>
      <c r="R358" s="221" t="str">
        <f t="array" ref="R358">XLOOKUP(G358,'Restaurant DB'!B:B,'Restaurant DB'!I:I)</f>
        <v>dew@hungryhub.com</v>
      </c>
      <c r="S358" s="181">
        <v>45966.0</v>
      </c>
      <c r="T358" s="182">
        <v>0.4583333333333333</v>
      </c>
      <c r="U358" s="183"/>
      <c r="V358" s="277" t="s">
        <v>102</v>
      </c>
      <c r="W358" s="135" t="s">
        <v>1151</v>
      </c>
      <c r="X358" s="128" t="s">
        <v>1152</v>
      </c>
      <c r="Y358" s="184"/>
      <c r="Z358" s="23" t="str">
        <f t="array" ref="Z358">if(iferror(INDEX(Posts[Username],MATCH(C358&amp;G358,Posts[Username]&amp;Posts[Restaurant Name],0)),"")=C358,"Posted","")</f>
        <v/>
      </c>
      <c r="AA358" s="135" t="s">
        <v>321</v>
      </c>
      <c r="AB358" s="44" t="s">
        <v>1153</v>
      </c>
      <c r="AC358" s="43"/>
      <c r="AD358" s="43"/>
      <c r="AE358" s="43"/>
      <c r="AF358" s="43"/>
      <c r="AG358" s="43"/>
      <c r="AH358" s="43"/>
      <c r="AI358" s="43"/>
      <c r="AJ358" s="43"/>
      <c r="AK358" s="43"/>
    </row>
    <row r="359" ht="24.75" customHeight="1">
      <c r="A359" s="43"/>
      <c r="B359" s="44" t="str">
        <f t="array" ref="B359">XLOOKUP(C359,'KOL database'!$C$2:$C$869,'KOL database'!$B$2:$B$869)</f>
        <v>#REF!</v>
      </c>
      <c r="C359" s="45" t="s">
        <v>348</v>
      </c>
      <c r="D359" s="46">
        <v>26466.0</v>
      </c>
      <c r="E359" s="23" t="str">
        <f t="array" ref="E359">XLOOKUP(G359,'Restaurant DB All'!$B$32:$B$5758,'Restaurant DB All'!$I$32:$I$5758)</f>
        <v>Bangkok</v>
      </c>
      <c r="F359" s="125" t="s">
        <v>535</v>
      </c>
      <c r="G359" s="48" t="s">
        <v>156</v>
      </c>
      <c r="H359" s="197">
        <f t="array" ref="H359">iferror(XLOOKUP(G359,'Restaurant DB'!B:B,'Restaurant DB'!A:A),".")</f>
        <v>4751</v>
      </c>
      <c r="I359" s="397" t="str">
        <f t="array" ref="I359">XLOOKUP(G359,'Restaurant DB'!B:B,'Restaurant DB'!N:N)</f>
        <v>Japanese, Fusion, Thai</v>
      </c>
      <c r="J359" s="48" t="s">
        <v>94</v>
      </c>
      <c r="K359" s="49">
        <v>1241.0</v>
      </c>
      <c r="L359" s="50" t="s">
        <v>157</v>
      </c>
      <c r="M359" s="46"/>
      <c r="N359" s="46"/>
      <c r="O359" s="46">
        <v>8000.0</v>
      </c>
      <c r="P359" s="51"/>
      <c r="Q359" s="52"/>
      <c r="R359" s="34" t="str">
        <f t="array" ref="R359">XLOOKUP(G359,'Restaurant DB'!B:B,'Restaurant DB'!I:I)</f>
        <v>dew@hungryhub.com</v>
      </c>
      <c r="S359" s="53">
        <v>45967.0</v>
      </c>
      <c r="T359" s="54">
        <v>0.7916666666666666</v>
      </c>
      <c r="U359" s="9" t="s">
        <v>182</v>
      </c>
      <c r="V359" s="38" t="s">
        <v>102</v>
      </c>
      <c r="W359" s="9" t="s">
        <v>1154</v>
      </c>
      <c r="X359" s="10" t="s">
        <v>1155</v>
      </c>
      <c r="Y359" s="55"/>
      <c r="Z359" s="23" t="str">
        <f t="array" ref="Z359">if(iferror(INDEX(Posts[Username],MATCH(C359&amp;G359,Posts[Username]&amp;Posts[Restaurant Name],0)),"")=C359,"Posted","")</f>
        <v/>
      </c>
      <c r="AA359" s="56"/>
      <c r="AB359" s="44" t="s">
        <v>1156</v>
      </c>
      <c r="AC359" s="43"/>
      <c r="AD359" s="43"/>
      <c r="AE359" s="43"/>
      <c r="AF359" s="43"/>
      <c r="AG359" s="43"/>
      <c r="AH359" s="43"/>
      <c r="AI359" s="43"/>
      <c r="AJ359" s="43"/>
      <c r="AK359" s="43"/>
    </row>
    <row r="360" ht="24.75" customHeight="1">
      <c r="A360" s="43"/>
      <c r="B360" s="201" t="s">
        <v>1123</v>
      </c>
      <c r="C360" s="202" t="s">
        <v>1136</v>
      </c>
      <c r="D360" s="203">
        <v>271376.0</v>
      </c>
      <c r="E360" s="244"/>
      <c r="F360" s="204" t="s">
        <v>1125</v>
      </c>
      <c r="G360" s="186" t="s">
        <v>962</v>
      </c>
      <c r="H360" s="197">
        <f t="array" ref="H360">iferror(XLOOKUP(G360,'Restaurant DB'!B:B,'Restaurant DB'!A:A),".")</f>
        <v>3166</v>
      </c>
      <c r="I360" s="356" t="str">
        <f t="array" ref="I360">XLOOKUP(G360,'Restaurant DB'!B:B,'Restaurant DB'!N:N)</f>
        <v>Japanese, International, Fusion, Steakhouse</v>
      </c>
      <c r="J360" s="187" t="s">
        <v>78</v>
      </c>
      <c r="K360" s="176">
        <v>999.0</v>
      </c>
      <c r="L360" s="177" t="s">
        <v>963</v>
      </c>
      <c r="M360" s="257"/>
      <c r="N360" s="251"/>
      <c r="O360" s="203">
        <v>8378.65</v>
      </c>
      <c r="P360" s="179"/>
      <c r="Q360" s="180"/>
      <c r="R360" s="208" t="str">
        <f t="array" ref="R360">XLOOKUP(G360,'Restaurant DB'!B:B,'Restaurant DB'!I:I)</f>
        <v>sirirat@hungryhub.com</v>
      </c>
      <c r="S360" s="181">
        <v>45967.0</v>
      </c>
      <c r="T360" s="182">
        <v>0.7083333333333334</v>
      </c>
      <c r="U360" s="183" t="s">
        <v>294</v>
      </c>
      <c r="V360" s="277" t="s">
        <v>102</v>
      </c>
      <c r="W360" s="135" t="s">
        <v>1157</v>
      </c>
      <c r="X360" s="247" t="s">
        <v>1158</v>
      </c>
      <c r="Y360" s="184"/>
      <c r="Z360" s="23" t="str">
        <f t="array" ref="Z360">if(iferror(INDEX(Posts[Username],MATCH(C360&amp;G360,Posts[Username]&amp;Posts[Restaurant Name],0)),"")=C360,"Posted","")</f>
        <v/>
      </c>
      <c r="AA360" s="135" t="s">
        <v>321</v>
      </c>
      <c r="AB360" s="44" t="s">
        <v>1159</v>
      </c>
      <c r="AC360" s="43"/>
      <c r="AD360" s="43"/>
      <c r="AE360" s="43"/>
      <c r="AF360" s="43"/>
      <c r="AG360" s="43"/>
      <c r="AH360" s="43"/>
      <c r="AI360" s="43"/>
      <c r="AJ360" s="43"/>
      <c r="AK360" s="43"/>
    </row>
    <row r="361" ht="24.75" customHeight="1">
      <c r="A361" s="43"/>
      <c r="B361" s="398" t="s">
        <v>997</v>
      </c>
      <c r="C361" s="399" t="s">
        <v>998</v>
      </c>
      <c r="D361" s="400" t="s">
        <v>1160</v>
      </c>
      <c r="E361" s="375" t="s">
        <v>866</v>
      </c>
      <c r="F361" s="401" t="s">
        <v>999</v>
      </c>
      <c r="G361" s="378" t="s">
        <v>899</v>
      </c>
      <c r="H361" s="197">
        <f t="array" ref="H361">iferror(XLOOKUP(G361,'Restaurant DB'!B:B,'Restaurant DB'!A:A),".")</f>
        <v>2749</v>
      </c>
      <c r="I361" s="377" t="str">
        <f t="array" ref="I361">XLOOKUP(G361,'Restaurant DB All'!B:B,'Restaurant DB All'!M:M)</f>
        <v>International</v>
      </c>
      <c r="J361" s="378" t="s">
        <v>94</v>
      </c>
      <c r="K361" s="379">
        <v>1964.0</v>
      </c>
      <c r="L361" s="225" t="s">
        <v>1161</v>
      </c>
      <c r="M361" s="381"/>
      <c r="N361" s="381"/>
      <c r="O361" s="381"/>
      <c r="P361" s="383" t="b">
        <v>0</v>
      </c>
      <c r="Q361" s="384"/>
      <c r="R361" s="385" t="str">
        <f t="array" ref="R361">XLOOKUP(G361,'Restaurant DB'!B:B,'Restaurant DB'!I:I)</f>
        <v>sirirat@hungryhub.com</v>
      </c>
      <c r="S361" s="386">
        <v>45967.0</v>
      </c>
      <c r="T361" s="387">
        <v>0.4791666666666667</v>
      </c>
      <c r="U361" s="388" t="s">
        <v>80</v>
      </c>
      <c r="V361" s="378" t="s">
        <v>102</v>
      </c>
      <c r="W361" s="380" t="s">
        <v>1162</v>
      </c>
      <c r="X361" s="402" t="s">
        <v>1163</v>
      </c>
      <c r="Y361" s="390"/>
      <c r="Z361" s="23" t="str">
        <f t="array" ref="Z361">if(iferror(INDEX(Posts[Username],MATCH(C361&amp;G361,Posts[Username]&amp;Posts[Restaurant Name],0)),"")=C361,"Posted","")</f>
        <v/>
      </c>
      <c r="AA361" s="403"/>
      <c r="AB361" s="391" t="s">
        <v>1164</v>
      </c>
      <c r="AC361" s="43"/>
      <c r="AD361" s="43"/>
      <c r="AE361" s="43"/>
      <c r="AF361" s="43"/>
      <c r="AG361" s="43"/>
      <c r="AH361" s="43"/>
      <c r="AI361" s="43"/>
      <c r="AJ361" s="43"/>
      <c r="AK361" s="43"/>
    </row>
    <row r="362" ht="24.75" customHeight="1">
      <c r="A362" s="43"/>
      <c r="B362" s="398" t="s">
        <v>1029</v>
      </c>
      <c r="C362" s="399" t="s">
        <v>1030</v>
      </c>
      <c r="D362" s="400">
        <v>28000.0</v>
      </c>
      <c r="E362" s="404" t="s">
        <v>866</v>
      </c>
      <c r="F362" s="401" t="s">
        <v>1031</v>
      </c>
      <c r="G362" s="378" t="s">
        <v>1165</v>
      </c>
      <c r="H362" s="197">
        <f t="array" ref="H362">iferror(XLOOKUP(G362,'Restaurant DB'!B:B,'Restaurant DB'!A:A),".")</f>
        <v>2536</v>
      </c>
      <c r="I362" s="377" t="str">
        <f t="array" ref="I362">XLOOKUP(G362,'Restaurant DB All'!B:B,'Restaurant DB All'!M:M)</f>
        <v>European</v>
      </c>
      <c r="J362" s="378" t="s">
        <v>78</v>
      </c>
      <c r="K362" s="379">
        <v>2390.0</v>
      </c>
      <c r="L362" s="380" t="s">
        <v>1166</v>
      </c>
      <c r="M362" s="381"/>
      <c r="N362" s="396" t="s">
        <v>1167</v>
      </c>
      <c r="O362" s="382">
        <v>5000.0</v>
      </c>
      <c r="P362" s="383" t="b">
        <v>0</v>
      </c>
      <c r="Q362" s="384"/>
      <c r="R362" s="385" t="str">
        <f t="array" ref="R362">XLOOKUP(G362,'Restaurant DB'!B:B,'Restaurant DB'!I:I)</f>
        <v>ravi@hungryhub.com</v>
      </c>
      <c r="S362" s="386">
        <v>45967.0</v>
      </c>
      <c r="T362" s="387">
        <v>0.7083333333333334</v>
      </c>
      <c r="U362" s="388" t="s">
        <v>294</v>
      </c>
      <c r="V362" s="378" t="s">
        <v>102</v>
      </c>
      <c r="W362" s="380" t="s">
        <v>1168</v>
      </c>
      <c r="X362" s="249" t="s">
        <v>1169</v>
      </c>
      <c r="Y362" s="390"/>
      <c r="Z362" s="23" t="str">
        <f t="array" ref="Z362">if(iferror(INDEX(Posts[Username],MATCH(C362&amp;G362,Posts[Username]&amp;Posts[Restaurant Name],0)),"")=C362,"Posted","")</f>
        <v/>
      </c>
      <c r="AA362" s="380"/>
      <c r="AB362" s="391" t="s">
        <v>1170</v>
      </c>
      <c r="AC362" s="43"/>
      <c r="AD362" s="43"/>
      <c r="AE362" s="43"/>
      <c r="AF362" s="43"/>
      <c r="AG362" s="43"/>
      <c r="AH362" s="43"/>
      <c r="AI362" s="43"/>
      <c r="AJ362" s="43"/>
      <c r="AK362" s="43"/>
    </row>
    <row r="363" ht="24.75" customHeight="1">
      <c r="A363" s="43"/>
      <c r="B363" s="372" t="s">
        <v>863</v>
      </c>
      <c r="C363" s="373" t="s">
        <v>864</v>
      </c>
      <c r="D363" s="400">
        <v>36300.0</v>
      </c>
      <c r="E363" s="375" t="s">
        <v>866</v>
      </c>
      <c r="F363" s="376" t="s">
        <v>867</v>
      </c>
      <c r="G363" s="405" t="s">
        <v>577</v>
      </c>
      <c r="H363" s="197">
        <f t="array" ref="H363">iferror(XLOOKUP(G363,'Restaurant DB'!B:B,'Restaurant DB'!A:A),".")</f>
        <v>1856</v>
      </c>
      <c r="I363" s="377" t="str">
        <f t="array" ref="I363">XLOOKUP(G363,'Restaurant DB All'!B:B,'Restaurant DB All'!M:M)</f>
        <v>Fusion</v>
      </c>
      <c r="J363" s="378" t="s">
        <v>78</v>
      </c>
      <c r="K363" s="379">
        <v>1999.0</v>
      </c>
      <c r="L363" s="380" t="s">
        <v>88</v>
      </c>
      <c r="M363" s="381"/>
      <c r="N363" s="406"/>
      <c r="O363" s="382">
        <v>3000.0</v>
      </c>
      <c r="P363" s="383" t="b">
        <v>0</v>
      </c>
      <c r="Q363" s="384"/>
      <c r="R363" s="385" t="str">
        <f t="array" ref="R363">XLOOKUP(G363,'Restaurant DB'!B:B,'Restaurant DB'!I:I)</f>
        <v>ravi@hungryhub.com</v>
      </c>
      <c r="S363" s="386">
        <v>45967.0</v>
      </c>
      <c r="T363" s="387">
        <v>0.75</v>
      </c>
      <c r="U363" s="388" t="s">
        <v>80</v>
      </c>
      <c r="V363" s="407" t="s">
        <v>81</v>
      </c>
      <c r="W363" s="380" t="s">
        <v>1171</v>
      </c>
      <c r="X363" s="408"/>
      <c r="Y363" s="390"/>
      <c r="Z363" s="23" t="str">
        <f t="array" ref="Z363">if(iferror(INDEX(Posts[Username],MATCH(C363&amp;G363,Posts[Username]&amp;Posts[Restaurant Name],0)),"")=C363,"Posted","")</f>
        <v/>
      </c>
      <c r="AA363" s="380"/>
      <c r="AB363" s="391" t="s">
        <v>1172</v>
      </c>
      <c r="AC363" s="43"/>
      <c r="AD363" s="43"/>
      <c r="AE363" s="43"/>
      <c r="AF363" s="43"/>
      <c r="AG363" s="43"/>
      <c r="AH363" s="43"/>
      <c r="AI363" s="43"/>
      <c r="AJ363" s="43"/>
      <c r="AK363" s="43"/>
    </row>
    <row r="364" ht="24.75" customHeight="1">
      <c r="A364" s="43"/>
      <c r="B364" s="211" t="s">
        <v>907</v>
      </c>
      <c r="C364" s="211" t="s">
        <v>908</v>
      </c>
      <c r="D364" s="213">
        <v>12000.0</v>
      </c>
      <c r="E364" s="375" t="s">
        <v>866</v>
      </c>
      <c r="F364" s="259" t="s">
        <v>909</v>
      </c>
      <c r="G364" s="348" t="s">
        <v>165</v>
      </c>
      <c r="H364" s="197">
        <f t="array" ref="H364">iferror(XLOOKUP(G364,'Restaurant DB'!B:B,'Restaurant DB'!A:A),".")</f>
        <v>3005</v>
      </c>
      <c r="I364" s="233" t="str">
        <f t="array" ref="I364">XLOOKUP(G364,'Restaurant DB All'!B:B,'Restaurant DB All'!M:M)</f>
        <v>Thai</v>
      </c>
      <c r="J364" s="261" t="s">
        <v>94</v>
      </c>
      <c r="K364" s="262">
        <v>1100.0</v>
      </c>
      <c r="L364" s="225" t="s">
        <v>241</v>
      </c>
      <c r="M364" s="219"/>
      <c r="N364" s="346"/>
      <c r="O364" s="248"/>
      <c r="P364" s="301" t="b">
        <v>0</v>
      </c>
      <c r="Q364" s="191"/>
      <c r="R364" s="302" t="str">
        <f t="array" ref="R364">XLOOKUP(G364,'Restaurant DB'!B:B,'Restaurant DB'!I:I)</f>
        <v>bond@hungryhub.com</v>
      </c>
      <c r="S364" s="303">
        <v>45968.0</v>
      </c>
      <c r="T364" s="264">
        <v>0.5</v>
      </c>
      <c r="U364" s="265" t="s">
        <v>294</v>
      </c>
      <c r="V364" s="261" t="s">
        <v>102</v>
      </c>
      <c r="W364" s="225" t="s">
        <v>1173</v>
      </c>
      <c r="X364" s="249" t="s">
        <v>1174</v>
      </c>
      <c r="Y364" s="227"/>
      <c r="Z364" s="23" t="str">
        <f t="array" ref="Z364">if(iferror(INDEX(Posts[Username],MATCH(C364&amp;G364,Posts[Username]&amp;Posts[Restaurant Name],0)),"")=C364,"Posted","")</f>
        <v/>
      </c>
      <c r="AA364" s="225"/>
      <c r="AB364" s="305" t="s">
        <v>1175</v>
      </c>
      <c r="AC364" s="43"/>
      <c r="AD364" s="43"/>
      <c r="AE364" s="43"/>
      <c r="AF364" s="43"/>
      <c r="AG364" s="43"/>
      <c r="AH364" s="43"/>
      <c r="AI364" s="43"/>
      <c r="AJ364" s="43"/>
      <c r="AK364" s="43"/>
    </row>
    <row r="365" ht="24.75" customHeight="1">
      <c r="A365" s="43"/>
      <c r="B365" s="201" t="s">
        <v>1129</v>
      </c>
      <c r="C365" s="201" t="s">
        <v>1130</v>
      </c>
      <c r="D365" s="203">
        <v>23000.0</v>
      </c>
      <c r="E365" s="393" t="s">
        <v>866</v>
      </c>
      <c r="F365" s="287" t="s">
        <v>1131</v>
      </c>
      <c r="G365" s="288" t="s">
        <v>165</v>
      </c>
      <c r="H365" s="197">
        <f t="array" ref="H365">iferror(XLOOKUP(G365,'Restaurant DB'!B:B,'Restaurant DB'!A:A),".")</f>
        <v>3005</v>
      </c>
      <c r="I365" s="233" t="str">
        <f t="array" ref="I365">XLOOKUP(G365,'Restaurant DB All'!B:B,'Restaurant DB All'!M:M)</f>
        <v>Thai</v>
      </c>
      <c r="J365" s="261" t="s">
        <v>94</v>
      </c>
      <c r="K365" s="262">
        <v>1100.0</v>
      </c>
      <c r="L365" s="225" t="s">
        <v>241</v>
      </c>
      <c r="M365" s="219"/>
      <c r="N365" s="346"/>
      <c r="O365" s="248"/>
      <c r="P365" s="301" t="b">
        <v>0</v>
      </c>
      <c r="Q365" s="191"/>
      <c r="R365" s="302" t="str">
        <f t="array" ref="R365">XLOOKUP(G365,'Restaurant DB'!B:B,'Restaurant DB'!I:I)</f>
        <v>bond@hungryhub.com</v>
      </c>
      <c r="S365" s="303">
        <v>45968.0</v>
      </c>
      <c r="T365" s="264">
        <v>0.5208333333333334</v>
      </c>
      <c r="U365" s="265" t="s">
        <v>294</v>
      </c>
      <c r="V365" s="342" t="s">
        <v>102</v>
      </c>
      <c r="W365" s="225" t="s">
        <v>1176</v>
      </c>
      <c r="X365" s="347">
        <v>8144007.0</v>
      </c>
      <c r="Y365" s="227"/>
      <c r="Z365" s="23" t="str">
        <f t="array" ref="Z365">if(iferror(INDEX(Posts[Username],MATCH(C365&amp;G365,Posts[Username]&amp;Posts[Restaurant Name],0)),"")=C365,"Posted","")</f>
        <v/>
      </c>
      <c r="AA365" s="225"/>
      <c r="AB365" s="305" t="s">
        <v>1177</v>
      </c>
      <c r="AC365" s="43"/>
      <c r="AD365" s="43"/>
      <c r="AE365" s="43"/>
      <c r="AF365" s="43"/>
      <c r="AG365" s="43"/>
      <c r="AH365" s="43"/>
      <c r="AI365" s="43"/>
      <c r="AJ365" s="43"/>
      <c r="AK365" s="43"/>
    </row>
    <row r="366" ht="24.75" customHeight="1">
      <c r="A366" s="43"/>
      <c r="B366" s="201" t="s">
        <v>1146</v>
      </c>
      <c r="C366" s="202" t="s">
        <v>1147</v>
      </c>
      <c r="D366" s="203">
        <v>15652.0</v>
      </c>
      <c r="E366" s="409"/>
      <c r="F366" s="204" t="s">
        <v>1148</v>
      </c>
      <c r="G366" s="186" t="s">
        <v>291</v>
      </c>
      <c r="H366" s="197">
        <f t="array" ref="H366">iferror(XLOOKUP(G366,'Restaurant DB'!B:B,'Restaurant DB'!A:A),".")</f>
        <v>3828</v>
      </c>
      <c r="I366" s="86" t="str">
        <f t="array" ref="I366">XLOOKUP(G366,'Restaurant DB'!B:B,'Restaurant DB'!N:N)</f>
        <v>American, International, Thai</v>
      </c>
      <c r="J366" s="205" t="s">
        <v>292</v>
      </c>
      <c r="K366" s="176">
        <v>1150.0</v>
      </c>
      <c r="L366" s="177" t="s">
        <v>405</v>
      </c>
      <c r="M366" s="46" t="s">
        <v>1150</v>
      </c>
      <c r="N366" s="251"/>
      <c r="O366" s="203">
        <v>4000.0</v>
      </c>
      <c r="P366" s="179"/>
      <c r="Q366" s="180"/>
      <c r="R366" s="221" t="str">
        <f t="array" ref="R366">XLOOKUP(G366,'Restaurant DB'!B:B,'Restaurant DB'!I:I)</f>
        <v>bond@hungryhub.com</v>
      </c>
      <c r="S366" s="181">
        <v>45968.0</v>
      </c>
      <c r="T366" s="182">
        <v>0.5</v>
      </c>
      <c r="U366" s="183"/>
      <c r="V366" s="277" t="s">
        <v>81</v>
      </c>
      <c r="W366" s="135" t="s">
        <v>1178</v>
      </c>
      <c r="X366" s="128"/>
      <c r="Y366" s="184"/>
      <c r="Z366" s="23" t="str">
        <f t="array" ref="Z366">if(iferror(INDEX(Posts[Username],MATCH(C366&amp;G366,Posts[Username]&amp;Posts[Restaurant Name],0)),"")=C366,"Posted","")</f>
        <v/>
      </c>
      <c r="AA366" s="135" t="s">
        <v>321</v>
      </c>
      <c r="AB366" s="44" t="s">
        <v>1179</v>
      </c>
      <c r="AC366" s="43"/>
      <c r="AD366" s="43"/>
      <c r="AE366" s="43"/>
      <c r="AF366" s="43"/>
      <c r="AG366" s="43"/>
      <c r="AH366" s="43"/>
      <c r="AI366" s="43"/>
      <c r="AJ366" s="43"/>
      <c r="AK366" s="43"/>
    </row>
    <row r="367" ht="24.75" customHeight="1">
      <c r="A367" s="43"/>
      <c r="B367" s="211" t="s">
        <v>863</v>
      </c>
      <c r="C367" s="211" t="s">
        <v>864</v>
      </c>
      <c r="D367" s="231">
        <v>36300.0</v>
      </c>
      <c r="E367" s="375" t="s">
        <v>866</v>
      </c>
      <c r="F367" s="259" t="s">
        <v>867</v>
      </c>
      <c r="G367" s="348" t="s">
        <v>1180</v>
      </c>
      <c r="H367" s="197">
        <f t="array" ref="H367">iferror(XLOOKUP(G367,'Restaurant DB'!B:B,'Restaurant DB'!A:A),".")</f>
        <v>2928</v>
      </c>
      <c r="I367" s="233" t="str">
        <f t="array" ref="I367">XLOOKUP(G367,'Restaurant DB All'!B:B,'Restaurant DB All'!M:M)</f>
        <v>International</v>
      </c>
      <c r="J367" s="261" t="s">
        <v>78</v>
      </c>
      <c r="K367" s="262">
        <v>2236.0</v>
      </c>
      <c r="L367" s="225" t="s">
        <v>1181</v>
      </c>
      <c r="M367" s="219"/>
      <c r="N367" s="346"/>
      <c r="O367" s="248">
        <v>3000.0</v>
      </c>
      <c r="P367" s="301" t="b">
        <v>0</v>
      </c>
      <c r="Q367" s="191"/>
      <c r="R367" s="302" t="str">
        <f t="array" ref="R367">XLOOKUP(G367,'Restaurant DB'!B:B,'Restaurant DB'!I:I)</f>
        <v>bond@hungryhub.com</v>
      </c>
      <c r="S367" s="303">
        <v>45969.0</v>
      </c>
      <c r="T367" s="264">
        <v>0.8333333333333334</v>
      </c>
      <c r="U367" s="265" t="s">
        <v>80</v>
      </c>
      <c r="V367" s="342" t="s">
        <v>81</v>
      </c>
      <c r="W367" s="225" t="s">
        <v>1182</v>
      </c>
      <c r="X367" s="347"/>
      <c r="Y367" s="227"/>
      <c r="Z367" s="23" t="str">
        <f t="array" ref="Z367">if(iferror(INDEX(Posts[Username],MATCH(C367&amp;G367,Posts[Username]&amp;Posts[Restaurant Name],0)),"")=C367,"Posted","")</f>
        <v/>
      </c>
      <c r="AA367" s="225"/>
      <c r="AB367" s="305" t="s">
        <v>1183</v>
      </c>
      <c r="AC367" s="43"/>
      <c r="AD367" s="43"/>
      <c r="AE367" s="43"/>
      <c r="AF367" s="43"/>
      <c r="AG367" s="43"/>
      <c r="AH367" s="43"/>
      <c r="AI367" s="43"/>
      <c r="AJ367" s="43"/>
      <c r="AK367" s="43"/>
    </row>
    <row r="368" ht="24.75" customHeight="1">
      <c r="A368" s="43"/>
      <c r="B368" s="229" t="s">
        <v>1184</v>
      </c>
      <c r="C368" s="229" t="s">
        <v>1185</v>
      </c>
      <c r="D368" s="231">
        <v>40000.0</v>
      </c>
      <c r="E368" s="375" t="s">
        <v>866</v>
      </c>
      <c r="F368" s="306" t="s">
        <v>1186</v>
      </c>
      <c r="G368" s="348" t="s">
        <v>140</v>
      </c>
      <c r="H368" s="197">
        <f t="array" ref="H368">iferror(XLOOKUP(G368,'Restaurant DB'!B:B,'Restaurant DB'!A:A),".")</f>
        <v>5149</v>
      </c>
      <c r="I368" s="233" t="str">
        <f t="array" ref="I368">XLOOKUP(G368,'Restaurant DB All'!B:B,'Restaurant DB All'!M:M)</f>
        <v>Japanese</v>
      </c>
      <c r="J368" s="261" t="s">
        <v>94</v>
      </c>
      <c r="K368" s="262">
        <v>1499.0</v>
      </c>
      <c r="L368" s="225" t="s">
        <v>1187</v>
      </c>
      <c r="M368" s="219"/>
      <c r="N368" s="346"/>
      <c r="O368" s="248"/>
      <c r="P368" s="301" t="b">
        <v>0</v>
      </c>
      <c r="Q368" s="191"/>
      <c r="R368" s="302" t="str">
        <f t="array" ref="R368">XLOOKUP(G368,'Restaurant DB'!B:B,'Restaurant DB'!I:I)</f>
        <v>earth@hungryhub.com</v>
      </c>
      <c r="S368" s="303">
        <v>45969.0</v>
      </c>
      <c r="T368" s="264">
        <v>0.5</v>
      </c>
      <c r="U368" s="265" t="s">
        <v>80</v>
      </c>
      <c r="V368" s="342" t="s">
        <v>102</v>
      </c>
      <c r="W368" s="225" t="s">
        <v>1188</v>
      </c>
      <c r="X368" s="347">
        <v>8181692.0</v>
      </c>
      <c r="Y368" s="227"/>
      <c r="Z368" s="23" t="str">
        <f t="array" ref="Z368">if(iferror(INDEX(Posts[Username],MATCH(C368&amp;G368,Posts[Username]&amp;Posts[Restaurant Name],0)),"")=C368,"Posted","")</f>
        <v/>
      </c>
      <c r="AA368" s="225"/>
      <c r="AB368" s="305" t="s">
        <v>1189</v>
      </c>
      <c r="AC368" s="43"/>
      <c r="AD368" s="43"/>
      <c r="AE368" s="43"/>
      <c r="AF368" s="43"/>
      <c r="AG368" s="43"/>
      <c r="AH368" s="43"/>
      <c r="AI368" s="43"/>
      <c r="AJ368" s="43"/>
      <c r="AK368" s="43"/>
    </row>
    <row r="369" ht="24.75" customHeight="1">
      <c r="A369" s="43"/>
      <c r="B369" s="201" t="s">
        <v>1190</v>
      </c>
      <c r="C369" s="201" t="s">
        <v>1191</v>
      </c>
      <c r="D369" s="319">
        <v>30600.0</v>
      </c>
      <c r="E369" s="409" t="str">
        <f t="array" ref="E369">XLOOKUP(G369,'Restaurant DB All'!$B$32:$B$5758,'Restaurant DB All'!$I$32:$I$5758)</f>
        <v>Bangkok</v>
      </c>
      <c r="F369" s="321" t="s">
        <v>1192</v>
      </c>
      <c r="G369" s="268" t="s">
        <v>128</v>
      </c>
      <c r="H369" s="197">
        <f t="array" ref="H369">iferror(XLOOKUP(G369,'Restaurant DB'!B:B,'Restaurant DB'!A:A),".")</f>
        <v>4503</v>
      </c>
      <c r="I369" s="86" t="str">
        <f t="array" ref="I369">XLOOKUP(G369,'Restaurant DB'!B:B,'Restaurant DB'!N:N)</f>
        <v>European, Fusion, International, Japanese, Thai</v>
      </c>
      <c r="J369" s="268" t="s">
        <v>94</v>
      </c>
      <c r="K369" s="269">
        <v>2599.0</v>
      </c>
      <c r="L369" s="135" t="s">
        <v>739</v>
      </c>
      <c r="M369" s="189"/>
      <c r="N369" s="189"/>
      <c r="O369" s="257">
        <v>8333.33</v>
      </c>
      <c r="P369" s="179"/>
      <c r="Q369" s="285"/>
      <c r="R369" s="221" t="str">
        <f t="array" ref="R369">XLOOKUP(G369,'Restaurant DB'!B:B,'Restaurant DB'!I:I)</f>
        <v>surasit@hungryhub.com</v>
      </c>
      <c r="S369" s="270">
        <v>45970.0</v>
      </c>
      <c r="T369" s="271">
        <v>0.7083333333333334</v>
      </c>
      <c r="U369" s="272" t="s">
        <v>294</v>
      </c>
      <c r="V369" s="268" t="s">
        <v>81</v>
      </c>
      <c r="W369" s="135" t="s">
        <v>1193</v>
      </c>
      <c r="X369" s="309"/>
      <c r="Y369" s="184"/>
      <c r="Z369" s="23" t="str">
        <f t="array" ref="Z369">if(iferror(INDEX(Posts[Username],MATCH(C369&amp;G369,Posts[Username]&amp;Posts[Restaurant Name],0)),"")=C369,"Posted","")</f>
        <v/>
      </c>
      <c r="AA369" s="278" t="s">
        <v>321</v>
      </c>
      <c r="AB369" s="44" t="s">
        <v>1194</v>
      </c>
      <c r="AC369" s="43"/>
      <c r="AD369" s="43"/>
      <c r="AE369" s="43"/>
      <c r="AF369" s="43"/>
      <c r="AG369" s="43"/>
      <c r="AH369" s="43"/>
      <c r="AI369" s="43"/>
      <c r="AJ369" s="43"/>
      <c r="AK369" s="43"/>
    </row>
    <row r="370" ht="24.75" customHeight="1">
      <c r="A370" s="43"/>
      <c r="B370" s="229" t="s">
        <v>1184</v>
      </c>
      <c r="C370" s="229" t="s">
        <v>1185</v>
      </c>
      <c r="D370" s="231">
        <v>40000.0</v>
      </c>
      <c r="E370" s="375" t="s">
        <v>866</v>
      </c>
      <c r="F370" s="306" t="s">
        <v>1186</v>
      </c>
      <c r="G370" s="348" t="s">
        <v>128</v>
      </c>
      <c r="H370" s="197">
        <f t="array" ref="H370">iferror(XLOOKUP(G370,'Restaurant DB'!B:B,'Restaurant DB'!A:A),".")</f>
        <v>4503</v>
      </c>
      <c r="I370" s="233" t="str">
        <f t="array" ref="I370">XLOOKUP(G370,'Restaurant DB All'!B:B,'Restaurant DB All'!M:M)</f>
        <v>Thai</v>
      </c>
      <c r="J370" s="261" t="s">
        <v>94</v>
      </c>
      <c r="K370" s="262">
        <v>2599.0</v>
      </c>
      <c r="L370" s="225" t="s">
        <v>739</v>
      </c>
      <c r="M370" s="219"/>
      <c r="N370" s="346"/>
      <c r="O370" s="248"/>
      <c r="P370" s="301" t="b">
        <v>0</v>
      </c>
      <c r="Q370" s="191"/>
      <c r="R370" s="302" t="str">
        <f t="array" ref="R370">XLOOKUP(G370,'Restaurant DB'!B:B,'Restaurant DB'!I:I)</f>
        <v>surasit@hungryhub.com</v>
      </c>
      <c r="S370" s="303">
        <v>45970.0</v>
      </c>
      <c r="T370" s="264">
        <v>0.5208333333333334</v>
      </c>
      <c r="U370" s="265" t="s">
        <v>80</v>
      </c>
      <c r="V370" s="342" t="s">
        <v>102</v>
      </c>
      <c r="W370" s="225" t="s">
        <v>1195</v>
      </c>
      <c r="X370" s="347">
        <v>8181704.0</v>
      </c>
      <c r="Y370" s="227"/>
      <c r="Z370" s="23" t="str">
        <f t="array" ref="Z370">if(iferror(INDEX(Posts[Username],MATCH(C370&amp;G370,Posts[Username]&amp;Posts[Restaurant Name],0)),"")=C370,"Posted","")</f>
        <v/>
      </c>
      <c r="AA370" s="225"/>
      <c r="AB370" s="305" t="s">
        <v>1196</v>
      </c>
      <c r="AC370" s="43"/>
      <c r="AD370" s="43"/>
      <c r="AE370" s="43"/>
      <c r="AF370" s="43"/>
      <c r="AG370" s="43"/>
      <c r="AH370" s="43"/>
      <c r="AI370" s="43"/>
      <c r="AJ370" s="43"/>
      <c r="AK370" s="43"/>
    </row>
    <row r="371" ht="24.75" customHeight="1">
      <c r="A371" s="43"/>
      <c r="B371" s="317" t="s">
        <v>1197</v>
      </c>
      <c r="C371" s="318" t="s">
        <v>1198</v>
      </c>
      <c r="D371" s="319">
        <v>27108.0</v>
      </c>
      <c r="E371" s="410" t="str">
        <f t="array" ref="E371">XLOOKUP(G371,'Restaurant DB All'!$B$32:$B$5758,'Restaurant DB All'!$I$32:$I$5758)</f>
        <v>Bangkok</v>
      </c>
      <c r="F371" s="321" t="s">
        <v>1199</v>
      </c>
      <c r="G371" s="411" t="s">
        <v>128</v>
      </c>
      <c r="H371" s="197">
        <f t="array" ref="H371">iferror(XLOOKUP(G371,'Restaurant DB'!B:B,'Restaurant DB'!A:A),".")</f>
        <v>4503</v>
      </c>
      <c r="I371" s="412" t="str">
        <f t="array" ref="I371">XLOOKUP(G371,'Restaurant DB All'!B:B,'Restaurant DB All'!M:M)</f>
        <v>Thai</v>
      </c>
      <c r="J371" s="413" t="s">
        <v>78</v>
      </c>
      <c r="K371" s="414">
        <v>2599.0</v>
      </c>
      <c r="L371" s="336" t="s">
        <v>739</v>
      </c>
      <c r="M371" s="415"/>
      <c r="N371" s="328" t="s">
        <v>1200</v>
      </c>
      <c r="O371" s="416">
        <v>4000.0</v>
      </c>
      <c r="P371" s="329" t="b">
        <v>0</v>
      </c>
      <c r="Q371" s="330"/>
      <c r="R371" s="417" t="str">
        <f t="array" ref="R371">XLOOKUP(G371,'Restaurant DB'!B:B,'Restaurant DB'!I:I)</f>
        <v>surasit@hungryhub.com</v>
      </c>
      <c r="S371" s="418">
        <v>45970.0</v>
      </c>
      <c r="T371" s="419">
        <v>0.8125</v>
      </c>
      <c r="U371" s="420" t="s">
        <v>182</v>
      </c>
      <c r="V371" s="322" t="s">
        <v>81</v>
      </c>
      <c r="W371" s="320" t="s">
        <v>1201</v>
      </c>
      <c r="X371" s="309"/>
      <c r="Y371" s="421"/>
      <c r="Z371" s="23" t="str">
        <f t="array" ref="Z371">if(iferror(INDEX(Posts[Username],MATCH(C371&amp;G371,Posts[Username]&amp;Posts[Restaurant Name],0)),"")=C371,"Posted","")</f>
        <v/>
      </c>
      <c r="AA371" s="336"/>
      <c r="AB371" s="422" t="s">
        <v>1202</v>
      </c>
      <c r="AC371" s="43"/>
      <c r="AD371" s="43"/>
      <c r="AE371" s="43"/>
      <c r="AF371" s="43"/>
      <c r="AG371" s="43"/>
      <c r="AH371" s="43"/>
      <c r="AI371" s="43"/>
      <c r="AJ371" s="43"/>
      <c r="AK371" s="43"/>
    </row>
    <row r="372" ht="24.75" customHeight="1">
      <c r="A372" s="43"/>
      <c r="B372" s="317" t="s">
        <v>1146</v>
      </c>
      <c r="C372" s="423" t="s">
        <v>1147</v>
      </c>
      <c r="D372" s="319">
        <v>15652.0</v>
      </c>
      <c r="E372" s="410"/>
      <c r="F372" s="424" t="s">
        <v>1148</v>
      </c>
      <c r="G372" s="425" t="s">
        <v>1203</v>
      </c>
      <c r="H372" s="197">
        <f t="array" ref="H372">iferror(XLOOKUP(G372,'Restaurant DB'!B:B,'Restaurant DB'!A:A),".")</f>
        <v>6483</v>
      </c>
      <c r="I372" s="426" t="str">
        <f t="array" ref="I372">XLOOKUP(G372,'Restaurant DB'!B:B,'Restaurant DB'!N:N)</f>
        <v/>
      </c>
      <c r="J372" s="427" t="s">
        <v>78</v>
      </c>
      <c r="K372" s="428">
        <v>1490.0</v>
      </c>
      <c r="L372" s="429" t="s">
        <v>88</v>
      </c>
      <c r="M372" s="430" t="s">
        <v>1150</v>
      </c>
      <c r="N372" s="431"/>
      <c r="O372" s="319">
        <v>4000.0</v>
      </c>
      <c r="P372" s="432"/>
      <c r="Q372" s="433"/>
      <c r="R372" s="434" t="s">
        <v>1204</v>
      </c>
      <c r="S372" s="435">
        <v>45971.0</v>
      </c>
      <c r="T372" s="436">
        <v>0.7708333333333334</v>
      </c>
      <c r="U372" s="437"/>
      <c r="V372" s="438" t="s">
        <v>102</v>
      </c>
      <c r="W372" s="320" t="s">
        <v>1205</v>
      </c>
      <c r="X372" s="439" t="s">
        <v>1206</v>
      </c>
      <c r="Y372" s="421"/>
      <c r="Z372" s="23" t="str">
        <f t="array" ref="Z372">if(iferror(INDEX(Posts[Username],MATCH(C372&amp;G372,Posts[Username]&amp;Posts[Restaurant Name],0)),"")=C372,"Posted","")</f>
        <v/>
      </c>
      <c r="AA372" s="320" t="s">
        <v>321</v>
      </c>
      <c r="AB372" s="337" t="s">
        <v>1207</v>
      </c>
      <c r="AC372" s="43"/>
      <c r="AD372" s="43"/>
      <c r="AE372" s="43"/>
      <c r="AF372" s="43"/>
      <c r="AG372" s="43"/>
      <c r="AH372" s="43"/>
      <c r="AI372" s="43"/>
      <c r="AJ372" s="43"/>
      <c r="AK372" s="43"/>
    </row>
    <row r="373" ht="24.75" customHeight="1">
      <c r="A373" s="43"/>
      <c r="B373" s="211" t="s">
        <v>863</v>
      </c>
      <c r="C373" s="211" t="s">
        <v>864</v>
      </c>
      <c r="D373" s="231">
        <v>36300.0</v>
      </c>
      <c r="E373" s="243" t="s">
        <v>866</v>
      </c>
      <c r="F373" s="259" t="s">
        <v>867</v>
      </c>
      <c r="G373" s="348" t="s">
        <v>165</v>
      </c>
      <c r="H373" s="197">
        <f t="array" ref="H373">iferror(XLOOKUP(G373,'Restaurant DB'!B:B,'Restaurant DB'!A:A),".")</f>
        <v>3005</v>
      </c>
      <c r="I373" s="233" t="str">
        <f t="array" ref="I373">XLOOKUP(G373,'Restaurant DB All'!B:B,'Restaurant DB All'!M:M)</f>
        <v>Thai</v>
      </c>
      <c r="J373" s="261" t="s">
        <v>94</v>
      </c>
      <c r="K373" s="262">
        <v>1100.0</v>
      </c>
      <c r="L373" s="225" t="s">
        <v>241</v>
      </c>
      <c r="M373" s="219"/>
      <c r="N373" s="346"/>
      <c r="O373" s="248">
        <v>3000.0</v>
      </c>
      <c r="P373" s="301" t="b">
        <v>0</v>
      </c>
      <c r="Q373" s="191"/>
      <c r="R373" s="302" t="str">
        <f t="array" ref="R373">XLOOKUP(G373,'Restaurant DB'!B:B,'Restaurant DB'!I:I)</f>
        <v>bond@hungryhub.com</v>
      </c>
      <c r="S373" s="303">
        <v>45971.0</v>
      </c>
      <c r="T373" s="264">
        <v>0.7083333333333334</v>
      </c>
      <c r="U373" s="265" t="s">
        <v>80</v>
      </c>
      <c r="V373" s="342" t="s">
        <v>81</v>
      </c>
      <c r="W373" s="225" t="s">
        <v>1208</v>
      </c>
      <c r="X373" s="347"/>
      <c r="Y373" s="227"/>
      <c r="Z373" s="23" t="str">
        <f t="array" ref="Z373">if(iferror(INDEX(Posts[Username],MATCH(C373&amp;G373,Posts[Username]&amp;Posts[Restaurant Name],0)),"")=C373,"Posted","")</f>
        <v/>
      </c>
      <c r="AA373" s="225"/>
      <c r="AB373" s="305" t="s">
        <v>1209</v>
      </c>
      <c r="AC373" s="43"/>
      <c r="AD373" s="43"/>
      <c r="AE373" s="43"/>
      <c r="AF373" s="43"/>
      <c r="AG373" s="43"/>
      <c r="AH373" s="43"/>
      <c r="AI373" s="43"/>
      <c r="AJ373" s="43"/>
      <c r="AK373" s="43"/>
    </row>
    <row r="374" ht="24.75" customHeight="1">
      <c r="A374" s="43"/>
      <c r="B374" s="201" t="s">
        <v>1210</v>
      </c>
      <c r="C374" s="201" t="s">
        <v>1211</v>
      </c>
      <c r="D374" s="203">
        <v>56273.0</v>
      </c>
      <c r="E374" s="292" t="s">
        <v>866</v>
      </c>
      <c r="F374" s="287" t="s">
        <v>1212</v>
      </c>
      <c r="G374" s="288" t="s">
        <v>128</v>
      </c>
      <c r="H374" s="197">
        <f t="array" ref="H374">iferror(XLOOKUP(G374,'Restaurant DB'!B:B,'Restaurant DB'!A:A),".")</f>
        <v>4503</v>
      </c>
      <c r="I374" s="233" t="str">
        <f t="array" ref="I374">XLOOKUP(G374,'Restaurant DB All'!B:B,'Restaurant DB All'!M:M)</f>
        <v>Thai</v>
      </c>
      <c r="J374" s="261" t="s">
        <v>94</v>
      </c>
      <c r="K374" s="262">
        <v>2599.0</v>
      </c>
      <c r="L374" s="225" t="s">
        <v>739</v>
      </c>
      <c r="M374" s="346"/>
      <c r="N374" s="343" t="s">
        <v>1213</v>
      </c>
      <c r="O374" s="248">
        <v>10000.0</v>
      </c>
      <c r="P374" s="301"/>
      <c r="Q374" s="191"/>
      <c r="R374" s="302" t="str">
        <f t="array" ref="R374">XLOOKUP(G374,'Restaurant DB'!B:B,'Restaurant DB'!I:I)</f>
        <v>surasit@hungryhub.com</v>
      </c>
      <c r="S374" s="303">
        <v>45971.0</v>
      </c>
      <c r="T374" s="264">
        <v>0.5</v>
      </c>
      <c r="U374" s="225" t="s">
        <v>80</v>
      </c>
      <c r="V374" s="342" t="s">
        <v>81</v>
      </c>
      <c r="W374" s="225" t="s">
        <v>1214</v>
      </c>
      <c r="X374" s="347"/>
      <c r="Y374" s="227"/>
      <c r="Z374" s="23" t="str">
        <f t="array" ref="Z374">if(iferror(INDEX(Posts[Username],MATCH(C374&amp;G374,Posts[Username]&amp;Posts[Restaurant Name],0)),"")=C374,"Posted","")</f>
        <v>Posted</v>
      </c>
      <c r="AA374" s="225" t="s">
        <v>321</v>
      </c>
      <c r="AB374" s="305" t="s">
        <v>1215</v>
      </c>
      <c r="AC374" s="43"/>
      <c r="AD374" s="43"/>
      <c r="AE374" s="43"/>
      <c r="AF374" s="43"/>
      <c r="AG374" s="43"/>
      <c r="AH374" s="43"/>
      <c r="AI374" s="43"/>
      <c r="AJ374" s="43"/>
      <c r="AK374" s="43"/>
    </row>
    <row r="375" ht="24.75" customHeight="1">
      <c r="A375" s="43"/>
      <c r="B375" s="201" t="s">
        <v>1197</v>
      </c>
      <c r="C375" s="201" t="s">
        <v>1198</v>
      </c>
      <c r="D375" s="203">
        <v>27108.0</v>
      </c>
      <c r="E375" s="23" t="str">
        <f t="array" ref="E375">XLOOKUP(G375,'Restaurant DB All'!$B$32:$B$5758,'Restaurant DB All'!$I$32:$I$5758)</f>
        <v>Bangkok</v>
      </c>
      <c r="F375" s="287" t="s">
        <v>1199</v>
      </c>
      <c r="G375" s="288" t="s">
        <v>291</v>
      </c>
      <c r="H375" s="197">
        <f t="array" ref="H375">iferror(XLOOKUP(G375,'Restaurant DB'!B:B,'Restaurant DB'!A:A),".")</f>
        <v>3828</v>
      </c>
      <c r="I375" s="256" t="str">
        <f t="array" ref="I375">XLOOKUP(G375,'Restaurant DB All'!B:B,'Restaurant DB All'!M:M)</f>
        <v>Italian</v>
      </c>
      <c r="J375" s="440" t="s">
        <v>292</v>
      </c>
      <c r="K375" s="262">
        <v>1150.0</v>
      </c>
      <c r="L375" s="278" t="s">
        <v>405</v>
      </c>
      <c r="M375" s="312"/>
      <c r="N375" s="307" t="s">
        <v>1216</v>
      </c>
      <c r="O375" s="295">
        <v>4000.0</v>
      </c>
      <c r="P375" s="308" t="b">
        <v>0</v>
      </c>
      <c r="Q375" s="285"/>
      <c r="R375" s="208" t="str">
        <f t="array" ref="R375">XLOOKUP(G375,'Restaurant DB'!B:B,'Restaurant DB'!I:I)</f>
        <v>bond@hungryhub.com</v>
      </c>
      <c r="S375" s="291">
        <v>45971.0</v>
      </c>
      <c r="T375" s="314">
        <v>0.5416666666666666</v>
      </c>
      <c r="U375" s="441" t="s">
        <v>182</v>
      </c>
      <c r="V375" s="268" t="s">
        <v>745</v>
      </c>
      <c r="W375" s="135" t="s">
        <v>1217</v>
      </c>
      <c r="X375" s="309"/>
      <c r="Y375" s="184"/>
      <c r="Z375" s="23" t="str">
        <f t="array" ref="Z375">if(iferror(INDEX(Posts[Username],MATCH(C375&amp;G375,Posts[Username]&amp;Posts[Restaurant Name],0)),"")=C375,"Posted","")</f>
        <v/>
      </c>
      <c r="AA375" s="278"/>
      <c r="AB375" s="296" t="s">
        <v>1218</v>
      </c>
      <c r="AC375" s="43"/>
      <c r="AD375" s="43"/>
      <c r="AE375" s="43"/>
      <c r="AF375" s="43"/>
      <c r="AG375" s="43"/>
      <c r="AH375" s="43"/>
      <c r="AI375" s="43"/>
      <c r="AJ375" s="43"/>
      <c r="AK375" s="43"/>
    </row>
    <row r="376" ht="24.75" customHeight="1">
      <c r="A376" s="43"/>
      <c r="B376" s="350" t="s">
        <v>1146</v>
      </c>
      <c r="C376" s="351" t="s">
        <v>1147</v>
      </c>
      <c r="D376" s="352">
        <v>15652.0</v>
      </c>
      <c r="E376" s="409"/>
      <c r="F376" s="354" t="s">
        <v>1148</v>
      </c>
      <c r="G376" s="442" t="s">
        <v>181</v>
      </c>
      <c r="H376" s="197">
        <f t="array" ref="H376">iferror(XLOOKUP(G376,'Restaurant DB'!B:B,'Restaurant DB'!A:A),".")</f>
        <v>4412</v>
      </c>
      <c r="I376" s="86" t="str">
        <f t="array" ref="I376">XLOOKUP(G376,'Restaurant DB'!B:B,'Restaurant DB'!N:N)</f>
        <v>International</v>
      </c>
      <c r="J376" s="205" t="s">
        <v>78</v>
      </c>
      <c r="K376" s="176">
        <v>2790.0</v>
      </c>
      <c r="L376" s="177" t="s">
        <v>749</v>
      </c>
      <c r="M376" s="46" t="s">
        <v>1150</v>
      </c>
      <c r="N376" s="251"/>
      <c r="O376" s="203">
        <v>4000.0</v>
      </c>
      <c r="P376" s="179"/>
      <c r="Q376" s="180"/>
      <c r="R376" s="221" t="str">
        <f t="array" ref="R376">XLOOKUP(G376,'Restaurant DB'!B:B,'Restaurant DB'!I:I)</f>
        <v>bond@hungryhub.com</v>
      </c>
      <c r="S376" s="181">
        <v>45972.0</v>
      </c>
      <c r="T376" s="182">
        <v>0.7916666666666666</v>
      </c>
      <c r="U376" s="183"/>
      <c r="V376" s="277" t="s">
        <v>102</v>
      </c>
      <c r="W376" s="135" t="s">
        <v>1219</v>
      </c>
      <c r="X376" s="128" t="s">
        <v>1220</v>
      </c>
      <c r="Y376" s="184"/>
      <c r="Z376" s="23" t="str">
        <f t="array" ref="Z376">if(iferror(INDEX(Posts[Username],MATCH(C376&amp;G376,Posts[Username]&amp;Posts[Restaurant Name],0)),"")=C376,"Posted","")</f>
        <v/>
      </c>
      <c r="AA376" s="135" t="s">
        <v>321</v>
      </c>
      <c r="AB376" s="44" t="s">
        <v>1221</v>
      </c>
      <c r="AC376" s="43"/>
      <c r="AD376" s="43"/>
      <c r="AE376" s="43"/>
      <c r="AF376" s="43"/>
      <c r="AG376" s="43"/>
      <c r="AH376" s="43"/>
      <c r="AI376" s="43"/>
      <c r="AJ376" s="43"/>
      <c r="AK376" s="43"/>
    </row>
    <row r="377" ht="24.75" customHeight="1">
      <c r="A377" s="43"/>
      <c r="B377" s="211" t="s">
        <v>997</v>
      </c>
      <c r="C377" s="211" t="s">
        <v>998</v>
      </c>
      <c r="D377" s="231">
        <v>11200.0</v>
      </c>
      <c r="E377" s="243" t="s">
        <v>866</v>
      </c>
      <c r="F377" s="259" t="s">
        <v>999</v>
      </c>
      <c r="G377" s="348" t="s">
        <v>317</v>
      </c>
      <c r="H377" s="197">
        <f t="array" ref="H377">iferror(XLOOKUP(G377,'Restaurant DB'!B:B,'Restaurant DB'!A:A),".")</f>
        <v>2421</v>
      </c>
      <c r="I377" s="233" t="str">
        <f t="array" ref="I377">XLOOKUP(G377,'Restaurant DB All'!B:B,'Restaurant DB All'!M:M)</f>
        <v>International</v>
      </c>
      <c r="J377" s="261" t="s">
        <v>78</v>
      </c>
      <c r="K377" s="262">
        <v>3900.0</v>
      </c>
      <c r="L377" s="225" t="s">
        <v>1222</v>
      </c>
      <c r="M377" s="219"/>
      <c r="N377" s="346"/>
      <c r="O377" s="248"/>
      <c r="P377" s="301" t="b">
        <v>0</v>
      </c>
      <c r="Q377" s="191"/>
      <c r="R377" s="302" t="str">
        <f t="array" ref="R377">XLOOKUP(G377,'Restaurant DB'!B:B,'Restaurant DB'!I:I)</f>
        <v>sirirat@hungryhub.com</v>
      </c>
      <c r="S377" s="303">
        <v>45972.0</v>
      </c>
      <c r="T377" s="264">
        <v>0.7291666666666666</v>
      </c>
      <c r="U377" s="265" t="s">
        <v>80</v>
      </c>
      <c r="V377" s="342" t="s">
        <v>102</v>
      </c>
      <c r="W377" s="225" t="s">
        <v>1223</v>
      </c>
      <c r="X377" s="347">
        <v>8180934.0</v>
      </c>
      <c r="Y377" s="227"/>
      <c r="Z377" s="23" t="str">
        <f t="array" ref="Z377">if(iferror(INDEX(Posts[Username],MATCH(C377&amp;G377,Posts[Username]&amp;Posts[Restaurant Name],0)),"")=C377,"Posted","")</f>
        <v/>
      </c>
      <c r="AA377" s="225"/>
      <c r="AB377" s="305" t="s">
        <v>1224</v>
      </c>
      <c r="AC377" s="43"/>
      <c r="AD377" s="43"/>
      <c r="AE377" s="43"/>
      <c r="AF377" s="43"/>
      <c r="AG377" s="43"/>
      <c r="AH377" s="43"/>
      <c r="AI377" s="43"/>
      <c r="AJ377" s="43"/>
      <c r="AK377" s="43"/>
    </row>
    <row r="378" ht="24.75" customHeight="1">
      <c r="A378" s="43"/>
      <c r="B378" s="443" t="s">
        <v>538</v>
      </c>
      <c r="C378" s="444" t="s">
        <v>539</v>
      </c>
      <c r="D378" s="445">
        <v>4562.0</v>
      </c>
      <c r="E378" s="446" t="str">
        <f t="array" ref="E378">XLOOKUP(G378,'Restaurant DB All'!$B$32:$B$5758,'Restaurant DB All'!$I$32:$I$5758)</f>
        <v>Bangkok</v>
      </c>
      <c r="F378" s="447" t="s">
        <v>540</v>
      </c>
      <c r="G378" s="425" t="s">
        <v>1225</v>
      </c>
      <c r="H378" s="197">
        <f t="array" ref="H378">iferror(XLOOKUP(G378,'Restaurant DB'!B:B,'Restaurant DB'!A:A),".")</f>
        <v>4141</v>
      </c>
      <c r="I378" s="412" t="str">
        <f t="array" ref="I378">XLOOKUP(G378,'Restaurant DB All'!B:B,'Restaurant DB All'!M:M)</f>
        <v>International</v>
      </c>
      <c r="J378" s="413" t="s">
        <v>78</v>
      </c>
      <c r="K378" s="414">
        <v>1790.0</v>
      </c>
      <c r="L378" s="336" t="s">
        <v>1226</v>
      </c>
      <c r="M378" s="415"/>
      <c r="N378" s="431"/>
      <c r="O378" s="416">
        <v>3000.0</v>
      </c>
      <c r="P378" s="329" t="b">
        <v>0</v>
      </c>
      <c r="Q378" s="330"/>
      <c r="R378" s="417" t="str">
        <f t="array" ref="R378">XLOOKUP(G378,'Restaurant DB'!B:B,'Restaurant DB'!I:I)</f>
        <v>sirirat@hungryhub.com</v>
      </c>
      <c r="S378" s="418">
        <v>45974.0</v>
      </c>
      <c r="T378" s="419">
        <v>0.8541666666666666</v>
      </c>
      <c r="U378" s="420" t="s">
        <v>80</v>
      </c>
      <c r="V378" s="322" t="s">
        <v>102</v>
      </c>
      <c r="W378" s="320" t="s">
        <v>1227</v>
      </c>
      <c r="X378" s="334" t="s">
        <v>1228</v>
      </c>
      <c r="Y378" s="421"/>
      <c r="Z378" s="23" t="str">
        <f t="array" ref="Z378">if(iferror(INDEX(Posts[Username],MATCH(C378&amp;G378,Posts[Username]&amp;Posts[Restaurant Name],0)),"")=C378,"Posted","")</f>
        <v/>
      </c>
      <c r="AA378" s="336"/>
      <c r="AB378" s="422" t="s">
        <v>1229</v>
      </c>
      <c r="AC378" s="43"/>
      <c r="AD378" s="43"/>
      <c r="AE378" s="43"/>
      <c r="AF378" s="43"/>
      <c r="AG378" s="43"/>
      <c r="AH378" s="43"/>
      <c r="AI378" s="43"/>
      <c r="AJ378" s="43"/>
      <c r="AK378" s="43"/>
    </row>
    <row r="379" ht="24.75" customHeight="1">
      <c r="A379" s="43"/>
      <c r="B379" s="448" t="s">
        <v>1230</v>
      </c>
      <c r="C379" s="449" t="s">
        <v>1231</v>
      </c>
      <c r="D379" s="450">
        <v>65040.0</v>
      </c>
      <c r="E379" s="410" t="str">
        <f t="array" ref="E379">XLOOKUP(G379,'Restaurant DB All'!$B$32:$B$5758,'Restaurant DB All'!$I$32:$I$5758)</f>
        <v>Bangkok</v>
      </c>
      <c r="F379" s="451" t="s">
        <v>1232</v>
      </c>
      <c r="G379" s="452" t="s">
        <v>140</v>
      </c>
      <c r="H379" s="197">
        <f t="array" ref="H379">iferror(XLOOKUP(G379,'Restaurant DB'!B:B,'Restaurant DB'!A:A),".")</f>
        <v>5149</v>
      </c>
      <c r="I379" s="426" t="str">
        <f t="array" ref="I379">XLOOKUP(G379,'Restaurant DB'!B:B,'Restaurant DB'!N:N)</f>
        <v>Japanese</v>
      </c>
      <c r="J379" s="322" t="s">
        <v>94</v>
      </c>
      <c r="K379" s="453">
        <v>1650.0</v>
      </c>
      <c r="L379" s="454" t="s">
        <v>155</v>
      </c>
      <c r="M379" s="327" t="s">
        <v>1233</v>
      </c>
      <c r="N379" s="455"/>
      <c r="O379" s="456">
        <v>6702.92</v>
      </c>
      <c r="P379" s="457"/>
      <c r="Q379" s="458"/>
      <c r="R379" s="331" t="str">
        <f t="array" ref="R379">XLOOKUP(G379,'Restaurant DB'!B:B,'Restaurant DB'!I:I)</f>
        <v>earth@hungryhub.com</v>
      </c>
      <c r="S379" s="459">
        <v>45972.0</v>
      </c>
      <c r="T379" s="460">
        <v>0.75</v>
      </c>
      <c r="U379" s="461" t="s">
        <v>80</v>
      </c>
      <c r="V379" s="462" t="s">
        <v>102</v>
      </c>
      <c r="W379" s="463" t="s">
        <v>1234</v>
      </c>
      <c r="X379" s="235" t="s">
        <v>1235</v>
      </c>
      <c r="Y379" s="464"/>
      <c r="Z379" s="23" t="str">
        <f t="array" ref="Z379">if(iferror(INDEX(Posts[Username],MATCH(C379&amp;G379,Posts[Username]&amp;Posts[Restaurant Name],0)),"")=C379,"Posted","")</f>
        <v/>
      </c>
      <c r="AA379" s="465" t="s">
        <v>321</v>
      </c>
      <c r="AB379" s="466" t="s">
        <v>1236</v>
      </c>
      <c r="AC379" s="43"/>
      <c r="AD379" s="43"/>
      <c r="AE379" s="43"/>
      <c r="AF379" s="43"/>
      <c r="AG379" s="43"/>
      <c r="AH379" s="43"/>
      <c r="AI379" s="43"/>
      <c r="AJ379" s="43"/>
      <c r="AK379" s="43"/>
    </row>
    <row r="380" ht="24.75" customHeight="1">
      <c r="A380" s="43"/>
      <c r="B380" s="467"/>
      <c r="C380" s="468"/>
      <c r="D380" s="430"/>
      <c r="E380" s="410"/>
      <c r="F380" s="324"/>
      <c r="G380" s="469"/>
      <c r="H380" s="26" t="str">
        <f t="array" ref="H380">iferror(XLOOKUP(G380,'Restaurant DB'!B:B,'Restaurant DB'!A:A),".")</f>
        <v>.</v>
      </c>
      <c r="I380" s="324"/>
      <c r="J380" s="469"/>
      <c r="K380" s="470"/>
      <c r="L380" s="471"/>
      <c r="M380" s="430"/>
      <c r="N380" s="430"/>
      <c r="O380" s="430"/>
      <c r="P380" s="472"/>
      <c r="Q380" s="473"/>
      <c r="R380" s="474"/>
      <c r="S380" s="475"/>
      <c r="T380" s="476"/>
      <c r="U380" s="461"/>
      <c r="V380" s="477"/>
      <c r="W380" s="461"/>
      <c r="X380" s="478"/>
      <c r="Y380" s="479"/>
      <c r="Z380" s="23" t="str">
        <f t="array" ref="Z380">if(iferror(INDEX(Posts[Username],MATCH(C380&amp;G380,Posts[Username]&amp;Posts[Restaurant Name],0)),"")=C380,"Posted","")</f>
        <v>Posted</v>
      </c>
      <c r="AA380" s="446"/>
      <c r="AB380" s="480"/>
      <c r="AC380" s="43"/>
      <c r="AD380" s="43"/>
      <c r="AE380" s="43"/>
      <c r="AF380" s="43"/>
      <c r="AG380" s="43"/>
      <c r="AH380" s="43"/>
      <c r="AI380" s="43"/>
      <c r="AJ380" s="43"/>
      <c r="AK380" s="43"/>
    </row>
    <row r="381" ht="24.75" customHeight="1">
      <c r="A381" s="43"/>
      <c r="B381" s="317"/>
      <c r="C381" s="423"/>
      <c r="D381" s="319"/>
      <c r="E381" s="410"/>
      <c r="F381" s="481"/>
      <c r="G381" s="482"/>
      <c r="H381" s="26" t="str">
        <f t="array" ref="H381">iferror(XLOOKUP(G381,'Restaurant DB'!B:B,'Restaurant DB'!A:A),".")</f>
        <v>.</v>
      </c>
      <c r="I381" s="324"/>
      <c r="J381" s="483"/>
      <c r="K381" s="428"/>
      <c r="L381" s="429"/>
      <c r="M381" s="430"/>
      <c r="N381" s="431"/>
      <c r="O381" s="319"/>
      <c r="P381" s="432"/>
      <c r="Q381" s="433"/>
      <c r="R381" s="474"/>
      <c r="S381" s="435"/>
      <c r="T381" s="436"/>
      <c r="U381" s="437"/>
      <c r="V381" s="484"/>
      <c r="W381" s="485"/>
      <c r="X381" s="486"/>
      <c r="Y381" s="421"/>
      <c r="Z381" s="23" t="str">
        <f t="array" ref="Z381">if(iferror(INDEX(Posts[Username],MATCH(C381&amp;G381,Posts[Username]&amp;Posts[Restaurant Name],0)),"")=C381,"Posted","")</f>
        <v>Posted</v>
      </c>
      <c r="AA381" s="320"/>
      <c r="AB381" s="480"/>
      <c r="AC381" s="43"/>
      <c r="AD381" s="43"/>
      <c r="AE381" s="43"/>
      <c r="AF381" s="43"/>
      <c r="AG381" s="43"/>
      <c r="AH381" s="43"/>
      <c r="AI381" s="43"/>
      <c r="AJ381" s="43"/>
      <c r="AK381" s="43"/>
    </row>
    <row r="382" ht="24.75" customHeight="1">
      <c r="A382" s="43"/>
      <c r="B382" s="44"/>
      <c r="C382" s="45"/>
      <c r="D382" s="46"/>
      <c r="E382" s="409"/>
      <c r="F382" s="62"/>
      <c r="G382" s="83"/>
      <c r="H382" s="26" t="str">
        <f t="array" ref="H382">iferror(XLOOKUP(G382,'Restaurant DB'!B:B,'Restaurant DB'!A:A),".")</f>
        <v>.</v>
      </c>
      <c r="I382" s="27"/>
      <c r="J382" s="151"/>
      <c r="K382" s="49"/>
      <c r="L382" s="50"/>
      <c r="M382" s="46"/>
      <c r="N382" s="46"/>
      <c r="O382" s="46"/>
      <c r="P382" s="26"/>
      <c r="Q382" s="52"/>
      <c r="R382" s="34"/>
      <c r="S382" s="53"/>
      <c r="T382" s="54"/>
      <c r="U382" s="9"/>
      <c r="V382" s="87"/>
      <c r="W382" s="9"/>
      <c r="X382" s="10"/>
      <c r="Y382" s="55"/>
      <c r="Z382" s="23" t="str">
        <f t="array" ref="Z382">if(iferror(INDEX(Posts[Username],MATCH(C382&amp;G382,Posts[Username]&amp;Posts[Restaurant Name],0)),"")=C382,"Posted","")</f>
        <v>Posted</v>
      </c>
      <c r="AA382" s="244"/>
      <c r="AB382" s="42"/>
      <c r="AC382" s="43"/>
      <c r="AD382" s="43"/>
      <c r="AE382" s="43"/>
      <c r="AF382" s="43"/>
      <c r="AG382" s="43"/>
      <c r="AH382" s="43"/>
      <c r="AI382" s="43"/>
      <c r="AJ382" s="43"/>
      <c r="AK382" s="43"/>
    </row>
    <row r="383" ht="24.75" customHeight="1">
      <c r="A383" s="43"/>
      <c r="B383" s="211" t="s">
        <v>863</v>
      </c>
      <c r="C383" s="211" t="s">
        <v>864</v>
      </c>
      <c r="D383" s="231">
        <v>36300.0</v>
      </c>
      <c r="E383" s="375" t="s">
        <v>866</v>
      </c>
      <c r="F383" s="259" t="s">
        <v>867</v>
      </c>
      <c r="G383" s="348" t="s">
        <v>1237</v>
      </c>
      <c r="H383" s="197">
        <f t="array" ref="H383">iferror(XLOOKUP(G383,'Restaurant DB'!B:B,'Restaurant DB'!A:A),".")</f>
        <v>6090</v>
      </c>
      <c r="I383" s="233" t="str">
        <f t="array" ref="I383">XLOOKUP(G383,'Restaurant DB All'!B:B,'Restaurant DB All'!M:M)</f>
        <v>Nana</v>
      </c>
      <c r="J383" s="261" t="s">
        <v>78</v>
      </c>
      <c r="K383" s="262">
        <v>3790.0</v>
      </c>
      <c r="L383" s="225" t="s">
        <v>208</v>
      </c>
      <c r="M383" s="219"/>
      <c r="N383" s="346"/>
      <c r="O383" s="248">
        <v>3000.0</v>
      </c>
      <c r="P383" s="301" t="b">
        <v>0</v>
      </c>
      <c r="Q383" s="191"/>
      <c r="R383" s="302" t="str">
        <f t="array" ref="R383">XLOOKUP(G383,'Restaurant DB'!B:B,'Restaurant DB'!I:I)</f>
        <v>watcharavit@hungryhub.com</v>
      </c>
      <c r="S383" s="303">
        <v>45973.0</v>
      </c>
      <c r="T383" s="264">
        <v>0.75</v>
      </c>
      <c r="U383" s="265" t="s">
        <v>182</v>
      </c>
      <c r="V383" s="342" t="s">
        <v>493</v>
      </c>
      <c r="W383" s="225" t="s">
        <v>1238</v>
      </c>
      <c r="X383" s="347"/>
      <c r="Y383" s="227"/>
      <c r="Z383" s="23" t="str">
        <f t="array" ref="Z383">if(iferror(INDEX(Posts[Username],MATCH(C383&amp;G383,Posts[Username]&amp;Posts[Restaurant Name],0)),"")=C383,"Posted","")</f>
        <v/>
      </c>
      <c r="AA383" s="225"/>
      <c r="AB383" s="305" t="s">
        <v>1239</v>
      </c>
      <c r="AC383" s="43"/>
      <c r="AD383" s="43"/>
      <c r="AE383" s="43"/>
      <c r="AF383" s="43"/>
      <c r="AG383" s="43"/>
      <c r="AH383" s="43"/>
      <c r="AI383" s="43"/>
      <c r="AJ383" s="43"/>
      <c r="AK383" s="43"/>
    </row>
    <row r="384" ht="24.75" customHeight="1">
      <c r="A384" s="43"/>
      <c r="B384" s="487" t="s">
        <v>1210</v>
      </c>
      <c r="C384" s="488" t="s">
        <v>1211</v>
      </c>
      <c r="D384" s="489">
        <v>56273.0</v>
      </c>
      <c r="E384" s="393" t="s">
        <v>866</v>
      </c>
      <c r="F384" s="490" t="s">
        <v>1212</v>
      </c>
      <c r="G384" s="268" t="s">
        <v>140</v>
      </c>
      <c r="H384" s="197">
        <f t="array" ref="H384">iferror(XLOOKUP(G384,'Restaurant DB'!B:B,'Restaurant DB'!A:A),".")</f>
        <v>5149</v>
      </c>
      <c r="I384" s="233" t="str">
        <f t="array" ref="I384">XLOOKUP(G384,'Restaurant DB All'!B:B,'Restaurant DB All'!M:M)</f>
        <v>Japanese</v>
      </c>
      <c r="J384" s="261" t="s">
        <v>94</v>
      </c>
      <c r="K384" s="262">
        <v>1650.0</v>
      </c>
      <c r="L384" s="225" t="s">
        <v>155</v>
      </c>
      <c r="M384" s="219"/>
      <c r="N384" s="343" t="s">
        <v>1240</v>
      </c>
      <c r="O384" s="248">
        <v>10000.0</v>
      </c>
      <c r="P384" s="301" t="b">
        <v>0</v>
      </c>
      <c r="Q384" s="191"/>
      <c r="R384" s="302" t="str">
        <f t="array" ref="R384">XLOOKUP(G384,'Restaurant DB'!B:B,'Restaurant DB'!I:I)</f>
        <v>earth@hungryhub.com</v>
      </c>
      <c r="S384" s="303">
        <v>45973.0</v>
      </c>
      <c r="T384" s="264">
        <v>0.5</v>
      </c>
      <c r="U384" s="265" t="s">
        <v>80</v>
      </c>
      <c r="V384" s="342" t="s">
        <v>102</v>
      </c>
      <c r="W384" s="225" t="s">
        <v>1241</v>
      </c>
      <c r="X384" s="347">
        <v>8218933.0</v>
      </c>
      <c r="Y384" s="227"/>
      <c r="Z384" s="23" t="str">
        <f t="array" ref="Z384">if(iferror(INDEX(Posts[Username],MATCH(C384&amp;G384,Posts[Username]&amp;Posts[Restaurant Name],0)),"")=C384,"Posted","")</f>
        <v/>
      </c>
      <c r="AA384" s="225"/>
      <c r="AB384" s="305" t="s">
        <v>1242</v>
      </c>
      <c r="AC384" s="43"/>
      <c r="AD384" s="43"/>
      <c r="AE384" s="43"/>
      <c r="AF384" s="43"/>
      <c r="AG384" s="43"/>
      <c r="AH384" s="43"/>
      <c r="AI384" s="43"/>
      <c r="AJ384" s="43"/>
      <c r="AK384" s="43"/>
    </row>
    <row r="385" ht="24.75" customHeight="1">
      <c r="A385" s="43"/>
      <c r="B385" s="201" t="s">
        <v>1197</v>
      </c>
      <c r="C385" s="201" t="s">
        <v>1198</v>
      </c>
      <c r="D385" s="203">
        <v>27108.0</v>
      </c>
      <c r="E385" s="409" t="str">
        <f t="array" ref="E385">XLOOKUP(G385,'Restaurant DB All'!$B$32:$B$5758,'Restaurant DB All'!$I$32:$I$5758)</f>
        <v>#N/A</v>
      </c>
      <c r="F385" s="287" t="s">
        <v>1199</v>
      </c>
      <c r="G385" s="288" t="s">
        <v>1243</v>
      </c>
      <c r="H385" s="197">
        <f t="array" ref="H385">iferror(XLOOKUP(G385,'Restaurant DB'!B:B,'Restaurant DB'!A:A),".")</f>
        <v>6225</v>
      </c>
      <c r="I385" s="256" t="str">
        <f t="array" ref="I385">XLOOKUP(G385,'Restaurant DB All'!B:B,'Restaurant DB All'!M:M)</f>
        <v>Chinese</v>
      </c>
      <c r="J385" s="440" t="s">
        <v>78</v>
      </c>
      <c r="K385" s="262">
        <v>1450.0</v>
      </c>
      <c r="L385" s="278" t="s">
        <v>208</v>
      </c>
      <c r="M385" s="312"/>
      <c r="N385" s="307" t="s">
        <v>1244</v>
      </c>
      <c r="O385" s="295">
        <v>4000.0</v>
      </c>
      <c r="P385" s="308"/>
      <c r="Q385" s="285"/>
      <c r="R385" s="208" t="str">
        <f t="array" ref="R385">XLOOKUP(G385,'Restaurant DB'!B:B,'Restaurant DB'!I:I)</f>
        <v>natkitta@hungryhub.com</v>
      </c>
      <c r="S385" s="291">
        <v>45973.0</v>
      </c>
      <c r="T385" s="314">
        <v>0.75</v>
      </c>
      <c r="U385" s="441" t="s">
        <v>182</v>
      </c>
      <c r="V385" s="268" t="s">
        <v>102</v>
      </c>
      <c r="W385" s="135" t="s">
        <v>1245</v>
      </c>
      <c r="X385" s="247" t="s">
        <v>1246</v>
      </c>
      <c r="Y385" s="184"/>
      <c r="Z385" s="23" t="str">
        <f t="array" ref="Z385">if(iferror(INDEX(Posts[Username],MATCH(C385&amp;G385,Posts[Username]&amp;Posts[Restaurant Name],0)),"")=C385,"Posted","")</f>
        <v/>
      </c>
      <c r="AA385" s="278" t="s">
        <v>321</v>
      </c>
      <c r="AB385" s="296" t="s">
        <v>1247</v>
      </c>
      <c r="AC385" s="43"/>
      <c r="AD385" s="43"/>
      <c r="AE385" s="43"/>
      <c r="AF385" s="43"/>
      <c r="AG385" s="43"/>
      <c r="AH385" s="43"/>
      <c r="AI385" s="43"/>
      <c r="AJ385" s="43"/>
      <c r="AK385" s="43"/>
    </row>
    <row r="386" ht="24.75" customHeight="1">
      <c r="A386" s="43"/>
      <c r="B386" s="201" t="s">
        <v>1197</v>
      </c>
      <c r="C386" s="201" t="s">
        <v>1198</v>
      </c>
      <c r="D386" s="203">
        <v>27108.0</v>
      </c>
      <c r="E386" s="409" t="str">
        <f t="array" ref="E386">XLOOKUP(G386,'Restaurant DB All'!$B$32:$B$5758,'Restaurant DB All'!$I$32:$I$5758)</f>
        <v>Bangkok</v>
      </c>
      <c r="F386" s="287" t="s">
        <v>1199</v>
      </c>
      <c r="G386" s="288" t="s">
        <v>181</v>
      </c>
      <c r="H386" s="197">
        <f t="array" ref="H386">iferror(XLOOKUP(G386,'Restaurant DB'!B:B,'Restaurant DB'!A:A),".")</f>
        <v>4412</v>
      </c>
      <c r="I386" s="256" t="str">
        <f t="array" ref="I386">XLOOKUP(G386,'Restaurant DB All'!B:B,'Restaurant DB All'!M:M)</f>
        <v>Japanese</v>
      </c>
      <c r="J386" s="440" t="s">
        <v>78</v>
      </c>
      <c r="K386" s="262">
        <v>2990.0</v>
      </c>
      <c r="L386" s="278" t="s">
        <v>1248</v>
      </c>
      <c r="M386" s="312"/>
      <c r="N386" s="307" t="s">
        <v>1249</v>
      </c>
      <c r="O386" s="295">
        <v>4000.0</v>
      </c>
      <c r="P386" s="308" t="b">
        <v>0</v>
      </c>
      <c r="Q386" s="285"/>
      <c r="R386" s="208" t="str">
        <f t="array" ref="R386">XLOOKUP(G386,'Restaurant DB'!B:B,'Restaurant DB'!I:I)</f>
        <v>bond@hungryhub.com</v>
      </c>
      <c r="S386" s="291">
        <v>45973.0</v>
      </c>
      <c r="T386" s="314">
        <v>0.8958333333333334</v>
      </c>
      <c r="U386" s="441" t="s">
        <v>182</v>
      </c>
      <c r="V386" s="268" t="s">
        <v>102</v>
      </c>
      <c r="W386" s="135" t="s">
        <v>1250</v>
      </c>
      <c r="X386" s="247" t="s">
        <v>1251</v>
      </c>
      <c r="Y386" s="184"/>
      <c r="Z386" s="23" t="str">
        <f t="array" ref="Z386">if(iferror(INDEX(Posts[Username],MATCH(C386&amp;G386,Posts[Username]&amp;Posts[Restaurant Name],0)),"")=C386,"Posted","")</f>
        <v/>
      </c>
      <c r="AA386" s="278"/>
      <c r="AB386" s="296" t="s">
        <v>1252</v>
      </c>
      <c r="AC386" s="43"/>
      <c r="AD386" s="43"/>
      <c r="AE386" s="43"/>
      <c r="AF386" s="43"/>
      <c r="AG386" s="43"/>
      <c r="AH386" s="43"/>
      <c r="AI386" s="43"/>
      <c r="AJ386" s="43"/>
      <c r="AK386" s="43"/>
    </row>
    <row r="387" ht="24.75" customHeight="1">
      <c r="A387" s="43"/>
      <c r="B387" s="201" t="s">
        <v>1190</v>
      </c>
      <c r="C387" s="201" t="s">
        <v>1191</v>
      </c>
      <c r="D387" s="203">
        <v>30600.0</v>
      </c>
      <c r="E387" s="409" t="str">
        <f t="array" ref="E387">XLOOKUP(G387,'Restaurant DB All'!$B$32:$B$5758,'Restaurant DB All'!$I$32:$I$5758)</f>
        <v>Bangkok</v>
      </c>
      <c r="F387" s="287" t="s">
        <v>1192</v>
      </c>
      <c r="G387" s="268" t="s">
        <v>330</v>
      </c>
      <c r="H387" s="197">
        <f t="array" ref="H387">iferror(XLOOKUP(G387,'Restaurant DB'!B:B,'Restaurant DB'!A:A),".")</f>
        <v>4989</v>
      </c>
      <c r="I387" s="86" t="str">
        <f t="array" ref="I387">XLOOKUP(G387,'Restaurant DB'!B:B,'Restaurant DB'!N:N)</f>
        <v>Thai</v>
      </c>
      <c r="J387" s="268" t="s">
        <v>78</v>
      </c>
      <c r="K387" s="269">
        <v>6790.0</v>
      </c>
      <c r="L387" s="135" t="s">
        <v>615</v>
      </c>
      <c r="M387" s="189"/>
      <c r="N387" s="189"/>
      <c r="O387" s="257">
        <v>8333.0</v>
      </c>
      <c r="P387" s="179" t="b">
        <v>0</v>
      </c>
      <c r="Q387" s="285"/>
      <c r="R387" s="221" t="str">
        <f t="array" ref="R387">XLOOKUP(G387,'Restaurant DB'!B:B,'Restaurant DB'!I:I)</f>
        <v>bond@hungryhub.com</v>
      </c>
      <c r="S387" s="270">
        <v>45973.0</v>
      </c>
      <c r="T387" s="271">
        <v>0.75</v>
      </c>
      <c r="U387" s="272" t="s">
        <v>294</v>
      </c>
      <c r="V387" s="268" t="s">
        <v>81</v>
      </c>
      <c r="W387" s="135" t="s">
        <v>1253</v>
      </c>
      <c r="X387" s="309"/>
      <c r="Y387" s="184"/>
      <c r="Z387" s="23" t="str">
        <f t="array" ref="Z387">if(iferror(INDEX(Posts[Username],MATCH(C387&amp;G387,Posts[Username]&amp;Posts[Restaurant Name],0)),"")=C387,"Posted","")</f>
        <v/>
      </c>
      <c r="AA387" s="278"/>
      <c r="AB387" s="44" t="s">
        <v>1254</v>
      </c>
      <c r="AC387" s="43"/>
      <c r="AD387" s="43"/>
      <c r="AE387" s="43"/>
      <c r="AF387" s="43"/>
      <c r="AG387" s="43"/>
      <c r="AH387" s="43"/>
      <c r="AI387" s="43"/>
      <c r="AJ387" s="43"/>
      <c r="AK387" s="43"/>
    </row>
    <row r="388" ht="24.75" customHeight="1">
      <c r="A388" s="43"/>
      <c r="B388" s="201" t="s">
        <v>1230</v>
      </c>
      <c r="C388" s="201" t="s">
        <v>1231</v>
      </c>
      <c r="D388" s="203">
        <v>65040.0</v>
      </c>
      <c r="E388" s="409" t="str">
        <f t="array" ref="E388">XLOOKUP(G388,'Restaurant DB All'!$B$32:$B$5758,'Restaurant DB All'!$I$32:$I$5758)</f>
        <v>Bangkok</v>
      </c>
      <c r="F388" s="274" t="s">
        <v>1232</v>
      </c>
      <c r="G388" s="268" t="s">
        <v>1255</v>
      </c>
      <c r="H388" s="197" t="str">
        <f t="array" ref="H388">iferror(XLOOKUP(G388,'Restaurant DB'!B:B,'Restaurant DB'!A:A),".")</f>
        <v>.</v>
      </c>
      <c r="I388" s="86" t="str">
        <f t="array" ref="I388">XLOOKUP(G388,'Restaurant DB'!B:B,'Restaurant DB'!N:N)</f>
        <v>#N/A</v>
      </c>
      <c r="J388" s="268" t="s">
        <v>94</v>
      </c>
      <c r="K388" s="269">
        <v>2599.0</v>
      </c>
      <c r="L388" s="135" t="s">
        <v>739</v>
      </c>
      <c r="M388" s="257" t="s">
        <v>1233</v>
      </c>
      <c r="N388" s="257"/>
      <c r="O388" s="257">
        <v>6702.92</v>
      </c>
      <c r="P388" s="179"/>
      <c r="Q388" s="285"/>
      <c r="R388" s="221" t="str">
        <f t="array" ref="R388">XLOOKUP(G388,'Restaurant DB'!B:B,'Restaurant DB'!I:I)</f>
        <v>#N/A</v>
      </c>
      <c r="S388" s="270">
        <v>45973.0</v>
      </c>
      <c r="T388" s="60">
        <v>0.7083333333333334</v>
      </c>
      <c r="U388" s="9" t="s">
        <v>80</v>
      </c>
      <c r="V388" s="268" t="s">
        <v>102</v>
      </c>
      <c r="W388" s="135" t="s">
        <v>1256</v>
      </c>
      <c r="X388" s="247" t="s">
        <v>1257</v>
      </c>
      <c r="Y388" s="184"/>
      <c r="Z388" s="23" t="str">
        <f t="array" ref="Z388">if(iferror(INDEX(Posts[Username],MATCH(C388&amp;G388,Posts[Username]&amp;Posts[Restaurant Name],0)),"")=C388,"Posted","")</f>
        <v>Posted</v>
      </c>
      <c r="AA388" s="278" t="s">
        <v>321</v>
      </c>
      <c r="AB388" s="44" t="s">
        <v>1258</v>
      </c>
      <c r="AC388" s="43"/>
      <c r="AD388" s="43"/>
      <c r="AE388" s="43"/>
      <c r="AF388" s="43"/>
      <c r="AG388" s="43"/>
      <c r="AH388" s="43"/>
      <c r="AI388" s="43"/>
      <c r="AJ388" s="43"/>
      <c r="AK388" s="43"/>
    </row>
    <row r="389" ht="24.75" customHeight="1">
      <c r="A389" s="43"/>
      <c r="B389" s="201" t="s">
        <v>1259</v>
      </c>
      <c r="C389" s="201" t="s">
        <v>1260</v>
      </c>
      <c r="D389" s="203">
        <v>13000.0</v>
      </c>
      <c r="E389" s="353" t="str">
        <f t="array" ref="E389">XLOOKUP(G389,'Restaurant DB All'!$B$32:$B$5758,'Restaurant DB All'!$I$32:$I$5758)</f>
        <v>Bangkok</v>
      </c>
      <c r="F389" s="274" t="s">
        <v>1261</v>
      </c>
      <c r="G389" s="186" t="s">
        <v>502</v>
      </c>
      <c r="H389" s="197">
        <f t="array" ref="H389">iferror(XLOOKUP(G389,'Restaurant DB'!B:B,'Restaurant DB'!A:A),".")</f>
        <v>4749</v>
      </c>
      <c r="I389" s="256" t="str">
        <f t="array" ref="I389">XLOOKUP(G389,'Restaurant DB All'!B:B,'Restaurant DB All'!M:M)</f>
        <v>Chinese</v>
      </c>
      <c r="J389" s="440" t="s">
        <v>78</v>
      </c>
      <c r="K389" s="262">
        <v>5590.0</v>
      </c>
      <c r="L389" s="278" t="s">
        <v>208</v>
      </c>
      <c r="M389" s="491"/>
      <c r="N389" s="251"/>
      <c r="O389" s="295">
        <v>4000.0</v>
      </c>
      <c r="P389" s="492" t="b">
        <v>0</v>
      </c>
      <c r="Q389" s="285"/>
      <c r="R389" s="208" t="str">
        <f t="array" ref="R389">XLOOKUP(G389,'Restaurant DB'!B:B,'Restaurant DB'!I:I)</f>
        <v>sirirat@hungryhub.com</v>
      </c>
      <c r="S389" s="291">
        <v>45976.0</v>
      </c>
      <c r="T389" s="314">
        <v>0.4791666666666667</v>
      </c>
      <c r="U389" s="441" t="s">
        <v>182</v>
      </c>
      <c r="V389" s="268" t="s">
        <v>102</v>
      </c>
      <c r="W389" s="135" t="s">
        <v>1262</v>
      </c>
      <c r="X389" s="247" t="s">
        <v>1263</v>
      </c>
      <c r="Y389" s="184"/>
      <c r="Z389" s="23" t="str">
        <f t="array" ref="Z389">if(iferror(INDEX(Posts[Username],MATCH(C389&amp;G389,Posts[Username]&amp;Posts[Restaurant Name],0)),"")=C389,"Posted","")</f>
        <v/>
      </c>
      <c r="AA389" s="278"/>
      <c r="AB389" s="296" t="s">
        <v>1264</v>
      </c>
      <c r="AC389" s="43"/>
      <c r="AD389" s="43"/>
      <c r="AE389" s="43"/>
      <c r="AF389" s="43"/>
      <c r="AG389" s="43"/>
      <c r="AH389" s="43"/>
      <c r="AI389" s="43"/>
      <c r="AJ389" s="43"/>
      <c r="AK389" s="43"/>
    </row>
    <row r="390" ht="24.75" customHeight="1">
      <c r="A390" s="43"/>
      <c r="B390" s="201" t="s">
        <v>685</v>
      </c>
      <c r="C390" s="201" t="s">
        <v>686</v>
      </c>
      <c r="D390" s="203">
        <v>81586.0</v>
      </c>
      <c r="E390" s="353" t="str">
        <f t="array" ref="E390">XLOOKUP(G390,'Restaurant DB All'!$B$32:$B$5758,'Restaurant DB All'!$I$32:$I$5758)</f>
        <v>Bangkok</v>
      </c>
      <c r="F390" s="274" t="s">
        <v>687</v>
      </c>
      <c r="G390" s="186" t="s">
        <v>1081</v>
      </c>
      <c r="H390" s="197">
        <f t="array" ref="H390">iferror(XLOOKUP(G390,'Restaurant DB'!B:B,'Restaurant DB'!A:A),".")</f>
        <v>425</v>
      </c>
      <c r="I390" s="256" t="str">
        <f t="array" ref="I390">XLOOKUP(G390,'Restaurant DB All'!B:B,'Restaurant DB All'!M:M)</f>
        <v>International</v>
      </c>
      <c r="J390" s="440" t="s">
        <v>78</v>
      </c>
      <c r="K390" s="262">
        <v>1090.0</v>
      </c>
      <c r="L390" s="278" t="s">
        <v>1265</v>
      </c>
      <c r="M390" s="491"/>
      <c r="N390" s="251"/>
      <c r="O390" s="295">
        <v>5000.0</v>
      </c>
      <c r="P390" s="492"/>
      <c r="Q390" s="285"/>
      <c r="R390" s="208" t="str">
        <f t="array" ref="R390">XLOOKUP(G390,'Restaurant DB'!B:B,'Restaurant DB'!I:I)</f>
        <v>bond@hungryhub.com</v>
      </c>
      <c r="S390" s="291">
        <v>45976.0</v>
      </c>
      <c r="T390" s="314">
        <v>0.6666666666666666</v>
      </c>
      <c r="U390" s="441" t="s">
        <v>80</v>
      </c>
      <c r="V390" s="268" t="s">
        <v>1266</v>
      </c>
      <c r="W390" s="135" t="s">
        <v>1267</v>
      </c>
      <c r="X390" s="247" t="s">
        <v>1268</v>
      </c>
      <c r="Y390" s="184"/>
      <c r="Z390" s="23" t="str">
        <f t="array" ref="Z390">if(iferror(INDEX(Posts[Username],MATCH(C390&amp;G390,Posts[Username]&amp;Posts[Restaurant Name],0)),"")=C390,"Posted","")</f>
        <v>Posted</v>
      </c>
      <c r="AA390" s="278" t="s">
        <v>321</v>
      </c>
      <c r="AB390" s="296" t="s">
        <v>1269</v>
      </c>
      <c r="AC390" s="43"/>
      <c r="AD390" s="43"/>
      <c r="AE390" s="43"/>
      <c r="AF390" s="43"/>
      <c r="AG390" s="43"/>
      <c r="AH390" s="43"/>
      <c r="AI390" s="43"/>
      <c r="AJ390" s="43"/>
      <c r="AK390" s="43"/>
    </row>
    <row r="391" ht="24.75" customHeight="1">
      <c r="A391" s="43"/>
      <c r="B391" s="201" t="s">
        <v>1197</v>
      </c>
      <c r="C391" s="201" t="s">
        <v>1198</v>
      </c>
      <c r="D391" s="203">
        <v>27108.0</v>
      </c>
      <c r="E391" s="409" t="str">
        <f t="array" ref="E391">XLOOKUP(G391,'Restaurant DB All'!$B$32:$B$5758,'Restaurant DB All'!$I$32:$I$5758)</f>
        <v>#N/A</v>
      </c>
      <c r="F391" s="287" t="s">
        <v>1199</v>
      </c>
      <c r="G391" s="288" t="s">
        <v>986</v>
      </c>
      <c r="H391" s="197" t="str">
        <f t="array" ref="H391">iferror(XLOOKUP(G391,'Restaurant DB'!B:B,'Restaurant DB'!A:A),".")</f>
        <v>.</v>
      </c>
      <c r="I391" s="256" t="str">
        <f t="array" ref="I391">XLOOKUP(G391,'Restaurant DB All'!B:B,'Restaurant DB All'!M:M)</f>
        <v>Fusion</v>
      </c>
      <c r="J391" s="440" t="s">
        <v>78</v>
      </c>
      <c r="K391" s="262">
        <v>13900.0</v>
      </c>
      <c r="L391" s="278" t="s">
        <v>1270</v>
      </c>
      <c r="M391" s="312"/>
      <c r="N391" s="307" t="s">
        <v>1271</v>
      </c>
      <c r="O391" s="295">
        <v>4000.0</v>
      </c>
      <c r="P391" s="308" t="b">
        <v>0</v>
      </c>
      <c r="Q391" s="285"/>
      <c r="R391" s="208" t="str">
        <f t="array" ref="R391">XLOOKUP(G391,'Restaurant DB'!B:B,'Restaurant DB'!I:I)</f>
        <v>#N/A</v>
      </c>
      <c r="S391" s="291">
        <v>45977.0</v>
      </c>
      <c r="T391" s="314">
        <v>0.7083333333333334</v>
      </c>
      <c r="U391" s="441" t="s">
        <v>182</v>
      </c>
      <c r="V391" s="268"/>
      <c r="W391" s="135"/>
      <c r="X391" s="309"/>
      <c r="Y391" s="184"/>
      <c r="Z391" s="23" t="str">
        <f t="array" ref="Z391">if(iferror(INDEX(Posts[Username],MATCH(C391&amp;G391,Posts[Username]&amp;Posts[Restaurant Name],0)),"")=C391,"Posted","")</f>
        <v/>
      </c>
      <c r="AA391" s="278"/>
      <c r="AB391" s="296"/>
      <c r="AC391" s="43"/>
      <c r="AD391" s="43"/>
      <c r="AE391" s="43"/>
      <c r="AF391" s="43"/>
      <c r="AG391" s="43"/>
      <c r="AH391" s="43"/>
      <c r="AI391" s="43"/>
      <c r="AJ391" s="43"/>
      <c r="AK391" s="43"/>
    </row>
    <row r="392" ht="24.75" customHeight="1">
      <c r="A392" s="43"/>
      <c r="B392" s="201" t="s">
        <v>1197</v>
      </c>
      <c r="C392" s="201" t="s">
        <v>1198</v>
      </c>
      <c r="D392" s="203">
        <v>27108.0</v>
      </c>
      <c r="E392" s="409" t="str">
        <f t="array" ref="E392">XLOOKUP(G392,'Restaurant DB All'!$B$32:$B$5758,'Restaurant DB All'!$I$32:$I$5758)</f>
        <v>Bangkok</v>
      </c>
      <c r="F392" s="287" t="s">
        <v>1199</v>
      </c>
      <c r="G392" s="288" t="s">
        <v>1272</v>
      </c>
      <c r="H392" s="197">
        <f t="array" ref="H392">iferror(XLOOKUP(G392,'Restaurant DB'!B:B,'Restaurant DB'!A:A),".")</f>
        <v>3577</v>
      </c>
      <c r="I392" s="256" t="str">
        <f t="array" ref="I392">XLOOKUP(G392,'Restaurant DB All'!B:B,'Restaurant DB All'!M:M)</f>
        <v>International</v>
      </c>
      <c r="J392" s="440" t="s">
        <v>78</v>
      </c>
      <c r="K392" s="262" t="s">
        <v>1273</v>
      </c>
      <c r="L392" s="278" t="s">
        <v>1274</v>
      </c>
      <c r="M392" s="312"/>
      <c r="N392" s="307" t="s">
        <v>1275</v>
      </c>
      <c r="O392" s="295">
        <v>4000.0</v>
      </c>
      <c r="P392" s="308" t="b">
        <v>0</v>
      </c>
      <c r="Q392" s="285"/>
      <c r="R392" s="208" t="str">
        <f t="array" ref="R392">XLOOKUP(G392,'Restaurant DB'!B:B,'Restaurant DB'!I:I)</f>
        <v>sirirat@hungryhub.com</v>
      </c>
      <c r="S392" s="291">
        <v>45977.0</v>
      </c>
      <c r="T392" s="314">
        <v>0.875</v>
      </c>
      <c r="U392" s="441" t="s">
        <v>182</v>
      </c>
      <c r="V392" s="268" t="s">
        <v>102</v>
      </c>
      <c r="W392" s="135" t="s">
        <v>1276</v>
      </c>
      <c r="X392" s="247" t="s">
        <v>1277</v>
      </c>
      <c r="Y392" s="184"/>
      <c r="Z392" s="23" t="str">
        <f t="array" ref="Z392">if(iferror(INDEX(Posts[Username],MATCH(C392&amp;G392,Posts[Username]&amp;Posts[Restaurant Name],0)),"")=C392,"Posted","")</f>
        <v/>
      </c>
      <c r="AA392" s="278"/>
      <c r="AB392" s="296" t="s">
        <v>1278</v>
      </c>
      <c r="AC392" s="43"/>
      <c r="AD392" s="43"/>
      <c r="AE392" s="43"/>
      <c r="AF392" s="43"/>
      <c r="AG392" s="43"/>
      <c r="AH392" s="43"/>
      <c r="AI392" s="43"/>
      <c r="AJ392" s="43"/>
      <c r="AK392" s="43"/>
    </row>
    <row r="393" ht="24.75" customHeight="1">
      <c r="A393" s="43"/>
      <c r="B393" s="171" t="s">
        <v>863</v>
      </c>
      <c r="C393" s="171" t="s">
        <v>864</v>
      </c>
      <c r="D393" s="203">
        <v>36300.0</v>
      </c>
      <c r="E393" s="393" t="s">
        <v>866</v>
      </c>
      <c r="F393" s="298" t="s">
        <v>867</v>
      </c>
      <c r="G393" s="288" t="s">
        <v>317</v>
      </c>
      <c r="H393" s="197">
        <f t="array" ref="H393">iferror(XLOOKUP(G393,'Restaurant DB'!B:B,'Restaurant DB'!A:A),".")</f>
        <v>2421</v>
      </c>
      <c r="I393" s="233" t="str">
        <f t="array" ref="I393">XLOOKUP(G393,'Restaurant DB All'!B:B,'Restaurant DB All'!M:M)</f>
        <v>International</v>
      </c>
      <c r="J393" s="261" t="s">
        <v>78</v>
      </c>
      <c r="K393" s="262">
        <v>3990.0</v>
      </c>
      <c r="L393" s="225" t="s">
        <v>1222</v>
      </c>
      <c r="M393" s="219"/>
      <c r="N393" s="346"/>
      <c r="O393" s="248">
        <v>3000.0</v>
      </c>
      <c r="P393" s="301" t="b">
        <v>0</v>
      </c>
      <c r="Q393" s="191"/>
      <c r="R393" s="302" t="str">
        <f t="array" ref="R393">XLOOKUP(G393,'Restaurant DB'!B:B,'Restaurant DB'!I:I)</f>
        <v>sirirat@hungryhub.com</v>
      </c>
      <c r="S393" s="303">
        <v>45979.0</v>
      </c>
      <c r="T393" s="264">
        <v>0.7916666666666666</v>
      </c>
      <c r="U393" s="265" t="s">
        <v>80</v>
      </c>
      <c r="V393" s="261" t="s">
        <v>102</v>
      </c>
      <c r="W393" s="225" t="s">
        <v>1279</v>
      </c>
      <c r="X393" s="249" t="s">
        <v>1280</v>
      </c>
      <c r="Y393" s="227"/>
      <c r="Z393" s="23" t="str">
        <f t="array" ref="Z393">if(iferror(INDEX(Posts[Username],MATCH(C393&amp;G393,Posts[Username]&amp;Posts[Restaurant Name],0)),"")=C393,"Posted","")</f>
        <v/>
      </c>
      <c r="AA393" s="225"/>
      <c r="AB393" s="305" t="s">
        <v>1281</v>
      </c>
      <c r="AC393" s="43"/>
      <c r="AD393" s="43"/>
      <c r="AE393" s="43"/>
      <c r="AF393" s="43"/>
      <c r="AG393" s="43"/>
      <c r="AH393" s="43"/>
      <c r="AI393" s="43"/>
      <c r="AJ393" s="43"/>
      <c r="AK393" s="43"/>
    </row>
    <row r="394" ht="24.75" customHeight="1">
      <c r="A394" s="43"/>
      <c r="B394" s="201" t="s">
        <v>1282</v>
      </c>
      <c r="C394" s="201" t="s">
        <v>1283</v>
      </c>
      <c r="D394" s="203">
        <v>10956.0</v>
      </c>
      <c r="E394" s="409" t="str">
        <f t="array" ref="E394">XLOOKUP(G394,'Restaurant DB All'!$B$32:$B$5758,'Restaurant DB All'!$I$32:$I$5758)</f>
        <v>Bangkok</v>
      </c>
      <c r="F394" s="287" t="s">
        <v>1284</v>
      </c>
      <c r="G394" s="268" t="s">
        <v>284</v>
      </c>
      <c r="H394" s="197">
        <f t="array" ref="H394">iferror(XLOOKUP(G394,'Restaurant DB'!B:B,'Restaurant DB'!A:A),".")</f>
        <v>1545</v>
      </c>
      <c r="I394" s="86" t="str">
        <f t="array" ref="I394">XLOOKUP(G394,'Restaurant DB All'!B:B,'Restaurant DB All'!M:M)</f>
        <v>Singaporean</v>
      </c>
      <c r="J394" s="268" t="s">
        <v>78</v>
      </c>
      <c r="K394" s="269">
        <v>2590.0</v>
      </c>
      <c r="L394" s="135" t="s">
        <v>1091</v>
      </c>
      <c r="M394" s="257" t="s">
        <v>1285</v>
      </c>
      <c r="N394" s="257"/>
      <c r="O394" s="295">
        <v>0.0</v>
      </c>
      <c r="P394" s="308" t="b">
        <v>1</v>
      </c>
      <c r="Q394" s="285"/>
      <c r="R394" s="221" t="str">
        <f t="array" ref="R394">XLOOKUP(G394,'Restaurant DB'!B:B,'Restaurant DB'!I:I)</f>
        <v>ravi@hungryhub.com</v>
      </c>
      <c r="S394" s="270">
        <v>45979.0</v>
      </c>
      <c r="T394" s="271">
        <v>0.5416666666666666</v>
      </c>
      <c r="U394" s="272" t="s">
        <v>182</v>
      </c>
      <c r="V394" s="268" t="s">
        <v>102</v>
      </c>
      <c r="W394" s="135" t="s">
        <v>1286</v>
      </c>
      <c r="X394" s="247" t="s">
        <v>1287</v>
      </c>
      <c r="Y394" s="184"/>
      <c r="Z394" s="23" t="str">
        <f t="array" ref="Z394">if(iferror(INDEX(Posts[Username],MATCH(C394&amp;G394,Posts[Username]&amp;Posts[Restaurant Name],0)),"")=C394,"Posted","")</f>
        <v/>
      </c>
      <c r="AA394" s="278" t="s">
        <v>920</v>
      </c>
      <c r="AB394" s="296" t="s">
        <v>1288</v>
      </c>
      <c r="AC394" s="43"/>
      <c r="AD394" s="43"/>
      <c r="AE394" s="43"/>
      <c r="AF394" s="43"/>
      <c r="AG394" s="43"/>
      <c r="AH394" s="43"/>
      <c r="AI394" s="43"/>
      <c r="AJ394" s="43"/>
      <c r="AK394" s="43"/>
    </row>
    <row r="395" ht="24.75" customHeight="1">
      <c r="A395" s="43"/>
      <c r="B395" s="443" t="s">
        <v>1282</v>
      </c>
      <c r="C395" s="444" t="s">
        <v>1283</v>
      </c>
      <c r="D395" s="445">
        <v>10956.0</v>
      </c>
      <c r="E395" s="409" t="str">
        <f t="array" ref="E395">XLOOKUP(G395,'Restaurant DB All'!$B$32:$B$5758,'Restaurant DB All'!$I$32:$I$5758)</f>
        <v>Bangkok</v>
      </c>
      <c r="F395" s="447" t="s">
        <v>1284</v>
      </c>
      <c r="G395" s="288" t="s">
        <v>128</v>
      </c>
      <c r="H395" s="197">
        <f t="array" ref="H395">iferror(XLOOKUP(G395,'Restaurant DB'!B:B,'Restaurant DB'!A:A),".")</f>
        <v>4503</v>
      </c>
      <c r="I395" s="256" t="str">
        <f t="array" ref="I395">XLOOKUP(G395,'Restaurant DB All'!B:B,'Restaurant DB All'!M:M)</f>
        <v>Thai</v>
      </c>
      <c r="J395" s="440" t="s">
        <v>94</v>
      </c>
      <c r="K395" s="262">
        <v>2599.0</v>
      </c>
      <c r="L395" s="278" t="s">
        <v>1289</v>
      </c>
      <c r="M395" s="312" t="s">
        <v>1285</v>
      </c>
      <c r="N395" s="189"/>
      <c r="O395" s="289">
        <v>0.0</v>
      </c>
      <c r="P395" s="308" t="b">
        <v>1</v>
      </c>
      <c r="Q395" s="285"/>
      <c r="R395" s="208" t="str">
        <f t="array" ref="R395">XLOOKUP(G395,'Restaurant DB'!B:B,'Restaurant DB'!I:I)</f>
        <v>surasit@hungryhub.com</v>
      </c>
      <c r="S395" s="293">
        <v>45979.0</v>
      </c>
      <c r="T395" s="314">
        <v>0.7916666666666666</v>
      </c>
      <c r="U395" s="315" t="s">
        <v>1290</v>
      </c>
      <c r="V395" s="268" t="s">
        <v>102</v>
      </c>
      <c r="W395" s="135" t="s">
        <v>1291</v>
      </c>
      <c r="X395" s="247" t="s">
        <v>1292</v>
      </c>
      <c r="Y395" s="184"/>
      <c r="Z395" s="23" t="str">
        <f t="array" ref="Z395">if(iferror(INDEX(Posts[Username],MATCH(C395&amp;G395,Posts[Username]&amp;Posts[Restaurant Name],0)),"")=C395,"Posted","")</f>
        <v/>
      </c>
      <c r="AA395" s="292" t="s">
        <v>920</v>
      </c>
      <c r="AB395" s="296" t="s">
        <v>1293</v>
      </c>
      <c r="AC395" s="43"/>
      <c r="AD395" s="43"/>
      <c r="AE395" s="43"/>
      <c r="AF395" s="43"/>
      <c r="AG395" s="43"/>
      <c r="AH395" s="43"/>
      <c r="AI395" s="43"/>
      <c r="AJ395" s="43"/>
      <c r="AK395" s="43"/>
    </row>
    <row r="396" ht="24.75" customHeight="1">
      <c r="A396" s="43"/>
      <c r="B396" s="448" t="s">
        <v>1230</v>
      </c>
      <c r="C396" s="449" t="s">
        <v>1231</v>
      </c>
      <c r="D396" s="450">
        <v>65040.0</v>
      </c>
      <c r="E396" s="409" t="str">
        <f t="array" ref="E396">XLOOKUP(G396,'Restaurant DB All'!$B$32:$B$5758,'Restaurant DB All'!$I$32:$I$5758)</f>
        <v>Bangkok</v>
      </c>
      <c r="F396" s="451" t="s">
        <v>1232</v>
      </c>
      <c r="G396" s="348" t="s">
        <v>181</v>
      </c>
      <c r="H396" s="197">
        <f t="array" ref="H396">iferror(XLOOKUP(G396,'Restaurant DB'!B:B,'Restaurant DB'!A:A),".")</f>
        <v>4412</v>
      </c>
      <c r="I396" s="86" t="str">
        <f t="array" ref="I396">XLOOKUP(G396,'Restaurant DB'!B:B,'Restaurant DB'!N:N)</f>
        <v>International</v>
      </c>
      <c r="J396" s="493" t="s">
        <v>78</v>
      </c>
      <c r="K396" s="494">
        <v>2290.0</v>
      </c>
      <c r="L396" s="241" t="s">
        <v>856</v>
      </c>
      <c r="M396" s="257" t="s">
        <v>1233</v>
      </c>
      <c r="N396" s="219"/>
      <c r="O396" s="344">
        <v>6702.92</v>
      </c>
      <c r="P396" s="220"/>
      <c r="Q396" s="191"/>
      <c r="R396" s="221" t="str">
        <f t="array" ref="R396">XLOOKUP(G396,'Restaurant DB'!B:B,'Restaurant DB'!I:I)</f>
        <v>bond@hungryhub.com</v>
      </c>
      <c r="S396" s="263">
        <v>45979.0</v>
      </c>
      <c r="T396" s="264">
        <v>0.8333333333333334</v>
      </c>
      <c r="U396" s="9" t="s">
        <v>80</v>
      </c>
      <c r="V396" s="261" t="s">
        <v>102</v>
      </c>
      <c r="W396" s="225" t="s">
        <v>1294</v>
      </c>
      <c r="X396" s="235" t="s">
        <v>1295</v>
      </c>
      <c r="Y396" s="227"/>
      <c r="Z396" s="23" t="str">
        <f t="array" ref="Z396">if(iferror(INDEX(Posts[Username],MATCH(C396&amp;G396,Posts[Username]&amp;Posts[Restaurant Name],0)),"")=C396,"Posted","")</f>
        <v/>
      </c>
      <c r="AA396" s="243" t="s">
        <v>321</v>
      </c>
      <c r="AB396" s="305" t="s">
        <v>1296</v>
      </c>
      <c r="AC396" s="43"/>
      <c r="AD396" s="43"/>
      <c r="AE396" s="43"/>
      <c r="AF396" s="43"/>
      <c r="AG396" s="43"/>
      <c r="AH396" s="43"/>
      <c r="AI396" s="43"/>
      <c r="AJ396" s="43"/>
      <c r="AK396" s="43"/>
    </row>
    <row r="397" ht="24.75" customHeight="1">
      <c r="A397" s="43"/>
      <c r="B397" s="201" t="s">
        <v>1297</v>
      </c>
      <c r="C397" s="201" t="s">
        <v>823</v>
      </c>
      <c r="D397" s="203">
        <v>22747.0</v>
      </c>
      <c r="E397" s="353" t="str">
        <f t="array" ref="E397">XLOOKUP(G397,'Restaurant DB All'!$B$32:$B$5758,'Restaurant DB All'!$I$32:$I$5758)</f>
        <v>Nakhon Si Thammarat</v>
      </c>
      <c r="F397" s="287" t="s">
        <v>1298</v>
      </c>
      <c r="G397" s="186" t="s">
        <v>1299</v>
      </c>
      <c r="H397" s="197">
        <f t="array" ref="H397">iferror(XLOOKUP(G397,'Restaurant DB'!B:B,'Restaurant DB'!A:A),".")</f>
        <v>3663</v>
      </c>
      <c r="I397" s="256" t="str">
        <f t="array" ref="I397">XLOOKUP(G397,'Restaurant DB All'!B:B,'Restaurant DB All'!M:M)</f>
        <v>Chinese</v>
      </c>
      <c r="J397" s="440" t="s">
        <v>292</v>
      </c>
      <c r="K397" s="262">
        <v>123.0</v>
      </c>
      <c r="L397" s="278" t="s">
        <v>1300</v>
      </c>
      <c r="M397" s="491" t="s">
        <v>435</v>
      </c>
      <c r="N397" s="251" t="s">
        <v>1301</v>
      </c>
      <c r="O397" s="295">
        <v>1340.584</v>
      </c>
      <c r="P397" s="492"/>
      <c r="Q397" s="285"/>
      <c r="R397" s="208" t="str">
        <f t="array" ref="R397">XLOOKUP(G397,'Restaurant DB'!B:B,'Restaurant DB'!I:I)</f>
        <v>support@hungryhub.com</v>
      </c>
      <c r="S397" s="291">
        <v>46002.0</v>
      </c>
      <c r="T397" s="314">
        <v>0.625</v>
      </c>
      <c r="U397" s="441" t="s">
        <v>1290</v>
      </c>
      <c r="V397" s="268" t="s">
        <v>191</v>
      </c>
      <c r="W397" s="135" t="s">
        <v>1302</v>
      </c>
      <c r="X397" s="309"/>
      <c r="Y397" s="184"/>
      <c r="Z397" s="23" t="str">
        <f t="array" ref="Z397">if(iferror(INDEX(Posts[Username],MATCH(C397&amp;G397,Posts[Username]&amp;Posts[Restaurant Name],0)),"")=C397,"Posted","")</f>
        <v/>
      </c>
      <c r="AA397" s="278" t="s">
        <v>321</v>
      </c>
      <c r="AB397" s="296" t="s">
        <v>1303</v>
      </c>
      <c r="AC397" s="43"/>
      <c r="AD397" s="43"/>
      <c r="AE397" s="43"/>
      <c r="AF397" s="43"/>
      <c r="AG397" s="43"/>
      <c r="AH397" s="43"/>
      <c r="AI397" s="43"/>
      <c r="AJ397" s="43"/>
      <c r="AK397" s="43"/>
    </row>
    <row r="398" ht="24.75" customHeight="1">
      <c r="A398" s="43"/>
      <c r="B398" s="495" t="s">
        <v>1304</v>
      </c>
      <c r="C398" s="496" t="s">
        <v>1305</v>
      </c>
      <c r="D398" s="497">
        <v>50000.0</v>
      </c>
      <c r="E398" s="409" t="str">
        <f t="array" ref="E398">XLOOKUP(G398,'Restaurant DB All'!$B$32:$B$5758,'Restaurant DB All'!$I$32:$I$5758)</f>
        <v>Bangkok</v>
      </c>
      <c r="F398" s="498"/>
      <c r="G398" s="38" t="s">
        <v>128</v>
      </c>
      <c r="H398" s="197">
        <f t="array" ref="H398">iferror(XLOOKUP(G398,'Restaurant DB'!B:B,'Restaurant DB'!A:A),".")</f>
        <v>4503</v>
      </c>
      <c r="I398" s="86" t="str">
        <f t="array" ref="I398">XLOOKUP(G398,'Restaurant DB'!B:B,'Restaurant DB'!N:N)</f>
        <v>European, Fusion, International, Japanese, Thai</v>
      </c>
      <c r="J398" s="38" t="s">
        <v>94</v>
      </c>
      <c r="K398" s="499"/>
      <c r="L398" s="10"/>
      <c r="M398" s="125"/>
      <c r="N398" s="125"/>
      <c r="O398" s="125"/>
      <c r="P398" s="500"/>
      <c r="Q398" s="33" t="s">
        <v>79</v>
      </c>
      <c r="R398" s="34" t="str">
        <f t="array" ref="R398">XLOOKUP(G398,'Restaurant DB'!B:B,'Restaurant DB'!I:I)</f>
        <v>surasit@hungryhub.com</v>
      </c>
      <c r="S398" s="53"/>
      <c r="T398" s="54"/>
      <c r="U398" s="9"/>
      <c r="V398" s="38"/>
      <c r="W398" s="9"/>
      <c r="X398" s="10"/>
      <c r="Y398" s="55"/>
      <c r="Z398" s="23" t="s">
        <v>475</v>
      </c>
      <c r="AA398" s="56"/>
      <c r="AB398" s="42"/>
      <c r="AC398" s="43"/>
      <c r="AD398" s="43"/>
      <c r="AE398" s="43"/>
      <c r="AF398" s="43"/>
      <c r="AG398" s="43"/>
      <c r="AH398" s="43"/>
      <c r="AI398" s="43"/>
      <c r="AJ398" s="43"/>
      <c r="AK398" s="43"/>
    </row>
    <row r="399" ht="24.75" customHeight="1">
      <c r="A399" s="43"/>
      <c r="B399" s="495" t="s">
        <v>1304</v>
      </c>
      <c r="C399" s="501" t="s">
        <v>1305</v>
      </c>
      <c r="D399" s="125">
        <v>50000.0</v>
      </c>
      <c r="E399" s="409" t="str">
        <f t="array" ref="E399">XLOOKUP(G399,'Restaurant DB All'!$B$32:$B$5758,'Restaurant DB All'!$I$32:$I$5758)</f>
        <v>#N/A</v>
      </c>
      <c r="F399" s="502"/>
      <c r="G399" s="87"/>
      <c r="H399" s="197" t="str">
        <f t="array" ref="H399">iferror(XLOOKUP(G399,'Restaurant DB'!B:B,'Restaurant DB'!A:A),".")</f>
        <v>.</v>
      </c>
      <c r="I399" s="86" t="str">
        <f t="array" ref="I399">XLOOKUP(G399,'Restaurant DB'!B:B,'Restaurant DB'!N:N)</f>
        <v>#N/A</v>
      </c>
      <c r="J399" s="87"/>
      <c r="K399" s="499"/>
      <c r="L399" s="10"/>
      <c r="M399" s="125"/>
      <c r="N399" s="125"/>
      <c r="O399" s="125"/>
      <c r="P399" s="503"/>
      <c r="Q399" s="33" t="s">
        <v>79</v>
      </c>
      <c r="R399" s="34" t="str">
        <f t="array" ref="R399">XLOOKUP(G399,'Restaurant DB'!B:B,'Restaurant DB'!I:I)</f>
        <v>#N/A</v>
      </c>
      <c r="S399" s="53"/>
      <c r="T399" s="54"/>
      <c r="U399" s="9"/>
      <c r="V399" s="38"/>
      <c r="W399" s="9"/>
      <c r="X399" s="10"/>
      <c r="Y399" s="55"/>
      <c r="Z399" s="23" t="str">
        <f t="array" ref="Z399">if(iferror(INDEX(Posts[Username],MATCH(C399&amp;G399,Posts[Username]&amp;Posts[Restaurant Name],0)),"")=C399,"Posted","")</f>
        <v/>
      </c>
      <c r="AA399" s="56"/>
      <c r="AB399" s="42"/>
      <c r="AC399" s="43"/>
      <c r="AD399" s="43"/>
      <c r="AE399" s="43"/>
      <c r="AF399" s="43"/>
      <c r="AG399" s="43"/>
      <c r="AH399" s="43"/>
      <c r="AI399" s="43"/>
      <c r="AJ399" s="43"/>
      <c r="AK399" s="43"/>
    </row>
    <row r="400" ht="24.75" customHeight="1">
      <c r="A400" s="43"/>
      <c r="B400" s="495" t="str">
        <f t="array" ref="B400">XLOOKUP(C400,'KOL database'!$C$2:$C$869,'KOL database'!$B$2:$B$869)</f>
        <v>#REF!</v>
      </c>
      <c r="C400" s="504" t="s">
        <v>1306</v>
      </c>
      <c r="D400" s="505">
        <v>14300.0</v>
      </c>
      <c r="E400" s="409" t="str">
        <f t="array" ref="E400">XLOOKUP(G400,'Restaurant DB All'!$B$32:$B$5758,'Restaurant DB All'!$I$32:$I$5758)</f>
        <v>#N/A</v>
      </c>
      <c r="F400" s="506"/>
      <c r="G400" s="507"/>
      <c r="H400" s="197" t="str">
        <f t="array" ref="H400">iferror(XLOOKUP(G400,'Restaurant DB'!B:B,'Restaurant DB'!A:A),".")</f>
        <v>.</v>
      </c>
      <c r="I400" s="86" t="str">
        <f t="array" ref="I400">XLOOKUP(G400,'Restaurant DB'!B:B,'Restaurant DB'!N:N)</f>
        <v>#N/A</v>
      </c>
      <c r="J400" s="151"/>
      <c r="K400" s="49"/>
      <c r="L400" s="50"/>
      <c r="M400" s="46"/>
      <c r="N400" s="46"/>
      <c r="O400" s="46">
        <v>1000.0</v>
      </c>
      <c r="P400" s="26"/>
      <c r="Q400" s="52"/>
      <c r="R400" s="34" t="str">
        <f t="array" ref="R400">XLOOKUP(G400,'Restaurant DB'!B:B,'Restaurant DB'!I:I)</f>
        <v>#N/A</v>
      </c>
      <c r="S400" s="53"/>
      <c r="T400" s="54"/>
      <c r="U400" s="9"/>
      <c r="V400" s="87"/>
      <c r="W400" s="9"/>
      <c r="X400" s="10"/>
      <c r="Y400" s="55"/>
      <c r="Z400" s="23" t="str">
        <f t="array" ref="Z400">if(iferror(INDEX(Posts[Username],MATCH(C400&amp;G400,Posts[Username]&amp;Posts[Restaurant Name],0)),"")=C400,"Posted","")</f>
        <v/>
      </c>
      <c r="AA400" s="244" t="s">
        <v>321</v>
      </c>
      <c r="AB400" s="42"/>
      <c r="AC400" s="43"/>
      <c r="AD400" s="43"/>
      <c r="AE400" s="43"/>
      <c r="AF400" s="43"/>
      <c r="AG400" s="43"/>
      <c r="AH400" s="43"/>
      <c r="AI400" s="43"/>
      <c r="AJ400" s="43"/>
      <c r="AK400" s="43"/>
    </row>
    <row r="401" ht="24.75" customHeight="1">
      <c r="A401" s="43"/>
      <c r="B401" s="495" t="s">
        <v>1307</v>
      </c>
      <c r="C401" s="45" t="s">
        <v>1308</v>
      </c>
      <c r="D401" s="46">
        <v>3185.0</v>
      </c>
      <c r="E401" s="409" t="str">
        <f t="array" ref="E401">XLOOKUP(G401,'Restaurant DB All'!$B$32:$B$5758,'Restaurant DB All'!$I$32:$I$5758)</f>
        <v>#N/A</v>
      </c>
      <c r="F401" s="47" t="s">
        <v>1309</v>
      </c>
      <c r="G401" s="151"/>
      <c r="H401" s="197" t="str">
        <f t="array" ref="H401">iferror(XLOOKUP(G401,'Restaurant DB'!B:B,'Restaurant DB'!A:A),".")</f>
        <v>.</v>
      </c>
      <c r="I401" s="86" t="str">
        <f t="array" ref="I401">XLOOKUP(G401,'Restaurant DB'!B:B,'Restaurant DB'!N:N)</f>
        <v>#N/A</v>
      </c>
      <c r="J401" s="151"/>
      <c r="K401" s="49"/>
      <c r="L401" s="508"/>
      <c r="M401" s="46"/>
      <c r="N401" s="46"/>
      <c r="O401" s="46"/>
      <c r="P401" s="51"/>
      <c r="Q401" s="52"/>
      <c r="R401" s="34" t="str">
        <f t="array" ref="R401">XLOOKUP(G401,'Restaurant DB'!B:B,'Restaurant DB'!I:I)</f>
        <v>#N/A</v>
      </c>
      <c r="S401" s="53"/>
      <c r="T401" s="54"/>
      <c r="U401" s="9"/>
      <c r="V401" s="87"/>
      <c r="W401" s="9"/>
      <c r="X401" s="10"/>
      <c r="Y401" s="55"/>
      <c r="Z401" s="23" t="str">
        <f t="array" ref="Z401">if(iferror(INDEX(Posts[Username],MATCH(C401&amp;G401,Posts[Username]&amp;Posts[Restaurant Name],0)),"")=C401,"Posted","")</f>
        <v/>
      </c>
      <c r="AA401" s="244" t="s">
        <v>321</v>
      </c>
      <c r="AB401" s="42"/>
      <c r="AC401" s="43"/>
      <c r="AD401" s="43"/>
      <c r="AE401" s="43"/>
      <c r="AF401" s="43"/>
      <c r="AG401" s="43"/>
      <c r="AH401" s="43"/>
      <c r="AI401" s="43"/>
      <c r="AJ401" s="43"/>
      <c r="AK401" s="43"/>
    </row>
    <row r="402" ht="24.75" customHeight="1">
      <c r="A402" s="43"/>
      <c r="B402" s="44" t="str">
        <f t="array" ref="B402">XLOOKUP(C402,'KOL database'!$C$2:$C$869,'KOL database'!$B$2:$B$869)</f>
        <v>#REF!</v>
      </c>
      <c r="C402" s="45" t="s">
        <v>119</v>
      </c>
      <c r="D402" s="46">
        <v>26326.0</v>
      </c>
      <c r="E402" s="409" t="str">
        <f t="array" ref="E402">XLOOKUP(G402,'Restaurant DB All'!$B$32:$B$5758,'Restaurant DB All'!$I$32:$I$5758)</f>
        <v>#N/A</v>
      </c>
      <c r="F402" s="59" t="s">
        <v>1310</v>
      </c>
      <c r="G402" s="151"/>
      <c r="H402" s="197" t="str">
        <f t="array" ref="H402">iferror(XLOOKUP(G402,'Restaurant DB'!B:B,'Restaurant DB'!A:A),".")</f>
        <v>.</v>
      </c>
      <c r="I402" s="86" t="str">
        <f t="array" ref="I402">XLOOKUP(G402,'Restaurant DB'!B:B,'Restaurant DB'!N:N)</f>
        <v>#N/A</v>
      </c>
      <c r="J402" s="151"/>
      <c r="K402" s="49"/>
      <c r="L402" s="50"/>
      <c r="M402" s="46"/>
      <c r="N402" s="46"/>
      <c r="O402" s="46">
        <v>5062.58</v>
      </c>
      <c r="P402" s="51"/>
      <c r="Q402" s="33"/>
      <c r="R402" s="34" t="str">
        <f t="array" ref="R402">XLOOKUP(G402,'Restaurant DB'!B:B,'Restaurant DB'!I:I)</f>
        <v>#N/A</v>
      </c>
      <c r="S402" s="53"/>
      <c r="T402" s="54"/>
      <c r="U402" s="9"/>
      <c r="V402" s="87"/>
      <c r="W402" s="9"/>
      <c r="X402" s="10"/>
      <c r="Y402" s="55"/>
      <c r="Z402" s="23" t="str">
        <f t="array" ref="Z402">if(iferror(INDEX(Posts[Username],MATCH(C402&amp;G402,Posts[Username]&amp;Posts[Restaurant Name],0)),"")=C402,"Posted","")</f>
        <v/>
      </c>
      <c r="AA402" s="244" t="s">
        <v>321</v>
      </c>
      <c r="AB402" s="42"/>
      <c r="AC402" s="43"/>
      <c r="AD402" s="43"/>
      <c r="AE402" s="43"/>
      <c r="AF402" s="43"/>
      <c r="AG402" s="43"/>
      <c r="AH402" s="43"/>
      <c r="AI402" s="43"/>
      <c r="AJ402" s="43"/>
      <c r="AK402" s="43"/>
    </row>
    <row r="403" ht="24.75" customHeight="1">
      <c r="A403" s="43"/>
      <c r="B403" s="229" t="s">
        <v>779</v>
      </c>
      <c r="C403" s="230" t="s">
        <v>780</v>
      </c>
      <c r="D403" s="231">
        <v>8045.0</v>
      </c>
      <c r="E403" s="509"/>
      <c r="F403" s="59" t="s">
        <v>781</v>
      </c>
      <c r="G403" s="232"/>
      <c r="H403" s="197" t="str">
        <f t="array" ref="H403">iferror(XLOOKUP(G403,'Restaurant DB'!B:B,'Restaurant DB'!A:A),".")</f>
        <v>.</v>
      </c>
      <c r="I403" s="233" t="str">
        <f t="array" ref="I403">XLOOKUP(G403,'Restaurant DB'!B:B,'Restaurant DB'!N:N)</f>
        <v>#N/A</v>
      </c>
      <c r="J403" s="216"/>
      <c r="K403" s="217"/>
      <c r="L403" s="218"/>
      <c r="M403" s="219"/>
      <c r="N403" s="219"/>
      <c r="O403" s="231">
        <v>6500.0</v>
      </c>
      <c r="P403" s="220"/>
      <c r="Q403" s="180"/>
      <c r="R403" s="221" t="str">
        <f t="array" ref="R403">XLOOKUP(G403,'Restaurant DB'!B:B,'Restaurant DB'!I:I)</f>
        <v>#N/A</v>
      </c>
      <c r="S403" s="222"/>
      <c r="T403" s="223"/>
      <c r="U403" s="234"/>
      <c r="V403" s="510"/>
      <c r="W403" s="225"/>
      <c r="X403" s="235"/>
      <c r="Y403" s="227"/>
      <c r="Z403" s="23" t="str">
        <f t="array" ref="Z403">if(iferror(INDEX(Posts[Username],MATCH(C403&amp;G403,Posts[Username]&amp;Posts[Restaurant Name],0)),"")=C403,"Posted","")</f>
        <v/>
      </c>
      <c r="AA403" s="225" t="s">
        <v>321</v>
      </c>
      <c r="AB403" s="42"/>
      <c r="AC403" s="43"/>
      <c r="AD403" s="43"/>
      <c r="AE403" s="43"/>
      <c r="AF403" s="43"/>
      <c r="AG403" s="43"/>
      <c r="AH403" s="43"/>
      <c r="AI403" s="43"/>
      <c r="AJ403" s="43"/>
      <c r="AK403" s="43"/>
    </row>
    <row r="404" ht="24.75" customHeight="1">
      <c r="A404" s="43"/>
      <c r="B404" s="511" t="s">
        <v>1311</v>
      </c>
      <c r="C404" s="512" t="s">
        <v>1312</v>
      </c>
      <c r="D404" s="513">
        <v>389420.0</v>
      </c>
      <c r="E404" s="514" t="str">
        <f t="array" ref="E404">XLOOKUP(G404,'Restaurant DB All'!$B$32:$B$5758,'Restaurant DB All'!$I$32:$I$5758)</f>
        <v>#N/A</v>
      </c>
      <c r="F404" s="515" t="s">
        <v>1313</v>
      </c>
      <c r="G404" s="516"/>
      <c r="H404" s="197" t="str">
        <f t="array" ref="H404">iferror(XLOOKUP(G404,'Restaurant DB'!B:B,'Restaurant DB'!A:A),".")</f>
        <v>.</v>
      </c>
      <c r="I404" s="517" t="str">
        <f t="array" ref="I404">XLOOKUP(G404,'Restaurant DB'!B:B,'Restaurant DB'!N:N)</f>
        <v>#N/A</v>
      </c>
      <c r="J404" s="518"/>
      <c r="K404" s="519"/>
      <c r="L404" s="520"/>
      <c r="M404" s="46"/>
      <c r="N404" s="521"/>
      <c r="O404" s="521"/>
      <c r="P404" s="522"/>
      <c r="Q404" s="523"/>
      <c r="R404" s="524" t="str">
        <f t="array" ref="R404">XLOOKUP(G404,'Restaurant DB'!B:B,'Restaurant DB'!I:I)</f>
        <v>#N/A</v>
      </c>
      <c r="S404" s="525"/>
      <c r="T404" s="526"/>
      <c r="U404" s="527"/>
      <c r="V404" s="528"/>
      <c r="W404" s="527"/>
      <c r="X404" s="529"/>
      <c r="Y404" s="530"/>
      <c r="Z404" s="23" t="str">
        <f t="array" ref="Z404">if(iferror(INDEX(Posts[Username],MATCH(C404&amp;G404,Posts[Username]&amp;Posts[Restaurant Name],0)),"")=C404,"Posted","")</f>
        <v/>
      </c>
      <c r="AA404" s="531" t="s">
        <v>321</v>
      </c>
      <c r="AB404" s="532"/>
      <c r="AC404" s="43"/>
      <c r="AD404" s="43"/>
      <c r="AE404" s="43"/>
      <c r="AF404" s="43"/>
      <c r="AG404" s="43"/>
      <c r="AH404" s="43"/>
      <c r="AI404" s="43"/>
      <c r="AJ404" s="43"/>
      <c r="AK404" s="43"/>
    </row>
    <row r="405" ht="24.75" customHeight="1">
      <c r="A405" s="43"/>
      <c r="B405" s="44" t="s">
        <v>518</v>
      </c>
      <c r="C405" s="45" t="s">
        <v>519</v>
      </c>
      <c r="D405" s="46">
        <v>5664.0</v>
      </c>
      <c r="E405" s="23" t="str">
        <f t="array" ref="E405">XLOOKUP(G405,'Restaurant DB All'!$B$32:$B$5758,'Restaurant DB All'!$I$32:$I$5758)</f>
        <v>#N/A</v>
      </c>
      <c r="F405" s="59" t="s">
        <v>520</v>
      </c>
      <c r="G405" s="48" t="s">
        <v>1314</v>
      </c>
      <c r="H405" s="197">
        <f t="array" ref="H405">iferror(XLOOKUP(G405,'Restaurant DB'!B:B,'Restaurant DB'!A:A),".")</f>
        <v>6072</v>
      </c>
      <c r="I405" s="86" t="str">
        <f t="array" ref="I405">XLOOKUP(G405,'Restaurant DB'!B:B,'Restaurant DB'!N:N)</f>
        <v>Spanish</v>
      </c>
      <c r="J405" s="151"/>
      <c r="K405" s="49"/>
      <c r="L405" s="207"/>
      <c r="M405" s="46"/>
      <c r="N405" s="170"/>
      <c r="O405" s="46">
        <v>0.0</v>
      </c>
      <c r="P405" s="51"/>
      <c r="Q405" s="52"/>
      <c r="R405" s="34" t="str">
        <f t="array" ref="R405">XLOOKUP(G405,'Restaurant DB'!B:B,'Restaurant DB'!I:I)</f>
        <v>bond@hungryhub.com</v>
      </c>
      <c r="S405" s="53"/>
      <c r="T405" s="60"/>
      <c r="U405" s="9"/>
      <c r="V405" s="87"/>
      <c r="W405" s="56"/>
      <c r="X405" s="10"/>
      <c r="Y405" s="55"/>
      <c r="Z405" s="23" t="str">
        <f t="array" ref="Z405">if(iferror(INDEX(Posts[Username],MATCH(C405&amp;G405,Posts[Username]&amp;Posts[Restaurant Name],0)),"")=C405,"Posted","")</f>
        <v/>
      </c>
      <c r="AA405" s="56" t="s">
        <v>321</v>
      </c>
      <c r="AB405" s="42"/>
      <c r="AC405" s="43"/>
      <c r="AD405" s="43"/>
      <c r="AE405" s="43"/>
      <c r="AF405" s="43"/>
      <c r="AG405" s="43"/>
      <c r="AH405" s="43"/>
      <c r="AI405" s="43"/>
      <c r="AJ405" s="43"/>
      <c r="AK405" s="43"/>
    </row>
    <row r="406" ht="24.75" customHeight="1">
      <c r="A406" s="43"/>
      <c r="B406" s="229" t="s">
        <v>1315</v>
      </c>
      <c r="C406" s="230" t="s">
        <v>1316</v>
      </c>
      <c r="D406" s="231">
        <v>14651.0</v>
      </c>
      <c r="E406" s="23" t="str">
        <f t="array" ref="E406">XLOOKUP(G406,'Restaurant DB All'!$B$32:$B$5758,'Restaurant DB All'!$I$32:$I$5758)</f>
        <v>#N/A</v>
      </c>
      <c r="F406" s="59" t="s">
        <v>1317</v>
      </c>
      <c r="G406" s="232"/>
      <c r="H406" s="197" t="str">
        <f t="array" ref="H406">iferror(XLOOKUP(G406,'Restaurant DB'!B:B,'Restaurant DB'!A:A),".")</f>
        <v>.</v>
      </c>
      <c r="I406" s="233" t="str">
        <f t="array" ref="I406">XLOOKUP(G406,'Restaurant DB'!B:B,'Restaurant DB'!N:N)</f>
        <v>#N/A</v>
      </c>
      <c r="J406" s="216"/>
      <c r="K406" s="217"/>
      <c r="L406" s="218"/>
      <c r="M406" s="219"/>
      <c r="N406" s="219"/>
      <c r="O406" s="231">
        <v>0.0</v>
      </c>
      <c r="P406" s="220"/>
      <c r="Q406" s="180"/>
      <c r="R406" s="221" t="str">
        <f t="array" ref="R406">XLOOKUP(G406,'Restaurant DB'!B:B,'Restaurant DB'!I:I)</f>
        <v>#N/A</v>
      </c>
      <c r="S406" s="222"/>
      <c r="T406" s="223"/>
      <c r="U406" s="234"/>
      <c r="V406" s="510"/>
      <c r="W406" s="225"/>
      <c r="X406" s="235"/>
      <c r="Y406" s="227"/>
      <c r="Z406" s="23" t="str">
        <f t="array" ref="Z406">if(iferror(INDEX(Posts[Username],MATCH(C406&amp;G406,Posts[Username]&amp;Posts[Restaurant Name],0)),"")=C406,"Posted","")</f>
        <v/>
      </c>
      <c r="AA406" s="225" t="s">
        <v>321</v>
      </c>
      <c r="AB406" s="42"/>
      <c r="AC406" s="43"/>
      <c r="AD406" s="43"/>
      <c r="AE406" s="43"/>
      <c r="AF406" s="43"/>
      <c r="AG406" s="43"/>
      <c r="AH406" s="43"/>
      <c r="AI406" s="43"/>
      <c r="AJ406" s="43"/>
      <c r="AK406" s="43"/>
    </row>
    <row r="407" ht="24.75" customHeight="1">
      <c r="A407" s="43"/>
      <c r="B407" s="201" t="s">
        <v>518</v>
      </c>
      <c r="C407" s="202" t="s">
        <v>519</v>
      </c>
      <c r="D407" s="203">
        <v>5664.0</v>
      </c>
      <c r="E407" s="23" t="str">
        <f t="array" ref="E407">XLOOKUP(G407,'Restaurant DB All'!$B$32:$B$5758,'Restaurant DB All'!$I$32:$I$5758)</f>
        <v>#N/A</v>
      </c>
      <c r="F407" s="204" t="s">
        <v>520</v>
      </c>
      <c r="G407" s="174"/>
      <c r="H407" s="197" t="str">
        <f t="array" ref="H407">iferror(XLOOKUP(G407,'Restaurant DB'!B:B,'Restaurant DB'!A:A),".")</f>
        <v>.</v>
      </c>
      <c r="I407" s="256" t="str">
        <f t="array" ref="I407">XLOOKUP(G407,'Restaurant DB'!B:B,'Restaurant DB'!N:N)</f>
        <v>#N/A</v>
      </c>
      <c r="J407" s="187"/>
      <c r="K407" s="176"/>
      <c r="L407" s="177"/>
      <c r="M407" s="189"/>
      <c r="N407" s="189"/>
      <c r="O407" s="203">
        <v>0.0</v>
      </c>
      <c r="P407" s="179"/>
      <c r="Q407" s="246"/>
      <c r="R407" s="208" t="str">
        <f t="array" ref="R407">XLOOKUP(G407,'Restaurant DB'!B:B,'Restaurant DB'!I:I)</f>
        <v>#N/A</v>
      </c>
      <c r="S407" s="181"/>
      <c r="T407" s="182"/>
      <c r="U407" s="183"/>
      <c r="V407" s="533"/>
      <c r="W407" s="135"/>
      <c r="X407" s="247"/>
      <c r="Y407" s="184"/>
      <c r="Z407" s="23" t="str">
        <f t="array" ref="Z407">if(iferror(INDEX(Posts[Username],MATCH(C407&amp;G407,Posts[Username]&amp;Posts[Restaurant Name],0)),"")=C407,"Posted","")</f>
        <v/>
      </c>
      <c r="AA407" s="135" t="s">
        <v>321</v>
      </c>
      <c r="AB407" s="42"/>
      <c r="AC407" s="43"/>
      <c r="AD407" s="43"/>
      <c r="AE407" s="43"/>
      <c r="AF407" s="43"/>
      <c r="AG407" s="43"/>
      <c r="AH407" s="43"/>
      <c r="AI407" s="43"/>
      <c r="AJ407" s="43"/>
      <c r="AK407" s="43"/>
    </row>
    <row r="408" ht="24.75" customHeight="1">
      <c r="A408" s="43"/>
      <c r="B408" s="201" t="s">
        <v>1318</v>
      </c>
      <c r="C408" s="202" t="s">
        <v>1319</v>
      </c>
      <c r="D408" s="203">
        <v>8460.0</v>
      </c>
      <c r="E408" s="23" t="str">
        <f t="array" ref="E408">XLOOKUP(G408,'Restaurant DB All'!$B$32:$B$5758,'Restaurant DB All'!$I$32:$I$5758)</f>
        <v>#N/A</v>
      </c>
      <c r="F408" s="204" t="s">
        <v>1320</v>
      </c>
      <c r="G408" s="186"/>
      <c r="H408" s="197" t="str">
        <f t="array" ref="H408">iferror(XLOOKUP(G408,'Restaurant DB'!B:B,'Restaurant DB'!A:A),".")</f>
        <v>.</v>
      </c>
      <c r="I408" s="86" t="str">
        <f t="array" ref="I408">XLOOKUP(G408,'Restaurant DB'!B:B,'Restaurant DB'!N:N)</f>
        <v>#N/A</v>
      </c>
      <c r="J408" s="205"/>
      <c r="K408" s="176"/>
      <c r="L408" s="177"/>
      <c r="M408" s="46" t="s">
        <v>1321</v>
      </c>
      <c r="N408" s="251"/>
      <c r="O408" s="203">
        <v>0.0</v>
      </c>
      <c r="P408" s="179"/>
      <c r="Q408" s="180"/>
      <c r="R408" s="221" t="str">
        <f t="array" ref="R408">XLOOKUP(G408,'Restaurant DB'!B:B,'Restaurant DB'!I:I)</f>
        <v>#N/A</v>
      </c>
      <c r="S408" s="181"/>
      <c r="T408" s="182"/>
      <c r="U408" s="183"/>
      <c r="V408" s="533"/>
      <c r="W408" s="135"/>
      <c r="X408" s="128"/>
      <c r="Y408" s="184"/>
      <c r="Z408" s="23" t="str">
        <f t="array" ref="Z408">if(iferror(INDEX(Posts[Username],MATCH(C408&amp;G408,Posts[Username]&amp;Posts[Restaurant Name],0)),"")=C408,"Posted","")</f>
        <v/>
      </c>
      <c r="AA408" s="135" t="s">
        <v>321</v>
      </c>
      <c r="AB408" s="42" t="s">
        <v>1322</v>
      </c>
      <c r="AC408" s="43"/>
      <c r="AD408" s="43"/>
      <c r="AE408" s="43"/>
      <c r="AF408" s="43"/>
      <c r="AG408" s="43"/>
      <c r="AH408" s="43"/>
      <c r="AI408" s="43"/>
      <c r="AJ408" s="43"/>
      <c r="AK408" s="43"/>
    </row>
    <row r="409" ht="24.75" customHeight="1">
      <c r="A409" s="43"/>
      <c r="B409" s="534" t="s">
        <v>1318</v>
      </c>
      <c r="C409" s="535" t="s">
        <v>1319</v>
      </c>
      <c r="D409" s="536">
        <v>8460.0</v>
      </c>
      <c r="E409" s="537" t="str">
        <f t="array" ref="E409">XLOOKUP(G409,'Restaurant DB All'!$B$32:$B$5758,'Restaurant DB All'!$I$32:$I$5758)</f>
        <v>#N/A</v>
      </c>
      <c r="F409" s="538" t="s">
        <v>1320</v>
      </c>
      <c r="G409" s="539"/>
      <c r="H409" s="197" t="str">
        <f t="array" ref="H409">iferror(XLOOKUP(G409,'Restaurant DB'!B:B,'Restaurant DB'!A:A),".")</f>
        <v>.</v>
      </c>
      <c r="I409" s="86" t="str">
        <f t="array" ref="I409">XLOOKUP(G409,'Restaurant DB'!B:B,'Restaurant DB'!N:N)</f>
        <v>#N/A</v>
      </c>
      <c r="J409" s="540"/>
      <c r="K409" s="541"/>
      <c r="L409" s="185"/>
      <c r="M409" s="189"/>
      <c r="N409" s="189"/>
      <c r="O409" s="189"/>
      <c r="P409" s="179"/>
      <c r="Q409" s="285"/>
      <c r="R409" s="221" t="str">
        <f t="array" ref="R409">XLOOKUP(G409,'Restaurant DB'!B:B,'Restaurant DB'!I:I)</f>
        <v>#N/A</v>
      </c>
      <c r="S409" s="542"/>
      <c r="T409" s="543"/>
      <c r="U409" s="341"/>
      <c r="V409" s="285"/>
      <c r="W409" s="185"/>
      <c r="X409" s="309"/>
      <c r="Y409" s="184"/>
      <c r="Z409" s="23" t="str">
        <f t="array" ref="Z409">if(iferror(INDEX(Posts[Username],MATCH(C409&amp;G409,Posts[Username]&amp;Posts[Restaurant Name],0)),"")=C409,"Posted","")</f>
        <v/>
      </c>
      <c r="AA409" s="292" t="s">
        <v>321</v>
      </c>
      <c r="AB409" s="42" t="s">
        <v>1323</v>
      </c>
      <c r="AC409" s="43"/>
      <c r="AD409" s="43"/>
      <c r="AE409" s="43"/>
      <c r="AF409" s="43"/>
      <c r="AG409" s="43"/>
      <c r="AH409" s="43"/>
      <c r="AI409" s="43"/>
      <c r="AJ409" s="43"/>
      <c r="AK409" s="43"/>
    </row>
    <row r="410" ht="24.75" customHeight="1">
      <c r="A410" s="43"/>
      <c r="B410" s="350" t="s">
        <v>1324</v>
      </c>
      <c r="C410" s="392" t="s">
        <v>1325</v>
      </c>
      <c r="D410" s="352">
        <v>42731.0</v>
      </c>
      <c r="E410" s="409" t="str">
        <f t="array" ref="E410">XLOOKUP(G410,'Restaurant DB All'!$B$32:$B$5758,'Restaurant DB All'!$I$32:$I$5758)</f>
        <v>Bangkok</v>
      </c>
      <c r="F410" s="394" t="s">
        <v>1326</v>
      </c>
      <c r="G410" s="544" t="s">
        <v>983</v>
      </c>
      <c r="H410" s="197">
        <f t="array" ref="H410">iferror(XLOOKUP(G410,'Restaurant DB'!B:B,'Restaurant DB'!A:A),".")</f>
        <v>5828</v>
      </c>
      <c r="I410" s="86" t="str">
        <f t="array" ref="I410">XLOOKUP(G410,'Restaurant DB'!B:B,'Restaurant DB'!N:N)</f>
        <v>Chinese</v>
      </c>
      <c r="J410" s="268" t="s">
        <v>78</v>
      </c>
      <c r="K410" s="269">
        <v>2590.0</v>
      </c>
      <c r="L410" s="135" t="s">
        <v>88</v>
      </c>
      <c r="M410" s="257" t="s">
        <v>435</v>
      </c>
      <c r="N410" s="189"/>
      <c r="O410" s="257">
        <v>5000.0</v>
      </c>
      <c r="P410" s="179"/>
      <c r="Q410" s="285"/>
      <c r="R410" s="221" t="str">
        <f t="array" ref="R410">XLOOKUP(G410,'Restaurant DB'!B:B,'Restaurant DB'!I:I)</f>
        <v>ravi@hungryhub.com</v>
      </c>
      <c r="S410" s="270">
        <v>45986.0</v>
      </c>
      <c r="T410" s="271">
        <v>0.75</v>
      </c>
      <c r="U410" s="272" t="s">
        <v>80</v>
      </c>
      <c r="V410" s="268" t="s">
        <v>81</v>
      </c>
      <c r="W410" s="135" t="s">
        <v>1327</v>
      </c>
      <c r="X410" s="309"/>
      <c r="Y410" s="184"/>
      <c r="Z410" s="23" t="str">
        <f t="array" ref="Z410">if(iferror(INDEX(Posts[Username],MATCH(C410&amp;G410,Posts[Username]&amp;Posts[Restaurant Name],0)),"")=C410,"Posted","")</f>
        <v/>
      </c>
      <c r="AA410" s="278" t="s">
        <v>321</v>
      </c>
      <c r="AB410" s="44" t="s">
        <v>1328</v>
      </c>
      <c r="AC410" s="43"/>
      <c r="AD410" s="43"/>
      <c r="AE410" s="43"/>
      <c r="AF410" s="43"/>
      <c r="AG410" s="43"/>
      <c r="AH410" s="43"/>
      <c r="AI410" s="43"/>
      <c r="AJ410" s="43"/>
      <c r="AK410" s="43"/>
    </row>
    <row r="411" ht="24.75" customHeight="1">
      <c r="A411" s="43"/>
      <c r="B411" s="372" t="s">
        <v>1324</v>
      </c>
      <c r="C411" s="373" t="s">
        <v>1325</v>
      </c>
      <c r="D411" s="374">
        <v>42731.0</v>
      </c>
      <c r="E411" s="509" t="str">
        <f t="array" ref="E411">XLOOKUP(G411,'Restaurant DB All'!$B$32:$B$5758,'Restaurant DB All'!$I$32:$I$5758)</f>
        <v>Bangkok</v>
      </c>
      <c r="F411" s="376" t="s">
        <v>1326</v>
      </c>
      <c r="G411" s="545" t="s">
        <v>577</v>
      </c>
      <c r="H411" s="546">
        <f t="array" ref="H411">iferror(XLOOKUP(G411,'Restaurant DB'!B:B,'Restaurant DB'!A:A),".")</f>
        <v>1856</v>
      </c>
      <c r="I411" s="373" t="str">
        <f t="array" ref="I411">XLOOKUP(G411,'Restaurant DB'!B:B,'Restaurant DB'!N:N)</f>
        <v>European, International, Italian</v>
      </c>
      <c r="J411" s="547" t="s">
        <v>78</v>
      </c>
      <c r="K411" s="548">
        <v>1999.0</v>
      </c>
      <c r="L411" s="549" t="s">
        <v>1329</v>
      </c>
      <c r="M411" s="550" t="s">
        <v>435</v>
      </c>
      <c r="N411" s="381"/>
      <c r="O411" s="551">
        <v>5000.0</v>
      </c>
      <c r="P411" s="552"/>
      <c r="Q411" s="384"/>
      <c r="R411" s="385" t="str">
        <f t="array" ref="R411">XLOOKUP(G411,'Restaurant DB'!B:B,'Restaurant DB'!I:I)</f>
        <v>ravi@hungryhub.com</v>
      </c>
      <c r="S411" s="553">
        <v>45989.0</v>
      </c>
      <c r="T411" s="554">
        <v>0.75</v>
      </c>
      <c r="U411" s="555" t="s">
        <v>80</v>
      </c>
      <c r="V411" s="378" t="s">
        <v>1006</v>
      </c>
      <c r="W411" s="278" t="s">
        <v>1330</v>
      </c>
      <c r="X411" s="309"/>
      <c r="Y411" s="184"/>
      <c r="Z411" s="23" t="str">
        <f t="array" ref="Z411">if(iferror(INDEX(Posts[Username],MATCH(C411&amp;G411,Posts[Username]&amp;Posts[Restaurant Name],0)),"")=C411,"Posted","")</f>
        <v/>
      </c>
      <c r="AA411" s="292"/>
      <c r="AB411" s="201" t="s">
        <v>1331</v>
      </c>
      <c r="AC411" s="43"/>
      <c r="AD411" s="43"/>
      <c r="AE411" s="43"/>
      <c r="AF411" s="43"/>
      <c r="AG411" s="43"/>
      <c r="AH411" s="43"/>
      <c r="AI411" s="43"/>
      <c r="AJ411" s="43"/>
      <c r="AK411" s="43"/>
    </row>
    <row r="412" ht="24.75" customHeight="1">
      <c r="A412" s="43"/>
      <c r="B412" s="350" t="s">
        <v>1190</v>
      </c>
      <c r="C412" s="392" t="s">
        <v>1191</v>
      </c>
      <c r="D412" s="352">
        <v>30600.0</v>
      </c>
      <c r="E412" s="409" t="str">
        <f t="array" ref="E412">XLOOKUP(G412,'Restaurant DB All'!$B$32:$B$5758,'Restaurant DB All'!$I$32:$I$5758)</f>
        <v>#N/A</v>
      </c>
      <c r="F412" s="394" t="s">
        <v>1192</v>
      </c>
      <c r="G412" s="556"/>
      <c r="H412" s="197" t="str">
        <f t="array" ref="H412">iferror(XLOOKUP(G412,'Restaurant DB'!B:B,'Restaurant DB'!A:A),".")</f>
        <v>.</v>
      </c>
      <c r="I412" s="86" t="str">
        <f t="array" ref="I412">XLOOKUP(G412,'Restaurant DB'!B:B,'Restaurant DB'!N:N)</f>
        <v>#N/A</v>
      </c>
      <c r="J412" s="285"/>
      <c r="K412" s="541"/>
      <c r="L412" s="185"/>
      <c r="M412" s="189"/>
      <c r="N412" s="189"/>
      <c r="O412" s="257">
        <v>8333.0</v>
      </c>
      <c r="P412" s="179" t="b">
        <v>0</v>
      </c>
      <c r="Q412" s="285"/>
      <c r="R412" s="221" t="str">
        <f t="array" ref="R412">XLOOKUP(G412,'Restaurant DB'!B:B,'Restaurant DB'!I:I)</f>
        <v>#N/A</v>
      </c>
      <c r="S412" s="542"/>
      <c r="T412" s="543"/>
      <c r="U412" s="341"/>
      <c r="V412" s="557"/>
      <c r="W412" s="135"/>
      <c r="X412" s="309"/>
      <c r="Y412" s="184"/>
      <c r="Z412" s="23" t="str">
        <f t="array" ref="Z412">if(iferror(INDEX(Posts[Username],MATCH(C412&amp;G412,Posts[Username]&amp;Posts[Restaurant Name],0)),"")=C412,"Posted","")</f>
        <v/>
      </c>
      <c r="AA412" s="278"/>
      <c r="AB412" s="44"/>
      <c r="AC412" s="43"/>
      <c r="AD412" s="43"/>
      <c r="AE412" s="43"/>
      <c r="AF412" s="43"/>
      <c r="AG412" s="43"/>
      <c r="AH412" s="43"/>
      <c r="AI412" s="43"/>
      <c r="AJ412" s="43"/>
      <c r="AK412" s="43"/>
    </row>
    <row r="413" ht="24.75" customHeight="1">
      <c r="A413" s="43"/>
      <c r="B413" s="201" t="s">
        <v>1190</v>
      </c>
      <c r="C413" s="201" t="s">
        <v>1191</v>
      </c>
      <c r="D413" s="203">
        <v>30600.0</v>
      </c>
      <c r="E413" s="409" t="str">
        <f t="array" ref="E413">XLOOKUP(G413,'Restaurant DB All'!$B$32:$B$5758,'Restaurant DB All'!$I$32:$I$5758)</f>
        <v>#N/A</v>
      </c>
      <c r="F413" s="287" t="s">
        <v>1192</v>
      </c>
      <c r="G413" s="285"/>
      <c r="H413" s="197" t="str">
        <f t="array" ref="H413">iferror(XLOOKUP(G413,'Restaurant DB'!B:B,'Restaurant DB'!A:A),".")</f>
        <v>.</v>
      </c>
      <c r="I413" s="86" t="str">
        <f t="array" ref="I413">XLOOKUP(G413,'Restaurant DB'!B:B,'Restaurant DB'!N:N)</f>
        <v>#N/A</v>
      </c>
      <c r="J413" s="285"/>
      <c r="K413" s="541"/>
      <c r="L413" s="185"/>
      <c r="M413" s="189"/>
      <c r="N413" s="189"/>
      <c r="O413" s="257">
        <v>8333.0</v>
      </c>
      <c r="P413" s="179" t="b">
        <v>0</v>
      </c>
      <c r="Q413" s="285"/>
      <c r="R413" s="221" t="str">
        <f t="array" ref="R413">XLOOKUP(G413,'Restaurant DB'!B:B,'Restaurant DB'!I:I)</f>
        <v>#N/A</v>
      </c>
      <c r="S413" s="542"/>
      <c r="T413" s="543"/>
      <c r="U413" s="341"/>
      <c r="V413" s="557"/>
      <c r="W413" s="135"/>
      <c r="X413" s="309"/>
      <c r="Y413" s="184"/>
      <c r="Z413" s="23" t="str">
        <f t="array" ref="Z413">if(iferror(INDEX(Posts[Username],MATCH(C413&amp;G413,Posts[Username]&amp;Posts[Restaurant Name],0)),"")=C413,"Posted","")</f>
        <v/>
      </c>
      <c r="AA413" s="278"/>
      <c r="AB413" s="44"/>
      <c r="AC413" s="43"/>
      <c r="AD413" s="43"/>
      <c r="AE413" s="43"/>
      <c r="AF413" s="43"/>
      <c r="AG413" s="43"/>
      <c r="AH413" s="43"/>
      <c r="AI413" s="43"/>
      <c r="AJ413" s="43"/>
      <c r="AK413" s="43"/>
    </row>
    <row r="414" ht="24.75" customHeight="1">
      <c r="A414" s="43"/>
      <c r="B414" s="201" t="s">
        <v>1190</v>
      </c>
      <c r="C414" s="201" t="s">
        <v>1191</v>
      </c>
      <c r="D414" s="203">
        <v>30600.0</v>
      </c>
      <c r="E414" s="409" t="str">
        <f t="array" ref="E414">XLOOKUP(G414,'Restaurant DB All'!$B$32:$B$5758,'Restaurant DB All'!$I$32:$I$5758)</f>
        <v>#N/A</v>
      </c>
      <c r="F414" s="287" t="s">
        <v>1192</v>
      </c>
      <c r="G414" s="285"/>
      <c r="H414" s="197" t="str">
        <f t="array" ref="H414">iferror(XLOOKUP(G414,'Restaurant DB'!B:B,'Restaurant DB'!A:A),".")</f>
        <v>.</v>
      </c>
      <c r="I414" s="86" t="str">
        <f t="array" ref="I414">XLOOKUP(G414,'Restaurant DB'!B:B,'Restaurant DB'!N:N)</f>
        <v>#N/A</v>
      </c>
      <c r="J414" s="285"/>
      <c r="K414" s="541"/>
      <c r="L414" s="185"/>
      <c r="M414" s="189"/>
      <c r="N414" s="189"/>
      <c r="O414" s="257">
        <v>8333.0</v>
      </c>
      <c r="P414" s="179" t="b">
        <v>0</v>
      </c>
      <c r="Q414" s="285"/>
      <c r="R414" s="221" t="str">
        <f t="array" ref="R414">XLOOKUP(G414,'Restaurant DB'!B:B,'Restaurant DB'!I:I)</f>
        <v>#N/A</v>
      </c>
      <c r="S414" s="542"/>
      <c r="T414" s="543"/>
      <c r="U414" s="341"/>
      <c r="V414" s="557"/>
      <c r="W414" s="135"/>
      <c r="X414" s="309"/>
      <c r="Y414" s="184"/>
      <c r="Z414" s="23" t="str">
        <f t="array" ref="Z414">if(iferror(INDEX(Posts[Username],MATCH(C414&amp;G414,Posts[Username]&amp;Posts[Restaurant Name],0)),"")=C414,"Posted","")</f>
        <v/>
      </c>
      <c r="AA414" s="278"/>
      <c r="AB414" s="44"/>
      <c r="AC414" s="43"/>
      <c r="AD414" s="43"/>
      <c r="AE414" s="43"/>
      <c r="AF414" s="43"/>
      <c r="AG414" s="43"/>
      <c r="AH414" s="43"/>
      <c r="AI414" s="43"/>
      <c r="AJ414" s="43"/>
      <c r="AK414" s="43"/>
    </row>
    <row r="415" ht="24.75" customHeight="1">
      <c r="A415" s="43"/>
      <c r="B415" s="201" t="s">
        <v>1332</v>
      </c>
      <c r="C415" s="201" t="s">
        <v>1333</v>
      </c>
      <c r="D415" s="203">
        <v>16600.0</v>
      </c>
      <c r="E415" s="409" t="str">
        <f t="array" ref="E415">XLOOKUP(G415,'Restaurant DB All'!$B$32:$B$5758,'Restaurant DB All'!$I$32:$I$5758)</f>
        <v>#N/A</v>
      </c>
      <c r="F415" s="274" t="s">
        <v>1334</v>
      </c>
      <c r="G415" s="268"/>
      <c r="H415" s="197" t="str">
        <f t="array" ref="H415">iferror(XLOOKUP(G415,'Restaurant DB'!B:B,'Restaurant DB'!A:A),".")</f>
        <v>.</v>
      </c>
      <c r="I415" s="86" t="str">
        <f t="array" ref="I415">XLOOKUP(G415,'Restaurant DB'!B:B,'Restaurant DB'!N:N)</f>
        <v>#N/A</v>
      </c>
      <c r="J415" s="268"/>
      <c r="K415" s="269"/>
      <c r="L415" s="135"/>
      <c r="M415" s="257"/>
      <c r="N415" s="257"/>
      <c r="O415" s="257">
        <v>7400.0</v>
      </c>
      <c r="P415" s="179"/>
      <c r="Q415" s="285"/>
      <c r="R415" s="221" t="str">
        <f t="array" ref="R415">XLOOKUP(G415,'Restaurant DB'!B:B,'Restaurant DB'!I:I)</f>
        <v>#N/A</v>
      </c>
      <c r="S415" s="270"/>
      <c r="T415" s="60"/>
      <c r="U415" s="9"/>
      <c r="V415" s="557"/>
      <c r="W415" s="135"/>
      <c r="X415" s="309"/>
      <c r="Y415" s="184"/>
      <c r="Z415" s="23" t="str">
        <f t="array" ref="Z415">if(iferror(INDEX(Posts[Username],MATCH(C415&amp;G415,Posts[Username]&amp;Posts[Restaurant Name],0)),"")=C415,"Posted","")</f>
        <v/>
      </c>
      <c r="AA415" s="278" t="s">
        <v>321</v>
      </c>
      <c r="AB415" s="44"/>
      <c r="AC415" s="43"/>
      <c r="AD415" s="43"/>
      <c r="AE415" s="43"/>
      <c r="AF415" s="43"/>
      <c r="AG415" s="43"/>
      <c r="AH415" s="43"/>
      <c r="AI415" s="43"/>
      <c r="AJ415" s="43"/>
      <c r="AK415" s="43"/>
    </row>
    <row r="416" ht="24.75" customHeight="1">
      <c r="A416" s="43"/>
      <c r="B416" s="201" t="s">
        <v>518</v>
      </c>
      <c r="C416" s="201" t="s">
        <v>519</v>
      </c>
      <c r="D416" s="203">
        <v>5664.0</v>
      </c>
      <c r="E416" s="409" t="str">
        <f t="array" ref="E416">XLOOKUP(G416,'Restaurant DB All'!$B$32:$B$5758,'Restaurant DB All'!$I$32:$I$5758)</f>
        <v>#N/A</v>
      </c>
      <c r="F416" s="274" t="s">
        <v>520</v>
      </c>
      <c r="G416" s="268"/>
      <c r="H416" s="197" t="str">
        <f t="array" ref="H416">iferror(XLOOKUP(G416,'Restaurant DB'!B:B,'Restaurant DB'!A:A),".")</f>
        <v>.</v>
      </c>
      <c r="I416" s="86" t="str">
        <f t="array" ref="I416">XLOOKUP(G416,'Restaurant DB'!B:B,'Restaurant DB'!N:N)</f>
        <v>#N/A</v>
      </c>
      <c r="J416" s="268"/>
      <c r="K416" s="269"/>
      <c r="L416" s="135"/>
      <c r="M416" s="257"/>
      <c r="N416" s="257"/>
      <c r="O416" s="257">
        <v>1500.0</v>
      </c>
      <c r="P416" s="179"/>
      <c r="Q416" s="285"/>
      <c r="R416" s="221" t="str">
        <f t="array" ref="R416">XLOOKUP(G416,'Restaurant DB'!B:B,'Restaurant DB'!I:I)</f>
        <v>#N/A</v>
      </c>
      <c r="S416" s="270"/>
      <c r="T416" s="60"/>
      <c r="U416" s="9"/>
      <c r="V416" s="557"/>
      <c r="W416" s="135"/>
      <c r="X416" s="309"/>
      <c r="Y416" s="184"/>
      <c r="Z416" s="23" t="str">
        <f t="array" ref="Z416">if(iferror(INDEX(Posts[Username],MATCH(C416&amp;G416,Posts[Username]&amp;Posts[Restaurant Name],0)),"")=C416,"Posted","")</f>
        <v/>
      </c>
      <c r="AA416" s="278" t="s">
        <v>321</v>
      </c>
      <c r="AB416" s="44"/>
      <c r="AC416" s="43"/>
      <c r="AD416" s="43"/>
      <c r="AE416" s="43"/>
      <c r="AF416" s="43"/>
      <c r="AG416" s="43"/>
      <c r="AH416" s="43"/>
      <c r="AI416" s="43"/>
      <c r="AJ416" s="43"/>
      <c r="AK416" s="43"/>
    </row>
    <row r="417" ht="24.75" customHeight="1">
      <c r="A417" s="43"/>
      <c r="B417" s="201" t="s">
        <v>1335</v>
      </c>
      <c r="C417" s="201" t="s">
        <v>1336</v>
      </c>
      <c r="D417" s="203">
        <v>796800.0</v>
      </c>
      <c r="E417" s="409" t="str">
        <f t="array" ref="E417">XLOOKUP(G417,'Restaurant DB All'!$B$32:$B$5758,'Restaurant DB All'!$I$32:$I$5758)</f>
        <v>#N/A</v>
      </c>
      <c r="F417" s="274" t="s">
        <v>1337</v>
      </c>
      <c r="G417" s="268"/>
      <c r="H417" s="197" t="str">
        <f t="array" ref="H417">iferror(XLOOKUP(G417,'Restaurant DB'!B:B,'Restaurant DB'!A:A),".")</f>
        <v>.</v>
      </c>
      <c r="I417" s="86" t="str">
        <f t="array" ref="I417">XLOOKUP(G417,'Restaurant DB All'!B:B,'Restaurant DB All'!M:M)</f>
        <v>#N/A</v>
      </c>
      <c r="J417" s="268"/>
      <c r="K417" s="269"/>
      <c r="L417" s="135"/>
      <c r="M417" s="257"/>
      <c r="N417" s="257"/>
      <c r="O417" s="257">
        <v>33000.0</v>
      </c>
      <c r="P417" s="179"/>
      <c r="Q417" s="285"/>
      <c r="R417" s="221" t="str">
        <f t="array" ref="R417">XLOOKUP(G417,'Restaurant DB'!B:B,'Restaurant DB'!I:I)</f>
        <v>#N/A</v>
      </c>
      <c r="S417" s="270"/>
      <c r="T417" s="60"/>
      <c r="U417" s="9"/>
      <c r="V417" s="557"/>
      <c r="W417" s="135"/>
      <c r="X417" s="309"/>
      <c r="Y417" s="184"/>
      <c r="Z417" s="23" t="str">
        <f t="array" ref="Z417">if(iferror(INDEX(Posts[Username],MATCH(C417&amp;G417,Posts[Username]&amp;Posts[Restaurant Name],0)),"")=C417,"Posted","")</f>
        <v/>
      </c>
      <c r="AA417" s="278" t="s">
        <v>321</v>
      </c>
      <c r="AB417" s="44"/>
      <c r="AC417" s="43"/>
      <c r="AD417" s="43"/>
      <c r="AE417" s="43"/>
      <c r="AF417" s="43"/>
      <c r="AG417" s="43"/>
      <c r="AH417" s="43"/>
      <c r="AI417" s="43"/>
      <c r="AJ417" s="43"/>
      <c r="AK417" s="43"/>
    </row>
    <row r="418" ht="24.75" customHeight="1">
      <c r="A418" s="43"/>
      <c r="B418" s="350" t="s">
        <v>736</v>
      </c>
      <c r="C418" s="392" t="s">
        <v>737</v>
      </c>
      <c r="D418" s="352">
        <v>35936.0</v>
      </c>
      <c r="E418" s="409" t="str">
        <f t="array" ref="E418">XLOOKUP(G418,'Restaurant DB All'!$B$32:$B$5758,'Restaurant DB All'!$I$32:$I$5758)</f>
        <v>Bangkok</v>
      </c>
      <c r="F418" s="558" t="s">
        <v>738</v>
      </c>
      <c r="G418" s="268" t="s">
        <v>140</v>
      </c>
      <c r="H418" s="197">
        <f t="array" ref="H418">iferror(XLOOKUP(G418,'Restaurant DB'!B:B,'Restaurant DB'!A:A),".")</f>
        <v>5149</v>
      </c>
      <c r="I418" s="86" t="str">
        <f t="array" ref="I418">XLOOKUP(G418,'Restaurant DB All'!B:B,'Restaurant DB All'!M:M)</f>
        <v>Japanese</v>
      </c>
      <c r="J418" s="268" t="s">
        <v>94</v>
      </c>
      <c r="K418" s="269"/>
      <c r="L418" s="135"/>
      <c r="M418" s="257"/>
      <c r="N418" s="257"/>
      <c r="O418" s="295">
        <v>6667.0</v>
      </c>
      <c r="P418" s="290"/>
      <c r="Q418" s="285"/>
      <c r="R418" s="221" t="str">
        <f t="array" ref="R418">XLOOKUP(G418,'Restaurant DB'!B:B,'Restaurant DB'!I:I)</f>
        <v>earth@hungryhub.com</v>
      </c>
      <c r="S418" s="291"/>
      <c r="T418" s="182"/>
      <c r="U418" s="183"/>
      <c r="V418" s="557"/>
      <c r="W418" s="278"/>
      <c r="X418" s="247"/>
      <c r="Y418" s="184"/>
      <c r="Z418" s="23" t="str">
        <f t="array" ref="Z418">if(iferror(INDEX(Posts[Username],MATCH(C418&amp;G418,Posts[Username]&amp;Posts[Restaurant Name],0)),"")=C418,"Posted","")</f>
        <v/>
      </c>
      <c r="AA418" s="278" t="s">
        <v>321</v>
      </c>
      <c r="AB418" s="201"/>
      <c r="AC418" s="43"/>
      <c r="AD418" s="43"/>
      <c r="AE418" s="43"/>
      <c r="AF418" s="43"/>
      <c r="AG418" s="43"/>
      <c r="AH418" s="43"/>
      <c r="AI418" s="43"/>
      <c r="AJ418" s="43"/>
      <c r="AK418" s="43"/>
    </row>
    <row r="419" ht="24.75" customHeight="1">
      <c r="A419" s="43"/>
      <c r="B419" s="171" t="s">
        <v>736</v>
      </c>
      <c r="C419" s="171" t="s">
        <v>737</v>
      </c>
      <c r="D419" s="173">
        <v>35936.0</v>
      </c>
      <c r="E419" s="409" t="str">
        <f t="array" ref="E419">XLOOKUP(G419,'Restaurant DB All'!$B$32:$B$5758,'Restaurant DB All'!$I$32:$I$5758)</f>
        <v>Bangkok</v>
      </c>
      <c r="F419" s="298" t="s">
        <v>738</v>
      </c>
      <c r="G419" s="268" t="s">
        <v>440</v>
      </c>
      <c r="H419" s="197">
        <f t="array" ref="H419">iferror(XLOOKUP(G419,'Restaurant DB'!B:B,'Restaurant DB'!A:A),".")</f>
        <v>6133</v>
      </c>
      <c r="I419" s="86" t="str">
        <f t="array" ref="I419">XLOOKUP(G419,'Restaurant DB All'!B:B,'Restaurant DB All'!M:M)</f>
        <v>Thai</v>
      </c>
      <c r="J419" s="268" t="s">
        <v>94</v>
      </c>
      <c r="K419" s="541"/>
      <c r="L419" s="185"/>
      <c r="M419" s="189"/>
      <c r="N419" s="189"/>
      <c r="O419" s="295">
        <v>6667.0</v>
      </c>
      <c r="P419" s="179"/>
      <c r="Q419" s="285"/>
      <c r="R419" s="221" t="str">
        <f t="array" ref="R419">XLOOKUP(G419,'Restaurant DB'!B:B,'Restaurant DB'!I:I)</f>
        <v>watcharavit@hungryhub.com</v>
      </c>
      <c r="S419" s="542"/>
      <c r="T419" s="543"/>
      <c r="U419" s="341"/>
      <c r="V419" s="540"/>
      <c r="W419" s="185"/>
      <c r="X419" s="309"/>
      <c r="Y419" s="184"/>
      <c r="Z419" s="23" t="str">
        <f t="array" ref="Z419">if(iferror(INDEX(Posts[Username],MATCH(C419&amp;G419,Posts[Username]&amp;Posts[Restaurant Name],0)),"")=C419,"Posted","")</f>
        <v/>
      </c>
      <c r="AA419" s="292" t="s">
        <v>321</v>
      </c>
      <c r="AB419" s="284"/>
      <c r="AC419" s="43"/>
      <c r="AD419" s="43"/>
      <c r="AE419" s="43"/>
      <c r="AF419" s="43"/>
      <c r="AG419" s="43"/>
      <c r="AH419" s="43"/>
      <c r="AI419" s="43"/>
      <c r="AJ419" s="43"/>
      <c r="AK419" s="43"/>
    </row>
    <row r="420" ht="24.75" customHeight="1">
      <c r="A420" s="43"/>
      <c r="B420" s="171" t="s">
        <v>248</v>
      </c>
      <c r="C420" s="171" t="s">
        <v>169</v>
      </c>
      <c r="D420" s="173">
        <v>199227.0</v>
      </c>
      <c r="E420" s="409" t="str">
        <f t="array" ref="E420">XLOOKUP(G420,'Restaurant DB All'!$B$32:$B$5758,'Restaurant DB All'!$I$32:$I$5758)</f>
        <v>#N/A</v>
      </c>
      <c r="F420" s="298" t="s">
        <v>170</v>
      </c>
      <c r="G420" s="540"/>
      <c r="H420" s="197" t="str">
        <f t="array" ref="H420">iferror(XLOOKUP(G420,'Restaurant DB'!B:B,'Restaurant DB'!A:A),".")</f>
        <v>.</v>
      </c>
      <c r="I420" s="86" t="str">
        <f t="array" ref="I420">XLOOKUP(G420,'Restaurant DB All'!B:B,'Restaurant DB All'!M:M)</f>
        <v>#N/A</v>
      </c>
      <c r="J420" s="540"/>
      <c r="K420" s="541"/>
      <c r="L420" s="185"/>
      <c r="M420" s="189"/>
      <c r="N420" s="189"/>
      <c r="O420" s="289">
        <v>20250.32</v>
      </c>
      <c r="P420" s="179"/>
      <c r="Q420" s="285"/>
      <c r="R420" s="299" t="str">
        <f t="array" ref="R420">XLOOKUP(G420,'Restaurant DB'!B:B,'Restaurant DB'!I:I)</f>
        <v>#N/A</v>
      </c>
      <c r="S420" s="184"/>
      <c r="T420" s="543"/>
      <c r="U420" s="341"/>
      <c r="V420" s="540"/>
      <c r="W420" s="185"/>
      <c r="X420" s="309"/>
      <c r="Y420" s="184"/>
      <c r="Z420" s="23" t="str">
        <f t="array" ref="Z420">if(iferror(INDEX(Posts[Username],MATCH(C420&amp;G420,Posts[Username]&amp;Posts[Restaurant Name],0)),"")=C420,"Posted","")</f>
        <v/>
      </c>
      <c r="AA420" s="292" t="s">
        <v>321</v>
      </c>
      <c r="AB420" s="284"/>
      <c r="AC420" s="43"/>
      <c r="AD420" s="43"/>
      <c r="AE420" s="43"/>
      <c r="AF420" s="43"/>
      <c r="AG420" s="43"/>
      <c r="AH420" s="43"/>
      <c r="AI420" s="43"/>
      <c r="AJ420" s="43"/>
      <c r="AK420" s="43"/>
    </row>
    <row r="421" ht="24.75" customHeight="1">
      <c r="A421" s="43"/>
      <c r="B421" s="317" t="s">
        <v>176</v>
      </c>
      <c r="C421" s="318" t="s">
        <v>177</v>
      </c>
      <c r="D421" s="319">
        <v>33382.0</v>
      </c>
      <c r="E421" s="409" t="str">
        <f t="array" ref="E421">XLOOKUP(G421,'Restaurant DB All'!$B$32:$B$5758,'Restaurant DB All'!$I$32:$I$5758)</f>
        <v>#N/A</v>
      </c>
      <c r="F421" s="321" t="s">
        <v>855</v>
      </c>
      <c r="G421" s="559"/>
      <c r="H421" s="197" t="str">
        <f t="array" ref="H421">iferror(XLOOKUP(G421,'Restaurant DB'!B:B,'Restaurant DB'!A:A),".")</f>
        <v>.</v>
      </c>
      <c r="I421" s="426" t="str">
        <f t="array" ref="I421">XLOOKUP(G421,'Restaurant DB All'!B:B,'Restaurant DB All'!M:M)</f>
        <v>#N/A</v>
      </c>
      <c r="J421" s="559"/>
      <c r="K421" s="541"/>
      <c r="L421" s="485"/>
      <c r="M421" s="560"/>
      <c r="N421" s="560"/>
      <c r="O421" s="416">
        <v>10125.16</v>
      </c>
      <c r="P421" s="432"/>
      <c r="Q421" s="330"/>
      <c r="R421" s="561" t="str">
        <f t="array" ref="R421">XLOOKUP(G421,'Restaurant DB'!B:B,'Restaurant DB'!I:I)</f>
        <v>#N/A</v>
      </c>
      <c r="S421" s="421"/>
      <c r="T421" s="562"/>
      <c r="U421" s="563"/>
      <c r="V421" s="559"/>
      <c r="W421" s="485"/>
      <c r="X421" s="564"/>
      <c r="Y421" s="421"/>
      <c r="Z421" s="23" t="str">
        <f t="array" ref="Z421">if(iferror(INDEX(Posts[Username],MATCH(C421&amp;G421,Posts[Username]&amp;Posts[Restaurant Name],0)),"")=C421,"Posted","")</f>
        <v/>
      </c>
      <c r="AA421" s="336" t="s">
        <v>321</v>
      </c>
      <c r="AB421" s="565"/>
      <c r="AC421" s="43"/>
      <c r="AD421" s="43"/>
      <c r="AE421" s="43"/>
      <c r="AF421" s="43"/>
      <c r="AG421" s="43"/>
      <c r="AH421" s="43"/>
      <c r="AI421" s="43"/>
      <c r="AJ421" s="43"/>
      <c r="AK421" s="43"/>
    </row>
    <row r="422" ht="24.75" customHeight="1">
      <c r="A422" s="43"/>
      <c r="B422" s="229" t="s">
        <v>1338</v>
      </c>
      <c r="C422" s="229" t="s">
        <v>1339</v>
      </c>
      <c r="D422" s="231">
        <v>5834.0</v>
      </c>
      <c r="E422" s="23" t="str">
        <f t="array" ref="E422">XLOOKUP(G422,'Restaurant DB All'!$B$32:$B$5758,'Restaurant DB All'!$I$32:$I$5758)</f>
        <v>#N/A</v>
      </c>
      <c r="F422" s="306" t="s">
        <v>1340</v>
      </c>
      <c r="G422" s="261"/>
      <c r="H422" s="197" t="str">
        <f t="array" ref="H422">iferror(XLOOKUP(G422,'Restaurant DB'!B:B,'Restaurant DB'!A:A),".")</f>
        <v>.</v>
      </c>
      <c r="I422" s="233" t="str">
        <f t="array" ref="I422">XLOOKUP(G422,'Restaurant DB All'!B:B,'Restaurant DB All'!M:M)</f>
        <v>#N/A</v>
      </c>
      <c r="J422" s="261"/>
      <c r="K422" s="262"/>
      <c r="L422" s="225"/>
      <c r="M422" s="219"/>
      <c r="N422" s="219"/>
      <c r="O422" s="248">
        <v>0.0</v>
      </c>
      <c r="P422" s="301"/>
      <c r="Q422" s="191"/>
      <c r="R422" s="302" t="str">
        <f t="array" ref="R422">XLOOKUP(G422,'Restaurant DB'!B:B,'Restaurant DB'!I:I)</f>
        <v>#N/A</v>
      </c>
      <c r="S422" s="303"/>
      <c r="T422" s="264"/>
      <c r="U422" s="265"/>
      <c r="V422" s="261"/>
      <c r="W422" s="225"/>
      <c r="X422" s="340"/>
      <c r="Y422" s="227"/>
      <c r="Z422" s="23" t="str">
        <f t="array" ref="Z422">if(iferror(INDEX(Posts[Username],MATCH(C422&amp;G422,Posts[Username]&amp;Posts[Restaurant Name],0)),"")=C422,"Posted","")</f>
        <v/>
      </c>
      <c r="AA422" s="225" t="s">
        <v>920</v>
      </c>
      <c r="AB422" s="305"/>
      <c r="AC422" s="43"/>
      <c r="AD422" s="43"/>
      <c r="AE422" s="43"/>
      <c r="AF422" s="43"/>
      <c r="AG422" s="43"/>
      <c r="AH422" s="43"/>
      <c r="AI422" s="43"/>
      <c r="AJ422" s="43"/>
      <c r="AK422" s="43"/>
    </row>
    <row r="423" ht="24.75" customHeight="1">
      <c r="A423" s="43"/>
      <c r="B423" s="171" t="s">
        <v>946</v>
      </c>
      <c r="C423" s="171" t="s">
        <v>947</v>
      </c>
      <c r="D423" s="173">
        <v>181167.0</v>
      </c>
      <c r="E423" s="23" t="str">
        <f t="array" ref="E423">XLOOKUP(G423,'Restaurant DB All'!$B$32:$B$5758,'Restaurant DB All'!$I$32:$I$5758)</f>
        <v>#N/A</v>
      </c>
      <c r="F423" s="298" t="s">
        <v>948</v>
      </c>
      <c r="G423" s="285"/>
      <c r="H423" s="197" t="str">
        <f t="array" ref="H423">iferror(XLOOKUP(G423,'Restaurant DB'!B:B,'Restaurant DB'!A:A),".")</f>
        <v>.</v>
      </c>
      <c r="I423" s="256" t="str">
        <f t="array" ref="I423">XLOOKUP(G423,'Restaurant DB All'!B:B,'Restaurant DB All'!M:M)</f>
        <v>#N/A</v>
      </c>
      <c r="J423" s="285"/>
      <c r="K423" s="541"/>
      <c r="L423" s="185"/>
      <c r="M423" s="189"/>
      <c r="N423" s="189"/>
      <c r="O423" s="289">
        <v>5000.0</v>
      </c>
      <c r="P423" s="179"/>
      <c r="Q423" s="285"/>
      <c r="R423" s="299" t="str">
        <f t="array" ref="R423">XLOOKUP(G423,'Restaurant DB'!B:B,'Restaurant DB'!I:I)</f>
        <v>#N/A</v>
      </c>
      <c r="S423" s="184"/>
      <c r="T423" s="543"/>
      <c r="U423" s="341"/>
      <c r="V423" s="285"/>
      <c r="W423" s="185"/>
      <c r="X423" s="309"/>
      <c r="Y423" s="184"/>
      <c r="Z423" s="23" t="str">
        <f t="array" ref="Z423">if(iferror(INDEX(Posts[Username],MATCH(C423&amp;G423,Posts[Username]&amp;Posts[Restaurant Name],0)),"")=C423,"Posted","")</f>
        <v/>
      </c>
      <c r="AA423" s="292" t="s">
        <v>321</v>
      </c>
      <c r="AB423" s="284"/>
      <c r="AC423" s="43"/>
      <c r="AD423" s="43"/>
      <c r="AE423" s="43"/>
      <c r="AF423" s="43"/>
      <c r="AG423" s="43"/>
      <c r="AH423" s="43"/>
      <c r="AI423" s="43"/>
      <c r="AJ423" s="43"/>
      <c r="AK423" s="43"/>
    </row>
    <row r="424" ht="24.75" customHeight="1">
      <c r="A424" s="43"/>
      <c r="B424" s="171" t="s">
        <v>1210</v>
      </c>
      <c r="C424" s="171" t="s">
        <v>1211</v>
      </c>
      <c r="D424" s="173">
        <v>56273.0</v>
      </c>
      <c r="E424" s="292" t="s">
        <v>866</v>
      </c>
      <c r="F424" s="298" t="s">
        <v>1212</v>
      </c>
      <c r="G424" s="540"/>
      <c r="H424" s="197" t="str">
        <f t="array" ref="H424">iferror(XLOOKUP(G424,'Restaurant DB'!B:B,'Restaurant DB'!A:A),".")</f>
        <v>.</v>
      </c>
      <c r="I424" s="233" t="str">
        <f t="array" ref="I424">XLOOKUP(G424,'Restaurant DB All'!B:B,'Restaurant DB All'!M:M)</f>
        <v>#N/A</v>
      </c>
      <c r="J424" s="261"/>
      <c r="K424" s="262"/>
      <c r="L424" s="225"/>
      <c r="M424" s="219"/>
      <c r="N424" s="346"/>
      <c r="O424" s="248">
        <v>10000.0</v>
      </c>
      <c r="P424" s="301" t="b">
        <v>0</v>
      </c>
      <c r="Q424" s="191"/>
      <c r="R424" s="302" t="str">
        <f t="array" ref="R424">XLOOKUP(G424,'Restaurant DB'!B:B,'Restaurant DB'!I:I)</f>
        <v>#N/A</v>
      </c>
      <c r="S424" s="303"/>
      <c r="T424" s="264"/>
      <c r="U424" s="265"/>
      <c r="V424" s="342"/>
      <c r="W424" s="225"/>
      <c r="X424" s="347"/>
      <c r="Y424" s="227"/>
      <c r="Z424" s="23" t="str">
        <f t="array" ref="Z424">if(iferror(INDEX(Posts[Username],MATCH(C424&amp;G424,Posts[Username]&amp;Posts[Restaurant Name],0)),"")=C424,"Posted","")</f>
        <v/>
      </c>
      <c r="AA424" s="225"/>
      <c r="AB424" s="305"/>
      <c r="AC424" s="43"/>
      <c r="AD424" s="43"/>
      <c r="AE424" s="43"/>
      <c r="AF424" s="43"/>
      <c r="AG424" s="43"/>
      <c r="AH424" s="43"/>
      <c r="AI424" s="43"/>
      <c r="AJ424" s="43"/>
      <c r="AK424" s="43"/>
    </row>
    <row r="425" ht="24.75" customHeight="1">
      <c r="A425" s="43"/>
      <c r="B425" s="171" t="s">
        <v>1210</v>
      </c>
      <c r="C425" s="171" t="s">
        <v>1211</v>
      </c>
      <c r="D425" s="173">
        <v>56273.0</v>
      </c>
      <c r="E425" s="292" t="s">
        <v>866</v>
      </c>
      <c r="F425" s="298" t="s">
        <v>1212</v>
      </c>
      <c r="G425" s="540"/>
      <c r="H425" s="197" t="str">
        <f t="array" ref="H425">iferror(XLOOKUP(G425,'Restaurant DB'!B:B,'Restaurant DB'!A:A),".")</f>
        <v>.</v>
      </c>
      <c r="I425" s="233" t="str">
        <f t="array" ref="I425">XLOOKUP(G425,'Restaurant DB All'!B:B,'Restaurant DB All'!M:M)</f>
        <v>#N/A</v>
      </c>
      <c r="J425" s="261"/>
      <c r="K425" s="262"/>
      <c r="L425" s="225"/>
      <c r="M425" s="219"/>
      <c r="N425" s="346"/>
      <c r="O425" s="248">
        <v>10000.0</v>
      </c>
      <c r="P425" s="301" t="b">
        <v>0</v>
      </c>
      <c r="Q425" s="191"/>
      <c r="R425" s="302" t="str">
        <f t="array" ref="R425">XLOOKUP(G425,'Restaurant DB'!B:B,'Restaurant DB'!I:I)</f>
        <v>#N/A</v>
      </c>
      <c r="S425" s="303"/>
      <c r="T425" s="264"/>
      <c r="U425" s="265"/>
      <c r="V425" s="342"/>
      <c r="W425" s="225"/>
      <c r="X425" s="347"/>
      <c r="Y425" s="227"/>
      <c r="Z425" s="23" t="str">
        <f t="array" ref="Z425">if(iferror(INDEX(Posts[Username],MATCH(C425&amp;G425,Posts[Username]&amp;Posts[Restaurant Name],0)),"")=C425,"Posted","")</f>
        <v/>
      </c>
      <c r="AA425" s="225"/>
      <c r="AB425" s="305"/>
      <c r="AC425" s="43"/>
      <c r="AD425" s="43"/>
      <c r="AE425" s="43"/>
      <c r="AF425" s="43"/>
      <c r="AG425" s="43"/>
      <c r="AH425" s="43"/>
      <c r="AI425" s="43"/>
      <c r="AJ425" s="43"/>
      <c r="AK425" s="43"/>
    </row>
    <row r="426" ht="24.75" customHeight="1">
      <c r="A426" s="43"/>
      <c r="B426" s="171" t="s">
        <v>1210</v>
      </c>
      <c r="C426" s="171" t="s">
        <v>1211</v>
      </c>
      <c r="D426" s="173">
        <v>56273.0</v>
      </c>
      <c r="E426" s="292" t="s">
        <v>866</v>
      </c>
      <c r="F426" s="298" t="s">
        <v>1212</v>
      </c>
      <c r="G426" s="540"/>
      <c r="H426" s="197" t="str">
        <f t="array" ref="H426">iferror(XLOOKUP(G426,'Restaurant DB'!B:B,'Restaurant DB'!A:A),".")</f>
        <v>.</v>
      </c>
      <c r="I426" s="233" t="str">
        <f t="array" ref="I426">XLOOKUP(G426,'Restaurant DB All'!B:B,'Restaurant DB All'!M:M)</f>
        <v>#N/A</v>
      </c>
      <c r="J426" s="261"/>
      <c r="K426" s="262"/>
      <c r="L426" s="225"/>
      <c r="M426" s="219"/>
      <c r="N426" s="346"/>
      <c r="O426" s="248">
        <v>10000.0</v>
      </c>
      <c r="P426" s="301" t="b">
        <v>0</v>
      </c>
      <c r="Q426" s="191"/>
      <c r="R426" s="302" t="str">
        <f t="array" ref="R426">XLOOKUP(G426,'Restaurant DB'!B:B,'Restaurant DB'!I:I)</f>
        <v>#N/A</v>
      </c>
      <c r="S426" s="303"/>
      <c r="T426" s="264"/>
      <c r="U426" s="265"/>
      <c r="V426" s="342"/>
      <c r="W426" s="225"/>
      <c r="X426" s="347"/>
      <c r="Y426" s="227"/>
      <c r="Z426" s="23" t="str">
        <f t="array" ref="Z426">if(iferror(INDEX(Posts[Username],MATCH(C426&amp;G426,Posts[Username]&amp;Posts[Restaurant Name],0)),"")=C426,"Posted","")</f>
        <v/>
      </c>
      <c r="AA426" s="225"/>
      <c r="AB426" s="305"/>
      <c r="AC426" s="43"/>
      <c r="AD426" s="43"/>
      <c r="AE426" s="43"/>
      <c r="AF426" s="43"/>
      <c r="AG426" s="43"/>
      <c r="AH426" s="43"/>
      <c r="AI426" s="43"/>
      <c r="AJ426" s="43"/>
      <c r="AK426" s="43"/>
    </row>
    <row r="427" ht="24.75" customHeight="1">
      <c r="A427" s="43"/>
      <c r="B427" s="229" t="s">
        <v>96</v>
      </c>
      <c r="C427" s="229" t="s">
        <v>97</v>
      </c>
      <c r="D427" s="231">
        <v>182445.0</v>
      </c>
      <c r="E427" s="243" t="s">
        <v>866</v>
      </c>
      <c r="F427" s="300" t="s">
        <v>1341</v>
      </c>
      <c r="G427" s="348" t="s">
        <v>401</v>
      </c>
      <c r="H427" s="197">
        <f t="array" ref="H427">iferror(XLOOKUP(G427,'Restaurant DB'!B:B,'Restaurant DB'!A:A),".")</f>
        <v>5974</v>
      </c>
      <c r="I427" s="233" t="str">
        <f t="array" ref="I427">XLOOKUP(G427,'Restaurant DB All'!B:B,'Restaurant DB All'!M:M)</f>
        <v>International</v>
      </c>
      <c r="J427" s="261" t="s">
        <v>78</v>
      </c>
      <c r="K427" s="262">
        <v>2090.0</v>
      </c>
      <c r="L427" s="225" t="s">
        <v>402</v>
      </c>
      <c r="M427" s="219"/>
      <c r="N427" s="343" t="s">
        <v>1342</v>
      </c>
      <c r="O427" s="248">
        <v>12371.0</v>
      </c>
      <c r="P427" s="301"/>
      <c r="Q427" s="191"/>
      <c r="R427" s="302" t="str">
        <f t="array" ref="R427">XLOOKUP(G427,'Restaurant DB'!B:B,'Restaurant DB'!I:I)</f>
        <v>ravi@hungryhub.com</v>
      </c>
      <c r="S427" s="303">
        <v>45985.0</v>
      </c>
      <c r="T427" s="264">
        <v>0.7708333333333334</v>
      </c>
      <c r="U427" s="265" t="s">
        <v>80</v>
      </c>
      <c r="V427" s="342" t="s">
        <v>102</v>
      </c>
      <c r="W427" s="225" t="s">
        <v>1343</v>
      </c>
      <c r="X427" s="347">
        <v>8266199.0</v>
      </c>
      <c r="Y427" s="227"/>
      <c r="Z427" s="23" t="str">
        <f t="array" ref="Z427">if(iferror(INDEX(Posts[Username],MATCH(C427&amp;G427,Posts[Username]&amp;Posts[Restaurant Name],0)),"")=C427,"Posted","")</f>
        <v/>
      </c>
      <c r="AA427" s="225" t="s">
        <v>321</v>
      </c>
      <c r="AB427" s="305" t="s">
        <v>1344</v>
      </c>
      <c r="AC427" s="43"/>
      <c r="AD427" s="43"/>
      <c r="AE427" s="43"/>
      <c r="AF427" s="43"/>
      <c r="AG427" s="43"/>
      <c r="AH427" s="43"/>
      <c r="AI427" s="43"/>
      <c r="AJ427" s="43"/>
      <c r="AK427" s="43"/>
    </row>
    <row r="428" ht="24.75" customHeight="1">
      <c r="A428" s="43"/>
      <c r="B428" s="566" t="s">
        <v>96</v>
      </c>
      <c r="C428" s="434" t="s">
        <v>97</v>
      </c>
      <c r="D428" s="567">
        <v>182445.0</v>
      </c>
      <c r="E428" s="465" t="s">
        <v>866</v>
      </c>
      <c r="F428" s="568" t="s">
        <v>1341</v>
      </c>
      <c r="G428" s="452" t="s">
        <v>577</v>
      </c>
      <c r="H428" s="197">
        <f t="array" ref="H428">iferror(XLOOKUP(G428,'Restaurant DB'!B:B,'Restaurant DB'!A:A),".")</f>
        <v>1856</v>
      </c>
      <c r="I428" s="233" t="str">
        <f t="array" ref="I428">XLOOKUP(G428,'Restaurant DB All'!B:B,'Restaurant DB All'!M:M)</f>
        <v>Fusion</v>
      </c>
      <c r="J428" s="261" t="s">
        <v>78</v>
      </c>
      <c r="K428" s="262">
        <v>1999.0</v>
      </c>
      <c r="L428" s="225" t="s">
        <v>88</v>
      </c>
      <c r="M428" s="219"/>
      <c r="N428" s="343" t="s">
        <v>1345</v>
      </c>
      <c r="O428" s="248">
        <v>12371.0</v>
      </c>
      <c r="P428" s="301" t="b">
        <v>0</v>
      </c>
      <c r="Q428" s="191"/>
      <c r="R428" s="302" t="str">
        <f t="array" ref="R428">XLOOKUP(G428,'Restaurant DB'!B:B,'Restaurant DB'!I:I)</f>
        <v>ravi@hungryhub.com</v>
      </c>
      <c r="S428" s="303">
        <v>45989.0</v>
      </c>
      <c r="T428" s="264">
        <v>0.7708333333333334</v>
      </c>
      <c r="U428" s="265" t="s">
        <v>80</v>
      </c>
      <c r="V428" s="342" t="s">
        <v>102</v>
      </c>
      <c r="W428" s="225" t="s">
        <v>1346</v>
      </c>
      <c r="X428" s="347">
        <v>8300411.0</v>
      </c>
      <c r="Y428" s="227"/>
      <c r="Z428" s="23" t="str">
        <f t="array" ref="Z428">if(iferror(INDEX(Posts[Username],MATCH(C428&amp;G428,Posts[Username]&amp;Posts[Restaurant Name],0)),"")=C428,"Posted","")</f>
        <v/>
      </c>
      <c r="AA428" s="225"/>
      <c r="AB428" s="305" t="s">
        <v>1347</v>
      </c>
      <c r="AC428" s="43"/>
      <c r="AD428" s="43"/>
      <c r="AE428" s="43"/>
      <c r="AF428" s="43"/>
      <c r="AG428" s="43"/>
      <c r="AH428" s="43"/>
      <c r="AI428" s="43"/>
      <c r="AJ428" s="43"/>
      <c r="AK428" s="43"/>
    </row>
    <row r="429" ht="24.75" customHeight="1">
      <c r="A429" s="43"/>
      <c r="B429" s="229" t="s">
        <v>96</v>
      </c>
      <c r="C429" s="229" t="s">
        <v>97</v>
      </c>
      <c r="D429" s="231">
        <v>182445.0</v>
      </c>
      <c r="E429" s="243" t="s">
        <v>866</v>
      </c>
      <c r="F429" s="300" t="s">
        <v>1341</v>
      </c>
      <c r="G429" s="348" t="s">
        <v>1348</v>
      </c>
      <c r="H429" s="197">
        <f t="array" ref="H429">iferror(XLOOKUP(G429,'Restaurant DB'!B:B,'Restaurant DB'!A:A),".")</f>
        <v>5559</v>
      </c>
      <c r="I429" s="233" t="str">
        <f t="array" ref="I429">XLOOKUP(G429,'Restaurant DB All'!B:B,'Restaurant DB All'!M:M)</f>
        <v>Chinese</v>
      </c>
      <c r="J429" s="261" t="s">
        <v>78</v>
      </c>
      <c r="K429" s="262">
        <v>2490.0</v>
      </c>
      <c r="L429" s="225" t="s">
        <v>88</v>
      </c>
      <c r="M429" s="219"/>
      <c r="N429" s="343" t="s">
        <v>1349</v>
      </c>
      <c r="O429" s="248">
        <v>12371.0</v>
      </c>
      <c r="P429" s="301" t="b">
        <v>0</v>
      </c>
      <c r="Q429" s="191"/>
      <c r="R429" s="302" t="str">
        <f t="array" ref="R429">XLOOKUP(G429,'Restaurant DB'!B:B,'Restaurant DB'!I:I)</f>
        <v>ravi@hungryhub.com</v>
      </c>
      <c r="S429" s="303">
        <v>45987.0</v>
      </c>
      <c r="T429" s="264">
        <v>0.7708333333333334</v>
      </c>
      <c r="U429" s="265" t="s">
        <v>80</v>
      </c>
      <c r="V429" s="342" t="s">
        <v>102</v>
      </c>
      <c r="W429" s="225" t="s">
        <v>1350</v>
      </c>
      <c r="X429" s="347">
        <v>8261639.0</v>
      </c>
      <c r="Y429" s="227"/>
      <c r="Z429" s="23" t="str">
        <f t="array" ref="Z429">if(iferror(INDEX(Posts[Username],MATCH(C429&amp;G429,Posts[Username]&amp;Posts[Restaurant Name],0)),"")=C429,"Posted","")</f>
        <v/>
      </c>
      <c r="AA429" s="225"/>
      <c r="AB429" s="305" t="s">
        <v>1351</v>
      </c>
      <c r="AC429" s="43"/>
      <c r="AD429" s="43"/>
      <c r="AE429" s="43"/>
      <c r="AF429" s="43"/>
      <c r="AG429" s="43"/>
      <c r="AH429" s="43"/>
      <c r="AI429" s="43"/>
      <c r="AJ429" s="43"/>
      <c r="AK429" s="43"/>
    </row>
    <row r="430" ht="24.75" customHeight="1">
      <c r="A430" s="43"/>
      <c r="B430" s="229" t="s">
        <v>96</v>
      </c>
      <c r="C430" s="229" t="s">
        <v>97</v>
      </c>
      <c r="D430" s="231">
        <v>182445.0</v>
      </c>
      <c r="E430" s="243" t="s">
        <v>866</v>
      </c>
      <c r="F430" s="300" t="s">
        <v>1341</v>
      </c>
      <c r="G430" s="348" t="s">
        <v>181</v>
      </c>
      <c r="H430" s="197">
        <f t="array" ref="H430">iferror(XLOOKUP(G430,'Restaurant DB'!B:B,'Restaurant DB'!A:A),".")</f>
        <v>4412</v>
      </c>
      <c r="I430" s="233" t="str">
        <f t="array" ref="I430">XLOOKUP(G430,'Restaurant DB All'!B:B,'Restaurant DB All'!M:M)</f>
        <v>Japanese</v>
      </c>
      <c r="J430" s="261"/>
      <c r="K430" s="262"/>
      <c r="L430" s="225"/>
      <c r="M430" s="219"/>
      <c r="N430" s="343" t="s">
        <v>1352</v>
      </c>
      <c r="O430" s="248">
        <v>12371.0</v>
      </c>
      <c r="P430" s="301" t="b">
        <v>0</v>
      </c>
      <c r="Q430" s="191"/>
      <c r="R430" s="302" t="str">
        <f t="array" ref="R430">XLOOKUP(G430,'Restaurant DB'!B:B,'Restaurant DB'!I:I)</f>
        <v>bond@hungryhub.com</v>
      </c>
      <c r="S430" s="303"/>
      <c r="T430" s="264"/>
      <c r="U430" s="265"/>
      <c r="V430" s="342"/>
      <c r="W430" s="225"/>
      <c r="X430" s="347"/>
      <c r="Y430" s="227"/>
      <c r="Z430" s="23" t="str">
        <f t="array" ref="Z430">if(iferror(INDEX(Posts[Username],MATCH(C430&amp;G430,Posts[Username]&amp;Posts[Restaurant Name],0)),"")=C430,"Posted","")</f>
        <v/>
      </c>
      <c r="AA430" s="225"/>
      <c r="AB430" s="305"/>
      <c r="AC430" s="43"/>
      <c r="AD430" s="43"/>
      <c r="AE430" s="43"/>
      <c r="AF430" s="43"/>
      <c r="AG430" s="43"/>
      <c r="AH430" s="43"/>
      <c r="AI430" s="43"/>
      <c r="AJ430" s="43"/>
      <c r="AK430" s="43"/>
    </row>
    <row r="431" ht="24.75" customHeight="1">
      <c r="A431" s="43"/>
      <c r="B431" s="229" t="s">
        <v>96</v>
      </c>
      <c r="C431" s="229" t="s">
        <v>97</v>
      </c>
      <c r="D431" s="231">
        <v>182445.0</v>
      </c>
      <c r="E431" s="243" t="s">
        <v>866</v>
      </c>
      <c r="F431" s="300" t="s">
        <v>1341</v>
      </c>
      <c r="G431" s="348" t="s">
        <v>967</v>
      </c>
      <c r="H431" s="197">
        <f t="array" ref="H431">iferror(XLOOKUP(G431,'Restaurant DB'!B:B,'Restaurant DB'!A:A),".")</f>
        <v>1656</v>
      </c>
      <c r="I431" s="233" t="str">
        <f t="array" ref="I431">XLOOKUP(G431,'Restaurant DB All'!B:B,'Restaurant DB All'!M:M)</f>
        <v>Thai</v>
      </c>
      <c r="J431" s="261" t="s">
        <v>78</v>
      </c>
      <c r="K431" s="262">
        <v>2199.0</v>
      </c>
      <c r="L431" s="225" t="s">
        <v>1353</v>
      </c>
      <c r="M431" s="219"/>
      <c r="N431" s="343" t="s">
        <v>1354</v>
      </c>
      <c r="O431" s="248">
        <v>12371.0</v>
      </c>
      <c r="P431" s="301" t="b">
        <v>0</v>
      </c>
      <c r="Q431" s="191"/>
      <c r="R431" s="302" t="str">
        <f t="array" ref="R431">XLOOKUP(G431,'Restaurant DB'!B:B,'Restaurant DB'!I:I)</f>
        <v>sirirat@hungryhub.com</v>
      </c>
      <c r="S431" s="303">
        <v>45984.0</v>
      </c>
      <c r="T431" s="264">
        <v>0.8125</v>
      </c>
      <c r="U431" s="265" t="s">
        <v>80</v>
      </c>
      <c r="V431" s="342" t="s">
        <v>102</v>
      </c>
      <c r="W431" s="225" t="s">
        <v>1355</v>
      </c>
      <c r="X431" s="347">
        <v>8261525.0</v>
      </c>
      <c r="Y431" s="227"/>
      <c r="Z431" s="23" t="str">
        <f t="array" ref="Z431">if(iferror(INDEX(Posts[Username],MATCH(C431&amp;G431,Posts[Username]&amp;Posts[Restaurant Name],0)),"")=C431,"Posted","")</f>
        <v/>
      </c>
      <c r="AA431" s="225"/>
      <c r="AB431" s="305" t="s">
        <v>1356</v>
      </c>
      <c r="AC431" s="43"/>
      <c r="AD431" s="43"/>
      <c r="AE431" s="43"/>
      <c r="AF431" s="43"/>
      <c r="AG431" s="43"/>
      <c r="AH431" s="43"/>
      <c r="AI431" s="43"/>
      <c r="AJ431" s="43"/>
      <c r="AK431" s="43"/>
    </row>
    <row r="432" ht="24.75" customHeight="1">
      <c r="A432" s="43"/>
      <c r="B432" s="201" t="s">
        <v>1357</v>
      </c>
      <c r="C432" s="201" t="s">
        <v>1358</v>
      </c>
      <c r="D432" s="203">
        <v>29411.0</v>
      </c>
      <c r="E432" s="244" t="str">
        <f t="array" ref="E432">XLOOKUP(G432,'Restaurant DB All'!$B$32:$B$5758,'Restaurant DB All'!$I$32:$I$5758)</f>
        <v>#N/A</v>
      </c>
      <c r="F432" s="287" t="s">
        <v>1359</v>
      </c>
      <c r="G432" s="186"/>
      <c r="H432" s="197" t="str">
        <f t="array" ref="H432">iferror(XLOOKUP(G432,'Restaurant DB'!B:B,'Restaurant DB'!A:A),".")</f>
        <v>.</v>
      </c>
      <c r="I432" s="256" t="str">
        <f t="array" ref="I432">XLOOKUP(G432,'Restaurant DB All'!B:B,'Restaurant DB All'!M:M)</f>
        <v>#N/A</v>
      </c>
      <c r="J432" s="440"/>
      <c r="K432" s="262"/>
      <c r="L432" s="278"/>
      <c r="M432" s="312"/>
      <c r="N432" s="251"/>
      <c r="O432" s="295">
        <v>2000.0</v>
      </c>
      <c r="P432" s="308"/>
      <c r="Q432" s="285"/>
      <c r="R432" s="208" t="str">
        <f t="array" ref="R432">XLOOKUP(G432,'Restaurant DB'!B:B,'Restaurant DB'!I:I)</f>
        <v>#N/A</v>
      </c>
      <c r="S432" s="291"/>
      <c r="T432" s="314"/>
      <c r="U432" s="441"/>
      <c r="V432" s="268"/>
      <c r="W432" s="135"/>
      <c r="X432" s="309"/>
      <c r="Y432" s="184"/>
      <c r="Z432" s="23" t="str">
        <f t="array" ref="Z432">if(iferror(INDEX(Posts[Username],MATCH(C432&amp;G432,Posts[Username]&amp;Posts[Restaurant Name],0)),"")=C432,"Posted","")</f>
        <v/>
      </c>
      <c r="AA432" s="278" t="s">
        <v>920</v>
      </c>
      <c r="AB432" s="296"/>
      <c r="AC432" s="43"/>
      <c r="AD432" s="43"/>
      <c r="AE432" s="43"/>
      <c r="AF432" s="43"/>
      <c r="AG432" s="43"/>
      <c r="AH432" s="43"/>
      <c r="AI432" s="43"/>
      <c r="AJ432" s="43"/>
      <c r="AK432" s="43"/>
    </row>
    <row r="433" ht="24.75" customHeight="1">
      <c r="A433" s="43"/>
      <c r="B433" s="201" t="s">
        <v>1360</v>
      </c>
      <c r="C433" s="201" t="s">
        <v>1361</v>
      </c>
      <c r="D433" s="203">
        <v>22747.0</v>
      </c>
      <c r="E433" s="244" t="str">
        <f t="array" ref="E433">XLOOKUP(G433,'Restaurant DB All'!$B$32:$B$5758,'Restaurant DB All'!$I$32:$I$5758)</f>
        <v>Bangkok</v>
      </c>
      <c r="F433" s="287" t="s">
        <v>1298</v>
      </c>
      <c r="G433" s="186" t="s">
        <v>128</v>
      </c>
      <c r="H433" s="197">
        <f t="array" ref="H433">iferror(XLOOKUP(G433,'Restaurant DB'!B:B,'Restaurant DB'!A:A),".")</f>
        <v>4503</v>
      </c>
      <c r="I433" s="256" t="str">
        <f t="array" ref="I433">XLOOKUP(G433,'Restaurant DB All'!B:B,'Restaurant DB All'!M:M)</f>
        <v>Thai</v>
      </c>
      <c r="J433" s="440" t="s">
        <v>94</v>
      </c>
      <c r="K433" s="262">
        <v>2599.0</v>
      </c>
      <c r="L433" s="278" t="s">
        <v>739</v>
      </c>
      <c r="M433" s="312"/>
      <c r="N433" s="307" t="s">
        <v>1362</v>
      </c>
      <c r="O433" s="295">
        <v>1340.584</v>
      </c>
      <c r="P433" s="308"/>
      <c r="Q433" s="285"/>
      <c r="R433" s="208" t="str">
        <f t="array" ref="R433">XLOOKUP(G433,'Restaurant DB'!B:B,'Restaurant DB'!I:I)</f>
        <v>surasit@hungryhub.com</v>
      </c>
      <c r="S433" s="291">
        <v>45983.0</v>
      </c>
      <c r="T433" s="314">
        <v>0.8125</v>
      </c>
      <c r="U433" s="441" t="s">
        <v>294</v>
      </c>
      <c r="V433" s="268" t="s">
        <v>102</v>
      </c>
      <c r="W433" s="135" t="s">
        <v>1363</v>
      </c>
      <c r="X433" s="247" t="s">
        <v>1364</v>
      </c>
      <c r="Y433" s="184"/>
      <c r="Z433" s="23" t="str">
        <f t="array" ref="Z433">if(iferror(INDEX(Posts[Username],MATCH(C433&amp;G433,Posts[Username]&amp;Posts[Restaurant Name],0)),"")=C433,"Posted","")</f>
        <v/>
      </c>
      <c r="AA433" s="278" t="s">
        <v>321</v>
      </c>
      <c r="AB433" s="296" t="s">
        <v>1365</v>
      </c>
      <c r="AC433" s="43"/>
      <c r="AD433" s="43"/>
      <c r="AE433" s="43"/>
      <c r="AF433" s="43"/>
      <c r="AG433" s="43"/>
      <c r="AH433" s="43"/>
      <c r="AI433" s="43"/>
      <c r="AJ433" s="43"/>
      <c r="AK433" s="43"/>
    </row>
    <row r="434" ht="24.75" customHeight="1">
      <c r="A434" s="43"/>
      <c r="B434" s="201" t="s">
        <v>1360</v>
      </c>
      <c r="C434" s="201" t="s">
        <v>1361</v>
      </c>
      <c r="D434" s="203">
        <v>22747.0</v>
      </c>
      <c r="E434" s="244" t="str">
        <f t="array" ref="E434">XLOOKUP(G434,'Restaurant DB All'!$B$32:$B$5758,'Restaurant DB All'!$I$32:$I$5758)</f>
        <v>Bangkok</v>
      </c>
      <c r="F434" s="287" t="s">
        <v>1298</v>
      </c>
      <c r="G434" s="186" t="s">
        <v>523</v>
      </c>
      <c r="H434" s="197">
        <f t="array" ref="H434">iferror(XLOOKUP(G434,'Restaurant DB'!B:B,'Restaurant DB'!A:A),".")</f>
        <v>5208</v>
      </c>
      <c r="I434" s="256" t="str">
        <f t="array" ref="I434">XLOOKUP(G434,'Restaurant DB All'!B:B,'Restaurant DB All'!M:M)</f>
        <v>Thai</v>
      </c>
      <c r="J434" s="440" t="s">
        <v>78</v>
      </c>
      <c r="K434" s="262">
        <v>4790.0</v>
      </c>
      <c r="L434" s="278" t="s">
        <v>1366</v>
      </c>
      <c r="M434" s="312"/>
      <c r="N434" s="307" t="s">
        <v>1367</v>
      </c>
      <c r="O434" s="295">
        <v>1340.584</v>
      </c>
      <c r="P434" s="492"/>
      <c r="Q434" s="285"/>
      <c r="R434" s="208" t="str">
        <f t="array" ref="R434">XLOOKUP(G434,'Restaurant DB'!B:B,'Restaurant DB'!I:I)</f>
        <v>dew@hungryhub.com</v>
      </c>
      <c r="S434" s="291">
        <v>45984.0</v>
      </c>
      <c r="T434" s="314">
        <v>0.7083333333333334</v>
      </c>
      <c r="U434" s="441" t="s">
        <v>294</v>
      </c>
      <c r="V434" s="268" t="s">
        <v>102</v>
      </c>
      <c r="W434" s="135" t="s">
        <v>1368</v>
      </c>
      <c r="X434" s="247" t="s">
        <v>1369</v>
      </c>
      <c r="Y434" s="184"/>
      <c r="Z434" s="23" t="str">
        <f t="array" ref="Z434">if(iferror(INDEX(Posts[Username],MATCH(C434&amp;G434,Posts[Username]&amp;Posts[Restaurant Name],0)),"")=C434,"Posted","")</f>
        <v/>
      </c>
      <c r="AA434" s="278" t="s">
        <v>321</v>
      </c>
      <c r="AB434" s="296" t="s">
        <v>1370</v>
      </c>
      <c r="AC434" s="43"/>
      <c r="AD434" s="43"/>
      <c r="AE434" s="43"/>
      <c r="AF434" s="43"/>
      <c r="AG434" s="43"/>
      <c r="AH434" s="43"/>
      <c r="AI434" s="43"/>
      <c r="AJ434" s="43"/>
      <c r="AK434" s="43"/>
    </row>
    <row r="435" ht="24.75" customHeight="1">
      <c r="A435" s="43"/>
      <c r="B435" s="372" t="s">
        <v>1360</v>
      </c>
      <c r="C435" s="373" t="s">
        <v>1361</v>
      </c>
      <c r="D435" s="374">
        <v>22747.0</v>
      </c>
      <c r="E435" s="509" t="str">
        <f t="array" ref="E435">XLOOKUP(G435,'Restaurant DB All'!$B$32:$B$5758,'Restaurant DB All'!$I$32:$I$5758)</f>
        <v>Bangkok</v>
      </c>
      <c r="F435" s="376" t="s">
        <v>1298</v>
      </c>
      <c r="G435" s="378" t="s">
        <v>577</v>
      </c>
      <c r="H435" s="546">
        <f t="array" ref="H435">iferror(XLOOKUP(G435,'Restaurant DB'!B:B,'Restaurant DB'!A:A),".")</f>
        <v>1856</v>
      </c>
      <c r="I435" s="373" t="str">
        <f t="array" ref="I435">XLOOKUP(G435,'Restaurant DB All'!B:B,'Restaurant DB All'!M:M)</f>
        <v>Fusion</v>
      </c>
      <c r="J435" s="378" t="s">
        <v>78</v>
      </c>
      <c r="K435" s="379">
        <v>4999.0</v>
      </c>
      <c r="L435" s="380" t="s">
        <v>1166</v>
      </c>
      <c r="M435" s="381"/>
      <c r="N435" s="307" t="s">
        <v>1371</v>
      </c>
      <c r="O435" s="551">
        <v>1340.584</v>
      </c>
      <c r="P435" s="569"/>
      <c r="Q435" s="384"/>
      <c r="R435" s="385" t="str">
        <f t="array" ref="R435">XLOOKUP(G435,'Restaurant DB'!B:B,'Restaurant DB'!I:I)</f>
        <v>ravi@hungryhub.com</v>
      </c>
      <c r="S435" s="386">
        <v>45985.0</v>
      </c>
      <c r="T435" s="570">
        <v>0.7916666666666666</v>
      </c>
      <c r="U435" s="388" t="s">
        <v>294</v>
      </c>
      <c r="V435" s="378" t="s">
        <v>81</v>
      </c>
      <c r="W435" s="380" t="s">
        <v>1372</v>
      </c>
      <c r="X435" s="403"/>
      <c r="Y435" s="390"/>
      <c r="Z435" s="403" t="str">
        <f t="array" ref="Z435">if(iferror(INDEX(Posts!$C$2:$C$881,MATCH(C435&amp;G435,Posts!$C$2:$C$881&amp;Posts!$G$2:$G$881,0)),"")=C435,"Posted","")</f>
        <v/>
      </c>
      <c r="AA435" s="375" t="s">
        <v>321</v>
      </c>
      <c r="AB435" s="391" t="s">
        <v>1373</v>
      </c>
      <c r="AC435" s="43"/>
      <c r="AD435" s="43"/>
      <c r="AE435" s="43"/>
      <c r="AF435" s="43"/>
      <c r="AG435" s="43"/>
      <c r="AH435" s="43"/>
      <c r="AI435" s="43"/>
      <c r="AJ435" s="43"/>
      <c r="AK435" s="43"/>
    </row>
    <row r="436" ht="24.75" customHeight="1">
      <c r="A436" s="43"/>
      <c r="B436" s="372" t="s">
        <v>1360</v>
      </c>
      <c r="C436" s="373" t="s">
        <v>1361</v>
      </c>
      <c r="D436" s="374">
        <v>22747.0</v>
      </c>
      <c r="E436" s="509" t="str">
        <f t="array" ref="E436">XLOOKUP(G436,'Restaurant DB All'!$B$32:$B$5758,'Restaurant DB All'!$I$32:$I$5758)</f>
        <v>Bangkok</v>
      </c>
      <c r="F436" s="376" t="s">
        <v>1298</v>
      </c>
      <c r="G436" s="378" t="s">
        <v>425</v>
      </c>
      <c r="H436" s="546">
        <f t="array" ref="H436">iferror(XLOOKUP(G436,'Restaurant DB'!B:B,'Restaurant DB'!A:A),".")</f>
        <v>5945</v>
      </c>
      <c r="I436" s="373" t="str">
        <f t="array" ref="I436">XLOOKUP(G436,'Restaurant DB All'!B:B,'Restaurant DB All'!M:M)</f>
        <v>Thai</v>
      </c>
      <c r="J436" s="378" t="s">
        <v>78</v>
      </c>
      <c r="K436" s="379">
        <v>1165.0</v>
      </c>
      <c r="L436" s="380" t="s">
        <v>426</v>
      </c>
      <c r="M436" s="381"/>
      <c r="N436" s="307" t="s">
        <v>1374</v>
      </c>
      <c r="O436" s="551">
        <v>1340.584</v>
      </c>
      <c r="P436" s="569"/>
      <c r="Q436" s="384"/>
      <c r="R436" s="385" t="str">
        <f t="array" ref="R436">XLOOKUP(G436,'Restaurant DB'!B:B,'Restaurant DB'!I:I)</f>
        <v>bond@hungryhub.com</v>
      </c>
      <c r="S436" s="386">
        <v>45986.0</v>
      </c>
      <c r="T436" s="570">
        <v>0.75</v>
      </c>
      <c r="U436" s="388" t="s">
        <v>294</v>
      </c>
      <c r="V436" s="378" t="s">
        <v>102</v>
      </c>
      <c r="W436" s="380" t="s">
        <v>1375</v>
      </c>
      <c r="X436" s="380" t="s">
        <v>1376</v>
      </c>
      <c r="Y436" s="390"/>
      <c r="Z436" s="403" t="str">
        <f t="array" ref="Z436">if(iferror(INDEX(Posts!$C$2:$C$881,MATCH(C436&amp;G436,Posts!$C$2:$C$881&amp;Posts!$G$2:$G$881,0)),"")=C436,"Posted","")</f>
        <v/>
      </c>
      <c r="AA436" s="375" t="s">
        <v>321</v>
      </c>
      <c r="AB436" s="391" t="s">
        <v>1377</v>
      </c>
      <c r="AC436" s="43"/>
      <c r="AD436" s="43"/>
      <c r="AE436" s="43"/>
      <c r="AF436" s="43"/>
      <c r="AG436" s="43"/>
      <c r="AH436" s="43"/>
      <c r="AI436" s="43"/>
      <c r="AJ436" s="43"/>
      <c r="AK436" s="43"/>
    </row>
    <row r="437" ht="24.75" customHeight="1">
      <c r="A437" s="43"/>
      <c r="B437" s="372" t="s">
        <v>1360</v>
      </c>
      <c r="C437" s="373" t="s">
        <v>1361</v>
      </c>
      <c r="D437" s="374">
        <v>22747.0</v>
      </c>
      <c r="E437" s="509" t="str">
        <f t="array" ref="E437">XLOOKUP(G437,'Restaurant DB All'!$B$32:$B$5758,'Restaurant DB All'!$I$32:$I$5758)</f>
        <v>Bangkok</v>
      </c>
      <c r="F437" s="376" t="s">
        <v>1298</v>
      </c>
      <c r="G437" s="378" t="s">
        <v>295</v>
      </c>
      <c r="H437" s="546">
        <f t="array" ref="H437">iferror(XLOOKUP(G437,'Restaurant DB'!B:B,'Restaurant DB'!A:A),".")</f>
        <v>5349</v>
      </c>
      <c r="I437" s="373" t="str">
        <f t="array" ref="I437">XLOOKUP(G437,'Restaurant DB All'!B:B,'Restaurant DB All'!M:M)</f>
        <v>Thai</v>
      </c>
      <c r="J437" s="378" t="s">
        <v>78</v>
      </c>
      <c r="K437" s="379">
        <v>4270.0</v>
      </c>
      <c r="L437" s="380" t="s">
        <v>1166</v>
      </c>
      <c r="M437" s="381"/>
      <c r="N437" s="307" t="s">
        <v>1378</v>
      </c>
      <c r="O437" s="551">
        <v>1340.584</v>
      </c>
      <c r="P437" s="569"/>
      <c r="Q437" s="384"/>
      <c r="R437" s="385" t="str">
        <f t="array" ref="R437">XLOOKUP(G437,'Restaurant DB'!B:B,'Restaurant DB'!I:I)</f>
        <v>bond@hungryhub.com</v>
      </c>
      <c r="S437" s="386">
        <v>45987.0</v>
      </c>
      <c r="T437" s="570">
        <v>0.5208333333333334</v>
      </c>
      <c r="U437" s="388" t="s">
        <v>294</v>
      </c>
      <c r="V437" s="378" t="s">
        <v>102</v>
      </c>
      <c r="W437" s="380" t="s">
        <v>1379</v>
      </c>
      <c r="X437" s="380" t="s">
        <v>1380</v>
      </c>
      <c r="Y437" s="390"/>
      <c r="Z437" s="403" t="str">
        <f t="array" ref="Z437">if(iferror(INDEX(Posts!$C$2:$C$881,MATCH(C437&amp;G437,Posts!$C$2:$C$881&amp;Posts!$G$2:$G$881,0)),"")=C437,"Posted","")</f>
        <v/>
      </c>
      <c r="AA437" s="375" t="s">
        <v>321</v>
      </c>
      <c r="AB437" s="391" t="s">
        <v>1381</v>
      </c>
      <c r="AC437" s="43"/>
      <c r="AD437" s="43"/>
      <c r="AE437" s="43"/>
      <c r="AF437" s="43"/>
      <c r="AG437" s="43"/>
      <c r="AH437" s="43"/>
      <c r="AI437" s="43"/>
      <c r="AJ437" s="43"/>
      <c r="AK437" s="43"/>
    </row>
    <row r="438" ht="24.75" customHeight="1">
      <c r="A438" s="43"/>
      <c r="B438" s="201" t="s">
        <v>1382</v>
      </c>
      <c r="C438" s="201" t="s">
        <v>1383</v>
      </c>
      <c r="D438" s="203">
        <v>21646.0</v>
      </c>
      <c r="E438" s="244" t="str">
        <f t="array" ref="E438">XLOOKUP(G438,'Restaurant DB All'!$B$32:$B$5758,'Restaurant DB All'!$I$32:$I$5758)</f>
        <v>#N/A</v>
      </c>
      <c r="F438" s="287" t="s">
        <v>1384</v>
      </c>
      <c r="G438" s="186"/>
      <c r="H438" s="197" t="str">
        <f t="array" ref="H438">iferror(XLOOKUP(G438,'Restaurant DB'!B:B,'Restaurant DB'!A:A),".")</f>
        <v>.</v>
      </c>
      <c r="I438" s="256" t="str">
        <f t="array" ref="I438">XLOOKUP(G438,'Restaurant DB All'!B:B,'Restaurant DB All'!M:M)</f>
        <v>#N/A</v>
      </c>
      <c r="J438" s="440"/>
      <c r="K438" s="262"/>
      <c r="L438" s="278"/>
      <c r="M438" s="491"/>
      <c r="N438" s="251"/>
      <c r="O438" s="295">
        <v>2500.0</v>
      </c>
      <c r="P438" s="492"/>
      <c r="Q438" s="285"/>
      <c r="R438" s="208" t="str">
        <f t="array" ref="R438">XLOOKUP(G438,'Restaurant DB'!B:B,'Restaurant DB'!I:I)</f>
        <v>#N/A</v>
      </c>
      <c r="S438" s="291"/>
      <c r="T438" s="314"/>
      <c r="U438" s="441"/>
      <c r="V438" s="268"/>
      <c r="W438" s="135"/>
      <c r="X438" s="309"/>
      <c r="Y438" s="184"/>
      <c r="Z438" s="23" t="str">
        <f t="array" ref="Z438">if(iferror(INDEX(Posts[Username],MATCH(C438&amp;G438,Posts[Username]&amp;Posts[Restaurant Name],0)),"")=C438,"Posted","")</f>
        <v/>
      </c>
      <c r="AA438" s="278" t="s">
        <v>920</v>
      </c>
      <c r="AB438" s="296"/>
      <c r="AC438" s="43"/>
      <c r="AD438" s="43"/>
      <c r="AE438" s="43"/>
      <c r="AF438" s="43"/>
      <c r="AG438" s="43"/>
      <c r="AH438" s="43"/>
      <c r="AI438" s="43"/>
      <c r="AJ438" s="43"/>
      <c r="AK438" s="43"/>
    </row>
    <row r="439" ht="24.75" customHeight="1">
      <c r="A439" s="43"/>
      <c r="B439" s="201" t="s">
        <v>1385</v>
      </c>
      <c r="C439" s="201" t="s">
        <v>1386</v>
      </c>
      <c r="D439" s="203">
        <v>35460.0</v>
      </c>
      <c r="E439" s="244" t="str">
        <f t="array" ref="E439">XLOOKUP(G439,'Restaurant DB All'!$B$32:$B$5758,'Restaurant DB All'!$I$32:$I$5758)</f>
        <v>Bangkok</v>
      </c>
      <c r="F439" s="287" t="s">
        <v>1387</v>
      </c>
      <c r="G439" s="186" t="s">
        <v>174</v>
      </c>
      <c r="H439" s="197">
        <f t="array" ref="H439">iferror(XLOOKUP(G439,'Restaurant DB'!B:B,'Restaurant DB'!A:A),".")</f>
        <v>4889</v>
      </c>
      <c r="I439" s="256" t="str">
        <f t="array" ref="I439">XLOOKUP(G439,'Restaurant DB All'!B:B,'Restaurant DB All'!M:M)</f>
        <v>Chinese</v>
      </c>
      <c r="J439" s="440" t="s">
        <v>94</v>
      </c>
      <c r="K439" s="262">
        <v>1390.0</v>
      </c>
      <c r="L439" s="278" t="s">
        <v>1388</v>
      </c>
      <c r="M439" s="491" t="s">
        <v>435</v>
      </c>
      <c r="N439" s="307" t="s">
        <v>1389</v>
      </c>
      <c r="O439" s="295">
        <v>4944.56</v>
      </c>
      <c r="P439" s="492"/>
      <c r="Q439" s="285"/>
      <c r="R439" s="208" t="str">
        <f t="array" ref="R439">XLOOKUP(G439,'Restaurant DB'!B:B,'Restaurant DB'!I:I)</f>
        <v>earth@hungryhub.com</v>
      </c>
      <c r="S439" s="291">
        <v>45992.0</v>
      </c>
      <c r="T439" s="314">
        <v>0.5416666666666666</v>
      </c>
      <c r="U439" s="441" t="s">
        <v>294</v>
      </c>
      <c r="V439" s="268" t="s">
        <v>1390</v>
      </c>
      <c r="W439" s="135" t="s">
        <v>1391</v>
      </c>
      <c r="X439" s="309"/>
      <c r="Y439" s="210">
        <v>46001.0</v>
      </c>
      <c r="Z439" s="23" t="str">
        <f t="array" ref="Z439">if(iferror(INDEX(Posts[Username],MATCH(C439&amp;G439,Posts[Username]&amp;Posts[Restaurant Name],0)),"")=C439,"Posted","")</f>
        <v/>
      </c>
      <c r="AA439" s="278" t="s">
        <v>920</v>
      </c>
      <c r="AB439" s="296" t="s">
        <v>1392</v>
      </c>
      <c r="AC439" s="43"/>
      <c r="AD439" s="43"/>
      <c r="AE439" s="43"/>
      <c r="AF439" s="43"/>
      <c r="AG439" s="43"/>
      <c r="AH439" s="43"/>
      <c r="AI439" s="43"/>
      <c r="AJ439" s="43"/>
      <c r="AK439" s="43"/>
    </row>
    <row r="440" ht="24.75" customHeight="1">
      <c r="A440" s="43"/>
      <c r="B440" s="201" t="s">
        <v>1385</v>
      </c>
      <c r="C440" s="201" t="s">
        <v>1386</v>
      </c>
      <c r="D440" s="203">
        <v>35460.0</v>
      </c>
      <c r="E440" s="244" t="str">
        <f t="array" ref="E440">XLOOKUP(G440,'Restaurant DB All'!$B$32:$B$5758,'Restaurant DB All'!$I$32:$I$5758)</f>
        <v>Bangkok</v>
      </c>
      <c r="F440" s="287" t="s">
        <v>1387</v>
      </c>
      <c r="G440" s="186" t="s">
        <v>345</v>
      </c>
      <c r="H440" s="197">
        <f t="array" ref="H440">iferror(XLOOKUP(G440,'Restaurant DB'!B:B,'Restaurant DB'!A:A),".")</f>
        <v>5939</v>
      </c>
      <c r="I440" s="256" t="str">
        <f t="array" ref="I440">XLOOKUP(G440,'Restaurant DB All'!B:B,'Restaurant DB All'!M:M)</f>
        <v>International</v>
      </c>
      <c r="J440" s="440" t="s">
        <v>78</v>
      </c>
      <c r="K440" s="262">
        <v>1176.0</v>
      </c>
      <c r="L440" s="278" t="s">
        <v>356</v>
      </c>
      <c r="M440" s="491" t="s">
        <v>435</v>
      </c>
      <c r="N440" s="307" t="s">
        <v>1393</v>
      </c>
      <c r="O440" s="295">
        <v>4944.56</v>
      </c>
      <c r="P440" s="492"/>
      <c r="Q440" s="285"/>
      <c r="R440" s="208" t="str">
        <f t="array" ref="R440">XLOOKUP(G440,'Restaurant DB'!B:B,'Restaurant DB'!I:I)</f>
        <v>bond@hungryhub.com</v>
      </c>
      <c r="S440" s="291">
        <v>45993.0</v>
      </c>
      <c r="T440" s="314">
        <v>0.4791666666666667</v>
      </c>
      <c r="U440" s="441" t="s">
        <v>294</v>
      </c>
      <c r="V440" s="268" t="s">
        <v>102</v>
      </c>
      <c r="W440" s="135" t="s">
        <v>1394</v>
      </c>
      <c r="X440" s="247" t="s">
        <v>1395</v>
      </c>
      <c r="Y440" s="210">
        <v>46003.0</v>
      </c>
      <c r="Z440" s="23" t="str">
        <f t="array" ref="Z440">if(iferror(INDEX(Posts[Username],MATCH(C440&amp;G440,Posts[Username]&amp;Posts[Restaurant Name],0)),"")=C440,"Posted","")</f>
        <v/>
      </c>
      <c r="AA440" s="278" t="s">
        <v>920</v>
      </c>
      <c r="AB440" s="296" t="s">
        <v>1396</v>
      </c>
      <c r="AC440" s="43"/>
      <c r="AD440" s="43"/>
      <c r="AE440" s="43"/>
      <c r="AF440" s="43"/>
      <c r="AG440" s="43"/>
      <c r="AH440" s="43"/>
      <c r="AI440" s="43"/>
      <c r="AJ440" s="43"/>
      <c r="AK440" s="43"/>
    </row>
    <row r="441" ht="24.75" customHeight="1">
      <c r="A441" s="43"/>
      <c r="B441" s="372" t="s">
        <v>1385</v>
      </c>
      <c r="C441" s="373" t="s">
        <v>1386</v>
      </c>
      <c r="D441" s="374">
        <v>35460.0</v>
      </c>
      <c r="E441" s="509" t="str">
        <f t="array" ref="E441">XLOOKUP(G441,'Restaurant DB All'!$B$32:$B$5758,'Restaurant DB All'!$I$32:$I$5758)</f>
        <v>Bangkok</v>
      </c>
      <c r="F441" s="376" t="s">
        <v>1387</v>
      </c>
      <c r="G441" s="378" t="s">
        <v>1397</v>
      </c>
      <c r="H441" s="546">
        <f t="array" ref="H441">iferror(XLOOKUP(G441,'Restaurant DB'!B:B,'Restaurant DB'!A:A),".")</f>
        <v>3629</v>
      </c>
      <c r="I441" s="256" t="str">
        <f t="array" ref="I441">XLOOKUP(G441,'Restaurant DB All'!B:B,'Restaurant DB All'!M:M)</f>
        <v>Thai</v>
      </c>
      <c r="J441" s="378" t="s">
        <v>94</v>
      </c>
      <c r="K441" s="379">
        <v>750.0</v>
      </c>
      <c r="L441" s="380" t="s">
        <v>1398</v>
      </c>
      <c r="M441" s="491" t="s">
        <v>435</v>
      </c>
      <c r="N441" s="307" t="s">
        <v>1399</v>
      </c>
      <c r="O441" s="295">
        <v>4944.56</v>
      </c>
      <c r="P441" s="552"/>
      <c r="Q441" s="384"/>
      <c r="R441" s="385" t="str">
        <f t="array" ref="R441">XLOOKUP(G441,'Restaurant DB'!B:B,'Restaurant DB'!I:I)</f>
        <v>ravi@hungryhub.com</v>
      </c>
      <c r="S441" s="386">
        <v>45993.0</v>
      </c>
      <c r="T441" s="387">
        <v>0.75</v>
      </c>
      <c r="U441" s="441" t="s">
        <v>294</v>
      </c>
      <c r="V441" s="378" t="s">
        <v>394</v>
      </c>
      <c r="W441" s="380" t="s">
        <v>1400</v>
      </c>
      <c r="X441" s="403"/>
      <c r="Y441" s="386">
        <v>46008.0</v>
      </c>
      <c r="Z441" s="403" t="str">
        <f t="array" ref="Z441">if(iferror(INDEX(Posts!$C$2:$C$855,MATCH(C441&amp;G441,Posts!$C$2:$C$855&amp;Posts!$G$2:$G$855,0)),"")=C441,"Posted","")</f>
        <v/>
      </c>
      <c r="AA441" s="375" t="s">
        <v>920</v>
      </c>
      <c r="AB441" s="391" t="s">
        <v>1401</v>
      </c>
      <c r="AC441" s="43"/>
      <c r="AD441" s="43"/>
      <c r="AE441" s="43"/>
      <c r="AF441" s="43"/>
      <c r="AG441" s="43"/>
      <c r="AH441" s="43"/>
      <c r="AI441" s="43"/>
      <c r="AJ441" s="43"/>
      <c r="AK441" s="43"/>
    </row>
    <row r="442" ht="24.75" customHeight="1">
      <c r="A442" s="43"/>
      <c r="B442" s="372" t="s">
        <v>1385</v>
      </c>
      <c r="C442" s="373" t="s">
        <v>1386</v>
      </c>
      <c r="D442" s="374">
        <v>35460.0</v>
      </c>
      <c r="E442" s="509" t="str">
        <f t="array" ref="E442">XLOOKUP(G442,'Restaurant DB All'!$B$32:$B$5758,'Restaurant DB All'!$I$32:$I$5758)</f>
        <v>Bangkok</v>
      </c>
      <c r="F442" s="376" t="s">
        <v>1387</v>
      </c>
      <c r="G442" s="378" t="s">
        <v>128</v>
      </c>
      <c r="H442" s="546">
        <f t="array" ref="H442">iferror(XLOOKUP(G442,'Restaurant DB'!B:B,'Restaurant DB'!A:A),".")</f>
        <v>4503</v>
      </c>
      <c r="I442" s="256" t="str">
        <f t="array" ref="I442">XLOOKUP(G442,'Restaurant DB All'!B:B,'Restaurant DB All'!M:M)</f>
        <v>Thai</v>
      </c>
      <c r="J442" s="378" t="s">
        <v>94</v>
      </c>
      <c r="K442" s="379">
        <v>2599.0</v>
      </c>
      <c r="L442" s="380" t="s">
        <v>1289</v>
      </c>
      <c r="M442" s="491" t="s">
        <v>435</v>
      </c>
      <c r="N442" s="307" t="s">
        <v>1402</v>
      </c>
      <c r="O442" s="295">
        <v>4944.56</v>
      </c>
      <c r="P442" s="552"/>
      <c r="Q442" s="384"/>
      <c r="R442" s="385" t="str">
        <f t="array" ref="R442">XLOOKUP(G442,'Restaurant DB'!B:B,'Restaurant DB'!I:I)</f>
        <v>surasit@hungryhub.com</v>
      </c>
      <c r="S442" s="386">
        <v>45994.0</v>
      </c>
      <c r="T442" s="387">
        <v>0.4583333333333333</v>
      </c>
      <c r="U442" s="441" t="s">
        <v>294</v>
      </c>
      <c r="V442" s="378" t="s">
        <v>102</v>
      </c>
      <c r="W442" s="380" t="s">
        <v>1403</v>
      </c>
      <c r="X442" s="380" t="s">
        <v>1404</v>
      </c>
      <c r="Y442" s="386">
        <v>46010.0</v>
      </c>
      <c r="Z442" s="403" t="str">
        <f t="array" ref="Z442">if(iferror(INDEX(Posts!$C$2:$C$855,MATCH(C442&amp;G442,Posts!$C$2:$C$855&amp;Posts!$G$2:$G$855,0)),"")=C442,"Posted","")</f>
        <v/>
      </c>
      <c r="AA442" s="375" t="s">
        <v>920</v>
      </c>
      <c r="AB442" s="391" t="s">
        <v>1405</v>
      </c>
      <c r="AC442" s="43"/>
      <c r="AD442" s="43"/>
      <c r="AE442" s="43"/>
      <c r="AF442" s="43"/>
      <c r="AG442" s="43"/>
      <c r="AH442" s="43"/>
      <c r="AI442" s="43"/>
      <c r="AJ442" s="43"/>
      <c r="AK442" s="43"/>
    </row>
    <row r="443" ht="24.75" customHeight="1">
      <c r="A443" s="43"/>
      <c r="B443" s="372" t="s">
        <v>1385</v>
      </c>
      <c r="C443" s="373" t="s">
        <v>1386</v>
      </c>
      <c r="D443" s="374">
        <v>35460.0</v>
      </c>
      <c r="E443" s="509" t="str">
        <f t="array" ref="E443">XLOOKUP(G443,'Restaurant DB All'!$B$32:$B$5758,'Restaurant DB All'!$I$32:$I$5758)</f>
        <v>Bangkok</v>
      </c>
      <c r="F443" s="376" t="s">
        <v>1387</v>
      </c>
      <c r="G443" s="378" t="s">
        <v>184</v>
      </c>
      <c r="H443" s="546">
        <f t="array" ref="H443">iferror(XLOOKUP(G443,'Restaurant DB'!B:B,'Restaurant DB'!A:A),".")</f>
        <v>3862</v>
      </c>
      <c r="I443" s="256" t="str">
        <f t="array" ref="I443">XLOOKUP(G443,'Restaurant DB All'!B:B,'Restaurant DB All'!M:M)</f>
        <v>Fusion</v>
      </c>
      <c r="J443" s="378" t="s">
        <v>94</v>
      </c>
      <c r="K443" s="379">
        <v>1190.0</v>
      </c>
      <c r="L443" s="380" t="s">
        <v>1406</v>
      </c>
      <c r="M443" s="491" t="s">
        <v>435</v>
      </c>
      <c r="N443" s="307" t="s">
        <v>1407</v>
      </c>
      <c r="O443" s="295">
        <v>4944.56</v>
      </c>
      <c r="P443" s="552"/>
      <c r="Q443" s="384"/>
      <c r="R443" s="385" t="str">
        <f t="array" ref="R443">XLOOKUP(G443,'Restaurant DB'!B:B,'Restaurant DB'!I:I)</f>
        <v>ravi@hungryhub.com</v>
      </c>
      <c r="S443" s="386">
        <v>45996.0</v>
      </c>
      <c r="T443" s="387">
        <v>0.7083333333333334</v>
      </c>
      <c r="U443" s="441" t="s">
        <v>80</v>
      </c>
      <c r="V443" s="378" t="s">
        <v>102</v>
      </c>
      <c r="W443" s="380" t="s">
        <v>1408</v>
      </c>
      <c r="X443" s="380" t="s">
        <v>1409</v>
      </c>
      <c r="Y443" s="386">
        <v>46015.0</v>
      </c>
      <c r="Z443" s="403" t="str">
        <f t="array" ref="Z443">if(iferror(INDEX(Posts!$C$2:$C$855,MATCH(C443&amp;G443,Posts!$C$2:$C$855&amp;Posts!$G$2:$G$855,0)),"")=C443,"Posted","")</f>
        <v/>
      </c>
      <c r="AA443" s="375" t="s">
        <v>920</v>
      </c>
      <c r="AB443" s="391" t="s">
        <v>1410</v>
      </c>
      <c r="AC443" s="43"/>
      <c r="AD443" s="43"/>
      <c r="AE443" s="43"/>
      <c r="AF443" s="43"/>
      <c r="AG443" s="43"/>
      <c r="AH443" s="43"/>
      <c r="AI443" s="43"/>
      <c r="AJ443" s="43"/>
      <c r="AK443" s="43"/>
    </row>
    <row r="444" ht="24.75" customHeight="1">
      <c r="A444" s="43"/>
      <c r="B444" s="487" t="s">
        <v>863</v>
      </c>
      <c r="C444" s="488" t="s">
        <v>864</v>
      </c>
      <c r="D444" s="489">
        <v>36300.0</v>
      </c>
      <c r="E444" s="393" t="s">
        <v>866</v>
      </c>
      <c r="F444" s="490" t="s">
        <v>867</v>
      </c>
      <c r="G444" s="395" t="s">
        <v>949</v>
      </c>
      <c r="H444" s="245">
        <f t="array" ref="H444">iferror(XLOOKUP(G444,'Restaurant DB'!B:B,'Restaurant DB'!A:A),".")</f>
        <v>5940</v>
      </c>
      <c r="I444" s="171" t="str">
        <f t="array" ref="I444">XLOOKUP(G444,'Restaurant DB All'!B:B,'Restaurant DB All'!M:M)</f>
        <v>Japanese</v>
      </c>
      <c r="J444" s="440" t="s">
        <v>78</v>
      </c>
      <c r="K444" s="311">
        <v>1176.0</v>
      </c>
      <c r="L444" s="278" t="s">
        <v>356</v>
      </c>
      <c r="M444" s="312"/>
      <c r="N444" s="189"/>
      <c r="O444" s="295">
        <v>3000.0</v>
      </c>
      <c r="P444" s="290" t="b">
        <v>0</v>
      </c>
      <c r="Q444" s="285"/>
      <c r="R444" s="208" t="str">
        <f t="array" ref="R444">XLOOKUP(G444,'Restaurant DB'!B:B,'Restaurant DB'!I:I)</f>
        <v>bond@hungryhub.com</v>
      </c>
      <c r="S444" s="291">
        <v>45980.0</v>
      </c>
      <c r="T444" s="314">
        <v>0.7291666666666666</v>
      </c>
      <c r="U444" s="441" t="s">
        <v>80</v>
      </c>
      <c r="V444" s="316" t="s">
        <v>102</v>
      </c>
      <c r="W444" s="278" t="s">
        <v>1411</v>
      </c>
      <c r="X444" s="135" t="s">
        <v>1412</v>
      </c>
      <c r="Y444" s="184"/>
      <c r="Z444" s="185" t="str">
        <f t="array" ref="Z444">if(iferror(INDEX(Posts!$C$2:$C$855,MATCH(C444&amp;G444,Posts!$C$2:$C$855&amp;Posts!$G$2:$G$855,0)),"")=C444,"Posted","")</f>
        <v/>
      </c>
      <c r="AA444" s="292"/>
      <c r="AB444" s="571" t="s">
        <v>1413</v>
      </c>
      <c r="AC444" s="43"/>
      <c r="AD444" s="43"/>
      <c r="AE444" s="43"/>
      <c r="AF444" s="43"/>
      <c r="AG444" s="43"/>
      <c r="AH444" s="43"/>
      <c r="AI444" s="43"/>
      <c r="AJ444" s="43"/>
      <c r="AK444" s="43"/>
    </row>
    <row r="445" ht="24.75" customHeight="1">
      <c r="A445" s="43"/>
      <c r="B445" s="372" t="s">
        <v>997</v>
      </c>
      <c r="C445" s="373" t="s">
        <v>998</v>
      </c>
      <c r="D445" s="374">
        <v>11200.0</v>
      </c>
      <c r="E445" s="375" t="s">
        <v>866</v>
      </c>
      <c r="F445" s="376" t="s">
        <v>999</v>
      </c>
      <c r="G445" s="405" t="s">
        <v>376</v>
      </c>
      <c r="H445" s="245">
        <f t="array" ref="H445">iferror(XLOOKUP(G445,'Restaurant DB'!B:B,'Restaurant DB'!A:A),".")</f>
        <v>1826</v>
      </c>
      <c r="I445" s="171" t="str">
        <f t="array" ref="I445">XLOOKUP(G445,'Restaurant DB All'!B:B,'Restaurant DB All'!M:M)</f>
        <v>Japanese</v>
      </c>
      <c r="J445" s="440" t="s">
        <v>94</v>
      </c>
      <c r="K445" s="311">
        <v>1780.0</v>
      </c>
      <c r="L445" s="278" t="s">
        <v>1414</v>
      </c>
      <c r="M445" s="312"/>
      <c r="N445" s="189"/>
      <c r="O445" s="289"/>
      <c r="P445" s="290" t="b">
        <v>0</v>
      </c>
      <c r="Q445" s="285"/>
      <c r="R445" s="208" t="str">
        <f t="array" ref="R445">XLOOKUP(G445,'Restaurant DB'!B:B,'Restaurant DB'!I:I)</f>
        <v>bond@hungryhub.com</v>
      </c>
      <c r="S445" s="291">
        <v>45983.0</v>
      </c>
      <c r="T445" s="314">
        <v>0.5</v>
      </c>
      <c r="U445" s="441" t="s">
        <v>80</v>
      </c>
      <c r="V445" s="316" t="s">
        <v>102</v>
      </c>
      <c r="W445" s="278" t="s">
        <v>1415</v>
      </c>
      <c r="X445" s="135" t="s">
        <v>1416</v>
      </c>
      <c r="Y445" s="184"/>
      <c r="Z445" s="185" t="str">
        <f t="array" ref="Z445">if(iferror(INDEX(Posts!$C$2:$C$855,MATCH(C445&amp;G445,Posts!$C$2:$C$855&amp;Posts!$G$2:$G$855,0)),"")=C445,"Posted","")</f>
        <v/>
      </c>
      <c r="AA445" s="292"/>
      <c r="AB445" s="571" t="s">
        <v>1417</v>
      </c>
      <c r="AC445" s="43"/>
      <c r="AD445" s="43"/>
      <c r="AE445" s="43"/>
      <c r="AF445" s="43"/>
      <c r="AG445" s="43"/>
      <c r="AH445" s="43"/>
      <c r="AI445" s="43"/>
      <c r="AJ445" s="43"/>
      <c r="AK445" s="43"/>
    </row>
    <row r="446" ht="24.75" customHeight="1">
      <c r="A446" s="43"/>
      <c r="B446" s="229" t="s">
        <v>1418</v>
      </c>
      <c r="C446" s="229" t="s">
        <v>1419</v>
      </c>
      <c r="D446" s="231">
        <v>46010.0</v>
      </c>
      <c r="E446" s="375" t="s">
        <v>866</v>
      </c>
      <c r="F446" s="300" t="s">
        <v>1420</v>
      </c>
      <c r="G446" s="348" t="s">
        <v>128</v>
      </c>
      <c r="H446" s="245">
        <f t="array" ref="H446">iferror(XLOOKUP(G446,'Restaurant DB'!B:B,'Restaurant DB'!A:A),".")</f>
        <v>4503</v>
      </c>
      <c r="I446" s="171" t="str">
        <f t="array" ref="I446">XLOOKUP(G446,'Restaurant DB All'!B:B,'Restaurant DB All'!M:M)</f>
        <v>Thai</v>
      </c>
      <c r="J446" s="440" t="s">
        <v>94</v>
      </c>
      <c r="K446" s="311">
        <v>2599.0</v>
      </c>
      <c r="L446" s="278" t="s">
        <v>129</v>
      </c>
      <c r="M446" s="312"/>
      <c r="N446" s="189"/>
      <c r="O446" s="295">
        <v>5027.1900000000005</v>
      </c>
      <c r="P446" s="290"/>
      <c r="Q446" s="285"/>
      <c r="R446" s="208" t="str">
        <f t="array" ref="R446">XLOOKUP(G446,'Restaurant DB'!B:B,'Restaurant DB'!I:I)</f>
        <v>surasit@hungryhub.com</v>
      </c>
      <c r="S446" s="291">
        <v>45981.0</v>
      </c>
      <c r="T446" s="314">
        <v>0.7916666666666666</v>
      </c>
      <c r="U446" s="441" t="s">
        <v>182</v>
      </c>
      <c r="V446" s="316" t="s">
        <v>102</v>
      </c>
      <c r="W446" s="278" t="s">
        <v>1421</v>
      </c>
      <c r="X446" s="135" t="s">
        <v>1422</v>
      </c>
      <c r="Y446" s="184"/>
      <c r="Z446" s="185" t="str">
        <f t="array" ref="Z446">if(iferror(INDEX(Posts!$C$2:$C$855,MATCH(C446&amp;G446,Posts!$C$2:$C$855&amp;Posts!$G$2:$G$855,0)),"")=C446,"Posted","")</f>
        <v/>
      </c>
      <c r="AA446" s="278" t="s">
        <v>321</v>
      </c>
      <c r="AB446" s="571" t="s">
        <v>1423</v>
      </c>
      <c r="AC446" s="43"/>
      <c r="AD446" s="43"/>
      <c r="AE446" s="43"/>
      <c r="AF446" s="43"/>
      <c r="AG446" s="43"/>
      <c r="AH446" s="43"/>
      <c r="AI446" s="43"/>
      <c r="AJ446" s="43"/>
      <c r="AK446" s="43"/>
    </row>
    <row r="447" ht="24.75" customHeight="1">
      <c r="A447" s="43"/>
      <c r="B447" s="372" t="s">
        <v>685</v>
      </c>
      <c r="C447" s="373" t="s">
        <v>686</v>
      </c>
      <c r="D447" s="374">
        <v>81586.0</v>
      </c>
      <c r="E447" s="509" t="str">
        <f t="array" ref="E447">XLOOKUP(G447,'Restaurant DB All'!$B$32:$B$5758,'Restaurant DB All'!$I$32:$I$5758)</f>
        <v>#N/A</v>
      </c>
      <c r="F447" s="376" t="s">
        <v>687</v>
      </c>
      <c r="G447" s="572" t="s">
        <v>986</v>
      </c>
      <c r="H447" s="546" t="str">
        <f t="array" ref="H447">iferror(XLOOKUP(G447,'Restaurant DB'!B:B,'Restaurant DB'!A:A),".")</f>
        <v>.</v>
      </c>
      <c r="I447" s="373" t="str">
        <f t="array" ref="I447">XLOOKUP(G447,'Restaurant DB All'!B:B,'Restaurant DB All'!M:M)</f>
        <v>Fusion</v>
      </c>
      <c r="J447" s="573" t="s">
        <v>78</v>
      </c>
      <c r="K447" s="574">
        <v>139000.0</v>
      </c>
      <c r="L447" s="404" t="s">
        <v>1270</v>
      </c>
      <c r="M447" s="382" t="s">
        <v>1424</v>
      </c>
      <c r="N447" s="381"/>
      <c r="O447" s="551">
        <v>5000.0</v>
      </c>
      <c r="P447" s="552"/>
      <c r="Q447" s="384"/>
      <c r="R447" s="229" t="s">
        <v>1204</v>
      </c>
      <c r="S447" s="575">
        <v>45983.0</v>
      </c>
      <c r="T447" s="576">
        <v>0.8333333333333334</v>
      </c>
      <c r="U447" s="577" t="s">
        <v>1290</v>
      </c>
      <c r="V447" s="578" t="s">
        <v>394</v>
      </c>
      <c r="W447" s="404" t="s">
        <v>1425</v>
      </c>
      <c r="X447" s="375"/>
      <c r="Y447" s="390"/>
      <c r="Z447" s="403" t="str">
        <f t="array" ref="Z447">if(iferror(INDEX(Posts!$C$2:$C$875,MATCH(C447&amp;G447,Posts!$C$2:$C$875&amp;Posts!$G$2:$G$875,0)),"")=C447,"Posted","")</f>
        <v/>
      </c>
      <c r="AA447" s="375" t="s">
        <v>321</v>
      </c>
      <c r="AB447" s="579" t="s">
        <v>1426</v>
      </c>
      <c r="AC447" s="43"/>
      <c r="AD447" s="43"/>
      <c r="AE447" s="43"/>
      <c r="AF447" s="43"/>
      <c r="AG447" s="43"/>
      <c r="AH447" s="43"/>
      <c r="AI447" s="43"/>
      <c r="AJ447" s="43"/>
      <c r="AK447" s="43"/>
    </row>
    <row r="448" ht="24.75" customHeight="1">
      <c r="A448" s="43"/>
      <c r="B448" s="229" t="s">
        <v>1427</v>
      </c>
      <c r="C448" s="229" t="s">
        <v>1428</v>
      </c>
      <c r="D448" s="231">
        <v>19896.0</v>
      </c>
      <c r="E448" s="214" t="str">
        <f t="array" ref="E448">XLOOKUP(G448,'Restaurant DB All'!$B$32:$B$5758,'Restaurant DB All'!$I$32:$I$5758)</f>
        <v>#N/A</v>
      </c>
      <c r="F448" s="300" t="s">
        <v>1429</v>
      </c>
      <c r="G448" s="232"/>
      <c r="H448" s="197" t="str">
        <f t="array" ref="H448">iferror(XLOOKUP(G448,'Restaurant DB'!B:B,'Restaurant DB'!A:A),".")</f>
        <v>.</v>
      </c>
      <c r="I448" s="211" t="str">
        <f t="array" ref="I448">XLOOKUP(G448,'Restaurant DB All'!B:B,'Restaurant DB All'!M:M)</f>
        <v>#N/A</v>
      </c>
      <c r="J448" s="580"/>
      <c r="K448" s="494"/>
      <c r="L448" s="241"/>
      <c r="M448" s="248"/>
      <c r="N448" s="219"/>
      <c r="O448" s="581">
        <v>0.0</v>
      </c>
      <c r="P448" s="220"/>
      <c r="Q448" s="191"/>
      <c r="R448" s="208" t="str">
        <f t="array" ref="R448">XLOOKUP(G448,'Restaurant DB'!B:B,'Restaurant DB'!I:I)</f>
        <v>#N/A</v>
      </c>
      <c r="S448" s="582"/>
      <c r="T448" s="583"/>
      <c r="U448" s="584"/>
      <c r="V448" s="585"/>
      <c r="W448" s="243"/>
      <c r="X448" s="243"/>
      <c r="Y448" s="227"/>
      <c r="Z448" s="228" t="str">
        <f t="array" ref="Z448">if(iferror(INDEX(Posts!$C$2:$C$875,MATCH(C448&amp;G448,Posts!$C$2:$C$875&amp;Posts!$G$2:$G$875,0)),"")=C448,"Posted","")</f>
        <v/>
      </c>
      <c r="AA448" s="241" t="s">
        <v>321</v>
      </c>
      <c r="AB448" s="586"/>
      <c r="AC448" s="43"/>
      <c r="AD448" s="43"/>
      <c r="AE448" s="43"/>
      <c r="AF448" s="43"/>
      <c r="AG448" s="43"/>
      <c r="AH448" s="43"/>
      <c r="AI448" s="43"/>
      <c r="AJ448" s="43"/>
      <c r="AK448" s="43"/>
    </row>
    <row r="449" ht="24.75" customHeight="1">
      <c r="A449" s="43"/>
      <c r="B449" s="229" t="s">
        <v>1430</v>
      </c>
      <c r="C449" s="229" t="s">
        <v>1431</v>
      </c>
      <c r="D449" s="231">
        <v>13984.0</v>
      </c>
      <c r="E449" s="214" t="str">
        <f t="array" ref="E449">XLOOKUP(G449,'Restaurant DB All'!$B$32:$B$5758,'Restaurant DB All'!$I$32:$I$5758)</f>
        <v>Bangkok</v>
      </c>
      <c r="F449" s="300" t="s">
        <v>1432</v>
      </c>
      <c r="G449" s="232" t="s">
        <v>128</v>
      </c>
      <c r="H449" s="197">
        <f t="array" ref="H449">iferror(XLOOKUP(G449,'Restaurant DB'!B:B,'Restaurant DB'!A:A),".")</f>
        <v>4503</v>
      </c>
      <c r="I449" s="211" t="str">
        <f t="array" ref="I449">XLOOKUP(G449,'Restaurant DB All'!B:B,'Restaurant DB All'!M:M)</f>
        <v>Thai</v>
      </c>
      <c r="J449" s="587" t="s">
        <v>94</v>
      </c>
      <c r="K449" s="494">
        <v>2599.0</v>
      </c>
      <c r="L449" s="241" t="s">
        <v>129</v>
      </c>
      <c r="M449" s="248" t="s">
        <v>1433</v>
      </c>
      <c r="N449" s="248" t="s">
        <v>1434</v>
      </c>
      <c r="O449" s="581">
        <v>2000.0</v>
      </c>
      <c r="P449" s="220"/>
      <c r="Q449" s="191"/>
      <c r="R449" s="208" t="str">
        <f t="array" ref="R449">XLOOKUP(G449,'Restaurant DB'!B:B,'Restaurant DB'!I:I)</f>
        <v>surasit@hungryhub.com</v>
      </c>
      <c r="S449" s="582">
        <v>45998.0</v>
      </c>
      <c r="T449" s="583">
        <v>0.5</v>
      </c>
      <c r="U449" s="584" t="s">
        <v>1290</v>
      </c>
      <c r="V449" s="585" t="s">
        <v>102</v>
      </c>
      <c r="W449" s="241" t="s">
        <v>1435</v>
      </c>
      <c r="X449" s="241" t="s">
        <v>1436</v>
      </c>
      <c r="Y449" s="227"/>
      <c r="Z449" s="228" t="str">
        <f t="array" ref="Z449">if(iferror(INDEX(Posts!$C$2:$C$875,MATCH(C449&amp;G449,Posts!$C$2:$C$875&amp;Posts!$G$2:$G$875,0)),"")=C449,"Posted","")</f>
        <v/>
      </c>
      <c r="AA449" s="241" t="s">
        <v>321</v>
      </c>
      <c r="AB449" s="586" t="s">
        <v>1437</v>
      </c>
      <c r="AC449" s="43"/>
      <c r="AD449" s="43"/>
      <c r="AE449" s="43"/>
      <c r="AF449" s="43"/>
      <c r="AG449" s="43"/>
      <c r="AH449" s="43"/>
      <c r="AI449" s="43"/>
      <c r="AJ449" s="43"/>
      <c r="AK449" s="43"/>
    </row>
    <row r="450" ht="24.75" customHeight="1">
      <c r="A450" s="43"/>
      <c r="B450" s="229" t="s">
        <v>1438</v>
      </c>
      <c r="C450" s="229" t="s">
        <v>1439</v>
      </c>
      <c r="D450" s="231">
        <v>4147.0</v>
      </c>
      <c r="E450" s="214" t="str">
        <f t="array" ref="E450">XLOOKUP(G450,'Restaurant DB All'!$B$32:$B$5758,'Restaurant DB All'!$I$32:$I$5758)</f>
        <v>Bangkok</v>
      </c>
      <c r="F450" s="300" t="s">
        <v>1440</v>
      </c>
      <c r="G450" s="232" t="s">
        <v>317</v>
      </c>
      <c r="H450" s="197">
        <f t="array" ref="H450">iferror(XLOOKUP(G450,'Restaurant DB'!B:B,'Restaurant DB'!A:A),".")</f>
        <v>2421</v>
      </c>
      <c r="I450" s="211" t="str">
        <f t="array" ref="I450">XLOOKUP(G450,'Restaurant DB All'!B:B,'Restaurant DB All'!M:M)</f>
        <v>International</v>
      </c>
      <c r="J450" s="587" t="s">
        <v>78</v>
      </c>
      <c r="K450" s="494">
        <v>3990.0</v>
      </c>
      <c r="L450" s="241" t="s">
        <v>1222</v>
      </c>
      <c r="M450" s="248"/>
      <c r="N450" s="343" t="s">
        <v>1441</v>
      </c>
      <c r="O450" s="581">
        <v>0.0</v>
      </c>
      <c r="P450" s="220"/>
      <c r="Q450" s="191"/>
      <c r="R450" s="208" t="str">
        <f t="array" ref="R450">XLOOKUP(G450,'Restaurant DB'!B:B,'Restaurant DB'!I:I)</f>
        <v>sirirat@hungryhub.com</v>
      </c>
      <c r="S450" s="582">
        <v>45990.0</v>
      </c>
      <c r="T450" s="583">
        <v>0.7291666666666666</v>
      </c>
      <c r="U450" s="584" t="s">
        <v>182</v>
      </c>
      <c r="V450" s="585" t="s">
        <v>102</v>
      </c>
      <c r="W450" s="241" t="s">
        <v>1442</v>
      </c>
      <c r="X450" s="241" t="s">
        <v>1443</v>
      </c>
      <c r="Y450" s="227"/>
      <c r="Z450" s="228" t="str">
        <f t="array" ref="Z450">if(iferror(INDEX(Posts!$C$2:$C$875,MATCH(C450&amp;G450,Posts!$C$2:$C$875&amp;Posts!$G$2:$G$875,0)),"")=C450,"Posted","")</f>
        <v/>
      </c>
      <c r="AA450" s="241" t="s">
        <v>321</v>
      </c>
      <c r="AB450" s="586" t="s">
        <v>1444</v>
      </c>
      <c r="AC450" s="43"/>
      <c r="AD450" s="43"/>
      <c r="AE450" s="43"/>
      <c r="AF450" s="43"/>
      <c r="AG450" s="43"/>
      <c r="AH450" s="43"/>
      <c r="AI450" s="43"/>
      <c r="AJ450" s="43"/>
      <c r="AK450" s="43"/>
    </row>
    <row r="451" ht="24.75" customHeight="1">
      <c r="A451" s="43"/>
      <c r="B451" s="229" t="s">
        <v>1438</v>
      </c>
      <c r="C451" s="229" t="s">
        <v>1439</v>
      </c>
      <c r="D451" s="231">
        <v>4147.0</v>
      </c>
      <c r="E451" s="214" t="str">
        <f t="array" ref="E451">XLOOKUP(G451,'Restaurant DB All'!$B$32:$B$5758,'Restaurant DB All'!$I$32:$I$5758)</f>
        <v>Bangkok</v>
      </c>
      <c r="F451" s="300" t="s">
        <v>1440</v>
      </c>
      <c r="G451" s="232" t="s">
        <v>184</v>
      </c>
      <c r="H451" s="197">
        <f t="array" ref="H451">iferror(XLOOKUP(G451,'Restaurant DB'!B:B,'Restaurant DB'!A:A),".")</f>
        <v>3862</v>
      </c>
      <c r="I451" s="211" t="str">
        <f t="array" ref="I451">XLOOKUP(G451,'Restaurant DB All'!B:B,'Restaurant DB All'!M:M)</f>
        <v>Fusion</v>
      </c>
      <c r="J451" s="587" t="s">
        <v>78</v>
      </c>
      <c r="K451" s="494">
        <v>3690.0</v>
      </c>
      <c r="L451" s="241" t="s">
        <v>208</v>
      </c>
      <c r="M451" s="248"/>
      <c r="N451" s="343" t="s">
        <v>1445</v>
      </c>
      <c r="O451" s="581">
        <v>0.0</v>
      </c>
      <c r="P451" s="220"/>
      <c r="Q451" s="191"/>
      <c r="R451" s="208" t="str">
        <f t="array" ref="R451">XLOOKUP(G451,'Restaurant DB'!B:B,'Restaurant DB'!I:I)</f>
        <v>ravi@hungryhub.com</v>
      </c>
      <c r="S451" s="582">
        <v>45992.0</v>
      </c>
      <c r="T451" s="583">
        <v>0.7083333333333334</v>
      </c>
      <c r="U451" s="584" t="s">
        <v>182</v>
      </c>
      <c r="V451" s="585" t="s">
        <v>102</v>
      </c>
      <c r="W451" s="241" t="s">
        <v>1446</v>
      </c>
      <c r="X451" s="241" t="s">
        <v>1447</v>
      </c>
      <c r="Y451" s="227"/>
      <c r="Z451" s="228" t="str">
        <f t="array" ref="Z451">if(iferror(INDEX(Posts!$C$2:$C$875,MATCH(C451&amp;G451,Posts!$C$2:$C$875&amp;Posts!$G$2:$G$875,0)),"")=C451,"Posted","")</f>
        <v/>
      </c>
      <c r="AA451" s="241" t="s">
        <v>321</v>
      </c>
      <c r="AB451" s="586" t="s">
        <v>1448</v>
      </c>
      <c r="AC451" s="43"/>
      <c r="AD451" s="43"/>
      <c r="AE451" s="43"/>
      <c r="AF451" s="43"/>
      <c r="AG451" s="43"/>
      <c r="AH451" s="43"/>
      <c r="AI451" s="43"/>
      <c r="AJ451" s="43"/>
      <c r="AK451" s="43"/>
    </row>
    <row r="452" ht="24.75" customHeight="1">
      <c r="A452" s="43"/>
      <c r="B452" s="372" t="s">
        <v>1438</v>
      </c>
      <c r="C452" s="373" t="s">
        <v>1439</v>
      </c>
      <c r="D452" s="374">
        <v>4147.0</v>
      </c>
      <c r="E452" s="509" t="str">
        <f t="array" ref="E452">XLOOKUP(G452,'Restaurant DB All'!$B$32:$B$5758,'Restaurant DB All'!$I$32:$I$5758)</f>
        <v>Bangkok</v>
      </c>
      <c r="F452" s="376" t="s">
        <v>1440</v>
      </c>
      <c r="G452" s="378" t="s">
        <v>128</v>
      </c>
      <c r="H452" s="546">
        <f t="array" ref="H452">iferror(XLOOKUP(G452,'Restaurant DB'!B:B,'Restaurant DB'!A:A),".")</f>
        <v>4503</v>
      </c>
      <c r="I452" s="546" t="str">
        <f t="array" ref="I452">XLOOKUP(G452,'Restaurant DB All'!B:B,'Restaurant DB All'!M:M)</f>
        <v>Thai</v>
      </c>
      <c r="J452" s="378" t="s">
        <v>94</v>
      </c>
      <c r="K452" s="379">
        <v>2599.0</v>
      </c>
      <c r="L452" s="380" t="s">
        <v>129</v>
      </c>
      <c r="M452" s="381"/>
      <c r="N452" s="343" t="s">
        <v>1449</v>
      </c>
      <c r="O452" s="551">
        <v>0.0</v>
      </c>
      <c r="P452" s="552"/>
      <c r="Q452" s="384"/>
      <c r="R452" s="385" t="str">
        <f t="array" ref="R452">XLOOKUP(G452,'Restaurant DB'!B:B,'Restaurant DB'!I:I)</f>
        <v>surasit@hungryhub.com</v>
      </c>
      <c r="S452" s="386">
        <v>45993.0</v>
      </c>
      <c r="T452" s="387">
        <v>0.5</v>
      </c>
      <c r="U452" s="388" t="s">
        <v>182</v>
      </c>
      <c r="V452" s="378" t="s">
        <v>102</v>
      </c>
      <c r="W452" s="380" t="s">
        <v>1450</v>
      </c>
      <c r="X452" s="380" t="s">
        <v>1451</v>
      </c>
      <c r="Y452" s="390"/>
      <c r="Z452" s="403" t="str">
        <f t="array" ref="Z452">if(iferror(INDEX(Posts!$C$2:$C$875,MATCH(C452&amp;G452,Posts!$C$2:$C$875&amp;Posts!$G$2:$G$875,0)),"")=C452,"Posted","")</f>
        <v/>
      </c>
      <c r="AA452" s="375" t="s">
        <v>321</v>
      </c>
      <c r="AB452" s="391" t="s">
        <v>1452</v>
      </c>
      <c r="AC452" s="43"/>
      <c r="AD452" s="43"/>
      <c r="AE452" s="43"/>
      <c r="AF452" s="43"/>
      <c r="AG452" s="43"/>
      <c r="AH452" s="43"/>
      <c r="AI452" s="43"/>
      <c r="AJ452" s="43"/>
      <c r="AK452" s="43"/>
    </row>
    <row r="453" ht="24.75" customHeight="1">
      <c r="A453" s="43"/>
      <c r="B453" s="229" t="s">
        <v>1453</v>
      </c>
      <c r="C453" s="229" t="s">
        <v>1454</v>
      </c>
      <c r="D453" s="231">
        <v>7721.0</v>
      </c>
      <c r="E453" s="214" t="str">
        <f t="array" ref="E453">XLOOKUP(G453,'Restaurant DB All'!$B$32:$B$5758,'Restaurant DB All'!$I$32:$I$5758)</f>
        <v>#N/A</v>
      </c>
      <c r="F453" s="300" t="s">
        <v>1455</v>
      </c>
      <c r="G453" s="261"/>
      <c r="H453" s="197" t="str">
        <f t="array" ref="H453">iferror(XLOOKUP(G453,'Restaurant DB'!B:B,'Restaurant DB'!A:A),".")</f>
        <v>.</v>
      </c>
      <c r="I453" s="197" t="str">
        <f t="array" ref="I453">XLOOKUP(G453,'Restaurant DB All'!B:B,'Restaurant DB All'!M:M)</f>
        <v>#N/A</v>
      </c>
      <c r="J453" s="261"/>
      <c r="K453" s="262"/>
      <c r="L453" s="225"/>
      <c r="M453" s="219"/>
      <c r="N453" s="346"/>
      <c r="O453" s="344"/>
      <c r="P453" s="220"/>
      <c r="Q453" s="191"/>
      <c r="R453" s="302" t="str">
        <f t="array" ref="R453">XLOOKUP(G453,'Restaurant DB'!B:B,'Restaurant DB'!I:I)</f>
        <v>#N/A</v>
      </c>
      <c r="S453" s="303"/>
      <c r="T453" s="264"/>
      <c r="U453" s="265"/>
      <c r="V453" s="261"/>
      <c r="W453" s="225"/>
      <c r="X453" s="228"/>
      <c r="Y453" s="227"/>
      <c r="Z453" s="228" t="str">
        <f t="array" ref="Z453">if(iferror(INDEX(Posts!$C$2:$C$875,MATCH(C453&amp;G453,Posts!$C$2:$C$875&amp;Posts!$G$2:$G$875,0)),"")=C453,"Posted","")</f>
        <v/>
      </c>
      <c r="AA453" s="241" t="s">
        <v>321</v>
      </c>
      <c r="AB453" s="305"/>
      <c r="AC453" s="43"/>
      <c r="AD453" s="43"/>
      <c r="AE453" s="43"/>
      <c r="AF453" s="43"/>
      <c r="AG453" s="43"/>
      <c r="AH453" s="43"/>
      <c r="AI453" s="43"/>
      <c r="AJ453" s="43"/>
      <c r="AK453" s="43"/>
    </row>
    <row r="454" ht="24.75" customHeight="1">
      <c r="A454" s="43"/>
      <c r="B454" s="229" t="s">
        <v>1456</v>
      </c>
      <c r="C454" s="229" t="s">
        <v>1457</v>
      </c>
      <c r="D454" s="231">
        <v>19983.0</v>
      </c>
      <c r="E454" s="214" t="str">
        <f t="array" ref="E454">XLOOKUP(G454,'Restaurant DB All'!$B$32:$B$5758,'Restaurant DB All'!$I$32:$I$5758)</f>
        <v>#N/A</v>
      </c>
      <c r="F454" s="300" t="s">
        <v>1458</v>
      </c>
      <c r="G454" s="261"/>
      <c r="H454" s="197" t="str">
        <f t="array" ref="H454">iferror(XLOOKUP(G454,'Restaurant DB'!B:B,'Restaurant DB'!A:A),".")</f>
        <v>.</v>
      </c>
      <c r="I454" s="197" t="str">
        <f t="array" ref="I454">XLOOKUP(G454,'Restaurant DB All'!B:B,'Restaurant DB All'!M:M)</f>
        <v>#N/A</v>
      </c>
      <c r="J454" s="261"/>
      <c r="K454" s="262"/>
      <c r="L454" s="225"/>
      <c r="M454" s="219"/>
      <c r="N454" s="346"/>
      <c r="O454" s="581">
        <v>7000.0</v>
      </c>
      <c r="P454" s="220"/>
      <c r="Q454" s="191"/>
      <c r="R454" s="302" t="str">
        <f t="array" ref="R454">XLOOKUP(G454,'Restaurant DB'!B:B,'Restaurant DB'!I:I)</f>
        <v>#N/A</v>
      </c>
      <c r="S454" s="303"/>
      <c r="T454" s="264"/>
      <c r="U454" s="265"/>
      <c r="V454" s="261"/>
      <c r="W454" s="225"/>
      <c r="X454" s="228"/>
      <c r="Y454" s="227"/>
      <c r="Z454" s="228" t="str">
        <f t="array" ref="Z454">if(iferror(INDEX(Posts!$C$2:$C$875,MATCH(C454&amp;G454,Posts!$C$2:$C$875&amp;Posts!$G$2:$G$875,0)),"")=C454,"Posted","")</f>
        <v/>
      </c>
      <c r="AA454" s="241" t="s">
        <v>321</v>
      </c>
      <c r="AB454" s="305"/>
      <c r="AC454" s="43"/>
      <c r="AD454" s="43"/>
      <c r="AE454" s="43"/>
      <c r="AF454" s="43"/>
      <c r="AG454" s="43"/>
      <c r="AH454" s="43"/>
      <c r="AI454" s="43"/>
      <c r="AJ454" s="43"/>
      <c r="AK454" s="43"/>
    </row>
    <row r="455" ht="24.75" customHeight="1">
      <c r="A455" s="43"/>
      <c r="B455" s="229" t="s">
        <v>1459</v>
      </c>
      <c r="C455" s="229" t="s">
        <v>1460</v>
      </c>
      <c r="D455" s="231">
        <v>35937.0</v>
      </c>
      <c r="E455" s="214" t="str">
        <f t="array" ref="E455">XLOOKUP(G455,'Restaurant DB All'!$B$32:$B$5758,'Restaurant DB All'!$I$32:$I$5758)</f>
        <v>Bangkok</v>
      </c>
      <c r="F455" s="300" t="s">
        <v>1461</v>
      </c>
      <c r="G455" s="261" t="s">
        <v>128</v>
      </c>
      <c r="H455" s="197">
        <f t="array" ref="H455">iferror(XLOOKUP(G455,'Restaurant DB'!B:B,'Restaurant DB'!A:A),".")</f>
        <v>4503</v>
      </c>
      <c r="I455" s="197" t="str">
        <f t="array" ref="I455">XLOOKUP(G455,'Restaurant DB All'!B:B,'Restaurant DB All'!M:M)</f>
        <v>Thai</v>
      </c>
      <c r="J455" s="261" t="s">
        <v>94</v>
      </c>
      <c r="K455" s="262">
        <v>2599.0</v>
      </c>
      <c r="L455" s="225" t="s">
        <v>1289</v>
      </c>
      <c r="M455" s="248" t="s">
        <v>435</v>
      </c>
      <c r="N455" s="343" t="s">
        <v>1462</v>
      </c>
      <c r="O455" s="581">
        <v>2513.5950000000003</v>
      </c>
      <c r="P455" s="220"/>
      <c r="Q455" s="191"/>
      <c r="R455" s="302" t="str">
        <f t="array" ref="R455">XLOOKUP(G455,'Restaurant DB'!B:B,'Restaurant DB'!I:I)</f>
        <v>surasit@hungryhub.com</v>
      </c>
      <c r="S455" s="303">
        <v>45984.0</v>
      </c>
      <c r="T455" s="264">
        <v>0.75</v>
      </c>
      <c r="U455" s="265" t="s">
        <v>294</v>
      </c>
      <c r="V455" s="261" t="s">
        <v>102</v>
      </c>
      <c r="W455" s="225" t="s">
        <v>1463</v>
      </c>
      <c r="X455" s="225" t="s">
        <v>1464</v>
      </c>
      <c r="Y455" s="227"/>
      <c r="Z455" s="228" t="str">
        <f t="array" ref="Z455">if(iferror(INDEX(Posts!$C$2:$C$875,MATCH(C455&amp;G455,Posts!$C$2:$C$875&amp;Posts!$G$2:$G$875,0)),"")=C455,"Posted","")</f>
        <v/>
      </c>
      <c r="AA455" s="241" t="s">
        <v>920</v>
      </c>
      <c r="AB455" s="305" t="s">
        <v>1465</v>
      </c>
      <c r="AC455" s="43"/>
      <c r="AD455" s="43"/>
      <c r="AE455" s="43"/>
      <c r="AF455" s="43"/>
      <c r="AG455" s="43"/>
      <c r="AH455" s="43"/>
      <c r="AI455" s="43"/>
      <c r="AJ455" s="43"/>
      <c r="AK455" s="43"/>
    </row>
    <row r="456" ht="24.75" customHeight="1">
      <c r="A456" s="43"/>
      <c r="B456" s="229" t="s">
        <v>1466</v>
      </c>
      <c r="C456" s="229" t="s">
        <v>1467</v>
      </c>
      <c r="D456" s="231">
        <v>5701.0</v>
      </c>
      <c r="E456" s="214" t="str">
        <f t="array" ref="E456">XLOOKUP(G456,'Restaurant DB All'!$B$32:$B$5758,'Restaurant DB All'!$I$32:$I$5758)</f>
        <v>#N/A</v>
      </c>
      <c r="F456" s="300" t="s">
        <v>1468</v>
      </c>
      <c r="G456" s="261"/>
      <c r="H456" s="197" t="str">
        <f t="array" ref="H456">iferror(XLOOKUP(G456,'Restaurant DB'!B:B,'Restaurant DB'!A:A),".")</f>
        <v>.</v>
      </c>
      <c r="I456" s="197" t="str">
        <f t="array" ref="I456">XLOOKUP(G456,'Restaurant DB All'!B:B,'Restaurant DB All'!M:M)</f>
        <v>#N/A</v>
      </c>
      <c r="J456" s="261"/>
      <c r="K456" s="262"/>
      <c r="L456" s="225"/>
      <c r="M456" s="248" t="s">
        <v>1469</v>
      </c>
      <c r="N456" s="343" t="s">
        <v>1470</v>
      </c>
      <c r="O456" s="581">
        <v>2000.0</v>
      </c>
      <c r="P456" s="220"/>
      <c r="Q456" s="191"/>
      <c r="R456" s="302" t="str">
        <f t="array" ref="R456">XLOOKUP(G456,'Restaurant DB'!B:B,'Restaurant DB'!I:I)</f>
        <v>#N/A</v>
      </c>
      <c r="S456" s="303"/>
      <c r="T456" s="264"/>
      <c r="U456" s="265"/>
      <c r="V456" s="261"/>
      <c r="W456" s="225"/>
      <c r="X456" s="228"/>
      <c r="Y456" s="227"/>
      <c r="Z456" s="228" t="str">
        <f t="array" ref="Z456">if(iferror(INDEX(Posts!$C$2:$C$875,MATCH(C456&amp;G456,Posts!$C$2:$C$875&amp;Posts!$G$2:$G$875,0)),"")=C456,"Posted","")</f>
        <v/>
      </c>
      <c r="AA456" s="241" t="s">
        <v>321</v>
      </c>
      <c r="AB456" s="305"/>
      <c r="AC456" s="43"/>
      <c r="AD456" s="43"/>
      <c r="AE456" s="43"/>
      <c r="AF456" s="43"/>
      <c r="AG456" s="43"/>
      <c r="AH456" s="43"/>
      <c r="AI456" s="43"/>
      <c r="AJ456" s="43"/>
      <c r="AK456" s="43"/>
    </row>
    <row r="457" ht="24.75" customHeight="1">
      <c r="A457" s="43"/>
      <c r="B457" s="372" t="s">
        <v>1466</v>
      </c>
      <c r="C457" s="373" t="s">
        <v>1467</v>
      </c>
      <c r="D457" s="374">
        <v>5701.0</v>
      </c>
      <c r="E457" s="509" t="str">
        <f t="array" ref="E457">XLOOKUP(G457,'Restaurant DB All'!$B$32:$B$5758,'Restaurant DB All'!$I$32:$I$5758)</f>
        <v>#N/A</v>
      </c>
      <c r="F457" s="376" t="s">
        <v>1468</v>
      </c>
      <c r="G457" s="588"/>
      <c r="H457" s="546" t="str">
        <f t="array" ref="H457">iferror(XLOOKUP(G457,'Restaurant DB'!B:B,'Restaurant DB'!A:A),".")</f>
        <v>.</v>
      </c>
      <c r="I457" s="546" t="str">
        <f t="array" ref="I457">XLOOKUP(G457,'Restaurant DB All'!B:B,'Restaurant DB All'!M:M)</f>
        <v>#N/A</v>
      </c>
      <c r="J457" s="588"/>
      <c r="K457" s="589"/>
      <c r="L457" s="403"/>
      <c r="M457" s="550" t="s">
        <v>1469</v>
      </c>
      <c r="N457" s="343" t="s">
        <v>1471</v>
      </c>
      <c r="O457" s="551">
        <v>2000.0</v>
      </c>
      <c r="P457" s="552"/>
      <c r="Q457" s="384"/>
      <c r="R457" s="385" t="str">
        <f t="array" ref="R457">XLOOKUP(G457,'Restaurant DB'!B:B,'Restaurant DB'!I:I)</f>
        <v>#N/A</v>
      </c>
      <c r="S457" s="390"/>
      <c r="T457" s="590"/>
      <c r="U457" s="591"/>
      <c r="V457" s="588"/>
      <c r="W457" s="403"/>
      <c r="X457" s="403"/>
      <c r="Y457" s="390"/>
      <c r="Z457" s="403" t="str">
        <f t="array" ref="Z457">if(iferror(INDEX(Posts!$C$2:$C$875,MATCH(C457&amp;G457,Posts!$C$2:$C$875&amp;Posts!$G$2:$G$875,0)),"")=C457,"Posted","")</f>
        <v/>
      </c>
      <c r="AA457" s="375" t="s">
        <v>321</v>
      </c>
      <c r="AB457" s="592"/>
      <c r="AC457" s="43"/>
      <c r="AD457" s="43"/>
      <c r="AE457" s="43"/>
      <c r="AF457" s="43"/>
      <c r="AG457" s="43"/>
      <c r="AH457" s="43"/>
      <c r="AI457" s="43"/>
      <c r="AJ457" s="43"/>
      <c r="AK457" s="43"/>
    </row>
    <row r="458" ht="24.75" customHeight="1">
      <c r="A458" s="43"/>
      <c r="B458" s="372" t="s">
        <v>1466</v>
      </c>
      <c r="C458" s="373" t="s">
        <v>1467</v>
      </c>
      <c r="D458" s="374">
        <v>5701.0</v>
      </c>
      <c r="E458" s="509" t="str">
        <f t="array" ref="E458">XLOOKUP(G458,'Restaurant DB All'!$B$32:$B$5758,'Restaurant DB All'!$I$32:$I$5758)</f>
        <v>#N/A</v>
      </c>
      <c r="F458" s="376" t="s">
        <v>1468</v>
      </c>
      <c r="G458" s="588"/>
      <c r="H458" s="546" t="str">
        <f t="array" ref="H458">iferror(XLOOKUP(G458,'Restaurant DB'!B:B,'Restaurant DB'!A:A),".")</f>
        <v>.</v>
      </c>
      <c r="I458" s="546" t="str">
        <f t="array" ref="I458">XLOOKUP(G458,'Restaurant DB All'!B:B,'Restaurant DB All'!M:M)</f>
        <v>#N/A</v>
      </c>
      <c r="J458" s="588"/>
      <c r="K458" s="589"/>
      <c r="L458" s="403"/>
      <c r="M458" s="550" t="s">
        <v>1469</v>
      </c>
      <c r="N458" s="343" t="s">
        <v>1472</v>
      </c>
      <c r="O458" s="551">
        <v>2000.0</v>
      </c>
      <c r="P458" s="552"/>
      <c r="Q458" s="384"/>
      <c r="R458" s="385" t="str">
        <f t="array" ref="R458">XLOOKUP(G458,'Restaurant DB'!B:B,'Restaurant DB'!I:I)</f>
        <v>#N/A</v>
      </c>
      <c r="S458" s="390"/>
      <c r="T458" s="590"/>
      <c r="U458" s="591"/>
      <c r="V458" s="588"/>
      <c r="W458" s="403"/>
      <c r="X458" s="403"/>
      <c r="Y458" s="390"/>
      <c r="Z458" s="403" t="str">
        <f t="array" ref="Z458">if(iferror(INDEX(Posts!$C$2:$C$875,MATCH(C458&amp;G458,Posts!$C$2:$C$875&amp;Posts!$G$2:$G$875,0)),"")=C458,"Posted","")</f>
        <v/>
      </c>
      <c r="AA458" s="375" t="s">
        <v>321</v>
      </c>
      <c r="AB458" s="592"/>
      <c r="AC458" s="43"/>
      <c r="AD458" s="43"/>
      <c r="AE458" s="43"/>
      <c r="AF458" s="43"/>
      <c r="AG458" s="43"/>
      <c r="AH458" s="43"/>
      <c r="AI458" s="43"/>
      <c r="AJ458" s="43"/>
      <c r="AK458" s="43"/>
    </row>
    <row r="459" ht="24.75" customHeight="1">
      <c r="A459" s="43"/>
      <c r="B459" s="372" t="s">
        <v>1466</v>
      </c>
      <c r="C459" s="373" t="s">
        <v>1467</v>
      </c>
      <c r="D459" s="374">
        <v>5701.0</v>
      </c>
      <c r="E459" s="509" t="str">
        <f t="array" ref="E459">XLOOKUP(G459,'Restaurant DB All'!$B$32:$B$5758,'Restaurant DB All'!$I$32:$I$5758)</f>
        <v>#N/A</v>
      </c>
      <c r="F459" s="376" t="s">
        <v>1468</v>
      </c>
      <c r="G459" s="588"/>
      <c r="H459" s="546" t="str">
        <f t="array" ref="H459">iferror(XLOOKUP(G459,'Restaurant DB'!B:B,'Restaurant DB'!A:A),".")</f>
        <v>.</v>
      </c>
      <c r="I459" s="546" t="str">
        <f t="array" ref="I459">XLOOKUP(G459,'Restaurant DB All'!B:B,'Restaurant DB All'!M:M)</f>
        <v>#N/A</v>
      </c>
      <c r="J459" s="588"/>
      <c r="K459" s="589"/>
      <c r="L459" s="403"/>
      <c r="M459" s="550" t="s">
        <v>1469</v>
      </c>
      <c r="N459" s="343" t="s">
        <v>1473</v>
      </c>
      <c r="O459" s="551">
        <v>2000.0</v>
      </c>
      <c r="P459" s="552"/>
      <c r="Q459" s="384"/>
      <c r="R459" s="385" t="str">
        <f t="array" ref="R459">XLOOKUP(G459,'Restaurant DB'!B:B,'Restaurant DB'!I:I)</f>
        <v>#N/A</v>
      </c>
      <c r="S459" s="390"/>
      <c r="T459" s="590"/>
      <c r="U459" s="591"/>
      <c r="V459" s="588"/>
      <c r="W459" s="403"/>
      <c r="X459" s="403"/>
      <c r="Y459" s="390"/>
      <c r="Z459" s="403" t="str">
        <f t="array" ref="Z459">if(iferror(INDEX(Posts!$C$2:$C$875,MATCH(C459&amp;G459,Posts!$C$2:$C$875&amp;Posts!$G$2:$G$875,0)),"")=C459,"Posted","")</f>
        <v/>
      </c>
      <c r="AA459" s="375" t="s">
        <v>321</v>
      </c>
      <c r="AB459" s="592"/>
      <c r="AC459" s="43"/>
      <c r="AD459" s="43"/>
      <c r="AE459" s="43"/>
      <c r="AF459" s="43"/>
      <c r="AG459" s="43"/>
      <c r="AH459" s="43"/>
      <c r="AI459" s="43"/>
      <c r="AJ459" s="43"/>
      <c r="AK459" s="43"/>
    </row>
    <row r="460" ht="24.75" customHeight="1">
      <c r="A460" s="43"/>
      <c r="B460" s="372" t="s">
        <v>1466</v>
      </c>
      <c r="C460" s="373" t="s">
        <v>1467</v>
      </c>
      <c r="D460" s="374">
        <v>5701.0</v>
      </c>
      <c r="E460" s="509" t="str">
        <f t="array" ref="E460">XLOOKUP(G460,'Restaurant DB All'!$B$32:$B$5758,'Restaurant DB All'!$I$32:$I$5758)</f>
        <v>#N/A</v>
      </c>
      <c r="F460" s="376" t="s">
        <v>1468</v>
      </c>
      <c r="G460" s="588"/>
      <c r="H460" s="546" t="str">
        <f t="array" ref="H460">iferror(XLOOKUP(G460,'Restaurant DB'!B:B,'Restaurant DB'!A:A),".")</f>
        <v>.</v>
      </c>
      <c r="I460" s="546" t="str">
        <f t="array" ref="I460">XLOOKUP(G460,'Restaurant DB All'!B:B,'Restaurant DB All'!M:M)</f>
        <v>#N/A</v>
      </c>
      <c r="J460" s="588"/>
      <c r="K460" s="589"/>
      <c r="L460" s="403"/>
      <c r="M460" s="550" t="s">
        <v>1469</v>
      </c>
      <c r="N460" s="343" t="s">
        <v>1474</v>
      </c>
      <c r="O460" s="551">
        <v>2000.0</v>
      </c>
      <c r="P460" s="552"/>
      <c r="Q460" s="384"/>
      <c r="R460" s="385" t="str">
        <f t="array" ref="R460">XLOOKUP(G460,'Restaurant DB'!B:B,'Restaurant DB'!I:I)</f>
        <v>#N/A</v>
      </c>
      <c r="S460" s="390"/>
      <c r="T460" s="590"/>
      <c r="U460" s="591"/>
      <c r="V460" s="588"/>
      <c r="W460" s="403"/>
      <c r="X460" s="403"/>
      <c r="Y460" s="390"/>
      <c r="Z460" s="403" t="str">
        <f t="array" ref="Z460">if(iferror(INDEX(Posts!$C$2:$C$875,MATCH(C460&amp;G460,Posts!$C$2:$C$875&amp;Posts!$G$2:$G$875,0)),"")=C460,"Posted","")</f>
        <v/>
      </c>
      <c r="AA460" s="375" t="s">
        <v>321</v>
      </c>
      <c r="AB460" s="592"/>
      <c r="AC460" s="43"/>
      <c r="AD460" s="43"/>
      <c r="AE460" s="43"/>
      <c r="AF460" s="43"/>
      <c r="AG460" s="43"/>
      <c r="AH460" s="43"/>
      <c r="AI460" s="43"/>
      <c r="AJ460" s="43"/>
      <c r="AK460" s="43"/>
    </row>
    <row r="461" ht="24.75" customHeight="1">
      <c r="A461" s="43"/>
      <c r="B461" s="372" t="s">
        <v>1385</v>
      </c>
      <c r="C461" s="373" t="s">
        <v>1386</v>
      </c>
      <c r="D461" s="374">
        <v>35460.0</v>
      </c>
      <c r="E461" s="509" t="str">
        <f t="array" ref="E461">XLOOKUP(G461,'Restaurant DB All'!$B$32:$B$5758,'Restaurant DB All'!$I$32:$I$5758)</f>
        <v>Bangkok</v>
      </c>
      <c r="F461" s="376" t="s">
        <v>1387</v>
      </c>
      <c r="G461" s="378" t="s">
        <v>401</v>
      </c>
      <c r="H461" s="546">
        <f t="array" ref="H461">iferror(XLOOKUP(G461,'Restaurant DB'!B:B,'Restaurant DB'!A:A),".")</f>
        <v>5974</v>
      </c>
      <c r="I461" s="256" t="str">
        <f t="array" ref="I461">XLOOKUP(G461,'Restaurant DB All'!B:B,'Restaurant DB All'!M:M)</f>
        <v>International</v>
      </c>
      <c r="J461" s="378" t="s">
        <v>94</v>
      </c>
      <c r="K461" s="379">
        <v>2000.0</v>
      </c>
      <c r="L461" s="380" t="s">
        <v>1475</v>
      </c>
      <c r="M461" s="491" t="s">
        <v>435</v>
      </c>
      <c r="N461" s="307" t="s">
        <v>1476</v>
      </c>
      <c r="O461" s="295">
        <v>4944.56</v>
      </c>
      <c r="P461" s="552"/>
      <c r="Q461" s="384"/>
      <c r="R461" s="385" t="str">
        <f t="array" ref="R461">XLOOKUP(G461,'Restaurant DB'!B:B,'Restaurant DB'!I:I)</f>
        <v>ravi@hungryhub.com</v>
      </c>
      <c r="S461" s="386">
        <v>45993.0</v>
      </c>
      <c r="T461" s="387">
        <v>0.75</v>
      </c>
      <c r="U461" s="441" t="s">
        <v>294</v>
      </c>
      <c r="V461" s="378" t="s">
        <v>1006</v>
      </c>
      <c r="W461" s="380" t="s">
        <v>1477</v>
      </c>
      <c r="X461" s="403"/>
      <c r="Y461" s="386">
        <v>46008.0</v>
      </c>
      <c r="Z461" s="403" t="str">
        <f t="array" ref="Z461">if(iferror(INDEX(Posts!$C$2:$C$855,MATCH(C461&amp;G461,Posts!$C$2:$C$855&amp;Posts!$G$2:$G$855,0)),"")=C461,"Posted","")</f>
        <v/>
      </c>
      <c r="AA461" s="375" t="s">
        <v>920</v>
      </c>
      <c r="AB461" s="391" t="s">
        <v>1478</v>
      </c>
      <c r="AC461" s="43"/>
      <c r="AD461" s="43"/>
      <c r="AE461" s="43"/>
      <c r="AF461" s="43"/>
      <c r="AG461" s="43"/>
      <c r="AH461" s="43"/>
      <c r="AI461" s="43"/>
      <c r="AJ461" s="43"/>
      <c r="AK461" s="43"/>
    </row>
    <row r="462" ht="24.75" customHeight="1">
      <c r="A462" s="43"/>
      <c r="B462" s="229" t="s">
        <v>1479</v>
      </c>
      <c r="C462" s="229" t="s">
        <v>1480</v>
      </c>
      <c r="D462" s="231">
        <v>94171.0</v>
      </c>
      <c r="E462" s="214" t="str">
        <f t="array" ref="E462">XLOOKUP(G462,'Restaurant DB All'!$B$32:$B$5758,'Restaurant DB All'!$I$32:$I$5758)</f>
        <v>#N/A</v>
      </c>
      <c r="F462" s="300" t="s">
        <v>1481</v>
      </c>
      <c r="G462" s="261"/>
      <c r="H462" s="197" t="str">
        <f t="array" ref="H462">iferror(XLOOKUP(G462,'Restaurant DB'!B:B,'Restaurant DB'!A:A),".")</f>
        <v>.</v>
      </c>
      <c r="I462" s="256" t="str">
        <f t="array" ref="I462">XLOOKUP(G462,'Restaurant DB All'!B:B,'Restaurant DB All'!M:M)</f>
        <v>#N/A</v>
      </c>
      <c r="J462" s="261"/>
      <c r="K462" s="262"/>
      <c r="L462" s="225"/>
      <c r="M462" s="491"/>
      <c r="N462" s="251"/>
      <c r="O462" s="295">
        <v>0.0</v>
      </c>
      <c r="P462" s="593" t="b">
        <v>1</v>
      </c>
      <c r="Q462" s="191"/>
      <c r="R462" s="302" t="str">
        <f t="array" ref="R462">XLOOKUP(G462,'Restaurant DB'!B:B,'Restaurant DB'!I:I)</f>
        <v>#N/A</v>
      </c>
      <c r="S462" s="303"/>
      <c r="T462" s="264"/>
      <c r="U462" s="441"/>
      <c r="V462" s="261"/>
      <c r="W462" s="225"/>
      <c r="X462" s="228"/>
      <c r="Y462" s="303"/>
      <c r="Z462" s="228" t="str">
        <f t="array" ref="Z462">if(iferror(INDEX(Posts!$C$2:$C$855,MATCH(C462&amp;G462,Posts!$C$2:$C$855&amp;Posts!$G$2:$G$855,0)),"")=C462,"Posted","")</f>
        <v/>
      </c>
      <c r="AA462" s="241" t="s">
        <v>321</v>
      </c>
      <c r="AB462" s="305"/>
      <c r="AC462" s="43"/>
      <c r="AD462" s="43"/>
      <c r="AE462" s="43"/>
      <c r="AF462" s="43"/>
      <c r="AG462" s="43"/>
      <c r="AH462" s="43"/>
      <c r="AI462" s="43"/>
      <c r="AJ462" s="43"/>
      <c r="AK462" s="43"/>
    </row>
    <row r="463" ht="24.75" customHeight="1">
      <c r="A463" s="43"/>
      <c r="B463" s="594" t="s">
        <v>1479</v>
      </c>
      <c r="C463" s="595" t="s">
        <v>1480</v>
      </c>
      <c r="D463" s="596">
        <v>94171.0</v>
      </c>
      <c r="E463" s="597" t="str">
        <f t="array" ref="E463">XLOOKUP(G463,'Restaurant DB All'!$B$32:$B$5758,'Restaurant DB All'!$I$32:$I$5758)</f>
        <v>#N/A</v>
      </c>
      <c r="F463" s="598" t="s">
        <v>1481</v>
      </c>
      <c r="G463" s="599"/>
      <c r="H463" s="600" t="str">
        <f t="array" ref="H463">iferror(XLOOKUP(G463,'Restaurant DB'!B:B,'Restaurant DB'!A:A),".")</f>
        <v>.</v>
      </c>
      <c r="I463" s="595" t="str">
        <f t="array" ref="I463">XLOOKUP(G463,'Restaurant DB All'!B:B,'Restaurant DB All'!M:M)</f>
        <v>#N/A</v>
      </c>
      <c r="J463" s="599"/>
      <c r="K463" s="601"/>
      <c r="L463" s="602"/>
      <c r="M463" s="603"/>
      <c r="N463" s="603"/>
      <c r="O463" s="604">
        <v>0.0</v>
      </c>
      <c r="P463" s="605" t="b">
        <v>1</v>
      </c>
      <c r="Q463" s="606"/>
      <c r="R463" s="607" t="str">
        <f t="array" ref="R463">XLOOKUP(G463,'Restaurant DB'!B:B,'Restaurant DB'!I:I)</f>
        <v>#N/A</v>
      </c>
      <c r="S463" s="608"/>
      <c r="T463" s="609"/>
      <c r="U463" s="602"/>
      <c r="V463" s="599"/>
      <c r="W463" s="602"/>
      <c r="X463" s="602"/>
      <c r="Y463" s="608"/>
      <c r="Z463" s="602" t="str">
        <f t="array" ref="Z463">if(iferror(INDEX(Posts!$C$2:$C$855,MATCH(C463&amp;G463,Posts!$C$2:$C$855&amp;Posts!$G$2:$G$855,0)),"")=C463,"Posted","")</f>
        <v/>
      </c>
      <c r="AA463" s="610" t="s">
        <v>321</v>
      </c>
      <c r="AB463" s="611"/>
      <c r="AC463" s="43"/>
      <c r="AD463" s="43"/>
      <c r="AE463" s="43"/>
      <c r="AF463" s="43"/>
      <c r="AG463" s="43"/>
      <c r="AH463" s="43"/>
      <c r="AI463" s="43"/>
      <c r="AJ463" s="43"/>
      <c r="AK463" s="43"/>
    </row>
    <row r="464" ht="24.75" customHeight="1">
      <c r="A464" s="43"/>
      <c r="B464" s="594" t="s">
        <v>1479</v>
      </c>
      <c r="C464" s="595" t="s">
        <v>1480</v>
      </c>
      <c r="D464" s="596">
        <v>94171.0</v>
      </c>
      <c r="E464" s="597" t="str">
        <f t="array" ref="E464">XLOOKUP(G464,'Restaurant DB All'!$B$32:$B$5758,'Restaurant DB All'!$I$32:$I$5758)</f>
        <v>#N/A</v>
      </c>
      <c r="F464" s="598" t="s">
        <v>1481</v>
      </c>
      <c r="G464" s="599"/>
      <c r="H464" s="600" t="str">
        <f t="array" ref="H464">iferror(XLOOKUP(G464,'Restaurant DB'!B:B,'Restaurant DB'!A:A),".")</f>
        <v>.</v>
      </c>
      <c r="I464" s="595" t="str">
        <f t="array" ref="I464">XLOOKUP(G464,'Restaurant DB All'!B:B,'Restaurant DB All'!M:M)</f>
        <v>#N/A</v>
      </c>
      <c r="J464" s="599"/>
      <c r="K464" s="601"/>
      <c r="L464" s="602"/>
      <c r="M464" s="603"/>
      <c r="N464" s="603"/>
      <c r="O464" s="604">
        <v>0.0</v>
      </c>
      <c r="P464" s="605" t="b">
        <v>1</v>
      </c>
      <c r="Q464" s="606"/>
      <c r="R464" s="607" t="str">
        <f t="array" ref="R464">XLOOKUP(G464,'Restaurant DB'!B:B,'Restaurant DB'!I:I)</f>
        <v>#N/A</v>
      </c>
      <c r="S464" s="608"/>
      <c r="T464" s="609"/>
      <c r="U464" s="602"/>
      <c r="V464" s="599"/>
      <c r="W464" s="602"/>
      <c r="X464" s="602"/>
      <c r="Y464" s="608"/>
      <c r="Z464" s="602" t="str">
        <f t="array" ref="Z464">if(iferror(INDEX(Posts!$C$2:$C$855,MATCH(C464&amp;G464,Posts!$C$2:$C$855&amp;Posts!$G$2:$G$855,0)),"")=C464,"Posted","")</f>
        <v/>
      </c>
      <c r="AA464" s="610" t="s">
        <v>321</v>
      </c>
      <c r="AB464" s="611"/>
      <c r="AC464" s="43"/>
      <c r="AD464" s="43"/>
      <c r="AE464" s="43"/>
      <c r="AF464" s="43"/>
      <c r="AG464" s="43"/>
      <c r="AH464" s="43"/>
      <c r="AI464" s="43"/>
      <c r="AJ464" s="43"/>
      <c r="AK464" s="43"/>
    </row>
    <row r="465" ht="24.75" customHeight="1">
      <c r="A465" s="43"/>
      <c r="B465" s="594" t="s">
        <v>1479</v>
      </c>
      <c r="C465" s="595" t="s">
        <v>1480</v>
      </c>
      <c r="D465" s="596">
        <v>94171.0</v>
      </c>
      <c r="E465" s="597" t="str">
        <f t="array" ref="E465">XLOOKUP(G465,'Restaurant DB All'!$B$32:$B$5758,'Restaurant DB All'!$I$32:$I$5758)</f>
        <v>#N/A</v>
      </c>
      <c r="F465" s="598" t="s">
        <v>1481</v>
      </c>
      <c r="G465" s="599"/>
      <c r="H465" s="600" t="str">
        <f t="array" ref="H465">iferror(XLOOKUP(G465,'Restaurant DB'!B:B,'Restaurant DB'!A:A),".")</f>
        <v>.</v>
      </c>
      <c r="I465" s="595" t="str">
        <f t="array" ref="I465">XLOOKUP(G465,'Restaurant DB All'!B:B,'Restaurant DB All'!M:M)</f>
        <v>#N/A</v>
      </c>
      <c r="J465" s="599"/>
      <c r="K465" s="601"/>
      <c r="L465" s="602"/>
      <c r="M465" s="603"/>
      <c r="N465" s="603"/>
      <c r="O465" s="604">
        <v>0.0</v>
      </c>
      <c r="P465" s="605" t="b">
        <v>1</v>
      </c>
      <c r="Q465" s="606"/>
      <c r="R465" s="607" t="str">
        <f t="array" ref="R465">XLOOKUP(G465,'Restaurant DB'!B:B,'Restaurant DB'!I:I)</f>
        <v>#N/A</v>
      </c>
      <c r="S465" s="608"/>
      <c r="T465" s="609"/>
      <c r="U465" s="602"/>
      <c r="V465" s="599"/>
      <c r="W465" s="602"/>
      <c r="X465" s="602"/>
      <c r="Y465" s="608"/>
      <c r="Z465" s="602" t="str">
        <f t="array" ref="Z465">if(iferror(INDEX(Posts!$C$2:$C$855,MATCH(C465&amp;G465,Posts!$C$2:$C$855&amp;Posts!$G$2:$G$855,0)),"")=C465,"Posted","")</f>
        <v/>
      </c>
      <c r="AA465" s="610" t="s">
        <v>321</v>
      </c>
      <c r="AB465" s="611"/>
      <c r="AC465" s="43"/>
      <c r="AD465" s="43"/>
      <c r="AE465" s="43"/>
      <c r="AF465" s="43"/>
      <c r="AG465" s="43"/>
      <c r="AH465" s="43"/>
      <c r="AI465" s="43"/>
      <c r="AJ465" s="43"/>
      <c r="AK465" s="43"/>
    </row>
    <row r="466" ht="24.75" customHeight="1">
      <c r="A466" s="43"/>
      <c r="B466" s="594" t="s">
        <v>1479</v>
      </c>
      <c r="C466" s="595" t="s">
        <v>1480</v>
      </c>
      <c r="D466" s="596">
        <v>94171.0</v>
      </c>
      <c r="E466" s="597" t="str">
        <f t="array" ref="E466">XLOOKUP(G466,'Restaurant DB All'!$B$32:$B$5758,'Restaurant DB All'!$I$32:$I$5758)</f>
        <v>#N/A</v>
      </c>
      <c r="F466" s="598" t="s">
        <v>1481</v>
      </c>
      <c r="G466" s="599"/>
      <c r="H466" s="600" t="str">
        <f t="array" ref="H466">iferror(XLOOKUP(G466,'Restaurant DB'!B:B,'Restaurant DB'!A:A),".")</f>
        <v>.</v>
      </c>
      <c r="I466" s="595" t="str">
        <f t="array" ref="I466">XLOOKUP(G466,'Restaurant DB All'!B:B,'Restaurant DB All'!M:M)</f>
        <v>#N/A</v>
      </c>
      <c r="J466" s="599"/>
      <c r="K466" s="601"/>
      <c r="L466" s="602"/>
      <c r="M466" s="603"/>
      <c r="N466" s="603"/>
      <c r="O466" s="604">
        <v>0.0</v>
      </c>
      <c r="P466" s="605" t="b">
        <v>1</v>
      </c>
      <c r="Q466" s="606"/>
      <c r="R466" s="607" t="str">
        <f t="array" ref="R466">XLOOKUP(G466,'Restaurant DB'!B:B,'Restaurant DB'!I:I)</f>
        <v>#N/A</v>
      </c>
      <c r="S466" s="608"/>
      <c r="T466" s="609"/>
      <c r="U466" s="602"/>
      <c r="V466" s="599"/>
      <c r="W466" s="602"/>
      <c r="X466" s="602"/>
      <c r="Y466" s="608"/>
      <c r="Z466" s="602" t="str">
        <f t="array" ref="Z466">if(iferror(INDEX(Posts!$C$2:$C$855,MATCH(C466&amp;G466,Posts!$C$2:$C$855&amp;Posts!$G$2:$G$855,0)),"")=C466,"Posted","")</f>
        <v/>
      </c>
      <c r="AA466" s="610" t="s">
        <v>321</v>
      </c>
      <c r="AB466" s="611"/>
      <c r="AC466" s="43"/>
      <c r="AD466" s="43"/>
      <c r="AE466" s="43"/>
      <c r="AF466" s="43"/>
      <c r="AG466" s="43"/>
      <c r="AH466" s="43"/>
      <c r="AI466" s="43"/>
      <c r="AJ466" s="43"/>
      <c r="AK466" s="43"/>
    </row>
  </sheetData>
  <customSheetViews>
    <customSheetView guid="{A52A068E-B75F-4F2F-B133-54BF076E596E}" filter="1" showAutoFilter="1">
      <autoFilter ref="$B$1:$AB$466">
        <filterColumn colId="20">
          <customFilters>
            <customFilter val="*Asked*"/>
          </customFilters>
        </filterColumn>
        <sortState ref="B1:AB466">
          <sortCondition ref="V1:V466"/>
        </sortState>
      </autoFilter>
    </customSheetView>
    <customSheetView guid="{6712E7B1-4175-4E43-A992-35194D68267C}" filter="1" showAutoFilter="1">
      <autoFilter ref="$B$1:$AB$466">
        <filterColumn colId="20">
          <filters>
            <filter val="Asked Dew"/>
            <filter val="Asked Earth"/>
            <filter val="Booked"/>
            <filter val="Asked Bank"/>
            <filter val="Asked Guillaume"/>
            <filter val="Refused"/>
            <filter val="Asked Nidnueng"/>
          </filters>
        </filterColumn>
        <sortState ref="B1:AB466">
          <sortCondition ref="S1:S466"/>
        </sortState>
      </autoFilter>
    </customSheetView>
    <customSheetView guid="{047E0852-1016-4497-9D17-FEB0C6A39483}" filter="1" showAutoFilter="1">
      <autoFilter ref="$B$1:$AB$466">
        <filterColumn colId="24">
          <filters blank="1">
            <filter val="Check LAter"/>
            <filter val="posted"/>
            <filter val="Waiting for this trip confirm's date"/>
          </filters>
        </filterColumn>
        <filterColumn colId="25">
          <filters>
            <filter val="Lars"/>
            <filter val="TAT x Malaysia"/>
            <filter val="Guillaume"/>
          </filters>
        </filterColumn>
        <sortState ref="B1:AB466">
          <sortCondition ref="C1:C466"/>
          <sortCondition descending="1" ref="V1:V466"/>
          <sortCondition ref="X1:X466"/>
          <sortCondition ref="S1:S466"/>
          <sortCondition ref="L1:L466"/>
        </sortState>
      </autoFilter>
    </customSheetView>
  </customSheetViews>
  <conditionalFormatting sqref="B2:E466 F2:F204 G2:G355 H2:M466 N2:O33 P2:AA466 A14 AC14:AK14 N39:O466 F208:F466 A356 G357:G466">
    <cfRule type="expression" dxfId="6" priority="1">
      <formula>"$R2="Posted""</formula>
    </cfRule>
  </conditionalFormatting>
  <dataValidations>
    <dataValidation type="list" allowBlank="1" sqref="Q2:Q466">
      <formula1>"Approved,request check,Refused,Waiting Check,Sent to Dew,Sent to Ravi,Sent to Fred,Sent to Bond,Sent to Earth,Sent to Nabe,Sent to Sales"</formula1>
    </dataValidation>
    <dataValidation type="custom" allowBlank="1" showDropDown="1" sqref="T2:T466">
      <formula1>OR(TIMEVALUE(TEXT(T2, "hh:mm:ss"))=T2, AND(ISNUMBER(T2), LEFT(CELL("format", T2))="D"))</formula1>
    </dataValidation>
    <dataValidation type="list" allowBlank="1" sqref="J2:J466">
      <formula1>"Party Pack,All You Can Eat,Xperience"</formula1>
    </dataValidation>
    <dataValidation type="custom" allowBlank="1" showDropDown="1" sqref="S2:S466 Y2:Y466">
      <formula1>OR(NOT(ISERROR(DATEVALUE(S2))), AND(ISNUMBER(S2), LEFT(CELL("format", S2))="D"))</formula1>
    </dataValidation>
    <dataValidation type="custom" allowBlank="1" showDropDown="1" sqref="K2:K466 O2:O466">
      <formula1>AND(ISNUMBER(K2),(NOT(OR(NOT(ISERROR(DATEVALUE(K2))), AND(ISNUMBER(K2), LEFT(CELL("format", K2))="D")))))</formula1>
    </dataValidation>
    <dataValidation type="list" allowBlank="1" sqref="V2:V466">
      <formula1>"Sent to Fred,Sent to Ravi,Sent to Bond,Sent to May,Sent to Nabe,Sent to Dew,Sent to Sit,Sent to Ben,Sent to Earth,Asked Dew,waiting for check,Validated,Booked,Refused,Date or time error,Asked Fred,Asked Ravi,Asked May,Asked Nabe,Asked Earth,Asked Bond,Ask"&amp;"ed Sit,Asked Ben,Asked Guillaume,Sent to Guillaume,Sent to Oil,Asked Oil,Sent to Nidnueng,Asked Nidnueng,Sent to Ooh,Asked Ooh,Sent to Bank,Asked Bank,Sent to Aung,Asked Aung,Sent to KK,Asked KK"</formula1>
    </dataValidation>
    <dataValidation allowBlank="1" showDropDown="1" sqref="E2:E466 L2:L466 U2:U466 AA2:AA466"/>
    <dataValidation type="list" allowBlank="1" sqref="G2:G466">
      <formula1>#REF!</formula1>
    </dataValidation>
  </dataValidations>
  <hyperlinks>
    <hyperlink r:id="rId2" ref="F4"/>
    <hyperlink r:id="rId3" ref="F5"/>
    <hyperlink r:id="rId4" ref="F6"/>
    <hyperlink r:id="rId5" ref="F7"/>
    <hyperlink r:id="rId6" ref="F8"/>
    <hyperlink r:id="rId7" ref="F9"/>
    <hyperlink r:id="rId8" ref="F10"/>
    <hyperlink r:id="rId9" ref="F11"/>
    <hyperlink r:id="rId10" ref="F12"/>
    <hyperlink r:id="rId11" ref="F15"/>
    <hyperlink r:id="rId12" ref="F16"/>
    <hyperlink r:id="rId13" ref="F17"/>
    <hyperlink r:id="rId14" ref="F18"/>
    <hyperlink r:id="rId15" ref="F19"/>
    <hyperlink r:id="rId16" ref="F20"/>
    <hyperlink r:id="rId17" ref="F21"/>
    <hyperlink r:id="rId18" ref="F22"/>
    <hyperlink r:id="rId19" ref="F24"/>
    <hyperlink r:id="rId20" ref="F36"/>
    <hyperlink r:id="rId21" ref="F38"/>
    <hyperlink r:id="rId22" ref="F40"/>
    <hyperlink r:id="rId23" ref="F52"/>
    <hyperlink r:id="rId24" ref="F59"/>
    <hyperlink r:id="rId25" ref="F75"/>
    <hyperlink r:id="rId26" ref="F104"/>
    <hyperlink r:id="rId27" ref="F105"/>
    <hyperlink r:id="rId28" ref="F106"/>
    <hyperlink r:id="rId29" ref="F108"/>
    <hyperlink r:id="rId30" ref="F110"/>
    <hyperlink r:id="rId31" ref="F114"/>
    <hyperlink r:id="rId32" ref="F127"/>
    <hyperlink r:id="rId33" ref="F130"/>
    <hyperlink r:id="rId34" ref="F131"/>
    <hyperlink r:id="rId35" ref="F132"/>
    <hyperlink r:id="rId36" ref="F133"/>
    <hyperlink r:id="rId37" ref="F134"/>
    <hyperlink r:id="rId38" ref="F135"/>
    <hyperlink r:id="rId39" ref="F149"/>
    <hyperlink r:id="rId40" ref="F159"/>
    <hyperlink r:id="rId41" ref="F160"/>
    <hyperlink r:id="rId42" ref="F162"/>
    <hyperlink r:id="rId43" ref="F163"/>
    <hyperlink r:id="rId44" ref="F164"/>
    <hyperlink r:id="rId45" ref="F167"/>
    <hyperlink r:id="rId46" ref="F168"/>
    <hyperlink r:id="rId47" ref="F186"/>
    <hyperlink r:id="rId48" ref="N186"/>
    <hyperlink r:id="rId49" ref="F187"/>
    <hyperlink r:id="rId50" ref="F188"/>
    <hyperlink r:id="rId51" ref="N189"/>
    <hyperlink r:id="rId52" ref="F190"/>
    <hyperlink r:id="rId53" ref="F191"/>
    <hyperlink r:id="rId54" ref="F192"/>
    <hyperlink r:id="rId55" ref="F193"/>
    <hyperlink r:id="rId56" ref="N193"/>
    <hyperlink r:id="rId57" ref="F194"/>
    <hyperlink r:id="rId58" ref="F195"/>
    <hyperlink r:id="rId59" ref="F196"/>
    <hyperlink r:id="rId60" ref="F197"/>
    <hyperlink r:id="rId61" ref="N197"/>
    <hyperlink r:id="rId62" ref="F198"/>
    <hyperlink r:id="rId63" ref="N198"/>
    <hyperlink r:id="rId64" ref="F200"/>
    <hyperlink r:id="rId65" ref="F201"/>
    <hyperlink r:id="rId66" ref="N201"/>
    <hyperlink r:id="rId67" ref="F202"/>
    <hyperlink r:id="rId68" ref="C203"/>
    <hyperlink r:id="rId69" ref="F203"/>
    <hyperlink r:id="rId70" ref="C204"/>
    <hyperlink r:id="rId71" ref="F204"/>
    <hyperlink r:id="rId72" ref="F205"/>
    <hyperlink r:id="rId73" ref="F206"/>
    <hyperlink r:id="rId74" ref="F207"/>
    <hyperlink r:id="rId75" ref="F208"/>
    <hyperlink r:id="rId76" ref="N208"/>
    <hyperlink r:id="rId77" ref="F209"/>
    <hyperlink r:id="rId78" ref="N209"/>
    <hyperlink r:id="rId79" ref="F210"/>
    <hyperlink r:id="rId80" ref="N210"/>
    <hyperlink r:id="rId81" ref="F211"/>
    <hyperlink r:id="rId82" ref="F212"/>
    <hyperlink r:id="rId83" ref="F213"/>
    <hyperlink r:id="rId84" ref="F214"/>
    <hyperlink r:id="rId85" ref="F215"/>
    <hyperlink r:id="rId86" ref="F216"/>
    <hyperlink r:id="rId87" ref="F217"/>
    <hyperlink r:id="rId88" ref="F218"/>
    <hyperlink r:id="rId89" ref="F219"/>
    <hyperlink r:id="rId90" ref="F220"/>
    <hyperlink r:id="rId91" ref="F222"/>
    <hyperlink r:id="rId92" ref="F223"/>
    <hyperlink r:id="rId93" ref="F225"/>
    <hyperlink r:id="rId94" ref="F227"/>
    <hyperlink r:id="rId95" ref="F228"/>
    <hyperlink r:id="rId96" ref="F229"/>
    <hyperlink r:id="rId97" ref="C230"/>
    <hyperlink r:id="rId98" ref="F230"/>
    <hyperlink r:id="rId99" ref="F231"/>
    <hyperlink r:id="rId100" ref="F232"/>
    <hyperlink r:id="rId101" ref="F233"/>
    <hyperlink r:id="rId102" ref="F234"/>
    <hyperlink r:id="rId103" ref="F235"/>
    <hyperlink r:id="rId104" ref="C236"/>
    <hyperlink r:id="rId105" ref="F236"/>
    <hyperlink r:id="rId106" ref="F237"/>
    <hyperlink r:id="rId107" ref="F238"/>
    <hyperlink r:id="rId108" ref="F239"/>
    <hyperlink r:id="rId109" ref="F240"/>
    <hyperlink r:id="rId110" ref="F241"/>
    <hyperlink r:id="rId111" ref="F242"/>
    <hyperlink r:id="rId112" ref="C243"/>
    <hyperlink r:id="rId113" ref="F243"/>
    <hyperlink r:id="rId114" ref="F244"/>
    <hyperlink r:id="rId115" ref="F245"/>
    <hyperlink r:id="rId116" ref="F246"/>
    <hyperlink r:id="rId117" ref="F247"/>
    <hyperlink r:id="rId118" ref="F248"/>
    <hyperlink r:id="rId119" ref="F249"/>
    <hyperlink r:id="rId120" ref="F250"/>
    <hyperlink r:id="rId121" ref="F251"/>
    <hyperlink r:id="rId122" ref="F252"/>
    <hyperlink r:id="rId123" ref="F253"/>
    <hyperlink r:id="rId124" ref="N253"/>
    <hyperlink r:id="rId125" ref="F254"/>
    <hyperlink r:id="rId126" ref="F255"/>
    <hyperlink r:id="rId127" ref="F256"/>
    <hyperlink r:id="rId128" ref="F257"/>
    <hyperlink r:id="rId129" ref="F258"/>
    <hyperlink r:id="rId130" ref="F259"/>
    <hyperlink r:id="rId131" ref="F260"/>
    <hyperlink r:id="rId132" ref="F261"/>
    <hyperlink r:id="rId133" ref="F262"/>
    <hyperlink r:id="rId134" ref="N262"/>
    <hyperlink r:id="rId135" ref="F263"/>
    <hyperlink r:id="rId136" ref="N263"/>
    <hyperlink r:id="rId137" ref="F264"/>
    <hyperlink r:id="rId138" ref="F265"/>
    <hyperlink r:id="rId139" ref="F266"/>
    <hyperlink r:id="rId140" ref="F267"/>
    <hyperlink r:id="rId141" ref="F269"/>
    <hyperlink r:id="rId142" ref="F270"/>
    <hyperlink r:id="rId143" ref="F271"/>
    <hyperlink r:id="rId144" ref="F272"/>
    <hyperlink r:id="rId145" ref="F273"/>
    <hyperlink r:id="rId146" ref="F274"/>
    <hyperlink r:id="rId147" ref="F275"/>
    <hyperlink r:id="rId148" ref="F276"/>
    <hyperlink r:id="rId149" ref="F277"/>
    <hyperlink r:id="rId150" ref="F278"/>
    <hyperlink r:id="rId151" ref="F279"/>
    <hyperlink r:id="rId152" ref="F280"/>
    <hyperlink r:id="rId153" ref="C281"/>
    <hyperlink r:id="rId154" ref="F281"/>
    <hyperlink r:id="rId155" ref="F282"/>
    <hyperlink r:id="rId156" ref="F283"/>
    <hyperlink r:id="rId157" ref="F284"/>
    <hyperlink r:id="rId158" ref="F285"/>
    <hyperlink r:id="rId159" ref="F286"/>
    <hyperlink r:id="rId160" ref="F287"/>
    <hyperlink r:id="rId161" ref="F288"/>
    <hyperlink r:id="rId162" ref="F289"/>
    <hyperlink r:id="rId163" ref="F290"/>
    <hyperlink r:id="rId164" ref="F291"/>
    <hyperlink r:id="rId165" ref="F292"/>
    <hyperlink r:id="rId166" ref="F293"/>
    <hyperlink r:id="rId167" ref="F294"/>
    <hyperlink r:id="rId168" ref="F295"/>
    <hyperlink r:id="rId169" ref="F296"/>
    <hyperlink r:id="rId170" ref="F297"/>
    <hyperlink r:id="rId171" ref="F298"/>
    <hyperlink r:id="rId172" ref="F299"/>
    <hyperlink r:id="rId173" ref="F300"/>
    <hyperlink r:id="rId174" ref="F301"/>
    <hyperlink r:id="rId175" ref="F302"/>
    <hyperlink r:id="rId176" ref="F303"/>
    <hyperlink r:id="rId177" ref="F304"/>
    <hyperlink r:id="rId178" ref="F305"/>
    <hyperlink r:id="rId179" ref="F306"/>
    <hyperlink r:id="rId180" ref="F307"/>
    <hyperlink r:id="rId181" ref="F308"/>
    <hyperlink r:id="rId182" ref="N308"/>
    <hyperlink r:id="rId183" ref="F309"/>
    <hyperlink r:id="rId184" ref="N309"/>
    <hyperlink r:id="rId185" ref="F310"/>
    <hyperlink r:id="rId186" ref="N310"/>
    <hyperlink r:id="rId187" ref="F311"/>
    <hyperlink r:id="rId188" ref="N311"/>
    <hyperlink r:id="rId189" ref="F312"/>
    <hyperlink r:id="rId190" ref="F313"/>
    <hyperlink r:id="rId191" ref="N313"/>
    <hyperlink r:id="rId192" ref="F314"/>
    <hyperlink r:id="rId193" ref="F315"/>
    <hyperlink r:id="rId194" ref="F316"/>
    <hyperlink r:id="rId195" ref="N316"/>
    <hyperlink r:id="rId196" ref="F317"/>
    <hyperlink r:id="rId197" ref="F318"/>
    <hyperlink r:id="rId198" ref="N318"/>
    <hyperlink r:id="rId199" ref="F319"/>
    <hyperlink r:id="rId200" ref="F320"/>
    <hyperlink r:id="rId201" ref="F321"/>
    <hyperlink r:id="rId202" ref="F322"/>
    <hyperlink r:id="rId203" ref="F323"/>
    <hyperlink r:id="rId204" ref="N323"/>
    <hyperlink r:id="rId205" ref="F324"/>
    <hyperlink r:id="rId206" ref="F325"/>
    <hyperlink r:id="rId207" ref="F326"/>
    <hyperlink r:id="rId208" ref="F327"/>
    <hyperlink r:id="rId209" ref="F328"/>
    <hyperlink r:id="rId210" ref="F329"/>
    <hyperlink r:id="rId211" ref="F330"/>
    <hyperlink r:id="rId212" ref="F331"/>
    <hyperlink r:id="rId213" ref="F332"/>
    <hyperlink r:id="rId214" ref="F333"/>
    <hyperlink r:id="rId215" ref="F334"/>
    <hyperlink r:id="rId216" ref="F335"/>
    <hyperlink r:id="rId217" ref="F336"/>
    <hyperlink r:id="rId218" ref="F337"/>
    <hyperlink r:id="rId219" ref="F338"/>
    <hyperlink r:id="rId220" ref="F339"/>
    <hyperlink r:id="rId221" ref="N339"/>
    <hyperlink r:id="rId222" ref="F340"/>
    <hyperlink r:id="rId223" ref="F341"/>
    <hyperlink r:id="rId224" ref="F342"/>
    <hyperlink r:id="rId225" ref="F343"/>
    <hyperlink r:id="rId226" ref="F344"/>
    <hyperlink r:id="rId227" ref="F345"/>
    <hyperlink r:id="rId228" ref="F346"/>
    <hyperlink r:id="rId229" ref="F347"/>
    <hyperlink r:id="rId230" ref="F348"/>
    <hyperlink r:id="rId231" ref="F349"/>
    <hyperlink r:id="rId232" ref="F350"/>
    <hyperlink r:id="rId233" ref="F351"/>
    <hyperlink r:id="rId234" ref="F352"/>
    <hyperlink r:id="rId235" ref="N352"/>
    <hyperlink r:id="rId236" ref="F353"/>
    <hyperlink r:id="rId237" ref="F354"/>
    <hyperlink r:id="rId238" ref="N354"/>
    <hyperlink r:id="rId239" ref="F355"/>
    <hyperlink r:id="rId240" ref="F356"/>
    <hyperlink r:id="rId241" ref="F357"/>
    <hyperlink r:id="rId242" ref="N357"/>
    <hyperlink r:id="rId243" ref="F358"/>
    <hyperlink r:id="rId244" ref="F360"/>
    <hyperlink r:id="rId245" ref="F361"/>
    <hyperlink r:id="rId246" ref="F362"/>
    <hyperlink r:id="rId247" ref="N362"/>
    <hyperlink r:id="rId248" ref="F363"/>
    <hyperlink r:id="rId249" ref="F364"/>
    <hyperlink r:id="rId250" ref="F365"/>
    <hyperlink r:id="rId251" ref="F366"/>
    <hyperlink r:id="rId252" ref="F367"/>
    <hyperlink r:id="rId253" ref="F368"/>
    <hyperlink r:id="rId254" ref="F369"/>
    <hyperlink r:id="rId255" ref="F370"/>
    <hyperlink r:id="rId256" ref="F371"/>
    <hyperlink r:id="rId257" ref="N371"/>
    <hyperlink r:id="rId258" ref="F372"/>
    <hyperlink r:id="rId259" ref="F373"/>
    <hyperlink r:id="rId260" ref="F374"/>
    <hyperlink r:id="rId261" ref="N374"/>
    <hyperlink r:id="rId262" ref="F375"/>
    <hyperlink r:id="rId263" ref="N375"/>
    <hyperlink r:id="rId264" ref="F376"/>
    <hyperlink r:id="rId265" ref="F377"/>
    <hyperlink r:id="rId266" ref="F378"/>
    <hyperlink r:id="rId267" ref="F379"/>
    <hyperlink r:id="rId268" ref="F383"/>
    <hyperlink r:id="rId269" ref="F384"/>
    <hyperlink r:id="rId270" ref="N384"/>
    <hyperlink r:id="rId271" ref="F385"/>
    <hyperlink r:id="rId272" ref="N385"/>
    <hyperlink r:id="rId273" ref="F386"/>
    <hyperlink r:id="rId274" ref="N386"/>
    <hyperlink r:id="rId275" ref="F387"/>
    <hyperlink r:id="rId276" ref="F388"/>
    <hyperlink r:id="rId277" ref="F389"/>
    <hyperlink r:id="rId278" ref="F390"/>
    <hyperlink r:id="rId279" ref="F391"/>
    <hyperlink r:id="rId280" ref="N391"/>
    <hyperlink r:id="rId281" ref="F392"/>
    <hyperlink r:id="rId282" ref="N392"/>
    <hyperlink r:id="rId283" ref="F393"/>
    <hyperlink r:id="rId284" ref="F394"/>
    <hyperlink r:id="rId285" ref="F395"/>
    <hyperlink r:id="rId286" ref="F396"/>
    <hyperlink r:id="rId287" ref="F397"/>
    <hyperlink r:id="rId288" ref="F401"/>
    <hyperlink r:id="rId289" ref="F402"/>
    <hyperlink r:id="rId290" ref="F403"/>
    <hyperlink r:id="rId291" ref="F404"/>
    <hyperlink r:id="rId292" ref="F405"/>
    <hyperlink r:id="rId293" ref="F406"/>
    <hyperlink r:id="rId294" ref="F407"/>
    <hyperlink r:id="rId295" ref="F408"/>
    <hyperlink r:id="rId296" ref="F409"/>
    <hyperlink r:id="rId297" ref="F410"/>
    <hyperlink r:id="rId298" ref="F411"/>
    <hyperlink r:id="rId299" ref="F412"/>
    <hyperlink r:id="rId300" ref="F413"/>
    <hyperlink r:id="rId301" ref="F414"/>
    <hyperlink r:id="rId302" ref="F415"/>
    <hyperlink r:id="rId303" ref="F416"/>
    <hyperlink r:id="rId304" ref="F417"/>
    <hyperlink r:id="rId305" ref="F418"/>
    <hyperlink r:id="rId306" ref="F419"/>
    <hyperlink r:id="rId307" ref="F420"/>
    <hyperlink r:id="rId308" ref="F421"/>
    <hyperlink r:id="rId309" ref="F422"/>
    <hyperlink r:id="rId310" ref="F423"/>
    <hyperlink r:id="rId311" ref="F424"/>
    <hyperlink r:id="rId312" ref="F425"/>
    <hyperlink r:id="rId313" ref="F426"/>
    <hyperlink r:id="rId314" ref="F427"/>
    <hyperlink r:id="rId315" ref="N427"/>
    <hyperlink r:id="rId316" ref="F428"/>
    <hyperlink r:id="rId317" ref="N428"/>
    <hyperlink r:id="rId318" ref="F429"/>
    <hyperlink r:id="rId319" ref="N429"/>
    <hyperlink r:id="rId320" ref="F430"/>
    <hyperlink r:id="rId321" ref="N430"/>
    <hyperlink r:id="rId322" ref="F431"/>
    <hyperlink r:id="rId323" ref="N431"/>
    <hyperlink r:id="rId324" ref="F432"/>
    <hyperlink r:id="rId325" ref="F433"/>
    <hyperlink r:id="rId326" ref="N433"/>
    <hyperlink r:id="rId327" ref="F434"/>
    <hyperlink r:id="rId328" ref="N434"/>
    <hyperlink r:id="rId329" ref="F435"/>
    <hyperlink r:id="rId330" ref="N435"/>
    <hyperlink r:id="rId331" ref="F436"/>
    <hyperlink r:id="rId332" ref="N436"/>
    <hyperlink r:id="rId333" ref="F437"/>
    <hyperlink r:id="rId334" ref="N437"/>
    <hyperlink r:id="rId335" ref="F438"/>
    <hyperlink r:id="rId336" ref="F439"/>
    <hyperlink r:id="rId337" ref="N439"/>
    <hyperlink r:id="rId338" ref="F440"/>
    <hyperlink r:id="rId339" ref="N440"/>
    <hyperlink r:id="rId340" ref="F441"/>
    <hyperlink r:id="rId341" ref="N441"/>
    <hyperlink r:id="rId342" ref="F442"/>
    <hyperlink r:id="rId343" ref="N442"/>
    <hyperlink r:id="rId344" ref="F443"/>
    <hyperlink r:id="rId345" ref="N443"/>
    <hyperlink r:id="rId346" ref="F444"/>
    <hyperlink r:id="rId347" ref="F445"/>
    <hyperlink r:id="rId348" ref="F446"/>
    <hyperlink r:id="rId349" ref="F447"/>
    <hyperlink r:id="rId350" ref="F448"/>
    <hyperlink r:id="rId351" ref="F449"/>
    <hyperlink r:id="rId352" ref="F450"/>
    <hyperlink r:id="rId353" ref="N450"/>
    <hyperlink r:id="rId354" ref="F451"/>
    <hyperlink r:id="rId355" ref="N451"/>
    <hyperlink r:id="rId356" ref="F452"/>
    <hyperlink r:id="rId357" ref="N452"/>
    <hyperlink r:id="rId358" ref="F453"/>
    <hyperlink r:id="rId359" ref="F454"/>
    <hyperlink r:id="rId360" ref="F455"/>
    <hyperlink r:id="rId361" ref="N455"/>
    <hyperlink r:id="rId362" ref="F456"/>
    <hyperlink r:id="rId363" ref="N456"/>
    <hyperlink r:id="rId364" ref="F457"/>
    <hyperlink r:id="rId365" ref="N457"/>
    <hyperlink r:id="rId366" ref="F458"/>
    <hyperlink r:id="rId367" ref="N458"/>
    <hyperlink r:id="rId368" ref="F459"/>
    <hyperlink r:id="rId369" ref="N459"/>
    <hyperlink r:id="rId370" ref="F460"/>
    <hyperlink r:id="rId371" ref="N460"/>
    <hyperlink r:id="rId372" ref="F461"/>
    <hyperlink r:id="rId373" ref="N461"/>
    <hyperlink r:id="rId374" ref="F462"/>
    <hyperlink r:id="rId375" ref="F463"/>
    <hyperlink r:id="rId376" ref="F464"/>
    <hyperlink r:id="rId377" ref="F465"/>
    <hyperlink r:id="rId378" ref="F466"/>
  </hyperlinks>
  <drawing r:id="rId379"/>
  <legacyDrawing r:id="rId380"/>
  <tableParts count="1">
    <tablePart r:id="rId38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2.5"/>
    <col customWidth="1" min="2" max="2" width="11.25"/>
    <col customWidth="1" min="3" max="3" width="15.0"/>
    <col customWidth="1" hidden="1" min="4" max="4" width="10.38"/>
    <col customWidth="1" hidden="1" min="5" max="5" width="9.38"/>
    <col customWidth="1" min="6" max="6" width="7.38"/>
    <col customWidth="1" min="7" max="7" width="25.25"/>
    <col customWidth="1" min="8" max="8" width="10.13"/>
    <col customWidth="1" min="9" max="9" width="13.63"/>
    <col customWidth="1" min="10" max="10" width="14.13"/>
    <col customWidth="1" min="11" max="11" width="8.5"/>
    <col customWidth="1" min="12" max="12" width="20.38"/>
    <col customWidth="1" min="13" max="13" width="26.88"/>
    <col customWidth="1" min="14" max="14" width="35.63"/>
    <col customWidth="1" min="15" max="15" width="7.75"/>
    <col customWidth="1" hidden="1" min="16" max="16" width="14.25"/>
    <col customWidth="1" hidden="1" min="17" max="17" width="18.63"/>
    <col customWidth="1" hidden="1" min="18" max="18" width="11.38"/>
    <col customWidth="1" min="19" max="20" width="12.75"/>
    <col customWidth="1" min="21" max="21" width="8.25"/>
    <col customWidth="1" min="22" max="22" width="16.25"/>
    <col customWidth="1" hidden="1" min="23" max="23" width="28.63"/>
    <col customWidth="1" min="24" max="24" width="12.38"/>
    <col customWidth="1" min="25" max="25" width="14.5"/>
    <col customWidth="1" min="26" max="26" width="19.5"/>
    <col customWidth="1" min="27" max="27" width="42.75"/>
    <col customWidth="1" min="28" max="28" width="22.25"/>
  </cols>
  <sheetData>
    <row r="1" ht="29.25" customHeight="1">
      <c r="A1" s="18"/>
      <c r="B1" s="10" t="s">
        <v>48</v>
      </c>
      <c r="C1" s="10" t="s">
        <v>45</v>
      </c>
      <c r="D1" s="10" t="s">
        <v>49</v>
      </c>
      <c r="E1" s="10" t="s">
        <v>50</v>
      </c>
      <c r="F1" s="10" t="s">
        <v>51</v>
      </c>
      <c r="G1" s="10" t="s">
        <v>52</v>
      </c>
      <c r="H1" s="9" t="s">
        <v>53</v>
      </c>
      <c r="I1" s="10" t="s">
        <v>54</v>
      </c>
      <c r="J1" s="10" t="s">
        <v>55</v>
      </c>
      <c r="K1" s="10" t="s">
        <v>56</v>
      </c>
      <c r="L1" s="10" t="s">
        <v>57</v>
      </c>
      <c r="M1" s="10" t="s">
        <v>1482</v>
      </c>
      <c r="N1" s="10" t="s">
        <v>59</v>
      </c>
      <c r="O1" s="10" t="s">
        <v>60</v>
      </c>
      <c r="P1" s="10" t="s">
        <v>1483</v>
      </c>
      <c r="Q1" s="612" t="s">
        <v>1484</v>
      </c>
      <c r="R1" s="613" t="s">
        <v>1485</v>
      </c>
      <c r="S1" s="614" t="s">
        <v>64</v>
      </c>
      <c r="T1" s="615" t="s">
        <v>65</v>
      </c>
      <c r="U1" s="615" t="s">
        <v>66</v>
      </c>
      <c r="V1" s="616" t="s">
        <v>67</v>
      </c>
      <c r="W1" s="617" t="s">
        <v>68</v>
      </c>
      <c r="X1" s="618" t="s">
        <v>69</v>
      </c>
      <c r="Y1" s="618" t="s">
        <v>70</v>
      </c>
      <c r="Z1" s="618" t="s">
        <v>71</v>
      </c>
      <c r="AA1" s="617" t="s">
        <v>72</v>
      </c>
      <c r="AB1" s="619" t="s">
        <v>73</v>
      </c>
      <c r="AC1" s="7"/>
      <c r="AD1" s="18"/>
      <c r="AE1" s="18"/>
      <c r="AF1" s="18"/>
      <c r="AG1" s="18"/>
      <c r="AH1" s="18"/>
      <c r="AI1" s="18"/>
      <c r="AJ1" s="18"/>
      <c r="AK1" s="18"/>
    </row>
    <row r="2" ht="22.5" hidden="1" customHeight="1">
      <c r="A2" s="19"/>
      <c r="B2" s="201" t="s">
        <v>1297</v>
      </c>
      <c r="C2" s="201" t="s">
        <v>823</v>
      </c>
      <c r="D2" s="203">
        <v>12345.0</v>
      </c>
      <c r="E2" s="135" t="s">
        <v>1486</v>
      </c>
      <c r="F2" s="274" t="s">
        <v>1487</v>
      </c>
      <c r="G2" s="268" t="s">
        <v>1488</v>
      </c>
      <c r="H2" s="245" t="str">
        <f t="array" ref="H2">XLOOKUP(G2,'Restaurant DB All'!B:B,'Restaurant DB All'!A:A)</f>
        <v>#N/A</v>
      </c>
      <c r="I2" s="620" t="str">
        <f t="array" ref="I2">XLOOKUP(G2,'Restaurant DB'!B:B,'Restaurant DB'!N:N)</f>
        <v>#N/A</v>
      </c>
      <c r="J2" s="268" t="s">
        <v>78</v>
      </c>
      <c r="K2" s="269">
        <v>1234.0</v>
      </c>
      <c r="L2" s="135" t="s">
        <v>1489</v>
      </c>
      <c r="M2" s="257" t="s">
        <v>1490</v>
      </c>
      <c r="N2" s="257" t="s">
        <v>1301</v>
      </c>
      <c r="O2" s="257">
        <v>12345.0</v>
      </c>
      <c r="P2" s="179" t="b">
        <v>0</v>
      </c>
      <c r="Q2" s="285"/>
      <c r="R2" s="221" t="str">
        <f t="array" ref="R2">XLOOKUP(G2,'Restaurant DB'!B:B,'Restaurant DB'!I:I)</f>
        <v>#N/A</v>
      </c>
      <c r="S2" s="270">
        <v>33156.0</v>
      </c>
      <c r="T2" s="621">
        <v>0.75</v>
      </c>
      <c r="U2" s="9" t="s">
        <v>1491</v>
      </c>
      <c r="V2" s="268" t="s">
        <v>191</v>
      </c>
      <c r="W2" s="135" t="s">
        <v>1492</v>
      </c>
      <c r="X2" s="341"/>
      <c r="Y2" s="622"/>
      <c r="Z2" s="272" t="s">
        <v>1493</v>
      </c>
      <c r="AA2" s="278"/>
      <c r="AB2" s="44" t="s">
        <v>1494</v>
      </c>
      <c r="AC2" s="19"/>
      <c r="AD2" s="19"/>
      <c r="AE2" s="19"/>
      <c r="AF2" s="19"/>
      <c r="AG2" s="19"/>
      <c r="AH2" s="19"/>
      <c r="AI2" s="19"/>
      <c r="AJ2" s="19"/>
      <c r="AK2" s="19"/>
    </row>
    <row r="3" ht="22.5" hidden="1" customHeight="1">
      <c r="A3" s="43"/>
      <c r="B3" s="350" t="s">
        <v>1297</v>
      </c>
      <c r="C3" s="392" t="s">
        <v>823</v>
      </c>
      <c r="D3" s="352">
        <v>12345.0</v>
      </c>
      <c r="E3" s="135" t="s">
        <v>1486</v>
      </c>
      <c r="F3" s="558" t="s">
        <v>1487</v>
      </c>
      <c r="G3" s="544" t="s">
        <v>1495</v>
      </c>
      <c r="H3" s="245" t="str">
        <f t="array" ref="H3">XLOOKUP(G3,'Restaurant DB All'!B:B,'Restaurant DB All'!A:A)</f>
        <v>#N/A</v>
      </c>
      <c r="I3" s="620" t="str">
        <f t="array" ref="I3">XLOOKUP(G3,'Restaurant DB'!B:B,'Restaurant DB'!N:N)</f>
        <v>#N/A</v>
      </c>
      <c r="J3" s="544" t="s">
        <v>78</v>
      </c>
      <c r="K3" s="623">
        <v>1234.0</v>
      </c>
      <c r="L3" s="367" t="s">
        <v>1489</v>
      </c>
      <c r="M3" s="359" t="s">
        <v>1490</v>
      </c>
      <c r="N3" s="359" t="s">
        <v>1301</v>
      </c>
      <c r="O3" s="359">
        <v>12345.0</v>
      </c>
      <c r="P3" s="361" t="b">
        <v>0</v>
      </c>
      <c r="Q3" s="556"/>
      <c r="R3" s="624" t="str">
        <f t="array" ref="R3">XLOOKUP(G3,'Restaurant DB'!B:B,'Restaurant DB'!I:I)</f>
        <v>#N/A</v>
      </c>
      <c r="S3" s="625">
        <v>33177.0</v>
      </c>
      <c r="T3" s="626">
        <v>0.7916666666666666</v>
      </c>
      <c r="U3" s="627" t="s">
        <v>1496</v>
      </c>
      <c r="V3" s="268" t="s">
        <v>191</v>
      </c>
      <c r="W3" s="135" t="s">
        <v>1497</v>
      </c>
      <c r="X3" s="341"/>
      <c r="Y3" s="628"/>
      <c r="Z3" s="272" t="s">
        <v>1493</v>
      </c>
      <c r="AA3" s="629"/>
      <c r="AB3" s="44" t="s">
        <v>1498</v>
      </c>
      <c r="AC3" s="43"/>
      <c r="AD3" s="43"/>
      <c r="AE3" s="43"/>
      <c r="AF3" s="43"/>
      <c r="AG3" s="43"/>
      <c r="AH3" s="43"/>
      <c r="AI3" s="43"/>
      <c r="AJ3" s="43"/>
      <c r="AK3" s="43"/>
    </row>
    <row r="4" ht="22.5" hidden="1" customHeight="1">
      <c r="A4" s="19"/>
      <c r="B4" s="201" t="s">
        <v>1297</v>
      </c>
      <c r="C4" s="201" t="s">
        <v>823</v>
      </c>
      <c r="D4" s="203">
        <v>12345.0</v>
      </c>
      <c r="E4" s="135" t="s">
        <v>1486</v>
      </c>
      <c r="F4" s="274" t="s">
        <v>1487</v>
      </c>
      <c r="G4" s="268" t="s">
        <v>1499</v>
      </c>
      <c r="H4" s="245" t="str">
        <f t="array" ref="H4">XLOOKUP(G4,'Restaurant DB All'!B:B,'Restaurant DB All'!A:A)</f>
        <v>#N/A</v>
      </c>
      <c r="I4" s="620" t="str">
        <f t="array" ref="I4">XLOOKUP(G4,'Restaurant DB'!B:B,'Restaurant DB'!N:N)</f>
        <v>#N/A</v>
      </c>
      <c r="J4" s="268" t="s">
        <v>78</v>
      </c>
      <c r="K4" s="269">
        <v>1234.0</v>
      </c>
      <c r="L4" s="135" t="s">
        <v>1489</v>
      </c>
      <c r="M4" s="257" t="s">
        <v>1490</v>
      </c>
      <c r="N4" s="257" t="s">
        <v>1301</v>
      </c>
      <c r="O4" s="257">
        <v>12345.0</v>
      </c>
      <c r="P4" s="179" t="b">
        <v>0</v>
      </c>
      <c r="Q4" s="285"/>
      <c r="R4" s="221" t="str">
        <f t="array" ref="R4">XLOOKUP(G4,'Restaurant DB'!B:B,'Restaurant DB'!I:I)</f>
        <v>#N/A</v>
      </c>
      <c r="S4" s="270">
        <v>33217.0</v>
      </c>
      <c r="T4" s="621">
        <v>0.4166666666666667</v>
      </c>
      <c r="U4" s="9" t="s">
        <v>1500</v>
      </c>
      <c r="V4" s="268" t="s">
        <v>191</v>
      </c>
      <c r="W4" s="135" t="s">
        <v>1501</v>
      </c>
      <c r="X4" s="341"/>
      <c r="Y4" s="622"/>
      <c r="Z4" s="272" t="s">
        <v>1493</v>
      </c>
      <c r="AA4" s="278"/>
      <c r="AB4" s="44" t="s">
        <v>1502</v>
      </c>
      <c r="AC4" s="19"/>
      <c r="AD4" s="19"/>
      <c r="AE4" s="19"/>
      <c r="AF4" s="19"/>
      <c r="AG4" s="19"/>
      <c r="AH4" s="19"/>
      <c r="AI4" s="19"/>
      <c r="AJ4" s="19"/>
      <c r="AK4" s="19"/>
    </row>
    <row r="5" ht="22.5" hidden="1" customHeight="1">
      <c r="A5" s="19"/>
      <c r="B5" s="201" t="s">
        <v>1297</v>
      </c>
      <c r="C5" s="201" t="s">
        <v>823</v>
      </c>
      <c r="D5" s="203">
        <v>12345.0</v>
      </c>
      <c r="E5" s="135" t="s">
        <v>1486</v>
      </c>
      <c r="F5" s="274" t="s">
        <v>1487</v>
      </c>
      <c r="G5" s="268" t="s">
        <v>1503</v>
      </c>
      <c r="H5" s="245" t="str">
        <f t="array" ref="H5">XLOOKUP(G5,'Restaurant DB All'!B:B,'Restaurant DB All'!A:A)</f>
        <v>#N/A</v>
      </c>
      <c r="I5" s="620" t="str">
        <f t="array" ref="I5">XLOOKUP(G5,'Restaurant DB'!B:B,'Restaurant DB'!N:N)</f>
        <v>#N/A</v>
      </c>
      <c r="J5" s="268" t="s">
        <v>78</v>
      </c>
      <c r="K5" s="269">
        <v>1234.0</v>
      </c>
      <c r="L5" s="135" t="s">
        <v>1489</v>
      </c>
      <c r="M5" s="257" t="s">
        <v>1490</v>
      </c>
      <c r="N5" s="257" t="s">
        <v>1301</v>
      </c>
      <c r="O5" s="257">
        <v>12345.0</v>
      </c>
      <c r="P5" s="179" t="b">
        <v>0</v>
      </c>
      <c r="Q5" s="285"/>
      <c r="R5" s="221" t="str">
        <f t="array" ref="R5">XLOOKUP(G5,'Restaurant DB'!B:B,'Restaurant DB'!I:I)</f>
        <v>#N/A</v>
      </c>
      <c r="S5" s="270">
        <v>44510.0</v>
      </c>
      <c r="T5" s="621">
        <v>0.75</v>
      </c>
      <c r="U5" s="9" t="s">
        <v>829</v>
      </c>
      <c r="V5" s="268" t="s">
        <v>191</v>
      </c>
      <c r="W5" s="135" t="s">
        <v>1504</v>
      </c>
      <c r="X5" s="341"/>
      <c r="Y5" s="622"/>
      <c r="Z5" s="272" t="s">
        <v>1493</v>
      </c>
      <c r="AA5" s="278"/>
      <c r="AB5" s="44" t="s">
        <v>1505</v>
      </c>
      <c r="AC5" s="19"/>
      <c r="AD5" s="19"/>
      <c r="AE5" s="19"/>
      <c r="AF5" s="19"/>
      <c r="AG5" s="19"/>
      <c r="AH5" s="19"/>
      <c r="AI5" s="19"/>
      <c r="AJ5" s="19"/>
      <c r="AK5" s="19"/>
    </row>
    <row r="6" ht="22.5" hidden="1" customHeight="1">
      <c r="A6" s="19"/>
      <c r="B6" s="44" t="str">
        <f t="array" ref="B6">XLOOKUP(C6,'KOL database'!$C$2:$C$869,'KOL database'!$B$2:$B$869)</f>
        <v>#REF!</v>
      </c>
      <c r="C6" s="45" t="s">
        <v>119</v>
      </c>
      <c r="D6" s="46">
        <v>26326.0</v>
      </c>
      <c r="E6" s="23" t="s">
        <v>120</v>
      </c>
      <c r="F6" s="62"/>
      <c r="G6" s="48" t="s">
        <v>121</v>
      </c>
      <c r="H6" s="245">
        <f t="array" ref="H6">XLOOKUP(G6,'Restaurant DB All'!B:B,'Restaurant DB All'!A:A)</f>
        <v>5318</v>
      </c>
      <c r="I6" s="620" t="str">
        <f t="array" ref="I6">XLOOKUP(G6,'Restaurant DB'!B:B,'Restaurant DB'!N:N)</f>
        <v>Thai</v>
      </c>
      <c r="J6" s="48" t="s">
        <v>78</v>
      </c>
      <c r="K6" s="49">
        <v>69.0</v>
      </c>
      <c r="L6" s="50" t="s">
        <v>88</v>
      </c>
      <c r="M6" s="46"/>
      <c r="N6" s="46"/>
      <c r="O6" s="46">
        <v>5062.58</v>
      </c>
      <c r="P6" s="51"/>
      <c r="Q6" s="33" t="s">
        <v>79</v>
      </c>
      <c r="R6" s="34" t="str">
        <f t="array" ref="R6">XLOOKUP(G6,'Restaurant DB'!B:B,'Restaurant DB'!I:I)</f>
        <v>fred@hungryhub.com</v>
      </c>
      <c r="S6" s="630">
        <v>45713.0</v>
      </c>
      <c r="T6" s="631">
        <v>0.7708333333333334</v>
      </c>
      <c r="U6" s="632" t="s">
        <v>80</v>
      </c>
      <c r="V6" s="633" t="s">
        <v>102</v>
      </c>
      <c r="W6" s="64"/>
      <c r="X6" s="65">
        <v>7186274.0</v>
      </c>
      <c r="Y6" s="634"/>
      <c r="Z6" s="167" t="s">
        <v>82</v>
      </c>
      <c r="AA6" s="56"/>
      <c r="AB6" s="42"/>
      <c r="AC6" s="19"/>
      <c r="AD6" s="19"/>
      <c r="AE6" s="19"/>
      <c r="AF6" s="19"/>
      <c r="AG6" s="19"/>
      <c r="AH6" s="19"/>
      <c r="AI6" s="19"/>
      <c r="AJ6" s="19"/>
      <c r="AK6" s="19"/>
    </row>
    <row r="7" ht="22.5" hidden="1" customHeight="1">
      <c r="A7" s="19"/>
      <c r="B7" s="44" t="s">
        <v>122</v>
      </c>
      <c r="C7" s="45" t="s">
        <v>123</v>
      </c>
      <c r="D7" s="46">
        <v>44191.0</v>
      </c>
      <c r="E7" s="23" t="str">
        <f t="array" ref="E7">XLOOKUP(G7,'Restaurant DB All'!$B$32:$B$5758,'Restaurant DB All'!$I$32:$I$5758)</f>
        <v>Singapore</v>
      </c>
      <c r="F7" s="47" t="s">
        <v>124</v>
      </c>
      <c r="G7" s="48" t="s">
        <v>125</v>
      </c>
      <c r="H7" s="245">
        <f t="array" ref="H7">XLOOKUP(G7,'Restaurant DB All'!B:B,'Restaurant DB All'!A:A)</f>
        <v>5345</v>
      </c>
      <c r="I7" s="620" t="str">
        <f t="array" ref="I7">XLOOKUP(G7,'Restaurant DB'!B:B,'Restaurant DB'!N:N)</f>
        <v>Italian</v>
      </c>
      <c r="J7" s="66" t="s">
        <v>78</v>
      </c>
      <c r="K7" s="49">
        <v>112.0</v>
      </c>
      <c r="L7" s="50" t="s">
        <v>126</v>
      </c>
      <c r="M7" s="46"/>
      <c r="N7" s="46"/>
      <c r="O7" s="46">
        <v>5062.58</v>
      </c>
      <c r="P7" s="51"/>
      <c r="Q7" s="52"/>
      <c r="R7" s="34" t="str">
        <f t="array" ref="R7">XLOOKUP(G7,'Restaurant DB'!B:B,'Restaurant DB'!I:I)</f>
        <v>fred@hungryhub.com</v>
      </c>
      <c r="S7" s="630">
        <v>45713.0</v>
      </c>
      <c r="T7" s="631">
        <v>0.7916666666666666</v>
      </c>
      <c r="U7" s="635" t="s">
        <v>80</v>
      </c>
      <c r="V7" s="633" t="s">
        <v>102</v>
      </c>
      <c r="W7" s="9"/>
      <c r="X7" s="9"/>
      <c r="Y7" s="634"/>
      <c r="Z7" s="167" t="str">
        <f t="array" ref="Z7">if(iferror(INDEX(Posts[Username],MATCH(C7&amp;G7,Posts[Username]&amp;Posts[Restaurant Name],0)),"")=C7,"Posted","")</f>
        <v>Posted</v>
      </c>
      <c r="AA7" s="56"/>
      <c r="AB7" s="42"/>
      <c r="AC7" s="58"/>
      <c r="AD7" s="19"/>
      <c r="AE7" s="19"/>
      <c r="AF7" s="19"/>
      <c r="AG7" s="19"/>
      <c r="AH7" s="19"/>
      <c r="AI7" s="19"/>
      <c r="AJ7" s="19"/>
      <c r="AK7" s="19"/>
    </row>
    <row r="8" ht="22.5" hidden="1" customHeight="1">
      <c r="A8" s="19"/>
      <c r="B8" s="44" t="s">
        <v>122</v>
      </c>
      <c r="C8" s="45" t="s">
        <v>123</v>
      </c>
      <c r="D8" s="46">
        <v>44191.0</v>
      </c>
      <c r="E8" s="23" t="str">
        <f t="array" ref="E8">XLOOKUP(G8,'Restaurant DB All'!$B$32:$B$5758,'Restaurant DB All'!$I$32:$I$5758)</f>
        <v>Singapore</v>
      </c>
      <c r="F8" s="47" t="s">
        <v>124</v>
      </c>
      <c r="G8" s="48" t="s">
        <v>127</v>
      </c>
      <c r="H8" s="245">
        <f t="array" ref="H8">XLOOKUP(G8,'Restaurant DB All'!B:B,'Restaurant DB All'!A:A)</f>
        <v>5344</v>
      </c>
      <c r="I8" s="620" t="str">
        <f t="array" ref="I8">XLOOKUP(G8,'Restaurant DB'!B:B,'Restaurant DB'!N:N)</f>
        <v>Italian</v>
      </c>
      <c r="J8" s="66" t="s">
        <v>78</v>
      </c>
      <c r="K8" s="49">
        <v>151.0</v>
      </c>
      <c r="L8" s="50" t="s">
        <v>88</v>
      </c>
      <c r="M8" s="46"/>
      <c r="N8" s="46"/>
      <c r="O8" s="46">
        <v>5062.58</v>
      </c>
      <c r="P8" s="51"/>
      <c r="Q8" s="52"/>
      <c r="R8" s="34" t="str">
        <f t="array" ref="R8">XLOOKUP(G8,'Restaurant DB'!B:B,'Restaurant DB'!I:I)</f>
        <v>fred@hungryhub.com</v>
      </c>
      <c r="S8" s="630">
        <v>45714.0</v>
      </c>
      <c r="T8" s="631">
        <v>0.7916666666666666</v>
      </c>
      <c r="U8" s="635" t="s">
        <v>80</v>
      </c>
      <c r="V8" s="633" t="s">
        <v>102</v>
      </c>
      <c r="W8" s="9"/>
      <c r="X8" s="9"/>
      <c r="Y8" s="634"/>
      <c r="Z8" s="167" t="s">
        <v>82</v>
      </c>
      <c r="AA8" s="56"/>
      <c r="AB8" s="42"/>
      <c r="AC8" s="58"/>
      <c r="AD8" s="19"/>
      <c r="AE8" s="19"/>
      <c r="AF8" s="19"/>
      <c r="AG8" s="19"/>
      <c r="AH8" s="19"/>
      <c r="AI8" s="19"/>
      <c r="AJ8" s="19"/>
      <c r="AK8" s="19"/>
    </row>
    <row r="9" ht="22.5" hidden="1" customHeight="1">
      <c r="A9" s="19"/>
      <c r="B9" s="69" t="s">
        <v>122</v>
      </c>
      <c r="C9" s="70" t="s">
        <v>123</v>
      </c>
      <c r="D9" s="71">
        <v>44191.0</v>
      </c>
      <c r="E9" s="23" t="str">
        <f t="array" ref="E9">XLOOKUP(G9,'Restaurant DB All'!$B$32:$B$5758,'Restaurant DB All'!$I$32:$I$5758)</f>
        <v>Singapore</v>
      </c>
      <c r="F9" s="72" t="s">
        <v>124</v>
      </c>
      <c r="G9" s="66" t="s">
        <v>132</v>
      </c>
      <c r="H9" s="245">
        <f t="array" ref="H9">XLOOKUP(G9,'Restaurant DB All'!B:B,'Restaurant DB All'!A:A)</f>
        <v>5362</v>
      </c>
      <c r="I9" s="620" t="str">
        <f t="array" ref="I9">XLOOKUP(G9,'Restaurant DB'!B:B,'Restaurant DB'!N:N)</f>
        <v>Japanese</v>
      </c>
      <c r="J9" s="66" t="s">
        <v>78</v>
      </c>
      <c r="K9" s="73">
        <v>155.0</v>
      </c>
      <c r="L9" s="74" t="s">
        <v>133</v>
      </c>
      <c r="M9" s="75"/>
      <c r="N9" s="75"/>
      <c r="O9" s="71">
        <v>5062.58</v>
      </c>
      <c r="P9" s="76"/>
      <c r="Q9" s="77"/>
      <c r="R9" s="34" t="str">
        <f t="array" ref="R9">XLOOKUP(G9,'Restaurant DB'!B:B,'Restaurant DB'!I:I)</f>
        <v>fred@hungryhub.com</v>
      </c>
      <c r="S9" s="636">
        <v>45720.0</v>
      </c>
      <c r="T9" s="637">
        <v>0.7916666666666666</v>
      </c>
      <c r="U9" s="635" t="s">
        <v>80</v>
      </c>
      <c r="V9" s="633" t="s">
        <v>102</v>
      </c>
      <c r="W9" s="80"/>
      <c r="X9" s="81"/>
      <c r="Y9" s="638"/>
      <c r="Z9" s="167" t="str">
        <f t="array" ref="Z9">if(iferror(INDEX(Posts[Username],MATCH(C9&amp;G9,Posts[Username]&amp;Posts[Restaurant Name],0)),"")=C9,"Posted","")</f>
        <v>Posted</v>
      </c>
      <c r="AA9" s="80"/>
      <c r="AB9" s="639"/>
      <c r="AC9" s="58"/>
      <c r="AD9" s="19"/>
      <c r="AE9" s="19"/>
      <c r="AF9" s="19"/>
      <c r="AG9" s="19"/>
      <c r="AH9" s="19"/>
      <c r="AI9" s="19"/>
      <c r="AJ9" s="19"/>
      <c r="AK9" s="19"/>
    </row>
    <row r="10" ht="22.5" hidden="1" customHeight="1">
      <c r="A10" s="19"/>
      <c r="B10" s="44" t="s">
        <v>143</v>
      </c>
      <c r="C10" s="45" t="s">
        <v>144</v>
      </c>
      <c r="D10" s="46">
        <v>95611.0</v>
      </c>
      <c r="E10" s="23" t="str">
        <f t="array" ref="E10">XLOOKUP(G10,'Restaurant DB All'!$B$32:$B$5758,'Restaurant DB All'!$I$32:$I$5758)</f>
        <v>Singapore</v>
      </c>
      <c r="F10" s="47" t="s">
        <v>145</v>
      </c>
      <c r="G10" s="48" t="s">
        <v>146</v>
      </c>
      <c r="H10" s="245">
        <f t="array" ref="H10">XLOOKUP(G10,'Restaurant DB All'!B:B,'Restaurant DB All'!A:A)</f>
        <v>5412</v>
      </c>
      <c r="I10" s="620" t="str">
        <f t="array" ref="I10">XLOOKUP(G10,'Restaurant DB'!B:B,'Restaurant DB'!N:N)</f>
        <v>International, Singaporean</v>
      </c>
      <c r="J10" s="48" t="s">
        <v>94</v>
      </c>
      <c r="K10" s="49">
        <v>89.0</v>
      </c>
      <c r="L10" s="50" t="s">
        <v>147</v>
      </c>
      <c r="M10" s="46"/>
      <c r="N10" s="46"/>
      <c r="O10" s="46">
        <v>1685.8391399999998</v>
      </c>
      <c r="P10" s="51"/>
      <c r="Q10" s="52"/>
      <c r="R10" s="34" t="str">
        <f t="array" ref="R10">XLOOKUP(G10,'Restaurant DB'!B:B,'Restaurant DB'!I:I)</f>
        <v>fred@hungryhub.com</v>
      </c>
      <c r="S10" s="630">
        <v>45726.0</v>
      </c>
      <c r="T10" s="631">
        <v>0.5</v>
      </c>
      <c r="U10" s="632" t="s">
        <v>80</v>
      </c>
      <c r="V10" s="633" t="s">
        <v>102</v>
      </c>
      <c r="W10" s="9"/>
      <c r="X10" s="9"/>
      <c r="Y10" s="634"/>
      <c r="Z10" s="167" t="str">
        <f t="array" ref="Z10">if(iferror(INDEX(Posts[Username],MATCH(C10&amp;G10,Posts[Username]&amp;Posts[Restaurant Name],0)),"")=C10,"Posted","")</f>
        <v>Posted</v>
      </c>
      <c r="AA10" s="56"/>
      <c r="AB10" s="42"/>
      <c r="AC10" s="19"/>
      <c r="AD10" s="19"/>
      <c r="AE10" s="19"/>
      <c r="AF10" s="19"/>
      <c r="AG10" s="19"/>
      <c r="AH10" s="19"/>
      <c r="AI10" s="19"/>
      <c r="AJ10" s="19"/>
      <c r="AK10" s="19"/>
    </row>
    <row r="11" ht="22.5" hidden="1" customHeight="1">
      <c r="A11" s="19"/>
      <c r="B11" s="44" t="str">
        <f t="shared" ref="B11:B13" si="1">XLOOKUP(C11,'KOL database'!$C$2:$C$869,'KOL database'!$B$2:$B$869)</f>
        <v>#REF!</v>
      </c>
      <c r="C11" s="45" t="s">
        <v>119</v>
      </c>
      <c r="D11" s="46">
        <v>26326.0</v>
      </c>
      <c r="E11" s="23" t="s">
        <v>120</v>
      </c>
      <c r="F11" s="84"/>
      <c r="G11" s="85" t="s">
        <v>127</v>
      </c>
      <c r="H11" s="245">
        <f t="array" ref="H11">XLOOKUP(G11,'Restaurant DB All'!B:B,'Restaurant DB All'!A:A)</f>
        <v>5344</v>
      </c>
      <c r="I11" s="620" t="str">
        <f t="array" ref="I11">XLOOKUP(G11,'Restaurant DB'!B:B,'Restaurant DB'!N:N)</f>
        <v>Italian</v>
      </c>
      <c r="J11" s="48" t="s">
        <v>78</v>
      </c>
      <c r="K11" s="49">
        <v>151.0</v>
      </c>
      <c r="L11" s="50" t="s">
        <v>88</v>
      </c>
      <c r="M11" s="46"/>
      <c r="N11" s="46"/>
      <c r="O11" s="46">
        <v>5062.58</v>
      </c>
      <c r="P11" s="51"/>
      <c r="Q11" s="33" t="s">
        <v>79</v>
      </c>
      <c r="R11" s="34" t="str">
        <f t="array" ref="R11">XLOOKUP(G11,'Restaurant DB'!B:B,'Restaurant DB'!I:I)</f>
        <v>fred@hungryhub.com</v>
      </c>
      <c r="S11" s="630">
        <v>45731.0</v>
      </c>
      <c r="T11" s="631">
        <v>0.5416666666666666</v>
      </c>
      <c r="U11" s="632" t="s">
        <v>80</v>
      </c>
      <c r="V11" s="633" t="s">
        <v>102</v>
      </c>
      <c r="W11" s="56"/>
      <c r="X11" s="9" t="s">
        <v>148</v>
      </c>
      <c r="Y11" s="634"/>
      <c r="Z11" s="167" t="s">
        <v>82</v>
      </c>
      <c r="AA11" s="56"/>
      <c r="AB11" s="42"/>
      <c r="AC11" s="19"/>
      <c r="AD11" s="19"/>
      <c r="AE11" s="19"/>
      <c r="AF11" s="19"/>
      <c r="AG11" s="19"/>
      <c r="AH11" s="19"/>
      <c r="AI11" s="19"/>
      <c r="AJ11" s="19"/>
      <c r="AK11" s="19"/>
    </row>
    <row r="12" ht="22.5" hidden="1" customHeight="1">
      <c r="A12" s="19"/>
      <c r="B12" s="44" t="str">
        <f t="shared" si="1"/>
        <v>#REF!</v>
      </c>
      <c r="C12" s="45" t="s">
        <v>119</v>
      </c>
      <c r="D12" s="46">
        <v>26326.0</v>
      </c>
      <c r="E12" s="23" t="s">
        <v>120</v>
      </c>
      <c r="F12" s="62"/>
      <c r="G12" s="48" t="s">
        <v>149</v>
      </c>
      <c r="H12" s="245">
        <f t="array" ref="H12">XLOOKUP(G12,'Restaurant DB All'!B:B,'Restaurant DB All'!A:A)</f>
        <v>5376</v>
      </c>
      <c r="I12" s="620" t="str">
        <f t="array" ref="I12">XLOOKUP(G12,'Restaurant DB'!B:B,'Restaurant DB'!N:N)</f>
        <v>Chinese, Singaporean</v>
      </c>
      <c r="J12" s="48" t="s">
        <v>78</v>
      </c>
      <c r="K12" s="49">
        <v>76.0</v>
      </c>
      <c r="L12" s="50" t="s">
        <v>88</v>
      </c>
      <c r="M12" s="46"/>
      <c r="N12" s="46"/>
      <c r="O12" s="46">
        <v>5062.58</v>
      </c>
      <c r="P12" s="51"/>
      <c r="Q12" s="33" t="s">
        <v>79</v>
      </c>
      <c r="R12" s="34" t="str">
        <f t="array" ref="R12">XLOOKUP(G12,'Restaurant DB'!B:B,'Restaurant DB'!I:I)</f>
        <v>fred@hungryhub.com</v>
      </c>
      <c r="S12" s="630">
        <v>45734.0</v>
      </c>
      <c r="T12" s="631">
        <v>0.7916666666666666</v>
      </c>
      <c r="U12" s="632" t="s">
        <v>80</v>
      </c>
      <c r="V12" s="633" t="s">
        <v>102</v>
      </c>
      <c r="W12" s="86"/>
      <c r="X12" s="26">
        <v>7344487.0</v>
      </c>
      <c r="Y12" s="634"/>
      <c r="Z12" s="167" t="s">
        <v>82</v>
      </c>
      <c r="AA12" s="56"/>
      <c r="AB12" s="42"/>
      <c r="AC12" s="19"/>
      <c r="AD12" s="19"/>
      <c r="AE12" s="19"/>
      <c r="AF12" s="19"/>
      <c r="AG12" s="19"/>
      <c r="AH12" s="19"/>
      <c r="AI12" s="19"/>
      <c r="AJ12" s="19"/>
      <c r="AK12" s="19"/>
    </row>
    <row r="13" ht="22.5" hidden="1" customHeight="1">
      <c r="A13" s="19"/>
      <c r="B13" s="44" t="str">
        <f t="shared" si="1"/>
        <v>#REF!</v>
      </c>
      <c r="C13" s="45" t="s">
        <v>119</v>
      </c>
      <c r="D13" s="46">
        <v>26326.0</v>
      </c>
      <c r="E13" s="23" t="s">
        <v>120</v>
      </c>
      <c r="F13" s="62"/>
      <c r="G13" s="48" t="s">
        <v>163</v>
      </c>
      <c r="H13" s="245">
        <f t="array" ref="H13">XLOOKUP(G13,'Restaurant DB All'!B:B,'Restaurant DB All'!A:A)</f>
        <v>5343</v>
      </c>
      <c r="I13" s="620" t="str">
        <f t="array" ref="I13">XLOOKUP(G13,'Restaurant DB'!B:B,'Restaurant DB'!N:N)</f>
        <v>Italian</v>
      </c>
      <c r="J13" s="48" t="s">
        <v>78</v>
      </c>
      <c r="K13" s="49">
        <v>76.0</v>
      </c>
      <c r="L13" s="50" t="s">
        <v>164</v>
      </c>
      <c r="M13" s="46"/>
      <c r="N13" s="46"/>
      <c r="O13" s="46">
        <v>5062.58</v>
      </c>
      <c r="P13" s="51"/>
      <c r="Q13" s="33" t="s">
        <v>79</v>
      </c>
      <c r="R13" s="34" t="str">
        <f t="array" ref="R13">XLOOKUP(G13,'Restaurant DB'!B:B,'Restaurant DB'!I:I)</f>
        <v>fred@hungryhub.com</v>
      </c>
      <c r="S13" s="630">
        <v>45741.0</v>
      </c>
      <c r="T13" s="631">
        <v>0.7916666666666666</v>
      </c>
      <c r="U13" s="632" t="s">
        <v>80</v>
      </c>
      <c r="V13" s="633" t="s">
        <v>102</v>
      </c>
      <c r="W13" s="86"/>
      <c r="X13" s="26">
        <v>7326718.0</v>
      </c>
      <c r="Y13" s="634"/>
      <c r="Z13" s="167" t="s">
        <v>82</v>
      </c>
      <c r="AA13" s="56"/>
      <c r="AB13" s="42"/>
      <c r="AC13" s="19"/>
      <c r="AD13" s="19"/>
      <c r="AE13" s="19"/>
      <c r="AF13" s="19"/>
      <c r="AG13" s="19"/>
      <c r="AH13" s="19"/>
      <c r="AI13" s="19"/>
      <c r="AJ13" s="19"/>
      <c r="AK13" s="19"/>
    </row>
    <row r="14" ht="22.5" hidden="1" customHeight="1">
      <c r="A14" s="19"/>
      <c r="B14" s="44" t="s">
        <v>143</v>
      </c>
      <c r="C14" s="45" t="s">
        <v>144</v>
      </c>
      <c r="D14" s="46">
        <v>95611.0</v>
      </c>
      <c r="E14" s="23" t="str">
        <f t="array" ref="E14">XLOOKUP(G14,'Restaurant DB All'!$B$32:$B$5758,'Restaurant DB All'!$I$32:$I$5758)</f>
        <v>Singapore</v>
      </c>
      <c r="F14" s="47" t="s">
        <v>145</v>
      </c>
      <c r="G14" s="48" t="s">
        <v>198</v>
      </c>
      <c r="H14" s="245">
        <f t="array" ref="H14">XLOOKUP(G14,'Restaurant DB All'!B:B,'Restaurant DB All'!A:A)</f>
        <v>5457</v>
      </c>
      <c r="I14" s="620" t="str">
        <f t="array" ref="I14">XLOOKUP(G14,'Restaurant DB'!B:B,'Restaurant DB'!N:N)</f>
        <v>Chinese</v>
      </c>
      <c r="J14" s="48" t="s">
        <v>78</v>
      </c>
      <c r="K14" s="49">
        <v>110.0</v>
      </c>
      <c r="L14" s="50" t="s">
        <v>199</v>
      </c>
      <c r="M14" s="46"/>
      <c r="N14" s="46"/>
      <c r="O14" s="46">
        <v>1685.8391399999998</v>
      </c>
      <c r="P14" s="51"/>
      <c r="Q14" s="52"/>
      <c r="R14" s="34" t="str">
        <f t="array" ref="R14">XLOOKUP(G14,'Restaurant DB'!B:B,'Restaurant DB'!I:I)</f>
        <v>fred@hungryhub.com</v>
      </c>
      <c r="S14" s="630">
        <v>45749.0</v>
      </c>
      <c r="T14" s="631">
        <v>0.75</v>
      </c>
      <c r="U14" s="632" t="s">
        <v>80</v>
      </c>
      <c r="V14" s="633" t="s">
        <v>102</v>
      </c>
      <c r="W14" s="9"/>
      <c r="X14" s="9"/>
      <c r="Y14" s="634"/>
      <c r="Z14" s="167" t="str">
        <f t="array" ref="Z14">if(iferror(INDEX(Posts[Username],MATCH(C14&amp;G14,Posts[Username]&amp;Posts[Restaurant Name],0)),"")=C14,"Posted","")</f>
        <v>Posted</v>
      </c>
      <c r="AA14" s="56"/>
      <c r="AB14" s="42"/>
      <c r="AC14" s="19"/>
      <c r="AD14" s="19"/>
      <c r="AE14" s="19"/>
      <c r="AF14" s="19"/>
      <c r="AG14" s="19"/>
      <c r="AH14" s="19"/>
      <c r="AI14" s="19"/>
      <c r="AJ14" s="19"/>
      <c r="AK14" s="19"/>
    </row>
    <row r="15" ht="22.5" hidden="1" customHeight="1">
      <c r="A15" s="19"/>
      <c r="B15" s="69" t="s">
        <v>160</v>
      </c>
      <c r="C15" s="69" t="s">
        <v>161</v>
      </c>
      <c r="D15" s="71">
        <v>38900.0</v>
      </c>
      <c r="E15" s="23" t="s">
        <v>120</v>
      </c>
      <c r="F15" s="97"/>
      <c r="G15" s="98" t="s">
        <v>212</v>
      </c>
      <c r="H15" s="245">
        <f t="array" ref="H15">XLOOKUP(G15,'Restaurant DB All'!B:B,'Restaurant DB All'!A:A)</f>
        <v>5474</v>
      </c>
      <c r="I15" s="620" t="str">
        <f t="array" ref="I15">XLOOKUP(G15,'Restaurant DB'!B:B,'Restaurant DB'!N:N)</f>
        <v>#N/A</v>
      </c>
      <c r="J15" s="99" t="s">
        <v>78</v>
      </c>
      <c r="K15" s="100">
        <v>34.0</v>
      </c>
      <c r="L15" s="101" t="s">
        <v>213</v>
      </c>
      <c r="M15" s="75"/>
      <c r="N15" s="71"/>
      <c r="O15" s="71">
        <v>1670.6514</v>
      </c>
      <c r="P15" s="102" t="b">
        <v>0</v>
      </c>
      <c r="Q15" s="90" t="s">
        <v>79</v>
      </c>
      <c r="R15" s="34" t="str">
        <f t="array" ref="R15">XLOOKUP(G15,'Restaurant DB'!B:B,'Restaurant DB'!I:I)</f>
        <v>#N/A</v>
      </c>
      <c r="S15" s="640">
        <v>45763.0</v>
      </c>
      <c r="T15" s="641">
        <v>0.5</v>
      </c>
      <c r="U15" s="642" t="s">
        <v>80</v>
      </c>
      <c r="V15" s="633" t="s">
        <v>102</v>
      </c>
      <c r="W15" s="106"/>
      <c r="X15" s="107">
        <v>7398610.0</v>
      </c>
      <c r="Y15" s="643"/>
      <c r="Z15" s="167" t="s">
        <v>82</v>
      </c>
      <c r="AA15" s="80"/>
      <c r="AB15" s="639"/>
      <c r="AC15" s="19"/>
      <c r="AD15" s="19"/>
      <c r="AE15" s="19"/>
      <c r="AF15" s="19"/>
      <c r="AG15" s="19"/>
      <c r="AH15" s="19"/>
      <c r="AI15" s="19"/>
      <c r="AJ15" s="19"/>
      <c r="AK15" s="19"/>
    </row>
    <row r="16" ht="22.5" hidden="1" customHeight="1">
      <c r="A16" s="19"/>
      <c r="B16" s="44" t="s">
        <v>218</v>
      </c>
      <c r="C16" s="45" t="s">
        <v>219</v>
      </c>
      <c r="D16" s="46">
        <v>70870.0</v>
      </c>
      <c r="E16" s="23" t="s">
        <v>120</v>
      </c>
      <c r="F16" s="62"/>
      <c r="G16" s="48" t="s">
        <v>220</v>
      </c>
      <c r="H16" s="245">
        <f t="array" ref="H16">XLOOKUP(G16,'Restaurant DB All'!B:B,'Restaurant DB All'!A:A)</f>
        <v>5738</v>
      </c>
      <c r="I16" s="620" t="str">
        <f t="array" ref="I16">XLOOKUP(G16,'Restaurant DB'!B:B,'Restaurant DB'!N:N)</f>
        <v>Fusion</v>
      </c>
      <c r="J16" s="48" t="s">
        <v>78</v>
      </c>
      <c r="K16" s="49">
        <v>69.0</v>
      </c>
      <c r="L16" s="50" t="s">
        <v>221</v>
      </c>
      <c r="M16" s="46"/>
      <c r="N16" s="46"/>
      <c r="O16" s="46">
        <v>14152.5</v>
      </c>
      <c r="P16" s="26" t="b">
        <v>1</v>
      </c>
      <c r="Q16" s="33" t="s">
        <v>79</v>
      </c>
      <c r="R16" s="34" t="str">
        <f t="array" ref="R16">XLOOKUP(G16,'Restaurant DB'!B:B,'Restaurant DB'!I:I)</f>
        <v>fred@hungryhub.com</v>
      </c>
      <c r="S16" s="630">
        <v>45764.0</v>
      </c>
      <c r="T16" s="631">
        <v>0.6666666666666666</v>
      </c>
      <c r="U16" s="632" t="s">
        <v>80</v>
      </c>
      <c r="V16" s="633" t="s">
        <v>102</v>
      </c>
      <c r="W16" s="56"/>
      <c r="X16" s="9" t="s">
        <v>222</v>
      </c>
      <c r="Y16" s="634">
        <v>45804.0</v>
      </c>
      <c r="Z16" s="167" t="str">
        <f t="array" ref="Z16">if(iferror(INDEX(Posts[Username],MATCH(C16&amp;G16,Posts[Username]&amp;Posts[Restaurant Name],0)),"")=C16,"Posted","")</f>
        <v>Posted</v>
      </c>
      <c r="AA16" s="56"/>
      <c r="AB16" s="42"/>
      <c r="AC16" s="19"/>
      <c r="AD16" s="19"/>
      <c r="AE16" s="19"/>
      <c r="AF16" s="19"/>
      <c r="AG16" s="19"/>
      <c r="AH16" s="19"/>
      <c r="AI16" s="19"/>
      <c r="AJ16" s="19"/>
      <c r="AK16" s="19"/>
    </row>
    <row r="17" ht="22.5" hidden="1" customHeight="1">
      <c r="A17" s="19"/>
      <c r="B17" s="69" t="s">
        <v>160</v>
      </c>
      <c r="C17" s="69" t="s">
        <v>161</v>
      </c>
      <c r="D17" s="71">
        <v>38900.0</v>
      </c>
      <c r="E17" s="23" t="s">
        <v>120</v>
      </c>
      <c r="F17" s="97"/>
      <c r="G17" s="98" t="s">
        <v>216</v>
      </c>
      <c r="H17" s="245">
        <f t="array" ref="H17">XLOOKUP(G17,'Restaurant DB All'!B:B,'Restaurant DB All'!A:A)</f>
        <v>5648</v>
      </c>
      <c r="I17" s="620" t="str">
        <f t="array" ref="I17">XLOOKUP(G17,'Restaurant DB'!B:B,'Restaurant DB'!N:N)</f>
        <v>International, Italian, Japanese, Fusion, Korean, American</v>
      </c>
      <c r="J17" s="99" t="s">
        <v>78</v>
      </c>
      <c r="K17" s="100">
        <v>130.0</v>
      </c>
      <c r="L17" s="101" t="s">
        <v>217</v>
      </c>
      <c r="M17" s="75"/>
      <c r="N17" s="71"/>
      <c r="O17" s="71">
        <v>1670.6514</v>
      </c>
      <c r="P17" s="102" t="b">
        <v>0</v>
      </c>
      <c r="Q17" s="90" t="s">
        <v>79</v>
      </c>
      <c r="R17" s="34" t="str">
        <f t="array" ref="R17">XLOOKUP(G17,'Restaurant DB'!B:B,'Restaurant DB'!I:I)</f>
        <v>fred@hungryhub.com</v>
      </c>
      <c r="S17" s="640">
        <v>45764.0</v>
      </c>
      <c r="T17" s="641">
        <v>0.7708333333333334</v>
      </c>
      <c r="U17" s="642" t="s">
        <v>80</v>
      </c>
      <c r="V17" s="633" t="s">
        <v>102</v>
      </c>
      <c r="W17" s="106"/>
      <c r="X17" s="107">
        <v>7398617.0</v>
      </c>
      <c r="Y17" s="643"/>
      <c r="Z17" s="167" t="s">
        <v>82</v>
      </c>
      <c r="AA17" s="80"/>
      <c r="AB17" s="639"/>
      <c r="AC17" s="19"/>
      <c r="AD17" s="19"/>
      <c r="AE17" s="19"/>
      <c r="AF17" s="19"/>
      <c r="AG17" s="19"/>
      <c r="AH17" s="19"/>
      <c r="AI17" s="19"/>
      <c r="AJ17" s="19"/>
      <c r="AK17" s="19"/>
    </row>
    <row r="18" ht="22.5" hidden="1" customHeight="1">
      <c r="A18" s="68"/>
      <c r="B18" s="495" t="s">
        <v>218</v>
      </c>
      <c r="C18" s="504" t="s">
        <v>219</v>
      </c>
      <c r="D18" s="505">
        <v>70870.0</v>
      </c>
      <c r="E18" s="23" t="s">
        <v>120</v>
      </c>
      <c r="F18" s="506"/>
      <c r="G18" s="644" t="s">
        <v>230</v>
      </c>
      <c r="H18" s="245">
        <f t="array" ref="H18">XLOOKUP(G18,'Restaurant DB All'!B:B,'Restaurant DB All'!A:A)</f>
        <v>5643</v>
      </c>
      <c r="I18" s="620" t="str">
        <f t="array" ref="I18">XLOOKUP(G18,'Restaurant DB'!B:B,'Restaurant DB'!N:N)</f>
        <v>Chinese, European</v>
      </c>
      <c r="J18" s="644" t="s">
        <v>78</v>
      </c>
      <c r="K18" s="645">
        <v>50.0</v>
      </c>
      <c r="L18" s="646" t="s">
        <v>231</v>
      </c>
      <c r="M18" s="505"/>
      <c r="N18" s="505"/>
      <c r="O18" s="46">
        <v>14152.5</v>
      </c>
      <c r="P18" s="647" t="b">
        <v>1</v>
      </c>
      <c r="Q18" s="648" t="s">
        <v>79</v>
      </c>
      <c r="R18" s="649" t="str">
        <f t="array" ref="R18">XLOOKUP(G18,'Restaurant DB'!B:B,'Restaurant DB'!I:I)</f>
        <v>fred@hungryhub.com</v>
      </c>
      <c r="S18" s="650">
        <v>45765.0</v>
      </c>
      <c r="T18" s="651">
        <v>0.6458333333333334</v>
      </c>
      <c r="U18" s="652" t="s">
        <v>80</v>
      </c>
      <c r="V18" s="633" t="s">
        <v>102</v>
      </c>
      <c r="W18" s="653"/>
      <c r="X18" s="627" t="s">
        <v>232</v>
      </c>
      <c r="Y18" s="654">
        <v>45777.0</v>
      </c>
      <c r="Z18" s="167" t="s">
        <v>82</v>
      </c>
      <c r="AA18" s="655"/>
      <c r="AB18" s="42"/>
      <c r="AC18" s="68"/>
      <c r="AD18" s="68"/>
      <c r="AE18" s="68"/>
      <c r="AF18" s="68"/>
      <c r="AG18" s="68"/>
      <c r="AH18" s="68"/>
      <c r="AI18" s="68"/>
      <c r="AJ18" s="68"/>
      <c r="AK18" s="68"/>
    </row>
    <row r="19" ht="22.5" hidden="1" customHeight="1">
      <c r="A19" s="19"/>
      <c r="B19" s="44" t="s">
        <v>218</v>
      </c>
      <c r="C19" s="45" t="s">
        <v>219</v>
      </c>
      <c r="D19" s="46">
        <v>70870.0</v>
      </c>
      <c r="E19" s="23" t="s">
        <v>120</v>
      </c>
      <c r="F19" s="62"/>
      <c r="G19" s="48" t="s">
        <v>228</v>
      </c>
      <c r="H19" s="245">
        <f t="array" ref="H19">XLOOKUP(G19,'Restaurant DB All'!B:B,'Restaurant DB All'!A:A)</f>
        <v>5813</v>
      </c>
      <c r="I19" s="620" t="str">
        <f t="array" ref="I19">XLOOKUP(G19,'Restaurant DB'!B:B,'Restaurant DB'!N:N)</f>
        <v>Egyptian, Mediterranean, Lebanese, Turkish, Middle Eastern</v>
      </c>
      <c r="J19" s="48" t="s">
        <v>78</v>
      </c>
      <c r="K19" s="49">
        <v>199.0</v>
      </c>
      <c r="L19" s="50" t="s">
        <v>217</v>
      </c>
      <c r="M19" s="46"/>
      <c r="N19" s="46"/>
      <c r="O19" s="46">
        <v>14152.5</v>
      </c>
      <c r="P19" s="26" t="b">
        <v>1</v>
      </c>
      <c r="Q19" s="33" t="s">
        <v>79</v>
      </c>
      <c r="R19" s="34" t="str">
        <f t="array" ref="R19">XLOOKUP(G19,'Restaurant DB'!B:B,'Restaurant DB'!I:I)</f>
        <v>fred@hungryhub.com</v>
      </c>
      <c r="S19" s="630">
        <v>45765.0</v>
      </c>
      <c r="T19" s="631">
        <v>0.4791666666666667</v>
      </c>
      <c r="U19" s="632" t="s">
        <v>80</v>
      </c>
      <c r="V19" s="633" t="s">
        <v>102</v>
      </c>
      <c r="W19" s="56"/>
      <c r="X19" s="9" t="s">
        <v>229</v>
      </c>
      <c r="Y19" s="634">
        <v>45775.0</v>
      </c>
      <c r="Z19" s="167" t="str">
        <f t="array" ref="Z19">if(iferror(INDEX(Posts[Username],MATCH(C19&amp;G19,Posts[Username]&amp;Posts[Restaurant Name],0)),"")=C19,"Posted","")</f>
        <v>Posted</v>
      </c>
      <c r="AA19" s="56"/>
      <c r="AB19" s="42"/>
      <c r="AC19" s="19"/>
      <c r="AD19" s="19"/>
      <c r="AE19" s="19"/>
      <c r="AF19" s="19"/>
      <c r="AG19" s="19"/>
      <c r="AH19" s="19"/>
      <c r="AI19" s="19"/>
      <c r="AJ19" s="19"/>
      <c r="AK19" s="19"/>
    </row>
    <row r="20" ht="22.5" hidden="1" customHeight="1">
      <c r="A20" s="19"/>
      <c r="B20" s="109" t="s">
        <v>218</v>
      </c>
      <c r="C20" s="110" t="s">
        <v>219</v>
      </c>
      <c r="D20" s="111">
        <v>70870.0</v>
      </c>
      <c r="E20" s="23" t="s">
        <v>120</v>
      </c>
      <c r="F20" s="84"/>
      <c r="G20" s="85" t="s">
        <v>235</v>
      </c>
      <c r="H20" s="245">
        <f t="array" ref="H20">XLOOKUP(G20,'Restaurant DB All'!B:B,'Restaurant DB All'!A:A)</f>
        <v>5736</v>
      </c>
      <c r="I20" s="620" t="str">
        <f t="array" ref="I20">XLOOKUP(G20,'Restaurant DB'!B:B,'Restaurant DB'!N:N)</f>
        <v>Egyptian, Mediterranean, Lebanese, Middle Eastern</v>
      </c>
      <c r="J20" s="85" t="s">
        <v>78</v>
      </c>
      <c r="K20" s="112">
        <v>99.0</v>
      </c>
      <c r="L20" s="113" t="s">
        <v>217</v>
      </c>
      <c r="M20" s="114"/>
      <c r="N20" s="111"/>
      <c r="O20" s="111">
        <v>14152.5</v>
      </c>
      <c r="P20" s="115" t="b">
        <v>1</v>
      </c>
      <c r="Q20" s="33" t="s">
        <v>79</v>
      </c>
      <c r="R20" s="34" t="str">
        <f t="array" ref="R20">XLOOKUP(G20,'Restaurant DB'!B:B,'Restaurant DB'!I:I)</f>
        <v>fred@hungryhub.com</v>
      </c>
      <c r="S20" s="636">
        <v>45766.0</v>
      </c>
      <c r="T20" s="637">
        <v>0.8333333333333334</v>
      </c>
      <c r="U20" s="632" t="s">
        <v>80</v>
      </c>
      <c r="V20" s="633" t="s">
        <v>102</v>
      </c>
      <c r="W20" s="113"/>
      <c r="X20" s="118" t="s">
        <v>236</v>
      </c>
      <c r="Y20" s="656">
        <v>45800.0</v>
      </c>
      <c r="Z20" s="167" t="str">
        <f t="array" ref="Z20">if(iferror(INDEX(Posts[Username],MATCH(C20&amp;G20,Posts[Username]&amp;Posts[Restaurant Name],0)),"")=C20,"Posted","")</f>
        <v>Posted</v>
      </c>
      <c r="AA20" s="120"/>
      <c r="AB20" s="657"/>
      <c r="AC20" s="19"/>
      <c r="AD20" s="19"/>
      <c r="AE20" s="19"/>
      <c r="AF20" s="19"/>
      <c r="AG20" s="19"/>
      <c r="AH20" s="19"/>
      <c r="AI20" s="19"/>
      <c r="AJ20" s="19"/>
      <c r="AK20" s="19"/>
    </row>
    <row r="21" ht="22.5" hidden="1" customHeight="1">
      <c r="A21" s="19"/>
      <c r="B21" s="44" t="s">
        <v>218</v>
      </c>
      <c r="C21" s="45" t="s">
        <v>219</v>
      </c>
      <c r="D21" s="46">
        <v>70870.0</v>
      </c>
      <c r="E21" s="23" t="s">
        <v>120</v>
      </c>
      <c r="F21" s="62"/>
      <c r="G21" s="48" t="s">
        <v>237</v>
      </c>
      <c r="H21" s="245">
        <f t="array" ref="H21">XLOOKUP(G21,'Restaurant DB All'!B:B,'Restaurant DB All'!A:A)</f>
        <v>5597</v>
      </c>
      <c r="I21" s="620" t="str">
        <f t="array" ref="I21">XLOOKUP(G21,'Restaurant DB'!B:B,'Restaurant DB'!N:N)</f>
        <v>International</v>
      </c>
      <c r="J21" s="48" t="s">
        <v>94</v>
      </c>
      <c r="K21" s="49">
        <v>76.0</v>
      </c>
      <c r="L21" s="50" t="s">
        <v>238</v>
      </c>
      <c r="M21" s="46"/>
      <c r="N21" s="46"/>
      <c r="O21" s="46">
        <v>14152.5</v>
      </c>
      <c r="P21" s="26" t="b">
        <v>1</v>
      </c>
      <c r="Q21" s="33" t="s">
        <v>79</v>
      </c>
      <c r="R21" s="34" t="str">
        <f t="array" ref="R21">XLOOKUP(G21,'Restaurant DB'!B:B,'Restaurant DB'!I:I)</f>
        <v>fred@hungryhub.com</v>
      </c>
      <c r="S21" s="630">
        <v>45766.0</v>
      </c>
      <c r="T21" s="631">
        <v>0.625</v>
      </c>
      <c r="U21" s="632" t="s">
        <v>80</v>
      </c>
      <c r="V21" s="633" t="s">
        <v>102</v>
      </c>
      <c r="W21" s="56"/>
      <c r="X21" s="9" t="s">
        <v>239</v>
      </c>
      <c r="Y21" s="634">
        <v>45772.0</v>
      </c>
      <c r="Z21" s="167" t="str">
        <f t="array" ref="Z21">if(iferror(INDEX(Posts[Username],MATCH(C21&amp;G21,Posts[Username]&amp;Posts[Restaurant Name],0)),"")=C21,"Posted","")</f>
        <v>Posted</v>
      </c>
      <c r="AA21" s="56"/>
      <c r="AB21" s="42"/>
      <c r="AC21" s="19"/>
      <c r="AD21" s="19"/>
      <c r="AE21" s="19"/>
      <c r="AF21" s="19"/>
      <c r="AG21" s="19"/>
      <c r="AH21" s="19"/>
      <c r="AI21" s="19"/>
      <c r="AJ21" s="19"/>
      <c r="AK21" s="19"/>
    </row>
    <row r="22" ht="22.5" hidden="1" customHeight="1">
      <c r="A22" s="19"/>
      <c r="B22" s="69" t="s">
        <v>160</v>
      </c>
      <c r="C22" s="69" t="s">
        <v>161</v>
      </c>
      <c r="D22" s="71">
        <v>38900.0</v>
      </c>
      <c r="E22" s="23" t="s">
        <v>120</v>
      </c>
      <c r="F22" s="97"/>
      <c r="G22" s="98" t="s">
        <v>149</v>
      </c>
      <c r="H22" s="245">
        <f t="array" ref="H22">XLOOKUP(G22,'Restaurant DB All'!B:B,'Restaurant DB All'!A:A)</f>
        <v>5376</v>
      </c>
      <c r="I22" s="620" t="str">
        <f t="array" ref="I22">XLOOKUP(G22,'Restaurant DB'!B:B,'Restaurant DB'!N:N)</f>
        <v>Chinese, Singaporean</v>
      </c>
      <c r="J22" s="99" t="s">
        <v>78</v>
      </c>
      <c r="K22" s="100">
        <v>76.0</v>
      </c>
      <c r="L22" s="101" t="s">
        <v>88</v>
      </c>
      <c r="M22" s="75"/>
      <c r="N22" s="71"/>
      <c r="O22" s="71">
        <v>1670.6514</v>
      </c>
      <c r="P22" s="102" t="b">
        <v>0</v>
      </c>
      <c r="Q22" s="90" t="s">
        <v>79</v>
      </c>
      <c r="R22" s="34" t="str">
        <f t="array" ref="R22">XLOOKUP(G22,'Restaurant DB'!B:B,'Restaurant DB'!I:I)</f>
        <v>fred@hungryhub.com</v>
      </c>
      <c r="S22" s="640">
        <v>45770.0</v>
      </c>
      <c r="T22" s="641">
        <v>0.4791666666666667</v>
      </c>
      <c r="U22" s="642" t="s">
        <v>80</v>
      </c>
      <c r="V22" s="633" t="s">
        <v>102</v>
      </c>
      <c r="W22" s="106"/>
      <c r="X22" s="107">
        <v>7398622.0</v>
      </c>
      <c r="Y22" s="643"/>
      <c r="Z22" s="167" t="s">
        <v>82</v>
      </c>
      <c r="AA22" s="80"/>
      <c r="AB22" s="639"/>
      <c r="AC22" s="19"/>
      <c r="AD22" s="19"/>
      <c r="AE22" s="19"/>
      <c r="AF22" s="19"/>
      <c r="AG22" s="19"/>
      <c r="AH22" s="19"/>
      <c r="AI22" s="19"/>
      <c r="AJ22" s="19"/>
      <c r="AK22" s="19"/>
    </row>
    <row r="23" ht="22.5" hidden="1" customHeight="1">
      <c r="A23" s="19"/>
      <c r="B23" s="44" t="s">
        <v>338</v>
      </c>
      <c r="C23" s="45" t="s">
        <v>339</v>
      </c>
      <c r="D23" s="46">
        <v>20920.0</v>
      </c>
      <c r="E23" s="23" t="s">
        <v>120</v>
      </c>
      <c r="F23" s="62"/>
      <c r="G23" s="48" t="s">
        <v>340</v>
      </c>
      <c r="H23" s="245">
        <f t="array" ref="H23">XLOOKUP(G23,'Restaurant DB All'!B:B,'Restaurant DB All'!A:A)</f>
        <v>5735</v>
      </c>
      <c r="I23" s="620" t="str">
        <f t="array" ref="I23">XLOOKUP(G23,'Restaurant DB'!B:B,'Restaurant DB'!N:N)</f>
        <v>Singaporean, Chinese</v>
      </c>
      <c r="J23" s="48" t="s">
        <v>78</v>
      </c>
      <c r="K23" s="49">
        <v>108.0</v>
      </c>
      <c r="L23" s="50" t="s">
        <v>88</v>
      </c>
      <c r="M23" s="46"/>
      <c r="N23" s="46"/>
      <c r="O23" s="46">
        <v>5062.58</v>
      </c>
      <c r="P23" s="51"/>
      <c r="Q23" s="33" t="s">
        <v>79</v>
      </c>
      <c r="R23" s="34" t="str">
        <f t="array" ref="R23">XLOOKUP(G23,'Restaurant DB'!B:B,'Restaurant DB'!I:I)</f>
        <v>fred@hungryhub.com</v>
      </c>
      <c r="S23" s="630">
        <v>45822.0</v>
      </c>
      <c r="T23" s="631">
        <v>0.7916666666666666</v>
      </c>
      <c r="U23" s="632" t="s">
        <v>80</v>
      </c>
      <c r="V23" s="633" t="s">
        <v>102</v>
      </c>
      <c r="W23" s="86"/>
      <c r="X23" s="26">
        <v>7700367.0</v>
      </c>
      <c r="Y23" s="634"/>
      <c r="Z23" s="167" t="str">
        <f t="array" ref="Z23">if(iferror(INDEX(Posts[Username],MATCH(C23&amp;G23,Posts[Username]&amp;Posts[Restaurant Name],0)),"")=C23,"Posted","")</f>
        <v>Posted</v>
      </c>
      <c r="AA23" s="56"/>
      <c r="AB23" s="42"/>
      <c r="AC23" s="19"/>
      <c r="AD23" s="19"/>
      <c r="AE23" s="19"/>
      <c r="AF23" s="19"/>
      <c r="AG23" s="19"/>
      <c r="AH23" s="19"/>
      <c r="AI23" s="19"/>
      <c r="AJ23" s="19"/>
      <c r="AK23" s="19"/>
    </row>
    <row r="24" ht="22.5" hidden="1" customHeight="1">
      <c r="A24" s="19"/>
      <c r="B24" s="69" t="s">
        <v>122</v>
      </c>
      <c r="C24" s="70" t="s">
        <v>123</v>
      </c>
      <c r="D24" s="71">
        <v>44191.0</v>
      </c>
      <c r="E24" s="23" t="str">
        <f t="array" ref="E24">XLOOKUP(G24,'Restaurant DB All'!$B$32:$B$5758,'Restaurant DB All'!$I$32:$I$5758)</f>
        <v>Singapore</v>
      </c>
      <c r="F24" s="72" t="s">
        <v>124</v>
      </c>
      <c r="G24" s="66" t="s">
        <v>354</v>
      </c>
      <c r="H24" s="245">
        <f t="array" ref="H24">XLOOKUP(G24,'Restaurant DB All'!B:B,'Restaurant DB All'!A:A)</f>
        <v>5640</v>
      </c>
      <c r="I24" s="620" t="str">
        <f t="array" ref="I24">XLOOKUP(G24,'Restaurant DB'!B:B,'Restaurant DB'!N:N)</f>
        <v>European, French, Steakhouse</v>
      </c>
      <c r="J24" s="66" t="s">
        <v>78</v>
      </c>
      <c r="K24" s="73">
        <v>100.0</v>
      </c>
      <c r="L24" s="74" t="s">
        <v>355</v>
      </c>
      <c r="M24" s="75"/>
      <c r="N24" s="75"/>
      <c r="O24" s="71">
        <v>5062.58</v>
      </c>
      <c r="P24" s="76"/>
      <c r="Q24" s="77"/>
      <c r="R24" s="34" t="str">
        <f t="array" ref="R24">XLOOKUP(G24,'Restaurant DB'!B:B,'Restaurant DB'!I:I)</f>
        <v>fred@hungryhub.com</v>
      </c>
      <c r="S24" s="636">
        <v>45828.0</v>
      </c>
      <c r="T24" s="637">
        <v>0.7916666666666666</v>
      </c>
      <c r="U24" s="635" t="s">
        <v>80</v>
      </c>
      <c r="V24" s="658" t="s">
        <v>81</v>
      </c>
      <c r="W24" s="80"/>
      <c r="X24" s="81"/>
      <c r="Y24" s="638"/>
      <c r="Z24" s="167" t="s">
        <v>82</v>
      </c>
      <c r="AA24" s="80"/>
      <c r="AB24" s="639"/>
      <c r="AC24" s="19"/>
      <c r="AD24" s="19"/>
      <c r="AE24" s="19"/>
      <c r="AF24" s="19"/>
      <c r="AG24" s="19"/>
      <c r="AH24" s="19"/>
      <c r="AI24" s="19"/>
      <c r="AJ24" s="19"/>
      <c r="AK24" s="19"/>
    </row>
    <row r="25" ht="22.5" hidden="1" customHeight="1">
      <c r="A25" s="19"/>
      <c r="B25" s="44" t="s">
        <v>360</v>
      </c>
      <c r="C25" s="45" t="s">
        <v>361</v>
      </c>
      <c r="D25" s="46">
        <v>30467.0</v>
      </c>
      <c r="E25" s="23" t="s">
        <v>120</v>
      </c>
      <c r="F25" s="62"/>
      <c r="G25" s="48" t="s">
        <v>362</v>
      </c>
      <c r="H25" s="245">
        <f t="array" ref="H25">XLOOKUP(G25,'Restaurant DB All'!B:B,'Restaurant DB All'!A:A)</f>
        <v>5462</v>
      </c>
      <c r="I25" s="620" t="str">
        <f t="array" ref="I25">XLOOKUP(G25,'Restaurant DB'!B:B,'Restaurant DB'!N:N)</f>
        <v>Chinese, Singaporean</v>
      </c>
      <c r="J25" s="151"/>
      <c r="K25" s="49"/>
      <c r="L25" s="50"/>
      <c r="M25" s="46"/>
      <c r="N25" s="46"/>
      <c r="O25" s="46"/>
      <c r="P25" s="51"/>
      <c r="Q25" s="52"/>
      <c r="R25" s="34" t="str">
        <f t="array" ref="R25">XLOOKUP(G25,'Restaurant DB'!B:B,'Restaurant DB'!I:I)</f>
        <v>fred@hungryhub.com</v>
      </c>
      <c r="S25" s="630">
        <v>45831.0</v>
      </c>
      <c r="T25" s="631"/>
      <c r="U25" s="632"/>
      <c r="V25" s="658" t="s">
        <v>81</v>
      </c>
      <c r="W25" s="56"/>
      <c r="X25" s="9"/>
      <c r="Y25" s="634"/>
      <c r="Z25" s="167" t="s">
        <v>82</v>
      </c>
      <c r="AA25" s="56"/>
      <c r="AB25" s="42"/>
      <c r="AC25" s="19"/>
      <c r="AD25" s="19"/>
      <c r="AE25" s="19"/>
      <c r="AF25" s="19"/>
      <c r="AG25" s="19"/>
      <c r="AH25" s="19"/>
      <c r="AI25" s="19"/>
      <c r="AJ25" s="19"/>
      <c r="AK25" s="19"/>
    </row>
    <row r="26" ht="22.5" hidden="1" customHeight="1">
      <c r="A26" s="19"/>
      <c r="B26" s="44" t="s">
        <v>360</v>
      </c>
      <c r="C26" s="45" t="s">
        <v>361</v>
      </c>
      <c r="D26" s="46">
        <v>30467.0</v>
      </c>
      <c r="E26" s="23" t="s">
        <v>120</v>
      </c>
      <c r="F26" s="62"/>
      <c r="G26" s="48" t="s">
        <v>198</v>
      </c>
      <c r="H26" s="245">
        <f t="array" ref="H26">XLOOKUP(G26,'Restaurant DB All'!B:B,'Restaurant DB All'!A:A)</f>
        <v>5457</v>
      </c>
      <c r="I26" s="620" t="str">
        <f t="array" ref="I26">XLOOKUP(G26,'Restaurant DB'!B:B,'Restaurant DB'!N:N)</f>
        <v>Chinese</v>
      </c>
      <c r="J26" s="151"/>
      <c r="K26" s="49"/>
      <c r="L26" s="50"/>
      <c r="M26" s="46"/>
      <c r="N26" s="46"/>
      <c r="O26" s="46"/>
      <c r="P26" s="51"/>
      <c r="Q26" s="52"/>
      <c r="R26" s="34" t="str">
        <f t="array" ref="R26">XLOOKUP(G26,'Restaurant DB'!B:B,'Restaurant DB'!I:I)</f>
        <v>fred@hungryhub.com</v>
      </c>
      <c r="S26" s="630">
        <v>45834.0</v>
      </c>
      <c r="T26" s="631"/>
      <c r="U26" s="632"/>
      <c r="V26" s="658" t="s">
        <v>81</v>
      </c>
      <c r="W26" s="9"/>
      <c r="X26" s="9"/>
      <c r="Y26" s="634"/>
      <c r="Z26" s="167" t="str">
        <f t="array" ref="Z26">if(iferror(INDEX(Posts[Username],MATCH(C26&amp;G26,Posts[Username]&amp;Posts[Restaurant Name],0)),"")=C26,"Posted","")</f>
        <v>Posted</v>
      </c>
      <c r="AA26" s="56"/>
      <c r="AB26" s="42"/>
      <c r="AC26" s="19"/>
      <c r="AD26" s="19"/>
      <c r="AE26" s="19"/>
      <c r="AF26" s="19"/>
      <c r="AG26" s="19"/>
      <c r="AH26" s="19"/>
      <c r="AI26" s="19"/>
      <c r="AJ26" s="19"/>
      <c r="AK26" s="19"/>
    </row>
    <row r="27" ht="22.5" hidden="1" customHeight="1">
      <c r="A27" s="19"/>
      <c r="B27" s="44" t="s">
        <v>338</v>
      </c>
      <c r="C27" s="45" t="s">
        <v>339</v>
      </c>
      <c r="D27" s="46">
        <v>20920.0</v>
      </c>
      <c r="E27" s="23" t="s">
        <v>120</v>
      </c>
      <c r="F27" s="62"/>
      <c r="G27" s="48" t="s">
        <v>384</v>
      </c>
      <c r="H27" s="245">
        <f t="array" ref="H27">XLOOKUP(G27,'Restaurant DB All'!B:B,'Restaurant DB All'!A:A)</f>
        <v>5465</v>
      </c>
      <c r="I27" s="620" t="str">
        <f t="array" ref="I27">XLOOKUP(G27,'Restaurant DB'!B:B,'Restaurant DB'!N:N)</f>
        <v>International</v>
      </c>
      <c r="J27" s="48" t="s">
        <v>94</v>
      </c>
      <c r="K27" s="49">
        <v>97.0</v>
      </c>
      <c r="L27" s="50" t="s">
        <v>385</v>
      </c>
      <c r="M27" s="46"/>
      <c r="N27" s="46"/>
      <c r="O27" s="46">
        <v>5062.58</v>
      </c>
      <c r="P27" s="51"/>
      <c r="Q27" s="33" t="s">
        <v>79</v>
      </c>
      <c r="R27" s="34" t="str">
        <f t="array" ref="R27">XLOOKUP(G27,'Restaurant DB'!B:B,'Restaurant DB'!I:I)</f>
        <v>fred@hungryhub.com</v>
      </c>
      <c r="S27" s="630">
        <v>45838.0</v>
      </c>
      <c r="T27" s="631">
        <v>0.7916666666666666</v>
      </c>
      <c r="U27" s="632" t="s">
        <v>80</v>
      </c>
      <c r="V27" s="633" t="s">
        <v>102</v>
      </c>
      <c r="W27" s="26"/>
      <c r="X27" s="26">
        <v>7586879.0</v>
      </c>
      <c r="Y27" s="634">
        <v>45861.0</v>
      </c>
      <c r="Z27" s="167" t="str">
        <f t="array" ref="Z27">if(iferror(INDEX(Posts[Username],MATCH(C27&amp;G27,Posts[Username]&amp;Posts[Restaurant Name],0)),"")=C27,"Posted","")</f>
        <v>Posted</v>
      </c>
      <c r="AA27" s="56"/>
      <c r="AB27" s="42"/>
      <c r="AC27" s="19"/>
      <c r="AD27" s="19"/>
      <c r="AE27" s="19"/>
      <c r="AF27" s="19"/>
      <c r="AG27" s="19"/>
      <c r="AH27" s="19"/>
      <c r="AI27" s="19"/>
      <c r="AJ27" s="19"/>
      <c r="AK27" s="19"/>
    </row>
    <row r="28" ht="22.5" hidden="1" customHeight="1">
      <c r="A28" s="19"/>
      <c r="B28" s="44" t="s">
        <v>338</v>
      </c>
      <c r="C28" s="45" t="s">
        <v>339</v>
      </c>
      <c r="D28" s="46">
        <v>20920.0</v>
      </c>
      <c r="E28" s="23" t="s">
        <v>120</v>
      </c>
      <c r="F28" s="62"/>
      <c r="G28" s="48" t="s">
        <v>1506</v>
      </c>
      <c r="H28" s="245">
        <f t="array" ref="H28">XLOOKUP(G28,'Restaurant DB All'!B:B,'Restaurant DB All'!A:A)</f>
        <v>5637</v>
      </c>
      <c r="I28" s="620" t="str">
        <f t="array" ref="I28">XLOOKUP(G28,'Restaurant DB'!B:B,'Restaurant DB'!N:N)</f>
        <v>Fusion</v>
      </c>
      <c r="J28" s="48" t="s">
        <v>78</v>
      </c>
      <c r="K28" s="49">
        <v>248.0</v>
      </c>
      <c r="L28" s="50" t="s">
        <v>1507</v>
      </c>
      <c r="M28" s="46"/>
      <c r="N28" s="46"/>
      <c r="O28" s="46">
        <v>5062.58</v>
      </c>
      <c r="P28" s="51"/>
      <c r="Q28" s="33" t="s">
        <v>79</v>
      </c>
      <c r="R28" s="34" t="str">
        <f t="array" ref="R28">XLOOKUP(G28,'Restaurant DB'!B:B,'Restaurant DB'!I:I)</f>
        <v>fred@hungryhub.com</v>
      </c>
      <c r="S28" s="630">
        <v>45847.0</v>
      </c>
      <c r="T28" s="631">
        <v>0.7916666666666666</v>
      </c>
      <c r="U28" s="632" t="s">
        <v>294</v>
      </c>
      <c r="V28" s="633" t="s">
        <v>102</v>
      </c>
      <c r="W28" s="659"/>
      <c r="X28" s="659">
        <v>7586898.0</v>
      </c>
      <c r="Y28" s="634"/>
      <c r="Z28" s="167" t="s">
        <v>82</v>
      </c>
      <c r="AA28" s="56"/>
      <c r="AB28" s="42"/>
      <c r="AC28" s="19"/>
      <c r="AD28" s="19"/>
      <c r="AE28" s="19"/>
      <c r="AF28" s="19"/>
      <c r="AG28" s="19"/>
      <c r="AH28" s="19"/>
      <c r="AI28" s="19"/>
      <c r="AJ28" s="19"/>
      <c r="AK28" s="19"/>
    </row>
    <row r="29" ht="22.5" hidden="1" customHeight="1">
      <c r="A29" s="19"/>
      <c r="B29" s="69" t="s">
        <v>160</v>
      </c>
      <c r="C29" s="69" t="s">
        <v>161</v>
      </c>
      <c r="D29" s="71">
        <v>38900.0</v>
      </c>
      <c r="E29" s="23" t="s">
        <v>120</v>
      </c>
      <c r="F29" s="97"/>
      <c r="G29" s="98" t="s">
        <v>384</v>
      </c>
      <c r="H29" s="245">
        <f t="array" ref="H29">XLOOKUP(G29,'Restaurant DB All'!B:B,'Restaurant DB All'!A:A)</f>
        <v>5465</v>
      </c>
      <c r="I29" s="620" t="str">
        <f t="array" ref="I29">XLOOKUP(G29,'Restaurant DB'!B:B,'Restaurant DB'!N:N)</f>
        <v>International</v>
      </c>
      <c r="J29" s="99" t="s">
        <v>94</v>
      </c>
      <c r="K29" s="100">
        <v>97.0</v>
      </c>
      <c r="L29" s="101" t="s">
        <v>385</v>
      </c>
      <c r="M29" s="75"/>
      <c r="N29" s="71"/>
      <c r="O29" s="71">
        <v>1670.6514</v>
      </c>
      <c r="P29" s="102" t="b">
        <v>0</v>
      </c>
      <c r="Q29" s="90" t="s">
        <v>79</v>
      </c>
      <c r="R29" s="34" t="str">
        <f t="array" ref="R29">XLOOKUP(G29,'Restaurant DB'!B:B,'Restaurant DB'!I:I)</f>
        <v>fred@hungryhub.com</v>
      </c>
      <c r="S29" s="640">
        <v>45848.0</v>
      </c>
      <c r="T29" s="641">
        <v>0.75</v>
      </c>
      <c r="U29" s="642" t="s">
        <v>80</v>
      </c>
      <c r="V29" s="633" t="s">
        <v>102</v>
      </c>
      <c r="W29" s="163"/>
      <c r="X29" s="163">
        <v>7671275.0</v>
      </c>
      <c r="Y29" s="660"/>
      <c r="Z29" s="167" t="str">
        <f t="array" ref="Z29">if(iferror(INDEX(Posts[Username],MATCH(C29&amp;G29,Posts[Username]&amp;Posts[Restaurant Name],0)),"")=C29,"Posted","")</f>
        <v>Posted</v>
      </c>
      <c r="AA29" s="80"/>
      <c r="AB29" s="639"/>
      <c r="AC29" s="19"/>
      <c r="AD29" s="19"/>
      <c r="AE29" s="19"/>
      <c r="AF29" s="19"/>
      <c r="AG29" s="19"/>
      <c r="AH29" s="19"/>
      <c r="AI29" s="19"/>
      <c r="AJ29" s="19"/>
      <c r="AK29" s="19"/>
    </row>
    <row r="30" ht="22.5" hidden="1" customHeight="1">
      <c r="A30" s="19"/>
      <c r="B30" s="661" t="s">
        <v>360</v>
      </c>
      <c r="C30" s="662" t="s">
        <v>361</v>
      </c>
      <c r="D30" s="663">
        <v>30467.0</v>
      </c>
      <c r="E30" s="23" t="str">
        <f t="array" ref="E30">XLOOKUP(G30,'Restaurant DB All'!$B$32:$B$5758,'Restaurant DB All'!$I$32:$I$5758)</f>
        <v>Singapore</v>
      </c>
      <c r="F30" s="664"/>
      <c r="G30" s="665" t="s">
        <v>1508</v>
      </c>
      <c r="H30" s="245">
        <f t="array" ref="H30">XLOOKUP(G30,'Restaurant DB All'!B:B,'Restaurant DB All'!A:A)</f>
        <v>5547</v>
      </c>
      <c r="I30" s="620" t="str">
        <f t="array" ref="I30">XLOOKUP(G30,'Restaurant DB'!B:B,'Restaurant DB'!N:N)</f>
        <v>International</v>
      </c>
      <c r="J30" s="666"/>
      <c r="K30" s="667"/>
      <c r="L30" s="668"/>
      <c r="M30" s="663"/>
      <c r="N30" s="663"/>
      <c r="O30" s="663"/>
      <c r="P30" s="669" t="b">
        <v>0</v>
      </c>
      <c r="Q30" s="33" t="s">
        <v>79</v>
      </c>
      <c r="R30" s="34" t="str">
        <f t="array" ref="R30">XLOOKUP(G30,'Restaurant DB'!B:B,'Restaurant DB'!I:I)</f>
        <v>fred@hungryhub.com</v>
      </c>
      <c r="S30" s="630">
        <v>45851.0</v>
      </c>
      <c r="T30" s="631"/>
      <c r="U30" s="632"/>
      <c r="V30" s="658" t="s">
        <v>81</v>
      </c>
      <c r="W30" s="670"/>
      <c r="X30" s="671"/>
      <c r="Y30" s="672"/>
      <c r="Z30" s="167" t="str">
        <f t="array" ref="Z30">if(iferror(INDEX(Posts[Username],MATCH(C30&amp;G30,Posts[Username]&amp;Posts[Restaurant Name],0)),"")=C30,"Posted","")</f>
        <v>Posted</v>
      </c>
      <c r="AA30" s="670"/>
      <c r="AB30" s="673"/>
      <c r="AC30" s="19"/>
      <c r="AD30" s="19"/>
      <c r="AE30" s="19"/>
      <c r="AF30" s="19"/>
      <c r="AG30" s="19"/>
      <c r="AH30" s="19"/>
      <c r="AI30" s="19"/>
      <c r="AJ30" s="19"/>
      <c r="AK30" s="19"/>
    </row>
    <row r="31" ht="22.5" hidden="1" customHeight="1">
      <c r="A31" s="68"/>
      <c r="B31" s="44" t="s">
        <v>408</v>
      </c>
      <c r="C31" s="45" t="s">
        <v>409</v>
      </c>
      <c r="D31" s="46">
        <v>31387.0</v>
      </c>
      <c r="E31" s="23" t="s">
        <v>120</v>
      </c>
      <c r="F31" s="47" t="s">
        <v>410</v>
      </c>
      <c r="G31" s="48" t="s">
        <v>411</v>
      </c>
      <c r="H31" s="245">
        <f t="array" ref="H31">XLOOKUP(G31,'Restaurant DB All'!B:B,'Restaurant DB All'!A:A)</f>
        <v>5460</v>
      </c>
      <c r="I31" s="620" t="str">
        <f t="array" ref="I31">XLOOKUP(G31,'Restaurant DB'!B:B,'Restaurant DB'!N:N)</f>
        <v>Singaporean</v>
      </c>
      <c r="J31" s="48" t="s">
        <v>78</v>
      </c>
      <c r="K31" s="49">
        <v>73.4</v>
      </c>
      <c r="L31" s="50" t="s">
        <v>412</v>
      </c>
      <c r="M31" s="46"/>
      <c r="N31" s="46"/>
      <c r="O31" s="46">
        <v>0.0</v>
      </c>
      <c r="P31" s="51"/>
      <c r="Q31" s="52"/>
      <c r="R31" s="34" t="str">
        <f t="array" ref="R31">XLOOKUP(G31,'Restaurant DB'!B:B,'Restaurant DB'!I:I)</f>
        <v>fred@hungryhub.com</v>
      </c>
      <c r="S31" s="630">
        <v>45865.0</v>
      </c>
      <c r="T31" s="631">
        <v>0.5833333333333334</v>
      </c>
      <c r="U31" s="632" t="s">
        <v>182</v>
      </c>
      <c r="V31" s="633" t="s">
        <v>102</v>
      </c>
      <c r="W31" s="9"/>
      <c r="X31" s="9" t="s">
        <v>413</v>
      </c>
      <c r="Y31" s="634"/>
      <c r="Z31" s="167" t="s">
        <v>82</v>
      </c>
      <c r="AA31" s="56"/>
      <c r="AB31" s="42"/>
      <c r="AC31" s="68"/>
      <c r="AD31" s="68"/>
      <c r="AE31" s="68"/>
      <c r="AF31" s="68"/>
      <c r="AG31" s="68"/>
      <c r="AH31" s="68"/>
      <c r="AI31" s="68"/>
      <c r="AJ31" s="68"/>
      <c r="AK31" s="68"/>
    </row>
    <row r="32" ht="22.5" hidden="1" customHeight="1">
      <c r="A32" s="19"/>
      <c r="B32" s="69" t="s">
        <v>408</v>
      </c>
      <c r="C32" s="70" t="s">
        <v>409</v>
      </c>
      <c r="D32" s="71">
        <v>31387.0</v>
      </c>
      <c r="E32" s="23" t="s">
        <v>120</v>
      </c>
      <c r="F32" s="72" t="s">
        <v>410</v>
      </c>
      <c r="G32" s="674" t="s">
        <v>1509</v>
      </c>
      <c r="H32" s="245">
        <f t="array" ref="H32">XLOOKUP(G32,'Restaurant DB All'!B:B,'Restaurant DB All'!A:A)</f>
        <v>5211</v>
      </c>
      <c r="I32" s="675" t="str">
        <f t="array" ref="I32">XLOOKUP(G32,'Restaurant DB'!B:B,'Restaurant DB'!N:N)</f>
        <v>Thai</v>
      </c>
      <c r="J32" s="676" t="s">
        <v>78</v>
      </c>
      <c r="K32" s="677">
        <v>139.0</v>
      </c>
      <c r="L32" s="678" t="s">
        <v>277</v>
      </c>
      <c r="M32" s="75"/>
      <c r="N32" s="679" t="s">
        <v>1510</v>
      </c>
      <c r="O32" s="71">
        <v>0.0</v>
      </c>
      <c r="P32" s="76"/>
      <c r="Q32" s="77"/>
      <c r="R32" s="680" t="str">
        <f t="array" ref="R32">XLOOKUP(G32,'Restaurant DB'!B:B,'Restaurant DB'!I:I)</f>
        <v>fred@hungryhub.com</v>
      </c>
      <c r="S32" s="681">
        <v>45867.0</v>
      </c>
      <c r="T32" s="682">
        <v>0.7916666666666666</v>
      </c>
      <c r="U32" s="683" t="s">
        <v>182</v>
      </c>
      <c r="V32" s="658" t="s">
        <v>102</v>
      </c>
      <c r="W32" s="167"/>
      <c r="X32" s="167" t="s">
        <v>1511</v>
      </c>
      <c r="Y32" s="638"/>
      <c r="Z32" s="167" t="s">
        <v>82</v>
      </c>
      <c r="AA32" s="80"/>
      <c r="AB32" s="639"/>
      <c r="AC32" s="19"/>
      <c r="AD32" s="19"/>
      <c r="AE32" s="19"/>
      <c r="AF32" s="19"/>
      <c r="AG32" s="19"/>
      <c r="AH32" s="19"/>
      <c r="AI32" s="19"/>
      <c r="AJ32" s="19"/>
      <c r="AK32" s="19"/>
    </row>
    <row r="33" ht="22.5" hidden="1" customHeight="1">
      <c r="A33" s="68"/>
      <c r="B33" s="44" t="s">
        <v>408</v>
      </c>
      <c r="C33" s="45" t="s">
        <v>409</v>
      </c>
      <c r="D33" s="46">
        <v>31387.0</v>
      </c>
      <c r="E33" s="23" t="str">
        <f t="array" ref="E33">XLOOKUP(G33,'Restaurant DB All'!$B$32:$B$5758,'Restaurant DB All'!$I$32:$I$5758)</f>
        <v>Singapore</v>
      </c>
      <c r="F33" s="47" t="s">
        <v>410</v>
      </c>
      <c r="G33" s="48" t="s">
        <v>1512</v>
      </c>
      <c r="H33" s="245">
        <f t="array" ref="H33">XLOOKUP(G33,'Restaurant DB All'!B:B,'Restaurant DB All'!A:A)</f>
        <v>5755</v>
      </c>
      <c r="I33" s="620" t="str">
        <f t="array" ref="I33">XLOOKUP(G33,'Restaurant DB'!B:B,'Restaurant DB'!N:N)</f>
        <v>Chinese</v>
      </c>
      <c r="J33" s="48" t="s">
        <v>78</v>
      </c>
      <c r="K33" s="49">
        <v>255.0</v>
      </c>
      <c r="L33" s="50" t="s">
        <v>1513</v>
      </c>
      <c r="M33" s="46"/>
      <c r="N33" s="46"/>
      <c r="O33" s="46">
        <v>0.0</v>
      </c>
      <c r="P33" s="51"/>
      <c r="Q33" s="52"/>
      <c r="R33" s="34" t="str">
        <f t="array" ref="R33">XLOOKUP(G33,'Restaurant DB'!B:B,'Restaurant DB'!I:I)</f>
        <v>fred@hungryhub.com</v>
      </c>
      <c r="S33" s="630">
        <v>45867.0</v>
      </c>
      <c r="T33" s="631">
        <v>0.7916666666666666</v>
      </c>
      <c r="U33" s="632" t="s">
        <v>182</v>
      </c>
      <c r="V33" s="658" t="s">
        <v>81</v>
      </c>
      <c r="W33" s="9"/>
      <c r="X33" s="9"/>
      <c r="Y33" s="634"/>
      <c r="Z33" s="167" t="s">
        <v>82</v>
      </c>
      <c r="AA33" s="56"/>
      <c r="AB33" s="42"/>
      <c r="AC33" s="68"/>
      <c r="AD33" s="68"/>
      <c r="AE33" s="68"/>
      <c r="AF33" s="68"/>
      <c r="AG33" s="68"/>
      <c r="AH33" s="68"/>
      <c r="AI33" s="68"/>
      <c r="AJ33" s="68"/>
      <c r="AK33" s="68"/>
    </row>
    <row r="34" ht="22.5" hidden="1" customHeight="1">
      <c r="A34" s="19"/>
      <c r="B34" s="69" t="str">
        <f t="array" ref="B34">XLOOKUP(C34,'KOL database'!$C$2:$C$299,'KOL database'!$B$2:$B$299)</f>
        <v>#REF!</v>
      </c>
      <c r="C34" s="70" t="s">
        <v>119</v>
      </c>
      <c r="D34" s="71">
        <v>26326.0</v>
      </c>
      <c r="E34" s="23" t="s">
        <v>120</v>
      </c>
      <c r="F34" s="684"/>
      <c r="G34" s="674" t="s">
        <v>362</v>
      </c>
      <c r="H34" s="245">
        <f t="array" ref="H34">XLOOKUP(G34,'Restaurant DB All'!B:B,'Restaurant DB All'!A:A)</f>
        <v>5462</v>
      </c>
      <c r="I34" s="675" t="str">
        <f t="array" ref="I34">XLOOKUP(G34,'Restaurant DB'!B:B,'Restaurant DB'!N:N)</f>
        <v>Chinese, Singaporean</v>
      </c>
      <c r="J34" s="676" t="s">
        <v>78</v>
      </c>
      <c r="K34" s="677">
        <v>85.0</v>
      </c>
      <c r="L34" s="678" t="s">
        <v>88</v>
      </c>
      <c r="M34" s="75"/>
      <c r="N34" s="75"/>
      <c r="O34" s="71">
        <v>5062.58</v>
      </c>
      <c r="P34" s="76"/>
      <c r="Q34" s="142" t="s">
        <v>79</v>
      </c>
      <c r="R34" s="680" t="str">
        <f t="array" ref="R34">XLOOKUP(G34,'Restaurant DB'!B:B,'Restaurant DB'!I:I)</f>
        <v>fred@hungryhub.com</v>
      </c>
      <c r="S34" s="681">
        <v>45867.0</v>
      </c>
      <c r="T34" s="685">
        <v>0.7916666666666666</v>
      </c>
      <c r="U34" s="683" t="s">
        <v>80</v>
      </c>
      <c r="V34" s="658" t="s">
        <v>102</v>
      </c>
      <c r="W34" s="163"/>
      <c r="X34" s="686">
        <v>7733275.0</v>
      </c>
      <c r="Y34" s="638"/>
      <c r="Z34" s="167" t="s">
        <v>82</v>
      </c>
      <c r="AA34" s="80"/>
      <c r="AB34" s="639"/>
      <c r="AC34" s="19"/>
      <c r="AD34" s="19"/>
      <c r="AE34" s="19"/>
      <c r="AF34" s="19"/>
      <c r="AG34" s="19"/>
      <c r="AH34" s="19"/>
      <c r="AI34" s="19"/>
      <c r="AJ34" s="19"/>
      <c r="AK34" s="19"/>
    </row>
    <row r="35" ht="22.5" hidden="1" customHeight="1">
      <c r="A35" s="19"/>
      <c r="B35" s="44" t="s">
        <v>1514</v>
      </c>
      <c r="C35" s="45" t="s">
        <v>1515</v>
      </c>
      <c r="D35" s="46">
        <v>25100.0</v>
      </c>
      <c r="E35" s="23" t="str">
        <f t="array" ref="E35">XLOOKUP(G35,'Restaurant DB All'!$B$32:$B$5758,'Restaurant DB All'!$I$32:$I$5758)</f>
        <v>Singapore</v>
      </c>
      <c r="F35" s="47" t="s">
        <v>1516</v>
      </c>
      <c r="G35" s="48" t="s">
        <v>1517</v>
      </c>
      <c r="H35" s="245">
        <f t="array" ref="H35">XLOOKUP(G35,'Restaurant DB All'!B:B,'Restaurant DB All'!A:A)</f>
        <v>6153</v>
      </c>
      <c r="I35" s="620" t="str">
        <f t="array" ref="I35">XLOOKUP(G35,'Restaurant DB'!B:B,'Restaurant DB'!N:N)</f>
        <v>Korean</v>
      </c>
      <c r="J35" s="151"/>
      <c r="K35" s="49">
        <v>159.0</v>
      </c>
      <c r="L35" s="50" t="s">
        <v>1518</v>
      </c>
      <c r="M35" s="46" t="s">
        <v>1519</v>
      </c>
      <c r="N35" s="46" t="s">
        <v>1520</v>
      </c>
      <c r="O35" s="46">
        <v>1265.645</v>
      </c>
      <c r="P35" s="51"/>
      <c r="Q35" s="52"/>
      <c r="R35" s="34" t="str">
        <f t="array" ref="R35">XLOOKUP(G35,'Restaurant DB'!B:B,'Restaurant DB'!I:I)</f>
        <v>fred@hungryhub.com</v>
      </c>
      <c r="S35" s="630">
        <v>45881.0</v>
      </c>
      <c r="T35" s="631">
        <v>0.8125</v>
      </c>
      <c r="U35" s="632" t="s">
        <v>182</v>
      </c>
      <c r="V35" s="658" t="s">
        <v>102</v>
      </c>
      <c r="W35" s="9"/>
      <c r="X35" s="9" t="s">
        <v>1521</v>
      </c>
      <c r="Y35" s="634">
        <v>45897.0</v>
      </c>
      <c r="Z35" s="167" t="str">
        <f t="array" ref="Z35">if(iferror(INDEX(Posts[Username],MATCH(C35&amp;G35,Posts[Username]&amp;Posts[Restaurant Name],0)),"")=C35,"Posted","")</f>
        <v>Posted</v>
      </c>
      <c r="AA35" s="56" t="s">
        <v>484</v>
      </c>
      <c r="AB35" s="42"/>
      <c r="AC35" s="19"/>
      <c r="AD35" s="19"/>
      <c r="AE35" s="19"/>
      <c r="AF35" s="19"/>
      <c r="AG35" s="19"/>
      <c r="AH35" s="19"/>
      <c r="AI35" s="19"/>
      <c r="AJ35" s="19"/>
      <c r="AK35" s="19"/>
    </row>
    <row r="36" ht="33.75" hidden="1" customHeight="1">
      <c r="A36" s="687"/>
      <c r="B36" s="109" t="s">
        <v>390</v>
      </c>
      <c r="C36" s="110" t="s">
        <v>391</v>
      </c>
      <c r="D36" s="111">
        <v>48879.0</v>
      </c>
      <c r="E36" s="23" t="str">
        <f t="array" ref="E36">XLOOKUP(G36,'Restaurant DB All'!$B$32:$B$5758,'Restaurant DB All'!$I$32:$I$5758)</f>
        <v>Singapore</v>
      </c>
      <c r="F36" s="688"/>
      <c r="G36" s="689" t="s">
        <v>1522</v>
      </c>
      <c r="H36" s="245">
        <f t="array" ref="H36">XLOOKUP(G36,'Restaurant DB All'!B:B,'Restaurant DB All'!A:A)</f>
        <v>5594</v>
      </c>
      <c r="I36" s="690" t="str">
        <f t="array" ref="I36">XLOOKUP(G36,'Restaurant DB'!B:B,'Restaurant DB'!N:N)</f>
        <v>Japanese</v>
      </c>
      <c r="J36" s="691" t="s">
        <v>94</v>
      </c>
      <c r="K36" s="140">
        <v>139.0</v>
      </c>
      <c r="L36" s="141" t="s">
        <v>1523</v>
      </c>
      <c r="M36" s="46" t="s">
        <v>435</v>
      </c>
      <c r="N36" s="692" t="s">
        <v>1524</v>
      </c>
      <c r="O36" s="111">
        <v>12656.449999999999</v>
      </c>
      <c r="P36" s="693"/>
      <c r="Q36" s="142" t="s">
        <v>79</v>
      </c>
      <c r="R36" s="34" t="str">
        <f t="array" ref="R36">XLOOKUP(G36,'Restaurant DB'!B:B,'Restaurant DB'!I:I)</f>
        <v>fred@hungryhub.com</v>
      </c>
      <c r="S36" s="681">
        <v>45881.0</v>
      </c>
      <c r="T36" s="682">
        <v>0.4791666666666667</v>
      </c>
      <c r="U36" s="694" t="s">
        <v>80</v>
      </c>
      <c r="V36" s="633" t="s">
        <v>102</v>
      </c>
      <c r="W36" s="113" t="s">
        <v>1525</v>
      </c>
      <c r="X36" s="37" t="s">
        <v>1526</v>
      </c>
      <c r="Y36" s="695"/>
      <c r="Z36" s="167" t="str">
        <f t="array" ref="Z36">if(iferror(INDEX(Posts[Username],MATCH(C36&amp;G36,Posts[Username]&amp;Posts[Restaurant Name],0)),"")=C36,"Posted","")</f>
        <v>Posted</v>
      </c>
      <c r="AA36" s="113" t="s">
        <v>321</v>
      </c>
      <c r="AB36" s="696"/>
      <c r="AC36" s="687"/>
      <c r="AD36" s="687"/>
      <c r="AE36" s="687"/>
      <c r="AF36" s="687"/>
      <c r="AG36" s="687"/>
      <c r="AH36" s="687"/>
      <c r="AI36" s="687"/>
      <c r="AJ36" s="687"/>
      <c r="AK36" s="687"/>
    </row>
    <row r="37" ht="33.75" hidden="1" customHeight="1">
      <c r="A37" s="697"/>
      <c r="B37" s="44" t="s">
        <v>1527</v>
      </c>
      <c r="C37" s="45" t="s">
        <v>1528</v>
      </c>
      <c r="D37" s="46">
        <v>2338.0</v>
      </c>
      <c r="E37" s="23" t="str">
        <f t="array" ref="E37">XLOOKUP(G37,'Restaurant DB All'!$B$32:$B$5758,'Restaurant DB All'!$I$32:$I$5758)</f>
        <v>Singapore</v>
      </c>
      <c r="F37" s="47" t="s">
        <v>1529</v>
      </c>
      <c r="G37" s="48" t="s">
        <v>127</v>
      </c>
      <c r="H37" s="245">
        <f t="array" ref="H37">XLOOKUP(G37,'Restaurant DB All'!B:B,'Restaurant DB All'!A:A)</f>
        <v>5344</v>
      </c>
      <c r="I37" s="620" t="str">
        <f t="array" ref="I37">XLOOKUP(G37,'Restaurant DB'!B:B,'Restaurant DB'!N:N)</f>
        <v>Italian</v>
      </c>
      <c r="J37" s="48" t="s">
        <v>78</v>
      </c>
      <c r="K37" s="49">
        <v>115.0</v>
      </c>
      <c r="L37" s="50" t="s">
        <v>1530</v>
      </c>
      <c r="M37" s="46" t="s">
        <v>435</v>
      </c>
      <c r="N37" s="46" t="s">
        <v>1520</v>
      </c>
      <c r="O37" s="46">
        <v>1518.774</v>
      </c>
      <c r="P37" s="51"/>
      <c r="Q37" s="52"/>
      <c r="R37" s="34" t="str">
        <f t="array" ref="R37">XLOOKUP(G37,'Restaurant DB'!B:B,'Restaurant DB'!I:I)</f>
        <v>fred@hungryhub.com</v>
      </c>
      <c r="S37" s="630">
        <v>45885.0</v>
      </c>
      <c r="T37" s="631">
        <v>0.75</v>
      </c>
      <c r="U37" s="632" t="s">
        <v>80</v>
      </c>
      <c r="V37" s="658" t="s">
        <v>102</v>
      </c>
      <c r="W37" s="9" t="s">
        <v>1531</v>
      </c>
      <c r="X37" s="9" t="s">
        <v>1532</v>
      </c>
      <c r="Y37" s="634">
        <v>45893.0</v>
      </c>
      <c r="Z37" s="167" t="str">
        <f t="array" ref="Z37">if(iferror(INDEX(Posts[Username],MATCH(C37&amp;G37,Posts[Username]&amp;Posts[Restaurant Name],0)),"")=C37,"Posted","")</f>
        <v>Posted</v>
      </c>
      <c r="AA37" s="56" t="s">
        <v>484</v>
      </c>
      <c r="AB37" s="42"/>
      <c r="AC37" s="697"/>
      <c r="AD37" s="697"/>
      <c r="AE37" s="697"/>
      <c r="AF37" s="697"/>
      <c r="AG37" s="697"/>
      <c r="AH37" s="697"/>
      <c r="AI37" s="697"/>
      <c r="AJ37" s="697"/>
      <c r="AK37" s="697"/>
    </row>
    <row r="38" ht="33.75" customHeight="1">
      <c r="A38" s="697"/>
      <c r="B38" s="698" t="s">
        <v>1533</v>
      </c>
      <c r="C38" s="699" t="s">
        <v>1534</v>
      </c>
      <c r="D38" s="700">
        <v>16406.0</v>
      </c>
      <c r="E38" s="23" t="s">
        <v>120</v>
      </c>
      <c r="F38" s="136" t="s">
        <v>1535</v>
      </c>
      <c r="G38" s="689" t="s">
        <v>1536</v>
      </c>
      <c r="H38" s="245">
        <f t="array" ref="H38">XLOOKUP(G38,'Restaurant DB All'!B:B,'Restaurant DB All'!A:A)</f>
        <v>5647</v>
      </c>
      <c r="I38" s="620" t="str">
        <f t="array" ref="I38">XLOOKUP(G38,'Restaurant DB'!B:B,'Restaurant DB'!N:N)</f>
        <v>Fusion</v>
      </c>
      <c r="J38" s="701" t="s">
        <v>78</v>
      </c>
      <c r="K38" s="140">
        <v>228.0</v>
      </c>
      <c r="L38" s="699" t="s">
        <v>1166</v>
      </c>
      <c r="M38" s="699" t="s">
        <v>435</v>
      </c>
      <c r="N38" s="702" t="s">
        <v>1537</v>
      </c>
      <c r="O38" s="700">
        <v>10125.16</v>
      </c>
      <c r="P38" s="693"/>
      <c r="Q38" s="142"/>
      <c r="R38" s="143" t="str">
        <f t="array" ref="R38">XLOOKUP(G38,'Restaurant DB'!B:B,'Restaurant DB'!I:I)</f>
        <v>fred@hungryhub.com</v>
      </c>
      <c r="S38" s="681">
        <v>45887.0</v>
      </c>
      <c r="T38" s="682">
        <v>0.7916666666666666</v>
      </c>
      <c r="U38" s="694" t="s">
        <v>294</v>
      </c>
      <c r="V38" s="658" t="s">
        <v>394</v>
      </c>
      <c r="W38" s="113" t="s">
        <v>1538</v>
      </c>
      <c r="X38" s="37"/>
      <c r="Y38" s="695"/>
      <c r="Z38" s="167" t="str">
        <f t="array" ref="Z38">if(iferror(INDEX(Posts[Username],MATCH(C38&amp;G38,Posts[Username]&amp;Posts[Restaurant Name],0)),"")=C38,"Posted","")</f>
        <v/>
      </c>
      <c r="AA38" s="113" t="s">
        <v>321</v>
      </c>
      <c r="AB38" s="42" t="s">
        <v>1539</v>
      </c>
      <c r="AC38" s="697"/>
      <c r="AD38" s="697"/>
      <c r="AE38" s="697"/>
      <c r="AF38" s="697"/>
      <c r="AG38" s="697"/>
      <c r="AH38" s="697"/>
      <c r="AI38" s="697"/>
      <c r="AJ38" s="697"/>
      <c r="AK38" s="697"/>
    </row>
    <row r="39" ht="33.75" hidden="1" customHeight="1">
      <c r="A39" s="697"/>
      <c r="B39" s="44" t="s">
        <v>1540</v>
      </c>
      <c r="C39" s="199" t="s">
        <v>1541</v>
      </c>
      <c r="D39" s="46">
        <v>51300.0</v>
      </c>
      <c r="E39" s="23" t="s">
        <v>120</v>
      </c>
      <c r="F39" s="47" t="s">
        <v>1542</v>
      </c>
      <c r="G39" s="48" t="s">
        <v>1543</v>
      </c>
      <c r="H39" s="245">
        <f t="array" ref="H39">XLOOKUP(G39,'Restaurant DB All'!B:B,'Restaurant DB All'!A:A)</f>
        <v>6087</v>
      </c>
      <c r="I39" s="620" t="str">
        <f t="array" ref="I39">XLOOKUP(G39,'Restaurant DB'!B:B,'Restaurant DB'!N:N)</f>
        <v>Fusion, French, Mediterranean</v>
      </c>
      <c r="J39" s="48" t="s">
        <v>94</v>
      </c>
      <c r="K39" s="49">
        <v>169.2</v>
      </c>
      <c r="L39" s="50" t="s">
        <v>1544</v>
      </c>
      <c r="M39" s="46" t="s">
        <v>435</v>
      </c>
      <c r="N39" s="168" t="s">
        <v>1545</v>
      </c>
      <c r="O39" s="46">
        <v>7593.87</v>
      </c>
      <c r="P39" s="51"/>
      <c r="Q39" s="52"/>
      <c r="R39" s="34" t="str">
        <f t="array" ref="R39">XLOOKUP(G39,'Restaurant DB'!B:B,'Restaurant DB'!I:I)</f>
        <v>fred@hungryhub.com</v>
      </c>
      <c r="S39" s="630">
        <v>45888.0</v>
      </c>
      <c r="T39" s="631">
        <v>0.5208333333333334</v>
      </c>
      <c r="U39" s="632" t="s">
        <v>182</v>
      </c>
      <c r="V39" s="658" t="s">
        <v>102</v>
      </c>
      <c r="W39" s="9" t="s">
        <v>1546</v>
      </c>
      <c r="X39" s="9" t="s">
        <v>1547</v>
      </c>
      <c r="Y39" s="634">
        <v>45905.0</v>
      </c>
      <c r="Z39" s="167" t="str">
        <f t="array" ref="Z39">if(iferror(INDEX(Posts[Username],MATCH(C39&amp;G39,Posts[Username]&amp;Posts[Restaurant Name],0)),"")=C39,"Posted","")</f>
        <v>Posted</v>
      </c>
      <c r="AA39" s="56" t="s">
        <v>484</v>
      </c>
      <c r="AB39" s="42"/>
      <c r="AC39" s="697"/>
      <c r="AD39" s="697"/>
      <c r="AE39" s="697"/>
      <c r="AF39" s="697"/>
      <c r="AG39" s="697"/>
      <c r="AH39" s="697"/>
      <c r="AI39" s="697"/>
      <c r="AJ39" s="697"/>
      <c r="AK39" s="697"/>
    </row>
    <row r="40" ht="33.75" hidden="1" customHeight="1">
      <c r="A40" s="19"/>
      <c r="B40" s="44" t="s">
        <v>1540</v>
      </c>
      <c r="C40" s="199" t="s">
        <v>1541</v>
      </c>
      <c r="D40" s="46">
        <v>51300.0</v>
      </c>
      <c r="E40" s="23" t="s">
        <v>120</v>
      </c>
      <c r="F40" s="47" t="s">
        <v>1542</v>
      </c>
      <c r="G40" s="48" t="s">
        <v>163</v>
      </c>
      <c r="H40" s="245">
        <f t="array" ref="H40">XLOOKUP(G40,'Restaurant DB All'!B:B,'Restaurant DB All'!A:A)</f>
        <v>5343</v>
      </c>
      <c r="I40" s="620" t="str">
        <f t="array" ref="I40">XLOOKUP(G40,'Restaurant DB'!B:B,'Restaurant DB'!N:N)</f>
        <v>Italian</v>
      </c>
      <c r="J40" s="48" t="s">
        <v>78</v>
      </c>
      <c r="K40" s="49">
        <v>76.0</v>
      </c>
      <c r="L40" s="50" t="s">
        <v>1548</v>
      </c>
      <c r="M40" s="46" t="s">
        <v>435</v>
      </c>
      <c r="N40" s="703" t="s">
        <v>1549</v>
      </c>
      <c r="O40" s="46">
        <v>7593.87</v>
      </c>
      <c r="P40" s="51"/>
      <c r="Q40" s="52"/>
      <c r="R40" s="34" t="str">
        <f t="array" ref="R40">XLOOKUP(G40,'Restaurant DB'!B:B,'Restaurant DB'!I:I)</f>
        <v>fred@hungryhub.com</v>
      </c>
      <c r="S40" s="630">
        <v>45888.0</v>
      </c>
      <c r="T40" s="631">
        <v>0.7916666666666666</v>
      </c>
      <c r="U40" s="632" t="s">
        <v>182</v>
      </c>
      <c r="V40" s="658" t="s">
        <v>102</v>
      </c>
      <c r="W40" s="9"/>
      <c r="X40" s="704" t="s">
        <v>1550</v>
      </c>
      <c r="Y40" s="634">
        <v>45898.0</v>
      </c>
      <c r="Z40" s="167" t="str">
        <f t="array" ref="Z40">if(iferror(INDEX(Posts[Username],MATCH(C40&amp;G40,Posts[Username]&amp;Posts[Restaurant Name],0)),"")=C40,"Posted","")</f>
        <v>Posted</v>
      </c>
      <c r="AA40" s="56" t="s">
        <v>484</v>
      </c>
      <c r="AB40" s="42"/>
      <c r="AC40" s="19"/>
      <c r="AD40" s="19"/>
      <c r="AE40" s="19"/>
      <c r="AF40" s="19"/>
      <c r="AG40" s="19"/>
      <c r="AH40" s="19"/>
      <c r="AI40" s="19"/>
      <c r="AJ40" s="19"/>
      <c r="AK40" s="19"/>
    </row>
    <row r="41" ht="33.75" hidden="1" customHeight="1">
      <c r="A41" s="19"/>
      <c r="B41" s="44" t="s">
        <v>1551</v>
      </c>
      <c r="C41" s="45" t="s">
        <v>1552</v>
      </c>
      <c r="D41" s="46">
        <v>23385.0</v>
      </c>
      <c r="E41" s="23" t="str">
        <f t="array" ref="E41">XLOOKUP(G41,'Restaurant DB All'!$B$32:$B$5758,'Restaurant DB All'!$I$32:$I$5758)</f>
        <v>Singapore</v>
      </c>
      <c r="F41" s="47" t="s">
        <v>1553</v>
      </c>
      <c r="G41" s="48" t="s">
        <v>340</v>
      </c>
      <c r="H41" s="245">
        <f t="array" ref="H41">XLOOKUP(G41,'Restaurant DB All'!B:B,'Restaurant DB All'!A:A)</f>
        <v>5735</v>
      </c>
      <c r="I41" s="620" t="str">
        <f t="array" ref="I41">XLOOKUP(G41,'Restaurant DB'!B:B,'Restaurant DB'!N:N)</f>
        <v>Singaporean, Chinese</v>
      </c>
      <c r="J41" s="48" t="s">
        <v>78</v>
      </c>
      <c r="K41" s="49">
        <v>180.0</v>
      </c>
      <c r="L41" s="50" t="s">
        <v>1166</v>
      </c>
      <c r="M41" s="46" t="s">
        <v>1554</v>
      </c>
      <c r="N41" s="46" t="s">
        <v>1520</v>
      </c>
      <c r="O41" s="46">
        <v>1265.645</v>
      </c>
      <c r="P41" s="51"/>
      <c r="Q41" s="52"/>
      <c r="R41" s="34" t="str">
        <f t="array" ref="R41">XLOOKUP(G41,'Restaurant DB'!B:B,'Restaurant DB'!I:I)</f>
        <v>fred@hungryhub.com</v>
      </c>
      <c r="S41" s="630">
        <v>45888.0</v>
      </c>
      <c r="T41" s="631">
        <v>0.8020833333333334</v>
      </c>
      <c r="U41" s="632" t="s">
        <v>182</v>
      </c>
      <c r="V41" s="658" t="s">
        <v>102</v>
      </c>
      <c r="W41" s="9"/>
      <c r="X41" s="9" t="s">
        <v>1555</v>
      </c>
      <c r="Y41" s="634">
        <v>45897.0</v>
      </c>
      <c r="Z41" s="167" t="str">
        <f t="array" ref="Z41">if(iferror(INDEX(Posts[Username],MATCH(C41&amp;G41,Posts[Username]&amp;Posts[Restaurant Name],0)),"")=C41,"Posted","")</f>
        <v>Posted</v>
      </c>
      <c r="AA41" s="56" t="s">
        <v>484</v>
      </c>
      <c r="AB41" s="42"/>
      <c r="AC41" s="19"/>
      <c r="AD41" s="19"/>
      <c r="AE41" s="19"/>
      <c r="AF41" s="19"/>
      <c r="AG41" s="19"/>
      <c r="AH41" s="19"/>
      <c r="AI41" s="19"/>
      <c r="AJ41" s="19"/>
      <c r="AK41" s="19"/>
    </row>
    <row r="42" ht="33.75" hidden="1" customHeight="1">
      <c r="A42" s="19"/>
      <c r="B42" s="44" t="s">
        <v>1540</v>
      </c>
      <c r="C42" s="199" t="s">
        <v>1541</v>
      </c>
      <c r="D42" s="46">
        <v>51300.0</v>
      </c>
      <c r="E42" s="23" t="s">
        <v>120</v>
      </c>
      <c r="F42" s="47" t="s">
        <v>1542</v>
      </c>
      <c r="G42" s="48" t="s">
        <v>1556</v>
      </c>
      <c r="H42" s="245">
        <f t="array" ref="H42">XLOOKUP(G42,'Restaurant DB All'!B:B,'Restaurant DB All'!A:A)</f>
        <v>6151</v>
      </c>
      <c r="I42" s="620" t="str">
        <f t="array" ref="I42">XLOOKUP(G42,'Restaurant DB'!B:B,'Restaurant DB'!N:N)</f>
        <v>Chinese, Fusion, Singaporean</v>
      </c>
      <c r="J42" s="48" t="s">
        <v>78</v>
      </c>
      <c r="K42" s="49">
        <v>159.0</v>
      </c>
      <c r="L42" s="50" t="s">
        <v>1557</v>
      </c>
      <c r="M42" s="46" t="s">
        <v>435</v>
      </c>
      <c r="N42" s="168" t="s">
        <v>1558</v>
      </c>
      <c r="O42" s="46">
        <v>7593.87</v>
      </c>
      <c r="P42" s="51"/>
      <c r="Q42" s="52"/>
      <c r="R42" s="34" t="str">
        <f t="array" ref="R42">XLOOKUP(G42,'Restaurant DB'!B:B,'Restaurant DB'!I:I)</f>
        <v>fred@hungryhub.com</v>
      </c>
      <c r="S42" s="630">
        <v>45889.0</v>
      </c>
      <c r="T42" s="631">
        <v>0.5</v>
      </c>
      <c r="U42" s="632" t="s">
        <v>182</v>
      </c>
      <c r="V42" s="633" t="s">
        <v>102</v>
      </c>
      <c r="W42" s="9" t="s">
        <v>1559</v>
      </c>
      <c r="X42" s="9" t="s">
        <v>1560</v>
      </c>
      <c r="Y42" s="634">
        <v>45903.0</v>
      </c>
      <c r="Z42" s="167" t="str">
        <f t="array" ref="Z42">if(iferror(INDEX(Posts[Username],MATCH(C42&amp;G42,Posts[Username]&amp;Posts[Restaurant Name],0)),"")=C42,"Posted","")</f>
        <v>Posted</v>
      </c>
      <c r="AA42" s="56" t="s">
        <v>484</v>
      </c>
      <c r="AB42" s="42"/>
      <c r="AC42" s="19"/>
      <c r="AD42" s="19"/>
      <c r="AE42" s="19"/>
      <c r="AF42" s="19"/>
      <c r="AG42" s="19"/>
      <c r="AH42" s="19"/>
      <c r="AI42" s="19"/>
      <c r="AJ42" s="19"/>
      <c r="AK42" s="19"/>
    </row>
    <row r="43" ht="33.75" hidden="1" customHeight="1">
      <c r="A43" s="19"/>
      <c r="B43" s="44" t="s">
        <v>1527</v>
      </c>
      <c r="C43" s="45" t="s">
        <v>1528</v>
      </c>
      <c r="D43" s="46">
        <v>2338.0</v>
      </c>
      <c r="E43" s="23" t="str">
        <f t="array" ref="E43">XLOOKUP(G43,'Restaurant DB All'!$B$32:$B$5758,'Restaurant DB All'!$I$32:$I$5758)</f>
        <v>Singapore</v>
      </c>
      <c r="F43" s="47" t="s">
        <v>1529</v>
      </c>
      <c r="G43" s="48" t="s">
        <v>1522</v>
      </c>
      <c r="H43" s="245">
        <f t="array" ref="H43">XLOOKUP(G43,'Restaurant DB All'!B:B,'Restaurant DB All'!A:A)</f>
        <v>5594</v>
      </c>
      <c r="I43" s="620" t="str">
        <f t="array" ref="I43">XLOOKUP(G43,'Restaurant DB'!B:B,'Restaurant DB'!N:N)</f>
        <v>Japanese</v>
      </c>
      <c r="J43" s="48" t="s">
        <v>94</v>
      </c>
      <c r="K43" s="49">
        <f>69*2</f>
        <v>138</v>
      </c>
      <c r="L43" s="50" t="s">
        <v>1561</v>
      </c>
      <c r="M43" s="46" t="s">
        <v>435</v>
      </c>
      <c r="N43" s="46" t="s">
        <v>1520</v>
      </c>
      <c r="O43" s="46">
        <v>1518.774</v>
      </c>
      <c r="P43" s="51"/>
      <c r="Q43" s="52"/>
      <c r="R43" s="34" t="str">
        <f t="array" ref="R43">XLOOKUP(G43,'Restaurant DB'!B:B,'Restaurant DB'!I:I)</f>
        <v>fred@hungryhub.com</v>
      </c>
      <c r="S43" s="630">
        <v>45892.0</v>
      </c>
      <c r="T43" s="631">
        <v>0.75</v>
      </c>
      <c r="U43" s="632" t="s">
        <v>80</v>
      </c>
      <c r="V43" s="633" t="s">
        <v>102</v>
      </c>
      <c r="W43" s="9"/>
      <c r="X43" s="9" t="s">
        <v>1562</v>
      </c>
      <c r="Y43" s="634">
        <v>45899.0</v>
      </c>
      <c r="Z43" s="167" t="str">
        <f t="array" ref="Z43">if(iferror(INDEX(Posts[Username],MATCH(C43&amp;G43,Posts[Username]&amp;Posts[Restaurant Name],0)),"")=C43,"Posted","")</f>
        <v>Posted</v>
      </c>
      <c r="AA43" s="56" t="s">
        <v>484</v>
      </c>
      <c r="AB43" s="42"/>
      <c r="AC43" s="19"/>
      <c r="AD43" s="19"/>
      <c r="AE43" s="19"/>
      <c r="AF43" s="19"/>
      <c r="AG43" s="19"/>
      <c r="AH43" s="19"/>
      <c r="AI43" s="19"/>
      <c r="AJ43" s="19"/>
      <c r="AK43" s="19"/>
    </row>
    <row r="44" ht="33.75" hidden="1" customHeight="1">
      <c r="A44" s="19"/>
      <c r="B44" s="44" t="s">
        <v>1563</v>
      </c>
      <c r="C44" s="45" t="s">
        <v>1564</v>
      </c>
      <c r="D44" s="46">
        <v>14291.0</v>
      </c>
      <c r="E44" s="23" t="s">
        <v>120</v>
      </c>
      <c r="F44" s="47" t="s">
        <v>1565</v>
      </c>
      <c r="G44" s="48" t="s">
        <v>384</v>
      </c>
      <c r="H44" s="245">
        <f t="array" ref="H44">XLOOKUP(G44,'Restaurant DB All'!B:B,'Restaurant DB All'!A:A)</f>
        <v>5465</v>
      </c>
      <c r="I44" s="620" t="str">
        <f t="array" ref="I44">XLOOKUP(G44,'Restaurant DB'!B:B,'Restaurant DB'!N:N)</f>
        <v>International</v>
      </c>
      <c r="J44" s="48" t="s">
        <v>94</v>
      </c>
      <c r="K44" s="49">
        <v>81.0</v>
      </c>
      <c r="L44" s="50" t="s">
        <v>1566</v>
      </c>
      <c r="M44" s="46"/>
      <c r="N44" s="170" t="s">
        <v>1520</v>
      </c>
      <c r="O44" s="46">
        <v>3796.935</v>
      </c>
      <c r="P44" s="51"/>
      <c r="Q44" s="52"/>
      <c r="R44" s="34" t="str">
        <f t="array" ref="R44">XLOOKUP(G44,'Restaurant DB'!B:B,'Restaurant DB'!I:I)</f>
        <v>fred@hungryhub.com</v>
      </c>
      <c r="S44" s="630">
        <v>45892.0</v>
      </c>
      <c r="T44" s="631">
        <v>0.5</v>
      </c>
      <c r="U44" s="632" t="s">
        <v>182</v>
      </c>
      <c r="V44" s="633" t="s">
        <v>102</v>
      </c>
      <c r="W44" s="10"/>
      <c r="X44" s="9" t="s">
        <v>1567</v>
      </c>
      <c r="Y44" s="634">
        <v>45896.0</v>
      </c>
      <c r="Z44" s="167" t="str">
        <f t="array" ref="Z44">if(iferror(INDEX(Posts[Username],MATCH(C44&amp;G44,Posts[Username]&amp;Posts[Restaurant Name],0)),"")=C44,"Posted","")</f>
        <v>Posted</v>
      </c>
      <c r="AA44" s="56" t="s">
        <v>484</v>
      </c>
      <c r="AB44" s="42"/>
      <c r="AC44" s="19"/>
      <c r="AD44" s="19"/>
      <c r="AE44" s="19"/>
      <c r="AF44" s="19"/>
      <c r="AG44" s="19"/>
      <c r="AH44" s="19"/>
      <c r="AI44" s="19"/>
      <c r="AJ44" s="19"/>
      <c r="AK44" s="19"/>
    </row>
    <row r="45" ht="33.75" hidden="1" customHeight="1">
      <c r="A45" s="19"/>
      <c r="B45" s="44" t="s">
        <v>335</v>
      </c>
      <c r="C45" s="45" t="s">
        <v>336</v>
      </c>
      <c r="D45" s="46">
        <v>28732.0</v>
      </c>
      <c r="E45" s="23" t="str">
        <f t="array" ref="E45">XLOOKUP(G45,'Restaurant DB All'!$B$32:$B$5758,'Restaurant DB All'!$I$32:$I$5758)</f>
        <v>Singapore</v>
      </c>
      <c r="F45" s="59" t="s">
        <v>1568</v>
      </c>
      <c r="G45" s="83" t="s">
        <v>1522</v>
      </c>
      <c r="H45" s="245">
        <f t="array" ref="H45">XLOOKUP(G45,'Restaurant DB All'!B:B,'Restaurant DB All'!A:A)</f>
        <v>5594</v>
      </c>
      <c r="I45" s="620" t="str">
        <f t="array" ref="I45">XLOOKUP(G45,'Restaurant DB'!B:B,'Restaurant DB'!N:N)</f>
        <v>Japanese</v>
      </c>
      <c r="J45" s="48" t="s">
        <v>94</v>
      </c>
      <c r="K45" s="49">
        <v>69.0</v>
      </c>
      <c r="L45" s="50" t="s">
        <v>1561</v>
      </c>
      <c r="M45" s="46" t="s">
        <v>435</v>
      </c>
      <c r="N45" s="46"/>
      <c r="O45" s="46">
        <v>3796.935</v>
      </c>
      <c r="P45" s="51"/>
      <c r="Q45" s="33" t="s">
        <v>79</v>
      </c>
      <c r="R45" s="34" t="str">
        <f t="array" ref="R45">XLOOKUP(G45,'Restaurant DB'!B:B,'Restaurant DB'!I:I)</f>
        <v>fred@hungryhub.com</v>
      </c>
      <c r="S45" s="630">
        <v>45892.0</v>
      </c>
      <c r="T45" s="631">
        <v>0.5</v>
      </c>
      <c r="U45" s="632" t="s">
        <v>294</v>
      </c>
      <c r="V45" s="633" t="s">
        <v>102</v>
      </c>
      <c r="W45" s="56"/>
      <c r="X45" s="9" t="s">
        <v>1569</v>
      </c>
      <c r="Y45" s="634"/>
      <c r="Z45" s="167" t="str">
        <f t="array" ref="Z45">if(iferror(INDEX(Posts[Username],MATCH(C45&amp;G45,Posts[Username]&amp;Posts[Restaurant Name],0)),"")=C45,"Posted","")</f>
        <v>Posted</v>
      </c>
      <c r="AA45" s="56" t="s">
        <v>321</v>
      </c>
      <c r="AB45" s="42"/>
      <c r="AC45" s="19"/>
      <c r="AD45" s="19"/>
      <c r="AE45" s="19"/>
      <c r="AF45" s="19"/>
      <c r="AG45" s="19"/>
      <c r="AH45" s="19"/>
      <c r="AI45" s="19"/>
      <c r="AJ45" s="19"/>
      <c r="AK45" s="19"/>
    </row>
    <row r="46" ht="33.75" hidden="1" customHeight="1">
      <c r="A46" s="19"/>
      <c r="B46" s="698" t="s">
        <v>1570</v>
      </c>
      <c r="C46" s="699" t="s">
        <v>1571</v>
      </c>
      <c r="D46" s="700">
        <v>20961.0</v>
      </c>
      <c r="E46" s="23" t="str">
        <f t="array" ref="E46">XLOOKUP(G46,'Restaurant DB All'!$B$32:$B$5758,'Restaurant DB All'!$I$32:$I$5758)</f>
        <v>Singapore</v>
      </c>
      <c r="F46" s="136" t="s">
        <v>1572</v>
      </c>
      <c r="G46" s="137" t="s">
        <v>340</v>
      </c>
      <c r="H46" s="245">
        <f t="array" ref="H46">XLOOKUP(G46,'Restaurant DB All'!B:B,'Restaurant DB All'!A:A)</f>
        <v>5735</v>
      </c>
      <c r="I46" s="620" t="str">
        <f t="array" ref="I46">XLOOKUP(G46,'Restaurant DB'!B:B,'Restaurant DB'!N:N)</f>
        <v>Singaporean, Chinese</v>
      </c>
      <c r="J46" s="701" t="s">
        <v>78</v>
      </c>
      <c r="K46" s="140">
        <v>180.0</v>
      </c>
      <c r="L46" s="141" t="s">
        <v>1573</v>
      </c>
      <c r="M46" s="46" t="s">
        <v>435</v>
      </c>
      <c r="N46" s="705" t="s">
        <v>1574</v>
      </c>
      <c r="O46" s="700">
        <v>5062.58</v>
      </c>
      <c r="P46" s="693"/>
      <c r="Q46" s="142"/>
      <c r="R46" s="143" t="str">
        <f t="array" ref="R46">XLOOKUP(G46,'Restaurant DB'!B:B,'Restaurant DB'!I:I)</f>
        <v>fred@hungryhub.com</v>
      </c>
      <c r="S46" s="681">
        <v>45893.0</v>
      </c>
      <c r="T46" s="682">
        <v>0.7916666666666666</v>
      </c>
      <c r="U46" s="694" t="s">
        <v>294</v>
      </c>
      <c r="V46" s="706" t="s">
        <v>102</v>
      </c>
      <c r="W46" s="113" t="s">
        <v>1575</v>
      </c>
      <c r="X46" s="37" t="s">
        <v>1576</v>
      </c>
      <c r="Y46" s="656">
        <v>45898.0</v>
      </c>
      <c r="Z46" s="167" t="str">
        <f t="array" ref="Z46">if(iferror(INDEX(Posts[Username],MATCH(C46&amp;G46,Posts[Username]&amp;Posts[Restaurant Name],0)),"")=C46,"Posted","")</f>
        <v>Posted</v>
      </c>
      <c r="AA46" s="113" t="s">
        <v>484</v>
      </c>
      <c r="AB46" s="696"/>
      <c r="AC46" s="19"/>
      <c r="AD46" s="19"/>
      <c r="AE46" s="19"/>
      <c r="AF46" s="19"/>
      <c r="AG46" s="19"/>
      <c r="AH46" s="19"/>
      <c r="AI46" s="19"/>
      <c r="AJ46" s="19"/>
      <c r="AK46" s="19"/>
    </row>
    <row r="47" ht="33.75" hidden="1" customHeight="1">
      <c r="A47" s="19"/>
      <c r="B47" s="44" t="s">
        <v>642</v>
      </c>
      <c r="C47" s="45" t="s">
        <v>643</v>
      </c>
      <c r="D47" s="46">
        <v>23792.0</v>
      </c>
      <c r="E47" s="23" t="str">
        <f t="array" ref="E47">XLOOKUP(G47,'Restaurant DB All'!$B$32:$B$5758,'Restaurant DB All'!$I$32:$I$5758)</f>
        <v>Singapore</v>
      </c>
      <c r="F47" s="47" t="s">
        <v>644</v>
      </c>
      <c r="G47" s="48" t="s">
        <v>1577</v>
      </c>
      <c r="H47" s="245">
        <f t="array" ref="H47">XLOOKUP(G47,'Restaurant DB All'!B:B,'Restaurant DB All'!A:A)</f>
        <v>6057</v>
      </c>
      <c r="I47" s="620" t="str">
        <f t="array" ref="I47">XLOOKUP(G47,'Restaurant DB'!B:B,'Restaurant DB'!N:N)</f>
        <v>Fusion</v>
      </c>
      <c r="J47" s="48" t="s">
        <v>78</v>
      </c>
      <c r="K47" s="49">
        <v>129.0</v>
      </c>
      <c r="L47" s="50" t="s">
        <v>1578</v>
      </c>
      <c r="M47" s="46"/>
      <c r="N47" s="168" t="s">
        <v>1579</v>
      </c>
      <c r="O47" s="46">
        <v>7000.0</v>
      </c>
      <c r="P47" s="51"/>
      <c r="Q47" s="52"/>
      <c r="R47" s="34" t="str">
        <f t="array" ref="R47">XLOOKUP(G47,'Restaurant DB'!B:B,'Restaurant DB'!I:I)</f>
        <v>fred@hungryhub.com</v>
      </c>
      <c r="S47" s="630">
        <v>45894.0</v>
      </c>
      <c r="T47" s="631">
        <v>0.7916666666666666</v>
      </c>
      <c r="U47" s="632" t="s">
        <v>80</v>
      </c>
      <c r="V47" s="658" t="s">
        <v>102</v>
      </c>
      <c r="W47" s="9" t="s">
        <v>1580</v>
      </c>
      <c r="X47" s="9" t="s">
        <v>1581</v>
      </c>
      <c r="Y47" s="634">
        <v>45903.0</v>
      </c>
      <c r="Z47" s="167" t="s">
        <v>475</v>
      </c>
      <c r="AA47" s="56" t="s">
        <v>484</v>
      </c>
      <c r="AB47" s="42"/>
      <c r="AC47" s="19"/>
      <c r="AD47" s="19"/>
      <c r="AE47" s="19"/>
      <c r="AF47" s="19"/>
      <c r="AG47" s="19"/>
      <c r="AH47" s="19"/>
      <c r="AI47" s="19"/>
      <c r="AJ47" s="19"/>
      <c r="AK47" s="19"/>
    </row>
    <row r="48" ht="33.75" hidden="1" customHeight="1">
      <c r="A48" s="19"/>
      <c r="B48" s="698" t="s">
        <v>1570</v>
      </c>
      <c r="C48" s="699" t="s">
        <v>1571</v>
      </c>
      <c r="D48" s="700">
        <v>20961.0</v>
      </c>
      <c r="E48" s="23" t="str">
        <f t="array" ref="E48">XLOOKUP(G48,'Restaurant DB All'!$B$32:$B$5758,'Restaurant DB All'!$I$32:$I$5758)</f>
        <v>Singapore</v>
      </c>
      <c r="F48" s="136" t="s">
        <v>1572</v>
      </c>
      <c r="G48" s="689" t="s">
        <v>362</v>
      </c>
      <c r="H48" s="245">
        <f t="array" ref="H48">XLOOKUP(G48,'Restaurant DB All'!B:B,'Restaurant DB All'!A:A)</f>
        <v>5462</v>
      </c>
      <c r="I48" s="620" t="str">
        <f t="array" ref="I48">XLOOKUP(G48,'Restaurant DB'!B:B,'Restaurant DB'!N:N)</f>
        <v>Chinese, Singaporean</v>
      </c>
      <c r="J48" s="701" t="s">
        <v>78</v>
      </c>
      <c r="K48" s="140">
        <v>145.0</v>
      </c>
      <c r="L48" s="141" t="s">
        <v>1513</v>
      </c>
      <c r="M48" s="46" t="s">
        <v>435</v>
      </c>
      <c r="N48" s="705" t="s">
        <v>1520</v>
      </c>
      <c r="O48" s="700">
        <v>5062.58</v>
      </c>
      <c r="P48" s="693"/>
      <c r="Q48" s="142"/>
      <c r="R48" s="143" t="str">
        <f t="array" ref="R48">XLOOKUP(G48,'Restaurant DB'!B:B,'Restaurant DB'!I:I)</f>
        <v>fred@hungryhub.com</v>
      </c>
      <c r="S48" s="681">
        <v>45896.0</v>
      </c>
      <c r="T48" s="682">
        <v>0.5</v>
      </c>
      <c r="U48" s="694" t="s">
        <v>182</v>
      </c>
      <c r="V48" s="633" t="s">
        <v>102</v>
      </c>
      <c r="W48" s="113" t="s">
        <v>1582</v>
      </c>
      <c r="X48" s="37" t="s">
        <v>1583</v>
      </c>
      <c r="Y48" s="656">
        <v>45903.0</v>
      </c>
      <c r="Z48" s="167" t="str">
        <f t="array" ref="Z48">if(iferror(INDEX(Posts[Username],MATCH(C48&amp;G48,Posts[Username]&amp;Posts[Restaurant Name],0)),"")=C48,"Posted","")</f>
        <v>Posted</v>
      </c>
      <c r="AA48" s="113" t="s">
        <v>484</v>
      </c>
      <c r="AB48" s="696"/>
      <c r="AC48" s="19"/>
      <c r="AD48" s="19"/>
      <c r="AE48" s="19"/>
      <c r="AF48" s="19"/>
      <c r="AG48" s="19"/>
      <c r="AH48" s="19"/>
      <c r="AI48" s="19"/>
      <c r="AJ48" s="19"/>
      <c r="AK48" s="19"/>
    </row>
    <row r="49" ht="33.75" hidden="1" customHeight="1">
      <c r="A49" s="43"/>
      <c r="B49" s="707" t="s">
        <v>1584</v>
      </c>
      <c r="C49" s="708" t="s">
        <v>1585</v>
      </c>
      <c r="D49" s="709">
        <v>26886.0</v>
      </c>
      <c r="E49" s="410"/>
      <c r="F49" s="710" t="s">
        <v>1586</v>
      </c>
      <c r="G49" s="711" t="s">
        <v>1587</v>
      </c>
      <c r="H49" s="245">
        <f t="array" ref="H49">XLOOKUP(G49,'Restaurant DB All'!B:B,'Restaurant DB All'!A:A)</f>
        <v>6310</v>
      </c>
      <c r="I49" s="620" t="str">
        <f t="array" ref="I49">XLOOKUP(G49,'Restaurant DB'!B:B,'Restaurant DB'!N:N)</f>
        <v/>
      </c>
      <c r="J49" s="712" t="s">
        <v>94</v>
      </c>
      <c r="K49" s="713">
        <v>115.0</v>
      </c>
      <c r="L49" s="714" t="s">
        <v>1588</v>
      </c>
      <c r="M49" s="430" t="s">
        <v>1589</v>
      </c>
      <c r="N49" s="715" t="s">
        <v>1590</v>
      </c>
      <c r="O49" s="709">
        <v>8859.515</v>
      </c>
      <c r="P49" s="716"/>
      <c r="Q49" s="717"/>
      <c r="R49" s="718"/>
      <c r="S49" s="719">
        <v>45906.0</v>
      </c>
      <c r="T49" s="720">
        <v>0.75</v>
      </c>
      <c r="U49" s="721" t="s">
        <v>182</v>
      </c>
      <c r="V49" s="722" t="s">
        <v>102</v>
      </c>
      <c r="W49" s="723" t="s">
        <v>1591</v>
      </c>
      <c r="X49" s="724" t="s">
        <v>1592</v>
      </c>
      <c r="Y49" s="725">
        <v>45912.0</v>
      </c>
      <c r="Z49" s="726" t="str">
        <f t="array" ref="Z49">if(iferror(INDEX(Posts[Username],MATCH(C49&amp;G49,Posts[Username]&amp;Posts[Restaurant Name],0)),"")=C49,"Posted","")</f>
        <v>Posted</v>
      </c>
      <c r="AA49" s="723" t="s">
        <v>484</v>
      </c>
      <c r="AB49" s="727"/>
      <c r="AC49" s="43"/>
      <c r="AD49" s="43"/>
      <c r="AE49" s="43"/>
      <c r="AF49" s="43"/>
      <c r="AG49" s="43"/>
      <c r="AH49" s="43"/>
      <c r="AI49" s="43"/>
      <c r="AJ49" s="43"/>
      <c r="AK49" s="43"/>
    </row>
    <row r="50" ht="33.75" hidden="1" customHeight="1">
      <c r="A50" s="19"/>
      <c r="B50" s="698" t="s">
        <v>1593</v>
      </c>
      <c r="C50" s="699" t="s">
        <v>1594</v>
      </c>
      <c r="D50" s="700">
        <v>16100.0</v>
      </c>
      <c r="E50" s="23"/>
      <c r="F50" s="136" t="s">
        <v>1595</v>
      </c>
      <c r="G50" s="137" t="s">
        <v>149</v>
      </c>
      <c r="H50" s="245">
        <f t="array" ref="H50">XLOOKUP(G50,'Restaurant DB All'!B:B,'Restaurant DB All'!A:A)</f>
        <v>5376</v>
      </c>
      <c r="I50" s="620" t="str">
        <f t="array" ref="I50">XLOOKUP(G50,'Restaurant DB'!B:B,'Restaurant DB'!N:N)</f>
        <v>Chinese, Singaporean</v>
      </c>
      <c r="J50" s="701" t="s">
        <v>78</v>
      </c>
      <c r="K50" s="140">
        <v>103.7</v>
      </c>
      <c r="L50" s="141" t="s">
        <v>208</v>
      </c>
      <c r="M50" s="46" t="s">
        <v>688</v>
      </c>
      <c r="N50" s="692" t="s">
        <v>1596</v>
      </c>
      <c r="O50" s="700">
        <v>8859.515</v>
      </c>
      <c r="P50" s="693"/>
      <c r="Q50" s="142"/>
      <c r="R50" s="143"/>
      <c r="S50" s="681">
        <v>45907.0</v>
      </c>
      <c r="T50" s="682">
        <v>0.5416666666666666</v>
      </c>
      <c r="U50" s="694" t="s">
        <v>182</v>
      </c>
      <c r="V50" s="706" t="s">
        <v>102</v>
      </c>
      <c r="W50" s="113" t="s">
        <v>1597</v>
      </c>
      <c r="X50" s="37" t="s">
        <v>1598</v>
      </c>
      <c r="Y50" s="656">
        <v>45914.0</v>
      </c>
      <c r="Z50" s="167" t="str">
        <f t="array" ref="Z50">if(iferror(INDEX(Posts[Username],MATCH(C50&amp;G50,Posts[Username]&amp;Posts[Restaurant Name],0)),"")=C50,"Posted","")</f>
        <v>Posted</v>
      </c>
      <c r="AA50" s="113" t="s">
        <v>484</v>
      </c>
      <c r="AB50" s="696"/>
      <c r="AC50" s="19"/>
      <c r="AD50" s="19"/>
      <c r="AE50" s="19"/>
      <c r="AF50" s="19"/>
      <c r="AG50" s="19"/>
      <c r="AH50" s="19"/>
      <c r="AI50" s="19"/>
      <c r="AJ50" s="19"/>
      <c r="AK50" s="19"/>
    </row>
    <row r="51" ht="33.75" hidden="1" customHeight="1">
      <c r="A51" s="19"/>
      <c r="B51" s="201" t="s">
        <v>1599</v>
      </c>
      <c r="C51" s="202" t="s">
        <v>1600</v>
      </c>
      <c r="D51" s="203">
        <v>87213.0</v>
      </c>
      <c r="E51" s="244"/>
      <c r="F51" s="204" t="s">
        <v>1601</v>
      </c>
      <c r="G51" s="186" t="s">
        <v>1602</v>
      </c>
      <c r="H51" s="245">
        <f t="array" ref="H51">XLOOKUP(G51,'Restaurant DB All'!B:B,'Restaurant DB All'!A:A)</f>
        <v>5874</v>
      </c>
      <c r="I51" s="620" t="str">
        <f t="array" ref="I51">XLOOKUP(G51,'Restaurant DB'!B:B,'Restaurant DB'!N:N)</f>
        <v>Mediterranean, Latin American</v>
      </c>
      <c r="J51" s="187" t="s">
        <v>78</v>
      </c>
      <c r="K51" s="176">
        <v>169.0</v>
      </c>
      <c r="L51" s="177" t="s">
        <v>208</v>
      </c>
      <c r="M51" s="257"/>
      <c r="N51" s="251"/>
      <c r="O51" s="203">
        <v>6328.224999999999</v>
      </c>
      <c r="P51" s="179"/>
      <c r="Q51" s="180"/>
      <c r="R51" s="208"/>
      <c r="S51" s="728">
        <v>45907.0</v>
      </c>
      <c r="T51" s="729">
        <v>0.75</v>
      </c>
      <c r="U51" s="730" t="s">
        <v>182</v>
      </c>
      <c r="V51" s="731" t="s">
        <v>102</v>
      </c>
      <c r="W51" s="135" t="s">
        <v>1603</v>
      </c>
      <c r="X51" s="272" t="s">
        <v>1604</v>
      </c>
      <c r="Y51" s="622"/>
      <c r="Z51" s="167" t="str">
        <f t="array" ref="Z51">if(iferror(INDEX(Posts[Username],MATCH(C51&amp;G51,Posts[Username]&amp;Posts[Restaurant Name],0)),"")=C51,"Posted","")</f>
        <v>Posted</v>
      </c>
      <c r="AA51" s="135" t="s">
        <v>321</v>
      </c>
      <c r="AB51" s="732"/>
      <c r="AC51" s="19"/>
      <c r="AD51" s="19"/>
      <c r="AE51" s="19"/>
      <c r="AF51" s="19"/>
      <c r="AG51" s="19"/>
      <c r="AH51" s="19"/>
      <c r="AI51" s="19"/>
      <c r="AJ51" s="19"/>
      <c r="AK51" s="19"/>
    </row>
    <row r="52" ht="33.75" hidden="1" customHeight="1">
      <c r="A52" s="19"/>
      <c r="B52" s="733" t="s">
        <v>360</v>
      </c>
      <c r="C52" s="734" t="s">
        <v>361</v>
      </c>
      <c r="D52" s="735">
        <v>30467.0</v>
      </c>
      <c r="E52" s="244" t="str">
        <f t="array" ref="E52">XLOOKUP(G52,'Restaurant DB All'!$B$32:$B$5758,'Restaurant DB All'!$I$32:$I$5758)</f>
        <v>Singapore</v>
      </c>
      <c r="F52" s="736" t="s">
        <v>1605</v>
      </c>
      <c r="G52" s="737" t="s">
        <v>1522</v>
      </c>
      <c r="H52" s="245">
        <f t="array" ref="H52">XLOOKUP(G52,'Restaurant DB All'!B:B,'Restaurant DB All'!A:A)</f>
        <v>5594</v>
      </c>
      <c r="I52" s="488" t="str">
        <f t="array" ref="I52">XLOOKUP(G52,'Restaurant DB'!B:B,'Restaurant DB'!N:N)</f>
        <v>Japanese</v>
      </c>
      <c r="J52" s="738" t="s">
        <v>94</v>
      </c>
      <c r="K52" s="739">
        <v>139.0</v>
      </c>
      <c r="L52" s="740" t="s">
        <v>1523</v>
      </c>
      <c r="M52" s="741"/>
      <c r="N52" s="741"/>
      <c r="O52" s="741"/>
      <c r="P52" s="742" t="b">
        <v>0</v>
      </c>
      <c r="Q52" s="180" t="s">
        <v>79</v>
      </c>
      <c r="R52" s="208" t="str">
        <f t="array" ref="R52">XLOOKUP(G52,'Restaurant DB'!B:B,'Restaurant DB'!I:I)</f>
        <v>fred@hungryhub.com</v>
      </c>
      <c r="S52" s="728">
        <v>45908.0</v>
      </c>
      <c r="T52" s="743">
        <v>0.7708333333333334</v>
      </c>
      <c r="U52" s="744" t="s">
        <v>80</v>
      </c>
      <c r="V52" s="745" t="s">
        <v>102</v>
      </c>
      <c r="W52" s="740" t="s">
        <v>1606</v>
      </c>
      <c r="X52" s="746" t="s">
        <v>1607</v>
      </c>
      <c r="Y52" s="747"/>
      <c r="Z52" s="167" t="str">
        <f t="array" ref="Z52">if(iferror(INDEX(Posts[Username],MATCH(C52&amp;G52,Posts[Username]&amp;Posts[Restaurant Name],0)),"")=C52,"Posted","")</f>
        <v>Posted</v>
      </c>
      <c r="AA52" s="748"/>
      <c r="AB52" s="749"/>
      <c r="AC52" s="19"/>
      <c r="AD52" s="19"/>
      <c r="AE52" s="19"/>
      <c r="AF52" s="19"/>
      <c r="AG52" s="19"/>
      <c r="AH52" s="19"/>
      <c r="AI52" s="19"/>
      <c r="AJ52" s="19"/>
      <c r="AK52" s="19"/>
    </row>
    <row r="53" ht="33.75" hidden="1" customHeight="1">
      <c r="A53" s="19"/>
      <c r="B53" s="698" t="s">
        <v>1593</v>
      </c>
      <c r="C53" s="699" t="s">
        <v>1594</v>
      </c>
      <c r="D53" s="700">
        <v>16100.0</v>
      </c>
      <c r="E53" s="23"/>
      <c r="F53" s="136" t="s">
        <v>1595</v>
      </c>
      <c r="G53" s="137" t="s">
        <v>1608</v>
      </c>
      <c r="H53" s="245">
        <f t="array" ref="H53">XLOOKUP(G53,'Restaurant DB All'!B:B,'Restaurant DB All'!A:A)</f>
        <v>5896</v>
      </c>
      <c r="I53" s="620" t="str">
        <f t="array" ref="I53">XLOOKUP(G53,'Restaurant DB'!B:B,'Restaurant DB'!N:N)</f>
        <v>Thai</v>
      </c>
      <c r="J53" s="701" t="s">
        <v>78</v>
      </c>
      <c r="K53" s="140">
        <v>79.2</v>
      </c>
      <c r="L53" s="141" t="s">
        <v>208</v>
      </c>
      <c r="M53" s="46" t="s">
        <v>688</v>
      </c>
      <c r="N53" s="692" t="s">
        <v>1609</v>
      </c>
      <c r="O53" s="700">
        <v>8859.515</v>
      </c>
      <c r="P53" s="693"/>
      <c r="Q53" s="142"/>
      <c r="R53" s="143"/>
      <c r="S53" s="681">
        <v>45910.0</v>
      </c>
      <c r="T53" s="682">
        <v>0.7916666666666666</v>
      </c>
      <c r="U53" s="694" t="s">
        <v>182</v>
      </c>
      <c r="V53" s="706" t="s">
        <v>102</v>
      </c>
      <c r="W53" s="113" t="s">
        <v>1610</v>
      </c>
      <c r="X53" s="37" t="s">
        <v>1611</v>
      </c>
      <c r="Y53" s="656">
        <v>45920.0</v>
      </c>
      <c r="Z53" s="167" t="str">
        <f t="array" ref="Z53">if(iferror(INDEX(Posts[Username],MATCH(C53&amp;G53,Posts[Username]&amp;Posts[Restaurant Name],0)),"")=C53,"Posted","")</f>
        <v>Posted</v>
      </c>
      <c r="AA53" s="113" t="s">
        <v>484</v>
      </c>
      <c r="AB53" s="696"/>
      <c r="AC53" s="19"/>
      <c r="AD53" s="19"/>
      <c r="AE53" s="19"/>
      <c r="AF53" s="19"/>
      <c r="AG53" s="19"/>
      <c r="AH53" s="19"/>
      <c r="AI53" s="19"/>
      <c r="AJ53" s="19"/>
      <c r="AK53" s="19"/>
    </row>
    <row r="54" ht="33.75" hidden="1" customHeight="1">
      <c r="A54" s="19"/>
      <c r="B54" s="698" t="s">
        <v>1570</v>
      </c>
      <c r="C54" s="699" t="s">
        <v>1571</v>
      </c>
      <c r="D54" s="700">
        <v>20961.0</v>
      </c>
      <c r="E54" s="23" t="str">
        <f t="array" ref="E54">XLOOKUP(G54,'Restaurant DB All'!$B$32:$B$5758,'Restaurant DB All'!$I$32:$I$5758)</f>
        <v>Singapore</v>
      </c>
      <c r="F54" s="136" t="s">
        <v>1572</v>
      </c>
      <c r="G54" s="137" t="s">
        <v>1612</v>
      </c>
      <c r="H54" s="245">
        <f t="array" ref="H54">XLOOKUP(G54,'Restaurant DB All'!B:B,'Restaurant DB All'!A:A)</f>
        <v>5708</v>
      </c>
      <c r="I54" s="620" t="str">
        <f t="array" ref="I54">XLOOKUP(G54,'Restaurant DB'!B:B,'Restaurant DB'!N:N)</f>
        <v>International</v>
      </c>
      <c r="J54" s="701" t="s">
        <v>94</v>
      </c>
      <c r="K54" s="140">
        <v>72.0</v>
      </c>
      <c r="L54" s="141" t="s">
        <v>1613</v>
      </c>
      <c r="M54" s="46" t="s">
        <v>435</v>
      </c>
      <c r="N54" s="705" t="s">
        <v>1520</v>
      </c>
      <c r="O54" s="700">
        <v>5062.58</v>
      </c>
      <c r="P54" s="693"/>
      <c r="Q54" s="142"/>
      <c r="R54" s="143" t="str">
        <f t="array" ref="R54">XLOOKUP(G54,'Restaurant DB'!B:B,'Restaurant DB'!I:I)</f>
        <v>fred@hungryhub.com</v>
      </c>
      <c r="S54" s="636">
        <v>45912.0</v>
      </c>
      <c r="T54" s="682">
        <v>0.75</v>
      </c>
      <c r="U54" s="694" t="s">
        <v>294</v>
      </c>
      <c r="V54" s="658" t="s">
        <v>102</v>
      </c>
      <c r="W54" s="113" t="s">
        <v>1614</v>
      </c>
      <c r="X54" s="37" t="s">
        <v>1615</v>
      </c>
      <c r="Y54" s="656">
        <v>45925.0</v>
      </c>
      <c r="Z54" s="167" t="str">
        <f t="array" ref="Z54">if(iferror(INDEX(Posts[Username],MATCH(C54&amp;G54,Posts[Username]&amp;Posts[Restaurant Name],0)),"")=C54,"Posted","")</f>
        <v>Posted</v>
      </c>
      <c r="AA54" s="113" t="s">
        <v>484</v>
      </c>
      <c r="AB54" s="696"/>
      <c r="AC54" s="19"/>
      <c r="AD54" s="19"/>
      <c r="AE54" s="19"/>
      <c r="AF54" s="19"/>
      <c r="AG54" s="19"/>
      <c r="AH54" s="19"/>
      <c r="AI54" s="19"/>
      <c r="AJ54" s="19"/>
      <c r="AK54" s="19"/>
    </row>
    <row r="55" ht="33.75" hidden="1" customHeight="1">
      <c r="A55" s="19"/>
      <c r="B55" s="698" t="s">
        <v>1616</v>
      </c>
      <c r="C55" s="698" t="s">
        <v>1617</v>
      </c>
      <c r="D55" s="700">
        <v>40934.0</v>
      </c>
      <c r="E55" s="120"/>
      <c r="F55" s="750" t="s">
        <v>1618</v>
      </c>
      <c r="G55" s="751" t="s">
        <v>1619</v>
      </c>
      <c r="H55" s="245">
        <f t="array" ref="H55">XLOOKUP(G55,'Restaurant DB All'!B:B,'Restaurant DB All'!A:A)</f>
        <v>5650</v>
      </c>
      <c r="I55" s="675" t="str">
        <f t="array" ref="I55">XLOOKUP(G55,'Restaurant DB'!B:B,'Restaurant DB'!N:N)</f>
        <v>Thai Isaan, Thai</v>
      </c>
      <c r="J55" s="85" t="s">
        <v>78</v>
      </c>
      <c r="K55" s="112">
        <v>65.45</v>
      </c>
      <c r="L55" s="752" t="s">
        <v>1557</v>
      </c>
      <c r="M55" s="753" t="s">
        <v>435</v>
      </c>
      <c r="N55" s="114"/>
      <c r="O55" s="700">
        <v>6702.92</v>
      </c>
      <c r="P55" s="693"/>
      <c r="Q55" s="754"/>
      <c r="R55" s="148"/>
      <c r="S55" s="636">
        <v>45912.0</v>
      </c>
      <c r="T55" s="637">
        <v>0.6041666666666666</v>
      </c>
      <c r="U55" s="635" t="s">
        <v>182</v>
      </c>
      <c r="V55" s="633" t="s">
        <v>102</v>
      </c>
      <c r="W55" s="113" t="s">
        <v>1620</v>
      </c>
      <c r="X55" s="118" t="s">
        <v>1621</v>
      </c>
      <c r="Y55" s="656">
        <v>45916.0</v>
      </c>
      <c r="Z55" s="167" t="s">
        <v>431</v>
      </c>
      <c r="AA55" s="755" t="s">
        <v>920</v>
      </c>
      <c r="AB55" s="756"/>
      <c r="AC55" s="19"/>
      <c r="AD55" s="19"/>
      <c r="AE55" s="19"/>
      <c r="AF55" s="19"/>
      <c r="AG55" s="19"/>
      <c r="AH55" s="19"/>
      <c r="AI55" s="19"/>
      <c r="AJ55" s="19"/>
      <c r="AK55" s="19"/>
    </row>
    <row r="56" ht="33.75" hidden="1" customHeight="1">
      <c r="A56" s="19"/>
      <c r="B56" s="69" t="s">
        <v>335</v>
      </c>
      <c r="C56" s="70" t="s">
        <v>336</v>
      </c>
      <c r="D56" s="71">
        <v>28732.0</v>
      </c>
      <c r="E56" s="156" t="str">
        <f t="array" ref="E56">XLOOKUP(G56,'Restaurant DB All'!$B$32:$B$5758,'Restaurant DB All'!$I$32:$I$5758)</f>
        <v>Singapore</v>
      </c>
      <c r="F56" s="72" t="s">
        <v>1568</v>
      </c>
      <c r="G56" s="157" t="s">
        <v>1612</v>
      </c>
      <c r="H56" s="245">
        <f t="array" ref="H56">XLOOKUP(G56,'Restaurant DB All'!B:B,'Restaurant DB All'!A:A)</f>
        <v>5708</v>
      </c>
      <c r="I56" s="69" t="str">
        <f t="array" ref="I56">XLOOKUP(G56,'Restaurant DB'!B:B,'Restaurant DB'!N:N)</f>
        <v>International</v>
      </c>
      <c r="J56" s="757" t="s">
        <v>94</v>
      </c>
      <c r="K56" s="677">
        <v>86.33</v>
      </c>
      <c r="L56" s="678" t="s">
        <v>1622</v>
      </c>
      <c r="M56" s="758" t="s">
        <v>435</v>
      </c>
      <c r="N56" s="75"/>
      <c r="O56" s="71">
        <v>3796.935</v>
      </c>
      <c r="P56" s="76"/>
      <c r="Q56" s="142" t="s">
        <v>79</v>
      </c>
      <c r="R56" s="680" t="str">
        <f t="array" ref="R56">XLOOKUP(G56,'Restaurant DB'!B:B,'Restaurant DB'!I:I)</f>
        <v>fred@hungryhub.com</v>
      </c>
      <c r="S56" s="681">
        <v>45913.0</v>
      </c>
      <c r="T56" s="682">
        <v>0.75</v>
      </c>
      <c r="U56" s="683" t="s">
        <v>294</v>
      </c>
      <c r="V56" s="759" t="s">
        <v>102</v>
      </c>
      <c r="W56" s="74" t="s">
        <v>1623</v>
      </c>
      <c r="X56" s="194" t="s">
        <v>1624</v>
      </c>
      <c r="Y56" s="638"/>
      <c r="Z56" s="167" t="str">
        <f t="array" ref="Z56">if(iferror(INDEX(Posts[Username],MATCH(C56&amp;G56,Posts[Username]&amp;Posts[Restaurant Name],0)),"")=C56,"Posted","")</f>
        <v>Posted</v>
      </c>
      <c r="AA56" s="156" t="s">
        <v>321</v>
      </c>
      <c r="AB56" s="760"/>
      <c r="AC56" s="19"/>
      <c r="AD56" s="19"/>
      <c r="AE56" s="19"/>
      <c r="AF56" s="19"/>
      <c r="AG56" s="19"/>
      <c r="AH56" s="19"/>
      <c r="AI56" s="19"/>
      <c r="AJ56" s="19"/>
      <c r="AK56" s="19"/>
    </row>
    <row r="57" ht="33.75" hidden="1" customHeight="1">
      <c r="A57" s="19"/>
      <c r="B57" s="698" t="s">
        <v>1563</v>
      </c>
      <c r="C57" s="699" t="s">
        <v>1564</v>
      </c>
      <c r="D57" s="700">
        <v>14291.0</v>
      </c>
      <c r="E57" s="23"/>
      <c r="F57" s="136" t="s">
        <v>1565</v>
      </c>
      <c r="G57" s="137" t="s">
        <v>1612</v>
      </c>
      <c r="H57" s="245">
        <f t="array" ref="H57">XLOOKUP(G57,'Restaurant DB All'!B:B,'Restaurant DB All'!A:A)</f>
        <v>5708</v>
      </c>
      <c r="I57" s="620" t="str">
        <f t="array" ref="I57">XLOOKUP(G57,'Restaurant DB'!B:B,'Restaurant DB'!N:N)</f>
        <v>International</v>
      </c>
      <c r="J57" s="701" t="s">
        <v>94</v>
      </c>
      <c r="K57" s="140">
        <v>86.33</v>
      </c>
      <c r="L57" s="141" t="s">
        <v>1622</v>
      </c>
      <c r="M57" s="46" t="s">
        <v>688</v>
      </c>
      <c r="N57" s="705"/>
      <c r="O57" s="700">
        <v>3796.935</v>
      </c>
      <c r="P57" s="693"/>
      <c r="Q57" s="142"/>
      <c r="R57" s="143"/>
      <c r="S57" s="681">
        <v>45914.0</v>
      </c>
      <c r="T57" s="682">
        <v>0.5</v>
      </c>
      <c r="U57" s="694" t="s">
        <v>182</v>
      </c>
      <c r="V57" s="706" t="s">
        <v>102</v>
      </c>
      <c r="W57" s="113" t="s">
        <v>1625</v>
      </c>
      <c r="X57" s="761" t="s">
        <v>1626</v>
      </c>
      <c r="Y57" s="656">
        <v>45916.0</v>
      </c>
      <c r="Z57" s="167" t="str">
        <f t="array" ref="Z57">if(iferror(INDEX(Posts[Username],MATCH(C57&amp;G57,Posts[Username]&amp;Posts[Restaurant Name],0)),"")=C57,"Posted","")</f>
        <v>Posted</v>
      </c>
      <c r="AA57" s="113" t="s">
        <v>484</v>
      </c>
      <c r="AB57" s="696"/>
      <c r="AC57" s="19"/>
      <c r="AD57" s="19"/>
      <c r="AE57" s="19"/>
      <c r="AF57" s="19"/>
      <c r="AG57" s="19"/>
      <c r="AH57" s="19"/>
      <c r="AI57" s="19"/>
      <c r="AJ57" s="19"/>
      <c r="AK57" s="19"/>
    </row>
    <row r="58" ht="33.75" hidden="1" customHeight="1">
      <c r="A58" s="68"/>
      <c r="B58" s="698" t="s">
        <v>1599</v>
      </c>
      <c r="C58" s="699" t="s">
        <v>1600</v>
      </c>
      <c r="D58" s="700">
        <v>87213.0</v>
      </c>
      <c r="E58" s="762"/>
      <c r="F58" s="136" t="s">
        <v>1601</v>
      </c>
      <c r="G58" s="137" t="s">
        <v>1627</v>
      </c>
      <c r="H58" s="245">
        <f t="array" ref="H58">XLOOKUP(G58,'Restaurant DB All'!B:B,'Restaurant DB All'!A:A)</f>
        <v>6141</v>
      </c>
      <c r="I58" s="27" t="str">
        <f t="array" ref="I58">XLOOKUP(G58,'Restaurant DB'!B:B,'Restaurant DB'!N:N)</f>
        <v>International</v>
      </c>
      <c r="J58" s="763" t="s">
        <v>78</v>
      </c>
      <c r="K58" s="140">
        <v>94.0</v>
      </c>
      <c r="L58" s="141" t="s">
        <v>1628</v>
      </c>
      <c r="M58" s="753"/>
      <c r="N58" s="705"/>
      <c r="O58" s="700">
        <v>6328.224999999999</v>
      </c>
      <c r="P58" s="693"/>
      <c r="Q58" s="142"/>
      <c r="R58" s="143"/>
      <c r="S58" s="681">
        <v>45914.0</v>
      </c>
      <c r="T58" s="682">
        <v>0.5</v>
      </c>
      <c r="U58" s="694" t="s">
        <v>182</v>
      </c>
      <c r="V58" s="706" t="s">
        <v>102</v>
      </c>
      <c r="W58" s="113" t="s">
        <v>1629</v>
      </c>
      <c r="X58" s="118" t="s">
        <v>1630</v>
      </c>
      <c r="Y58" s="695"/>
      <c r="Z58" s="167" t="s">
        <v>431</v>
      </c>
      <c r="AA58" s="113" t="s">
        <v>321</v>
      </c>
      <c r="AB58" s="696"/>
      <c r="AC58" s="764"/>
      <c r="AD58" s="764"/>
      <c r="AE58" s="764"/>
      <c r="AF58" s="764"/>
      <c r="AG58" s="764"/>
      <c r="AH58" s="764"/>
      <c r="AI58" s="764"/>
      <c r="AJ58" s="764"/>
      <c r="AK58" s="764"/>
    </row>
    <row r="59" ht="33.75" hidden="1" customHeight="1">
      <c r="A59" s="43"/>
      <c r="B59" s="698" t="s">
        <v>1593</v>
      </c>
      <c r="C59" s="699" t="s">
        <v>1594</v>
      </c>
      <c r="D59" s="700">
        <v>16100.0</v>
      </c>
      <c r="E59" s="23"/>
      <c r="F59" s="136" t="s">
        <v>1595</v>
      </c>
      <c r="G59" s="137" t="s">
        <v>1631</v>
      </c>
      <c r="H59" s="245">
        <f t="array" ref="H59">XLOOKUP(G59,'Restaurant DB All'!B:B,'Restaurant DB All'!A:A)</f>
        <v>5899</v>
      </c>
      <c r="I59" s="27" t="str">
        <f t="array" ref="I59">XLOOKUP(G59,'Restaurant DB'!B:B,'Restaurant DB'!N:N)</f>
        <v>Chinese</v>
      </c>
      <c r="J59" s="701" t="s">
        <v>78</v>
      </c>
      <c r="K59" s="140">
        <v>55.2</v>
      </c>
      <c r="L59" s="141" t="s">
        <v>208</v>
      </c>
      <c r="M59" s="46" t="s">
        <v>688</v>
      </c>
      <c r="N59" s="692" t="s">
        <v>1632</v>
      </c>
      <c r="O59" s="700">
        <v>8859.515</v>
      </c>
      <c r="P59" s="693"/>
      <c r="Q59" s="142"/>
      <c r="R59" s="143"/>
      <c r="S59" s="681">
        <v>45914.0</v>
      </c>
      <c r="T59" s="682">
        <v>0.7916666666666666</v>
      </c>
      <c r="U59" s="694" t="s">
        <v>182</v>
      </c>
      <c r="V59" s="706" t="s">
        <v>102</v>
      </c>
      <c r="W59" s="113" t="s">
        <v>1633</v>
      </c>
      <c r="X59" s="37" t="s">
        <v>1634</v>
      </c>
      <c r="Y59" s="695"/>
      <c r="Z59" s="167" t="str">
        <f t="array" ref="Z59">if(iferror(INDEX(Posts[Username],MATCH(C59&amp;G59,Posts[Username]&amp;Posts[Restaurant Name],0)),"")=C59,"Posted","")</f>
        <v>Posted</v>
      </c>
      <c r="AA59" s="113" t="s">
        <v>484</v>
      </c>
      <c r="AB59" s="696"/>
      <c r="AC59" s="250"/>
      <c r="AD59" s="250"/>
      <c r="AE59" s="250"/>
      <c r="AF59" s="250"/>
      <c r="AG59" s="250"/>
      <c r="AH59" s="250"/>
      <c r="AI59" s="250"/>
      <c r="AJ59" s="250"/>
      <c r="AK59" s="250"/>
    </row>
    <row r="60" ht="33.75" hidden="1" customHeight="1">
      <c r="A60" s="68"/>
      <c r="B60" s="765" t="s">
        <v>360</v>
      </c>
      <c r="C60" s="766" t="s">
        <v>361</v>
      </c>
      <c r="D60" s="767">
        <v>30467.0</v>
      </c>
      <c r="E60" s="762" t="str">
        <f t="array" ref="E60">XLOOKUP(G60,'Restaurant DB All'!$B$32:$B$5758,'Restaurant DB All'!$I$32:$I$5758)</f>
        <v>Singapore</v>
      </c>
      <c r="F60" s="768" t="s">
        <v>1605</v>
      </c>
      <c r="G60" s="769" t="s">
        <v>1612</v>
      </c>
      <c r="H60" s="245">
        <f t="array" ref="H60">XLOOKUP(G60,'Restaurant DB All'!B:B,'Restaurant DB All'!A:A)</f>
        <v>5708</v>
      </c>
      <c r="I60" s="690" t="str">
        <f t="array" ref="I60">XLOOKUP(G60,'Restaurant DB'!B:B,'Restaurant DB'!N:N)</f>
        <v>International</v>
      </c>
      <c r="J60" s="770" t="s">
        <v>94</v>
      </c>
      <c r="K60" s="771">
        <v>86.33</v>
      </c>
      <c r="L60" s="772" t="s">
        <v>1622</v>
      </c>
      <c r="M60" s="773"/>
      <c r="N60" s="773"/>
      <c r="O60" s="773"/>
      <c r="P60" s="774" t="b">
        <v>0</v>
      </c>
      <c r="Q60" s="142" t="s">
        <v>79</v>
      </c>
      <c r="R60" s="143" t="str">
        <f t="array" ref="R60">XLOOKUP(G60,'Restaurant DB'!B:B,'Restaurant DB'!I:I)</f>
        <v>fred@hungryhub.com</v>
      </c>
      <c r="S60" s="681">
        <v>45914.0</v>
      </c>
      <c r="T60" s="637">
        <v>0.75</v>
      </c>
      <c r="U60" s="635" t="s">
        <v>80</v>
      </c>
      <c r="V60" s="775" t="s">
        <v>102</v>
      </c>
      <c r="W60" s="772" t="s">
        <v>1635</v>
      </c>
      <c r="X60" s="776" t="s">
        <v>1636</v>
      </c>
      <c r="Y60" s="777"/>
      <c r="Z60" s="167" t="str">
        <f t="array" ref="Z60">if(iferror(INDEX(Posts[Username],MATCH(C60&amp;G60,Posts[Username]&amp;Posts[Restaurant Name],0)),"")=C60,"Posted","")</f>
        <v>Posted</v>
      </c>
      <c r="AA60" s="778"/>
      <c r="AB60" s="779"/>
      <c r="AC60" s="764"/>
      <c r="AD60" s="764"/>
      <c r="AE60" s="764"/>
      <c r="AF60" s="764"/>
      <c r="AG60" s="764"/>
      <c r="AH60" s="764"/>
      <c r="AI60" s="764"/>
      <c r="AJ60" s="764"/>
      <c r="AK60" s="764"/>
    </row>
    <row r="61" ht="33.75" hidden="1" customHeight="1">
      <c r="A61" s="19"/>
      <c r="B61" s="780" t="s">
        <v>1637</v>
      </c>
      <c r="C61" s="780" t="s">
        <v>1638</v>
      </c>
      <c r="D61" s="781">
        <v>23153.0</v>
      </c>
      <c r="E61" s="156"/>
      <c r="F61" s="782" t="s">
        <v>1639</v>
      </c>
      <c r="G61" s="157" t="s">
        <v>149</v>
      </c>
      <c r="H61" s="245">
        <f t="array" ref="H61">XLOOKUP(G61,'Restaurant DB All'!B:B,'Restaurant DB All'!A:A)</f>
        <v>5376</v>
      </c>
      <c r="I61" s="675" t="str">
        <f t="array" ref="I61">XLOOKUP(G61,'Restaurant DB'!B:B,'Restaurant DB'!N:N)</f>
        <v>Chinese, Singaporean</v>
      </c>
      <c r="J61" s="783" t="s">
        <v>78</v>
      </c>
      <c r="K61" s="677">
        <v>134.4</v>
      </c>
      <c r="L61" s="678" t="s">
        <v>1573</v>
      </c>
      <c r="M61" s="93" t="s">
        <v>435</v>
      </c>
      <c r="N61" s="758"/>
      <c r="O61" s="781">
        <v>0.0</v>
      </c>
      <c r="P61" s="76"/>
      <c r="Q61" s="77"/>
      <c r="R61" s="680"/>
      <c r="S61" s="681">
        <v>45916.0</v>
      </c>
      <c r="T61" s="682">
        <v>0.7916666666666666</v>
      </c>
      <c r="U61" s="694" t="s">
        <v>294</v>
      </c>
      <c r="V61" s="784" t="s">
        <v>102</v>
      </c>
      <c r="W61" s="101" t="s">
        <v>1640</v>
      </c>
      <c r="X61" s="67" t="s">
        <v>1641</v>
      </c>
      <c r="Y61" s="785">
        <v>45923.0</v>
      </c>
      <c r="Z61" s="67" t="s">
        <v>431</v>
      </c>
      <c r="AA61" s="101" t="s">
        <v>920</v>
      </c>
      <c r="AB61" s="786"/>
      <c r="AC61" s="19"/>
      <c r="AD61" s="19"/>
      <c r="AE61" s="19"/>
      <c r="AF61" s="19"/>
      <c r="AG61" s="19"/>
      <c r="AH61" s="19"/>
      <c r="AI61" s="19"/>
      <c r="AJ61" s="19"/>
      <c r="AK61" s="19"/>
    </row>
    <row r="62" ht="33.75" hidden="1" customHeight="1">
      <c r="A62" s="19"/>
      <c r="B62" s="69" t="s">
        <v>1533</v>
      </c>
      <c r="C62" s="69" t="s">
        <v>1534</v>
      </c>
      <c r="D62" s="71">
        <v>16406.0</v>
      </c>
      <c r="E62" s="156" t="s">
        <v>120</v>
      </c>
      <c r="F62" s="787" t="s">
        <v>1535</v>
      </c>
      <c r="G62" s="157" t="s">
        <v>1642</v>
      </c>
      <c r="H62" s="245" t="str">
        <f t="array" ref="H62">XLOOKUP(G62,'Restaurant DB All'!B:B,'Restaurant DB All'!A:A)</f>
        <v>#N/A</v>
      </c>
      <c r="I62" s="675" t="str">
        <f t="array" ref="I62">XLOOKUP(G62,'Restaurant DB'!B:B,'Restaurant DB'!N:N)</f>
        <v>#N/A</v>
      </c>
      <c r="J62" s="783" t="s">
        <v>94</v>
      </c>
      <c r="K62" s="677">
        <v>85.0</v>
      </c>
      <c r="L62" s="678" t="s">
        <v>1643</v>
      </c>
      <c r="M62" s="758" t="s">
        <v>435</v>
      </c>
      <c r="N62" s="758"/>
      <c r="O62" s="71">
        <v>10125.16</v>
      </c>
      <c r="P62" s="76"/>
      <c r="Q62" s="77"/>
      <c r="R62" s="680" t="str">
        <f t="array" ref="R62">XLOOKUP(G62,'Restaurant DB'!B:B,'Restaurant DB'!I:I)</f>
        <v>#N/A</v>
      </c>
      <c r="S62" s="681">
        <v>45916.0</v>
      </c>
      <c r="T62" s="682">
        <v>0.7916666666666666</v>
      </c>
      <c r="U62" s="694" t="s">
        <v>294</v>
      </c>
      <c r="V62" s="784" t="s">
        <v>102</v>
      </c>
      <c r="W62" s="101" t="s">
        <v>1644</v>
      </c>
      <c r="X62" s="67" t="s">
        <v>1645</v>
      </c>
      <c r="Y62" s="638"/>
      <c r="Z62" s="167" t="s">
        <v>431</v>
      </c>
      <c r="AA62" s="788" t="s">
        <v>321</v>
      </c>
      <c r="AB62" s="42" t="s">
        <v>1646</v>
      </c>
      <c r="AC62" s="19"/>
      <c r="AD62" s="19"/>
      <c r="AE62" s="19"/>
      <c r="AF62" s="19"/>
      <c r="AG62" s="19"/>
      <c r="AH62" s="19"/>
      <c r="AI62" s="19"/>
      <c r="AJ62" s="19"/>
      <c r="AK62" s="19"/>
    </row>
    <row r="63" ht="33.75" hidden="1" customHeight="1">
      <c r="A63" s="19"/>
      <c r="B63" s="698" t="s">
        <v>1616</v>
      </c>
      <c r="C63" s="698" t="s">
        <v>1617</v>
      </c>
      <c r="D63" s="700">
        <v>40934.0</v>
      </c>
      <c r="E63" s="120"/>
      <c r="F63" s="750" t="s">
        <v>1618</v>
      </c>
      <c r="G63" s="85" t="s">
        <v>1647</v>
      </c>
      <c r="H63" s="245" t="str">
        <f t="array" ref="H63">XLOOKUP(G63,'Restaurant DB All'!B:B,'Restaurant DB All'!A:A)</f>
        <v>#N/A</v>
      </c>
      <c r="I63" s="69" t="str">
        <f t="array" ref="I63">XLOOKUP(G63,'Restaurant DB'!B:B,'Restaurant DB'!N:N)</f>
        <v>#N/A</v>
      </c>
      <c r="J63" s="85" t="s">
        <v>78</v>
      </c>
      <c r="K63" s="112">
        <v>143.1</v>
      </c>
      <c r="L63" s="752" t="s">
        <v>1648</v>
      </c>
      <c r="M63" s="753" t="s">
        <v>435</v>
      </c>
      <c r="N63" s="114"/>
      <c r="O63" s="700">
        <v>6702.92</v>
      </c>
      <c r="P63" s="693"/>
      <c r="Q63" s="754"/>
      <c r="R63" s="148"/>
      <c r="S63" s="636">
        <v>45917.0</v>
      </c>
      <c r="T63" s="637">
        <v>0.6041666666666666</v>
      </c>
      <c r="U63" s="635" t="s">
        <v>182</v>
      </c>
      <c r="V63" s="633" t="s">
        <v>102</v>
      </c>
      <c r="W63" s="113" t="s">
        <v>1649</v>
      </c>
      <c r="X63" s="118" t="s">
        <v>1650</v>
      </c>
      <c r="Y63" s="656">
        <v>45931.0</v>
      </c>
      <c r="Z63" s="118" t="s">
        <v>431</v>
      </c>
      <c r="AA63" s="755" t="s">
        <v>920</v>
      </c>
      <c r="AB63" s="756"/>
      <c r="AC63" s="19"/>
      <c r="AD63" s="19"/>
      <c r="AE63" s="19"/>
      <c r="AF63" s="19"/>
      <c r="AG63" s="19"/>
      <c r="AH63" s="19"/>
      <c r="AI63" s="19"/>
      <c r="AJ63" s="19"/>
      <c r="AK63" s="19"/>
    </row>
    <row r="64" ht="33.75" hidden="1" customHeight="1">
      <c r="A64" s="19"/>
      <c r="B64" s="698" t="s">
        <v>1563</v>
      </c>
      <c r="C64" s="699" t="s">
        <v>1564</v>
      </c>
      <c r="D64" s="700">
        <v>14291.0</v>
      </c>
      <c r="E64" s="23"/>
      <c r="F64" s="136" t="s">
        <v>1565</v>
      </c>
      <c r="G64" s="137" t="s">
        <v>1651</v>
      </c>
      <c r="H64" s="245">
        <f t="array" ref="H64">XLOOKUP(G64,'Restaurant DB All'!B:B,'Restaurant DB All'!A:A)</f>
        <v>5571</v>
      </c>
      <c r="I64" s="109" t="str">
        <f t="array" ref="I64">XLOOKUP(G64,'Restaurant DB'!B:B,'Restaurant DB'!N:N)</f>
        <v>Latin American</v>
      </c>
      <c r="J64" s="701" t="s">
        <v>78</v>
      </c>
      <c r="K64" s="140">
        <v>85.0</v>
      </c>
      <c r="L64" s="141" t="s">
        <v>1652</v>
      </c>
      <c r="M64" s="46" t="s">
        <v>688</v>
      </c>
      <c r="N64" s="705"/>
      <c r="O64" s="700">
        <v>3796.935</v>
      </c>
      <c r="P64" s="693"/>
      <c r="Q64" s="142"/>
      <c r="R64" s="143"/>
      <c r="S64" s="681">
        <v>45919.0</v>
      </c>
      <c r="T64" s="682">
        <v>0.7916666666666666</v>
      </c>
      <c r="U64" s="694" t="s">
        <v>182</v>
      </c>
      <c r="V64" s="706" t="s">
        <v>102</v>
      </c>
      <c r="W64" s="113" t="s">
        <v>1653</v>
      </c>
      <c r="X64" s="37" t="s">
        <v>1626</v>
      </c>
      <c r="Y64" s="656">
        <v>45926.0</v>
      </c>
      <c r="Z64" s="67" t="s">
        <v>431</v>
      </c>
      <c r="AA64" s="113" t="s">
        <v>484</v>
      </c>
      <c r="AB64" s="696"/>
      <c r="AC64" s="19"/>
      <c r="AD64" s="19"/>
      <c r="AE64" s="19"/>
      <c r="AF64" s="19"/>
      <c r="AG64" s="19"/>
      <c r="AH64" s="19"/>
      <c r="AI64" s="19"/>
      <c r="AJ64" s="19"/>
      <c r="AK64" s="19"/>
    </row>
    <row r="65" ht="33.75" hidden="1" customHeight="1">
      <c r="A65" s="19"/>
      <c r="B65" s="780" t="s">
        <v>1654</v>
      </c>
      <c r="C65" s="780" t="s">
        <v>1655</v>
      </c>
      <c r="D65" s="781">
        <v>14700.0</v>
      </c>
      <c r="E65" s="156"/>
      <c r="F65" s="782" t="s">
        <v>1656</v>
      </c>
      <c r="G65" s="789" t="s">
        <v>1657</v>
      </c>
      <c r="H65" s="245">
        <f t="array" ref="H65">XLOOKUP(G65,'Restaurant DB All'!B:B,'Restaurant DB All'!A:A)</f>
        <v>6104</v>
      </c>
      <c r="I65" s="69" t="str">
        <f t="array" ref="I65">XLOOKUP(G65,'Restaurant DB'!B:B,'Restaurant DB'!N:N)</f>
        <v>Fusion, Indian</v>
      </c>
      <c r="J65" s="783" t="s">
        <v>78</v>
      </c>
      <c r="K65" s="677">
        <v>99.0</v>
      </c>
      <c r="L65" s="678" t="s">
        <v>1513</v>
      </c>
      <c r="M65" s="758"/>
      <c r="N65" s="93" t="s">
        <v>1658</v>
      </c>
      <c r="O65" s="790">
        <v>5063.0</v>
      </c>
      <c r="P65" s="76"/>
      <c r="Q65" s="77"/>
      <c r="R65" s="680"/>
      <c r="S65" s="681">
        <v>45919.0</v>
      </c>
      <c r="T65" s="682">
        <v>0.7916666666666666</v>
      </c>
      <c r="U65" s="694" t="s">
        <v>182</v>
      </c>
      <c r="V65" s="784" t="s">
        <v>102</v>
      </c>
      <c r="W65" s="101" t="s">
        <v>1659</v>
      </c>
      <c r="X65" s="67" t="s">
        <v>1660</v>
      </c>
      <c r="Y65" s="638"/>
      <c r="Z65" s="67" t="s">
        <v>431</v>
      </c>
      <c r="AA65" s="101" t="s">
        <v>484</v>
      </c>
      <c r="AB65" s="42" t="s">
        <v>1661</v>
      </c>
      <c r="AC65" s="19"/>
      <c r="AD65" s="19"/>
      <c r="AE65" s="19"/>
      <c r="AF65" s="19"/>
      <c r="AG65" s="19"/>
      <c r="AH65" s="19"/>
      <c r="AI65" s="19"/>
      <c r="AJ65" s="19"/>
      <c r="AK65" s="19"/>
    </row>
    <row r="66" ht="33.75" hidden="1" customHeight="1">
      <c r="A66" s="19"/>
      <c r="B66" s="698" t="s">
        <v>1563</v>
      </c>
      <c r="C66" s="699" t="s">
        <v>1564</v>
      </c>
      <c r="D66" s="700">
        <v>14291.0</v>
      </c>
      <c r="E66" s="23"/>
      <c r="F66" s="136" t="s">
        <v>1565</v>
      </c>
      <c r="G66" s="137" t="s">
        <v>1522</v>
      </c>
      <c r="H66" s="245">
        <f t="array" ref="H66">XLOOKUP(G66,'Restaurant DB All'!B:B,'Restaurant DB All'!A:A)</f>
        <v>5594</v>
      </c>
      <c r="I66" s="27" t="str">
        <f t="array" ref="I66">XLOOKUP(G66,'Restaurant DB'!B:B,'Restaurant DB'!N:N)</f>
        <v>Japanese</v>
      </c>
      <c r="J66" s="701" t="s">
        <v>94</v>
      </c>
      <c r="K66" s="140">
        <v>69.0</v>
      </c>
      <c r="L66" s="141" t="s">
        <v>1561</v>
      </c>
      <c r="M66" s="46" t="s">
        <v>688</v>
      </c>
      <c r="N66" s="705"/>
      <c r="O66" s="700">
        <v>3796.935</v>
      </c>
      <c r="P66" s="693"/>
      <c r="Q66" s="142"/>
      <c r="R66" s="143"/>
      <c r="S66" s="681">
        <v>45920.0</v>
      </c>
      <c r="T66" s="682">
        <v>0.5</v>
      </c>
      <c r="U66" s="694" t="s">
        <v>182</v>
      </c>
      <c r="V66" s="706" t="s">
        <v>102</v>
      </c>
      <c r="W66" s="113" t="s">
        <v>1662</v>
      </c>
      <c r="X66" s="37" t="s">
        <v>1663</v>
      </c>
      <c r="Y66" s="656">
        <v>45923.0</v>
      </c>
      <c r="Z66" s="67" t="s">
        <v>431</v>
      </c>
      <c r="AA66" s="113" t="s">
        <v>484</v>
      </c>
      <c r="AB66" s="42" t="s">
        <v>1664</v>
      </c>
      <c r="AC66" s="19"/>
      <c r="AD66" s="19"/>
      <c r="AE66" s="19"/>
      <c r="AF66" s="19"/>
      <c r="AG66" s="19"/>
      <c r="AH66" s="19"/>
      <c r="AI66" s="19"/>
      <c r="AJ66" s="19"/>
      <c r="AK66" s="19"/>
    </row>
    <row r="67" ht="33.75" hidden="1" customHeight="1">
      <c r="A67" s="19"/>
      <c r="B67" s="698" t="s">
        <v>1665</v>
      </c>
      <c r="C67" s="699" t="s">
        <v>1666</v>
      </c>
      <c r="D67" s="700">
        <v>10718.0</v>
      </c>
      <c r="E67" s="23"/>
      <c r="F67" s="136" t="s">
        <v>1667</v>
      </c>
      <c r="G67" s="137" t="s">
        <v>1602</v>
      </c>
      <c r="H67" s="245">
        <f t="array" ref="H67">XLOOKUP(G67,'Restaurant DB All'!B:B,'Restaurant DB All'!A:A)</f>
        <v>5874</v>
      </c>
      <c r="I67" s="620" t="str">
        <f t="array" ref="I67">XLOOKUP(G67,'Restaurant DB'!B:B,'Restaurant DB'!N:N)</f>
        <v>Mediterranean, Latin American</v>
      </c>
      <c r="J67" s="701" t="s">
        <v>78</v>
      </c>
      <c r="K67" s="140">
        <v>169.0</v>
      </c>
      <c r="L67" s="141" t="s">
        <v>208</v>
      </c>
      <c r="M67" s="705" t="s">
        <v>1668</v>
      </c>
      <c r="N67" s="791" t="s">
        <v>1669</v>
      </c>
      <c r="O67" s="700">
        <v>0.0</v>
      </c>
      <c r="P67" s="693"/>
      <c r="Q67" s="142"/>
      <c r="R67" s="143"/>
      <c r="S67" s="681">
        <v>45921.0</v>
      </c>
      <c r="T67" s="682">
        <v>0.7916666666666666</v>
      </c>
      <c r="U67" s="694" t="s">
        <v>182</v>
      </c>
      <c r="V67" s="706" t="s">
        <v>102</v>
      </c>
      <c r="W67" s="113" t="s">
        <v>1670</v>
      </c>
      <c r="X67" s="37" t="s">
        <v>1671</v>
      </c>
      <c r="Y67" s="656">
        <v>45929.0</v>
      </c>
      <c r="Z67" s="167" t="str">
        <f t="array" ref="Z67">if(iferror(INDEX(Posts[Username],MATCH(C67&amp;G67,Posts[Username]&amp;Posts[Restaurant Name],0)),"")=C67,"Posted","")</f>
        <v>Posted</v>
      </c>
      <c r="AA67" s="113" t="s">
        <v>484</v>
      </c>
      <c r="AB67" s="44" t="s">
        <v>1672</v>
      </c>
      <c r="AC67" s="19"/>
      <c r="AD67" s="19"/>
      <c r="AE67" s="19"/>
      <c r="AF67" s="19"/>
      <c r="AG67" s="19"/>
      <c r="AH67" s="19"/>
      <c r="AI67" s="19"/>
      <c r="AJ67" s="19"/>
      <c r="AK67" s="19"/>
    </row>
    <row r="68" ht="33.75" hidden="1" customHeight="1">
      <c r="A68" s="19"/>
      <c r="B68" s="698" t="s">
        <v>1665</v>
      </c>
      <c r="C68" s="699" t="s">
        <v>1666</v>
      </c>
      <c r="D68" s="700">
        <v>10718.0</v>
      </c>
      <c r="E68" s="23"/>
      <c r="F68" s="136" t="s">
        <v>1667</v>
      </c>
      <c r="G68" s="137" t="s">
        <v>1631</v>
      </c>
      <c r="H68" s="245">
        <f t="array" ref="H68">XLOOKUP(G68,'Restaurant DB All'!B:B,'Restaurant DB All'!A:A)</f>
        <v>5899</v>
      </c>
      <c r="I68" s="620" t="str">
        <f t="array" ref="I68">XLOOKUP(G68,'Restaurant DB'!B:B,'Restaurant DB'!N:N)</f>
        <v>Chinese</v>
      </c>
      <c r="J68" s="701" t="s">
        <v>78</v>
      </c>
      <c r="K68" s="140">
        <v>68.0</v>
      </c>
      <c r="L68" s="141" t="s">
        <v>1166</v>
      </c>
      <c r="M68" s="705" t="s">
        <v>1668</v>
      </c>
      <c r="N68" s="791" t="s">
        <v>1669</v>
      </c>
      <c r="O68" s="700">
        <v>0.0</v>
      </c>
      <c r="P68" s="693"/>
      <c r="Q68" s="142"/>
      <c r="R68" s="143"/>
      <c r="S68" s="681">
        <v>45922.0</v>
      </c>
      <c r="T68" s="682">
        <v>0.7916666666666666</v>
      </c>
      <c r="U68" s="694" t="s">
        <v>294</v>
      </c>
      <c r="V68" s="706" t="s">
        <v>102</v>
      </c>
      <c r="W68" s="113" t="s">
        <v>1673</v>
      </c>
      <c r="X68" s="37" t="s">
        <v>1674</v>
      </c>
      <c r="Y68" s="656">
        <v>45930.0</v>
      </c>
      <c r="Z68" s="167" t="s">
        <v>431</v>
      </c>
      <c r="AA68" s="113" t="s">
        <v>484</v>
      </c>
      <c r="AB68" s="44" t="s">
        <v>1675</v>
      </c>
      <c r="AC68" s="19"/>
      <c r="AD68" s="19"/>
      <c r="AE68" s="19"/>
      <c r="AF68" s="19"/>
      <c r="AG68" s="19"/>
      <c r="AH68" s="19"/>
      <c r="AI68" s="19"/>
      <c r="AJ68" s="19"/>
      <c r="AK68" s="19"/>
    </row>
    <row r="69" ht="33.75" hidden="1" customHeight="1">
      <c r="A69" s="68"/>
      <c r="B69" s="792" t="s">
        <v>1654</v>
      </c>
      <c r="C69" s="793" t="s">
        <v>1655</v>
      </c>
      <c r="D69" s="794">
        <v>14700.0</v>
      </c>
      <c r="E69" s="795"/>
      <c r="F69" s="796" t="s">
        <v>1656</v>
      </c>
      <c r="G69" s="797" t="s">
        <v>1676</v>
      </c>
      <c r="H69" s="245">
        <f t="array" ref="H69">XLOOKUP(G69,'Restaurant DB All'!B:B,'Restaurant DB All'!A:A)</f>
        <v>5644</v>
      </c>
      <c r="I69" s="798" t="str">
        <f t="array" ref="I69">XLOOKUP(G69,'Restaurant DB'!B:B,'Restaurant DB'!N:N)</f>
        <v>Indonesian</v>
      </c>
      <c r="J69" s="799" t="s">
        <v>94</v>
      </c>
      <c r="K69" s="800">
        <v>45.0</v>
      </c>
      <c r="L69" s="801" t="s">
        <v>1677</v>
      </c>
      <c r="M69" s="802"/>
      <c r="N69" s="803" t="s">
        <v>1658</v>
      </c>
      <c r="O69" s="804">
        <v>5063.0</v>
      </c>
      <c r="P69" s="805"/>
      <c r="Q69" s="806"/>
      <c r="R69" s="807"/>
      <c r="S69" s="808">
        <v>45922.0</v>
      </c>
      <c r="T69" s="809">
        <v>0.7916666666666666</v>
      </c>
      <c r="U69" s="810" t="s">
        <v>182</v>
      </c>
      <c r="V69" s="811" t="s">
        <v>102</v>
      </c>
      <c r="W69" s="812" t="s">
        <v>1678</v>
      </c>
      <c r="X69" s="813" t="s">
        <v>1679</v>
      </c>
      <c r="Y69" s="814"/>
      <c r="Z69" s="167" t="s">
        <v>431</v>
      </c>
      <c r="AA69" s="815" t="s">
        <v>484</v>
      </c>
      <c r="AB69" s="42" t="s">
        <v>1680</v>
      </c>
      <c r="AC69" s="68"/>
      <c r="AD69" s="68"/>
      <c r="AE69" s="68"/>
      <c r="AF69" s="68"/>
      <c r="AG69" s="68"/>
      <c r="AH69" s="68"/>
      <c r="AI69" s="68"/>
      <c r="AJ69" s="68"/>
      <c r="AK69" s="68"/>
    </row>
    <row r="70" ht="33.75" hidden="1" customHeight="1">
      <c r="A70" s="68"/>
      <c r="B70" s="698" t="s">
        <v>1681</v>
      </c>
      <c r="C70" s="699" t="s">
        <v>1682</v>
      </c>
      <c r="D70" s="700">
        <v>36490.0</v>
      </c>
      <c r="E70" s="23"/>
      <c r="F70" s="136" t="s">
        <v>1683</v>
      </c>
      <c r="G70" s="85" t="s">
        <v>149</v>
      </c>
      <c r="H70" s="245">
        <f t="array" ref="H70">XLOOKUP(G70,'Restaurant DB All'!B:B,'Restaurant DB All'!A:A)</f>
        <v>5376</v>
      </c>
      <c r="I70" s="27" t="str">
        <f t="array" ref="I70">XLOOKUP(G70,'Restaurant DB'!B:B,'Restaurant DB'!N:N)</f>
        <v>Chinese, Singaporean</v>
      </c>
      <c r="J70" s="85" t="s">
        <v>78</v>
      </c>
      <c r="K70" s="112">
        <v>64.59</v>
      </c>
      <c r="L70" s="50" t="s">
        <v>1684</v>
      </c>
      <c r="M70" s="753" t="s">
        <v>435</v>
      </c>
      <c r="N70" s="46"/>
      <c r="O70" s="790">
        <v>5063.0</v>
      </c>
      <c r="P70" s="693"/>
      <c r="Q70" s="754"/>
      <c r="R70" s="680"/>
      <c r="S70" s="116">
        <v>45925.0</v>
      </c>
      <c r="T70" s="621">
        <v>0.5416666666666666</v>
      </c>
      <c r="U70" s="9" t="s">
        <v>80</v>
      </c>
      <c r="V70" s="85" t="s">
        <v>102</v>
      </c>
      <c r="W70" s="113" t="s">
        <v>1685</v>
      </c>
      <c r="X70" s="118" t="s">
        <v>1686</v>
      </c>
      <c r="Y70" s="656">
        <v>45930.0</v>
      </c>
      <c r="Z70" s="118" t="s">
        <v>431</v>
      </c>
      <c r="AA70" s="755" t="s">
        <v>920</v>
      </c>
      <c r="AB70" s="44" t="s">
        <v>1687</v>
      </c>
      <c r="AC70" s="68"/>
      <c r="AD70" s="68"/>
      <c r="AE70" s="68"/>
      <c r="AF70" s="68"/>
      <c r="AG70" s="68"/>
      <c r="AH70" s="68"/>
      <c r="AI70" s="68"/>
      <c r="AJ70" s="68"/>
      <c r="AK70" s="68"/>
    </row>
    <row r="71" ht="33.75" hidden="1" customHeight="1">
      <c r="A71" s="68"/>
      <c r="B71" s="780" t="s">
        <v>1654</v>
      </c>
      <c r="C71" s="780" t="s">
        <v>1655</v>
      </c>
      <c r="D71" s="781">
        <v>14700.0</v>
      </c>
      <c r="E71" s="156"/>
      <c r="F71" s="782" t="s">
        <v>1656</v>
      </c>
      <c r="G71" s="789" t="s">
        <v>235</v>
      </c>
      <c r="H71" s="245">
        <f t="array" ref="H71">XLOOKUP(G71,'Restaurant DB All'!B:B,'Restaurant DB All'!A:A)</f>
        <v>5736</v>
      </c>
      <c r="I71" s="69" t="str">
        <f t="array" ref="I71">XLOOKUP(G71,'Restaurant DB'!B:B,'Restaurant DB'!N:N)</f>
        <v>Egyptian, Mediterranean, Lebanese, Middle Eastern</v>
      </c>
      <c r="J71" s="783" t="s">
        <v>78</v>
      </c>
      <c r="K71" s="677">
        <v>149.0</v>
      </c>
      <c r="L71" s="678" t="s">
        <v>1513</v>
      </c>
      <c r="M71" s="758"/>
      <c r="N71" s="93" t="s">
        <v>1658</v>
      </c>
      <c r="O71" s="790">
        <v>5063.0</v>
      </c>
      <c r="P71" s="76"/>
      <c r="Q71" s="77"/>
      <c r="R71" s="680"/>
      <c r="S71" s="681">
        <v>45925.0</v>
      </c>
      <c r="T71" s="682">
        <v>0.7916666666666666</v>
      </c>
      <c r="U71" s="694" t="s">
        <v>182</v>
      </c>
      <c r="V71" s="784" t="s">
        <v>102</v>
      </c>
      <c r="W71" s="101" t="s">
        <v>1688</v>
      </c>
      <c r="X71" s="67" t="s">
        <v>1689</v>
      </c>
      <c r="Y71" s="638"/>
      <c r="Z71" s="167" t="s">
        <v>431</v>
      </c>
      <c r="AA71" s="101" t="s">
        <v>484</v>
      </c>
      <c r="AB71" s="42" t="s">
        <v>1690</v>
      </c>
      <c r="AC71" s="68"/>
      <c r="AD71" s="68"/>
      <c r="AE71" s="68"/>
      <c r="AF71" s="68"/>
      <c r="AG71" s="68"/>
      <c r="AH71" s="68"/>
      <c r="AI71" s="68"/>
      <c r="AJ71" s="68"/>
      <c r="AK71" s="68"/>
    </row>
    <row r="72" ht="33.75" hidden="1" customHeight="1">
      <c r="A72" s="68"/>
      <c r="B72" s="44" t="s">
        <v>1527</v>
      </c>
      <c r="C72" s="45" t="s">
        <v>1528</v>
      </c>
      <c r="D72" s="46">
        <v>2338.0</v>
      </c>
      <c r="E72" s="23" t="str">
        <f t="array" ref="E72">XLOOKUP(G72,'Restaurant DB All'!$B$32:$B$5758,'Restaurant DB All'!$I$32:$I$5758)</f>
        <v>Singapore</v>
      </c>
      <c r="F72" s="47" t="s">
        <v>1529</v>
      </c>
      <c r="G72" s="48" t="s">
        <v>1651</v>
      </c>
      <c r="H72" s="245">
        <f t="array" ref="H72">XLOOKUP(G72,'Restaurant DB All'!B:B,'Restaurant DB All'!A:A)</f>
        <v>5571</v>
      </c>
      <c r="I72" s="27" t="str">
        <f t="array" ref="I72">XLOOKUP(G72,'Restaurant DB'!B:B,'Restaurant DB'!N:N)</f>
        <v>Latin American</v>
      </c>
      <c r="J72" s="48" t="s">
        <v>94</v>
      </c>
      <c r="K72" s="49">
        <v>59.0</v>
      </c>
      <c r="L72" s="50" t="s">
        <v>1691</v>
      </c>
      <c r="M72" s="46" t="s">
        <v>435</v>
      </c>
      <c r="N72" s="46"/>
      <c r="O72" s="46">
        <v>1518.774</v>
      </c>
      <c r="P72" s="51"/>
      <c r="Q72" s="52"/>
      <c r="R72" s="34"/>
      <c r="S72" s="630">
        <v>45927.0</v>
      </c>
      <c r="T72" s="631">
        <v>0.75</v>
      </c>
      <c r="U72" s="632" t="s">
        <v>294</v>
      </c>
      <c r="V72" s="658" t="s">
        <v>102</v>
      </c>
      <c r="W72" s="9" t="s">
        <v>1692</v>
      </c>
      <c r="X72" s="9" t="s">
        <v>1693</v>
      </c>
      <c r="Y72" s="634"/>
      <c r="Z72" s="167" t="str">
        <f t="array" ref="Z72">if(iferror(INDEX(Posts[Username],MATCH(C72&amp;G72,Posts[Username]&amp;Posts[Restaurant Name],0)),"")=C72,"Posted","")</f>
        <v>Posted</v>
      </c>
      <c r="AA72" s="56" t="s">
        <v>484</v>
      </c>
      <c r="AB72" s="44" t="s">
        <v>1694</v>
      </c>
      <c r="AC72" s="68"/>
      <c r="AD72" s="68"/>
      <c r="AE72" s="68"/>
      <c r="AF72" s="68"/>
      <c r="AG72" s="68"/>
      <c r="AH72" s="68"/>
      <c r="AI72" s="68"/>
      <c r="AJ72" s="68"/>
      <c r="AK72" s="68"/>
    </row>
    <row r="73" ht="33.75" hidden="1" customHeight="1">
      <c r="A73" s="68"/>
      <c r="B73" s="201" t="s">
        <v>360</v>
      </c>
      <c r="C73" s="201" t="s">
        <v>361</v>
      </c>
      <c r="D73" s="203">
        <v>30604.0</v>
      </c>
      <c r="E73" s="185"/>
      <c r="F73" s="287" t="s">
        <v>1695</v>
      </c>
      <c r="G73" s="288" t="s">
        <v>1696</v>
      </c>
      <c r="H73" s="245" t="str">
        <f t="array" ref="H73">XLOOKUP(G73,'Restaurant DB All'!B:B,'Restaurant DB All'!A:A)</f>
        <v>#N/A</v>
      </c>
      <c r="I73" s="138" t="str">
        <f t="array" ref="I73">XLOOKUP(G73,'Restaurant DB'!B:B,'Restaurant DB'!N:N)</f>
        <v>#N/A</v>
      </c>
      <c r="J73" s="310" t="s">
        <v>94</v>
      </c>
      <c r="K73" s="311">
        <v>97.12</v>
      </c>
      <c r="L73" s="278" t="s">
        <v>1697</v>
      </c>
      <c r="M73" s="189"/>
      <c r="N73" s="189"/>
      <c r="O73" s="295">
        <v>7593.87</v>
      </c>
      <c r="P73" s="179"/>
      <c r="Q73" s="285"/>
      <c r="R73" s="184"/>
      <c r="S73" s="816">
        <v>45927.0</v>
      </c>
      <c r="T73" s="817">
        <v>0.75</v>
      </c>
      <c r="U73" s="818" t="s">
        <v>80</v>
      </c>
      <c r="V73" s="819" t="s">
        <v>102</v>
      </c>
      <c r="W73" s="278" t="s">
        <v>1698</v>
      </c>
      <c r="X73" s="272" t="s">
        <v>1699</v>
      </c>
      <c r="Y73" s="622"/>
      <c r="Z73" s="167" t="s">
        <v>431</v>
      </c>
      <c r="AA73" s="278" t="s">
        <v>321</v>
      </c>
      <c r="AB73" s="571" t="s">
        <v>1700</v>
      </c>
      <c r="AC73" s="68"/>
      <c r="AD73" s="68"/>
      <c r="AE73" s="68"/>
      <c r="AF73" s="68"/>
      <c r="AG73" s="68"/>
      <c r="AH73" s="68"/>
      <c r="AI73" s="68"/>
      <c r="AJ73" s="68"/>
      <c r="AK73" s="68"/>
    </row>
    <row r="74" ht="33.75" hidden="1" customHeight="1">
      <c r="A74" s="68"/>
      <c r="B74" s="698" t="s">
        <v>1701</v>
      </c>
      <c r="C74" s="699" t="s">
        <v>1702</v>
      </c>
      <c r="D74" s="700">
        <v>14669.0</v>
      </c>
      <c r="E74" s="23"/>
      <c r="F74" s="136" t="s">
        <v>1703</v>
      </c>
      <c r="G74" s="137" t="s">
        <v>1676</v>
      </c>
      <c r="H74" s="245">
        <f t="array" ref="H74">XLOOKUP(G74,'Restaurant DB All'!B:B,'Restaurant DB All'!A:A)</f>
        <v>5644</v>
      </c>
      <c r="I74" s="27" t="str">
        <f t="array" ref="I74">XLOOKUP(G74,'Restaurant DB'!B:B,'Restaurant DB'!N:N)</f>
        <v>Indonesian</v>
      </c>
      <c r="J74" s="701" t="s">
        <v>94</v>
      </c>
      <c r="K74" s="140">
        <v>36.0</v>
      </c>
      <c r="L74" s="141" t="s">
        <v>1704</v>
      </c>
      <c r="M74" s="46" t="s">
        <v>1705</v>
      </c>
      <c r="N74" s="705" t="s">
        <v>1706</v>
      </c>
      <c r="O74" s="700">
        <v>7593.87</v>
      </c>
      <c r="P74" s="693"/>
      <c r="Q74" s="142"/>
      <c r="R74" s="143"/>
      <c r="S74" s="681">
        <v>45929.0</v>
      </c>
      <c r="T74" s="682">
        <v>0.5</v>
      </c>
      <c r="U74" s="694" t="s">
        <v>182</v>
      </c>
      <c r="V74" s="706" t="s">
        <v>102</v>
      </c>
      <c r="W74" s="113" t="s">
        <v>1707</v>
      </c>
      <c r="X74" s="37" t="s">
        <v>1708</v>
      </c>
      <c r="Y74" s="695"/>
      <c r="Z74" s="167" t="str">
        <f t="array" ref="Z74">if(iferror(INDEX(Posts[Username],MATCH(C74&amp;G74,Posts[Username]&amp;Posts[Restaurant Name],0)),"")=C74,"Posted","")</f>
        <v>Posted</v>
      </c>
      <c r="AA74" s="113" t="s">
        <v>484</v>
      </c>
      <c r="AB74" s="42" t="s">
        <v>1709</v>
      </c>
      <c r="AC74" s="68"/>
      <c r="AD74" s="68"/>
      <c r="AE74" s="68"/>
      <c r="AF74" s="68"/>
      <c r="AG74" s="68"/>
      <c r="AH74" s="68"/>
      <c r="AI74" s="68"/>
      <c r="AJ74" s="68"/>
      <c r="AK74" s="68"/>
    </row>
    <row r="75" ht="33.75" customHeight="1">
      <c r="A75" s="68"/>
      <c r="B75" s="109" t="s">
        <v>143</v>
      </c>
      <c r="C75" s="110" t="s">
        <v>144</v>
      </c>
      <c r="D75" s="111">
        <v>95611.0</v>
      </c>
      <c r="E75" s="762" t="str">
        <f t="array" ref="E75">XLOOKUP(G75,'Restaurant DB All'!$B$32:$B$5758,'Restaurant DB All'!$I$32:$I$5758)</f>
        <v>Singapore</v>
      </c>
      <c r="F75" s="820" t="s">
        <v>145</v>
      </c>
      <c r="G75" s="85" t="s">
        <v>1710</v>
      </c>
      <c r="H75" s="245">
        <f t="array" ref="H75">XLOOKUP(G75,'Restaurant DB All'!B:B,'Restaurant DB All'!A:A)</f>
        <v>6027</v>
      </c>
      <c r="I75" s="821" t="str">
        <f t="array" ref="I75">XLOOKUP(G75,'Restaurant DB'!B:B,'Restaurant DB'!N:N)</f>
        <v>Argentinian</v>
      </c>
      <c r="J75" s="85" t="s">
        <v>78</v>
      </c>
      <c r="K75" s="112">
        <v>162.0</v>
      </c>
      <c r="L75" s="113" t="s">
        <v>1711</v>
      </c>
      <c r="M75" s="114"/>
      <c r="N75" s="114"/>
      <c r="O75" s="111">
        <v>1685.8391399999998</v>
      </c>
      <c r="P75" s="693"/>
      <c r="Q75" s="77"/>
      <c r="R75" s="143" t="str">
        <f t="array" ref="R75">XLOOKUP(G75,'Restaurant DB'!B:B,'Restaurant DB'!I:I)</f>
        <v>fred@hungryhub.com</v>
      </c>
      <c r="S75" s="636">
        <v>45929.0</v>
      </c>
      <c r="T75" s="637">
        <v>0.75</v>
      </c>
      <c r="U75" s="635" t="s">
        <v>80</v>
      </c>
      <c r="V75" s="633" t="s">
        <v>394</v>
      </c>
      <c r="W75" s="118" t="s">
        <v>1712</v>
      </c>
      <c r="X75" s="822"/>
      <c r="Y75" s="695"/>
      <c r="Z75" s="167" t="str">
        <f t="array" ref="Z75">if(iferror(INDEX(Posts[Username],MATCH(C75&amp;G75,Posts[Username]&amp;Posts[Restaurant Name],0)),"")=C75,"Posted","")</f>
        <v/>
      </c>
      <c r="AA75" s="120"/>
      <c r="AB75" s="42" t="s">
        <v>1713</v>
      </c>
      <c r="AC75" s="68"/>
      <c r="AD75" s="68"/>
      <c r="AE75" s="68"/>
      <c r="AF75" s="68"/>
      <c r="AG75" s="68"/>
      <c r="AH75" s="68"/>
      <c r="AI75" s="68"/>
      <c r="AJ75" s="68"/>
      <c r="AK75" s="68"/>
    </row>
    <row r="76" ht="33.75" hidden="1" customHeight="1">
      <c r="A76" s="43"/>
      <c r="B76" s="707" t="s">
        <v>1681</v>
      </c>
      <c r="C76" s="708" t="s">
        <v>1682</v>
      </c>
      <c r="D76" s="709">
        <v>36490.0</v>
      </c>
      <c r="E76" s="410"/>
      <c r="F76" s="710" t="s">
        <v>1683</v>
      </c>
      <c r="G76" s="823" t="s">
        <v>1714</v>
      </c>
      <c r="H76" s="245" t="str">
        <f t="array" ref="H76">XLOOKUP(G76,'Restaurant DB All'!B:B,'Restaurant DB All'!A:A)</f>
        <v>#N/A</v>
      </c>
      <c r="I76" s="620" t="str">
        <f t="array" ref="I76">XLOOKUP(G76,'Restaurant DB'!B:B,'Restaurant DB'!N:N)</f>
        <v>#N/A</v>
      </c>
      <c r="J76" s="823" t="s">
        <v>94</v>
      </c>
      <c r="K76" s="824">
        <v>73.0</v>
      </c>
      <c r="L76" s="471" t="s">
        <v>1715</v>
      </c>
      <c r="M76" s="825" t="s">
        <v>435</v>
      </c>
      <c r="N76" s="430" t="s">
        <v>1716</v>
      </c>
      <c r="O76" s="826">
        <v>5063.0</v>
      </c>
      <c r="P76" s="716"/>
      <c r="Q76" s="827"/>
      <c r="R76" s="828"/>
      <c r="S76" s="829">
        <v>45930.0</v>
      </c>
      <c r="T76" s="830">
        <v>0.5</v>
      </c>
      <c r="U76" s="461" t="s">
        <v>80</v>
      </c>
      <c r="V76" s="823" t="s">
        <v>102</v>
      </c>
      <c r="W76" s="723" t="s">
        <v>1717</v>
      </c>
      <c r="X76" s="831" t="s">
        <v>1718</v>
      </c>
      <c r="Y76" s="725">
        <v>45936.0</v>
      </c>
      <c r="Z76" s="831" t="s">
        <v>431</v>
      </c>
      <c r="AA76" s="832" t="s">
        <v>920</v>
      </c>
      <c r="AB76" s="337" t="s">
        <v>1719</v>
      </c>
      <c r="AC76" s="43"/>
      <c r="AD76" s="43"/>
      <c r="AE76" s="43"/>
      <c r="AF76" s="43"/>
      <c r="AG76" s="43"/>
      <c r="AH76" s="43"/>
      <c r="AI76" s="43"/>
      <c r="AJ76" s="43"/>
      <c r="AK76" s="43"/>
    </row>
    <row r="77" ht="33.75" hidden="1" customHeight="1">
      <c r="A77" s="68"/>
      <c r="B77" s="698" t="s">
        <v>1665</v>
      </c>
      <c r="C77" s="699" t="s">
        <v>1666</v>
      </c>
      <c r="D77" s="700">
        <v>10718.0</v>
      </c>
      <c r="E77" s="23"/>
      <c r="F77" s="136" t="s">
        <v>1667</v>
      </c>
      <c r="G77" s="137" t="s">
        <v>1720</v>
      </c>
      <c r="H77" s="245">
        <f t="array" ref="H77">XLOOKUP(G77,'Restaurant DB All'!B:B,'Restaurant DB All'!A:A)</f>
        <v>5795</v>
      </c>
      <c r="I77" s="620" t="str">
        <f t="array" ref="I77">XLOOKUP(G77,'Restaurant DB'!B:B,'Restaurant DB'!N:N)</f>
        <v>Thai</v>
      </c>
      <c r="J77" s="701" t="s">
        <v>78</v>
      </c>
      <c r="K77" s="140">
        <v>66.3</v>
      </c>
      <c r="L77" s="141" t="s">
        <v>1513</v>
      </c>
      <c r="M77" s="705" t="s">
        <v>1668</v>
      </c>
      <c r="N77" s="791" t="s">
        <v>1669</v>
      </c>
      <c r="O77" s="700">
        <v>0.0</v>
      </c>
      <c r="P77" s="693"/>
      <c r="Q77" s="142"/>
      <c r="R77" s="143"/>
      <c r="S77" s="681">
        <v>45930.0</v>
      </c>
      <c r="T77" s="682">
        <v>0.7916666666666666</v>
      </c>
      <c r="U77" s="694" t="s">
        <v>182</v>
      </c>
      <c r="V77" s="706" t="s">
        <v>102</v>
      </c>
      <c r="W77" s="113" t="s">
        <v>1721</v>
      </c>
      <c r="X77" s="37" t="s">
        <v>1722</v>
      </c>
      <c r="Y77" s="656">
        <v>45935.0</v>
      </c>
      <c r="Z77" s="167" t="s">
        <v>431</v>
      </c>
      <c r="AA77" s="113" t="s">
        <v>484</v>
      </c>
      <c r="AB77" s="44" t="s">
        <v>1723</v>
      </c>
      <c r="AC77" s="68"/>
      <c r="AD77" s="68"/>
      <c r="AE77" s="68"/>
      <c r="AF77" s="68"/>
      <c r="AG77" s="68"/>
      <c r="AH77" s="68"/>
      <c r="AI77" s="68"/>
      <c r="AJ77" s="68"/>
      <c r="AK77" s="68"/>
    </row>
    <row r="78" ht="33.75" hidden="1" customHeight="1">
      <c r="A78" s="68"/>
      <c r="B78" s="698" t="s">
        <v>1681</v>
      </c>
      <c r="C78" s="699" t="s">
        <v>1682</v>
      </c>
      <c r="D78" s="700">
        <v>36490.0</v>
      </c>
      <c r="E78" s="23"/>
      <c r="F78" s="136" t="s">
        <v>1683</v>
      </c>
      <c r="G78" s="85" t="s">
        <v>1522</v>
      </c>
      <c r="H78" s="245">
        <f t="array" ref="H78">XLOOKUP(G78,'Restaurant DB All'!B:B,'Restaurant DB All'!A:A)</f>
        <v>5594</v>
      </c>
      <c r="I78" s="620" t="str">
        <f t="array" ref="I78">XLOOKUP(G78,'Restaurant DB'!B:B,'Restaurant DB'!N:N)</f>
        <v>Japanese</v>
      </c>
      <c r="J78" s="85" t="s">
        <v>94</v>
      </c>
      <c r="K78" s="112">
        <v>139.0</v>
      </c>
      <c r="L78" s="141" t="s">
        <v>1523</v>
      </c>
      <c r="M78" s="753" t="s">
        <v>435</v>
      </c>
      <c r="N78" s="833"/>
      <c r="O78" s="790">
        <v>5063.0</v>
      </c>
      <c r="P78" s="693"/>
      <c r="Q78" s="754"/>
      <c r="R78" s="680"/>
      <c r="S78" s="116">
        <v>45931.0</v>
      </c>
      <c r="T78" s="621">
        <v>0.5</v>
      </c>
      <c r="U78" s="9" t="s">
        <v>80</v>
      </c>
      <c r="V78" s="85" t="s">
        <v>102</v>
      </c>
      <c r="W78" s="113" t="s">
        <v>1724</v>
      </c>
      <c r="X78" s="118" t="s">
        <v>1725</v>
      </c>
      <c r="Y78" s="656">
        <v>45949.0</v>
      </c>
      <c r="Z78" s="118" t="s">
        <v>431</v>
      </c>
      <c r="AA78" s="755" t="s">
        <v>920</v>
      </c>
      <c r="AB78" s="44" t="s">
        <v>1726</v>
      </c>
      <c r="AC78" s="68"/>
      <c r="AD78" s="68"/>
      <c r="AE78" s="68"/>
      <c r="AF78" s="68"/>
      <c r="AG78" s="68"/>
      <c r="AH78" s="68"/>
      <c r="AI78" s="68"/>
      <c r="AJ78" s="68"/>
      <c r="AK78" s="68"/>
    </row>
    <row r="79" ht="33.75" hidden="1" customHeight="1">
      <c r="A79" s="68"/>
      <c r="B79" s="698" t="s">
        <v>360</v>
      </c>
      <c r="C79" s="698" t="s">
        <v>361</v>
      </c>
      <c r="D79" s="700">
        <v>30604.0</v>
      </c>
      <c r="E79" s="120"/>
      <c r="F79" s="750" t="s">
        <v>1695</v>
      </c>
      <c r="G79" s="85" t="s">
        <v>1602</v>
      </c>
      <c r="H79" s="245">
        <f t="array" ref="H79">XLOOKUP(G79,'Restaurant DB All'!B:B,'Restaurant DB All'!A:A)</f>
        <v>5874</v>
      </c>
      <c r="I79" s="821" t="str">
        <f t="array" ref="I79">XLOOKUP(G79,'Restaurant DB'!B:B,'Restaurant DB'!N:N)</f>
        <v>Mediterranean, Latin American</v>
      </c>
      <c r="J79" s="85" t="s">
        <v>78</v>
      </c>
      <c r="K79" s="112">
        <v>169.0</v>
      </c>
      <c r="L79" s="113" t="s">
        <v>208</v>
      </c>
      <c r="M79" s="46"/>
      <c r="N79" s="170"/>
      <c r="O79" s="834">
        <v>7593.87</v>
      </c>
      <c r="P79" s="693"/>
      <c r="Q79" s="754"/>
      <c r="R79" s="148"/>
      <c r="S79" s="636">
        <v>45931.0</v>
      </c>
      <c r="T79" s="637">
        <v>0.75</v>
      </c>
      <c r="U79" s="635" t="s">
        <v>182</v>
      </c>
      <c r="V79" s="633" t="s">
        <v>102</v>
      </c>
      <c r="W79" s="113" t="s">
        <v>1727</v>
      </c>
      <c r="X79" s="118" t="s">
        <v>1728</v>
      </c>
      <c r="Y79" s="695"/>
      <c r="Z79" s="167" t="str">
        <f t="array" ref="Z79">if(iferror(INDEX(Posts[Username],MATCH(C79&amp;G79,Posts[Username]&amp;Posts[Restaurant Name],0)),"")=C79,"Posted","")</f>
        <v>Posted</v>
      </c>
      <c r="AA79" s="755" t="s">
        <v>321</v>
      </c>
      <c r="AB79" s="835" t="s">
        <v>1729</v>
      </c>
      <c r="AC79" s="68"/>
      <c r="AD79" s="68"/>
      <c r="AE79" s="68"/>
      <c r="AF79" s="68"/>
      <c r="AG79" s="68"/>
      <c r="AH79" s="68"/>
      <c r="AI79" s="68"/>
      <c r="AJ79" s="68"/>
      <c r="AK79" s="68"/>
    </row>
    <row r="80" ht="33.75" hidden="1" customHeight="1">
      <c r="A80" s="68"/>
      <c r="B80" s="201" t="s">
        <v>1730</v>
      </c>
      <c r="C80" s="201" t="s">
        <v>1731</v>
      </c>
      <c r="D80" s="203">
        <v>11606.0</v>
      </c>
      <c r="E80" s="185"/>
      <c r="F80" s="287" t="s">
        <v>1732</v>
      </c>
      <c r="G80" s="268" t="s">
        <v>1522</v>
      </c>
      <c r="H80" s="245">
        <f t="array" ref="H80">XLOOKUP(G80,'Restaurant DB All'!B:B,'Restaurant DB All'!A:A)</f>
        <v>5594</v>
      </c>
      <c r="I80" s="836" t="str">
        <f t="array" ref="I80">XLOOKUP(G80,'Restaurant DB'!B:B,'Restaurant DB'!N:N)</f>
        <v>Japanese</v>
      </c>
      <c r="J80" s="268" t="s">
        <v>94</v>
      </c>
      <c r="K80" s="269">
        <v>69.0</v>
      </c>
      <c r="L80" s="135" t="s">
        <v>1561</v>
      </c>
      <c r="M80" s="46"/>
      <c r="N80" s="189"/>
      <c r="O80" s="295">
        <v>3037.548</v>
      </c>
      <c r="P80" s="179"/>
      <c r="Q80" s="285"/>
      <c r="R80" s="184"/>
      <c r="S80" s="270">
        <v>45933.0</v>
      </c>
      <c r="T80" s="837">
        <v>0.7916666666666666</v>
      </c>
      <c r="U80" s="272" t="s">
        <v>294</v>
      </c>
      <c r="V80" s="268" t="s">
        <v>102</v>
      </c>
      <c r="W80" s="135" t="s">
        <v>1733</v>
      </c>
      <c r="X80" s="272" t="s">
        <v>1734</v>
      </c>
      <c r="Y80" s="622"/>
      <c r="Z80" s="167" t="str">
        <f t="array" ref="Z80">if(iferror(INDEX(Posts[Username],MATCH(C80&amp;G80,Posts[Username]&amp;Posts[Restaurant Name],0)),"")=C80,"Posted","")</f>
        <v>Posted</v>
      </c>
      <c r="AA80" s="278" t="s">
        <v>321</v>
      </c>
      <c r="AB80" s="296" t="s">
        <v>1735</v>
      </c>
      <c r="AC80" s="68"/>
      <c r="AD80" s="68"/>
      <c r="AE80" s="68"/>
      <c r="AF80" s="68"/>
      <c r="AG80" s="68"/>
      <c r="AH80" s="68"/>
      <c r="AI80" s="68"/>
      <c r="AJ80" s="68"/>
      <c r="AK80" s="68"/>
    </row>
    <row r="81" ht="33.75" hidden="1" customHeight="1">
      <c r="A81" s="43"/>
      <c r="B81" s="707" t="s">
        <v>1570</v>
      </c>
      <c r="C81" s="838" t="s">
        <v>1571</v>
      </c>
      <c r="D81" s="709">
        <v>20961.0</v>
      </c>
      <c r="E81" s="839"/>
      <c r="F81" s="840" t="s">
        <v>1572</v>
      </c>
      <c r="G81" s="823" t="s">
        <v>1587</v>
      </c>
      <c r="H81" s="245">
        <f t="array" ref="H81">XLOOKUP(G81,'Restaurant DB All'!B:B,'Restaurant DB All'!A:A)</f>
        <v>6310</v>
      </c>
      <c r="I81" s="620" t="str">
        <f t="array" ref="I81">XLOOKUP(G81,'Restaurant DB'!B:B,'Restaurant DB'!N:N)</f>
        <v/>
      </c>
      <c r="J81" s="823" t="s">
        <v>94</v>
      </c>
      <c r="K81" s="824">
        <v>82.5</v>
      </c>
      <c r="L81" s="113" t="s">
        <v>1588</v>
      </c>
      <c r="M81" s="430" t="s">
        <v>435</v>
      </c>
      <c r="N81" s="841" t="s">
        <v>1736</v>
      </c>
      <c r="O81" s="842">
        <v>5062.58</v>
      </c>
      <c r="P81" s="716"/>
      <c r="Q81" s="827"/>
      <c r="R81" s="843"/>
      <c r="S81" s="844">
        <v>45934.0</v>
      </c>
      <c r="T81" s="845">
        <v>0.7916666666666666</v>
      </c>
      <c r="U81" s="846" t="s">
        <v>182</v>
      </c>
      <c r="V81" s="847" t="s">
        <v>102</v>
      </c>
      <c r="W81" s="723" t="s">
        <v>1737</v>
      </c>
      <c r="X81" s="831" t="s">
        <v>1738</v>
      </c>
      <c r="Y81" s="725">
        <v>45944.0</v>
      </c>
      <c r="Z81" s="831" t="s">
        <v>431</v>
      </c>
      <c r="AA81" s="848" t="s">
        <v>484</v>
      </c>
      <c r="AB81" s="835" t="s">
        <v>1739</v>
      </c>
      <c r="AC81" s="43"/>
      <c r="AD81" s="43"/>
      <c r="AE81" s="43"/>
      <c r="AF81" s="43"/>
      <c r="AG81" s="43"/>
      <c r="AH81" s="43"/>
      <c r="AI81" s="43"/>
      <c r="AJ81" s="43"/>
      <c r="AK81" s="43"/>
    </row>
    <row r="82" ht="33.75" hidden="1" customHeight="1">
      <c r="A82" s="68"/>
      <c r="B82" s="698" t="s">
        <v>1740</v>
      </c>
      <c r="C82" s="698" t="s">
        <v>1741</v>
      </c>
      <c r="D82" s="700">
        <v>20181.0</v>
      </c>
      <c r="E82" s="120"/>
      <c r="F82" s="750" t="s">
        <v>1742</v>
      </c>
      <c r="G82" s="85" t="s">
        <v>1647</v>
      </c>
      <c r="H82" s="245" t="str">
        <f t="array" ref="H82">XLOOKUP(G82,'Restaurant DB All'!B:B,'Restaurant DB All'!A:A)</f>
        <v>#N/A</v>
      </c>
      <c r="I82" s="836" t="str">
        <f t="array" ref="I82">XLOOKUP(G82,'Restaurant DB'!B:B,'Restaurant DB'!N:N)</f>
        <v>#N/A</v>
      </c>
      <c r="J82" s="85" t="s">
        <v>78</v>
      </c>
      <c r="K82" s="112">
        <v>98.1</v>
      </c>
      <c r="L82" s="50" t="s">
        <v>1743</v>
      </c>
      <c r="M82" s="753" t="s">
        <v>435</v>
      </c>
      <c r="N82" s="114"/>
      <c r="O82" s="834">
        <v>5062.58</v>
      </c>
      <c r="P82" s="693"/>
      <c r="Q82" s="754"/>
      <c r="R82" s="148"/>
      <c r="S82" s="116">
        <v>45934.0</v>
      </c>
      <c r="T82" s="849">
        <v>0.5416666666666666</v>
      </c>
      <c r="U82" s="9" t="s">
        <v>80</v>
      </c>
      <c r="V82" s="85" t="s">
        <v>102</v>
      </c>
      <c r="W82" s="113" t="s">
        <v>1744</v>
      </c>
      <c r="X82" s="118" t="s">
        <v>1745</v>
      </c>
      <c r="Y82" s="656">
        <v>45939.0</v>
      </c>
      <c r="Z82" s="118" t="s">
        <v>431</v>
      </c>
      <c r="AA82" s="755" t="s">
        <v>920</v>
      </c>
      <c r="AB82" s="835" t="s">
        <v>1746</v>
      </c>
      <c r="AC82" s="68"/>
      <c r="AD82" s="68"/>
      <c r="AE82" s="68"/>
      <c r="AF82" s="68"/>
      <c r="AG82" s="68"/>
      <c r="AH82" s="68"/>
      <c r="AI82" s="68"/>
      <c r="AJ82" s="68"/>
      <c r="AK82" s="68"/>
    </row>
    <row r="83" ht="33.75" customHeight="1">
      <c r="A83" s="19"/>
      <c r="B83" s="698" t="s">
        <v>1747</v>
      </c>
      <c r="C83" s="698" t="s">
        <v>1748</v>
      </c>
      <c r="D83" s="700">
        <v>11627.0</v>
      </c>
      <c r="E83" s="120"/>
      <c r="F83" s="750" t="s">
        <v>1749</v>
      </c>
      <c r="G83" s="85" t="s">
        <v>1750</v>
      </c>
      <c r="H83" s="245" t="str">
        <f t="array" ref="H83">XLOOKUP(G83,'Restaurant DB All'!B:B,'Restaurant DB All'!A:A)</f>
        <v>#N/A</v>
      </c>
      <c r="I83" s="821" t="str">
        <f t="array" ref="I83">XLOOKUP(G83,'Restaurant DB'!B:B,'Restaurant DB'!N:N)</f>
        <v>#N/A</v>
      </c>
      <c r="J83" s="85" t="s">
        <v>94</v>
      </c>
      <c r="K83" s="112">
        <v>96.0</v>
      </c>
      <c r="L83" s="113" t="s">
        <v>1751</v>
      </c>
      <c r="M83" s="46" t="s">
        <v>1752</v>
      </c>
      <c r="N83" s="170"/>
      <c r="O83" s="834">
        <v>0.0</v>
      </c>
      <c r="P83" s="693"/>
      <c r="Q83" s="754"/>
      <c r="R83" s="148"/>
      <c r="S83" s="116">
        <v>45935.0</v>
      </c>
      <c r="T83" s="849">
        <v>0.75</v>
      </c>
      <c r="U83" s="118" t="s">
        <v>80</v>
      </c>
      <c r="V83" s="85" t="s">
        <v>394</v>
      </c>
      <c r="W83" s="113" t="s">
        <v>1753</v>
      </c>
      <c r="X83" s="822"/>
      <c r="Y83" s="695"/>
      <c r="Z83" s="167" t="str">
        <f t="array" ref="Z83">if(iferror(INDEX(Posts[Username],MATCH(C83&amp;G83,Posts[Username]&amp;Posts[Restaurant Name],0)),"")=C83,"Posted","")</f>
        <v/>
      </c>
      <c r="AA83" s="755" t="s">
        <v>920</v>
      </c>
      <c r="AB83" s="835" t="s">
        <v>1754</v>
      </c>
      <c r="AC83" s="19"/>
      <c r="AD83" s="19"/>
      <c r="AE83" s="19"/>
      <c r="AF83" s="19"/>
      <c r="AG83" s="19"/>
      <c r="AH83" s="19"/>
      <c r="AI83" s="19"/>
      <c r="AJ83" s="19"/>
      <c r="AK83" s="19"/>
    </row>
    <row r="84" ht="33.75" hidden="1" customHeight="1">
      <c r="A84" s="19"/>
      <c r="B84" s="698" t="s">
        <v>1616</v>
      </c>
      <c r="C84" s="698" t="s">
        <v>1617</v>
      </c>
      <c r="D84" s="700">
        <v>40934.0</v>
      </c>
      <c r="E84" s="120"/>
      <c r="F84" s="750" t="s">
        <v>1618</v>
      </c>
      <c r="G84" s="85" t="s">
        <v>384</v>
      </c>
      <c r="H84" s="245">
        <f t="array" ref="H84">XLOOKUP(G84,'Restaurant DB All'!B:B,'Restaurant DB All'!A:A)</f>
        <v>5465</v>
      </c>
      <c r="I84" s="69" t="str">
        <f t="array" ref="I84">XLOOKUP(G84,'Restaurant DB'!B:B,'Restaurant DB'!N:N)</f>
        <v>International</v>
      </c>
      <c r="J84" s="85" t="s">
        <v>94</v>
      </c>
      <c r="K84" s="112">
        <v>73.0</v>
      </c>
      <c r="L84" s="752" t="s">
        <v>1715</v>
      </c>
      <c r="M84" s="753" t="s">
        <v>435</v>
      </c>
      <c r="N84" s="114"/>
      <c r="O84" s="700">
        <v>6702.92</v>
      </c>
      <c r="P84" s="693"/>
      <c r="Q84" s="754"/>
      <c r="R84" s="148"/>
      <c r="S84" s="636">
        <v>45937.0</v>
      </c>
      <c r="T84" s="637">
        <v>0.5</v>
      </c>
      <c r="U84" s="635" t="s">
        <v>182</v>
      </c>
      <c r="V84" s="633" t="s">
        <v>102</v>
      </c>
      <c r="W84" s="113" t="s">
        <v>1755</v>
      </c>
      <c r="X84" s="118" t="s">
        <v>1756</v>
      </c>
      <c r="Y84" s="656">
        <v>45948.0</v>
      </c>
      <c r="Z84" s="118" t="s">
        <v>431</v>
      </c>
      <c r="AA84" s="755" t="s">
        <v>920</v>
      </c>
      <c r="AB84" s="756"/>
      <c r="AC84" s="19"/>
      <c r="AD84" s="19"/>
      <c r="AE84" s="19"/>
      <c r="AF84" s="2"/>
      <c r="AG84" s="19"/>
      <c r="AH84" s="19"/>
      <c r="AI84" s="19"/>
      <c r="AJ84" s="19"/>
      <c r="AK84" s="19"/>
    </row>
    <row r="85" ht="33.75" customHeight="1">
      <c r="A85" s="19"/>
      <c r="B85" s="698" t="s">
        <v>256</v>
      </c>
      <c r="C85" s="698" t="s">
        <v>257</v>
      </c>
      <c r="D85" s="700">
        <v>20381.0</v>
      </c>
      <c r="E85" s="120"/>
      <c r="F85" s="750" t="s">
        <v>1757</v>
      </c>
      <c r="G85" s="85" t="s">
        <v>1758</v>
      </c>
      <c r="H85" s="245" t="str">
        <f t="array" ref="H85">XLOOKUP(G85,'Restaurant DB All'!B:B,'Restaurant DB All'!A:A)</f>
        <v>#N/A</v>
      </c>
      <c r="I85" s="138" t="str">
        <f t="array" ref="I85">XLOOKUP(G85,'Restaurant DB'!B:B,'Restaurant DB'!N:N)</f>
        <v>#N/A</v>
      </c>
      <c r="J85" s="85" t="s">
        <v>78</v>
      </c>
      <c r="K85" s="112">
        <v>76.5</v>
      </c>
      <c r="L85" s="113" t="s">
        <v>1759</v>
      </c>
      <c r="M85" s="46"/>
      <c r="N85" s="170"/>
      <c r="O85" s="834">
        <v>4349.0</v>
      </c>
      <c r="P85" s="693"/>
      <c r="Q85" s="754"/>
      <c r="R85" s="148"/>
      <c r="S85" s="636">
        <v>45938.0</v>
      </c>
      <c r="T85" s="637">
        <v>0.8125</v>
      </c>
      <c r="U85" s="635" t="s">
        <v>182</v>
      </c>
      <c r="V85" s="633" t="s">
        <v>394</v>
      </c>
      <c r="W85" s="113" t="s">
        <v>1760</v>
      </c>
      <c r="X85" s="822"/>
      <c r="Y85" s="695"/>
      <c r="Z85" s="167" t="str">
        <f t="array" ref="Z85">if(iferror(INDEX(Posts[Username],MATCH(C85&amp;G85,Posts[Username]&amp;Posts[Restaurant Name],0)),"")=C85,"Posted","")</f>
        <v/>
      </c>
      <c r="AA85" s="755" t="s">
        <v>321</v>
      </c>
      <c r="AB85" s="835" t="s">
        <v>1761</v>
      </c>
      <c r="AC85" s="19"/>
      <c r="AD85" s="19"/>
      <c r="AE85" s="19"/>
      <c r="AF85" s="2"/>
      <c r="AG85" s="19"/>
      <c r="AH85" s="19"/>
      <c r="AI85" s="19"/>
      <c r="AJ85" s="19"/>
      <c r="AK85" s="19"/>
    </row>
    <row r="86" ht="33.75" customHeight="1">
      <c r="A86" s="19"/>
      <c r="B86" s="229" t="s">
        <v>1762</v>
      </c>
      <c r="C86" s="229" t="s">
        <v>1763</v>
      </c>
      <c r="D86" s="231">
        <v>24483.0</v>
      </c>
      <c r="E86" s="228"/>
      <c r="F86" s="300" t="s">
        <v>1764</v>
      </c>
      <c r="G86" s="261" t="s">
        <v>1647</v>
      </c>
      <c r="H86" s="245" t="str">
        <f t="array" ref="H86">XLOOKUP(G86,'Restaurant DB All'!B:B,'Restaurant DB All'!A:A)</f>
        <v>#N/A</v>
      </c>
      <c r="I86" s="197" t="str">
        <f t="array" ref="I86">XLOOKUP(G86,'Restaurant DB'!B:B,'Restaurant DB'!N:N)</f>
        <v>#N/A</v>
      </c>
      <c r="J86" s="261" t="s">
        <v>78</v>
      </c>
      <c r="K86" s="262">
        <v>143.1</v>
      </c>
      <c r="L86" s="225" t="s">
        <v>1518</v>
      </c>
      <c r="M86" s="248" t="s">
        <v>1765</v>
      </c>
      <c r="N86" s="248"/>
      <c r="O86" s="231">
        <v>0.0</v>
      </c>
      <c r="P86" s="220"/>
      <c r="Q86" s="191"/>
      <c r="R86" s="227"/>
      <c r="S86" s="263">
        <v>45938.0</v>
      </c>
      <c r="T86" s="850">
        <v>0.8125</v>
      </c>
      <c r="U86" s="265" t="s">
        <v>182</v>
      </c>
      <c r="V86" s="261" t="s">
        <v>394</v>
      </c>
      <c r="W86" s="225" t="s">
        <v>1766</v>
      </c>
      <c r="X86" s="226"/>
      <c r="Y86" s="851"/>
      <c r="Z86" s="167" t="str">
        <f t="array" ref="Z86">if(iferror(INDEX(Posts[Username],MATCH(C86&amp;G86,Posts[Username]&amp;Posts[Restaurant Name],0)),"")=C86,"Posted","")</f>
        <v/>
      </c>
      <c r="AA86" s="241" t="s">
        <v>920</v>
      </c>
      <c r="AB86" s="305" t="s">
        <v>1767</v>
      </c>
      <c r="AC86" s="19"/>
      <c r="AD86" s="19"/>
      <c r="AE86" s="19"/>
      <c r="AF86" s="2"/>
      <c r="AG86" s="19"/>
      <c r="AH86" s="19"/>
      <c r="AI86" s="19"/>
      <c r="AJ86" s="19"/>
      <c r="AK86" s="19"/>
    </row>
    <row r="87" ht="33.75" hidden="1" customHeight="1">
      <c r="A87" s="43"/>
      <c r="B87" s="698" t="s">
        <v>1540</v>
      </c>
      <c r="C87" s="852" t="s">
        <v>1541</v>
      </c>
      <c r="D87" s="700">
        <v>51300.0</v>
      </c>
      <c r="E87" s="23" t="s">
        <v>120</v>
      </c>
      <c r="F87" s="750" t="s">
        <v>1542</v>
      </c>
      <c r="G87" s="85" t="s">
        <v>1768</v>
      </c>
      <c r="H87" s="245">
        <f t="array" ref="H87">XLOOKUP(G87,'Restaurant DB All'!B:B,'Restaurant DB All'!A:A)</f>
        <v>6279</v>
      </c>
      <c r="I87" s="138" t="str">
        <f t="array" ref="I87">XLOOKUP(G87,'Restaurant DB'!B:B,'Restaurant DB'!N:N)</f>
        <v>#N/A</v>
      </c>
      <c r="J87" s="85" t="s">
        <v>78</v>
      </c>
      <c r="K87" s="112">
        <v>367.0</v>
      </c>
      <c r="L87" s="113" t="s">
        <v>1769</v>
      </c>
      <c r="M87" s="46" t="s">
        <v>435</v>
      </c>
      <c r="N87" s="168" t="s">
        <v>1770</v>
      </c>
      <c r="O87" s="834">
        <v>5062.0</v>
      </c>
      <c r="P87" s="693"/>
      <c r="Q87" s="754"/>
      <c r="R87" s="148"/>
      <c r="S87" s="116">
        <v>45940.0</v>
      </c>
      <c r="T87" s="849">
        <v>0.8125</v>
      </c>
      <c r="U87" s="118" t="s">
        <v>80</v>
      </c>
      <c r="V87" s="85" t="s">
        <v>102</v>
      </c>
      <c r="W87" s="118" t="s">
        <v>1771</v>
      </c>
      <c r="X87" s="118" t="s">
        <v>1772</v>
      </c>
      <c r="Y87" s="656">
        <v>45950.0</v>
      </c>
      <c r="Z87" s="831" t="s">
        <v>431</v>
      </c>
      <c r="AA87" s="755" t="s">
        <v>484</v>
      </c>
      <c r="AB87" s="835" t="s">
        <v>1773</v>
      </c>
      <c r="AC87" s="43"/>
      <c r="AD87" s="43"/>
      <c r="AE87" s="43"/>
      <c r="AF87" s="43"/>
      <c r="AG87" s="43"/>
      <c r="AH87" s="43"/>
      <c r="AI87" s="43"/>
      <c r="AJ87" s="43"/>
      <c r="AK87" s="43"/>
    </row>
    <row r="88" ht="33.75" hidden="1" customHeight="1">
      <c r="A88" s="43"/>
      <c r="B88" s="698" t="s">
        <v>1540</v>
      </c>
      <c r="C88" s="852" t="s">
        <v>1541</v>
      </c>
      <c r="D88" s="700">
        <v>51300.0</v>
      </c>
      <c r="E88" s="23" t="s">
        <v>120</v>
      </c>
      <c r="F88" s="750" t="s">
        <v>1542</v>
      </c>
      <c r="G88" s="85" t="s">
        <v>1509</v>
      </c>
      <c r="H88" s="245">
        <f t="array" ref="H88">XLOOKUP(G88,'Restaurant DB All'!B:B,'Restaurant DB All'!A:A)</f>
        <v>5211</v>
      </c>
      <c r="I88" s="138" t="str">
        <f t="array" ref="I88">XLOOKUP(G88,'Restaurant DB'!B:B,'Restaurant DB'!N:N)</f>
        <v>Thai</v>
      </c>
      <c r="J88" s="85" t="s">
        <v>78</v>
      </c>
      <c r="K88" s="112">
        <v>139.0</v>
      </c>
      <c r="L88" s="113" t="s">
        <v>1774</v>
      </c>
      <c r="M88" s="46" t="s">
        <v>435</v>
      </c>
      <c r="N88" s="168" t="s">
        <v>1775</v>
      </c>
      <c r="O88" s="834">
        <v>5062.0</v>
      </c>
      <c r="P88" s="693"/>
      <c r="Q88" s="754"/>
      <c r="R88" s="148"/>
      <c r="S88" s="116">
        <v>45940.0</v>
      </c>
      <c r="T88" s="849">
        <v>0.5</v>
      </c>
      <c r="U88" s="118" t="s">
        <v>182</v>
      </c>
      <c r="V88" s="85" t="s">
        <v>102</v>
      </c>
      <c r="W88" s="118" t="s">
        <v>1776</v>
      </c>
      <c r="X88" s="118" t="s">
        <v>1777</v>
      </c>
      <c r="Y88" s="656">
        <v>45948.0</v>
      </c>
      <c r="Z88" s="831" t="s">
        <v>431</v>
      </c>
      <c r="AA88" s="755" t="s">
        <v>484</v>
      </c>
      <c r="AB88" s="835" t="s">
        <v>1778</v>
      </c>
      <c r="AC88" s="43"/>
      <c r="AD88" s="43"/>
      <c r="AE88" s="43"/>
      <c r="AF88" s="43"/>
      <c r="AG88" s="43"/>
      <c r="AH88" s="43"/>
      <c r="AI88" s="43"/>
      <c r="AJ88" s="43"/>
      <c r="AK88" s="43"/>
    </row>
    <row r="89" ht="33.75" hidden="1" customHeight="1">
      <c r="A89" s="43"/>
      <c r="B89" s="698" t="s">
        <v>1540</v>
      </c>
      <c r="C89" s="852" t="s">
        <v>1541</v>
      </c>
      <c r="D89" s="700">
        <v>51300.0</v>
      </c>
      <c r="E89" s="23" t="s">
        <v>120</v>
      </c>
      <c r="F89" s="750" t="s">
        <v>1542</v>
      </c>
      <c r="G89" s="85" t="s">
        <v>1651</v>
      </c>
      <c r="H89" s="245">
        <f t="array" ref="H89">XLOOKUP(G89,'Restaurant DB All'!B:B,'Restaurant DB All'!A:A)</f>
        <v>5571</v>
      </c>
      <c r="I89" s="138" t="str">
        <f t="array" ref="I89">XLOOKUP(G89,'Restaurant DB'!B:B,'Restaurant DB'!N:N)</f>
        <v>Latin American</v>
      </c>
      <c r="J89" s="85" t="s">
        <v>94</v>
      </c>
      <c r="K89" s="112">
        <v>85.0</v>
      </c>
      <c r="L89" s="113" t="s">
        <v>1643</v>
      </c>
      <c r="M89" s="46" t="s">
        <v>435</v>
      </c>
      <c r="N89" s="168" t="s">
        <v>1779</v>
      </c>
      <c r="O89" s="834">
        <v>5062.0</v>
      </c>
      <c r="P89" s="693"/>
      <c r="Q89" s="754"/>
      <c r="R89" s="148"/>
      <c r="S89" s="116">
        <v>45941.0</v>
      </c>
      <c r="T89" s="849">
        <v>0.7916666666666666</v>
      </c>
      <c r="U89" s="118" t="s">
        <v>182</v>
      </c>
      <c r="V89" s="85" t="s">
        <v>102</v>
      </c>
      <c r="W89" s="113" t="s">
        <v>1780</v>
      </c>
      <c r="X89" s="118" t="s">
        <v>1781</v>
      </c>
      <c r="Y89" s="656">
        <v>45955.0</v>
      </c>
      <c r="Z89" s="831" t="s">
        <v>431</v>
      </c>
      <c r="AA89" s="755" t="s">
        <v>484</v>
      </c>
      <c r="AB89" s="835" t="s">
        <v>1782</v>
      </c>
      <c r="AC89" s="43"/>
      <c r="AD89" s="43"/>
      <c r="AE89" s="43"/>
      <c r="AF89" s="43"/>
      <c r="AG89" s="43"/>
      <c r="AH89" s="43"/>
      <c r="AI89" s="43"/>
      <c r="AJ89" s="43"/>
      <c r="AK89" s="43"/>
    </row>
    <row r="90" ht="33.75" hidden="1" customHeight="1">
      <c r="A90" s="43"/>
      <c r="B90" s="698" t="s">
        <v>1540</v>
      </c>
      <c r="C90" s="852" t="s">
        <v>1541</v>
      </c>
      <c r="D90" s="700">
        <v>51300.0</v>
      </c>
      <c r="E90" s="23" t="s">
        <v>120</v>
      </c>
      <c r="F90" s="750" t="s">
        <v>1542</v>
      </c>
      <c r="G90" s="85" t="s">
        <v>1714</v>
      </c>
      <c r="H90" s="245" t="str">
        <f t="array" ref="H90">XLOOKUP(G90,'Restaurant DB All'!B:B,'Restaurant DB All'!A:A)</f>
        <v>#N/A</v>
      </c>
      <c r="I90" s="138" t="str">
        <f t="array" ref="I90">XLOOKUP(G90,'Restaurant DB'!B:B,'Restaurant DB'!N:N)</f>
        <v>#N/A</v>
      </c>
      <c r="J90" s="85" t="s">
        <v>94</v>
      </c>
      <c r="K90" s="112">
        <v>81.0</v>
      </c>
      <c r="L90" s="113" t="s">
        <v>1566</v>
      </c>
      <c r="M90" s="46" t="s">
        <v>435</v>
      </c>
      <c r="N90" s="168" t="s">
        <v>1783</v>
      </c>
      <c r="O90" s="834">
        <v>5062.0</v>
      </c>
      <c r="P90" s="693"/>
      <c r="Q90" s="754"/>
      <c r="R90" s="148"/>
      <c r="S90" s="116">
        <v>45941.0</v>
      </c>
      <c r="T90" s="849">
        <v>0.5</v>
      </c>
      <c r="U90" s="118" t="s">
        <v>182</v>
      </c>
      <c r="V90" s="85" t="s">
        <v>102</v>
      </c>
      <c r="W90" s="113" t="s">
        <v>1784</v>
      </c>
      <c r="X90" s="37" t="s">
        <v>1785</v>
      </c>
      <c r="Y90" s="656">
        <v>45952.0</v>
      </c>
      <c r="Z90" s="831" t="s">
        <v>431</v>
      </c>
      <c r="AA90" s="755" t="s">
        <v>484</v>
      </c>
      <c r="AB90" s="835" t="s">
        <v>1786</v>
      </c>
      <c r="AC90" s="43"/>
      <c r="AD90" s="43"/>
      <c r="AE90" s="43"/>
      <c r="AF90" s="43"/>
      <c r="AG90" s="43"/>
      <c r="AH90" s="43"/>
      <c r="AI90" s="43"/>
      <c r="AJ90" s="43"/>
      <c r="AK90" s="43"/>
    </row>
    <row r="91" ht="33.75" customHeight="1">
      <c r="A91" s="68"/>
      <c r="B91" s="698" t="s">
        <v>1747</v>
      </c>
      <c r="C91" s="698" t="s">
        <v>1748</v>
      </c>
      <c r="D91" s="700">
        <v>11627.0</v>
      </c>
      <c r="E91" s="120"/>
      <c r="F91" s="750" t="s">
        <v>1749</v>
      </c>
      <c r="G91" s="85" t="s">
        <v>1787</v>
      </c>
      <c r="H91" s="245" t="str">
        <f t="array" ref="H91">XLOOKUP(G91,'Restaurant DB All'!B:B,'Restaurant DB All'!A:A)</f>
        <v>#N/A</v>
      </c>
      <c r="I91" s="138" t="str">
        <f t="array" ref="I91">XLOOKUP(G91,'Restaurant DB'!B:B,'Restaurant DB'!N:N)</f>
        <v>#N/A</v>
      </c>
      <c r="J91" s="85" t="s">
        <v>78</v>
      </c>
      <c r="K91" s="112">
        <v>203.0</v>
      </c>
      <c r="L91" s="113" t="s">
        <v>1226</v>
      </c>
      <c r="M91" s="46" t="s">
        <v>1752</v>
      </c>
      <c r="N91" s="170"/>
      <c r="O91" s="834">
        <v>0.0</v>
      </c>
      <c r="P91" s="693"/>
      <c r="Q91" s="754"/>
      <c r="R91" s="148"/>
      <c r="S91" s="116">
        <v>45941.0</v>
      </c>
      <c r="T91" s="849">
        <v>0.75</v>
      </c>
      <c r="U91" s="118" t="s">
        <v>80</v>
      </c>
      <c r="V91" s="85" t="s">
        <v>394</v>
      </c>
      <c r="W91" s="113" t="s">
        <v>1788</v>
      </c>
      <c r="X91" s="822"/>
      <c r="Y91" s="695"/>
      <c r="Z91" s="167" t="str">
        <f t="array" ref="Z91">if(iferror(INDEX(Posts[Username],MATCH(C91&amp;G91,Posts[Username]&amp;Posts[Restaurant Name],0)),"")=C91,"Posted","")</f>
        <v/>
      </c>
      <c r="AA91" s="755" t="s">
        <v>920</v>
      </c>
      <c r="AB91" s="835" t="s">
        <v>1789</v>
      </c>
      <c r="AC91" s="68"/>
      <c r="AD91" s="68"/>
      <c r="AE91" s="68"/>
      <c r="AF91" s="68"/>
      <c r="AG91" s="68"/>
      <c r="AH91" s="68"/>
      <c r="AI91" s="68"/>
      <c r="AJ91" s="68"/>
      <c r="AK91" s="68"/>
    </row>
    <row r="92" ht="33.75" customHeight="1">
      <c r="A92" s="68"/>
      <c r="B92" s="698" t="s">
        <v>1681</v>
      </c>
      <c r="C92" s="699" t="s">
        <v>1682</v>
      </c>
      <c r="D92" s="700">
        <v>36490.0</v>
      </c>
      <c r="E92" s="23"/>
      <c r="F92" s="853" t="s">
        <v>1683</v>
      </c>
      <c r="G92" s="85" t="s">
        <v>1790</v>
      </c>
      <c r="H92" s="245" t="str">
        <f t="array" ref="H92">XLOOKUP(G92,'Restaurant DB All'!B:B,'Restaurant DB All'!A:A)</f>
        <v>#N/A</v>
      </c>
      <c r="I92" s="27" t="str">
        <f t="array" ref="I92">XLOOKUP(G92,'Restaurant DB'!B:B,'Restaurant DB'!N:N)</f>
        <v>#N/A</v>
      </c>
      <c r="J92" s="85" t="s">
        <v>94</v>
      </c>
      <c r="K92" s="112">
        <v>108.0</v>
      </c>
      <c r="L92" s="113" t="s">
        <v>1791</v>
      </c>
      <c r="M92" s="753" t="s">
        <v>435</v>
      </c>
      <c r="N92" s="753"/>
      <c r="O92" s="790">
        <v>5063.0</v>
      </c>
      <c r="P92" s="693"/>
      <c r="Q92" s="754"/>
      <c r="R92" s="680"/>
      <c r="S92" s="116">
        <v>45941.0</v>
      </c>
      <c r="T92" s="621">
        <v>0.75</v>
      </c>
      <c r="U92" s="9" t="s">
        <v>1792</v>
      </c>
      <c r="V92" s="85" t="s">
        <v>394</v>
      </c>
      <c r="W92" s="118" t="s">
        <v>1717</v>
      </c>
      <c r="X92" s="822"/>
      <c r="Y92" s="656"/>
      <c r="Z92" s="167" t="str">
        <f t="array" ref="Z92">if(iferror(INDEX(Posts[Username],MATCH(C92&amp;G92,Posts[Username]&amp;Posts[Restaurant Name],0)),"")=C92,"Posted","")</f>
        <v/>
      </c>
      <c r="AA92" s="755" t="s">
        <v>920</v>
      </c>
      <c r="AB92" s="44" t="s">
        <v>1793</v>
      </c>
      <c r="AC92" s="68"/>
      <c r="AD92" s="68"/>
      <c r="AE92" s="68"/>
      <c r="AF92" s="68"/>
      <c r="AG92" s="68"/>
      <c r="AH92" s="68"/>
      <c r="AI92" s="68"/>
      <c r="AJ92" s="68"/>
      <c r="AK92" s="68"/>
    </row>
    <row r="93" ht="33.75" hidden="1" customHeight="1">
      <c r="A93" s="68"/>
      <c r="B93" s="698" t="s">
        <v>1794</v>
      </c>
      <c r="C93" s="698" t="s">
        <v>1795</v>
      </c>
      <c r="D93" s="700">
        <v>28698.0</v>
      </c>
      <c r="E93" s="113"/>
      <c r="F93" s="854" t="s">
        <v>1796</v>
      </c>
      <c r="G93" s="85" t="s">
        <v>1714</v>
      </c>
      <c r="H93" s="245" t="str">
        <f t="array" ref="H93">XLOOKUP(G93,'Restaurant DB All'!B:B,'Restaurant DB All'!A:A)</f>
        <v>#N/A</v>
      </c>
      <c r="I93" s="27" t="str">
        <f t="array" ref="I93">XLOOKUP(G93,'Restaurant DB'!B:B,'Restaurant DB'!N:N)</f>
        <v>#N/A</v>
      </c>
      <c r="J93" s="85" t="s">
        <v>78</v>
      </c>
      <c r="K93" s="112">
        <v>81.0</v>
      </c>
      <c r="L93" s="113" t="s">
        <v>1566</v>
      </c>
      <c r="M93" s="753"/>
      <c r="N93" s="753"/>
      <c r="O93" s="753">
        <v>4218.901043</v>
      </c>
      <c r="P93" s="693"/>
      <c r="Q93" s="754"/>
      <c r="R93" s="680"/>
      <c r="S93" s="116">
        <v>45941.0</v>
      </c>
      <c r="T93" s="621">
        <v>0.5</v>
      </c>
      <c r="U93" s="9" t="s">
        <v>182</v>
      </c>
      <c r="V93" s="85" t="s">
        <v>102</v>
      </c>
      <c r="W93" s="855" t="s">
        <v>1797</v>
      </c>
      <c r="X93" s="118" t="s">
        <v>1798</v>
      </c>
      <c r="Y93" s="695"/>
      <c r="Z93" s="118" t="s">
        <v>431</v>
      </c>
      <c r="AA93" s="755" t="s">
        <v>321</v>
      </c>
      <c r="AB93" s="44" t="s">
        <v>1799</v>
      </c>
      <c r="AC93" s="68"/>
      <c r="AD93" s="68"/>
      <c r="AE93" s="68"/>
      <c r="AF93" s="68"/>
      <c r="AG93" s="68"/>
      <c r="AH93" s="68"/>
      <c r="AI93" s="68"/>
      <c r="AJ93" s="68"/>
      <c r="AK93" s="68"/>
    </row>
    <row r="94" ht="33.75" hidden="1" customHeight="1">
      <c r="A94" s="68"/>
      <c r="B94" s="211" t="s">
        <v>1800</v>
      </c>
      <c r="C94" s="211" t="s">
        <v>1801</v>
      </c>
      <c r="D94" s="213">
        <v>18776.0</v>
      </c>
      <c r="E94" s="228"/>
      <c r="F94" s="259" t="s">
        <v>1802</v>
      </c>
      <c r="G94" s="261" t="s">
        <v>1696</v>
      </c>
      <c r="H94" s="245" t="str">
        <f t="array" ref="H94">XLOOKUP(G94,'Restaurant DB All'!B:B,'Restaurant DB All'!A:A)</f>
        <v>#N/A</v>
      </c>
      <c r="I94" s="856" t="str">
        <f t="array" ref="I94">XLOOKUP(G94,'Restaurant DB'!B:B,'Restaurant DB'!N:N)</f>
        <v>#N/A</v>
      </c>
      <c r="J94" s="261" t="s">
        <v>94</v>
      </c>
      <c r="K94" s="262">
        <v>97.12</v>
      </c>
      <c r="L94" s="225" t="s">
        <v>1697</v>
      </c>
      <c r="M94" s="219"/>
      <c r="N94" s="219"/>
      <c r="O94" s="213">
        <v>5062.58</v>
      </c>
      <c r="P94" s="220"/>
      <c r="Q94" s="191"/>
      <c r="R94" s="227"/>
      <c r="S94" s="263">
        <v>45941.0</v>
      </c>
      <c r="T94" s="850">
        <v>0.7708333333333334</v>
      </c>
      <c r="U94" s="265" t="s">
        <v>182</v>
      </c>
      <c r="V94" s="261" t="s">
        <v>102</v>
      </c>
      <c r="W94" s="225" t="s">
        <v>1803</v>
      </c>
      <c r="X94" s="265" t="s">
        <v>1804</v>
      </c>
      <c r="Y94" s="851"/>
      <c r="Z94" s="726" t="s">
        <v>431</v>
      </c>
      <c r="AA94" s="243" t="s">
        <v>321</v>
      </c>
      <c r="AB94" s="305" t="s">
        <v>1805</v>
      </c>
      <c r="AC94" s="68"/>
      <c r="AD94" s="68"/>
      <c r="AE94" s="68"/>
      <c r="AF94" s="68"/>
      <c r="AG94" s="68"/>
      <c r="AH94" s="68"/>
      <c r="AI94" s="68"/>
      <c r="AJ94" s="68"/>
      <c r="AK94" s="68"/>
    </row>
    <row r="95" ht="33.75" hidden="1" customHeight="1">
      <c r="A95" s="68"/>
      <c r="B95" s="698" t="s">
        <v>1540</v>
      </c>
      <c r="C95" s="852" t="s">
        <v>1541</v>
      </c>
      <c r="D95" s="700">
        <v>51300.0</v>
      </c>
      <c r="E95" s="23" t="s">
        <v>120</v>
      </c>
      <c r="F95" s="750" t="s">
        <v>1542</v>
      </c>
      <c r="G95" s="85" t="s">
        <v>340</v>
      </c>
      <c r="H95" s="245">
        <f t="array" ref="H95">XLOOKUP(G95,'Restaurant DB All'!B:B,'Restaurant DB All'!A:A)</f>
        <v>5735</v>
      </c>
      <c r="I95" s="857" t="str">
        <f t="array" ref="I95">XLOOKUP(G95,'Restaurant DB'!B:B,'Restaurant DB'!N:N)</f>
        <v>Singaporean, Chinese</v>
      </c>
      <c r="J95" s="85" t="s">
        <v>78</v>
      </c>
      <c r="K95" s="112">
        <v>145.0</v>
      </c>
      <c r="L95" s="113" t="s">
        <v>208</v>
      </c>
      <c r="M95" s="46" t="s">
        <v>435</v>
      </c>
      <c r="N95" s="168" t="s">
        <v>1806</v>
      </c>
      <c r="O95" s="834">
        <v>5062.0</v>
      </c>
      <c r="P95" s="693"/>
      <c r="Q95" s="754"/>
      <c r="R95" s="148"/>
      <c r="S95" s="116">
        <v>45942.0</v>
      </c>
      <c r="T95" s="849">
        <v>0.7916666666666666</v>
      </c>
      <c r="U95" s="118" t="s">
        <v>182</v>
      </c>
      <c r="V95" s="85" t="s">
        <v>102</v>
      </c>
      <c r="W95" s="118" t="s">
        <v>1807</v>
      </c>
      <c r="X95" s="118" t="s">
        <v>1808</v>
      </c>
      <c r="Y95" s="656">
        <v>45961.0</v>
      </c>
      <c r="Z95" s="831" t="s">
        <v>431</v>
      </c>
      <c r="AA95" s="755" t="s">
        <v>484</v>
      </c>
      <c r="AB95" s="835" t="s">
        <v>1809</v>
      </c>
      <c r="AC95" s="68"/>
      <c r="AD95" s="68"/>
      <c r="AE95" s="68"/>
      <c r="AF95" s="68"/>
      <c r="AG95" s="68"/>
      <c r="AH95" s="68"/>
      <c r="AI95" s="68"/>
      <c r="AJ95" s="68"/>
      <c r="AK95" s="68"/>
    </row>
    <row r="96" ht="33.75" hidden="1" customHeight="1">
      <c r="A96" s="68"/>
      <c r="B96" s="698" t="s">
        <v>1540</v>
      </c>
      <c r="C96" s="852" t="s">
        <v>1541</v>
      </c>
      <c r="D96" s="700">
        <v>51300.0</v>
      </c>
      <c r="E96" s="23" t="s">
        <v>120</v>
      </c>
      <c r="F96" s="750" t="s">
        <v>1542</v>
      </c>
      <c r="G96" s="85" t="s">
        <v>1810</v>
      </c>
      <c r="H96" s="245">
        <f t="array" ref="H96">XLOOKUP(G96,'Restaurant DB All'!B:B,'Restaurant DB All'!A:A)</f>
        <v>5595</v>
      </c>
      <c r="I96" s="138" t="str">
        <f t="array" ref="I96">XLOOKUP(G96,'Restaurant DB'!B:B,'Restaurant DB'!N:N)</f>
        <v>Japanese</v>
      </c>
      <c r="J96" s="85" t="s">
        <v>94</v>
      </c>
      <c r="K96" s="112">
        <v>69.0</v>
      </c>
      <c r="L96" s="113" t="s">
        <v>1561</v>
      </c>
      <c r="M96" s="46" t="s">
        <v>435</v>
      </c>
      <c r="N96" s="168" t="s">
        <v>1811</v>
      </c>
      <c r="O96" s="834">
        <v>5062.0</v>
      </c>
      <c r="P96" s="693" t="b">
        <v>0</v>
      </c>
      <c r="Q96" s="754"/>
      <c r="R96" s="148"/>
      <c r="S96" s="116">
        <v>45942.0</v>
      </c>
      <c r="T96" s="849">
        <v>0.5</v>
      </c>
      <c r="U96" s="118" t="s">
        <v>182</v>
      </c>
      <c r="V96" s="85" t="s">
        <v>102</v>
      </c>
      <c r="W96" s="118" t="s">
        <v>1812</v>
      </c>
      <c r="X96" s="118" t="s">
        <v>1813</v>
      </c>
      <c r="Y96" s="656">
        <v>45958.0</v>
      </c>
      <c r="Z96" s="118" t="s">
        <v>431</v>
      </c>
      <c r="AA96" s="755" t="s">
        <v>484</v>
      </c>
      <c r="AB96" s="835" t="s">
        <v>1814</v>
      </c>
      <c r="AC96" s="68"/>
      <c r="AD96" s="68"/>
      <c r="AE96" s="68"/>
      <c r="AF96" s="68"/>
      <c r="AG96" s="68"/>
      <c r="AH96" s="68"/>
      <c r="AI96" s="68"/>
      <c r="AJ96" s="68"/>
      <c r="AK96" s="68"/>
    </row>
    <row r="97" ht="33.75" hidden="1" customHeight="1">
      <c r="A97" s="68"/>
      <c r="B97" s="229" t="s">
        <v>1815</v>
      </c>
      <c r="C97" s="229" t="s">
        <v>1816</v>
      </c>
      <c r="D97" s="231">
        <v>10755.0</v>
      </c>
      <c r="E97" s="228"/>
      <c r="F97" s="300" t="s">
        <v>1817</v>
      </c>
      <c r="G97" s="261" t="s">
        <v>1810</v>
      </c>
      <c r="H97" s="245">
        <f t="array" ref="H97">XLOOKUP(G97,'Restaurant DB All'!B:B,'Restaurant DB All'!A:A)</f>
        <v>5595</v>
      </c>
      <c r="I97" s="197" t="str">
        <f t="array" ref="I97">XLOOKUP(G97,'Restaurant DB'!B:B,'Restaurant DB'!N:N)</f>
        <v>Japanese</v>
      </c>
      <c r="J97" s="261" t="s">
        <v>94</v>
      </c>
      <c r="K97" s="262">
        <v>69.0</v>
      </c>
      <c r="L97" s="225" t="s">
        <v>1818</v>
      </c>
      <c r="M97" s="248" t="s">
        <v>435</v>
      </c>
      <c r="N97" s="248"/>
      <c r="O97" s="231">
        <v>1266.0</v>
      </c>
      <c r="P97" s="220"/>
      <c r="Q97" s="191"/>
      <c r="R97" s="227"/>
      <c r="S97" s="263">
        <v>45942.0</v>
      </c>
      <c r="T97" s="850">
        <v>0.5416666666666666</v>
      </c>
      <c r="U97" s="265" t="s">
        <v>182</v>
      </c>
      <c r="V97" s="261" t="s">
        <v>102</v>
      </c>
      <c r="W97" s="225" t="s">
        <v>1819</v>
      </c>
      <c r="X97" s="265" t="s">
        <v>1820</v>
      </c>
      <c r="Y97" s="858">
        <v>45947.0</v>
      </c>
      <c r="Z97" s="167" t="str">
        <f t="array" ref="Z97">if(iferror(INDEX(Posts[Username],MATCH(C97&amp;G97,Posts[Username]&amp;Posts[Restaurant Name],0)),"")=C97,"Posted","")</f>
        <v>Posted</v>
      </c>
      <c r="AA97" s="241" t="s">
        <v>920</v>
      </c>
      <c r="AB97" s="305" t="s">
        <v>1821</v>
      </c>
      <c r="AC97" s="68"/>
      <c r="AD97" s="68"/>
      <c r="AE97" s="68"/>
      <c r="AF97" s="68"/>
      <c r="AG97" s="68"/>
      <c r="AH97" s="68"/>
      <c r="AI97" s="68"/>
      <c r="AJ97" s="68"/>
      <c r="AK97" s="68"/>
    </row>
    <row r="98" ht="33.75" hidden="1" customHeight="1">
      <c r="A98" s="68"/>
      <c r="B98" s="698" t="s">
        <v>1681</v>
      </c>
      <c r="C98" s="699" t="s">
        <v>1682</v>
      </c>
      <c r="D98" s="700">
        <v>36490.0</v>
      </c>
      <c r="E98" s="228"/>
      <c r="F98" s="136" t="s">
        <v>1683</v>
      </c>
      <c r="G98" s="85" t="s">
        <v>1587</v>
      </c>
      <c r="H98" s="245">
        <f t="array" ref="H98">XLOOKUP(G98,'Restaurant DB All'!B:B,'Restaurant DB All'!A:A)</f>
        <v>6310</v>
      </c>
      <c r="I98" s="197" t="str">
        <f t="array" ref="I98">XLOOKUP(G98,'Restaurant DB'!B:B,'Restaurant DB'!N:N)</f>
        <v/>
      </c>
      <c r="J98" s="85" t="s">
        <v>94</v>
      </c>
      <c r="K98" s="112">
        <v>70.5</v>
      </c>
      <c r="L98" s="113" t="s">
        <v>1822</v>
      </c>
      <c r="M98" s="753" t="s">
        <v>435</v>
      </c>
      <c r="N98" s="705" t="s">
        <v>1823</v>
      </c>
      <c r="O98" s="790">
        <v>5063.0</v>
      </c>
      <c r="P98" s="220" t="b">
        <v>0</v>
      </c>
      <c r="Q98" s="191"/>
      <c r="R98" s="227"/>
      <c r="S98" s="116">
        <v>45942.0</v>
      </c>
      <c r="T98" s="621">
        <v>0.5625</v>
      </c>
      <c r="U98" s="265" t="s">
        <v>182</v>
      </c>
      <c r="V98" s="261" t="s">
        <v>102</v>
      </c>
      <c r="W98" s="225" t="s">
        <v>1824</v>
      </c>
      <c r="X98" s="265" t="s">
        <v>1825</v>
      </c>
      <c r="Y98" s="858">
        <v>45957.0</v>
      </c>
      <c r="Z98" s="225" t="s">
        <v>431</v>
      </c>
      <c r="AA98" s="243" t="s">
        <v>920</v>
      </c>
      <c r="AB98" s="305" t="s">
        <v>1826</v>
      </c>
      <c r="AC98" s="68"/>
      <c r="AD98" s="68"/>
      <c r="AE98" s="68"/>
      <c r="AF98" s="68"/>
      <c r="AG98" s="68"/>
      <c r="AH98" s="68"/>
      <c r="AI98" s="68"/>
      <c r="AJ98" s="68"/>
      <c r="AK98" s="68"/>
    </row>
    <row r="99" ht="33.75" hidden="1" customHeight="1">
      <c r="A99" s="68"/>
      <c r="B99" s="201" t="s">
        <v>1730</v>
      </c>
      <c r="C99" s="201" t="s">
        <v>1731</v>
      </c>
      <c r="D99" s="203">
        <v>11606.0</v>
      </c>
      <c r="E99" s="185"/>
      <c r="F99" s="287" t="s">
        <v>1732</v>
      </c>
      <c r="G99" s="268" t="s">
        <v>149</v>
      </c>
      <c r="H99" s="245">
        <f t="array" ref="H99">XLOOKUP(G99,'Restaurant DB All'!B:B,'Restaurant DB All'!A:A)</f>
        <v>5376</v>
      </c>
      <c r="I99" s="245" t="str">
        <f t="array" ref="I99">XLOOKUP(G99,'Restaurant DB'!B:B,'Restaurant DB'!N:N)</f>
        <v>Chinese, Singaporean</v>
      </c>
      <c r="J99" s="268" t="s">
        <v>78</v>
      </c>
      <c r="K99" s="269">
        <v>134.3</v>
      </c>
      <c r="L99" s="135" t="s">
        <v>1166</v>
      </c>
      <c r="M99" s="46"/>
      <c r="N99" s="189"/>
      <c r="O99" s="295">
        <v>3037.548</v>
      </c>
      <c r="P99" s="179"/>
      <c r="Q99" s="285"/>
      <c r="R99" s="184"/>
      <c r="S99" s="270">
        <v>45942.0</v>
      </c>
      <c r="T99" s="837">
        <v>0.4791666666666667</v>
      </c>
      <c r="U99" s="272" t="s">
        <v>294</v>
      </c>
      <c r="V99" s="268" t="s">
        <v>102</v>
      </c>
      <c r="W99" s="135" t="s">
        <v>1827</v>
      </c>
      <c r="X99" s="272" t="s">
        <v>1828</v>
      </c>
      <c r="Y99" s="622"/>
      <c r="Z99" s="167" t="str">
        <f t="array" ref="Z99">if(iferror(INDEX(Posts[Username],MATCH(C99&amp;G99,Posts[Username]&amp;Posts[Restaurant Name],0)),"")=C99,"Posted","")</f>
        <v>Posted</v>
      </c>
      <c r="AA99" s="278" t="s">
        <v>321</v>
      </c>
      <c r="AB99" s="296" t="s">
        <v>1829</v>
      </c>
      <c r="AC99" s="68"/>
      <c r="AD99" s="68"/>
      <c r="AE99" s="68"/>
      <c r="AF99" s="68"/>
      <c r="AG99" s="68"/>
      <c r="AH99" s="68"/>
      <c r="AI99" s="68"/>
      <c r="AJ99" s="68"/>
      <c r="AK99" s="68"/>
    </row>
    <row r="100" ht="33.75" customHeight="1">
      <c r="A100" s="68"/>
      <c r="B100" s="201" t="s">
        <v>1830</v>
      </c>
      <c r="C100" s="201" t="s">
        <v>1831</v>
      </c>
      <c r="D100" s="203">
        <v>6567.0</v>
      </c>
      <c r="E100" s="185"/>
      <c r="F100" s="287" t="s">
        <v>1832</v>
      </c>
      <c r="G100" s="288" t="s">
        <v>1647</v>
      </c>
      <c r="H100" s="245" t="str">
        <f t="array" ref="H100">XLOOKUP(G100,'Restaurant DB All'!B:B,'Restaurant DB All'!A:A)</f>
        <v>#N/A</v>
      </c>
      <c r="I100" s="138" t="str">
        <f t="array" ref="I100">XLOOKUP(G100,'Restaurant DB'!B:B,'Restaurant DB'!N:N)</f>
        <v>#N/A</v>
      </c>
      <c r="J100" s="310" t="s">
        <v>78</v>
      </c>
      <c r="K100" s="311">
        <v>143.1</v>
      </c>
      <c r="L100" s="278" t="s">
        <v>1518</v>
      </c>
      <c r="M100" s="257" t="s">
        <v>435</v>
      </c>
      <c r="N100" s="189"/>
      <c r="O100" s="295">
        <v>0.0</v>
      </c>
      <c r="P100" s="179"/>
      <c r="Q100" s="285"/>
      <c r="R100" s="184"/>
      <c r="S100" s="816">
        <v>45942.0</v>
      </c>
      <c r="T100" s="817">
        <v>0.5833333333333334</v>
      </c>
      <c r="U100" s="818" t="s">
        <v>182</v>
      </c>
      <c r="V100" s="819" t="s">
        <v>394</v>
      </c>
      <c r="W100" s="441" t="s">
        <v>1833</v>
      </c>
      <c r="X100" s="341"/>
      <c r="Y100" s="622"/>
      <c r="Z100" s="167" t="str">
        <f t="array" ref="Z100">if(iferror(INDEX(Posts[Username],MATCH(C100&amp;G100,Posts[Username]&amp;Posts[Restaurant Name],0)),"")=C100,"Posted","")</f>
        <v/>
      </c>
      <c r="AA100" s="278" t="s">
        <v>920</v>
      </c>
      <c r="AB100" s="571" t="s">
        <v>1834</v>
      </c>
      <c r="AC100" s="68"/>
      <c r="AD100" s="68"/>
      <c r="AE100" s="68"/>
      <c r="AF100" s="68"/>
      <c r="AG100" s="68"/>
      <c r="AH100" s="68"/>
      <c r="AI100" s="68"/>
      <c r="AJ100" s="68"/>
      <c r="AK100" s="68"/>
    </row>
    <row r="101" ht="33.75" hidden="1" customHeight="1">
      <c r="A101" s="68"/>
      <c r="B101" s="201" t="s">
        <v>1800</v>
      </c>
      <c r="C101" s="201" t="s">
        <v>1801</v>
      </c>
      <c r="D101" s="203">
        <v>18776.0</v>
      </c>
      <c r="E101" s="185"/>
      <c r="F101" s="287" t="s">
        <v>1802</v>
      </c>
      <c r="G101" s="268" t="s">
        <v>1835</v>
      </c>
      <c r="H101" s="245" t="str">
        <f t="array" ref="H101">XLOOKUP(G101,'Restaurant DB All'!B:B,'Restaurant DB All'!A:A)</f>
        <v>#N/A</v>
      </c>
      <c r="I101" s="245" t="str">
        <f t="array" ref="I101">XLOOKUP(G101,'Restaurant DB'!B:B,'Restaurant DB'!N:N)</f>
        <v>#N/A</v>
      </c>
      <c r="J101" s="268" t="s">
        <v>94</v>
      </c>
      <c r="K101" s="269">
        <v>274.0</v>
      </c>
      <c r="L101" s="135" t="s">
        <v>1836</v>
      </c>
      <c r="M101" s="189"/>
      <c r="N101" s="189"/>
      <c r="O101" s="203">
        <v>5062.58</v>
      </c>
      <c r="P101" s="179"/>
      <c r="Q101" s="285"/>
      <c r="R101" s="184"/>
      <c r="S101" s="270">
        <v>45942.0</v>
      </c>
      <c r="T101" s="837">
        <v>0.5</v>
      </c>
      <c r="U101" s="272" t="s">
        <v>182</v>
      </c>
      <c r="V101" s="268" t="s">
        <v>102</v>
      </c>
      <c r="W101" s="272" t="s">
        <v>1837</v>
      </c>
      <c r="X101" s="761" t="s">
        <v>1838</v>
      </c>
      <c r="Y101" s="622"/>
      <c r="Z101" s="135" t="s">
        <v>431</v>
      </c>
      <c r="AA101" s="278" t="s">
        <v>321</v>
      </c>
      <c r="AB101" s="296" t="s">
        <v>1839</v>
      </c>
      <c r="AC101" s="68"/>
      <c r="AD101" s="68"/>
      <c r="AE101" s="68"/>
      <c r="AF101" s="859"/>
      <c r="AG101" s="68"/>
      <c r="AH101" s="68"/>
      <c r="AI101" s="68"/>
      <c r="AJ101" s="68"/>
      <c r="AK101" s="68"/>
    </row>
    <row r="102" ht="33.75" hidden="1" customHeight="1">
      <c r="A102" s="68"/>
      <c r="B102" s="707" t="s">
        <v>1681</v>
      </c>
      <c r="C102" s="708" t="s">
        <v>1682</v>
      </c>
      <c r="D102" s="709">
        <v>36490.0</v>
      </c>
      <c r="E102" s="410"/>
      <c r="F102" s="710" t="s">
        <v>1683</v>
      </c>
      <c r="G102" s="823" t="s">
        <v>1587</v>
      </c>
      <c r="H102" s="245">
        <f t="array" ref="H102">XLOOKUP(G102,'Restaurant DB All'!B:B,'Restaurant DB All'!A:A)</f>
        <v>6310</v>
      </c>
      <c r="I102" s="324" t="str">
        <f t="array" ref="I102">XLOOKUP(G102,'Restaurant DB'!B:B,'Restaurant DB'!N:N)</f>
        <v/>
      </c>
      <c r="J102" s="823" t="s">
        <v>94</v>
      </c>
      <c r="K102" s="824">
        <v>70.5</v>
      </c>
      <c r="L102" s="113" t="s">
        <v>1822</v>
      </c>
      <c r="M102" s="753" t="s">
        <v>435</v>
      </c>
      <c r="N102" s="825"/>
      <c r="O102" s="826">
        <v>5063.0</v>
      </c>
      <c r="P102" s="716"/>
      <c r="Q102" s="827"/>
      <c r="R102" s="828"/>
      <c r="S102" s="829">
        <v>45942.0</v>
      </c>
      <c r="T102" s="830">
        <v>0.5625</v>
      </c>
      <c r="U102" s="461" t="s">
        <v>1840</v>
      </c>
      <c r="V102" s="823" t="s">
        <v>394</v>
      </c>
      <c r="W102" s="723" t="s">
        <v>1841</v>
      </c>
      <c r="X102" s="118"/>
      <c r="Y102" s="860"/>
      <c r="Z102" s="167" t="str">
        <f t="array" ref="Z102">if(iferror(INDEX(Posts[Username],MATCH(C102&amp;G102,Posts[Username]&amp;Posts[Restaurant Name],0)),"")=C102,"Posted","")</f>
        <v>Posted</v>
      </c>
      <c r="AA102" s="832" t="s">
        <v>920</v>
      </c>
      <c r="AB102" s="337" t="s">
        <v>1842</v>
      </c>
      <c r="AC102" s="68"/>
      <c r="AD102" s="68"/>
      <c r="AE102" s="68"/>
      <c r="AF102" s="859"/>
      <c r="AG102" s="68"/>
      <c r="AH102" s="68"/>
      <c r="AI102" s="68"/>
      <c r="AJ102" s="68"/>
      <c r="AK102" s="68"/>
    </row>
    <row r="103" ht="33.75" customHeight="1">
      <c r="A103" s="68"/>
      <c r="B103" s="443" t="s">
        <v>1747</v>
      </c>
      <c r="C103" s="444" t="s">
        <v>1748</v>
      </c>
      <c r="D103" s="445">
        <v>11627.0</v>
      </c>
      <c r="E103" s="485"/>
      <c r="F103" s="447" t="s">
        <v>1749</v>
      </c>
      <c r="G103" s="322" t="s">
        <v>1843</v>
      </c>
      <c r="H103" s="245">
        <f t="array" ref="H103">XLOOKUP(G103,'Restaurant DB All'!B:B,'Restaurant DB All'!A:A)</f>
        <v>6137</v>
      </c>
      <c r="I103" s="861" t="str">
        <f t="array" ref="I103">XLOOKUP(G103,'Restaurant DB'!B:B,'Restaurant DB'!N:N)</f>
        <v>French</v>
      </c>
      <c r="J103" s="322" t="s">
        <v>78</v>
      </c>
      <c r="K103" s="325">
        <v>119.0</v>
      </c>
      <c r="L103" s="135" t="s">
        <v>1226</v>
      </c>
      <c r="M103" s="46" t="s">
        <v>1752</v>
      </c>
      <c r="N103" s="560"/>
      <c r="O103" s="862">
        <v>0.0</v>
      </c>
      <c r="P103" s="432"/>
      <c r="Q103" s="330"/>
      <c r="R103" s="421"/>
      <c r="S103" s="332">
        <v>45942.0</v>
      </c>
      <c r="T103" s="837">
        <v>0.7916666666666666</v>
      </c>
      <c r="U103" s="831" t="s">
        <v>80</v>
      </c>
      <c r="V103" s="322" t="s">
        <v>394</v>
      </c>
      <c r="W103" s="863" t="s">
        <v>1844</v>
      </c>
      <c r="X103" s="563"/>
      <c r="Y103" s="864"/>
      <c r="Z103" s="167" t="str">
        <f t="array" ref="Z103">if(iferror(INDEX(Posts[Username],MATCH(C103&amp;G103,Posts[Username]&amp;Posts[Restaurant Name],0)),"")=C103,"Posted","")</f>
        <v/>
      </c>
      <c r="AA103" s="865" t="s">
        <v>920</v>
      </c>
      <c r="AB103" s="422" t="s">
        <v>1845</v>
      </c>
      <c r="AC103" s="68"/>
      <c r="AD103" s="68"/>
      <c r="AE103" s="68"/>
      <c r="AF103" s="859"/>
      <c r="AG103" s="68"/>
      <c r="AH103" s="68"/>
      <c r="AI103" s="68"/>
      <c r="AJ103" s="68"/>
      <c r="AK103" s="68"/>
    </row>
    <row r="104" ht="33.75" hidden="1" customHeight="1">
      <c r="A104" s="68"/>
      <c r="B104" s="698" t="s">
        <v>1846</v>
      </c>
      <c r="C104" s="698" t="s">
        <v>1847</v>
      </c>
      <c r="D104" s="700">
        <v>16250.0</v>
      </c>
      <c r="E104" s="120"/>
      <c r="F104" s="750" t="s">
        <v>1848</v>
      </c>
      <c r="G104" s="85" t="s">
        <v>1810</v>
      </c>
      <c r="H104" s="245">
        <f t="array" ref="H104">XLOOKUP(G104,'Restaurant DB All'!B:B,'Restaurant DB All'!A:A)</f>
        <v>5595</v>
      </c>
      <c r="I104" s="138" t="str">
        <f t="array" ref="I104">XLOOKUP(G104,'Restaurant DB'!B:B,'Restaurant DB'!N:N)</f>
        <v>Japanese</v>
      </c>
      <c r="J104" s="85" t="s">
        <v>78</v>
      </c>
      <c r="K104" s="112">
        <v>149.0</v>
      </c>
      <c r="L104" s="113" t="s">
        <v>208</v>
      </c>
      <c r="M104" s="46" t="s">
        <v>435</v>
      </c>
      <c r="N104" s="170"/>
      <c r="O104" s="834">
        <v>3367.0</v>
      </c>
      <c r="P104" s="693"/>
      <c r="Q104" s="754"/>
      <c r="R104" s="148"/>
      <c r="S104" s="636">
        <v>45943.0</v>
      </c>
      <c r="T104" s="637">
        <v>0.7916666666666666</v>
      </c>
      <c r="U104" s="635" t="s">
        <v>182</v>
      </c>
      <c r="V104" s="633" t="s">
        <v>102</v>
      </c>
      <c r="W104" s="113" t="s">
        <v>1849</v>
      </c>
      <c r="X104" s="37" t="s">
        <v>1850</v>
      </c>
      <c r="Y104" s="656">
        <v>45950.0</v>
      </c>
      <c r="Z104" s="118" t="s">
        <v>431</v>
      </c>
      <c r="AA104" s="755" t="s">
        <v>920</v>
      </c>
      <c r="AB104" s="835" t="s">
        <v>1851</v>
      </c>
      <c r="AC104" s="68"/>
      <c r="AD104" s="68"/>
      <c r="AE104" s="68"/>
      <c r="AF104" s="859"/>
      <c r="AG104" s="68"/>
      <c r="AH104" s="68"/>
      <c r="AI104" s="68"/>
      <c r="AJ104" s="68"/>
      <c r="AK104" s="68"/>
    </row>
    <row r="105" ht="33.75" hidden="1" customHeight="1">
      <c r="A105" s="68"/>
      <c r="B105" s="201" t="s">
        <v>335</v>
      </c>
      <c r="C105" s="201" t="s">
        <v>336</v>
      </c>
      <c r="D105" s="203">
        <v>28732.0</v>
      </c>
      <c r="E105" s="185"/>
      <c r="F105" s="287" t="s">
        <v>1852</v>
      </c>
      <c r="G105" s="268" t="s">
        <v>1843</v>
      </c>
      <c r="H105" s="245">
        <f t="array" ref="H105">XLOOKUP(G105,'Restaurant DB All'!B:B,'Restaurant DB All'!A:A)</f>
        <v>6137</v>
      </c>
      <c r="I105" s="245" t="str">
        <f t="array" ref="I105">XLOOKUP(G105,'Restaurant DB'!B:B,'Restaurant DB'!N:N)</f>
        <v>French</v>
      </c>
      <c r="J105" s="268" t="s">
        <v>78</v>
      </c>
      <c r="K105" s="269">
        <v>259.0</v>
      </c>
      <c r="L105" s="135" t="s">
        <v>1853</v>
      </c>
      <c r="M105" s="189"/>
      <c r="N105" s="189"/>
      <c r="O105" s="295">
        <v>6328.224999999999</v>
      </c>
      <c r="P105" s="179"/>
      <c r="Q105" s="285"/>
      <c r="R105" s="184"/>
      <c r="S105" s="270">
        <v>45944.0</v>
      </c>
      <c r="T105" s="837">
        <v>0.7708333333333334</v>
      </c>
      <c r="U105" s="272" t="s">
        <v>294</v>
      </c>
      <c r="V105" s="268" t="s">
        <v>102</v>
      </c>
      <c r="W105" s="135" t="s">
        <v>1854</v>
      </c>
      <c r="X105" s="272" t="s">
        <v>1855</v>
      </c>
      <c r="Y105" s="622"/>
      <c r="Z105" s="320" t="s">
        <v>431</v>
      </c>
      <c r="AA105" s="278" t="s">
        <v>321</v>
      </c>
      <c r="AB105" s="296" t="s">
        <v>1856</v>
      </c>
      <c r="AC105" s="68"/>
      <c r="AD105" s="68"/>
      <c r="AE105" s="68"/>
      <c r="AF105" s="859"/>
      <c r="AG105" s="68"/>
      <c r="AH105" s="68"/>
      <c r="AI105" s="68"/>
      <c r="AJ105" s="68"/>
      <c r="AK105" s="68"/>
    </row>
    <row r="106" ht="33.75" hidden="1" customHeight="1">
      <c r="A106" s="68"/>
      <c r="B106" s="171" t="s">
        <v>1815</v>
      </c>
      <c r="C106" s="171" t="s">
        <v>1816</v>
      </c>
      <c r="D106" s="173">
        <v>10755.0</v>
      </c>
      <c r="E106" s="185"/>
      <c r="F106" s="298" t="s">
        <v>1817</v>
      </c>
      <c r="G106" s="268" t="s">
        <v>1857</v>
      </c>
      <c r="H106" s="245">
        <f t="array" ref="H106">XLOOKUP(G106,'Restaurant DB All'!B:B,'Restaurant DB All'!A:A)</f>
        <v>5798</v>
      </c>
      <c r="I106" s="245" t="str">
        <f t="array" ref="I106">XLOOKUP(G106,'Restaurant DB'!B:B,'Restaurant DB'!N:N)</f>
        <v>Thai</v>
      </c>
      <c r="J106" s="268" t="s">
        <v>78</v>
      </c>
      <c r="K106" s="269">
        <v>78.0</v>
      </c>
      <c r="L106" s="135" t="s">
        <v>208</v>
      </c>
      <c r="M106" s="257" t="s">
        <v>1858</v>
      </c>
      <c r="N106" s="189"/>
      <c r="O106" s="203">
        <v>1266.0</v>
      </c>
      <c r="P106" s="179"/>
      <c r="Q106" s="285"/>
      <c r="R106" s="184"/>
      <c r="S106" s="270">
        <v>45944.0</v>
      </c>
      <c r="T106" s="837">
        <v>0.7916666666666666</v>
      </c>
      <c r="U106" s="272" t="s">
        <v>182</v>
      </c>
      <c r="V106" s="268" t="s">
        <v>102</v>
      </c>
      <c r="W106" s="272" t="s">
        <v>1859</v>
      </c>
      <c r="X106" s="866"/>
      <c r="Y106" s="867">
        <v>45960.0</v>
      </c>
      <c r="Z106" s="135" t="s">
        <v>431</v>
      </c>
      <c r="AA106" s="292" t="s">
        <v>920</v>
      </c>
      <c r="AB106" s="296" t="s">
        <v>1860</v>
      </c>
      <c r="AC106" s="68"/>
      <c r="AD106" s="68"/>
      <c r="AE106" s="68"/>
      <c r="AF106" s="859"/>
      <c r="AG106" s="68"/>
      <c r="AH106" s="68"/>
      <c r="AI106" s="68"/>
      <c r="AJ106" s="68"/>
      <c r="AK106" s="68"/>
    </row>
    <row r="107" ht="33.75" hidden="1" customHeight="1">
      <c r="A107" s="68"/>
      <c r="B107" s="707" t="s">
        <v>1563</v>
      </c>
      <c r="C107" s="838" t="s">
        <v>1564</v>
      </c>
      <c r="D107" s="709">
        <v>14291.0</v>
      </c>
      <c r="E107" s="839"/>
      <c r="F107" s="840" t="s">
        <v>1565</v>
      </c>
      <c r="G107" s="823" t="s">
        <v>149</v>
      </c>
      <c r="H107" s="245">
        <f t="array" ref="H107">XLOOKUP(G107,'Restaurant DB All'!B:B,'Restaurant DB All'!A:A)</f>
        <v>5376</v>
      </c>
      <c r="I107" s="868" t="str">
        <f t="array" ref="I107">XLOOKUP(G107,'Restaurant DB'!B:B,'Restaurant DB'!N:N)</f>
        <v>Chinese, Singaporean</v>
      </c>
      <c r="J107" s="823" t="s">
        <v>78</v>
      </c>
      <c r="K107" s="824">
        <v>103.7</v>
      </c>
      <c r="L107" s="869" t="s">
        <v>208</v>
      </c>
      <c r="M107" s="825"/>
      <c r="N107" s="870"/>
      <c r="O107" s="709">
        <v>3100.0</v>
      </c>
      <c r="P107" s="716"/>
      <c r="Q107" s="827"/>
      <c r="R107" s="843"/>
      <c r="S107" s="332">
        <v>45944.0</v>
      </c>
      <c r="T107" s="871">
        <v>0.4791666666666667</v>
      </c>
      <c r="U107" s="863" t="s">
        <v>182</v>
      </c>
      <c r="V107" s="322" t="s">
        <v>102</v>
      </c>
      <c r="W107" s="831" t="s">
        <v>1861</v>
      </c>
      <c r="X107" s="831" t="s">
        <v>1862</v>
      </c>
      <c r="Y107" s="725"/>
      <c r="Z107" s="831" t="s">
        <v>431</v>
      </c>
      <c r="AA107" s="832" t="s">
        <v>484</v>
      </c>
      <c r="AB107" s="872" t="s">
        <v>1863</v>
      </c>
      <c r="AC107" s="68"/>
      <c r="AD107" s="68"/>
      <c r="AE107" s="68"/>
      <c r="AF107" s="859"/>
      <c r="AG107" s="68"/>
      <c r="AH107" s="68"/>
      <c r="AI107" s="68"/>
      <c r="AJ107" s="68"/>
      <c r="AK107" s="68"/>
    </row>
    <row r="108" ht="33.75" hidden="1" customHeight="1">
      <c r="A108" s="68"/>
      <c r="B108" s="229" t="s">
        <v>1584</v>
      </c>
      <c r="C108" s="229" t="s">
        <v>1585</v>
      </c>
      <c r="D108" s="231">
        <v>26886.0</v>
      </c>
      <c r="E108" s="228"/>
      <c r="F108" s="300" t="s">
        <v>1586</v>
      </c>
      <c r="G108" s="261" t="s">
        <v>340</v>
      </c>
      <c r="H108" s="245">
        <f t="array" ref="H108">XLOOKUP(G108,'Restaurant DB All'!B:B,'Restaurant DB All'!A:A)</f>
        <v>5735</v>
      </c>
      <c r="I108" s="197" t="str">
        <f t="array" ref="I108">XLOOKUP(G108,'Restaurant DB'!B:B,'Restaurant DB'!N:N)</f>
        <v>Singaporean, Chinese</v>
      </c>
      <c r="J108" s="261" t="s">
        <v>78</v>
      </c>
      <c r="K108" s="262">
        <v>145.0</v>
      </c>
      <c r="L108" s="225" t="s">
        <v>208</v>
      </c>
      <c r="M108" s="46" t="s">
        <v>1589</v>
      </c>
      <c r="N108" s="692" t="s">
        <v>1864</v>
      </c>
      <c r="O108" s="581">
        <v>5695.4025</v>
      </c>
      <c r="P108" s="220"/>
      <c r="Q108" s="191"/>
      <c r="R108" s="227"/>
      <c r="S108" s="263">
        <v>45944.0</v>
      </c>
      <c r="T108" s="850">
        <v>0.7291666666666666</v>
      </c>
      <c r="U108" s="265" t="s">
        <v>294</v>
      </c>
      <c r="V108" s="261" t="s">
        <v>102</v>
      </c>
      <c r="W108" s="225" t="s">
        <v>1865</v>
      </c>
      <c r="X108" s="265" t="s">
        <v>1866</v>
      </c>
      <c r="Y108" s="851"/>
      <c r="Z108" s="831" t="s">
        <v>431</v>
      </c>
      <c r="AA108" s="241" t="s">
        <v>484</v>
      </c>
      <c r="AB108" s="305" t="s">
        <v>1867</v>
      </c>
      <c r="AC108" s="68"/>
      <c r="AD108" s="68"/>
      <c r="AE108" s="68"/>
      <c r="AF108" s="859"/>
      <c r="AG108" s="68"/>
      <c r="AH108" s="68"/>
      <c r="AI108" s="68"/>
      <c r="AJ108" s="68"/>
      <c r="AK108" s="68"/>
    </row>
    <row r="109" ht="33.75" hidden="1" customHeight="1">
      <c r="A109" s="68"/>
      <c r="B109" s="229" t="s">
        <v>1584</v>
      </c>
      <c r="C109" s="229" t="s">
        <v>1585</v>
      </c>
      <c r="D109" s="231">
        <v>26886.0</v>
      </c>
      <c r="E109" s="228"/>
      <c r="F109" s="300" t="s">
        <v>1586</v>
      </c>
      <c r="G109" s="261" t="s">
        <v>1714</v>
      </c>
      <c r="H109" s="245" t="str">
        <f t="array" ref="H109">XLOOKUP(G109,'Restaurant DB All'!B:B,'Restaurant DB All'!A:A)</f>
        <v>#N/A</v>
      </c>
      <c r="I109" s="197" t="str">
        <f t="array" ref="I109">XLOOKUP(G109,'Restaurant DB'!B:B,'Restaurant DB'!N:N)</f>
        <v>#N/A</v>
      </c>
      <c r="J109" s="261" t="s">
        <v>94</v>
      </c>
      <c r="K109" s="262">
        <v>120.0</v>
      </c>
      <c r="L109" s="225" t="s">
        <v>1868</v>
      </c>
      <c r="M109" s="46" t="s">
        <v>1589</v>
      </c>
      <c r="N109" s="692" t="s">
        <v>1869</v>
      </c>
      <c r="O109" s="581">
        <v>5695.4025</v>
      </c>
      <c r="P109" s="220"/>
      <c r="Q109" s="191"/>
      <c r="R109" s="227"/>
      <c r="S109" s="263">
        <v>45944.0</v>
      </c>
      <c r="T109" s="850">
        <v>0.75</v>
      </c>
      <c r="U109" s="265" t="s">
        <v>182</v>
      </c>
      <c r="V109" s="261" t="s">
        <v>102</v>
      </c>
      <c r="W109" s="225" t="s">
        <v>1870</v>
      </c>
      <c r="X109" s="265" t="s">
        <v>1871</v>
      </c>
      <c r="Y109" s="851"/>
      <c r="Z109" s="118" t="s">
        <v>431</v>
      </c>
      <c r="AA109" s="241" t="s">
        <v>484</v>
      </c>
      <c r="AB109" s="305" t="s">
        <v>1872</v>
      </c>
      <c r="AC109" s="68"/>
      <c r="AD109" s="68"/>
      <c r="AE109" s="68"/>
      <c r="AF109" s="859"/>
      <c r="AG109" s="68"/>
      <c r="AH109" s="68"/>
      <c r="AI109" s="68"/>
      <c r="AJ109" s="68"/>
      <c r="AK109" s="68"/>
    </row>
    <row r="110" ht="33.75" customHeight="1">
      <c r="A110" s="68"/>
      <c r="B110" s="698" t="s">
        <v>1681</v>
      </c>
      <c r="C110" s="699" t="s">
        <v>1682</v>
      </c>
      <c r="D110" s="700">
        <v>36490.0</v>
      </c>
      <c r="E110" s="228"/>
      <c r="F110" s="136" t="s">
        <v>1683</v>
      </c>
      <c r="G110" s="85" t="s">
        <v>1873</v>
      </c>
      <c r="H110" s="245" t="str">
        <f t="array" ref="H110">XLOOKUP(G110,'Restaurant DB All'!B:B,'Restaurant DB All'!A:A)</f>
        <v>#N/A</v>
      </c>
      <c r="I110" s="197" t="str">
        <f t="array" ref="I110">XLOOKUP(G110,'Restaurant DB'!B:B,'Restaurant DB'!N:N)</f>
        <v>#N/A</v>
      </c>
      <c r="J110" s="85" t="s">
        <v>94</v>
      </c>
      <c r="K110" s="112">
        <v>61.0</v>
      </c>
      <c r="L110" s="113" t="s">
        <v>1874</v>
      </c>
      <c r="M110" s="753" t="s">
        <v>435</v>
      </c>
      <c r="N110" s="705"/>
      <c r="O110" s="790">
        <v>5063.0</v>
      </c>
      <c r="P110" s="220" t="b">
        <v>0</v>
      </c>
      <c r="Q110" s="191"/>
      <c r="R110" s="227"/>
      <c r="S110" s="116">
        <v>45944.0</v>
      </c>
      <c r="T110" s="621">
        <v>0.5</v>
      </c>
      <c r="U110" s="265" t="s">
        <v>80</v>
      </c>
      <c r="V110" s="261" t="s">
        <v>394</v>
      </c>
      <c r="W110" s="225" t="s">
        <v>1875</v>
      </c>
      <c r="X110" s="265"/>
      <c r="Y110" s="858"/>
      <c r="Z110" s="167" t="str">
        <f t="array" ref="Z110">if(iferror(INDEX(Posts[Username],MATCH(C110&amp;G110,Posts[Username]&amp;Posts[Restaurant Name],0)),"")=C110,"Posted","")</f>
        <v/>
      </c>
      <c r="AA110" s="243" t="s">
        <v>920</v>
      </c>
      <c r="AB110" s="305" t="s">
        <v>1876</v>
      </c>
      <c r="AC110" s="68"/>
      <c r="AD110" s="68"/>
      <c r="AE110" s="68"/>
      <c r="AF110" s="859"/>
      <c r="AG110" s="68"/>
      <c r="AH110" s="68"/>
      <c r="AI110" s="68"/>
      <c r="AJ110" s="68"/>
      <c r="AK110" s="68"/>
    </row>
    <row r="111" ht="33.75" hidden="1" customHeight="1">
      <c r="A111" s="68"/>
      <c r="B111" s="229" t="s">
        <v>1815</v>
      </c>
      <c r="C111" s="229" t="s">
        <v>1816</v>
      </c>
      <c r="D111" s="231">
        <v>10755.0</v>
      </c>
      <c r="E111" s="228"/>
      <c r="F111" s="300" t="s">
        <v>1817</v>
      </c>
      <c r="G111" s="261" t="s">
        <v>340</v>
      </c>
      <c r="H111" s="245">
        <f t="array" ref="H111">XLOOKUP(G111,'Restaurant DB All'!B:B,'Restaurant DB All'!A:A)</f>
        <v>5735</v>
      </c>
      <c r="I111" s="197" t="str">
        <f t="array" ref="I111">XLOOKUP(G111,'Restaurant DB'!B:B,'Restaurant DB'!N:N)</f>
        <v>Singaporean, Chinese</v>
      </c>
      <c r="J111" s="261" t="s">
        <v>78</v>
      </c>
      <c r="K111" s="262">
        <v>145.0</v>
      </c>
      <c r="L111" s="225" t="s">
        <v>208</v>
      </c>
      <c r="M111" s="257" t="s">
        <v>435</v>
      </c>
      <c r="N111" s="248"/>
      <c r="O111" s="231">
        <v>1266.0</v>
      </c>
      <c r="P111" s="220"/>
      <c r="Q111" s="191"/>
      <c r="R111" s="227"/>
      <c r="S111" s="263">
        <v>45945.0</v>
      </c>
      <c r="T111" s="850">
        <v>0.75</v>
      </c>
      <c r="U111" s="265" t="s">
        <v>182</v>
      </c>
      <c r="V111" s="261" t="s">
        <v>102</v>
      </c>
      <c r="W111" s="265" t="s">
        <v>1877</v>
      </c>
      <c r="X111" s="873" t="s">
        <v>1878</v>
      </c>
      <c r="Y111" s="858">
        <v>45952.0</v>
      </c>
      <c r="Z111" s="225" t="s">
        <v>431</v>
      </c>
      <c r="AA111" s="241" t="s">
        <v>920</v>
      </c>
      <c r="AB111" s="305" t="s">
        <v>1879</v>
      </c>
      <c r="AC111" s="68"/>
      <c r="AD111" s="68"/>
      <c r="AE111" s="68"/>
      <c r="AF111" s="859"/>
      <c r="AG111" s="68"/>
      <c r="AH111" s="68"/>
      <c r="AI111" s="68"/>
      <c r="AJ111" s="68"/>
      <c r="AK111" s="68"/>
    </row>
    <row r="112" ht="33.75" customHeight="1">
      <c r="A112" s="68"/>
      <c r="B112" s="171" t="s">
        <v>1747</v>
      </c>
      <c r="C112" s="171" t="s">
        <v>1748</v>
      </c>
      <c r="D112" s="173">
        <v>11627.0</v>
      </c>
      <c r="E112" s="185"/>
      <c r="F112" s="298" t="s">
        <v>1749</v>
      </c>
      <c r="G112" s="268" t="s">
        <v>1750</v>
      </c>
      <c r="H112" s="245" t="str">
        <f t="array" ref="H112">XLOOKUP(G112,'Restaurant DB All'!B:B,'Restaurant DB All'!A:A)</f>
        <v>#N/A</v>
      </c>
      <c r="I112" s="245" t="str">
        <f t="array" ref="I112">XLOOKUP(G112,'Restaurant DB'!B:B,'Restaurant DB'!N:N)</f>
        <v>#N/A</v>
      </c>
      <c r="J112" s="268" t="s">
        <v>94</v>
      </c>
      <c r="K112" s="269">
        <v>86.33</v>
      </c>
      <c r="L112" s="135" t="s">
        <v>1880</v>
      </c>
      <c r="M112" s="46" t="s">
        <v>1752</v>
      </c>
      <c r="N112" s="189"/>
      <c r="O112" s="289">
        <v>0.0</v>
      </c>
      <c r="P112" s="179"/>
      <c r="Q112" s="285"/>
      <c r="R112" s="184"/>
      <c r="S112" s="270">
        <v>45945.0</v>
      </c>
      <c r="T112" s="837">
        <v>0.7916666666666666</v>
      </c>
      <c r="U112" s="118" t="s">
        <v>80</v>
      </c>
      <c r="V112" s="268" t="s">
        <v>394</v>
      </c>
      <c r="W112" s="272" t="s">
        <v>1881</v>
      </c>
      <c r="X112" s="341"/>
      <c r="Y112" s="622"/>
      <c r="Z112" s="167" t="str">
        <f t="array" ref="Z112">if(iferror(INDEX(Posts[Username],MATCH(C112&amp;G112,Posts[Username]&amp;Posts[Restaurant Name],0)),"")=C112,"Posted","")</f>
        <v/>
      </c>
      <c r="AA112" s="292" t="s">
        <v>920</v>
      </c>
      <c r="AB112" s="296" t="s">
        <v>1882</v>
      </c>
      <c r="AC112" s="68"/>
      <c r="AD112" s="68"/>
      <c r="AE112" s="68"/>
      <c r="AF112" s="859"/>
      <c r="AG112" s="68"/>
      <c r="AH112" s="68"/>
      <c r="AI112" s="68"/>
      <c r="AJ112" s="68"/>
      <c r="AK112" s="68"/>
    </row>
    <row r="113" ht="33.75" hidden="1" customHeight="1">
      <c r="A113" s="68"/>
      <c r="B113" s="698" t="s">
        <v>335</v>
      </c>
      <c r="C113" s="698" t="s">
        <v>336</v>
      </c>
      <c r="D113" s="700">
        <v>28732.0</v>
      </c>
      <c r="E113" s="120"/>
      <c r="F113" s="750" t="s">
        <v>1852</v>
      </c>
      <c r="G113" s="85" t="s">
        <v>1883</v>
      </c>
      <c r="H113" s="245">
        <f t="array" ref="H113">XLOOKUP(G113,'Restaurant DB All'!B:B,'Restaurant DB All'!A:A)</f>
        <v>5915</v>
      </c>
      <c r="I113" s="138" t="str">
        <f t="array" ref="I113">XLOOKUP(G113,'Restaurant DB'!B:B,'Restaurant DB'!N:N)</f>
        <v>Japanese</v>
      </c>
      <c r="J113" s="85" t="s">
        <v>78</v>
      </c>
      <c r="K113" s="112">
        <v>361.6</v>
      </c>
      <c r="L113" s="113" t="s">
        <v>1884</v>
      </c>
      <c r="M113" s="114"/>
      <c r="N113" s="114"/>
      <c r="O113" s="834">
        <v>6328.224999999999</v>
      </c>
      <c r="P113" s="693"/>
      <c r="Q113" s="754"/>
      <c r="R113" s="148"/>
      <c r="S113" s="116">
        <v>45946.0</v>
      </c>
      <c r="T113" s="849">
        <v>0.5</v>
      </c>
      <c r="U113" s="118" t="s">
        <v>80</v>
      </c>
      <c r="V113" s="85" t="s">
        <v>102</v>
      </c>
      <c r="W113" s="113" t="s">
        <v>1885</v>
      </c>
      <c r="X113" s="118" t="s">
        <v>1886</v>
      </c>
      <c r="Y113" s="695"/>
      <c r="Z113" s="831" t="s">
        <v>431</v>
      </c>
      <c r="AA113" s="755" t="s">
        <v>321</v>
      </c>
      <c r="AB113" s="835" t="s">
        <v>1887</v>
      </c>
      <c r="AC113" s="68"/>
      <c r="AD113" s="68"/>
      <c r="AE113" s="68"/>
      <c r="AF113" s="859"/>
      <c r="AG113" s="68"/>
      <c r="AH113" s="68"/>
      <c r="AI113" s="68"/>
      <c r="AJ113" s="68"/>
      <c r="AK113" s="68"/>
    </row>
    <row r="114" ht="33.75" hidden="1" customHeight="1">
      <c r="A114" s="68"/>
      <c r="B114" s="698" t="s">
        <v>1888</v>
      </c>
      <c r="C114" s="698" t="s">
        <v>1889</v>
      </c>
      <c r="D114" s="700">
        <v>187703.0</v>
      </c>
      <c r="E114" s="120"/>
      <c r="F114" s="750" t="s">
        <v>1890</v>
      </c>
      <c r="G114" s="85" t="s">
        <v>1556</v>
      </c>
      <c r="H114" s="245">
        <f t="array" ref="H114">XLOOKUP(G114,'Restaurant DB All'!B:B,'Restaurant DB All'!A:A)</f>
        <v>6151</v>
      </c>
      <c r="I114" s="138" t="str">
        <f t="array" ref="I114">XLOOKUP(G114,'Restaurant DB'!B:B,'Restaurant DB'!N:N)</f>
        <v>Chinese, Fusion, Singaporean</v>
      </c>
      <c r="J114" s="85" t="s">
        <v>78</v>
      </c>
      <c r="K114" s="112">
        <v>159.0</v>
      </c>
      <c r="L114" s="113" t="s">
        <v>208</v>
      </c>
      <c r="M114" s="46" t="s">
        <v>435</v>
      </c>
      <c r="N114" s="170"/>
      <c r="O114" s="834">
        <v>20946.625</v>
      </c>
      <c r="P114" s="693"/>
      <c r="Q114" s="754"/>
      <c r="R114" s="148"/>
      <c r="S114" s="636">
        <v>45946.0</v>
      </c>
      <c r="T114" s="637">
        <v>0.7083333333333334</v>
      </c>
      <c r="U114" s="635" t="s">
        <v>182</v>
      </c>
      <c r="V114" s="633" t="s">
        <v>102</v>
      </c>
      <c r="W114" s="113" t="s">
        <v>1891</v>
      </c>
      <c r="X114" s="118" t="s">
        <v>1892</v>
      </c>
      <c r="Y114" s="695"/>
      <c r="Z114" s="118" t="s">
        <v>431</v>
      </c>
      <c r="AA114" s="755" t="s">
        <v>484</v>
      </c>
      <c r="AB114" s="835" t="s">
        <v>1893</v>
      </c>
      <c r="AC114" s="68"/>
      <c r="AD114" s="68"/>
      <c r="AE114" s="68"/>
      <c r="AF114" s="859"/>
      <c r="AG114" s="68"/>
      <c r="AH114" s="68"/>
      <c r="AI114" s="68"/>
      <c r="AJ114" s="68"/>
      <c r="AK114" s="68"/>
    </row>
    <row r="115" ht="22.5" hidden="1" customHeight="1">
      <c r="A115" s="68"/>
      <c r="B115" s="698" t="s">
        <v>1846</v>
      </c>
      <c r="C115" s="698" t="s">
        <v>1847</v>
      </c>
      <c r="D115" s="700">
        <v>16250.0</v>
      </c>
      <c r="E115" s="120"/>
      <c r="F115" s="750" t="s">
        <v>1848</v>
      </c>
      <c r="G115" s="85" t="s">
        <v>1651</v>
      </c>
      <c r="H115" s="245">
        <f t="array" ref="H115">XLOOKUP(G115,'Restaurant DB All'!B:B,'Restaurant DB All'!A:A)</f>
        <v>5571</v>
      </c>
      <c r="I115" s="138" t="str">
        <f t="array" ref="I115">XLOOKUP(G115,'Restaurant DB'!B:B,'Restaurant DB'!N:N)</f>
        <v>Latin American</v>
      </c>
      <c r="J115" s="85" t="s">
        <v>94</v>
      </c>
      <c r="K115" s="112">
        <v>85.0</v>
      </c>
      <c r="L115" s="113" t="s">
        <v>1643</v>
      </c>
      <c r="M115" s="46" t="s">
        <v>435</v>
      </c>
      <c r="N115" s="170"/>
      <c r="O115" s="834">
        <v>3367.0</v>
      </c>
      <c r="P115" s="693"/>
      <c r="Q115" s="754"/>
      <c r="R115" s="148"/>
      <c r="S115" s="636">
        <v>45947.0</v>
      </c>
      <c r="T115" s="637">
        <v>0.8125</v>
      </c>
      <c r="U115" s="635" t="s">
        <v>182</v>
      </c>
      <c r="V115" s="633" t="s">
        <v>102</v>
      </c>
      <c r="W115" s="113" t="s">
        <v>1894</v>
      </c>
      <c r="X115" s="37" t="s">
        <v>1895</v>
      </c>
      <c r="Y115" s="656">
        <v>45953.0</v>
      </c>
      <c r="Z115" s="831" t="s">
        <v>431</v>
      </c>
      <c r="AA115" s="755" t="s">
        <v>920</v>
      </c>
      <c r="AB115" s="835" t="s">
        <v>1896</v>
      </c>
      <c r="AC115" s="68"/>
      <c r="AD115" s="68"/>
      <c r="AE115" s="68"/>
      <c r="AF115" s="859"/>
      <c r="AG115" s="68"/>
      <c r="AH115" s="68"/>
      <c r="AI115" s="68"/>
      <c r="AJ115" s="68"/>
      <c r="AK115" s="68"/>
    </row>
    <row r="116" ht="22.5" hidden="1" customHeight="1">
      <c r="A116" s="68"/>
      <c r="B116" s="698" t="s">
        <v>1888</v>
      </c>
      <c r="C116" s="698" t="s">
        <v>1889</v>
      </c>
      <c r="D116" s="700">
        <v>187703.0</v>
      </c>
      <c r="E116" s="120"/>
      <c r="F116" s="750" t="s">
        <v>1890</v>
      </c>
      <c r="G116" s="85" t="s">
        <v>362</v>
      </c>
      <c r="H116" s="245">
        <f t="array" ref="H116">XLOOKUP(G116,'Restaurant DB All'!B:B,'Restaurant DB All'!A:A)</f>
        <v>5462</v>
      </c>
      <c r="I116" s="138" t="str">
        <f t="array" ref="I116">XLOOKUP(G116,'Restaurant DB'!B:B,'Restaurant DB'!N:N)</f>
        <v>Chinese, Singaporean</v>
      </c>
      <c r="J116" s="85" t="s">
        <v>78</v>
      </c>
      <c r="K116" s="112">
        <v>99.0</v>
      </c>
      <c r="L116" s="113" t="s">
        <v>88</v>
      </c>
      <c r="M116" s="46" t="s">
        <v>435</v>
      </c>
      <c r="N116" s="170"/>
      <c r="O116" s="834">
        <v>20946.625</v>
      </c>
      <c r="P116" s="693"/>
      <c r="Q116" s="754"/>
      <c r="R116" s="148"/>
      <c r="S116" s="636">
        <v>45947.0</v>
      </c>
      <c r="T116" s="637">
        <v>0.4791666666666667</v>
      </c>
      <c r="U116" s="635" t="s">
        <v>80</v>
      </c>
      <c r="V116" s="633" t="s">
        <v>102</v>
      </c>
      <c r="W116" s="113" t="s">
        <v>1897</v>
      </c>
      <c r="X116" s="118" t="s">
        <v>1898</v>
      </c>
      <c r="Y116" s="695"/>
      <c r="Z116" s="831" t="s">
        <v>431</v>
      </c>
      <c r="AA116" s="755" t="s">
        <v>484</v>
      </c>
      <c r="AB116" s="835" t="s">
        <v>1899</v>
      </c>
      <c r="AC116" s="68"/>
      <c r="AD116" s="68"/>
      <c r="AE116" s="68"/>
      <c r="AF116" s="859"/>
      <c r="AG116" s="68"/>
      <c r="AH116" s="68"/>
      <c r="AI116" s="68"/>
      <c r="AJ116" s="68"/>
      <c r="AK116" s="68"/>
    </row>
    <row r="117" ht="22.5" hidden="1" customHeight="1">
      <c r="A117" s="68"/>
      <c r="B117" s="698" t="s">
        <v>1888</v>
      </c>
      <c r="C117" s="698" t="s">
        <v>1889</v>
      </c>
      <c r="D117" s="700">
        <v>187703.0</v>
      </c>
      <c r="E117" s="120"/>
      <c r="F117" s="750" t="s">
        <v>1890</v>
      </c>
      <c r="G117" s="85" t="s">
        <v>1522</v>
      </c>
      <c r="H117" s="245">
        <f t="array" ref="H117">XLOOKUP(G117,'Restaurant DB All'!B:B,'Restaurant DB All'!A:A)</f>
        <v>5594</v>
      </c>
      <c r="I117" s="138" t="str">
        <f t="array" ref="I117">XLOOKUP(G117,'Restaurant DB'!B:B,'Restaurant DB'!N:N)</f>
        <v>Japanese</v>
      </c>
      <c r="J117" s="85" t="s">
        <v>94</v>
      </c>
      <c r="K117" s="112">
        <v>139.0</v>
      </c>
      <c r="L117" s="113" t="s">
        <v>1523</v>
      </c>
      <c r="M117" s="46" t="s">
        <v>435</v>
      </c>
      <c r="N117" s="170"/>
      <c r="O117" s="834">
        <v>20946.625</v>
      </c>
      <c r="P117" s="693"/>
      <c r="Q117" s="754"/>
      <c r="R117" s="148"/>
      <c r="S117" s="636">
        <v>45947.0</v>
      </c>
      <c r="T117" s="637">
        <v>0.7083333333333334</v>
      </c>
      <c r="U117" s="635" t="s">
        <v>80</v>
      </c>
      <c r="V117" s="633" t="s">
        <v>102</v>
      </c>
      <c r="W117" s="113" t="s">
        <v>1900</v>
      </c>
      <c r="X117" s="118" t="s">
        <v>1901</v>
      </c>
      <c r="Y117" s="695"/>
      <c r="Z117" s="118" t="s">
        <v>431</v>
      </c>
      <c r="AA117" s="755" t="s">
        <v>484</v>
      </c>
      <c r="AB117" s="835" t="s">
        <v>1902</v>
      </c>
      <c r="AC117" s="68"/>
      <c r="AD117" s="68"/>
      <c r="AE117" s="68"/>
      <c r="AF117" s="859"/>
      <c r="AG117" s="68"/>
      <c r="AH117" s="68"/>
      <c r="AI117" s="68"/>
      <c r="AJ117" s="68"/>
      <c r="AK117" s="68"/>
    </row>
    <row r="118" ht="22.5" customHeight="1">
      <c r="A118" s="68"/>
      <c r="B118" s="698" t="s">
        <v>338</v>
      </c>
      <c r="C118" s="699" t="s">
        <v>339</v>
      </c>
      <c r="D118" s="700">
        <v>20920.0</v>
      </c>
      <c r="E118" s="228"/>
      <c r="F118" s="136" t="s">
        <v>1903</v>
      </c>
      <c r="G118" s="85" t="s">
        <v>1835</v>
      </c>
      <c r="H118" s="245" t="str">
        <f t="array" ref="H118">XLOOKUP(G118,'Restaurant DB All'!B:B,'Restaurant DB All'!A:A)</f>
        <v>#N/A</v>
      </c>
      <c r="I118" s="197" t="str">
        <f t="array" ref="I118">XLOOKUP(G118,'Restaurant DB'!B:B,'Restaurant DB'!N:N)</f>
        <v>#N/A</v>
      </c>
      <c r="J118" s="85" t="s">
        <v>94</v>
      </c>
      <c r="K118" s="112">
        <v>142.0</v>
      </c>
      <c r="L118" s="113" t="s">
        <v>1904</v>
      </c>
      <c r="M118" s="46"/>
      <c r="N118" s="705"/>
      <c r="O118" s="790">
        <v>5062.58</v>
      </c>
      <c r="P118" s="220"/>
      <c r="Q118" s="191"/>
      <c r="R118" s="227"/>
      <c r="S118" s="116">
        <v>45947.0</v>
      </c>
      <c r="T118" s="621">
        <v>0.7916666666666666</v>
      </c>
      <c r="U118" s="874" t="s">
        <v>80</v>
      </c>
      <c r="V118" s="261" t="s">
        <v>394</v>
      </c>
      <c r="W118" s="225" t="s">
        <v>1905</v>
      </c>
      <c r="X118" s="265"/>
      <c r="Y118" s="851"/>
      <c r="Z118" s="167" t="str">
        <f t="array" ref="Z118">if(iferror(INDEX(Posts[Username],MATCH(C118&amp;G118,Posts[Username]&amp;Posts[Restaurant Name],0)),"")=C118,"Posted","")</f>
        <v/>
      </c>
      <c r="AA118" s="241" t="s">
        <v>321</v>
      </c>
      <c r="AB118" s="305" t="s">
        <v>1906</v>
      </c>
      <c r="AC118" s="68"/>
      <c r="AD118" s="68"/>
      <c r="AE118" s="68"/>
      <c r="AF118" s="859"/>
      <c r="AG118" s="68"/>
      <c r="AH118" s="68"/>
      <c r="AI118" s="68"/>
      <c r="AJ118" s="68"/>
      <c r="AK118" s="68"/>
    </row>
    <row r="119" ht="22.5" customHeight="1">
      <c r="A119" s="68"/>
      <c r="B119" s="698" t="s">
        <v>1681</v>
      </c>
      <c r="C119" s="699" t="s">
        <v>1682</v>
      </c>
      <c r="D119" s="700">
        <v>36490.0</v>
      </c>
      <c r="E119" s="228"/>
      <c r="F119" s="136" t="s">
        <v>1683</v>
      </c>
      <c r="G119" s="85" t="s">
        <v>1873</v>
      </c>
      <c r="H119" s="245" t="str">
        <f t="array" ref="H119">XLOOKUP(G119,'Restaurant DB All'!B:B,'Restaurant DB All'!A:A)</f>
        <v>#N/A</v>
      </c>
      <c r="I119" s="197" t="str">
        <f t="array" ref="I119">XLOOKUP(G119,'Restaurant DB'!B:B,'Restaurant DB'!N:N)</f>
        <v>#N/A</v>
      </c>
      <c r="J119" s="85" t="s">
        <v>94</v>
      </c>
      <c r="K119" s="112">
        <v>61.0</v>
      </c>
      <c r="L119" s="113" t="s">
        <v>1874</v>
      </c>
      <c r="M119" s="753" t="s">
        <v>435</v>
      </c>
      <c r="N119" s="705"/>
      <c r="O119" s="790">
        <v>5063.0</v>
      </c>
      <c r="P119" s="220" t="b">
        <v>0</v>
      </c>
      <c r="Q119" s="191"/>
      <c r="R119" s="227"/>
      <c r="S119" s="116">
        <v>45947.0</v>
      </c>
      <c r="T119" s="621">
        <v>0.5</v>
      </c>
      <c r="U119" s="265" t="s">
        <v>80</v>
      </c>
      <c r="V119" s="261" t="s">
        <v>394</v>
      </c>
      <c r="W119" s="225" t="s">
        <v>1875</v>
      </c>
      <c r="X119" s="265"/>
      <c r="Y119" s="858"/>
      <c r="Z119" s="167" t="str">
        <f t="array" ref="Z119">if(iferror(INDEX(Posts[Username],MATCH(C119&amp;G119,Posts[Username]&amp;Posts[Restaurant Name],0)),"")=C119,"Posted","")</f>
        <v/>
      </c>
      <c r="AA119" s="243" t="s">
        <v>920</v>
      </c>
      <c r="AB119" s="305" t="s">
        <v>1907</v>
      </c>
      <c r="AC119" s="68"/>
      <c r="AD119" s="68"/>
      <c r="AE119" s="68"/>
      <c r="AF119" s="859"/>
      <c r="AG119" s="68"/>
      <c r="AH119" s="68"/>
      <c r="AI119" s="68"/>
      <c r="AJ119" s="68"/>
      <c r="AK119" s="68"/>
    </row>
    <row r="120" ht="22.5" hidden="1" customHeight="1">
      <c r="A120" s="68"/>
      <c r="B120" s="109" t="s">
        <v>1740</v>
      </c>
      <c r="C120" s="109" t="s">
        <v>1741</v>
      </c>
      <c r="D120" s="111">
        <v>20181.0</v>
      </c>
      <c r="E120" s="120"/>
      <c r="F120" s="875" t="s">
        <v>1742</v>
      </c>
      <c r="G120" s="85" t="s">
        <v>1810</v>
      </c>
      <c r="H120" s="245">
        <f t="array" ref="H120">XLOOKUP(G120,'Restaurant DB All'!B:B,'Restaurant DB All'!A:A)</f>
        <v>5595</v>
      </c>
      <c r="I120" s="138" t="str">
        <f t="array" ref="I120">XLOOKUP(G120,'Restaurant DB'!B:B,'Restaurant DB'!N:N)</f>
        <v>Japanese</v>
      </c>
      <c r="J120" s="85" t="s">
        <v>78</v>
      </c>
      <c r="K120" s="112">
        <v>75.0</v>
      </c>
      <c r="L120" s="50" t="s">
        <v>1684</v>
      </c>
      <c r="M120" s="753" t="s">
        <v>435</v>
      </c>
      <c r="N120" s="114"/>
      <c r="O120" s="876">
        <v>5062.58</v>
      </c>
      <c r="P120" s="693"/>
      <c r="Q120" s="754"/>
      <c r="R120" s="148"/>
      <c r="S120" s="116">
        <v>45948.0</v>
      </c>
      <c r="T120" s="849">
        <v>0.5625</v>
      </c>
      <c r="U120" s="118" t="s">
        <v>80</v>
      </c>
      <c r="V120" s="85" t="s">
        <v>102</v>
      </c>
      <c r="W120" s="113" t="s">
        <v>1908</v>
      </c>
      <c r="X120" s="877" t="s">
        <v>1909</v>
      </c>
      <c r="Y120" s="656">
        <v>45963.0</v>
      </c>
      <c r="Z120" s="831" t="s">
        <v>431</v>
      </c>
      <c r="AA120" s="878" t="s">
        <v>920</v>
      </c>
      <c r="AB120" s="835" t="s">
        <v>1910</v>
      </c>
      <c r="AC120" s="68"/>
      <c r="AD120" s="68"/>
      <c r="AE120" s="68"/>
      <c r="AF120" s="859"/>
      <c r="AG120" s="68"/>
      <c r="AH120" s="68"/>
      <c r="AI120" s="68"/>
      <c r="AJ120" s="68"/>
      <c r="AK120" s="68"/>
    </row>
    <row r="121" ht="22.5" hidden="1" customHeight="1">
      <c r="A121" s="68"/>
      <c r="B121" s="698" t="s">
        <v>1570</v>
      </c>
      <c r="C121" s="698" t="s">
        <v>1571</v>
      </c>
      <c r="D121" s="700">
        <v>20961.0</v>
      </c>
      <c r="E121" s="120"/>
      <c r="F121" s="750" t="s">
        <v>1572</v>
      </c>
      <c r="G121" s="85" t="s">
        <v>1768</v>
      </c>
      <c r="H121" s="245">
        <f t="array" ref="H121">XLOOKUP(G121,'Restaurant DB All'!B:B,'Restaurant DB All'!A:A)</f>
        <v>6279</v>
      </c>
      <c r="I121" s="27" t="str">
        <f t="array" ref="I121">XLOOKUP(G121,'Restaurant DB'!B:B,'Restaurant DB'!N:N)</f>
        <v>#N/A</v>
      </c>
      <c r="J121" s="85" t="s">
        <v>78</v>
      </c>
      <c r="K121" s="112">
        <v>311.89</v>
      </c>
      <c r="L121" s="113" t="s">
        <v>1911</v>
      </c>
      <c r="M121" s="46" t="s">
        <v>435</v>
      </c>
      <c r="N121" s="170" t="s">
        <v>1736</v>
      </c>
      <c r="O121" s="834">
        <v>5062.58</v>
      </c>
      <c r="P121" s="693"/>
      <c r="Q121" s="754"/>
      <c r="R121" s="148"/>
      <c r="S121" s="636">
        <v>45948.0</v>
      </c>
      <c r="T121" s="637">
        <v>0.8333333333333334</v>
      </c>
      <c r="U121" s="635" t="s">
        <v>80</v>
      </c>
      <c r="V121" s="633" t="s">
        <v>102</v>
      </c>
      <c r="W121" s="118" t="s">
        <v>1912</v>
      </c>
      <c r="X121" s="118" t="s">
        <v>1913</v>
      </c>
      <c r="Y121" s="695"/>
      <c r="Z121" s="118" t="s">
        <v>431</v>
      </c>
      <c r="AA121" s="755" t="s">
        <v>484</v>
      </c>
      <c r="AB121" s="835" t="s">
        <v>1914</v>
      </c>
      <c r="AC121" s="68"/>
      <c r="AD121" s="68"/>
      <c r="AE121" s="68"/>
      <c r="AF121" s="859"/>
      <c r="AG121" s="68"/>
      <c r="AH121" s="68"/>
      <c r="AI121" s="68"/>
      <c r="AJ121" s="68"/>
      <c r="AK121" s="68"/>
    </row>
    <row r="122" ht="22.5" hidden="1" customHeight="1">
      <c r="A122" s="68"/>
      <c r="B122" s="201" t="s">
        <v>1800</v>
      </c>
      <c r="C122" s="201" t="s">
        <v>1801</v>
      </c>
      <c r="D122" s="203">
        <v>18776.0</v>
      </c>
      <c r="E122" s="185"/>
      <c r="F122" s="287" t="s">
        <v>1802</v>
      </c>
      <c r="G122" s="268" t="s">
        <v>1714</v>
      </c>
      <c r="H122" s="245" t="str">
        <f t="array" ref="H122">XLOOKUP(G122,'Restaurant DB All'!B:B,'Restaurant DB All'!A:A)</f>
        <v>#N/A</v>
      </c>
      <c r="I122" s="245" t="str">
        <f t="array" ref="I122">XLOOKUP(G122,'Restaurant DB'!B:B,'Restaurant DB'!N:N)</f>
        <v>#N/A</v>
      </c>
      <c r="J122" s="268" t="s">
        <v>94</v>
      </c>
      <c r="K122" s="269">
        <v>120.0</v>
      </c>
      <c r="L122" s="135" t="s">
        <v>1868</v>
      </c>
      <c r="M122" s="189"/>
      <c r="N122" s="189"/>
      <c r="O122" s="203">
        <v>5062.58</v>
      </c>
      <c r="P122" s="179"/>
      <c r="Q122" s="285"/>
      <c r="R122" s="184"/>
      <c r="S122" s="270">
        <v>45948.0</v>
      </c>
      <c r="T122" s="837">
        <v>0.7916666666666666</v>
      </c>
      <c r="U122" s="272" t="s">
        <v>182</v>
      </c>
      <c r="V122" s="268" t="s">
        <v>102</v>
      </c>
      <c r="W122" s="135" t="s">
        <v>1915</v>
      </c>
      <c r="X122" s="272" t="s">
        <v>1916</v>
      </c>
      <c r="Y122" s="622"/>
      <c r="Z122" s="320" t="s">
        <v>431</v>
      </c>
      <c r="AA122" s="278" t="s">
        <v>321</v>
      </c>
      <c r="AB122" s="296" t="s">
        <v>1917</v>
      </c>
      <c r="AC122" s="68"/>
      <c r="AD122" s="68"/>
      <c r="AE122" s="68"/>
      <c r="AF122" s="859"/>
      <c r="AG122" s="68"/>
      <c r="AH122" s="68"/>
      <c r="AI122" s="68"/>
      <c r="AJ122" s="68"/>
      <c r="AK122" s="68"/>
    </row>
    <row r="123" ht="22.5" hidden="1" customHeight="1">
      <c r="A123" s="68"/>
      <c r="B123" s="698" t="s">
        <v>1888</v>
      </c>
      <c r="C123" s="698" t="s">
        <v>1889</v>
      </c>
      <c r="D123" s="700">
        <v>187703.0</v>
      </c>
      <c r="E123" s="120"/>
      <c r="F123" s="750" t="s">
        <v>1890</v>
      </c>
      <c r="G123" s="85" t="s">
        <v>1647</v>
      </c>
      <c r="H123" s="245" t="str">
        <f t="array" ref="H123">XLOOKUP(G123,'Restaurant DB All'!B:B,'Restaurant DB All'!A:A)</f>
        <v>#N/A</v>
      </c>
      <c r="I123" s="138" t="str">
        <f t="array" ref="I123">XLOOKUP(G123,'Restaurant DB'!B:B,'Restaurant DB'!N:N)</f>
        <v>#N/A</v>
      </c>
      <c r="J123" s="85" t="s">
        <v>78</v>
      </c>
      <c r="K123" s="112">
        <v>143.1</v>
      </c>
      <c r="L123" s="113" t="s">
        <v>1518</v>
      </c>
      <c r="M123" s="46" t="s">
        <v>435</v>
      </c>
      <c r="N123" s="170"/>
      <c r="O123" s="834">
        <v>20946.625</v>
      </c>
      <c r="P123" s="693"/>
      <c r="Q123" s="754"/>
      <c r="R123" s="148"/>
      <c r="S123" s="636">
        <v>45948.0</v>
      </c>
      <c r="T123" s="637">
        <v>0.4791666666666667</v>
      </c>
      <c r="U123" s="635" t="s">
        <v>182</v>
      </c>
      <c r="V123" s="633" t="s">
        <v>102</v>
      </c>
      <c r="W123" s="113" t="s">
        <v>1918</v>
      </c>
      <c r="X123" s="118" t="s">
        <v>1919</v>
      </c>
      <c r="Y123" s="695"/>
      <c r="Z123" s="118" t="s">
        <v>431</v>
      </c>
      <c r="AA123" s="755" t="s">
        <v>484</v>
      </c>
      <c r="AB123" s="835" t="s">
        <v>1920</v>
      </c>
      <c r="AC123" s="68"/>
      <c r="AD123" s="68"/>
      <c r="AE123" s="68"/>
      <c r="AF123" s="859"/>
      <c r="AG123" s="68"/>
      <c r="AH123" s="68"/>
      <c r="AI123" s="68"/>
      <c r="AJ123" s="68"/>
      <c r="AK123" s="68"/>
    </row>
    <row r="124" ht="22.5" hidden="1" customHeight="1">
      <c r="A124" s="68"/>
      <c r="B124" s="229" t="s">
        <v>1921</v>
      </c>
      <c r="C124" s="229" t="s">
        <v>1922</v>
      </c>
      <c r="D124" s="231">
        <v>18098.0</v>
      </c>
      <c r="E124" s="228"/>
      <c r="F124" s="300" t="s">
        <v>1923</v>
      </c>
      <c r="G124" s="261" t="s">
        <v>1810</v>
      </c>
      <c r="H124" s="245">
        <f t="array" ref="H124">XLOOKUP(G124,'Restaurant DB All'!B:B,'Restaurant DB All'!A:A)</f>
        <v>5595</v>
      </c>
      <c r="I124" s="197" t="str">
        <f t="array" ref="I124">XLOOKUP(G124,'Restaurant DB'!B:B,'Restaurant DB'!N:N)</f>
        <v>Japanese</v>
      </c>
      <c r="J124" s="261" t="s">
        <v>94</v>
      </c>
      <c r="K124" s="262">
        <v>69.0</v>
      </c>
      <c r="L124" s="225" t="s">
        <v>1818</v>
      </c>
      <c r="M124" s="248" t="s">
        <v>1924</v>
      </c>
      <c r="N124" s="219"/>
      <c r="O124" s="231">
        <v>0.0</v>
      </c>
      <c r="P124" s="220"/>
      <c r="Q124" s="191"/>
      <c r="R124" s="227"/>
      <c r="S124" s="263">
        <v>45948.0</v>
      </c>
      <c r="T124" s="850">
        <v>0.7916666666666666</v>
      </c>
      <c r="U124" s="265" t="s">
        <v>80</v>
      </c>
      <c r="V124" s="261" t="s">
        <v>102</v>
      </c>
      <c r="W124" s="225" t="s">
        <v>1925</v>
      </c>
      <c r="X124" s="265" t="s">
        <v>1926</v>
      </c>
      <c r="Y124" s="858">
        <v>45959.0</v>
      </c>
      <c r="Z124" s="225" t="s">
        <v>431</v>
      </c>
      <c r="AA124" s="241" t="s">
        <v>920</v>
      </c>
      <c r="AB124" s="305" t="s">
        <v>1927</v>
      </c>
      <c r="AC124" s="68"/>
      <c r="AD124" s="68"/>
      <c r="AE124" s="68"/>
      <c r="AF124" s="859"/>
      <c r="AG124" s="68"/>
      <c r="AH124" s="68"/>
      <c r="AI124" s="68"/>
      <c r="AJ124" s="68"/>
      <c r="AK124" s="68"/>
    </row>
    <row r="125" ht="22.5" hidden="1" customHeight="1">
      <c r="A125" s="68"/>
      <c r="B125" s="698" t="s">
        <v>1846</v>
      </c>
      <c r="C125" s="698" t="s">
        <v>1847</v>
      </c>
      <c r="D125" s="700">
        <v>16250.0</v>
      </c>
      <c r="E125" s="120"/>
      <c r="F125" s="750" t="s">
        <v>1848</v>
      </c>
      <c r="G125" s="85" t="s">
        <v>1587</v>
      </c>
      <c r="H125" s="245">
        <f t="array" ref="H125">XLOOKUP(G125,'Restaurant DB All'!B:B,'Restaurant DB All'!A:A)</f>
        <v>6310</v>
      </c>
      <c r="I125" s="138" t="str">
        <f t="array" ref="I125">XLOOKUP(G125,'Restaurant DB'!B:B,'Restaurant DB'!N:N)</f>
        <v/>
      </c>
      <c r="J125" s="85" t="s">
        <v>94</v>
      </c>
      <c r="K125" s="112">
        <v>70.5</v>
      </c>
      <c r="L125" s="113" t="s">
        <v>1822</v>
      </c>
      <c r="M125" s="46" t="s">
        <v>435</v>
      </c>
      <c r="N125" s="170"/>
      <c r="O125" s="834">
        <v>3367.0</v>
      </c>
      <c r="P125" s="693"/>
      <c r="Q125" s="754"/>
      <c r="R125" s="148"/>
      <c r="S125" s="636">
        <v>45949.0</v>
      </c>
      <c r="T125" s="637">
        <v>0.5625</v>
      </c>
      <c r="U125" s="635" t="s">
        <v>182</v>
      </c>
      <c r="V125" s="633" t="s">
        <v>102</v>
      </c>
      <c r="W125" s="113" t="s">
        <v>1928</v>
      </c>
      <c r="X125" s="118" t="s">
        <v>1929</v>
      </c>
      <c r="Y125" s="656">
        <v>45957.0</v>
      </c>
      <c r="Z125" s="463" t="s">
        <v>431</v>
      </c>
      <c r="AA125" s="755" t="s">
        <v>920</v>
      </c>
      <c r="AB125" s="835" t="s">
        <v>1930</v>
      </c>
      <c r="AC125" s="68"/>
      <c r="AD125" s="68"/>
      <c r="AE125" s="68"/>
      <c r="AF125" s="859"/>
      <c r="AG125" s="68"/>
      <c r="AH125" s="68"/>
      <c r="AI125" s="68"/>
      <c r="AJ125" s="68"/>
      <c r="AK125" s="68"/>
    </row>
    <row r="126" ht="22.5" hidden="1" customHeight="1">
      <c r="A126" s="68"/>
      <c r="B126" s="698" t="s">
        <v>1563</v>
      </c>
      <c r="C126" s="698" t="s">
        <v>1564</v>
      </c>
      <c r="D126" s="700">
        <v>14291.0</v>
      </c>
      <c r="E126" s="120"/>
      <c r="F126" s="750" t="s">
        <v>1565</v>
      </c>
      <c r="G126" s="85" t="s">
        <v>340</v>
      </c>
      <c r="H126" s="245">
        <f t="array" ref="H126">XLOOKUP(G126,'Restaurant DB All'!B:B,'Restaurant DB All'!A:A)</f>
        <v>5735</v>
      </c>
      <c r="I126" s="69" t="str">
        <f t="array" ref="I126">XLOOKUP(G126,'Restaurant DB'!B:B,'Restaurant DB'!N:N)</f>
        <v>Singaporean, Chinese</v>
      </c>
      <c r="J126" s="85" t="s">
        <v>78</v>
      </c>
      <c r="K126" s="112">
        <v>145.0</v>
      </c>
      <c r="L126" s="752" t="s">
        <v>208</v>
      </c>
      <c r="M126" s="753"/>
      <c r="N126" s="114"/>
      <c r="O126" s="700">
        <v>3100.0</v>
      </c>
      <c r="P126" s="693"/>
      <c r="Q126" s="754"/>
      <c r="R126" s="148"/>
      <c r="S126" s="270">
        <v>45949.0</v>
      </c>
      <c r="T126" s="837">
        <v>0.7083333333333334</v>
      </c>
      <c r="U126" s="272" t="s">
        <v>182</v>
      </c>
      <c r="V126" s="268" t="s">
        <v>102</v>
      </c>
      <c r="W126" s="118" t="s">
        <v>1931</v>
      </c>
      <c r="X126" s="118" t="s">
        <v>1932</v>
      </c>
      <c r="Y126" s="656"/>
      <c r="Z126" s="118" t="s">
        <v>431</v>
      </c>
      <c r="AA126" s="755" t="s">
        <v>484</v>
      </c>
      <c r="AB126" s="879" t="s">
        <v>1933</v>
      </c>
      <c r="AC126" s="68"/>
      <c r="AD126" s="68"/>
      <c r="AE126" s="68"/>
      <c r="AF126" s="859"/>
      <c r="AG126" s="68"/>
      <c r="AH126" s="68"/>
      <c r="AI126" s="68"/>
      <c r="AJ126" s="68"/>
      <c r="AK126" s="68"/>
    </row>
    <row r="127" ht="22.5" hidden="1" customHeight="1">
      <c r="A127" s="68"/>
      <c r="B127" s="44" t="s">
        <v>1934</v>
      </c>
      <c r="C127" s="45" t="s">
        <v>1935</v>
      </c>
      <c r="D127" s="46">
        <v>7268.0</v>
      </c>
      <c r="E127" s="23" t="s">
        <v>120</v>
      </c>
      <c r="F127" s="59" t="s">
        <v>1936</v>
      </c>
      <c r="G127" s="48" t="s">
        <v>340</v>
      </c>
      <c r="H127" s="245">
        <f t="array" ref="H127">XLOOKUP(G127,'Restaurant DB All'!B:B,'Restaurant DB All'!A:A)</f>
        <v>5735</v>
      </c>
      <c r="I127" s="27" t="str">
        <f t="array" ref="I127">XLOOKUP(G127,'Restaurant DB'!B:B,'Restaurant DB'!N:N)</f>
        <v>Singaporean, Chinese</v>
      </c>
      <c r="J127" s="48" t="s">
        <v>94</v>
      </c>
      <c r="K127" s="49">
        <v>145.0</v>
      </c>
      <c r="L127" s="752" t="s">
        <v>208</v>
      </c>
      <c r="M127" s="46" t="s">
        <v>460</v>
      </c>
      <c r="N127" s="168" t="s">
        <v>1937</v>
      </c>
      <c r="O127" s="46">
        <v>12656.449999999999</v>
      </c>
      <c r="P127" s="51"/>
      <c r="Q127" s="52"/>
      <c r="R127" s="34" t="str">
        <f t="array" ref="R127">XLOOKUP(G127,'Restaurant DB'!B:B,'Restaurant DB'!I:I)</f>
        <v>fred@hungryhub.com</v>
      </c>
      <c r="S127" s="630">
        <v>45949.0</v>
      </c>
      <c r="T127" s="631">
        <v>0.7916666666666666</v>
      </c>
      <c r="U127" s="632" t="s">
        <v>1938</v>
      </c>
      <c r="V127" s="658" t="s">
        <v>102</v>
      </c>
      <c r="W127" s="56" t="s">
        <v>1939</v>
      </c>
      <c r="X127" s="880" t="s">
        <v>1940</v>
      </c>
      <c r="Y127" s="634"/>
      <c r="Z127" s="167" t="s">
        <v>1941</v>
      </c>
      <c r="AA127" s="56" t="s">
        <v>484</v>
      </c>
      <c r="AB127" s="44" t="s">
        <v>1942</v>
      </c>
      <c r="AC127" s="68"/>
      <c r="AD127" s="68"/>
      <c r="AE127" s="68"/>
      <c r="AF127" s="859"/>
      <c r="AG127" s="68"/>
      <c r="AH127" s="68"/>
      <c r="AI127" s="68"/>
      <c r="AJ127" s="68"/>
      <c r="AK127" s="68"/>
    </row>
    <row r="128" ht="22.5" hidden="1" customHeight="1">
      <c r="A128" s="68"/>
      <c r="B128" s="698" t="s">
        <v>335</v>
      </c>
      <c r="C128" s="698" t="s">
        <v>336</v>
      </c>
      <c r="D128" s="700">
        <v>28732.0</v>
      </c>
      <c r="E128" s="120"/>
      <c r="F128" s="750" t="s">
        <v>1852</v>
      </c>
      <c r="G128" s="85" t="s">
        <v>1509</v>
      </c>
      <c r="H128" s="245">
        <f t="array" ref="H128">XLOOKUP(G128,'Restaurant DB All'!B:B,'Restaurant DB All'!A:A)</f>
        <v>5211</v>
      </c>
      <c r="I128" s="138" t="str">
        <f t="array" ref="I128">XLOOKUP(G128,'Restaurant DB'!B:B,'Restaurant DB'!N:N)</f>
        <v>Thai</v>
      </c>
      <c r="J128" s="85" t="s">
        <v>78</v>
      </c>
      <c r="K128" s="112">
        <v>175.0</v>
      </c>
      <c r="L128" s="113" t="s">
        <v>705</v>
      </c>
      <c r="M128" s="114"/>
      <c r="N128" s="114"/>
      <c r="O128" s="834">
        <v>3796.935</v>
      </c>
      <c r="P128" s="693"/>
      <c r="Q128" s="754"/>
      <c r="R128" s="148"/>
      <c r="S128" s="116">
        <v>45949.0</v>
      </c>
      <c r="T128" s="849">
        <v>0.5</v>
      </c>
      <c r="U128" s="118" t="s">
        <v>294</v>
      </c>
      <c r="V128" s="85" t="s">
        <v>102</v>
      </c>
      <c r="W128" s="113" t="s">
        <v>1943</v>
      </c>
      <c r="X128" s="118" t="s">
        <v>1944</v>
      </c>
      <c r="Y128" s="695"/>
      <c r="Z128" s="118" t="s">
        <v>431</v>
      </c>
      <c r="AA128" s="755" t="s">
        <v>321</v>
      </c>
      <c r="AB128" s="835" t="s">
        <v>1945</v>
      </c>
      <c r="AC128" s="68"/>
      <c r="AD128" s="68"/>
      <c r="AE128" s="68"/>
      <c r="AF128" s="859"/>
      <c r="AG128" s="68"/>
      <c r="AH128" s="68"/>
      <c r="AI128" s="68"/>
      <c r="AJ128" s="68"/>
      <c r="AK128" s="68"/>
    </row>
    <row r="129" ht="22.5" hidden="1" customHeight="1">
      <c r="A129" s="43"/>
      <c r="B129" s="881" t="s">
        <v>360</v>
      </c>
      <c r="C129" s="882" t="s">
        <v>361</v>
      </c>
      <c r="D129" s="883">
        <v>30467.0</v>
      </c>
      <c r="E129" s="410" t="s">
        <v>120</v>
      </c>
      <c r="F129" s="884"/>
      <c r="G129" s="885" t="s">
        <v>146</v>
      </c>
      <c r="H129" s="245">
        <f t="array" ref="H129">XLOOKUP(G129,'Restaurant DB All'!B:B,'Restaurant DB All'!A:A)</f>
        <v>5412</v>
      </c>
      <c r="I129" s="27" t="str">
        <f t="array" ref="I129">XLOOKUP(G129,'Restaurant DB'!B:B,'Restaurant DB'!N:N)</f>
        <v>International, Singaporean</v>
      </c>
      <c r="J129" s="885" t="s">
        <v>94</v>
      </c>
      <c r="K129" s="886">
        <v>274.0</v>
      </c>
      <c r="L129" s="887" t="s">
        <v>1836</v>
      </c>
      <c r="M129" s="883"/>
      <c r="N129" s="883"/>
      <c r="O129" s="883"/>
      <c r="P129" s="888" t="b">
        <v>1</v>
      </c>
      <c r="Q129" s="889" t="s">
        <v>79</v>
      </c>
      <c r="R129" s="474" t="str">
        <f t="array" ref="R129">XLOOKUP(G129,'Restaurant DB'!B:B,'Restaurant DB'!I:I)</f>
        <v>fred@hungryhub.com</v>
      </c>
      <c r="S129" s="890">
        <v>45949.0</v>
      </c>
      <c r="T129" s="891">
        <v>0.5</v>
      </c>
      <c r="U129" s="892" t="s">
        <v>80</v>
      </c>
      <c r="V129" s="893" t="s">
        <v>102</v>
      </c>
      <c r="W129" s="894" t="s">
        <v>1946</v>
      </c>
      <c r="X129" s="895" t="s">
        <v>1947</v>
      </c>
      <c r="Y129" s="888"/>
      <c r="Z129" s="726" t="s">
        <v>431</v>
      </c>
      <c r="AA129" s="896"/>
      <c r="AB129" s="897" t="s">
        <v>1948</v>
      </c>
      <c r="AC129" s="43"/>
      <c r="AD129" s="43"/>
      <c r="AE129" s="43"/>
      <c r="AF129" s="898"/>
      <c r="AG129" s="43"/>
      <c r="AH129" s="43"/>
      <c r="AI129" s="43"/>
      <c r="AJ129" s="43"/>
      <c r="AK129" s="43"/>
    </row>
    <row r="130" ht="22.5" hidden="1" customHeight="1">
      <c r="A130" s="43"/>
      <c r="B130" s="171" t="s">
        <v>1282</v>
      </c>
      <c r="C130" s="171" t="s">
        <v>1283</v>
      </c>
      <c r="D130" s="173">
        <v>10956.0</v>
      </c>
      <c r="E130" s="185"/>
      <c r="F130" s="298" t="s">
        <v>1284</v>
      </c>
      <c r="G130" s="268" t="s">
        <v>1714</v>
      </c>
      <c r="H130" s="245" t="str">
        <f t="array" ref="H130">XLOOKUP(G130,'Restaurant DB All'!B:B,'Restaurant DB All'!A:A)</f>
        <v>#N/A</v>
      </c>
      <c r="I130" s="245" t="str">
        <f t="array" ref="I130">XLOOKUP(G130,'Restaurant DB'!B:B,'Restaurant DB'!N:N)</f>
        <v>#N/A</v>
      </c>
      <c r="J130" s="268" t="s">
        <v>94</v>
      </c>
      <c r="K130" s="269">
        <v>73.0</v>
      </c>
      <c r="L130" s="135" t="s">
        <v>1715</v>
      </c>
      <c r="M130" s="753" t="s">
        <v>1285</v>
      </c>
      <c r="N130" s="189"/>
      <c r="O130" s="173">
        <v>3796.935</v>
      </c>
      <c r="P130" s="179"/>
      <c r="Q130" s="285"/>
      <c r="R130" s="184"/>
      <c r="S130" s="270">
        <v>45950.0</v>
      </c>
      <c r="T130" s="837">
        <v>0.5416666666666666</v>
      </c>
      <c r="U130" s="272" t="s">
        <v>182</v>
      </c>
      <c r="V130" s="268" t="s">
        <v>102</v>
      </c>
      <c r="W130" s="135" t="s">
        <v>1949</v>
      </c>
      <c r="X130" s="272" t="s">
        <v>1950</v>
      </c>
      <c r="Y130" s="867">
        <v>45955.0</v>
      </c>
      <c r="Z130" s="167" t="s">
        <v>431</v>
      </c>
      <c r="AA130" s="292" t="s">
        <v>920</v>
      </c>
      <c r="AB130" s="296" t="s">
        <v>1951</v>
      </c>
      <c r="AC130" s="43"/>
      <c r="AD130" s="43"/>
      <c r="AE130" s="43"/>
      <c r="AF130" s="898"/>
      <c r="AG130" s="43"/>
      <c r="AH130" s="43"/>
      <c r="AI130" s="43"/>
      <c r="AJ130" s="43"/>
      <c r="AK130" s="43"/>
    </row>
    <row r="131" ht="33.75" hidden="1" customHeight="1">
      <c r="A131" s="68"/>
      <c r="B131" s="698" t="s">
        <v>1616</v>
      </c>
      <c r="C131" s="698" t="s">
        <v>1617</v>
      </c>
      <c r="D131" s="700">
        <v>40934.0</v>
      </c>
      <c r="E131" s="120"/>
      <c r="F131" s="750" t="s">
        <v>1618</v>
      </c>
      <c r="G131" s="85" t="s">
        <v>149</v>
      </c>
      <c r="H131" s="245">
        <f t="array" ref="H131">XLOOKUP(G131,'Restaurant DB All'!B:B,'Restaurant DB All'!A:A)</f>
        <v>5376</v>
      </c>
      <c r="I131" s="69" t="str">
        <f t="array" ref="I131">XLOOKUP(G131,'Restaurant DB'!B:B,'Restaurant DB'!N:N)</f>
        <v>Chinese, Singaporean</v>
      </c>
      <c r="J131" s="85" t="s">
        <v>78</v>
      </c>
      <c r="K131" s="112">
        <v>103.7</v>
      </c>
      <c r="L131" s="752" t="s">
        <v>208</v>
      </c>
      <c r="M131" s="753" t="s">
        <v>435</v>
      </c>
      <c r="N131" s="114"/>
      <c r="O131" s="700">
        <v>0.0</v>
      </c>
      <c r="P131" s="693"/>
      <c r="Q131" s="754"/>
      <c r="R131" s="148"/>
      <c r="S131" s="270">
        <v>45950.0</v>
      </c>
      <c r="T131" s="837">
        <v>0.5833333333333334</v>
      </c>
      <c r="U131" s="272" t="s">
        <v>182</v>
      </c>
      <c r="V131" s="268" t="s">
        <v>102</v>
      </c>
      <c r="W131" s="113" t="s">
        <v>1952</v>
      </c>
      <c r="X131" s="118" t="s">
        <v>1953</v>
      </c>
      <c r="Y131" s="656">
        <v>45954.0</v>
      </c>
      <c r="Z131" s="726" t="s">
        <v>431</v>
      </c>
      <c r="AA131" s="755" t="s">
        <v>920</v>
      </c>
      <c r="AB131" s="879" t="s">
        <v>1954</v>
      </c>
      <c r="AC131" s="68"/>
      <c r="AD131" s="68"/>
      <c r="AE131" s="68"/>
      <c r="AF131" s="859"/>
      <c r="AG131" s="68"/>
      <c r="AH131" s="68"/>
      <c r="AI131" s="68"/>
      <c r="AJ131" s="68"/>
      <c r="AK131" s="68"/>
    </row>
    <row r="132" ht="33.75" hidden="1" customHeight="1">
      <c r="A132" s="68"/>
      <c r="B132" s="698" t="s">
        <v>1563</v>
      </c>
      <c r="C132" s="698" t="s">
        <v>1564</v>
      </c>
      <c r="D132" s="700">
        <v>14291.0</v>
      </c>
      <c r="E132" s="120"/>
      <c r="F132" s="750" t="s">
        <v>1565</v>
      </c>
      <c r="G132" s="85" t="s">
        <v>1955</v>
      </c>
      <c r="H132" s="245">
        <f t="array" ref="H132">XLOOKUP(G132,'Restaurant DB All'!B:B,'Restaurant DB All'!A:A)</f>
        <v>5587</v>
      </c>
      <c r="I132" s="69" t="str">
        <f t="array" ref="I132">XLOOKUP(G132,'Restaurant DB'!B:B,'Restaurant DB'!N:N)</f>
        <v>Italian</v>
      </c>
      <c r="J132" s="85" t="s">
        <v>78</v>
      </c>
      <c r="K132" s="112">
        <v>100.0</v>
      </c>
      <c r="L132" s="752" t="s">
        <v>1956</v>
      </c>
      <c r="M132" s="753"/>
      <c r="N132" s="753" t="s">
        <v>1957</v>
      </c>
      <c r="O132" s="700">
        <v>3100.0</v>
      </c>
      <c r="P132" s="693"/>
      <c r="Q132" s="754"/>
      <c r="R132" s="148"/>
      <c r="S132" s="270">
        <v>45950.0</v>
      </c>
      <c r="T132" s="837">
        <v>0.7708333333333334</v>
      </c>
      <c r="U132" s="272" t="s">
        <v>182</v>
      </c>
      <c r="V132" s="268" t="s">
        <v>102</v>
      </c>
      <c r="W132" s="118" t="s">
        <v>1958</v>
      </c>
      <c r="X132" s="899" t="s">
        <v>1959</v>
      </c>
      <c r="Y132" s="656">
        <v>45951.0</v>
      </c>
      <c r="Z132" s="118" t="s">
        <v>431</v>
      </c>
      <c r="AA132" s="755" t="s">
        <v>484</v>
      </c>
      <c r="AB132" s="879" t="s">
        <v>1960</v>
      </c>
      <c r="AC132" s="68"/>
      <c r="AD132" s="68"/>
      <c r="AE132" s="68"/>
      <c r="AF132" s="859"/>
      <c r="AG132" s="68"/>
      <c r="AH132" s="68"/>
      <c r="AI132" s="68"/>
      <c r="AJ132" s="68"/>
      <c r="AK132" s="68"/>
    </row>
    <row r="133" ht="33.75" hidden="1" customHeight="1">
      <c r="A133" s="68"/>
      <c r="B133" s="698" t="s">
        <v>1961</v>
      </c>
      <c r="C133" s="698" t="s">
        <v>1962</v>
      </c>
      <c r="D133" s="700">
        <v>20488.0</v>
      </c>
      <c r="E133" s="120"/>
      <c r="F133" s="750" t="s">
        <v>1963</v>
      </c>
      <c r="G133" s="85" t="s">
        <v>1835</v>
      </c>
      <c r="H133" s="245" t="str">
        <f t="array" ref="H133">XLOOKUP(G133,'Restaurant DB All'!B:B,'Restaurant DB All'!A:A)</f>
        <v>#N/A</v>
      </c>
      <c r="I133" s="69" t="str">
        <f t="array" ref="I133">XLOOKUP(G133,'Restaurant DB'!B:B,'Restaurant DB'!N:N)</f>
        <v>#N/A</v>
      </c>
      <c r="J133" s="85" t="s">
        <v>94</v>
      </c>
      <c r="K133" s="112">
        <v>116.0</v>
      </c>
      <c r="L133" s="752" t="s">
        <v>1964</v>
      </c>
      <c r="M133" s="753"/>
      <c r="N133" s="114"/>
      <c r="O133" s="700">
        <v>5062.58</v>
      </c>
      <c r="P133" s="693"/>
      <c r="Q133" s="754"/>
      <c r="R133" s="148"/>
      <c r="S133" s="270">
        <v>45950.0</v>
      </c>
      <c r="T133" s="837">
        <v>0.75</v>
      </c>
      <c r="U133" s="272" t="s">
        <v>80</v>
      </c>
      <c r="V133" s="268" t="s">
        <v>102</v>
      </c>
      <c r="W133" s="118" t="s">
        <v>1965</v>
      </c>
      <c r="X133" s="118" t="s">
        <v>1966</v>
      </c>
      <c r="Y133" s="656"/>
      <c r="Z133" s="167" t="s">
        <v>1967</v>
      </c>
      <c r="AA133" s="755" t="s">
        <v>321</v>
      </c>
      <c r="AB133" s="879" t="s">
        <v>1968</v>
      </c>
      <c r="AC133" s="68"/>
      <c r="AD133" s="68"/>
      <c r="AE133" s="68"/>
      <c r="AF133" s="859"/>
      <c r="AG133" s="68"/>
      <c r="AH133" s="68"/>
      <c r="AI133" s="68"/>
      <c r="AJ133" s="68"/>
      <c r="AK133" s="68"/>
    </row>
    <row r="134" ht="33.75" hidden="1" customHeight="1">
      <c r="A134" s="68"/>
      <c r="B134" s="229" t="s">
        <v>390</v>
      </c>
      <c r="C134" s="229" t="s">
        <v>391</v>
      </c>
      <c r="D134" s="231">
        <v>48879.0</v>
      </c>
      <c r="E134" s="228"/>
      <c r="F134" s="300" t="s">
        <v>1969</v>
      </c>
      <c r="G134" s="261" t="s">
        <v>1750</v>
      </c>
      <c r="H134" s="245" t="str">
        <f t="array" ref="H134">XLOOKUP(G134,'Restaurant DB All'!B:B,'Restaurant DB All'!A:A)</f>
        <v>#N/A</v>
      </c>
      <c r="I134" s="197" t="str">
        <f t="array" ref="I134">XLOOKUP(G134,'Restaurant DB'!B:B,'Restaurant DB'!N:N)</f>
        <v>#N/A</v>
      </c>
      <c r="J134" s="261" t="s">
        <v>94</v>
      </c>
      <c r="K134" s="262">
        <v>61.15</v>
      </c>
      <c r="L134" s="225" t="s">
        <v>1970</v>
      </c>
      <c r="M134" s="46"/>
      <c r="N134" s="705"/>
      <c r="O134" s="581"/>
      <c r="P134" s="220"/>
      <c r="Q134" s="191"/>
      <c r="R134" s="227"/>
      <c r="S134" s="263">
        <v>45950.0</v>
      </c>
      <c r="T134" s="850">
        <v>0.5208333333333334</v>
      </c>
      <c r="U134" s="265" t="s">
        <v>80</v>
      </c>
      <c r="V134" s="261" t="s">
        <v>102</v>
      </c>
      <c r="W134" s="225" t="s">
        <v>1971</v>
      </c>
      <c r="X134" s="265" t="s">
        <v>1972</v>
      </c>
      <c r="Y134" s="851"/>
      <c r="Z134" s="225" t="s">
        <v>431</v>
      </c>
      <c r="AA134" s="241" t="s">
        <v>321</v>
      </c>
      <c r="AB134" s="305" t="s">
        <v>1973</v>
      </c>
      <c r="AC134" s="68"/>
      <c r="AD134" s="68"/>
      <c r="AE134" s="68"/>
      <c r="AF134" s="859"/>
      <c r="AG134" s="68"/>
      <c r="AH134" s="68"/>
      <c r="AI134" s="68"/>
      <c r="AJ134" s="68"/>
      <c r="AK134" s="68"/>
    </row>
    <row r="135" ht="33.75" hidden="1" customHeight="1">
      <c r="A135" s="68"/>
      <c r="B135" s="201" t="s">
        <v>1974</v>
      </c>
      <c r="C135" s="201" t="s">
        <v>1975</v>
      </c>
      <c r="D135" s="203">
        <v>37786.0</v>
      </c>
      <c r="E135" s="185"/>
      <c r="F135" s="287" t="s">
        <v>1976</v>
      </c>
      <c r="G135" s="288" t="s">
        <v>1714</v>
      </c>
      <c r="H135" s="245" t="str">
        <f t="array" ref="H135">XLOOKUP(G135,'Restaurant DB All'!B:B,'Restaurant DB All'!A:A)</f>
        <v>#N/A</v>
      </c>
      <c r="I135" s="245" t="str">
        <f t="array" ref="I135">XLOOKUP(G135,'Restaurant DB'!B:B,'Restaurant DB'!N:N)</f>
        <v>#N/A</v>
      </c>
      <c r="J135" s="440" t="s">
        <v>94</v>
      </c>
      <c r="K135" s="311">
        <v>73.0</v>
      </c>
      <c r="L135" s="278" t="s">
        <v>1715</v>
      </c>
      <c r="M135" s="312"/>
      <c r="N135" s="257" t="s">
        <v>1977</v>
      </c>
      <c r="O135" s="203">
        <v>3797.0</v>
      </c>
      <c r="P135" s="900"/>
      <c r="Q135" s="540"/>
      <c r="R135" s="184"/>
      <c r="S135" s="291">
        <v>45950.0</v>
      </c>
      <c r="T135" s="901">
        <v>0.5</v>
      </c>
      <c r="U135" s="441" t="s">
        <v>1290</v>
      </c>
      <c r="V135" s="288" t="s">
        <v>102</v>
      </c>
      <c r="W135" s="278" t="s">
        <v>1978</v>
      </c>
      <c r="X135" s="272" t="s">
        <v>1979</v>
      </c>
      <c r="Y135" s="867">
        <v>45955.0</v>
      </c>
      <c r="Z135" s="135" t="s">
        <v>431</v>
      </c>
      <c r="AA135" s="278" t="s">
        <v>920</v>
      </c>
      <c r="AB135" s="571" t="s">
        <v>1980</v>
      </c>
      <c r="AC135" s="68"/>
      <c r="AD135" s="68"/>
      <c r="AE135" s="68"/>
      <c r="AF135" s="859"/>
      <c r="AG135" s="68"/>
      <c r="AH135" s="68"/>
      <c r="AI135" s="68"/>
      <c r="AJ135" s="68"/>
      <c r="AK135" s="68"/>
    </row>
    <row r="136" ht="33.75" customHeight="1">
      <c r="A136" s="43"/>
      <c r="B136" s="229" t="s">
        <v>390</v>
      </c>
      <c r="C136" s="902">
        <v>12656.45</v>
      </c>
      <c r="D136" s="231">
        <v>48879.0</v>
      </c>
      <c r="E136" s="228"/>
      <c r="F136" s="300" t="s">
        <v>1969</v>
      </c>
      <c r="G136" s="261" t="s">
        <v>1835</v>
      </c>
      <c r="H136" s="245" t="str">
        <f t="array" ref="H136">XLOOKUP(G136,'Restaurant DB All'!B:B,'Restaurant DB All'!A:A)</f>
        <v>#N/A</v>
      </c>
      <c r="I136" s="197" t="str">
        <f t="array" ref="I136">XLOOKUP(G136,'Restaurant DB'!B:B,'Restaurant DB'!N:N)</f>
        <v>#N/A</v>
      </c>
      <c r="J136" s="261" t="s">
        <v>94</v>
      </c>
      <c r="K136" s="262">
        <v>116.0</v>
      </c>
      <c r="L136" s="225" t="s">
        <v>1964</v>
      </c>
      <c r="M136" s="46"/>
      <c r="N136" s="705"/>
      <c r="O136" s="581">
        <v>12656.449999999999</v>
      </c>
      <c r="P136" s="220"/>
      <c r="Q136" s="191"/>
      <c r="R136" s="227"/>
      <c r="S136" s="263">
        <v>45950.0</v>
      </c>
      <c r="T136" s="850">
        <v>0.75</v>
      </c>
      <c r="U136" s="265" t="s">
        <v>80</v>
      </c>
      <c r="V136" s="261" t="s">
        <v>102</v>
      </c>
      <c r="W136" s="225" t="s">
        <v>1981</v>
      </c>
      <c r="X136" s="265" t="s">
        <v>1982</v>
      </c>
      <c r="Y136" s="851"/>
      <c r="Z136" s="167" t="str">
        <f t="array" ref="Z136">if(iferror(INDEX(Posts[Username],MATCH(C136&amp;G136,Posts[Username]&amp;Posts[Restaurant Name],0)),"")=C136,"Posted","")</f>
        <v/>
      </c>
      <c r="AA136" s="241" t="s">
        <v>321</v>
      </c>
      <c r="AB136" s="305" t="s">
        <v>1983</v>
      </c>
      <c r="AC136" s="43"/>
      <c r="AD136" s="43"/>
      <c r="AE136" s="43"/>
      <c r="AF136" s="898"/>
      <c r="AG136" s="43"/>
      <c r="AH136" s="43"/>
      <c r="AI136" s="43"/>
      <c r="AJ136" s="43"/>
      <c r="AK136" s="43"/>
    </row>
    <row r="137" ht="33.75" customHeight="1">
      <c r="A137" s="43"/>
      <c r="B137" s="698" t="s">
        <v>360</v>
      </c>
      <c r="C137" s="698" t="s">
        <v>361</v>
      </c>
      <c r="D137" s="700">
        <v>30604.0</v>
      </c>
      <c r="E137" s="120"/>
      <c r="F137" s="750" t="s">
        <v>1695</v>
      </c>
      <c r="G137" s="85" t="s">
        <v>1984</v>
      </c>
      <c r="H137" s="245">
        <f t="array" ref="H137">XLOOKUP(G137,'Restaurant DB All'!B:B,'Restaurant DB All'!A:A)</f>
        <v>6125</v>
      </c>
      <c r="I137" s="138" t="str">
        <f t="array" ref="I137">XLOOKUP(G137,'Restaurant DB'!B:B,'Restaurant DB'!N:N)</f>
        <v>Chinese, Singaporean</v>
      </c>
      <c r="J137" s="85" t="s">
        <v>78</v>
      </c>
      <c r="K137" s="112">
        <v>179.0</v>
      </c>
      <c r="L137" s="113" t="s">
        <v>208</v>
      </c>
      <c r="M137" s="114"/>
      <c r="N137" s="114"/>
      <c r="O137" s="834">
        <v>7593.87</v>
      </c>
      <c r="P137" s="693"/>
      <c r="Q137" s="754"/>
      <c r="R137" s="148"/>
      <c r="S137" s="116">
        <v>45950.0</v>
      </c>
      <c r="T137" s="849">
        <v>0.7291666666666666</v>
      </c>
      <c r="U137" s="118" t="s">
        <v>182</v>
      </c>
      <c r="V137" s="85" t="s">
        <v>394</v>
      </c>
      <c r="W137" s="113" t="s">
        <v>1985</v>
      </c>
      <c r="X137" s="822"/>
      <c r="Y137" s="695"/>
      <c r="Z137" s="167" t="str">
        <f t="array" ref="Z137">if(iferror(INDEX(Posts[Username],MATCH(C137&amp;G137,Posts[Username]&amp;Posts[Restaurant Name],0)),"")=C137,"Posted","")</f>
        <v/>
      </c>
      <c r="AA137" s="755" t="s">
        <v>321</v>
      </c>
      <c r="AB137" s="835" t="s">
        <v>1986</v>
      </c>
      <c r="AC137" s="43"/>
      <c r="AD137" s="43"/>
      <c r="AE137" s="43"/>
      <c r="AF137" s="898"/>
      <c r="AG137" s="43"/>
      <c r="AH137" s="43"/>
      <c r="AI137" s="43"/>
      <c r="AJ137" s="43"/>
      <c r="AK137" s="43"/>
    </row>
    <row r="138" ht="33.75" hidden="1" customHeight="1">
      <c r="A138" s="43"/>
      <c r="B138" s="698" t="s">
        <v>1987</v>
      </c>
      <c r="C138" s="698" t="s">
        <v>1988</v>
      </c>
      <c r="D138" s="700">
        <v>88593.0</v>
      </c>
      <c r="E138" s="120"/>
      <c r="F138" s="750" t="s">
        <v>1989</v>
      </c>
      <c r="G138" s="85" t="s">
        <v>340</v>
      </c>
      <c r="H138" s="245">
        <f t="array" ref="H138">XLOOKUP(G138,'Restaurant DB All'!B:B,'Restaurant DB All'!A:A)</f>
        <v>5735</v>
      </c>
      <c r="I138" s="138" t="str">
        <f t="array" ref="I138">XLOOKUP(G138,'Restaurant DB'!B:B,'Restaurant DB'!N:N)</f>
        <v>Singaporean, Chinese</v>
      </c>
      <c r="J138" s="85" t="s">
        <v>78</v>
      </c>
      <c r="K138" s="112">
        <v>145.0</v>
      </c>
      <c r="L138" s="113" t="s">
        <v>208</v>
      </c>
      <c r="M138" s="753" t="s">
        <v>435</v>
      </c>
      <c r="N138" s="114"/>
      <c r="O138" s="834">
        <v>12656.449999999999</v>
      </c>
      <c r="P138" s="693"/>
      <c r="Q138" s="754"/>
      <c r="R138" s="148"/>
      <c r="S138" s="116">
        <v>45951.0</v>
      </c>
      <c r="T138" s="849">
        <v>0.7916666666666666</v>
      </c>
      <c r="U138" s="118" t="s">
        <v>182</v>
      </c>
      <c r="V138" s="85" t="s">
        <v>102</v>
      </c>
      <c r="W138" s="118" t="s">
        <v>1990</v>
      </c>
      <c r="X138" s="118" t="s">
        <v>1991</v>
      </c>
      <c r="Y138" s="695"/>
      <c r="Z138" s="831" t="s">
        <v>431</v>
      </c>
      <c r="AA138" s="755" t="s">
        <v>484</v>
      </c>
      <c r="AB138" s="835" t="s">
        <v>1992</v>
      </c>
      <c r="AC138" s="43"/>
      <c r="AD138" s="43"/>
      <c r="AE138" s="43"/>
      <c r="AF138" s="898"/>
      <c r="AG138" s="43"/>
      <c r="AH138" s="43"/>
      <c r="AI138" s="43"/>
      <c r="AJ138" s="43"/>
      <c r="AK138" s="43"/>
    </row>
    <row r="139" ht="33.75" customHeight="1">
      <c r="A139" s="43"/>
      <c r="B139" s="707" t="s">
        <v>1794</v>
      </c>
      <c r="C139" s="838" t="s">
        <v>1795</v>
      </c>
      <c r="D139" s="709">
        <v>28698.0</v>
      </c>
      <c r="E139" s="723"/>
      <c r="F139" s="903" t="s">
        <v>1796</v>
      </c>
      <c r="G139" s="823" t="s">
        <v>1651</v>
      </c>
      <c r="H139" s="245">
        <f t="array" ref="H139">XLOOKUP(G139,'Restaurant DB All'!B:B,'Restaurant DB All'!A:A)</f>
        <v>5571</v>
      </c>
      <c r="I139" s="324" t="str">
        <f t="array" ref="I139">XLOOKUP(G139,'Restaurant DB'!B:B,'Restaurant DB'!N:N)</f>
        <v>Latin American</v>
      </c>
      <c r="J139" s="823" t="s">
        <v>94</v>
      </c>
      <c r="K139" s="824">
        <v>59.0</v>
      </c>
      <c r="L139" s="723" t="s">
        <v>1691</v>
      </c>
      <c r="M139" s="825"/>
      <c r="N139" s="825"/>
      <c r="O139" s="825">
        <v>4218.901043</v>
      </c>
      <c r="P139" s="716"/>
      <c r="Q139" s="827"/>
      <c r="R139" s="828"/>
      <c r="S139" s="829">
        <v>45952.0</v>
      </c>
      <c r="T139" s="830">
        <v>0.5</v>
      </c>
      <c r="U139" s="461" t="s">
        <v>80</v>
      </c>
      <c r="V139" s="823" t="s">
        <v>394</v>
      </c>
      <c r="W139" s="831" t="s">
        <v>1993</v>
      </c>
      <c r="X139" s="904"/>
      <c r="Y139" s="860"/>
      <c r="Z139" s="167" t="str">
        <f t="array" ref="Z139">if(iferror(INDEX(Posts[Username],MATCH(C139&amp;G139,Posts[Username]&amp;Posts[Restaurant Name],0)),"")=C139,"Posted","")</f>
        <v/>
      </c>
      <c r="AA139" s="832" t="s">
        <v>321</v>
      </c>
      <c r="AB139" s="337" t="s">
        <v>1994</v>
      </c>
      <c r="AC139" s="43"/>
      <c r="AD139" s="43"/>
      <c r="AE139" s="43"/>
      <c r="AF139" s="898"/>
      <c r="AG139" s="43"/>
      <c r="AH139" s="43"/>
      <c r="AI139" s="43"/>
      <c r="AJ139" s="43"/>
      <c r="AK139" s="43"/>
    </row>
    <row r="140" ht="33.75" hidden="1" customHeight="1">
      <c r="A140" s="43"/>
      <c r="B140" s="698" t="s">
        <v>1987</v>
      </c>
      <c r="C140" s="698" t="s">
        <v>1988</v>
      </c>
      <c r="D140" s="700">
        <v>88593.0</v>
      </c>
      <c r="E140" s="120"/>
      <c r="F140" s="750" t="s">
        <v>1989</v>
      </c>
      <c r="G140" s="85" t="s">
        <v>1509</v>
      </c>
      <c r="H140" s="245">
        <f t="array" ref="H140">XLOOKUP(G140,'Restaurant DB All'!B:B,'Restaurant DB All'!A:A)</f>
        <v>5211</v>
      </c>
      <c r="I140" s="138" t="str">
        <f t="array" ref="I140">XLOOKUP(G140,'Restaurant DB'!B:B,'Restaurant DB'!N:N)</f>
        <v>Thai</v>
      </c>
      <c r="J140" s="85" t="s">
        <v>78</v>
      </c>
      <c r="K140" s="112">
        <v>139.0</v>
      </c>
      <c r="L140" s="113" t="s">
        <v>1774</v>
      </c>
      <c r="M140" s="753" t="s">
        <v>435</v>
      </c>
      <c r="N140" s="114"/>
      <c r="O140" s="834">
        <v>12656.449999999999</v>
      </c>
      <c r="P140" s="693"/>
      <c r="Q140" s="754"/>
      <c r="R140" s="148"/>
      <c r="S140" s="116">
        <v>45952.0</v>
      </c>
      <c r="T140" s="849">
        <v>0.7916666666666666</v>
      </c>
      <c r="U140" s="118" t="s">
        <v>182</v>
      </c>
      <c r="V140" s="85" t="s">
        <v>102</v>
      </c>
      <c r="W140" s="113" t="s">
        <v>1995</v>
      </c>
      <c r="X140" s="118" t="s">
        <v>1996</v>
      </c>
      <c r="Y140" s="695"/>
      <c r="Z140" s="167" t="str">
        <f t="array" ref="Z140">if(iferror(INDEX(Posts[Username],MATCH(C140&amp;G140,Posts[Username]&amp;Posts[Restaurant Name],0)),"")=C140,"Posted","")</f>
        <v>Posted</v>
      </c>
      <c r="AA140" s="755" t="s">
        <v>484</v>
      </c>
      <c r="AB140" s="835" t="s">
        <v>1997</v>
      </c>
      <c r="AC140" s="43"/>
      <c r="AD140" s="43"/>
      <c r="AE140" s="43"/>
      <c r="AF140" s="898"/>
      <c r="AG140" s="43"/>
      <c r="AH140" s="43"/>
      <c r="AI140" s="43"/>
      <c r="AJ140" s="43"/>
      <c r="AK140" s="43"/>
    </row>
    <row r="141" ht="33.75" hidden="1" customHeight="1">
      <c r="A141" s="43"/>
      <c r="B141" s="229" t="s">
        <v>1584</v>
      </c>
      <c r="C141" s="229" t="s">
        <v>1585</v>
      </c>
      <c r="D141" s="231">
        <v>26886.0</v>
      </c>
      <c r="E141" s="228"/>
      <c r="F141" s="300" t="s">
        <v>1586</v>
      </c>
      <c r="G141" s="905" t="s">
        <v>1750</v>
      </c>
      <c r="H141" s="245" t="str">
        <f t="array" ref="H141">XLOOKUP(G141,'Restaurant DB All'!B:B,'Restaurant DB All'!A:A)</f>
        <v>#N/A</v>
      </c>
      <c r="I141" s="197" t="str">
        <f t="array" ref="I141">XLOOKUP(G141,'Restaurant DB'!B:B,'Restaurant DB'!N:N)</f>
        <v>#N/A</v>
      </c>
      <c r="J141" s="261" t="s">
        <v>94</v>
      </c>
      <c r="K141" s="262">
        <v>79.13</v>
      </c>
      <c r="L141" s="225" t="s">
        <v>1998</v>
      </c>
      <c r="M141" s="46" t="s">
        <v>1589</v>
      </c>
      <c r="N141" s="692" t="s">
        <v>1999</v>
      </c>
      <c r="O141" s="581">
        <v>5695.4025</v>
      </c>
      <c r="P141" s="220"/>
      <c r="Q141" s="191"/>
      <c r="R141" s="227"/>
      <c r="S141" s="263">
        <v>45952.0</v>
      </c>
      <c r="T141" s="850">
        <v>0.75</v>
      </c>
      <c r="U141" s="265" t="s">
        <v>182</v>
      </c>
      <c r="V141" s="261" t="s">
        <v>102</v>
      </c>
      <c r="W141" s="225" t="s">
        <v>2000</v>
      </c>
      <c r="X141" s="265" t="s">
        <v>2001</v>
      </c>
      <c r="Y141" s="851"/>
      <c r="Z141" s="118" t="s">
        <v>431</v>
      </c>
      <c r="AA141" s="241" t="s">
        <v>484</v>
      </c>
      <c r="AB141" s="305" t="s">
        <v>2002</v>
      </c>
      <c r="AC141" s="43"/>
      <c r="AD141" s="43"/>
      <c r="AE141" s="43"/>
      <c r="AF141" s="898"/>
      <c r="AG141" s="43"/>
      <c r="AH141" s="43"/>
      <c r="AI141" s="43"/>
      <c r="AJ141" s="43"/>
      <c r="AK141" s="43"/>
    </row>
    <row r="142" ht="33.75" customHeight="1">
      <c r="A142" s="43"/>
      <c r="B142" s="229" t="s">
        <v>2003</v>
      </c>
      <c r="C142" s="229" t="s">
        <v>2004</v>
      </c>
      <c r="D142" s="231">
        <v>23000.0</v>
      </c>
      <c r="E142" s="228"/>
      <c r="F142" s="300" t="s">
        <v>2005</v>
      </c>
      <c r="G142" s="261" t="s">
        <v>2006</v>
      </c>
      <c r="H142" s="245" t="str">
        <f t="array" ref="H142">XLOOKUP(G142,'Restaurant DB All'!B:B,'Restaurant DB All'!A:A)</f>
        <v>#N/A</v>
      </c>
      <c r="I142" s="197" t="str">
        <f t="array" ref="I142">XLOOKUP(G142,'Restaurant DB'!B:B,'Restaurant DB'!N:N)</f>
        <v>#N/A</v>
      </c>
      <c r="J142" s="261" t="s">
        <v>78</v>
      </c>
      <c r="K142" s="262">
        <v>132.0</v>
      </c>
      <c r="L142" s="225" t="s">
        <v>208</v>
      </c>
      <c r="M142" s="46" t="s">
        <v>435</v>
      </c>
      <c r="N142" s="692" t="s">
        <v>2007</v>
      </c>
      <c r="O142" s="581">
        <v>2531.29</v>
      </c>
      <c r="P142" s="593" t="b">
        <v>1</v>
      </c>
      <c r="Q142" s="191"/>
      <c r="R142" s="227"/>
      <c r="S142" s="263">
        <v>45953.0</v>
      </c>
      <c r="T142" s="850">
        <v>0.7916666666666666</v>
      </c>
      <c r="U142" s="265" t="s">
        <v>182</v>
      </c>
      <c r="V142" s="261" t="s">
        <v>102</v>
      </c>
      <c r="W142" s="225" t="s">
        <v>2008</v>
      </c>
      <c r="X142" s="265" t="s">
        <v>2009</v>
      </c>
      <c r="Y142" s="858">
        <v>45956.0</v>
      </c>
      <c r="Z142" s="167" t="str">
        <f t="array" ref="Z142">if(iferror(INDEX(Posts[Username],MATCH(C142&amp;G142,Posts[Username]&amp;Posts[Restaurant Name],0)),"")=C142,"Posted","")</f>
        <v/>
      </c>
      <c r="AA142" s="241" t="s">
        <v>920</v>
      </c>
      <c r="AB142" s="305" t="s">
        <v>2010</v>
      </c>
      <c r="AC142" s="43"/>
      <c r="AD142" s="43"/>
      <c r="AE142" s="43"/>
      <c r="AF142" s="898"/>
      <c r="AG142" s="43"/>
      <c r="AH142" s="43"/>
      <c r="AI142" s="43"/>
      <c r="AJ142" s="43"/>
      <c r="AK142" s="43"/>
    </row>
    <row r="143" ht="33.75" customHeight="1">
      <c r="A143" s="43"/>
      <c r="B143" s="698" t="s">
        <v>1701</v>
      </c>
      <c r="C143" s="699" t="s">
        <v>1702</v>
      </c>
      <c r="D143" s="700">
        <v>14669.0</v>
      </c>
      <c r="E143" s="23"/>
      <c r="F143" s="136" t="s">
        <v>1703</v>
      </c>
      <c r="G143" s="85" t="s">
        <v>2011</v>
      </c>
      <c r="H143" s="245">
        <f t="array" ref="H143">XLOOKUP(G143,'Restaurant DB All'!B:B,'Restaurant DB All'!A:A)</f>
        <v>6104</v>
      </c>
      <c r="I143" s="27" t="str">
        <f t="array" ref="I143">XLOOKUP(G143,'Restaurant DB'!B:B,'Restaurant DB'!N:N)</f>
        <v>Fusion, Indian</v>
      </c>
      <c r="J143" s="85" t="s">
        <v>78</v>
      </c>
      <c r="K143" s="112">
        <v>99.0</v>
      </c>
      <c r="L143" s="113" t="s">
        <v>208</v>
      </c>
      <c r="M143" s="46" t="s">
        <v>1705</v>
      </c>
      <c r="N143" s="705"/>
      <c r="O143" s="700">
        <v>7593.87</v>
      </c>
      <c r="P143" s="693" t="b">
        <v>0</v>
      </c>
      <c r="Q143" s="754"/>
      <c r="R143" s="680"/>
      <c r="S143" s="116">
        <v>45953.0</v>
      </c>
      <c r="T143" s="621">
        <v>0.5</v>
      </c>
      <c r="U143" s="9" t="s">
        <v>182</v>
      </c>
      <c r="V143" s="85" t="s">
        <v>394</v>
      </c>
      <c r="W143" s="113" t="s">
        <v>2012</v>
      </c>
      <c r="X143" s="822"/>
      <c r="Y143" s="695"/>
      <c r="Z143" s="167" t="str">
        <f t="array" ref="Z143">if(iferror(INDEX(Posts[Username],MATCH(C143&amp;G143,Posts[Username]&amp;Posts[Restaurant Name],0)),"")=C143,"Posted","")</f>
        <v/>
      </c>
      <c r="AA143" s="755" t="s">
        <v>484</v>
      </c>
      <c r="AB143" s="44" t="s">
        <v>2013</v>
      </c>
      <c r="AC143" s="43"/>
      <c r="AD143" s="43"/>
      <c r="AE143" s="43"/>
      <c r="AF143" s="898"/>
      <c r="AG143" s="43"/>
      <c r="AH143" s="43"/>
      <c r="AI143" s="43"/>
      <c r="AJ143" s="43"/>
      <c r="AK143" s="43"/>
    </row>
    <row r="144" ht="33.75" hidden="1" customHeight="1">
      <c r="A144" s="43"/>
      <c r="B144" s="211" t="s">
        <v>338</v>
      </c>
      <c r="C144" s="211" t="s">
        <v>339</v>
      </c>
      <c r="D144" s="213">
        <v>20920.0</v>
      </c>
      <c r="E144" s="228"/>
      <c r="F144" s="259" t="s">
        <v>1903</v>
      </c>
      <c r="G144" s="261" t="s">
        <v>1843</v>
      </c>
      <c r="H144" s="197">
        <f t="array" ref="H144">XLOOKUP(G144,'Restaurant DB All'!B:B,'Restaurant DB All'!A:A)</f>
        <v>6137</v>
      </c>
      <c r="I144" s="197" t="str">
        <f t="array" ref="I144">XLOOKUP(G144,'Restaurant DB'!B:B,'Restaurant DB'!N:N)</f>
        <v>French</v>
      </c>
      <c r="J144" s="261" t="s">
        <v>78</v>
      </c>
      <c r="K144" s="262">
        <v>119.0</v>
      </c>
      <c r="L144" s="225" t="s">
        <v>1226</v>
      </c>
      <c r="M144" s="219"/>
      <c r="N144" s="219"/>
      <c r="O144" s="344">
        <v>5062.58</v>
      </c>
      <c r="P144" s="220"/>
      <c r="Q144" s="191"/>
      <c r="R144" s="227"/>
      <c r="S144" s="263">
        <v>45954.0</v>
      </c>
      <c r="T144" s="264">
        <v>0.75</v>
      </c>
      <c r="U144" s="265" t="s">
        <v>80</v>
      </c>
      <c r="V144" s="261" t="s">
        <v>102</v>
      </c>
      <c r="W144" s="225" t="s">
        <v>2014</v>
      </c>
      <c r="X144" s="265" t="s">
        <v>2015</v>
      </c>
      <c r="Y144" s="851"/>
      <c r="Z144" s="167" t="str">
        <f t="array" ref="Z144">if(iferror(INDEX(Posts[Username],MATCH(C144&amp;G144,Posts[Username]&amp;Posts[Restaurant Name],0)),"")=C144,"Posted","")</f>
        <v>Posted</v>
      </c>
      <c r="AA144" s="243" t="s">
        <v>321</v>
      </c>
      <c r="AB144" s="305" t="s">
        <v>2016</v>
      </c>
      <c r="AC144" s="43"/>
      <c r="AD144" s="43"/>
      <c r="AE144" s="43"/>
      <c r="AF144" s="898"/>
      <c r="AG144" s="43"/>
      <c r="AH144" s="43"/>
      <c r="AI144" s="43"/>
      <c r="AJ144" s="43"/>
      <c r="AK144" s="43"/>
    </row>
    <row r="145" ht="33.75" customHeight="1">
      <c r="A145" s="43"/>
      <c r="B145" s="443" t="s">
        <v>1762</v>
      </c>
      <c r="C145" s="444" t="s">
        <v>1763</v>
      </c>
      <c r="D145" s="445">
        <v>24483.0</v>
      </c>
      <c r="E145" s="485"/>
      <c r="F145" s="906" t="s">
        <v>1764</v>
      </c>
      <c r="G145" s="411" t="s">
        <v>127</v>
      </c>
      <c r="H145" s="245">
        <f t="array" ref="H145">XLOOKUP(G145,'Restaurant DB All'!B:B,'Restaurant DB All'!A:A)</f>
        <v>5344</v>
      </c>
      <c r="I145" s="861" t="str">
        <f t="array" ref="I145">XLOOKUP(G145,'Restaurant DB'!B:B,'Restaurant DB'!N:N)</f>
        <v>Italian</v>
      </c>
      <c r="J145" s="907" t="s">
        <v>78</v>
      </c>
      <c r="K145" s="908">
        <v>115.0</v>
      </c>
      <c r="L145" s="336" t="s">
        <v>88</v>
      </c>
      <c r="M145" s="415" t="s">
        <v>1765</v>
      </c>
      <c r="N145" s="560"/>
      <c r="O145" s="445">
        <v>0.0</v>
      </c>
      <c r="P145" s="909"/>
      <c r="Q145" s="559"/>
      <c r="R145" s="421"/>
      <c r="S145" s="418">
        <v>45954.0</v>
      </c>
      <c r="T145" s="910">
        <v>0.8125</v>
      </c>
      <c r="U145" s="420" t="s">
        <v>80</v>
      </c>
      <c r="V145" s="411" t="s">
        <v>394</v>
      </c>
      <c r="W145" s="420" t="s">
        <v>2017</v>
      </c>
      <c r="X145" s="563"/>
      <c r="Y145" s="911">
        <v>45959.0</v>
      </c>
      <c r="Z145" s="167" t="str">
        <f t="array" ref="Z145">if(iferror(INDEX(Posts[Username],MATCH(C145&amp;G145,Posts[Username]&amp;Posts[Restaurant Name],0)),"")=C145,"Posted","")</f>
        <v/>
      </c>
      <c r="AA145" s="865" t="s">
        <v>920</v>
      </c>
      <c r="AB145" s="912" t="s">
        <v>2018</v>
      </c>
      <c r="AC145" s="43"/>
      <c r="AD145" s="43"/>
      <c r="AE145" s="43"/>
      <c r="AF145" s="898"/>
      <c r="AG145" s="43"/>
      <c r="AH145" s="43"/>
      <c r="AI145" s="43"/>
      <c r="AJ145" s="43"/>
      <c r="AK145" s="43"/>
    </row>
    <row r="146" ht="33.75" customHeight="1">
      <c r="A146" s="43"/>
      <c r="B146" s="448" t="s">
        <v>1762</v>
      </c>
      <c r="C146" s="449" t="s">
        <v>1763</v>
      </c>
      <c r="D146" s="450">
        <v>24483.0</v>
      </c>
      <c r="E146" s="913"/>
      <c r="F146" s="451" t="s">
        <v>1764</v>
      </c>
      <c r="G146" s="452" t="s">
        <v>2006</v>
      </c>
      <c r="H146" s="197" t="str">
        <f t="array" ref="H146">XLOOKUP(G146,'Restaurant DB All'!B:B,'Restaurant DB All'!A:A)</f>
        <v>#N/A</v>
      </c>
      <c r="I146" s="914" t="str">
        <f t="array" ref="I146">XLOOKUP(G146,'Restaurant DB'!B:B,'Restaurant DB'!N:N)</f>
        <v>#N/A</v>
      </c>
      <c r="J146" s="915" t="s">
        <v>78</v>
      </c>
      <c r="K146" s="453">
        <v>132.0</v>
      </c>
      <c r="L146" s="454" t="s">
        <v>208</v>
      </c>
      <c r="M146" s="916" t="s">
        <v>1765</v>
      </c>
      <c r="N146" s="455"/>
      <c r="O146" s="450">
        <v>0.0</v>
      </c>
      <c r="P146" s="457"/>
      <c r="Q146" s="458"/>
      <c r="R146" s="464"/>
      <c r="S146" s="917">
        <v>45954.0</v>
      </c>
      <c r="T146" s="918">
        <v>0.8125</v>
      </c>
      <c r="U146" s="919" t="s">
        <v>182</v>
      </c>
      <c r="V146" s="920" t="s">
        <v>394</v>
      </c>
      <c r="W146" s="919" t="s">
        <v>2019</v>
      </c>
      <c r="X146" s="921"/>
      <c r="Y146" s="922">
        <v>45959.0</v>
      </c>
      <c r="Z146" s="167" t="str">
        <f t="array" ref="Z146">if(iferror(INDEX(Posts[Username],MATCH(C146&amp;G146,Posts[Username]&amp;Posts[Restaurant Name],0)),"")=C146,"Posted","")</f>
        <v/>
      </c>
      <c r="AA146" s="465" t="s">
        <v>920</v>
      </c>
      <c r="AB146" s="923" t="s">
        <v>2020</v>
      </c>
      <c r="AC146" s="43"/>
      <c r="AD146" s="43"/>
      <c r="AE146" s="43"/>
      <c r="AF146" s="898"/>
      <c r="AG146" s="43"/>
      <c r="AH146" s="43"/>
      <c r="AI146" s="43"/>
      <c r="AJ146" s="43"/>
      <c r="AK146" s="43"/>
    </row>
    <row r="147" ht="33.75" customHeight="1">
      <c r="A147" s="43"/>
      <c r="B147" s="448" t="s">
        <v>2003</v>
      </c>
      <c r="C147" s="449" t="s">
        <v>2004</v>
      </c>
      <c r="D147" s="450">
        <v>23000.0</v>
      </c>
      <c r="E147" s="913"/>
      <c r="F147" s="451" t="s">
        <v>2005</v>
      </c>
      <c r="G147" s="462" t="s">
        <v>2021</v>
      </c>
      <c r="H147" s="197">
        <f t="array" ref="H147">XLOOKUP(G147,'Restaurant DB All'!B:B,'Restaurant DB All'!A:A)</f>
        <v>5937</v>
      </c>
      <c r="I147" s="914" t="str">
        <f t="array" ref="I147">XLOOKUP(G147,'Restaurant DB'!B:B,'Restaurant DB'!N:N)</f>
        <v>Thai</v>
      </c>
      <c r="J147" s="462" t="s">
        <v>78</v>
      </c>
      <c r="K147" s="414">
        <v>72.0</v>
      </c>
      <c r="L147" s="463" t="s">
        <v>208</v>
      </c>
      <c r="M147" s="924" t="s">
        <v>435</v>
      </c>
      <c r="N147" s="715" t="s">
        <v>2022</v>
      </c>
      <c r="O147" s="456">
        <v>2531.29</v>
      </c>
      <c r="P147" s="925" t="b">
        <v>1</v>
      </c>
      <c r="Q147" s="458"/>
      <c r="R147" s="464"/>
      <c r="S147" s="459">
        <v>45954.0</v>
      </c>
      <c r="T147" s="460">
        <v>0.7916666666666666</v>
      </c>
      <c r="U147" s="874" t="s">
        <v>182</v>
      </c>
      <c r="V147" s="462" t="s">
        <v>102</v>
      </c>
      <c r="W147" s="463" t="s">
        <v>2023</v>
      </c>
      <c r="X147" s="874" t="s">
        <v>2024</v>
      </c>
      <c r="Y147" s="926">
        <v>45958.0</v>
      </c>
      <c r="Z147" s="167" t="str">
        <f t="array" ref="Z147">if(iferror(INDEX(Posts[Username],MATCH(C147&amp;G147,Posts[Username]&amp;Posts[Restaurant Name],0)),"")=C147,"Posted","")</f>
        <v/>
      </c>
      <c r="AA147" s="465" t="s">
        <v>920</v>
      </c>
      <c r="AB147" s="466" t="s">
        <v>2025</v>
      </c>
      <c r="AC147" s="43"/>
      <c r="AD147" s="43"/>
      <c r="AE147" s="43"/>
      <c r="AF147" s="898"/>
      <c r="AG147" s="43"/>
      <c r="AH147" s="43"/>
      <c r="AI147" s="43"/>
      <c r="AJ147" s="43"/>
      <c r="AK147" s="43"/>
    </row>
    <row r="148" ht="33.75" hidden="1" customHeight="1">
      <c r="A148" s="43"/>
      <c r="B148" s="698" t="s">
        <v>1563</v>
      </c>
      <c r="C148" s="698" t="s">
        <v>1564</v>
      </c>
      <c r="D148" s="700">
        <v>14291.0</v>
      </c>
      <c r="E148" s="120"/>
      <c r="F148" s="750" t="s">
        <v>1565</v>
      </c>
      <c r="G148" s="85" t="s">
        <v>362</v>
      </c>
      <c r="H148" s="245">
        <f t="array" ref="H148">XLOOKUP(G148,'Restaurant DB All'!B:B,'Restaurant DB All'!A:A)</f>
        <v>5462</v>
      </c>
      <c r="I148" s="69" t="str">
        <f t="array" ref="I148">XLOOKUP(G148,'Restaurant DB'!B:B,'Restaurant DB'!N:N)</f>
        <v>Chinese, Singaporean</v>
      </c>
      <c r="J148" s="85" t="s">
        <v>94</v>
      </c>
      <c r="K148" s="112">
        <v>145.0</v>
      </c>
      <c r="L148" s="752" t="s">
        <v>208</v>
      </c>
      <c r="M148" s="753"/>
      <c r="N148" s="114"/>
      <c r="O148" s="700">
        <v>3100.0</v>
      </c>
      <c r="P148" s="693"/>
      <c r="Q148" s="754"/>
      <c r="R148" s="148"/>
      <c r="S148" s="270">
        <v>45954.0</v>
      </c>
      <c r="T148" s="837">
        <v>0.5</v>
      </c>
      <c r="U148" s="272" t="s">
        <v>182</v>
      </c>
      <c r="V148" s="268" t="s">
        <v>102</v>
      </c>
      <c r="W148" s="118" t="s">
        <v>2026</v>
      </c>
      <c r="X148" s="118" t="s">
        <v>2027</v>
      </c>
      <c r="Y148" s="656"/>
      <c r="Z148" s="831" t="s">
        <v>431</v>
      </c>
      <c r="AA148" s="755" t="s">
        <v>484</v>
      </c>
      <c r="AB148" s="879" t="s">
        <v>2028</v>
      </c>
      <c r="AC148" s="43"/>
      <c r="AD148" s="43"/>
      <c r="AE148" s="43"/>
      <c r="AF148" s="898"/>
      <c r="AG148" s="43"/>
      <c r="AH148" s="43"/>
      <c r="AI148" s="43"/>
      <c r="AJ148" s="43"/>
      <c r="AK148" s="43"/>
    </row>
    <row r="149" ht="33.75" hidden="1" customHeight="1">
      <c r="A149" s="43"/>
      <c r="B149" s="109" t="s">
        <v>1987</v>
      </c>
      <c r="C149" s="109" t="s">
        <v>1988</v>
      </c>
      <c r="D149" s="111">
        <v>88593.0</v>
      </c>
      <c r="E149" s="120"/>
      <c r="F149" s="875" t="s">
        <v>1989</v>
      </c>
      <c r="G149" s="85" t="s">
        <v>2029</v>
      </c>
      <c r="H149" s="245">
        <f t="array" ref="H149">XLOOKUP(G149,'Restaurant DB All'!B:B,'Restaurant DB All'!A:A)</f>
        <v>6280</v>
      </c>
      <c r="I149" s="138" t="str">
        <f t="array" ref="I149">XLOOKUP(G149,'Restaurant DB'!B:B,'Restaurant DB'!N:N)</f>
        <v>#N/A</v>
      </c>
      <c r="J149" s="85" t="s">
        <v>78</v>
      </c>
      <c r="K149" s="112">
        <v>208.0</v>
      </c>
      <c r="L149" s="113" t="s">
        <v>2030</v>
      </c>
      <c r="M149" s="753" t="s">
        <v>435</v>
      </c>
      <c r="N149" s="114"/>
      <c r="O149" s="876">
        <v>12656.449999999999</v>
      </c>
      <c r="P149" s="693"/>
      <c r="Q149" s="754"/>
      <c r="R149" s="148"/>
      <c r="S149" s="116">
        <v>45954.0</v>
      </c>
      <c r="T149" s="849">
        <v>0.7916666666666666</v>
      </c>
      <c r="U149" s="118" t="s">
        <v>80</v>
      </c>
      <c r="V149" s="85" t="s">
        <v>102</v>
      </c>
      <c r="W149" s="113" t="s">
        <v>2031</v>
      </c>
      <c r="X149" s="118" t="s">
        <v>2032</v>
      </c>
      <c r="Y149" s="695"/>
      <c r="Z149" s="167" t="str">
        <f t="array" ref="Z149">if(iferror(INDEX(Posts[Username],MATCH(C149&amp;G149,Posts[Username]&amp;Posts[Restaurant Name],0)),"")=C149,"Posted","")</f>
        <v>Posted</v>
      </c>
      <c r="AA149" s="878" t="s">
        <v>484</v>
      </c>
      <c r="AB149" s="835" t="s">
        <v>2033</v>
      </c>
      <c r="AC149" s="43"/>
      <c r="AD149" s="43"/>
      <c r="AE149" s="43"/>
      <c r="AF149" s="898"/>
      <c r="AG149" s="43"/>
      <c r="AH149" s="43"/>
      <c r="AI149" s="43"/>
      <c r="AJ149" s="43"/>
      <c r="AK149" s="43"/>
    </row>
    <row r="150" ht="33.75" hidden="1" customHeight="1">
      <c r="A150" s="43"/>
      <c r="B150" s="398" t="s">
        <v>1584</v>
      </c>
      <c r="C150" s="399" t="s">
        <v>1585</v>
      </c>
      <c r="D150" s="400">
        <v>26886.0</v>
      </c>
      <c r="E150" s="403"/>
      <c r="F150" s="927" t="s">
        <v>1586</v>
      </c>
      <c r="G150" s="378" t="s">
        <v>1810</v>
      </c>
      <c r="H150" s="245">
        <f t="array" ref="H150">XLOOKUP(G150,'Restaurant DB All'!B:B,'Restaurant DB All'!A:A)</f>
        <v>5595</v>
      </c>
      <c r="I150" s="546" t="str">
        <f t="array" ref="I150">XLOOKUP(G150,'Restaurant DB'!B:B,'Restaurant DB'!N:N)</f>
        <v>Japanese</v>
      </c>
      <c r="J150" s="378" t="s">
        <v>94</v>
      </c>
      <c r="K150" s="379">
        <v>69.0</v>
      </c>
      <c r="L150" s="380" t="s">
        <v>1561</v>
      </c>
      <c r="M150" s="505" t="s">
        <v>1589</v>
      </c>
      <c r="N150" s="928" t="s">
        <v>2034</v>
      </c>
      <c r="O150" s="929">
        <v>5695.4025</v>
      </c>
      <c r="P150" s="552"/>
      <c r="Q150" s="384"/>
      <c r="R150" s="390"/>
      <c r="S150" s="930">
        <v>45954.0</v>
      </c>
      <c r="T150" s="570">
        <v>0.75</v>
      </c>
      <c r="U150" s="388" t="s">
        <v>80</v>
      </c>
      <c r="V150" s="378" t="s">
        <v>102</v>
      </c>
      <c r="W150" s="380" t="s">
        <v>2035</v>
      </c>
      <c r="X150" s="388" t="s">
        <v>2036</v>
      </c>
      <c r="Y150" s="931"/>
      <c r="Z150" s="831" t="s">
        <v>431</v>
      </c>
      <c r="AA150" s="404" t="s">
        <v>484</v>
      </c>
      <c r="AB150" s="391" t="s">
        <v>2037</v>
      </c>
      <c r="AC150" s="43"/>
      <c r="AD150" s="43"/>
      <c r="AE150" s="43"/>
      <c r="AF150" s="932"/>
      <c r="AG150" s="43"/>
      <c r="AH150" s="43"/>
      <c r="AI150" s="43"/>
      <c r="AJ150" s="43"/>
      <c r="AK150" s="43"/>
    </row>
    <row r="151" ht="33.75" hidden="1" customHeight="1">
      <c r="A151" s="43"/>
      <c r="B151" s="698" t="s">
        <v>1282</v>
      </c>
      <c r="C151" s="699" t="s">
        <v>1283</v>
      </c>
      <c r="D151" s="700">
        <v>10956.0</v>
      </c>
      <c r="E151" s="23"/>
      <c r="F151" s="136" t="s">
        <v>1284</v>
      </c>
      <c r="G151" s="85" t="s">
        <v>2029</v>
      </c>
      <c r="H151" s="245">
        <f t="array" ref="H151">XLOOKUP(G151,'Restaurant DB All'!B:B,'Restaurant DB All'!A:A)</f>
        <v>6280</v>
      </c>
      <c r="I151" s="27" t="str">
        <f t="array" ref="I151">XLOOKUP(G151,'Restaurant DB'!B:B,'Restaurant DB'!N:N)</f>
        <v>#N/A</v>
      </c>
      <c r="J151" s="85" t="s">
        <v>78</v>
      </c>
      <c r="K151" s="112">
        <v>208.0</v>
      </c>
      <c r="L151" s="57" t="s">
        <v>2030</v>
      </c>
      <c r="M151" s="753" t="s">
        <v>1285</v>
      </c>
      <c r="N151" s="753"/>
      <c r="O151" s="790">
        <v>3796.935</v>
      </c>
      <c r="P151" s="693"/>
      <c r="Q151" s="754"/>
      <c r="R151" s="680"/>
      <c r="S151" s="116">
        <v>45955.0</v>
      </c>
      <c r="T151" s="621">
        <v>0.7708333333333334</v>
      </c>
      <c r="U151" s="9" t="s">
        <v>80</v>
      </c>
      <c r="V151" s="85" t="s">
        <v>102</v>
      </c>
      <c r="W151" s="113" t="s">
        <v>2038</v>
      </c>
      <c r="X151" s="118" t="s">
        <v>2039</v>
      </c>
      <c r="Y151" s="656">
        <v>45960.0</v>
      </c>
      <c r="Z151" s="118" t="s">
        <v>431</v>
      </c>
      <c r="AA151" s="755" t="s">
        <v>920</v>
      </c>
      <c r="AB151" s="44" t="s">
        <v>2040</v>
      </c>
      <c r="AC151" s="43"/>
      <c r="AD151" s="43"/>
      <c r="AE151" s="43"/>
      <c r="AF151" s="932"/>
      <c r="AG151" s="43"/>
      <c r="AH151" s="43"/>
      <c r="AI151" s="43"/>
      <c r="AJ151" s="43"/>
      <c r="AK151" s="43"/>
    </row>
    <row r="152" ht="33.75" hidden="1" customHeight="1">
      <c r="A152" s="43"/>
      <c r="B152" s="109" t="s">
        <v>1740</v>
      </c>
      <c r="C152" s="109" t="s">
        <v>1741</v>
      </c>
      <c r="D152" s="111">
        <v>20181.0</v>
      </c>
      <c r="E152" s="120"/>
      <c r="F152" s="875" t="s">
        <v>1742</v>
      </c>
      <c r="G152" s="85" t="s">
        <v>1619</v>
      </c>
      <c r="H152" s="245">
        <f t="array" ref="H152">XLOOKUP(G152,'Restaurant DB All'!B:B,'Restaurant DB All'!A:A)</f>
        <v>5650</v>
      </c>
      <c r="I152" s="138" t="str">
        <f t="array" ref="I152">XLOOKUP(G152,'Restaurant DB'!B:B,'Restaurant DB'!N:N)</f>
        <v>Thai Isaan, Thai</v>
      </c>
      <c r="J152" s="85" t="s">
        <v>78</v>
      </c>
      <c r="K152" s="112">
        <v>46.75</v>
      </c>
      <c r="L152" s="50" t="s">
        <v>1684</v>
      </c>
      <c r="M152" s="825" t="s">
        <v>435</v>
      </c>
      <c r="N152" s="114"/>
      <c r="O152" s="876">
        <v>5062.58</v>
      </c>
      <c r="P152" s="693"/>
      <c r="Q152" s="754"/>
      <c r="R152" s="148"/>
      <c r="S152" s="116">
        <v>45955.0</v>
      </c>
      <c r="T152" s="849">
        <v>0.5416666666666666</v>
      </c>
      <c r="U152" s="118" t="s">
        <v>80</v>
      </c>
      <c r="V152" s="85" t="s">
        <v>102</v>
      </c>
      <c r="W152" s="113" t="s">
        <v>2041</v>
      </c>
      <c r="X152" s="118" t="s">
        <v>2042</v>
      </c>
      <c r="Y152" s="656">
        <v>45970.0</v>
      </c>
      <c r="Z152" s="118" t="s">
        <v>431</v>
      </c>
      <c r="AA152" s="878" t="s">
        <v>920</v>
      </c>
      <c r="AB152" s="835" t="s">
        <v>2043</v>
      </c>
      <c r="AC152" s="43"/>
      <c r="AD152" s="43"/>
      <c r="AE152" s="43"/>
      <c r="AF152" s="932"/>
      <c r="AG152" s="43"/>
      <c r="AH152" s="43"/>
      <c r="AI152" s="43"/>
      <c r="AJ152" s="43"/>
      <c r="AK152" s="43"/>
    </row>
    <row r="153" ht="33.75" hidden="1" customHeight="1">
      <c r="A153" s="43"/>
      <c r="B153" s="707" t="s">
        <v>1616</v>
      </c>
      <c r="C153" s="838" t="s">
        <v>1617</v>
      </c>
      <c r="D153" s="709">
        <v>40934.0</v>
      </c>
      <c r="E153" s="839"/>
      <c r="F153" s="840" t="s">
        <v>1618</v>
      </c>
      <c r="G153" s="933" t="s">
        <v>1587</v>
      </c>
      <c r="H153" s="245">
        <f t="array" ref="H153">XLOOKUP(G153,'Restaurant DB All'!B:B,'Restaurant DB All'!A:A)</f>
        <v>6310</v>
      </c>
      <c r="I153" s="868" t="str">
        <f t="array" ref="I153">XLOOKUP(G153,'Restaurant DB'!B:B,'Restaurant DB'!N:N)</f>
        <v/>
      </c>
      <c r="J153" s="823" t="s">
        <v>94</v>
      </c>
      <c r="K153" s="824">
        <v>82.5</v>
      </c>
      <c r="L153" s="869" t="s">
        <v>2044</v>
      </c>
      <c r="M153" s="825" t="s">
        <v>435</v>
      </c>
      <c r="N153" s="870"/>
      <c r="O153" s="709">
        <v>0.0</v>
      </c>
      <c r="P153" s="716"/>
      <c r="Q153" s="827"/>
      <c r="R153" s="843"/>
      <c r="S153" s="270">
        <v>45955.0</v>
      </c>
      <c r="T153" s="871">
        <v>0.7916666666666666</v>
      </c>
      <c r="U153" s="863" t="s">
        <v>182</v>
      </c>
      <c r="V153" s="268" t="s">
        <v>102</v>
      </c>
      <c r="W153" s="723" t="s">
        <v>2045</v>
      </c>
      <c r="X153" s="831" t="s">
        <v>2046</v>
      </c>
      <c r="Y153" s="725">
        <v>45958.0</v>
      </c>
      <c r="Z153" s="726" t="s">
        <v>431</v>
      </c>
      <c r="AA153" s="832" t="s">
        <v>920</v>
      </c>
      <c r="AB153" s="872" t="s">
        <v>2047</v>
      </c>
      <c r="AC153" s="43"/>
      <c r="AD153" s="43"/>
      <c r="AE153" s="43"/>
      <c r="AF153" s="898"/>
      <c r="AG153" s="43"/>
      <c r="AH153" s="43"/>
      <c r="AI153" s="43"/>
      <c r="AJ153" s="43"/>
      <c r="AK153" s="43"/>
    </row>
    <row r="154" ht="33.75" customHeight="1">
      <c r="A154" s="43"/>
      <c r="B154" s="698" t="s">
        <v>1961</v>
      </c>
      <c r="C154" s="698" t="s">
        <v>1962</v>
      </c>
      <c r="D154" s="700">
        <v>20488.0</v>
      </c>
      <c r="E154" s="120"/>
      <c r="F154" s="750" t="s">
        <v>1963</v>
      </c>
      <c r="G154" s="85" t="s">
        <v>1714</v>
      </c>
      <c r="H154" s="245" t="str">
        <f t="array" ref="H154">XLOOKUP(G154,'Restaurant DB All'!B:B,'Restaurant DB All'!A:A)</f>
        <v>#N/A</v>
      </c>
      <c r="I154" s="69" t="str">
        <f t="array" ref="I154">XLOOKUP(G154,'Restaurant DB'!B:B,'Restaurant DB'!N:N)</f>
        <v>#N/A</v>
      </c>
      <c r="J154" s="85" t="s">
        <v>94</v>
      </c>
      <c r="K154" s="112">
        <v>120.0</v>
      </c>
      <c r="L154" s="752" t="s">
        <v>1868</v>
      </c>
      <c r="M154" s="825"/>
      <c r="N154" s="114"/>
      <c r="O154" s="700">
        <v>5062.58</v>
      </c>
      <c r="P154" s="693"/>
      <c r="Q154" s="754"/>
      <c r="R154" s="148"/>
      <c r="S154" s="270">
        <v>45955.0</v>
      </c>
      <c r="T154" s="837">
        <v>0.75</v>
      </c>
      <c r="U154" s="272" t="s">
        <v>80</v>
      </c>
      <c r="V154" s="268" t="s">
        <v>102</v>
      </c>
      <c r="W154" s="118" t="s">
        <v>2048</v>
      </c>
      <c r="X154" s="118" t="s">
        <v>2049</v>
      </c>
      <c r="Y154" s="656"/>
      <c r="Z154" s="167" t="str">
        <f t="array" ref="Z154">if(iferror(INDEX(Posts[Username],MATCH(C154&amp;G154,Posts[Username]&amp;Posts[Restaurant Name],0)),"")=C154,"Posted","")</f>
        <v/>
      </c>
      <c r="AA154" s="755" t="s">
        <v>321</v>
      </c>
      <c r="AB154" s="879" t="s">
        <v>2050</v>
      </c>
      <c r="AC154" s="43"/>
      <c r="AD154" s="43"/>
      <c r="AE154" s="43"/>
      <c r="AF154" s="932"/>
      <c r="AG154" s="43"/>
      <c r="AH154" s="43"/>
      <c r="AI154" s="43"/>
      <c r="AJ154" s="43"/>
      <c r="AK154" s="43"/>
    </row>
    <row r="155" ht="33.75" hidden="1" customHeight="1">
      <c r="A155" s="43"/>
      <c r="B155" s="698" t="s">
        <v>335</v>
      </c>
      <c r="C155" s="698" t="s">
        <v>336</v>
      </c>
      <c r="D155" s="700">
        <v>28732.0</v>
      </c>
      <c r="E155" s="120"/>
      <c r="F155" s="750" t="s">
        <v>1852</v>
      </c>
      <c r="G155" s="85" t="s">
        <v>1714</v>
      </c>
      <c r="H155" s="245" t="str">
        <f t="array" ref="H155">XLOOKUP(G155,'Restaurant DB All'!B:B,'Restaurant DB All'!A:A)</f>
        <v>#N/A</v>
      </c>
      <c r="I155" s="138" t="str">
        <f t="array" ref="I155">XLOOKUP(G155,'Restaurant DB'!B:B,'Restaurant DB'!N:N)</f>
        <v>#N/A</v>
      </c>
      <c r="J155" s="85" t="s">
        <v>94</v>
      </c>
      <c r="K155" s="112">
        <v>81.0</v>
      </c>
      <c r="L155" s="113" t="s">
        <v>1566</v>
      </c>
      <c r="M155" s="430"/>
      <c r="N155" s="170"/>
      <c r="O155" s="834">
        <v>6328.224999999999</v>
      </c>
      <c r="P155" s="693"/>
      <c r="Q155" s="754"/>
      <c r="R155" s="148"/>
      <c r="S155" s="636">
        <v>45955.0</v>
      </c>
      <c r="T155" s="637">
        <v>0.5</v>
      </c>
      <c r="U155" s="635" t="s">
        <v>294</v>
      </c>
      <c r="V155" s="633" t="s">
        <v>102</v>
      </c>
      <c r="W155" s="113" t="s">
        <v>2051</v>
      </c>
      <c r="X155" s="118" t="s">
        <v>2052</v>
      </c>
      <c r="Y155" s="695"/>
      <c r="Z155" s="118" t="s">
        <v>431</v>
      </c>
      <c r="AA155" s="755" t="s">
        <v>321</v>
      </c>
      <c r="AB155" s="835" t="s">
        <v>2053</v>
      </c>
      <c r="AC155" s="43"/>
      <c r="AD155" s="43"/>
      <c r="AE155" s="43"/>
      <c r="AF155" s="932"/>
      <c r="AG155" s="43"/>
      <c r="AH155" s="43"/>
      <c r="AI155" s="43"/>
      <c r="AJ155" s="43"/>
      <c r="AK155" s="43"/>
    </row>
    <row r="156" ht="33.75" hidden="1" customHeight="1">
      <c r="A156" s="43"/>
      <c r="B156" s="487" t="s">
        <v>1730</v>
      </c>
      <c r="C156" s="488" t="s">
        <v>1731</v>
      </c>
      <c r="D156" s="489">
        <v>11606.0</v>
      </c>
      <c r="E156" s="934"/>
      <c r="F156" s="490" t="s">
        <v>1732</v>
      </c>
      <c r="G156" s="544" t="s">
        <v>1714</v>
      </c>
      <c r="H156" s="245" t="str">
        <f t="array" ref="H156">XLOOKUP(G156,'Restaurant DB All'!B:B,'Restaurant DB All'!A:A)</f>
        <v>#N/A</v>
      </c>
      <c r="I156" s="836" t="str">
        <f t="array" ref="I156">XLOOKUP(G156,'Restaurant DB'!B:B,'Restaurant DB'!N:N)</f>
        <v>#N/A</v>
      </c>
      <c r="J156" s="544" t="s">
        <v>94</v>
      </c>
      <c r="K156" s="623">
        <v>120.0</v>
      </c>
      <c r="L156" s="367" t="s">
        <v>1868</v>
      </c>
      <c r="M156" s="189"/>
      <c r="N156" s="189"/>
      <c r="O156" s="935">
        <v>3037.548</v>
      </c>
      <c r="P156" s="361"/>
      <c r="Q156" s="556"/>
      <c r="R156" s="369"/>
      <c r="S156" s="625">
        <v>45955.0</v>
      </c>
      <c r="T156" s="936">
        <v>0.75</v>
      </c>
      <c r="U156" s="937" t="s">
        <v>294</v>
      </c>
      <c r="V156" s="544" t="s">
        <v>102</v>
      </c>
      <c r="W156" s="367" t="s">
        <v>2054</v>
      </c>
      <c r="X156" s="937" t="s">
        <v>2055</v>
      </c>
      <c r="Y156" s="628"/>
      <c r="Z156" s="167" t="s">
        <v>431</v>
      </c>
      <c r="AA156" s="393" t="s">
        <v>321</v>
      </c>
      <c r="AB156" s="938" t="s">
        <v>2056</v>
      </c>
      <c r="AC156" s="43"/>
      <c r="AD156" s="43"/>
      <c r="AE156" s="43"/>
      <c r="AF156" s="932"/>
      <c r="AG156" s="43"/>
      <c r="AH156" s="43"/>
      <c r="AI156" s="43"/>
      <c r="AJ156" s="43"/>
      <c r="AK156" s="43"/>
    </row>
    <row r="157" ht="33.75" hidden="1" customHeight="1">
      <c r="A157" s="43"/>
      <c r="B157" s="171" t="s">
        <v>1282</v>
      </c>
      <c r="C157" s="171" t="s">
        <v>1283</v>
      </c>
      <c r="D157" s="173">
        <v>10956.0</v>
      </c>
      <c r="E157" s="185"/>
      <c r="F157" s="298" t="s">
        <v>1284</v>
      </c>
      <c r="G157" s="268" t="s">
        <v>1619</v>
      </c>
      <c r="H157" s="245">
        <f t="array" ref="H157">XLOOKUP(G157,'Restaurant DB All'!B:B,'Restaurant DB All'!A:A)</f>
        <v>5650</v>
      </c>
      <c r="I157" s="245" t="str">
        <f t="array" ref="I157">XLOOKUP(G157,'Restaurant DB'!B:B,'Restaurant DB'!N:N)</f>
        <v>Thai Isaan, Thai</v>
      </c>
      <c r="J157" s="268" t="s">
        <v>78</v>
      </c>
      <c r="K157" s="269">
        <v>110.0</v>
      </c>
      <c r="L157" s="225" t="s">
        <v>1166</v>
      </c>
      <c r="M157" s="753" t="s">
        <v>1285</v>
      </c>
      <c r="N157" s="189"/>
      <c r="O157" s="173">
        <v>3796.935</v>
      </c>
      <c r="P157" s="179"/>
      <c r="Q157" s="285"/>
      <c r="R157" s="184"/>
      <c r="S157" s="270">
        <v>45956.0</v>
      </c>
      <c r="T157" s="837">
        <v>0.5625</v>
      </c>
      <c r="U157" s="272" t="s">
        <v>294</v>
      </c>
      <c r="V157" s="268" t="s">
        <v>102</v>
      </c>
      <c r="W157" s="135" t="s">
        <v>2057</v>
      </c>
      <c r="X157" s="272" t="s">
        <v>2058</v>
      </c>
      <c r="Y157" s="867">
        <v>45960.0</v>
      </c>
      <c r="Z157" s="272" t="s">
        <v>431</v>
      </c>
      <c r="AA157" s="292" t="s">
        <v>920</v>
      </c>
      <c r="AB157" s="296" t="s">
        <v>2059</v>
      </c>
      <c r="AC157" s="43"/>
      <c r="AD157" s="43"/>
      <c r="AE157" s="43"/>
      <c r="AF157" s="932"/>
      <c r="AG157" s="43"/>
      <c r="AH157" s="43"/>
      <c r="AI157" s="43"/>
      <c r="AJ157" s="43"/>
      <c r="AK157" s="43"/>
    </row>
    <row r="158" ht="33.75" customHeight="1">
      <c r="A158" s="43"/>
      <c r="B158" s="201" t="s">
        <v>2060</v>
      </c>
      <c r="C158" s="201" t="s">
        <v>2061</v>
      </c>
      <c r="D158" s="203">
        <v>21742.0</v>
      </c>
      <c r="E158" s="185"/>
      <c r="F158" s="287" t="s">
        <v>2062</v>
      </c>
      <c r="G158" s="268" t="s">
        <v>1835</v>
      </c>
      <c r="H158" s="245" t="str">
        <f t="array" ref="H158">XLOOKUP(G158,'Restaurant DB All'!B:B,'Restaurant DB All'!A:A)</f>
        <v>#N/A</v>
      </c>
      <c r="I158" s="245" t="str">
        <f t="array" ref="I158">XLOOKUP(G158,'Restaurant DB'!B:B,'Restaurant DB'!N:N)</f>
        <v>#N/A</v>
      </c>
      <c r="J158" s="268" t="s">
        <v>94</v>
      </c>
      <c r="K158" s="269">
        <v>274.0</v>
      </c>
      <c r="L158" s="135" t="s">
        <v>1836</v>
      </c>
      <c r="M158" s="46"/>
      <c r="N158" s="189"/>
      <c r="O158" s="295">
        <v>5062.58</v>
      </c>
      <c r="P158" s="179"/>
      <c r="Q158" s="285"/>
      <c r="R158" s="184"/>
      <c r="S158" s="270">
        <v>45956.0</v>
      </c>
      <c r="T158" s="837">
        <v>0.5</v>
      </c>
      <c r="U158" s="272" t="s">
        <v>80</v>
      </c>
      <c r="V158" s="268" t="s">
        <v>394</v>
      </c>
      <c r="W158" s="135" t="s">
        <v>2063</v>
      </c>
      <c r="X158" s="341"/>
      <c r="Y158" s="622"/>
      <c r="Z158" s="167" t="str">
        <f t="array" ref="Z158">if(iferror(INDEX(Posts[Username],MATCH(C158&amp;G158,Posts[Username]&amp;Posts[Restaurant Name],0)),"")=C158,"Posted","")</f>
        <v/>
      </c>
      <c r="AA158" s="278" t="s">
        <v>321</v>
      </c>
      <c r="AB158" s="296" t="s">
        <v>2064</v>
      </c>
      <c r="AC158" s="43"/>
      <c r="AD158" s="43"/>
      <c r="AE158" s="43"/>
      <c r="AF158" s="932"/>
      <c r="AG158" s="43"/>
      <c r="AH158" s="43"/>
      <c r="AI158" s="43"/>
      <c r="AJ158" s="43"/>
      <c r="AK158" s="43"/>
    </row>
    <row r="159" ht="33.75" hidden="1" customHeight="1">
      <c r="A159" s="43"/>
      <c r="B159" s="707" t="s">
        <v>1570</v>
      </c>
      <c r="C159" s="838" t="s">
        <v>1571</v>
      </c>
      <c r="D159" s="709">
        <v>20961.0</v>
      </c>
      <c r="E159" s="839"/>
      <c r="F159" s="840" t="s">
        <v>1572</v>
      </c>
      <c r="G159" s="823" t="s">
        <v>2065</v>
      </c>
      <c r="H159" s="245" t="str">
        <f t="array" ref="H159">XLOOKUP(G159,'Restaurant DB All'!B:B,'Restaurant DB All'!A:A)</f>
        <v>#N/A</v>
      </c>
      <c r="I159" s="324" t="str">
        <f t="array" ref="I159">XLOOKUP(G159,'Restaurant DB'!B:B,'Restaurant DB'!N:N)</f>
        <v>#N/A</v>
      </c>
      <c r="J159" s="823" t="s">
        <v>78</v>
      </c>
      <c r="K159" s="824">
        <v>250.0</v>
      </c>
      <c r="L159" s="723" t="s">
        <v>1166</v>
      </c>
      <c r="M159" s="46" t="s">
        <v>435</v>
      </c>
      <c r="N159" s="841"/>
      <c r="O159" s="834">
        <v>5062.58</v>
      </c>
      <c r="P159" s="716"/>
      <c r="Q159" s="827"/>
      <c r="R159" s="843"/>
      <c r="S159" s="844">
        <v>45956.0</v>
      </c>
      <c r="T159" s="845">
        <v>0.7916666666666666</v>
      </c>
      <c r="U159" s="846" t="s">
        <v>294</v>
      </c>
      <c r="V159" s="847" t="s">
        <v>102</v>
      </c>
      <c r="W159" s="831" t="s">
        <v>2066</v>
      </c>
      <c r="X159" s="831" t="s">
        <v>2067</v>
      </c>
      <c r="Y159" s="860"/>
      <c r="Z159" s="831" t="s">
        <v>431</v>
      </c>
      <c r="AA159" s="832" t="s">
        <v>484</v>
      </c>
      <c r="AB159" s="939" t="s">
        <v>2068</v>
      </c>
      <c r="AC159" s="43"/>
      <c r="AD159" s="43"/>
      <c r="AE159" s="43"/>
      <c r="AF159" s="898"/>
      <c r="AG159" s="43"/>
      <c r="AH159" s="43"/>
      <c r="AI159" s="43"/>
      <c r="AJ159" s="43"/>
      <c r="AK159" s="43"/>
    </row>
    <row r="160" ht="33.75" hidden="1" customHeight="1">
      <c r="A160" s="43"/>
      <c r="B160" s="229" t="s">
        <v>1921</v>
      </c>
      <c r="C160" s="229" t="s">
        <v>1922</v>
      </c>
      <c r="D160" s="231">
        <v>18098.0</v>
      </c>
      <c r="E160" s="228"/>
      <c r="F160" s="300" t="s">
        <v>1923</v>
      </c>
      <c r="G160" s="261" t="s">
        <v>1714</v>
      </c>
      <c r="H160" s="245" t="str">
        <f t="array" ref="H160">XLOOKUP(G160,'Restaurant DB All'!B:B,'Restaurant DB All'!A:A)</f>
        <v>#N/A</v>
      </c>
      <c r="I160" s="197" t="str">
        <f t="array" ref="I160">XLOOKUP(G160,'Restaurant DB'!B:B,'Restaurant DB'!N:N)</f>
        <v>#N/A</v>
      </c>
      <c r="J160" s="261" t="s">
        <v>94</v>
      </c>
      <c r="K160" s="262">
        <v>73.0</v>
      </c>
      <c r="L160" s="225" t="s">
        <v>1715</v>
      </c>
      <c r="M160" s="248" t="s">
        <v>1924</v>
      </c>
      <c r="N160" s="219"/>
      <c r="O160" s="231">
        <v>0.0</v>
      </c>
      <c r="P160" s="220"/>
      <c r="Q160" s="191"/>
      <c r="R160" s="227"/>
      <c r="S160" s="459">
        <v>45957.0</v>
      </c>
      <c r="T160" s="940">
        <v>0.5416666666666666</v>
      </c>
      <c r="U160" s="874" t="s">
        <v>182</v>
      </c>
      <c r="V160" s="462" t="s">
        <v>102</v>
      </c>
      <c r="W160" s="225" t="s">
        <v>2069</v>
      </c>
      <c r="X160" s="265" t="s">
        <v>2070</v>
      </c>
      <c r="Y160" s="851"/>
      <c r="Z160" s="463" t="s">
        <v>431</v>
      </c>
      <c r="AA160" s="241" t="s">
        <v>920</v>
      </c>
      <c r="AB160" s="305" t="s">
        <v>2071</v>
      </c>
      <c r="AC160" s="43"/>
      <c r="AD160" s="43"/>
      <c r="AE160" s="43"/>
      <c r="AF160" s="43"/>
      <c r="AG160" s="43"/>
      <c r="AH160" s="43"/>
      <c r="AI160" s="43"/>
      <c r="AJ160" s="43"/>
      <c r="AK160" s="43"/>
    </row>
    <row r="161" ht="33.75" customHeight="1">
      <c r="A161" s="43"/>
      <c r="B161" s="211" t="s">
        <v>338</v>
      </c>
      <c r="C161" s="211" t="s">
        <v>339</v>
      </c>
      <c r="D161" s="213">
        <v>20920.0</v>
      </c>
      <c r="E161" s="228"/>
      <c r="F161" s="259" t="s">
        <v>1903</v>
      </c>
      <c r="G161" s="261" t="s">
        <v>1835</v>
      </c>
      <c r="H161" s="197" t="str">
        <f t="array" ref="H161">XLOOKUP(G161,'Restaurant DB All'!B:B,'Restaurant DB All'!A:A)</f>
        <v>#N/A</v>
      </c>
      <c r="I161" s="197" t="str">
        <f t="array" ref="I161">XLOOKUP(G161,'Restaurant DB'!B:B,'Restaurant DB'!N:N)</f>
        <v>#N/A</v>
      </c>
      <c r="J161" s="261" t="s">
        <v>94</v>
      </c>
      <c r="K161" s="262">
        <v>116.0</v>
      </c>
      <c r="L161" s="225" t="s">
        <v>1964</v>
      </c>
      <c r="M161" s="219"/>
      <c r="N161" s="219"/>
      <c r="O161" s="344">
        <v>5062.58</v>
      </c>
      <c r="P161" s="220"/>
      <c r="Q161" s="191"/>
      <c r="R161" s="227"/>
      <c r="S161" s="459">
        <v>45957.0</v>
      </c>
      <c r="T161" s="460">
        <v>0.7916666666666666</v>
      </c>
      <c r="U161" s="874" t="s">
        <v>80</v>
      </c>
      <c r="V161" s="462" t="s">
        <v>394</v>
      </c>
      <c r="W161" s="225" t="s">
        <v>2072</v>
      </c>
      <c r="X161" s="226"/>
      <c r="Y161" s="851"/>
      <c r="Z161" s="167" t="str">
        <f t="array" ref="Z161">if(iferror(INDEX(Posts[Username],MATCH(C161&amp;G161,Posts[Username]&amp;Posts[Restaurant Name],0)),"")=C161,"Posted","")</f>
        <v/>
      </c>
      <c r="AA161" s="243" t="s">
        <v>321</v>
      </c>
      <c r="AB161" s="305" t="s">
        <v>2073</v>
      </c>
      <c r="AC161" s="43"/>
      <c r="AD161" s="43"/>
      <c r="AE161" s="43"/>
      <c r="AF161" s="43"/>
      <c r="AG161" s="43"/>
      <c r="AH161" s="43"/>
      <c r="AI161" s="43"/>
      <c r="AJ161" s="43"/>
      <c r="AK161" s="43"/>
    </row>
    <row r="162" ht="33.75" customHeight="1">
      <c r="A162" s="43"/>
      <c r="B162" s="211" t="s">
        <v>1681</v>
      </c>
      <c r="C162" s="211" t="s">
        <v>1682</v>
      </c>
      <c r="D162" s="213">
        <v>36490.0</v>
      </c>
      <c r="E162" s="228"/>
      <c r="F162" s="259" t="s">
        <v>1683</v>
      </c>
      <c r="G162" s="941" t="s">
        <v>1790</v>
      </c>
      <c r="H162" s="197" t="str">
        <f t="array" ref="H162">XLOOKUP(G162,'Restaurant DB All'!B:B,'Restaurant DB All'!A:A)</f>
        <v>#N/A</v>
      </c>
      <c r="I162" s="197" t="str">
        <f t="array" ref="I162">XLOOKUP(G162,'Restaurant DB'!B:B,'Restaurant DB'!N:N)</f>
        <v>#N/A</v>
      </c>
      <c r="J162" s="942" t="s">
        <v>94</v>
      </c>
      <c r="K162" s="943">
        <v>108.0</v>
      </c>
      <c r="L162" s="243" t="s">
        <v>1791</v>
      </c>
      <c r="M162" s="238" t="s">
        <v>435</v>
      </c>
      <c r="N162" s="219"/>
      <c r="O162" s="213">
        <v>5063.0</v>
      </c>
      <c r="P162" s="220"/>
      <c r="Q162" s="191"/>
      <c r="R162" s="227"/>
      <c r="S162" s="582">
        <v>45957.0</v>
      </c>
      <c r="T162" s="944">
        <v>0.5</v>
      </c>
      <c r="U162" s="234" t="s">
        <v>80</v>
      </c>
      <c r="V162" s="945" t="s">
        <v>394</v>
      </c>
      <c r="W162" s="946" t="s">
        <v>1717</v>
      </c>
      <c r="X162" s="226"/>
      <c r="Y162" s="851"/>
      <c r="Z162" s="167" t="str">
        <f t="array" ref="Z162">if(iferror(INDEX(Posts[Username],MATCH(C162&amp;G162,Posts[Username]&amp;Posts[Restaurant Name],0)),"")=C162,"Posted","")</f>
        <v/>
      </c>
      <c r="AA162" s="243" t="s">
        <v>920</v>
      </c>
      <c r="AB162" s="211"/>
      <c r="AC162" s="43"/>
      <c r="AD162" s="43"/>
      <c r="AE162" s="43"/>
      <c r="AF162" s="43"/>
      <c r="AG162" s="43"/>
      <c r="AH162" s="43"/>
      <c r="AI162" s="43"/>
      <c r="AJ162" s="43"/>
      <c r="AK162" s="43"/>
    </row>
    <row r="163" ht="33.75" hidden="1" customHeight="1">
      <c r="A163" s="43"/>
      <c r="B163" s="211" t="s">
        <v>1794</v>
      </c>
      <c r="C163" s="211" t="s">
        <v>1795</v>
      </c>
      <c r="D163" s="213">
        <v>28698.0</v>
      </c>
      <c r="E163" s="228"/>
      <c r="F163" s="259" t="s">
        <v>1796</v>
      </c>
      <c r="G163" s="348" t="s">
        <v>149</v>
      </c>
      <c r="H163" s="197">
        <f t="array" ref="H163">XLOOKUP(G163,'Restaurant DB All'!B:B,'Restaurant DB All'!A:A)</f>
        <v>5376</v>
      </c>
      <c r="I163" s="197" t="str">
        <f t="array" ref="I163">XLOOKUP(G163,'Restaurant DB'!B:B,'Restaurant DB'!N:N)</f>
        <v>Chinese, Singaporean</v>
      </c>
      <c r="J163" s="261" t="s">
        <v>78</v>
      </c>
      <c r="K163" s="262">
        <v>145.0</v>
      </c>
      <c r="L163" s="198" t="s">
        <v>208</v>
      </c>
      <c r="M163" s="219"/>
      <c r="N163" s="219"/>
      <c r="O163" s="213"/>
      <c r="P163" s="220" t="b">
        <v>0</v>
      </c>
      <c r="Q163" s="191"/>
      <c r="R163" s="227"/>
      <c r="S163" s="263">
        <v>45957.0</v>
      </c>
      <c r="T163" s="264">
        <v>0.5</v>
      </c>
      <c r="U163" s="265" t="s">
        <v>182</v>
      </c>
      <c r="V163" s="261" t="s">
        <v>102</v>
      </c>
      <c r="W163" s="225" t="s">
        <v>2074</v>
      </c>
      <c r="X163" s="265" t="s">
        <v>2075</v>
      </c>
      <c r="Y163" s="851"/>
      <c r="Z163" s="225" t="s">
        <v>431</v>
      </c>
      <c r="AA163" s="243"/>
      <c r="AB163" s="305" t="s">
        <v>2076</v>
      </c>
      <c r="AC163" s="43"/>
      <c r="AD163" s="43"/>
      <c r="AE163" s="43"/>
      <c r="AF163" s="43"/>
      <c r="AG163" s="43"/>
      <c r="AH163" s="43"/>
      <c r="AI163" s="43"/>
      <c r="AJ163" s="43"/>
      <c r="AK163" s="43"/>
    </row>
    <row r="164" ht="33.75" hidden="1" customHeight="1">
      <c r="A164" s="43"/>
      <c r="B164" s="211" t="s">
        <v>390</v>
      </c>
      <c r="C164" s="211" t="s">
        <v>391</v>
      </c>
      <c r="D164" s="213">
        <v>48879.0</v>
      </c>
      <c r="E164" s="228"/>
      <c r="F164" s="259" t="s">
        <v>1969</v>
      </c>
      <c r="G164" s="348" t="s">
        <v>2077</v>
      </c>
      <c r="H164" s="197">
        <f t="array" ref="H164">XLOOKUP(G164,'Restaurant DB All'!B:B,'Restaurant DB All'!A:A)</f>
        <v>6148</v>
      </c>
      <c r="I164" s="197" t="str">
        <f t="array" ref="I164">XLOOKUP(G164,'Restaurant DB'!B:B,'Restaurant DB'!N:N)</f>
        <v>Chinese</v>
      </c>
      <c r="J164" s="261" t="s">
        <v>94</v>
      </c>
      <c r="K164" s="262">
        <v>95.0</v>
      </c>
      <c r="L164" s="225" t="s">
        <v>2078</v>
      </c>
      <c r="M164" s="219"/>
      <c r="N164" s="219"/>
      <c r="O164" s="231">
        <v>12656.45</v>
      </c>
      <c r="P164" s="220" t="b">
        <v>0</v>
      </c>
      <c r="Q164" s="191"/>
      <c r="R164" s="227"/>
      <c r="S164" s="263">
        <v>45957.0</v>
      </c>
      <c r="T164" s="264">
        <v>0.7291666666666666</v>
      </c>
      <c r="U164" s="265" t="s">
        <v>80</v>
      </c>
      <c r="V164" s="261" t="s">
        <v>102</v>
      </c>
      <c r="W164" s="225" t="s">
        <v>2079</v>
      </c>
      <c r="X164" s="265" t="s">
        <v>2080</v>
      </c>
      <c r="Y164" s="851"/>
      <c r="Z164" s="225" t="s">
        <v>431</v>
      </c>
      <c r="AA164" s="243"/>
      <c r="AB164" s="305" t="s">
        <v>2081</v>
      </c>
      <c r="AC164" s="43"/>
      <c r="AD164" s="43"/>
      <c r="AE164" s="43"/>
      <c r="AF164" s="43"/>
      <c r="AG164" s="43"/>
      <c r="AH164" s="43"/>
      <c r="AI164" s="43"/>
      <c r="AJ164" s="43"/>
      <c r="AK164" s="43"/>
    </row>
    <row r="165" ht="33.75" hidden="1" customHeight="1">
      <c r="A165" s="43"/>
      <c r="B165" s="171" t="s">
        <v>1681</v>
      </c>
      <c r="C165" s="171" t="s">
        <v>1682</v>
      </c>
      <c r="D165" s="173">
        <v>36490.0</v>
      </c>
      <c r="E165" s="185"/>
      <c r="F165" s="298" t="s">
        <v>1683</v>
      </c>
      <c r="G165" s="288" t="s">
        <v>1873</v>
      </c>
      <c r="H165" s="245" t="str">
        <f t="array" ref="H165">XLOOKUP(G165,'Restaurant DB All'!B:B,'Restaurant DB All'!A:A)</f>
        <v>#N/A</v>
      </c>
      <c r="I165" s="245" t="str">
        <f t="array" ref="I165">XLOOKUP(G165,'Restaurant DB'!B:B,'Restaurant DB'!N:N)</f>
        <v>#N/A</v>
      </c>
      <c r="J165" s="947" t="s">
        <v>94</v>
      </c>
      <c r="K165" s="311">
        <v>61.0</v>
      </c>
      <c r="L165" s="278" t="s">
        <v>2082</v>
      </c>
      <c r="M165" s="312" t="s">
        <v>435</v>
      </c>
      <c r="N165" s="189"/>
      <c r="O165" s="173">
        <v>5063.0</v>
      </c>
      <c r="P165" s="179"/>
      <c r="Q165" s="285"/>
      <c r="R165" s="184"/>
      <c r="S165" s="293">
        <v>45957.0</v>
      </c>
      <c r="T165" s="948">
        <v>0.5</v>
      </c>
      <c r="U165" s="253" t="s">
        <v>80</v>
      </c>
      <c r="V165" s="316" t="s">
        <v>102</v>
      </c>
      <c r="W165" s="441" t="s">
        <v>2083</v>
      </c>
      <c r="X165" s="272" t="s">
        <v>2084</v>
      </c>
      <c r="Y165" s="867">
        <v>45964.0</v>
      </c>
      <c r="Z165" s="135" t="s">
        <v>431</v>
      </c>
      <c r="AA165" s="292" t="s">
        <v>920</v>
      </c>
      <c r="AB165" s="296" t="s">
        <v>2085</v>
      </c>
      <c r="AC165" s="43"/>
      <c r="AD165" s="43"/>
      <c r="AE165" s="43"/>
      <c r="AF165" s="43"/>
      <c r="AG165" s="43"/>
      <c r="AH165" s="43"/>
      <c r="AI165" s="43"/>
      <c r="AJ165" s="43"/>
      <c r="AK165" s="43"/>
    </row>
    <row r="166" ht="33.75" customHeight="1">
      <c r="A166" s="43"/>
      <c r="B166" s="211" t="s">
        <v>2003</v>
      </c>
      <c r="C166" s="211" t="s">
        <v>2004</v>
      </c>
      <c r="D166" s="213">
        <v>23000.0</v>
      </c>
      <c r="E166" s="228"/>
      <c r="F166" s="259" t="s">
        <v>2005</v>
      </c>
      <c r="G166" s="261" t="s">
        <v>1509</v>
      </c>
      <c r="H166" s="197">
        <f t="array" ref="H166">XLOOKUP(G166,'Restaurant DB All'!B:B,'Restaurant DB All'!A:A)</f>
        <v>5211</v>
      </c>
      <c r="I166" s="197" t="str">
        <f t="array" ref="I166">XLOOKUP(G166,'Restaurant DB'!B:B,'Restaurant DB'!N:N)</f>
        <v>Thai</v>
      </c>
      <c r="J166" s="261" t="s">
        <v>78</v>
      </c>
      <c r="K166" s="262">
        <v>139.0</v>
      </c>
      <c r="L166" s="57" t="s">
        <v>1774</v>
      </c>
      <c r="M166" s="248" t="s">
        <v>435</v>
      </c>
      <c r="N166" s="692" t="s">
        <v>2086</v>
      </c>
      <c r="O166" s="344">
        <v>2531.29</v>
      </c>
      <c r="P166" s="220"/>
      <c r="Q166" s="191"/>
      <c r="R166" s="227"/>
      <c r="S166" s="263">
        <v>45958.0</v>
      </c>
      <c r="T166" s="264">
        <v>0.7916666666666666</v>
      </c>
      <c r="U166" s="265" t="s">
        <v>182</v>
      </c>
      <c r="V166" s="261" t="s">
        <v>102</v>
      </c>
      <c r="W166" s="225" t="s">
        <v>2087</v>
      </c>
      <c r="X166" s="265" t="s">
        <v>2088</v>
      </c>
      <c r="Y166" s="858">
        <v>45961.0</v>
      </c>
      <c r="Z166" s="167" t="str">
        <f t="array" ref="Z166">if(iferror(INDEX(Posts[Username],MATCH(C166&amp;G166,Posts[Username]&amp;Posts[Restaurant Name],0)),"")=C166,"Posted","")</f>
        <v/>
      </c>
      <c r="AA166" s="243" t="s">
        <v>920</v>
      </c>
      <c r="AB166" s="305" t="s">
        <v>2089</v>
      </c>
      <c r="AC166" s="43"/>
      <c r="AD166" s="43"/>
      <c r="AE166" s="43"/>
      <c r="AF166" s="43"/>
      <c r="AG166" s="43"/>
      <c r="AH166" s="43"/>
      <c r="AI166" s="43"/>
      <c r="AJ166" s="43"/>
      <c r="AK166" s="43"/>
    </row>
    <row r="167" ht="33.75" customHeight="1">
      <c r="A167" s="43"/>
      <c r="B167" s="171" t="s">
        <v>1921</v>
      </c>
      <c r="C167" s="171" t="s">
        <v>1922</v>
      </c>
      <c r="D167" s="173">
        <v>18098.0</v>
      </c>
      <c r="E167" s="185"/>
      <c r="F167" s="298" t="s">
        <v>1923</v>
      </c>
      <c r="G167" s="268" t="s">
        <v>1883</v>
      </c>
      <c r="H167" s="245">
        <f t="array" ref="H167">XLOOKUP(G167,'Restaurant DB All'!B:B,'Restaurant DB All'!A:A)</f>
        <v>5915</v>
      </c>
      <c r="I167" s="245" t="str">
        <f t="array" ref="I167">XLOOKUP(G167,'Restaurant DB'!B:B,'Restaurant DB'!N:N)</f>
        <v>Japanese</v>
      </c>
      <c r="J167" s="268" t="s">
        <v>78</v>
      </c>
      <c r="K167" s="269">
        <v>189.84</v>
      </c>
      <c r="L167" s="135" t="s">
        <v>2090</v>
      </c>
      <c r="M167" s="248" t="s">
        <v>1924</v>
      </c>
      <c r="N167" s="189"/>
      <c r="O167" s="173">
        <v>0.0</v>
      </c>
      <c r="P167" s="179"/>
      <c r="Q167" s="285"/>
      <c r="R167" s="184"/>
      <c r="S167" s="270">
        <v>45959.0</v>
      </c>
      <c r="T167" s="837">
        <v>0.7916666666666666</v>
      </c>
      <c r="U167" s="272" t="s">
        <v>80</v>
      </c>
      <c r="V167" s="268" t="s">
        <v>394</v>
      </c>
      <c r="W167" s="135" t="s">
        <v>2091</v>
      </c>
      <c r="X167" s="341"/>
      <c r="Y167" s="622"/>
      <c r="Z167" s="167" t="str">
        <f t="array" ref="Z167">if(iferror(INDEX(Posts[Username],MATCH(C167&amp;G167,Posts[Username]&amp;Posts[Restaurant Name],0)),"")=C167,"Posted","")</f>
        <v/>
      </c>
      <c r="AA167" s="292" t="s">
        <v>920</v>
      </c>
      <c r="AB167" s="296" t="s">
        <v>2092</v>
      </c>
      <c r="AC167" s="43"/>
      <c r="AD167" s="43"/>
      <c r="AE167" s="43"/>
      <c r="AF167" s="43"/>
      <c r="AG167" s="43"/>
      <c r="AH167" s="43"/>
      <c r="AI167" s="43"/>
      <c r="AJ167" s="43"/>
      <c r="AK167" s="43"/>
    </row>
    <row r="168" ht="33.75" hidden="1" customHeight="1">
      <c r="A168" s="43"/>
      <c r="B168" s="698" t="s">
        <v>1987</v>
      </c>
      <c r="C168" s="698" t="s">
        <v>1988</v>
      </c>
      <c r="D168" s="700">
        <v>88593.0</v>
      </c>
      <c r="E168" s="120"/>
      <c r="F168" s="750" t="s">
        <v>1989</v>
      </c>
      <c r="G168" s="85" t="s">
        <v>1843</v>
      </c>
      <c r="H168" s="245">
        <f t="array" ref="H168">XLOOKUP(G168,'Restaurant DB All'!B:B,'Restaurant DB All'!A:A)</f>
        <v>6137</v>
      </c>
      <c r="I168" s="138" t="str">
        <f t="array" ref="I168">XLOOKUP(G168,'Restaurant DB'!B:B,'Restaurant DB'!N:N)</f>
        <v>French</v>
      </c>
      <c r="J168" s="85" t="s">
        <v>78</v>
      </c>
      <c r="K168" s="112">
        <v>119.0</v>
      </c>
      <c r="L168" s="113" t="s">
        <v>1226</v>
      </c>
      <c r="M168" s="753" t="s">
        <v>435</v>
      </c>
      <c r="N168" s="114"/>
      <c r="O168" s="834">
        <v>12656.449999999999</v>
      </c>
      <c r="P168" s="693"/>
      <c r="Q168" s="754"/>
      <c r="R168" s="148"/>
      <c r="S168" s="116">
        <v>45962.0</v>
      </c>
      <c r="T168" s="849">
        <v>0.7916666666666666</v>
      </c>
      <c r="U168" s="118" t="s">
        <v>80</v>
      </c>
      <c r="V168" s="85" t="s">
        <v>102</v>
      </c>
      <c r="W168" s="118" t="s">
        <v>2093</v>
      </c>
      <c r="X168" s="118" t="s">
        <v>2094</v>
      </c>
      <c r="Y168" s="695"/>
      <c r="Z168" s="167" t="str">
        <f t="array" ref="Z168">if(iferror(INDEX(Posts[Username],MATCH(C168&amp;G168,Posts[Username]&amp;Posts[Restaurant Name],0)),"")=C168,"Posted","")</f>
        <v>Posted</v>
      </c>
      <c r="AA168" s="755" t="s">
        <v>484</v>
      </c>
      <c r="AB168" s="835" t="s">
        <v>2095</v>
      </c>
      <c r="AC168" s="43"/>
      <c r="AD168" s="43"/>
      <c r="AE168" s="43"/>
      <c r="AF168" s="43"/>
      <c r="AG168" s="43"/>
      <c r="AH168" s="43"/>
      <c r="AI168" s="43"/>
      <c r="AJ168" s="43"/>
      <c r="AK168" s="43"/>
    </row>
    <row r="169" ht="33.75" hidden="1" customHeight="1">
      <c r="A169" s="43"/>
      <c r="B169" s="487" t="s">
        <v>1794</v>
      </c>
      <c r="C169" s="488" t="s">
        <v>1795</v>
      </c>
      <c r="D169" s="489">
        <v>28698.0</v>
      </c>
      <c r="E169" s="934"/>
      <c r="F169" s="490" t="s">
        <v>1796</v>
      </c>
      <c r="G169" s="395" t="s">
        <v>1587</v>
      </c>
      <c r="H169" s="245">
        <f t="array" ref="H169">XLOOKUP(G169,'Restaurant DB All'!B:B,'Restaurant DB All'!A:A)</f>
        <v>6310</v>
      </c>
      <c r="I169" s="836" t="str">
        <f t="array" ref="I169">XLOOKUP(G169,'Restaurant DB'!B:B,'Restaurant DB'!N:N)</f>
        <v/>
      </c>
      <c r="J169" s="310" t="s">
        <v>78</v>
      </c>
      <c r="K169" s="949">
        <v>112.8</v>
      </c>
      <c r="L169" s="950" t="s">
        <v>2096</v>
      </c>
      <c r="M169" s="951"/>
      <c r="N169" s="951"/>
      <c r="O169" s="935">
        <v>4218.901043</v>
      </c>
      <c r="P169" s="361"/>
      <c r="Q169" s="556"/>
      <c r="R169" s="369"/>
      <c r="S169" s="952">
        <v>45963.0</v>
      </c>
      <c r="T169" s="953">
        <v>0.5208333333333334</v>
      </c>
      <c r="U169" s="183" t="s">
        <v>182</v>
      </c>
      <c r="V169" s="395" t="s">
        <v>102</v>
      </c>
      <c r="W169" s="950"/>
      <c r="X169" s="937" t="s">
        <v>2097</v>
      </c>
      <c r="Y169" s="954">
        <v>45966.0</v>
      </c>
      <c r="Z169" s="135" t="s">
        <v>431</v>
      </c>
      <c r="AA169" s="393" t="s">
        <v>321</v>
      </c>
      <c r="AB169" s="955" t="s">
        <v>2098</v>
      </c>
      <c r="AC169" s="43"/>
      <c r="AD169" s="43"/>
      <c r="AE169" s="43"/>
      <c r="AF169" s="898"/>
      <c r="AG169" s="43"/>
      <c r="AH169" s="43"/>
      <c r="AI169" s="43"/>
      <c r="AJ169" s="43"/>
      <c r="AK169" s="43"/>
    </row>
    <row r="170" ht="33.75" hidden="1" customHeight="1">
      <c r="A170" s="43"/>
      <c r="B170" s="707" t="s">
        <v>1282</v>
      </c>
      <c r="C170" s="708" t="s">
        <v>1283</v>
      </c>
      <c r="D170" s="709">
        <v>10956.0</v>
      </c>
      <c r="E170" s="410"/>
      <c r="F170" s="710" t="s">
        <v>1284</v>
      </c>
      <c r="G170" s="823" t="s">
        <v>2099</v>
      </c>
      <c r="H170" s="245">
        <f t="array" ref="H170">XLOOKUP(G170,'Restaurant DB All'!B:B,'Restaurant DB All'!A:A)</f>
        <v>5946</v>
      </c>
      <c r="I170" s="620" t="str">
        <f t="array" ref="I170">XLOOKUP(G170,'Restaurant DB'!B:B,'Restaurant DB'!N:N)</f>
        <v>Chinese</v>
      </c>
      <c r="J170" s="823" t="s">
        <v>78</v>
      </c>
      <c r="K170" s="824">
        <v>39.0</v>
      </c>
      <c r="L170" s="723" t="s">
        <v>208</v>
      </c>
      <c r="M170" s="825" t="s">
        <v>1285</v>
      </c>
      <c r="N170" s="825"/>
      <c r="O170" s="826">
        <v>3796.935</v>
      </c>
      <c r="P170" s="716"/>
      <c r="Q170" s="827"/>
      <c r="R170" s="828"/>
      <c r="S170" s="829">
        <v>45963.0</v>
      </c>
      <c r="T170" s="830">
        <v>0.5416666666666666</v>
      </c>
      <c r="U170" s="461" t="s">
        <v>182</v>
      </c>
      <c r="V170" s="823" t="s">
        <v>102</v>
      </c>
      <c r="W170" s="723" t="s">
        <v>2100</v>
      </c>
      <c r="X170" s="831" t="s">
        <v>2101</v>
      </c>
      <c r="Y170" s="725">
        <v>45972.0</v>
      </c>
      <c r="Z170" s="831" t="s">
        <v>431</v>
      </c>
      <c r="AA170" s="832" t="s">
        <v>920</v>
      </c>
      <c r="AB170" s="337" t="s">
        <v>2102</v>
      </c>
      <c r="AC170" s="43"/>
      <c r="AD170" s="43"/>
      <c r="AE170" s="43"/>
      <c r="AF170" s="43"/>
      <c r="AG170" s="43"/>
      <c r="AH170" s="43"/>
      <c r="AI170" s="43"/>
      <c r="AJ170" s="43"/>
      <c r="AK170" s="43"/>
    </row>
    <row r="171" ht="33.75" customHeight="1">
      <c r="A171" s="43"/>
      <c r="B171" s="443" t="s">
        <v>1747</v>
      </c>
      <c r="C171" s="444" t="s">
        <v>1748</v>
      </c>
      <c r="D171" s="173">
        <v>11627.0</v>
      </c>
      <c r="E171" s="185"/>
      <c r="F171" s="447" t="s">
        <v>1749</v>
      </c>
      <c r="G171" s="288" t="s">
        <v>1843</v>
      </c>
      <c r="H171" s="245">
        <f t="array" ref="H171">XLOOKUP(G171,'Restaurant DB All'!B:B,'Restaurant DB All'!A:A)</f>
        <v>6137</v>
      </c>
      <c r="I171" s="245" t="str">
        <f t="array" ref="I171">XLOOKUP(G171,'Restaurant DB'!B:B,'Restaurant DB'!N:N)</f>
        <v>French</v>
      </c>
      <c r="J171" s="310" t="s">
        <v>78</v>
      </c>
      <c r="K171" s="311">
        <v>195.0</v>
      </c>
      <c r="L171" s="278" t="s">
        <v>2103</v>
      </c>
      <c r="M171" s="956" t="s">
        <v>1752</v>
      </c>
      <c r="N171" s="189"/>
      <c r="O171" s="289">
        <v>0.0</v>
      </c>
      <c r="P171" s="179"/>
      <c r="Q171" s="285"/>
      <c r="R171" s="184"/>
      <c r="S171" s="291">
        <v>45963.0</v>
      </c>
      <c r="T171" s="901">
        <v>0.7916666666666666</v>
      </c>
      <c r="U171" s="441" t="s">
        <v>182</v>
      </c>
      <c r="V171" s="316" t="s">
        <v>394</v>
      </c>
      <c r="W171" s="315" t="s">
        <v>1881</v>
      </c>
      <c r="X171" s="341"/>
      <c r="Y171" s="622"/>
      <c r="Z171" s="167" t="str">
        <f t="array" ref="Z171">if(iferror(INDEX(Posts[Username],MATCH(C171&amp;G171,Posts[Username]&amp;Posts[Restaurant Name],0)),"")=C171,"Posted","")</f>
        <v/>
      </c>
      <c r="AA171" s="292" t="s">
        <v>920</v>
      </c>
      <c r="AB171" s="571" t="s">
        <v>2104</v>
      </c>
      <c r="AC171" s="43"/>
      <c r="AD171" s="43"/>
      <c r="AE171" s="43"/>
      <c r="AF171" s="43"/>
      <c r="AG171" s="43"/>
      <c r="AH171" s="43"/>
      <c r="AI171" s="43"/>
      <c r="AJ171" s="43"/>
      <c r="AK171" s="43"/>
    </row>
    <row r="172" ht="33.75" hidden="1" customHeight="1">
      <c r="A172" s="43"/>
      <c r="B172" s="201" t="s">
        <v>2105</v>
      </c>
      <c r="C172" s="201" t="s">
        <v>2106</v>
      </c>
      <c r="D172" s="203">
        <v>33181.0</v>
      </c>
      <c r="E172" s="185"/>
      <c r="F172" s="287" t="s">
        <v>2107</v>
      </c>
      <c r="G172" s="268" t="s">
        <v>1619</v>
      </c>
      <c r="H172" s="245">
        <f t="array" ref="H172">XLOOKUP(G172,'Restaurant DB All'!B:B,'Restaurant DB All'!A:A)</f>
        <v>5650</v>
      </c>
      <c r="I172" s="245" t="str">
        <f t="array" ref="I172">XLOOKUP(G172,'Restaurant DB'!B:B,'Restaurant DB'!N:N)</f>
        <v>Thai Isaan, Thai</v>
      </c>
      <c r="J172" s="268" t="s">
        <v>78</v>
      </c>
      <c r="K172" s="269">
        <v>110.0</v>
      </c>
      <c r="L172" s="135" t="s">
        <v>1166</v>
      </c>
      <c r="M172" s="46" t="s">
        <v>435</v>
      </c>
      <c r="N172" s="189"/>
      <c r="O172" s="295">
        <v>0.0</v>
      </c>
      <c r="P172" s="179"/>
      <c r="Q172" s="285"/>
      <c r="R172" s="184"/>
      <c r="S172" s="270">
        <v>45966.0</v>
      </c>
      <c r="T172" s="837">
        <v>0.7916666666666666</v>
      </c>
      <c r="U172" s="118" t="s">
        <v>294</v>
      </c>
      <c r="V172" s="268" t="s">
        <v>102</v>
      </c>
      <c r="W172" s="135" t="s">
        <v>2108</v>
      </c>
      <c r="X172" s="272" t="s">
        <v>2109</v>
      </c>
      <c r="Y172" s="867">
        <v>45973.0</v>
      </c>
      <c r="Z172" s="135" t="s">
        <v>431</v>
      </c>
      <c r="AA172" s="278" t="s">
        <v>920</v>
      </c>
      <c r="AB172" s="296" t="s">
        <v>2110</v>
      </c>
      <c r="AC172" s="43"/>
      <c r="AD172" s="43"/>
      <c r="AE172" s="43"/>
      <c r="AF172" s="43"/>
      <c r="AG172" s="43"/>
      <c r="AH172" s="43"/>
      <c r="AI172" s="43"/>
      <c r="AJ172" s="43"/>
      <c r="AK172" s="43"/>
    </row>
    <row r="173" ht="33.75" hidden="1" customHeight="1">
      <c r="A173" s="43"/>
      <c r="B173" s="211" t="s">
        <v>2105</v>
      </c>
      <c r="C173" s="211" t="s">
        <v>2106</v>
      </c>
      <c r="D173" s="213">
        <v>33181.0</v>
      </c>
      <c r="E173" s="228"/>
      <c r="F173" s="259" t="s">
        <v>2107</v>
      </c>
      <c r="G173" s="261" t="s">
        <v>2006</v>
      </c>
      <c r="H173" s="245" t="str">
        <f t="array" ref="H173">XLOOKUP(G173,'Restaurant DB All'!B:B,'Restaurant DB All'!A:A)</f>
        <v>#N/A</v>
      </c>
      <c r="I173" s="197" t="str">
        <f t="array" ref="I173">XLOOKUP(G173,'Restaurant DB'!B:B,'Restaurant DB'!N:N)</f>
        <v>#N/A</v>
      </c>
      <c r="J173" s="261" t="s">
        <v>78</v>
      </c>
      <c r="K173" s="262">
        <v>130.0</v>
      </c>
      <c r="L173" s="113" t="s">
        <v>2111</v>
      </c>
      <c r="M173" s="248" t="s">
        <v>435</v>
      </c>
      <c r="N173" s="219"/>
      <c r="O173" s="344">
        <v>0.0</v>
      </c>
      <c r="P173" s="220"/>
      <c r="Q173" s="191"/>
      <c r="R173" s="227"/>
      <c r="S173" s="263">
        <v>45967.0</v>
      </c>
      <c r="T173" s="850">
        <v>0.7916666666666666</v>
      </c>
      <c r="U173" s="265" t="s">
        <v>294</v>
      </c>
      <c r="V173" s="261" t="s">
        <v>102</v>
      </c>
      <c r="W173" s="225" t="s">
        <v>2112</v>
      </c>
      <c r="X173" s="265" t="s">
        <v>2113</v>
      </c>
      <c r="Y173" s="858">
        <v>45978.0</v>
      </c>
      <c r="Z173" s="167" t="s">
        <v>431</v>
      </c>
      <c r="AA173" s="243" t="s">
        <v>920</v>
      </c>
      <c r="AB173" s="305" t="s">
        <v>2114</v>
      </c>
      <c r="AC173" s="43"/>
      <c r="AD173" s="43"/>
      <c r="AE173" s="43"/>
      <c r="AF173" s="43"/>
      <c r="AG173" s="43"/>
      <c r="AH173" s="43"/>
      <c r="AI173" s="43"/>
      <c r="AJ173" s="43"/>
      <c r="AK173" s="43"/>
    </row>
    <row r="174" ht="33.75" customHeight="1">
      <c r="A174" s="43"/>
      <c r="B174" s="443" t="s">
        <v>1747</v>
      </c>
      <c r="C174" s="444" t="s">
        <v>1748</v>
      </c>
      <c r="D174" s="445">
        <v>11627.0</v>
      </c>
      <c r="E174" s="485"/>
      <c r="F174" s="447" t="s">
        <v>1749</v>
      </c>
      <c r="G174" s="411" t="s">
        <v>2115</v>
      </c>
      <c r="H174" s="245">
        <f t="array" ref="H174">XLOOKUP(G174,'Restaurant DB All'!B:B,'Restaurant DB All'!A:A)</f>
        <v>6040</v>
      </c>
      <c r="I174" s="861" t="str">
        <f t="array" ref="I174">XLOOKUP(G174,'Restaurant DB'!B:B,'Restaurant DB'!N:N)</f>
        <v>Indian</v>
      </c>
      <c r="J174" s="413" t="s">
        <v>78</v>
      </c>
      <c r="K174" s="908">
        <v>203.0</v>
      </c>
      <c r="L174" s="336" t="s">
        <v>1226</v>
      </c>
      <c r="M174" s="956" t="s">
        <v>1752</v>
      </c>
      <c r="N174" s="560"/>
      <c r="O174" s="862">
        <v>0.0</v>
      </c>
      <c r="P174" s="432"/>
      <c r="Q174" s="330"/>
      <c r="R174" s="421"/>
      <c r="S174" s="418">
        <v>45968.0</v>
      </c>
      <c r="T174" s="957">
        <v>0.7916666666666666</v>
      </c>
      <c r="U174" s="420" t="s">
        <v>80</v>
      </c>
      <c r="V174" s="958" t="s">
        <v>394</v>
      </c>
      <c r="W174" s="959" t="s">
        <v>1881</v>
      </c>
      <c r="X174" s="563"/>
      <c r="Y174" s="864"/>
      <c r="Z174" s="167" t="str">
        <f t="array" ref="Z174">if(iferror(INDEX(Posts[Username],MATCH(C174&amp;G174,Posts[Username]&amp;Posts[Restaurant Name],0)),"")=C174,"Posted","")</f>
        <v/>
      </c>
      <c r="AA174" s="865" t="s">
        <v>920</v>
      </c>
      <c r="AB174" s="422" t="s">
        <v>2116</v>
      </c>
      <c r="AC174" s="43"/>
      <c r="AD174" s="43"/>
      <c r="AE174" s="43"/>
      <c r="AF174" s="932"/>
      <c r="AG174" s="43"/>
      <c r="AH174" s="43"/>
      <c r="AI174" s="43"/>
      <c r="AJ174" s="43"/>
      <c r="AK174" s="43"/>
    </row>
    <row r="175" ht="33.75" customHeight="1">
      <c r="A175" s="43"/>
      <c r="B175" s="201" t="s">
        <v>2105</v>
      </c>
      <c r="C175" s="201" t="s">
        <v>2106</v>
      </c>
      <c r="D175" s="203">
        <v>33181.0</v>
      </c>
      <c r="E175" s="185"/>
      <c r="F175" s="287" t="s">
        <v>2107</v>
      </c>
      <c r="G175" s="268" t="s">
        <v>2077</v>
      </c>
      <c r="H175" s="245">
        <f t="array" ref="H175">XLOOKUP(G175,'Restaurant DB All'!B:B,'Restaurant DB All'!A:A)</f>
        <v>6148</v>
      </c>
      <c r="I175" s="245" t="str">
        <f t="array" ref="I175">XLOOKUP(G175,'Restaurant DB'!B:B,'Restaurant DB'!N:N)</f>
        <v>Chinese</v>
      </c>
      <c r="J175" s="268" t="s">
        <v>94</v>
      </c>
      <c r="K175" s="269">
        <v>69.0</v>
      </c>
      <c r="L175" s="135" t="s">
        <v>2117</v>
      </c>
      <c r="M175" s="46" t="s">
        <v>435</v>
      </c>
      <c r="N175" s="189"/>
      <c r="O175" s="295">
        <v>0.0</v>
      </c>
      <c r="P175" s="179"/>
      <c r="Q175" s="285"/>
      <c r="R175" s="184"/>
      <c r="S175" s="270">
        <v>45972.0</v>
      </c>
      <c r="T175" s="837">
        <v>0.7916666666666666</v>
      </c>
      <c r="U175" s="118" t="s">
        <v>294</v>
      </c>
      <c r="V175" s="960" t="s">
        <v>394</v>
      </c>
      <c r="W175" s="247" t="s">
        <v>2108</v>
      </c>
      <c r="X175" s="272"/>
      <c r="Y175" s="867"/>
      <c r="Z175" s="167" t="str">
        <f t="array" ref="Z175">if(iferror(INDEX(Posts[Username],MATCH(C175&amp;G175,Posts[Username]&amp;Posts[Restaurant Name],0)),"")=C175,"Posted","")</f>
        <v/>
      </c>
      <c r="AA175" s="278" t="s">
        <v>920</v>
      </c>
      <c r="AB175" s="296" t="s">
        <v>2118</v>
      </c>
      <c r="AC175" s="43"/>
      <c r="AD175" s="43"/>
      <c r="AE175" s="43"/>
      <c r="AF175" s="932"/>
      <c r="AG175" s="43"/>
      <c r="AH175" s="43"/>
      <c r="AI175" s="43"/>
      <c r="AJ175" s="43"/>
      <c r="AK175" s="43"/>
    </row>
    <row r="176" ht="33.75" customHeight="1">
      <c r="A176" s="43"/>
      <c r="B176" s="201" t="s">
        <v>2105</v>
      </c>
      <c r="C176" s="201" t="s">
        <v>2106</v>
      </c>
      <c r="D176" s="203">
        <v>33181.0</v>
      </c>
      <c r="E176" s="185"/>
      <c r="F176" s="287" t="s">
        <v>2107</v>
      </c>
      <c r="G176" s="268" t="s">
        <v>1647</v>
      </c>
      <c r="H176" s="245" t="str">
        <f t="array" ref="H176">XLOOKUP(G176,'Restaurant DB All'!B:B,'Restaurant DB All'!A:A)</f>
        <v>#N/A</v>
      </c>
      <c r="I176" s="245" t="str">
        <f t="array" ref="I176">XLOOKUP(G176,'Restaurant DB'!B:B,'Restaurant DB'!N:N)</f>
        <v>#N/A</v>
      </c>
      <c r="J176" s="268" t="s">
        <v>78</v>
      </c>
      <c r="K176" s="269">
        <v>143.1</v>
      </c>
      <c r="L176" s="961" t="s">
        <v>1518</v>
      </c>
      <c r="M176" s="46" t="s">
        <v>435</v>
      </c>
      <c r="N176" s="189"/>
      <c r="O176" s="295">
        <v>0.0</v>
      </c>
      <c r="P176" s="179"/>
      <c r="Q176" s="285"/>
      <c r="R176" s="184"/>
      <c r="S176" s="270">
        <v>45972.0</v>
      </c>
      <c r="T176" s="837">
        <v>0.7916666666666666</v>
      </c>
      <c r="U176" s="118" t="s">
        <v>182</v>
      </c>
      <c r="V176" s="268" t="s">
        <v>394</v>
      </c>
      <c r="W176" s="135" t="s">
        <v>2119</v>
      </c>
      <c r="X176" s="341"/>
      <c r="Y176" s="867">
        <v>45981.0</v>
      </c>
      <c r="Z176" s="167" t="str">
        <f t="array" ref="Z176">if(iferror(INDEX(Posts[Username],MATCH(C176&amp;G176,Posts[Username]&amp;Posts[Restaurant Name],0)),"")=C176,"Posted","")</f>
        <v/>
      </c>
      <c r="AA176" s="278" t="s">
        <v>920</v>
      </c>
      <c r="AB176" s="296" t="s">
        <v>2120</v>
      </c>
      <c r="AC176" s="43"/>
      <c r="AD176" s="43"/>
      <c r="AE176" s="43"/>
      <c r="AF176" s="932"/>
      <c r="AG176" s="43"/>
      <c r="AH176" s="43"/>
      <c r="AI176" s="43"/>
      <c r="AJ176" s="43"/>
      <c r="AK176" s="43"/>
    </row>
    <row r="177" ht="33.75" customHeight="1">
      <c r="A177" s="43"/>
      <c r="B177" s="372" t="s">
        <v>1961</v>
      </c>
      <c r="C177" s="373" t="s">
        <v>1962</v>
      </c>
      <c r="D177" s="374">
        <v>20488.0</v>
      </c>
      <c r="E177" s="403"/>
      <c r="F177" s="376" t="s">
        <v>1963</v>
      </c>
      <c r="G177" s="378" t="s">
        <v>1696</v>
      </c>
      <c r="H177" s="245" t="str">
        <f t="array" ref="H177">XLOOKUP(G177,'Restaurant DB All'!B:B,'Restaurant DB All'!A:A)</f>
        <v>#N/A</v>
      </c>
      <c r="I177" s="546" t="str">
        <f t="array" ref="I177">XLOOKUP(G177,'Restaurant DB'!B:B,'Restaurant DB'!N:N)</f>
        <v>#N/A</v>
      </c>
      <c r="J177" s="962" t="s">
        <v>94</v>
      </c>
      <c r="K177" s="379">
        <v>79.12</v>
      </c>
      <c r="L177" s="380" t="s">
        <v>2121</v>
      </c>
      <c r="M177" s="381"/>
      <c r="N177" s="381"/>
      <c r="O177" s="374">
        <v>5062.58</v>
      </c>
      <c r="P177" s="552"/>
      <c r="Q177" s="384"/>
      <c r="R177" s="390"/>
      <c r="S177" s="930">
        <v>45972.0</v>
      </c>
      <c r="T177" s="936">
        <v>0.75</v>
      </c>
      <c r="U177" s="937" t="s">
        <v>80</v>
      </c>
      <c r="V177" s="378" t="s">
        <v>81</v>
      </c>
      <c r="W177" s="388" t="s">
        <v>1965</v>
      </c>
      <c r="X177" s="591"/>
      <c r="Y177" s="931"/>
      <c r="Z177" s="167" t="str">
        <f t="array" ref="Z177">if(iferror(INDEX(Posts[Username],MATCH(C177&amp;G177,Posts[Username]&amp;Posts[Restaurant Name],0)),"")=C177,"Posted","")</f>
        <v/>
      </c>
      <c r="AA177" s="375" t="s">
        <v>321</v>
      </c>
      <c r="AB177" s="391" t="s">
        <v>2122</v>
      </c>
      <c r="AC177" s="43"/>
      <c r="AD177" s="43"/>
      <c r="AE177" s="43"/>
      <c r="AF177" s="898"/>
      <c r="AG177" s="43"/>
      <c r="AH177" s="43"/>
      <c r="AI177" s="43"/>
      <c r="AJ177" s="43"/>
      <c r="AK177" s="43"/>
    </row>
    <row r="178" ht="33.75" customHeight="1">
      <c r="A178" s="68"/>
      <c r="B178" s="229" t="s">
        <v>338</v>
      </c>
      <c r="C178" s="229" t="s">
        <v>339</v>
      </c>
      <c r="D178" s="231">
        <v>20920.0</v>
      </c>
      <c r="E178" s="228"/>
      <c r="F178" s="300" t="s">
        <v>1903</v>
      </c>
      <c r="G178" s="261" t="s">
        <v>1696</v>
      </c>
      <c r="H178" s="245" t="str">
        <f t="array" ref="H178">XLOOKUP(G178,'Restaurant DB All'!B:B,'Restaurant DB All'!A:A)</f>
        <v>#N/A</v>
      </c>
      <c r="I178" s="856" t="str">
        <f t="array" ref="I178">XLOOKUP(G178,'Restaurant DB'!B:B,'Restaurant DB'!N:N)</f>
        <v>#N/A</v>
      </c>
      <c r="J178" s="261" t="s">
        <v>94</v>
      </c>
      <c r="K178" s="262">
        <v>79.12</v>
      </c>
      <c r="L178" s="380" t="s">
        <v>2121</v>
      </c>
      <c r="M178" s="46"/>
      <c r="N178" s="705"/>
      <c r="O178" s="581">
        <v>5062.58</v>
      </c>
      <c r="P178" s="220"/>
      <c r="Q178" s="191"/>
      <c r="R178" s="227"/>
      <c r="S178" s="263">
        <v>45974.0</v>
      </c>
      <c r="T178" s="570">
        <v>0.7916666666666666</v>
      </c>
      <c r="U178" s="265" t="s">
        <v>80</v>
      </c>
      <c r="V178" s="261" t="s">
        <v>102</v>
      </c>
      <c r="W178" s="225" t="s">
        <v>2123</v>
      </c>
      <c r="X178" s="265" t="s">
        <v>2124</v>
      </c>
      <c r="Y178" s="851"/>
      <c r="Z178" s="167" t="str">
        <f t="array" ref="Z178">if(iferror(INDEX(Posts[Username],MATCH(C178&amp;G178,Posts[Username]&amp;Posts[Restaurant Name],0)),"")=C178,"Posted","")</f>
        <v/>
      </c>
      <c r="AA178" s="241" t="s">
        <v>321</v>
      </c>
      <c r="AB178" s="305" t="s">
        <v>2125</v>
      </c>
      <c r="AC178" s="68"/>
      <c r="AD178" s="68"/>
      <c r="AE178" s="68"/>
      <c r="AF178" s="68"/>
      <c r="AG178" s="68"/>
      <c r="AH178" s="68"/>
      <c r="AI178" s="68"/>
      <c r="AJ178" s="68"/>
      <c r="AK178" s="68"/>
    </row>
    <row r="179" ht="33.75" customHeight="1">
      <c r="A179" s="68"/>
      <c r="B179" s="171" t="s">
        <v>1747</v>
      </c>
      <c r="C179" s="171" t="s">
        <v>1748</v>
      </c>
      <c r="D179" s="173">
        <v>11627.0</v>
      </c>
      <c r="E179" s="185"/>
      <c r="F179" s="298" t="s">
        <v>1749</v>
      </c>
      <c r="G179" s="288" t="s">
        <v>1750</v>
      </c>
      <c r="H179" s="245" t="str">
        <f t="array" ref="H179">XLOOKUP(G179,'Restaurant DB All'!B:B,'Restaurant DB All'!A:A)</f>
        <v>#N/A</v>
      </c>
      <c r="I179" s="245" t="str">
        <f t="array" ref="I179">XLOOKUP(G179,'Restaurant DB'!B:B,'Restaurant DB'!N:N)</f>
        <v>#N/A</v>
      </c>
      <c r="J179" s="310" t="s">
        <v>94</v>
      </c>
      <c r="K179" s="311">
        <v>61.15</v>
      </c>
      <c r="L179" s="278" t="s">
        <v>1970</v>
      </c>
      <c r="M179" s="956" t="s">
        <v>1752</v>
      </c>
      <c r="N179" s="189"/>
      <c r="O179" s="289">
        <v>0.0</v>
      </c>
      <c r="P179" s="179"/>
      <c r="Q179" s="285"/>
      <c r="R179" s="184"/>
      <c r="S179" s="291">
        <v>45975.0</v>
      </c>
      <c r="T179" s="901">
        <v>0.7916666666666666</v>
      </c>
      <c r="U179" s="441" t="s">
        <v>182</v>
      </c>
      <c r="V179" s="960" t="s">
        <v>394</v>
      </c>
      <c r="W179" s="963" t="s">
        <v>1881</v>
      </c>
      <c r="X179" s="341"/>
      <c r="Y179" s="622"/>
      <c r="Z179" s="167" t="str">
        <f t="array" ref="Z179">if(iferror(INDEX(Posts[Username],MATCH(C179&amp;G179,Posts[Username]&amp;Posts[Restaurant Name],0)),"")=C179,"Posted","")</f>
        <v/>
      </c>
      <c r="AA179" s="292" t="s">
        <v>920</v>
      </c>
      <c r="AB179" s="571" t="s">
        <v>2126</v>
      </c>
      <c r="AC179" s="68"/>
      <c r="AD179" s="68"/>
      <c r="AE179" s="68"/>
      <c r="AF179" s="68"/>
      <c r="AG179" s="68"/>
      <c r="AH179" s="68"/>
      <c r="AI179" s="68"/>
      <c r="AJ179" s="68"/>
      <c r="AK179" s="68"/>
    </row>
    <row r="180" ht="33.75" customHeight="1">
      <c r="A180" s="68"/>
      <c r="B180" s="211" t="s">
        <v>1921</v>
      </c>
      <c r="C180" s="211" t="s">
        <v>1922</v>
      </c>
      <c r="D180" s="213">
        <v>18098.0</v>
      </c>
      <c r="E180" s="228"/>
      <c r="F180" s="259" t="s">
        <v>1923</v>
      </c>
      <c r="G180" s="348" t="s">
        <v>2127</v>
      </c>
      <c r="H180" s="197">
        <f t="array" ref="H180">XLOOKUP(G180,'Restaurant DB All'!B:B,'Restaurant DB All'!A:A)</f>
        <v>6022</v>
      </c>
      <c r="I180" s="197" t="str">
        <f t="array" ref="I180">XLOOKUP(G180,'Restaurant DB'!B:B,'Restaurant DB'!N:N)</f>
        <v>Japanese</v>
      </c>
      <c r="J180" s="493" t="s">
        <v>78</v>
      </c>
      <c r="K180" s="494">
        <v>140.0</v>
      </c>
      <c r="L180" s="241" t="s">
        <v>88</v>
      </c>
      <c r="M180" s="238" t="s">
        <v>1924</v>
      </c>
      <c r="N180" s="219"/>
      <c r="O180" s="213">
        <v>0.0</v>
      </c>
      <c r="P180" s="220"/>
      <c r="Q180" s="191"/>
      <c r="R180" s="227"/>
      <c r="S180" s="582">
        <v>45975.0</v>
      </c>
      <c r="T180" s="964">
        <v>0.7916666666666666</v>
      </c>
      <c r="U180" s="946" t="s">
        <v>80</v>
      </c>
      <c r="V180" s="965" t="s">
        <v>394</v>
      </c>
      <c r="W180" s="966" t="s">
        <v>1925</v>
      </c>
      <c r="X180" s="946"/>
      <c r="Y180" s="851"/>
      <c r="Z180" s="167" t="str">
        <f t="array" ref="Z180">if(iferror(INDEX(Posts[Username],MATCH(C180&amp;G180,Posts[Username]&amp;Posts[Restaurant Name],0)),"")=C180,"Posted","")</f>
        <v/>
      </c>
      <c r="AA180" s="243" t="s">
        <v>920</v>
      </c>
      <c r="AB180" s="586" t="s">
        <v>2128</v>
      </c>
      <c r="AC180" s="68"/>
      <c r="AD180" s="68"/>
      <c r="AE180" s="68"/>
      <c r="AF180" s="68"/>
      <c r="AG180" s="68"/>
      <c r="AH180" s="68"/>
      <c r="AI180" s="68"/>
      <c r="AJ180" s="68"/>
      <c r="AK180" s="68"/>
    </row>
    <row r="181" ht="33.75" customHeight="1">
      <c r="A181" s="43"/>
      <c r="B181" s="487" t="s">
        <v>1800</v>
      </c>
      <c r="C181" s="488" t="s">
        <v>1801</v>
      </c>
      <c r="D181" s="489">
        <v>18776.0</v>
      </c>
      <c r="E181" s="934"/>
      <c r="F181" s="490" t="s">
        <v>1802</v>
      </c>
      <c r="G181" s="395" t="s">
        <v>198</v>
      </c>
      <c r="H181" s="245">
        <f t="array" ref="H181">XLOOKUP(G181,'Restaurant DB All'!B:B,'Restaurant DB All'!A:A)</f>
        <v>5457</v>
      </c>
      <c r="I181" s="836" t="str">
        <f t="array" ref="I181">XLOOKUP(G181,'Restaurant DB'!B:B,'Restaurant DB'!N:N)</f>
        <v>Chinese</v>
      </c>
      <c r="J181" s="544" t="s">
        <v>94</v>
      </c>
      <c r="K181" s="623">
        <v>86.0</v>
      </c>
      <c r="L181" s="367" t="s">
        <v>2129</v>
      </c>
      <c r="M181" s="46"/>
      <c r="N181" s="189"/>
      <c r="O181" s="295">
        <v>5063.0</v>
      </c>
      <c r="P181" s="361" t="b">
        <v>0</v>
      </c>
      <c r="Q181" s="556"/>
      <c r="R181" s="369"/>
      <c r="S181" s="967">
        <v>45975.0</v>
      </c>
      <c r="T181" s="968">
        <v>0.4791666666666667</v>
      </c>
      <c r="U181" s="937" t="s">
        <v>80</v>
      </c>
      <c r="V181" s="544" t="s">
        <v>102</v>
      </c>
      <c r="W181" s="367" t="s">
        <v>2130</v>
      </c>
      <c r="X181" s="937" t="s">
        <v>2131</v>
      </c>
      <c r="Y181" s="628"/>
      <c r="Z181" s="167" t="str">
        <f t="array" ref="Z181">if(iferror(INDEX(Posts[Username],MATCH(C181&amp;G181,Posts[Username]&amp;Posts[Restaurant Name],0)),"")=C181,"Posted","")</f>
        <v/>
      </c>
      <c r="AA181" s="950"/>
      <c r="AB181" s="938" t="s">
        <v>2132</v>
      </c>
      <c r="AC181" s="43"/>
      <c r="AD181" s="43"/>
      <c r="AE181" s="43"/>
      <c r="AF181" s="898"/>
      <c r="AG181" s="43"/>
      <c r="AH181" s="43"/>
      <c r="AI181" s="43"/>
      <c r="AJ181" s="43"/>
      <c r="AK181" s="43"/>
    </row>
    <row r="182" ht="33.75" customHeight="1">
      <c r="A182" s="43"/>
      <c r="B182" s="229" t="s">
        <v>1338</v>
      </c>
      <c r="C182" s="229" t="s">
        <v>1339</v>
      </c>
      <c r="D182" s="231">
        <v>5834.0</v>
      </c>
      <c r="E182" s="228"/>
      <c r="F182" s="300" t="s">
        <v>1340</v>
      </c>
      <c r="G182" s="348" t="s">
        <v>1955</v>
      </c>
      <c r="H182" s="197">
        <f t="array" ref="H182">XLOOKUP(G182,'Restaurant DB All'!B:B,'Restaurant DB All'!A:A)</f>
        <v>5587</v>
      </c>
      <c r="I182" s="197" t="str">
        <f t="array" ref="I182">XLOOKUP(G182,'Restaurant DB'!B:B,'Restaurant DB'!N:N)</f>
        <v>Italian</v>
      </c>
      <c r="J182" s="493" t="s">
        <v>94</v>
      </c>
      <c r="K182" s="494">
        <v>131.0</v>
      </c>
      <c r="L182" s="241" t="s">
        <v>2133</v>
      </c>
      <c r="M182" s="969" t="s">
        <v>2134</v>
      </c>
      <c r="N182" s="455"/>
      <c r="O182" s="231">
        <v>0.0</v>
      </c>
      <c r="P182" s="220"/>
      <c r="Q182" s="191"/>
      <c r="R182" s="227"/>
      <c r="S182" s="582">
        <v>45976.0</v>
      </c>
      <c r="T182" s="944">
        <v>0.5</v>
      </c>
      <c r="U182" s="234" t="s">
        <v>80</v>
      </c>
      <c r="V182" s="965" t="s">
        <v>394</v>
      </c>
      <c r="W182" s="281" t="s">
        <v>2135</v>
      </c>
      <c r="X182" s="226"/>
      <c r="Y182" s="851"/>
      <c r="Z182" s="167" t="str">
        <f t="array" ref="Z182">if(iferror(INDEX(Posts[Username],MATCH(C182&amp;G182,Posts[Username]&amp;Posts[Restaurant Name],0)),"")=C182,"Posted","")</f>
        <v/>
      </c>
      <c r="AA182" s="241" t="s">
        <v>920</v>
      </c>
      <c r="AB182" s="229" t="s">
        <v>2136</v>
      </c>
      <c r="AC182" s="43"/>
      <c r="AD182" s="43"/>
      <c r="AE182" s="43"/>
      <c r="AF182" s="898"/>
      <c r="AG182" s="43"/>
      <c r="AH182" s="43"/>
      <c r="AI182" s="43"/>
      <c r="AJ182" s="43"/>
      <c r="AK182" s="43"/>
    </row>
    <row r="183" ht="33.75" hidden="1" customHeight="1">
      <c r="A183" s="43"/>
      <c r="B183" s="171" t="s">
        <v>1800</v>
      </c>
      <c r="C183" s="171" t="s">
        <v>1801</v>
      </c>
      <c r="D183" s="173">
        <v>18776.0</v>
      </c>
      <c r="E183" s="185"/>
      <c r="F183" s="298" t="s">
        <v>1802</v>
      </c>
      <c r="G183" s="288" t="s">
        <v>237</v>
      </c>
      <c r="H183" s="245">
        <f t="array" ref="H183">XLOOKUP(G183,'Restaurant DB All'!B:B,'Restaurant DB All'!A:A)</f>
        <v>5597</v>
      </c>
      <c r="I183" s="245" t="str">
        <f t="array" ref="I183">XLOOKUP(G183,'Restaurant DB'!B:B,'Restaurant DB'!N:N)</f>
        <v>International</v>
      </c>
      <c r="J183" s="268" t="s">
        <v>94</v>
      </c>
      <c r="K183" s="269">
        <v>76.0</v>
      </c>
      <c r="L183" s="367" t="s">
        <v>238</v>
      </c>
      <c r="M183" s="430"/>
      <c r="N183" s="560"/>
      <c r="O183" s="295">
        <v>5063.0</v>
      </c>
      <c r="P183" s="179" t="b">
        <v>0</v>
      </c>
      <c r="Q183" s="285"/>
      <c r="R183" s="184"/>
      <c r="S183" s="210">
        <v>45976.0</v>
      </c>
      <c r="T183" s="271">
        <v>0.625</v>
      </c>
      <c r="U183" s="272" t="s">
        <v>80</v>
      </c>
      <c r="V183" s="268" t="s">
        <v>102</v>
      </c>
      <c r="W183" s="135" t="s">
        <v>2137</v>
      </c>
      <c r="X183" s="272" t="s">
        <v>2138</v>
      </c>
      <c r="Y183" s="622"/>
      <c r="Z183" s="167" t="str">
        <f t="array" ref="Z183">if(iferror(INDEX(Posts[Username],MATCH(C183&amp;G183,Posts[Username]&amp;Posts[Restaurant Name],0)),"")=C183,"Posted","")</f>
        <v>Posted</v>
      </c>
      <c r="AA183" s="278"/>
      <c r="AB183" s="296" t="s">
        <v>2139</v>
      </c>
      <c r="AC183" s="43"/>
      <c r="AD183" s="43"/>
      <c r="AE183" s="43"/>
      <c r="AF183" s="898"/>
      <c r="AG183" s="43"/>
      <c r="AH183" s="43"/>
      <c r="AI183" s="43"/>
      <c r="AJ183" s="43"/>
      <c r="AK183" s="43"/>
    </row>
    <row r="184" ht="33.75" customHeight="1">
      <c r="A184" s="43"/>
      <c r="B184" s="229" t="s">
        <v>1540</v>
      </c>
      <c r="C184" s="338" t="s">
        <v>1541</v>
      </c>
      <c r="D184" s="231">
        <v>51300.0</v>
      </c>
      <c r="E184" s="228"/>
      <c r="F184" s="300" t="s">
        <v>1542</v>
      </c>
      <c r="G184" s="261" t="s">
        <v>2140</v>
      </c>
      <c r="H184" s="197">
        <f t="array" ref="H184">XLOOKUP(G184,'Restaurant DB All'!B:B,'Restaurant DB All'!A:A)</f>
        <v>6030</v>
      </c>
      <c r="I184" s="197" t="str">
        <f t="array" ref="I184">XLOOKUP(G184,'Restaurant DB'!B:B,'Restaurant DB'!N:N)</f>
        <v>Japanese, Peruvian</v>
      </c>
      <c r="J184" s="261" t="s">
        <v>78</v>
      </c>
      <c r="K184" s="262">
        <v>219.0</v>
      </c>
      <c r="L184" s="225" t="s">
        <v>2103</v>
      </c>
      <c r="M184" s="924" t="s">
        <v>435</v>
      </c>
      <c r="N184" s="970" t="s">
        <v>2141</v>
      </c>
      <c r="O184" s="231">
        <v>7593.87</v>
      </c>
      <c r="P184" s="220"/>
      <c r="Q184" s="191"/>
      <c r="R184" s="227"/>
      <c r="S184" s="303">
        <v>45976.0</v>
      </c>
      <c r="T184" s="264">
        <v>0.7916666666666666</v>
      </c>
      <c r="U184" s="265" t="s">
        <v>182</v>
      </c>
      <c r="V184" s="261" t="s">
        <v>102</v>
      </c>
      <c r="W184" s="225" t="s">
        <v>2142</v>
      </c>
      <c r="X184" s="265" t="s">
        <v>2143</v>
      </c>
      <c r="Y184" s="851"/>
      <c r="Z184" s="167" t="str">
        <f t="array" ref="Z184">if(iferror(INDEX(Posts[Username],MATCH(C184&amp;G184,Posts[Username]&amp;Posts[Restaurant Name],0)),"")=C184,"Posted","")</f>
        <v/>
      </c>
      <c r="AA184" s="241" t="s">
        <v>484</v>
      </c>
      <c r="AB184" s="305" t="s">
        <v>2144</v>
      </c>
      <c r="AC184" s="43"/>
      <c r="AD184" s="43"/>
      <c r="AE184" s="43"/>
      <c r="AF184" s="898"/>
      <c r="AG184" s="43"/>
      <c r="AH184" s="43"/>
      <c r="AI184" s="43"/>
      <c r="AJ184" s="43"/>
      <c r="AK184" s="43"/>
    </row>
    <row r="185" ht="33.75" customHeight="1">
      <c r="A185" s="43"/>
      <c r="B185" s="566" t="s">
        <v>1540</v>
      </c>
      <c r="C185" s="971" t="s">
        <v>1541</v>
      </c>
      <c r="D185" s="567">
        <v>51300.0</v>
      </c>
      <c r="E185" s="228"/>
      <c r="F185" s="568" t="s">
        <v>1542</v>
      </c>
      <c r="G185" s="462" t="s">
        <v>2145</v>
      </c>
      <c r="H185" s="197">
        <f t="array" ref="H185">XLOOKUP(G185,'Restaurant DB All'!B:B,'Restaurant DB All'!A:A)</f>
        <v>5971</v>
      </c>
      <c r="I185" s="197" t="str">
        <f t="array" ref="I185">XLOOKUP(G185,'Restaurant DB'!B:B,'Restaurant DB'!N:N)</f>
        <v>Vietnamese</v>
      </c>
      <c r="J185" s="462"/>
      <c r="K185" s="414"/>
      <c r="L185" s="225"/>
      <c r="M185" s="248" t="s">
        <v>435</v>
      </c>
      <c r="N185" s="168" t="s">
        <v>2146</v>
      </c>
      <c r="O185" s="231">
        <v>7593.87</v>
      </c>
      <c r="P185" s="220"/>
      <c r="Q185" s="191"/>
      <c r="R185" s="227"/>
      <c r="S185" s="972">
        <v>45976.0</v>
      </c>
      <c r="T185" s="460">
        <v>0.5</v>
      </c>
      <c r="U185" s="265" t="s">
        <v>182</v>
      </c>
      <c r="V185" s="261" t="s">
        <v>102</v>
      </c>
      <c r="W185" s="225" t="s">
        <v>2147</v>
      </c>
      <c r="X185" s="761" t="s">
        <v>2148</v>
      </c>
      <c r="Y185" s="851"/>
      <c r="Z185" s="167" t="str">
        <f t="array" ref="Z185">if(iferror(INDEX(Posts[Username],MATCH(C185&amp;G185,Posts[Username]&amp;Posts[Restaurant Name],0)),"")=C185,"Posted","")</f>
        <v/>
      </c>
      <c r="AA185" s="404" t="s">
        <v>484</v>
      </c>
      <c r="AB185" s="305" t="s">
        <v>2149</v>
      </c>
      <c r="AC185" s="43"/>
      <c r="AD185" s="43"/>
      <c r="AE185" s="43"/>
      <c r="AF185" s="898"/>
      <c r="AG185" s="43"/>
      <c r="AH185" s="43"/>
      <c r="AI185" s="43"/>
      <c r="AJ185" s="43"/>
      <c r="AK185" s="43"/>
    </row>
    <row r="186" ht="33.75" customHeight="1">
      <c r="A186" s="43"/>
      <c r="B186" s="229" t="s">
        <v>2150</v>
      </c>
      <c r="C186" s="229" t="s">
        <v>2151</v>
      </c>
      <c r="D186" s="231">
        <v>79400.0</v>
      </c>
      <c r="E186" s="228"/>
      <c r="F186" s="300" t="s">
        <v>2152</v>
      </c>
      <c r="G186" s="261" t="s">
        <v>2153</v>
      </c>
      <c r="H186" s="197" t="str">
        <f t="array" ref="H186">XLOOKUP(G186,'Restaurant DB All'!B:B,'Restaurant DB All'!A:A)</f>
        <v>#N/A</v>
      </c>
      <c r="I186" s="197" t="str">
        <f t="array" ref="I186">XLOOKUP(G186,'Restaurant DB'!B:B,'Restaurant DB'!N:N)</f>
        <v>#N/A</v>
      </c>
      <c r="J186" s="261" t="s">
        <v>78</v>
      </c>
      <c r="K186" s="262">
        <v>149.0</v>
      </c>
      <c r="L186" s="225" t="s">
        <v>1513</v>
      </c>
      <c r="M186" s="248" t="s">
        <v>2154</v>
      </c>
      <c r="N186" s="170"/>
      <c r="O186" s="231">
        <v>7593.87</v>
      </c>
      <c r="P186" s="220"/>
      <c r="Q186" s="191"/>
      <c r="R186" s="227"/>
      <c r="S186" s="303">
        <v>45976.0</v>
      </c>
      <c r="T186" s="264">
        <v>0.5416666666666666</v>
      </c>
      <c r="U186" s="265" t="s">
        <v>182</v>
      </c>
      <c r="V186" s="261" t="s">
        <v>2155</v>
      </c>
      <c r="W186" s="225" t="s">
        <v>2156</v>
      </c>
      <c r="X186" s="226"/>
      <c r="Y186" s="851"/>
      <c r="Z186" s="167" t="str">
        <f t="array" ref="Z186">if(iferror(INDEX(Posts[Username],MATCH(C186&amp;G186,Posts[Username]&amp;Posts[Restaurant Name],0)),"")=C186,"Posted","")</f>
        <v/>
      </c>
      <c r="AA186" s="241" t="s">
        <v>484</v>
      </c>
      <c r="AB186" s="305" t="s">
        <v>2157</v>
      </c>
      <c r="AC186" s="43"/>
      <c r="AD186" s="43"/>
      <c r="AE186" s="43"/>
      <c r="AF186" s="898"/>
      <c r="AG186" s="43"/>
      <c r="AH186" s="43"/>
      <c r="AI186" s="43"/>
      <c r="AJ186" s="43"/>
      <c r="AK186" s="43"/>
    </row>
    <row r="187" ht="33.75" customHeight="1">
      <c r="A187" s="43"/>
      <c r="B187" s="229" t="s">
        <v>2158</v>
      </c>
      <c r="C187" s="229" t="s">
        <v>2159</v>
      </c>
      <c r="D187" s="231">
        <v>10655.0</v>
      </c>
      <c r="E187" s="228"/>
      <c r="F187" s="300" t="s">
        <v>2160</v>
      </c>
      <c r="G187" s="261" t="s">
        <v>1810</v>
      </c>
      <c r="H187" s="197">
        <f t="array" ref="H187">XLOOKUP(G187,'Restaurant DB All'!B:B,'Restaurant DB All'!A:A)</f>
        <v>5595</v>
      </c>
      <c r="I187" s="197" t="str">
        <f t="array" ref="I187">XLOOKUP(G187,'Restaurant DB'!B:B,'Restaurant DB'!N:N)</f>
        <v>Japanese</v>
      </c>
      <c r="J187" s="261" t="s">
        <v>94</v>
      </c>
      <c r="K187" s="262">
        <v>99.0</v>
      </c>
      <c r="L187" s="225" t="s">
        <v>2161</v>
      </c>
      <c r="M187" s="248" t="s">
        <v>435</v>
      </c>
      <c r="N187" s="219"/>
      <c r="O187" s="581">
        <v>0.0</v>
      </c>
      <c r="P187" s="220"/>
      <c r="Q187" s="191"/>
      <c r="R187" s="227"/>
      <c r="S187" s="263">
        <v>45977.0</v>
      </c>
      <c r="T187" s="264">
        <v>0.5833333333333334</v>
      </c>
      <c r="U187" s="265" t="s">
        <v>80</v>
      </c>
      <c r="V187" s="973" t="s">
        <v>102</v>
      </c>
      <c r="W187" s="340"/>
      <c r="X187" s="265" t="s">
        <v>2162</v>
      </c>
      <c r="Y187" s="858">
        <v>45986.0</v>
      </c>
      <c r="Z187" s="167" t="str">
        <f t="array" ref="Z187">if(iferror(INDEX(Posts[Username],MATCH(C187&amp;G187,Posts[Username]&amp;Posts[Restaurant Name],0)),"")=C187,"Posted","")</f>
        <v/>
      </c>
      <c r="AA187" s="241" t="s">
        <v>920</v>
      </c>
      <c r="AB187" s="305" t="s">
        <v>2163</v>
      </c>
      <c r="AC187" s="43"/>
      <c r="AD187" s="43"/>
      <c r="AE187" s="43"/>
      <c r="AF187" s="898"/>
      <c r="AG187" s="43"/>
      <c r="AH187" s="43"/>
      <c r="AI187" s="43"/>
      <c r="AJ187" s="43"/>
      <c r="AK187" s="43"/>
    </row>
    <row r="188" ht="33.75" customHeight="1">
      <c r="A188" s="68"/>
      <c r="B188" s="229" t="s">
        <v>1540</v>
      </c>
      <c r="C188" s="338" t="s">
        <v>1541</v>
      </c>
      <c r="D188" s="231">
        <v>51300.0</v>
      </c>
      <c r="E188" s="228"/>
      <c r="F188" s="300" t="s">
        <v>1542</v>
      </c>
      <c r="G188" s="261" t="s">
        <v>2065</v>
      </c>
      <c r="H188" s="197" t="str">
        <f t="array" ref="H188">XLOOKUP(G188,'Restaurant DB All'!B:B,'Restaurant DB All'!A:A)</f>
        <v>#N/A</v>
      </c>
      <c r="I188" s="197" t="str">
        <f t="array" ref="I188">XLOOKUP(G188,'Restaurant DB'!B:B,'Restaurant DB'!N:N)</f>
        <v>#N/A</v>
      </c>
      <c r="J188" s="261" t="s">
        <v>78</v>
      </c>
      <c r="K188" s="262">
        <v>180.0</v>
      </c>
      <c r="L188" s="225" t="s">
        <v>208</v>
      </c>
      <c r="M188" s="248" t="s">
        <v>435</v>
      </c>
      <c r="N188" s="168" t="s">
        <v>2164</v>
      </c>
      <c r="O188" s="231">
        <v>7593.87</v>
      </c>
      <c r="P188" s="220"/>
      <c r="Q188" s="191"/>
      <c r="R188" s="227"/>
      <c r="S188" s="303">
        <v>45977.0</v>
      </c>
      <c r="T188" s="264">
        <v>0.7916666666666666</v>
      </c>
      <c r="U188" s="265" t="s">
        <v>182</v>
      </c>
      <c r="V188" s="261" t="s">
        <v>102</v>
      </c>
      <c r="W188" s="225" t="s">
        <v>2165</v>
      </c>
      <c r="X188" s="265" t="s">
        <v>2166</v>
      </c>
      <c r="Y188" s="851"/>
      <c r="Z188" s="167" t="str">
        <f t="array" ref="Z188">if(iferror(INDEX(Posts[Username],MATCH(C188&amp;G188,Posts[Username]&amp;Posts[Restaurant Name],0)),"")=C188,"Posted","")</f>
        <v/>
      </c>
      <c r="AA188" s="241" t="s">
        <v>484</v>
      </c>
      <c r="AB188" s="305" t="s">
        <v>2167</v>
      </c>
      <c r="AC188" s="68"/>
      <c r="AD188" s="68"/>
      <c r="AE188" s="68"/>
      <c r="AF188" s="859"/>
      <c r="AG188" s="68"/>
      <c r="AH188" s="68"/>
      <c r="AI188" s="68"/>
      <c r="AJ188" s="68"/>
      <c r="AK188" s="68"/>
    </row>
    <row r="189" ht="33.75" customHeight="1">
      <c r="A189" s="68"/>
      <c r="B189" s="229" t="s">
        <v>1540</v>
      </c>
      <c r="C189" s="338" t="s">
        <v>1541</v>
      </c>
      <c r="D189" s="231">
        <v>51300.0</v>
      </c>
      <c r="E189" s="228"/>
      <c r="F189" s="300" t="s">
        <v>1542</v>
      </c>
      <c r="G189" s="261" t="s">
        <v>2168</v>
      </c>
      <c r="H189" s="197" t="str">
        <f t="array" ref="H189">XLOOKUP(G189,'Restaurant DB All'!B:B,'Restaurant DB All'!A:A)</f>
        <v>#N/A</v>
      </c>
      <c r="I189" s="197" t="str">
        <f t="array" ref="I189">XLOOKUP(G189,'Restaurant DB'!B:B,'Restaurant DB'!N:N)</f>
        <v>#N/A</v>
      </c>
      <c r="J189" s="261" t="s">
        <v>78</v>
      </c>
      <c r="K189" s="262">
        <v>102.0</v>
      </c>
      <c r="L189" s="225" t="s">
        <v>2169</v>
      </c>
      <c r="M189" s="248" t="s">
        <v>435</v>
      </c>
      <c r="N189" s="168" t="s">
        <v>2170</v>
      </c>
      <c r="O189" s="231">
        <v>7593.87</v>
      </c>
      <c r="P189" s="220"/>
      <c r="Q189" s="191"/>
      <c r="R189" s="227"/>
      <c r="S189" s="303">
        <v>45977.0</v>
      </c>
      <c r="T189" s="264">
        <v>0.5</v>
      </c>
      <c r="U189" s="265" t="s">
        <v>80</v>
      </c>
      <c r="V189" s="261" t="s">
        <v>102</v>
      </c>
      <c r="W189" s="225" t="s">
        <v>2171</v>
      </c>
      <c r="X189" s="226"/>
      <c r="Y189" s="851"/>
      <c r="Z189" s="167" t="str">
        <f t="array" ref="Z189">if(iferror(INDEX(Posts[Username],MATCH(C189&amp;G189,Posts[Username]&amp;Posts[Restaurant Name],0)),"")=C189,"Posted","")</f>
        <v/>
      </c>
      <c r="AA189" s="241" t="s">
        <v>484</v>
      </c>
      <c r="AB189" s="305" t="s">
        <v>2172</v>
      </c>
      <c r="AC189" s="68"/>
      <c r="AD189" s="68"/>
      <c r="AE189" s="68"/>
      <c r="AF189" s="859"/>
      <c r="AG189" s="68"/>
      <c r="AH189" s="68"/>
      <c r="AI189" s="68"/>
      <c r="AJ189" s="68"/>
      <c r="AK189" s="68"/>
    </row>
    <row r="190" ht="33.75" customHeight="1">
      <c r="A190" s="68"/>
      <c r="B190" s="229" t="s">
        <v>2173</v>
      </c>
      <c r="C190" s="229" t="s">
        <v>2174</v>
      </c>
      <c r="D190" s="231">
        <v>30283.0</v>
      </c>
      <c r="E190" s="228"/>
      <c r="F190" s="300" t="s">
        <v>2175</v>
      </c>
      <c r="G190" s="348" t="s">
        <v>2176</v>
      </c>
      <c r="H190" s="197">
        <f t="array" ref="H190">XLOOKUP(G190,'Restaurant DB All'!B:B,'Restaurant DB All'!A:A)</f>
        <v>5826</v>
      </c>
      <c r="I190" s="197" t="str">
        <f t="array" ref="I190">XLOOKUP(G190,'Restaurant DB'!B:B,'Restaurant DB'!N:N)</f>
        <v>Chinese, Indian, Japanese, Korean, Thai, Vietnamese, Indonesian, Middle Eastern, Singaporean</v>
      </c>
      <c r="J190" s="587" t="s">
        <v>78</v>
      </c>
      <c r="K190" s="494">
        <v>129.0</v>
      </c>
      <c r="L190" s="241" t="s">
        <v>208</v>
      </c>
      <c r="M190" s="974" t="s">
        <v>435</v>
      </c>
      <c r="N190" s="219"/>
      <c r="O190" s="581">
        <v>0.0</v>
      </c>
      <c r="P190" s="220"/>
      <c r="Q190" s="191"/>
      <c r="R190" s="227"/>
      <c r="S190" s="582">
        <v>45978.0</v>
      </c>
      <c r="T190" s="975">
        <v>0.7083333333333334</v>
      </c>
      <c r="U190" s="584" t="s">
        <v>182</v>
      </c>
      <c r="V190" s="973" t="s">
        <v>394</v>
      </c>
      <c r="W190" s="966"/>
      <c r="X190" s="226"/>
      <c r="Y190" s="976"/>
      <c r="Z190" s="167" t="str">
        <f t="array" ref="Z190">if(iferror(INDEX(Posts[Username],MATCH(C190&amp;G190,Posts[Username]&amp;Posts[Restaurant Name],0)),"")=C190,"Posted","")</f>
        <v/>
      </c>
      <c r="AA190" s="241" t="s">
        <v>920</v>
      </c>
      <c r="AB190" s="586" t="s">
        <v>2177</v>
      </c>
      <c r="AC190" s="68"/>
      <c r="AD190" s="68"/>
      <c r="AE190" s="68"/>
      <c r="AF190" s="859"/>
      <c r="AG190" s="68"/>
      <c r="AH190" s="68"/>
      <c r="AI190" s="68"/>
      <c r="AJ190" s="68"/>
      <c r="AK190" s="68"/>
    </row>
    <row r="191" ht="33.75" customHeight="1">
      <c r="A191" s="68"/>
      <c r="B191" s="171" t="s">
        <v>1282</v>
      </c>
      <c r="C191" s="171" t="s">
        <v>1283</v>
      </c>
      <c r="D191" s="173">
        <v>10956.0</v>
      </c>
      <c r="E191" s="185"/>
      <c r="F191" s="298" t="s">
        <v>1284</v>
      </c>
      <c r="G191" s="268" t="s">
        <v>1647</v>
      </c>
      <c r="H191" s="245" t="str">
        <f t="array" ref="H191">XLOOKUP(G191,'Restaurant DB All'!B:B,'Restaurant DB All'!A:A)</f>
        <v>#N/A</v>
      </c>
      <c r="I191" s="245" t="str">
        <f t="array" ref="I191">XLOOKUP(G191,'Restaurant DB'!B:B,'Restaurant DB'!N:N)</f>
        <v>#N/A</v>
      </c>
      <c r="J191" s="268" t="s">
        <v>78</v>
      </c>
      <c r="K191" s="269">
        <v>143.1</v>
      </c>
      <c r="L191" s="135" t="s">
        <v>2178</v>
      </c>
      <c r="M191" s="753" t="s">
        <v>1285</v>
      </c>
      <c r="N191" s="189"/>
      <c r="O191" s="173">
        <v>3796.935</v>
      </c>
      <c r="P191" s="179"/>
      <c r="Q191" s="285"/>
      <c r="R191" s="184"/>
      <c r="S191" s="270">
        <v>45981.0</v>
      </c>
      <c r="T191" s="837">
        <v>0.7083333333333334</v>
      </c>
      <c r="U191" s="341"/>
      <c r="V191" s="268" t="s">
        <v>394</v>
      </c>
      <c r="W191" s="185"/>
      <c r="X191" s="341"/>
      <c r="Y191" s="622"/>
      <c r="Z191" s="167" t="str">
        <f t="array" ref="Z191">if(iferror(INDEX(Posts[Username],MATCH(C191&amp;G191,Posts[Username]&amp;Posts[Restaurant Name],0)),"")=C191,"Posted","")</f>
        <v/>
      </c>
      <c r="AA191" s="292" t="s">
        <v>920</v>
      </c>
      <c r="AB191" s="296" t="s">
        <v>2179</v>
      </c>
      <c r="AC191" s="68"/>
      <c r="AD191" s="68"/>
      <c r="AE191" s="68"/>
      <c r="AF191" s="859"/>
      <c r="AG191" s="68"/>
      <c r="AH191" s="68"/>
      <c r="AI191" s="68"/>
      <c r="AJ191" s="68"/>
      <c r="AK191" s="68"/>
    </row>
    <row r="192" ht="33.75" customHeight="1">
      <c r="A192" s="68"/>
      <c r="B192" s="171" t="s">
        <v>1800</v>
      </c>
      <c r="C192" s="171" t="s">
        <v>1801</v>
      </c>
      <c r="D192" s="173">
        <v>18776.0</v>
      </c>
      <c r="E192" s="185"/>
      <c r="F192" s="298" t="s">
        <v>1802</v>
      </c>
      <c r="G192" s="288" t="s">
        <v>2180</v>
      </c>
      <c r="H192" s="245">
        <f t="array" ref="H192">XLOOKUP(G192,'Restaurant DB All'!B:B,'Restaurant DB All'!A:A)</f>
        <v>6139</v>
      </c>
      <c r="I192" s="245" t="str">
        <f t="array" ref="I192">XLOOKUP(G192,'Restaurant DB'!B:B,'Restaurant DB'!N:N)</f>
        <v>Chinese</v>
      </c>
      <c r="J192" s="268" t="s">
        <v>78</v>
      </c>
      <c r="K192" s="269">
        <v>137.0</v>
      </c>
      <c r="L192" s="135" t="s">
        <v>88</v>
      </c>
      <c r="M192" s="46"/>
      <c r="N192" s="189"/>
      <c r="O192" s="295">
        <v>5063.0</v>
      </c>
      <c r="P192" s="179" t="b">
        <v>0</v>
      </c>
      <c r="Q192" s="285"/>
      <c r="R192" s="184"/>
      <c r="S192" s="210">
        <v>45981.0</v>
      </c>
      <c r="T192" s="271">
        <v>0.75</v>
      </c>
      <c r="U192" s="272" t="s">
        <v>80</v>
      </c>
      <c r="V192" s="268" t="s">
        <v>394</v>
      </c>
      <c r="W192" s="135" t="s">
        <v>2181</v>
      </c>
      <c r="X192" s="341"/>
      <c r="Y192" s="622"/>
      <c r="Z192" s="167" t="str">
        <f t="array" ref="Z192">if(iferror(INDEX(Posts[Username],MATCH(C192&amp;G192,Posts[Username]&amp;Posts[Restaurant Name],0)),"")=C192,"Posted","")</f>
        <v/>
      </c>
      <c r="AA192" s="278"/>
      <c r="AB192" s="296" t="s">
        <v>2182</v>
      </c>
      <c r="AC192" s="68"/>
      <c r="AD192" s="68"/>
      <c r="AE192" s="68"/>
      <c r="AF192" s="859"/>
      <c r="AG192" s="68"/>
      <c r="AH192" s="68"/>
      <c r="AI192" s="68"/>
      <c r="AJ192" s="68"/>
      <c r="AK192" s="68"/>
    </row>
    <row r="193" ht="33.75" customHeight="1">
      <c r="A193" s="43"/>
      <c r="B193" s="171" t="s">
        <v>1747</v>
      </c>
      <c r="C193" s="171" t="s">
        <v>1748</v>
      </c>
      <c r="D193" s="173">
        <v>11627.0</v>
      </c>
      <c r="E193" s="185"/>
      <c r="F193" s="298" t="s">
        <v>1749</v>
      </c>
      <c r="G193" s="288" t="s">
        <v>2176</v>
      </c>
      <c r="H193" s="245">
        <f t="array" ref="H193">XLOOKUP(G193,'Restaurant DB All'!B:B,'Restaurant DB All'!A:A)</f>
        <v>5826</v>
      </c>
      <c r="I193" s="245" t="str">
        <f t="array" ref="I193">XLOOKUP(G193,'Restaurant DB'!B:B,'Restaurant DB'!N:N)</f>
        <v>Chinese, Indian, Japanese, Korean, Thai, Vietnamese, Indonesian, Middle Eastern, Singaporean</v>
      </c>
      <c r="J193" s="440" t="s">
        <v>78</v>
      </c>
      <c r="K193" s="311">
        <v>89.0</v>
      </c>
      <c r="L193" s="241" t="s">
        <v>88</v>
      </c>
      <c r="M193" s="956" t="s">
        <v>1752</v>
      </c>
      <c r="N193" s="189"/>
      <c r="O193" s="289">
        <v>0.0</v>
      </c>
      <c r="P193" s="179"/>
      <c r="Q193" s="285"/>
      <c r="R193" s="184"/>
      <c r="S193" s="291">
        <v>45982.0</v>
      </c>
      <c r="T193" s="901">
        <v>0.7916666666666666</v>
      </c>
      <c r="U193" s="441" t="s">
        <v>80</v>
      </c>
      <c r="V193" s="960" t="s">
        <v>394</v>
      </c>
      <c r="W193" s="963" t="s">
        <v>1881</v>
      </c>
      <c r="X193" s="341"/>
      <c r="Y193" s="622"/>
      <c r="Z193" s="167" t="str">
        <f t="array" ref="Z193">if(iferror(INDEX(Posts[Username],MATCH(C193&amp;G193,Posts[Username]&amp;Posts[Restaurant Name],0)),"")=C193,"Posted","")</f>
        <v/>
      </c>
      <c r="AA193" s="292" t="s">
        <v>920</v>
      </c>
      <c r="AB193" s="296" t="s">
        <v>2183</v>
      </c>
      <c r="AC193" s="43"/>
      <c r="AD193" s="43"/>
      <c r="AE193" s="43"/>
      <c r="AF193" s="898"/>
      <c r="AG193" s="43"/>
      <c r="AH193" s="43"/>
      <c r="AI193" s="43"/>
      <c r="AJ193" s="43"/>
      <c r="AK193" s="43"/>
    </row>
    <row r="194" ht="33.75" customHeight="1">
      <c r="A194" s="43"/>
      <c r="B194" s="171" t="s">
        <v>1570</v>
      </c>
      <c r="C194" s="171" t="s">
        <v>1571</v>
      </c>
      <c r="D194" s="173">
        <v>20961.0</v>
      </c>
      <c r="E194" s="185"/>
      <c r="F194" s="298" t="s">
        <v>1572</v>
      </c>
      <c r="G194" s="268" t="s">
        <v>1714</v>
      </c>
      <c r="H194" s="245" t="str">
        <f t="array" ref="H194">XLOOKUP(G194,'Restaurant DB All'!B:B,'Restaurant DB All'!A:A)</f>
        <v>#N/A</v>
      </c>
      <c r="I194" s="27" t="str">
        <f t="array" ref="I194">XLOOKUP(G194,'Restaurant DB'!B:B,'Restaurant DB'!N:N)</f>
        <v>#N/A</v>
      </c>
      <c r="J194" s="268" t="s">
        <v>94</v>
      </c>
      <c r="K194" s="269">
        <v>128.0</v>
      </c>
      <c r="L194" s="135" t="s">
        <v>2184</v>
      </c>
      <c r="M194" s="46" t="s">
        <v>435</v>
      </c>
      <c r="N194" s="170" t="s">
        <v>2185</v>
      </c>
      <c r="O194" s="173">
        <v>5062.58</v>
      </c>
      <c r="P194" s="179"/>
      <c r="Q194" s="285"/>
      <c r="R194" s="184"/>
      <c r="S194" s="210">
        <v>45982.0</v>
      </c>
      <c r="T194" s="271">
        <v>0.75</v>
      </c>
      <c r="U194" s="272" t="s">
        <v>182</v>
      </c>
      <c r="V194" s="261" t="s">
        <v>102</v>
      </c>
      <c r="W194" s="135" t="s">
        <v>2186</v>
      </c>
      <c r="X194" s="272" t="s">
        <v>2187</v>
      </c>
      <c r="Y194" s="622"/>
      <c r="Z194" s="167" t="str">
        <f t="array" ref="Z194">if(iferror(INDEX(Posts[Username],MATCH(C194&amp;G194,Posts[Username]&amp;Posts[Restaurant Name],0)),"")=C194,"Posted","")</f>
        <v/>
      </c>
      <c r="AA194" s="292" t="s">
        <v>484</v>
      </c>
      <c r="AB194" s="296" t="s">
        <v>2188</v>
      </c>
      <c r="AC194" s="43"/>
      <c r="AD194" s="43"/>
      <c r="AE194" s="43"/>
      <c r="AF194" s="898"/>
      <c r="AG194" s="43"/>
      <c r="AH194" s="43"/>
      <c r="AI194" s="43"/>
      <c r="AJ194" s="43"/>
      <c r="AK194" s="43"/>
    </row>
    <row r="195" ht="33.75" customHeight="1">
      <c r="A195" s="43"/>
      <c r="B195" s="171" t="s">
        <v>1570</v>
      </c>
      <c r="C195" s="171" t="s">
        <v>1571</v>
      </c>
      <c r="D195" s="173">
        <v>20961.0</v>
      </c>
      <c r="E195" s="185"/>
      <c r="F195" s="298" t="s">
        <v>1572</v>
      </c>
      <c r="G195" s="268" t="s">
        <v>1522</v>
      </c>
      <c r="H195" s="245">
        <f t="array" ref="H195">XLOOKUP(G195,'Restaurant DB All'!B:B,'Restaurant DB All'!A:A)</f>
        <v>5594</v>
      </c>
      <c r="I195" s="27" t="str">
        <f t="array" ref="I195">XLOOKUP(G195,'Restaurant DB'!B:B,'Restaurant DB'!N:N)</f>
        <v>Japanese</v>
      </c>
      <c r="J195" s="268" t="s">
        <v>94</v>
      </c>
      <c r="K195" s="269">
        <v>99.0</v>
      </c>
      <c r="L195" s="135" t="s">
        <v>2189</v>
      </c>
      <c r="M195" s="46" t="s">
        <v>435</v>
      </c>
      <c r="N195" s="170" t="s">
        <v>2185</v>
      </c>
      <c r="O195" s="173">
        <v>5062.58</v>
      </c>
      <c r="P195" s="179"/>
      <c r="Q195" s="285"/>
      <c r="R195" s="184"/>
      <c r="S195" s="210">
        <v>45984.0</v>
      </c>
      <c r="T195" s="271">
        <v>0.75</v>
      </c>
      <c r="U195" s="272" t="s">
        <v>182</v>
      </c>
      <c r="V195" s="261" t="s">
        <v>102</v>
      </c>
      <c r="W195" s="135" t="s">
        <v>2190</v>
      </c>
      <c r="X195" s="272" t="s">
        <v>2191</v>
      </c>
      <c r="Y195" s="622"/>
      <c r="Z195" s="167" t="str">
        <f t="array" ref="Z195">if(iferror(INDEX(Posts[Username],MATCH(C195&amp;G195,Posts[Username]&amp;Posts[Restaurant Name],0)),"")=C195,"Posted","")</f>
        <v/>
      </c>
      <c r="AA195" s="292" t="s">
        <v>484</v>
      </c>
      <c r="AB195" s="296" t="s">
        <v>2192</v>
      </c>
      <c r="AC195" s="43"/>
      <c r="AD195" s="43"/>
      <c r="AE195" s="43"/>
      <c r="AF195" s="898"/>
      <c r="AG195" s="43"/>
      <c r="AH195" s="43"/>
      <c r="AI195" s="43"/>
      <c r="AJ195" s="43"/>
      <c r="AK195" s="43"/>
    </row>
    <row r="196" ht="33.75" customHeight="1">
      <c r="A196" s="43"/>
      <c r="B196" s="698" t="s">
        <v>2193</v>
      </c>
      <c r="C196" s="699" t="s">
        <v>2194</v>
      </c>
      <c r="D196" s="700">
        <v>9668.0</v>
      </c>
      <c r="E196" s="23"/>
      <c r="F196" s="136" t="s">
        <v>2195</v>
      </c>
      <c r="G196" s="85" t="s">
        <v>1543</v>
      </c>
      <c r="H196" s="245">
        <f t="array" ref="H196">XLOOKUP(G196,'Restaurant DB All'!B:B,'Restaurant DB All'!A:A)</f>
        <v>6087</v>
      </c>
      <c r="I196" s="27" t="str">
        <f t="array" ref="I196">XLOOKUP(G196,'Restaurant DB'!B:B,'Restaurant DB'!N:N)</f>
        <v>Fusion, French, Mediterranean</v>
      </c>
      <c r="J196" s="85" t="s">
        <v>78</v>
      </c>
      <c r="K196" s="112">
        <v>117.5</v>
      </c>
      <c r="L196" s="113" t="s">
        <v>2196</v>
      </c>
      <c r="M196" s="753"/>
      <c r="N196" s="753"/>
      <c r="O196" s="790">
        <v>0.0</v>
      </c>
      <c r="P196" s="693"/>
      <c r="Q196" s="754"/>
      <c r="R196" s="680"/>
      <c r="S196" s="116">
        <v>45985.0</v>
      </c>
      <c r="T196" s="621">
        <v>0.7916666666666666</v>
      </c>
      <c r="U196" s="9" t="s">
        <v>80</v>
      </c>
      <c r="V196" s="85" t="s">
        <v>394</v>
      </c>
      <c r="W196" s="118" t="s">
        <v>2197</v>
      </c>
      <c r="X196" s="118"/>
      <c r="Y196" s="695"/>
      <c r="Z196" s="167" t="str">
        <f t="array" ref="Z196">if(iferror(INDEX(Posts[Username],MATCH(C196&amp;G196,Posts[Username]&amp;Posts[Restaurant Name],0)),"")=C196,"Posted","")</f>
        <v/>
      </c>
      <c r="AA196" s="755" t="s">
        <v>321</v>
      </c>
      <c r="AB196" s="44" t="s">
        <v>2198</v>
      </c>
      <c r="AC196" s="43"/>
      <c r="AD196" s="43"/>
      <c r="AE196" s="43"/>
      <c r="AF196" s="898"/>
      <c r="AG196" s="43"/>
      <c r="AH196" s="43"/>
      <c r="AI196" s="43"/>
      <c r="AJ196" s="43"/>
      <c r="AK196" s="43"/>
    </row>
    <row r="197" ht="33.75" customHeight="1">
      <c r="A197" s="43"/>
      <c r="B197" s="372" t="s">
        <v>1762</v>
      </c>
      <c r="C197" s="373" t="s">
        <v>1763</v>
      </c>
      <c r="D197" s="374">
        <v>24483.0</v>
      </c>
      <c r="E197" s="403"/>
      <c r="F197" s="376" t="s">
        <v>1764</v>
      </c>
      <c r="G197" s="378" t="s">
        <v>362</v>
      </c>
      <c r="H197" s="836">
        <f t="array" ref="H197">XLOOKUP(G197,'Restaurant DB All'!B:B,'Restaurant DB All'!A:A)</f>
        <v>5462</v>
      </c>
      <c r="I197" s="546" t="str">
        <f t="array" ref="I197">XLOOKUP(G197,'Restaurant DB'!B:B,'Restaurant DB'!N:N)</f>
        <v>Chinese, Singaporean</v>
      </c>
      <c r="J197" s="378" t="s">
        <v>78</v>
      </c>
      <c r="K197" s="379">
        <v>145.0</v>
      </c>
      <c r="L197" s="380" t="s">
        <v>208</v>
      </c>
      <c r="M197" s="382" t="s">
        <v>1765</v>
      </c>
      <c r="N197" s="382"/>
      <c r="O197" s="374">
        <v>0.0</v>
      </c>
      <c r="P197" s="552"/>
      <c r="Q197" s="384"/>
      <c r="R197" s="390"/>
      <c r="S197" s="930">
        <v>45985.0</v>
      </c>
      <c r="T197" s="570">
        <v>0.8125</v>
      </c>
      <c r="U197" s="388" t="s">
        <v>182</v>
      </c>
      <c r="V197" s="977" t="s">
        <v>102</v>
      </c>
      <c r="W197" s="402" t="s">
        <v>2199</v>
      </c>
      <c r="X197" s="388" t="s">
        <v>2200</v>
      </c>
      <c r="Y197" s="978">
        <v>45990.0</v>
      </c>
      <c r="Z197" s="167" t="str">
        <f t="array" ref="Z197">if(iferror(INDEX(Posts[Username],MATCH(C197&amp;G197,Posts[Username]&amp;Posts[Restaurant Name],0)),"")=C197,"Posted","")</f>
        <v/>
      </c>
      <c r="AA197" s="375" t="s">
        <v>920</v>
      </c>
      <c r="AB197" s="391" t="s">
        <v>2201</v>
      </c>
      <c r="AC197" s="43"/>
      <c r="AD197" s="43"/>
      <c r="AE197" s="43"/>
      <c r="AF197" s="898"/>
      <c r="AG197" s="43"/>
      <c r="AH197" s="43"/>
      <c r="AI197" s="43"/>
      <c r="AJ197" s="43"/>
      <c r="AK197" s="43"/>
    </row>
    <row r="198" ht="33.75" customHeight="1">
      <c r="A198" s="43"/>
      <c r="B198" s="229" t="s">
        <v>1762</v>
      </c>
      <c r="C198" s="229" t="s">
        <v>1763</v>
      </c>
      <c r="D198" s="231">
        <v>24483.0</v>
      </c>
      <c r="E198" s="228"/>
      <c r="F198" s="300" t="s">
        <v>1764</v>
      </c>
      <c r="G198" s="261" t="s">
        <v>1631</v>
      </c>
      <c r="H198" s="245">
        <f t="array" ref="H198">XLOOKUP(G198,'Restaurant DB All'!B:B,'Restaurant DB All'!A:A)</f>
        <v>5899</v>
      </c>
      <c r="I198" s="197" t="str">
        <f t="array" ref="I198">XLOOKUP(G198,'Restaurant DB'!B:B,'Restaurant DB'!N:N)</f>
        <v>Chinese</v>
      </c>
      <c r="J198" s="261" t="s">
        <v>78</v>
      </c>
      <c r="K198" s="262">
        <v>55.2</v>
      </c>
      <c r="L198" s="225" t="s">
        <v>208</v>
      </c>
      <c r="M198" s="248" t="s">
        <v>1765</v>
      </c>
      <c r="N198" s="248"/>
      <c r="O198" s="231">
        <v>0.0</v>
      </c>
      <c r="P198" s="220"/>
      <c r="Q198" s="191"/>
      <c r="R198" s="227"/>
      <c r="S198" s="263">
        <v>45986.0</v>
      </c>
      <c r="T198" s="850">
        <v>0.8125</v>
      </c>
      <c r="U198" s="265" t="s">
        <v>182</v>
      </c>
      <c r="V198" s="965" t="s">
        <v>2155</v>
      </c>
      <c r="W198" s="235" t="s">
        <v>2202</v>
      </c>
      <c r="X198" s="226"/>
      <c r="Y198" s="858">
        <v>45991.0</v>
      </c>
      <c r="Z198" s="167" t="str">
        <f t="array" ref="Z198">if(iferror(INDEX(Posts[Username],MATCH(C198&amp;G198,Posts[Username]&amp;Posts[Restaurant Name],0)),"")=C198,"Posted","")</f>
        <v/>
      </c>
      <c r="AA198" s="241" t="s">
        <v>920</v>
      </c>
      <c r="AB198" s="305" t="s">
        <v>2203</v>
      </c>
      <c r="AC198" s="43"/>
      <c r="AD198" s="43"/>
      <c r="AE198" s="43"/>
      <c r="AF198" s="898"/>
      <c r="AG198" s="43"/>
      <c r="AH198" s="43"/>
      <c r="AI198" s="43"/>
      <c r="AJ198" s="43"/>
      <c r="AK198" s="43"/>
    </row>
    <row r="199" ht="33.75" customHeight="1">
      <c r="A199" s="43"/>
      <c r="B199" s="229" t="s">
        <v>2204</v>
      </c>
      <c r="C199" s="229" t="s">
        <v>2205</v>
      </c>
      <c r="D199" s="231">
        <v>22526.0</v>
      </c>
      <c r="E199" s="228"/>
      <c r="F199" s="300" t="s">
        <v>2206</v>
      </c>
      <c r="G199" s="261" t="s">
        <v>1758</v>
      </c>
      <c r="H199" s="245" t="str">
        <f t="array" ref="H199">XLOOKUP(G199,'Restaurant DB All'!B:B,'Restaurant DB All'!A:A)</f>
        <v>#N/A</v>
      </c>
      <c r="I199" s="197" t="str">
        <f t="array" ref="I199">XLOOKUP(G199,'Restaurant DB'!B:B,'Restaurant DB'!N:N)</f>
        <v>#N/A</v>
      </c>
      <c r="J199" s="261" t="s">
        <v>78</v>
      </c>
      <c r="K199" s="262">
        <v>90.0</v>
      </c>
      <c r="L199" s="225" t="s">
        <v>1759</v>
      </c>
      <c r="M199" s="248" t="s">
        <v>1858</v>
      </c>
      <c r="N199" s="343" t="s">
        <v>2207</v>
      </c>
      <c r="O199" s="231">
        <v>1675.73</v>
      </c>
      <c r="P199" s="220"/>
      <c r="Q199" s="191"/>
      <c r="R199" s="227"/>
      <c r="S199" s="263">
        <v>45988.0</v>
      </c>
      <c r="T199" s="850">
        <v>0.7916666666666666</v>
      </c>
      <c r="U199" s="265" t="s">
        <v>162</v>
      </c>
      <c r="V199" s="965" t="s">
        <v>102</v>
      </c>
      <c r="W199" s="235" t="s">
        <v>2208</v>
      </c>
      <c r="X199" s="265" t="s">
        <v>2209</v>
      </c>
      <c r="Y199" s="858">
        <v>45995.0</v>
      </c>
      <c r="Z199" s="167" t="str">
        <f t="array" ref="Z199">if(iferror(INDEX(Posts[Username],MATCH(C199&amp;G199,Posts[Username]&amp;Posts[Restaurant Name],0)),"")=C199,"Posted","")</f>
        <v/>
      </c>
      <c r="AA199" s="241" t="s">
        <v>920</v>
      </c>
      <c r="AB199" s="305" t="s">
        <v>2210</v>
      </c>
      <c r="AC199" s="43"/>
      <c r="AD199" s="43"/>
      <c r="AE199" s="43"/>
      <c r="AF199" s="898"/>
      <c r="AG199" s="43"/>
      <c r="AH199" s="43"/>
      <c r="AI199" s="43"/>
      <c r="AJ199" s="43"/>
      <c r="AK199" s="43"/>
    </row>
    <row r="200" ht="33.75" customHeight="1">
      <c r="A200" s="43"/>
      <c r="B200" s="201" t="s">
        <v>2105</v>
      </c>
      <c r="C200" s="201" t="s">
        <v>2106</v>
      </c>
      <c r="D200" s="203">
        <v>33181.0</v>
      </c>
      <c r="E200" s="185"/>
      <c r="F200" s="287" t="s">
        <v>2107</v>
      </c>
      <c r="G200" s="268" t="s">
        <v>149</v>
      </c>
      <c r="H200" s="245">
        <f t="array" ref="H200">XLOOKUP(G200,'Restaurant DB All'!B:B,'Restaurant DB All'!A:A)</f>
        <v>5376</v>
      </c>
      <c r="I200" s="245" t="str">
        <f t="array" ref="I200">XLOOKUP(G200,'Restaurant DB'!B:B,'Restaurant DB'!N:N)</f>
        <v>Chinese, Singaporean</v>
      </c>
      <c r="J200" s="268" t="s">
        <v>78</v>
      </c>
      <c r="K200" s="269">
        <v>122.0</v>
      </c>
      <c r="L200" s="113" t="s">
        <v>208</v>
      </c>
      <c r="M200" s="46" t="s">
        <v>435</v>
      </c>
      <c r="N200" s="189"/>
      <c r="O200" s="295">
        <v>0.0</v>
      </c>
      <c r="P200" s="179"/>
      <c r="Q200" s="285"/>
      <c r="R200" s="184"/>
      <c r="S200" s="270">
        <v>45988.0</v>
      </c>
      <c r="T200" s="837">
        <v>0.7916666666666666</v>
      </c>
      <c r="U200" s="118" t="s">
        <v>294</v>
      </c>
      <c r="V200" s="268" t="s">
        <v>102</v>
      </c>
      <c r="W200" s="135" t="s">
        <v>2211</v>
      </c>
      <c r="X200" s="272" t="s">
        <v>2212</v>
      </c>
      <c r="Y200" s="867">
        <v>45980.0</v>
      </c>
      <c r="Z200" s="167" t="str">
        <f t="array" ref="Z200">if(iferror(INDEX(Posts[Username],MATCH(C200&amp;G200,Posts[Username]&amp;Posts[Restaurant Name],0)),"")=C200,"Posted","")</f>
        <v/>
      </c>
      <c r="AA200" s="278" t="s">
        <v>920</v>
      </c>
      <c r="AB200" s="296" t="s">
        <v>2213</v>
      </c>
      <c r="AC200" s="43"/>
      <c r="AD200" s="43"/>
      <c r="AE200" s="43"/>
      <c r="AF200" s="898"/>
      <c r="AG200" s="43"/>
      <c r="AH200" s="43"/>
      <c r="AI200" s="43"/>
      <c r="AJ200" s="43"/>
      <c r="AK200" s="43"/>
    </row>
    <row r="201" ht="33.75" customHeight="1">
      <c r="A201" s="43"/>
      <c r="B201" s="171" t="s">
        <v>1800</v>
      </c>
      <c r="C201" s="171" t="s">
        <v>1801</v>
      </c>
      <c r="D201" s="173">
        <v>18776.0</v>
      </c>
      <c r="E201" s="185"/>
      <c r="F201" s="298" t="s">
        <v>1802</v>
      </c>
      <c r="G201" s="288" t="s">
        <v>2077</v>
      </c>
      <c r="H201" s="245">
        <f t="array" ref="H201">XLOOKUP(G201,'Restaurant DB All'!B:B,'Restaurant DB All'!A:A)</f>
        <v>6148</v>
      </c>
      <c r="I201" s="245" t="str">
        <f t="array" ref="I201">XLOOKUP(G201,'Restaurant DB'!B:B,'Restaurant DB'!N:N)</f>
        <v>Chinese</v>
      </c>
      <c r="J201" s="268" t="s">
        <v>94</v>
      </c>
      <c r="K201" s="269">
        <v>69.0</v>
      </c>
      <c r="L201" s="135" t="s">
        <v>2117</v>
      </c>
      <c r="M201" s="46"/>
      <c r="N201" s="189"/>
      <c r="O201" s="295">
        <v>5063.0</v>
      </c>
      <c r="P201" s="179" t="b">
        <v>0</v>
      </c>
      <c r="Q201" s="285"/>
      <c r="R201" s="184"/>
      <c r="S201" s="210">
        <v>45988.0</v>
      </c>
      <c r="T201" s="271">
        <v>0.7916666666666666</v>
      </c>
      <c r="U201" s="272" t="s">
        <v>294</v>
      </c>
      <c r="V201" s="268" t="s">
        <v>394</v>
      </c>
      <c r="W201" s="135"/>
      <c r="X201" s="341"/>
      <c r="Y201" s="622"/>
      <c r="Z201" s="167" t="str">
        <f t="array" ref="Z201">if(iferror(INDEX(Posts[Username],MATCH(C201&amp;G201,Posts[Username]&amp;Posts[Restaurant Name],0)),"")=C201,"Posted","")</f>
        <v/>
      </c>
      <c r="AA201" s="241" t="s">
        <v>321</v>
      </c>
      <c r="AB201" s="296"/>
      <c r="AC201" s="43"/>
      <c r="AD201" s="43"/>
      <c r="AE201" s="43"/>
      <c r="AF201" s="898"/>
      <c r="AG201" s="43"/>
      <c r="AH201" s="43"/>
      <c r="AI201" s="43"/>
      <c r="AJ201" s="43"/>
      <c r="AK201" s="43"/>
    </row>
    <row r="202" ht="33.75" customHeight="1">
      <c r="A202" s="43"/>
      <c r="B202" s="398" t="s">
        <v>2204</v>
      </c>
      <c r="C202" s="399" t="s">
        <v>2205</v>
      </c>
      <c r="D202" s="400">
        <v>22526.0</v>
      </c>
      <c r="E202" s="403"/>
      <c r="F202" s="927" t="s">
        <v>2206</v>
      </c>
      <c r="G202" s="378" t="s">
        <v>1509</v>
      </c>
      <c r="H202" s="836">
        <f t="array" ref="H202">XLOOKUP(G202,'Restaurant DB All'!B:B,'Restaurant DB All'!A:A)</f>
        <v>5211</v>
      </c>
      <c r="I202" s="546" t="str">
        <f t="array" ref="I202">XLOOKUP(G202,'Restaurant DB'!B:B,'Restaurant DB'!N:N)</f>
        <v>Thai</v>
      </c>
      <c r="J202" s="378" t="s">
        <v>78</v>
      </c>
      <c r="K202" s="379">
        <v>88.0</v>
      </c>
      <c r="L202" s="380" t="s">
        <v>88</v>
      </c>
      <c r="M202" s="382" t="s">
        <v>1858</v>
      </c>
      <c r="N202" s="396" t="s">
        <v>2214</v>
      </c>
      <c r="O202" s="400">
        <v>1675.73</v>
      </c>
      <c r="P202" s="552"/>
      <c r="Q202" s="384"/>
      <c r="R202" s="390"/>
      <c r="S202" s="930">
        <v>45989.0</v>
      </c>
      <c r="T202" s="570">
        <v>0.5208333333333334</v>
      </c>
      <c r="U202" s="388" t="s">
        <v>162</v>
      </c>
      <c r="V202" s="977" t="s">
        <v>394</v>
      </c>
      <c r="W202" s="402" t="s">
        <v>2215</v>
      </c>
      <c r="X202" s="591"/>
      <c r="Y202" s="978">
        <v>45999.0</v>
      </c>
      <c r="Z202" s="167" t="str">
        <f t="array" ref="Z202">if(iferror(INDEX(Posts[Username],MATCH(C202&amp;G202,Posts[Username]&amp;Posts[Restaurant Name],0)),"")=C202,"Posted","")</f>
        <v/>
      </c>
      <c r="AA202" s="404" t="s">
        <v>920</v>
      </c>
      <c r="AB202" s="391" t="s">
        <v>2216</v>
      </c>
      <c r="AC202" s="43"/>
      <c r="AD202" s="43"/>
      <c r="AE202" s="43"/>
      <c r="AF202" s="898"/>
      <c r="AG202" s="43"/>
      <c r="AH202" s="43"/>
      <c r="AI202" s="43"/>
      <c r="AJ202" s="43"/>
      <c r="AK202" s="43"/>
    </row>
    <row r="203" ht="33.75" customHeight="1">
      <c r="A203" s="43"/>
      <c r="B203" s="372" t="s">
        <v>2204</v>
      </c>
      <c r="C203" s="373" t="s">
        <v>2205</v>
      </c>
      <c r="D203" s="374">
        <v>22526.0</v>
      </c>
      <c r="E203" s="403"/>
      <c r="F203" s="376" t="s">
        <v>2206</v>
      </c>
      <c r="G203" s="378" t="s">
        <v>2029</v>
      </c>
      <c r="H203" s="546">
        <f t="array" ref="H203">XLOOKUP(G203,'Restaurant DB All'!B:B,'Restaurant DB All'!A:A)</f>
        <v>6280</v>
      </c>
      <c r="I203" s="197" t="str">
        <f t="array" ref="I203">XLOOKUP(G203,'Restaurant DB'!B:B,'Restaurant DB'!N:N)</f>
        <v>#N/A</v>
      </c>
      <c r="J203" s="261" t="s">
        <v>78</v>
      </c>
      <c r="K203" s="262">
        <v>148.0</v>
      </c>
      <c r="L203" s="225" t="s">
        <v>2217</v>
      </c>
      <c r="M203" s="248" t="s">
        <v>1858</v>
      </c>
      <c r="N203" s="343" t="s">
        <v>2218</v>
      </c>
      <c r="O203" s="213">
        <v>1675.73</v>
      </c>
      <c r="P203" s="220"/>
      <c r="Q203" s="191"/>
      <c r="R203" s="227"/>
      <c r="S203" s="303">
        <v>45989.0</v>
      </c>
      <c r="T203" s="264">
        <v>0.7708333333333334</v>
      </c>
      <c r="U203" s="265" t="s">
        <v>162</v>
      </c>
      <c r="V203" s="261" t="s">
        <v>102</v>
      </c>
      <c r="W203" s="225" t="s">
        <v>2219</v>
      </c>
      <c r="X203" s="265" t="s">
        <v>2220</v>
      </c>
      <c r="Y203" s="858">
        <v>46002.0</v>
      </c>
      <c r="Z203" s="167" t="str">
        <f t="array" ref="Z203">if(iferror(INDEX(Posts[Username],MATCH(C203&amp;G203,Posts[Username]&amp;Posts[Restaurant Name],0)),"")=C203,"Posted","")</f>
        <v/>
      </c>
      <c r="AA203" s="243" t="s">
        <v>920</v>
      </c>
      <c r="AB203" s="305" t="s">
        <v>2221</v>
      </c>
      <c r="AC203" s="43"/>
      <c r="AD203" s="43"/>
      <c r="AE203" s="43"/>
      <c r="AF203" s="898"/>
      <c r="AG203" s="43"/>
      <c r="AH203" s="43"/>
      <c r="AI203" s="43"/>
      <c r="AJ203" s="43"/>
      <c r="AK203" s="43"/>
    </row>
    <row r="204" ht="33.75" customHeight="1">
      <c r="A204" s="43"/>
      <c r="B204" s="398" t="s">
        <v>2204</v>
      </c>
      <c r="C204" s="399" t="s">
        <v>2205</v>
      </c>
      <c r="D204" s="400">
        <v>22526.0</v>
      </c>
      <c r="E204" s="403"/>
      <c r="F204" s="927" t="s">
        <v>2206</v>
      </c>
      <c r="G204" s="378" t="s">
        <v>198</v>
      </c>
      <c r="H204" s="245">
        <f t="array" ref="H204">XLOOKUP(G204,'Restaurant DB All'!B:B,'Restaurant DB All'!A:A)</f>
        <v>5457</v>
      </c>
      <c r="I204" s="197" t="str">
        <f t="array" ref="I204">XLOOKUP(G204,'Restaurant DB'!B:B,'Restaurant DB'!N:N)</f>
        <v>Chinese</v>
      </c>
      <c r="J204" s="261" t="s">
        <v>94</v>
      </c>
      <c r="K204" s="262">
        <v>86.0</v>
      </c>
      <c r="L204" s="225" t="s">
        <v>2129</v>
      </c>
      <c r="M204" s="248" t="s">
        <v>1858</v>
      </c>
      <c r="N204" s="343" t="s">
        <v>2222</v>
      </c>
      <c r="O204" s="231">
        <v>1675.73</v>
      </c>
      <c r="P204" s="220"/>
      <c r="Q204" s="191"/>
      <c r="R204" s="227"/>
      <c r="S204" s="263">
        <v>45989.0</v>
      </c>
      <c r="T204" s="850">
        <v>0.5208333333333334</v>
      </c>
      <c r="U204" s="265" t="s">
        <v>162</v>
      </c>
      <c r="V204" s="965" t="s">
        <v>2155</v>
      </c>
      <c r="W204" s="235" t="s">
        <v>2223</v>
      </c>
      <c r="X204" s="226"/>
      <c r="Y204" s="858">
        <v>45999.0</v>
      </c>
      <c r="Z204" s="167" t="str">
        <f t="array" ref="Z204">if(iferror(INDEX(Posts[Username],MATCH(C204&amp;G204,Posts[Username]&amp;Posts[Restaurant Name],0)),"")=C204,"Posted","")</f>
        <v/>
      </c>
      <c r="AA204" s="241" t="s">
        <v>920</v>
      </c>
      <c r="AB204" s="305" t="s">
        <v>2224</v>
      </c>
      <c r="AC204" s="43"/>
      <c r="AD204" s="43"/>
      <c r="AE204" s="43"/>
      <c r="AF204" s="898"/>
      <c r="AG204" s="43"/>
      <c r="AH204" s="43"/>
      <c r="AI204" s="43"/>
      <c r="AJ204" s="43"/>
      <c r="AK204" s="43"/>
    </row>
    <row r="205" ht="33.75" customHeight="1">
      <c r="A205" s="43"/>
      <c r="B205" s="448" t="s">
        <v>1800</v>
      </c>
      <c r="C205" s="449" t="s">
        <v>1801</v>
      </c>
      <c r="D205" s="450">
        <v>18776.0</v>
      </c>
      <c r="E205" s="913"/>
      <c r="F205" s="451" t="s">
        <v>1802</v>
      </c>
      <c r="G205" s="452" t="s">
        <v>2065</v>
      </c>
      <c r="H205" s="914" t="str">
        <f t="array" ref="H205">XLOOKUP(G205,'Restaurant DB All'!B:B,'Restaurant DB All'!A:A)</f>
        <v>#N/A</v>
      </c>
      <c r="I205" s="546" t="str">
        <f t="array" ref="I205">XLOOKUP(G205,'Restaurant DB'!B:B,'Restaurant DB'!N:N)</f>
        <v>#N/A</v>
      </c>
      <c r="J205" s="979" t="s">
        <v>78</v>
      </c>
      <c r="K205" s="453">
        <v>250.0</v>
      </c>
      <c r="L205" s="454" t="s">
        <v>1166</v>
      </c>
      <c r="M205" s="455"/>
      <c r="N205" s="455"/>
      <c r="O205" s="456">
        <v>5063.0</v>
      </c>
      <c r="P205" s="980" t="b">
        <v>0</v>
      </c>
      <c r="Q205" s="458"/>
      <c r="R205" s="464"/>
      <c r="S205" s="981">
        <v>45989.0</v>
      </c>
      <c r="T205" s="982">
        <v>0.6875</v>
      </c>
      <c r="U205" s="983" t="s">
        <v>294</v>
      </c>
      <c r="V205" s="452" t="s">
        <v>102</v>
      </c>
      <c r="W205" s="463" t="s">
        <v>2225</v>
      </c>
      <c r="X205" s="874" t="s">
        <v>2226</v>
      </c>
      <c r="Y205" s="984"/>
      <c r="Z205" s="167" t="str">
        <f t="array" ref="Z205">if(iferror(INDEX(Posts[Username],MATCH(C205&amp;G205,Posts[Username]&amp;Posts[Restaurant Name],0)),"")=C205,"Posted","")</f>
        <v/>
      </c>
      <c r="AA205" s="465" t="s">
        <v>321</v>
      </c>
      <c r="AB205" s="466" t="s">
        <v>2227</v>
      </c>
      <c r="AC205" s="43"/>
      <c r="AD205" s="43"/>
      <c r="AE205" s="43"/>
      <c r="AF205" s="932"/>
      <c r="AG205" s="43"/>
      <c r="AH205" s="43"/>
      <c r="AI205" s="43"/>
      <c r="AJ205" s="43"/>
      <c r="AK205" s="43"/>
    </row>
    <row r="206" ht="33.75" customHeight="1">
      <c r="A206" s="43"/>
      <c r="B206" s="229" t="s">
        <v>1570</v>
      </c>
      <c r="C206" s="229" t="s">
        <v>1571</v>
      </c>
      <c r="D206" s="231">
        <v>20961.0</v>
      </c>
      <c r="E206" s="228"/>
      <c r="F206" s="300" t="s">
        <v>1572</v>
      </c>
      <c r="G206" s="261" t="s">
        <v>2228</v>
      </c>
      <c r="H206" s="245">
        <f t="array" ref="H206">XLOOKUP(G206,'Restaurant DB All'!B:B,'Restaurant DB All'!A:A)</f>
        <v>5821</v>
      </c>
      <c r="I206" s="27" t="str">
        <f t="array" ref="I206">XLOOKUP(G206,'Restaurant DB'!B:B,'Restaurant DB'!N:N)</f>
        <v>Japanese</v>
      </c>
      <c r="J206" s="261" t="s">
        <v>78</v>
      </c>
      <c r="K206" s="262">
        <v>188.0</v>
      </c>
      <c r="L206" s="225" t="s">
        <v>208</v>
      </c>
      <c r="M206" s="46" t="s">
        <v>435</v>
      </c>
      <c r="N206" s="170" t="s">
        <v>2185</v>
      </c>
      <c r="O206" s="231">
        <v>5062.58</v>
      </c>
      <c r="P206" s="220"/>
      <c r="Q206" s="191"/>
      <c r="R206" s="227"/>
      <c r="S206" s="303">
        <v>45990.0</v>
      </c>
      <c r="T206" s="264">
        <v>0.75</v>
      </c>
      <c r="U206" s="265" t="s">
        <v>182</v>
      </c>
      <c r="V206" s="261" t="s">
        <v>102</v>
      </c>
      <c r="W206" s="225" t="s">
        <v>2229</v>
      </c>
      <c r="X206" s="265" t="s">
        <v>2230</v>
      </c>
      <c r="Y206" s="851"/>
      <c r="Z206" s="167" t="str">
        <f t="array" ref="Z206">if(iferror(INDEX(Posts[Username],MATCH(C206&amp;G206,Posts[Username]&amp;Posts[Restaurant Name],0)),"")=C206,"Posted","")</f>
        <v/>
      </c>
      <c r="AA206" s="241" t="s">
        <v>484</v>
      </c>
      <c r="AB206" s="305" t="s">
        <v>2231</v>
      </c>
      <c r="AC206" s="43"/>
      <c r="AD206" s="43"/>
      <c r="AE206" s="43"/>
      <c r="AF206" s="932"/>
      <c r="AG206" s="43"/>
      <c r="AH206" s="43"/>
      <c r="AI206" s="43"/>
      <c r="AJ206" s="43"/>
      <c r="AK206" s="43"/>
    </row>
    <row r="207" ht="33.75" customHeight="1">
      <c r="A207" s="43"/>
      <c r="B207" s="201" t="s">
        <v>2232</v>
      </c>
      <c r="C207" s="201" t="s">
        <v>2233</v>
      </c>
      <c r="D207" s="203">
        <v>56829.0</v>
      </c>
      <c r="E207" s="185"/>
      <c r="F207" s="287" t="s">
        <v>2234</v>
      </c>
      <c r="G207" s="268" t="s">
        <v>2228</v>
      </c>
      <c r="H207" s="197">
        <f t="array" ref="H207">XLOOKUP(G207,'Restaurant DB All'!B:B,'Restaurant DB All'!A:A)</f>
        <v>5821</v>
      </c>
      <c r="I207" s="197" t="str">
        <f t="array" ref="I207">XLOOKUP(G207,'Restaurant DB'!B:B,'Restaurant DB'!N:N)</f>
        <v>Japanese</v>
      </c>
      <c r="J207" s="268"/>
      <c r="K207" s="269"/>
      <c r="L207" s="135"/>
      <c r="M207" s="257" t="s">
        <v>435</v>
      </c>
      <c r="N207" s="170"/>
      <c r="O207" s="203">
        <v>7593.87</v>
      </c>
      <c r="P207" s="179"/>
      <c r="Q207" s="285"/>
      <c r="R207" s="184"/>
      <c r="S207" s="210">
        <v>45990.0</v>
      </c>
      <c r="T207" s="271">
        <v>0.7291666666666666</v>
      </c>
      <c r="U207" s="272" t="s">
        <v>80</v>
      </c>
      <c r="V207" s="268"/>
      <c r="W207" s="185"/>
      <c r="X207" s="341"/>
      <c r="Y207" s="622"/>
      <c r="Z207" s="167" t="str">
        <f t="array" ref="Z207">if(iferror(INDEX(Posts[Username],MATCH(C207&amp;G207,Posts[Username]&amp;Posts[Restaurant Name],0)),"")=C207,"Posted","")</f>
        <v/>
      </c>
      <c r="AA207" s="278" t="s">
        <v>920</v>
      </c>
      <c r="AB207" s="284"/>
      <c r="AC207" s="43"/>
      <c r="AD207" s="43"/>
      <c r="AE207" s="43"/>
      <c r="AF207" s="932"/>
      <c r="AG207" s="43"/>
      <c r="AH207" s="43"/>
      <c r="AI207" s="43"/>
      <c r="AJ207" s="43"/>
      <c r="AK207" s="43"/>
    </row>
    <row r="208" ht="33.75" customHeight="1">
      <c r="A208" s="43"/>
      <c r="B208" s="372" t="s">
        <v>2204</v>
      </c>
      <c r="C208" s="373" t="s">
        <v>2205</v>
      </c>
      <c r="D208" s="374">
        <v>22526.0</v>
      </c>
      <c r="E208" s="403"/>
      <c r="F208" s="376" t="s">
        <v>2206</v>
      </c>
      <c r="G208" s="378" t="s">
        <v>1843</v>
      </c>
      <c r="H208" s="546">
        <f t="array" ref="H208">XLOOKUP(G208,'Restaurant DB All'!B:B,'Restaurant DB All'!A:A)</f>
        <v>6137</v>
      </c>
      <c r="I208" s="546" t="str">
        <f t="array" ref="I208">XLOOKUP(G208,'Restaurant DB'!B:B,'Restaurant DB'!N:N)</f>
        <v>French</v>
      </c>
      <c r="J208" s="378" t="s">
        <v>94</v>
      </c>
      <c r="K208" s="379">
        <v>113.19</v>
      </c>
      <c r="L208" s="380" t="s">
        <v>2235</v>
      </c>
      <c r="M208" s="382" t="s">
        <v>1858</v>
      </c>
      <c r="N208" s="396" t="s">
        <v>2236</v>
      </c>
      <c r="O208" s="374">
        <v>1675.73</v>
      </c>
      <c r="P208" s="552"/>
      <c r="Q208" s="384"/>
      <c r="R208" s="390"/>
      <c r="S208" s="386">
        <v>45991.0</v>
      </c>
      <c r="T208" s="387">
        <v>0.5208333333333334</v>
      </c>
      <c r="U208" s="388" t="s">
        <v>162</v>
      </c>
      <c r="V208" s="378" t="s">
        <v>102</v>
      </c>
      <c r="W208" s="380" t="s">
        <v>2237</v>
      </c>
      <c r="X208" s="388" t="s">
        <v>2238</v>
      </c>
      <c r="Y208" s="978">
        <v>46006.0</v>
      </c>
      <c r="Z208" s="167" t="str">
        <f t="array" ref="Z208">if(iferror(INDEX(Posts[Username],MATCH(C208&amp;G208,Posts[Username]&amp;Posts[Restaurant Name],0)),"")=C208,"Posted","")</f>
        <v/>
      </c>
      <c r="AA208" s="375" t="s">
        <v>920</v>
      </c>
      <c r="AB208" s="391" t="s">
        <v>2239</v>
      </c>
      <c r="AC208" s="43"/>
      <c r="AD208" s="43"/>
      <c r="AE208" s="43"/>
      <c r="AF208" s="898"/>
      <c r="AG208" s="43"/>
      <c r="AH208" s="43"/>
      <c r="AI208" s="43"/>
      <c r="AJ208" s="43"/>
      <c r="AK208" s="43"/>
    </row>
    <row r="209" ht="33.75" customHeight="1">
      <c r="A209" s="43"/>
      <c r="B209" s="372" t="s">
        <v>2204</v>
      </c>
      <c r="C209" s="373" t="s">
        <v>2205</v>
      </c>
      <c r="D209" s="374">
        <v>22526.0</v>
      </c>
      <c r="E209" s="403"/>
      <c r="F209" s="376" t="s">
        <v>2206</v>
      </c>
      <c r="G209" s="378" t="s">
        <v>1810</v>
      </c>
      <c r="H209" s="546">
        <f t="array" ref="H209">XLOOKUP(G209,'Restaurant DB All'!B:B,'Restaurant DB All'!A:A)</f>
        <v>5595</v>
      </c>
      <c r="I209" s="546" t="str">
        <f t="array" ref="I209">XLOOKUP(G209,'Restaurant DB'!B:B,'Restaurant DB'!N:N)</f>
        <v>Japanese</v>
      </c>
      <c r="J209" s="378" t="s">
        <v>94</v>
      </c>
      <c r="K209" s="379">
        <v>139.0</v>
      </c>
      <c r="L209" s="380" t="s">
        <v>2240</v>
      </c>
      <c r="M209" s="382" t="s">
        <v>1858</v>
      </c>
      <c r="N209" s="396" t="s">
        <v>2241</v>
      </c>
      <c r="O209" s="374">
        <v>1675.73</v>
      </c>
      <c r="P209" s="552"/>
      <c r="Q209" s="384"/>
      <c r="R209" s="390"/>
      <c r="S209" s="386">
        <v>45991.0</v>
      </c>
      <c r="T209" s="387">
        <v>0.7708333333333334</v>
      </c>
      <c r="U209" s="388" t="s">
        <v>162</v>
      </c>
      <c r="V209" s="378" t="s">
        <v>102</v>
      </c>
      <c r="W209" s="380" t="s">
        <v>2242</v>
      </c>
      <c r="X209" s="388" t="s">
        <v>2243</v>
      </c>
      <c r="Y209" s="978">
        <v>46009.0</v>
      </c>
      <c r="Z209" s="167" t="str">
        <f t="array" ref="Z209">if(iferror(INDEX(Posts[Username],MATCH(C209&amp;G209,Posts[Username]&amp;Posts[Restaurant Name],0)),"")=C209,"Posted","")</f>
        <v/>
      </c>
      <c r="AA209" s="375" t="s">
        <v>920</v>
      </c>
      <c r="AB209" s="391" t="s">
        <v>2244</v>
      </c>
      <c r="AC209" s="43"/>
      <c r="AD209" s="43"/>
      <c r="AE209" s="43"/>
      <c r="AF209" s="43"/>
      <c r="AG209" s="43"/>
      <c r="AH209" s="43"/>
      <c r="AI209" s="43"/>
      <c r="AJ209" s="43"/>
      <c r="AK209" s="43"/>
    </row>
    <row r="210" ht="33.75" customHeight="1">
      <c r="A210" s="43"/>
      <c r="B210" s="350" t="s">
        <v>2245</v>
      </c>
      <c r="C210" s="392" t="s">
        <v>2246</v>
      </c>
      <c r="D210" s="352">
        <v>12739.0</v>
      </c>
      <c r="E210" s="934"/>
      <c r="F210" s="394" t="s">
        <v>2247</v>
      </c>
      <c r="G210" s="544" t="s">
        <v>2140</v>
      </c>
      <c r="H210" s="836">
        <f t="array" ref="H210">XLOOKUP(G210,'Restaurant DB All'!B:B,'Restaurant DB All'!A:A)</f>
        <v>6030</v>
      </c>
      <c r="I210" s="836" t="str">
        <f t="array" ref="I210">XLOOKUP(G210,'Restaurant DB'!B:B,'Restaurant DB'!N:N)</f>
        <v>Japanese, Peruvian</v>
      </c>
      <c r="J210" s="544" t="s">
        <v>78</v>
      </c>
      <c r="K210" s="623">
        <v>219.0</v>
      </c>
      <c r="L210" s="367" t="s">
        <v>2103</v>
      </c>
      <c r="M210" s="505" t="s">
        <v>435</v>
      </c>
      <c r="N210" s="951"/>
      <c r="O210" s="985">
        <v>0.0</v>
      </c>
      <c r="P210" s="361"/>
      <c r="Q210" s="556"/>
      <c r="R210" s="369"/>
      <c r="S210" s="967">
        <v>45992.0</v>
      </c>
      <c r="T210" s="968">
        <v>0.7916666666666666</v>
      </c>
      <c r="U210" s="937" t="s">
        <v>182</v>
      </c>
      <c r="V210" s="544" t="s">
        <v>102</v>
      </c>
      <c r="W210" s="367" t="s">
        <v>2248</v>
      </c>
      <c r="X210" s="937" t="s">
        <v>2249</v>
      </c>
      <c r="Y210" s="628"/>
      <c r="Z210" s="167" t="str">
        <f t="array" ref="Z210">if(iferror(INDEX(Posts[Username],MATCH(C210&amp;G210,Posts[Username]&amp;Posts[Restaurant Name],0)),"")=C210,"Posted","")</f>
        <v/>
      </c>
      <c r="AA210" s="950" t="s">
        <v>920</v>
      </c>
      <c r="AB210" s="938" t="s">
        <v>2250</v>
      </c>
      <c r="AC210" s="43"/>
      <c r="AD210" s="43"/>
      <c r="AE210" s="43"/>
      <c r="AF210" s="43"/>
      <c r="AG210" s="43"/>
      <c r="AH210" s="43"/>
      <c r="AI210" s="43"/>
      <c r="AJ210" s="43"/>
      <c r="AK210" s="43"/>
    </row>
    <row r="211" ht="33.75" customHeight="1">
      <c r="A211" s="43"/>
      <c r="B211" s="398" t="s">
        <v>2251</v>
      </c>
      <c r="C211" s="399" t="s">
        <v>2252</v>
      </c>
      <c r="D211" s="400">
        <v>16633.0</v>
      </c>
      <c r="E211" s="403"/>
      <c r="F211" s="927" t="s">
        <v>2253</v>
      </c>
      <c r="G211" s="378" t="s">
        <v>2140</v>
      </c>
      <c r="H211" s="546">
        <f t="array" ref="H211">XLOOKUP(G211,'Restaurant DB All'!B:B,'Restaurant DB All'!A:A)</f>
        <v>6030</v>
      </c>
      <c r="I211" s="546" t="str">
        <f t="array" ref="I211">XLOOKUP(G211,'Restaurant DB'!B:B,'Restaurant DB'!N:N)</f>
        <v>Japanese, Peruvian</v>
      </c>
      <c r="J211" s="378" t="s">
        <v>78</v>
      </c>
      <c r="K211" s="379">
        <v>145.0</v>
      </c>
      <c r="L211" s="380" t="s">
        <v>1226</v>
      </c>
      <c r="M211" s="406"/>
      <c r="N211" s="986" t="s">
        <v>2254</v>
      </c>
      <c r="O211" s="400">
        <v>0.0</v>
      </c>
      <c r="P211" s="552"/>
      <c r="Q211" s="384"/>
      <c r="R211" s="390"/>
      <c r="S211" s="386">
        <v>45994.0</v>
      </c>
      <c r="T211" s="387">
        <v>0.7708333333333334</v>
      </c>
      <c r="U211" s="388" t="s">
        <v>80</v>
      </c>
      <c r="V211" s="378" t="s">
        <v>2155</v>
      </c>
      <c r="W211" s="380" t="s">
        <v>2255</v>
      </c>
      <c r="X211" s="591"/>
      <c r="Y211" s="931"/>
      <c r="Z211" s="167" t="str">
        <f t="array" ref="Z211">if(iferror(INDEX(Posts[Username],MATCH(C211&amp;G211,Posts[Username]&amp;Posts[Restaurant Name],0)),"")=C211,"Posted","")</f>
        <v/>
      </c>
      <c r="AA211" s="404" t="s">
        <v>321</v>
      </c>
      <c r="AB211" s="391" t="s">
        <v>2256</v>
      </c>
      <c r="AC211" s="43"/>
      <c r="AD211" s="43"/>
      <c r="AE211" s="43"/>
      <c r="AF211" s="898"/>
      <c r="AG211" s="43"/>
      <c r="AH211" s="43"/>
      <c r="AI211" s="43"/>
      <c r="AJ211" s="43"/>
      <c r="AK211" s="43"/>
    </row>
    <row r="212" ht="33.75" customHeight="1">
      <c r="A212" s="43"/>
      <c r="B212" s="211" t="s">
        <v>1762</v>
      </c>
      <c r="C212" s="211" t="s">
        <v>1763</v>
      </c>
      <c r="D212" s="213">
        <v>24483.0</v>
      </c>
      <c r="E212" s="228"/>
      <c r="F212" s="259" t="s">
        <v>1764</v>
      </c>
      <c r="G212" s="348" t="s">
        <v>2006</v>
      </c>
      <c r="H212" s="197" t="str">
        <f t="array" ref="H212">XLOOKUP(G212,'Restaurant DB All'!B:B,'Restaurant DB All'!A:A)</f>
        <v>#N/A</v>
      </c>
      <c r="I212" s="197" t="str">
        <f t="array" ref="I212">XLOOKUP(G212,'Restaurant DB'!B:B,'Restaurant DB'!N:N)</f>
        <v>#N/A</v>
      </c>
      <c r="J212" s="587" t="s">
        <v>78</v>
      </c>
      <c r="K212" s="494">
        <v>132.0</v>
      </c>
      <c r="L212" s="241" t="s">
        <v>208</v>
      </c>
      <c r="M212" s="238" t="s">
        <v>1765</v>
      </c>
      <c r="N212" s="219"/>
      <c r="O212" s="213">
        <v>0.0</v>
      </c>
      <c r="P212" s="220"/>
      <c r="Q212" s="191"/>
      <c r="R212" s="227"/>
      <c r="S212" s="582">
        <v>45996.0</v>
      </c>
      <c r="T212" s="964">
        <v>0.8125</v>
      </c>
      <c r="U212" s="584" t="s">
        <v>182</v>
      </c>
      <c r="V212" s="945" t="s">
        <v>102</v>
      </c>
      <c r="W212" s="584" t="s">
        <v>2257</v>
      </c>
      <c r="X212" s="265" t="s">
        <v>2258</v>
      </c>
      <c r="Y212" s="987"/>
      <c r="Z212" s="167" t="str">
        <f t="array" ref="Z212">if(iferror(INDEX(Posts[Username],MATCH(C212&amp;G212,Posts[Username]&amp;Posts[Restaurant Name],0)),"")=C212,"Posted","")</f>
        <v/>
      </c>
      <c r="AA212" s="243" t="s">
        <v>920</v>
      </c>
      <c r="AB212" s="586" t="s">
        <v>2259</v>
      </c>
      <c r="AC212" s="43"/>
      <c r="AD212" s="43"/>
      <c r="AE212" s="43"/>
      <c r="AF212" s="898"/>
      <c r="AG212" s="43"/>
      <c r="AH212" s="43"/>
      <c r="AI212" s="43"/>
      <c r="AJ212" s="43"/>
      <c r="AK212" s="43"/>
    </row>
    <row r="213" ht="33.75" customHeight="1">
      <c r="A213" s="43"/>
      <c r="B213" s="448" t="s">
        <v>1921</v>
      </c>
      <c r="C213" s="449" t="s">
        <v>1922</v>
      </c>
      <c r="D213" s="450">
        <v>18098.0</v>
      </c>
      <c r="E213" s="913"/>
      <c r="F213" s="451" t="s">
        <v>1923</v>
      </c>
      <c r="G213" s="452" t="s">
        <v>2140</v>
      </c>
      <c r="H213" s="914">
        <f t="array" ref="H213">XLOOKUP(G213,'Restaurant DB All'!B:B,'Restaurant DB All'!A:A)</f>
        <v>6030</v>
      </c>
      <c r="I213" s="914" t="str">
        <f t="array" ref="I213">XLOOKUP(G213,'Restaurant DB'!B:B,'Restaurant DB'!N:N)</f>
        <v>Japanese, Peruvian</v>
      </c>
      <c r="J213" s="979" t="s">
        <v>78</v>
      </c>
      <c r="K213" s="453">
        <v>145.0</v>
      </c>
      <c r="L213" s="454" t="s">
        <v>1226</v>
      </c>
      <c r="M213" s="916" t="s">
        <v>1924</v>
      </c>
      <c r="N213" s="455"/>
      <c r="O213" s="450">
        <v>0.0</v>
      </c>
      <c r="P213" s="457"/>
      <c r="Q213" s="458"/>
      <c r="R213" s="464"/>
      <c r="S213" s="981">
        <v>45996.0</v>
      </c>
      <c r="T213" s="988">
        <v>0.75</v>
      </c>
      <c r="U213" s="983" t="s">
        <v>80</v>
      </c>
      <c r="V213" s="989" t="s">
        <v>394</v>
      </c>
      <c r="W213" s="454" t="s">
        <v>2260</v>
      </c>
      <c r="X213" s="983"/>
      <c r="Y213" s="922"/>
      <c r="Z213" s="167" t="str">
        <f t="array" ref="Z213">if(iferror(INDEX(Posts[Username],MATCH(C213&amp;G213,Posts[Username]&amp;Posts[Restaurant Name],0)),"")=C213,"Posted","")</f>
        <v/>
      </c>
      <c r="AA213" s="465" t="s">
        <v>920</v>
      </c>
      <c r="AB213" s="923" t="s">
        <v>2261</v>
      </c>
      <c r="AC213" s="43"/>
      <c r="AD213" s="43"/>
      <c r="AE213" s="43"/>
      <c r="AF213" s="932"/>
      <c r="AG213" s="43"/>
      <c r="AH213" s="43"/>
      <c r="AI213" s="43"/>
      <c r="AJ213" s="43"/>
      <c r="AK213" s="43"/>
    </row>
    <row r="214" ht="33.75" customHeight="1">
      <c r="A214" s="43"/>
      <c r="B214" s="317" t="s">
        <v>2232</v>
      </c>
      <c r="C214" s="318" t="s">
        <v>2233</v>
      </c>
      <c r="D214" s="319">
        <v>56829.0</v>
      </c>
      <c r="E214" s="485"/>
      <c r="F214" s="321" t="s">
        <v>2234</v>
      </c>
      <c r="G214" s="322" t="s">
        <v>1696</v>
      </c>
      <c r="H214" s="914" t="str">
        <f t="array" ref="H214">XLOOKUP(G214,'Restaurant DB All'!B:B,'Restaurant DB All'!A:A)</f>
        <v>#N/A</v>
      </c>
      <c r="I214" s="914" t="str">
        <f t="array" ref="I214">XLOOKUP(G214,'Restaurant DB'!B:B,'Restaurant DB'!N:N)</f>
        <v>#N/A</v>
      </c>
      <c r="J214" s="322" t="s">
        <v>94</v>
      </c>
      <c r="K214" s="325">
        <v>61.15</v>
      </c>
      <c r="L214" s="320" t="s">
        <v>2262</v>
      </c>
      <c r="M214" s="327" t="s">
        <v>435</v>
      </c>
      <c r="N214" s="841"/>
      <c r="O214" s="319">
        <v>7593.87</v>
      </c>
      <c r="P214" s="432"/>
      <c r="Q214" s="330"/>
      <c r="R214" s="421"/>
      <c r="S214" s="335">
        <v>45996.0</v>
      </c>
      <c r="T214" s="333">
        <v>0.75</v>
      </c>
      <c r="U214" s="863" t="s">
        <v>80</v>
      </c>
      <c r="V214" s="322" t="s">
        <v>394</v>
      </c>
      <c r="W214" s="320" t="s">
        <v>2263</v>
      </c>
      <c r="X214" s="563"/>
      <c r="Y214" s="864"/>
      <c r="Z214" s="167" t="str">
        <f t="array" ref="Z214">if(iferror(INDEX(Posts[Username],MATCH(C214&amp;G214,Posts[Username]&amp;Posts[Restaurant Name],0)),"")=C214,"Posted","")</f>
        <v/>
      </c>
      <c r="AA214" s="336" t="s">
        <v>920</v>
      </c>
      <c r="AB214" s="422" t="s">
        <v>2264</v>
      </c>
      <c r="AC214" s="43"/>
      <c r="AD214" s="43"/>
      <c r="AE214" s="43"/>
      <c r="AF214" s="932"/>
      <c r="AG214" s="43"/>
      <c r="AH214" s="43"/>
      <c r="AI214" s="43"/>
      <c r="AJ214" s="43"/>
      <c r="AK214" s="43"/>
    </row>
    <row r="215" ht="33.75" customHeight="1">
      <c r="A215" s="43"/>
      <c r="B215" s="443" t="s">
        <v>2232</v>
      </c>
      <c r="C215" s="444" t="s">
        <v>2233</v>
      </c>
      <c r="D215" s="445">
        <v>56829.0</v>
      </c>
      <c r="E215" s="485"/>
      <c r="F215" s="447" t="s">
        <v>2234</v>
      </c>
      <c r="G215" s="990" t="s">
        <v>1696</v>
      </c>
      <c r="H215" s="861" t="str">
        <f t="array" ref="H215">XLOOKUP(G215,'Restaurant DB All'!B:B,'Restaurant DB All'!A:A)</f>
        <v>#N/A</v>
      </c>
      <c r="I215" s="861" t="str">
        <f t="array" ref="I215">XLOOKUP(G215,'Restaurant DB'!B:B,'Restaurant DB'!N:N)</f>
        <v>#N/A</v>
      </c>
      <c r="J215" s="991" t="s">
        <v>94</v>
      </c>
      <c r="K215" s="908">
        <v>97.12</v>
      </c>
      <c r="L215" s="336" t="s">
        <v>2265</v>
      </c>
      <c r="M215" s="415" t="s">
        <v>435</v>
      </c>
      <c r="N215" s="560"/>
      <c r="O215" s="445">
        <v>7593.87</v>
      </c>
      <c r="P215" s="432"/>
      <c r="Q215" s="330"/>
      <c r="R215" s="421"/>
      <c r="S215" s="992">
        <v>45996.0</v>
      </c>
      <c r="T215" s="419">
        <v>0.7708333333333334</v>
      </c>
      <c r="U215" s="993" t="s">
        <v>80</v>
      </c>
      <c r="V215" s="411" t="s">
        <v>102</v>
      </c>
      <c r="W215" s="336" t="s">
        <v>2266</v>
      </c>
      <c r="X215" s="863" t="s">
        <v>2267</v>
      </c>
      <c r="Y215" s="864"/>
      <c r="Z215" s="167" t="str">
        <f t="array" ref="Z215">if(iferror(INDEX(Posts[Username],MATCH(C215&amp;G215,Posts[Username]&amp;Posts[Restaurant Name],0)),"")=C215,"Posted","")</f>
        <v/>
      </c>
      <c r="AA215" s="865" t="s">
        <v>920</v>
      </c>
      <c r="AB215" s="912" t="s">
        <v>2268</v>
      </c>
      <c r="AC215" s="43"/>
      <c r="AD215" s="43"/>
      <c r="AE215" s="43"/>
      <c r="AF215" s="932"/>
      <c r="AG215" s="43"/>
      <c r="AH215" s="43"/>
      <c r="AI215" s="43"/>
      <c r="AJ215" s="43"/>
      <c r="AK215" s="43"/>
    </row>
    <row r="216" ht="33.75" customHeight="1">
      <c r="B216" s="994" t="s">
        <v>1987</v>
      </c>
      <c r="C216" s="995" t="s">
        <v>1988</v>
      </c>
      <c r="D216" s="996">
        <v>88593.0</v>
      </c>
      <c r="E216" s="997"/>
      <c r="F216" s="998" t="s">
        <v>1989</v>
      </c>
      <c r="G216" s="962" t="s">
        <v>1810</v>
      </c>
      <c r="H216" s="836">
        <f t="array" ref="H216">XLOOKUP(G216,'Restaurant DB All'!B:B,'Restaurant DB All'!A:A)</f>
        <v>5595</v>
      </c>
      <c r="I216" s="821" t="str">
        <f t="array" ref="I216">XLOOKUP(G216,'Restaurant DB'!B:B,'Restaurant DB'!N:N)</f>
        <v>Japanese</v>
      </c>
      <c r="J216" s="962" t="s">
        <v>94</v>
      </c>
      <c r="K216" s="999">
        <v>139.0</v>
      </c>
      <c r="L216" s="961" t="s">
        <v>2240</v>
      </c>
      <c r="M216" s="1000" t="s">
        <v>435</v>
      </c>
      <c r="N216" s="1001"/>
      <c r="O216" s="1002">
        <v>12656.449999999999</v>
      </c>
      <c r="P216" s="1003"/>
      <c r="Q216" s="1004"/>
      <c r="R216" s="1005"/>
      <c r="S216" s="1006">
        <v>45997.0</v>
      </c>
      <c r="T216" s="1007">
        <v>0.7916666666666666</v>
      </c>
      <c r="U216" s="1008" t="s">
        <v>182</v>
      </c>
      <c r="V216" s="962" t="s">
        <v>2155</v>
      </c>
      <c r="W216" s="961" t="s">
        <v>2269</v>
      </c>
      <c r="X216" s="1008"/>
      <c r="Y216" s="1009"/>
      <c r="Z216" s="167" t="str">
        <f t="array" ref="Z216">if(iferror(INDEX(Posts[Username],MATCH(C216&amp;G216,Posts[Username]&amp;Posts[Restaurant Name],0)),"")=C216,"Posted","")</f>
        <v/>
      </c>
      <c r="AA216" s="1010" t="s">
        <v>484</v>
      </c>
      <c r="AB216" s="1011" t="s">
        <v>2270</v>
      </c>
      <c r="AC216" s="43"/>
      <c r="AD216" s="43"/>
      <c r="AE216" s="43"/>
      <c r="AF216" s="898"/>
      <c r="AG216" s="43"/>
      <c r="AH216" s="43"/>
      <c r="AI216" s="43"/>
      <c r="AJ216" s="43"/>
      <c r="AK216" s="43"/>
    </row>
    <row r="217" ht="33.75" customHeight="1">
      <c r="A217" s="43"/>
      <c r="B217" s="487" t="s">
        <v>1282</v>
      </c>
      <c r="C217" s="488" t="s">
        <v>1283</v>
      </c>
      <c r="D217" s="489">
        <v>10956.0</v>
      </c>
      <c r="E217" s="934"/>
      <c r="F217" s="490" t="s">
        <v>1284</v>
      </c>
      <c r="G217" s="544" t="s">
        <v>1587</v>
      </c>
      <c r="H217" s="836">
        <f t="array" ref="H217">XLOOKUP(G217,'Restaurant DB All'!B:B,'Restaurant DB All'!A:A)</f>
        <v>6310</v>
      </c>
      <c r="I217" s="836" t="str">
        <f t="array" ref="I217">XLOOKUP(G217,'Restaurant DB'!B:B,'Restaurant DB'!N:N)</f>
        <v/>
      </c>
      <c r="J217" s="544" t="s">
        <v>94</v>
      </c>
      <c r="K217" s="623">
        <v>82.5</v>
      </c>
      <c r="L217" s="367" t="s">
        <v>1588</v>
      </c>
      <c r="M217" s="753" t="s">
        <v>1285</v>
      </c>
      <c r="N217" s="951"/>
      <c r="O217" s="489">
        <v>3796.935</v>
      </c>
      <c r="P217" s="361"/>
      <c r="Q217" s="556"/>
      <c r="R217" s="369"/>
      <c r="S217" s="625">
        <v>45997.0</v>
      </c>
      <c r="T217" s="936">
        <v>0.7916666666666666</v>
      </c>
      <c r="U217" s="937" t="s">
        <v>182</v>
      </c>
      <c r="V217" s="544" t="s">
        <v>2155</v>
      </c>
      <c r="W217" s="367" t="s">
        <v>2271</v>
      </c>
      <c r="X217" s="1012"/>
      <c r="Y217" s="628"/>
      <c r="Z217" s="167" t="str">
        <f t="array" ref="Z217">if(iferror(INDEX(Posts[Username],MATCH(C217&amp;G217,Posts[Username]&amp;Posts[Restaurant Name],0)),"")=C217,"Posted","")</f>
        <v/>
      </c>
      <c r="AA217" s="393" t="s">
        <v>920</v>
      </c>
      <c r="AB217" s="938" t="s">
        <v>2272</v>
      </c>
      <c r="AC217" s="43"/>
      <c r="AD217" s="43"/>
      <c r="AE217" s="43"/>
      <c r="AF217" s="932"/>
      <c r="AG217" s="43"/>
      <c r="AH217" s="43"/>
      <c r="AI217" s="43"/>
      <c r="AJ217" s="43"/>
      <c r="AK217" s="43"/>
    </row>
    <row r="218" ht="33.75" customHeight="1">
      <c r="A218" s="43"/>
      <c r="B218" s="171" t="s">
        <v>1921</v>
      </c>
      <c r="C218" s="171" t="s">
        <v>1922</v>
      </c>
      <c r="D218" s="173">
        <v>18098.0</v>
      </c>
      <c r="E218" s="185"/>
      <c r="F218" s="298" t="s">
        <v>1923</v>
      </c>
      <c r="G218" s="1013" t="s">
        <v>2140</v>
      </c>
      <c r="H218" s="245">
        <f t="array" ref="H218">XLOOKUP(G218,'Restaurant DB All'!B:B,'Restaurant DB All'!A:A)</f>
        <v>6030</v>
      </c>
      <c r="I218" s="245" t="str">
        <f t="array" ref="I218">XLOOKUP(G218,'Restaurant DB'!B:B,'Restaurant DB'!N:N)</f>
        <v>Japanese, Peruvian</v>
      </c>
      <c r="J218" s="1014" t="s">
        <v>78</v>
      </c>
      <c r="K218" s="1015">
        <v>145.0</v>
      </c>
      <c r="L218" s="292" t="s">
        <v>1226</v>
      </c>
      <c r="M218" s="312" t="s">
        <v>1924</v>
      </c>
      <c r="N218" s="189"/>
      <c r="O218" s="173">
        <v>0.0</v>
      </c>
      <c r="P218" s="179"/>
      <c r="Q218" s="285"/>
      <c r="R218" s="184"/>
      <c r="S218" s="291">
        <v>46002.0</v>
      </c>
      <c r="T218" s="1016">
        <v>0.75</v>
      </c>
      <c r="U218" s="315" t="s">
        <v>80</v>
      </c>
      <c r="V218" s="1017" t="s">
        <v>2155</v>
      </c>
      <c r="W218" s="278" t="s">
        <v>2273</v>
      </c>
      <c r="X218" s="341"/>
      <c r="Y218" s="622"/>
      <c r="Z218" s="167" t="str">
        <f t="array" ref="Z218">if(iferror(INDEX(Posts[Username],MATCH(C218&amp;G218,Posts[Username]&amp;Posts[Restaurant Name],0)),"")=C218,"Posted","")</f>
        <v/>
      </c>
      <c r="AA218" s="292" t="s">
        <v>920</v>
      </c>
      <c r="AB218" s="571" t="s">
        <v>2274</v>
      </c>
      <c r="AC218" s="43"/>
      <c r="AD218" s="43"/>
      <c r="AE218" s="43"/>
      <c r="AF218" s="932"/>
      <c r="AG218" s="43"/>
      <c r="AH218" s="43"/>
      <c r="AI218" s="43"/>
      <c r="AJ218" s="43"/>
      <c r="AK218" s="43"/>
    </row>
    <row r="219" ht="33.75" customHeight="1">
      <c r="A219" s="43"/>
      <c r="B219" s="566" t="s">
        <v>2251</v>
      </c>
      <c r="C219" s="434" t="s">
        <v>2252</v>
      </c>
      <c r="D219" s="567">
        <v>16633.0</v>
      </c>
      <c r="E219" s="913"/>
      <c r="F219" s="568" t="s">
        <v>2253</v>
      </c>
      <c r="G219" s="462" t="s">
        <v>1955</v>
      </c>
      <c r="H219" s="197">
        <f t="array" ref="H219">XLOOKUP(G219,'Restaurant DB All'!B:B,'Restaurant DB All'!A:A)</f>
        <v>5587</v>
      </c>
      <c r="I219" s="197" t="str">
        <f t="array" ref="I219">XLOOKUP(G219,'Restaurant DB'!B:B,'Restaurant DB'!N:N)</f>
        <v>Italian</v>
      </c>
      <c r="J219" s="261" t="s">
        <v>94</v>
      </c>
      <c r="K219" s="262">
        <v>100.0</v>
      </c>
      <c r="L219" s="225" t="s">
        <v>2275</v>
      </c>
      <c r="M219" s="248"/>
      <c r="N219" s="168" t="s">
        <v>2276</v>
      </c>
      <c r="O219" s="231">
        <v>0.0</v>
      </c>
      <c r="P219" s="220"/>
      <c r="Q219" s="191"/>
      <c r="R219" s="227"/>
      <c r="S219" s="303">
        <v>46003.0</v>
      </c>
      <c r="T219" s="264">
        <v>0.7708333333333334</v>
      </c>
      <c r="U219" s="265" t="s">
        <v>80</v>
      </c>
      <c r="V219" s="261" t="s">
        <v>2155</v>
      </c>
      <c r="W219" s="225" t="s">
        <v>2277</v>
      </c>
      <c r="X219" s="226"/>
      <c r="Y219" s="851"/>
      <c r="Z219" s="167" t="str">
        <f t="array" ref="Z219">if(iferror(INDEX(Posts[Username],MATCH(C219&amp;G219,Posts[Username]&amp;Posts[Restaurant Name],0)),"")=C219,"Posted","")</f>
        <v/>
      </c>
      <c r="AA219" s="241" t="s">
        <v>321</v>
      </c>
      <c r="AB219" s="305" t="s">
        <v>2278</v>
      </c>
      <c r="AC219" s="43"/>
      <c r="AD219" s="43"/>
      <c r="AE219" s="43"/>
      <c r="AF219" s="932"/>
      <c r="AG219" s="43"/>
      <c r="AH219" s="43"/>
      <c r="AI219" s="43"/>
      <c r="AJ219" s="43"/>
      <c r="AK219" s="43"/>
    </row>
    <row r="220" ht="22.5" customHeight="1">
      <c r="A220" s="19"/>
      <c r="B220" s="201" t="s">
        <v>2245</v>
      </c>
      <c r="C220" s="201" t="s">
        <v>2246</v>
      </c>
      <c r="D220" s="203">
        <v>12739.0</v>
      </c>
      <c r="E220" s="185"/>
      <c r="F220" s="287" t="s">
        <v>2247</v>
      </c>
      <c r="G220" s="268" t="s">
        <v>1587</v>
      </c>
      <c r="H220" s="245">
        <f t="array" ref="H220">XLOOKUP(G220,'Restaurant DB All'!B:B,'Restaurant DB All'!A:A)</f>
        <v>6310</v>
      </c>
      <c r="I220" s="836" t="str">
        <f t="array" ref="I220">XLOOKUP(G220,'Restaurant DB'!B:B,'Restaurant DB'!N:N)</f>
        <v/>
      </c>
      <c r="J220" s="268" t="s">
        <v>94</v>
      </c>
      <c r="K220" s="269">
        <v>82.5</v>
      </c>
      <c r="L220" s="135" t="s">
        <v>1588</v>
      </c>
      <c r="M220" s="46" t="s">
        <v>435</v>
      </c>
      <c r="N220" s="189"/>
      <c r="O220" s="295">
        <v>0.0</v>
      </c>
      <c r="P220" s="179"/>
      <c r="Q220" s="285"/>
      <c r="R220" s="184"/>
      <c r="S220" s="210">
        <v>46004.0</v>
      </c>
      <c r="T220" s="271">
        <v>0.7916666666666666</v>
      </c>
      <c r="U220" s="272" t="s">
        <v>80</v>
      </c>
      <c r="V220" s="268" t="s">
        <v>81</v>
      </c>
      <c r="W220" s="135" t="s">
        <v>2279</v>
      </c>
      <c r="X220" s="341"/>
      <c r="Y220" s="622"/>
      <c r="Z220" s="167" t="str">
        <f t="array" ref="Z220">if(iferror(INDEX(Posts[Username],MATCH(C220&amp;G220,Posts[Username]&amp;Posts[Restaurant Name],0)),"")=C220,"Posted","")</f>
        <v/>
      </c>
      <c r="AA220" s="278" t="s">
        <v>920</v>
      </c>
      <c r="AB220" s="296" t="s">
        <v>2280</v>
      </c>
      <c r="AC220" s="19"/>
      <c r="AD220" s="19"/>
      <c r="AE220" s="19"/>
      <c r="AF220" s="19"/>
      <c r="AG220" s="19"/>
      <c r="AH220" s="19"/>
      <c r="AI220" s="19"/>
      <c r="AJ220" s="19"/>
      <c r="AK220" s="19"/>
    </row>
    <row r="221" ht="33.75" customHeight="1">
      <c r="A221" s="43"/>
      <c r="B221" s="171" t="s">
        <v>2251</v>
      </c>
      <c r="C221" s="171" t="s">
        <v>2252</v>
      </c>
      <c r="D221" s="173">
        <v>16633.0</v>
      </c>
      <c r="E221" s="185"/>
      <c r="F221" s="298" t="s">
        <v>2253</v>
      </c>
      <c r="G221" s="268" t="s">
        <v>2176</v>
      </c>
      <c r="H221" s="197">
        <f t="array" ref="H221">XLOOKUP(G221,'Restaurant DB All'!B:B,'Restaurant DB All'!A:A)</f>
        <v>5826</v>
      </c>
      <c r="I221" s="197" t="str">
        <f t="array" ref="I221">XLOOKUP(G221,'Restaurant DB'!B:B,'Restaurant DB'!N:N)</f>
        <v>Chinese, Indian, Japanese, Korean, Thai, Vietnamese, Indonesian, Middle Eastern, Singaporean</v>
      </c>
      <c r="J221" s="268" t="s">
        <v>78</v>
      </c>
      <c r="K221" s="269">
        <v>179.0</v>
      </c>
      <c r="L221" s="135" t="s">
        <v>1166</v>
      </c>
      <c r="M221" s="189"/>
      <c r="N221" s="168" t="s">
        <v>2281</v>
      </c>
      <c r="O221" s="173">
        <v>0.0</v>
      </c>
      <c r="P221" s="179"/>
      <c r="Q221" s="285"/>
      <c r="R221" s="184"/>
      <c r="S221" s="210">
        <v>46008.0</v>
      </c>
      <c r="T221" s="264">
        <v>0.7708333333333334</v>
      </c>
      <c r="U221" s="272" t="s">
        <v>294</v>
      </c>
      <c r="V221" s="268" t="s">
        <v>2155</v>
      </c>
      <c r="W221" s="135" t="s">
        <v>2282</v>
      </c>
      <c r="X221" s="341"/>
      <c r="Y221" s="622"/>
      <c r="Z221" s="167" t="str">
        <f t="array" ref="Z221">if(iferror(INDEX(Posts[Username],MATCH(C221&amp;G221,Posts[Username]&amp;Posts[Restaurant Name],0)),"")=C221,"Posted","")</f>
        <v/>
      </c>
      <c r="AA221" s="292" t="s">
        <v>321</v>
      </c>
      <c r="AB221" s="296" t="s">
        <v>2283</v>
      </c>
      <c r="AC221" s="43"/>
      <c r="AD221" s="43"/>
      <c r="AE221" s="43"/>
      <c r="AF221" s="898"/>
      <c r="AG221" s="43"/>
      <c r="AH221" s="43"/>
      <c r="AI221" s="43"/>
      <c r="AJ221" s="43"/>
      <c r="AK221" s="43"/>
    </row>
    <row r="222" ht="22.5" customHeight="1">
      <c r="A222" s="19"/>
      <c r="B222" s="229" t="s">
        <v>1338</v>
      </c>
      <c r="C222" s="229" t="s">
        <v>1339</v>
      </c>
      <c r="D222" s="231">
        <v>5834.0</v>
      </c>
      <c r="E222" s="228"/>
      <c r="F222" s="300" t="s">
        <v>1340</v>
      </c>
      <c r="G222" s="348" t="s">
        <v>1714</v>
      </c>
      <c r="H222" s="197" t="str">
        <f t="array" ref="H222">XLOOKUP(G222,'Restaurant DB All'!B:B,'Restaurant DB All'!A:A)</f>
        <v>#N/A</v>
      </c>
      <c r="I222" s="546" t="str">
        <f t="array" ref="I222">XLOOKUP(G222,'Restaurant DB'!B:B,'Restaurant DB'!N:N)</f>
        <v>#N/A</v>
      </c>
      <c r="J222" s="493" t="s">
        <v>94</v>
      </c>
      <c r="K222" s="494">
        <v>128.0</v>
      </c>
      <c r="L222" s="241" t="s">
        <v>2184</v>
      </c>
      <c r="M222" s="1018" t="s">
        <v>2134</v>
      </c>
      <c r="N222" s="219"/>
      <c r="O222" s="231">
        <v>0.0</v>
      </c>
      <c r="P222" s="220"/>
      <c r="Q222" s="191"/>
      <c r="R222" s="227"/>
      <c r="S222" s="582">
        <v>46011.0</v>
      </c>
      <c r="T222" s="944">
        <v>0.75</v>
      </c>
      <c r="U222" s="234" t="s">
        <v>80</v>
      </c>
      <c r="V222" s="945" t="s">
        <v>394</v>
      </c>
      <c r="W222" s="584" t="s">
        <v>2284</v>
      </c>
      <c r="X222" s="226"/>
      <c r="Y222" s="851"/>
      <c r="Z222" s="167" t="str">
        <f t="array" ref="Z222">if(iferror(INDEX(Posts[Username],MATCH(C222&amp;G222,Posts[Username]&amp;Posts[Restaurant Name],0)),"")=C222,"Posted","")</f>
        <v/>
      </c>
      <c r="AA222" s="241" t="s">
        <v>920</v>
      </c>
      <c r="AB222" s="229" t="s">
        <v>2285</v>
      </c>
      <c r="AC222" s="19"/>
      <c r="AD222" s="19"/>
      <c r="AE222" s="19"/>
      <c r="AF222" s="19"/>
      <c r="AG222" s="19"/>
      <c r="AH222" s="19"/>
      <c r="AI222" s="19"/>
      <c r="AJ222" s="19"/>
      <c r="AK222" s="19"/>
    </row>
    <row r="223" ht="33.75" customHeight="1">
      <c r="A223" s="43"/>
      <c r="B223" s="229" t="s">
        <v>1570</v>
      </c>
      <c r="C223" s="229" t="s">
        <v>1571</v>
      </c>
      <c r="D223" s="231">
        <v>20961.0</v>
      </c>
      <c r="E223" s="228"/>
      <c r="F223" s="300" t="s">
        <v>1572</v>
      </c>
      <c r="G223" s="261" t="s">
        <v>2006</v>
      </c>
      <c r="H223" s="245" t="str">
        <f t="array" ref="H223">XLOOKUP(G223,'Restaurant DB All'!B:B,'Restaurant DB All'!A:A)</f>
        <v>#N/A</v>
      </c>
      <c r="I223" s="27" t="str">
        <f t="array" ref="I223">XLOOKUP(G223,'Restaurant DB'!B:B,'Restaurant DB'!N:N)</f>
        <v>#N/A</v>
      </c>
      <c r="J223" s="261" t="s">
        <v>78</v>
      </c>
      <c r="K223" s="262">
        <v>132.0</v>
      </c>
      <c r="L223" s="225" t="s">
        <v>208</v>
      </c>
      <c r="M223" s="46" t="s">
        <v>435</v>
      </c>
      <c r="N223" s="170" t="s">
        <v>2185</v>
      </c>
      <c r="O223" s="231">
        <v>5062.58</v>
      </c>
      <c r="P223" s="220"/>
      <c r="Q223" s="191"/>
      <c r="R223" s="227"/>
      <c r="S223" s="303"/>
      <c r="T223" s="264"/>
      <c r="U223" s="265" t="s">
        <v>80</v>
      </c>
      <c r="V223" s="261"/>
      <c r="W223" s="225" t="s">
        <v>2286</v>
      </c>
      <c r="X223" s="226"/>
      <c r="Y223" s="851"/>
      <c r="Z223" s="167" t="str">
        <f t="array" ref="Z223">if(iferror(INDEX(Posts[Username],MATCH(C223&amp;G223,Posts[Username]&amp;Posts[Restaurant Name],0)),"")=C223,"Posted","")</f>
        <v/>
      </c>
      <c r="AA223" s="241" t="s">
        <v>484</v>
      </c>
      <c r="AB223" s="305" t="s">
        <v>2287</v>
      </c>
      <c r="AC223" s="43"/>
      <c r="AD223" s="43"/>
      <c r="AE223" s="43"/>
      <c r="AF223" s="932"/>
      <c r="AG223" s="43"/>
      <c r="AH223" s="43"/>
      <c r="AI223" s="43"/>
      <c r="AJ223" s="43"/>
      <c r="AK223" s="43"/>
    </row>
    <row r="224" ht="33.75" hidden="1" customHeight="1">
      <c r="A224" s="43"/>
      <c r="B224" s="495" t="s">
        <v>2288</v>
      </c>
      <c r="C224" s="504" t="s">
        <v>2289</v>
      </c>
      <c r="D224" s="505">
        <v>56782.0</v>
      </c>
      <c r="E224" s="409" t="str">
        <f t="array" ref="E224">XLOOKUP(G224,'Restaurant DB All'!$B$32:$B$5758,'Restaurant DB All'!$I$32:$I$5758)</f>
        <v>Singapore</v>
      </c>
      <c r="F224" s="1019" t="s">
        <v>2290</v>
      </c>
      <c r="G224" s="644" t="s">
        <v>1543</v>
      </c>
      <c r="H224" s="836">
        <f t="array" ref="H224">XLOOKUP(G224,'Restaurant DB All'!B:B,'Restaurant DB All'!A:A)</f>
        <v>6087</v>
      </c>
      <c r="I224" s="620" t="str">
        <f t="array" ref="I224">XLOOKUP(G224,'Restaurant DB'!B:B,'Restaurant DB'!N:N)</f>
        <v>Fusion, French, Mediterranean</v>
      </c>
      <c r="J224" s="644" t="s">
        <v>78</v>
      </c>
      <c r="K224" s="645">
        <v>177.0</v>
      </c>
      <c r="L224" s="646" t="s">
        <v>2291</v>
      </c>
      <c r="M224" s="46" t="s">
        <v>2292</v>
      </c>
      <c r="N224" s="46" t="s">
        <v>1520</v>
      </c>
      <c r="O224" s="505">
        <v>3796.935</v>
      </c>
      <c r="P224" s="1020"/>
      <c r="Q224" s="1021"/>
      <c r="R224" s="649" t="str">
        <f t="array" ref="R224">XLOOKUP(G224,'Restaurant DB'!B:B,'Restaurant DB'!I:I)</f>
        <v>fred@hungryhub.com</v>
      </c>
      <c r="S224" s="650"/>
      <c r="T224" s="651"/>
      <c r="U224" s="632"/>
      <c r="V224" s="1022" t="s">
        <v>394</v>
      </c>
      <c r="W224" s="627"/>
      <c r="X224" s="627" t="s">
        <v>2293</v>
      </c>
      <c r="Y224" s="654"/>
      <c r="Z224" s="167" t="s">
        <v>2294</v>
      </c>
      <c r="AA224" s="653" t="s">
        <v>2295</v>
      </c>
      <c r="AB224" s="1023"/>
      <c r="AC224" s="43"/>
      <c r="AD224" s="43"/>
      <c r="AE224" s="43"/>
      <c r="AF224" s="898"/>
      <c r="AG224" s="43"/>
      <c r="AH224" s="43"/>
      <c r="AI224" s="43"/>
      <c r="AJ224" s="43"/>
      <c r="AK224" s="43"/>
    </row>
    <row r="225" ht="33.75" hidden="1" customHeight="1">
      <c r="A225" s="43"/>
      <c r="B225" s="495" t="s">
        <v>2288</v>
      </c>
      <c r="C225" s="504" t="s">
        <v>2289</v>
      </c>
      <c r="D225" s="505">
        <v>56782.0</v>
      </c>
      <c r="E225" s="409" t="str">
        <f t="array" ref="E225">XLOOKUP(G225,'Restaurant DB All'!$B$32:$B$5758,'Restaurant DB All'!$I$32:$I$5758)</f>
        <v>Singapore</v>
      </c>
      <c r="F225" s="1019" t="s">
        <v>2290</v>
      </c>
      <c r="G225" s="644" t="s">
        <v>2296</v>
      </c>
      <c r="H225" s="836">
        <f t="array" ref="H225">XLOOKUP(G225,'Restaurant DB All'!B:B,'Restaurant DB All'!A:A)</f>
        <v>6028</v>
      </c>
      <c r="I225" s="620" t="str">
        <f t="array" ref="I225">XLOOKUP(G225,'Restaurant DB'!B:B,'Restaurant DB'!N:N)</f>
        <v>Spanish</v>
      </c>
      <c r="J225" s="507"/>
      <c r="K225" s="645">
        <v>98.0</v>
      </c>
      <c r="L225" s="646" t="s">
        <v>2291</v>
      </c>
      <c r="M225" s="46" t="s">
        <v>2292</v>
      </c>
      <c r="N225" s="46" t="s">
        <v>1520</v>
      </c>
      <c r="O225" s="505">
        <v>3796.935</v>
      </c>
      <c r="P225" s="1020"/>
      <c r="Q225" s="1021"/>
      <c r="R225" s="649" t="str">
        <f t="array" ref="R225">XLOOKUP(G225,'Restaurant DB'!B:B,'Restaurant DB'!I:I)</f>
        <v>fred@hungryhub.com</v>
      </c>
      <c r="S225" s="650"/>
      <c r="T225" s="651"/>
      <c r="U225" s="632"/>
      <c r="V225" s="1022" t="s">
        <v>394</v>
      </c>
      <c r="W225" s="627"/>
      <c r="X225" s="627" t="s">
        <v>2293</v>
      </c>
      <c r="Y225" s="654"/>
      <c r="Z225" s="167" t="s">
        <v>2294</v>
      </c>
      <c r="AA225" s="653" t="s">
        <v>2295</v>
      </c>
      <c r="AB225" s="1023"/>
      <c r="AC225" s="43"/>
      <c r="AD225" s="43"/>
      <c r="AE225" s="43"/>
      <c r="AF225" s="898"/>
      <c r="AG225" s="43"/>
      <c r="AH225" s="43"/>
      <c r="AI225" s="43"/>
      <c r="AJ225" s="43"/>
      <c r="AK225" s="43"/>
    </row>
    <row r="226" ht="33.75" customHeight="1">
      <c r="A226" s="43"/>
      <c r="B226" s="495" t="s">
        <v>1934</v>
      </c>
      <c r="C226" s="504" t="s">
        <v>1935</v>
      </c>
      <c r="D226" s="505">
        <v>7268.0</v>
      </c>
      <c r="E226" s="409" t="str">
        <f t="array" ref="E226">XLOOKUP(G226,'Restaurant DB All'!$B$32:$B$5758,'Restaurant DB All'!$I$32:$I$5758)</f>
        <v>Singapore</v>
      </c>
      <c r="F226" s="1024" t="s">
        <v>1936</v>
      </c>
      <c r="G226" s="644" t="s">
        <v>1843</v>
      </c>
      <c r="H226" s="836">
        <f t="array" ref="H226">XLOOKUP(G226,'Restaurant DB All'!B:B,'Restaurant DB All'!A:A)</f>
        <v>6137</v>
      </c>
      <c r="I226" s="620" t="str">
        <f t="array" ref="I226">XLOOKUP(G226,'Restaurant DB'!B:B,'Restaurant DB'!N:N)</f>
        <v>French</v>
      </c>
      <c r="J226" s="644" t="s">
        <v>78</v>
      </c>
      <c r="K226" s="645">
        <v>94.0</v>
      </c>
      <c r="L226" s="1025" t="s">
        <v>2297</v>
      </c>
      <c r="M226" s="46" t="s">
        <v>460</v>
      </c>
      <c r="N226" s="168" t="s">
        <v>2298</v>
      </c>
      <c r="O226" s="505">
        <v>12656.449999999999</v>
      </c>
      <c r="P226" s="1020"/>
      <c r="Q226" s="1021"/>
      <c r="R226" s="649" t="str">
        <f t="array" ref="R226">XLOOKUP(G226,'Restaurant DB'!B:B,'Restaurant DB'!I:I)</f>
        <v>fred@hungryhub.com</v>
      </c>
      <c r="S226" s="650"/>
      <c r="T226" s="651">
        <v>0.5</v>
      </c>
      <c r="U226" s="632" t="s">
        <v>182</v>
      </c>
      <c r="V226" s="1026"/>
      <c r="W226" s="627" t="s">
        <v>2299</v>
      </c>
      <c r="X226" s="627"/>
      <c r="Y226" s="654"/>
      <c r="Z226" s="167" t="str">
        <f t="array" ref="Z226">if(iferror(INDEX(Posts[Username],MATCH(C226&amp;G226,Posts[Username]&amp;Posts[Restaurant Name],0)),"")=C226,"Posted","")</f>
        <v/>
      </c>
      <c r="AA226" s="653" t="s">
        <v>484</v>
      </c>
      <c r="AB226" s="370" t="s">
        <v>2300</v>
      </c>
      <c r="AC226" s="43"/>
      <c r="AD226" s="43"/>
      <c r="AE226" s="43"/>
      <c r="AF226" s="898"/>
      <c r="AG226" s="43"/>
      <c r="AH226" s="43"/>
      <c r="AI226" s="43"/>
      <c r="AJ226" s="43"/>
      <c r="AK226" s="43"/>
    </row>
    <row r="227" ht="33.75" customHeight="1">
      <c r="A227" s="43"/>
      <c r="B227" s="109" t="s">
        <v>1315</v>
      </c>
      <c r="C227" s="109" t="s">
        <v>1316</v>
      </c>
      <c r="D227" s="111">
        <v>14651.0</v>
      </c>
      <c r="E227" s="120"/>
      <c r="F227" s="875" t="s">
        <v>1317</v>
      </c>
      <c r="G227" s="751" t="s">
        <v>1843</v>
      </c>
      <c r="H227" s="245">
        <f t="array" ref="H227">XLOOKUP(G227,'Restaurant DB All'!B:B,'Restaurant DB All'!A:A)</f>
        <v>6137</v>
      </c>
      <c r="I227" s="69" t="str">
        <f t="array" ref="I227">XLOOKUP(G227,'Restaurant DB'!B:B,'Restaurant DB'!N:N)</f>
        <v>French</v>
      </c>
      <c r="J227" s="85" t="s">
        <v>94</v>
      </c>
      <c r="K227" s="112">
        <v>94.0</v>
      </c>
      <c r="L227" s="169" t="s">
        <v>2297</v>
      </c>
      <c r="M227" s="114"/>
      <c r="N227" s="114"/>
      <c r="O227" s="111">
        <v>0.0</v>
      </c>
      <c r="P227" s="693"/>
      <c r="Q227" s="754"/>
      <c r="R227" s="148"/>
      <c r="S227" s="636"/>
      <c r="T227" s="637"/>
      <c r="U227" s="635"/>
      <c r="V227" s="1027"/>
      <c r="W227" s="113" t="s">
        <v>2301</v>
      </c>
      <c r="X227" s="822"/>
      <c r="Y227" s="695"/>
      <c r="Z227" s="167" t="str">
        <f t="array" ref="Z227">if(iferror(INDEX(Posts[Username],MATCH(C227&amp;G227,Posts[Username]&amp;Posts[Restaurant Name],0)),"")=C227,"Posted","")</f>
        <v/>
      </c>
      <c r="AA227" s="878" t="s">
        <v>321</v>
      </c>
      <c r="AB227" s="42" t="s">
        <v>2302</v>
      </c>
      <c r="AC227" s="43"/>
      <c r="AD227" s="43"/>
      <c r="AE227" s="43"/>
      <c r="AF227" s="898"/>
      <c r="AG227" s="43"/>
      <c r="AH227" s="43"/>
      <c r="AI227" s="43"/>
      <c r="AJ227" s="43"/>
      <c r="AK227" s="43"/>
    </row>
    <row r="228" ht="33.75" customHeight="1">
      <c r="A228" s="43"/>
      <c r="B228" s="698" t="s">
        <v>2303</v>
      </c>
      <c r="C228" s="698" t="s">
        <v>2304</v>
      </c>
      <c r="D228" s="700">
        <v>21825.0</v>
      </c>
      <c r="E228" s="113"/>
      <c r="F228" s="854" t="s">
        <v>2305</v>
      </c>
      <c r="G228" s="85"/>
      <c r="H228" s="245" t="str">
        <f t="array" ref="H228">XLOOKUP(G228,'Restaurant DB All'!B:B,'Restaurant DB All'!A:A)</f>
        <v>#N/A</v>
      </c>
      <c r="I228" s="27" t="str">
        <f t="array" ref="I228">XLOOKUP(G228,'Restaurant DB'!B:B,'Restaurant DB'!N:N)</f>
        <v>#N/A</v>
      </c>
      <c r="J228" s="85"/>
      <c r="K228" s="112"/>
      <c r="L228" s="113"/>
      <c r="M228" s="753"/>
      <c r="N228" s="753"/>
      <c r="O228" s="753">
        <v>0.0</v>
      </c>
      <c r="P228" s="693"/>
      <c r="Q228" s="754"/>
      <c r="R228" s="680" t="str">
        <f t="array" ref="R228">XLOOKUP(G228,'Restaurant DB'!B:B,'Restaurant DB'!I:I)</f>
        <v>#N/A</v>
      </c>
      <c r="S228" s="116"/>
      <c r="T228" s="621"/>
      <c r="U228" s="9"/>
      <c r="V228" s="1028"/>
      <c r="W228" s="113"/>
      <c r="X228" s="822"/>
      <c r="Y228" s="695"/>
      <c r="Z228" s="167" t="str">
        <f t="array" ref="Z228">if(iferror(INDEX(Posts[Username],MATCH(C228&amp;G228,Posts[Username]&amp;Posts[Restaurant Name],0)),"")=C228,"Posted","")</f>
        <v/>
      </c>
      <c r="AA228" s="755" t="s">
        <v>321</v>
      </c>
      <c r="AB228" s="44"/>
      <c r="AC228" s="43"/>
      <c r="AD228" s="43"/>
      <c r="AE228" s="43"/>
      <c r="AF228" s="898"/>
      <c r="AG228" s="43"/>
      <c r="AH228" s="43"/>
      <c r="AI228" s="43"/>
      <c r="AJ228" s="43"/>
      <c r="AK228" s="43"/>
    </row>
    <row r="229" ht="33.75" customHeight="1">
      <c r="A229" s="43"/>
      <c r="B229" s="171" t="s">
        <v>2060</v>
      </c>
      <c r="C229" s="171" t="s">
        <v>2061</v>
      </c>
      <c r="D229" s="173">
        <v>21742.0</v>
      </c>
      <c r="E229" s="185"/>
      <c r="F229" s="298" t="s">
        <v>2062</v>
      </c>
      <c r="G229" s="285"/>
      <c r="H229" s="245" t="str">
        <f t="array" ref="H229">XLOOKUP(G229,'Restaurant DB All'!B:B,'Restaurant DB All'!A:A)</f>
        <v>#N/A</v>
      </c>
      <c r="I229" s="245" t="str">
        <f t="array" ref="I229">XLOOKUP(G229,'Restaurant DB'!B:B,'Restaurant DB'!N:N)</f>
        <v>#N/A</v>
      </c>
      <c r="J229" s="285"/>
      <c r="K229" s="541"/>
      <c r="L229" s="185"/>
      <c r="M229" s="189"/>
      <c r="N229" s="189"/>
      <c r="O229" s="289">
        <v>5062.58</v>
      </c>
      <c r="P229" s="179"/>
      <c r="Q229" s="285"/>
      <c r="R229" s="184"/>
      <c r="S229" s="542"/>
      <c r="T229" s="1029"/>
      <c r="U229" s="341"/>
      <c r="V229" s="285"/>
      <c r="W229" s="185"/>
      <c r="X229" s="341"/>
      <c r="Y229" s="622"/>
      <c r="Z229" s="167" t="str">
        <f t="array" ref="Z229">if(iferror(INDEX(Posts[Username],MATCH(C229&amp;G229,Posts[Username]&amp;Posts[Restaurant Name],0)),"")=C229,"Posted","")</f>
        <v/>
      </c>
      <c r="AA229" s="292" t="s">
        <v>321</v>
      </c>
      <c r="AB229" s="284"/>
      <c r="AC229" s="43"/>
      <c r="AD229" s="43"/>
      <c r="AE229" s="43"/>
      <c r="AF229" s="898"/>
      <c r="AG229" s="43"/>
      <c r="AH229" s="43"/>
      <c r="AI229" s="43"/>
      <c r="AJ229" s="43"/>
      <c r="AK229" s="43"/>
    </row>
    <row r="230" ht="33.75" customHeight="1">
      <c r="A230" s="43"/>
      <c r="B230" s="201" t="s">
        <v>1599</v>
      </c>
      <c r="C230" s="202" t="s">
        <v>1600</v>
      </c>
      <c r="D230" s="203">
        <v>87213.0</v>
      </c>
      <c r="E230" s="244"/>
      <c r="F230" s="204" t="s">
        <v>1601</v>
      </c>
      <c r="G230" s="1030"/>
      <c r="H230" s="245" t="str">
        <f t="array" ref="H230">XLOOKUP(G230,'Restaurant DB All'!B:B,'Restaurant DB All'!A:A)</f>
        <v>#N/A</v>
      </c>
      <c r="I230" s="27" t="str">
        <f t="array" ref="I230">XLOOKUP(G230,'Restaurant DB'!B:B,'Restaurant DB'!N:N)</f>
        <v>#N/A</v>
      </c>
      <c r="J230" s="1031"/>
      <c r="K230" s="176"/>
      <c r="L230" s="177"/>
      <c r="M230" s="257"/>
      <c r="N230" s="251"/>
      <c r="O230" s="203">
        <v>6328.224999999999</v>
      </c>
      <c r="P230" s="179"/>
      <c r="Q230" s="180"/>
      <c r="R230" s="208"/>
      <c r="S230" s="728"/>
      <c r="T230" s="729"/>
      <c r="U230" s="730"/>
      <c r="V230" s="1032"/>
      <c r="W230" s="135"/>
      <c r="X230" s="272"/>
      <c r="Y230" s="622"/>
      <c r="Z230" s="167" t="str">
        <f t="array" ref="Z230">if(iferror(INDEX(Posts[Username],MATCH(C230&amp;G230,Posts[Username]&amp;Posts[Restaurant Name],0)),"")=C230,"Posted","")</f>
        <v/>
      </c>
      <c r="AA230" s="135" t="s">
        <v>321</v>
      </c>
      <c r="AB230" s="42" t="s">
        <v>2306</v>
      </c>
      <c r="AC230" s="43"/>
      <c r="AD230" s="43"/>
      <c r="AE230" s="43"/>
      <c r="AF230" s="898"/>
      <c r="AG230" s="43"/>
      <c r="AH230" s="43"/>
      <c r="AI230" s="43"/>
      <c r="AJ230" s="43"/>
      <c r="AK230" s="43"/>
    </row>
    <row r="231" ht="33.75" customHeight="1">
      <c r="A231" s="43"/>
      <c r="B231" s="698" t="s">
        <v>1599</v>
      </c>
      <c r="C231" s="698" t="s">
        <v>1600</v>
      </c>
      <c r="D231" s="700">
        <v>87213.0</v>
      </c>
      <c r="E231" s="113"/>
      <c r="F231" s="854" t="s">
        <v>1601</v>
      </c>
      <c r="G231" s="85"/>
      <c r="H231" s="245" t="str">
        <f t="array" ref="H231">XLOOKUP(G231,'Restaurant DB All'!B:B,'Restaurant DB All'!A:A)</f>
        <v>#N/A</v>
      </c>
      <c r="I231" s="27" t="str">
        <f t="array" ref="I231">XLOOKUP(G231,'Restaurant DB'!B:B,'Restaurant DB'!N:N)</f>
        <v>#N/A</v>
      </c>
      <c r="J231" s="85"/>
      <c r="K231" s="112"/>
      <c r="L231" s="113"/>
      <c r="M231" s="753"/>
      <c r="N231" s="753"/>
      <c r="O231" s="753">
        <v>6328.224999999999</v>
      </c>
      <c r="P231" s="693"/>
      <c r="Q231" s="754"/>
      <c r="R231" s="680"/>
      <c r="S231" s="116"/>
      <c r="T231" s="621"/>
      <c r="U231" s="9"/>
      <c r="V231" s="1028"/>
      <c r="W231" s="113"/>
      <c r="X231" s="822"/>
      <c r="Y231" s="695"/>
      <c r="Z231" s="167" t="str">
        <f t="array" ref="Z231">if(iferror(INDEX(Posts[Username],MATCH(C231&amp;G231,Posts[Username]&amp;Posts[Restaurant Name],0)),"")=C231,"Posted","")</f>
        <v/>
      </c>
      <c r="AA231" s="755" t="s">
        <v>321</v>
      </c>
      <c r="AB231" s="44"/>
      <c r="AC231" s="43"/>
      <c r="AD231" s="43"/>
      <c r="AE231" s="43"/>
      <c r="AF231" s="898"/>
      <c r="AG231" s="43"/>
      <c r="AH231" s="43"/>
      <c r="AI231" s="43"/>
      <c r="AJ231" s="43"/>
      <c r="AK231" s="43"/>
    </row>
    <row r="232" ht="33.75" customHeight="1">
      <c r="A232" s="43"/>
      <c r="B232" s="201" t="s">
        <v>335</v>
      </c>
      <c r="C232" s="201" t="s">
        <v>336</v>
      </c>
      <c r="D232" s="203">
        <v>28732.0</v>
      </c>
      <c r="E232" s="185"/>
      <c r="F232" s="287" t="s">
        <v>1852</v>
      </c>
      <c r="G232" s="540"/>
      <c r="H232" s="245" t="str">
        <f t="array" ref="H232">XLOOKUP(G232,'Restaurant DB All'!B:B,'Restaurant DB All'!A:A)</f>
        <v>#N/A</v>
      </c>
      <c r="I232" s="245" t="str">
        <f t="array" ref="I232">XLOOKUP(G232,'Restaurant DB'!B:B,'Restaurant DB'!N:N)</f>
        <v>#N/A</v>
      </c>
      <c r="J232" s="540"/>
      <c r="K232" s="541"/>
      <c r="L232" s="185"/>
      <c r="M232" s="189"/>
      <c r="N232" s="189"/>
      <c r="O232" s="295">
        <v>6328.224999999999</v>
      </c>
      <c r="P232" s="179"/>
      <c r="Q232" s="285"/>
      <c r="R232" s="184"/>
      <c r="S232" s="542"/>
      <c r="T232" s="1029"/>
      <c r="U232" s="341"/>
      <c r="V232" s="285"/>
      <c r="W232" s="185"/>
      <c r="X232" s="341"/>
      <c r="Y232" s="622"/>
      <c r="Z232" s="167" t="str">
        <f t="array" ref="Z232">if(iferror(INDEX(Posts[Username],MATCH(C232&amp;G232,Posts[Username]&amp;Posts[Restaurant Name],0)),"")=C232,"Posted","")</f>
        <v/>
      </c>
      <c r="AA232" s="278" t="s">
        <v>321</v>
      </c>
      <c r="AB232" s="284"/>
      <c r="AC232" s="43"/>
      <c r="AD232" s="43"/>
      <c r="AE232" s="43"/>
      <c r="AF232" s="898"/>
      <c r="AG232" s="43"/>
      <c r="AH232" s="43"/>
      <c r="AI232" s="43"/>
      <c r="AJ232" s="43"/>
      <c r="AK232" s="43"/>
    </row>
    <row r="233" ht="33.75" customHeight="1">
      <c r="A233" s="43"/>
      <c r="B233" s="994" t="s">
        <v>360</v>
      </c>
      <c r="C233" s="995" t="s">
        <v>361</v>
      </c>
      <c r="D233" s="996">
        <v>30604.0</v>
      </c>
      <c r="E233" s="997"/>
      <c r="F233" s="998" t="s">
        <v>1695</v>
      </c>
      <c r="G233" s="1004"/>
      <c r="H233" s="836" t="str">
        <f t="array" ref="H233">XLOOKUP(G233,'Restaurant DB All'!B:B,'Restaurant DB All'!A:A)</f>
        <v>#N/A</v>
      </c>
      <c r="I233" s="821" t="str">
        <f t="array" ref="I233">XLOOKUP(G233,'Restaurant DB'!B:B,'Restaurant DB'!N:N)</f>
        <v>#N/A</v>
      </c>
      <c r="J233" s="1004"/>
      <c r="K233" s="1033"/>
      <c r="L233" s="997"/>
      <c r="M233" s="1001"/>
      <c r="N233" s="1001"/>
      <c r="O233" s="1002">
        <v>7593.87</v>
      </c>
      <c r="P233" s="1003"/>
      <c r="Q233" s="1004"/>
      <c r="R233" s="1005"/>
      <c r="S233" s="1034"/>
      <c r="T233" s="1035"/>
      <c r="U233" s="1008"/>
      <c r="V233" s="1004"/>
      <c r="W233" s="997"/>
      <c r="X233" s="1036"/>
      <c r="Y233" s="1009"/>
      <c r="Z233" s="167" t="str">
        <f t="array" ref="Z233">if(iferror(INDEX(Posts[Username],MATCH(C233&amp;G233,Posts[Username]&amp;Posts[Restaurant Name],0)),"")=C233,"Posted","")</f>
        <v/>
      </c>
      <c r="AA233" s="1010" t="s">
        <v>321</v>
      </c>
      <c r="AB233" s="1037"/>
      <c r="AC233" s="43"/>
      <c r="AD233" s="43"/>
      <c r="AE233" s="43"/>
      <c r="AF233" s="898"/>
      <c r="AG233" s="43"/>
      <c r="AH233" s="43"/>
      <c r="AI233" s="43"/>
      <c r="AJ233" s="43"/>
      <c r="AK233" s="43"/>
    </row>
    <row r="234" ht="33.75" customHeight="1">
      <c r="A234" s="43"/>
      <c r="B234" s="698" t="s">
        <v>1533</v>
      </c>
      <c r="C234" s="698" t="s">
        <v>1534</v>
      </c>
      <c r="D234" s="700">
        <v>16406.0</v>
      </c>
      <c r="E234" s="120"/>
      <c r="F234" s="750" t="s">
        <v>1535</v>
      </c>
      <c r="G234" s="85"/>
      <c r="H234" s="245" t="str">
        <f t="array" ref="H234">XLOOKUP(G234,'Restaurant DB All'!B:B,'Restaurant DB All'!A:A)</f>
        <v>#N/A</v>
      </c>
      <c r="I234" s="138" t="str">
        <f t="array" ref="I234">XLOOKUP(G234,'Restaurant DB'!B:B,'Restaurant DB'!N:N)</f>
        <v>#N/A</v>
      </c>
      <c r="J234" s="85"/>
      <c r="K234" s="112"/>
      <c r="L234" s="113"/>
      <c r="M234" s="46"/>
      <c r="N234" s="170"/>
      <c r="O234" s="834">
        <v>10125.16</v>
      </c>
      <c r="P234" s="693"/>
      <c r="Q234" s="754"/>
      <c r="R234" s="148"/>
      <c r="S234" s="1038"/>
      <c r="T234" s="1039"/>
      <c r="U234" s="635"/>
      <c r="V234" s="1040"/>
      <c r="W234" s="120"/>
      <c r="X234" s="822"/>
      <c r="Y234" s="695"/>
      <c r="Z234" s="167" t="str">
        <f t="array" ref="Z234">if(iferror(INDEX(Posts[Username],MATCH(C234&amp;G234,Posts[Username]&amp;Posts[Restaurant Name],0)),"")=C234,"Posted","")</f>
        <v/>
      </c>
      <c r="AA234" s="755" t="s">
        <v>321</v>
      </c>
      <c r="AB234" s="688"/>
      <c r="AC234" s="43"/>
      <c r="AD234" s="43"/>
      <c r="AE234" s="43"/>
      <c r="AF234" s="898"/>
      <c r="AG234" s="43"/>
      <c r="AH234" s="43"/>
      <c r="AI234" s="43"/>
      <c r="AJ234" s="43"/>
      <c r="AK234" s="43"/>
    </row>
    <row r="235" ht="22.5" customHeight="1">
      <c r="A235" s="19"/>
      <c r="B235" s="44" t="s">
        <v>1934</v>
      </c>
      <c r="C235" s="45" t="s">
        <v>1935</v>
      </c>
      <c r="D235" s="46">
        <v>7268.0</v>
      </c>
      <c r="E235" s="23" t="str">
        <f t="array" ref="E235">XLOOKUP(G235,'Restaurant DB All'!$B$32:$B$5758,'Restaurant DB All'!$I$32:$I$5758)</f>
        <v>Singapore</v>
      </c>
      <c r="F235" s="59" t="s">
        <v>1936</v>
      </c>
      <c r="G235" s="83" t="s">
        <v>1509</v>
      </c>
      <c r="H235" s="245">
        <f t="array" ref="H235">XLOOKUP(G235,'Restaurant DB All'!B:B,'Restaurant DB All'!A:A)</f>
        <v>5211</v>
      </c>
      <c r="I235" s="620" t="str">
        <f t="array" ref="I235">XLOOKUP(G235,'Restaurant DB'!B:B,'Restaurant DB'!N:N)</f>
        <v>Thai</v>
      </c>
      <c r="J235" s="48" t="s">
        <v>78</v>
      </c>
      <c r="K235" s="49">
        <v>129.0</v>
      </c>
      <c r="L235" s="752" t="s">
        <v>1774</v>
      </c>
      <c r="M235" s="46" t="s">
        <v>460</v>
      </c>
      <c r="N235" s="168" t="s">
        <v>2307</v>
      </c>
      <c r="O235" s="46">
        <v>12656.449999999999</v>
      </c>
      <c r="P235" s="51"/>
      <c r="Q235" s="52"/>
      <c r="R235" s="34" t="str">
        <f t="array" ref="R235">XLOOKUP(G235,'Restaurant DB'!B:B,'Restaurant DB'!I:I)</f>
        <v>fred@hungryhub.com</v>
      </c>
      <c r="S235" s="1041"/>
      <c r="T235" s="631"/>
      <c r="U235" s="632"/>
      <c r="V235" s="658" t="s">
        <v>394</v>
      </c>
      <c r="W235" s="56" t="s">
        <v>2308</v>
      </c>
      <c r="X235" s="9"/>
      <c r="Y235" s="634"/>
      <c r="Z235" s="167" t="str">
        <f t="array" ref="Z235">if(iferror(INDEX(Posts[Username],MATCH(C235&amp;G235,Posts[Username]&amp;Posts[Restaurant Name],0)),"")=C235,"Posted","")</f>
        <v/>
      </c>
      <c r="AA235" s="56" t="s">
        <v>484</v>
      </c>
      <c r="AB235" s="42"/>
      <c r="AC235" s="19"/>
      <c r="AD235" s="19"/>
      <c r="AE235" s="19"/>
      <c r="AF235" s="19"/>
      <c r="AG235" s="19"/>
      <c r="AH235" s="19"/>
      <c r="AI235" s="19"/>
      <c r="AJ235" s="19"/>
      <c r="AK235" s="19"/>
    </row>
    <row r="236" ht="33.75" customHeight="1">
      <c r="A236" s="43"/>
      <c r="B236" s="698" t="s">
        <v>538</v>
      </c>
      <c r="C236" s="699" t="s">
        <v>539</v>
      </c>
      <c r="D236" s="700">
        <v>4562.0</v>
      </c>
      <c r="E236" s="23" t="s">
        <v>120</v>
      </c>
      <c r="F236" s="136" t="s">
        <v>540</v>
      </c>
      <c r="G236" s="137"/>
      <c r="H236" s="245" t="str">
        <f t="array" ref="H236">XLOOKUP(G236,'Restaurant DB All'!B:B,'Restaurant DB All'!A:A)</f>
        <v>#N/A</v>
      </c>
      <c r="I236" s="27" t="str">
        <f t="array" ref="I236">XLOOKUP(G236,'Restaurant DB'!B:B,'Restaurant DB'!N:N)</f>
        <v>#N/A</v>
      </c>
      <c r="J236" s="701"/>
      <c r="K236" s="140"/>
      <c r="L236" s="141"/>
      <c r="M236" s="46"/>
      <c r="N236" s="705"/>
      <c r="O236" s="700"/>
      <c r="P236" s="693"/>
      <c r="Q236" s="142"/>
      <c r="R236" s="34" t="str">
        <f t="array" ref="R236">XLOOKUP(G236,'Restaurant DB'!B:B,'Restaurant DB'!I:I)</f>
        <v>#N/A</v>
      </c>
      <c r="S236" s="681"/>
      <c r="T236" s="682"/>
      <c r="U236" s="694"/>
      <c r="V236" s="1042"/>
      <c r="W236" s="113"/>
      <c r="X236" s="37"/>
      <c r="Y236" s="695"/>
      <c r="Z236" s="167" t="str">
        <f t="array" ref="Z236">if(iferror(INDEX(Posts[Username],MATCH(C236&amp;G236,Posts[Username]&amp;Posts[Restaurant Name],0)),"")=C236,"Posted","")</f>
        <v/>
      </c>
      <c r="AA236" s="113" t="s">
        <v>321</v>
      </c>
      <c r="AB236" s="42" t="s">
        <v>2309</v>
      </c>
      <c r="AC236" s="43"/>
      <c r="AD236" s="43"/>
      <c r="AE236" s="43"/>
      <c r="AF236" s="898"/>
      <c r="AG236" s="43"/>
      <c r="AH236" s="43"/>
      <c r="AI236" s="43"/>
      <c r="AJ236" s="43"/>
      <c r="AK236" s="43"/>
    </row>
    <row r="237" ht="33.75" customHeight="1">
      <c r="A237" s="43"/>
      <c r="B237" s="698" t="s">
        <v>1701</v>
      </c>
      <c r="C237" s="699" t="s">
        <v>1702</v>
      </c>
      <c r="D237" s="700">
        <v>14669.0</v>
      </c>
      <c r="E237" s="23"/>
      <c r="F237" s="136" t="s">
        <v>1703</v>
      </c>
      <c r="G237" s="85"/>
      <c r="H237" s="245" t="str">
        <f t="array" ref="H237">XLOOKUP(G237,'Restaurant DB All'!B:B,'Restaurant DB All'!A:A)</f>
        <v>#N/A</v>
      </c>
      <c r="I237" s="27" t="str">
        <f t="array" ref="I237">XLOOKUP(G237,'Restaurant DB'!B:B,'Restaurant DB'!N:N)</f>
        <v>#N/A</v>
      </c>
      <c r="J237" s="85"/>
      <c r="K237" s="112"/>
      <c r="L237" s="113"/>
      <c r="M237" s="753"/>
      <c r="N237" s="753"/>
      <c r="O237" s="753"/>
      <c r="P237" s="693" t="b">
        <v>0</v>
      </c>
      <c r="Q237" s="754"/>
      <c r="R237" s="680"/>
      <c r="S237" s="116"/>
      <c r="T237" s="621"/>
      <c r="U237" s="9"/>
      <c r="V237" s="1028"/>
      <c r="W237" s="113"/>
      <c r="X237" s="822"/>
      <c r="Y237" s="695"/>
      <c r="Z237" s="167" t="str">
        <f t="array" ref="Z237">if(iferror(INDEX(Posts[Username],MATCH(C237&amp;G237,Posts[Username]&amp;Posts[Restaurant Name],0)),"")=C237,"Posted","")</f>
        <v/>
      </c>
      <c r="AA237" s="755" t="s">
        <v>484</v>
      </c>
      <c r="AB237" s="44"/>
      <c r="AC237" s="43"/>
      <c r="AD237" s="43"/>
      <c r="AE237" s="43"/>
      <c r="AF237" s="898"/>
      <c r="AG237" s="43"/>
      <c r="AH237" s="43"/>
      <c r="AI237" s="43"/>
      <c r="AJ237" s="43"/>
      <c r="AK237" s="43"/>
    </row>
    <row r="238" ht="33.75" customHeight="1">
      <c r="A238" s="43"/>
      <c r="B238" s="698" t="s">
        <v>2310</v>
      </c>
      <c r="C238" s="698" t="s">
        <v>2311</v>
      </c>
      <c r="D238" s="700">
        <v>15737.0</v>
      </c>
      <c r="E238" s="120"/>
      <c r="F238" s="750" t="s">
        <v>2312</v>
      </c>
      <c r="G238" s="85"/>
      <c r="H238" s="245" t="str">
        <f t="array" ref="H238">XLOOKUP(G238,'Restaurant DB All'!B:B,'Restaurant DB All'!A:A)</f>
        <v>#N/A</v>
      </c>
      <c r="I238" s="69" t="str">
        <f t="array" ref="I238">XLOOKUP(G238,'Restaurant DB'!B:B,'Restaurant DB'!N:N)</f>
        <v>#N/A</v>
      </c>
      <c r="J238" s="85"/>
      <c r="K238" s="112"/>
      <c r="L238" s="752"/>
      <c r="M238" s="753"/>
      <c r="N238" s="114"/>
      <c r="O238" s="700">
        <v>5062.58</v>
      </c>
      <c r="P238" s="693"/>
      <c r="Q238" s="754"/>
      <c r="R238" s="148"/>
      <c r="S238" s="270"/>
      <c r="T238" s="837"/>
      <c r="U238" s="272"/>
      <c r="V238" s="557"/>
      <c r="W238" s="113"/>
      <c r="X238" s="118"/>
      <c r="Y238" s="656"/>
      <c r="Z238" s="167" t="str">
        <f t="array" ref="Z238">if(iferror(INDEX(Posts[Username],MATCH(C238&amp;G238,Posts[Username]&amp;Posts[Restaurant Name],0)),"")=C238,"Posted","")</f>
        <v/>
      </c>
      <c r="AA238" s="755" t="s">
        <v>321</v>
      </c>
      <c r="AB238" s="879"/>
      <c r="AC238" s="43"/>
      <c r="AD238" s="43"/>
      <c r="AE238" s="43"/>
      <c r="AF238" s="898"/>
      <c r="AG238" s="43"/>
      <c r="AH238" s="43"/>
      <c r="AI238" s="43"/>
      <c r="AJ238" s="43"/>
      <c r="AK238" s="43"/>
    </row>
    <row r="239" ht="33.75" customHeight="1">
      <c r="A239" s="43"/>
      <c r="B239" s="317" t="s">
        <v>1974</v>
      </c>
      <c r="C239" s="318" t="s">
        <v>1975</v>
      </c>
      <c r="D239" s="319">
        <v>37786.0</v>
      </c>
      <c r="E239" s="485"/>
      <c r="F239" s="321" t="s">
        <v>1976</v>
      </c>
      <c r="G239" s="1043"/>
      <c r="H239" s="245" t="str">
        <f t="array" ref="H239">XLOOKUP(G239,'Restaurant DB All'!B:B,'Restaurant DB All'!A:A)</f>
        <v>#N/A</v>
      </c>
      <c r="I239" s="245" t="str">
        <f t="array" ref="I239">XLOOKUP(G239,'Restaurant DB'!B:B,'Restaurant DB'!N:N)</f>
        <v>#N/A</v>
      </c>
      <c r="J239" s="1044"/>
      <c r="K239" s="908"/>
      <c r="L239" s="336"/>
      <c r="M239" s="312"/>
      <c r="N239" s="189"/>
      <c r="O239" s="319">
        <v>3797.0</v>
      </c>
      <c r="P239" s="432"/>
      <c r="Q239" s="330"/>
      <c r="R239" s="421"/>
      <c r="S239" s="418"/>
      <c r="T239" s="910"/>
      <c r="U239" s="420"/>
      <c r="V239" s="1045"/>
      <c r="W239" s="865"/>
      <c r="X239" s="563"/>
      <c r="Y239" s="864"/>
      <c r="Z239" s="167" t="str">
        <f t="array" ref="Z239">if(iferror(INDEX(Posts[Username],MATCH(C239&amp;G239,Posts[Username]&amp;Posts[Restaurant Name],0)),"")=C239,"Posted","")</f>
        <v/>
      </c>
      <c r="AA239" s="336" t="s">
        <v>920</v>
      </c>
      <c r="AB239" s="1046"/>
      <c r="AC239" s="43"/>
      <c r="AD239" s="43"/>
      <c r="AE239" s="43"/>
      <c r="AF239" s="932"/>
      <c r="AG239" s="43"/>
      <c r="AH239" s="43"/>
      <c r="AI239" s="43"/>
      <c r="AJ239" s="43"/>
      <c r="AK239" s="43"/>
    </row>
    <row r="240" ht="33.75" customHeight="1">
      <c r="A240" s="43"/>
      <c r="B240" s="171" t="s">
        <v>1974</v>
      </c>
      <c r="C240" s="171" t="s">
        <v>1975</v>
      </c>
      <c r="D240" s="173">
        <v>37786.0</v>
      </c>
      <c r="E240" s="185"/>
      <c r="F240" s="298" t="s">
        <v>1976</v>
      </c>
      <c r="G240" s="540"/>
      <c r="H240" s="245" t="str">
        <f t="array" ref="H240">XLOOKUP(G240,'Restaurant DB All'!B:B,'Restaurant DB All'!A:A)</f>
        <v>#N/A</v>
      </c>
      <c r="I240" s="245" t="str">
        <f t="array" ref="I240">XLOOKUP(G240,'Restaurant DB'!B:B,'Restaurant DB'!N:N)</f>
        <v>#N/A</v>
      </c>
      <c r="J240" s="540"/>
      <c r="K240" s="541"/>
      <c r="L240" s="185"/>
      <c r="M240" s="189"/>
      <c r="N240" s="189"/>
      <c r="O240" s="173">
        <v>3797.0</v>
      </c>
      <c r="P240" s="900"/>
      <c r="Q240" s="540"/>
      <c r="R240" s="184"/>
      <c r="S240" s="542"/>
      <c r="T240" s="1029"/>
      <c r="U240" s="341"/>
      <c r="V240" s="285"/>
      <c r="W240" s="185"/>
      <c r="X240" s="341"/>
      <c r="Y240" s="622"/>
      <c r="Z240" s="167" t="str">
        <f t="array" ref="Z240">if(iferror(INDEX(Posts[Username],MATCH(C240&amp;G240,Posts[Username]&amp;Posts[Restaurant Name],0)),"")=C240,"Posted","")</f>
        <v/>
      </c>
      <c r="AA240" s="292" t="s">
        <v>920</v>
      </c>
      <c r="AB240" s="284"/>
      <c r="AC240" s="43"/>
      <c r="AD240" s="43"/>
      <c r="AE240" s="43"/>
      <c r="AF240" s="932"/>
      <c r="AG240" s="43"/>
      <c r="AH240" s="43"/>
      <c r="AI240" s="43"/>
      <c r="AJ240" s="43"/>
      <c r="AK240" s="43"/>
    </row>
    <row r="241" ht="33.75" customHeight="1">
      <c r="A241" s="43"/>
      <c r="B241" s="211" t="s">
        <v>1338</v>
      </c>
      <c r="C241" s="211" t="s">
        <v>1339</v>
      </c>
      <c r="D241" s="213">
        <v>5834.0</v>
      </c>
      <c r="E241" s="228"/>
      <c r="F241" s="259" t="s">
        <v>1340</v>
      </c>
      <c r="G241" s="191"/>
      <c r="H241" s="197" t="str">
        <f t="array" ref="H241">XLOOKUP(G241,'Restaurant DB All'!B:B,'Restaurant DB All'!A:A)</f>
        <v>#N/A</v>
      </c>
      <c r="I241" s="197" t="str">
        <f t="array" ref="I241">XLOOKUP(G241,'Restaurant DB'!B:B,'Restaurant DB'!N:N)</f>
        <v>#N/A</v>
      </c>
      <c r="J241" s="191"/>
      <c r="K241" s="1047"/>
      <c r="L241" s="228"/>
      <c r="M241" s="219"/>
      <c r="N241" s="219"/>
      <c r="O241" s="213">
        <v>0.0</v>
      </c>
      <c r="P241" s="220"/>
      <c r="Q241" s="191"/>
      <c r="R241" s="227"/>
      <c r="S241" s="1048"/>
      <c r="T241" s="1049"/>
      <c r="U241" s="226"/>
      <c r="V241" s="258"/>
      <c r="W241" s="228"/>
      <c r="X241" s="226"/>
      <c r="Y241" s="851"/>
      <c r="Z241" s="167" t="str">
        <f t="array" ref="Z241">if(iferror(INDEX(Posts[Username],MATCH(C241&amp;G241,Posts[Username]&amp;Posts[Restaurant Name],0)),"")=C241,"Posted","")</f>
        <v/>
      </c>
      <c r="AA241" s="243" t="s">
        <v>920</v>
      </c>
      <c r="AB241" s="339"/>
      <c r="AC241" s="43"/>
      <c r="AD241" s="43"/>
      <c r="AE241" s="43"/>
      <c r="AF241" s="932"/>
      <c r="AG241" s="43"/>
      <c r="AH241" s="43"/>
      <c r="AI241" s="43"/>
      <c r="AJ241" s="43"/>
      <c r="AK241" s="43"/>
    </row>
    <row r="242" ht="33.75" customHeight="1">
      <c r="A242" s="43"/>
      <c r="B242" s="229" t="s">
        <v>2173</v>
      </c>
      <c r="C242" s="229" t="s">
        <v>2174</v>
      </c>
      <c r="D242" s="231">
        <v>30283.0</v>
      </c>
      <c r="E242" s="228"/>
      <c r="F242" s="300" t="s">
        <v>2175</v>
      </c>
      <c r="G242" s="1050"/>
      <c r="H242" s="197" t="str">
        <f t="array" ref="H242">XLOOKUP(G242,'Restaurant DB All'!B:B,'Restaurant DB All'!A:A)</f>
        <v>#N/A</v>
      </c>
      <c r="I242" s="197" t="str">
        <f t="array" ref="I242">XLOOKUP(G242,'Restaurant DB'!B:B,'Restaurant DB'!N:N)</f>
        <v>#N/A</v>
      </c>
      <c r="J242" s="1051"/>
      <c r="K242" s="494"/>
      <c r="L242" s="241"/>
      <c r="M242" s="46" t="s">
        <v>435</v>
      </c>
      <c r="N242" s="219"/>
      <c r="O242" s="581">
        <v>0.0</v>
      </c>
      <c r="P242" s="220"/>
      <c r="Q242" s="191"/>
      <c r="R242" s="227"/>
      <c r="S242" s="1052"/>
      <c r="T242" s="964"/>
      <c r="U242" s="584"/>
      <c r="V242" s="1053"/>
      <c r="W242" s="243"/>
      <c r="X242" s="226"/>
      <c r="Y242" s="976"/>
      <c r="Z242" s="167" t="str">
        <f t="array" ref="Z242">if(iferror(INDEX(Posts[Username],MATCH(C242&amp;G242,Posts[Username]&amp;Posts[Restaurant Name],0)),"")=C242,"Posted","")</f>
        <v/>
      </c>
      <c r="AA242" s="241" t="s">
        <v>920</v>
      </c>
      <c r="AB242" s="586"/>
      <c r="AC242" s="43"/>
      <c r="AD242" s="43"/>
      <c r="AE242" s="43"/>
      <c r="AF242" s="932"/>
      <c r="AG242" s="43"/>
      <c r="AH242" s="43"/>
      <c r="AI242" s="43"/>
      <c r="AJ242" s="43"/>
      <c r="AK242" s="43"/>
    </row>
    <row r="243" ht="33.75" customHeight="1">
      <c r="A243" s="43"/>
      <c r="B243" s="171" t="s">
        <v>2173</v>
      </c>
      <c r="C243" s="171" t="s">
        <v>2174</v>
      </c>
      <c r="D243" s="173">
        <v>30283.0</v>
      </c>
      <c r="E243" s="185"/>
      <c r="F243" s="298" t="s">
        <v>2175</v>
      </c>
      <c r="G243" s="540"/>
      <c r="H243" s="245" t="str">
        <f t="array" ref="H243">XLOOKUP(G243,'Restaurant DB All'!B:B,'Restaurant DB All'!A:A)</f>
        <v>#N/A</v>
      </c>
      <c r="I243" s="245" t="str">
        <f t="array" ref="I243">XLOOKUP(G243,'Restaurant DB'!B:B,'Restaurant DB'!N:N)</f>
        <v>#N/A</v>
      </c>
      <c r="J243" s="540"/>
      <c r="K243" s="541"/>
      <c r="L243" s="185"/>
      <c r="M243" s="46" t="s">
        <v>435</v>
      </c>
      <c r="N243" s="189"/>
      <c r="O243" s="289">
        <v>0.0</v>
      </c>
      <c r="P243" s="179"/>
      <c r="Q243" s="285"/>
      <c r="R243" s="184"/>
      <c r="S243" s="184"/>
      <c r="T243" s="543"/>
      <c r="U243" s="341"/>
      <c r="V243" s="540"/>
      <c r="W243" s="185"/>
      <c r="X243" s="341"/>
      <c r="Y243" s="622"/>
      <c r="Z243" s="167" t="str">
        <f t="array" ref="Z243">if(iferror(INDEX(Posts[Username],MATCH(C243&amp;G243,Posts[Username]&amp;Posts[Restaurant Name],0)),"")=C243,"Posted","")</f>
        <v/>
      </c>
      <c r="AA243" s="292" t="s">
        <v>920</v>
      </c>
      <c r="AB243" s="284"/>
      <c r="AC243" s="43"/>
      <c r="AD243" s="43"/>
      <c r="AE243" s="43"/>
      <c r="AF243" s="932"/>
      <c r="AG243" s="43"/>
      <c r="AH243" s="43"/>
      <c r="AI243" s="43"/>
      <c r="AJ243" s="43"/>
      <c r="AK243" s="43"/>
    </row>
    <row r="244" ht="33.75" customHeight="1">
      <c r="A244" s="43"/>
      <c r="B244" s="229" t="s">
        <v>2150</v>
      </c>
      <c r="C244" s="229" t="s">
        <v>2151</v>
      </c>
      <c r="D244" s="231">
        <v>79400.0</v>
      </c>
      <c r="E244" s="228"/>
      <c r="F244" s="300" t="s">
        <v>2152</v>
      </c>
      <c r="G244" s="261" t="s">
        <v>2011</v>
      </c>
      <c r="H244" s="197">
        <f t="array" ref="H244">XLOOKUP(G244,'Restaurant DB All'!B:B,'Restaurant DB All'!A:A)</f>
        <v>6104</v>
      </c>
      <c r="I244" s="197" t="str">
        <f t="array" ref="I244">XLOOKUP(G244,'Restaurant DB'!B:B,'Restaurant DB'!N:N)</f>
        <v>Fusion, Indian</v>
      </c>
      <c r="J244" s="261" t="s">
        <v>78</v>
      </c>
      <c r="K244" s="262">
        <v>99.0</v>
      </c>
      <c r="L244" s="225" t="s">
        <v>208</v>
      </c>
      <c r="M244" s="248" t="s">
        <v>2154</v>
      </c>
      <c r="N244" s="170"/>
      <c r="O244" s="231">
        <v>7593.87</v>
      </c>
      <c r="P244" s="220"/>
      <c r="Q244" s="191"/>
      <c r="R244" s="227"/>
      <c r="S244" s="303"/>
      <c r="T244" s="264"/>
      <c r="U244" s="265"/>
      <c r="V244" s="261"/>
      <c r="W244" s="225"/>
      <c r="X244" s="226"/>
      <c r="Y244" s="851"/>
      <c r="Z244" s="167" t="str">
        <f t="array" ref="Z244">if(iferror(INDEX(Posts[Username],MATCH(C244&amp;G244,Posts[Username]&amp;Posts[Restaurant Name],0)),"")=C244,"Posted","")</f>
        <v/>
      </c>
      <c r="AA244" s="241" t="s">
        <v>484</v>
      </c>
      <c r="AB244" s="305"/>
      <c r="AC244" s="43"/>
      <c r="AD244" s="43"/>
      <c r="AE244" s="43"/>
      <c r="AF244" s="932"/>
      <c r="AG244" s="43"/>
      <c r="AH244" s="43"/>
      <c r="AI244" s="43"/>
      <c r="AJ244" s="43"/>
      <c r="AK244" s="43"/>
    </row>
    <row r="245" ht="33.75" customHeight="1">
      <c r="A245" s="43"/>
      <c r="B245" s="229" t="s">
        <v>1357</v>
      </c>
      <c r="C245" s="229" t="s">
        <v>1358</v>
      </c>
      <c r="D245" s="231">
        <v>29411.0</v>
      </c>
      <c r="E245" s="228"/>
      <c r="F245" s="300" t="s">
        <v>1359</v>
      </c>
      <c r="G245" s="261"/>
      <c r="H245" s="197" t="str">
        <f t="array" ref="H245">XLOOKUP(G245,'Restaurant DB All'!B:B,'Restaurant DB All'!A:A)</f>
        <v>#N/A</v>
      </c>
      <c r="I245" s="197" t="str">
        <f t="array" ref="I245">XLOOKUP(G245,'Restaurant DB'!B:B,'Restaurant DB'!N:N)</f>
        <v>#N/A</v>
      </c>
      <c r="J245" s="261"/>
      <c r="K245" s="262"/>
      <c r="L245" s="225"/>
      <c r="M245" s="248"/>
      <c r="N245" s="170"/>
      <c r="O245" s="231">
        <v>2000.0</v>
      </c>
      <c r="P245" s="220"/>
      <c r="Q245" s="191"/>
      <c r="R245" s="227"/>
      <c r="S245" s="303"/>
      <c r="T245" s="264"/>
      <c r="U245" s="265"/>
      <c r="V245" s="261"/>
      <c r="W245" s="225"/>
      <c r="X245" s="226"/>
      <c r="Y245" s="851"/>
      <c r="Z245" s="167" t="str">
        <f t="array" ref="Z245">if(iferror(INDEX(Posts[Username],MATCH(C245&amp;G245,Posts[Username]&amp;Posts[Restaurant Name],0)),"")=C245,"Posted","")</f>
        <v/>
      </c>
      <c r="AA245" s="241" t="s">
        <v>920</v>
      </c>
      <c r="AB245" s="305"/>
      <c r="AC245" s="43"/>
      <c r="AD245" s="43"/>
      <c r="AE245" s="43"/>
      <c r="AF245" s="932"/>
      <c r="AG245" s="43"/>
      <c r="AH245" s="43"/>
      <c r="AI245" s="43"/>
      <c r="AJ245" s="43"/>
      <c r="AK245" s="43"/>
    </row>
    <row r="246" ht="33.75" customHeight="1">
      <c r="A246" s="43"/>
      <c r="B246" s="229" t="s">
        <v>1357</v>
      </c>
      <c r="C246" s="229" t="s">
        <v>1358</v>
      </c>
      <c r="D246" s="231">
        <v>29411.0</v>
      </c>
      <c r="E246" s="228"/>
      <c r="F246" s="300" t="s">
        <v>1359</v>
      </c>
      <c r="G246" s="261"/>
      <c r="H246" s="197" t="str">
        <f t="array" ref="H246">XLOOKUP(G246,'Restaurant DB All'!B:B,'Restaurant DB All'!A:A)</f>
        <v>#N/A</v>
      </c>
      <c r="I246" s="197" t="str">
        <f t="array" ref="I246">XLOOKUP(G246,'Restaurant DB'!B:B,'Restaurant DB'!N:N)</f>
        <v>#N/A</v>
      </c>
      <c r="J246" s="261"/>
      <c r="K246" s="262"/>
      <c r="L246" s="225"/>
      <c r="M246" s="248"/>
      <c r="N246" s="170"/>
      <c r="O246" s="231">
        <v>2000.0</v>
      </c>
      <c r="P246" s="220"/>
      <c r="Q246" s="191"/>
      <c r="R246" s="227"/>
      <c r="S246" s="303"/>
      <c r="T246" s="264"/>
      <c r="U246" s="265"/>
      <c r="V246" s="261"/>
      <c r="W246" s="225"/>
      <c r="X246" s="226"/>
      <c r="Y246" s="851"/>
      <c r="Z246" s="167" t="str">
        <f t="array" ref="Z246">if(iferror(INDEX(Posts[Username],MATCH(C246&amp;G246,Posts[Username]&amp;Posts[Restaurant Name],0)),"")=C246,"Posted","")</f>
        <v/>
      </c>
      <c r="AA246" s="241" t="s">
        <v>920</v>
      </c>
      <c r="AB246" s="305"/>
      <c r="AC246" s="43"/>
      <c r="AD246" s="43"/>
      <c r="AE246" s="43"/>
      <c r="AF246" s="932"/>
      <c r="AG246" s="43"/>
      <c r="AH246" s="43"/>
      <c r="AI246" s="43"/>
      <c r="AJ246" s="43"/>
      <c r="AK246" s="43"/>
    </row>
    <row r="247" ht="33.75" customHeight="1">
      <c r="A247" s="43"/>
      <c r="B247" s="398" t="s">
        <v>2150</v>
      </c>
      <c r="C247" s="399" t="s">
        <v>2151</v>
      </c>
      <c r="D247" s="400">
        <v>79400.0</v>
      </c>
      <c r="E247" s="403"/>
      <c r="F247" s="927" t="s">
        <v>2152</v>
      </c>
      <c r="G247" s="1054"/>
      <c r="H247" s="197" t="str">
        <f t="array" ref="H247">XLOOKUP(G247,'Restaurant DB All'!B:B,'Restaurant DB All'!A:A)</f>
        <v>#N/A</v>
      </c>
      <c r="I247" s="197" t="str">
        <f t="array" ref="I247">XLOOKUP(G247,'Restaurant DB'!B:B,'Restaurant DB'!N:N)</f>
        <v>#N/A</v>
      </c>
      <c r="J247" s="1054"/>
      <c r="K247" s="379"/>
      <c r="L247" s="380"/>
      <c r="M247" s="382" t="s">
        <v>2154</v>
      </c>
      <c r="N247" s="1055"/>
      <c r="O247" s="400">
        <v>7593.87</v>
      </c>
      <c r="P247" s="552"/>
      <c r="Q247" s="384"/>
      <c r="R247" s="390"/>
      <c r="S247" s="386"/>
      <c r="T247" s="264"/>
      <c r="U247" s="388"/>
      <c r="V247" s="1054"/>
      <c r="W247" s="380"/>
      <c r="X247" s="591"/>
      <c r="Y247" s="931"/>
      <c r="Z247" s="167" t="str">
        <f t="array" ref="Z247">if(iferror(INDEX(Posts[Username],MATCH(C247&amp;G247,Posts[Username]&amp;Posts[Restaurant Name],0)),"")=C247,"Posted","")</f>
        <v/>
      </c>
      <c r="AA247" s="404" t="s">
        <v>484</v>
      </c>
      <c r="AB247" s="391"/>
      <c r="AC247" s="43"/>
      <c r="AD247" s="43"/>
      <c r="AE247" s="43"/>
      <c r="AF247" s="898"/>
      <c r="AG247" s="43"/>
      <c r="AH247" s="43"/>
      <c r="AI247" s="43"/>
      <c r="AJ247" s="43"/>
      <c r="AK247" s="43"/>
    </row>
    <row r="248" ht="33.75" customHeight="1">
      <c r="A248" s="43"/>
      <c r="B248" s="350" t="s">
        <v>1453</v>
      </c>
      <c r="C248" s="392" t="s">
        <v>1454</v>
      </c>
      <c r="D248" s="352">
        <v>7721.0</v>
      </c>
      <c r="E248" s="934"/>
      <c r="F248" s="394" t="s">
        <v>1455</v>
      </c>
      <c r="G248" s="544"/>
      <c r="H248" s="546" t="str">
        <f t="array" ref="H248">XLOOKUP(G248,'Restaurant DB All'!B:B,'Restaurant DB All'!A:A)</f>
        <v>#N/A</v>
      </c>
      <c r="I248" s="546" t="str">
        <f t="array" ref="I248">XLOOKUP(G248,'Restaurant DB'!B:B,'Restaurant DB'!N:N)</f>
        <v>#N/A</v>
      </c>
      <c r="J248" s="1056"/>
      <c r="K248" s="1057"/>
      <c r="L248" s="934"/>
      <c r="M248" s="951"/>
      <c r="N248" s="1055"/>
      <c r="O248" s="352">
        <v>0.0</v>
      </c>
      <c r="P248" s="361"/>
      <c r="Q248" s="556"/>
      <c r="R248" s="369"/>
      <c r="S248" s="369"/>
      <c r="T248" s="1058"/>
      <c r="U248" s="1012"/>
      <c r="V248" s="1056"/>
      <c r="W248" s="934"/>
      <c r="X248" s="1012"/>
      <c r="Y248" s="628"/>
      <c r="Z248" s="167" t="str">
        <f t="array" ref="Z248">if(iferror(INDEX(Posts[Username],MATCH(C248&amp;G248,Posts[Username]&amp;Posts[Restaurant Name],0)),"")=C248,"Posted","")</f>
        <v/>
      </c>
      <c r="AA248" s="950" t="s">
        <v>321</v>
      </c>
      <c r="AB248" s="1059"/>
      <c r="AC248" s="43"/>
      <c r="AD248" s="43"/>
      <c r="AE248" s="43"/>
      <c r="AF248" s="932"/>
      <c r="AG248" s="43"/>
      <c r="AH248" s="43"/>
      <c r="AI248" s="43"/>
      <c r="AJ248" s="43"/>
      <c r="AK248" s="43"/>
    </row>
    <row r="249" ht="33.75" customHeight="1">
      <c r="A249" s="43"/>
      <c r="B249" s="317" t="s">
        <v>2313</v>
      </c>
      <c r="C249" s="318" t="s">
        <v>2314</v>
      </c>
      <c r="D249" s="319">
        <v>5623.0</v>
      </c>
      <c r="E249" s="485"/>
      <c r="F249" s="321" t="s">
        <v>2315</v>
      </c>
      <c r="G249" s="322"/>
      <c r="H249" s="914" t="str">
        <f t="array" ref="H249">XLOOKUP(G249,'Restaurant DB All'!B:B,'Restaurant DB All'!A:A)</f>
        <v>#N/A</v>
      </c>
      <c r="I249" s="914" t="str">
        <f t="array" ref="I249">XLOOKUP(G249,'Restaurant DB'!B:B,'Restaurant DB'!N:N)</f>
        <v>#N/A</v>
      </c>
      <c r="J249" s="322"/>
      <c r="K249" s="325"/>
      <c r="L249" s="320"/>
      <c r="M249" s="327"/>
      <c r="N249" s="841"/>
      <c r="O249" s="319"/>
      <c r="P249" s="432"/>
      <c r="Q249" s="330"/>
      <c r="R249" s="421"/>
      <c r="S249" s="335"/>
      <c r="T249" s="333"/>
      <c r="U249" s="863"/>
      <c r="V249" s="322"/>
      <c r="W249" s="320"/>
      <c r="X249" s="563"/>
      <c r="Y249" s="864"/>
      <c r="Z249" s="167" t="str">
        <f t="array" ref="Z249">if(iferror(INDEX(Posts[Username],MATCH(C249&amp;G249,Posts[Username]&amp;Posts[Restaurant Name],0)),"")=C249,"Posted","")</f>
        <v/>
      </c>
      <c r="AA249" s="336" t="s">
        <v>321</v>
      </c>
      <c r="AB249" s="422"/>
      <c r="AC249" s="43"/>
      <c r="AD249" s="43"/>
      <c r="AE249" s="43"/>
      <c r="AF249" s="932"/>
      <c r="AG249" s="43"/>
      <c r="AH249" s="43"/>
      <c r="AI249" s="43"/>
      <c r="AJ249" s="43"/>
      <c r="AK249" s="43"/>
    </row>
  </sheetData>
  <customSheetViews>
    <customSheetView guid="{6712E7B1-4175-4E43-A992-35194D68267C}" filter="1" showAutoFilter="1">
      <autoFilter ref="$B$1:$AB$249">
        <filterColumn colId="20">
          <filters>
            <filter val="Asked Fred"/>
          </filters>
        </filterColumn>
        <sortState ref="B1:AB249">
          <sortCondition ref="S1:S249"/>
          <sortCondition ref="C1:C249"/>
        </sortState>
      </autoFilter>
    </customSheetView>
    <customSheetView guid="{1C377B53-9EE8-41F2-A40E-6EEB7806BFBD}" filter="1" showAutoFilter="1">
      <autoFilter ref="$B$1:$AB$249">
        <sortState ref="B1:AB249">
          <sortCondition ref="S1:S249"/>
        </sortState>
      </autoFilter>
    </customSheetView>
    <customSheetView guid="{A52A068E-B75F-4F2F-B133-54BF076E596E}" filter="1" showAutoFilter="1">
      <autoFilter ref="$B$1:$AB$249">
        <filterColumn colId="20">
          <customFilters>
            <customFilter val="*Asked*"/>
          </customFilters>
        </filterColumn>
        <sortState ref="B1:AB249">
          <sortCondition ref="V1:V249"/>
        </sortState>
      </autoFilter>
    </customSheetView>
  </customSheetViews>
  <conditionalFormatting sqref="B2:F249 G2:G74 H2:M249 N2:N33 O2:O16 P2:AA249 A14 AB14:AK14 O20:O33 N38:N249 O38:O82 G78:G249 O87:O96 O100:O249">
    <cfRule type="expression" dxfId="6" priority="1">
      <formula>"$R2="Posted""</formula>
    </cfRule>
  </conditionalFormatting>
  <conditionalFormatting sqref="AB5">
    <cfRule type="notContainsBlanks" dxfId="6" priority="2">
      <formula>LEN(TRIM(AB5))&gt;0</formula>
    </cfRule>
  </conditionalFormatting>
  <conditionalFormatting sqref="AB1:AB249">
    <cfRule type="expression" dxfId="7" priority="3">
      <formula>COUNTIF($AB:$AB, AB1)&gt;1</formula>
    </cfRule>
  </conditionalFormatting>
  <dataValidations>
    <dataValidation type="list" allowBlank="1" sqref="Q2:Q249">
      <formula1>"Approved,request check,Refused,Waiting Check,Sent to Dew,Sent to Ravi,Sent to Fred,Sent to Bond,Sent to Earth,Sent to Nabe,Sent to Sales"</formula1>
    </dataValidation>
    <dataValidation type="custom" allowBlank="1" showDropDown="1" sqref="T2:T249">
      <formula1>OR(TIMEVALUE(TEXT(T2, "hh:mm:ss"))=T2, AND(ISNUMBER(T2), LEFT(CELL("format", T2))="D"))</formula1>
    </dataValidation>
    <dataValidation type="list" allowBlank="1" sqref="J2:J249">
      <formula1>"Party Pack,All You Can Eat,Xperience"</formula1>
    </dataValidation>
    <dataValidation type="custom" allowBlank="1" showDropDown="1" sqref="S2:S249 Y2:Y249">
      <formula1>OR(NOT(ISERROR(DATEVALUE(S2))), AND(ISNUMBER(S2), LEFT(CELL("format", S2))="D"))</formula1>
    </dataValidation>
    <dataValidation type="custom" allowBlank="1" showDropDown="1" sqref="K2:K249 O2:O249">
      <formula1>AND(ISNUMBER(K2),(NOT(OR(NOT(ISERROR(DATEVALUE(K2))), AND(ISNUMBER(K2), LEFT(CELL("format", K2))="D")))))</formula1>
    </dataValidation>
    <dataValidation allowBlank="1" showDropDown="1" sqref="E2:E249 L2:L249 U2:U249 AA2:AA249"/>
    <dataValidation type="list" allowBlank="1" sqref="G2:G249">
      <formula1>#REF!</formula1>
    </dataValidation>
    <dataValidation type="list" allowBlank="1" sqref="V2:V249">
      <formula1>"Sent to Fred,Sent to KK,Booked,Validated,waiting for check,Asked KK,Asked Fred,Asked Guillaume,Sent to Guillaume,Refused,Change Date"</formula1>
    </dataValidation>
  </dataValidations>
  <hyperlinks>
    <hyperlink r:id="rId2" ref="F2"/>
    <hyperlink r:id="rId3" ref="F3"/>
    <hyperlink r:id="rId4" ref="F4"/>
    <hyperlink r:id="rId5" ref="F5"/>
    <hyperlink r:id="rId6" ref="F7"/>
    <hyperlink r:id="rId7" ref="F8"/>
    <hyperlink r:id="rId8" ref="F9"/>
    <hyperlink r:id="rId9" ref="F10"/>
    <hyperlink r:id="rId10" ref="F14"/>
    <hyperlink r:id="rId11" ref="F24"/>
    <hyperlink r:id="rId12" ref="F31"/>
    <hyperlink r:id="rId13" ref="F32"/>
    <hyperlink r:id="rId14" ref="N32"/>
    <hyperlink r:id="rId15" ref="F33"/>
    <hyperlink r:id="rId16" ref="F35"/>
    <hyperlink r:id="rId17" ref="N36"/>
    <hyperlink r:id="rId18" ref="F37"/>
    <hyperlink r:id="rId19" ref="F38"/>
    <hyperlink r:id="rId20" ref="N38"/>
    <hyperlink r:id="rId21" ref="C39"/>
    <hyperlink r:id="rId22" ref="F39"/>
    <hyperlink r:id="rId23" ref="N39"/>
    <hyperlink r:id="rId24" ref="C40"/>
    <hyperlink r:id="rId25" ref="F40"/>
    <hyperlink r:id="rId26" ref="N40"/>
    <hyperlink r:id="rId27" ref="F41"/>
    <hyperlink r:id="rId28" ref="C42"/>
    <hyperlink r:id="rId29" ref="F42"/>
    <hyperlink r:id="rId30" ref="N42"/>
    <hyperlink r:id="rId31" ref="F43"/>
    <hyperlink r:id="rId32" ref="F44"/>
    <hyperlink r:id="rId33" ref="F45"/>
    <hyperlink r:id="rId34" ref="F46"/>
    <hyperlink r:id="rId35" ref="F47"/>
    <hyperlink r:id="rId36" ref="N47"/>
    <hyperlink r:id="rId37" ref="F48"/>
    <hyperlink r:id="rId38" ref="F49"/>
    <hyperlink r:id="rId39" ref="N49"/>
    <hyperlink r:id="rId40" ref="F50"/>
    <hyperlink r:id="rId41" ref="N50"/>
    <hyperlink r:id="rId42" ref="F51"/>
    <hyperlink r:id="rId43" ref="F52"/>
    <hyperlink r:id="rId44" ref="F53"/>
    <hyperlink r:id="rId45" ref="N53"/>
    <hyperlink r:id="rId46" ref="F54"/>
    <hyperlink r:id="rId47" ref="F55"/>
    <hyperlink r:id="rId48" ref="F56"/>
    <hyperlink r:id="rId49" ref="F57"/>
    <hyperlink r:id="rId50" ref="F58"/>
    <hyperlink r:id="rId51" ref="F59"/>
    <hyperlink r:id="rId52" ref="N59"/>
    <hyperlink r:id="rId53" ref="F60"/>
    <hyperlink r:id="rId54" ref="F61"/>
    <hyperlink r:id="rId55" ref="F62"/>
    <hyperlink r:id="rId56" ref="F63"/>
    <hyperlink r:id="rId57" ref="F64"/>
    <hyperlink r:id="rId58" ref="F65"/>
    <hyperlink r:id="rId59" ref="F66"/>
    <hyperlink r:id="rId60" ref="F67"/>
    <hyperlink r:id="rId61" ref="N67"/>
    <hyperlink r:id="rId62" ref="F68"/>
    <hyperlink r:id="rId63" ref="N68"/>
    <hyperlink r:id="rId64" ref="F69"/>
    <hyperlink r:id="rId65" ref="F70"/>
    <hyperlink r:id="rId66" ref="F71"/>
    <hyperlink r:id="rId67" ref="F72"/>
    <hyperlink r:id="rId68" ref="F73"/>
    <hyperlink r:id="rId69" ref="F74"/>
    <hyperlink r:id="rId70" ref="F75"/>
    <hyperlink r:id="rId71" ref="F76"/>
    <hyperlink r:id="rId72" ref="F77"/>
    <hyperlink r:id="rId73" ref="N77"/>
    <hyperlink r:id="rId74" ref="F78"/>
    <hyperlink r:id="rId75" ref="F79"/>
    <hyperlink r:id="rId76" ref="F80"/>
    <hyperlink r:id="rId77" ref="F81"/>
    <hyperlink r:id="rId78" ref="F82"/>
    <hyperlink r:id="rId79" ref="F83"/>
    <hyperlink r:id="rId80" ref="F84"/>
    <hyperlink r:id="rId81" ref="F85"/>
    <hyperlink r:id="rId82" ref="F86"/>
    <hyperlink r:id="rId83" ref="C87"/>
    <hyperlink r:id="rId84" ref="F87"/>
    <hyperlink r:id="rId85" ref="N87"/>
    <hyperlink r:id="rId86" ref="C88"/>
    <hyperlink r:id="rId87" ref="F88"/>
    <hyperlink r:id="rId88" ref="N88"/>
    <hyperlink r:id="rId89" ref="C89"/>
    <hyperlink r:id="rId90" ref="F89"/>
    <hyperlink r:id="rId91" ref="N89"/>
    <hyperlink r:id="rId92" ref="C90"/>
    <hyperlink r:id="rId93" ref="F90"/>
    <hyperlink r:id="rId94" ref="N90"/>
    <hyperlink r:id="rId95" ref="F91"/>
    <hyperlink r:id="rId96" ref="F92"/>
    <hyperlink r:id="rId97" ref="F93"/>
    <hyperlink r:id="rId98" ref="F94"/>
    <hyperlink r:id="rId99" ref="C95"/>
    <hyperlink r:id="rId100" ref="F95"/>
    <hyperlink r:id="rId101" ref="N95"/>
    <hyperlink r:id="rId102" ref="C96"/>
    <hyperlink r:id="rId103" ref="F96"/>
    <hyperlink r:id="rId104" ref="N96"/>
    <hyperlink r:id="rId105" ref="F97"/>
    <hyperlink r:id="rId106" ref="F98"/>
    <hyperlink r:id="rId107" ref="F99"/>
    <hyperlink r:id="rId108" ref="F100"/>
    <hyperlink r:id="rId109" ref="F101"/>
    <hyperlink r:id="rId110" ref="F102"/>
    <hyperlink r:id="rId111" ref="F103"/>
    <hyperlink r:id="rId112" ref="F104"/>
    <hyperlink r:id="rId113" ref="F105"/>
    <hyperlink r:id="rId114" ref="F106"/>
    <hyperlink r:id="rId115" ref="F107"/>
    <hyperlink r:id="rId116" ref="F108"/>
    <hyperlink r:id="rId117" ref="N108"/>
    <hyperlink r:id="rId118" ref="F109"/>
    <hyperlink r:id="rId119" ref="N109"/>
    <hyperlink r:id="rId120" ref="F110"/>
    <hyperlink r:id="rId121" ref="F111"/>
    <hyperlink r:id="rId122" ref="F112"/>
    <hyperlink r:id="rId123" ref="F113"/>
    <hyperlink r:id="rId124" ref="F114"/>
    <hyperlink r:id="rId125" ref="F115"/>
    <hyperlink r:id="rId126" ref="F116"/>
    <hyperlink r:id="rId127" ref="F117"/>
    <hyperlink r:id="rId128" ref="F118"/>
    <hyperlink r:id="rId129" ref="F119"/>
    <hyperlink r:id="rId130" ref="F120"/>
    <hyperlink r:id="rId131" ref="F121"/>
    <hyperlink r:id="rId132" ref="F122"/>
    <hyperlink r:id="rId133" ref="F123"/>
    <hyperlink r:id="rId134" ref="F124"/>
    <hyperlink r:id="rId135" ref="F125"/>
    <hyperlink r:id="rId136" ref="F126"/>
    <hyperlink r:id="rId137" ref="F127"/>
    <hyperlink r:id="rId138" ref="N127"/>
    <hyperlink r:id="rId139" ref="F128"/>
    <hyperlink r:id="rId140" ref="F130"/>
    <hyperlink r:id="rId141" ref="F131"/>
    <hyperlink r:id="rId142" ref="F132"/>
    <hyperlink r:id="rId143" ref="F133"/>
    <hyperlink r:id="rId144" ref="F134"/>
    <hyperlink r:id="rId145" ref="F135"/>
    <hyperlink r:id="rId146" ref="F136"/>
    <hyperlink r:id="rId147" ref="F137"/>
    <hyperlink r:id="rId148" ref="F138"/>
    <hyperlink r:id="rId149" ref="F139"/>
    <hyperlink r:id="rId150" ref="F140"/>
    <hyperlink r:id="rId151" ref="F141"/>
    <hyperlink r:id="rId152" ref="N141"/>
    <hyperlink r:id="rId153" ref="F142"/>
    <hyperlink r:id="rId154" ref="N142"/>
    <hyperlink r:id="rId155" ref="F143"/>
    <hyperlink r:id="rId156" ref="F144"/>
    <hyperlink r:id="rId157" ref="F145"/>
    <hyperlink r:id="rId158" ref="F146"/>
    <hyperlink r:id="rId159" ref="F147"/>
    <hyperlink r:id="rId160" ref="N147"/>
    <hyperlink r:id="rId161" ref="F148"/>
    <hyperlink r:id="rId162" ref="F149"/>
    <hyperlink r:id="rId163" ref="F150"/>
    <hyperlink r:id="rId164" ref="N150"/>
    <hyperlink r:id="rId165" ref="F151"/>
    <hyperlink r:id="rId166" ref="F152"/>
    <hyperlink r:id="rId167" ref="F153"/>
    <hyperlink r:id="rId168" ref="F154"/>
    <hyperlink r:id="rId169" ref="F155"/>
    <hyperlink r:id="rId170" ref="F156"/>
    <hyperlink r:id="rId171" ref="F157"/>
    <hyperlink r:id="rId172" ref="F158"/>
    <hyperlink r:id="rId173" ref="F159"/>
    <hyperlink r:id="rId174" ref="F160"/>
    <hyperlink r:id="rId175" ref="F161"/>
    <hyperlink r:id="rId176" ref="F162"/>
    <hyperlink r:id="rId177" ref="F163"/>
    <hyperlink r:id="rId178" ref="F164"/>
    <hyperlink r:id="rId179" ref="F165"/>
    <hyperlink r:id="rId180" ref="F166"/>
    <hyperlink r:id="rId181" ref="N166"/>
    <hyperlink r:id="rId182" ref="F167"/>
    <hyperlink r:id="rId183" ref="F168"/>
    <hyperlink r:id="rId184" ref="F169"/>
    <hyperlink r:id="rId185" ref="F170"/>
    <hyperlink r:id="rId186" ref="F171"/>
    <hyperlink r:id="rId187" ref="F172"/>
    <hyperlink r:id="rId188" ref="F173"/>
    <hyperlink r:id="rId189" ref="F174"/>
    <hyperlink r:id="rId190" ref="F175"/>
    <hyperlink r:id="rId191" ref="F176"/>
    <hyperlink r:id="rId192" ref="F177"/>
    <hyperlink r:id="rId193" ref="F178"/>
    <hyperlink r:id="rId194" ref="F179"/>
    <hyperlink r:id="rId195" ref="F180"/>
    <hyperlink r:id="rId196" ref="F181"/>
    <hyperlink r:id="rId197" ref="F182"/>
    <hyperlink r:id="rId198" ref="F183"/>
    <hyperlink r:id="rId199" ref="C184"/>
    <hyperlink r:id="rId200" ref="F184"/>
    <hyperlink r:id="rId201" ref="N184"/>
    <hyperlink r:id="rId202" ref="C185"/>
    <hyperlink r:id="rId203" ref="F185"/>
    <hyperlink r:id="rId204" ref="N185"/>
    <hyperlink r:id="rId205" ref="F186"/>
    <hyperlink r:id="rId206" ref="F187"/>
    <hyperlink r:id="rId207" ref="C188"/>
    <hyperlink r:id="rId208" ref="F188"/>
    <hyperlink r:id="rId209" ref="N188"/>
    <hyperlink r:id="rId210" ref="C189"/>
    <hyperlink r:id="rId211" ref="F189"/>
    <hyperlink r:id="rId212" ref="N189"/>
    <hyperlink r:id="rId213" ref="F190"/>
    <hyperlink r:id="rId214" ref="F191"/>
    <hyperlink r:id="rId215" ref="F192"/>
    <hyperlink r:id="rId216" ref="F193"/>
    <hyperlink r:id="rId217" ref="F194"/>
    <hyperlink r:id="rId218" ref="F195"/>
    <hyperlink r:id="rId219" ref="F196"/>
    <hyperlink r:id="rId220" ref="F197"/>
    <hyperlink r:id="rId221" ref="F198"/>
    <hyperlink r:id="rId222" ref="F199"/>
    <hyperlink r:id="rId223" ref="N199"/>
    <hyperlink r:id="rId224" ref="F200"/>
    <hyperlink r:id="rId225" ref="F201"/>
    <hyperlink r:id="rId226" ref="F202"/>
    <hyperlink r:id="rId227" ref="N202"/>
    <hyperlink r:id="rId228" ref="F203"/>
    <hyperlink r:id="rId229" ref="N203"/>
    <hyperlink r:id="rId230" ref="F204"/>
    <hyperlink r:id="rId231" ref="N204"/>
    <hyperlink r:id="rId232" ref="F205"/>
    <hyperlink r:id="rId233" ref="F206"/>
    <hyperlink r:id="rId234" ref="F207"/>
    <hyperlink r:id="rId235" ref="F208"/>
    <hyperlink r:id="rId236" ref="N208"/>
    <hyperlink r:id="rId237" ref="F209"/>
    <hyperlink r:id="rId238" ref="N209"/>
    <hyperlink r:id="rId239" ref="F210"/>
    <hyperlink r:id="rId240" ref="F211"/>
    <hyperlink r:id="rId241" ref="N211"/>
    <hyperlink r:id="rId242" ref="F212"/>
    <hyperlink r:id="rId243" ref="F213"/>
    <hyperlink r:id="rId244" ref="F214"/>
    <hyperlink r:id="rId245" ref="F215"/>
    <hyperlink r:id="rId246" ref="F216"/>
    <hyperlink r:id="rId247" ref="F217"/>
    <hyperlink r:id="rId248" ref="F218"/>
    <hyperlink r:id="rId249" ref="F219"/>
    <hyperlink r:id="rId250" ref="N219"/>
    <hyperlink r:id="rId251" ref="F220"/>
    <hyperlink r:id="rId252" ref="F221"/>
    <hyperlink r:id="rId253" ref="N221"/>
    <hyperlink r:id="rId254" ref="F222"/>
    <hyperlink r:id="rId255" ref="F223"/>
    <hyperlink r:id="rId256" ref="F224"/>
    <hyperlink r:id="rId257" ref="F225"/>
    <hyperlink r:id="rId258" ref="F226"/>
    <hyperlink r:id="rId259" ref="N226"/>
    <hyperlink r:id="rId260" ref="F227"/>
    <hyperlink r:id="rId261" ref="F228"/>
    <hyperlink r:id="rId262" ref="F229"/>
    <hyperlink r:id="rId263" ref="F230"/>
    <hyperlink r:id="rId264" ref="F231"/>
    <hyperlink r:id="rId265" ref="F232"/>
    <hyperlink r:id="rId266" ref="F233"/>
    <hyperlink r:id="rId267" ref="F234"/>
    <hyperlink r:id="rId268" ref="F235"/>
    <hyperlink r:id="rId269" ref="N235"/>
    <hyperlink r:id="rId270" ref="F236"/>
    <hyperlink r:id="rId271" ref="F237"/>
    <hyperlink r:id="rId272" ref="F238"/>
    <hyperlink r:id="rId273" ref="F239"/>
    <hyperlink r:id="rId274" ref="F240"/>
    <hyperlink r:id="rId275" ref="F241"/>
    <hyperlink r:id="rId276" ref="F242"/>
    <hyperlink r:id="rId277" ref="F243"/>
    <hyperlink r:id="rId278" ref="F244"/>
    <hyperlink r:id="rId279" ref="F245"/>
    <hyperlink r:id="rId280" ref="F246"/>
    <hyperlink r:id="rId281" ref="F247"/>
    <hyperlink r:id="rId282" ref="F248"/>
    <hyperlink r:id="rId283" ref="F249"/>
  </hyperlinks>
  <drawing r:id="rId284"/>
  <legacyDrawing r:id="rId285"/>
  <tableParts count="2">
    <tablePart r:id="rId288"/>
    <tablePart r:id="rId28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38"/>
    <col customWidth="1" min="3" max="3" width="13.75"/>
    <col customWidth="1" min="4" max="4" width="19.13"/>
    <col customWidth="1" min="6" max="6" width="13.75"/>
  </cols>
  <sheetData>
    <row r="2">
      <c r="B2" s="5" t="s">
        <v>2316</v>
      </c>
      <c r="C2" s="5" t="s">
        <v>2317</v>
      </c>
      <c r="D2" s="5" t="s">
        <v>2318</v>
      </c>
      <c r="E2" s="1" t="s">
        <v>2319</v>
      </c>
      <c r="F2" s="1" t="s">
        <v>2320</v>
      </c>
      <c r="G2" s="1" t="s">
        <v>2321</v>
      </c>
      <c r="H2" s="1" t="s">
        <v>1482</v>
      </c>
      <c r="I2" s="1" t="s">
        <v>2322</v>
      </c>
    </row>
    <row r="3">
      <c r="B3" s="58" t="s">
        <v>1571</v>
      </c>
      <c r="C3" s="58" t="s">
        <v>2323</v>
      </c>
      <c r="D3" s="58" t="s">
        <v>2324</v>
      </c>
      <c r="E3" s="1">
        <v>3.0</v>
      </c>
      <c r="I3" s="1" t="s">
        <v>2325</v>
      </c>
    </row>
    <row r="4">
      <c r="B4" s="1060" t="s">
        <v>2326</v>
      </c>
      <c r="C4" s="58" t="s">
        <v>2323</v>
      </c>
      <c r="D4" s="58" t="s">
        <v>2324</v>
      </c>
      <c r="E4" s="1">
        <v>4.0</v>
      </c>
      <c r="I4" s="1">
        <v>2.0</v>
      </c>
    </row>
    <row r="5">
      <c r="B5" s="58" t="s">
        <v>2327</v>
      </c>
      <c r="C5" s="58" t="s">
        <v>2323</v>
      </c>
      <c r="D5" s="58" t="s">
        <v>2324</v>
      </c>
      <c r="E5" s="1">
        <v>4.0</v>
      </c>
    </row>
    <row r="6">
      <c r="B6" s="1" t="s">
        <v>2328</v>
      </c>
      <c r="C6" s="58" t="s">
        <v>2323</v>
      </c>
      <c r="D6" s="1" t="s">
        <v>2318</v>
      </c>
    </row>
    <row r="7">
      <c r="B7" s="1" t="s">
        <v>2329</v>
      </c>
      <c r="C7" s="1" t="s">
        <v>2323</v>
      </c>
      <c r="D7" s="1" t="s">
        <v>2318</v>
      </c>
    </row>
    <row r="8">
      <c r="B8" s="1" t="s">
        <v>2330</v>
      </c>
      <c r="C8" s="1" t="s">
        <v>2323</v>
      </c>
      <c r="D8" s="1" t="s">
        <v>2318</v>
      </c>
    </row>
    <row r="9">
      <c r="B9" s="1061" t="s">
        <v>2331</v>
      </c>
      <c r="C9" s="1" t="s">
        <v>2323</v>
      </c>
      <c r="D9" s="1" t="s">
        <v>2318</v>
      </c>
    </row>
    <row r="10">
      <c r="B10" s="1" t="s">
        <v>2332</v>
      </c>
      <c r="C10" s="1" t="s">
        <v>2323</v>
      </c>
      <c r="D10" s="1" t="s">
        <v>2318</v>
      </c>
    </row>
    <row r="11">
      <c r="B11" s="1062" t="s">
        <v>1741</v>
      </c>
      <c r="C11" s="58" t="s">
        <v>920</v>
      </c>
      <c r="D11" s="58" t="s">
        <v>2324</v>
      </c>
      <c r="E11" s="1">
        <v>1.0</v>
      </c>
      <c r="F11" s="1">
        <v>200.0</v>
      </c>
    </row>
    <row r="12">
      <c r="B12" s="58" t="s">
        <v>2333</v>
      </c>
      <c r="C12" s="58" t="s">
        <v>920</v>
      </c>
      <c r="D12" s="58" t="s">
        <v>2334</v>
      </c>
    </row>
    <row r="13">
      <c r="B13" s="58" t="s">
        <v>2335</v>
      </c>
      <c r="C13" s="58" t="s">
        <v>920</v>
      </c>
      <c r="D13" s="58" t="s">
        <v>2334</v>
      </c>
    </row>
    <row r="14">
      <c r="B14" s="1062" t="s">
        <v>1831</v>
      </c>
      <c r="C14" s="58" t="s">
        <v>920</v>
      </c>
      <c r="D14" s="58" t="s">
        <v>2334</v>
      </c>
    </row>
    <row r="15">
      <c r="B15" s="58" t="s">
        <v>2336</v>
      </c>
      <c r="C15" s="58" t="s">
        <v>920</v>
      </c>
      <c r="D15" s="58" t="s">
        <v>2334</v>
      </c>
    </row>
    <row r="16">
      <c r="B16" s="58" t="s">
        <v>2337</v>
      </c>
      <c r="C16" s="58" t="s">
        <v>920</v>
      </c>
      <c r="D16" s="58" t="s">
        <v>2334</v>
      </c>
    </row>
    <row r="17">
      <c r="B17" s="1" t="s">
        <v>2338</v>
      </c>
      <c r="C17" s="1" t="s">
        <v>920</v>
      </c>
      <c r="D17" s="1" t="s">
        <v>2324</v>
      </c>
      <c r="E17" s="1">
        <v>4.0</v>
      </c>
      <c r="F17" s="1">
        <v>200.0</v>
      </c>
      <c r="G17" s="1">
        <v>800.0</v>
      </c>
    </row>
    <row r="18">
      <c r="B18" s="1" t="s">
        <v>2339</v>
      </c>
      <c r="C18" s="1" t="s">
        <v>920</v>
      </c>
      <c r="D18" s="1" t="s">
        <v>2324</v>
      </c>
      <c r="E18" s="1">
        <v>3.0</v>
      </c>
      <c r="F18" s="1">
        <v>133.0</v>
      </c>
      <c r="G18" s="1">
        <v>400.0</v>
      </c>
    </row>
    <row r="19">
      <c r="B19" s="1" t="s">
        <v>2340</v>
      </c>
      <c r="C19" s="1" t="s">
        <v>920</v>
      </c>
      <c r="D19" s="1" t="s">
        <v>2341</v>
      </c>
    </row>
    <row r="20">
      <c r="B20" s="1" t="s">
        <v>2342</v>
      </c>
      <c r="C20" s="1" t="s">
        <v>920</v>
      </c>
      <c r="D20" s="1" t="s">
        <v>2341</v>
      </c>
    </row>
    <row r="21">
      <c r="B21" s="1" t="s">
        <v>2343</v>
      </c>
      <c r="C21" s="1" t="s">
        <v>920</v>
      </c>
      <c r="D21" s="1" t="s">
        <v>2341</v>
      </c>
    </row>
    <row r="22">
      <c r="B22" s="1" t="s">
        <v>1748</v>
      </c>
      <c r="C22" s="1" t="s">
        <v>920</v>
      </c>
      <c r="D22" s="1" t="s">
        <v>2344</v>
      </c>
    </row>
    <row r="23">
      <c r="B23" s="1063" t="s">
        <v>2004</v>
      </c>
      <c r="C23" s="1" t="s">
        <v>920</v>
      </c>
      <c r="D23" s="1" t="s">
        <v>2324</v>
      </c>
      <c r="E23" s="1">
        <v>3.0</v>
      </c>
      <c r="F23" s="1">
        <v>100.0</v>
      </c>
      <c r="G23" s="1">
        <v>300.0</v>
      </c>
    </row>
    <row r="24">
      <c r="B24" s="1" t="s">
        <v>2345</v>
      </c>
      <c r="C24" s="1" t="s">
        <v>920</v>
      </c>
      <c r="D24" s="1" t="s">
        <v>2324</v>
      </c>
      <c r="E24" s="1">
        <v>1.0</v>
      </c>
      <c r="F24" s="1">
        <v>150.0</v>
      </c>
      <c r="G24" s="1">
        <v>150.0</v>
      </c>
    </row>
    <row r="25">
      <c r="B25" s="1" t="s">
        <v>2346</v>
      </c>
      <c r="C25" s="1" t="s">
        <v>920</v>
      </c>
      <c r="D25" s="1" t="s">
        <v>2344</v>
      </c>
    </row>
    <row r="26">
      <c r="B26" s="1" t="s">
        <v>2347</v>
      </c>
      <c r="C26" s="1" t="s">
        <v>920</v>
      </c>
      <c r="D26" s="1" t="s">
        <v>2334</v>
      </c>
    </row>
    <row r="27">
      <c r="B27" s="1" t="s">
        <v>2348</v>
      </c>
      <c r="C27" s="1" t="s">
        <v>920</v>
      </c>
      <c r="D27" s="1" t="s">
        <v>2334</v>
      </c>
    </row>
    <row r="28">
      <c r="B28" s="1064" t="s">
        <v>2349</v>
      </c>
      <c r="C28" s="58" t="s">
        <v>2350</v>
      </c>
      <c r="D28" s="58" t="s">
        <v>2334</v>
      </c>
    </row>
    <row r="29">
      <c r="B29" s="58" t="s">
        <v>2351</v>
      </c>
      <c r="C29" s="58" t="s">
        <v>2352</v>
      </c>
      <c r="D29" s="58" t="s">
        <v>2324</v>
      </c>
      <c r="E29" s="1">
        <v>3.0</v>
      </c>
      <c r="F29" s="1">
        <v>300.0</v>
      </c>
      <c r="G29" s="1">
        <v>900.0</v>
      </c>
    </row>
    <row r="30">
      <c r="B30" s="58" t="s">
        <v>2353</v>
      </c>
      <c r="C30" s="58" t="s">
        <v>2352</v>
      </c>
      <c r="D30" s="58" t="s">
        <v>2324</v>
      </c>
      <c r="F30" s="1">
        <v>0.0</v>
      </c>
      <c r="G30" s="1">
        <v>0.0</v>
      </c>
    </row>
    <row r="31">
      <c r="B31" s="58" t="s">
        <v>2354</v>
      </c>
      <c r="C31" s="58" t="s">
        <v>2352</v>
      </c>
      <c r="D31" s="58" t="s">
        <v>2318</v>
      </c>
    </row>
    <row r="32">
      <c r="B32" s="58" t="s">
        <v>2355</v>
      </c>
      <c r="C32" s="58" t="s">
        <v>2352</v>
      </c>
      <c r="D32" s="58" t="s">
        <v>2356</v>
      </c>
      <c r="F32" s="1">
        <v>250.0</v>
      </c>
    </row>
    <row r="33">
      <c r="B33" s="58" t="s">
        <v>2357</v>
      </c>
      <c r="C33" s="58" t="s">
        <v>2352</v>
      </c>
      <c r="D33" s="58" t="s">
        <v>394</v>
      </c>
    </row>
    <row r="34">
      <c r="B34" s="58" t="s">
        <v>2358</v>
      </c>
      <c r="C34" s="58" t="s">
        <v>2352</v>
      </c>
      <c r="D34" s="58" t="s">
        <v>2359</v>
      </c>
    </row>
    <row r="35">
      <c r="B35" s="1065" t="s">
        <v>2360</v>
      </c>
      <c r="C35" s="58" t="s">
        <v>2352</v>
      </c>
      <c r="D35" s="58" t="s">
        <v>2356</v>
      </c>
      <c r="E35" s="1">
        <v>2.0</v>
      </c>
      <c r="F35" s="1">
        <v>200.0</v>
      </c>
      <c r="G35" s="1">
        <v>400.0</v>
      </c>
    </row>
    <row r="36">
      <c r="B36" s="1" t="s">
        <v>2361</v>
      </c>
      <c r="C36" s="1" t="s">
        <v>2352</v>
      </c>
      <c r="D36" s="1" t="s">
        <v>2356</v>
      </c>
    </row>
    <row r="37">
      <c r="B37" s="1" t="s">
        <v>2362</v>
      </c>
      <c r="C37" s="1" t="s">
        <v>2352</v>
      </c>
      <c r="D37" s="1" t="s">
        <v>2318</v>
      </c>
      <c r="F37" s="1">
        <v>200.0</v>
      </c>
    </row>
    <row r="38">
      <c r="B38" s="1" t="s">
        <v>2363</v>
      </c>
      <c r="C38" s="1" t="s">
        <v>2352</v>
      </c>
      <c r="D38" s="1" t="s">
        <v>2356</v>
      </c>
      <c r="E38" s="1">
        <v>3.0</v>
      </c>
      <c r="F38" s="1">
        <v>120.0</v>
      </c>
      <c r="G38" s="1">
        <v>360.0</v>
      </c>
    </row>
    <row r="39">
      <c r="B39" s="1" t="s">
        <v>2061</v>
      </c>
      <c r="C39" s="1" t="s">
        <v>2352</v>
      </c>
      <c r="D39" s="1" t="s">
        <v>2318</v>
      </c>
      <c r="E39" s="1">
        <v>3.0</v>
      </c>
      <c r="F39" s="1">
        <v>200.0</v>
      </c>
      <c r="G39" s="1">
        <v>600.0</v>
      </c>
    </row>
    <row r="40">
      <c r="B40" s="1" t="s">
        <v>2364</v>
      </c>
      <c r="C40" s="1" t="s">
        <v>2352</v>
      </c>
      <c r="D40" s="1" t="s">
        <v>2318</v>
      </c>
    </row>
    <row r="41">
      <c r="B41" s="1" t="s">
        <v>2194</v>
      </c>
      <c r="C41" s="1" t="s">
        <v>2352</v>
      </c>
      <c r="D41" s="1" t="s">
        <v>2356</v>
      </c>
      <c r="F41" s="1">
        <v>0.0</v>
      </c>
      <c r="G41" s="1">
        <v>0.0</v>
      </c>
    </row>
    <row r="42">
      <c r="B42" s="1" t="s">
        <v>1801</v>
      </c>
      <c r="C42" s="1" t="s">
        <v>2352</v>
      </c>
      <c r="D42" s="1" t="s">
        <v>2356</v>
      </c>
      <c r="E42" s="1">
        <v>3.0</v>
      </c>
      <c r="F42" s="1">
        <v>200.0</v>
      </c>
      <c r="G42" s="1">
        <v>600.0</v>
      </c>
    </row>
    <row r="43">
      <c r="B43" s="1" t="s">
        <v>2365</v>
      </c>
      <c r="C43" s="1" t="s">
        <v>920</v>
      </c>
      <c r="D43" s="1" t="s">
        <v>2334</v>
      </c>
    </row>
    <row r="44">
      <c r="B44" s="1066" t="s">
        <v>2366</v>
      </c>
      <c r="C44" s="1" t="s">
        <v>920</v>
      </c>
      <c r="D44" s="1" t="s">
        <v>2341</v>
      </c>
    </row>
    <row r="45">
      <c r="B45" s="1" t="s">
        <v>2367</v>
      </c>
      <c r="C45" s="1" t="s">
        <v>920</v>
      </c>
      <c r="D45" s="1" t="s">
        <v>2324</v>
      </c>
      <c r="E45" s="1">
        <v>3.0</v>
      </c>
      <c r="G45" s="1">
        <v>200.0</v>
      </c>
    </row>
    <row r="46">
      <c r="B46" s="1" t="s">
        <v>2368</v>
      </c>
      <c r="C46" s="1" t="s">
        <v>920</v>
      </c>
      <c r="D46" s="1" t="s">
        <v>2334</v>
      </c>
    </row>
    <row r="47">
      <c r="B47" s="1062" t="s">
        <v>1816</v>
      </c>
      <c r="C47" s="1" t="s">
        <v>920</v>
      </c>
      <c r="D47" s="1" t="s">
        <v>2324</v>
      </c>
      <c r="E47" s="1">
        <v>3.0</v>
      </c>
      <c r="F47" s="1">
        <v>0.0</v>
      </c>
      <c r="G47" s="1">
        <v>0.0</v>
      </c>
    </row>
    <row r="48">
      <c r="B48" s="1" t="s">
        <v>2311</v>
      </c>
      <c r="C48" s="1" t="s">
        <v>2352</v>
      </c>
      <c r="D48" s="1" t="s">
        <v>2356</v>
      </c>
      <c r="E48" s="1">
        <v>3.0</v>
      </c>
      <c r="F48" s="1">
        <v>200.0</v>
      </c>
      <c r="G48" s="1">
        <v>600.0</v>
      </c>
    </row>
    <row r="49">
      <c r="B49" s="1067" t="s">
        <v>2369</v>
      </c>
      <c r="C49" s="1" t="s">
        <v>920</v>
      </c>
      <c r="D49" s="1" t="s">
        <v>2341</v>
      </c>
    </row>
    <row r="50">
      <c r="B50" s="1068" t="s">
        <v>2370</v>
      </c>
      <c r="C50" s="1" t="s">
        <v>920</v>
      </c>
      <c r="D50" s="1" t="s">
        <v>2341</v>
      </c>
    </row>
    <row r="51">
      <c r="B51" s="1069" t="s">
        <v>1763</v>
      </c>
      <c r="C51" s="1" t="s">
        <v>920</v>
      </c>
      <c r="D51" s="1" t="s">
        <v>2324</v>
      </c>
      <c r="E51" s="1">
        <v>0.0</v>
      </c>
      <c r="F51" s="1">
        <v>0.0</v>
      </c>
      <c r="G51" s="1">
        <v>0.0</v>
      </c>
    </row>
    <row r="52">
      <c r="B52" s="1070" t="s">
        <v>2371</v>
      </c>
      <c r="C52" s="1" t="s">
        <v>920</v>
      </c>
      <c r="D52" s="1" t="s">
        <v>2334</v>
      </c>
    </row>
    <row r="53">
      <c r="B53" s="1070" t="s">
        <v>1922</v>
      </c>
      <c r="C53" s="1" t="s">
        <v>920</v>
      </c>
      <c r="D53" s="1" t="s">
        <v>2324</v>
      </c>
      <c r="E53" s="1">
        <v>3.0</v>
      </c>
      <c r="F53" s="1">
        <v>0.0</v>
      </c>
      <c r="G53" s="1">
        <v>0.0</v>
      </c>
    </row>
    <row r="54">
      <c r="B54" s="1062" t="s">
        <v>2159</v>
      </c>
      <c r="C54" s="1" t="s">
        <v>920</v>
      </c>
      <c r="D54" s="1" t="s">
        <v>2324</v>
      </c>
      <c r="E54" s="1">
        <v>3.0</v>
      </c>
      <c r="F54" s="1">
        <v>0.0</v>
      </c>
      <c r="G54" s="1">
        <v>0.0</v>
      </c>
    </row>
    <row r="55">
      <c r="B55" s="1" t="s">
        <v>2372</v>
      </c>
      <c r="C55" s="1" t="s">
        <v>484</v>
      </c>
      <c r="D55" s="1" t="s">
        <v>2356</v>
      </c>
      <c r="E55" s="1">
        <v>4.0</v>
      </c>
    </row>
    <row r="56">
      <c r="B56" s="1071" t="s">
        <v>2373</v>
      </c>
      <c r="C56" s="1" t="s">
        <v>920</v>
      </c>
      <c r="D56" s="1" t="s">
        <v>2334</v>
      </c>
    </row>
    <row r="57">
      <c r="B57" s="1" t="s">
        <v>2374</v>
      </c>
      <c r="C57" s="1" t="s">
        <v>2352</v>
      </c>
      <c r="D57" s="1" t="s">
        <v>2318</v>
      </c>
    </row>
    <row r="58">
      <c r="B58" s="1062" t="s">
        <v>2375</v>
      </c>
      <c r="C58" s="1" t="s">
        <v>920</v>
      </c>
      <c r="D58" s="1" t="s">
        <v>2334</v>
      </c>
    </row>
    <row r="59">
      <c r="B59" s="1072" t="s">
        <v>2376</v>
      </c>
      <c r="C59" s="1" t="s">
        <v>920</v>
      </c>
      <c r="D59" s="1" t="s">
        <v>2341</v>
      </c>
    </row>
    <row r="60">
      <c r="B60" s="1069" t="s">
        <v>2377</v>
      </c>
      <c r="C60" s="1" t="s">
        <v>920</v>
      </c>
      <c r="D60" s="1" t="s">
        <v>2341</v>
      </c>
    </row>
    <row r="61">
      <c r="B61" s="1062" t="s">
        <v>2378</v>
      </c>
      <c r="C61" s="1" t="s">
        <v>920</v>
      </c>
      <c r="D61" s="1" t="s">
        <v>2334</v>
      </c>
    </row>
    <row r="62">
      <c r="B62" s="1068" t="s">
        <v>2379</v>
      </c>
      <c r="C62" s="1" t="s">
        <v>920</v>
      </c>
      <c r="D62" s="1" t="s">
        <v>2318</v>
      </c>
    </row>
    <row r="63">
      <c r="B63" s="1062" t="s">
        <v>1283</v>
      </c>
      <c r="C63" s="1" t="s">
        <v>920</v>
      </c>
      <c r="D63" s="1" t="s">
        <v>2324</v>
      </c>
      <c r="E63" s="1">
        <v>3.0</v>
      </c>
      <c r="F63" s="1">
        <v>150.0</v>
      </c>
      <c r="G63" s="1">
        <v>450.0</v>
      </c>
    </row>
    <row r="64">
      <c r="B64" s="1070" t="s">
        <v>2380</v>
      </c>
      <c r="C64" s="1" t="s">
        <v>920</v>
      </c>
      <c r="D64" s="1" t="s">
        <v>2318</v>
      </c>
    </row>
    <row r="65">
      <c r="B65" s="1068" t="s">
        <v>2246</v>
      </c>
      <c r="C65" s="1" t="s">
        <v>2350</v>
      </c>
      <c r="D65" s="1" t="s">
        <v>2318</v>
      </c>
    </row>
    <row r="66">
      <c r="B66" s="1068" t="s">
        <v>2381</v>
      </c>
      <c r="C66" s="1" t="s">
        <v>920</v>
      </c>
      <c r="D66" s="1" t="s">
        <v>2334</v>
      </c>
    </row>
    <row r="67">
      <c r="B67" s="1062" t="s">
        <v>2382</v>
      </c>
      <c r="C67" s="1" t="s">
        <v>920</v>
      </c>
      <c r="D67" s="1" t="s">
        <v>2341</v>
      </c>
    </row>
    <row r="68">
      <c r="B68" s="1070" t="s">
        <v>2383</v>
      </c>
      <c r="C68" s="1" t="s">
        <v>920</v>
      </c>
      <c r="D68" s="1" t="s">
        <v>2334</v>
      </c>
    </row>
    <row r="69">
      <c r="B69" s="1073" t="s">
        <v>2384</v>
      </c>
      <c r="C69" s="1" t="s">
        <v>920</v>
      </c>
      <c r="D69" s="1" t="s">
        <v>2318</v>
      </c>
    </row>
    <row r="70">
      <c r="B70" s="1070" t="s">
        <v>2385</v>
      </c>
      <c r="C70" s="1" t="s">
        <v>920</v>
      </c>
      <c r="D70" s="1" t="s">
        <v>2318</v>
      </c>
    </row>
    <row r="71">
      <c r="B71" s="1070" t="s">
        <v>2386</v>
      </c>
      <c r="C71" s="1" t="s">
        <v>920</v>
      </c>
      <c r="D71" s="1" t="s">
        <v>2318</v>
      </c>
    </row>
    <row r="72">
      <c r="B72" s="1062" t="s">
        <v>1339</v>
      </c>
      <c r="C72" s="1" t="s">
        <v>920</v>
      </c>
      <c r="D72" s="1" t="s">
        <v>2324</v>
      </c>
    </row>
  </sheetData>
  <autoFilter ref="$B$2:$I$72"/>
  <conditionalFormatting sqref="B4 B8 B17 B23 B47 B49:B54 B56 B58:B72">
    <cfRule type="expression" dxfId="3" priority="1">
      <formula>countif(B:B,B4)&gt;1</formula>
    </cfRule>
  </conditionalFormatting>
  <conditionalFormatting sqref="B4 B8 B17 B23 B47 B49:B54 B56 B58:B72">
    <cfRule type="expression" dxfId="7" priority="2">
      <formula>OR(LEN(B4)&lt;&gt;LEN(TRIM(B4)), ISNUMBER(FIND(CHAR(10), B4)))</formula>
    </cfRule>
  </conditionalFormatting>
  <hyperlinks>
    <hyperlink r:id="rId1" ref="B4"/>
    <hyperlink r:id="rId2" ref="B9"/>
    <hyperlink r:id="rId3" ref="B28"/>
    <hyperlink r:id="rId4" ref="B59"/>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2.5"/>
    <col customWidth="1" min="2" max="2" width="11.25"/>
    <col customWidth="1" min="3" max="3" width="15.0"/>
    <col customWidth="1" hidden="1" min="4" max="4" width="10.38"/>
    <col customWidth="1" hidden="1" min="5" max="5" width="9.38"/>
    <col customWidth="1" min="6" max="6" width="7.38"/>
    <col customWidth="1" min="7" max="7" width="25.25"/>
    <col customWidth="1" min="8" max="8" width="10.13"/>
    <col customWidth="1" min="9" max="9" width="13.63"/>
    <col customWidth="1" min="10" max="10" width="14.13"/>
    <col customWidth="1" min="11" max="11" width="8.5"/>
    <col customWidth="1" min="12" max="12" width="20.38"/>
    <col customWidth="1" min="13" max="13" width="26.88"/>
    <col customWidth="1" min="14" max="14" width="35.63"/>
    <col customWidth="1" min="15" max="15" width="7.75"/>
    <col customWidth="1" hidden="1" min="16" max="16" width="14.25"/>
    <col customWidth="1" hidden="1" min="17" max="17" width="18.63"/>
    <col customWidth="1" hidden="1" min="18" max="18" width="11.38"/>
    <col customWidth="1" min="19" max="20" width="12.75"/>
    <col customWidth="1" min="21" max="21" width="8.25"/>
    <col customWidth="1" min="22" max="22" width="16.25"/>
    <col customWidth="1" hidden="1" min="23" max="23" width="28.63"/>
    <col customWidth="1" min="24" max="24" width="12.38"/>
    <col customWidth="1" min="25" max="25" width="14.5"/>
    <col customWidth="1" min="26" max="26" width="19.5"/>
    <col customWidth="1" min="27" max="27" width="42.75"/>
    <col customWidth="1" min="28" max="28" width="22.25"/>
  </cols>
  <sheetData>
    <row r="1" ht="29.25" customHeight="1">
      <c r="A1" s="18"/>
      <c r="B1" s="10" t="s">
        <v>48</v>
      </c>
      <c r="C1" s="10" t="s">
        <v>45</v>
      </c>
      <c r="D1" s="10" t="s">
        <v>49</v>
      </c>
      <c r="E1" s="10" t="s">
        <v>50</v>
      </c>
      <c r="F1" s="10" t="s">
        <v>51</v>
      </c>
      <c r="G1" s="10" t="s">
        <v>52</v>
      </c>
      <c r="H1" s="9" t="s">
        <v>53</v>
      </c>
      <c r="I1" s="10" t="s">
        <v>54</v>
      </c>
      <c r="J1" s="10" t="s">
        <v>55</v>
      </c>
      <c r="K1" s="10" t="s">
        <v>56</v>
      </c>
      <c r="L1" s="10" t="s">
        <v>57</v>
      </c>
      <c r="M1" s="10" t="s">
        <v>1482</v>
      </c>
      <c r="N1" s="10" t="s">
        <v>59</v>
      </c>
      <c r="O1" s="10" t="s">
        <v>60</v>
      </c>
      <c r="P1" s="10" t="s">
        <v>1483</v>
      </c>
      <c r="Q1" s="612" t="s">
        <v>1484</v>
      </c>
      <c r="R1" s="613" t="s">
        <v>1485</v>
      </c>
      <c r="S1" s="614" t="s">
        <v>64</v>
      </c>
      <c r="T1" s="615" t="s">
        <v>65</v>
      </c>
      <c r="U1" s="615" t="s">
        <v>66</v>
      </c>
      <c r="V1" s="616" t="s">
        <v>67</v>
      </c>
      <c r="W1" s="617" t="s">
        <v>68</v>
      </c>
      <c r="X1" s="618" t="s">
        <v>69</v>
      </c>
      <c r="Y1" s="618" t="s">
        <v>70</v>
      </c>
      <c r="Z1" s="618" t="s">
        <v>71</v>
      </c>
      <c r="AA1" s="617" t="s">
        <v>72</v>
      </c>
      <c r="AB1" s="619" t="s">
        <v>73</v>
      </c>
      <c r="AC1" s="7"/>
      <c r="AD1" s="18"/>
      <c r="AE1" s="18"/>
      <c r="AF1" s="18"/>
      <c r="AG1" s="18"/>
      <c r="AH1" s="18"/>
      <c r="AI1" s="18"/>
      <c r="AJ1" s="18"/>
      <c r="AK1" s="18"/>
    </row>
    <row r="2" ht="22.5" customHeight="1">
      <c r="A2" s="19"/>
      <c r="B2" s="1074" t="s">
        <v>1297</v>
      </c>
      <c r="C2" s="1074" t="s">
        <v>823</v>
      </c>
      <c r="D2" s="1075">
        <v>12345.0</v>
      </c>
      <c r="E2" s="1076" t="s">
        <v>1486</v>
      </c>
      <c r="F2" s="1077" t="s">
        <v>1487</v>
      </c>
      <c r="G2" s="1078" t="s">
        <v>1488</v>
      </c>
      <c r="H2" s="1079" t="str">
        <f t="array" ref="H2">XLOOKUP(G2,'Restaurant DB All'!B:B,'Restaurant DB All'!A:A)</f>
        <v>#N/A</v>
      </c>
      <c r="I2" s="620" t="str">
        <f t="array" ref="I2">XLOOKUP(G2,'Restaurant DB'!B:B,'Restaurant DB'!N:N)</f>
        <v>#N/A</v>
      </c>
      <c r="J2" s="1078" t="s">
        <v>78</v>
      </c>
      <c r="K2" s="1080">
        <v>1234.0</v>
      </c>
      <c r="L2" s="1076" t="s">
        <v>1489</v>
      </c>
      <c r="M2" s="1081" t="s">
        <v>1490</v>
      </c>
      <c r="N2" s="1081" t="s">
        <v>1301</v>
      </c>
      <c r="O2" s="1081">
        <v>12345.0</v>
      </c>
      <c r="P2" s="1082" t="b">
        <v>0</v>
      </c>
      <c r="Q2" s="1083"/>
      <c r="R2" s="1084" t="str">
        <f t="array" ref="R2">XLOOKUP(G2,'Restaurant DB'!B:B,'Restaurant DB'!I:I)</f>
        <v>#N/A</v>
      </c>
      <c r="S2" s="1085">
        <v>33156.0</v>
      </c>
      <c r="T2" s="621">
        <v>0.75</v>
      </c>
      <c r="U2" s="9" t="s">
        <v>1491</v>
      </c>
      <c r="V2" s="1078" t="s">
        <v>191</v>
      </c>
      <c r="W2" s="1076" t="s">
        <v>1492</v>
      </c>
      <c r="X2" s="866"/>
      <c r="Y2" s="1086"/>
      <c r="Z2" s="873"/>
      <c r="AA2" s="1087"/>
      <c r="AB2" s="44"/>
      <c r="AC2" s="19"/>
      <c r="AD2" s="19"/>
      <c r="AE2" s="19"/>
      <c r="AF2" s="19"/>
      <c r="AG2" s="19"/>
      <c r="AH2" s="19"/>
      <c r="AI2" s="19"/>
      <c r="AJ2" s="19"/>
      <c r="AK2" s="19"/>
    </row>
    <row r="3" ht="22.5" customHeight="1">
      <c r="A3" s="43"/>
      <c r="B3" s="1088" t="s">
        <v>1297</v>
      </c>
      <c r="C3" s="1089"/>
      <c r="D3" s="1090"/>
      <c r="E3" s="1076"/>
      <c r="F3" s="1091"/>
      <c r="G3" s="1092"/>
      <c r="H3" s="1079" t="str">
        <f t="array" ref="H3">XLOOKUP(G3,'Restaurant DB All'!B:B,'Restaurant DB All'!A:A)</f>
        <v>#N/A</v>
      </c>
      <c r="I3" s="620" t="str">
        <f t="array" ref="I3">XLOOKUP(G3,'Restaurant DB'!B:B,'Restaurant DB'!N:N)</f>
        <v>#N/A</v>
      </c>
      <c r="J3" s="1092"/>
      <c r="K3" s="1093"/>
      <c r="L3" s="1094"/>
      <c r="M3" s="1095"/>
      <c r="N3" s="1095"/>
      <c r="O3" s="1095"/>
      <c r="P3" s="1096" t="b">
        <v>0</v>
      </c>
      <c r="Q3" s="1097"/>
      <c r="R3" s="1098" t="str">
        <f t="array" ref="R3">XLOOKUP(G3,'Restaurant DB'!B:B,'Restaurant DB'!I:I)</f>
        <v>#N/A</v>
      </c>
      <c r="S3" s="1099"/>
      <c r="T3" s="626"/>
      <c r="U3" s="627"/>
      <c r="V3" s="1078"/>
      <c r="W3" s="1076" t="s">
        <v>1497</v>
      </c>
      <c r="X3" s="866"/>
      <c r="Y3" s="1100"/>
      <c r="Z3" s="873"/>
      <c r="AA3" s="1101"/>
      <c r="AB3" s="44"/>
      <c r="AC3" s="43"/>
      <c r="AD3" s="43"/>
      <c r="AE3" s="43"/>
      <c r="AF3" s="43"/>
      <c r="AG3" s="43"/>
      <c r="AH3" s="43"/>
      <c r="AI3" s="43"/>
      <c r="AJ3" s="43"/>
      <c r="AK3" s="43"/>
    </row>
    <row r="4" ht="22.5" customHeight="1">
      <c r="A4" s="19"/>
      <c r="B4" s="1074" t="s">
        <v>1297</v>
      </c>
      <c r="C4" s="1074"/>
      <c r="D4" s="1075"/>
      <c r="E4" s="1076"/>
      <c r="F4" s="1102"/>
      <c r="G4" s="1078"/>
      <c r="H4" s="1079" t="str">
        <f t="array" ref="H4">XLOOKUP(G4,'Restaurant DB All'!B:B,'Restaurant DB All'!A:A)</f>
        <v>#N/A</v>
      </c>
      <c r="I4" s="620" t="str">
        <f t="array" ref="I4">XLOOKUP(G4,'Restaurant DB'!B:B,'Restaurant DB'!N:N)</f>
        <v>#N/A</v>
      </c>
      <c r="J4" s="1078"/>
      <c r="K4" s="1080"/>
      <c r="L4" s="1076"/>
      <c r="M4" s="1081"/>
      <c r="N4" s="1081"/>
      <c r="O4" s="1081"/>
      <c r="P4" s="1082" t="b">
        <v>0</v>
      </c>
      <c r="Q4" s="1083"/>
      <c r="R4" s="1084" t="str">
        <f t="array" ref="R4">XLOOKUP(G4,'Restaurant DB'!B:B,'Restaurant DB'!I:I)</f>
        <v>#N/A</v>
      </c>
      <c r="S4" s="1085"/>
      <c r="T4" s="621"/>
      <c r="U4" s="9"/>
      <c r="V4" s="1078"/>
      <c r="W4" s="1076" t="s">
        <v>1501</v>
      </c>
      <c r="X4" s="866"/>
      <c r="Y4" s="1086"/>
      <c r="Z4" s="873"/>
      <c r="AA4" s="1087"/>
      <c r="AB4" s="44"/>
      <c r="AC4" s="19"/>
      <c r="AD4" s="19"/>
      <c r="AE4" s="19"/>
      <c r="AF4" s="19"/>
      <c r="AG4" s="19"/>
      <c r="AH4" s="19"/>
      <c r="AI4" s="19"/>
      <c r="AJ4" s="19"/>
      <c r="AK4" s="19"/>
    </row>
    <row r="5" ht="22.5" customHeight="1">
      <c r="A5" s="19"/>
      <c r="B5" s="1074" t="s">
        <v>1297</v>
      </c>
      <c r="C5" s="1074"/>
      <c r="D5" s="1075"/>
      <c r="E5" s="1076"/>
      <c r="F5" s="1102"/>
      <c r="G5" s="1078"/>
      <c r="H5" s="1079" t="str">
        <f t="array" ref="H5">XLOOKUP(G5,'Restaurant DB All'!B:B,'Restaurant DB All'!A:A)</f>
        <v>#N/A</v>
      </c>
      <c r="I5" s="620" t="str">
        <f t="array" ref="I5">XLOOKUP(G5,'Restaurant DB'!B:B,'Restaurant DB'!N:N)</f>
        <v>#N/A</v>
      </c>
      <c r="J5" s="1078"/>
      <c r="K5" s="1080"/>
      <c r="L5" s="1076"/>
      <c r="M5" s="1081"/>
      <c r="N5" s="1081"/>
      <c r="O5" s="1081"/>
      <c r="P5" s="1082" t="b">
        <v>0</v>
      </c>
      <c r="Q5" s="1083"/>
      <c r="R5" s="1084" t="str">
        <f t="array" ref="R5">XLOOKUP(G5,'Restaurant DB'!B:B,'Restaurant DB'!I:I)</f>
        <v>#N/A</v>
      </c>
      <c r="S5" s="1085"/>
      <c r="T5" s="621"/>
      <c r="U5" s="9"/>
      <c r="V5" s="1078"/>
      <c r="W5" s="1076" t="s">
        <v>1504</v>
      </c>
      <c r="X5" s="866"/>
      <c r="Y5" s="1086"/>
      <c r="Z5" s="873"/>
      <c r="AA5" s="1087"/>
      <c r="AB5" s="44"/>
      <c r="AC5" s="19"/>
      <c r="AD5" s="19"/>
      <c r="AE5" s="19"/>
      <c r="AF5" s="19"/>
      <c r="AG5" s="19"/>
      <c r="AH5" s="19"/>
      <c r="AI5" s="19"/>
      <c r="AJ5" s="19"/>
      <c r="AK5" s="19"/>
    </row>
    <row r="6" ht="22.5" customHeight="1">
      <c r="A6" s="19"/>
      <c r="B6" s="44" t="str">
        <f t="array" ref="B6">XLOOKUP(C6,'KOL database'!$C$2:$C$869,'KOL database'!$B$2:$B$869)</f>
        <v>#REF!</v>
      </c>
      <c r="C6" s="45"/>
      <c r="D6" s="46"/>
      <c r="E6" s="23"/>
      <c r="F6" s="62"/>
      <c r="G6" s="48"/>
      <c r="H6" s="1079" t="str">
        <f t="array" ref="H6">XLOOKUP(G6,'Restaurant DB All'!B:B,'Restaurant DB All'!A:A)</f>
        <v>#N/A</v>
      </c>
      <c r="I6" s="620" t="str">
        <f t="array" ref="I6">XLOOKUP(G6,'Restaurant DB'!B:B,'Restaurant DB'!N:N)</f>
        <v>#N/A</v>
      </c>
      <c r="J6" s="48"/>
      <c r="K6" s="49"/>
      <c r="L6" s="50"/>
      <c r="M6" s="46"/>
      <c r="N6" s="46"/>
      <c r="O6" s="46"/>
      <c r="P6" s="51"/>
      <c r="Q6" s="1103" t="s">
        <v>79</v>
      </c>
      <c r="R6" s="34" t="str">
        <f t="array" ref="R6">XLOOKUP(G6,'Restaurant DB'!B:B,'Restaurant DB'!I:I)</f>
        <v>#N/A</v>
      </c>
      <c r="S6" s="1104"/>
      <c r="T6" s="1105"/>
      <c r="U6" s="167"/>
      <c r="V6" s="1106"/>
      <c r="W6" s="64"/>
      <c r="X6" s="65"/>
      <c r="Y6" s="634"/>
      <c r="Z6" s="167"/>
      <c r="AA6" s="56"/>
      <c r="AB6" s="42"/>
      <c r="AC6" s="19"/>
      <c r="AD6" s="19"/>
      <c r="AE6" s="19"/>
      <c r="AF6" s="19"/>
      <c r="AG6" s="19"/>
      <c r="AH6" s="19"/>
      <c r="AI6" s="19"/>
      <c r="AJ6" s="19"/>
      <c r="AK6" s="19"/>
    </row>
    <row r="7" ht="22.5" customHeight="1">
      <c r="A7" s="19"/>
      <c r="B7" s="44" t="s">
        <v>122</v>
      </c>
      <c r="C7" s="45"/>
      <c r="D7" s="46"/>
      <c r="E7" s="23"/>
      <c r="F7" s="27"/>
      <c r="G7" s="48"/>
      <c r="H7" s="1079" t="str">
        <f t="array" ref="H7">XLOOKUP(G7,'Restaurant DB All'!B:B,'Restaurant DB All'!A:A)</f>
        <v>#N/A</v>
      </c>
      <c r="I7" s="620" t="str">
        <f t="array" ref="I7">XLOOKUP(G7,'Restaurant DB'!B:B,'Restaurant DB'!N:N)</f>
        <v>#N/A</v>
      </c>
      <c r="J7" s="28"/>
      <c r="K7" s="49"/>
      <c r="L7" s="50"/>
      <c r="M7" s="46"/>
      <c r="N7" s="46"/>
      <c r="O7" s="46"/>
      <c r="P7" s="51"/>
      <c r="Q7" s="1107"/>
      <c r="R7" s="34" t="str">
        <f t="array" ref="R7">XLOOKUP(G7,'Restaurant DB'!B:B,'Restaurant DB'!I:I)</f>
        <v>#N/A</v>
      </c>
      <c r="S7" s="1104"/>
      <c r="T7" s="1105"/>
      <c r="U7" s="1108"/>
      <c r="V7" s="1106"/>
      <c r="W7" s="9"/>
      <c r="X7" s="9"/>
      <c r="Y7" s="634"/>
      <c r="Z7" s="167"/>
      <c r="AA7" s="56"/>
      <c r="AB7" s="42"/>
      <c r="AC7" s="58"/>
      <c r="AD7" s="19"/>
      <c r="AE7" s="19"/>
      <c r="AF7" s="19"/>
      <c r="AG7" s="19"/>
      <c r="AH7" s="19"/>
      <c r="AI7" s="19"/>
      <c r="AJ7" s="19"/>
      <c r="AK7" s="19"/>
    </row>
  </sheetData>
  <customSheetViews>
    <customSheetView guid="{1C377B53-9EE8-41F2-A40E-6EEB7806BFBD}" filter="1" showAutoFilter="1">
      <autoFilter ref="$B$1:$AB$7">
        <sortState ref="B1:AB7">
          <sortCondition ref="S1:S7"/>
        </sortState>
      </autoFilter>
    </customSheetView>
    <customSheetView guid="{6712E7B1-4175-4E43-A992-35194D68267C}" filter="1" showAutoFilter="1">
      <autoFilter ref="$B$1:$AB$7">
        <filterColumn colId="20">
          <filters/>
        </filterColumn>
        <sortState ref="B1:AB7">
          <sortCondition ref="S1:S7"/>
          <sortCondition ref="C1:C7"/>
        </sortState>
      </autoFilter>
    </customSheetView>
    <customSheetView guid="{A52A068E-B75F-4F2F-B133-54BF076E596E}" filter="1" showAutoFilter="1">
      <autoFilter ref="$B$1:$AB$7">
        <filterColumn colId="20">
          <customFilters>
            <customFilter val="*Asked*"/>
          </customFilters>
        </filterColumn>
        <sortState ref="B1:AB7">
          <sortCondition ref="V1:V7"/>
        </sortState>
      </autoFilter>
    </customSheetView>
  </customSheetViews>
  <conditionalFormatting sqref="B2:AA7">
    <cfRule type="expression" dxfId="6" priority="1">
      <formula>"$R2="Posted""</formula>
    </cfRule>
  </conditionalFormatting>
  <conditionalFormatting sqref="AB5">
    <cfRule type="notContainsBlanks" dxfId="6" priority="2">
      <formula>LEN(TRIM(AB5))&gt;0</formula>
    </cfRule>
  </conditionalFormatting>
  <conditionalFormatting sqref="AB1:AB7">
    <cfRule type="expression" dxfId="7" priority="3">
      <formula>COUNTIF($AB:$AB, AB1)&gt;1</formula>
    </cfRule>
  </conditionalFormatting>
  <dataValidations>
    <dataValidation type="list" allowBlank="1" sqref="Q2:Q7">
      <formula1>"Approved,request check,Refused,Waiting Check,Sent to Dew,Sent to Ravi,Sent to Fred,Sent to Bond,Sent to Earth,Sent to Nabe,Sent to Sales"</formula1>
    </dataValidation>
    <dataValidation type="custom" allowBlank="1" showDropDown="1" sqref="T2:T7">
      <formula1>OR(TIMEVALUE(TEXT(T2, "hh:mm:ss"))=T2, AND(ISNUMBER(T2), LEFT(CELL("format", T2))="D"))</formula1>
    </dataValidation>
    <dataValidation type="list" allowBlank="1" sqref="J2:J7">
      <formula1>"Party Pack,All You Can Eat,Xperience"</formula1>
    </dataValidation>
    <dataValidation type="custom" allowBlank="1" showDropDown="1" sqref="S2:S7 Y2:Y7">
      <formula1>OR(NOT(ISERROR(DATEVALUE(S2))), AND(ISNUMBER(S2), LEFT(CELL("format", S2))="D"))</formula1>
    </dataValidation>
    <dataValidation type="custom" allowBlank="1" showDropDown="1" sqref="K2:K7 O2:O7">
      <formula1>AND(ISNUMBER(K2),(NOT(OR(NOT(ISERROR(DATEVALUE(K2))), AND(ISNUMBER(K2), LEFT(CELL("format", K2))="D")))))</formula1>
    </dataValidation>
    <dataValidation allowBlank="1" showDropDown="1" sqref="E2:E7 L2:L7 U2:U7 AA2:AA7"/>
    <dataValidation type="list" allowBlank="1" sqref="G2:G7">
      <formula1>#REF!</formula1>
    </dataValidation>
    <dataValidation type="list" allowBlank="1" sqref="V2:V7">
      <formula1>"Sent to Fred,Sent to KK,Booked,Validated,waiting for check,Asked KK,Asked Fred,Asked Guillaume,Sent to Guillaume,Refused,Change Date"</formula1>
    </dataValidation>
  </dataValidations>
  <hyperlinks>
    <hyperlink r:id="rId2" ref="F2"/>
  </hyperlinks>
  <drawing r:id="rId3"/>
  <legacyDrawing r:id="rId4"/>
  <tableParts count="1">
    <tablePart r:id="rId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63"/>
    <col customWidth="1" min="2" max="2" width="12.88"/>
    <col customWidth="1" min="3" max="3" width="18.75"/>
    <col customWidth="1" min="4" max="4" width="10.38"/>
    <col customWidth="1" min="5" max="5" width="12.88"/>
    <col customWidth="1" min="6" max="6" width="22.0"/>
    <col customWidth="1" min="7" max="7" width="33.25"/>
    <col customWidth="1" min="8" max="8" width="13.88"/>
    <col customWidth="1" min="9" max="9" width="10.75"/>
    <col customWidth="1" hidden="1" min="10" max="10" width="27.38"/>
    <col customWidth="1" min="11" max="11" width="12.63"/>
    <col customWidth="1" min="12" max="12" width="16.88"/>
    <col customWidth="1" min="13" max="13" width="19.38"/>
    <col customWidth="1" min="14" max="14" width="10.75"/>
    <col customWidth="1" min="15" max="15" width="16.0"/>
    <col customWidth="1" min="16" max="16" width="60.5"/>
    <col customWidth="1" min="17" max="17" width="15.38"/>
    <col customWidth="1" min="18" max="18" width="14.38"/>
    <col customWidth="1" min="19" max="19" width="17.38"/>
    <col customWidth="1" min="20" max="20" width="16.25"/>
    <col customWidth="1" min="21" max="21" width="16.13"/>
    <col customWidth="1" min="22" max="22" width="18.0"/>
    <col customWidth="1" min="23" max="23" width="15.38"/>
    <col customWidth="1" min="26" max="26" width="17.25"/>
    <col customWidth="1" min="27" max="27" width="16.38"/>
    <col customWidth="1" min="29" max="29" width="16.5"/>
    <col customWidth="1" min="32" max="32" width="59.5"/>
    <col customWidth="1" min="33" max="33" width="51.38"/>
    <col customWidth="1" min="34" max="34" width="24.63"/>
  </cols>
  <sheetData>
    <row r="1" ht="22.5" customHeight="1">
      <c r="A1" s="18"/>
      <c r="B1" s="8" t="s">
        <v>48</v>
      </c>
      <c r="C1" s="8" t="s">
        <v>45</v>
      </c>
      <c r="D1" s="8" t="s">
        <v>2387</v>
      </c>
      <c r="E1" s="10" t="s">
        <v>50</v>
      </c>
      <c r="F1" s="10" t="s">
        <v>2388</v>
      </c>
      <c r="G1" s="10" t="s">
        <v>2389</v>
      </c>
      <c r="H1" s="10" t="s">
        <v>54</v>
      </c>
      <c r="I1" s="8" t="s">
        <v>2390</v>
      </c>
      <c r="J1" s="8" t="s">
        <v>51</v>
      </c>
      <c r="K1" s="8" t="s">
        <v>2391</v>
      </c>
      <c r="L1" s="1109" t="s">
        <v>69</v>
      </c>
      <c r="M1" s="8" t="s">
        <v>2392</v>
      </c>
      <c r="N1" s="8" t="s">
        <v>2393</v>
      </c>
      <c r="O1" s="8" t="s">
        <v>2394</v>
      </c>
      <c r="P1" s="1110" t="s">
        <v>2395</v>
      </c>
      <c r="Q1" s="1111" t="s">
        <v>2396</v>
      </c>
      <c r="R1" s="1112" t="s">
        <v>2397</v>
      </c>
      <c r="S1" s="1113" t="s">
        <v>59</v>
      </c>
      <c r="T1" s="1112" t="s">
        <v>2398</v>
      </c>
      <c r="U1" s="1114" t="s">
        <v>2399</v>
      </c>
      <c r="V1" s="1115" t="s">
        <v>2400</v>
      </c>
      <c r="W1" s="1116" t="s">
        <v>2401</v>
      </c>
      <c r="X1" s="1117" t="s">
        <v>2402</v>
      </c>
      <c r="Y1" s="1118" t="s">
        <v>2403</v>
      </c>
      <c r="Z1" s="1119" t="s">
        <v>2404</v>
      </c>
      <c r="AA1" s="1120" t="s">
        <v>2405</v>
      </c>
      <c r="AB1" s="1121" t="s">
        <v>2406</v>
      </c>
      <c r="AC1" s="1122" t="s">
        <v>2407</v>
      </c>
      <c r="AD1" s="1122" t="s">
        <v>2408</v>
      </c>
      <c r="AE1" s="1123" t="s">
        <v>2409</v>
      </c>
      <c r="AF1" s="1124" t="s">
        <v>2410</v>
      </c>
      <c r="AG1" s="1125" t="s">
        <v>2411</v>
      </c>
      <c r="AH1" s="1124" t="s">
        <v>2412</v>
      </c>
      <c r="AI1" s="1126" t="s">
        <v>2413</v>
      </c>
      <c r="AJ1" s="18"/>
    </row>
    <row r="2" ht="21.0" customHeight="1">
      <c r="A2" s="7"/>
      <c r="B2" s="1127" t="s">
        <v>2414</v>
      </c>
      <c r="C2" s="1127" t="s">
        <v>2415</v>
      </c>
      <c r="D2" s="1128" t="s">
        <v>2416</v>
      </c>
      <c r="E2" s="1129" t="s">
        <v>76</v>
      </c>
      <c r="F2" s="1130">
        <v>1893.0</v>
      </c>
      <c r="G2" s="1131" t="s">
        <v>254</v>
      </c>
      <c r="H2" s="1132" t="s">
        <v>2417</v>
      </c>
      <c r="I2" s="1127" t="s">
        <v>2418</v>
      </c>
      <c r="J2" s="1133" t="s">
        <v>2419</v>
      </c>
      <c r="K2" s="1134"/>
      <c r="L2" s="1135" t="s">
        <v>2420</v>
      </c>
      <c r="M2" s="1127"/>
      <c r="N2" s="1136" t="s">
        <v>2421</v>
      </c>
      <c r="O2" s="55">
        <v>45527.0</v>
      </c>
      <c r="P2" s="1137" t="s">
        <v>2422</v>
      </c>
      <c r="Q2" s="1138">
        <v>45839.0</v>
      </c>
      <c r="R2" s="125">
        <v>1713.0</v>
      </c>
      <c r="S2" s="499">
        <v>18.0</v>
      </c>
      <c r="T2" s="499">
        <v>-1.0</v>
      </c>
      <c r="U2" s="1139">
        <f>O2+5</f>
        <v>45532</v>
      </c>
      <c r="V2" s="1133"/>
      <c r="W2" s="1133"/>
      <c r="X2" s="1133"/>
      <c r="Y2" s="1140">
        <v>45852.0</v>
      </c>
      <c r="Z2" s="125">
        <v>1723.0</v>
      </c>
      <c r="AA2" s="499">
        <v>18.0</v>
      </c>
      <c r="AB2" s="499">
        <v>-1.0</v>
      </c>
      <c r="AC2" s="1141">
        <f t="shared" ref="AC2:AC8" si="1">IFERROR((Z2-R2)/R2,"")</f>
        <v>0.005837711617</v>
      </c>
      <c r="AD2" s="1142">
        <f t="shared" ref="AD2:AD8" si="2">(AA2+AB2)/Z2</f>
        <v>0.009866511898</v>
      </c>
      <c r="AE2" s="1143">
        <f t="shared" ref="AE2:AE8" si="3">iferror(INDIRECT("D"&amp;ROW()) / INDIRECT("AI"&amp;ROW()) * 1000,0)</f>
        <v>0</v>
      </c>
      <c r="AF2" s="1144"/>
      <c r="AG2" s="1145" t="s">
        <v>2423</v>
      </c>
      <c r="AH2" s="1144"/>
      <c r="AI2" s="1144">
        <f t="shared" ref="AI2:AI27" si="4">iferror(IFS(Z2&gt;1,Z2,V2&gt;1,V2,R2&gt;1,R2),0)</f>
        <v>1723</v>
      </c>
      <c r="AJ2" s="18"/>
    </row>
    <row r="3" ht="21.0" customHeight="1">
      <c r="A3" s="18"/>
      <c r="B3" s="1146" t="s">
        <v>2424</v>
      </c>
      <c r="C3" s="1136" t="s">
        <v>2425</v>
      </c>
      <c r="D3" s="1128">
        <v>0.0</v>
      </c>
      <c r="E3" s="1129" t="s">
        <v>76</v>
      </c>
      <c r="F3" s="1147">
        <v>4503.0</v>
      </c>
      <c r="G3" s="1135" t="s">
        <v>128</v>
      </c>
      <c r="H3" s="1132" t="s">
        <v>2426</v>
      </c>
      <c r="I3" s="1136" t="s">
        <v>2418</v>
      </c>
      <c r="J3" s="1133" t="s">
        <v>2427</v>
      </c>
      <c r="K3" s="1148"/>
      <c r="L3" s="1135" t="s">
        <v>2420</v>
      </c>
      <c r="M3" s="1146"/>
      <c r="N3" s="1136" t="s">
        <v>2421</v>
      </c>
      <c r="O3" s="1149">
        <v>45905.0</v>
      </c>
      <c r="P3" s="1150" t="s">
        <v>2428</v>
      </c>
      <c r="Q3" s="1151">
        <f t="shared" ref="Q3:Q12" si="5">INDIRECT("o"&amp;ROW())+1</f>
        <v>45906</v>
      </c>
      <c r="R3" s="1152">
        <v>279.0</v>
      </c>
      <c r="S3" s="1153">
        <v>0.0</v>
      </c>
      <c r="T3" s="1153">
        <v>8.0</v>
      </c>
      <c r="U3" s="1154">
        <f t="shared" ref="U3:U12" si="6">INDIRECT("o"&amp;ROW())+5</f>
        <v>45910</v>
      </c>
      <c r="V3" s="1152">
        <v>315.0</v>
      </c>
      <c r="W3" s="1152">
        <v>0.0</v>
      </c>
      <c r="X3" s="1152">
        <v>8.0</v>
      </c>
      <c r="Y3" s="1155">
        <f t="shared" ref="Y3:Y12" si="7">INDIRECT("o"&amp;ROW())+10</f>
        <v>45915</v>
      </c>
      <c r="Z3" s="1152">
        <v>30705.0</v>
      </c>
      <c r="AA3" s="1153">
        <v>47.0</v>
      </c>
      <c r="AB3" s="1153">
        <v>-1.0</v>
      </c>
      <c r="AC3" s="1141">
        <f t="shared" si="1"/>
        <v>109.0537634</v>
      </c>
      <c r="AD3" s="1142">
        <f t="shared" si="2"/>
        <v>0.001498127341</v>
      </c>
      <c r="AE3" s="1143">
        <f t="shared" si="3"/>
        <v>0</v>
      </c>
      <c r="AF3" s="286" t="s">
        <v>2429</v>
      </c>
      <c r="AI3" s="1144">
        <f t="shared" si="4"/>
        <v>30705</v>
      </c>
      <c r="AJ3" s="18"/>
    </row>
    <row r="4" ht="21.0" customHeight="1">
      <c r="A4" s="18"/>
      <c r="B4" s="1127" t="s">
        <v>414</v>
      </c>
      <c r="C4" s="1127" t="s">
        <v>415</v>
      </c>
      <c r="D4" s="1128" t="s">
        <v>2416</v>
      </c>
      <c r="E4" s="1129" t="s">
        <v>76</v>
      </c>
      <c r="F4" s="1130" t="e">
        <v>#N/A</v>
      </c>
      <c r="G4" s="1131" t="s">
        <v>1255</v>
      </c>
      <c r="H4" s="1132" t="e">
        <v>#N/A</v>
      </c>
      <c r="I4" s="1127" t="s">
        <v>2418</v>
      </c>
      <c r="J4" s="1133" t="s">
        <v>416</v>
      </c>
      <c r="K4" s="1134"/>
      <c r="L4" s="1135" t="s">
        <v>2420</v>
      </c>
      <c r="M4" s="1127"/>
      <c r="N4" s="1136" t="s">
        <v>2421</v>
      </c>
      <c r="O4" s="1156">
        <v>45887.0</v>
      </c>
      <c r="P4" s="1157" t="s">
        <v>2430</v>
      </c>
      <c r="Q4" s="1138">
        <f t="shared" si="5"/>
        <v>45888</v>
      </c>
      <c r="R4" s="125">
        <v>70154.0</v>
      </c>
      <c r="S4" s="499">
        <v>15.0</v>
      </c>
      <c r="T4" s="499"/>
      <c r="U4" s="1139">
        <f t="shared" si="6"/>
        <v>45892</v>
      </c>
      <c r="V4" s="125"/>
      <c r="W4" s="125"/>
      <c r="X4" s="125"/>
      <c r="Y4" s="1158">
        <f t="shared" si="7"/>
        <v>45897</v>
      </c>
      <c r="Z4" s="125">
        <v>111112.0</v>
      </c>
      <c r="AA4" s="499">
        <v>75.0</v>
      </c>
      <c r="AB4" s="499">
        <v>3572.0</v>
      </c>
      <c r="AC4" s="1141">
        <f t="shared" si="1"/>
        <v>0.58382986</v>
      </c>
      <c r="AD4" s="1142">
        <f t="shared" si="2"/>
        <v>0.03282273742</v>
      </c>
      <c r="AE4" s="1143">
        <f t="shared" si="3"/>
        <v>0</v>
      </c>
      <c r="AF4" s="1159" t="s">
        <v>2431</v>
      </c>
      <c r="AG4" s="1160"/>
      <c r="AH4" s="1144"/>
      <c r="AI4" s="1144">
        <f t="shared" si="4"/>
        <v>111112</v>
      </c>
      <c r="AJ4" s="18"/>
    </row>
    <row r="5" ht="21.0" customHeight="1">
      <c r="A5" s="18"/>
      <c r="B5" s="1127" t="s">
        <v>414</v>
      </c>
      <c r="C5" s="1127" t="s">
        <v>415</v>
      </c>
      <c r="D5" s="1128" t="s">
        <v>2416</v>
      </c>
      <c r="E5" s="1129" t="s">
        <v>76</v>
      </c>
      <c r="F5" s="1130">
        <v>4039.0</v>
      </c>
      <c r="G5" s="1131" t="s">
        <v>153</v>
      </c>
      <c r="H5" s="1132" t="s">
        <v>2432</v>
      </c>
      <c r="I5" s="1127" t="s">
        <v>2418</v>
      </c>
      <c r="J5" s="1133" t="s">
        <v>416</v>
      </c>
      <c r="K5" s="1134"/>
      <c r="L5" s="1135" t="s">
        <v>2420</v>
      </c>
      <c r="M5" s="1127"/>
      <c r="N5" s="1136" t="s">
        <v>2421</v>
      </c>
      <c r="O5" s="1156">
        <v>45889.0</v>
      </c>
      <c r="P5" s="1157" t="s">
        <v>2433</v>
      </c>
      <c r="Q5" s="1138">
        <f t="shared" si="5"/>
        <v>45890</v>
      </c>
      <c r="R5" s="125">
        <v>91070.0</v>
      </c>
      <c r="S5" s="499">
        <v>9.0</v>
      </c>
      <c r="T5" s="499"/>
      <c r="U5" s="1139">
        <f t="shared" si="6"/>
        <v>45894</v>
      </c>
      <c r="V5" s="125">
        <v>101891.0</v>
      </c>
      <c r="W5" s="125">
        <v>70.0</v>
      </c>
      <c r="X5" s="125">
        <v>-1.0</v>
      </c>
      <c r="Y5" s="1158">
        <f t="shared" si="7"/>
        <v>45899</v>
      </c>
      <c r="Z5" s="125">
        <v>102159.0</v>
      </c>
      <c r="AA5" s="499">
        <v>70.0</v>
      </c>
      <c r="AB5" s="499">
        <v>-1.0</v>
      </c>
      <c r="AC5" s="1141">
        <f t="shared" si="1"/>
        <v>0.1217634786</v>
      </c>
      <c r="AD5" s="1142">
        <f t="shared" si="2"/>
        <v>0.0006754177312</v>
      </c>
      <c r="AE5" s="1143">
        <f t="shared" si="3"/>
        <v>0</v>
      </c>
      <c r="AF5" s="1159" t="s">
        <v>2434</v>
      </c>
      <c r="AG5" s="1160"/>
      <c r="AH5" s="1144"/>
      <c r="AI5" s="1144">
        <f t="shared" si="4"/>
        <v>102159</v>
      </c>
      <c r="AJ5" s="18"/>
    </row>
    <row r="6" ht="21.0" customHeight="1">
      <c r="A6" s="18"/>
      <c r="B6" s="1127" t="s">
        <v>414</v>
      </c>
      <c r="C6" s="1127" t="s">
        <v>415</v>
      </c>
      <c r="D6" s="1128" t="s">
        <v>2416</v>
      </c>
      <c r="E6" s="1129" t="s">
        <v>76</v>
      </c>
      <c r="F6" s="1130">
        <v>5945.0</v>
      </c>
      <c r="G6" s="1131" t="s">
        <v>425</v>
      </c>
      <c r="H6" s="1132" t="s">
        <v>2432</v>
      </c>
      <c r="I6" s="1127" t="s">
        <v>2418</v>
      </c>
      <c r="J6" s="1133" t="s">
        <v>416</v>
      </c>
      <c r="K6" s="1134"/>
      <c r="L6" s="1135" t="s">
        <v>2420</v>
      </c>
      <c r="M6" s="1127"/>
      <c r="N6" s="1136" t="s">
        <v>2421</v>
      </c>
      <c r="O6" s="1156">
        <v>45892.0</v>
      </c>
      <c r="P6" s="1157" t="s">
        <v>2435</v>
      </c>
      <c r="Q6" s="1138">
        <f t="shared" si="5"/>
        <v>45893</v>
      </c>
      <c r="R6" s="125">
        <v>72590.0</v>
      </c>
      <c r="S6" s="499">
        <v>6.0</v>
      </c>
      <c r="T6" s="499"/>
      <c r="U6" s="1139">
        <f t="shared" si="6"/>
        <v>45897</v>
      </c>
      <c r="V6" s="125">
        <v>102741.0</v>
      </c>
      <c r="W6" s="125">
        <v>44.0</v>
      </c>
      <c r="X6" s="125">
        <v>0.0</v>
      </c>
      <c r="Y6" s="1158">
        <f t="shared" si="7"/>
        <v>45902</v>
      </c>
      <c r="Z6" s="125">
        <v>102775.0</v>
      </c>
      <c r="AA6" s="499">
        <v>44.0</v>
      </c>
      <c r="AB6" s="499">
        <v>-1.0</v>
      </c>
      <c r="AC6" s="1141">
        <f t="shared" si="1"/>
        <v>0.4158286265</v>
      </c>
      <c r="AD6" s="1142">
        <f t="shared" si="2"/>
        <v>0.0004183896862</v>
      </c>
      <c r="AE6" s="1143">
        <f t="shared" si="3"/>
        <v>0</v>
      </c>
      <c r="AF6" s="1159" t="s">
        <v>2436</v>
      </c>
      <c r="AG6" s="1160"/>
      <c r="AH6" s="1144"/>
      <c r="AI6" s="1144">
        <f t="shared" si="4"/>
        <v>102775</v>
      </c>
      <c r="AJ6" s="18"/>
    </row>
    <row r="7" ht="21.0" customHeight="1">
      <c r="A7" s="18"/>
      <c r="B7" s="1127" t="s">
        <v>414</v>
      </c>
      <c r="C7" s="1127" t="s">
        <v>415</v>
      </c>
      <c r="D7" s="1128" t="s">
        <v>2416</v>
      </c>
      <c r="E7" s="1129" t="s">
        <v>76</v>
      </c>
      <c r="F7" s="1130">
        <v>5974.0</v>
      </c>
      <c r="G7" s="1131" t="s">
        <v>401</v>
      </c>
      <c r="H7" s="1132" t="s">
        <v>2437</v>
      </c>
      <c r="I7" s="1127" t="s">
        <v>2418</v>
      </c>
      <c r="J7" s="1133" t="s">
        <v>416</v>
      </c>
      <c r="K7" s="1134"/>
      <c r="L7" s="1135" t="s">
        <v>2420</v>
      </c>
      <c r="M7" s="1127"/>
      <c r="N7" s="1136" t="s">
        <v>2421</v>
      </c>
      <c r="O7" s="1156">
        <v>45894.0</v>
      </c>
      <c r="P7" s="1157" t="s">
        <v>2438</v>
      </c>
      <c r="Q7" s="1138">
        <f t="shared" si="5"/>
        <v>45895</v>
      </c>
      <c r="R7" s="125">
        <v>141498.0</v>
      </c>
      <c r="S7" s="499">
        <v>63.0</v>
      </c>
      <c r="T7" s="499"/>
      <c r="U7" s="1139">
        <f t="shared" si="6"/>
        <v>45899</v>
      </c>
      <c r="V7" s="125"/>
      <c r="W7" s="125"/>
      <c r="X7" s="125"/>
      <c r="Y7" s="1158">
        <f t="shared" si="7"/>
        <v>45904</v>
      </c>
      <c r="Z7" s="125">
        <v>141551.0</v>
      </c>
      <c r="AA7" s="499">
        <v>63.0</v>
      </c>
      <c r="AB7" s="499">
        <v>3963.0</v>
      </c>
      <c r="AC7" s="1141">
        <f t="shared" si="1"/>
        <v>0.0003745635981</v>
      </c>
      <c r="AD7" s="1142">
        <f t="shared" si="2"/>
        <v>0.02844204562</v>
      </c>
      <c r="AE7" s="1143">
        <f t="shared" si="3"/>
        <v>0</v>
      </c>
      <c r="AF7" s="1159" t="s">
        <v>2439</v>
      </c>
      <c r="AG7" s="1160"/>
      <c r="AH7" s="1144"/>
      <c r="AI7" s="1144">
        <f t="shared" si="4"/>
        <v>141551</v>
      </c>
      <c r="AJ7" s="18"/>
    </row>
    <row r="8" ht="21.0" customHeight="1">
      <c r="A8" s="18"/>
      <c r="B8" s="1127" t="s">
        <v>414</v>
      </c>
      <c r="C8" s="1127" t="s">
        <v>415</v>
      </c>
      <c r="D8" s="1128" t="s">
        <v>2416</v>
      </c>
      <c r="E8" s="1129" t="s">
        <v>76</v>
      </c>
      <c r="F8" s="1130">
        <v>4889.0</v>
      </c>
      <c r="G8" s="1131" t="s">
        <v>174</v>
      </c>
      <c r="H8" s="1132" t="s">
        <v>2440</v>
      </c>
      <c r="I8" s="1127" t="s">
        <v>2418</v>
      </c>
      <c r="J8" s="1133" t="s">
        <v>416</v>
      </c>
      <c r="K8" s="1134"/>
      <c r="L8" s="1135" t="s">
        <v>2420</v>
      </c>
      <c r="M8" s="1127"/>
      <c r="N8" s="1136" t="s">
        <v>2421</v>
      </c>
      <c r="O8" s="1156">
        <v>45899.0</v>
      </c>
      <c r="P8" s="1157" t="s">
        <v>2441</v>
      </c>
      <c r="Q8" s="1138">
        <f t="shared" si="5"/>
        <v>45900</v>
      </c>
      <c r="R8" s="125">
        <v>71010.0</v>
      </c>
      <c r="S8" s="499">
        <v>4.0</v>
      </c>
      <c r="T8" s="499"/>
      <c r="U8" s="1139">
        <f t="shared" si="6"/>
        <v>45904</v>
      </c>
      <c r="V8" s="125">
        <v>111211.0</v>
      </c>
      <c r="W8" s="125">
        <v>36.0</v>
      </c>
      <c r="X8" s="125">
        <v>-1.0</v>
      </c>
      <c r="Y8" s="1158">
        <f t="shared" si="7"/>
        <v>45909</v>
      </c>
      <c r="Z8" s="125">
        <v>111275.0</v>
      </c>
      <c r="AA8" s="499">
        <v>36.0</v>
      </c>
      <c r="AB8" s="499">
        <v>-1.0</v>
      </c>
      <c r="AC8" s="1141">
        <f t="shared" si="1"/>
        <v>0.5670328123</v>
      </c>
      <c r="AD8" s="1142">
        <f t="shared" si="2"/>
        <v>0.0003145360593</v>
      </c>
      <c r="AE8" s="1143">
        <f t="shared" si="3"/>
        <v>0</v>
      </c>
      <c r="AF8" s="1159" t="s">
        <v>2442</v>
      </c>
      <c r="AG8" s="1160"/>
      <c r="AH8" s="1144"/>
      <c r="AI8" s="1144">
        <f t="shared" si="4"/>
        <v>111275</v>
      </c>
      <c r="AJ8" s="18"/>
    </row>
    <row r="9" ht="21.0" customHeight="1">
      <c r="A9" s="18"/>
      <c r="B9" s="1127" t="s">
        <v>390</v>
      </c>
      <c r="C9" s="1161" t="s">
        <v>391</v>
      </c>
      <c r="D9" s="1162">
        <v>5162.0</v>
      </c>
      <c r="E9" s="1129" t="s">
        <v>76</v>
      </c>
      <c r="F9" s="1147">
        <v>4503.0</v>
      </c>
      <c r="G9" s="1163" t="s">
        <v>128</v>
      </c>
      <c r="H9" s="1132" t="s">
        <v>2426</v>
      </c>
      <c r="I9" s="1161" t="s">
        <v>2418</v>
      </c>
      <c r="J9" s="1133" t="s">
        <v>1969</v>
      </c>
      <c r="K9" s="1148"/>
      <c r="L9" s="1135" t="s">
        <v>2420</v>
      </c>
      <c r="M9" s="1146"/>
      <c r="N9" s="1136" t="s">
        <v>2421</v>
      </c>
      <c r="O9" s="1084">
        <v>45874.0</v>
      </c>
      <c r="P9" s="1164" t="s">
        <v>2443</v>
      </c>
      <c r="Q9" s="297">
        <f t="shared" si="5"/>
        <v>45875</v>
      </c>
      <c r="R9" s="1152">
        <v>1910.0</v>
      </c>
      <c r="S9" s="1153">
        <v>1.0</v>
      </c>
      <c r="T9" s="1153">
        <v>29.0</v>
      </c>
      <c r="U9" s="297">
        <f t="shared" si="6"/>
        <v>45879</v>
      </c>
      <c r="V9" s="1165"/>
      <c r="W9" s="1165"/>
      <c r="X9" s="1152"/>
      <c r="Y9" s="297">
        <f t="shared" si="7"/>
        <v>45884</v>
      </c>
      <c r="Z9" s="1152">
        <v>20952.0</v>
      </c>
      <c r="AA9" s="1153">
        <v>9.0</v>
      </c>
      <c r="AB9" s="1153">
        <v>154.0</v>
      </c>
      <c r="AC9" s="1141">
        <f t="shared" ref="AC9:AC12" si="8">IFERROR((INDIRECT("Z"&amp;ROW()) - INDIRECT("R"&amp;ROW())) / INDIRECT("R"&amp;ROW()), "")</f>
        <v>9.969633508</v>
      </c>
      <c r="AD9" s="1142">
        <f t="shared" ref="AD9:AD12" si="9">(INDIRECT("AA"&amp;ROW()) + INDIRECT("AB"&amp;ROW())) / INDIRECT("Z"&amp;ROW())</f>
        <v>0.007779686903</v>
      </c>
      <c r="AE9" s="1143">
        <f t="array" ref="AE9">INDIRECT("D"&amp;ROW()) / INDIRECT("Z"&amp;ROW()) * 1000</f>
        <v>246.3726613</v>
      </c>
      <c r="AF9" s="286" t="s">
        <v>2444</v>
      </c>
      <c r="AI9" s="1144">
        <f t="shared" si="4"/>
        <v>20952</v>
      </c>
      <c r="AJ9" s="18"/>
    </row>
    <row r="10" ht="21.0" customHeight="1">
      <c r="A10" s="18"/>
      <c r="B10" s="1127" t="s">
        <v>390</v>
      </c>
      <c r="C10" s="1136" t="s">
        <v>391</v>
      </c>
      <c r="D10" s="1128">
        <v>5162.0</v>
      </c>
      <c r="E10" s="1129" t="s">
        <v>76</v>
      </c>
      <c r="F10" s="1147">
        <v>4503.0</v>
      </c>
      <c r="G10" s="1166" t="s">
        <v>128</v>
      </c>
      <c r="H10" s="1132" t="s">
        <v>2426</v>
      </c>
      <c r="I10" s="171" t="s">
        <v>2445</v>
      </c>
      <c r="J10" s="1133" t="s">
        <v>2446</v>
      </c>
      <c r="K10" s="1148"/>
      <c r="L10" s="1135" t="s">
        <v>2420</v>
      </c>
      <c r="M10" s="1146"/>
      <c r="N10" s="1136" t="s">
        <v>2421</v>
      </c>
      <c r="O10" s="208">
        <v>45874.0</v>
      </c>
      <c r="P10" s="266" t="s">
        <v>2447</v>
      </c>
      <c r="Q10" s="1151">
        <f t="shared" si="5"/>
        <v>45875</v>
      </c>
      <c r="R10" s="1152"/>
      <c r="S10" s="1153"/>
      <c r="T10" s="1153"/>
      <c r="U10" s="1154">
        <f t="shared" si="6"/>
        <v>45879</v>
      </c>
      <c r="V10" s="1165"/>
      <c r="W10" s="1165"/>
      <c r="X10" s="1165"/>
      <c r="Y10" s="1155">
        <f t="shared" si="7"/>
        <v>45884</v>
      </c>
      <c r="Z10" s="1152">
        <v>31600.0</v>
      </c>
      <c r="AA10" s="1153">
        <v>30.0</v>
      </c>
      <c r="AB10" s="1153">
        <v>501.0</v>
      </c>
      <c r="AC10" s="1141" t="str">
        <f t="shared" si="8"/>
        <v/>
      </c>
      <c r="AD10" s="1142">
        <f t="shared" si="9"/>
        <v>0.01680379747</v>
      </c>
      <c r="AE10" s="1143">
        <f t="array" ref="AE10">iferror(INDIRECT("D"&amp;ROW()) / INDIRECT("AI"&amp;ROW()) * 1000,0)</f>
        <v>163.3544304</v>
      </c>
      <c r="AF10" s="286"/>
      <c r="AI10" s="1144">
        <f t="shared" si="4"/>
        <v>31600</v>
      </c>
      <c r="AJ10" s="18"/>
    </row>
    <row r="11" ht="21.0" customHeight="1">
      <c r="A11" s="18"/>
      <c r="B11" s="1127" t="s">
        <v>390</v>
      </c>
      <c r="C11" s="1127" t="s">
        <v>391</v>
      </c>
      <c r="D11" s="1128">
        <v>12656.449999999999</v>
      </c>
      <c r="E11" s="1129" t="s">
        <v>76</v>
      </c>
      <c r="F11" s="1147">
        <v>5149.0</v>
      </c>
      <c r="G11" s="1135" t="s">
        <v>140</v>
      </c>
      <c r="H11" s="1132" t="s">
        <v>2432</v>
      </c>
      <c r="I11" s="1136" t="s">
        <v>2445</v>
      </c>
      <c r="J11" s="1133" t="s">
        <v>2448</v>
      </c>
      <c r="K11" s="1148"/>
      <c r="L11" s="1135" t="s">
        <v>2420</v>
      </c>
      <c r="M11" s="1146"/>
      <c r="N11" s="1136" t="s">
        <v>2421</v>
      </c>
      <c r="O11" s="1149">
        <v>45936.0</v>
      </c>
      <c r="P11" s="1150" t="s">
        <v>2449</v>
      </c>
      <c r="Q11" s="297">
        <f t="shared" si="5"/>
        <v>45937</v>
      </c>
      <c r="R11" s="1152">
        <v>21079.0</v>
      </c>
      <c r="S11" s="1153">
        <v>28.0</v>
      </c>
      <c r="T11" s="1153">
        <v>300.0</v>
      </c>
      <c r="U11" s="297">
        <f t="shared" si="6"/>
        <v>45941</v>
      </c>
      <c r="V11" s="1152">
        <v>21900.0</v>
      </c>
      <c r="W11" s="1152">
        <v>29.0</v>
      </c>
      <c r="X11" s="1152">
        <v>308.0</v>
      </c>
      <c r="Y11" s="1155">
        <f t="shared" si="7"/>
        <v>45946</v>
      </c>
      <c r="Z11" s="1152">
        <v>24500.0</v>
      </c>
      <c r="AA11" s="1153">
        <v>37.0</v>
      </c>
      <c r="AB11" s="1153">
        <v>339.0</v>
      </c>
      <c r="AC11" s="1167">
        <f t="shared" si="8"/>
        <v>0.1622942265</v>
      </c>
      <c r="AD11" s="1142">
        <f t="shared" si="9"/>
        <v>0.01534693878</v>
      </c>
      <c r="AE11" s="1168">
        <f t="shared" ref="AE11:AE12" si="10">INDIRECT("D"&amp;ROW()) / INDIRECT("Z"&amp;ROW()) * 1000</f>
        <v>516.5897959</v>
      </c>
      <c r="AF11" s="286" t="s">
        <v>2450</v>
      </c>
      <c r="AI11" s="1144">
        <f t="shared" si="4"/>
        <v>24500</v>
      </c>
      <c r="AJ11" s="18"/>
    </row>
    <row r="12" ht="21.0" customHeight="1">
      <c r="A12" s="18"/>
      <c r="B12" s="1127" t="s">
        <v>390</v>
      </c>
      <c r="C12" s="1136" t="s">
        <v>391</v>
      </c>
      <c r="D12" s="1128">
        <v>12656.449999999999</v>
      </c>
      <c r="E12" s="1129" t="s">
        <v>76</v>
      </c>
      <c r="F12" s="1147">
        <v>5149.0</v>
      </c>
      <c r="G12" s="1135" t="s">
        <v>140</v>
      </c>
      <c r="H12" s="1132" t="s">
        <v>2432</v>
      </c>
      <c r="I12" s="1136" t="s">
        <v>2418</v>
      </c>
      <c r="J12" s="1169" t="s">
        <v>1969</v>
      </c>
      <c r="K12" s="1148"/>
      <c r="L12" s="1135" t="s">
        <v>2420</v>
      </c>
      <c r="M12" s="1146"/>
      <c r="N12" s="1136" t="s">
        <v>2421</v>
      </c>
      <c r="O12" s="1149">
        <v>45936.0</v>
      </c>
      <c r="P12" s="1150" t="s">
        <v>2451</v>
      </c>
      <c r="Q12" s="1151">
        <f t="shared" si="5"/>
        <v>45937</v>
      </c>
      <c r="R12" s="1152">
        <v>15549.0</v>
      </c>
      <c r="S12" s="1153">
        <v>11.0</v>
      </c>
      <c r="T12" s="1153">
        <v>155.0</v>
      </c>
      <c r="U12" s="1154">
        <f t="shared" si="6"/>
        <v>45941</v>
      </c>
      <c r="V12" s="1152">
        <v>23222.0</v>
      </c>
      <c r="W12" s="1152">
        <v>6.0</v>
      </c>
      <c r="X12" s="1152">
        <v>321.0</v>
      </c>
      <c r="Y12" s="1155">
        <f t="shared" si="7"/>
        <v>45946</v>
      </c>
      <c r="Z12" s="1152">
        <v>27473.0</v>
      </c>
      <c r="AA12" s="1153">
        <v>6.0</v>
      </c>
      <c r="AB12" s="1153">
        <v>369.0</v>
      </c>
      <c r="AC12" s="1141">
        <f t="shared" si="8"/>
        <v>0.7668660364</v>
      </c>
      <c r="AD12" s="1142">
        <f t="shared" si="9"/>
        <v>0.01364976522</v>
      </c>
      <c r="AE12" s="1143">
        <f t="shared" si="10"/>
        <v>460.6868562</v>
      </c>
      <c r="AF12" s="286" t="s">
        <v>2452</v>
      </c>
      <c r="AI12" s="1144">
        <f t="shared" si="4"/>
        <v>27473</v>
      </c>
      <c r="AJ12" s="18"/>
    </row>
    <row r="13" ht="21.0" customHeight="1">
      <c r="A13" s="18"/>
      <c r="B13" s="1127" t="s">
        <v>2453</v>
      </c>
      <c r="C13" s="1127" t="s">
        <v>299</v>
      </c>
      <c r="D13" s="1128" t="s">
        <v>2416</v>
      </c>
      <c r="E13" s="1129" t="s">
        <v>76</v>
      </c>
      <c r="F13" s="1130" t="e">
        <v>#N/A</v>
      </c>
      <c r="G13" s="1131" t="s">
        <v>1255</v>
      </c>
      <c r="H13" s="1132" t="e">
        <v>#N/A</v>
      </c>
      <c r="I13" s="1127" t="s">
        <v>2418</v>
      </c>
      <c r="J13" s="1133" t="s">
        <v>2454</v>
      </c>
      <c r="K13" s="1134"/>
      <c r="L13" s="1135" t="s">
        <v>2420</v>
      </c>
      <c r="M13" s="1127"/>
      <c r="N13" s="1136" t="s">
        <v>2421</v>
      </c>
      <c r="O13" s="55">
        <v>45863.0</v>
      </c>
      <c r="P13" s="1170" t="s">
        <v>2455</v>
      </c>
      <c r="Q13" s="1138">
        <f>O13+1</f>
        <v>45864</v>
      </c>
      <c r="R13" s="125">
        <v>17810.0</v>
      </c>
      <c r="S13" s="499">
        <v>8.0</v>
      </c>
      <c r="T13" s="499">
        <v>201.0</v>
      </c>
      <c r="U13" s="1139">
        <f>O13+5</f>
        <v>45868</v>
      </c>
      <c r="V13" s="125">
        <v>43623.0</v>
      </c>
      <c r="W13" s="125">
        <v>10.0</v>
      </c>
      <c r="X13" s="125">
        <v>399.0</v>
      </c>
      <c r="Y13" s="1140">
        <f>O13+10</f>
        <v>45873</v>
      </c>
      <c r="Z13" s="125">
        <v>52120.0</v>
      </c>
      <c r="AA13" s="499">
        <v>10.0</v>
      </c>
      <c r="AB13" s="499">
        <v>463.0</v>
      </c>
      <c r="AC13" s="1141">
        <f t="shared" ref="AC13:AC16" si="11">IFERROR((Z13-R13)/R13,"")</f>
        <v>1.926445817</v>
      </c>
      <c r="AD13" s="1142">
        <f t="shared" ref="AD13:AD16" si="12">(AA13+AB13)/Z13</f>
        <v>0.009075211051</v>
      </c>
      <c r="AE13" s="1143">
        <f t="shared" ref="AE13:AE22" si="13">iferror(INDIRECT("D"&amp;ROW()) / INDIRECT("AI"&amp;ROW()) * 1000,0)</f>
        <v>0</v>
      </c>
      <c r="AF13" s="1159" t="s">
        <v>2456</v>
      </c>
      <c r="AG13" s="1160"/>
      <c r="AH13" s="1144"/>
      <c r="AI13" s="1144">
        <f t="shared" si="4"/>
        <v>52120</v>
      </c>
      <c r="AJ13" s="18"/>
    </row>
    <row r="14" ht="21.0" customHeight="1">
      <c r="A14" s="18"/>
      <c r="B14" s="1127" t="s">
        <v>2453</v>
      </c>
      <c r="C14" s="1127" t="s">
        <v>299</v>
      </c>
      <c r="D14" s="1128" t="s">
        <v>2416</v>
      </c>
      <c r="E14" s="1129" t="s">
        <v>76</v>
      </c>
      <c r="F14" s="1130">
        <v>4889.0</v>
      </c>
      <c r="G14" s="1131" t="s">
        <v>174</v>
      </c>
      <c r="H14" s="1132" t="s">
        <v>2440</v>
      </c>
      <c r="I14" s="1127" t="s">
        <v>2418</v>
      </c>
      <c r="J14" s="1133" t="s">
        <v>2454</v>
      </c>
      <c r="K14" s="1134"/>
      <c r="L14" s="1135" t="s">
        <v>2420</v>
      </c>
      <c r="M14" s="1127"/>
      <c r="N14" s="1136" t="s">
        <v>2421</v>
      </c>
      <c r="O14" s="1156">
        <v>45883.0</v>
      </c>
      <c r="P14" s="1157" t="s">
        <v>2457</v>
      </c>
      <c r="Q14" s="1138">
        <f t="shared" ref="Q14:Q18" si="14">INDIRECT("o"&amp;ROW())+1</f>
        <v>45884</v>
      </c>
      <c r="R14" s="125">
        <v>11205.0</v>
      </c>
      <c r="S14" s="499">
        <v>3.0</v>
      </c>
      <c r="T14" s="499">
        <v>135.0</v>
      </c>
      <c r="U14" s="1139">
        <f t="shared" ref="U14:U18" si="15">INDIRECT("o"&amp;ROW())+5</f>
        <v>45888</v>
      </c>
      <c r="V14" s="125"/>
      <c r="W14" s="125"/>
      <c r="X14" s="125"/>
      <c r="Y14" s="1158">
        <f t="shared" ref="Y14:Y18" si="16">INDIRECT("o"&amp;ROW())+10</f>
        <v>45893</v>
      </c>
      <c r="Z14" s="125">
        <v>35947.0</v>
      </c>
      <c r="AA14" s="499">
        <v>7.0</v>
      </c>
      <c r="AB14" s="499">
        <v>283.0</v>
      </c>
      <c r="AC14" s="1141">
        <f t="shared" si="11"/>
        <v>2.208121374</v>
      </c>
      <c r="AD14" s="1142">
        <f t="shared" si="12"/>
        <v>0.008067432609</v>
      </c>
      <c r="AE14" s="1143">
        <f t="shared" si="13"/>
        <v>0</v>
      </c>
      <c r="AF14" s="1159" t="s">
        <v>2458</v>
      </c>
      <c r="AG14" s="1160"/>
      <c r="AH14" s="1144"/>
      <c r="AI14" s="1144">
        <f t="shared" si="4"/>
        <v>35947</v>
      </c>
      <c r="AJ14" s="18"/>
    </row>
    <row r="15" ht="21.0" customHeight="1">
      <c r="A15" s="18"/>
      <c r="B15" s="1127" t="s">
        <v>2453</v>
      </c>
      <c r="C15" s="1127" t="s">
        <v>299</v>
      </c>
      <c r="D15" s="1128" t="s">
        <v>2416</v>
      </c>
      <c r="E15" s="1129" t="s">
        <v>76</v>
      </c>
      <c r="F15" s="1130" t="e">
        <v>#N/A</v>
      </c>
      <c r="G15" s="1131" t="s">
        <v>1255</v>
      </c>
      <c r="H15" s="1132" t="e">
        <v>#N/A</v>
      </c>
      <c r="I15" s="1127" t="s">
        <v>2418</v>
      </c>
      <c r="J15" s="1133" t="s">
        <v>2454</v>
      </c>
      <c r="K15" s="1134"/>
      <c r="L15" s="1171"/>
      <c r="M15" s="1127"/>
      <c r="N15" s="1136" t="s">
        <v>2421</v>
      </c>
      <c r="O15" s="1156">
        <v>45899.0</v>
      </c>
      <c r="P15" s="1157" t="s">
        <v>2459</v>
      </c>
      <c r="Q15" s="1138">
        <f t="shared" si="14"/>
        <v>45900</v>
      </c>
      <c r="R15" s="125">
        <v>13796.0</v>
      </c>
      <c r="S15" s="499">
        <v>7.0</v>
      </c>
      <c r="T15" s="499">
        <v>156.0</v>
      </c>
      <c r="U15" s="1139">
        <f t="shared" si="15"/>
        <v>45904</v>
      </c>
      <c r="V15" s="125">
        <v>23638.0</v>
      </c>
      <c r="W15" s="125">
        <v>5.0</v>
      </c>
      <c r="X15" s="125">
        <v>200.0</v>
      </c>
      <c r="Y15" s="1158">
        <f t="shared" si="16"/>
        <v>45909</v>
      </c>
      <c r="Z15" s="125">
        <v>33510.0</v>
      </c>
      <c r="AA15" s="499">
        <v>7.0</v>
      </c>
      <c r="AB15" s="499">
        <v>229.0</v>
      </c>
      <c r="AC15" s="1141">
        <f t="shared" si="11"/>
        <v>1.428964917</v>
      </c>
      <c r="AD15" s="1142">
        <f t="shared" si="12"/>
        <v>0.007042673829</v>
      </c>
      <c r="AE15" s="1143">
        <f t="shared" si="13"/>
        <v>0</v>
      </c>
      <c r="AF15" s="1159" t="s">
        <v>2460</v>
      </c>
      <c r="AG15" s="1160"/>
      <c r="AH15" s="1144"/>
      <c r="AI15" s="1144">
        <f t="shared" si="4"/>
        <v>33510</v>
      </c>
      <c r="AJ15" s="18"/>
    </row>
    <row r="16" ht="21.0" customHeight="1">
      <c r="A16" s="18"/>
      <c r="B16" s="1146" t="s">
        <v>2453</v>
      </c>
      <c r="C16" s="1136" t="s">
        <v>299</v>
      </c>
      <c r="D16" s="1128">
        <v>10000.0</v>
      </c>
      <c r="E16" s="1129" t="s">
        <v>76</v>
      </c>
      <c r="F16" s="1147">
        <v>4652.0</v>
      </c>
      <c r="G16" s="1135" t="s">
        <v>89</v>
      </c>
      <c r="H16" s="1132" t="s">
        <v>2461</v>
      </c>
      <c r="I16" s="1136" t="s">
        <v>2418</v>
      </c>
      <c r="J16" s="1133" t="s">
        <v>2454</v>
      </c>
      <c r="K16" s="1148"/>
      <c r="L16" s="1135" t="s">
        <v>2420</v>
      </c>
      <c r="M16" s="1146"/>
      <c r="N16" s="1136" t="s">
        <v>2421</v>
      </c>
      <c r="O16" s="1149">
        <v>45904.0</v>
      </c>
      <c r="P16" s="1150" t="s">
        <v>2462</v>
      </c>
      <c r="Q16" s="1151">
        <f t="shared" si="14"/>
        <v>45905</v>
      </c>
      <c r="R16" s="1152">
        <v>14697.0</v>
      </c>
      <c r="S16" s="1153">
        <v>5.0</v>
      </c>
      <c r="T16" s="1153">
        <v>116.0</v>
      </c>
      <c r="U16" s="1154">
        <f t="shared" si="15"/>
        <v>45909</v>
      </c>
      <c r="V16" s="1152">
        <v>17538.0</v>
      </c>
      <c r="W16" s="1152">
        <v>6.0</v>
      </c>
      <c r="X16" s="1152">
        <v>133.0</v>
      </c>
      <c r="Y16" s="1155">
        <f t="shared" si="16"/>
        <v>45914</v>
      </c>
      <c r="Z16" s="1152">
        <v>32591.0</v>
      </c>
      <c r="AA16" s="1153">
        <v>6.0</v>
      </c>
      <c r="AB16" s="1153">
        <v>187.0</v>
      </c>
      <c r="AC16" s="1141">
        <f t="shared" si="11"/>
        <v>1.217527387</v>
      </c>
      <c r="AD16" s="1142">
        <f t="shared" si="12"/>
        <v>0.005921880274</v>
      </c>
      <c r="AE16" s="1143">
        <f t="shared" si="13"/>
        <v>306.8331748</v>
      </c>
      <c r="AF16" s="286" t="s">
        <v>2463</v>
      </c>
      <c r="AI16" s="1144">
        <f t="shared" si="4"/>
        <v>32591</v>
      </c>
      <c r="AJ16" s="18"/>
    </row>
    <row r="17" ht="21.0" customHeight="1">
      <c r="A17" s="18"/>
      <c r="B17" s="1127" t="s">
        <v>2453</v>
      </c>
      <c r="C17" s="1136" t="s">
        <v>299</v>
      </c>
      <c r="D17" s="1128">
        <v>10000.0</v>
      </c>
      <c r="E17" s="1129" t="s">
        <v>76</v>
      </c>
      <c r="F17" s="1147">
        <v>5349.0</v>
      </c>
      <c r="G17" s="1135" t="s">
        <v>295</v>
      </c>
      <c r="H17" s="1132" t="s">
        <v>2464</v>
      </c>
      <c r="I17" s="1136" t="s">
        <v>2418</v>
      </c>
      <c r="J17" s="1133" t="s">
        <v>2454</v>
      </c>
      <c r="K17" s="1148"/>
      <c r="L17" s="1135" t="s">
        <v>2420</v>
      </c>
      <c r="M17" s="1146"/>
      <c r="N17" s="1136" t="s">
        <v>2421</v>
      </c>
      <c r="O17" s="1149">
        <v>45915.0</v>
      </c>
      <c r="P17" s="1150" t="s">
        <v>2465</v>
      </c>
      <c r="Q17" s="1151">
        <f t="shared" si="14"/>
        <v>45916</v>
      </c>
      <c r="R17" s="1152">
        <v>17254.0</v>
      </c>
      <c r="S17" s="1153">
        <v>3.0</v>
      </c>
      <c r="T17" s="1153">
        <v>113.0</v>
      </c>
      <c r="U17" s="1154">
        <f t="shared" si="15"/>
        <v>45920</v>
      </c>
      <c r="V17" s="1152">
        <v>25102.0</v>
      </c>
      <c r="W17" s="1152">
        <v>3.0</v>
      </c>
      <c r="X17" s="1152">
        <v>148.0</v>
      </c>
      <c r="Y17" s="1155">
        <f t="shared" si="16"/>
        <v>45925</v>
      </c>
      <c r="Z17" s="1152">
        <v>33168.0</v>
      </c>
      <c r="AA17" s="1153">
        <v>3.0</v>
      </c>
      <c r="AB17" s="1153">
        <v>186.0</v>
      </c>
      <c r="AC17" s="1141">
        <f t="shared" ref="AC17:AC18" si="17">IFERROR((INDIRECT("Z"&amp;ROW()) - INDIRECT("R"&amp;ROW())) / INDIRECT("R"&amp;ROW()), "")</f>
        <v>0.9223368494</v>
      </c>
      <c r="AD17" s="1142">
        <f t="shared" ref="AD17:AD18" si="18">(INDIRECT("AA"&amp;ROW()) + INDIRECT("AB"&amp;ROW())) / INDIRECT("Z"&amp;ROW())</f>
        <v>0.005698263386</v>
      </c>
      <c r="AE17" s="1143">
        <f t="shared" si="13"/>
        <v>301.4954173</v>
      </c>
      <c r="AF17" s="286" t="s">
        <v>2466</v>
      </c>
      <c r="AI17" s="1144">
        <f t="shared" si="4"/>
        <v>33168</v>
      </c>
      <c r="AJ17" s="18"/>
    </row>
    <row r="18" ht="21.0" customHeight="1">
      <c r="A18" s="18"/>
      <c r="B18" s="1127" t="s">
        <v>2453</v>
      </c>
      <c r="C18" s="1136" t="s">
        <v>299</v>
      </c>
      <c r="D18" s="1128">
        <v>10000.0</v>
      </c>
      <c r="E18" s="1129" t="s">
        <v>76</v>
      </c>
      <c r="F18" s="1147">
        <v>5349.0</v>
      </c>
      <c r="G18" s="1135" t="s">
        <v>295</v>
      </c>
      <c r="H18" s="1132" t="s">
        <v>2464</v>
      </c>
      <c r="I18" s="1136" t="s">
        <v>2445</v>
      </c>
      <c r="J18" s="1133" t="s">
        <v>2467</v>
      </c>
      <c r="K18" s="1148"/>
      <c r="L18" s="1135" t="s">
        <v>2420</v>
      </c>
      <c r="M18" s="1146"/>
      <c r="N18" s="1136" t="s">
        <v>2421</v>
      </c>
      <c r="O18" s="1149">
        <v>45915.0</v>
      </c>
      <c r="P18" s="1150" t="s">
        <v>2468</v>
      </c>
      <c r="Q18" s="1151">
        <f t="shared" si="14"/>
        <v>45916</v>
      </c>
      <c r="R18" s="1152">
        <v>11096.0</v>
      </c>
      <c r="S18" s="1153">
        <v>10.0</v>
      </c>
      <c r="T18" s="1153">
        <v>157.0</v>
      </c>
      <c r="U18" s="1154">
        <f t="shared" si="15"/>
        <v>45920</v>
      </c>
      <c r="V18" s="1152">
        <v>31200.0</v>
      </c>
      <c r="W18" s="1152">
        <v>13.0</v>
      </c>
      <c r="X18" s="1152">
        <v>322.0</v>
      </c>
      <c r="Y18" s="1155">
        <f t="shared" si="16"/>
        <v>45925</v>
      </c>
      <c r="Z18" s="1152">
        <v>48800.0</v>
      </c>
      <c r="AA18" s="1153">
        <v>20.0</v>
      </c>
      <c r="AB18" s="1153">
        <v>503.0</v>
      </c>
      <c r="AC18" s="1141">
        <f t="shared" si="17"/>
        <v>3.397981255</v>
      </c>
      <c r="AD18" s="1142">
        <f t="shared" si="18"/>
        <v>0.01071721311</v>
      </c>
      <c r="AE18" s="1143">
        <f t="shared" si="13"/>
        <v>204.9180328</v>
      </c>
      <c r="AF18" s="286" t="s">
        <v>2469</v>
      </c>
      <c r="AI18" s="1144">
        <f t="shared" si="4"/>
        <v>48800</v>
      </c>
      <c r="AJ18" s="18"/>
    </row>
    <row r="19" ht="21.0" customHeight="1">
      <c r="A19" s="18"/>
      <c r="B19" s="1127" t="s">
        <v>2470</v>
      </c>
      <c r="C19" s="1127" t="s">
        <v>350</v>
      </c>
      <c r="D19" s="1128" t="s">
        <v>2416</v>
      </c>
      <c r="E19" s="1129" t="s">
        <v>76</v>
      </c>
      <c r="F19" s="1130" t="e">
        <v>#N/A</v>
      </c>
      <c r="G19" s="1131" t="s">
        <v>2471</v>
      </c>
      <c r="H19" s="1132" t="e">
        <v>#N/A</v>
      </c>
      <c r="I19" s="1127" t="s">
        <v>2418</v>
      </c>
      <c r="J19" s="1133" t="s">
        <v>2472</v>
      </c>
      <c r="K19" s="1134"/>
      <c r="L19" s="1135" t="s">
        <v>2420</v>
      </c>
      <c r="M19" s="1127"/>
      <c r="N19" s="1136" t="s">
        <v>2421</v>
      </c>
      <c r="O19" s="55">
        <v>45833.0</v>
      </c>
      <c r="P19" s="1172" t="s">
        <v>2473</v>
      </c>
      <c r="Q19" s="1138">
        <v>45839.0</v>
      </c>
      <c r="R19" s="125">
        <v>6504.0</v>
      </c>
      <c r="S19" s="499">
        <v>1.0</v>
      </c>
      <c r="T19" s="499">
        <v>530.0</v>
      </c>
      <c r="U19" s="1139">
        <f t="shared" ref="U19:U22" si="19">O19+5</f>
        <v>45838</v>
      </c>
      <c r="V19" s="1133"/>
      <c r="W19" s="1133"/>
      <c r="X19" s="1133"/>
      <c r="Y19" s="1140">
        <f>O19+10</f>
        <v>45843</v>
      </c>
      <c r="Z19" s="125">
        <v>6583.0</v>
      </c>
      <c r="AA19" s="499">
        <v>1.0</v>
      </c>
      <c r="AB19" s="499">
        <v>533.0</v>
      </c>
      <c r="AC19" s="1141">
        <f t="shared" ref="AC19:AC22" si="20">IFERROR((Z19-R19)/R19,"")</f>
        <v>0.01214637146</v>
      </c>
      <c r="AD19" s="1142">
        <f t="shared" ref="AD19:AD22" si="21">(AA19+AB19)/Z19</f>
        <v>0.08111803129</v>
      </c>
      <c r="AE19" s="1143">
        <f t="shared" si="13"/>
        <v>0</v>
      </c>
      <c r="AF19" s="1144"/>
      <c r="AG19" s="1145" t="s">
        <v>2474</v>
      </c>
      <c r="AH19" s="1144"/>
      <c r="AI19" s="1144">
        <f t="shared" si="4"/>
        <v>6583</v>
      </c>
      <c r="AJ19" s="18"/>
    </row>
    <row r="20" ht="21.0" customHeight="1">
      <c r="A20" s="18"/>
      <c r="B20" s="1127" t="s">
        <v>2470</v>
      </c>
      <c r="C20" s="1127" t="s">
        <v>350</v>
      </c>
      <c r="D20" s="1128" t="s">
        <v>2416</v>
      </c>
      <c r="E20" s="1129" t="s">
        <v>76</v>
      </c>
      <c r="F20" s="1130">
        <v>280.0</v>
      </c>
      <c r="G20" s="1131" t="s">
        <v>258</v>
      </c>
      <c r="H20" s="1132" t="s">
        <v>2426</v>
      </c>
      <c r="I20" s="1127" t="s">
        <v>2418</v>
      </c>
      <c r="J20" s="1133" t="s">
        <v>2472</v>
      </c>
      <c r="K20" s="1134"/>
      <c r="L20" s="1135" t="s">
        <v>2420</v>
      </c>
      <c r="M20" s="1127"/>
      <c r="N20" s="1136" t="s">
        <v>2421</v>
      </c>
      <c r="O20" s="55">
        <v>45835.0</v>
      </c>
      <c r="P20" s="1172" t="s">
        <v>2475</v>
      </c>
      <c r="Q20" s="1138">
        <v>45839.0</v>
      </c>
      <c r="R20" s="125">
        <v>3541.0</v>
      </c>
      <c r="S20" s="499">
        <v>1.0</v>
      </c>
      <c r="T20" s="1130"/>
      <c r="U20" s="1139">
        <f t="shared" si="19"/>
        <v>45840</v>
      </c>
      <c r="V20" s="125">
        <v>3577.0</v>
      </c>
      <c r="W20" s="125">
        <v>1.0</v>
      </c>
      <c r="X20" s="125">
        <v>-1.0</v>
      </c>
      <c r="Y20" s="1140">
        <v>45852.0</v>
      </c>
      <c r="Z20" s="125">
        <v>8976.0</v>
      </c>
      <c r="AA20" s="499">
        <v>1.0</v>
      </c>
      <c r="AB20" s="499">
        <v>-1.0</v>
      </c>
      <c r="AC20" s="1141">
        <f t="shared" si="20"/>
        <v>1.534877153</v>
      </c>
      <c r="AD20" s="1142">
        <f t="shared" si="21"/>
        <v>0</v>
      </c>
      <c r="AE20" s="1143">
        <f t="shared" si="13"/>
        <v>0</v>
      </c>
      <c r="AF20" s="1144"/>
      <c r="AG20" s="1145" t="s">
        <v>2474</v>
      </c>
      <c r="AH20" s="1144"/>
      <c r="AI20" s="1144">
        <f t="shared" si="4"/>
        <v>8976</v>
      </c>
      <c r="AJ20" s="18"/>
    </row>
    <row r="21" ht="21.0" customHeight="1">
      <c r="A21" s="18"/>
      <c r="B21" s="1127" t="s">
        <v>2470</v>
      </c>
      <c r="C21" s="1127" t="s">
        <v>350</v>
      </c>
      <c r="D21" s="1128" t="s">
        <v>2416</v>
      </c>
      <c r="E21" s="1129" t="s">
        <v>76</v>
      </c>
      <c r="F21" s="1130">
        <v>5836.0</v>
      </c>
      <c r="G21" s="1131" t="s">
        <v>233</v>
      </c>
      <c r="H21" s="1132" t="s">
        <v>2476</v>
      </c>
      <c r="I21" s="1127" t="s">
        <v>2418</v>
      </c>
      <c r="J21" s="1133" t="s">
        <v>2472</v>
      </c>
      <c r="K21" s="1134"/>
      <c r="L21" s="1135" t="s">
        <v>2420</v>
      </c>
      <c r="M21" s="1127"/>
      <c r="N21" s="1136" t="s">
        <v>2421</v>
      </c>
      <c r="O21" s="55">
        <v>45836.0</v>
      </c>
      <c r="P21" s="1172" t="s">
        <v>2477</v>
      </c>
      <c r="Q21" s="1138">
        <v>45839.0</v>
      </c>
      <c r="R21" s="125">
        <v>6951.0</v>
      </c>
      <c r="S21" s="499">
        <v>4.0</v>
      </c>
      <c r="T21" s="499">
        <v>0.0</v>
      </c>
      <c r="U21" s="1139">
        <f t="shared" si="19"/>
        <v>45841</v>
      </c>
      <c r="V21" s="125">
        <v>7086.0</v>
      </c>
      <c r="W21" s="125">
        <v>5.0</v>
      </c>
      <c r="X21" s="125">
        <v>-1.0</v>
      </c>
      <c r="Y21" s="1140">
        <f>O21+10</f>
        <v>45846</v>
      </c>
      <c r="Z21" s="125">
        <v>7242.0</v>
      </c>
      <c r="AA21" s="499">
        <v>5.0</v>
      </c>
      <c r="AB21" s="499">
        <v>-1.0</v>
      </c>
      <c r="AC21" s="1141">
        <f t="shared" si="20"/>
        <v>0.04186447993</v>
      </c>
      <c r="AD21" s="1142">
        <f t="shared" si="21"/>
        <v>0.0005523336095</v>
      </c>
      <c r="AE21" s="1143">
        <f t="shared" si="13"/>
        <v>0</v>
      </c>
      <c r="AF21" s="1144"/>
      <c r="AG21" s="1145" t="s">
        <v>2474</v>
      </c>
      <c r="AH21" s="1144"/>
      <c r="AI21" s="1144">
        <f t="shared" si="4"/>
        <v>7242</v>
      </c>
      <c r="AJ21" s="18"/>
    </row>
    <row r="22" ht="21.0" customHeight="1">
      <c r="A22" s="18"/>
      <c r="B22" s="1127" t="s">
        <v>2478</v>
      </c>
      <c r="C22" s="1127" t="s">
        <v>2479</v>
      </c>
      <c r="D22" s="1128" t="s">
        <v>2416</v>
      </c>
      <c r="E22" s="1129" t="s">
        <v>76</v>
      </c>
      <c r="F22" s="1130">
        <v>2482.0</v>
      </c>
      <c r="G22" s="1131" t="s">
        <v>2480</v>
      </c>
      <c r="H22" s="1132" t="s">
        <v>2481</v>
      </c>
      <c r="I22" s="1127" t="s">
        <v>2418</v>
      </c>
      <c r="J22" s="1133" t="s">
        <v>2482</v>
      </c>
      <c r="K22" s="1134"/>
      <c r="L22" s="1135" t="s">
        <v>2420</v>
      </c>
      <c r="M22" s="1127"/>
      <c r="N22" s="1136" t="s">
        <v>2421</v>
      </c>
      <c r="O22" s="55">
        <v>45533.0</v>
      </c>
      <c r="P22" s="1173" t="s">
        <v>2483</v>
      </c>
      <c r="Q22" s="1138">
        <v>45839.0</v>
      </c>
      <c r="R22" s="125">
        <v>18190.0</v>
      </c>
      <c r="S22" s="499">
        <v>139.0</v>
      </c>
      <c r="T22" s="499">
        <v>-1.0</v>
      </c>
      <c r="U22" s="1139">
        <f t="shared" si="19"/>
        <v>45538</v>
      </c>
      <c r="V22" s="1133"/>
      <c r="W22" s="1133"/>
      <c r="X22" s="1133"/>
      <c r="Y22" s="1140">
        <v>45852.0</v>
      </c>
      <c r="Z22" s="125">
        <v>18209.0</v>
      </c>
      <c r="AA22" s="499">
        <v>139.0</v>
      </c>
      <c r="AB22" s="499">
        <v>-1.0</v>
      </c>
      <c r="AC22" s="1141">
        <f t="shared" si="20"/>
        <v>0.001044529962</v>
      </c>
      <c r="AD22" s="1142">
        <f t="shared" si="21"/>
        <v>0.007578669889</v>
      </c>
      <c r="AE22" s="1143">
        <f t="shared" si="13"/>
        <v>0</v>
      </c>
      <c r="AF22" s="1144"/>
      <c r="AG22" s="1145" t="s">
        <v>2484</v>
      </c>
      <c r="AH22" s="1144"/>
      <c r="AI22" s="1144">
        <f t="shared" si="4"/>
        <v>18209</v>
      </c>
      <c r="AJ22" s="18"/>
    </row>
    <row r="23" ht="21.0" customHeight="1">
      <c r="A23" s="18"/>
      <c r="B23" s="1174" t="s">
        <v>2485</v>
      </c>
      <c r="C23" s="1175" t="s">
        <v>180</v>
      </c>
      <c r="D23" s="1176">
        <v>6355.145700000001</v>
      </c>
      <c r="E23" s="1129" t="s">
        <v>76</v>
      </c>
      <c r="F23" s="1147">
        <v>3862.0</v>
      </c>
      <c r="G23" s="1135" t="s">
        <v>184</v>
      </c>
      <c r="H23" s="1132" t="s">
        <v>2426</v>
      </c>
      <c r="I23" s="1136" t="s">
        <v>2418</v>
      </c>
      <c r="J23" s="1169"/>
      <c r="K23" s="1148"/>
      <c r="L23" s="1135" t="s">
        <v>2420</v>
      </c>
      <c r="M23" s="1146"/>
      <c r="N23" s="1136" t="s">
        <v>2421</v>
      </c>
      <c r="O23" s="1177">
        <v>45775.0</v>
      </c>
      <c r="P23" s="59" t="s">
        <v>2486</v>
      </c>
      <c r="Q23" s="1151">
        <f t="shared" ref="Q23:Q28" si="22">INDIRECT("o"&amp;ROW())+1</f>
        <v>45776</v>
      </c>
      <c r="R23" s="1152"/>
      <c r="S23" s="1153"/>
      <c r="T23" s="1153"/>
      <c r="U23" s="1154">
        <f t="shared" ref="U23:U28" si="23">INDIRECT("o"&amp;ROW())+5</f>
        <v>45780</v>
      </c>
      <c r="V23" s="1152"/>
      <c r="W23" s="1152"/>
      <c r="X23" s="1152"/>
      <c r="Y23" s="1155">
        <v>45940.0</v>
      </c>
      <c r="Z23" s="1152">
        <v>33395.0</v>
      </c>
      <c r="AA23" s="1153">
        <v>1.0</v>
      </c>
      <c r="AB23" s="1153">
        <v>787.0</v>
      </c>
      <c r="AC23" s="1141" t="str">
        <f t="shared" ref="AC23:AC28" si="24">IFERROR((INDIRECT("Z"&amp;ROW()) - INDIRECT("R"&amp;ROW())) / INDIRECT("R"&amp;ROW()), "")</f>
        <v/>
      </c>
      <c r="AD23" s="1178">
        <f t="shared" ref="AD23:AD28" si="25">(INDIRECT("AA"&amp;ROW()) + INDIRECT("AB"&amp;ROW())) / INDIRECT("Z"&amp;ROW())</f>
        <v>0.02359634676</v>
      </c>
      <c r="AE23" s="1168">
        <f t="shared" ref="AE23:AE28" si="26">INDIRECT("D"&amp;ROW()) / INDIRECT("Z"&amp;ROW()) * 1000</f>
        <v>190.3023117</v>
      </c>
      <c r="AF23" s="286"/>
      <c r="AG23" s="286"/>
      <c r="AI23" s="1144">
        <f t="shared" si="4"/>
        <v>33395</v>
      </c>
      <c r="AJ23" s="18"/>
    </row>
    <row r="24" ht="21.0" customHeight="1">
      <c r="A24" s="18"/>
      <c r="B24" s="1174" t="s">
        <v>186</v>
      </c>
      <c r="C24" s="1175" t="s">
        <v>187</v>
      </c>
      <c r="D24" s="1176">
        <v>2754.0</v>
      </c>
      <c r="E24" s="1129" t="s">
        <v>76</v>
      </c>
      <c r="F24" s="1147">
        <v>3862.0</v>
      </c>
      <c r="G24" s="1135" t="s">
        <v>184</v>
      </c>
      <c r="H24" s="1132" t="s">
        <v>2426</v>
      </c>
      <c r="I24" s="1136" t="s">
        <v>2418</v>
      </c>
      <c r="J24" s="1169"/>
      <c r="K24" s="1148"/>
      <c r="L24" s="1135" t="s">
        <v>2420</v>
      </c>
      <c r="M24" s="1146"/>
      <c r="N24" s="1136" t="s">
        <v>2421</v>
      </c>
      <c r="O24" s="1149">
        <v>45751.0</v>
      </c>
      <c r="P24" s="59" t="s">
        <v>2487</v>
      </c>
      <c r="Q24" s="1151">
        <f t="shared" si="22"/>
        <v>45752</v>
      </c>
      <c r="R24" s="1152"/>
      <c r="S24" s="1153"/>
      <c r="T24" s="1153"/>
      <c r="U24" s="1154">
        <f t="shared" si="23"/>
        <v>45756</v>
      </c>
      <c r="V24" s="1152"/>
      <c r="W24" s="1152"/>
      <c r="X24" s="1152"/>
      <c r="Y24" s="1155">
        <v>45940.0</v>
      </c>
      <c r="Z24" s="1152">
        <v>15438.0</v>
      </c>
      <c r="AA24" s="1153">
        <v>96.0</v>
      </c>
      <c r="AB24" s="1153">
        <v>183.0</v>
      </c>
      <c r="AC24" s="1141" t="str">
        <f t="shared" si="24"/>
        <v/>
      </c>
      <c r="AD24" s="1178">
        <f t="shared" si="25"/>
        <v>0.01807228916</v>
      </c>
      <c r="AE24" s="1168">
        <f t="shared" si="26"/>
        <v>178.3909833</v>
      </c>
      <c r="AF24" s="286" t="s">
        <v>2488</v>
      </c>
      <c r="AG24" s="286" t="s">
        <v>2489</v>
      </c>
      <c r="AI24" s="1144">
        <f t="shared" si="4"/>
        <v>15438</v>
      </c>
      <c r="AJ24" s="18"/>
    </row>
    <row r="25" ht="21.0" customHeight="1">
      <c r="A25" s="18"/>
      <c r="B25" s="1136" t="s">
        <v>2490</v>
      </c>
      <c r="C25" s="1127" t="s">
        <v>2491</v>
      </c>
      <c r="D25" s="1128">
        <v>2275.0</v>
      </c>
      <c r="E25" s="1129" t="s">
        <v>76</v>
      </c>
      <c r="F25" s="1147">
        <v>4503.0</v>
      </c>
      <c r="G25" s="1135" t="s">
        <v>128</v>
      </c>
      <c r="H25" s="1132" t="s">
        <v>2426</v>
      </c>
      <c r="I25" s="1136" t="s">
        <v>2418</v>
      </c>
      <c r="J25" s="1127"/>
      <c r="K25" s="1148"/>
      <c r="L25" s="1135" t="s">
        <v>2420</v>
      </c>
      <c r="M25" s="1146"/>
      <c r="N25" s="1136" t="s">
        <v>2421</v>
      </c>
      <c r="O25" s="1149">
        <v>45961.0</v>
      </c>
      <c r="P25" s="1150" t="s">
        <v>2492</v>
      </c>
      <c r="Q25" s="297">
        <f t="shared" si="22"/>
        <v>45962</v>
      </c>
      <c r="R25" s="1152">
        <v>5526.0</v>
      </c>
      <c r="S25" s="1153">
        <v>4.0</v>
      </c>
      <c r="T25" s="1153">
        <v>57.0</v>
      </c>
      <c r="U25" s="297">
        <f t="shared" si="23"/>
        <v>45966</v>
      </c>
      <c r="V25" s="1152">
        <v>19329.0</v>
      </c>
      <c r="W25" s="1152">
        <v>9.0</v>
      </c>
      <c r="X25" s="1152">
        <v>259.0</v>
      </c>
      <c r="Y25" s="1155">
        <f t="shared" ref="Y25:Y28" si="27">INDIRECT("o"&amp;ROW())+10</f>
        <v>45971</v>
      </c>
      <c r="Z25" s="1152">
        <v>27349.0</v>
      </c>
      <c r="AA25" s="1153">
        <v>12.0</v>
      </c>
      <c r="AB25" s="1153">
        <v>377.0</v>
      </c>
      <c r="AC25" s="1167">
        <f t="shared" si="24"/>
        <v>3.949149475</v>
      </c>
      <c r="AD25" s="1142">
        <f t="shared" si="25"/>
        <v>0.01422355479</v>
      </c>
      <c r="AE25" s="1168">
        <f t="shared" si="26"/>
        <v>83.18402867</v>
      </c>
      <c r="AF25" s="286" t="s">
        <v>2493</v>
      </c>
      <c r="AI25" s="1144">
        <f t="shared" si="4"/>
        <v>27349</v>
      </c>
      <c r="AJ25" s="18"/>
    </row>
    <row r="26" ht="21.0" customHeight="1">
      <c r="A26" s="18"/>
      <c r="B26" s="1127" t="s">
        <v>2490</v>
      </c>
      <c r="C26" s="1127" t="s">
        <v>914</v>
      </c>
      <c r="D26" s="1128">
        <v>2275.0</v>
      </c>
      <c r="E26" s="1129" t="s">
        <v>76</v>
      </c>
      <c r="F26" s="1147">
        <v>4503.0</v>
      </c>
      <c r="G26" s="1135" t="s">
        <v>128</v>
      </c>
      <c r="H26" s="1132" t="s">
        <v>2426</v>
      </c>
      <c r="I26" s="1136" t="s">
        <v>2445</v>
      </c>
      <c r="J26" s="1127" t="s">
        <v>2494</v>
      </c>
      <c r="K26" s="1148"/>
      <c r="L26" s="1135" t="s">
        <v>2420</v>
      </c>
      <c r="M26" s="1146"/>
      <c r="N26" s="1136" t="s">
        <v>2495</v>
      </c>
      <c r="O26" s="1149">
        <v>45961.0</v>
      </c>
      <c r="P26" s="1150" t="s">
        <v>2496</v>
      </c>
      <c r="Q26" s="297">
        <f t="shared" si="22"/>
        <v>45962</v>
      </c>
      <c r="R26" s="1152">
        <v>1342.0</v>
      </c>
      <c r="S26" s="1153">
        <v>1.0</v>
      </c>
      <c r="T26" s="1153">
        <v>43.0</v>
      </c>
      <c r="U26" s="297">
        <f t="shared" si="23"/>
        <v>45966</v>
      </c>
      <c r="V26" s="1152">
        <v>4039.0</v>
      </c>
      <c r="W26" s="1152">
        <v>1.0</v>
      </c>
      <c r="X26" s="1152">
        <v>96.0</v>
      </c>
      <c r="Y26" s="1155">
        <f t="shared" si="27"/>
        <v>45971</v>
      </c>
      <c r="Z26" s="1152">
        <v>6816.0</v>
      </c>
      <c r="AA26" s="1153">
        <v>2.0</v>
      </c>
      <c r="AB26" s="1153">
        <v>150.0</v>
      </c>
      <c r="AC26" s="1167">
        <f t="shared" si="24"/>
        <v>4.078986587</v>
      </c>
      <c r="AD26" s="1142">
        <f t="shared" si="25"/>
        <v>0.02230046948</v>
      </c>
      <c r="AE26" s="1168">
        <f t="shared" si="26"/>
        <v>333.7734742</v>
      </c>
      <c r="AF26" s="286" t="s">
        <v>2497</v>
      </c>
      <c r="AI26" s="1144">
        <f t="shared" si="4"/>
        <v>6816</v>
      </c>
      <c r="AJ26" s="18"/>
    </row>
    <row r="27" ht="21.0" customHeight="1">
      <c r="A27" s="18"/>
      <c r="B27" s="1127" t="s">
        <v>2490</v>
      </c>
      <c r="C27" s="1127" t="s">
        <v>914</v>
      </c>
      <c r="D27" s="1128">
        <v>2275.0</v>
      </c>
      <c r="E27" s="1129" t="s">
        <v>76</v>
      </c>
      <c r="F27" s="1147">
        <v>5149.0</v>
      </c>
      <c r="G27" s="1135" t="s">
        <v>140</v>
      </c>
      <c r="H27" s="1132" t="s">
        <v>2432</v>
      </c>
      <c r="I27" s="1136" t="s">
        <v>2445</v>
      </c>
      <c r="J27" s="1127" t="s">
        <v>2494</v>
      </c>
      <c r="K27" s="1148"/>
      <c r="L27" s="1135" t="s">
        <v>2420</v>
      </c>
      <c r="M27" s="1146"/>
      <c r="N27" s="1136" t="s">
        <v>2495</v>
      </c>
      <c r="O27" s="1149">
        <v>45965.0</v>
      </c>
      <c r="P27" s="1179" t="s">
        <v>2498</v>
      </c>
      <c r="Q27" s="297">
        <f t="shared" si="22"/>
        <v>45966</v>
      </c>
      <c r="R27" s="1152">
        <v>1460.0</v>
      </c>
      <c r="S27" s="1153">
        <v>0.0</v>
      </c>
      <c r="T27" s="1153">
        <v>48.0</v>
      </c>
      <c r="U27" s="297">
        <f t="shared" si="23"/>
        <v>45970</v>
      </c>
      <c r="V27" s="1152">
        <v>3865.0</v>
      </c>
      <c r="W27" s="1152">
        <v>2.0</v>
      </c>
      <c r="X27" s="1152">
        <v>101.0</v>
      </c>
      <c r="Y27" s="1155">
        <f t="shared" si="27"/>
        <v>45975</v>
      </c>
      <c r="Z27" s="1152">
        <v>5530.0</v>
      </c>
      <c r="AA27" s="1153">
        <v>2.0</v>
      </c>
      <c r="AB27" s="1153">
        <v>132.0</v>
      </c>
      <c r="AC27" s="1167">
        <f t="shared" si="24"/>
        <v>2.787671233</v>
      </c>
      <c r="AD27" s="1142">
        <f t="shared" si="25"/>
        <v>0.02423146474</v>
      </c>
      <c r="AE27" s="1168">
        <f t="shared" si="26"/>
        <v>411.3924051</v>
      </c>
      <c r="AF27" s="286" t="s">
        <v>2499</v>
      </c>
      <c r="AI27" s="1144">
        <f t="shared" si="4"/>
        <v>5530</v>
      </c>
      <c r="AJ27" s="18"/>
    </row>
    <row r="28" ht="21.0" customHeight="1">
      <c r="A28" s="18"/>
      <c r="B28" s="1127" t="s">
        <v>2490</v>
      </c>
      <c r="C28" s="1180" t="s">
        <v>914</v>
      </c>
      <c r="D28" s="1128">
        <v>4550.0</v>
      </c>
      <c r="E28" s="1129" t="s">
        <v>76</v>
      </c>
      <c r="F28" s="1130">
        <v>1594.0</v>
      </c>
      <c r="G28" s="1181" t="s">
        <v>956</v>
      </c>
      <c r="H28" s="1132" t="s">
        <v>2426</v>
      </c>
      <c r="I28" s="1127" t="s">
        <v>2445</v>
      </c>
      <c r="J28" s="1127" t="s">
        <v>2494</v>
      </c>
      <c r="K28" s="1134"/>
      <c r="L28" s="1135" t="s">
        <v>2420</v>
      </c>
      <c r="M28" s="1127"/>
      <c r="N28" s="1136" t="s">
        <v>2495</v>
      </c>
      <c r="O28" s="1182">
        <v>45977.0</v>
      </c>
      <c r="P28" s="1183" t="s">
        <v>2500</v>
      </c>
      <c r="Q28" s="1138">
        <f t="shared" si="22"/>
        <v>45978</v>
      </c>
      <c r="R28" s="125">
        <v>8408.0</v>
      </c>
      <c r="S28" s="499">
        <v>4.0</v>
      </c>
      <c r="T28" s="499">
        <v>198.0</v>
      </c>
      <c r="U28" s="1139">
        <f t="shared" si="23"/>
        <v>45982</v>
      </c>
      <c r="V28" s="125">
        <v>8769.0</v>
      </c>
      <c r="W28" s="125">
        <v>4.0</v>
      </c>
      <c r="X28" s="125">
        <v>208.0</v>
      </c>
      <c r="Y28" s="1184">
        <f t="shared" si="27"/>
        <v>45987</v>
      </c>
      <c r="Z28" s="1185"/>
      <c r="AA28" s="1185"/>
      <c r="AB28" s="1185"/>
      <c r="AC28" s="1141">
        <f t="shared" si="24"/>
        <v>-1</v>
      </c>
      <c r="AD28" s="1142" t="str">
        <f t="shared" si="25"/>
        <v>#DIV/0!</v>
      </c>
      <c r="AE28" s="1143" t="str">
        <f t="shared" si="26"/>
        <v>#DIV/0!</v>
      </c>
      <c r="AF28" s="1186" t="s">
        <v>2501</v>
      </c>
      <c r="AG28" s="1160"/>
      <c r="AH28" s="1144"/>
      <c r="AI28" s="1144"/>
      <c r="AJ28" s="18"/>
    </row>
    <row r="29" ht="21.0" customHeight="1">
      <c r="A29" s="18"/>
      <c r="B29" s="1127" t="s">
        <v>2502</v>
      </c>
      <c r="C29" s="1127" t="s">
        <v>2503</v>
      </c>
      <c r="D29" s="1128" t="s">
        <v>2416</v>
      </c>
      <c r="E29" s="1129" t="s">
        <v>76</v>
      </c>
      <c r="F29" s="1130">
        <v>712.0</v>
      </c>
      <c r="G29" s="1131" t="s">
        <v>77</v>
      </c>
      <c r="H29" s="1132" t="s">
        <v>2426</v>
      </c>
      <c r="I29" s="1127" t="s">
        <v>2418</v>
      </c>
      <c r="J29" s="1133" t="s">
        <v>2504</v>
      </c>
      <c r="K29" s="1134"/>
      <c r="L29" s="1135" t="s">
        <v>2420</v>
      </c>
      <c r="M29" s="1127"/>
      <c r="N29" s="1136" t="s">
        <v>2421</v>
      </c>
      <c r="O29" s="55">
        <v>45505.0</v>
      </c>
      <c r="P29" s="1173" t="s">
        <v>2505</v>
      </c>
      <c r="Q29" s="1138">
        <v>45839.0</v>
      </c>
      <c r="R29" s="125">
        <v>793890.0</v>
      </c>
      <c r="S29" s="499">
        <v>136.0</v>
      </c>
      <c r="T29" s="499">
        <v>30271.0</v>
      </c>
      <c r="U29" s="1139">
        <f t="shared" ref="U29:U33" si="28">O29+5</f>
        <v>45510</v>
      </c>
      <c r="V29" s="1133"/>
      <c r="W29" s="1133"/>
      <c r="X29" s="1133"/>
      <c r="Y29" s="1140">
        <v>45852.0</v>
      </c>
      <c r="Z29" s="125">
        <v>793985.0</v>
      </c>
      <c r="AA29" s="499">
        <v>136.0</v>
      </c>
      <c r="AB29" s="499">
        <v>30256.0</v>
      </c>
      <c r="AC29" s="1141">
        <f t="shared" ref="AC29:AC34" si="29">IFERROR((Z29-R29)/R29,"")</f>
        <v>0.0001196639333</v>
      </c>
      <c r="AD29" s="1142">
        <f t="shared" ref="AD29:AD34" si="30">(AA29+AB29)/Z29</f>
        <v>0.03827780122</v>
      </c>
      <c r="AE29" s="1143">
        <f t="shared" ref="AE29:AE35" si="31">iferror(INDIRECT("D"&amp;ROW()) / INDIRECT("AI"&amp;ROW()) * 1000,0)</f>
        <v>0</v>
      </c>
      <c r="AF29" s="1144"/>
      <c r="AG29" s="1145" t="s">
        <v>2506</v>
      </c>
      <c r="AH29" s="1144"/>
      <c r="AI29" s="1144">
        <f t="shared" ref="AI29:AI75" si="32">iferror(IFS(Z29&gt;1,Z29,V29&gt;1,V29,R29&gt;1,R29),0)</f>
        <v>793985</v>
      </c>
      <c r="AJ29" s="18"/>
    </row>
    <row r="30" ht="21.0" customHeight="1">
      <c r="A30" s="18"/>
      <c r="B30" s="1127" t="s">
        <v>2507</v>
      </c>
      <c r="C30" s="1127" t="s">
        <v>2508</v>
      </c>
      <c r="D30" s="1128" t="s">
        <v>2416</v>
      </c>
      <c r="E30" s="1129" t="s">
        <v>76</v>
      </c>
      <c r="F30" s="1130">
        <v>837.0</v>
      </c>
      <c r="G30" s="1187" t="s">
        <v>283</v>
      </c>
      <c r="H30" s="1132" t="s">
        <v>2509</v>
      </c>
      <c r="I30" s="1127" t="s">
        <v>2418</v>
      </c>
      <c r="J30" s="1133" t="s">
        <v>2510</v>
      </c>
      <c r="K30" s="1134"/>
      <c r="L30" s="1135" t="s">
        <v>2420</v>
      </c>
      <c r="M30" s="1127"/>
      <c r="N30" s="1136" t="s">
        <v>2421</v>
      </c>
      <c r="O30" s="55">
        <v>45518.0</v>
      </c>
      <c r="P30" s="1173" t="s">
        <v>2511</v>
      </c>
      <c r="Q30" s="1138">
        <v>45839.0</v>
      </c>
      <c r="R30" s="125">
        <v>166198.0</v>
      </c>
      <c r="S30" s="499">
        <v>40.0</v>
      </c>
      <c r="T30" s="499">
        <v>2090.0</v>
      </c>
      <c r="U30" s="1139">
        <f t="shared" si="28"/>
        <v>45523</v>
      </c>
      <c r="V30" s="1133"/>
      <c r="W30" s="1133"/>
      <c r="X30" s="1133"/>
      <c r="Y30" s="1140">
        <v>45852.0</v>
      </c>
      <c r="Z30" s="125">
        <v>166281.0</v>
      </c>
      <c r="AA30" s="499">
        <v>40.0</v>
      </c>
      <c r="AB30" s="499">
        <v>2090.0</v>
      </c>
      <c r="AC30" s="1141">
        <f t="shared" si="29"/>
        <v>0.000499404325</v>
      </c>
      <c r="AD30" s="1142">
        <f t="shared" si="30"/>
        <v>0.01280964151</v>
      </c>
      <c r="AE30" s="1143">
        <f t="shared" si="31"/>
        <v>0</v>
      </c>
      <c r="AF30" s="1144"/>
      <c r="AG30" s="1145" t="s">
        <v>2512</v>
      </c>
      <c r="AH30" s="1144"/>
      <c r="AI30" s="1144">
        <f t="shared" si="32"/>
        <v>166281</v>
      </c>
      <c r="AJ30" s="18"/>
    </row>
    <row r="31" ht="21.0" customHeight="1">
      <c r="A31" s="18"/>
      <c r="B31" s="1127" t="s">
        <v>2513</v>
      </c>
      <c r="C31" s="1127" t="s">
        <v>2514</v>
      </c>
      <c r="D31" s="1128" t="s">
        <v>2416</v>
      </c>
      <c r="E31" s="1129" t="s">
        <v>76</v>
      </c>
      <c r="F31" s="1130">
        <v>837.0</v>
      </c>
      <c r="G31" s="1187" t="s">
        <v>283</v>
      </c>
      <c r="H31" s="1132" t="s">
        <v>2509</v>
      </c>
      <c r="I31" s="1127" t="s">
        <v>2418</v>
      </c>
      <c r="J31" s="1133" t="s">
        <v>2515</v>
      </c>
      <c r="K31" s="1134"/>
      <c r="L31" s="1135" t="s">
        <v>2420</v>
      </c>
      <c r="M31" s="1127"/>
      <c r="N31" s="1136" t="s">
        <v>2421</v>
      </c>
      <c r="O31" s="55">
        <v>45539.0</v>
      </c>
      <c r="P31" s="1137" t="s">
        <v>2516</v>
      </c>
      <c r="Q31" s="1138">
        <v>45839.0</v>
      </c>
      <c r="R31" s="125">
        <v>118581.0</v>
      </c>
      <c r="S31" s="499">
        <v>8.0</v>
      </c>
      <c r="T31" s="499">
        <v>1615.0</v>
      </c>
      <c r="U31" s="1139">
        <f t="shared" si="28"/>
        <v>45544</v>
      </c>
      <c r="V31" s="1133"/>
      <c r="W31" s="1133"/>
      <c r="X31" s="1133"/>
      <c r="Y31" s="1140">
        <v>45852.0</v>
      </c>
      <c r="Z31" s="125">
        <v>118703.0</v>
      </c>
      <c r="AA31" s="499">
        <v>8.0</v>
      </c>
      <c r="AB31" s="499">
        <v>1617.0</v>
      </c>
      <c r="AC31" s="1141">
        <f t="shared" si="29"/>
        <v>0.001028832612</v>
      </c>
      <c r="AD31" s="1142">
        <f t="shared" si="30"/>
        <v>0.01368962874</v>
      </c>
      <c r="AE31" s="1143">
        <f t="shared" si="31"/>
        <v>0</v>
      </c>
      <c r="AF31" s="1144"/>
      <c r="AG31" s="1145" t="s">
        <v>2517</v>
      </c>
      <c r="AH31" s="1144"/>
      <c r="AI31" s="1144">
        <f t="shared" si="32"/>
        <v>118703</v>
      </c>
      <c r="AJ31" s="18"/>
    </row>
    <row r="32" ht="21.0" customHeight="1">
      <c r="A32" s="18"/>
      <c r="B32" s="1127" t="s">
        <v>2518</v>
      </c>
      <c r="C32" s="1127" t="s">
        <v>2519</v>
      </c>
      <c r="D32" s="1128" t="s">
        <v>2416</v>
      </c>
      <c r="E32" s="1129" t="s">
        <v>76</v>
      </c>
      <c r="F32" s="1130">
        <v>5711.0</v>
      </c>
      <c r="G32" s="1131" t="s">
        <v>306</v>
      </c>
      <c r="H32" s="1132" t="s">
        <v>2464</v>
      </c>
      <c r="I32" s="1127" t="s">
        <v>2445</v>
      </c>
      <c r="J32" s="1133" t="s">
        <v>2520</v>
      </c>
      <c r="K32" s="1134"/>
      <c r="L32" s="1135" t="s">
        <v>2420</v>
      </c>
      <c r="M32" s="1127"/>
      <c r="N32" s="1136" t="s">
        <v>2421</v>
      </c>
      <c r="O32" s="55">
        <v>45857.0</v>
      </c>
      <c r="P32" s="1170" t="s">
        <v>2521</v>
      </c>
      <c r="Q32" s="1138">
        <f t="shared" ref="Q32:Q33" si="33">O32+1</f>
        <v>45858</v>
      </c>
      <c r="R32" s="125">
        <v>1949.0</v>
      </c>
      <c r="S32" s="499">
        <v>1.0</v>
      </c>
      <c r="T32" s="499">
        <v>96.0</v>
      </c>
      <c r="U32" s="1139">
        <f t="shared" si="28"/>
        <v>45862</v>
      </c>
      <c r="V32" s="1133"/>
      <c r="W32" s="1133"/>
      <c r="X32" s="1133"/>
      <c r="Y32" s="1140">
        <f t="shared" ref="Y32:Y33" si="34">O32+10</f>
        <v>45867</v>
      </c>
      <c r="Z32" s="125">
        <v>19200.0</v>
      </c>
      <c r="AA32" s="499">
        <v>6.0</v>
      </c>
      <c r="AB32" s="499">
        <v>319.0</v>
      </c>
      <c r="AC32" s="1141">
        <f t="shared" si="29"/>
        <v>8.851205747</v>
      </c>
      <c r="AD32" s="1142">
        <f t="shared" si="30"/>
        <v>0.01692708333</v>
      </c>
      <c r="AE32" s="1143">
        <f t="shared" si="31"/>
        <v>0</v>
      </c>
      <c r="AF32" s="1159" t="s">
        <v>2522</v>
      </c>
      <c r="AG32" s="1160"/>
      <c r="AH32" s="1144"/>
      <c r="AI32" s="1144">
        <f t="shared" si="32"/>
        <v>19200</v>
      </c>
      <c r="AJ32" s="18"/>
    </row>
    <row r="33" ht="21.0" customHeight="1">
      <c r="A33" s="18"/>
      <c r="B33" s="1127" t="s">
        <v>2518</v>
      </c>
      <c r="C33" s="1127" t="s">
        <v>2519</v>
      </c>
      <c r="D33" s="1128" t="s">
        <v>2416</v>
      </c>
      <c r="E33" s="1129" t="s">
        <v>76</v>
      </c>
      <c r="F33" s="1130" t="e">
        <v>#N/A</v>
      </c>
      <c r="G33" s="1131" t="s">
        <v>1255</v>
      </c>
      <c r="H33" s="1132" t="e">
        <v>#N/A</v>
      </c>
      <c r="I33" s="1127" t="s">
        <v>2445</v>
      </c>
      <c r="J33" s="1133" t="s">
        <v>2520</v>
      </c>
      <c r="K33" s="1134"/>
      <c r="L33" s="1135" t="s">
        <v>2420</v>
      </c>
      <c r="M33" s="1127"/>
      <c r="N33" s="1136" t="s">
        <v>2421</v>
      </c>
      <c r="O33" s="55">
        <v>45864.0</v>
      </c>
      <c r="P33" s="1170" t="s">
        <v>2523</v>
      </c>
      <c r="Q33" s="1138">
        <f t="shared" si="33"/>
        <v>45865</v>
      </c>
      <c r="R33" s="125">
        <v>21477.0</v>
      </c>
      <c r="S33" s="499">
        <v>5.0</v>
      </c>
      <c r="T33" s="499">
        <v>889.0</v>
      </c>
      <c r="U33" s="1139">
        <f t="shared" si="28"/>
        <v>45869</v>
      </c>
      <c r="V33" s="1133"/>
      <c r="W33" s="1133"/>
      <c r="X33" s="1133"/>
      <c r="Y33" s="1140">
        <f t="shared" si="34"/>
        <v>45874</v>
      </c>
      <c r="Z33" s="125">
        <v>64800.0</v>
      </c>
      <c r="AA33" s="499">
        <v>17.0</v>
      </c>
      <c r="AB33" s="499">
        <v>1862.0</v>
      </c>
      <c r="AC33" s="1141">
        <f t="shared" si="29"/>
        <v>2.017181171</v>
      </c>
      <c r="AD33" s="1142">
        <f t="shared" si="30"/>
        <v>0.02899691358</v>
      </c>
      <c r="AE33" s="1143">
        <f t="shared" si="31"/>
        <v>0</v>
      </c>
      <c r="AF33" s="1159" t="s">
        <v>2524</v>
      </c>
      <c r="AG33" s="1160"/>
      <c r="AH33" s="1144"/>
      <c r="AI33" s="1144">
        <f t="shared" si="32"/>
        <v>64800</v>
      </c>
      <c r="AJ33" s="18"/>
    </row>
    <row r="34" ht="21.0" customHeight="1">
      <c r="A34" s="18"/>
      <c r="B34" s="1127" t="s">
        <v>2518</v>
      </c>
      <c r="C34" s="1127" t="s">
        <v>2519</v>
      </c>
      <c r="D34" s="1128" t="s">
        <v>2416</v>
      </c>
      <c r="E34" s="1129" t="s">
        <v>76</v>
      </c>
      <c r="F34" s="1130">
        <v>5149.0</v>
      </c>
      <c r="G34" s="1131" t="s">
        <v>140</v>
      </c>
      <c r="H34" s="1132" t="s">
        <v>2432</v>
      </c>
      <c r="I34" s="1127" t="s">
        <v>2445</v>
      </c>
      <c r="J34" s="1133" t="s">
        <v>2520</v>
      </c>
      <c r="K34" s="1134"/>
      <c r="L34" s="1135" t="s">
        <v>2420</v>
      </c>
      <c r="M34" s="1127"/>
      <c r="N34" s="1136" t="s">
        <v>2421</v>
      </c>
      <c r="O34" s="55">
        <v>45872.0</v>
      </c>
      <c r="P34" s="1170" t="s">
        <v>2525</v>
      </c>
      <c r="Q34" s="1138">
        <f t="shared" ref="Q34:Q36" si="35">INDIRECT("o"&amp;ROW())+1</f>
        <v>45873</v>
      </c>
      <c r="R34" s="125">
        <v>6815.0</v>
      </c>
      <c r="S34" s="499">
        <v>3.0</v>
      </c>
      <c r="T34" s="499">
        <v>205.0</v>
      </c>
      <c r="U34" s="1139">
        <f t="shared" ref="U34:U36" si="36">INDIRECT("o"&amp;ROW())+5</f>
        <v>45877</v>
      </c>
      <c r="V34" s="1133"/>
      <c r="W34" s="1133"/>
      <c r="X34" s="1133"/>
      <c r="Y34" s="1140">
        <f t="shared" ref="Y34:Y36" si="37">INDIRECT("o"&amp;ROW())+10</f>
        <v>45882</v>
      </c>
      <c r="Z34" s="125">
        <v>30900.0</v>
      </c>
      <c r="AA34" s="499">
        <v>6.0</v>
      </c>
      <c r="AB34" s="499">
        <v>704.0</v>
      </c>
      <c r="AC34" s="1141">
        <f t="shared" si="29"/>
        <v>3.534115921</v>
      </c>
      <c r="AD34" s="1142">
        <f t="shared" si="30"/>
        <v>0.02297734628</v>
      </c>
      <c r="AE34" s="1143">
        <f t="shared" si="31"/>
        <v>0</v>
      </c>
      <c r="AF34" s="1159" t="s">
        <v>2526</v>
      </c>
      <c r="AG34" s="1160"/>
      <c r="AH34" s="1144"/>
      <c r="AI34" s="1144">
        <f t="shared" si="32"/>
        <v>30900</v>
      </c>
      <c r="AJ34" s="18"/>
    </row>
    <row r="35" ht="21.0" customHeight="1">
      <c r="A35" s="18"/>
      <c r="B35" s="1127" t="s">
        <v>464</v>
      </c>
      <c r="C35" s="1136" t="s">
        <v>465</v>
      </c>
      <c r="D35" s="1128">
        <v>0.0</v>
      </c>
      <c r="E35" s="1129" t="s">
        <v>76</v>
      </c>
      <c r="F35" s="1147">
        <v>4503.0</v>
      </c>
      <c r="G35" s="1135" t="s">
        <v>128</v>
      </c>
      <c r="H35" s="1132" t="s">
        <v>2426</v>
      </c>
      <c r="I35" s="1136" t="s">
        <v>2418</v>
      </c>
      <c r="J35" s="1133" t="s">
        <v>466</v>
      </c>
      <c r="K35" s="1148"/>
      <c r="L35" s="1135" t="s">
        <v>2420</v>
      </c>
      <c r="M35" s="1146"/>
      <c r="N35" s="1136" t="s">
        <v>2421</v>
      </c>
      <c r="O35" s="1149">
        <v>45915.0</v>
      </c>
      <c r="P35" s="1150" t="s">
        <v>2527</v>
      </c>
      <c r="Q35" s="1151">
        <f t="shared" si="35"/>
        <v>45916</v>
      </c>
      <c r="R35" s="1152">
        <v>5654.0</v>
      </c>
      <c r="S35" s="1153">
        <v>5.0</v>
      </c>
      <c r="T35" s="1153">
        <v>59.0</v>
      </c>
      <c r="U35" s="1154">
        <f t="shared" si="36"/>
        <v>45920</v>
      </c>
      <c r="V35" s="1152">
        <v>7534.0</v>
      </c>
      <c r="W35" s="1152">
        <v>5.0</v>
      </c>
      <c r="X35" s="1152">
        <v>65.0</v>
      </c>
      <c r="Y35" s="1155">
        <f t="shared" si="37"/>
        <v>45925</v>
      </c>
      <c r="Z35" s="1152">
        <v>13285.0</v>
      </c>
      <c r="AA35" s="1153">
        <v>7.0</v>
      </c>
      <c r="AB35" s="1153">
        <v>84.0</v>
      </c>
      <c r="AC35" s="1141">
        <f t="shared" ref="AC35:AC36" si="38">IFERROR((INDIRECT("Z"&amp;ROW()) - INDIRECT("R"&amp;ROW())) / INDIRECT("R"&amp;ROW()), "")</f>
        <v>1.349663955</v>
      </c>
      <c r="AD35" s="1142">
        <f t="shared" ref="AD35:AD36" si="39">(INDIRECT("AA"&amp;ROW()) + INDIRECT("AB"&amp;ROW())) / INDIRECT("Z"&amp;ROW())</f>
        <v>0.006849830636</v>
      </c>
      <c r="AE35" s="1143">
        <f t="shared" si="31"/>
        <v>0</v>
      </c>
      <c r="AF35" s="286" t="s">
        <v>2528</v>
      </c>
      <c r="AI35" s="1144">
        <f t="shared" si="32"/>
        <v>13285</v>
      </c>
      <c r="AJ35" s="18"/>
    </row>
    <row r="36" ht="21.0" customHeight="1">
      <c r="A36" s="18"/>
      <c r="B36" s="1127" t="s">
        <v>335</v>
      </c>
      <c r="C36" s="211" t="s">
        <v>336</v>
      </c>
      <c r="D36" s="213">
        <v>2072.0</v>
      </c>
      <c r="E36" s="1129" t="s">
        <v>76</v>
      </c>
      <c r="F36" s="1147">
        <v>4039.0</v>
      </c>
      <c r="G36" s="1188" t="s">
        <v>153</v>
      </c>
      <c r="H36" s="1132" t="s">
        <v>2432</v>
      </c>
      <c r="I36" s="211" t="s">
        <v>2418</v>
      </c>
      <c r="J36" s="1133" t="s">
        <v>1852</v>
      </c>
      <c r="K36" s="1148"/>
      <c r="L36" s="1135" t="s">
        <v>2420</v>
      </c>
      <c r="M36" s="1146"/>
      <c r="N36" s="1136" t="s">
        <v>2421</v>
      </c>
      <c r="O36" s="221">
        <v>45829.0</v>
      </c>
      <c r="P36" s="236" t="s">
        <v>2529</v>
      </c>
      <c r="Q36" s="1151">
        <f t="shared" si="35"/>
        <v>45830</v>
      </c>
      <c r="R36" s="1152">
        <v>42502.0</v>
      </c>
      <c r="S36" s="1153">
        <v>64.0</v>
      </c>
      <c r="T36" s="1153"/>
      <c r="U36" s="1154">
        <f t="shared" si="36"/>
        <v>45834</v>
      </c>
      <c r="V36" s="1165"/>
      <c r="W36" s="1165"/>
      <c r="X36" s="1152"/>
      <c r="Y36" s="1155">
        <f t="shared" si="37"/>
        <v>45839</v>
      </c>
      <c r="Z36" s="1152">
        <v>42502.0</v>
      </c>
      <c r="AA36" s="1153">
        <v>64.0</v>
      </c>
      <c r="AB36" s="1153"/>
      <c r="AC36" s="1141">
        <f t="shared" si="38"/>
        <v>0</v>
      </c>
      <c r="AD36" s="1142">
        <f t="shared" si="39"/>
        <v>0.001505811491</v>
      </c>
      <c r="AE36" s="1143">
        <f t="array" ref="AE36">INDIRECT("D"&amp;ROW()) / INDIRECT("Z"&amp;ROW()) * 1000</f>
        <v>48.75064703</v>
      </c>
      <c r="AF36" s="286" t="s">
        <v>2530</v>
      </c>
      <c r="AI36" s="1144">
        <f t="shared" si="32"/>
        <v>42502</v>
      </c>
      <c r="AJ36" s="18"/>
    </row>
    <row r="37" ht="21.0" customHeight="1">
      <c r="A37" s="18"/>
      <c r="B37" s="1127" t="s">
        <v>2531</v>
      </c>
      <c r="C37" s="1127" t="s">
        <v>2532</v>
      </c>
      <c r="D37" s="1128" t="s">
        <v>2416</v>
      </c>
      <c r="E37" s="1129" t="s">
        <v>76</v>
      </c>
      <c r="F37" s="1130">
        <v>5977.0</v>
      </c>
      <c r="G37" s="1131" t="s">
        <v>377</v>
      </c>
      <c r="H37" s="1132" t="s">
        <v>2464</v>
      </c>
      <c r="I37" s="1127" t="s">
        <v>2418</v>
      </c>
      <c r="J37" s="1133" t="s">
        <v>2533</v>
      </c>
      <c r="K37" s="1134"/>
      <c r="L37" s="1135" t="s">
        <v>2420</v>
      </c>
      <c r="M37" s="1127"/>
      <c r="N37" s="1136" t="s">
        <v>2421</v>
      </c>
      <c r="O37" s="55">
        <v>45832.0</v>
      </c>
      <c r="P37" s="1172" t="s">
        <v>2534</v>
      </c>
      <c r="Q37" s="1138">
        <v>45839.0</v>
      </c>
      <c r="R37" s="125">
        <v>4873.0</v>
      </c>
      <c r="S37" s="499">
        <v>12.0</v>
      </c>
      <c r="T37" s="1130"/>
      <c r="U37" s="1139">
        <f t="shared" ref="U37:U38" si="40">O37+5</f>
        <v>45837</v>
      </c>
      <c r="V37" s="1133"/>
      <c r="W37" s="1133"/>
      <c r="X37" s="1133"/>
      <c r="Y37" s="1140">
        <f t="shared" ref="Y37:Y38" si="41">O37+10</f>
        <v>45842</v>
      </c>
      <c r="Z37" s="125">
        <v>5109.0</v>
      </c>
      <c r="AA37" s="499">
        <v>12.0</v>
      </c>
      <c r="AB37" s="499">
        <v>-1.0</v>
      </c>
      <c r="AC37" s="1141">
        <f t="shared" ref="AC37:AC39" si="42">IFERROR((Z37-R37)/R37,"")</f>
        <v>0.04843012518</v>
      </c>
      <c r="AD37" s="1142">
        <f t="shared" ref="AD37:AD39" si="43">(AA37+AB37)/Z37</f>
        <v>0.002153063222</v>
      </c>
      <c r="AE37" s="1143">
        <f t="shared" ref="AE37:AE39" si="44">iferror(INDIRECT("D"&amp;ROW()) / INDIRECT("AI"&amp;ROW()) * 1000,0)</f>
        <v>0</v>
      </c>
      <c r="AF37" s="1144"/>
      <c r="AG37" s="1145" t="s">
        <v>2535</v>
      </c>
      <c r="AH37" s="1144"/>
      <c r="AI37" s="1144">
        <f t="shared" si="32"/>
        <v>5109</v>
      </c>
      <c r="AJ37" s="18"/>
    </row>
    <row r="38" ht="21.0" customHeight="1">
      <c r="A38" s="18"/>
      <c r="B38" s="1127" t="s">
        <v>2531</v>
      </c>
      <c r="C38" s="1127" t="s">
        <v>2532</v>
      </c>
      <c r="D38" s="1128" t="s">
        <v>2416</v>
      </c>
      <c r="E38" s="1129" t="s">
        <v>76</v>
      </c>
      <c r="F38" s="1130">
        <v>5904.0</v>
      </c>
      <c r="G38" s="1131" t="s">
        <v>341</v>
      </c>
      <c r="H38" s="1132" t="s">
        <v>2536</v>
      </c>
      <c r="I38" s="1127" t="s">
        <v>2418</v>
      </c>
      <c r="J38" s="1133" t="s">
        <v>2533</v>
      </c>
      <c r="K38" s="1134"/>
      <c r="L38" s="1135" t="s">
        <v>2420</v>
      </c>
      <c r="M38" s="1127"/>
      <c r="N38" s="1136" t="s">
        <v>2421</v>
      </c>
      <c r="O38" s="55">
        <v>45838.0</v>
      </c>
      <c r="P38" s="1172" t="s">
        <v>2537</v>
      </c>
      <c r="Q38" s="1138">
        <v>45839.0</v>
      </c>
      <c r="R38" s="125">
        <v>3737.0</v>
      </c>
      <c r="S38" s="499">
        <v>21.0</v>
      </c>
      <c r="T38" s="1130"/>
      <c r="U38" s="1139">
        <f t="shared" si="40"/>
        <v>45843</v>
      </c>
      <c r="V38" s="125">
        <v>8097.0</v>
      </c>
      <c r="W38" s="125">
        <v>29.0</v>
      </c>
      <c r="X38" s="125">
        <v>-1.0</v>
      </c>
      <c r="Y38" s="1140">
        <f t="shared" si="41"/>
        <v>45848</v>
      </c>
      <c r="Z38" s="125">
        <v>8869.0</v>
      </c>
      <c r="AA38" s="499">
        <v>30.0</v>
      </c>
      <c r="AB38" s="499">
        <v>-1.0</v>
      </c>
      <c r="AC38" s="1141">
        <f t="shared" si="42"/>
        <v>1.373294086</v>
      </c>
      <c r="AD38" s="1142">
        <f t="shared" si="43"/>
        <v>0.003269816214</v>
      </c>
      <c r="AE38" s="1143">
        <f t="shared" si="44"/>
        <v>0</v>
      </c>
      <c r="AF38" s="1144"/>
      <c r="AG38" s="1145" t="s">
        <v>2538</v>
      </c>
      <c r="AH38" s="1144"/>
      <c r="AI38" s="1144">
        <f t="shared" si="32"/>
        <v>8869</v>
      </c>
      <c r="AJ38" s="18"/>
    </row>
    <row r="39" ht="21.0" customHeight="1">
      <c r="A39" s="18"/>
      <c r="B39" s="1127" t="s">
        <v>457</v>
      </c>
      <c r="C39" s="1127" t="s">
        <v>458</v>
      </c>
      <c r="D39" s="1128" t="s">
        <v>2416</v>
      </c>
      <c r="E39" s="1129" t="s">
        <v>76</v>
      </c>
      <c r="F39" s="1130" t="e">
        <v>#N/A</v>
      </c>
      <c r="G39" s="1131" t="s">
        <v>1255</v>
      </c>
      <c r="H39" s="1132" t="e">
        <v>#N/A</v>
      </c>
      <c r="I39" s="1127" t="s">
        <v>2418</v>
      </c>
      <c r="J39" s="1133" t="s">
        <v>459</v>
      </c>
      <c r="K39" s="1134"/>
      <c r="L39" s="1135" t="s">
        <v>2420</v>
      </c>
      <c r="M39" s="1127"/>
      <c r="N39" s="1136" t="s">
        <v>2421</v>
      </c>
      <c r="O39" s="1156">
        <v>45893.0</v>
      </c>
      <c r="P39" s="1157" t="s">
        <v>2539</v>
      </c>
      <c r="Q39" s="1138">
        <f t="shared" ref="Q39:Q43" si="45">INDIRECT("o"&amp;ROW())+1</f>
        <v>45894</v>
      </c>
      <c r="R39" s="125">
        <v>562.0</v>
      </c>
      <c r="S39" s="499">
        <v>0.0</v>
      </c>
      <c r="T39" s="499">
        <v>23.0</v>
      </c>
      <c r="U39" s="1139">
        <f t="shared" ref="U39:U43" si="46">INDIRECT("o"&amp;ROW())+5</f>
        <v>45898</v>
      </c>
      <c r="V39" s="125">
        <v>5301.0</v>
      </c>
      <c r="W39" s="125">
        <v>4.0</v>
      </c>
      <c r="X39" s="125">
        <v>54.0</v>
      </c>
      <c r="Y39" s="1158">
        <f t="shared" ref="Y39:Y43" si="47">INDIRECT("o"&amp;ROW())+10</f>
        <v>45903</v>
      </c>
      <c r="Z39" s="125">
        <v>5305.0</v>
      </c>
      <c r="AA39" s="499">
        <v>4.0</v>
      </c>
      <c r="AB39" s="499">
        <v>54.0</v>
      </c>
      <c r="AC39" s="1141">
        <f t="shared" si="42"/>
        <v>8.439501779</v>
      </c>
      <c r="AD39" s="1142">
        <f t="shared" si="43"/>
        <v>0.010933082</v>
      </c>
      <c r="AE39" s="1143">
        <f t="shared" si="44"/>
        <v>0</v>
      </c>
      <c r="AF39" s="1159" t="s">
        <v>2540</v>
      </c>
      <c r="AG39" s="1160"/>
      <c r="AH39" s="1144"/>
      <c r="AI39" s="1144">
        <f t="shared" si="32"/>
        <v>5305</v>
      </c>
      <c r="AJ39" s="18"/>
    </row>
    <row r="40" ht="21.0" customHeight="1">
      <c r="A40" s="18"/>
      <c r="B40" s="1127" t="s">
        <v>592</v>
      </c>
      <c r="C40" s="1136" t="s">
        <v>593</v>
      </c>
      <c r="D40" s="1128">
        <v>5000.0</v>
      </c>
      <c r="E40" s="1129" t="s">
        <v>76</v>
      </c>
      <c r="F40" s="1147">
        <v>4503.0</v>
      </c>
      <c r="G40" s="1135" t="s">
        <v>128</v>
      </c>
      <c r="H40" s="1132" t="s">
        <v>2426</v>
      </c>
      <c r="I40" s="1136" t="s">
        <v>2418</v>
      </c>
      <c r="J40" s="1133" t="s">
        <v>594</v>
      </c>
      <c r="K40" s="1148"/>
      <c r="L40" s="1135" t="s">
        <v>2420</v>
      </c>
      <c r="M40" s="1146"/>
      <c r="N40" s="1136" t="s">
        <v>2421</v>
      </c>
      <c r="O40" s="1149">
        <v>45925.0</v>
      </c>
      <c r="P40" s="1150" t="s">
        <v>2541</v>
      </c>
      <c r="Q40" s="1151">
        <f t="shared" si="45"/>
        <v>45926</v>
      </c>
      <c r="R40" s="1152">
        <v>5969.0</v>
      </c>
      <c r="S40" s="1153">
        <v>8.0</v>
      </c>
      <c r="T40" s="1153">
        <v>-1.0</v>
      </c>
      <c r="U40" s="1154">
        <f t="shared" si="46"/>
        <v>45930</v>
      </c>
      <c r="V40" s="1152">
        <v>8859.0</v>
      </c>
      <c r="W40" s="1152">
        <v>8.0</v>
      </c>
      <c r="X40" s="1152">
        <v>-1.0</v>
      </c>
      <c r="Y40" s="1155">
        <f t="shared" si="47"/>
        <v>45935</v>
      </c>
      <c r="Z40" s="1152">
        <v>33595.0</v>
      </c>
      <c r="AA40" s="1153">
        <v>8.0</v>
      </c>
      <c r="AB40" s="1153">
        <v>-1.0</v>
      </c>
      <c r="AC40" s="1141">
        <f t="shared" ref="AC40:AC43" si="48">IFERROR((INDIRECT("Z"&amp;ROW()) - INDIRECT("R"&amp;ROW())) / INDIRECT("R"&amp;ROW()), "")</f>
        <v>4.628245937</v>
      </c>
      <c r="AD40" s="1142">
        <f t="shared" ref="AD40:AD43" si="49">(INDIRECT("AA"&amp;ROW()) + INDIRECT("AB"&amp;ROW())) / INDIRECT("Z"&amp;ROW())</f>
        <v>0.0002083643399</v>
      </c>
      <c r="AE40" s="1143">
        <f t="array" ref="AE40">INDIRECT("D"&amp;ROW()) / INDIRECT("Z"&amp;ROW()) * 1000</f>
        <v>148.8316714</v>
      </c>
      <c r="AF40" s="286" t="s">
        <v>2542</v>
      </c>
      <c r="AI40" s="1144">
        <f t="shared" si="32"/>
        <v>33595</v>
      </c>
      <c r="AJ40" s="18"/>
    </row>
    <row r="41" ht="21.0" customHeight="1">
      <c r="A41" s="18"/>
      <c r="B41" s="1127" t="s">
        <v>592</v>
      </c>
      <c r="C41" s="1136" t="s">
        <v>593</v>
      </c>
      <c r="D41" s="1128">
        <v>5000.0</v>
      </c>
      <c r="E41" s="1129" t="s">
        <v>76</v>
      </c>
      <c r="F41" s="1147">
        <v>4503.0</v>
      </c>
      <c r="G41" s="1135" t="s">
        <v>128</v>
      </c>
      <c r="H41" s="1132" t="s">
        <v>2426</v>
      </c>
      <c r="I41" s="1136" t="s">
        <v>2445</v>
      </c>
      <c r="J41" s="1133" t="s">
        <v>2543</v>
      </c>
      <c r="K41" s="1148"/>
      <c r="L41" s="1135" t="s">
        <v>2544</v>
      </c>
      <c r="M41" s="1146"/>
      <c r="N41" s="1136" t="s">
        <v>2421</v>
      </c>
      <c r="O41" s="1149">
        <v>45925.0</v>
      </c>
      <c r="P41" s="1150" t="s">
        <v>2545</v>
      </c>
      <c r="Q41" s="1151">
        <f t="shared" si="45"/>
        <v>45926</v>
      </c>
      <c r="R41" s="1152">
        <v>215.0</v>
      </c>
      <c r="S41" s="1153">
        <v>1.0</v>
      </c>
      <c r="T41" s="1153">
        <v>16.0</v>
      </c>
      <c r="U41" s="1154">
        <f t="shared" si="46"/>
        <v>45930</v>
      </c>
      <c r="V41" s="1152">
        <v>1697.0</v>
      </c>
      <c r="W41" s="1152">
        <v>1.0</v>
      </c>
      <c r="X41" s="1152">
        <v>19.0</v>
      </c>
      <c r="Y41" s="1155">
        <f t="shared" si="47"/>
        <v>45935</v>
      </c>
      <c r="Z41" s="1152">
        <v>283.0</v>
      </c>
      <c r="AA41" s="1153">
        <v>1.0</v>
      </c>
      <c r="AB41" s="1153">
        <v>21.0</v>
      </c>
      <c r="AC41" s="1141">
        <f t="shared" si="48"/>
        <v>0.3162790698</v>
      </c>
      <c r="AD41" s="1142">
        <f t="shared" si="49"/>
        <v>0.0777385159</v>
      </c>
      <c r="AE41" s="1143">
        <f t="array" ref="AE41">iferror(INDIRECT("D"&amp;ROW()) / INDIRECT("AI"&amp;ROW()) * 1000,0)</f>
        <v>17667.84452</v>
      </c>
      <c r="AF41" s="286" t="s">
        <v>2546</v>
      </c>
      <c r="AI41" s="1144">
        <f t="shared" si="32"/>
        <v>283</v>
      </c>
      <c r="AJ41" s="18"/>
    </row>
    <row r="42" ht="21.0" customHeight="1">
      <c r="A42" s="18"/>
      <c r="B42" s="1127" t="s">
        <v>592</v>
      </c>
      <c r="C42" s="1136" t="s">
        <v>593</v>
      </c>
      <c r="D42" s="1128">
        <v>5000.0</v>
      </c>
      <c r="E42" s="1129" t="s">
        <v>76</v>
      </c>
      <c r="F42" s="1147">
        <v>3005.0</v>
      </c>
      <c r="G42" s="1135" t="s">
        <v>165</v>
      </c>
      <c r="H42" s="1132" t="s">
        <v>2426</v>
      </c>
      <c r="I42" s="1136" t="s">
        <v>2418</v>
      </c>
      <c r="J42" s="1169" t="s">
        <v>594</v>
      </c>
      <c r="K42" s="1148"/>
      <c r="L42" s="1135" t="s">
        <v>2544</v>
      </c>
      <c r="M42" s="1146"/>
      <c r="N42" s="1136" t="s">
        <v>2421</v>
      </c>
      <c r="O42" s="1149">
        <v>45927.0</v>
      </c>
      <c r="P42" s="1150" t="s">
        <v>2547</v>
      </c>
      <c r="Q42" s="1151">
        <f t="shared" si="45"/>
        <v>45928</v>
      </c>
      <c r="R42" s="1152">
        <v>230.0</v>
      </c>
      <c r="S42" s="1153">
        <v>8.0</v>
      </c>
      <c r="T42" s="1153">
        <v>-1.0</v>
      </c>
      <c r="U42" s="1154">
        <f t="shared" si="46"/>
        <v>45932</v>
      </c>
      <c r="V42" s="1152">
        <v>18174.0</v>
      </c>
      <c r="W42" s="1152">
        <v>36.0</v>
      </c>
      <c r="X42" s="1152">
        <v>-1.0</v>
      </c>
      <c r="Y42" s="1155">
        <f t="shared" si="47"/>
        <v>45937</v>
      </c>
      <c r="Z42" s="1152">
        <v>173923.0</v>
      </c>
      <c r="AA42" s="1153">
        <v>49.0</v>
      </c>
      <c r="AB42" s="1153">
        <v>-1.0</v>
      </c>
      <c r="AC42" s="1141">
        <f t="shared" si="48"/>
        <v>755.1869565</v>
      </c>
      <c r="AD42" s="1142">
        <f t="shared" si="49"/>
        <v>0.0002759841999</v>
      </c>
      <c r="AE42" s="1143">
        <f t="shared" ref="AE42:AE43" si="50">INDIRECT("D"&amp;ROW()) / INDIRECT("Z"&amp;ROW()) * 1000</f>
        <v>28.74835416</v>
      </c>
      <c r="AF42" s="286" t="s">
        <v>2548</v>
      </c>
      <c r="AI42" s="1144">
        <f t="shared" si="32"/>
        <v>173923</v>
      </c>
      <c r="AJ42" s="18"/>
    </row>
    <row r="43" ht="21.0" customHeight="1">
      <c r="A43" s="18"/>
      <c r="B43" s="1127" t="s">
        <v>592</v>
      </c>
      <c r="C43" s="1136" t="s">
        <v>593</v>
      </c>
      <c r="D43" s="1128">
        <v>5000.0</v>
      </c>
      <c r="E43" s="1129" t="s">
        <v>76</v>
      </c>
      <c r="F43" s="1147">
        <v>5149.0</v>
      </c>
      <c r="G43" s="1135" t="s">
        <v>140</v>
      </c>
      <c r="H43" s="1132" t="s">
        <v>2432</v>
      </c>
      <c r="I43" s="1136" t="s">
        <v>2418</v>
      </c>
      <c r="J43" s="1169" t="s">
        <v>594</v>
      </c>
      <c r="K43" s="1148"/>
      <c r="L43" s="1135" t="s">
        <v>2544</v>
      </c>
      <c r="M43" s="1146"/>
      <c r="N43" s="1136" t="s">
        <v>2421</v>
      </c>
      <c r="O43" s="1149">
        <v>45929.0</v>
      </c>
      <c r="P43" s="1150" t="s">
        <v>2549</v>
      </c>
      <c r="Q43" s="1151">
        <f t="shared" si="45"/>
        <v>45930</v>
      </c>
      <c r="R43" s="1152">
        <v>725.0</v>
      </c>
      <c r="S43" s="1153">
        <v>5.0</v>
      </c>
      <c r="T43" s="1153">
        <v>-1.0</v>
      </c>
      <c r="U43" s="1154">
        <f t="shared" si="46"/>
        <v>45934</v>
      </c>
      <c r="V43" s="1152">
        <v>14117.0</v>
      </c>
      <c r="W43" s="1152">
        <v>6.0</v>
      </c>
      <c r="X43" s="1152">
        <v>0.0</v>
      </c>
      <c r="Y43" s="1155">
        <f t="shared" si="47"/>
        <v>45939</v>
      </c>
      <c r="Z43" s="1152">
        <v>14137.0</v>
      </c>
      <c r="AA43" s="1153">
        <v>6.0</v>
      </c>
      <c r="AB43" s="1153">
        <v>-1.0</v>
      </c>
      <c r="AC43" s="1141">
        <f t="shared" si="48"/>
        <v>18.49931034</v>
      </c>
      <c r="AD43" s="1142">
        <f t="shared" si="49"/>
        <v>0.0003536818278</v>
      </c>
      <c r="AE43" s="1143">
        <f t="shared" si="50"/>
        <v>353.6818278</v>
      </c>
      <c r="AF43" s="286" t="s">
        <v>2550</v>
      </c>
      <c r="AI43" s="1144">
        <f t="shared" si="32"/>
        <v>14137</v>
      </c>
      <c r="AJ43" s="18"/>
    </row>
    <row r="44" ht="21.0" customHeight="1">
      <c r="A44" s="18"/>
      <c r="B44" s="1127" t="s">
        <v>2551</v>
      </c>
      <c r="C44" s="1127" t="s">
        <v>2552</v>
      </c>
      <c r="D44" s="1128" t="s">
        <v>2416</v>
      </c>
      <c r="E44" s="1129" t="s">
        <v>76</v>
      </c>
      <c r="F44" s="1130">
        <v>2482.0</v>
      </c>
      <c r="G44" s="1131" t="s">
        <v>2480</v>
      </c>
      <c r="H44" s="1132" t="s">
        <v>2553</v>
      </c>
      <c r="I44" s="1127" t="s">
        <v>2418</v>
      </c>
      <c r="J44" s="1133" t="s">
        <v>2554</v>
      </c>
      <c r="K44" s="1134"/>
      <c r="L44" s="1135" t="s">
        <v>2420</v>
      </c>
      <c r="M44" s="1127"/>
      <c r="N44" s="1136" t="s">
        <v>2421</v>
      </c>
      <c r="O44" s="55">
        <v>45558.0</v>
      </c>
      <c r="P44" s="1173" t="s">
        <v>2555</v>
      </c>
      <c r="Q44" s="1138">
        <v>45839.0</v>
      </c>
      <c r="R44" s="125">
        <v>12885.0</v>
      </c>
      <c r="S44" s="499">
        <v>8.0</v>
      </c>
      <c r="T44" s="499">
        <v>-1.0</v>
      </c>
      <c r="U44" s="1139">
        <f>O44+5</f>
        <v>45563</v>
      </c>
      <c r="V44" s="1133"/>
      <c r="W44" s="1133"/>
      <c r="X44" s="1133"/>
      <c r="Y44" s="1140">
        <v>45852.0</v>
      </c>
      <c r="Z44" s="125">
        <v>12906.0</v>
      </c>
      <c r="AA44" s="499">
        <v>8.0</v>
      </c>
      <c r="AB44" s="499">
        <v>-1.0</v>
      </c>
      <c r="AC44" s="1141">
        <f>IFERROR((Z44-R44)/R44,"")</f>
        <v>0.001629802095</v>
      </c>
      <c r="AD44" s="1142">
        <f>(AA44+AB44)/Z44</f>
        <v>0.0005423833876</v>
      </c>
      <c r="AE44" s="1143">
        <f t="shared" ref="AE44:AE46" si="51">iferror(INDIRECT("D"&amp;ROW()) / INDIRECT("AI"&amp;ROW()) * 1000,0)</f>
        <v>0</v>
      </c>
      <c r="AF44" s="1144"/>
      <c r="AG44" s="1145" t="s">
        <v>2556</v>
      </c>
      <c r="AH44" s="1144"/>
      <c r="AI44" s="1144">
        <f t="shared" si="32"/>
        <v>12906</v>
      </c>
      <c r="AJ44" s="18"/>
    </row>
    <row r="45" ht="21.0" customHeight="1">
      <c r="A45" s="18"/>
      <c r="B45" s="1127" t="s">
        <v>581</v>
      </c>
      <c r="C45" s="1136" t="s">
        <v>582</v>
      </c>
      <c r="D45" s="1128">
        <v>6666.66</v>
      </c>
      <c r="E45" s="1129" t="s">
        <v>76</v>
      </c>
      <c r="F45" s="1147">
        <v>4195.0</v>
      </c>
      <c r="G45" s="1135" t="s">
        <v>83</v>
      </c>
      <c r="H45" s="1132" t="s">
        <v>2464</v>
      </c>
      <c r="I45" s="1136" t="s">
        <v>2418</v>
      </c>
      <c r="J45" s="1133" t="s">
        <v>583</v>
      </c>
      <c r="K45" s="1148"/>
      <c r="L45" s="1135" t="s">
        <v>2544</v>
      </c>
      <c r="M45" s="1146"/>
      <c r="N45" s="1136" t="s">
        <v>2421</v>
      </c>
      <c r="O45" s="1149">
        <v>45916.0</v>
      </c>
      <c r="P45" s="1150" t="s">
        <v>2557</v>
      </c>
      <c r="Q45" s="1151">
        <f t="shared" ref="Q45:Q47" si="52">INDIRECT("o"&amp;ROW())+1</f>
        <v>45917</v>
      </c>
      <c r="R45" s="1152">
        <v>1135.0</v>
      </c>
      <c r="S45" s="1153">
        <v>4.0</v>
      </c>
      <c r="T45" s="1153">
        <v>54.0</v>
      </c>
      <c r="U45" s="1154">
        <f t="shared" ref="U45:U47" si="53">INDIRECT("o"&amp;ROW())+5</f>
        <v>45921</v>
      </c>
      <c r="V45" s="1152">
        <v>8856.0</v>
      </c>
      <c r="W45" s="1152">
        <v>6.0</v>
      </c>
      <c r="X45" s="1152">
        <v>241.0</v>
      </c>
      <c r="Y45" s="1155">
        <f t="shared" ref="Y45:Y47" si="54">INDIRECT("o"&amp;ROW())+10</f>
        <v>45926</v>
      </c>
      <c r="Z45" s="1152">
        <v>12126.0</v>
      </c>
      <c r="AA45" s="1153">
        <v>6.0</v>
      </c>
      <c r="AB45" s="1153">
        <v>314.0</v>
      </c>
      <c r="AC45" s="1141">
        <f t="shared" ref="AC45:AC47" si="55">IFERROR((INDIRECT("Z"&amp;ROW()) - INDIRECT("R"&amp;ROW())) / INDIRECT("R"&amp;ROW()), "")</f>
        <v>9.683700441</v>
      </c>
      <c r="AD45" s="1142">
        <f t="shared" ref="AD45:AD47" si="56">(INDIRECT("AA"&amp;ROW()) + INDIRECT("AB"&amp;ROW())) / INDIRECT("Z"&amp;ROW())</f>
        <v>0.02638957612</v>
      </c>
      <c r="AE45" s="1143">
        <f t="shared" si="51"/>
        <v>549.782286</v>
      </c>
      <c r="AF45" s="286" t="s">
        <v>2558</v>
      </c>
      <c r="AI45" s="1144">
        <f t="shared" si="32"/>
        <v>12126</v>
      </c>
      <c r="AJ45" s="18"/>
    </row>
    <row r="46" ht="21.0" customHeight="1">
      <c r="A46" s="18"/>
      <c r="B46" s="1127" t="s">
        <v>581</v>
      </c>
      <c r="C46" s="1136" t="s">
        <v>582</v>
      </c>
      <c r="D46" s="1128">
        <v>6666.66</v>
      </c>
      <c r="E46" s="1129" t="s">
        <v>76</v>
      </c>
      <c r="F46" s="1147">
        <v>5945.0</v>
      </c>
      <c r="G46" s="1135" t="s">
        <v>425</v>
      </c>
      <c r="H46" s="1132" t="s">
        <v>2432</v>
      </c>
      <c r="I46" s="1136" t="s">
        <v>2418</v>
      </c>
      <c r="J46" s="1133" t="s">
        <v>583</v>
      </c>
      <c r="K46" s="1148"/>
      <c r="L46" s="1135" t="s">
        <v>2544</v>
      </c>
      <c r="M46" s="1146"/>
      <c r="N46" s="1136" t="s">
        <v>2421</v>
      </c>
      <c r="O46" s="1149">
        <v>45922.0</v>
      </c>
      <c r="P46" s="1150" t="s">
        <v>2559</v>
      </c>
      <c r="Q46" s="1151">
        <f t="shared" si="52"/>
        <v>45923</v>
      </c>
      <c r="R46" s="1152">
        <v>2024.0</v>
      </c>
      <c r="S46" s="1153">
        <v>12.0</v>
      </c>
      <c r="T46" s="1153">
        <v>69.0</v>
      </c>
      <c r="U46" s="1154">
        <f t="shared" si="53"/>
        <v>45927</v>
      </c>
      <c r="V46" s="1152">
        <v>7674.0</v>
      </c>
      <c r="W46" s="1152">
        <v>12.0</v>
      </c>
      <c r="X46" s="1152">
        <v>184.0</v>
      </c>
      <c r="Y46" s="1155">
        <f t="shared" si="54"/>
        <v>45932</v>
      </c>
      <c r="Z46" s="1152">
        <v>12895.0</v>
      </c>
      <c r="AA46" s="1153">
        <v>13.0</v>
      </c>
      <c r="AB46" s="1153">
        <v>259.0</v>
      </c>
      <c r="AC46" s="1141">
        <f t="shared" si="55"/>
        <v>5.371047431</v>
      </c>
      <c r="AD46" s="1142">
        <f t="shared" si="56"/>
        <v>0.02109344707</v>
      </c>
      <c r="AE46" s="1143">
        <f t="shared" si="51"/>
        <v>516.9957348</v>
      </c>
      <c r="AF46" s="286" t="s">
        <v>2560</v>
      </c>
      <c r="AI46" s="1144">
        <f t="shared" si="32"/>
        <v>12895</v>
      </c>
      <c r="AJ46" s="18"/>
    </row>
    <row r="47" ht="21.0" customHeight="1">
      <c r="A47" s="18"/>
      <c r="B47" s="1127" t="s">
        <v>581</v>
      </c>
      <c r="C47" s="1136" t="s">
        <v>582</v>
      </c>
      <c r="D47" s="1128">
        <v>6666.66</v>
      </c>
      <c r="E47" s="1129" t="s">
        <v>76</v>
      </c>
      <c r="F47" s="1147">
        <v>4503.0</v>
      </c>
      <c r="G47" s="1135" t="s">
        <v>128</v>
      </c>
      <c r="H47" s="1132" t="s">
        <v>2426</v>
      </c>
      <c r="I47" s="1136" t="s">
        <v>2418</v>
      </c>
      <c r="J47" s="1169" t="s">
        <v>583</v>
      </c>
      <c r="K47" s="1148"/>
      <c r="L47" s="1135" t="s">
        <v>2544</v>
      </c>
      <c r="M47" s="1146"/>
      <c r="N47" s="1136" t="s">
        <v>2421</v>
      </c>
      <c r="O47" s="1149">
        <v>45937.0</v>
      </c>
      <c r="P47" s="1150" t="s">
        <v>2561</v>
      </c>
      <c r="Q47" s="1151">
        <f t="shared" si="52"/>
        <v>45938</v>
      </c>
      <c r="R47" s="1152">
        <v>948.0</v>
      </c>
      <c r="S47" s="1153">
        <v>6.0</v>
      </c>
      <c r="T47" s="1153">
        <v>45.0</v>
      </c>
      <c r="U47" s="1154">
        <f t="shared" si="53"/>
        <v>45942</v>
      </c>
      <c r="V47" s="1152">
        <v>10491.0</v>
      </c>
      <c r="W47" s="1152">
        <v>9.0</v>
      </c>
      <c r="X47" s="1152">
        <v>227.0</v>
      </c>
      <c r="Y47" s="1155">
        <f t="shared" si="54"/>
        <v>45947</v>
      </c>
      <c r="Z47" s="1152">
        <v>15157.0</v>
      </c>
      <c r="AA47" s="1153">
        <v>9.0</v>
      </c>
      <c r="AB47" s="1153">
        <v>334.0</v>
      </c>
      <c r="AC47" s="1141">
        <f t="shared" si="55"/>
        <v>14.98839662</v>
      </c>
      <c r="AD47" s="1142">
        <f t="shared" si="56"/>
        <v>0.02262980801</v>
      </c>
      <c r="AE47" s="1143">
        <f t="array" ref="AE47">INDIRECT("D"&amp;ROW()) / INDIRECT("Z"&amp;ROW()) * 1000</f>
        <v>439.8403378</v>
      </c>
      <c r="AF47" s="286" t="s">
        <v>2562</v>
      </c>
      <c r="AI47" s="1144">
        <f t="shared" si="32"/>
        <v>15157</v>
      </c>
      <c r="AJ47" s="18"/>
    </row>
    <row r="48" ht="21.0" customHeight="1">
      <c r="A48" s="18"/>
      <c r="B48" s="1189" t="s">
        <v>1085</v>
      </c>
      <c r="C48" s="1189" t="s">
        <v>1086</v>
      </c>
      <c r="D48" s="1190" t="s">
        <v>2416</v>
      </c>
      <c r="E48" s="1129" t="s">
        <v>76</v>
      </c>
      <c r="F48" s="1191">
        <v>837.0</v>
      </c>
      <c r="G48" s="1192" t="s">
        <v>283</v>
      </c>
      <c r="H48" s="1193" t="s">
        <v>2426</v>
      </c>
      <c r="I48" s="1189" t="s">
        <v>2418</v>
      </c>
      <c r="J48" s="1169" t="s">
        <v>1087</v>
      </c>
      <c r="K48" s="1194"/>
      <c r="L48" s="1135" t="s">
        <v>2420</v>
      </c>
      <c r="M48" s="1189"/>
      <c r="N48" s="1136" t="s">
        <v>2421</v>
      </c>
      <c r="O48" s="1195">
        <v>45835.0</v>
      </c>
      <c r="P48" s="1196" t="s">
        <v>2563</v>
      </c>
      <c r="Q48" s="1195">
        <v>45839.0</v>
      </c>
      <c r="R48" s="1197">
        <v>133867.0</v>
      </c>
      <c r="S48" s="1198">
        <v>77.0</v>
      </c>
      <c r="T48" s="1198">
        <v>15650.0</v>
      </c>
      <c r="U48" s="1195">
        <f t="shared" ref="U48:U49" si="57">O48+5</f>
        <v>45840</v>
      </c>
      <c r="V48" s="1197">
        <v>133876.0</v>
      </c>
      <c r="W48" s="1197">
        <v>77.0</v>
      </c>
      <c r="X48" s="1197">
        <v>15650.0</v>
      </c>
      <c r="Y48" s="1199">
        <v>45852.0</v>
      </c>
      <c r="Z48" s="1197">
        <v>133925.0</v>
      </c>
      <c r="AA48" s="1198">
        <v>77.0</v>
      </c>
      <c r="AB48" s="1198">
        <v>15652.0</v>
      </c>
      <c r="AC48" s="1200">
        <f t="shared" ref="AC48:AC49" si="58">IFERROR((Z48-R48)/R48,"")</f>
        <v>0.0004332658534</v>
      </c>
      <c r="AD48" s="1201">
        <f t="shared" ref="AD48:AD49" si="59">(AA48+AB48)/Z48</f>
        <v>0.1174463319</v>
      </c>
      <c r="AE48" s="1202">
        <f t="shared" ref="AE48:AE55" si="60">iferror(INDIRECT("D"&amp;ROW()) / INDIRECT("AI"&amp;ROW()) * 1000,0)</f>
        <v>0</v>
      </c>
      <c r="AF48" s="1203"/>
      <c r="AG48" s="1204" t="s">
        <v>2564</v>
      </c>
      <c r="AH48" s="1203"/>
      <c r="AI48" s="1144">
        <f t="shared" si="32"/>
        <v>133925</v>
      </c>
      <c r="AJ48" s="18"/>
    </row>
    <row r="49" ht="21.0" customHeight="1">
      <c r="A49" s="18"/>
      <c r="B49" s="1127" t="s">
        <v>432</v>
      </c>
      <c r="C49" s="1127" t="s">
        <v>433</v>
      </c>
      <c r="D49" s="1128" t="s">
        <v>2416</v>
      </c>
      <c r="E49" s="1129" t="s">
        <v>76</v>
      </c>
      <c r="F49" s="1130">
        <v>3166.0</v>
      </c>
      <c r="G49" s="1131" t="s">
        <v>962</v>
      </c>
      <c r="H49" s="1132" t="s">
        <v>2432</v>
      </c>
      <c r="I49" s="1127" t="s">
        <v>2418</v>
      </c>
      <c r="J49" s="1133" t="s">
        <v>434</v>
      </c>
      <c r="K49" s="1134"/>
      <c r="L49" s="1135" t="s">
        <v>2420</v>
      </c>
      <c r="M49" s="1127"/>
      <c r="N49" s="1136" t="s">
        <v>2421</v>
      </c>
      <c r="O49" s="55">
        <v>45521.0</v>
      </c>
      <c r="P49" s="1173" t="s">
        <v>2565</v>
      </c>
      <c r="Q49" s="1138">
        <v>45839.0</v>
      </c>
      <c r="R49" s="125">
        <v>11466.0</v>
      </c>
      <c r="S49" s="499">
        <v>10.0</v>
      </c>
      <c r="T49" s="499">
        <v>142.0</v>
      </c>
      <c r="U49" s="1139">
        <f t="shared" si="57"/>
        <v>45526</v>
      </c>
      <c r="V49" s="1133"/>
      <c r="W49" s="1133"/>
      <c r="X49" s="1133"/>
      <c r="Y49" s="1140">
        <v>45852.0</v>
      </c>
      <c r="Z49" s="125">
        <v>11474.0</v>
      </c>
      <c r="AA49" s="499">
        <v>10.0</v>
      </c>
      <c r="AB49" s="499">
        <v>142.0</v>
      </c>
      <c r="AC49" s="1141">
        <f t="shared" si="58"/>
        <v>0.0006977149834</v>
      </c>
      <c r="AD49" s="1142">
        <f t="shared" si="59"/>
        <v>0.01324734182</v>
      </c>
      <c r="AE49" s="1143">
        <f t="shared" si="60"/>
        <v>0</v>
      </c>
      <c r="AF49" s="1144"/>
      <c r="AG49" s="44" t="s">
        <v>2566</v>
      </c>
      <c r="AH49" s="1144"/>
      <c r="AI49" s="1144">
        <f t="shared" si="32"/>
        <v>11474</v>
      </c>
      <c r="AJ49" s="18"/>
    </row>
    <row r="50" ht="21.0" customHeight="1">
      <c r="A50" s="18"/>
      <c r="B50" s="1127" t="s">
        <v>432</v>
      </c>
      <c r="C50" s="1136" t="s">
        <v>433</v>
      </c>
      <c r="D50" s="1128">
        <v>7593.87</v>
      </c>
      <c r="E50" s="1129" t="s">
        <v>76</v>
      </c>
      <c r="F50" s="1147">
        <v>4503.0</v>
      </c>
      <c r="G50" s="1135" t="s">
        <v>128</v>
      </c>
      <c r="H50" s="1132" t="s">
        <v>2426</v>
      </c>
      <c r="I50" s="1136" t="s">
        <v>2418</v>
      </c>
      <c r="J50" s="1133" t="s">
        <v>434</v>
      </c>
      <c r="K50" s="1148"/>
      <c r="L50" s="1135" t="s">
        <v>2420</v>
      </c>
      <c r="M50" s="1146"/>
      <c r="N50" s="1136" t="s">
        <v>2421</v>
      </c>
      <c r="O50" s="1149">
        <v>45925.0</v>
      </c>
      <c r="P50" s="1150" t="s">
        <v>2567</v>
      </c>
      <c r="Q50" s="1151">
        <f t="array" ref="Q50">INDIRECT("o"&amp;ROW())+1</f>
        <v>45926</v>
      </c>
      <c r="R50" s="1152">
        <v>8736.0</v>
      </c>
      <c r="S50" s="1153">
        <v>18.0</v>
      </c>
      <c r="T50" s="1153">
        <v>182.0</v>
      </c>
      <c r="U50" s="1154">
        <f t="array" ref="U50">INDIRECT("o"&amp;ROW())+5</f>
        <v>45930</v>
      </c>
      <c r="V50" s="1152">
        <v>17243.0</v>
      </c>
      <c r="W50" s="1152">
        <v>26.0</v>
      </c>
      <c r="X50" s="1152">
        <v>267.0</v>
      </c>
      <c r="Y50" s="1155">
        <f t="array" ref="Y50">INDIRECT("o"&amp;ROW())+10</f>
        <v>45935</v>
      </c>
      <c r="Z50" s="1152">
        <v>20248.0</v>
      </c>
      <c r="AA50" s="1153">
        <v>26.0</v>
      </c>
      <c r="AB50" s="1153">
        <v>288.0</v>
      </c>
      <c r="AC50" s="1141">
        <f t="array" ref="AC50">IFERROR((INDIRECT("Z"&amp;ROW()) - INDIRECT("R"&amp;ROW())) / INDIRECT("R"&amp;ROW()), "")</f>
        <v>1.317765568</v>
      </c>
      <c r="AD50" s="1142">
        <f t="array" ref="AD50">(INDIRECT("AA"&amp;ROW()) + INDIRECT("AB"&amp;ROW())) / INDIRECT("Z"&amp;ROW())</f>
        <v>0.01550770446</v>
      </c>
      <c r="AE50" s="1143">
        <f t="shared" si="60"/>
        <v>375.0429672</v>
      </c>
      <c r="AF50" s="286" t="s">
        <v>2568</v>
      </c>
      <c r="AI50" s="1144">
        <f t="shared" si="32"/>
        <v>20248</v>
      </c>
      <c r="AJ50" s="18"/>
    </row>
    <row r="51" ht="21.0" customHeight="1">
      <c r="A51" s="18"/>
      <c r="B51" s="1189" t="s">
        <v>2569</v>
      </c>
      <c r="C51" s="1189" t="s">
        <v>2570</v>
      </c>
      <c r="D51" s="1190" t="s">
        <v>2416</v>
      </c>
      <c r="E51" s="1129" t="s">
        <v>76</v>
      </c>
      <c r="F51" s="1191">
        <v>643.0</v>
      </c>
      <c r="G51" s="1205" t="s">
        <v>134</v>
      </c>
      <c r="H51" s="1206" t="s">
        <v>2571</v>
      </c>
      <c r="I51" s="1189" t="s">
        <v>2418</v>
      </c>
      <c r="J51" s="1169" t="s">
        <v>2572</v>
      </c>
      <c r="K51" s="1194"/>
      <c r="L51" s="1135" t="s">
        <v>2420</v>
      </c>
      <c r="M51" s="1189"/>
      <c r="N51" s="1136" t="s">
        <v>2421</v>
      </c>
      <c r="O51" s="1195">
        <v>45576.0</v>
      </c>
      <c r="P51" s="1207" t="s">
        <v>2573</v>
      </c>
      <c r="Q51" s="1195">
        <v>45839.0</v>
      </c>
      <c r="R51" s="1197">
        <v>17138.0</v>
      </c>
      <c r="S51" s="1198">
        <v>17.0</v>
      </c>
      <c r="T51" s="1198">
        <v>222.0</v>
      </c>
      <c r="U51" s="1195">
        <f t="shared" ref="U51:U53" si="61">O51+5</f>
        <v>45581</v>
      </c>
      <c r="V51" s="1208"/>
      <c r="W51" s="1208"/>
      <c r="X51" s="1208"/>
      <c r="Y51" s="1199">
        <v>45852.0</v>
      </c>
      <c r="Z51" s="1197">
        <v>17147.0</v>
      </c>
      <c r="AA51" s="1198">
        <v>17.0</v>
      </c>
      <c r="AB51" s="1198">
        <v>222.0</v>
      </c>
      <c r="AC51" s="1200">
        <f t="shared" ref="AC51:AC53" si="62">IFERROR((Z51-R51)/R51,"")</f>
        <v>0.0005251487922</v>
      </c>
      <c r="AD51" s="1201">
        <f t="shared" ref="AD51:AD53" si="63">(AA51+AB51)/Z51</f>
        <v>0.01393829824</v>
      </c>
      <c r="AE51" s="1202">
        <f t="shared" si="60"/>
        <v>0</v>
      </c>
      <c r="AF51" s="1203"/>
      <c r="AG51" s="1204" t="s">
        <v>2574</v>
      </c>
      <c r="AH51" s="1203"/>
      <c r="AI51" s="1144">
        <f t="shared" si="32"/>
        <v>17147</v>
      </c>
      <c r="AJ51" s="18"/>
    </row>
    <row r="52" ht="21.0" customHeight="1">
      <c r="A52" s="18"/>
      <c r="B52" s="1127" t="s">
        <v>2575</v>
      </c>
      <c r="C52" s="1127" t="s">
        <v>2576</v>
      </c>
      <c r="D52" s="1128" t="s">
        <v>2416</v>
      </c>
      <c r="E52" s="1129" t="s">
        <v>76</v>
      </c>
      <c r="F52" s="1130">
        <v>837.0</v>
      </c>
      <c r="G52" s="1187" t="s">
        <v>283</v>
      </c>
      <c r="H52" s="1132" t="s">
        <v>2509</v>
      </c>
      <c r="I52" s="1127" t="s">
        <v>2418</v>
      </c>
      <c r="J52" s="1133" t="s">
        <v>2577</v>
      </c>
      <c r="K52" s="1134"/>
      <c r="L52" s="1135" t="s">
        <v>2420</v>
      </c>
      <c r="M52" s="1127"/>
      <c r="N52" s="1136" t="s">
        <v>2421</v>
      </c>
      <c r="O52" s="55">
        <v>45499.0</v>
      </c>
      <c r="P52" s="1173" t="s">
        <v>2578</v>
      </c>
      <c r="Q52" s="1138">
        <v>45839.0</v>
      </c>
      <c r="R52" s="125">
        <v>369214.0</v>
      </c>
      <c r="S52" s="499">
        <v>71.0</v>
      </c>
      <c r="T52" s="499">
        <v>3272.0</v>
      </c>
      <c r="U52" s="1139">
        <f t="shared" si="61"/>
        <v>45504</v>
      </c>
      <c r="V52" s="1133"/>
      <c r="W52" s="1133"/>
      <c r="X52" s="1133"/>
      <c r="Y52" s="1140">
        <v>45852.0</v>
      </c>
      <c r="Z52" s="125">
        <v>369538.0</v>
      </c>
      <c r="AA52" s="499">
        <v>71.0</v>
      </c>
      <c r="AB52" s="499">
        <v>3276.0</v>
      </c>
      <c r="AC52" s="1141">
        <f t="shared" si="62"/>
        <v>0.0008775398549</v>
      </c>
      <c r="AD52" s="1142">
        <f t="shared" si="63"/>
        <v>0.009057255276</v>
      </c>
      <c r="AE52" s="1143">
        <f t="shared" si="60"/>
        <v>0</v>
      </c>
      <c r="AF52" s="1144"/>
      <c r="AG52" s="1145" t="s">
        <v>2579</v>
      </c>
      <c r="AH52" s="1144"/>
      <c r="AI52" s="1144">
        <f t="shared" si="32"/>
        <v>369538</v>
      </c>
      <c r="AJ52" s="18"/>
    </row>
    <row r="53" ht="21.0" customHeight="1">
      <c r="A53" s="18"/>
      <c r="B53" s="1127" t="s">
        <v>2580</v>
      </c>
      <c r="C53" s="1127" t="s">
        <v>2581</v>
      </c>
      <c r="D53" s="1128" t="s">
        <v>2416</v>
      </c>
      <c r="E53" s="1129" t="s">
        <v>76</v>
      </c>
      <c r="F53" s="1130" t="e">
        <v>#N/A</v>
      </c>
      <c r="G53" s="1131" t="s">
        <v>1255</v>
      </c>
      <c r="H53" s="1132" t="e">
        <v>#N/A</v>
      </c>
      <c r="I53" s="1127" t="s">
        <v>2418</v>
      </c>
      <c r="J53" s="1133" t="s">
        <v>2582</v>
      </c>
      <c r="K53" s="1134"/>
      <c r="L53" s="1135" t="s">
        <v>2420</v>
      </c>
      <c r="M53" s="1127"/>
      <c r="N53" s="1136" t="s">
        <v>2421</v>
      </c>
      <c r="O53" s="55">
        <v>45843.0</v>
      </c>
      <c r="P53" s="1137" t="s">
        <v>2583</v>
      </c>
      <c r="Q53" s="1138">
        <f>O53+1</f>
        <v>45844</v>
      </c>
      <c r="R53" s="125">
        <v>36690.0</v>
      </c>
      <c r="S53" s="499">
        <v>35.0</v>
      </c>
      <c r="T53" s="499"/>
      <c r="U53" s="1139">
        <f t="shared" si="61"/>
        <v>45848</v>
      </c>
      <c r="V53" s="125">
        <v>37165.0</v>
      </c>
      <c r="W53" s="125">
        <v>41.0</v>
      </c>
      <c r="X53" s="125">
        <v>1672.0</v>
      </c>
      <c r="Y53" s="1140">
        <f>O53+10</f>
        <v>45853</v>
      </c>
      <c r="Z53" s="125">
        <v>37321.0</v>
      </c>
      <c r="AA53" s="499">
        <v>41.0</v>
      </c>
      <c r="AB53" s="499">
        <v>1675.0</v>
      </c>
      <c r="AC53" s="1141">
        <f t="shared" si="62"/>
        <v>0.01719814663</v>
      </c>
      <c r="AD53" s="1142">
        <f t="shared" si="63"/>
        <v>0.04597947536</v>
      </c>
      <c r="AE53" s="1143">
        <f t="shared" si="60"/>
        <v>0</v>
      </c>
      <c r="AF53" s="1159"/>
      <c r="AG53" s="1145" t="s">
        <v>2584</v>
      </c>
      <c r="AH53" s="1144"/>
      <c r="AI53" s="1144">
        <f t="shared" si="32"/>
        <v>37321</v>
      </c>
      <c r="AJ53" s="18"/>
    </row>
    <row r="54" ht="21.0" customHeight="1">
      <c r="A54" s="18"/>
      <c r="B54" s="1189" t="s">
        <v>450</v>
      </c>
      <c r="C54" s="1209" t="s">
        <v>451</v>
      </c>
      <c r="D54" s="1190">
        <v>0.0</v>
      </c>
      <c r="E54" s="1129" t="s">
        <v>76</v>
      </c>
      <c r="F54" s="1210">
        <v>1198.0</v>
      </c>
      <c r="G54" s="1211" t="s">
        <v>453</v>
      </c>
      <c r="H54" s="1193" t="s">
        <v>2426</v>
      </c>
      <c r="I54" s="1209" t="s">
        <v>2418</v>
      </c>
      <c r="J54" s="1169" t="s">
        <v>452</v>
      </c>
      <c r="K54" s="1212"/>
      <c r="L54" s="1135" t="s">
        <v>2420</v>
      </c>
      <c r="M54" s="1213"/>
      <c r="N54" s="1136" t="s">
        <v>2421</v>
      </c>
      <c r="O54" s="1214">
        <v>45910.0</v>
      </c>
      <c r="P54" s="1215" t="s">
        <v>2585</v>
      </c>
      <c r="Q54" s="1216">
        <f t="shared" ref="Q54:Q56" si="64">INDIRECT("o"&amp;ROW())+1</f>
        <v>45911</v>
      </c>
      <c r="R54" s="1217">
        <v>1343.0</v>
      </c>
      <c r="S54" s="1218">
        <v>16.0</v>
      </c>
      <c r="T54" s="1218">
        <v>29.0</v>
      </c>
      <c r="U54" s="1216">
        <f t="shared" ref="U54:U56" si="65">INDIRECT("o"&amp;ROW())+5</f>
        <v>45915</v>
      </c>
      <c r="V54" s="1217">
        <v>1753.0</v>
      </c>
      <c r="W54" s="1217">
        <v>16.0</v>
      </c>
      <c r="X54" s="1217">
        <v>36.0</v>
      </c>
      <c r="Y54" s="1216">
        <f t="shared" ref="Y54:Y56" si="66">INDIRECT("o"&amp;ROW())+10</f>
        <v>45920</v>
      </c>
      <c r="Z54" s="1217"/>
      <c r="AA54" s="1218"/>
      <c r="AB54" s="1218"/>
      <c r="AC54" s="1200">
        <f t="shared" ref="AC54:AC56" si="67">IFERROR((INDIRECT("Z"&amp;ROW()) - INDIRECT("R"&amp;ROW())) / INDIRECT("R"&amp;ROW()), "")</f>
        <v>-1</v>
      </c>
      <c r="AD54" s="1201" t="str">
        <f t="shared" ref="AD54:AD56" si="68">(INDIRECT("AA"&amp;ROW()) + INDIRECT("AB"&amp;ROW())) / INDIRECT("Z"&amp;ROW())</f>
        <v>#DIV/0!</v>
      </c>
      <c r="AE54" s="1202">
        <f t="shared" si="60"/>
        <v>0</v>
      </c>
      <c r="AF54" s="1219" t="s">
        <v>2586</v>
      </c>
      <c r="AG54" s="1220"/>
      <c r="AH54" s="1220"/>
      <c r="AI54" s="1144">
        <f t="shared" si="32"/>
        <v>1753</v>
      </c>
      <c r="AJ54" s="18"/>
    </row>
    <row r="55" ht="21.0" customHeight="1">
      <c r="A55" s="18"/>
      <c r="B55" s="1189" t="s">
        <v>450</v>
      </c>
      <c r="C55" s="1209" t="s">
        <v>451</v>
      </c>
      <c r="D55" s="1190">
        <v>0.0</v>
      </c>
      <c r="E55" s="1129" t="s">
        <v>76</v>
      </c>
      <c r="F55" s="1210">
        <v>1198.0</v>
      </c>
      <c r="G55" s="1211" t="s">
        <v>453</v>
      </c>
      <c r="H55" s="1193" t="s">
        <v>2426</v>
      </c>
      <c r="I55" s="1209" t="s">
        <v>2418</v>
      </c>
      <c r="J55" s="1169" t="s">
        <v>452</v>
      </c>
      <c r="K55" s="1212"/>
      <c r="L55" s="1135" t="s">
        <v>2544</v>
      </c>
      <c r="M55" s="1213"/>
      <c r="N55" s="1136" t="s">
        <v>2421</v>
      </c>
      <c r="O55" s="1214">
        <v>45918.0</v>
      </c>
      <c r="P55" s="1221" t="s">
        <v>2587</v>
      </c>
      <c r="Q55" s="1216">
        <f t="shared" si="64"/>
        <v>45919</v>
      </c>
      <c r="R55" s="1217">
        <v>27276.0</v>
      </c>
      <c r="S55" s="1218">
        <v>20.0</v>
      </c>
      <c r="T55" s="1218">
        <v>109.0</v>
      </c>
      <c r="U55" s="1216">
        <f t="shared" si="65"/>
        <v>45923</v>
      </c>
      <c r="V55" s="1222"/>
      <c r="W55" s="1222"/>
      <c r="X55" s="1217"/>
      <c r="Y55" s="1216">
        <f t="shared" si="66"/>
        <v>45928</v>
      </c>
      <c r="Z55" s="1217">
        <v>27464.0</v>
      </c>
      <c r="AA55" s="1218">
        <v>20.0</v>
      </c>
      <c r="AB55" s="1218">
        <v>110.0</v>
      </c>
      <c r="AC55" s="1200">
        <f t="shared" si="67"/>
        <v>0.006892506233</v>
      </c>
      <c r="AD55" s="1201">
        <f t="shared" si="68"/>
        <v>0.004733469269</v>
      </c>
      <c r="AE55" s="1202">
        <f t="shared" si="60"/>
        <v>0</v>
      </c>
      <c r="AF55" s="1219" t="s">
        <v>2586</v>
      </c>
      <c r="AG55" s="1220"/>
      <c r="AH55" s="1220"/>
      <c r="AI55" s="1144">
        <f t="shared" si="32"/>
        <v>27464</v>
      </c>
      <c r="AJ55" s="18"/>
    </row>
    <row r="56" ht="21.0" customHeight="1">
      <c r="A56" s="18"/>
      <c r="B56" s="1127" t="s">
        <v>2588</v>
      </c>
      <c r="C56" s="1127" t="s">
        <v>150</v>
      </c>
      <c r="D56" s="1128">
        <v>5063.0</v>
      </c>
      <c r="E56" s="1129" t="s">
        <v>76</v>
      </c>
      <c r="F56" s="1147">
        <v>3005.0</v>
      </c>
      <c r="G56" s="1135" t="s">
        <v>165</v>
      </c>
      <c r="H56" s="1132" t="s">
        <v>2426</v>
      </c>
      <c r="I56" s="1136" t="s">
        <v>2445</v>
      </c>
      <c r="J56" s="1127" t="s">
        <v>2589</v>
      </c>
      <c r="K56" s="1148"/>
      <c r="L56" s="1135" t="s">
        <v>2420</v>
      </c>
      <c r="M56" s="1146"/>
      <c r="N56" s="1136" t="s">
        <v>2421</v>
      </c>
      <c r="O56" s="1149">
        <v>45601.0</v>
      </c>
      <c r="P56" s="1150" t="s">
        <v>2590</v>
      </c>
      <c r="Q56" s="297">
        <f t="shared" si="64"/>
        <v>45602</v>
      </c>
      <c r="R56" s="1152">
        <v>187151.0</v>
      </c>
      <c r="S56" s="1153">
        <v>62.0</v>
      </c>
      <c r="T56" s="1153">
        <v>2083.0</v>
      </c>
      <c r="U56" s="297">
        <f t="shared" si="65"/>
        <v>45606</v>
      </c>
      <c r="V56" s="1165"/>
      <c r="W56" s="1165"/>
      <c r="X56" s="1165"/>
      <c r="Y56" s="1155">
        <f t="shared" si="66"/>
        <v>45611</v>
      </c>
      <c r="Z56" s="1152"/>
      <c r="AA56" s="1153"/>
      <c r="AB56" s="1153"/>
      <c r="AC56" s="1167">
        <f t="shared" si="67"/>
        <v>-1</v>
      </c>
      <c r="AD56" s="1178" t="str">
        <f t="shared" si="68"/>
        <v>#DIV/0!</v>
      </c>
      <c r="AE56" s="1168" t="str">
        <f t="array" ref="AE56">INDIRECT("D"&amp;ROW()) / INDIRECT("Z"&amp;ROW()) * 1000</f>
        <v>#DIV/0!</v>
      </c>
      <c r="AF56" s="286" t="s">
        <v>2591</v>
      </c>
      <c r="AI56" s="1144">
        <f t="shared" si="32"/>
        <v>187151</v>
      </c>
      <c r="AJ56" s="18"/>
    </row>
    <row r="57" ht="21.0" customHeight="1">
      <c r="A57" s="18"/>
      <c r="B57" s="1127" t="s">
        <v>2592</v>
      </c>
      <c r="C57" s="1127" t="s">
        <v>2593</v>
      </c>
      <c r="D57" s="1128" t="s">
        <v>2416</v>
      </c>
      <c r="E57" s="1129" t="s">
        <v>76</v>
      </c>
      <c r="F57" s="1130">
        <v>280.0</v>
      </c>
      <c r="G57" s="1131" t="s">
        <v>258</v>
      </c>
      <c r="H57" s="1132" t="s">
        <v>2509</v>
      </c>
      <c r="I57" s="1127" t="s">
        <v>2418</v>
      </c>
      <c r="J57" s="1133" t="s">
        <v>2594</v>
      </c>
      <c r="K57" s="1134"/>
      <c r="L57" s="1135" t="s">
        <v>2420</v>
      </c>
      <c r="M57" s="1127"/>
      <c r="N57" s="1136" t="s">
        <v>2421</v>
      </c>
      <c r="O57" s="55">
        <v>45502.0</v>
      </c>
      <c r="P57" s="1173" t="s">
        <v>2595</v>
      </c>
      <c r="Q57" s="1138">
        <v>45839.0</v>
      </c>
      <c r="R57" s="125">
        <v>16036.0</v>
      </c>
      <c r="S57" s="499">
        <v>12.0</v>
      </c>
      <c r="T57" s="499">
        <v>127.0</v>
      </c>
      <c r="U57" s="1139">
        <f>O57+5</f>
        <v>45507</v>
      </c>
      <c r="V57" s="1133"/>
      <c r="W57" s="1133"/>
      <c r="X57" s="1133"/>
      <c r="Y57" s="1140">
        <v>45852.0</v>
      </c>
      <c r="Z57" s="125">
        <v>16065.0</v>
      </c>
      <c r="AA57" s="499">
        <v>12.0</v>
      </c>
      <c r="AB57" s="499">
        <v>127.0</v>
      </c>
      <c r="AC57" s="1141">
        <f>IFERROR((Z57-R57)/R57,"")</f>
        <v>0.00180843103</v>
      </c>
      <c r="AD57" s="1142">
        <f>(AA57+AB57)/Z57</f>
        <v>0.008652349829</v>
      </c>
      <c r="AE57" s="1143">
        <f t="array" ref="AE57">iferror(INDIRECT("D"&amp;ROW()) / INDIRECT("AI"&amp;ROW()) * 1000,0)</f>
        <v>0</v>
      </c>
      <c r="AF57" s="1144"/>
      <c r="AG57" s="1145" t="s">
        <v>2596</v>
      </c>
      <c r="AH57" s="1144"/>
      <c r="AI57" s="1144">
        <f t="shared" si="32"/>
        <v>16065</v>
      </c>
      <c r="AJ57" s="18"/>
    </row>
    <row r="58" ht="21.0" customHeight="1">
      <c r="A58" s="18"/>
      <c r="B58" s="1127" t="s">
        <v>2592</v>
      </c>
      <c r="C58" s="1127" t="s">
        <v>2593</v>
      </c>
      <c r="D58" s="1128" t="s">
        <v>2416</v>
      </c>
      <c r="E58" s="1129" t="s">
        <v>76</v>
      </c>
      <c r="F58" s="1147">
        <v>4889.0</v>
      </c>
      <c r="G58" s="1135" t="s">
        <v>174</v>
      </c>
      <c r="H58" s="1132" t="s">
        <v>2440</v>
      </c>
      <c r="I58" s="1136" t="s">
        <v>2445</v>
      </c>
      <c r="J58" s="1127" t="s">
        <v>2597</v>
      </c>
      <c r="K58" s="1148"/>
      <c r="L58" s="1135" t="s">
        <v>2420</v>
      </c>
      <c r="M58" s="1146"/>
      <c r="N58" s="1136" t="s">
        <v>2421</v>
      </c>
      <c r="O58" s="1149">
        <v>45753.0</v>
      </c>
      <c r="P58" s="1150" t="s">
        <v>2598</v>
      </c>
      <c r="Q58" s="297">
        <f t="shared" ref="Q58:Q59" si="69">INDIRECT("o"&amp;ROW())+1</f>
        <v>45754</v>
      </c>
      <c r="R58" s="1152">
        <v>6420.0</v>
      </c>
      <c r="S58" s="1153">
        <v>3.0</v>
      </c>
      <c r="T58" s="1153">
        <v>102.0</v>
      </c>
      <c r="U58" s="297">
        <f t="shared" ref="U58:U59" si="70">INDIRECT("o"&amp;ROW())+5</f>
        <v>45758</v>
      </c>
      <c r="V58" s="1165"/>
      <c r="W58" s="1165"/>
      <c r="X58" s="1165"/>
      <c r="Y58" s="1155">
        <f t="shared" ref="Y58:Y59" si="71">INDIRECT("o"&amp;ROW())+10</f>
        <v>45763</v>
      </c>
      <c r="Z58" s="1152"/>
      <c r="AA58" s="1153"/>
      <c r="AB58" s="1153"/>
      <c r="AC58" s="1167">
        <f t="array" ref="AC58">IFERROR((INDIRECT("Z"&amp;ROW()) - INDIRECT("R"&amp;ROW())) / INDIRECT("R"&amp;ROW()), "")</f>
        <v>-1</v>
      </c>
      <c r="AD58" s="1178" t="str">
        <f t="array" ref="AD58">(INDIRECT("AA"&amp;ROW()) + INDIRECT("AB"&amp;ROW())) / INDIRECT("Z"&amp;ROW())</f>
        <v>#DIV/0!</v>
      </c>
      <c r="AE58" s="1168" t="str">
        <f t="array" ref="AE58">INDIRECT("D"&amp;ROW()) / INDIRECT("Z"&amp;ROW()) * 1000</f>
        <v>#DIV/0!</v>
      </c>
      <c r="AF58" s="286" t="s">
        <v>2599</v>
      </c>
      <c r="AI58" s="1144">
        <f t="shared" si="32"/>
        <v>6420</v>
      </c>
      <c r="AJ58" s="18"/>
    </row>
    <row r="59" ht="21.0" customHeight="1">
      <c r="A59" s="18"/>
      <c r="B59" s="1213" t="s">
        <v>2600</v>
      </c>
      <c r="C59" s="1209" t="s">
        <v>250</v>
      </c>
      <c r="D59" s="1190">
        <v>6000.0</v>
      </c>
      <c r="E59" s="1129" t="s">
        <v>76</v>
      </c>
      <c r="F59" s="1210">
        <v>1893.0</v>
      </c>
      <c r="G59" s="1211" t="s">
        <v>254</v>
      </c>
      <c r="H59" s="1193" t="s">
        <v>2464</v>
      </c>
      <c r="I59" s="1209" t="s">
        <v>2418</v>
      </c>
      <c r="J59" s="1169" t="s">
        <v>2601</v>
      </c>
      <c r="K59" s="1212"/>
      <c r="L59" s="1135" t="s">
        <v>2420</v>
      </c>
      <c r="M59" s="1213"/>
      <c r="N59" s="1136" t="s">
        <v>2421</v>
      </c>
      <c r="O59" s="1214">
        <v>45909.0</v>
      </c>
      <c r="P59" s="1221" t="s">
        <v>2602</v>
      </c>
      <c r="Q59" s="1216">
        <f t="shared" si="69"/>
        <v>45910</v>
      </c>
      <c r="R59" s="1217">
        <v>6448.0</v>
      </c>
      <c r="S59" s="1218">
        <v>1.0</v>
      </c>
      <c r="T59" s="1218"/>
      <c r="U59" s="1216">
        <f t="shared" si="70"/>
        <v>45914</v>
      </c>
      <c r="V59" s="1217">
        <v>8839.0</v>
      </c>
      <c r="W59" s="1217">
        <v>1.0</v>
      </c>
      <c r="X59" s="1217">
        <v>-1.0</v>
      </c>
      <c r="Y59" s="1216">
        <f t="shared" si="71"/>
        <v>45919</v>
      </c>
      <c r="Z59" s="1217">
        <v>10005.0</v>
      </c>
      <c r="AA59" s="1218">
        <v>1.0</v>
      </c>
      <c r="AB59" s="1218">
        <v>-1.0</v>
      </c>
      <c r="AC59" s="1200">
        <f t="shared" ref="AC59:AC61" si="72">IFERROR((Z59-R59)/R59,"")</f>
        <v>0.5516439206</v>
      </c>
      <c r="AD59" s="1201">
        <f t="shared" ref="AD59:AD61" si="73">(AA59+AB59)/Z59</f>
        <v>0</v>
      </c>
      <c r="AE59" s="1202">
        <f t="shared" ref="AE59:AE61" si="74">iferror(INDIRECT("D"&amp;ROW()) / INDIRECT("AI"&amp;ROW()) * 1000,0)</f>
        <v>599.7001499</v>
      </c>
      <c r="AF59" s="1219" t="s">
        <v>2603</v>
      </c>
      <c r="AG59" s="1220"/>
      <c r="AH59" s="1220"/>
      <c r="AI59" s="1144">
        <f t="shared" si="32"/>
        <v>10005</v>
      </c>
      <c r="AJ59" s="18"/>
    </row>
    <row r="60" ht="21.0" customHeight="1">
      <c r="A60" s="18"/>
      <c r="B60" s="1127" t="s">
        <v>201</v>
      </c>
      <c r="C60" s="1127" t="s">
        <v>202</v>
      </c>
      <c r="D60" s="1128" t="s">
        <v>2416</v>
      </c>
      <c r="E60" s="1129" t="s">
        <v>76</v>
      </c>
      <c r="F60" s="1130">
        <v>3862.0</v>
      </c>
      <c r="G60" s="1223" t="s">
        <v>184</v>
      </c>
      <c r="H60" s="1132" t="s">
        <v>2426</v>
      </c>
      <c r="I60" s="1127" t="s">
        <v>2418</v>
      </c>
      <c r="J60" s="1133" t="s">
        <v>2604</v>
      </c>
      <c r="K60" s="1134"/>
      <c r="L60" s="1135" t="s">
        <v>2420</v>
      </c>
      <c r="M60" s="1127"/>
      <c r="N60" s="1136" t="s">
        <v>2421</v>
      </c>
      <c r="O60" s="55">
        <v>45841.0</v>
      </c>
      <c r="P60" s="1173" t="s">
        <v>2605</v>
      </c>
      <c r="Q60" s="1138">
        <f>O60+1</f>
        <v>45842</v>
      </c>
      <c r="R60" s="125">
        <v>41908.0</v>
      </c>
      <c r="S60" s="499">
        <v>8.0</v>
      </c>
      <c r="T60" s="499">
        <v>2544.0</v>
      </c>
      <c r="U60" s="1139">
        <f>O60+5</f>
        <v>45846</v>
      </c>
      <c r="V60" s="125">
        <v>124300.0</v>
      </c>
      <c r="W60" s="125">
        <v>37.0</v>
      </c>
      <c r="X60" s="125">
        <v>2675.0</v>
      </c>
      <c r="Y60" s="1155">
        <v>45940.0</v>
      </c>
      <c r="Z60" s="125">
        <v>124610.0</v>
      </c>
      <c r="AA60" s="499">
        <v>40.0</v>
      </c>
      <c r="AB60" s="499">
        <v>5457.0</v>
      </c>
      <c r="AC60" s="1141">
        <f t="shared" si="72"/>
        <v>1.973417963</v>
      </c>
      <c r="AD60" s="1142">
        <f t="shared" si="73"/>
        <v>0.04411363454</v>
      </c>
      <c r="AE60" s="1143">
        <f t="shared" si="74"/>
        <v>0</v>
      </c>
      <c r="AF60" s="1159"/>
      <c r="AG60" s="1145" t="s">
        <v>2606</v>
      </c>
      <c r="AH60" s="1144"/>
      <c r="AI60" s="1144">
        <f t="shared" si="32"/>
        <v>124610</v>
      </c>
      <c r="AJ60" s="18"/>
    </row>
    <row r="61" ht="21.0" customHeight="1">
      <c r="A61" s="18"/>
      <c r="B61" s="1127" t="s">
        <v>201</v>
      </c>
      <c r="C61" s="1127" t="s">
        <v>202</v>
      </c>
      <c r="D61" s="1128" t="s">
        <v>2416</v>
      </c>
      <c r="E61" s="1129" t="s">
        <v>76</v>
      </c>
      <c r="F61" s="1130">
        <v>2382.0</v>
      </c>
      <c r="G61" s="1131" t="s">
        <v>183</v>
      </c>
      <c r="H61" s="1132" t="s">
        <v>2464</v>
      </c>
      <c r="I61" s="1127" t="s">
        <v>2418</v>
      </c>
      <c r="J61" s="1133" t="s">
        <v>2604</v>
      </c>
      <c r="K61" s="1134"/>
      <c r="L61" s="1135" t="s">
        <v>2420</v>
      </c>
      <c r="M61" s="1127"/>
      <c r="N61" s="1136" t="s">
        <v>2421</v>
      </c>
      <c r="O61" s="55">
        <v>45871.0</v>
      </c>
      <c r="P61" s="1170" t="s">
        <v>2607</v>
      </c>
      <c r="Q61" s="1138">
        <f t="shared" ref="Q61:Q66" si="75">INDIRECT("o"&amp;ROW())+1</f>
        <v>45872</v>
      </c>
      <c r="R61" s="125">
        <v>110937.0</v>
      </c>
      <c r="S61" s="499">
        <v>6.0</v>
      </c>
      <c r="T61" s="499">
        <v>4893.0</v>
      </c>
      <c r="U61" s="1139">
        <f t="shared" ref="U61:U66" si="76">INDIRECT("o"&amp;ROW())+5</f>
        <v>45876</v>
      </c>
      <c r="V61" s="125">
        <v>111553.0</v>
      </c>
      <c r="W61" s="125">
        <v>16.0</v>
      </c>
      <c r="X61" s="125">
        <v>3938.0</v>
      </c>
      <c r="Y61" s="1140">
        <f t="shared" ref="Y61:Y66" si="77">INDIRECT("o"&amp;ROW())+10</f>
        <v>45881</v>
      </c>
      <c r="Z61" s="125">
        <v>111818.0</v>
      </c>
      <c r="AA61" s="499">
        <v>22.0</v>
      </c>
      <c r="AB61" s="499">
        <v>3251.0</v>
      </c>
      <c r="AC61" s="1141">
        <f t="shared" si="72"/>
        <v>0.007941444243</v>
      </c>
      <c r="AD61" s="1142">
        <f t="shared" si="73"/>
        <v>0.0292707793</v>
      </c>
      <c r="AE61" s="1143">
        <f t="shared" si="74"/>
        <v>0</v>
      </c>
      <c r="AF61" s="1159" t="s">
        <v>2608</v>
      </c>
      <c r="AG61" s="1160"/>
      <c r="AH61" s="1144"/>
      <c r="AI61" s="1144">
        <f t="shared" si="32"/>
        <v>111818</v>
      </c>
      <c r="AJ61" s="18"/>
    </row>
    <row r="62" ht="21.0" customHeight="1">
      <c r="A62" s="18"/>
      <c r="B62" s="1127" t="s">
        <v>201</v>
      </c>
      <c r="C62" s="1127" t="s">
        <v>202</v>
      </c>
      <c r="D62" s="1128">
        <v>8780.825200000001</v>
      </c>
      <c r="E62" s="1129" t="s">
        <v>76</v>
      </c>
      <c r="F62" s="1147">
        <v>3862.0</v>
      </c>
      <c r="G62" s="1224" t="s">
        <v>184</v>
      </c>
      <c r="H62" s="1132" t="s">
        <v>2426</v>
      </c>
      <c r="I62" s="1136" t="s">
        <v>2418</v>
      </c>
      <c r="J62" s="1127"/>
      <c r="K62" s="1148"/>
      <c r="L62" s="1135" t="s">
        <v>2420</v>
      </c>
      <c r="M62" s="1146"/>
      <c r="N62" s="1136" t="s">
        <v>2421</v>
      </c>
      <c r="O62" s="1149">
        <v>45963.0</v>
      </c>
      <c r="P62" s="1150" t="s">
        <v>2609</v>
      </c>
      <c r="Q62" s="297">
        <f t="shared" si="75"/>
        <v>45964</v>
      </c>
      <c r="R62" s="1152">
        <v>263445.0</v>
      </c>
      <c r="S62" s="1153">
        <v>27.0</v>
      </c>
      <c r="T62" s="1153">
        <v>2703.0</v>
      </c>
      <c r="U62" s="297">
        <f t="shared" si="76"/>
        <v>45968</v>
      </c>
      <c r="V62" s="1152">
        <v>296334.0</v>
      </c>
      <c r="W62" s="1152">
        <v>93.0</v>
      </c>
      <c r="X62" s="1152">
        <v>3222.0</v>
      </c>
      <c r="Y62" s="1155">
        <f t="shared" si="77"/>
        <v>45973</v>
      </c>
      <c r="Z62" s="1152">
        <v>302874.0</v>
      </c>
      <c r="AA62" s="1153">
        <v>112.0</v>
      </c>
      <c r="AB62" s="1153">
        <v>3319.0</v>
      </c>
      <c r="AC62" s="1167">
        <f t="shared" ref="AC62:AC66" si="78">IFERROR((INDIRECT("Z"&amp;ROW()) - INDIRECT("R"&amp;ROW())) / INDIRECT("R"&amp;ROW()), "")</f>
        <v>0.1496669134</v>
      </c>
      <c r="AD62" s="1142">
        <f t="shared" ref="AD62:AD66" si="79">(INDIRECT("AA"&amp;ROW()) + INDIRECT("AB"&amp;ROW())) / INDIRECT("Z"&amp;ROW())</f>
        <v>0.01132814306</v>
      </c>
      <c r="AE62" s="1168">
        <f t="shared" ref="AE62:AE66" si="80">INDIRECT("D"&amp;ROW()) / INDIRECT("Z"&amp;ROW()) * 1000</f>
        <v>28.99167707</v>
      </c>
      <c r="AF62" s="286" t="s">
        <v>2610</v>
      </c>
      <c r="AI62" s="1144">
        <f t="shared" si="32"/>
        <v>302874</v>
      </c>
      <c r="AJ62" s="18"/>
    </row>
    <row r="63" ht="21.0" customHeight="1">
      <c r="A63" s="18"/>
      <c r="B63" s="1127" t="s">
        <v>2611</v>
      </c>
      <c r="C63" s="1136" t="s">
        <v>2612</v>
      </c>
      <c r="D63" s="1128" t="s">
        <v>2416</v>
      </c>
      <c r="E63" s="1129" t="s">
        <v>76</v>
      </c>
      <c r="F63" s="1147">
        <v>5149.0</v>
      </c>
      <c r="G63" s="1135" t="s">
        <v>140</v>
      </c>
      <c r="H63" s="1132" t="s">
        <v>2432</v>
      </c>
      <c r="I63" s="1136" t="s">
        <v>2418</v>
      </c>
      <c r="J63" s="1169" t="s">
        <v>2613</v>
      </c>
      <c r="K63" s="1148"/>
      <c r="L63" s="1135" t="s">
        <v>2420</v>
      </c>
      <c r="M63" s="1146"/>
      <c r="N63" s="1136" t="s">
        <v>2421</v>
      </c>
      <c r="O63" s="1149">
        <v>45927.0</v>
      </c>
      <c r="P63" s="1150" t="s">
        <v>2614</v>
      </c>
      <c r="Q63" s="1151">
        <f t="shared" si="75"/>
        <v>45928</v>
      </c>
      <c r="R63" s="1152">
        <v>5951.0</v>
      </c>
      <c r="S63" s="1153">
        <v>7.0</v>
      </c>
      <c r="T63" s="1153">
        <v>-1.0</v>
      </c>
      <c r="U63" s="1154">
        <f t="shared" si="76"/>
        <v>45932</v>
      </c>
      <c r="V63" s="1152"/>
      <c r="W63" s="1152"/>
      <c r="X63" s="1152"/>
      <c r="Y63" s="1155">
        <f t="shared" si="77"/>
        <v>45937</v>
      </c>
      <c r="Z63" s="1152">
        <v>6077.0</v>
      </c>
      <c r="AA63" s="1153">
        <v>7.0</v>
      </c>
      <c r="AB63" s="1153">
        <v>-1.0</v>
      </c>
      <c r="AC63" s="1141">
        <f t="shared" si="78"/>
        <v>0.02117291212</v>
      </c>
      <c r="AD63" s="1142">
        <f t="shared" si="79"/>
        <v>0.0009873292743</v>
      </c>
      <c r="AE63" s="1143">
        <f t="shared" si="80"/>
        <v>0</v>
      </c>
      <c r="AF63" s="286" t="s">
        <v>2615</v>
      </c>
      <c r="AI63" s="1144">
        <f t="shared" si="32"/>
        <v>6077</v>
      </c>
      <c r="AJ63" s="18"/>
    </row>
    <row r="64" ht="21.0" customHeight="1">
      <c r="A64" s="18"/>
      <c r="B64" s="1127" t="s">
        <v>2611</v>
      </c>
      <c r="C64" s="1136" t="s">
        <v>2612</v>
      </c>
      <c r="D64" s="1128" t="s">
        <v>2416</v>
      </c>
      <c r="E64" s="1129" t="s">
        <v>76</v>
      </c>
      <c r="F64" s="1147">
        <v>5149.0</v>
      </c>
      <c r="G64" s="1135" t="s">
        <v>140</v>
      </c>
      <c r="H64" s="1132" t="s">
        <v>2432</v>
      </c>
      <c r="I64" s="1136" t="s">
        <v>2445</v>
      </c>
      <c r="J64" s="1169" t="s">
        <v>2616</v>
      </c>
      <c r="K64" s="1148"/>
      <c r="L64" s="1135" t="s">
        <v>2420</v>
      </c>
      <c r="M64" s="1146"/>
      <c r="N64" s="1136" t="s">
        <v>2421</v>
      </c>
      <c r="O64" s="1149">
        <v>45927.0</v>
      </c>
      <c r="P64" s="1150" t="s">
        <v>2617</v>
      </c>
      <c r="Q64" s="1151">
        <f t="shared" si="75"/>
        <v>45928</v>
      </c>
      <c r="R64" s="1152">
        <v>3927.0</v>
      </c>
      <c r="S64" s="1153">
        <v>12.0</v>
      </c>
      <c r="T64" s="1153">
        <v>176.0</v>
      </c>
      <c r="U64" s="1154">
        <f t="shared" si="76"/>
        <v>45932</v>
      </c>
      <c r="V64" s="1152">
        <v>5044.0</v>
      </c>
      <c r="W64" s="1152">
        <v>13.0</v>
      </c>
      <c r="X64" s="1152">
        <v>198.0</v>
      </c>
      <c r="Y64" s="1155">
        <f t="shared" si="77"/>
        <v>45937</v>
      </c>
      <c r="Z64" s="1152">
        <v>5441.0</v>
      </c>
      <c r="AA64" s="1153">
        <v>13.0</v>
      </c>
      <c r="AB64" s="1153">
        <v>203.0</v>
      </c>
      <c r="AC64" s="1141">
        <f t="shared" si="78"/>
        <v>0.3855360326</v>
      </c>
      <c r="AD64" s="1142">
        <f t="shared" si="79"/>
        <v>0.03969858482</v>
      </c>
      <c r="AE64" s="1143">
        <f t="shared" si="80"/>
        <v>0</v>
      </c>
      <c r="AF64" s="286" t="s">
        <v>2618</v>
      </c>
      <c r="AI64" s="1144">
        <f t="shared" si="32"/>
        <v>5441</v>
      </c>
      <c r="AJ64" s="18"/>
    </row>
    <row r="65" ht="21.0" customHeight="1">
      <c r="A65" s="18"/>
      <c r="B65" s="1127" t="s">
        <v>2611</v>
      </c>
      <c r="C65" s="1136" t="s">
        <v>2612</v>
      </c>
      <c r="D65" s="1128" t="s">
        <v>2416</v>
      </c>
      <c r="E65" s="1129" t="s">
        <v>76</v>
      </c>
      <c r="F65" s="1147">
        <v>4503.0</v>
      </c>
      <c r="G65" s="1135" t="s">
        <v>128</v>
      </c>
      <c r="H65" s="1132" t="s">
        <v>2426</v>
      </c>
      <c r="I65" s="1136" t="s">
        <v>2418</v>
      </c>
      <c r="J65" s="1169" t="s">
        <v>2613</v>
      </c>
      <c r="K65" s="1148"/>
      <c r="L65" s="1225"/>
      <c r="M65" s="1146"/>
      <c r="N65" s="1136" t="s">
        <v>2421</v>
      </c>
      <c r="O65" s="1149">
        <v>45936.0</v>
      </c>
      <c r="P65" s="1150" t="s">
        <v>2619</v>
      </c>
      <c r="Q65" s="1151">
        <f t="shared" si="75"/>
        <v>45937</v>
      </c>
      <c r="R65" s="1152">
        <v>2538.0</v>
      </c>
      <c r="S65" s="1153">
        <v>3.0</v>
      </c>
      <c r="T65" s="1153">
        <v>-1.0</v>
      </c>
      <c r="U65" s="1154">
        <f t="shared" si="76"/>
        <v>45941</v>
      </c>
      <c r="V65" s="1152">
        <v>5962.0</v>
      </c>
      <c r="W65" s="1152">
        <v>5.0</v>
      </c>
      <c r="X65" s="1152">
        <v>-1.0</v>
      </c>
      <c r="Y65" s="1155">
        <f t="shared" si="77"/>
        <v>45946</v>
      </c>
      <c r="Z65" s="1152">
        <v>6646.0</v>
      </c>
      <c r="AA65" s="1153">
        <v>5.0</v>
      </c>
      <c r="AB65" s="1153">
        <v>-1.0</v>
      </c>
      <c r="AC65" s="1141">
        <f t="shared" si="78"/>
        <v>1.618597321</v>
      </c>
      <c r="AD65" s="1142">
        <f t="shared" si="79"/>
        <v>0.0006018657839</v>
      </c>
      <c r="AE65" s="1143">
        <f t="shared" si="80"/>
        <v>0</v>
      </c>
      <c r="AF65" s="286" t="s">
        <v>2620</v>
      </c>
      <c r="AI65" s="1144">
        <f t="shared" si="32"/>
        <v>6646</v>
      </c>
      <c r="AJ65" s="18"/>
    </row>
    <row r="66" ht="21.0" customHeight="1">
      <c r="A66" s="18"/>
      <c r="B66" s="1127" t="s">
        <v>2611</v>
      </c>
      <c r="C66" s="1127" t="s">
        <v>2612</v>
      </c>
      <c r="D66" s="1128" t="s">
        <v>2416</v>
      </c>
      <c r="E66" s="1129" t="s">
        <v>76</v>
      </c>
      <c r="F66" s="1147">
        <v>4503.0</v>
      </c>
      <c r="G66" s="1135" t="s">
        <v>128</v>
      </c>
      <c r="H66" s="1132" t="s">
        <v>2426</v>
      </c>
      <c r="I66" s="1136" t="s">
        <v>2445</v>
      </c>
      <c r="J66" s="1127" t="s">
        <v>2621</v>
      </c>
      <c r="K66" s="1148"/>
      <c r="L66" s="1225"/>
      <c r="M66" s="1146"/>
      <c r="N66" s="1136" t="s">
        <v>2421</v>
      </c>
      <c r="O66" s="1149">
        <v>45936.0</v>
      </c>
      <c r="P66" s="1150" t="s">
        <v>2622</v>
      </c>
      <c r="Q66" s="297">
        <f t="shared" si="75"/>
        <v>45937</v>
      </c>
      <c r="R66" s="1152">
        <v>2454.0</v>
      </c>
      <c r="S66" s="1153">
        <v>5.0</v>
      </c>
      <c r="T66" s="1153">
        <v>130.0</v>
      </c>
      <c r="U66" s="297">
        <f t="shared" si="76"/>
        <v>45941</v>
      </c>
      <c r="V66" s="1165"/>
      <c r="W66" s="1165"/>
      <c r="X66" s="1165"/>
      <c r="Y66" s="1155">
        <f t="shared" si="77"/>
        <v>45946</v>
      </c>
      <c r="Z66" s="1152">
        <v>2568.0</v>
      </c>
      <c r="AA66" s="1153">
        <v>5.0</v>
      </c>
      <c r="AB66" s="1153">
        <v>132.0</v>
      </c>
      <c r="AC66" s="1167">
        <f t="shared" si="78"/>
        <v>0.04645476773</v>
      </c>
      <c r="AD66" s="1142">
        <f t="shared" si="79"/>
        <v>0.05334890966</v>
      </c>
      <c r="AE66" s="1168">
        <f t="shared" si="80"/>
        <v>0</v>
      </c>
      <c r="AF66" s="286" t="s">
        <v>2623</v>
      </c>
      <c r="AI66" s="1144">
        <f t="shared" si="32"/>
        <v>2568</v>
      </c>
      <c r="AJ66" s="18"/>
    </row>
    <row r="67" ht="21.0" customHeight="1">
      <c r="A67" s="18"/>
      <c r="B67" s="1189" t="s">
        <v>2624</v>
      </c>
      <c r="C67" s="1189" t="s">
        <v>2625</v>
      </c>
      <c r="D67" s="1190" t="s">
        <v>2416</v>
      </c>
      <c r="E67" s="1129" t="s">
        <v>76</v>
      </c>
      <c r="F67" s="1191">
        <v>837.0</v>
      </c>
      <c r="G67" s="1192" t="s">
        <v>283</v>
      </c>
      <c r="H67" s="1193" t="s">
        <v>2426</v>
      </c>
      <c r="I67" s="1189" t="s">
        <v>2418</v>
      </c>
      <c r="J67" s="1169" t="s">
        <v>2626</v>
      </c>
      <c r="K67" s="1194"/>
      <c r="L67" s="1135" t="s">
        <v>2420</v>
      </c>
      <c r="M67" s="1189"/>
      <c r="N67" s="1136" t="s">
        <v>2421</v>
      </c>
      <c r="O67" s="1195">
        <v>45834.0</v>
      </c>
      <c r="P67" s="1196" t="s">
        <v>2627</v>
      </c>
      <c r="Q67" s="1195">
        <v>45839.0</v>
      </c>
      <c r="R67" s="1197">
        <v>138561.0</v>
      </c>
      <c r="S67" s="1198">
        <v>54.0</v>
      </c>
      <c r="T67" s="1198">
        <v>10261.0</v>
      </c>
      <c r="U67" s="1195">
        <f t="shared" ref="U67:U75" si="81">O67+5</f>
        <v>45839</v>
      </c>
      <c r="V67" s="1197"/>
      <c r="W67" s="1197"/>
      <c r="X67" s="1197"/>
      <c r="Y67" s="1199">
        <f t="shared" ref="Y67:Y72" si="82">O67+10</f>
        <v>45844</v>
      </c>
      <c r="Z67" s="1197">
        <v>138641.0</v>
      </c>
      <c r="AA67" s="1198">
        <v>54.0</v>
      </c>
      <c r="AB67" s="1198">
        <v>10262.0</v>
      </c>
      <c r="AC67" s="1200">
        <f t="shared" ref="AC67:AC75" si="83">IFERROR((Z67-R67)/R67,"")</f>
        <v>0.0005773630387</v>
      </c>
      <c r="AD67" s="1201">
        <f t="shared" ref="AD67:AD75" si="84">(AA67+AB67)/Z67</f>
        <v>0.0744080034</v>
      </c>
      <c r="AE67" s="1202">
        <f t="shared" ref="AE67:AE75" si="85">iferror(INDIRECT("D"&amp;ROW()) / INDIRECT("AI"&amp;ROW()) * 1000,0)</f>
        <v>0</v>
      </c>
      <c r="AF67" s="1203"/>
      <c r="AG67" s="1204" t="s">
        <v>2628</v>
      </c>
      <c r="AH67" s="1203"/>
      <c r="AI67" s="1144">
        <f t="shared" si="32"/>
        <v>138641</v>
      </c>
      <c r="AJ67" s="18"/>
    </row>
    <row r="68" ht="21.0" customHeight="1">
      <c r="A68" s="18"/>
      <c r="B68" s="1127" t="s">
        <v>366</v>
      </c>
      <c r="C68" s="1127" t="s">
        <v>367</v>
      </c>
      <c r="D68" s="1128">
        <v>4000.0</v>
      </c>
      <c r="E68" s="1129" t="s">
        <v>76</v>
      </c>
      <c r="F68" s="1130">
        <v>3786.0</v>
      </c>
      <c r="G68" s="1131" t="s">
        <v>363</v>
      </c>
      <c r="H68" s="1132" t="s">
        <v>2432</v>
      </c>
      <c r="I68" s="1127" t="s">
        <v>2418</v>
      </c>
      <c r="J68" s="1133" t="s">
        <v>368</v>
      </c>
      <c r="K68" s="1134"/>
      <c r="L68" s="1135" t="s">
        <v>2544</v>
      </c>
      <c r="M68" s="1127"/>
      <c r="N68" s="1136" t="s">
        <v>2421</v>
      </c>
      <c r="O68" s="55">
        <v>45841.0</v>
      </c>
      <c r="P68" s="1173" t="s">
        <v>2629</v>
      </c>
      <c r="Q68" s="1138">
        <f t="shared" ref="Q68:Q72" si="86">O68+1</f>
        <v>45842</v>
      </c>
      <c r="R68" s="125">
        <v>15850.0</v>
      </c>
      <c r="S68" s="499">
        <v>27.0</v>
      </c>
      <c r="T68" s="499"/>
      <c r="U68" s="1139">
        <f t="shared" si="81"/>
        <v>45846</v>
      </c>
      <c r="V68" s="125">
        <v>24022.0</v>
      </c>
      <c r="W68" s="125">
        <v>37.0</v>
      </c>
      <c r="X68" s="125">
        <v>-1.0</v>
      </c>
      <c r="Y68" s="1140">
        <f t="shared" si="82"/>
        <v>45851</v>
      </c>
      <c r="Z68" s="125">
        <v>24449.0</v>
      </c>
      <c r="AA68" s="499">
        <v>39.0</v>
      </c>
      <c r="AB68" s="499">
        <v>-1.0</v>
      </c>
      <c r="AC68" s="1141">
        <f t="shared" si="83"/>
        <v>0.5425236593</v>
      </c>
      <c r="AD68" s="1142">
        <f t="shared" si="84"/>
        <v>0.001554255798</v>
      </c>
      <c r="AE68" s="1143">
        <f t="shared" si="85"/>
        <v>163.6058735</v>
      </c>
      <c r="AF68" s="1159"/>
      <c r="AG68" s="44" t="s">
        <v>2630</v>
      </c>
      <c r="AH68" s="1144"/>
      <c r="AI68" s="1144">
        <f t="shared" si="32"/>
        <v>24449</v>
      </c>
      <c r="AJ68" s="18"/>
    </row>
    <row r="69" ht="21.0" customHeight="1">
      <c r="A69" s="18"/>
      <c r="B69" s="1189" t="s">
        <v>366</v>
      </c>
      <c r="C69" s="1189" t="s">
        <v>367</v>
      </c>
      <c r="D69" s="1190">
        <v>4000.0</v>
      </c>
      <c r="E69" s="1129" t="s">
        <v>76</v>
      </c>
      <c r="F69" s="1191">
        <v>1545.0</v>
      </c>
      <c r="G69" s="1226" t="s">
        <v>284</v>
      </c>
      <c r="H69" s="1193" t="s">
        <v>2464</v>
      </c>
      <c r="I69" s="1189" t="s">
        <v>2418</v>
      </c>
      <c r="J69" s="1169" t="s">
        <v>368</v>
      </c>
      <c r="K69" s="1194"/>
      <c r="L69" s="1135" t="s">
        <v>2544</v>
      </c>
      <c r="M69" s="1189"/>
      <c r="N69" s="1136" t="s">
        <v>2421</v>
      </c>
      <c r="O69" s="1195">
        <v>45843.0</v>
      </c>
      <c r="P69" s="1207" t="s">
        <v>2631</v>
      </c>
      <c r="Q69" s="1195">
        <f t="shared" si="86"/>
        <v>45844</v>
      </c>
      <c r="R69" s="1197">
        <v>9861.0</v>
      </c>
      <c r="S69" s="1198">
        <v>20.0</v>
      </c>
      <c r="T69" s="1198"/>
      <c r="U69" s="1195">
        <f t="shared" si="81"/>
        <v>45848</v>
      </c>
      <c r="V69" s="1197">
        <v>23039.0</v>
      </c>
      <c r="W69" s="1197">
        <v>25.0</v>
      </c>
      <c r="X69" s="1197">
        <v>-1.0</v>
      </c>
      <c r="Y69" s="1199">
        <f t="shared" si="82"/>
        <v>45853</v>
      </c>
      <c r="Z69" s="1197">
        <v>23594.0</v>
      </c>
      <c r="AA69" s="1198">
        <v>30.0</v>
      </c>
      <c r="AB69" s="1198">
        <v>-1.0</v>
      </c>
      <c r="AC69" s="1200">
        <f t="shared" si="83"/>
        <v>1.392657945</v>
      </c>
      <c r="AD69" s="1201">
        <f t="shared" si="84"/>
        <v>0.001229126049</v>
      </c>
      <c r="AE69" s="1202">
        <f t="shared" si="85"/>
        <v>169.5346274</v>
      </c>
      <c r="AF69" s="1227"/>
      <c r="AG69" s="1228" t="s">
        <v>2632</v>
      </c>
      <c r="AH69" s="1203"/>
      <c r="AI69" s="1144">
        <f t="shared" si="32"/>
        <v>23594</v>
      </c>
      <c r="AJ69" s="18"/>
    </row>
    <row r="70" ht="21.0" customHeight="1">
      <c r="A70" s="18"/>
      <c r="B70" s="1127" t="s">
        <v>366</v>
      </c>
      <c r="C70" s="1127" t="s">
        <v>367</v>
      </c>
      <c r="D70" s="1128">
        <v>4000.0</v>
      </c>
      <c r="E70" s="1129" t="s">
        <v>76</v>
      </c>
      <c r="F70" s="1130">
        <v>2681.0</v>
      </c>
      <c r="G70" s="1223" t="s">
        <v>370</v>
      </c>
      <c r="H70" s="1132" t="s">
        <v>2464</v>
      </c>
      <c r="I70" s="1127" t="s">
        <v>2418</v>
      </c>
      <c r="J70" s="1133" t="s">
        <v>368</v>
      </c>
      <c r="K70" s="1134"/>
      <c r="L70" s="1135" t="s">
        <v>2544</v>
      </c>
      <c r="M70" s="1127"/>
      <c r="N70" s="1136" t="s">
        <v>2421</v>
      </c>
      <c r="O70" s="55">
        <v>45845.0</v>
      </c>
      <c r="P70" s="1173" t="s">
        <v>2633</v>
      </c>
      <c r="Q70" s="1138">
        <f t="shared" si="86"/>
        <v>45846</v>
      </c>
      <c r="R70" s="125">
        <v>6373.0</v>
      </c>
      <c r="S70" s="499">
        <v>16.0</v>
      </c>
      <c r="T70" s="499"/>
      <c r="U70" s="1139">
        <f t="shared" si="81"/>
        <v>45850</v>
      </c>
      <c r="V70" s="125">
        <v>38359.0</v>
      </c>
      <c r="W70" s="125">
        <v>38.0</v>
      </c>
      <c r="X70" s="125">
        <v>-1.0</v>
      </c>
      <c r="Y70" s="1140">
        <f t="shared" si="82"/>
        <v>45855</v>
      </c>
      <c r="Z70" s="125">
        <v>39041.0</v>
      </c>
      <c r="AA70" s="499">
        <v>44.0</v>
      </c>
      <c r="AB70" s="499">
        <v>-1.0</v>
      </c>
      <c r="AC70" s="1141">
        <f t="shared" si="83"/>
        <v>5.126000314</v>
      </c>
      <c r="AD70" s="1142">
        <f t="shared" si="84"/>
        <v>0.001101406214</v>
      </c>
      <c r="AE70" s="1143">
        <f t="shared" si="85"/>
        <v>102.456392</v>
      </c>
      <c r="AF70" s="1159" t="s">
        <v>2634</v>
      </c>
      <c r="AG70" s="44" t="s">
        <v>2635</v>
      </c>
      <c r="AH70" s="1144"/>
      <c r="AI70" s="1144">
        <f t="shared" si="32"/>
        <v>39041</v>
      </c>
      <c r="AJ70" s="18"/>
    </row>
    <row r="71" ht="21.0" customHeight="1">
      <c r="A71" s="18"/>
      <c r="B71" s="1127" t="s">
        <v>366</v>
      </c>
      <c r="C71" s="1127" t="s">
        <v>367</v>
      </c>
      <c r="D71" s="1128">
        <v>4000.0</v>
      </c>
      <c r="E71" s="1129" t="s">
        <v>76</v>
      </c>
      <c r="F71" s="1130" t="e">
        <v>#N/A</v>
      </c>
      <c r="G71" s="1131" t="s">
        <v>1255</v>
      </c>
      <c r="H71" s="1132" t="e">
        <v>#N/A</v>
      </c>
      <c r="I71" s="1127" t="s">
        <v>2418</v>
      </c>
      <c r="J71" s="1133" t="s">
        <v>368</v>
      </c>
      <c r="K71" s="1134"/>
      <c r="L71" s="1135" t="s">
        <v>2544</v>
      </c>
      <c r="M71" s="1127"/>
      <c r="N71" s="1136" t="s">
        <v>2421</v>
      </c>
      <c r="O71" s="55">
        <v>45848.0</v>
      </c>
      <c r="P71" s="1229" t="s">
        <v>2636</v>
      </c>
      <c r="Q71" s="1138">
        <f t="shared" si="86"/>
        <v>45849</v>
      </c>
      <c r="R71" s="125">
        <v>6307.0</v>
      </c>
      <c r="S71" s="499">
        <v>14.0</v>
      </c>
      <c r="T71" s="499"/>
      <c r="U71" s="1139">
        <f t="shared" si="81"/>
        <v>45853</v>
      </c>
      <c r="V71" s="125">
        <v>31418.0</v>
      </c>
      <c r="W71" s="125">
        <v>48.0</v>
      </c>
      <c r="X71" s="125">
        <v>-1.0</v>
      </c>
      <c r="Y71" s="1140">
        <f t="shared" si="82"/>
        <v>45858</v>
      </c>
      <c r="Z71" s="125">
        <v>32047.0</v>
      </c>
      <c r="AA71" s="499">
        <v>50.0</v>
      </c>
      <c r="AB71" s="499">
        <v>-1.0</v>
      </c>
      <c r="AC71" s="1141">
        <f t="shared" si="83"/>
        <v>4.081179642</v>
      </c>
      <c r="AD71" s="1142">
        <f t="shared" si="84"/>
        <v>0.001529004275</v>
      </c>
      <c r="AE71" s="1143">
        <f t="shared" si="85"/>
        <v>124.8166755</v>
      </c>
      <c r="AF71" s="1159" t="s">
        <v>2637</v>
      </c>
      <c r="AG71" s="1160"/>
      <c r="AH71" s="1144"/>
      <c r="AI71" s="1144">
        <f t="shared" si="32"/>
        <v>32047</v>
      </c>
      <c r="AJ71" s="18"/>
    </row>
    <row r="72" ht="21.0" customHeight="1">
      <c r="A72" s="18"/>
      <c r="B72" s="1127" t="s">
        <v>366</v>
      </c>
      <c r="C72" s="1127" t="s">
        <v>367</v>
      </c>
      <c r="D72" s="1128">
        <v>4000.0</v>
      </c>
      <c r="E72" s="1129" t="s">
        <v>76</v>
      </c>
      <c r="F72" s="1130">
        <v>5267.0</v>
      </c>
      <c r="G72" s="1131" t="s">
        <v>296</v>
      </c>
      <c r="H72" s="1132" t="s">
        <v>2476</v>
      </c>
      <c r="I72" s="1127" t="s">
        <v>2418</v>
      </c>
      <c r="J72" s="1133" t="s">
        <v>368</v>
      </c>
      <c r="K72" s="1134"/>
      <c r="L72" s="1135" t="s">
        <v>2544</v>
      </c>
      <c r="M72" s="1127"/>
      <c r="N72" s="1136" t="s">
        <v>2421</v>
      </c>
      <c r="O72" s="55">
        <v>45852.0</v>
      </c>
      <c r="P72" s="1229" t="s">
        <v>2638</v>
      </c>
      <c r="Q72" s="1138">
        <f t="shared" si="86"/>
        <v>45853</v>
      </c>
      <c r="R72" s="125">
        <v>8360.0</v>
      </c>
      <c r="S72" s="499">
        <v>31.0</v>
      </c>
      <c r="T72" s="499"/>
      <c r="U72" s="1139">
        <f t="shared" si="81"/>
        <v>45857</v>
      </c>
      <c r="V72" s="125">
        <v>27482.0</v>
      </c>
      <c r="W72" s="125">
        <v>52.0</v>
      </c>
      <c r="X72" s="125">
        <v>-1.0</v>
      </c>
      <c r="Y72" s="1140">
        <f t="shared" si="82"/>
        <v>45862</v>
      </c>
      <c r="Z72" s="125">
        <v>27861.0</v>
      </c>
      <c r="AA72" s="499">
        <v>54.0</v>
      </c>
      <c r="AB72" s="499">
        <v>-1.0</v>
      </c>
      <c r="AC72" s="1141">
        <f t="shared" si="83"/>
        <v>2.332655502</v>
      </c>
      <c r="AD72" s="1142">
        <f t="shared" si="84"/>
        <v>0.001902300707</v>
      </c>
      <c r="AE72" s="1143">
        <f t="shared" si="85"/>
        <v>143.5698647</v>
      </c>
      <c r="AF72" s="1159" t="s">
        <v>2639</v>
      </c>
      <c r="AG72" s="1160"/>
      <c r="AH72" s="1144"/>
      <c r="AI72" s="1144">
        <f t="shared" si="32"/>
        <v>27861</v>
      </c>
      <c r="AJ72" s="18"/>
    </row>
    <row r="73" ht="21.0" customHeight="1">
      <c r="A73" s="18"/>
      <c r="B73" s="1127" t="s">
        <v>327</v>
      </c>
      <c r="C73" s="1127" t="s">
        <v>328</v>
      </c>
      <c r="D73" s="1128" t="s">
        <v>2416</v>
      </c>
      <c r="E73" s="1129" t="s">
        <v>76</v>
      </c>
      <c r="F73" s="1130">
        <v>2733.0</v>
      </c>
      <c r="G73" s="1131" t="s">
        <v>205</v>
      </c>
      <c r="H73" s="1132" t="s">
        <v>2464</v>
      </c>
      <c r="I73" s="1127" t="s">
        <v>2418</v>
      </c>
      <c r="J73" s="1133" t="s">
        <v>2640</v>
      </c>
      <c r="K73" s="1134"/>
      <c r="L73" s="1135" t="s">
        <v>2420</v>
      </c>
      <c r="M73" s="1127"/>
      <c r="N73" s="1136" t="s">
        <v>2421</v>
      </c>
      <c r="O73" s="55">
        <v>45835.0</v>
      </c>
      <c r="P73" s="1172" t="s">
        <v>2641</v>
      </c>
      <c r="Q73" s="1138">
        <v>45839.0</v>
      </c>
      <c r="R73" s="125">
        <v>18026.0</v>
      </c>
      <c r="S73" s="499">
        <v>7.0</v>
      </c>
      <c r="T73" s="499">
        <v>141.0</v>
      </c>
      <c r="U73" s="1139">
        <f t="shared" si="81"/>
        <v>45840</v>
      </c>
      <c r="V73" s="125">
        <v>18089.0</v>
      </c>
      <c r="W73" s="125">
        <v>7.0</v>
      </c>
      <c r="X73" s="125">
        <v>144.0</v>
      </c>
      <c r="Y73" s="1140">
        <v>45852.0</v>
      </c>
      <c r="Z73" s="125">
        <v>18604.0</v>
      </c>
      <c r="AA73" s="499">
        <v>7.0</v>
      </c>
      <c r="AB73" s="499">
        <v>148.0</v>
      </c>
      <c r="AC73" s="1141">
        <f t="shared" si="83"/>
        <v>0.0320647953</v>
      </c>
      <c r="AD73" s="1142">
        <f t="shared" si="84"/>
        <v>0.008331541604</v>
      </c>
      <c r="AE73" s="1143">
        <f t="shared" si="85"/>
        <v>0</v>
      </c>
      <c r="AF73" s="1144"/>
      <c r="AG73" s="1145" t="s">
        <v>2642</v>
      </c>
      <c r="AH73" s="1144"/>
      <c r="AI73" s="1144">
        <f t="shared" si="32"/>
        <v>18604</v>
      </c>
      <c r="AJ73" s="18"/>
    </row>
    <row r="74" ht="21.0" customHeight="1">
      <c r="A74" s="18"/>
      <c r="B74" s="1127" t="s">
        <v>327</v>
      </c>
      <c r="C74" s="1127" t="s">
        <v>328</v>
      </c>
      <c r="D74" s="1128" t="s">
        <v>2416</v>
      </c>
      <c r="E74" s="1129" t="s">
        <v>76</v>
      </c>
      <c r="F74" s="1130">
        <v>4989.0</v>
      </c>
      <c r="G74" s="1187" t="s">
        <v>330</v>
      </c>
      <c r="H74" s="1132" t="s">
        <v>2464</v>
      </c>
      <c r="I74" s="1127" t="s">
        <v>2418</v>
      </c>
      <c r="J74" s="1133" t="s">
        <v>2640</v>
      </c>
      <c r="K74" s="1134"/>
      <c r="L74" s="1135" t="s">
        <v>2420</v>
      </c>
      <c r="M74" s="1127"/>
      <c r="N74" s="1136" t="s">
        <v>2421</v>
      </c>
      <c r="O74" s="55">
        <v>45838.0</v>
      </c>
      <c r="P74" s="1172" t="s">
        <v>2643</v>
      </c>
      <c r="Q74" s="1138">
        <v>45839.0</v>
      </c>
      <c r="R74" s="125">
        <v>6872.0</v>
      </c>
      <c r="S74" s="499">
        <v>0.0</v>
      </c>
      <c r="T74" s="499">
        <v>50.0</v>
      </c>
      <c r="U74" s="1139">
        <f t="shared" si="81"/>
        <v>45843</v>
      </c>
      <c r="V74" s="125">
        <v>8099.0</v>
      </c>
      <c r="W74" s="125">
        <v>2.0</v>
      </c>
      <c r="X74" s="125">
        <v>60.0</v>
      </c>
      <c r="Y74" s="1140">
        <f t="shared" ref="Y74:Y75" si="87">O74+10</f>
        <v>45848</v>
      </c>
      <c r="Z74" s="125">
        <v>8305.0</v>
      </c>
      <c r="AA74" s="499">
        <v>2.0</v>
      </c>
      <c r="AB74" s="499">
        <v>61.0</v>
      </c>
      <c r="AC74" s="1141">
        <f t="shared" si="83"/>
        <v>0.2085273574</v>
      </c>
      <c r="AD74" s="1142">
        <f t="shared" si="84"/>
        <v>0.007585791692</v>
      </c>
      <c r="AE74" s="1143">
        <f t="shared" si="85"/>
        <v>0</v>
      </c>
      <c r="AF74" s="1144"/>
      <c r="AG74" s="1145" t="s">
        <v>2644</v>
      </c>
      <c r="AH74" s="1144"/>
      <c r="AI74" s="1144">
        <f t="shared" si="32"/>
        <v>8305</v>
      </c>
      <c r="AJ74" s="18"/>
    </row>
    <row r="75" ht="21.0" customHeight="1">
      <c r="A75" s="18"/>
      <c r="B75" s="1127" t="s">
        <v>327</v>
      </c>
      <c r="C75" s="1127" t="s">
        <v>328</v>
      </c>
      <c r="D75" s="1128" t="s">
        <v>2416</v>
      </c>
      <c r="E75" s="1129" t="s">
        <v>76</v>
      </c>
      <c r="F75" s="1130">
        <v>4311.0</v>
      </c>
      <c r="G75" s="1131" t="s">
        <v>253</v>
      </c>
      <c r="H75" s="1132" t="s">
        <v>2464</v>
      </c>
      <c r="I75" s="1127" t="s">
        <v>2418</v>
      </c>
      <c r="J75" s="1133" t="s">
        <v>2640</v>
      </c>
      <c r="K75" s="1134"/>
      <c r="L75" s="1135" t="s">
        <v>2420</v>
      </c>
      <c r="M75" s="1127"/>
      <c r="N75" s="1136" t="s">
        <v>2421</v>
      </c>
      <c r="O75" s="55">
        <v>45839.0</v>
      </c>
      <c r="P75" s="1230" t="s">
        <v>2645</v>
      </c>
      <c r="Q75" s="1138">
        <v>45839.0</v>
      </c>
      <c r="R75" s="125">
        <v>1175.0</v>
      </c>
      <c r="S75" s="499">
        <v>0.0</v>
      </c>
      <c r="T75" s="499">
        <v>17.0</v>
      </c>
      <c r="U75" s="1139">
        <f t="shared" si="81"/>
        <v>45844</v>
      </c>
      <c r="V75" s="125">
        <v>13932.0</v>
      </c>
      <c r="W75" s="125">
        <v>4.0</v>
      </c>
      <c r="X75" s="125">
        <v>104.0</v>
      </c>
      <c r="Y75" s="1140">
        <f t="shared" si="87"/>
        <v>45849</v>
      </c>
      <c r="Z75" s="125">
        <v>14212.0</v>
      </c>
      <c r="AA75" s="499">
        <v>4.0</v>
      </c>
      <c r="AB75" s="499">
        <v>109.0</v>
      </c>
      <c r="AC75" s="1141">
        <f t="shared" si="83"/>
        <v>11.09531915</v>
      </c>
      <c r="AD75" s="1142">
        <f t="shared" si="84"/>
        <v>0.007951027301</v>
      </c>
      <c r="AE75" s="1143">
        <f t="shared" si="85"/>
        <v>0</v>
      </c>
      <c r="AF75" s="1144"/>
      <c r="AG75" s="1145" t="s">
        <v>2646</v>
      </c>
      <c r="AH75" s="1144"/>
      <c r="AI75" s="1144">
        <f t="shared" si="32"/>
        <v>14212</v>
      </c>
      <c r="AJ75" s="18"/>
    </row>
    <row r="76" ht="21.0" customHeight="1">
      <c r="A76" s="18"/>
      <c r="B76" s="1127" t="s">
        <v>327</v>
      </c>
      <c r="C76" s="1127" t="s">
        <v>328</v>
      </c>
      <c r="D76" s="1128">
        <v>6666.0</v>
      </c>
      <c r="E76" s="1129" t="s">
        <v>76</v>
      </c>
      <c r="F76" s="1130">
        <v>3166.0</v>
      </c>
      <c r="G76" s="1131" t="s">
        <v>962</v>
      </c>
      <c r="H76" s="1132" t="s">
        <v>2432</v>
      </c>
      <c r="I76" s="1127" t="s">
        <v>2418</v>
      </c>
      <c r="J76" s="1127"/>
      <c r="K76" s="1134"/>
      <c r="L76" s="1135" t="s">
        <v>2420</v>
      </c>
      <c r="M76" s="1127"/>
      <c r="N76" s="1136" t="s">
        <v>2421</v>
      </c>
      <c r="O76" s="1156">
        <v>45967.0</v>
      </c>
      <c r="P76" s="1231" t="s">
        <v>2647</v>
      </c>
      <c r="Q76" s="1138">
        <f t="shared" ref="Q76:Q135" si="88">INDIRECT("o"&amp;ROW())+1</f>
        <v>45968</v>
      </c>
      <c r="R76" s="125">
        <v>5717.0</v>
      </c>
      <c r="S76" s="499">
        <v>4.0</v>
      </c>
      <c r="T76" s="499">
        <v>55.0</v>
      </c>
      <c r="U76" s="1139">
        <f t="shared" ref="U76:U135" si="89">INDIRECT("o"&amp;ROW())+5</f>
        <v>45972</v>
      </c>
      <c r="V76" s="125">
        <v>7481.0</v>
      </c>
      <c r="W76" s="125">
        <v>7.0</v>
      </c>
      <c r="X76" s="125">
        <v>86.0</v>
      </c>
      <c r="Y76" s="1155">
        <f t="shared" ref="Y76:Y135" si="90">INDIRECT("o"&amp;ROW())+10</f>
        <v>45977</v>
      </c>
      <c r="Z76" s="125">
        <v>8039.0</v>
      </c>
      <c r="AA76" s="499">
        <v>6.0</v>
      </c>
      <c r="AB76" s="499">
        <v>90.0</v>
      </c>
      <c r="AC76" s="1141">
        <f t="array" ref="AC76">IFERROR((INDIRECT("Z"&amp;ROW()) - INDIRECT("R"&amp;ROW())) / INDIRECT("R"&amp;ROW()), "")</f>
        <v>0.4061570754</v>
      </c>
      <c r="AD76" s="1142">
        <f t="array" ref="AD76">(INDIRECT("AA"&amp;ROW()) + INDIRECT("AB"&amp;ROW())) / INDIRECT("Z"&amp;ROW())</f>
        <v>0.0119417838</v>
      </c>
      <c r="AE76" s="1143">
        <f t="array" ref="AE76">INDIRECT("D"&amp;ROW()) / INDIRECT("Z"&amp;ROW()) * 1000</f>
        <v>829.2076129</v>
      </c>
      <c r="AF76" s="1159" t="s">
        <v>2648</v>
      </c>
      <c r="AG76" s="1160"/>
      <c r="AH76" s="1144"/>
      <c r="AI76" s="1144"/>
      <c r="AJ76" s="18"/>
    </row>
    <row r="77" ht="21.0" customHeight="1">
      <c r="A77" s="18"/>
      <c r="B77" s="1127" t="s">
        <v>2649</v>
      </c>
      <c r="C77" s="1136" t="s">
        <v>2650</v>
      </c>
      <c r="D77" s="1128">
        <v>0.0</v>
      </c>
      <c r="E77" s="1129" t="s">
        <v>76</v>
      </c>
      <c r="F77" s="1147">
        <v>6133.0</v>
      </c>
      <c r="G77" s="1135" t="s">
        <v>440</v>
      </c>
      <c r="H77" s="1132" t="s">
        <v>2464</v>
      </c>
      <c r="I77" s="1136" t="s">
        <v>2445</v>
      </c>
      <c r="J77" s="1127" t="s">
        <v>2651</v>
      </c>
      <c r="K77" s="1148"/>
      <c r="L77" s="1135" t="s">
        <v>2652</v>
      </c>
      <c r="M77" s="1146"/>
      <c r="N77" s="1136" t="s">
        <v>2421</v>
      </c>
      <c r="O77" s="1149">
        <v>45883.0</v>
      </c>
      <c r="P77" s="1150" t="s">
        <v>2653</v>
      </c>
      <c r="Q77" s="1151">
        <f t="shared" si="88"/>
        <v>45884</v>
      </c>
      <c r="R77" s="1152">
        <v>64813.0</v>
      </c>
      <c r="S77" s="1153">
        <v>42.0</v>
      </c>
      <c r="T77" s="1153">
        <v>1380.0</v>
      </c>
      <c r="U77" s="1154">
        <f t="shared" si="89"/>
        <v>45888</v>
      </c>
      <c r="V77" s="1165"/>
      <c r="W77" s="1165"/>
      <c r="X77" s="1165"/>
      <c r="Y77" s="1155">
        <f t="shared" si="90"/>
        <v>45893</v>
      </c>
      <c r="Z77" s="1152">
        <v>66300.0</v>
      </c>
      <c r="AA77" s="1153">
        <v>42.0</v>
      </c>
      <c r="AB77" s="1153">
        <v>1410.0</v>
      </c>
      <c r="AC77" s="1141">
        <f t="shared" ref="AC77:AC78" si="91">IFERROR((Z77-R77)/R77,"")</f>
        <v>0.02294292812</v>
      </c>
      <c r="AD77" s="1142">
        <f t="shared" ref="AD77:AD78" si="92">(AA77+AB77)/Z77</f>
        <v>0.02190045249</v>
      </c>
      <c r="AE77" s="1143">
        <f t="shared" ref="AE77:AE81" si="93">iferror(INDIRECT("D"&amp;ROW()) / INDIRECT("AI"&amp;ROW()) * 1000,0)</f>
        <v>0</v>
      </c>
      <c r="AF77" s="286" t="s">
        <v>2654</v>
      </c>
      <c r="AI77" s="1144">
        <f t="shared" ref="AI77:AI110" si="94">iferror(IFS(Z77&gt;1,Z77,V77&gt;1,V77,R77&gt;1,R77),0)</f>
        <v>66300</v>
      </c>
      <c r="AJ77" s="18"/>
    </row>
    <row r="78" ht="21.0" customHeight="1">
      <c r="A78" s="18"/>
      <c r="B78" s="1127" t="s">
        <v>2649</v>
      </c>
      <c r="C78" s="1189" t="s">
        <v>2650</v>
      </c>
      <c r="D78" s="1190">
        <v>0.0</v>
      </c>
      <c r="E78" s="1129" t="s">
        <v>76</v>
      </c>
      <c r="F78" s="1191">
        <v>1433.0</v>
      </c>
      <c r="G78" s="1205" t="s">
        <v>136</v>
      </c>
      <c r="H78" s="1193" t="s">
        <v>2464</v>
      </c>
      <c r="I78" s="1189" t="s">
        <v>2445</v>
      </c>
      <c r="J78" s="1169" t="s">
        <v>2655</v>
      </c>
      <c r="K78" s="1194"/>
      <c r="L78" s="1135" t="s">
        <v>2652</v>
      </c>
      <c r="M78" s="1189"/>
      <c r="N78" s="1136" t="s">
        <v>2421</v>
      </c>
      <c r="O78" s="1232">
        <v>45890.0</v>
      </c>
      <c r="P78" s="1233" t="s">
        <v>2656</v>
      </c>
      <c r="Q78" s="1195">
        <f t="shared" si="88"/>
        <v>45891</v>
      </c>
      <c r="R78" s="1197">
        <v>370.0</v>
      </c>
      <c r="S78" s="1198">
        <v>0.0</v>
      </c>
      <c r="T78" s="1198">
        <v>13.0</v>
      </c>
      <c r="U78" s="1195">
        <f t="shared" si="89"/>
        <v>45895</v>
      </c>
      <c r="V78" s="1197"/>
      <c r="W78" s="1197"/>
      <c r="X78" s="1197"/>
      <c r="Y78" s="1234">
        <f t="shared" si="90"/>
        <v>45900</v>
      </c>
      <c r="Z78" s="1197">
        <v>808.0</v>
      </c>
      <c r="AA78" s="1198">
        <v>0.0</v>
      </c>
      <c r="AB78" s="1198">
        <v>24.0</v>
      </c>
      <c r="AC78" s="1200">
        <f t="shared" si="91"/>
        <v>1.183783784</v>
      </c>
      <c r="AD78" s="1201">
        <f t="shared" si="92"/>
        <v>0.0297029703</v>
      </c>
      <c r="AE78" s="1202">
        <f t="shared" si="93"/>
        <v>0</v>
      </c>
      <c r="AF78" s="1227" t="s">
        <v>2657</v>
      </c>
      <c r="AG78" s="1235"/>
      <c r="AH78" s="1203"/>
      <c r="AI78" s="1144">
        <f t="shared" si="94"/>
        <v>808</v>
      </c>
      <c r="AJ78" s="18"/>
    </row>
    <row r="79" ht="21.0" customHeight="1">
      <c r="A79" s="18"/>
      <c r="B79" s="1127" t="s">
        <v>2649</v>
      </c>
      <c r="C79" s="1136" t="s">
        <v>2650</v>
      </c>
      <c r="D79" s="1128">
        <v>0.0</v>
      </c>
      <c r="E79" s="1129" t="s">
        <v>76</v>
      </c>
      <c r="F79" s="1147">
        <v>4669.0</v>
      </c>
      <c r="G79" s="1135" t="s">
        <v>2658</v>
      </c>
      <c r="H79" s="1132" t="s">
        <v>2659</v>
      </c>
      <c r="I79" s="1136" t="s">
        <v>2445</v>
      </c>
      <c r="J79" s="1133" t="s">
        <v>2655</v>
      </c>
      <c r="K79" s="1148"/>
      <c r="L79" s="1135" t="s">
        <v>2652</v>
      </c>
      <c r="M79" s="1146"/>
      <c r="N79" s="1136" t="s">
        <v>2421</v>
      </c>
      <c r="O79" s="1149">
        <v>45897.0</v>
      </c>
      <c r="P79" s="1150" t="s">
        <v>2660</v>
      </c>
      <c r="Q79" s="1151">
        <f t="shared" si="88"/>
        <v>45898</v>
      </c>
      <c r="R79" s="1152">
        <v>598.0</v>
      </c>
      <c r="S79" s="1153">
        <v>0.0</v>
      </c>
      <c r="T79" s="1153">
        <v>20.0</v>
      </c>
      <c r="U79" s="1154">
        <f t="shared" si="89"/>
        <v>45902</v>
      </c>
      <c r="V79" s="1165"/>
      <c r="W79" s="1165"/>
      <c r="X79" s="1165"/>
      <c r="Y79" s="1155">
        <f t="shared" si="90"/>
        <v>45907</v>
      </c>
      <c r="Z79" s="1152">
        <v>606.0</v>
      </c>
      <c r="AA79" s="1153">
        <v>0.0</v>
      </c>
      <c r="AB79" s="1153">
        <v>20.0</v>
      </c>
      <c r="AC79" s="1141">
        <f t="array" ref="AC79">IFERROR((INDIRECT("Z"&amp;ROW()) - INDIRECT("R"&amp;ROW())) / INDIRECT("R"&amp;ROW()), "")</f>
        <v>0.01337792642</v>
      </c>
      <c r="AD79" s="1142">
        <f t="array" ref="AD79">(INDIRECT("AA"&amp;ROW()) + INDIRECT("AB"&amp;ROW())) / INDIRECT("Z"&amp;ROW())</f>
        <v>0.03300330033</v>
      </c>
      <c r="AE79" s="1143">
        <f t="shared" si="93"/>
        <v>0</v>
      </c>
      <c r="AF79" s="286" t="s">
        <v>2661</v>
      </c>
      <c r="AI79" s="1144">
        <f t="shared" si="94"/>
        <v>606</v>
      </c>
      <c r="AJ79" s="18"/>
    </row>
    <row r="80" ht="21.0" customHeight="1">
      <c r="A80" s="18"/>
      <c r="B80" s="1127" t="s">
        <v>2649</v>
      </c>
      <c r="C80" s="1136" t="s">
        <v>2650</v>
      </c>
      <c r="D80" s="1128">
        <v>0.0</v>
      </c>
      <c r="E80" s="1129" t="s">
        <v>76</v>
      </c>
      <c r="F80" s="1147">
        <v>4503.0</v>
      </c>
      <c r="G80" s="1135" t="s">
        <v>128</v>
      </c>
      <c r="H80" s="1132" t="s">
        <v>2426</v>
      </c>
      <c r="I80" s="1136" t="s">
        <v>2445</v>
      </c>
      <c r="J80" s="1133" t="s">
        <v>2655</v>
      </c>
      <c r="K80" s="1148"/>
      <c r="L80" s="1135" t="s">
        <v>2652</v>
      </c>
      <c r="M80" s="1146"/>
      <c r="N80" s="1136" t="s">
        <v>2421</v>
      </c>
      <c r="O80" s="1149">
        <v>45900.0</v>
      </c>
      <c r="P80" s="1150" t="s">
        <v>2662</v>
      </c>
      <c r="Q80" s="1151">
        <f t="shared" si="88"/>
        <v>45901</v>
      </c>
      <c r="R80" s="1152">
        <v>1477.0</v>
      </c>
      <c r="S80" s="1153">
        <v>1.0</v>
      </c>
      <c r="T80" s="1153">
        <v>55.0</v>
      </c>
      <c r="U80" s="1154">
        <f t="shared" si="89"/>
        <v>45905</v>
      </c>
      <c r="V80" s="1152">
        <v>2816.0</v>
      </c>
      <c r="W80" s="1152">
        <v>3.0</v>
      </c>
      <c r="X80" s="1152">
        <v>81.0</v>
      </c>
      <c r="Y80" s="1155">
        <f t="shared" si="90"/>
        <v>45910</v>
      </c>
      <c r="Z80" s="1152">
        <v>4144.0</v>
      </c>
      <c r="AA80" s="1153">
        <v>5.0</v>
      </c>
      <c r="AB80" s="1153">
        <v>112.0</v>
      </c>
      <c r="AC80" s="1141">
        <f t="shared" ref="AC80:AC81" si="95">IFERROR((Z80-R80)/R80,"")</f>
        <v>1.805687204</v>
      </c>
      <c r="AD80" s="1142">
        <f t="shared" ref="AD80:AD81" si="96">(AA80+AB80)/Z80</f>
        <v>0.02823359073</v>
      </c>
      <c r="AE80" s="1143">
        <f t="shared" si="93"/>
        <v>0</v>
      </c>
      <c r="AF80" s="286" t="s">
        <v>2663</v>
      </c>
      <c r="AI80" s="1144">
        <f t="shared" si="94"/>
        <v>4144</v>
      </c>
      <c r="AJ80" s="18"/>
    </row>
    <row r="81" ht="21.0" customHeight="1">
      <c r="A81" s="18"/>
      <c r="B81" s="1127" t="s">
        <v>2649</v>
      </c>
      <c r="C81" s="1136" t="s">
        <v>2650</v>
      </c>
      <c r="D81" s="1128">
        <v>0.0</v>
      </c>
      <c r="E81" s="1129" t="s">
        <v>76</v>
      </c>
      <c r="F81" s="1147">
        <v>280.0</v>
      </c>
      <c r="G81" s="1135" t="s">
        <v>258</v>
      </c>
      <c r="H81" s="1132" t="s">
        <v>2426</v>
      </c>
      <c r="I81" s="1136" t="s">
        <v>2445</v>
      </c>
      <c r="J81" s="1133" t="s">
        <v>2655</v>
      </c>
      <c r="K81" s="1148"/>
      <c r="L81" s="1135" t="s">
        <v>2652</v>
      </c>
      <c r="M81" s="1146"/>
      <c r="N81" s="1136" t="s">
        <v>2421</v>
      </c>
      <c r="O81" s="1149">
        <v>45902.0</v>
      </c>
      <c r="P81" s="1150" t="s">
        <v>2664</v>
      </c>
      <c r="Q81" s="1151">
        <f t="shared" si="88"/>
        <v>45903</v>
      </c>
      <c r="R81" s="1152">
        <v>773.0</v>
      </c>
      <c r="S81" s="1153">
        <v>2.0</v>
      </c>
      <c r="T81" s="1153">
        <v>26.0</v>
      </c>
      <c r="U81" s="1154">
        <f t="shared" si="89"/>
        <v>45907</v>
      </c>
      <c r="V81" s="1152">
        <v>947.0</v>
      </c>
      <c r="W81" s="1152">
        <v>2.0</v>
      </c>
      <c r="X81" s="1152">
        <v>31.0</v>
      </c>
      <c r="Y81" s="1155">
        <f t="shared" si="90"/>
        <v>45912</v>
      </c>
      <c r="Z81" s="1152">
        <v>1131.0</v>
      </c>
      <c r="AA81" s="1153">
        <v>2.0</v>
      </c>
      <c r="AB81" s="1153">
        <v>31.0</v>
      </c>
      <c r="AC81" s="1141">
        <f t="shared" si="95"/>
        <v>0.4631306598</v>
      </c>
      <c r="AD81" s="1142">
        <f t="shared" si="96"/>
        <v>0.02917771883</v>
      </c>
      <c r="AE81" s="1143">
        <f t="shared" si="93"/>
        <v>0</v>
      </c>
      <c r="AF81" s="286" t="s">
        <v>2665</v>
      </c>
      <c r="AI81" s="1144">
        <f t="shared" si="94"/>
        <v>1131</v>
      </c>
      <c r="AJ81" s="18"/>
    </row>
    <row r="82" ht="21.0" customHeight="1">
      <c r="A82" s="18"/>
      <c r="B82" s="1127" t="s">
        <v>2649</v>
      </c>
      <c r="C82" s="1136" t="s">
        <v>2650</v>
      </c>
      <c r="D82" s="1128">
        <v>0.0</v>
      </c>
      <c r="E82" s="1129" t="s">
        <v>76</v>
      </c>
      <c r="F82" s="1147">
        <v>6235.0</v>
      </c>
      <c r="G82" s="1135" t="s">
        <v>2666</v>
      </c>
      <c r="H82" s="1132" t="s">
        <v>2432</v>
      </c>
      <c r="I82" s="1136" t="s">
        <v>2445</v>
      </c>
      <c r="J82" s="1133" t="s">
        <v>2655</v>
      </c>
      <c r="K82" s="1148"/>
      <c r="L82" s="1135" t="s">
        <v>2544</v>
      </c>
      <c r="M82" s="1146"/>
      <c r="N82" s="1136" t="s">
        <v>2421</v>
      </c>
      <c r="O82" s="1149">
        <v>45907.0</v>
      </c>
      <c r="P82" s="1150" t="s">
        <v>2667</v>
      </c>
      <c r="Q82" s="1151">
        <f t="shared" si="88"/>
        <v>45908</v>
      </c>
      <c r="R82" s="1152">
        <v>42976.0</v>
      </c>
      <c r="S82" s="1153">
        <v>2.0</v>
      </c>
      <c r="T82" s="1153">
        <v>192.0</v>
      </c>
      <c r="U82" s="1154">
        <f t="shared" si="89"/>
        <v>45912</v>
      </c>
      <c r="V82" s="1165"/>
      <c r="W82" s="1165"/>
      <c r="X82" s="1152"/>
      <c r="Y82" s="1155">
        <f t="shared" si="90"/>
        <v>45917</v>
      </c>
      <c r="Z82" s="1152">
        <v>45100.0</v>
      </c>
      <c r="AA82" s="1153">
        <v>2.0</v>
      </c>
      <c r="AB82" s="1153">
        <v>206.0</v>
      </c>
      <c r="AC82" s="1141">
        <f t="shared" ref="AC82:AC116" si="97">IFERROR((INDIRECT("Z"&amp;ROW()) - INDIRECT("R"&amp;ROW())) / INDIRECT("R"&amp;ROW()), "")</f>
        <v>0.04942293373</v>
      </c>
      <c r="AD82" s="1142">
        <f t="shared" ref="AD82:AD116" si="98">(INDIRECT("AA"&amp;ROW()) + INDIRECT("AB"&amp;ROW())) / INDIRECT("Z"&amp;ROW())</f>
        <v>0.004611973392</v>
      </c>
      <c r="AE82" s="1143">
        <f t="array" ref="AE82">INDIRECT("D"&amp;ROW()) / INDIRECT("Z"&amp;ROW()) * 1000</f>
        <v>0</v>
      </c>
      <c r="AF82" s="286" t="s">
        <v>2668</v>
      </c>
      <c r="AI82" s="1144">
        <f t="shared" si="94"/>
        <v>45100</v>
      </c>
      <c r="AJ82" s="18"/>
    </row>
    <row r="83" ht="21.0" customHeight="1">
      <c r="A83" s="18"/>
      <c r="B83" s="1127" t="s">
        <v>2649</v>
      </c>
      <c r="C83" s="1136" t="s">
        <v>2650</v>
      </c>
      <c r="D83" s="1128">
        <v>0.0</v>
      </c>
      <c r="E83" s="1129" t="s">
        <v>76</v>
      </c>
      <c r="F83" s="1147">
        <v>5486.0</v>
      </c>
      <c r="G83" s="1135" t="s">
        <v>2669</v>
      </c>
      <c r="H83" s="1132" t="s">
        <v>2432</v>
      </c>
      <c r="I83" s="1136" t="s">
        <v>2445</v>
      </c>
      <c r="J83" s="1133" t="s">
        <v>2655</v>
      </c>
      <c r="K83" s="1148"/>
      <c r="L83" s="1135" t="s">
        <v>2652</v>
      </c>
      <c r="M83" s="1146"/>
      <c r="N83" s="1136" t="s">
        <v>2421</v>
      </c>
      <c r="O83" s="1149">
        <v>45910.0</v>
      </c>
      <c r="P83" s="1150" t="s">
        <v>2670</v>
      </c>
      <c r="Q83" s="1151">
        <f t="shared" si="88"/>
        <v>45911</v>
      </c>
      <c r="R83" s="1152">
        <v>835.0</v>
      </c>
      <c r="S83" s="1153">
        <v>5.0</v>
      </c>
      <c r="T83" s="1153">
        <v>34.0</v>
      </c>
      <c r="U83" s="1154">
        <f t="shared" si="89"/>
        <v>45915</v>
      </c>
      <c r="V83" s="1165"/>
      <c r="W83" s="1165"/>
      <c r="X83" s="1152"/>
      <c r="Y83" s="1155">
        <f t="shared" si="90"/>
        <v>45920</v>
      </c>
      <c r="Z83" s="1152">
        <v>842.0</v>
      </c>
      <c r="AA83" s="1153">
        <v>5.0</v>
      </c>
      <c r="AB83" s="1153">
        <v>34.0</v>
      </c>
      <c r="AC83" s="1141">
        <f t="shared" si="97"/>
        <v>0.008383233533</v>
      </c>
      <c r="AD83" s="1142">
        <f t="shared" si="98"/>
        <v>0.04631828979</v>
      </c>
      <c r="AE83" s="1143">
        <f t="shared" ref="AE83:AE88" si="99">iferror(INDIRECT("D"&amp;ROW()) / INDIRECT("AI"&amp;ROW()) * 1000,0)</f>
        <v>0</v>
      </c>
      <c r="AF83" s="286" t="s">
        <v>2671</v>
      </c>
      <c r="AI83" s="1144">
        <f t="shared" si="94"/>
        <v>842</v>
      </c>
      <c r="AJ83" s="18"/>
    </row>
    <row r="84" ht="21.0" customHeight="1">
      <c r="A84" s="18"/>
      <c r="B84" s="1127" t="s">
        <v>2649</v>
      </c>
      <c r="C84" s="1136" t="s">
        <v>2650</v>
      </c>
      <c r="D84" s="1128">
        <v>0.0</v>
      </c>
      <c r="E84" s="1129" t="s">
        <v>76</v>
      </c>
      <c r="F84" s="1147">
        <v>4751.0</v>
      </c>
      <c r="G84" s="1135" t="s">
        <v>156</v>
      </c>
      <c r="H84" s="1132" t="s">
        <v>2432</v>
      </c>
      <c r="I84" s="1136" t="s">
        <v>2445</v>
      </c>
      <c r="J84" s="1133" t="s">
        <v>2655</v>
      </c>
      <c r="K84" s="1148"/>
      <c r="L84" s="1135" t="s">
        <v>2652</v>
      </c>
      <c r="M84" s="1146"/>
      <c r="N84" s="1136" t="s">
        <v>2421</v>
      </c>
      <c r="O84" s="1149">
        <v>45914.0</v>
      </c>
      <c r="P84" s="1150" t="s">
        <v>2672</v>
      </c>
      <c r="Q84" s="1151">
        <f t="shared" si="88"/>
        <v>45915</v>
      </c>
      <c r="R84" s="1152">
        <v>3675.0</v>
      </c>
      <c r="S84" s="1153">
        <v>2.0</v>
      </c>
      <c r="T84" s="1153">
        <v>41.0</v>
      </c>
      <c r="U84" s="1154">
        <f t="shared" si="89"/>
        <v>45919</v>
      </c>
      <c r="V84" s="1165"/>
      <c r="W84" s="1165"/>
      <c r="X84" s="1152"/>
      <c r="Y84" s="1155">
        <f t="shared" si="90"/>
        <v>45924</v>
      </c>
      <c r="Z84" s="1152">
        <v>3982.0</v>
      </c>
      <c r="AA84" s="1153">
        <v>2.0</v>
      </c>
      <c r="AB84" s="1153">
        <v>44.0</v>
      </c>
      <c r="AC84" s="1141">
        <f t="shared" si="97"/>
        <v>0.08353741497</v>
      </c>
      <c r="AD84" s="1142">
        <f t="shared" si="98"/>
        <v>0.01155198393</v>
      </c>
      <c r="AE84" s="1143">
        <f t="shared" si="99"/>
        <v>0</v>
      </c>
      <c r="AF84" s="286" t="s">
        <v>2673</v>
      </c>
      <c r="AI84" s="1144">
        <f t="shared" si="94"/>
        <v>3982</v>
      </c>
      <c r="AJ84" s="18"/>
    </row>
    <row r="85" ht="21.0" customHeight="1">
      <c r="A85" s="18"/>
      <c r="B85" s="1127" t="s">
        <v>2649</v>
      </c>
      <c r="C85" s="1209" t="s">
        <v>2650</v>
      </c>
      <c r="D85" s="1190">
        <v>0.0</v>
      </c>
      <c r="E85" s="1129" t="s">
        <v>76</v>
      </c>
      <c r="F85" s="1210">
        <v>1826.0</v>
      </c>
      <c r="G85" s="1211" t="s">
        <v>376</v>
      </c>
      <c r="H85" s="1193" t="s">
        <v>2426</v>
      </c>
      <c r="I85" s="1209" t="s">
        <v>2445</v>
      </c>
      <c r="J85" s="1169" t="s">
        <v>2655</v>
      </c>
      <c r="K85" s="1212"/>
      <c r="L85" s="1135" t="s">
        <v>2652</v>
      </c>
      <c r="M85" s="1213"/>
      <c r="N85" s="1136" t="s">
        <v>2421</v>
      </c>
      <c r="O85" s="1214">
        <v>45917.0</v>
      </c>
      <c r="P85" s="1221" t="s">
        <v>2674</v>
      </c>
      <c r="Q85" s="1216">
        <f t="shared" si="88"/>
        <v>45918</v>
      </c>
      <c r="R85" s="1217">
        <v>7996.0</v>
      </c>
      <c r="S85" s="1218">
        <v>4.0</v>
      </c>
      <c r="T85" s="1218">
        <v>154.0</v>
      </c>
      <c r="U85" s="1216">
        <f t="shared" si="89"/>
        <v>45922</v>
      </c>
      <c r="V85" s="1222"/>
      <c r="W85" s="1222"/>
      <c r="X85" s="1217"/>
      <c r="Y85" s="1216">
        <f t="shared" si="90"/>
        <v>45927</v>
      </c>
      <c r="Z85" s="1217">
        <v>11500.0</v>
      </c>
      <c r="AA85" s="1218">
        <v>4.0</v>
      </c>
      <c r="AB85" s="1218">
        <v>211.0</v>
      </c>
      <c r="AC85" s="1200">
        <f t="shared" si="97"/>
        <v>0.4382191096</v>
      </c>
      <c r="AD85" s="1201">
        <f t="shared" si="98"/>
        <v>0.01869565217</v>
      </c>
      <c r="AE85" s="1202">
        <f t="shared" si="99"/>
        <v>0</v>
      </c>
      <c r="AF85" s="1219" t="s">
        <v>2675</v>
      </c>
      <c r="AG85" s="1220"/>
      <c r="AH85" s="1220"/>
      <c r="AI85" s="1144">
        <f t="shared" si="94"/>
        <v>11500</v>
      </c>
      <c r="AJ85" s="18"/>
    </row>
    <row r="86" ht="21.0" customHeight="1">
      <c r="A86" s="18"/>
      <c r="B86" s="1127" t="s">
        <v>2649</v>
      </c>
      <c r="C86" s="1136" t="s">
        <v>2650</v>
      </c>
      <c r="D86" s="1128">
        <v>0.0</v>
      </c>
      <c r="E86" s="1129" t="s">
        <v>76</v>
      </c>
      <c r="F86" s="1147">
        <v>3005.0</v>
      </c>
      <c r="G86" s="1135" t="s">
        <v>165</v>
      </c>
      <c r="H86" s="1132" t="s">
        <v>2426</v>
      </c>
      <c r="I86" s="1136" t="s">
        <v>2445</v>
      </c>
      <c r="J86" s="1133" t="s">
        <v>2655</v>
      </c>
      <c r="K86" s="1148"/>
      <c r="L86" s="1135" t="s">
        <v>2652</v>
      </c>
      <c r="M86" s="1146"/>
      <c r="N86" s="1136" t="s">
        <v>2421</v>
      </c>
      <c r="O86" s="1149">
        <v>45919.0</v>
      </c>
      <c r="P86" s="1150" t="s">
        <v>2676</v>
      </c>
      <c r="Q86" s="1151">
        <f t="shared" si="88"/>
        <v>45920</v>
      </c>
      <c r="R86" s="1152">
        <v>829.0</v>
      </c>
      <c r="S86" s="1153">
        <v>1.0</v>
      </c>
      <c r="T86" s="1153">
        <v>16.0</v>
      </c>
      <c r="U86" s="1154">
        <f t="shared" si="89"/>
        <v>45924</v>
      </c>
      <c r="V86" s="1152">
        <v>8788.0</v>
      </c>
      <c r="W86" s="1152">
        <v>9.0</v>
      </c>
      <c r="X86" s="1152">
        <v>127.0</v>
      </c>
      <c r="Y86" s="1155">
        <f t="shared" si="90"/>
        <v>45929</v>
      </c>
      <c r="Z86" s="1152">
        <v>35600.0</v>
      </c>
      <c r="AA86" s="1153">
        <v>17.0</v>
      </c>
      <c r="AB86" s="1153">
        <v>333.0</v>
      </c>
      <c r="AC86" s="1141">
        <f t="shared" si="97"/>
        <v>41.94330519</v>
      </c>
      <c r="AD86" s="1142">
        <f t="shared" si="98"/>
        <v>0.009831460674</v>
      </c>
      <c r="AE86" s="1143">
        <f t="shared" si="99"/>
        <v>0</v>
      </c>
      <c r="AF86" s="286" t="s">
        <v>2677</v>
      </c>
      <c r="AI86" s="1144">
        <f t="shared" si="94"/>
        <v>35600</v>
      </c>
      <c r="AJ86" s="18"/>
    </row>
    <row r="87" ht="21.0" customHeight="1">
      <c r="A87" s="18"/>
      <c r="B87" s="1127" t="s">
        <v>2649</v>
      </c>
      <c r="C87" s="1136" t="s">
        <v>2650</v>
      </c>
      <c r="D87" s="1128">
        <v>0.0</v>
      </c>
      <c r="E87" s="1129" t="s">
        <v>76</v>
      </c>
      <c r="F87" s="1147" t="e">
        <v>#N/A</v>
      </c>
      <c r="G87" s="1135" t="s">
        <v>2678</v>
      </c>
      <c r="H87" s="1132" t="e">
        <v>#N/A</v>
      </c>
      <c r="I87" s="1136" t="s">
        <v>2445</v>
      </c>
      <c r="J87" s="1133" t="s">
        <v>2655</v>
      </c>
      <c r="K87" s="1148"/>
      <c r="L87" s="1135" t="s">
        <v>2652</v>
      </c>
      <c r="M87" s="1146"/>
      <c r="N87" s="1136" t="s">
        <v>2421</v>
      </c>
      <c r="O87" s="1149">
        <v>45923.0</v>
      </c>
      <c r="P87" s="1150" t="s">
        <v>2679</v>
      </c>
      <c r="Q87" s="1151">
        <f t="shared" si="88"/>
        <v>45924</v>
      </c>
      <c r="R87" s="1152">
        <v>876.0</v>
      </c>
      <c r="S87" s="1153">
        <v>1.0</v>
      </c>
      <c r="T87" s="1153">
        <v>27.0</v>
      </c>
      <c r="U87" s="1154">
        <f t="shared" si="89"/>
        <v>45928</v>
      </c>
      <c r="V87" s="1152">
        <v>1971.0</v>
      </c>
      <c r="W87" s="1152">
        <v>3.0</v>
      </c>
      <c r="X87" s="1152">
        <v>61.0</v>
      </c>
      <c r="Y87" s="1155">
        <f t="shared" si="90"/>
        <v>45933</v>
      </c>
      <c r="Z87" s="1152">
        <v>2646.0</v>
      </c>
      <c r="AA87" s="1153">
        <v>3.0</v>
      </c>
      <c r="AB87" s="1153">
        <v>67.0</v>
      </c>
      <c r="AC87" s="1141">
        <f t="shared" si="97"/>
        <v>2.020547945</v>
      </c>
      <c r="AD87" s="1142">
        <f t="shared" si="98"/>
        <v>0.02645502646</v>
      </c>
      <c r="AE87" s="1143">
        <f t="shared" si="99"/>
        <v>0</v>
      </c>
      <c r="AF87" s="286" t="s">
        <v>2680</v>
      </c>
      <c r="AI87" s="1144">
        <f t="shared" si="94"/>
        <v>2646</v>
      </c>
      <c r="AJ87" s="18"/>
    </row>
    <row r="88" ht="21.0" customHeight="1">
      <c r="A88" s="18"/>
      <c r="B88" s="1127" t="s">
        <v>2649</v>
      </c>
      <c r="C88" s="1136" t="s">
        <v>2650</v>
      </c>
      <c r="D88" s="1128">
        <v>0.0</v>
      </c>
      <c r="E88" s="1129" t="s">
        <v>76</v>
      </c>
      <c r="F88" s="1147">
        <v>6338.0</v>
      </c>
      <c r="G88" s="1135" t="s">
        <v>2681</v>
      </c>
      <c r="H88" s="1132" t="s">
        <v>2682</v>
      </c>
      <c r="I88" s="1136" t="s">
        <v>2445</v>
      </c>
      <c r="J88" s="1133" t="s">
        <v>2655</v>
      </c>
      <c r="K88" s="1148"/>
      <c r="L88" s="1135" t="s">
        <v>2652</v>
      </c>
      <c r="M88" s="1146"/>
      <c r="N88" s="1136" t="s">
        <v>2421</v>
      </c>
      <c r="O88" s="1149">
        <v>45925.0</v>
      </c>
      <c r="P88" s="1150" t="s">
        <v>2683</v>
      </c>
      <c r="Q88" s="1151">
        <f t="shared" si="88"/>
        <v>45926</v>
      </c>
      <c r="R88" s="1152">
        <v>450.0</v>
      </c>
      <c r="S88" s="1153">
        <v>1.0</v>
      </c>
      <c r="T88" s="1153">
        <v>27.0</v>
      </c>
      <c r="U88" s="1154">
        <f t="shared" si="89"/>
        <v>45930</v>
      </c>
      <c r="V88" s="1152">
        <v>77100.0</v>
      </c>
      <c r="W88" s="1152">
        <v>8.0</v>
      </c>
      <c r="X88" s="1152">
        <v>385.0</v>
      </c>
      <c r="Y88" s="1155">
        <f t="shared" si="90"/>
        <v>45935</v>
      </c>
      <c r="Z88" s="1152">
        <v>143900.0</v>
      </c>
      <c r="AA88" s="1153">
        <v>8.0</v>
      </c>
      <c r="AB88" s="1153">
        <v>660.0</v>
      </c>
      <c r="AC88" s="1141">
        <f t="shared" si="97"/>
        <v>318.7777778</v>
      </c>
      <c r="AD88" s="1142">
        <f t="shared" si="98"/>
        <v>0.004642112578</v>
      </c>
      <c r="AE88" s="1143">
        <f t="shared" si="99"/>
        <v>0</v>
      </c>
      <c r="AF88" s="286" t="s">
        <v>2684</v>
      </c>
      <c r="AI88" s="1144">
        <f t="shared" si="94"/>
        <v>143900</v>
      </c>
      <c r="AJ88" s="18"/>
    </row>
    <row r="89" ht="21.0" customHeight="1">
      <c r="A89" s="18"/>
      <c r="B89" s="1127" t="s">
        <v>2649</v>
      </c>
      <c r="C89" s="1136" t="s">
        <v>2650</v>
      </c>
      <c r="D89" s="1128">
        <v>0.0</v>
      </c>
      <c r="E89" s="1129" t="s">
        <v>76</v>
      </c>
      <c r="F89" s="1147">
        <v>6464.0</v>
      </c>
      <c r="G89" s="1135" t="s">
        <v>2685</v>
      </c>
      <c r="H89" s="1132" t="s">
        <v>2464</v>
      </c>
      <c r="I89" s="1136" t="s">
        <v>2445</v>
      </c>
      <c r="J89" s="1169" t="s">
        <v>2655</v>
      </c>
      <c r="K89" s="1148"/>
      <c r="L89" s="1135" t="s">
        <v>2652</v>
      </c>
      <c r="M89" s="1146"/>
      <c r="N89" s="1136" t="s">
        <v>2421</v>
      </c>
      <c r="O89" s="1149">
        <v>45926.0</v>
      </c>
      <c r="P89" s="1150" t="s">
        <v>2686</v>
      </c>
      <c r="Q89" s="1151">
        <f t="shared" si="88"/>
        <v>45927</v>
      </c>
      <c r="R89" s="1152">
        <v>1074.0</v>
      </c>
      <c r="S89" s="1153">
        <v>1.0</v>
      </c>
      <c r="T89" s="1153">
        <v>43.0</v>
      </c>
      <c r="U89" s="1154">
        <f t="shared" si="89"/>
        <v>45931</v>
      </c>
      <c r="V89" s="1152">
        <v>3626.0</v>
      </c>
      <c r="W89" s="1152">
        <v>2.0</v>
      </c>
      <c r="X89" s="1152">
        <v>89.0</v>
      </c>
      <c r="Y89" s="1155">
        <f t="shared" si="90"/>
        <v>45936</v>
      </c>
      <c r="Z89" s="1152">
        <v>5243.0</v>
      </c>
      <c r="AA89" s="1153">
        <v>2.0</v>
      </c>
      <c r="AB89" s="1153">
        <v>109.0</v>
      </c>
      <c r="AC89" s="1141">
        <f t="shared" si="97"/>
        <v>3.881750466</v>
      </c>
      <c r="AD89" s="1142">
        <f t="shared" si="98"/>
        <v>0.02117108526</v>
      </c>
      <c r="AE89" s="1143">
        <f t="shared" ref="AE89:AE116" si="100">INDIRECT("D"&amp;ROW()) / INDIRECT("Z"&amp;ROW()) * 1000</f>
        <v>0</v>
      </c>
      <c r="AF89" s="286" t="s">
        <v>2687</v>
      </c>
      <c r="AI89" s="1144">
        <f t="shared" si="94"/>
        <v>5243</v>
      </c>
      <c r="AJ89" s="18"/>
    </row>
    <row r="90" ht="21.0" customHeight="1">
      <c r="A90" s="18"/>
      <c r="B90" s="1127" t="s">
        <v>2649</v>
      </c>
      <c r="C90" s="1136" t="s">
        <v>2650</v>
      </c>
      <c r="D90" s="1128">
        <v>0.0</v>
      </c>
      <c r="E90" s="1129" t="s">
        <v>76</v>
      </c>
      <c r="F90" s="1147">
        <v>4873.0</v>
      </c>
      <c r="G90" s="1135" t="s">
        <v>2688</v>
      </c>
      <c r="H90" s="1132" t="s">
        <v>2464</v>
      </c>
      <c r="I90" s="1136" t="s">
        <v>2445</v>
      </c>
      <c r="J90" s="1169" t="s">
        <v>2655</v>
      </c>
      <c r="K90" s="1148"/>
      <c r="L90" s="1135" t="s">
        <v>2652</v>
      </c>
      <c r="M90" s="1146"/>
      <c r="N90" s="1136" t="s">
        <v>2421</v>
      </c>
      <c r="O90" s="1149">
        <v>45927.0</v>
      </c>
      <c r="P90" s="1150" t="s">
        <v>2689</v>
      </c>
      <c r="Q90" s="1151">
        <f t="shared" si="88"/>
        <v>45928</v>
      </c>
      <c r="R90" s="1152">
        <v>1089.0</v>
      </c>
      <c r="S90" s="1153">
        <v>1.0</v>
      </c>
      <c r="T90" s="1153">
        <v>35.0</v>
      </c>
      <c r="U90" s="1154">
        <f t="shared" si="89"/>
        <v>45932</v>
      </c>
      <c r="V90" s="1152">
        <v>5084.0</v>
      </c>
      <c r="W90" s="1152">
        <v>1.0</v>
      </c>
      <c r="X90" s="1152">
        <v>121.0</v>
      </c>
      <c r="Y90" s="1155">
        <f t="shared" si="90"/>
        <v>45937</v>
      </c>
      <c r="Z90" s="1152">
        <v>7923.0</v>
      </c>
      <c r="AA90" s="1153">
        <v>3.0</v>
      </c>
      <c r="AB90" s="1153">
        <v>164.0</v>
      </c>
      <c r="AC90" s="1141">
        <f t="shared" si="97"/>
        <v>6.275482094</v>
      </c>
      <c r="AD90" s="1142">
        <f t="shared" si="98"/>
        <v>0.02107787454</v>
      </c>
      <c r="AE90" s="1143">
        <f t="shared" si="100"/>
        <v>0</v>
      </c>
      <c r="AF90" s="286" t="s">
        <v>2690</v>
      </c>
      <c r="AI90" s="1144">
        <f t="shared" si="94"/>
        <v>7923</v>
      </c>
      <c r="AJ90" s="18"/>
    </row>
    <row r="91" ht="21.0" customHeight="1">
      <c r="A91" s="18"/>
      <c r="B91" s="1127" t="s">
        <v>2649</v>
      </c>
      <c r="C91" s="1136" t="s">
        <v>2650</v>
      </c>
      <c r="D91" s="1128">
        <v>0.0</v>
      </c>
      <c r="E91" s="1129" t="s">
        <v>76</v>
      </c>
      <c r="F91" s="1147">
        <v>2749.0</v>
      </c>
      <c r="G91" s="1135" t="s">
        <v>899</v>
      </c>
      <c r="H91" s="1132" t="s">
        <v>2426</v>
      </c>
      <c r="I91" s="1136" t="s">
        <v>2445</v>
      </c>
      <c r="J91" s="1169" t="s">
        <v>2655</v>
      </c>
      <c r="K91" s="1148"/>
      <c r="L91" s="1135" t="s">
        <v>2652</v>
      </c>
      <c r="M91" s="1146"/>
      <c r="N91" s="1136" t="s">
        <v>2421</v>
      </c>
      <c r="O91" s="1149">
        <v>45929.0</v>
      </c>
      <c r="P91" s="1150" t="s">
        <v>2691</v>
      </c>
      <c r="Q91" s="1151">
        <f t="shared" si="88"/>
        <v>45930</v>
      </c>
      <c r="R91" s="1152">
        <v>3253.0</v>
      </c>
      <c r="S91" s="1153">
        <v>3.0</v>
      </c>
      <c r="T91" s="1153">
        <v>89.0</v>
      </c>
      <c r="U91" s="1154">
        <f t="shared" si="89"/>
        <v>45934</v>
      </c>
      <c r="V91" s="1152">
        <v>7858.0</v>
      </c>
      <c r="W91" s="1152">
        <v>8.0</v>
      </c>
      <c r="X91" s="1152">
        <v>166.0</v>
      </c>
      <c r="Y91" s="1155">
        <f t="shared" si="90"/>
        <v>45939</v>
      </c>
      <c r="Z91" s="1152">
        <v>9948.0</v>
      </c>
      <c r="AA91" s="1153">
        <v>9.0</v>
      </c>
      <c r="AB91" s="1153">
        <v>204.0</v>
      </c>
      <c r="AC91" s="1141">
        <f t="shared" si="97"/>
        <v>2.058100215</v>
      </c>
      <c r="AD91" s="1142">
        <f t="shared" si="98"/>
        <v>0.02141133896</v>
      </c>
      <c r="AE91" s="1143">
        <f t="shared" si="100"/>
        <v>0</v>
      </c>
      <c r="AF91" s="286" t="s">
        <v>2692</v>
      </c>
      <c r="AI91" s="1144">
        <f t="shared" si="94"/>
        <v>9948</v>
      </c>
      <c r="AJ91" s="18"/>
    </row>
    <row r="92" ht="21.0" customHeight="1">
      <c r="A92" s="18"/>
      <c r="B92" s="1127" t="s">
        <v>2649</v>
      </c>
      <c r="C92" s="1136" t="s">
        <v>2650</v>
      </c>
      <c r="D92" s="1128">
        <v>0.0</v>
      </c>
      <c r="E92" s="1129" t="s">
        <v>76</v>
      </c>
      <c r="F92" s="1147">
        <v>5196.0</v>
      </c>
      <c r="G92" s="1135" t="s">
        <v>2693</v>
      </c>
      <c r="H92" s="1132" t="s">
        <v>2426</v>
      </c>
      <c r="I92" s="1136" t="s">
        <v>2445</v>
      </c>
      <c r="J92" s="1169" t="s">
        <v>2655</v>
      </c>
      <c r="K92" s="1148"/>
      <c r="L92" s="1135" t="s">
        <v>2652</v>
      </c>
      <c r="M92" s="1146"/>
      <c r="N92" s="1136" t="s">
        <v>2421</v>
      </c>
      <c r="O92" s="1149">
        <v>45933.0</v>
      </c>
      <c r="P92" s="1150" t="s">
        <v>2694</v>
      </c>
      <c r="Q92" s="1151">
        <f t="shared" si="88"/>
        <v>45934</v>
      </c>
      <c r="R92" s="1152">
        <v>3265.0</v>
      </c>
      <c r="S92" s="1153">
        <v>2.0</v>
      </c>
      <c r="T92" s="1153">
        <v>85.0</v>
      </c>
      <c r="U92" s="1154">
        <f t="shared" si="89"/>
        <v>45938</v>
      </c>
      <c r="V92" s="1152">
        <v>3640.0</v>
      </c>
      <c r="W92" s="1152">
        <v>2.0</v>
      </c>
      <c r="X92" s="1152">
        <v>89.0</v>
      </c>
      <c r="Y92" s="1155">
        <f t="shared" si="90"/>
        <v>45943</v>
      </c>
      <c r="Z92" s="1152">
        <v>4482.0</v>
      </c>
      <c r="AA92" s="1153">
        <v>2.0</v>
      </c>
      <c r="AB92" s="1153">
        <v>98.0</v>
      </c>
      <c r="AC92" s="1141">
        <f t="shared" si="97"/>
        <v>0.3727411945</v>
      </c>
      <c r="AD92" s="1142">
        <f t="shared" si="98"/>
        <v>0.02231146809</v>
      </c>
      <c r="AE92" s="1143">
        <f t="shared" si="100"/>
        <v>0</v>
      </c>
      <c r="AF92" s="286" t="s">
        <v>2695</v>
      </c>
      <c r="AI92" s="1144">
        <f t="shared" si="94"/>
        <v>4482</v>
      </c>
      <c r="AJ92" s="18"/>
    </row>
    <row r="93" ht="21.0" customHeight="1">
      <c r="A93" s="18"/>
      <c r="B93" s="1127" t="s">
        <v>2649</v>
      </c>
      <c r="C93" s="1127" t="s">
        <v>2650</v>
      </c>
      <c r="D93" s="1128">
        <v>0.0</v>
      </c>
      <c r="E93" s="1129" t="s">
        <v>76</v>
      </c>
      <c r="F93" s="1147" t="e">
        <v>#N/A</v>
      </c>
      <c r="G93" s="1135" t="s">
        <v>2696</v>
      </c>
      <c r="H93" s="1132" t="e">
        <v>#N/A</v>
      </c>
      <c r="I93" s="1136" t="s">
        <v>2445</v>
      </c>
      <c r="J93" s="1127" t="s">
        <v>2651</v>
      </c>
      <c r="K93" s="1148"/>
      <c r="L93" s="1135" t="s">
        <v>2652</v>
      </c>
      <c r="M93" s="1146"/>
      <c r="N93" s="1136" t="s">
        <v>2421</v>
      </c>
      <c r="O93" s="1149">
        <v>45936.0</v>
      </c>
      <c r="P93" s="1150" t="s">
        <v>2697</v>
      </c>
      <c r="Q93" s="297">
        <f t="shared" si="88"/>
        <v>45937</v>
      </c>
      <c r="R93" s="1152">
        <v>431.0</v>
      </c>
      <c r="S93" s="1153">
        <v>0.0</v>
      </c>
      <c r="T93" s="1153">
        <v>17.0</v>
      </c>
      <c r="U93" s="297">
        <f t="shared" si="89"/>
        <v>45941</v>
      </c>
      <c r="V93" s="1152"/>
      <c r="W93" s="1152"/>
      <c r="X93" s="1152"/>
      <c r="Y93" s="1155">
        <f t="shared" si="90"/>
        <v>45946</v>
      </c>
      <c r="Z93" s="1152"/>
      <c r="AA93" s="1153"/>
      <c r="AB93" s="1153"/>
      <c r="AC93" s="1167">
        <f t="shared" si="97"/>
        <v>-1</v>
      </c>
      <c r="AD93" s="1142" t="str">
        <f t="shared" si="98"/>
        <v>#DIV/0!</v>
      </c>
      <c r="AE93" s="1168" t="str">
        <f t="shared" si="100"/>
        <v>#DIV/0!</v>
      </c>
      <c r="AF93" s="286" t="s">
        <v>2698</v>
      </c>
      <c r="AI93" s="1144">
        <f t="shared" si="94"/>
        <v>431</v>
      </c>
      <c r="AJ93" s="18"/>
    </row>
    <row r="94" ht="21.0" customHeight="1">
      <c r="A94" s="18"/>
      <c r="B94" s="1127" t="s">
        <v>2649</v>
      </c>
      <c r="C94" s="1127" t="s">
        <v>2650</v>
      </c>
      <c r="D94" s="1128">
        <v>0.0</v>
      </c>
      <c r="E94" s="1129" t="s">
        <v>76</v>
      </c>
      <c r="F94" s="1147">
        <v>5030.0</v>
      </c>
      <c r="G94" s="1135" t="s">
        <v>2699</v>
      </c>
      <c r="H94" s="1132" t="s">
        <v>2659</v>
      </c>
      <c r="I94" s="1136" t="s">
        <v>2445</v>
      </c>
      <c r="J94" s="1127" t="s">
        <v>2651</v>
      </c>
      <c r="K94" s="1148"/>
      <c r="L94" s="1135" t="s">
        <v>2652</v>
      </c>
      <c r="M94" s="1146"/>
      <c r="N94" s="1136" t="s">
        <v>2421</v>
      </c>
      <c r="O94" s="1149">
        <v>45937.0</v>
      </c>
      <c r="P94" s="1150" t="s">
        <v>2700</v>
      </c>
      <c r="Q94" s="297">
        <f t="shared" si="88"/>
        <v>45938</v>
      </c>
      <c r="R94" s="1152">
        <v>1107.0</v>
      </c>
      <c r="S94" s="1153">
        <v>4.0</v>
      </c>
      <c r="T94" s="1153">
        <v>24.0</v>
      </c>
      <c r="U94" s="297">
        <f t="shared" si="89"/>
        <v>45942</v>
      </c>
      <c r="V94" s="1152"/>
      <c r="W94" s="1152"/>
      <c r="X94" s="1152"/>
      <c r="Y94" s="1155">
        <f t="shared" si="90"/>
        <v>45947</v>
      </c>
      <c r="Z94" s="1152"/>
      <c r="AA94" s="1153"/>
      <c r="AB94" s="1153"/>
      <c r="AC94" s="1167">
        <f t="shared" si="97"/>
        <v>-1</v>
      </c>
      <c r="AD94" s="1142" t="str">
        <f t="shared" si="98"/>
        <v>#DIV/0!</v>
      </c>
      <c r="AE94" s="1168" t="str">
        <f t="shared" si="100"/>
        <v>#DIV/0!</v>
      </c>
      <c r="AF94" s="286" t="s">
        <v>2701</v>
      </c>
      <c r="AI94" s="1144">
        <f t="shared" si="94"/>
        <v>1107</v>
      </c>
      <c r="AJ94" s="18"/>
    </row>
    <row r="95" ht="21.0" customHeight="1">
      <c r="A95" s="18"/>
      <c r="B95" s="1127" t="s">
        <v>2649</v>
      </c>
      <c r="C95" s="1127" t="s">
        <v>2650</v>
      </c>
      <c r="D95" s="1128">
        <v>0.0</v>
      </c>
      <c r="E95" s="1129" t="s">
        <v>76</v>
      </c>
      <c r="F95" s="1147" t="e">
        <v>#N/A</v>
      </c>
      <c r="G95" s="1135" t="s">
        <v>2702</v>
      </c>
      <c r="H95" s="1132" t="e">
        <v>#N/A</v>
      </c>
      <c r="I95" s="1136" t="s">
        <v>2445</v>
      </c>
      <c r="J95" s="1127" t="s">
        <v>2651</v>
      </c>
      <c r="K95" s="1148"/>
      <c r="L95" s="1135" t="s">
        <v>2652</v>
      </c>
      <c r="M95" s="1146"/>
      <c r="N95" s="1136" t="s">
        <v>2421</v>
      </c>
      <c r="O95" s="1149">
        <v>45940.0</v>
      </c>
      <c r="P95" s="1150" t="s">
        <v>2703</v>
      </c>
      <c r="Q95" s="297">
        <f t="shared" si="88"/>
        <v>45941</v>
      </c>
      <c r="R95" s="1152">
        <v>663.0</v>
      </c>
      <c r="S95" s="1153">
        <v>0.0</v>
      </c>
      <c r="T95" s="1153">
        <v>19.0</v>
      </c>
      <c r="U95" s="297">
        <f t="shared" si="89"/>
        <v>45945</v>
      </c>
      <c r="V95" s="1165"/>
      <c r="W95" s="1165"/>
      <c r="X95" s="1165"/>
      <c r="Y95" s="1155">
        <f t="shared" si="90"/>
        <v>45950</v>
      </c>
      <c r="Z95" s="1152"/>
      <c r="AA95" s="1153"/>
      <c r="AB95" s="1153"/>
      <c r="AC95" s="1167">
        <f t="shared" si="97"/>
        <v>-1</v>
      </c>
      <c r="AD95" s="1142" t="str">
        <f t="shared" si="98"/>
        <v>#DIV/0!</v>
      </c>
      <c r="AE95" s="1168" t="str">
        <f t="shared" si="100"/>
        <v>#DIV/0!</v>
      </c>
      <c r="AF95" s="286" t="s">
        <v>2704</v>
      </c>
      <c r="AI95" s="1144">
        <f t="shared" si="94"/>
        <v>663</v>
      </c>
      <c r="AJ95" s="18"/>
    </row>
    <row r="96" ht="21.0" customHeight="1">
      <c r="A96" s="18"/>
      <c r="B96" s="1127" t="s">
        <v>2649</v>
      </c>
      <c r="C96" s="1127" t="s">
        <v>2650</v>
      </c>
      <c r="D96" s="1128">
        <v>0.0</v>
      </c>
      <c r="E96" s="1129" t="s">
        <v>76</v>
      </c>
      <c r="F96" s="1147">
        <v>4989.0</v>
      </c>
      <c r="G96" s="1135" t="s">
        <v>330</v>
      </c>
      <c r="H96" s="1132" t="s">
        <v>2464</v>
      </c>
      <c r="I96" s="1136" t="s">
        <v>2445</v>
      </c>
      <c r="J96" s="1127" t="s">
        <v>2651</v>
      </c>
      <c r="K96" s="1148"/>
      <c r="L96" s="1135" t="s">
        <v>2652</v>
      </c>
      <c r="M96" s="1146"/>
      <c r="N96" s="1136" t="s">
        <v>2421</v>
      </c>
      <c r="O96" s="1149">
        <v>45942.0</v>
      </c>
      <c r="P96" s="1150" t="s">
        <v>2705</v>
      </c>
      <c r="Q96" s="297">
        <f t="shared" si="88"/>
        <v>45943</v>
      </c>
      <c r="R96" s="1152">
        <v>207.0</v>
      </c>
      <c r="S96" s="1153">
        <v>0.0</v>
      </c>
      <c r="T96" s="1153">
        <v>6.0</v>
      </c>
      <c r="U96" s="297">
        <f t="shared" si="89"/>
        <v>45947</v>
      </c>
      <c r="V96" s="1152">
        <v>230.0</v>
      </c>
      <c r="W96" s="1152">
        <v>0.0</v>
      </c>
      <c r="X96" s="1152">
        <v>6.0</v>
      </c>
      <c r="Y96" s="1155">
        <f t="shared" si="90"/>
        <v>45952</v>
      </c>
      <c r="Z96" s="1152">
        <v>268.0</v>
      </c>
      <c r="AA96" s="1153">
        <v>0.0</v>
      </c>
      <c r="AB96" s="1153">
        <v>7.0</v>
      </c>
      <c r="AC96" s="1167">
        <f t="shared" si="97"/>
        <v>0.2946859903</v>
      </c>
      <c r="AD96" s="1142">
        <f t="shared" si="98"/>
        <v>0.02611940299</v>
      </c>
      <c r="AE96" s="1168">
        <f t="shared" si="100"/>
        <v>0</v>
      </c>
      <c r="AF96" s="286" t="s">
        <v>2706</v>
      </c>
      <c r="AI96" s="1144">
        <f t="shared" si="94"/>
        <v>268</v>
      </c>
      <c r="AJ96" s="18"/>
    </row>
    <row r="97" ht="21.0" customHeight="1">
      <c r="A97" s="18"/>
      <c r="B97" s="1127" t="s">
        <v>2649</v>
      </c>
      <c r="C97" s="1127" t="s">
        <v>2650</v>
      </c>
      <c r="D97" s="1128">
        <v>0.0</v>
      </c>
      <c r="E97" s="1129" t="s">
        <v>76</v>
      </c>
      <c r="F97" s="1147">
        <v>4195.0</v>
      </c>
      <c r="G97" s="1135" t="s">
        <v>83</v>
      </c>
      <c r="H97" s="1132" t="s">
        <v>2464</v>
      </c>
      <c r="I97" s="1136" t="s">
        <v>2445</v>
      </c>
      <c r="J97" s="1127" t="s">
        <v>2651</v>
      </c>
      <c r="K97" s="1148"/>
      <c r="L97" s="1135" t="s">
        <v>2652</v>
      </c>
      <c r="M97" s="1146"/>
      <c r="N97" s="1136" t="s">
        <v>2421</v>
      </c>
      <c r="O97" s="1149">
        <v>45943.0</v>
      </c>
      <c r="P97" s="1150" t="s">
        <v>2707</v>
      </c>
      <c r="Q97" s="297">
        <f t="shared" si="88"/>
        <v>45944</v>
      </c>
      <c r="R97" s="1152">
        <v>334.0</v>
      </c>
      <c r="S97" s="1153">
        <v>2.0</v>
      </c>
      <c r="T97" s="1153">
        <v>7.0</v>
      </c>
      <c r="U97" s="297">
        <f t="shared" si="89"/>
        <v>45948</v>
      </c>
      <c r="V97" s="1152">
        <v>391.0</v>
      </c>
      <c r="W97" s="1152">
        <v>2.0</v>
      </c>
      <c r="X97" s="1152">
        <v>7.0</v>
      </c>
      <c r="Y97" s="1155">
        <f t="shared" si="90"/>
        <v>45953</v>
      </c>
      <c r="Z97" s="1152">
        <v>435.0</v>
      </c>
      <c r="AA97" s="1153">
        <v>2.0</v>
      </c>
      <c r="AB97" s="1153">
        <v>7.0</v>
      </c>
      <c r="AC97" s="1167">
        <f t="shared" si="97"/>
        <v>0.3023952096</v>
      </c>
      <c r="AD97" s="1142">
        <f t="shared" si="98"/>
        <v>0.02068965517</v>
      </c>
      <c r="AE97" s="1168">
        <f t="shared" si="100"/>
        <v>0</v>
      </c>
      <c r="AF97" s="286" t="s">
        <v>2708</v>
      </c>
      <c r="AI97" s="1144">
        <f t="shared" si="94"/>
        <v>435</v>
      </c>
      <c r="AJ97" s="18"/>
    </row>
    <row r="98" ht="21.0" customHeight="1">
      <c r="A98" s="18"/>
      <c r="B98" s="1127" t="s">
        <v>2649</v>
      </c>
      <c r="C98" s="1127" t="s">
        <v>2650</v>
      </c>
      <c r="D98" s="1128">
        <v>0.0</v>
      </c>
      <c r="E98" s="1129" t="s">
        <v>76</v>
      </c>
      <c r="F98" s="1147">
        <v>4992.0</v>
      </c>
      <c r="G98" s="1135" t="s">
        <v>225</v>
      </c>
      <c r="H98" s="1132" t="s">
        <v>2440</v>
      </c>
      <c r="I98" s="1136" t="s">
        <v>2445</v>
      </c>
      <c r="J98" s="1127" t="s">
        <v>2651</v>
      </c>
      <c r="K98" s="1148"/>
      <c r="L98" s="1135" t="s">
        <v>2652</v>
      </c>
      <c r="M98" s="1146"/>
      <c r="N98" s="1136" t="s">
        <v>2421</v>
      </c>
      <c r="O98" s="1149">
        <v>45944.0</v>
      </c>
      <c r="P98" s="1150" t="s">
        <v>2709</v>
      </c>
      <c r="Q98" s="297">
        <f t="shared" si="88"/>
        <v>45945</v>
      </c>
      <c r="R98" s="1152">
        <v>791.0</v>
      </c>
      <c r="S98" s="1153">
        <v>2.0</v>
      </c>
      <c r="T98" s="1153">
        <v>38.0</v>
      </c>
      <c r="U98" s="297">
        <f t="shared" si="89"/>
        <v>45949</v>
      </c>
      <c r="V98" s="1152">
        <v>803.0</v>
      </c>
      <c r="W98" s="1152">
        <v>2.0</v>
      </c>
      <c r="X98" s="1152">
        <v>38.0</v>
      </c>
      <c r="Y98" s="1155">
        <f t="shared" si="90"/>
        <v>45954</v>
      </c>
      <c r="Z98" s="1152">
        <v>919.0</v>
      </c>
      <c r="AA98" s="1153">
        <v>2.0</v>
      </c>
      <c r="AB98" s="1153">
        <v>39.0</v>
      </c>
      <c r="AC98" s="1167">
        <f t="shared" si="97"/>
        <v>0.1618204804</v>
      </c>
      <c r="AD98" s="1142">
        <f t="shared" si="98"/>
        <v>0.04461371055</v>
      </c>
      <c r="AE98" s="1168">
        <f t="shared" si="100"/>
        <v>0</v>
      </c>
      <c r="AF98" s="286" t="s">
        <v>2710</v>
      </c>
      <c r="AI98" s="1144">
        <f t="shared" si="94"/>
        <v>919</v>
      </c>
      <c r="AJ98" s="18"/>
    </row>
    <row r="99" ht="21.0" customHeight="1">
      <c r="A99" s="18"/>
      <c r="B99" s="1127" t="s">
        <v>2649</v>
      </c>
      <c r="C99" s="1127" t="s">
        <v>2650</v>
      </c>
      <c r="D99" s="1128">
        <v>0.0</v>
      </c>
      <c r="E99" s="1129" t="s">
        <v>76</v>
      </c>
      <c r="F99" s="1147">
        <v>945.0</v>
      </c>
      <c r="G99" s="1135" t="s">
        <v>2711</v>
      </c>
      <c r="H99" s="1132" t="s">
        <v>2426</v>
      </c>
      <c r="I99" s="1136" t="s">
        <v>2445</v>
      </c>
      <c r="J99" s="1127" t="s">
        <v>2651</v>
      </c>
      <c r="K99" s="1148"/>
      <c r="L99" s="1135" t="s">
        <v>2652</v>
      </c>
      <c r="M99" s="1146"/>
      <c r="N99" s="1136" t="s">
        <v>2421</v>
      </c>
      <c r="O99" s="1149">
        <v>45946.0</v>
      </c>
      <c r="P99" s="1150" t="s">
        <v>2712</v>
      </c>
      <c r="Q99" s="297">
        <f t="shared" si="88"/>
        <v>45947</v>
      </c>
      <c r="R99" s="1152">
        <v>367.0</v>
      </c>
      <c r="S99" s="1153">
        <v>0.0</v>
      </c>
      <c r="T99" s="1153">
        <v>7.0</v>
      </c>
      <c r="U99" s="297">
        <f t="shared" si="89"/>
        <v>45951</v>
      </c>
      <c r="V99" s="1152"/>
      <c r="W99" s="1152"/>
      <c r="X99" s="1152"/>
      <c r="Y99" s="1155">
        <f t="shared" si="90"/>
        <v>45956</v>
      </c>
      <c r="Z99" s="1152">
        <v>399.0</v>
      </c>
      <c r="AA99" s="1153">
        <v>0.0</v>
      </c>
      <c r="AB99" s="1153">
        <v>7.0</v>
      </c>
      <c r="AC99" s="1167">
        <f t="shared" si="97"/>
        <v>0.08719346049</v>
      </c>
      <c r="AD99" s="1142">
        <f t="shared" si="98"/>
        <v>0.01754385965</v>
      </c>
      <c r="AE99" s="1168">
        <f t="shared" si="100"/>
        <v>0</v>
      </c>
      <c r="AF99" s="286" t="s">
        <v>2713</v>
      </c>
      <c r="AI99" s="1144">
        <f t="shared" si="94"/>
        <v>399</v>
      </c>
      <c r="AJ99" s="18"/>
    </row>
    <row r="100" ht="21.0" customHeight="1">
      <c r="A100" s="18"/>
      <c r="B100" s="1127" t="s">
        <v>2649</v>
      </c>
      <c r="C100" s="1127" t="s">
        <v>2650</v>
      </c>
      <c r="D100" s="1128">
        <v>0.0</v>
      </c>
      <c r="E100" s="1129" t="s">
        <v>76</v>
      </c>
      <c r="F100" s="1147">
        <v>4077.0</v>
      </c>
      <c r="G100" s="1135" t="s">
        <v>2714</v>
      </c>
      <c r="H100" s="1132" t="s">
        <v>2715</v>
      </c>
      <c r="I100" s="1136" t="s">
        <v>2445</v>
      </c>
      <c r="J100" s="1127" t="s">
        <v>2651</v>
      </c>
      <c r="K100" s="1148"/>
      <c r="L100" s="1135" t="s">
        <v>2652</v>
      </c>
      <c r="M100" s="1146"/>
      <c r="N100" s="1136" t="s">
        <v>2421</v>
      </c>
      <c r="O100" s="1149">
        <v>45951.0</v>
      </c>
      <c r="P100" s="1150" t="s">
        <v>2716</v>
      </c>
      <c r="Q100" s="297">
        <f t="shared" si="88"/>
        <v>45952</v>
      </c>
      <c r="R100" s="1152">
        <v>1854.0</v>
      </c>
      <c r="S100" s="1153">
        <v>0.0</v>
      </c>
      <c r="T100" s="1153">
        <v>48.0</v>
      </c>
      <c r="U100" s="297">
        <f t="shared" si="89"/>
        <v>45956</v>
      </c>
      <c r="V100" s="1152">
        <v>2185.0</v>
      </c>
      <c r="W100" s="1152">
        <v>0.0</v>
      </c>
      <c r="X100" s="1152">
        <v>50.0</v>
      </c>
      <c r="Y100" s="1155">
        <f t="shared" si="90"/>
        <v>45961</v>
      </c>
      <c r="Z100" s="1152">
        <v>2549.0</v>
      </c>
      <c r="AA100" s="1153">
        <v>0.0</v>
      </c>
      <c r="AB100" s="1153">
        <v>53.0</v>
      </c>
      <c r="AC100" s="1167">
        <f t="shared" si="97"/>
        <v>0.3748651564</v>
      </c>
      <c r="AD100" s="1142">
        <f t="shared" si="98"/>
        <v>0.02079246763</v>
      </c>
      <c r="AE100" s="1168">
        <f t="shared" si="100"/>
        <v>0</v>
      </c>
      <c r="AF100" s="286" t="s">
        <v>2717</v>
      </c>
      <c r="AI100" s="1144">
        <f t="shared" si="94"/>
        <v>2549</v>
      </c>
      <c r="AJ100" s="18"/>
    </row>
    <row r="101" ht="21.0" customHeight="1">
      <c r="A101" s="18"/>
      <c r="B101" s="1127" t="s">
        <v>2649</v>
      </c>
      <c r="C101" s="1127" t="s">
        <v>2650</v>
      </c>
      <c r="D101" s="1128">
        <v>0.0</v>
      </c>
      <c r="E101" s="1129" t="s">
        <v>76</v>
      </c>
      <c r="F101" s="1147">
        <v>1768.0</v>
      </c>
      <c r="G101" s="1135" t="s">
        <v>2718</v>
      </c>
      <c r="H101" s="1132" t="s">
        <v>2426</v>
      </c>
      <c r="I101" s="1136" t="s">
        <v>2445</v>
      </c>
      <c r="J101" s="1127" t="s">
        <v>2651</v>
      </c>
      <c r="K101" s="1148"/>
      <c r="L101" s="1135" t="s">
        <v>2652</v>
      </c>
      <c r="M101" s="1146"/>
      <c r="N101" s="1136" t="s">
        <v>2421</v>
      </c>
      <c r="O101" s="1149">
        <v>45952.0</v>
      </c>
      <c r="P101" s="1150" t="s">
        <v>2719</v>
      </c>
      <c r="Q101" s="297">
        <f t="shared" si="88"/>
        <v>45953</v>
      </c>
      <c r="R101" s="1152">
        <v>4336.0</v>
      </c>
      <c r="S101" s="1153">
        <v>0.0</v>
      </c>
      <c r="T101" s="1153">
        <v>109.0</v>
      </c>
      <c r="U101" s="297">
        <f t="shared" si="89"/>
        <v>45957</v>
      </c>
      <c r="V101" s="1152">
        <v>6337.0</v>
      </c>
      <c r="W101" s="1152">
        <v>0.0</v>
      </c>
      <c r="X101" s="1152">
        <v>142.0</v>
      </c>
      <c r="Y101" s="1155">
        <f t="shared" si="90"/>
        <v>45962</v>
      </c>
      <c r="Z101" s="1152">
        <v>9052.0</v>
      </c>
      <c r="AA101" s="1153">
        <v>0.0</v>
      </c>
      <c r="AB101" s="1153">
        <v>180.0</v>
      </c>
      <c r="AC101" s="1167">
        <f t="shared" si="97"/>
        <v>1.087638376</v>
      </c>
      <c r="AD101" s="1142">
        <f t="shared" si="98"/>
        <v>0.01988510826</v>
      </c>
      <c r="AE101" s="1168">
        <f t="shared" si="100"/>
        <v>0</v>
      </c>
      <c r="AF101" s="286" t="s">
        <v>2720</v>
      </c>
      <c r="AI101" s="1144">
        <f t="shared" si="94"/>
        <v>9052</v>
      </c>
      <c r="AJ101" s="18"/>
    </row>
    <row r="102" ht="21.0" customHeight="1">
      <c r="A102" s="18"/>
      <c r="B102" s="1127" t="s">
        <v>2649</v>
      </c>
      <c r="C102" s="1127" t="s">
        <v>2650</v>
      </c>
      <c r="D102" s="1128">
        <v>0.0</v>
      </c>
      <c r="E102" s="1129" t="s">
        <v>76</v>
      </c>
      <c r="F102" s="1147">
        <v>843.0</v>
      </c>
      <c r="G102" s="1135" t="s">
        <v>2721</v>
      </c>
      <c r="H102" s="1132" t="s">
        <v>2464</v>
      </c>
      <c r="I102" s="1136" t="s">
        <v>2445</v>
      </c>
      <c r="J102" s="1127" t="s">
        <v>2651</v>
      </c>
      <c r="K102" s="1148"/>
      <c r="L102" s="1135" t="s">
        <v>2652</v>
      </c>
      <c r="M102" s="1146"/>
      <c r="N102" s="1136" t="s">
        <v>2421</v>
      </c>
      <c r="O102" s="1149">
        <v>45953.0</v>
      </c>
      <c r="P102" s="1150" t="s">
        <v>2722</v>
      </c>
      <c r="Q102" s="297">
        <f t="shared" si="88"/>
        <v>45954</v>
      </c>
      <c r="R102" s="1152">
        <v>2981.0</v>
      </c>
      <c r="S102" s="1153">
        <v>1.0</v>
      </c>
      <c r="T102" s="1153">
        <v>78.0</v>
      </c>
      <c r="U102" s="297">
        <f t="shared" si="89"/>
        <v>45958</v>
      </c>
      <c r="V102" s="1152">
        <v>5172.0</v>
      </c>
      <c r="W102" s="1152">
        <v>1.0</v>
      </c>
      <c r="X102" s="1152">
        <v>111.0</v>
      </c>
      <c r="Y102" s="1155">
        <f t="shared" si="90"/>
        <v>45963</v>
      </c>
      <c r="Z102" s="1152">
        <v>6889.0</v>
      </c>
      <c r="AA102" s="1153">
        <v>1.0</v>
      </c>
      <c r="AB102" s="1153">
        <v>128.0</v>
      </c>
      <c r="AC102" s="1167">
        <f t="shared" si="97"/>
        <v>1.310969473</v>
      </c>
      <c r="AD102" s="1142">
        <f t="shared" si="98"/>
        <v>0.01872550443</v>
      </c>
      <c r="AE102" s="1168">
        <f t="shared" si="100"/>
        <v>0</v>
      </c>
      <c r="AF102" s="286" t="s">
        <v>2723</v>
      </c>
      <c r="AI102" s="1144">
        <f t="shared" si="94"/>
        <v>6889</v>
      </c>
      <c r="AJ102" s="18"/>
    </row>
    <row r="103" ht="21.0" customHeight="1">
      <c r="A103" s="18"/>
      <c r="B103" s="1127" t="s">
        <v>2649</v>
      </c>
      <c r="C103" s="1127" t="s">
        <v>2650</v>
      </c>
      <c r="D103" s="1128">
        <v>0.0</v>
      </c>
      <c r="E103" s="1129" t="s">
        <v>76</v>
      </c>
      <c r="F103" s="1147" t="e">
        <v>#N/A</v>
      </c>
      <c r="G103" s="1135" t="s">
        <v>2724</v>
      </c>
      <c r="H103" s="1132" t="e">
        <v>#N/A</v>
      </c>
      <c r="I103" s="1136" t="s">
        <v>2445</v>
      </c>
      <c r="J103" s="1127" t="s">
        <v>2651</v>
      </c>
      <c r="K103" s="1148"/>
      <c r="L103" s="1135" t="s">
        <v>2652</v>
      </c>
      <c r="M103" s="1146"/>
      <c r="N103" s="1136" t="s">
        <v>2495</v>
      </c>
      <c r="O103" s="1149">
        <v>45955.0</v>
      </c>
      <c r="P103" s="1150" t="s">
        <v>2725</v>
      </c>
      <c r="Q103" s="297">
        <f t="shared" si="88"/>
        <v>45956</v>
      </c>
      <c r="R103" s="1152">
        <v>2232.0</v>
      </c>
      <c r="S103" s="1153">
        <v>0.0</v>
      </c>
      <c r="T103" s="1153">
        <v>42.0</v>
      </c>
      <c r="U103" s="297">
        <f t="shared" si="89"/>
        <v>45960</v>
      </c>
      <c r="V103" s="1152"/>
      <c r="W103" s="1152"/>
      <c r="X103" s="1152"/>
      <c r="Y103" s="1155">
        <f t="shared" si="90"/>
        <v>45965</v>
      </c>
      <c r="Z103" s="1152">
        <v>2463.0</v>
      </c>
      <c r="AA103" s="1153">
        <v>0.0</v>
      </c>
      <c r="AB103" s="1153">
        <v>44.0</v>
      </c>
      <c r="AC103" s="1167">
        <f t="shared" si="97"/>
        <v>0.1034946237</v>
      </c>
      <c r="AD103" s="1142">
        <f t="shared" si="98"/>
        <v>0.01786439302</v>
      </c>
      <c r="AE103" s="1168">
        <f t="shared" si="100"/>
        <v>0</v>
      </c>
      <c r="AF103" s="286" t="s">
        <v>2726</v>
      </c>
      <c r="AI103" s="1144">
        <f t="shared" si="94"/>
        <v>2463</v>
      </c>
      <c r="AJ103" s="18"/>
    </row>
    <row r="104" ht="21.0" customHeight="1">
      <c r="A104" s="18"/>
      <c r="B104" s="1127" t="s">
        <v>2649</v>
      </c>
      <c r="C104" s="1127" t="s">
        <v>2650</v>
      </c>
      <c r="D104" s="1128">
        <v>0.0</v>
      </c>
      <c r="E104" s="1129" t="s">
        <v>76</v>
      </c>
      <c r="F104" s="1147" t="e">
        <v>#N/A</v>
      </c>
      <c r="G104" s="1135" t="s">
        <v>2727</v>
      </c>
      <c r="H104" s="1132" t="e">
        <v>#N/A</v>
      </c>
      <c r="I104" s="1136" t="s">
        <v>2445</v>
      </c>
      <c r="J104" s="1127" t="s">
        <v>2651</v>
      </c>
      <c r="K104" s="1148"/>
      <c r="L104" s="1135" t="s">
        <v>2652</v>
      </c>
      <c r="M104" s="1146"/>
      <c r="N104" s="1136" t="s">
        <v>2495</v>
      </c>
      <c r="O104" s="1149">
        <v>45956.0</v>
      </c>
      <c r="P104" s="1179" t="s">
        <v>2728</v>
      </c>
      <c r="Q104" s="297">
        <f t="shared" si="88"/>
        <v>45957</v>
      </c>
      <c r="R104" s="1152">
        <v>1007.0</v>
      </c>
      <c r="S104" s="1153">
        <v>2.0</v>
      </c>
      <c r="T104" s="1153">
        <v>28.0</v>
      </c>
      <c r="U104" s="297">
        <f t="shared" si="89"/>
        <v>45961</v>
      </c>
      <c r="V104" s="1152"/>
      <c r="W104" s="1152"/>
      <c r="X104" s="1152"/>
      <c r="Y104" s="1155">
        <f t="shared" si="90"/>
        <v>45966</v>
      </c>
      <c r="Z104" s="1152">
        <v>1033.0</v>
      </c>
      <c r="AA104" s="1153">
        <v>2.0</v>
      </c>
      <c r="AB104" s="1153">
        <v>28.0</v>
      </c>
      <c r="AC104" s="1167">
        <f t="shared" si="97"/>
        <v>0.02581926514</v>
      </c>
      <c r="AD104" s="1142">
        <f t="shared" si="98"/>
        <v>0.02904162633</v>
      </c>
      <c r="AE104" s="1168">
        <f t="shared" si="100"/>
        <v>0</v>
      </c>
      <c r="AF104" s="286" t="s">
        <v>2729</v>
      </c>
      <c r="AI104" s="1144">
        <f t="shared" si="94"/>
        <v>1033</v>
      </c>
      <c r="AJ104" s="18"/>
    </row>
    <row r="105" ht="21.0" customHeight="1">
      <c r="A105" s="18"/>
      <c r="B105" s="1127" t="s">
        <v>2649</v>
      </c>
      <c r="C105" s="1127" t="s">
        <v>2650</v>
      </c>
      <c r="D105" s="1128">
        <v>0.0</v>
      </c>
      <c r="E105" s="1129" t="s">
        <v>76</v>
      </c>
      <c r="F105" s="1147">
        <v>1246.0</v>
      </c>
      <c r="G105" s="1135" t="s">
        <v>2730</v>
      </c>
      <c r="H105" s="1132" t="s">
        <v>2659</v>
      </c>
      <c r="I105" s="1136" t="s">
        <v>2445</v>
      </c>
      <c r="J105" s="1127" t="s">
        <v>2651</v>
      </c>
      <c r="K105" s="1148"/>
      <c r="L105" s="1135" t="s">
        <v>2652</v>
      </c>
      <c r="M105" s="1146"/>
      <c r="N105" s="1136" t="s">
        <v>2495</v>
      </c>
      <c r="O105" s="1149">
        <v>45957.0</v>
      </c>
      <c r="P105" s="1150" t="s">
        <v>2731</v>
      </c>
      <c r="Q105" s="297">
        <f t="shared" si="88"/>
        <v>45958</v>
      </c>
      <c r="R105" s="1152">
        <v>2287.0</v>
      </c>
      <c r="S105" s="1153">
        <v>1.0</v>
      </c>
      <c r="T105" s="1153">
        <v>47.0</v>
      </c>
      <c r="U105" s="297">
        <f t="shared" si="89"/>
        <v>45962</v>
      </c>
      <c r="V105" s="1152"/>
      <c r="W105" s="1152"/>
      <c r="X105" s="1152"/>
      <c r="Y105" s="1155">
        <f t="shared" si="90"/>
        <v>45967</v>
      </c>
      <c r="Z105" s="1152">
        <v>2837.0</v>
      </c>
      <c r="AA105" s="1153">
        <v>1.0</v>
      </c>
      <c r="AB105" s="1153">
        <v>52.0</v>
      </c>
      <c r="AC105" s="1167">
        <f t="shared" si="97"/>
        <v>0.2404897245</v>
      </c>
      <c r="AD105" s="1142">
        <f t="shared" si="98"/>
        <v>0.01868170603</v>
      </c>
      <c r="AE105" s="1168">
        <f t="shared" si="100"/>
        <v>0</v>
      </c>
      <c r="AF105" s="286" t="s">
        <v>2732</v>
      </c>
      <c r="AI105" s="1144">
        <f t="shared" si="94"/>
        <v>2837</v>
      </c>
      <c r="AJ105" s="18"/>
    </row>
    <row r="106" ht="21.0" customHeight="1">
      <c r="A106" s="18"/>
      <c r="B106" s="1127" t="s">
        <v>2649</v>
      </c>
      <c r="C106" s="1127" t="s">
        <v>2650</v>
      </c>
      <c r="D106" s="1128">
        <v>0.0</v>
      </c>
      <c r="E106" s="1129" t="s">
        <v>76</v>
      </c>
      <c r="F106" s="1147">
        <v>3905.0</v>
      </c>
      <c r="G106" s="1135" t="s">
        <v>2733</v>
      </c>
      <c r="H106" s="1132" t="s">
        <v>2659</v>
      </c>
      <c r="I106" s="1136" t="s">
        <v>2445</v>
      </c>
      <c r="J106" s="1127" t="s">
        <v>2651</v>
      </c>
      <c r="K106" s="1148"/>
      <c r="L106" s="1135" t="s">
        <v>2652</v>
      </c>
      <c r="M106" s="1146"/>
      <c r="N106" s="1136" t="s">
        <v>2421</v>
      </c>
      <c r="O106" s="1149">
        <v>45958.0</v>
      </c>
      <c r="P106" s="1150" t="s">
        <v>2734</v>
      </c>
      <c r="Q106" s="297">
        <f t="shared" si="88"/>
        <v>45959</v>
      </c>
      <c r="R106" s="1152">
        <v>975.0</v>
      </c>
      <c r="S106" s="1153">
        <v>2.0</v>
      </c>
      <c r="T106" s="1153">
        <v>13.0</v>
      </c>
      <c r="U106" s="297">
        <f t="shared" si="89"/>
        <v>45963</v>
      </c>
      <c r="V106" s="1152">
        <v>1512.0</v>
      </c>
      <c r="W106" s="1152">
        <v>5.0</v>
      </c>
      <c r="X106" s="1152">
        <v>25.0</v>
      </c>
      <c r="Y106" s="1155">
        <f t="shared" si="90"/>
        <v>45968</v>
      </c>
      <c r="Z106" s="1152">
        <v>2202.0</v>
      </c>
      <c r="AA106" s="1153">
        <v>5.0</v>
      </c>
      <c r="AB106" s="1153">
        <v>31.0</v>
      </c>
      <c r="AC106" s="1167">
        <f t="shared" si="97"/>
        <v>1.258461538</v>
      </c>
      <c r="AD106" s="1142">
        <f t="shared" si="98"/>
        <v>0.01634877384</v>
      </c>
      <c r="AE106" s="1168">
        <f t="shared" si="100"/>
        <v>0</v>
      </c>
      <c r="AF106" s="286" t="s">
        <v>2735</v>
      </c>
      <c r="AI106" s="1144">
        <f t="shared" si="94"/>
        <v>2202</v>
      </c>
      <c r="AJ106" s="18"/>
    </row>
    <row r="107" ht="21.0" customHeight="1">
      <c r="A107" s="18"/>
      <c r="B107" s="1127" t="s">
        <v>2649</v>
      </c>
      <c r="C107" s="1127" t="s">
        <v>2650</v>
      </c>
      <c r="D107" s="1128">
        <v>0.0</v>
      </c>
      <c r="E107" s="1129" t="s">
        <v>76</v>
      </c>
      <c r="F107" s="1147">
        <v>4990.0</v>
      </c>
      <c r="G107" s="1135" t="s">
        <v>2736</v>
      </c>
      <c r="H107" s="1132" t="s">
        <v>2432</v>
      </c>
      <c r="I107" s="1136" t="s">
        <v>2445</v>
      </c>
      <c r="J107" s="1127" t="s">
        <v>2651</v>
      </c>
      <c r="K107" s="1148"/>
      <c r="L107" s="1135" t="s">
        <v>2652</v>
      </c>
      <c r="M107" s="1146"/>
      <c r="N107" s="1136" t="s">
        <v>2495</v>
      </c>
      <c r="O107" s="1149">
        <v>45959.0</v>
      </c>
      <c r="P107" s="1150" t="s">
        <v>2737</v>
      </c>
      <c r="Q107" s="297">
        <f t="shared" si="88"/>
        <v>45960</v>
      </c>
      <c r="R107" s="1152">
        <v>369.0</v>
      </c>
      <c r="S107" s="1153">
        <v>0.0</v>
      </c>
      <c r="T107" s="1153">
        <v>8.0</v>
      </c>
      <c r="U107" s="297">
        <f t="shared" si="89"/>
        <v>45964</v>
      </c>
      <c r="V107" s="1152">
        <v>500.0</v>
      </c>
      <c r="W107" s="1152">
        <v>0.0</v>
      </c>
      <c r="X107" s="1152">
        <v>12.0</v>
      </c>
      <c r="Y107" s="1155">
        <f t="shared" si="90"/>
        <v>45969</v>
      </c>
      <c r="Z107" s="1152">
        <v>775.0</v>
      </c>
      <c r="AA107" s="1153">
        <v>0.0</v>
      </c>
      <c r="AB107" s="1153">
        <v>13.0</v>
      </c>
      <c r="AC107" s="1167">
        <f t="shared" si="97"/>
        <v>1.100271003</v>
      </c>
      <c r="AD107" s="1142">
        <f t="shared" si="98"/>
        <v>0.01677419355</v>
      </c>
      <c r="AE107" s="1168">
        <f t="shared" si="100"/>
        <v>0</v>
      </c>
      <c r="AF107" s="286" t="s">
        <v>2738</v>
      </c>
      <c r="AI107" s="1144">
        <f t="shared" si="94"/>
        <v>775</v>
      </c>
      <c r="AJ107" s="18"/>
    </row>
    <row r="108" ht="21.0" customHeight="1">
      <c r="A108" s="18"/>
      <c r="B108" s="1127" t="s">
        <v>2649</v>
      </c>
      <c r="C108" s="1127" t="s">
        <v>2650</v>
      </c>
      <c r="D108" s="1128">
        <v>0.0</v>
      </c>
      <c r="E108" s="1129" t="s">
        <v>76</v>
      </c>
      <c r="F108" s="1147" t="e">
        <v>#N/A</v>
      </c>
      <c r="G108" s="1135" t="s">
        <v>2739</v>
      </c>
      <c r="H108" s="1132" t="e">
        <v>#N/A</v>
      </c>
      <c r="I108" s="1136" t="s">
        <v>2445</v>
      </c>
      <c r="J108" s="1127" t="s">
        <v>2651</v>
      </c>
      <c r="K108" s="1148"/>
      <c r="L108" s="1135" t="s">
        <v>2652</v>
      </c>
      <c r="M108" s="1146"/>
      <c r="N108" s="1136" t="s">
        <v>2495</v>
      </c>
      <c r="O108" s="1149">
        <v>45960.0</v>
      </c>
      <c r="P108" s="1150" t="s">
        <v>2740</v>
      </c>
      <c r="Q108" s="297">
        <f t="shared" si="88"/>
        <v>45961</v>
      </c>
      <c r="R108" s="1152">
        <v>186.0</v>
      </c>
      <c r="S108" s="1153">
        <v>0.0</v>
      </c>
      <c r="T108" s="1153">
        <v>3.0</v>
      </c>
      <c r="U108" s="297">
        <f t="shared" si="89"/>
        <v>45965</v>
      </c>
      <c r="V108" s="1152">
        <v>221.0</v>
      </c>
      <c r="W108" s="1152">
        <v>0.0</v>
      </c>
      <c r="X108" s="1152">
        <v>4.0</v>
      </c>
      <c r="Y108" s="1155">
        <f t="shared" si="90"/>
        <v>45970</v>
      </c>
      <c r="Z108" s="1152">
        <v>272.0</v>
      </c>
      <c r="AA108" s="1153">
        <v>0.0</v>
      </c>
      <c r="AB108" s="1153">
        <v>4.0</v>
      </c>
      <c r="AC108" s="1167">
        <f t="shared" si="97"/>
        <v>0.4623655914</v>
      </c>
      <c r="AD108" s="1142">
        <f t="shared" si="98"/>
        <v>0.01470588235</v>
      </c>
      <c r="AE108" s="1168">
        <f t="shared" si="100"/>
        <v>0</v>
      </c>
      <c r="AF108" s="286" t="s">
        <v>2741</v>
      </c>
      <c r="AI108" s="1144">
        <f t="shared" si="94"/>
        <v>272</v>
      </c>
      <c r="AJ108" s="18"/>
    </row>
    <row r="109" ht="21.0" customHeight="1">
      <c r="A109" s="18"/>
      <c r="B109" s="1127" t="s">
        <v>2649</v>
      </c>
      <c r="C109" s="1127" t="s">
        <v>2650</v>
      </c>
      <c r="D109" s="1128">
        <v>0.0</v>
      </c>
      <c r="E109" s="1129" t="s">
        <v>76</v>
      </c>
      <c r="F109" s="1147">
        <v>2381.0</v>
      </c>
      <c r="G109" s="1135" t="s">
        <v>2742</v>
      </c>
      <c r="H109" s="1132" t="s">
        <v>2464</v>
      </c>
      <c r="I109" s="1136" t="s">
        <v>2445</v>
      </c>
      <c r="J109" s="1127" t="s">
        <v>2651</v>
      </c>
      <c r="K109" s="1148"/>
      <c r="L109" s="1135" t="s">
        <v>2652</v>
      </c>
      <c r="M109" s="1146"/>
      <c r="N109" s="1136" t="s">
        <v>2495</v>
      </c>
      <c r="O109" s="1149">
        <v>45961.0</v>
      </c>
      <c r="P109" s="1150" t="s">
        <v>2743</v>
      </c>
      <c r="Q109" s="297">
        <f t="shared" si="88"/>
        <v>45962</v>
      </c>
      <c r="R109" s="1152">
        <v>1342.0</v>
      </c>
      <c r="S109" s="1153">
        <v>2.0</v>
      </c>
      <c r="T109" s="1153">
        <v>29.0</v>
      </c>
      <c r="U109" s="297">
        <f t="shared" si="89"/>
        <v>45966</v>
      </c>
      <c r="V109" s="1152">
        <v>1430.0</v>
      </c>
      <c r="W109" s="1152">
        <v>2.0</v>
      </c>
      <c r="X109" s="1152">
        <v>30.0</v>
      </c>
      <c r="Y109" s="1155">
        <f t="shared" si="90"/>
        <v>45971</v>
      </c>
      <c r="Z109" s="1152">
        <v>1638.0</v>
      </c>
      <c r="AA109" s="1153">
        <v>2.0</v>
      </c>
      <c r="AB109" s="1153">
        <v>32.0</v>
      </c>
      <c r="AC109" s="1167">
        <f t="shared" si="97"/>
        <v>0.2205663189</v>
      </c>
      <c r="AD109" s="1142">
        <f t="shared" si="98"/>
        <v>0.02075702076</v>
      </c>
      <c r="AE109" s="1168">
        <f t="shared" si="100"/>
        <v>0</v>
      </c>
      <c r="AF109" s="286" t="s">
        <v>2744</v>
      </c>
      <c r="AI109" s="1144">
        <f t="shared" si="94"/>
        <v>1638</v>
      </c>
      <c r="AJ109" s="18"/>
    </row>
    <row r="110" ht="21.0" customHeight="1">
      <c r="A110" s="18"/>
      <c r="B110" s="1127" t="s">
        <v>2649</v>
      </c>
      <c r="C110" s="1127" t="s">
        <v>2650</v>
      </c>
      <c r="D110" s="1128">
        <v>0.0</v>
      </c>
      <c r="E110" s="1129" t="s">
        <v>76</v>
      </c>
      <c r="F110" s="1147">
        <v>4763.0</v>
      </c>
      <c r="G110" s="1135" t="s">
        <v>2745</v>
      </c>
      <c r="H110" s="1132" t="s">
        <v>2426</v>
      </c>
      <c r="I110" s="1136" t="s">
        <v>2445</v>
      </c>
      <c r="J110" s="1127" t="s">
        <v>2651</v>
      </c>
      <c r="K110" s="1148"/>
      <c r="L110" s="1135" t="s">
        <v>2652</v>
      </c>
      <c r="M110" s="1146"/>
      <c r="N110" s="1136" t="s">
        <v>2495</v>
      </c>
      <c r="O110" s="1149">
        <v>45964.0</v>
      </c>
      <c r="P110" s="1150" t="s">
        <v>2746</v>
      </c>
      <c r="Q110" s="297">
        <f t="shared" si="88"/>
        <v>45965</v>
      </c>
      <c r="R110" s="1152">
        <v>882.0</v>
      </c>
      <c r="S110" s="1153">
        <v>1.0</v>
      </c>
      <c r="T110" s="1153">
        <v>13.0</v>
      </c>
      <c r="U110" s="297">
        <f t="shared" si="89"/>
        <v>45969</v>
      </c>
      <c r="V110" s="1152">
        <v>1825.0</v>
      </c>
      <c r="W110" s="1152">
        <v>1.0</v>
      </c>
      <c r="X110" s="1152">
        <v>17.0</v>
      </c>
      <c r="Y110" s="1155">
        <f t="shared" si="90"/>
        <v>45974</v>
      </c>
      <c r="Z110" s="1152"/>
      <c r="AA110" s="1153"/>
      <c r="AB110" s="1153"/>
      <c r="AC110" s="1167">
        <f t="shared" si="97"/>
        <v>-1</v>
      </c>
      <c r="AD110" s="1142" t="str">
        <f t="shared" si="98"/>
        <v>#DIV/0!</v>
      </c>
      <c r="AE110" s="1168" t="str">
        <f t="shared" si="100"/>
        <v>#DIV/0!</v>
      </c>
      <c r="AF110" s="286" t="s">
        <v>2747</v>
      </c>
      <c r="AI110" s="1144">
        <f t="shared" si="94"/>
        <v>1825</v>
      </c>
      <c r="AJ110" s="18"/>
    </row>
    <row r="111" ht="21.0" customHeight="1">
      <c r="A111" s="18"/>
      <c r="B111" s="1127" t="s">
        <v>2649</v>
      </c>
      <c r="C111" s="1127" t="s">
        <v>2650</v>
      </c>
      <c r="D111" s="1128">
        <v>0.0</v>
      </c>
      <c r="E111" s="1129" t="s">
        <v>76</v>
      </c>
      <c r="F111" s="1130" t="e">
        <v>#N/A</v>
      </c>
      <c r="G111" s="1131" t="s">
        <v>2748</v>
      </c>
      <c r="H111" s="1132" t="e">
        <v>#N/A</v>
      </c>
      <c r="I111" s="1127" t="s">
        <v>2445</v>
      </c>
      <c r="J111" s="1127" t="s">
        <v>2651</v>
      </c>
      <c r="K111" s="1134"/>
      <c r="L111" s="1135" t="s">
        <v>2652</v>
      </c>
      <c r="M111" s="1127"/>
      <c r="N111" s="1136" t="s">
        <v>2495</v>
      </c>
      <c r="O111" s="1156">
        <v>45969.0</v>
      </c>
      <c r="P111" s="1231" t="s">
        <v>2749</v>
      </c>
      <c r="Q111" s="1138">
        <f t="shared" si="88"/>
        <v>45970</v>
      </c>
      <c r="R111" s="125">
        <v>420.0</v>
      </c>
      <c r="S111" s="499">
        <v>3.0</v>
      </c>
      <c r="T111" s="499">
        <v>10.0</v>
      </c>
      <c r="U111" s="1139">
        <f t="shared" si="89"/>
        <v>45974</v>
      </c>
      <c r="V111" s="125"/>
      <c r="W111" s="125"/>
      <c r="X111" s="125"/>
      <c r="Y111" s="1155">
        <f t="shared" si="90"/>
        <v>45979</v>
      </c>
      <c r="Z111" s="125">
        <v>856.0</v>
      </c>
      <c r="AA111" s="499">
        <v>4.0</v>
      </c>
      <c r="AB111" s="499">
        <v>16.0</v>
      </c>
      <c r="AC111" s="1141">
        <f t="shared" si="97"/>
        <v>1.038095238</v>
      </c>
      <c r="AD111" s="1142">
        <f t="shared" si="98"/>
        <v>0.02336448598</v>
      </c>
      <c r="AE111" s="1143">
        <f t="shared" si="100"/>
        <v>0</v>
      </c>
      <c r="AF111" s="1159" t="s">
        <v>2750</v>
      </c>
      <c r="AG111" s="1160"/>
      <c r="AH111" s="1144"/>
      <c r="AI111" s="1144"/>
      <c r="AJ111" s="18"/>
    </row>
    <row r="112" ht="21.0" customHeight="1">
      <c r="A112" s="18"/>
      <c r="B112" s="1127" t="s">
        <v>2649</v>
      </c>
      <c r="C112" s="1127" t="s">
        <v>2650</v>
      </c>
      <c r="D112" s="1128">
        <v>0.0</v>
      </c>
      <c r="E112" s="1129" t="s">
        <v>76</v>
      </c>
      <c r="F112" s="1130">
        <v>1768.0</v>
      </c>
      <c r="G112" s="1131" t="s">
        <v>2718</v>
      </c>
      <c r="H112" s="1132" t="s">
        <v>2426</v>
      </c>
      <c r="I112" s="1127" t="s">
        <v>2445</v>
      </c>
      <c r="J112" s="1127" t="s">
        <v>2651</v>
      </c>
      <c r="K112" s="1134"/>
      <c r="L112" s="1135" t="s">
        <v>2652</v>
      </c>
      <c r="M112" s="1127"/>
      <c r="N112" s="1136" t="s">
        <v>2495</v>
      </c>
      <c r="O112" s="1156">
        <v>45967.0</v>
      </c>
      <c r="P112" s="1231" t="s">
        <v>2751</v>
      </c>
      <c r="Q112" s="1138">
        <f t="shared" si="88"/>
        <v>45968</v>
      </c>
      <c r="R112" s="125">
        <v>2297.0</v>
      </c>
      <c r="S112" s="499">
        <v>3.0</v>
      </c>
      <c r="T112" s="499">
        <v>39.0</v>
      </c>
      <c r="U112" s="1139">
        <f t="shared" si="89"/>
        <v>45972</v>
      </c>
      <c r="V112" s="125">
        <v>2734.0</v>
      </c>
      <c r="W112" s="125">
        <v>3.0</v>
      </c>
      <c r="X112" s="125">
        <v>40.0</v>
      </c>
      <c r="Y112" s="1155">
        <f t="shared" si="90"/>
        <v>45977</v>
      </c>
      <c r="Z112" s="125">
        <v>7692.0</v>
      </c>
      <c r="AA112" s="499">
        <v>3.0</v>
      </c>
      <c r="AB112" s="499">
        <v>43.0</v>
      </c>
      <c r="AC112" s="1141">
        <f t="shared" si="97"/>
        <v>2.348715716</v>
      </c>
      <c r="AD112" s="1142">
        <f t="shared" si="98"/>
        <v>0.00598023921</v>
      </c>
      <c r="AE112" s="1143">
        <f t="shared" si="100"/>
        <v>0</v>
      </c>
      <c r="AF112" s="1159" t="s">
        <v>2752</v>
      </c>
      <c r="AG112" s="1160"/>
      <c r="AH112" s="1144"/>
      <c r="AI112" s="1144"/>
      <c r="AJ112" s="18"/>
    </row>
    <row r="113" ht="21.0" customHeight="1">
      <c r="A113" s="18"/>
      <c r="B113" s="1127" t="s">
        <v>2649</v>
      </c>
      <c r="C113" s="1127" t="s">
        <v>2650</v>
      </c>
      <c r="D113" s="1128">
        <v>0.0</v>
      </c>
      <c r="E113" s="1129" t="s">
        <v>76</v>
      </c>
      <c r="F113" s="1130">
        <v>3596.0</v>
      </c>
      <c r="G113" s="1131" t="s">
        <v>2753</v>
      </c>
      <c r="H113" s="1132" t="s">
        <v>2426</v>
      </c>
      <c r="I113" s="1127" t="s">
        <v>2445</v>
      </c>
      <c r="J113" s="1127" t="s">
        <v>2651</v>
      </c>
      <c r="K113" s="1134"/>
      <c r="L113" s="1135" t="s">
        <v>2652</v>
      </c>
      <c r="M113" s="1127"/>
      <c r="N113" s="1136" t="s">
        <v>2495</v>
      </c>
      <c r="O113" s="1156">
        <v>45965.0</v>
      </c>
      <c r="P113" s="1231" t="s">
        <v>2754</v>
      </c>
      <c r="Q113" s="1138">
        <f t="shared" si="88"/>
        <v>45966</v>
      </c>
      <c r="R113" s="125">
        <v>236.0</v>
      </c>
      <c r="S113" s="499">
        <v>0.0</v>
      </c>
      <c r="T113" s="499">
        <v>6.0</v>
      </c>
      <c r="U113" s="1139">
        <f t="shared" si="89"/>
        <v>45970</v>
      </c>
      <c r="V113" s="125">
        <v>249.0</v>
      </c>
      <c r="W113" s="125">
        <v>0.0</v>
      </c>
      <c r="X113" s="125">
        <v>7.0</v>
      </c>
      <c r="Y113" s="1155">
        <f t="shared" si="90"/>
        <v>45975</v>
      </c>
      <c r="Z113" s="125">
        <v>345.0</v>
      </c>
      <c r="AA113" s="499">
        <v>0.0</v>
      </c>
      <c r="AB113" s="499">
        <v>8.0</v>
      </c>
      <c r="AC113" s="1141">
        <f t="shared" si="97"/>
        <v>0.4618644068</v>
      </c>
      <c r="AD113" s="1142">
        <f t="shared" si="98"/>
        <v>0.0231884058</v>
      </c>
      <c r="AE113" s="1143">
        <f t="shared" si="100"/>
        <v>0</v>
      </c>
      <c r="AF113" s="1159" t="s">
        <v>2755</v>
      </c>
      <c r="AG113" s="1160"/>
      <c r="AH113" s="1144"/>
      <c r="AI113" s="1144"/>
      <c r="AJ113" s="18"/>
    </row>
    <row r="114" ht="21.0" customHeight="1">
      <c r="A114" s="18"/>
      <c r="B114" s="1127" t="s">
        <v>2649</v>
      </c>
      <c r="C114" s="1127" t="s">
        <v>2650</v>
      </c>
      <c r="D114" s="1128">
        <v>0.0</v>
      </c>
      <c r="E114" s="1129" t="s">
        <v>76</v>
      </c>
      <c r="F114" s="1130">
        <v>1483.0</v>
      </c>
      <c r="G114" s="1131" t="s">
        <v>1004</v>
      </c>
      <c r="H114" s="1132" t="s">
        <v>2426</v>
      </c>
      <c r="I114" s="1127" t="s">
        <v>2445</v>
      </c>
      <c r="J114" s="1127" t="s">
        <v>2651</v>
      </c>
      <c r="K114" s="1134"/>
      <c r="L114" s="1135" t="s">
        <v>2652</v>
      </c>
      <c r="M114" s="1127"/>
      <c r="N114" s="1136" t="s">
        <v>2495</v>
      </c>
      <c r="O114" s="1156">
        <v>45972.0</v>
      </c>
      <c r="P114" s="1231" t="s">
        <v>2756</v>
      </c>
      <c r="Q114" s="1138">
        <f t="shared" si="88"/>
        <v>45973</v>
      </c>
      <c r="R114" s="125">
        <v>1291.0</v>
      </c>
      <c r="S114" s="499">
        <v>2.0</v>
      </c>
      <c r="T114" s="499">
        <v>30.0</v>
      </c>
      <c r="U114" s="1139">
        <f t="shared" si="89"/>
        <v>45977</v>
      </c>
      <c r="V114" s="125">
        <v>1920.0</v>
      </c>
      <c r="W114" s="125">
        <v>2.0</v>
      </c>
      <c r="X114" s="125">
        <v>46.0</v>
      </c>
      <c r="Y114" s="1155">
        <f t="shared" si="90"/>
        <v>45982</v>
      </c>
      <c r="Z114" s="125">
        <v>2465.0</v>
      </c>
      <c r="AA114" s="499">
        <v>2.0</v>
      </c>
      <c r="AB114" s="499">
        <v>53.0</v>
      </c>
      <c r="AC114" s="1141">
        <f t="shared" si="97"/>
        <v>0.9093725794</v>
      </c>
      <c r="AD114" s="1142">
        <f t="shared" si="98"/>
        <v>0.02231237323</v>
      </c>
      <c r="AE114" s="1143">
        <f t="shared" si="100"/>
        <v>0</v>
      </c>
      <c r="AF114" s="1159" t="s">
        <v>2757</v>
      </c>
      <c r="AG114" s="1160"/>
      <c r="AH114" s="1144"/>
      <c r="AI114" s="1144"/>
      <c r="AJ114" s="18"/>
    </row>
    <row r="115" ht="21.0" customHeight="1">
      <c r="A115" s="18"/>
      <c r="B115" s="1127" t="s">
        <v>2649</v>
      </c>
      <c r="C115" s="1127" t="s">
        <v>2650</v>
      </c>
      <c r="D115" s="1128">
        <v>0.0</v>
      </c>
      <c r="E115" s="1129" t="s">
        <v>76</v>
      </c>
      <c r="F115" s="1130">
        <v>3629.0</v>
      </c>
      <c r="G115" s="1131" t="s">
        <v>1397</v>
      </c>
      <c r="H115" s="1132" t="s">
        <v>2426</v>
      </c>
      <c r="I115" s="1127" t="s">
        <v>2445</v>
      </c>
      <c r="J115" s="1127" t="s">
        <v>2651</v>
      </c>
      <c r="K115" s="1134"/>
      <c r="L115" s="1135" t="s">
        <v>2652</v>
      </c>
      <c r="M115" s="1127"/>
      <c r="N115" s="1136" t="s">
        <v>2495</v>
      </c>
      <c r="O115" s="1156">
        <v>45968.0</v>
      </c>
      <c r="P115" s="1231" t="s">
        <v>2758</v>
      </c>
      <c r="Q115" s="1138">
        <f t="shared" si="88"/>
        <v>45969</v>
      </c>
      <c r="R115" s="125">
        <v>380.0</v>
      </c>
      <c r="S115" s="499">
        <v>0.0</v>
      </c>
      <c r="T115" s="499">
        <v>9.0</v>
      </c>
      <c r="U115" s="1139">
        <f t="shared" si="89"/>
        <v>45973</v>
      </c>
      <c r="V115" s="125"/>
      <c r="W115" s="125"/>
      <c r="X115" s="125"/>
      <c r="Y115" s="1155">
        <f t="shared" si="90"/>
        <v>45978</v>
      </c>
      <c r="Z115" s="125">
        <v>410.0</v>
      </c>
      <c r="AA115" s="499">
        <v>0.0</v>
      </c>
      <c r="AB115" s="499">
        <v>11.0</v>
      </c>
      <c r="AC115" s="1141">
        <f t="shared" si="97"/>
        <v>0.07894736842</v>
      </c>
      <c r="AD115" s="1142">
        <f t="shared" si="98"/>
        <v>0.02682926829</v>
      </c>
      <c r="AE115" s="1143">
        <f t="shared" si="100"/>
        <v>0</v>
      </c>
      <c r="AF115" s="1159" t="s">
        <v>2759</v>
      </c>
      <c r="AG115" s="1160"/>
      <c r="AH115" s="1144"/>
      <c r="AI115" s="1144"/>
      <c r="AJ115" s="18"/>
    </row>
    <row r="116" ht="21.0" customHeight="1">
      <c r="A116" s="18"/>
      <c r="B116" s="1127" t="s">
        <v>2649</v>
      </c>
      <c r="C116" s="1127" t="s">
        <v>2650</v>
      </c>
      <c r="D116" s="1128">
        <v>0.0</v>
      </c>
      <c r="E116" s="1129" t="s">
        <v>76</v>
      </c>
      <c r="F116" s="1130">
        <v>5083.0</v>
      </c>
      <c r="G116" s="1131" t="s">
        <v>2760</v>
      </c>
      <c r="H116" s="1132" t="s">
        <v>2426</v>
      </c>
      <c r="I116" s="1127" t="s">
        <v>2445</v>
      </c>
      <c r="J116" s="1127" t="s">
        <v>2651</v>
      </c>
      <c r="K116" s="1134"/>
      <c r="L116" s="1135" t="s">
        <v>2652</v>
      </c>
      <c r="M116" s="1127"/>
      <c r="N116" s="1136" t="s">
        <v>2495</v>
      </c>
      <c r="O116" s="1156">
        <v>45978.0</v>
      </c>
      <c r="P116" s="1231" t="s">
        <v>2761</v>
      </c>
      <c r="Q116" s="1138">
        <f t="shared" si="88"/>
        <v>45979</v>
      </c>
      <c r="R116" s="125">
        <v>1035.0</v>
      </c>
      <c r="S116" s="499">
        <v>0.0</v>
      </c>
      <c r="T116" s="499">
        <v>33.0</v>
      </c>
      <c r="U116" s="1139">
        <f t="shared" si="89"/>
        <v>45983</v>
      </c>
      <c r="V116" s="125">
        <v>3971.0</v>
      </c>
      <c r="W116" s="125">
        <v>1.0</v>
      </c>
      <c r="X116" s="125">
        <v>78.0</v>
      </c>
      <c r="Y116" s="1155">
        <f t="shared" si="90"/>
        <v>45988</v>
      </c>
      <c r="Z116" s="125"/>
      <c r="AA116" s="499"/>
      <c r="AB116" s="499"/>
      <c r="AC116" s="1141">
        <f t="shared" si="97"/>
        <v>-1</v>
      </c>
      <c r="AD116" s="1142" t="str">
        <f t="shared" si="98"/>
        <v>#DIV/0!</v>
      </c>
      <c r="AE116" s="1143" t="str">
        <f t="shared" si="100"/>
        <v>#DIV/0!</v>
      </c>
      <c r="AF116" s="1159" t="s">
        <v>2762</v>
      </c>
      <c r="AG116" s="1160"/>
      <c r="AH116" s="1144"/>
      <c r="AI116" s="1144"/>
      <c r="AJ116" s="18"/>
    </row>
    <row r="117" ht="21.0" customHeight="1">
      <c r="A117" s="18"/>
      <c r="B117" s="1127" t="s">
        <v>2763</v>
      </c>
      <c r="C117" s="1127" t="s">
        <v>2764</v>
      </c>
      <c r="D117" s="1128">
        <v>0.0</v>
      </c>
      <c r="E117" s="1129" t="s">
        <v>76</v>
      </c>
      <c r="F117" s="1130" t="e">
        <v>#N/A</v>
      </c>
      <c r="G117" s="1131" t="s">
        <v>1255</v>
      </c>
      <c r="H117" s="1132" t="e">
        <v>#N/A</v>
      </c>
      <c r="I117" s="1127" t="s">
        <v>2445</v>
      </c>
      <c r="J117" s="1133" t="s">
        <v>2765</v>
      </c>
      <c r="K117" s="1134"/>
      <c r="L117" s="1135" t="s">
        <v>2652</v>
      </c>
      <c r="M117" s="1127"/>
      <c r="N117" s="1136" t="s">
        <v>2421</v>
      </c>
      <c r="O117" s="1156">
        <v>45885.0</v>
      </c>
      <c r="P117" s="1157" t="s">
        <v>2766</v>
      </c>
      <c r="Q117" s="1138">
        <f t="shared" si="88"/>
        <v>45886</v>
      </c>
      <c r="R117" s="125">
        <v>480.0</v>
      </c>
      <c r="S117" s="499">
        <v>2.0</v>
      </c>
      <c r="T117" s="499">
        <v>29.0</v>
      </c>
      <c r="U117" s="1139">
        <f t="shared" si="89"/>
        <v>45890</v>
      </c>
      <c r="V117" s="125">
        <v>39.0</v>
      </c>
      <c r="W117" s="125">
        <v>4.0</v>
      </c>
      <c r="X117" s="125">
        <v>39.0</v>
      </c>
      <c r="Y117" s="1158">
        <f t="shared" si="90"/>
        <v>45895</v>
      </c>
      <c r="Z117" s="125">
        <v>1310.0</v>
      </c>
      <c r="AA117" s="499">
        <v>4.0</v>
      </c>
      <c r="AB117" s="499">
        <v>52.0</v>
      </c>
      <c r="AC117" s="1141">
        <f t="shared" ref="AC117:AC119" si="101">IFERROR((Z117-R117)/R117,"")</f>
        <v>1.729166667</v>
      </c>
      <c r="AD117" s="1142">
        <f t="shared" ref="AD117:AD119" si="102">(AA117+AB117)/Z117</f>
        <v>0.0427480916</v>
      </c>
      <c r="AE117" s="1143">
        <f t="shared" ref="AE117:AE121" si="103">iferror(INDIRECT("D"&amp;ROW()) / INDIRECT("AI"&amp;ROW()) * 1000,0)</f>
        <v>0</v>
      </c>
      <c r="AF117" s="1159" t="s">
        <v>2767</v>
      </c>
      <c r="AG117" s="1160"/>
      <c r="AH117" s="1144"/>
      <c r="AI117" s="1144">
        <f t="shared" ref="AI117:AI131" si="104">iferror(IFS(Z117&gt;1,Z117,V117&gt;1,V117,R117&gt;1,R117),0)</f>
        <v>1310</v>
      </c>
      <c r="AJ117" s="18"/>
    </row>
    <row r="118" ht="21.0" customHeight="1">
      <c r="A118" s="18"/>
      <c r="B118" s="1127" t="s">
        <v>2763</v>
      </c>
      <c r="C118" s="1127" t="s">
        <v>2764</v>
      </c>
      <c r="D118" s="1128">
        <v>0.0</v>
      </c>
      <c r="E118" s="1129" t="s">
        <v>76</v>
      </c>
      <c r="F118" s="1130">
        <v>6133.0</v>
      </c>
      <c r="G118" s="1131" t="s">
        <v>440</v>
      </c>
      <c r="H118" s="1132" t="s">
        <v>2464</v>
      </c>
      <c r="I118" s="1127" t="s">
        <v>2445</v>
      </c>
      <c r="J118" s="1133" t="s">
        <v>2765</v>
      </c>
      <c r="K118" s="1134"/>
      <c r="L118" s="1135" t="s">
        <v>2652</v>
      </c>
      <c r="M118" s="1127"/>
      <c r="N118" s="1136" t="s">
        <v>2421</v>
      </c>
      <c r="O118" s="1156">
        <v>45896.0</v>
      </c>
      <c r="P118" s="1157" t="s">
        <v>2768</v>
      </c>
      <c r="Q118" s="1138">
        <f t="shared" si="88"/>
        <v>45897</v>
      </c>
      <c r="R118" s="125">
        <v>1843.0</v>
      </c>
      <c r="S118" s="499">
        <v>13.0</v>
      </c>
      <c r="T118" s="499">
        <v>78.0</v>
      </c>
      <c r="U118" s="1139">
        <f t="shared" si="89"/>
        <v>45901</v>
      </c>
      <c r="V118" s="125"/>
      <c r="W118" s="125"/>
      <c r="X118" s="125"/>
      <c r="Y118" s="1158">
        <f t="shared" si="90"/>
        <v>45906</v>
      </c>
      <c r="Z118" s="125">
        <v>3535.0</v>
      </c>
      <c r="AA118" s="499">
        <v>16.0</v>
      </c>
      <c r="AB118" s="499">
        <v>113.0</v>
      </c>
      <c r="AC118" s="1141">
        <f t="shared" si="101"/>
        <v>0.9180683668</v>
      </c>
      <c r="AD118" s="1142">
        <f t="shared" si="102"/>
        <v>0.03649222065</v>
      </c>
      <c r="AE118" s="1143">
        <f t="shared" si="103"/>
        <v>0</v>
      </c>
      <c r="AF118" s="1159" t="s">
        <v>2769</v>
      </c>
      <c r="AG118" s="1160"/>
      <c r="AH118" s="1144"/>
      <c r="AI118" s="1144">
        <f t="shared" si="104"/>
        <v>3535</v>
      </c>
      <c r="AJ118" s="18"/>
    </row>
    <row r="119" ht="21.0" customHeight="1">
      <c r="A119" s="18"/>
      <c r="B119" s="1127" t="s">
        <v>2763</v>
      </c>
      <c r="C119" s="1136" t="s">
        <v>2764</v>
      </c>
      <c r="D119" s="1128">
        <v>0.0</v>
      </c>
      <c r="E119" s="1129" t="s">
        <v>76</v>
      </c>
      <c r="F119" s="1147">
        <v>5900.0</v>
      </c>
      <c r="G119" s="1135" t="s">
        <v>2770</v>
      </c>
      <c r="H119" s="1132" t="s">
        <v>2426</v>
      </c>
      <c r="I119" s="1136" t="s">
        <v>2445</v>
      </c>
      <c r="J119" s="1133" t="s">
        <v>2765</v>
      </c>
      <c r="K119" s="1148"/>
      <c r="L119" s="1135" t="s">
        <v>2652</v>
      </c>
      <c r="M119" s="1146"/>
      <c r="N119" s="1136" t="s">
        <v>2421</v>
      </c>
      <c r="O119" s="1149">
        <v>45897.0</v>
      </c>
      <c r="P119" s="1150" t="s">
        <v>2771</v>
      </c>
      <c r="Q119" s="1151">
        <f t="shared" si="88"/>
        <v>45898</v>
      </c>
      <c r="R119" s="1152">
        <v>1629.0</v>
      </c>
      <c r="S119" s="1153">
        <v>4.0</v>
      </c>
      <c r="T119" s="1153">
        <v>72.0</v>
      </c>
      <c r="U119" s="1154">
        <f t="shared" si="89"/>
        <v>45902</v>
      </c>
      <c r="V119" s="1165"/>
      <c r="W119" s="1165"/>
      <c r="X119" s="1165"/>
      <c r="Y119" s="1155">
        <f t="shared" si="90"/>
        <v>45907</v>
      </c>
      <c r="Z119" s="1152">
        <v>3532.0</v>
      </c>
      <c r="AA119" s="1153">
        <v>9.0</v>
      </c>
      <c r="AB119" s="1153">
        <v>110.0</v>
      </c>
      <c r="AC119" s="1141">
        <f t="shared" si="101"/>
        <v>1.168201351</v>
      </c>
      <c r="AD119" s="1142">
        <f t="shared" si="102"/>
        <v>0.03369195923</v>
      </c>
      <c r="AE119" s="1143">
        <f t="shared" si="103"/>
        <v>0</v>
      </c>
      <c r="AF119" s="286" t="s">
        <v>2772</v>
      </c>
      <c r="AI119" s="1144">
        <f t="shared" si="104"/>
        <v>3532</v>
      </c>
      <c r="AJ119" s="18"/>
    </row>
    <row r="120" ht="21.0" customHeight="1">
      <c r="A120" s="18"/>
      <c r="B120" s="1127" t="s">
        <v>2763</v>
      </c>
      <c r="C120" s="1136" t="s">
        <v>2764</v>
      </c>
      <c r="D120" s="1128">
        <v>0.0</v>
      </c>
      <c r="E120" s="1129" t="s">
        <v>76</v>
      </c>
      <c r="F120" s="1147" t="e">
        <v>#N/A</v>
      </c>
      <c r="G120" s="1135" t="s">
        <v>2678</v>
      </c>
      <c r="H120" s="1132" t="e">
        <v>#N/A</v>
      </c>
      <c r="I120" s="1136" t="s">
        <v>2445</v>
      </c>
      <c r="J120" s="1133" t="s">
        <v>2765</v>
      </c>
      <c r="K120" s="1148"/>
      <c r="L120" s="1135" t="s">
        <v>2652</v>
      </c>
      <c r="M120" s="1146"/>
      <c r="N120" s="1136" t="s">
        <v>2421</v>
      </c>
      <c r="O120" s="1149">
        <v>45912.0</v>
      </c>
      <c r="P120" s="1150" t="s">
        <v>2773</v>
      </c>
      <c r="Q120" s="1151">
        <f t="shared" si="88"/>
        <v>45913</v>
      </c>
      <c r="R120" s="1152">
        <v>70004.0</v>
      </c>
      <c r="S120" s="1153">
        <v>29.0</v>
      </c>
      <c r="T120" s="1153">
        <v>999.0</v>
      </c>
      <c r="U120" s="1154">
        <f t="shared" si="89"/>
        <v>45917</v>
      </c>
      <c r="V120" s="1152">
        <v>72300.0</v>
      </c>
      <c r="W120" s="1152">
        <v>32.0</v>
      </c>
      <c r="X120" s="1152">
        <v>1027.0</v>
      </c>
      <c r="Y120" s="1155">
        <f t="shared" si="90"/>
        <v>45922</v>
      </c>
      <c r="Z120" s="1152">
        <v>80200.0</v>
      </c>
      <c r="AA120" s="1153">
        <v>33.0</v>
      </c>
      <c r="AB120" s="1153">
        <v>1149.0</v>
      </c>
      <c r="AC120" s="1141">
        <f t="shared" ref="AC120:AC135" si="105">IFERROR((INDIRECT("Z"&amp;ROW()) - INDIRECT("R"&amp;ROW())) / INDIRECT("R"&amp;ROW()), "")</f>
        <v>0.1456488201</v>
      </c>
      <c r="AD120" s="1142">
        <f t="shared" ref="AD120:AD135" si="106">(INDIRECT("AA"&amp;ROW()) + INDIRECT("AB"&amp;ROW())) / INDIRECT("Z"&amp;ROW())</f>
        <v>0.01473815461</v>
      </c>
      <c r="AE120" s="1143">
        <f t="shared" si="103"/>
        <v>0</v>
      </c>
      <c r="AF120" s="286" t="s">
        <v>2774</v>
      </c>
      <c r="AI120" s="1144">
        <f t="shared" si="104"/>
        <v>80200</v>
      </c>
      <c r="AJ120" s="18"/>
    </row>
    <row r="121" ht="21.0" customHeight="1">
      <c r="A121" s="18"/>
      <c r="B121" s="1127" t="s">
        <v>2763</v>
      </c>
      <c r="C121" s="1136" t="s">
        <v>2764</v>
      </c>
      <c r="D121" s="1128">
        <v>0.0</v>
      </c>
      <c r="E121" s="1129" t="s">
        <v>76</v>
      </c>
      <c r="F121" s="1147">
        <v>4089.0</v>
      </c>
      <c r="G121" s="1135" t="s">
        <v>2775</v>
      </c>
      <c r="H121" s="1132" t="s">
        <v>2659</v>
      </c>
      <c r="I121" s="1136" t="s">
        <v>2445</v>
      </c>
      <c r="J121" s="1133" t="s">
        <v>2765</v>
      </c>
      <c r="K121" s="1148"/>
      <c r="L121" s="1135" t="s">
        <v>2652</v>
      </c>
      <c r="M121" s="1146"/>
      <c r="N121" s="1136" t="s">
        <v>2421</v>
      </c>
      <c r="O121" s="1149">
        <v>45915.0</v>
      </c>
      <c r="P121" s="1150" t="s">
        <v>2776</v>
      </c>
      <c r="Q121" s="1151">
        <f t="shared" si="88"/>
        <v>45916</v>
      </c>
      <c r="R121" s="1152">
        <v>854.0</v>
      </c>
      <c r="S121" s="1153">
        <v>0.0</v>
      </c>
      <c r="T121" s="1153">
        <v>43.0</v>
      </c>
      <c r="U121" s="1154">
        <f t="shared" si="89"/>
        <v>45920</v>
      </c>
      <c r="V121" s="1152">
        <v>926.0</v>
      </c>
      <c r="W121" s="1152">
        <v>0.0</v>
      </c>
      <c r="X121" s="1152">
        <v>43.0</v>
      </c>
      <c r="Y121" s="1155">
        <f t="shared" si="90"/>
        <v>45925</v>
      </c>
      <c r="Z121" s="1152">
        <v>1003.0</v>
      </c>
      <c r="AA121" s="1153">
        <v>0.0</v>
      </c>
      <c r="AB121" s="1153">
        <v>43.0</v>
      </c>
      <c r="AC121" s="1141">
        <f t="shared" si="105"/>
        <v>0.1744730679</v>
      </c>
      <c r="AD121" s="1142">
        <f t="shared" si="106"/>
        <v>0.04287138584</v>
      </c>
      <c r="AE121" s="1143">
        <f t="shared" si="103"/>
        <v>0</v>
      </c>
      <c r="AF121" s="286" t="s">
        <v>2777</v>
      </c>
      <c r="AI121" s="1144">
        <f t="shared" si="104"/>
        <v>1003</v>
      </c>
      <c r="AJ121" s="18"/>
    </row>
    <row r="122" ht="21.0" customHeight="1">
      <c r="A122" s="18"/>
      <c r="B122" s="1127" t="s">
        <v>2763</v>
      </c>
      <c r="C122" s="1127" t="s">
        <v>2764</v>
      </c>
      <c r="D122" s="1128">
        <v>0.0</v>
      </c>
      <c r="E122" s="1129" t="s">
        <v>76</v>
      </c>
      <c r="F122" s="1147">
        <v>5941.0</v>
      </c>
      <c r="G122" s="1135" t="s">
        <v>2778</v>
      </c>
      <c r="H122" s="1132" t="s">
        <v>2432</v>
      </c>
      <c r="I122" s="1136" t="s">
        <v>2445</v>
      </c>
      <c r="J122" s="1127" t="s">
        <v>2779</v>
      </c>
      <c r="K122" s="1148"/>
      <c r="L122" s="1135" t="s">
        <v>2652</v>
      </c>
      <c r="M122" s="1146"/>
      <c r="N122" s="1136" t="s">
        <v>2421</v>
      </c>
      <c r="O122" s="1149">
        <v>45917.0</v>
      </c>
      <c r="P122" s="1150" t="s">
        <v>2780</v>
      </c>
      <c r="Q122" s="297">
        <f t="shared" si="88"/>
        <v>45918</v>
      </c>
      <c r="R122" s="1152">
        <v>20059.0</v>
      </c>
      <c r="S122" s="1153">
        <v>10.0</v>
      </c>
      <c r="T122" s="1153">
        <v>311.0</v>
      </c>
      <c r="U122" s="297">
        <f t="shared" si="89"/>
        <v>45922</v>
      </c>
      <c r="V122" s="1165"/>
      <c r="W122" s="1165"/>
      <c r="X122" s="1165"/>
      <c r="Y122" s="1155">
        <f t="shared" si="90"/>
        <v>45927</v>
      </c>
      <c r="Z122" s="1152"/>
      <c r="AA122" s="1153"/>
      <c r="AB122" s="1153"/>
      <c r="AC122" s="1167">
        <f t="shared" si="105"/>
        <v>-1</v>
      </c>
      <c r="AD122" s="1178" t="str">
        <f t="shared" si="106"/>
        <v>#DIV/0!</v>
      </c>
      <c r="AE122" s="1168" t="str">
        <f t="shared" ref="AE122:AE135" si="107">INDIRECT("D"&amp;ROW()) / INDIRECT("Z"&amp;ROW()) * 1000</f>
        <v>#DIV/0!</v>
      </c>
      <c r="AF122" s="286" t="s">
        <v>2781</v>
      </c>
      <c r="AI122" s="1144">
        <f t="shared" si="104"/>
        <v>20059</v>
      </c>
      <c r="AJ122" s="18"/>
    </row>
    <row r="123" ht="21.0" customHeight="1">
      <c r="A123" s="18"/>
      <c r="B123" s="1127" t="s">
        <v>2763</v>
      </c>
      <c r="C123" s="1136" t="s">
        <v>2764</v>
      </c>
      <c r="D123" s="1128">
        <v>0.0</v>
      </c>
      <c r="E123" s="1129" t="s">
        <v>76</v>
      </c>
      <c r="F123" s="1147">
        <v>5196.0</v>
      </c>
      <c r="G123" s="1135" t="s">
        <v>2693</v>
      </c>
      <c r="H123" s="1132" t="s">
        <v>2426</v>
      </c>
      <c r="I123" s="1136" t="s">
        <v>2445</v>
      </c>
      <c r="J123" s="1133" t="s">
        <v>2765</v>
      </c>
      <c r="K123" s="1148"/>
      <c r="L123" s="1135" t="s">
        <v>2652</v>
      </c>
      <c r="M123" s="1146"/>
      <c r="N123" s="1136" t="s">
        <v>2421</v>
      </c>
      <c r="O123" s="1149">
        <v>45925.0</v>
      </c>
      <c r="P123" s="1150" t="s">
        <v>2782</v>
      </c>
      <c r="Q123" s="1151">
        <f t="shared" si="88"/>
        <v>45926</v>
      </c>
      <c r="R123" s="1152">
        <v>798.0</v>
      </c>
      <c r="S123" s="1153">
        <v>5.0</v>
      </c>
      <c r="T123" s="1153">
        <v>46.0</v>
      </c>
      <c r="U123" s="1154">
        <f t="shared" si="89"/>
        <v>45930</v>
      </c>
      <c r="V123" s="1152">
        <v>1550.0</v>
      </c>
      <c r="W123" s="1152">
        <v>5.0</v>
      </c>
      <c r="X123" s="1152">
        <v>50.0</v>
      </c>
      <c r="Y123" s="1155">
        <f t="shared" si="90"/>
        <v>45935</v>
      </c>
      <c r="Z123" s="1152">
        <v>3506.0</v>
      </c>
      <c r="AA123" s="1153">
        <v>5.0</v>
      </c>
      <c r="AB123" s="1153">
        <v>75.0</v>
      </c>
      <c r="AC123" s="1141">
        <f t="shared" si="105"/>
        <v>3.393483709</v>
      </c>
      <c r="AD123" s="1142">
        <f t="shared" si="106"/>
        <v>0.02281802624</v>
      </c>
      <c r="AE123" s="1143">
        <f t="shared" si="107"/>
        <v>0</v>
      </c>
      <c r="AF123" s="286" t="s">
        <v>2783</v>
      </c>
      <c r="AI123" s="1144">
        <f t="shared" si="104"/>
        <v>3506</v>
      </c>
      <c r="AJ123" s="18"/>
    </row>
    <row r="124" ht="21.0" customHeight="1">
      <c r="A124" s="18"/>
      <c r="B124" s="1127" t="s">
        <v>2763</v>
      </c>
      <c r="C124" s="1136" t="s">
        <v>2764</v>
      </c>
      <c r="D124" s="1128">
        <v>0.0</v>
      </c>
      <c r="E124" s="1129" t="s">
        <v>76</v>
      </c>
      <c r="F124" s="1147" t="e">
        <v>#N/A</v>
      </c>
      <c r="G124" s="1135" t="s">
        <v>2784</v>
      </c>
      <c r="H124" s="1132" t="e">
        <v>#N/A</v>
      </c>
      <c r="I124" s="1136" t="s">
        <v>2445</v>
      </c>
      <c r="J124" s="1133" t="s">
        <v>2765</v>
      </c>
      <c r="K124" s="1148"/>
      <c r="L124" s="1135" t="s">
        <v>2652</v>
      </c>
      <c r="M124" s="1146"/>
      <c r="N124" s="1136" t="s">
        <v>2421</v>
      </c>
      <c r="O124" s="1149">
        <v>45926.0</v>
      </c>
      <c r="P124" s="1150" t="s">
        <v>2785</v>
      </c>
      <c r="Q124" s="1151">
        <f t="shared" si="88"/>
        <v>45927</v>
      </c>
      <c r="R124" s="1152">
        <v>464.0</v>
      </c>
      <c r="S124" s="1153">
        <v>0.0</v>
      </c>
      <c r="T124" s="1153">
        <v>17.0</v>
      </c>
      <c r="U124" s="1154">
        <f t="shared" si="89"/>
        <v>45931</v>
      </c>
      <c r="V124" s="1152">
        <v>1110.0</v>
      </c>
      <c r="W124" s="1152">
        <v>0.0</v>
      </c>
      <c r="X124" s="1152">
        <v>36.0</v>
      </c>
      <c r="Y124" s="1155">
        <f t="shared" si="90"/>
        <v>45936</v>
      </c>
      <c r="Z124" s="1152">
        <v>1461.0</v>
      </c>
      <c r="AA124" s="1153">
        <v>0.0</v>
      </c>
      <c r="AB124" s="1153">
        <v>39.0</v>
      </c>
      <c r="AC124" s="1141">
        <f t="shared" si="105"/>
        <v>2.148706897</v>
      </c>
      <c r="AD124" s="1142">
        <f t="shared" si="106"/>
        <v>0.02669404517</v>
      </c>
      <c r="AE124" s="1143">
        <f t="shared" si="107"/>
        <v>0</v>
      </c>
      <c r="AF124" s="286" t="s">
        <v>2786</v>
      </c>
      <c r="AI124" s="1144">
        <f t="shared" si="104"/>
        <v>1461</v>
      </c>
      <c r="AJ124" s="18"/>
    </row>
    <row r="125" ht="21.0" customHeight="1">
      <c r="A125" s="18"/>
      <c r="B125" s="1127" t="s">
        <v>2763</v>
      </c>
      <c r="C125" s="1136" t="s">
        <v>2764</v>
      </c>
      <c r="D125" s="1128">
        <v>0.0</v>
      </c>
      <c r="E125" s="1129" t="s">
        <v>76</v>
      </c>
      <c r="F125" s="1147">
        <v>4992.0</v>
      </c>
      <c r="G125" s="1135" t="s">
        <v>225</v>
      </c>
      <c r="H125" s="1132" t="s">
        <v>2440</v>
      </c>
      <c r="I125" s="1136" t="s">
        <v>2445</v>
      </c>
      <c r="J125" s="1169" t="s">
        <v>2765</v>
      </c>
      <c r="K125" s="1148"/>
      <c r="L125" s="1135" t="s">
        <v>2652</v>
      </c>
      <c r="M125" s="1146"/>
      <c r="N125" s="1136" t="s">
        <v>2421</v>
      </c>
      <c r="O125" s="1149">
        <v>45936.0</v>
      </c>
      <c r="P125" s="1150" t="s">
        <v>2787</v>
      </c>
      <c r="Q125" s="1151">
        <f t="shared" si="88"/>
        <v>45937</v>
      </c>
      <c r="R125" s="1152">
        <v>306.0</v>
      </c>
      <c r="S125" s="1153">
        <v>2.0</v>
      </c>
      <c r="T125" s="1153">
        <v>10.0</v>
      </c>
      <c r="U125" s="1154">
        <f t="shared" si="89"/>
        <v>45941</v>
      </c>
      <c r="V125" s="1152">
        <v>1151.0</v>
      </c>
      <c r="W125" s="1152">
        <v>3.0</v>
      </c>
      <c r="X125" s="1152">
        <v>24.0</v>
      </c>
      <c r="Y125" s="1155">
        <f t="shared" si="90"/>
        <v>45946</v>
      </c>
      <c r="Z125" s="1152">
        <v>1380.0</v>
      </c>
      <c r="AA125" s="1153">
        <v>5.0</v>
      </c>
      <c r="AB125" s="1153">
        <v>29.0</v>
      </c>
      <c r="AC125" s="1141">
        <f t="shared" si="105"/>
        <v>3.509803922</v>
      </c>
      <c r="AD125" s="1142">
        <f t="shared" si="106"/>
        <v>0.02463768116</v>
      </c>
      <c r="AE125" s="1143">
        <f t="shared" si="107"/>
        <v>0</v>
      </c>
      <c r="AF125" s="286" t="s">
        <v>2788</v>
      </c>
      <c r="AI125" s="1144">
        <f t="shared" si="104"/>
        <v>1380</v>
      </c>
      <c r="AJ125" s="18"/>
    </row>
    <row r="126" ht="21.0" customHeight="1">
      <c r="A126" s="18"/>
      <c r="B126" s="1127" t="s">
        <v>2763</v>
      </c>
      <c r="C126" s="1127" t="s">
        <v>2764</v>
      </c>
      <c r="D126" s="1128">
        <v>0.0</v>
      </c>
      <c r="E126" s="1129" t="s">
        <v>76</v>
      </c>
      <c r="F126" s="1147">
        <v>4254.0</v>
      </c>
      <c r="G126" s="1135" t="s">
        <v>2789</v>
      </c>
      <c r="H126" s="1132" t="s">
        <v>2426</v>
      </c>
      <c r="I126" s="1136" t="s">
        <v>2445</v>
      </c>
      <c r="J126" s="1127" t="s">
        <v>2779</v>
      </c>
      <c r="K126" s="1148"/>
      <c r="L126" s="1135" t="s">
        <v>2652</v>
      </c>
      <c r="M126" s="1146"/>
      <c r="N126" s="1136" t="s">
        <v>2421</v>
      </c>
      <c r="O126" s="1149">
        <v>45937.0</v>
      </c>
      <c r="P126" s="1150" t="s">
        <v>2790</v>
      </c>
      <c r="Q126" s="297">
        <f t="shared" si="88"/>
        <v>45938</v>
      </c>
      <c r="R126" s="1152">
        <v>3578.0</v>
      </c>
      <c r="S126" s="1153">
        <v>5.0</v>
      </c>
      <c r="T126" s="1153">
        <v>83.0</v>
      </c>
      <c r="U126" s="297">
        <f t="shared" si="89"/>
        <v>45942</v>
      </c>
      <c r="V126" s="1165"/>
      <c r="W126" s="1165"/>
      <c r="X126" s="1165"/>
      <c r="Y126" s="1155">
        <f t="shared" si="90"/>
        <v>45947</v>
      </c>
      <c r="Z126" s="1152">
        <v>5077.0</v>
      </c>
      <c r="AA126" s="1153">
        <v>6.0</v>
      </c>
      <c r="AB126" s="1153">
        <v>102.0</v>
      </c>
      <c r="AC126" s="1167">
        <f t="shared" si="105"/>
        <v>0.4189491336</v>
      </c>
      <c r="AD126" s="1142">
        <f t="shared" si="106"/>
        <v>0.02127240496</v>
      </c>
      <c r="AE126" s="1168">
        <f t="shared" si="107"/>
        <v>0</v>
      </c>
      <c r="AF126" s="286" t="s">
        <v>2791</v>
      </c>
      <c r="AI126" s="1144">
        <f t="shared" si="104"/>
        <v>5077</v>
      </c>
      <c r="AJ126" s="18"/>
    </row>
    <row r="127" ht="21.0" customHeight="1">
      <c r="A127" s="18"/>
      <c r="B127" s="1127" t="s">
        <v>2763</v>
      </c>
      <c r="C127" s="1127" t="s">
        <v>2764</v>
      </c>
      <c r="D127" s="1128">
        <v>0.0</v>
      </c>
      <c r="E127" s="1129" t="s">
        <v>76</v>
      </c>
      <c r="F127" s="1147">
        <v>945.0</v>
      </c>
      <c r="G127" s="1135" t="s">
        <v>2711</v>
      </c>
      <c r="H127" s="1132" t="s">
        <v>2426</v>
      </c>
      <c r="I127" s="1136" t="s">
        <v>2445</v>
      </c>
      <c r="J127" s="1127" t="s">
        <v>2779</v>
      </c>
      <c r="K127" s="1148"/>
      <c r="L127" s="1135" t="s">
        <v>2652</v>
      </c>
      <c r="M127" s="1146"/>
      <c r="N127" s="1136" t="s">
        <v>2421</v>
      </c>
      <c r="O127" s="1149">
        <v>45940.0</v>
      </c>
      <c r="P127" s="1150" t="s">
        <v>2792</v>
      </c>
      <c r="Q127" s="297">
        <f t="shared" si="88"/>
        <v>45941</v>
      </c>
      <c r="R127" s="1152">
        <v>6010.0</v>
      </c>
      <c r="S127" s="1153">
        <v>3.0</v>
      </c>
      <c r="T127" s="1153">
        <v>125.0</v>
      </c>
      <c r="U127" s="297">
        <f t="shared" si="89"/>
        <v>45945</v>
      </c>
      <c r="V127" s="1152"/>
      <c r="W127" s="1152"/>
      <c r="X127" s="1152"/>
      <c r="Y127" s="1155">
        <f t="shared" si="90"/>
        <v>45950</v>
      </c>
      <c r="Z127" s="1152"/>
      <c r="AA127" s="1153"/>
      <c r="AB127" s="1153"/>
      <c r="AC127" s="1167">
        <f t="shared" si="105"/>
        <v>-1</v>
      </c>
      <c r="AD127" s="1142" t="str">
        <f t="shared" si="106"/>
        <v>#DIV/0!</v>
      </c>
      <c r="AE127" s="1168" t="str">
        <f t="shared" si="107"/>
        <v>#DIV/0!</v>
      </c>
      <c r="AF127" s="286" t="s">
        <v>2793</v>
      </c>
      <c r="AI127" s="1144">
        <f t="shared" si="104"/>
        <v>6010</v>
      </c>
      <c r="AJ127" s="18"/>
    </row>
    <row r="128" ht="21.0" customHeight="1">
      <c r="A128" s="18"/>
      <c r="B128" s="1127" t="s">
        <v>2763</v>
      </c>
      <c r="C128" s="1127" t="s">
        <v>2764</v>
      </c>
      <c r="D128" s="1128">
        <v>0.0</v>
      </c>
      <c r="E128" s="1129" t="s">
        <v>76</v>
      </c>
      <c r="F128" s="1147" t="e">
        <v>#N/A</v>
      </c>
      <c r="G128" s="1135" t="s">
        <v>2794</v>
      </c>
      <c r="H128" s="1132" t="e">
        <v>#N/A</v>
      </c>
      <c r="I128" s="1136" t="s">
        <v>2445</v>
      </c>
      <c r="J128" s="1127" t="s">
        <v>2779</v>
      </c>
      <c r="K128" s="1148"/>
      <c r="L128" s="1135" t="s">
        <v>2652</v>
      </c>
      <c r="M128" s="1146"/>
      <c r="N128" s="1136" t="s">
        <v>2421</v>
      </c>
      <c r="O128" s="1149">
        <v>45944.0</v>
      </c>
      <c r="P128" s="1150" t="s">
        <v>2795</v>
      </c>
      <c r="Q128" s="297">
        <f t="shared" si="88"/>
        <v>45945</v>
      </c>
      <c r="R128" s="1152">
        <v>270.0</v>
      </c>
      <c r="S128" s="1153">
        <v>2.0</v>
      </c>
      <c r="T128" s="1153">
        <v>12.0</v>
      </c>
      <c r="U128" s="297">
        <f t="shared" si="89"/>
        <v>45949</v>
      </c>
      <c r="V128" s="1152">
        <v>785.0</v>
      </c>
      <c r="W128" s="1152">
        <v>2.0</v>
      </c>
      <c r="X128" s="1152">
        <v>16.0</v>
      </c>
      <c r="Y128" s="1155">
        <f t="shared" si="90"/>
        <v>45954</v>
      </c>
      <c r="Z128" s="1152">
        <v>1093.0</v>
      </c>
      <c r="AA128" s="1153">
        <v>2.0</v>
      </c>
      <c r="AB128" s="1153">
        <v>24.0</v>
      </c>
      <c r="AC128" s="1167">
        <f t="shared" si="105"/>
        <v>3.048148148</v>
      </c>
      <c r="AD128" s="1142">
        <f t="shared" si="106"/>
        <v>0.02378774016</v>
      </c>
      <c r="AE128" s="1168">
        <f t="shared" si="107"/>
        <v>0</v>
      </c>
      <c r="AF128" s="286" t="s">
        <v>2796</v>
      </c>
      <c r="AI128" s="1144">
        <f t="shared" si="104"/>
        <v>1093</v>
      </c>
      <c r="AJ128" s="18"/>
    </row>
    <row r="129" ht="21.0" customHeight="1">
      <c r="A129" s="18"/>
      <c r="B129" s="1127" t="s">
        <v>2763</v>
      </c>
      <c r="C129" s="1127" t="s">
        <v>2764</v>
      </c>
      <c r="D129" s="1128">
        <v>0.0</v>
      </c>
      <c r="E129" s="1129" t="s">
        <v>76</v>
      </c>
      <c r="F129" s="1147">
        <v>5428.0</v>
      </c>
      <c r="G129" s="1135" t="s">
        <v>2797</v>
      </c>
      <c r="H129" s="1132" t="s">
        <v>2432</v>
      </c>
      <c r="I129" s="1136" t="s">
        <v>2445</v>
      </c>
      <c r="J129" s="1127" t="s">
        <v>2779</v>
      </c>
      <c r="K129" s="1148"/>
      <c r="L129" s="1135" t="s">
        <v>2652</v>
      </c>
      <c r="M129" s="1146"/>
      <c r="N129" s="1136" t="s">
        <v>2421</v>
      </c>
      <c r="O129" s="1149">
        <v>45957.0</v>
      </c>
      <c r="P129" s="1150" t="s">
        <v>2798</v>
      </c>
      <c r="Q129" s="297">
        <f t="shared" si="88"/>
        <v>45958</v>
      </c>
      <c r="R129" s="1152">
        <v>300.0</v>
      </c>
      <c r="S129" s="1153">
        <v>1.0</v>
      </c>
      <c r="T129" s="1153">
        <v>12.0</v>
      </c>
      <c r="U129" s="297">
        <f t="shared" si="89"/>
        <v>45962</v>
      </c>
      <c r="V129" s="1152">
        <v>359.0</v>
      </c>
      <c r="W129" s="1152">
        <v>2.0</v>
      </c>
      <c r="X129" s="1152">
        <v>12.0</v>
      </c>
      <c r="Y129" s="1155">
        <f t="shared" si="90"/>
        <v>45967</v>
      </c>
      <c r="Z129" s="1152">
        <v>400.0</v>
      </c>
      <c r="AA129" s="1153">
        <v>2.0</v>
      </c>
      <c r="AB129" s="1153">
        <v>13.0</v>
      </c>
      <c r="AC129" s="1167">
        <f t="shared" si="105"/>
        <v>0.3333333333</v>
      </c>
      <c r="AD129" s="1142">
        <f t="shared" si="106"/>
        <v>0.0375</v>
      </c>
      <c r="AE129" s="1168">
        <f t="shared" si="107"/>
        <v>0</v>
      </c>
      <c r="AF129" s="286" t="s">
        <v>2799</v>
      </c>
      <c r="AI129" s="1144">
        <f t="shared" si="104"/>
        <v>400</v>
      </c>
      <c r="AJ129" s="18"/>
    </row>
    <row r="130" ht="21.0" customHeight="1">
      <c r="A130" s="18"/>
      <c r="B130" s="1127" t="s">
        <v>2763</v>
      </c>
      <c r="C130" s="1127" t="s">
        <v>2764</v>
      </c>
      <c r="D130" s="1128">
        <v>0.0</v>
      </c>
      <c r="E130" s="1129" t="s">
        <v>76</v>
      </c>
      <c r="F130" s="1147">
        <v>6016.0</v>
      </c>
      <c r="G130" s="1135" t="s">
        <v>2800</v>
      </c>
      <c r="H130" s="1132" t="s">
        <v>2659</v>
      </c>
      <c r="I130" s="1136" t="s">
        <v>2445</v>
      </c>
      <c r="J130" s="1127" t="s">
        <v>2779</v>
      </c>
      <c r="K130" s="1148"/>
      <c r="L130" s="1135" t="s">
        <v>2652</v>
      </c>
      <c r="M130" s="1146"/>
      <c r="N130" s="1136" t="s">
        <v>2495</v>
      </c>
      <c r="O130" s="1149">
        <v>45959.0</v>
      </c>
      <c r="P130" s="1179" t="s">
        <v>2801</v>
      </c>
      <c r="Q130" s="297">
        <f t="shared" si="88"/>
        <v>45960</v>
      </c>
      <c r="R130" s="1152">
        <v>1438.0</v>
      </c>
      <c r="S130" s="1153">
        <v>5.0</v>
      </c>
      <c r="T130" s="1153">
        <v>63.0</v>
      </c>
      <c r="U130" s="297">
        <f t="shared" si="89"/>
        <v>45964</v>
      </c>
      <c r="V130" s="1152">
        <v>1770.0</v>
      </c>
      <c r="W130" s="1152">
        <v>5.0</v>
      </c>
      <c r="X130" s="1152">
        <v>72.0</v>
      </c>
      <c r="Y130" s="1155">
        <f t="shared" si="90"/>
        <v>45969</v>
      </c>
      <c r="Z130" s="1152">
        <v>2117.0</v>
      </c>
      <c r="AA130" s="1153">
        <v>5.0</v>
      </c>
      <c r="AB130" s="1153">
        <v>72.0</v>
      </c>
      <c r="AC130" s="1167">
        <f t="shared" si="105"/>
        <v>0.4721835883</v>
      </c>
      <c r="AD130" s="1142">
        <f t="shared" si="106"/>
        <v>0.03637222485</v>
      </c>
      <c r="AE130" s="1168">
        <f t="shared" si="107"/>
        <v>0</v>
      </c>
      <c r="AF130" s="286" t="s">
        <v>2802</v>
      </c>
      <c r="AI130" s="1144">
        <f t="shared" si="104"/>
        <v>2117</v>
      </c>
      <c r="AJ130" s="18"/>
    </row>
    <row r="131" ht="21.0" customHeight="1">
      <c r="A131" s="18"/>
      <c r="B131" s="1127" t="s">
        <v>2763</v>
      </c>
      <c r="C131" s="1127" t="s">
        <v>2764</v>
      </c>
      <c r="D131" s="1128">
        <v>0.0</v>
      </c>
      <c r="E131" s="1129" t="s">
        <v>76</v>
      </c>
      <c r="F131" s="1147" t="e">
        <v>#N/A</v>
      </c>
      <c r="G131" s="1135" t="s">
        <v>2803</v>
      </c>
      <c r="H131" s="1132" t="e">
        <v>#N/A</v>
      </c>
      <c r="I131" s="1136" t="s">
        <v>2445</v>
      </c>
      <c r="J131" s="1127" t="s">
        <v>2779</v>
      </c>
      <c r="K131" s="1148"/>
      <c r="L131" s="1135" t="s">
        <v>2652</v>
      </c>
      <c r="M131" s="1146"/>
      <c r="N131" s="1136" t="s">
        <v>2495</v>
      </c>
      <c r="O131" s="1149">
        <v>45965.0</v>
      </c>
      <c r="P131" s="1179" t="s">
        <v>2804</v>
      </c>
      <c r="Q131" s="297">
        <f t="shared" si="88"/>
        <v>45966</v>
      </c>
      <c r="R131" s="1152">
        <v>136.0</v>
      </c>
      <c r="S131" s="1153">
        <v>1.0</v>
      </c>
      <c r="T131" s="1153">
        <v>6.0</v>
      </c>
      <c r="U131" s="297">
        <f t="shared" si="89"/>
        <v>45970</v>
      </c>
      <c r="V131" s="1152">
        <v>388.0</v>
      </c>
      <c r="W131" s="1152">
        <v>1.0</v>
      </c>
      <c r="X131" s="1152">
        <v>12.0</v>
      </c>
      <c r="Y131" s="1155">
        <f t="shared" si="90"/>
        <v>45975</v>
      </c>
      <c r="Z131" s="1152">
        <v>506.0</v>
      </c>
      <c r="AA131" s="1153">
        <v>1.0</v>
      </c>
      <c r="AB131" s="1153">
        <v>13.0</v>
      </c>
      <c r="AC131" s="1167">
        <f t="shared" si="105"/>
        <v>2.720588235</v>
      </c>
      <c r="AD131" s="1142">
        <f t="shared" si="106"/>
        <v>0.02766798419</v>
      </c>
      <c r="AE131" s="1168">
        <f t="shared" si="107"/>
        <v>0</v>
      </c>
      <c r="AF131" s="286" t="s">
        <v>2805</v>
      </c>
      <c r="AI131" s="1144">
        <f t="shared" si="104"/>
        <v>506</v>
      </c>
      <c r="AJ131" s="18"/>
    </row>
    <row r="132" ht="21.0" customHeight="1">
      <c r="A132" s="18"/>
      <c r="B132" s="1127" t="s">
        <v>2763</v>
      </c>
      <c r="C132" s="1127" t="s">
        <v>2764</v>
      </c>
      <c r="D132" s="1128">
        <v>0.0</v>
      </c>
      <c r="E132" s="1129" t="s">
        <v>76</v>
      </c>
      <c r="F132" s="1130">
        <v>4763.0</v>
      </c>
      <c r="G132" s="1131" t="s">
        <v>2745</v>
      </c>
      <c r="H132" s="1132" t="s">
        <v>2426</v>
      </c>
      <c r="I132" s="1127" t="s">
        <v>2445</v>
      </c>
      <c r="J132" s="1127" t="s">
        <v>2779</v>
      </c>
      <c r="K132" s="1134"/>
      <c r="L132" s="1135" t="s">
        <v>2652</v>
      </c>
      <c r="M132" s="1127"/>
      <c r="N132" s="1136" t="s">
        <v>2495</v>
      </c>
      <c r="O132" s="1156">
        <v>45972.0</v>
      </c>
      <c r="P132" s="1231" t="s">
        <v>2806</v>
      </c>
      <c r="Q132" s="1138">
        <f t="shared" si="88"/>
        <v>45973</v>
      </c>
      <c r="R132" s="125">
        <v>2854.0</v>
      </c>
      <c r="S132" s="499">
        <v>5.0</v>
      </c>
      <c r="T132" s="499">
        <v>84.0</v>
      </c>
      <c r="U132" s="1139">
        <f t="shared" si="89"/>
        <v>45977</v>
      </c>
      <c r="V132" s="125">
        <v>3577.0</v>
      </c>
      <c r="W132" s="125">
        <v>5.0</v>
      </c>
      <c r="X132" s="125">
        <v>90.0</v>
      </c>
      <c r="Y132" s="1155">
        <f t="shared" si="90"/>
        <v>45982</v>
      </c>
      <c r="Z132" s="125">
        <v>4163.0</v>
      </c>
      <c r="AA132" s="499">
        <v>5.0</v>
      </c>
      <c r="AB132" s="499">
        <v>92.0</v>
      </c>
      <c r="AC132" s="1141">
        <f t="shared" si="105"/>
        <v>0.45865452</v>
      </c>
      <c r="AD132" s="1142">
        <f t="shared" si="106"/>
        <v>0.02330050444</v>
      </c>
      <c r="AE132" s="1143">
        <f t="shared" si="107"/>
        <v>0</v>
      </c>
      <c r="AF132" s="1159" t="s">
        <v>2807</v>
      </c>
      <c r="AG132" s="1160"/>
      <c r="AH132" s="1144"/>
      <c r="AI132" s="1144"/>
      <c r="AJ132" s="18"/>
    </row>
    <row r="133" ht="21.0" customHeight="1">
      <c r="A133" s="18"/>
      <c r="B133" s="1127" t="s">
        <v>2763</v>
      </c>
      <c r="C133" s="1127" t="s">
        <v>2764</v>
      </c>
      <c r="D133" s="1128">
        <v>0.0</v>
      </c>
      <c r="E133" s="1129" t="s">
        <v>76</v>
      </c>
      <c r="F133" s="1130">
        <v>4390.0</v>
      </c>
      <c r="G133" s="1131" t="s">
        <v>2808</v>
      </c>
      <c r="H133" s="1132" t="s">
        <v>2432</v>
      </c>
      <c r="I133" s="1127" t="s">
        <v>2445</v>
      </c>
      <c r="J133" s="1127" t="s">
        <v>2779</v>
      </c>
      <c r="K133" s="1134"/>
      <c r="L133" s="1135" t="s">
        <v>2652</v>
      </c>
      <c r="M133" s="1127"/>
      <c r="N133" s="1136" t="s">
        <v>2495</v>
      </c>
      <c r="O133" s="1156">
        <v>45979.0</v>
      </c>
      <c r="P133" s="1231" t="s">
        <v>2809</v>
      </c>
      <c r="Q133" s="1138">
        <f t="shared" si="88"/>
        <v>45980</v>
      </c>
      <c r="R133" s="125">
        <v>318.0</v>
      </c>
      <c r="S133" s="499">
        <v>1.0</v>
      </c>
      <c r="T133" s="499">
        <v>11.0</v>
      </c>
      <c r="U133" s="1139">
        <f t="shared" si="89"/>
        <v>45984</v>
      </c>
      <c r="V133" s="125">
        <v>582.0</v>
      </c>
      <c r="W133" s="125">
        <v>1.0</v>
      </c>
      <c r="X133" s="125">
        <v>14.0</v>
      </c>
      <c r="Y133" s="1155">
        <f t="shared" si="90"/>
        <v>45989</v>
      </c>
      <c r="Z133" s="125"/>
      <c r="AA133" s="499"/>
      <c r="AB133" s="499"/>
      <c r="AC133" s="1141">
        <f t="shared" si="105"/>
        <v>-1</v>
      </c>
      <c r="AD133" s="1142" t="str">
        <f t="shared" si="106"/>
        <v>#DIV/0!</v>
      </c>
      <c r="AE133" s="1143" t="str">
        <f t="shared" si="107"/>
        <v>#DIV/0!</v>
      </c>
      <c r="AF133" s="1159" t="s">
        <v>2810</v>
      </c>
      <c r="AG133" s="1160"/>
      <c r="AH133" s="1144"/>
      <c r="AI133" s="1144"/>
      <c r="AJ133" s="18"/>
    </row>
    <row r="134" ht="21.0" customHeight="1">
      <c r="A134" s="18"/>
      <c r="B134" s="1236" t="s">
        <v>2811</v>
      </c>
      <c r="C134" s="1127" t="s">
        <v>2812</v>
      </c>
      <c r="D134" s="1162">
        <v>12996.0</v>
      </c>
      <c r="E134" s="1129" t="s">
        <v>76</v>
      </c>
      <c r="F134" s="1147">
        <v>280.0</v>
      </c>
      <c r="G134" s="1135" t="s">
        <v>258</v>
      </c>
      <c r="H134" s="1132" t="s">
        <v>2426</v>
      </c>
      <c r="I134" s="1136" t="s">
        <v>2445</v>
      </c>
      <c r="J134" s="1127" t="s">
        <v>2813</v>
      </c>
      <c r="K134" s="1148"/>
      <c r="L134" s="1135" t="s">
        <v>2420</v>
      </c>
      <c r="M134" s="1146"/>
      <c r="N134" s="1136" t="s">
        <v>2421</v>
      </c>
      <c r="O134" s="1149">
        <v>45594.0</v>
      </c>
      <c r="P134" s="1150" t="s">
        <v>2814</v>
      </c>
      <c r="Q134" s="297">
        <f t="shared" si="88"/>
        <v>45595</v>
      </c>
      <c r="R134" s="1152">
        <v>64792.0</v>
      </c>
      <c r="S134" s="1153">
        <v>63.0</v>
      </c>
      <c r="T134" s="1153">
        <v>1741.0</v>
      </c>
      <c r="U134" s="297">
        <f t="shared" si="89"/>
        <v>45599</v>
      </c>
      <c r="V134" s="1165"/>
      <c r="W134" s="1165"/>
      <c r="X134" s="1165"/>
      <c r="Y134" s="1155">
        <f t="shared" si="90"/>
        <v>45604</v>
      </c>
      <c r="Z134" s="1152"/>
      <c r="AA134" s="1153"/>
      <c r="AB134" s="1153"/>
      <c r="AC134" s="1167">
        <f t="shared" si="105"/>
        <v>-1</v>
      </c>
      <c r="AD134" s="1178" t="str">
        <f t="shared" si="106"/>
        <v>#DIV/0!</v>
      </c>
      <c r="AE134" s="1168" t="str">
        <f t="shared" si="107"/>
        <v>#DIV/0!</v>
      </c>
      <c r="AF134" s="286" t="s">
        <v>2815</v>
      </c>
      <c r="AI134" s="1144">
        <f t="shared" ref="AI134:AI148" si="108">iferror(IFS(Z134&gt;1,Z134,V134&gt;1,V134,R134&gt;1,R134),0)</f>
        <v>64792</v>
      </c>
      <c r="AJ134" s="18"/>
    </row>
    <row r="135" ht="21.0" customHeight="1">
      <c r="A135" s="18"/>
      <c r="B135" s="1236" t="s">
        <v>2811</v>
      </c>
      <c r="C135" s="1127" t="s">
        <v>2812</v>
      </c>
      <c r="D135" s="1162">
        <v>12996.0</v>
      </c>
      <c r="E135" s="1129" t="s">
        <v>76</v>
      </c>
      <c r="F135" s="1147">
        <v>4195.0</v>
      </c>
      <c r="G135" s="1135" t="s">
        <v>83</v>
      </c>
      <c r="H135" s="1132" t="s">
        <v>2464</v>
      </c>
      <c r="I135" s="1136" t="s">
        <v>2445</v>
      </c>
      <c r="J135" s="1127" t="s">
        <v>2813</v>
      </c>
      <c r="K135" s="1148"/>
      <c r="L135" s="1135" t="s">
        <v>2420</v>
      </c>
      <c r="M135" s="1146"/>
      <c r="N135" s="1136" t="s">
        <v>2421</v>
      </c>
      <c r="O135" s="1149">
        <v>45607.0</v>
      </c>
      <c r="P135" s="1150" t="s">
        <v>2816</v>
      </c>
      <c r="Q135" s="297">
        <f t="shared" si="88"/>
        <v>45608</v>
      </c>
      <c r="R135" s="1152">
        <v>51121.0</v>
      </c>
      <c r="S135" s="1153">
        <v>68.0</v>
      </c>
      <c r="T135" s="1153">
        <v>1030.0</v>
      </c>
      <c r="U135" s="297">
        <f t="shared" si="89"/>
        <v>45612</v>
      </c>
      <c r="V135" s="1165"/>
      <c r="W135" s="1165"/>
      <c r="X135" s="1165"/>
      <c r="Y135" s="1155">
        <f t="shared" si="90"/>
        <v>45617</v>
      </c>
      <c r="Z135" s="1152"/>
      <c r="AA135" s="1153"/>
      <c r="AB135" s="1153"/>
      <c r="AC135" s="1167">
        <f t="shared" si="105"/>
        <v>-1</v>
      </c>
      <c r="AD135" s="1178" t="str">
        <f t="shared" si="106"/>
        <v>#DIV/0!</v>
      </c>
      <c r="AE135" s="1168" t="str">
        <f t="shared" si="107"/>
        <v>#DIV/0!</v>
      </c>
      <c r="AF135" s="286" t="s">
        <v>2817</v>
      </c>
      <c r="AI135" s="1144">
        <f t="shared" si="108"/>
        <v>51121</v>
      </c>
      <c r="AJ135" s="18"/>
    </row>
    <row r="136" ht="21.0" customHeight="1">
      <c r="A136" s="18"/>
      <c r="B136" s="1189" t="s">
        <v>267</v>
      </c>
      <c r="C136" s="1189" t="s">
        <v>268</v>
      </c>
      <c r="D136" s="1190">
        <v>10500.0</v>
      </c>
      <c r="E136" s="1129" t="s">
        <v>76</v>
      </c>
      <c r="F136" s="1191">
        <v>1157.0</v>
      </c>
      <c r="G136" s="1205" t="s">
        <v>333</v>
      </c>
      <c r="H136" s="1193" t="s">
        <v>2464</v>
      </c>
      <c r="I136" s="1189" t="s">
        <v>2418</v>
      </c>
      <c r="J136" s="1169" t="s">
        <v>2818</v>
      </c>
      <c r="K136" s="1194"/>
      <c r="L136" s="1135" t="s">
        <v>2544</v>
      </c>
      <c r="M136" s="1189"/>
      <c r="N136" s="1136" t="s">
        <v>2421</v>
      </c>
      <c r="O136" s="1195">
        <v>45839.0</v>
      </c>
      <c r="P136" s="1207" t="s">
        <v>2819</v>
      </c>
      <c r="Q136" s="1195">
        <f t="shared" ref="Q136:Q137" si="109">O136+1</f>
        <v>45840</v>
      </c>
      <c r="R136" s="1197">
        <v>2601.0</v>
      </c>
      <c r="S136" s="1198">
        <v>7.0</v>
      </c>
      <c r="T136" s="1237"/>
      <c r="U136" s="1195">
        <f t="shared" ref="U136:U137" si="110">O136+5</f>
        <v>45844</v>
      </c>
      <c r="V136" s="1197">
        <v>4673.0</v>
      </c>
      <c r="W136" s="1197">
        <v>13.0</v>
      </c>
      <c r="X136" s="1197">
        <v>-1.0</v>
      </c>
      <c r="Y136" s="1199">
        <f t="shared" ref="Y136:Y137" si="111">O136+10</f>
        <v>45849</v>
      </c>
      <c r="Z136" s="1197">
        <v>5078.0</v>
      </c>
      <c r="AA136" s="1198">
        <v>13.0</v>
      </c>
      <c r="AB136" s="1198">
        <v>-1.0</v>
      </c>
      <c r="AC136" s="1200">
        <f t="shared" ref="AC136:AC137" si="112">IFERROR((Z136-R136)/R136,"")</f>
        <v>0.9523260285</v>
      </c>
      <c r="AD136" s="1201">
        <f t="shared" ref="AD136:AD137" si="113">(AA136+AB136)/Z136</f>
        <v>0.002363135093</v>
      </c>
      <c r="AE136" s="1202">
        <f t="shared" ref="AE136:AE137" si="114">iferror(INDIRECT("D"&amp;ROW()) / INDIRECT("AI"&amp;ROW()) * 1000,0)</f>
        <v>2067.743206</v>
      </c>
      <c r="AF136" s="1203"/>
      <c r="AG136" s="1204" t="s">
        <v>2820</v>
      </c>
      <c r="AH136" s="1203"/>
      <c r="AI136" s="1144">
        <f t="shared" si="108"/>
        <v>5078</v>
      </c>
      <c r="AJ136" s="18"/>
    </row>
    <row r="137" ht="21.0" customHeight="1">
      <c r="A137" s="18"/>
      <c r="B137" s="1189" t="s">
        <v>267</v>
      </c>
      <c r="C137" s="1189" t="s">
        <v>268</v>
      </c>
      <c r="D137" s="1190" t="s">
        <v>2416</v>
      </c>
      <c r="E137" s="1129" t="s">
        <v>76</v>
      </c>
      <c r="F137" s="1191">
        <v>1157.0</v>
      </c>
      <c r="G137" s="1205" t="s">
        <v>333</v>
      </c>
      <c r="H137" s="1193" t="s">
        <v>2464</v>
      </c>
      <c r="I137" s="1189" t="s">
        <v>2445</v>
      </c>
      <c r="J137" s="1169" t="s">
        <v>2821</v>
      </c>
      <c r="K137" s="1194"/>
      <c r="L137" s="1135" t="s">
        <v>2420</v>
      </c>
      <c r="M137" s="1189"/>
      <c r="N137" s="1136" t="s">
        <v>2421</v>
      </c>
      <c r="O137" s="1195">
        <v>45840.0</v>
      </c>
      <c r="P137" s="1207" t="s">
        <v>2822</v>
      </c>
      <c r="Q137" s="1195">
        <f t="shared" si="109"/>
        <v>45841</v>
      </c>
      <c r="R137" s="1197">
        <v>48000.0</v>
      </c>
      <c r="S137" s="1198">
        <v>23.0</v>
      </c>
      <c r="T137" s="1198">
        <v>1118.0</v>
      </c>
      <c r="U137" s="1195">
        <f t="shared" si="110"/>
        <v>45845</v>
      </c>
      <c r="V137" s="1208"/>
      <c r="W137" s="1208"/>
      <c r="X137" s="1208"/>
      <c r="Y137" s="1199">
        <f t="shared" si="111"/>
        <v>45850</v>
      </c>
      <c r="Z137" s="1197">
        <v>53500.0</v>
      </c>
      <c r="AA137" s="1198">
        <v>24.0</v>
      </c>
      <c r="AB137" s="1198">
        <v>1216.0</v>
      </c>
      <c r="AC137" s="1200">
        <f t="shared" si="112"/>
        <v>0.1145833333</v>
      </c>
      <c r="AD137" s="1201">
        <f t="shared" si="113"/>
        <v>0.02317757009</v>
      </c>
      <c r="AE137" s="1202">
        <f t="shared" si="114"/>
        <v>0</v>
      </c>
      <c r="AF137" s="1227" t="s">
        <v>2823</v>
      </c>
      <c r="AG137" s="1204" t="s">
        <v>2824</v>
      </c>
      <c r="AH137" s="1203"/>
      <c r="AI137" s="1144">
        <f t="shared" si="108"/>
        <v>53500</v>
      </c>
      <c r="AJ137" s="18"/>
    </row>
    <row r="138" ht="21.0" customHeight="1">
      <c r="A138" s="18"/>
      <c r="B138" s="1127" t="s">
        <v>2825</v>
      </c>
      <c r="C138" s="1127" t="s">
        <v>2826</v>
      </c>
      <c r="D138" s="1128" t="s">
        <v>2416</v>
      </c>
      <c r="E138" s="1129" t="s">
        <v>76</v>
      </c>
      <c r="F138" s="1147">
        <v>5208.0</v>
      </c>
      <c r="G138" s="1135" t="s">
        <v>523</v>
      </c>
      <c r="H138" s="1132" t="s">
        <v>2437</v>
      </c>
      <c r="I138" s="1136" t="s">
        <v>2445</v>
      </c>
      <c r="J138" s="1127" t="s">
        <v>2827</v>
      </c>
      <c r="K138" s="1148"/>
      <c r="L138" s="1135" t="s">
        <v>2420</v>
      </c>
      <c r="M138" s="1146"/>
      <c r="N138" s="1136" t="s">
        <v>2421</v>
      </c>
      <c r="O138" s="1149">
        <v>45693.0</v>
      </c>
      <c r="P138" s="1150" t="s">
        <v>2828</v>
      </c>
      <c r="Q138" s="297">
        <f t="shared" ref="Q138:Q141" si="115">INDIRECT("o"&amp;ROW())+1</f>
        <v>45694</v>
      </c>
      <c r="R138" s="1152">
        <v>17684.0</v>
      </c>
      <c r="S138" s="1153">
        <v>20.0</v>
      </c>
      <c r="T138" s="1153">
        <v>267.0</v>
      </c>
      <c r="U138" s="297">
        <f t="shared" ref="U138:U141" si="116">INDIRECT("o"&amp;ROW())+5</f>
        <v>45698</v>
      </c>
      <c r="V138" s="1165"/>
      <c r="W138" s="1165"/>
      <c r="X138" s="1165"/>
      <c r="Y138" s="1155">
        <f t="array" ref="Y138">INDIRECT("o"&amp;ROW())+10</f>
        <v>45703</v>
      </c>
      <c r="Z138" s="1152"/>
      <c r="AA138" s="1153"/>
      <c r="AB138" s="1153"/>
      <c r="AC138" s="1167">
        <f t="shared" ref="AC138:AC141" si="117">IFERROR((INDIRECT("Z"&amp;ROW()) - INDIRECT("R"&amp;ROW())) / INDIRECT("R"&amp;ROW()), "")</f>
        <v>-1</v>
      </c>
      <c r="AD138" s="1178" t="str">
        <f t="shared" ref="AD138:AD141" si="118">(INDIRECT("AA"&amp;ROW()) + INDIRECT("AB"&amp;ROW())) / INDIRECT("Z"&amp;ROW())</f>
        <v>#DIV/0!</v>
      </c>
      <c r="AE138" s="1168" t="str">
        <f t="shared" ref="AE138:AE141" si="119">INDIRECT("D"&amp;ROW()) / INDIRECT("Z"&amp;ROW()) * 1000</f>
        <v>#DIV/0!</v>
      </c>
      <c r="AF138" s="286" t="s">
        <v>2829</v>
      </c>
      <c r="AI138" s="1144">
        <f t="shared" si="108"/>
        <v>17684</v>
      </c>
      <c r="AJ138" s="18"/>
    </row>
    <row r="139" ht="21.0" customHeight="1">
      <c r="A139" s="18"/>
      <c r="B139" s="1174" t="s">
        <v>2825</v>
      </c>
      <c r="C139" s="1175" t="s">
        <v>2826</v>
      </c>
      <c r="D139" s="1176" t="s">
        <v>2416</v>
      </c>
      <c r="E139" s="1129" t="s">
        <v>76</v>
      </c>
      <c r="F139" s="1147">
        <v>3862.0</v>
      </c>
      <c r="G139" s="1135" t="s">
        <v>184</v>
      </c>
      <c r="H139" s="1132" t="s">
        <v>2426</v>
      </c>
      <c r="I139" s="1136" t="s">
        <v>2418</v>
      </c>
      <c r="J139" s="1169"/>
      <c r="K139" s="1148"/>
      <c r="L139" s="1135" t="s">
        <v>2420</v>
      </c>
      <c r="M139" s="1146"/>
      <c r="N139" s="1136" t="s">
        <v>2421</v>
      </c>
      <c r="O139" s="1238">
        <v>45699.0</v>
      </c>
      <c r="P139" s="273" t="s">
        <v>2830</v>
      </c>
      <c r="Q139" s="1151">
        <f t="shared" si="115"/>
        <v>45700</v>
      </c>
      <c r="R139" s="1152"/>
      <c r="S139" s="1153"/>
      <c r="T139" s="1153"/>
      <c r="U139" s="1154">
        <f t="shared" si="116"/>
        <v>45704</v>
      </c>
      <c r="V139" s="1152"/>
      <c r="W139" s="1152"/>
      <c r="X139" s="1152"/>
      <c r="Y139" s="1155">
        <v>45940.0</v>
      </c>
      <c r="Z139" s="1152">
        <v>14791.0</v>
      </c>
      <c r="AA139" s="1153">
        <v>381.0</v>
      </c>
      <c r="AB139" s="1153">
        <v>-1.0</v>
      </c>
      <c r="AC139" s="1141" t="str">
        <f t="shared" si="117"/>
        <v/>
      </c>
      <c r="AD139" s="1178">
        <f t="shared" si="118"/>
        <v>0.02569129876</v>
      </c>
      <c r="AE139" s="1168">
        <f t="shared" si="119"/>
        <v>0</v>
      </c>
      <c r="AF139" s="286"/>
      <c r="AG139" s="286"/>
      <c r="AI139" s="1144">
        <f t="shared" si="108"/>
        <v>14791</v>
      </c>
      <c r="AJ139" s="18"/>
    </row>
    <row r="140" ht="21.0" customHeight="1">
      <c r="A140" s="18"/>
      <c r="B140" s="1127" t="s">
        <v>2825</v>
      </c>
      <c r="C140" s="1127" t="s">
        <v>2826</v>
      </c>
      <c r="D140" s="1128" t="s">
        <v>2416</v>
      </c>
      <c r="E140" s="1129" t="s">
        <v>76</v>
      </c>
      <c r="F140" s="1147">
        <v>712.0</v>
      </c>
      <c r="G140" s="1135" t="s">
        <v>77</v>
      </c>
      <c r="H140" s="1132" t="s">
        <v>2426</v>
      </c>
      <c r="I140" s="1136" t="s">
        <v>2445</v>
      </c>
      <c r="J140" s="1127" t="s">
        <v>2827</v>
      </c>
      <c r="K140" s="1148"/>
      <c r="L140" s="1135" t="s">
        <v>2420</v>
      </c>
      <c r="M140" s="1146"/>
      <c r="N140" s="1136" t="s">
        <v>2421</v>
      </c>
      <c r="O140" s="1149">
        <v>45707.0</v>
      </c>
      <c r="P140" s="1150" t="s">
        <v>2831</v>
      </c>
      <c r="Q140" s="297">
        <f t="shared" si="115"/>
        <v>45708</v>
      </c>
      <c r="R140" s="1152">
        <v>7997.0</v>
      </c>
      <c r="S140" s="1153">
        <v>8.0</v>
      </c>
      <c r="T140" s="1153">
        <v>87.0</v>
      </c>
      <c r="U140" s="297">
        <f t="shared" si="116"/>
        <v>45712</v>
      </c>
      <c r="V140" s="1165"/>
      <c r="W140" s="1165"/>
      <c r="X140" s="1165"/>
      <c r="Y140" s="1155">
        <f t="shared" ref="Y140:Y141" si="120">INDIRECT("o"&amp;ROW())+10</f>
        <v>45717</v>
      </c>
      <c r="Z140" s="1152"/>
      <c r="AA140" s="1153"/>
      <c r="AB140" s="1153"/>
      <c r="AC140" s="1167">
        <f t="shared" si="117"/>
        <v>-1</v>
      </c>
      <c r="AD140" s="1178" t="str">
        <f t="shared" si="118"/>
        <v>#DIV/0!</v>
      </c>
      <c r="AE140" s="1168" t="str">
        <f t="shared" si="119"/>
        <v>#DIV/0!</v>
      </c>
      <c r="AF140" s="286" t="s">
        <v>2832</v>
      </c>
      <c r="AI140" s="1144">
        <f t="shared" si="108"/>
        <v>7997</v>
      </c>
      <c r="AJ140" s="18"/>
    </row>
    <row r="141" ht="21.0" customHeight="1">
      <c r="A141" s="18"/>
      <c r="B141" s="1127" t="s">
        <v>2825</v>
      </c>
      <c r="C141" s="1127" t="s">
        <v>2826</v>
      </c>
      <c r="D141" s="1128" t="s">
        <v>2416</v>
      </c>
      <c r="E141" s="1129" t="s">
        <v>76</v>
      </c>
      <c r="F141" s="1147">
        <v>3862.0</v>
      </c>
      <c r="G141" s="1135" t="s">
        <v>184</v>
      </c>
      <c r="H141" s="1132" t="s">
        <v>2426</v>
      </c>
      <c r="I141" s="1136" t="s">
        <v>2445</v>
      </c>
      <c r="J141" s="1127" t="s">
        <v>2827</v>
      </c>
      <c r="K141" s="1148"/>
      <c r="L141" s="1225"/>
      <c r="M141" s="1146"/>
      <c r="N141" s="1136" t="s">
        <v>2421</v>
      </c>
      <c r="O141" s="1149">
        <v>45717.0</v>
      </c>
      <c r="P141" s="1150" t="s">
        <v>2833</v>
      </c>
      <c r="Q141" s="297">
        <f t="shared" si="115"/>
        <v>45718</v>
      </c>
      <c r="R141" s="1152">
        <v>26275.0</v>
      </c>
      <c r="S141" s="1153">
        <v>10.0</v>
      </c>
      <c r="T141" s="1153">
        <v>914.0</v>
      </c>
      <c r="U141" s="297">
        <f t="shared" si="116"/>
        <v>45722</v>
      </c>
      <c r="V141" s="1165"/>
      <c r="W141" s="1165"/>
      <c r="X141" s="1165"/>
      <c r="Y141" s="1155">
        <f t="shared" si="120"/>
        <v>45727</v>
      </c>
      <c r="Z141" s="1152"/>
      <c r="AA141" s="1153"/>
      <c r="AB141" s="1153"/>
      <c r="AC141" s="1167">
        <f t="shared" si="117"/>
        <v>-1</v>
      </c>
      <c r="AD141" s="1178" t="str">
        <f t="shared" si="118"/>
        <v>#DIV/0!</v>
      </c>
      <c r="AE141" s="1168" t="str">
        <f t="shared" si="119"/>
        <v>#DIV/0!</v>
      </c>
      <c r="AF141" s="286" t="s">
        <v>2834</v>
      </c>
      <c r="AI141" s="1144">
        <f t="shared" si="108"/>
        <v>26275</v>
      </c>
      <c r="AJ141" s="18"/>
    </row>
    <row r="142" ht="21.0" customHeight="1">
      <c r="A142" s="18"/>
      <c r="B142" s="1127" t="s">
        <v>84</v>
      </c>
      <c r="C142" s="1239" t="s">
        <v>85</v>
      </c>
      <c r="D142" s="1128" t="s">
        <v>2416</v>
      </c>
      <c r="E142" s="1129" t="s">
        <v>76</v>
      </c>
      <c r="F142" s="1130">
        <v>5149.0</v>
      </c>
      <c r="G142" s="1224" t="s">
        <v>140</v>
      </c>
      <c r="H142" s="1132" t="s">
        <v>2432</v>
      </c>
      <c r="I142" s="1127" t="s">
        <v>2418</v>
      </c>
      <c r="J142" s="1133" t="s">
        <v>86</v>
      </c>
      <c r="K142" s="1134"/>
      <c r="L142" s="1135" t="s">
        <v>2420</v>
      </c>
      <c r="M142" s="1127"/>
      <c r="N142" s="1136" t="s">
        <v>2421</v>
      </c>
      <c r="O142" s="55">
        <v>45797.0</v>
      </c>
      <c r="P142" s="1170" t="s">
        <v>2835</v>
      </c>
      <c r="Q142" s="1138">
        <f>O142+1</f>
        <v>45798</v>
      </c>
      <c r="R142" s="125">
        <v>0.0</v>
      </c>
      <c r="S142" s="499">
        <v>0.0</v>
      </c>
      <c r="T142" s="499">
        <v>0.0</v>
      </c>
      <c r="U142" s="1139">
        <f>O142+5</f>
        <v>45802</v>
      </c>
      <c r="V142" s="125">
        <v>0.0</v>
      </c>
      <c r="W142" s="125">
        <v>0.0</v>
      </c>
      <c r="X142" s="125">
        <v>0.0</v>
      </c>
      <c r="Y142" s="1140">
        <f>O142+10</f>
        <v>45807</v>
      </c>
      <c r="Z142" s="125">
        <v>21400.0</v>
      </c>
      <c r="AA142" s="499">
        <v>16.0</v>
      </c>
      <c r="AB142" s="499">
        <v>287.0</v>
      </c>
      <c r="AC142" s="1141" t="str">
        <f>IFERROR((Z142-R142)/R142,"")</f>
        <v/>
      </c>
      <c r="AD142" s="1142">
        <f>(AA142+AB142)/Z142</f>
        <v>0.0141588785</v>
      </c>
      <c r="AE142" s="1143">
        <f t="shared" ref="AE142:AE147" si="121">iferror(INDIRECT("D"&amp;ROW()) / INDIRECT("AI"&amp;ROW()) * 1000,0)</f>
        <v>0</v>
      </c>
      <c r="AF142" s="1240" t="s">
        <v>2836</v>
      </c>
      <c r="AG142" s="1160"/>
      <c r="AH142" s="1144"/>
      <c r="AI142" s="1144">
        <f t="shared" si="108"/>
        <v>21400</v>
      </c>
      <c r="AJ142" s="18"/>
    </row>
    <row r="143" ht="21.0" customHeight="1">
      <c r="A143" s="18"/>
      <c r="B143" s="1127" t="s">
        <v>84</v>
      </c>
      <c r="C143" s="1136" t="s">
        <v>85</v>
      </c>
      <c r="D143" s="1128">
        <v>3351.46</v>
      </c>
      <c r="E143" s="1129" t="s">
        <v>76</v>
      </c>
      <c r="F143" s="1147">
        <v>3030.0</v>
      </c>
      <c r="G143" s="1135" t="s">
        <v>588</v>
      </c>
      <c r="H143" s="1132" t="s">
        <v>2432</v>
      </c>
      <c r="I143" s="1136" t="s">
        <v>2418</v>
      </c>
      <c r="J143" s="1133" t="s">
        <v>86</v>
      </c>
      <c r="K143" s="1148"/>
      <c r="L143" s="1135" t="s">
        <v>2420</v>
      </c>
      <c r="M143" s="1146"/>
      <c r="N143" s="1136" t="s">
        <v>2421</v>
      </c>
      <c r="O143" s="1149">
        <v>45920.0</v>
      </c>
      <c r="P143" s="1150" t="s">
        <v>2837</v>
      </c>
      <c r="Q143" s="1151">
        <f t="shared" ref="Q143:Q144" si="122">INDIRECT("o"&amp;ROW())+1</f>
        <v>45921</v>
      </c>
      <c r="R143" s="1152">
        <v>13519.0</v>
      </c>
      <c r="S143" s="1153">
        <v>23.0</v>
      </c>
      <c r="T143" s="1153">
        <v>149.0</v>
      </c>
      <c r="U143" s="1154">
        <f t="shared" ref="U143:U144" si="123">INDIRECT("o"&amp;ROW())+5</f>
        <v>45925</v>
      </c>
      <c r="V143" s="1152">
        <v>15119.0</v>
      </c>
      <c r="W143" s="1152">
        <v>24.0</v>
      </c>
      <c r="X143" s="1152">
        <v>163.0</v>
      </c>
      <c r="Y143" s="1155">
        <f t="shared" ref="Y143:Y144" si="124">INDIRECT("o"&amp;ROW())+10</f>
        <v>45930</v>
      </c>
      <c r="Z143" s="1152">
        <v>18839.0</v>
      </c>
      <c r="AA143" s="1153">
        <v>25.0</v>
      </c>
      <c r="AB143" s="1153">
        <v>182.0</v>
      </c>
      <c r="AC143" s="1141">
        <f t="shared" ref="AC143:AC144" si="125">IFERROR((INDIRECT("Z"&amp;ROW()) - INDIRECT("R"&amp;ROW())) / INDIRECT("R"&amp;ROW()), "")</f>
        <v>0.3935202308</v>
      </c>
      <c r="AD143" s="1142">
        <f t="shared" ref="AD143:AD144" si="126">(INDIRECT("AA"&amp;ROW()) + INDIRECT("AB"&amp;ROW())) / INDIRECT("Z"&amp;ROW())</f>
        <v>0.01098784437</v>
      </c>
      <c r="AE143" s="1143">
        <f t="shared" si="121"/>
        <v>177.9001009</v>
      </c>
      <c r="AF143" s="1241" t="s">
        <v>2838</v>
      </c>
      <c r="AI143" s="1144">
        <f t="shared" si="108"/>
        <v>18839</v>
      </c>
      <c r="AJ143" s="18"/>
    </row>
    <row r="144" ht="21.0" customHeight="1">
      <c r="A144" s="18"/>
      <c r="B144" s="1127" t="s">
        <v>84</v>
      </c>
      <c r="C144" s="1136" t="s">
        <v>85</v>
      </c>
      <c r="D144" s="1128">
        <v>3351.46</v>
      </c>
      <c r="E144" s="1129" t="s">
        <v>76</v>
      </c>
      <c r="F144" s="1147">
        <v>3030.0</v>
      </c>
      <c r="G144" s="1135" t="s">
        <v>588</v>
      </c>
      <c r="H144" s="1132" t="s">
        <v>2432</v>
      </c>
      <c r="I144" s="1136" t="s">
        <v>2445</v>
      </c>
      <c r="J144" s="1133" t="s">
        <v>2839</v>
      </c>
      <c r="K144" s="1148"/>
      <c r="L144" s="1135" t="s">
        <v>2420</v>
      </c>
      <c r="M144" s="1146"/>
      <c r="N144" s="1136" t="s">
        <v>2421</v>
      </c>
      <c r="O144" s="1149">
        <v>45920.0</v>
      </c>
      <c r="P144" s="1150" t="s">
        <v>2840</v>
      </c>
      <c r="Q144" s="1151">
        <f t="shared" si="122"/>
        <v>45921</v>
      </c>
      <c r="R144" s="1152">
        <v>8107.0</v>
      </c>
      <c r="S144" s="1153">
        <v>6.0</v>
      </c>
      <c r="T144" s="1153">
        <v>144.0</v>
      </c>
      <c r="U144" s="1154">
        <f t="shared" si="123"/>
        <v>45925</v>
      </c>
      <c r="V144" s="1152">
        <v>26000.0</v>
      </c>
      <c r="W144" s="1152">
        <v>14.0</v>
      </c>
      <c r="X144" s="1152">
        <v>404.0</v>
      </c>
      <c r="Y144" s="1155">
        <f t="shared" si="124"/>
        <v>45930</v>
      </c>
      <c r="Z144" s="1152">
        <v>32300.0</v>
      </c>
      <c r="AA144" s="1153">
        <v>16.0</v>
      </c>
      <c r="AB144" s="1153">
        <v>492.0</v>
      </c>
      <c r="AC144" s="1141">
        <f t="shared" si="125"/>
        <v>2.984211176</v>
      </c>
      <c r="AD144" s="1142">
        <f t="shared" si="126"/>
        <v>0.01572755418</v>
      </c>
      <c r="AE144" s="1143">
        <f t="shared" si="121"/>
        <v>103.7603715</v>
      </c>
      <c r="AF144" s="286" t="s">
        <v>2841</v>
      </c>
      <c r="AI144" s="1144">
        <f t="shared" si="108"/>
        <v>32300</v>
      </c>
      <c r="AJ144" s="18"/>
    </row>
    <row r="145" ht="21.0" customHeight="1">
      <c r="A145" s="18"/>
      <c r="B145" s="1127" t="s">
        <v>176</v>
      </c>
      <c r="C145" s="1127" t="s">
        <v>177</v>
      </c>
      <c r="D145" s="1128" t="s">
        <v>2416</v>
      </c>
      <c r="E145" s="1129" t="s">
        <v>76</v>
      </c>
      <c r="F145" s="1130">
        <v>4989.0</v>
      </c>
      <c r="G145" s="1223" t="s">
        <v>330</v>
      </c>
      <c r="H145" s="1132" t="s">
        <v>2464</v>
      </c>
      <c r="I145" s="1127" t="s">
        <v>2418</v>
      </c>
      <c r="J145" s="1133" t="s">
        <v>855</v>
      </c>
      <c r="K145" s="1134"/>
      <c r="L145" s="1135" t="s">
        <v>2420</v>
      </c>
      <c r="M145" s="1127"/>
      <c r="N145" s="1136" t="s">
        <v>2421</v>
      </c>
      <c r="O145" s="55">
        <v>45843.0</v>
      </c>
      <c r="P145" s="1173" t="s">
        <v>2842</v>
      </c>
      <c r="Q145" s="1138">
        <f>O145+1</f>
        <v>45844</v>
      </c>
      <c r="R145" s="125">
        <v>3071.0</v>
      </c>
      <c r="S145" s="499">
        <v>1.0</v>
      </c>
      <c r="T145" s="499">
        <v>26.0</v>
      </c>
      <c r="U145" s="1139">
        <f>O145+5</f>
        <v>45848</v>
      </c>
      <c r="V145" s="125">
        <v>4960.0</v>
      </c>
      <c r="W145" s="125">
        <v>2.0</v>
      </c>
      <c r="X145" s="125">
        <v>45.0</v>
      </c>
      <c r="Y145" s="1140">
        <f>O145+10</f>
        <v>45853</v>
      </c>
      <c r="Z145" s="125">
        <v>5512.0</v>
      </c>
      <c r="AA145" s="499">
        <v>2.0</v>
      </c>
      <c r="AB145" s="499">
        <v>50.0</v>
      </c>
      <c r="AC145" s="1141">
        <f t="shared" ref="AC145:AC146" si="127">IFERROR((Z145-R145)/R145,"")</f>
        <v>0.7948550961</v>
      </c>
      <c r="AD145" s="1142">
        <f t="shared" ref="AD145:AD146" si="128">(AA145+AB145)/Z145</f>
        <v>0.009433962264</v>
      </c>
      <c r="AE145" s="1143">
        <f t="shared" si="121"/>
        <v>0</v>
      </c>
      <c r="AF145" s="1159"/>
      <c r="AG145" s="1145" t="s">
        <v>2843</v>
      </c>
      <c r="AH145" s="1144"/>
      <c r="AI145" s="1144">
        <f t="shared" si="108"/>
        <v>5512</v>
      </c>
      <c r="AJ145" s="18"/>
    </row>
    <row r="146" ht="21.0" customHeight="1">
      <c r="A146" s="18"/>
      <c r="B146" s="1127" t="s">
        <v>176</v>
      </c>
      <c r="C146" s="1127" t="s">
        <v>177</v>
      </c>
      <c r="D146" s="1128" t="s">
        <v>2416</v>
      </c>
      <c r="E146" s="1129" t="s">
        <v>76</v>
      </c>
      <c r="F146" s="1130">
        <v>5977.0</v>
      </c>
      <c r="G146" s="1131" t="s">
        <v>377</v>
      </c>
      <c r="H146" s="1132" t="s">
        <v>2464</v>
      </c>
      <c r="I146" s="1127" t="s">
        <v>2418</v>
      </c>
      <c r="J146" s="1133" t="s">
        <v>855</v>
      </c>
      <c r="K146" s="1134"/>
      <c r="L146" s="1135" t="s">
        <v>2420</v>
      </c>
      <c r="M146" s="1127"/>
      <c r="N146" s="1136" t="s">
        <v>2421</v>
      </c>
      <c r="O146" s="1156">
        <v>45891.0</v>
      </c>
      <c r="P146" s="1157" t="s">
        <v>2844</v>
      </c>
      <c r="Q146" s="1138">
        <f t="shared" ref="Q146:Q152" si="129">INDIRECT("o"&amp;ROW())+1</f>
        <v>45892</v>
      </c>
      <c r="R146" s="125">
        <v>3238.0</v>
      </c>
      <c r="S146" s="499">
        <v>0.0</v>
      </c>
      <c r="T146" s="499">
        <v>32.0</v>
      </c>
      <c r="U146" s="1139">
        <f t="shared" ref="U146:U152" si="130">INDIRECT("o"&amp;ROW())+5</f>
        <v>45896</v>
      </c>
      <c r="V146" s="125">
        <v>3567.0</v>
      </c>
      <c r="W146" s="125">
        <v>0.0</v>
      </c>
      <c r="X146" s="125">
        <v>35.0</v>
      </c>
      <c r="Y146" s="1158">
        <f t="shared" ref="Y146:Y152" si="131">INDIRECT("o"&amp;ROW())+10</f>
        <v>45901</v>
      </c>
      <c r="Z146" s="125">
        <v>4209.0</v>
      </c>
      <c r="AA146" s="499">
        <v>0.0</v>
      </c>
      <c r="AB146" s="499">
        <v>-1.0</v>
      </c>
      <c r="AC146" s="1141">
        <f t="shared" si="127"/>
        <v>0.299876467</v>
      </c>
      <c r="AD146" s="1142">
        <f t="shared" si="128"/>
        <v>-0.000237586125</v>
      </c>
      <c r="AE146" s="1143">
        <f t="shared" si="121"/>
        <v>0</v>
      </c>
      <c r="AF146" s="1159" t="s">
        <v>2845</v>
      </c>
      <c r="AG146" s="1160"/>
      <c r="AH146" s="1144"/>
      <c r="AI146" s="1144">
        <f t="shared" si="108"/>
        <v>4209</v>
      </c>
      <c r="AJ146" s="18"/>
    </row>
    <row r="147" ht="21.0" customHeight="1">
      <c r="A147" s="18"/>
      <c r="B147" s="1127" t="s">
        <v>176</v>
      </c>
      <c r="C147" s="1136" t="s">
        <v>177</v>
      </c>
      <c r="D147" s="1128">
        <v>10125.16</v>
      </c>
      <c r="E147" s="1129" t="s">
        <v>76</v>
      </c>
      <c r="F147" s="1147">
        <v>3828.0</v>
      </c>
      <c r="G147" s="1135" t="s">
        <v>291</v>
      </c>
      <c r="H147" s="1132" t="s">
        <v>2715</v>
      </c>
      <c r="I147" s="1136" t="s">
        <v>2418</v>
      </c>
      <c r="J147" s="1133" t="s">
        <v>855</v>
      </c>
      <c r="K147" s="1148"/>
      <c r="L147" s="1135" t="s">
        <v>2420</v>
      </c>
      <c r="M147" s="1146"/>
      <c r="N147" s="1136" t="s">
        <v>2421</v>
      </c>
      <c r="O147" s="1149">
        <v>45912.0</v>
      </c>
      <c r="P147" s="1150" t="s">
        <v>2846</v>
      </c>
      <c r="Q147" s="1151">
        <f t="shared" si="129"/>
        <v>45913</v>
      </c>
      <c r="R147" s="1152">
        <v>3397.0</v>
      </c>
      <c r="S147" s="1153">
        <v>4.0</v>
      </c>
      <c r="T147" s="1153">
        <v>71.0</v>
      </c>
      <c r="U147" s="1154">
        <f t="shared" si="130"/>
        <v>45917</v>
      </c>
      <c r="V147" s="1152">
        <v>6725.0</v>
      </c>
      <c r="W147" s="1152">
        <v>4.0</v>
      </c>
      <c r="X147" s="1152">
        <v>105.0</v>
      </c>
      <c r="Y147" s="1155">
        <f t="shared" si="131"/>
        <v>45922</v>
      </c>
      <c r="Z147" s="1152">
        <v>7651.0</v>
      </c>
      <c r="AA147" s="1153">
        <v>4.0</v>
      </c>
      <c r="AB147" s="1153">
        <v>124.0</v>
      </c>
      <c r="AC147" s="1141">
        <f t="shared" ref="AC147:AC152" si="132">IFERROR((INDIRECT("Z"&amp;ROW()) - INDIRECT("R"&amp;ROW())) / INDIRECT("R"&amp;ROW()), "")</f>
        <v>1.252281425</v>
      </c>
      <c r="AD147" s="1142">
        <f t="shared" ref="AD147:AD152" si="133">(INDIRECT("AA"&amp;ROW()) + INDIRECT("AB"&amp;ROW())) / INDIRECT("Z"&amp;ROW())</f>
        <v>0.01672983924</v>
      </c>
      <c r="AE147" s="1143">
        <f t="shared" si="121"/>
        <v>1323.377336</v>
      </c>
      <c r="AF147" s="286" t="s">
        <v>2847</v>
      </c>
      <c r="AI147" s="1144">
        <f t="shared" si="108"/>
        <v>7651</v>
      </c>
      <c r="AJ147" s="18"/>
    </row>
    <row r="148" ht="21.0" customHeight="1">
      <c r="A148" s="18"/>
      <c r="B148" s="1127" t="s">
        <v>176</v>
      </c>
      <c r="C148" s="1136" t="s">
        <v>177</v>
      </c>
      <c r="D148" s="1128">
        <v>10125.16</v>
      </c>
      <c r="E148" s="1129" t="s">
        <v>76</v>
      </c>
      <c r="F148" s="1147">
        <v>6133.0</v>
      </c>
      <c r="G148" s="1135" t="s">
        <v>440</v>
      </c>
      <c r="H148" s="1132" t="s">
        <v>2464</v>
      </c>
      <c r="I148" s="1136" t="s">
        <v>2418</v>
      </c>
      <c r="J148" s="1169" t="s">
        <v>855</v>
      </c>
      <c r="K148" s="1148"/>
      <c r="L148" s="1135" t="s">
        <v>2420</v>
      </c>
      <c r="M148" s="1146"/>
      <c r="N148" s="1136" t="s">
        <v>2421</v>
      </c>
      <c r="O148" s="1149">
        <v>45932.0</v>
      </c>
      <c r="P148" s="1242" t="s">
        <v>2848</v>
      </c>
      <c r="Q148" s="1151">
        <f t="shared" si="129"/>
        <v>45933</v>
      </c>
      <c r="R148" s="1152">
        <v>2294.0</v>
      </c>
      <c r="S148" s="1153">
        <v>0.0</v>
      </c>
      <c r="T148" s="1153">
        <v>40.0</v>
      </c>
      <c r="U148" s="1154">
        <f t="shared" si="130"/>
        <v>45937</v>
      </c>
      <c r="V148" s="1152">
        <v>21829.0</v>
      </c>
      <c r="W148" s="1152">
        <v>0.0</v>
      </c>
      <c r="X148" s="1152">
        <v>64.0</v>
      </c>
      <c r="Y148" s="1155">
        <f t="shared" si="131"/>
        <v>45942</v>
      </c>
      <c r="Z148" s="1152">
        <v>45557.0</v>
      </c>
      <c r="AA148" s="1153">
        <v>1.0</v>
      </c>
      <c r="AB148" s="1153">
        <v>71.0</v>
      </c>
      <c r="AC148" s="1141">
        <f t="shared" si="132"/>
        <v>18.85919791</v>
      </c>
      <c r="AD148" s="1142">
        <f t="shared" si="133"/>
        <v>0.001580437693</v>
      </c>
      <c r="AE148" s="1143">
        <f t="shared" ref="AE148:AE152" si="134">INDIRECT("D"&amp;ROW()) / INDIRECT("Z"&amp;ROW()) * 1000</f>
        <v>222.2525627</v>
      </c>
      <c r="AF148" s="286" t="s">
        <v>2849</v>
      </c>
      <c r="AI148" s="1144">
        <f t="shared" si="108"/>
        <v>45557</v>
      </c>
      <c r="AJ148" s="18"/>
    </row>
    <row r="149" ht="21.0" customHeight="1">
      <c r="A149" s="18"/>
      <c r="B149" s="1127" t="s">
        <v>176</v>
      </c>
      <c r="C149" s="1127" t="s">
        <v>177</v>
      </c>
      <c r="D149" s="1128">
        <v>10125.16</v>
      </c>
      <c r="E149" s="1129" t="s">
        <v>76</v>
      </c>
      <c r="F149" s="1130">
        <v>4412.0</v>
      </c>
      <c r="G149" s="1131" t="s">
        <v>181</v>
      </c>
      <c r="H149" s="1132" t="s">
        <v>2426</v>
      </c>
      <c r="I149" s="1127" t="s">
        <v>2418</v>
      </c>
      <c r="J149" s="1127"/>
      <c r="K149" s="1134"/>
      <c r="L149" s="1135" t="s">
        <v>2420</v>
      </c>
      <c r="M149" s="1127"/>
      <c r="N149" s="1136" t="s">
        <v>2421</v>
      </c>
      <c r="O149" s="1156">
        <v>45974.0</v>
      </c>
      <c r="P149" s="1231" t="s">
        <v>2850</v>
      </c>
      <c r="Q149" s="1138">
        <f t="shared" si="129"/>
        <v>45975</v>
      </c>
      <c r="R149" s="125">
        <v>2733.0</v>
      </c>
      <c r="S149" s="499">
        <v>1.0</v>
      </c>
      <c r="T149" s="499">
        <v>24.0</v>
      </c>
      <c r="U149" s="1139">
        <f t="shared" si="130"/>
        <v>45979</v>
      </c>
      <c r="V149" s="125">
        <v>3207.0</v>
      </c>
      <c r="W149" s="125">
        <v>1.0</v>
      </c>
      <c r="X149" s="125">
        <v>-1.0</v>
      </c>
      <c r="Y149" s="1155">
        <f t="shared" si="131"/>
        <v>45984</v>
      </c>
      <c r="Z149" s="125">
        <v>3519.0</v>
      </c>
      <c r="AA149" s="499">
        <v>2.0</v>
      </c>
      <c r="AB149" s="499">
        <v>-1.0</v>
      </c>
      <c r="AC149" s="1141">
        <f t="shared" si="132"/>
        <v>0.2875960483</v>
      </c>
      <c r="AD149" s="1142">
        <f t="shared" si="133"/>
        <v>0.0002841716397</v>
      </c>
      <c r="AE149" s="1143">
        <f t="shared" si="134"/>
        <v>2877.283319</v>
      </c>
      <c r="AF149" s="1159" t="s">
        <v>2851</v>
      </c>
      <c r="AG149" s="1160"/>
      <c r="AH149" s="1144"/>
      <c r="AI149" s="1144"/>
      <c r="AJ149" s="18"/>
    </row>
    <row r="150" ht="21.0" customHeight="1">
      <c r="A150" s="18"/>
      <c r="B150" s="1127" t="s">
        <v>574</v>
      </c>
      <c r="C150" s="1127" t="s">
        <v>575</v>
      </c>
      <c r="D150" s="1128">
        <v>6000.0</v>
      </c>
      <c r="E150" s="1129" t="s">
        <v>76</v>
      </c>
      <c r="F150" s="1130">
        <v>3862.0</v>
      </c>
      <c r="G150" s="1131" t="s">
        <v>184</v>
      </c>
      <c r="H150" s="1132" t="s">
        <v>2426</v>
      </c>
      <c r="I150" s="1127" t="s">
        <v>2418</v>
      </c>
      <c r="J150" s="1127"/>
      <c r="K150" s="1134"/>
      <c r="L150" s="1135" t="s">
        <v>2420</v>
      </c>
      <c r="M150" s="1127"/>
      <c r="N150" s="1136" t="s">
        <v>2421</v>
      </c>
      <c r="O150" s="1156">
        <v>45974.0</v>
      </c>
      <c r="P150" s="1231" t="s">
        <v>2852</v>
      </c>
      <c r="Q150" s="1138">
        <f t="shared" si="129"/>
        <v>45975</v>
      </c>
      <c r="R150" s="125">
        <v>26642.0</v>
      </c>
      <c r="S150" s="499">
        <v>19.0</v>
      </c>
      <c r="T150" s="499">
        <v>602.0</v>
      </c>
      <c r="U150" s="1139">
        <f t="shared" si="130"/>
        <v>45979</v>
      </c>
      <c r="V150" s="125">
        <v>76685.0</v>
      </c>
      <c r="W150" s="125">
        <v>19.0</v>
      </c>
      <c r="X150" s="125">
        <v>961.0</v>
      </c>
      <c r="Y150" s="1155">
        <f t="shared" si="131"/>
        <v>45984</v>
      </c>
      <c r="Z150" s="125">
        <v>76724.0</v>
      </c>
      <c r="AA150" s="499">
        <v>19.0</v>
      </c>
      <c r="AB150" s="499">
        <v>961.0</v>
      </c>
      <c r="AC150" s="1141">
        <f t="shared" si="132"/>
        <v>1.879813828</v>
      </c>
      <c r="AD150" s="1142">
        <f t="shared" si="133"/>
        <v>0.01277305667</v>
      </c>
      <c r="AE150" s="1143">
        <f t="shared" si="134"/>
        <v>78.20238778</v>
      </c>
      <c r="AF150" s="1159" t="s">
        <v>2853</v>
      </c>
      <c r="AG150" s="1160"/>
      <c r="AH150" s="1144"/>
      <c r="AI150" s="1144"/>
      <c r="AJ150" s="18"/>
    </row>
    <row r="151" ht="21.0" customHeight="1">
      <c r="A151" s="18"/>
      <c r="B151" s="1127" t="s">
        <v>574</v>
      </c>
      <c r="C151" s="1127" t="s">
        <v>575</v>
      </c>
      <c r="D151" s="1128">
        <v>6000.0</v>
      </c>
      <c r="E151" s="1129" t="s">
        <v>76</v>
      </c>
      <c r="F151" s="1130">
        <v>1856.0</v>
      </c>
      <c r="G151" s="1131" t="s">
        <v>577</v>
      </c>
      <c r="H151" s="1132" t="s">
        <v>2426</v>
      </c>
      <c r="I151" s="1127" t="s">
        <v>2418</v>
      </c>
      <c r="J151" s="1127"/>
      <c r="K151" s="1134"/>
      <c r="L151" s="1135" t="s">
        <v>2420</v>
      </c>
      <c r="M151" s="1127"/>
      <c r="N151" s="1136" t="s">
        <v>2421</v>
      </c>
      <c r="O151" s="1156">
        <v>45974.0</v>
      </c>
      <c r="P151" s="1231" t="s">
        <v>2854</v>
      </c>
      <c r="Q151" s="1138">
        <f t="shared" si="129"/>
        <v>45975</v>
      </c>
      <c r="R151" s="125">
        <v>26836.0</v>
      </c>
      <c r="S151" s="499">
        <v>24.0</v>
      </c>
      <c r="T151" s="499">
        <v>601.0</v>
      </c>
      <c r="U151" s="1139">
        <f t="shared" si="130"/>
        <v>45979</v>
      </c>
      <c r="V151" s="125">
        <v>76706.0</v>
      </c>
      <c r="W151" s="125">
        <v>24.0</v>
      </c>
      <c r="X151" s="125">
        <v>927.0</v>
      </c>
      <c r="Y151" s="1155">
        <f t="shared" si="131"/>
        <v>45984</v>
      </c>
      <c r="Z151" s="125">
        <v>76744.0</v>
      </c>
      <c r="AA151" s="499">
        <v>24.0</v>
      </c>
      <c r="AB151" s="499">
        <v>927.0</v>
      </c>
      <c r="AC151" s="1141">
        <f t="shared" si="132"/>
        <v>1.859740647</v>
      </c>
      <c r="AD151" s="1142">
        <f t="shared" si="133"/>
        <v>0.01239184822</v>
      </c>
      <c r="AE151" s="1143">
        <f t="shared" si="134"/>
        <v>78.18200771</v>
      </c>
      <c r="AF151" s="1159" t="s">
        <v>2855</v>
      </c>
      <c r="AG151" s="1160"/>
      <c r="AH151" s="1144"/>
      <c r="AI151" s="1144"/>
      <c r="AJ151" s="18"/>
    </row>
    <row r="152" ht="21.0" customHeight="1">
      <c r="A152" s="18"/>
      <c r="B152" s="1127" t="s">
        <v>574</v>
      </c>
      <c r="C152" s="1127" t="s">
        <v>575</v>
      </c>
      <c r="D152" s="1128">
        <v>6000.0</v>
      </c>
      <c r="E152" s="1129" t="s">
        <v>76</v>
      </c>
      <c r="F152" s="1130">
        <v>3828.0</v>
      </c>
      <c r="G152" s="1131" t="s">
        <v>291</v>
      </c>
      <c r="H152" s="1132" t="s">
        <v>2715</v>
      </c>
      <c r="I152" s="1127" t="s">
        <v>2418</v>
      </c>
      <c r="J152" s="1127"/>
      <c r="K152" s="1134"/>
      <c r="L152" s="1135" t="s">
        <v>2420</v>
      </c>
      <c r="M152" s="1127"/>
      <c r="N152" s="1136" t="s">
        <v>2421</v>
      </c>
      <c r="O152" s="1156">
        <v>45974.0</v>
      </c>
      <c r="P152" s="1231" t="s">
        <v>2856</v>
      </c>
      <c r="Q152" s="1138">
        <f t="shared" si="129"/>
        <v>45975</v>
      </c>
      <c r="R152" s="125">
        <v>24745.0</v>
      </c>
      <c r="S152" s="499">
        <v>16.0</v>
      </c>
      <c r="T152" s="499">
        <v>508.0</v>
      </c>
      <c r="U152" s="1139">
        <f t="shared" si="130"/>
        <v>45979</v>
      </c>
      <c r="V152" s="125">
        <v>72260.0</v>
      </c>
      <c r="W152" s="125">
        <v>16.0</v>
      </c>
      <c r="X152" s="125">
        <v>1723.0</v>
      </c>
      <c r="Y152" s="1155">
        <f t="shared" si="131"/>
        <v>45984</v>
      </c>
      <c r="Z152" s="125">
        <v>72301.0</v>
      </c>
      <c r="AA152" s="499">
        <v>16.0</v>
      </c>
      <c r="AB152" s="499">
        <v>1723.0</v>
      </c>
      <c r="AC152" s="1141">
        <f t="shared" si="132"/>
        <v>1.921842797</v>
      </c>
      <c r="AD152" s="1142">
        <f t="shared" si="133"/>
        <v>0.02405222611</v>
      </c>
      <c r="AE152" s="1143">
        <f t="shared" si="134"/>
        <v>82.98640406</v>
      </c>
      <c r="AF152" s="1159" t="s">
        <v>2857</v>
      </c>
      <c r="AG152" s="1160"/>
      <c r="AH152" s="1144"/>
      <c r="AI152" s="1144"/>
      <c r="AJ152" s="18"/>
    </row>
    <row r="153" ht="21.0" customHeight="1">
      <c r="A153" s="18"/>
      <c r="B153" s="1127" t="s">
        <v>248</v>
      </c>
      <c r="C153" s="1127" t="s">
        <v>169</v>
      </c>
      <c r="D153" s="1128" t="s">
        <v>2416</v>
      </c>
      <c r="E153" s="1129" t="s">
        <v>76</v>
      </c>
      <c r="F153" s="1130">
        <v>5939.0</v>
      </c>
      <c r="G153" s="1131" t="s">
        <v>345</v>
      </c>
      <c r="H153" s="1132" t="s">
        <v>2432</v>
      </c>
      <c r="I153" s="1127" t="s">
        <v>2418</v>
      </c>
      <c r="J153" s="1133" t="s">
        <v>170</v>
      </c>
      <c r="K153" s="1134"/>
      <c r="L153" s="1135" t="s">
        <v>2420</v>
      </c>
      <c r="M153" s="1127"/>
      <c r="N153" s="1136" t="s">
        <v>2421</v>
      </c>
      <c r="O153" s="55">
        <v>45857.0</v>
      </c>
      <c r="P153" s="1170" t="s">
        <v>2858</v>
      </c>
      <c r="Q153" s="1138">
        <f>O153+1</f>
        <v>45858</v>
      </c>
      <c r="R153" s="125">
        <v>11711.0</v>
      </c>
      <c r="S153" s="499">
        <v>0.0</v>
      </c>
      <c r="T153" s="499">
        <v>157.0</v>
      </c>
      <c r="U153" s="1139">
        <f>O153+5</f>
        <v>45862</v>
      </c>
      <c r="V153" s="1133"/>
      <c r="W153" s="1133"/>
      <c r="X153" s="1133"/>
      <c r="Y153" s="1140">
        <f>O153+10</f>
        <v>45867</v>
      </c>
      <c r="Z153" s="125">
        <v>24433.0</v>
      </c>
      <c r="AA153" s="499">
        <v>1.0</v>
      </c>
      <c r="AB153" s="499">
        <v>345.0</v>
      </c>
      <c r="AC153" s="1141">
        <f t="shared" ref="AC153:AC155" si="135">IFERROR((Z153-R153)/R153,"")</f>
        <v>1.086329092</v>
      </c>
      <c r="AD153" s="1142">
        <f t="shared" ref="AD153:AD155" si="136">(AA153+AB153)/Z153</f>
        <v>0.01416117546</v>
      </c>
      <c r="AE153" s="1143">
        <f t="shared" ref="AE153:AE155" si="137">iferror(INDIRECT("D"&amp;ROW()) / INDIRECT("AI"&amp;ROW()) * 1000,0)</f>
        <v>0</v>
      </c>
      <c r="AF153" s="1159" t="s">
        <v>2859</v>
      </c>
      <c r="AG153" s="1160"/>
      <c r="AH153" s="1144"/>
      <c r="AI153" s="1144">
        <f t="shared" ref="AI153:AI213" si="138">iferror(IFS(Z153&gt;1,Z153,V153&gt;1,V153,R153&gt;1,R153),0)</f>
        <v>24433</v>
      </c>
      <c r="AJ153" s="18"/>
    </row>
    <row r="154" ht="21.0" customHeight="1">
      <c r="A154" s="18"/>
      <c r="B154" s="1127" t="s">
        <v>248</v>
      </c>
      <c r="C154" s="1127" t="s">
        <v>169</v>
      </c>
      <c r="D154" s="1128">
        <v>20250.0</v>
      </c>
      <c r="E154" s="1129" t="s">
        <v>76</v>
      </c>
      <c r="F154" s="1130">
        <v>5904.0</v>
      </c>
      <c r="G154" s="1131" t="s">
        <v>341</v>
      </c>
      <c r="H154" s="1132" t="s">
        <v>2536</v>
      </c>
      <c r="I154" s="1127" t="s">
        <v>2418</v>
      </c>
      <c r="J154" s="1133" t="s">
        <v>170</v>
      </c>
      <c r="K154" s="1134"/>
      <c r="L154" s="1135" t="s">
        <v>2420</v>
      </c>
      <c r="M154" s="1127"/>
      <c r="N154" s="1136" t="s">
        <v>2421</v>
      </c>
      <c r="O154" s="1243">
        <v>45880.0</v>
      </c>
      <c r="P154" s="1231" t="s">
        <v>2860</v>
      </c>
      <c r="Q154" s="1138">
        <f t="shared" ref="Q154:Q157" si="139">INDIRECT("o"&amp;ROW())+1</f>
        <v>45881</v>
      </c>
      <c r="R154" s="125">
        <v>19332.0</v>
      </c>
      <c r="S154" s="499">
        <v>2.0</v>
      </c>
      <c r="T154" s="499">
        <v>221.0</v>
      </c>
      <c r="U154" s="1139">
        <f t="shared" ref="U154:U157" si="140">INDIRECT("o"&amp;ROW())+5</f>
        <v>45885</v>
      </c>
      <c r="V154" s="125"/>
      <c r="W154" s="125"/>
      <c r="X154" s="125"/>
      <c r="Y154" s="1158">
        <f t="shared" ref="Y154:Y157" si="141">INDIRECT("o"&amp;ROW())+10</f>
        <v>45890</v>
      </c>
      <c r="Z154" s="125">
        <v>34129.0</v>
      </c>
      <c r="AA154" s="499">
        <v>2.0</v>
      </c>
      <c r="AB154" s="499">
        <v>313.0</v>
      </c>
      <c r="AC154" s="1141">
        <f t="shared" si="135"/>
        <v>0.7654148562</v>
      </c>
      <c r="AD154" s="1142">
        <f t="shared" si="136"/>
        <v>0.009229687363</v>
      </c>
      <c r="AE154" s="1143">
        <f t="shared" si="137"/>
        <v>593.3370447</v>
      </c>
      <c r="AF154" s="1159" t="s">
        <v>2861</v>
      </c>
      <c r="AG154" s="1160"/>
      <c r="AH154" s="1144"/>
      <c r="AI154" s="1144">
        <f t="shared" si="138"/>
        <v>34129</v>
      </c>
      <c r="AJ154" s="18"/>
    </row>
    <row r="155" ht="21.0" customHeight="1">
      <c r="A155" s="18"/>
      <c r="B155" s="1189" t="s">
        <v>248</v>
      </c>
      <c r="C155" s="1189" t="s">
        <v>169</v>
      </c>
      <c r="D155" s="1190">
        <v>20250.0</v>
      </c>
      <c r="E155" s="1129" t="s">
        <v>76</v>
      </c>
      <c r="F155" s="1191">
        <v>915.0</v>
      </c>
      <c r="G155" s="1205" t="s">
        <v>261</v>
      </c>
      <c r="H155" s="1193" t="s">
        <v>2432</v>
      </c>
      <c r="I155" s="1189" t="s">
        <v>2418</v>
      </c>
      <c r="J155" s="1169" t="s">
        <v>170</v>
      </c>
      <c r="K155" s="1194"/>
      <c r="L155" s="1244" t="s">
        <v>2420</v>
      </c>
      <c r="M155" s="1189"/>
      <c r="N155" s="1136" t="s">
        <v>2421</v>
      </c>
      <c r="O155" s="1232">
        <v>45899.0</v>
      </c>
      <c r="P155" s="1233" t="s">
        <v>2862</v>
      </c>
      <c r="Q155" s="1195">
        <f t="shared" si="139"/>
        <v>45900</v>
      </c>
      <c r="R155" s="1197">
        <v>20074.0</v>
      </c>
      <c r="S155" s="1198">
        <v>2.0</v>
      </c>
      <c r="T155" s="1198">
        <v>251.0</v>
      </c>
      <c r="U155" s="1195">
        <f t="shared" si="140"/>
        <v>45904</v>
      </c>
      <c r="V155" s="1197">
        <v>27296.0</v>
      </c>
      <c r="W155" s="1197">
        <v>5.0</v>
      </c>
      <c r="X155" s="1197">
        <v>320.0</v>
      </c>
      <c r="Y155" s="1234">
        <f t="shared" si="141"/>
        <v>45909</v>
      </c>
      <c r="Z155" s="1197">
        <v>31386.0</v>
      </c>
      <c r="AA155" s="1198">
        <v>5.0</v>
      </c>
      <c r="AB155" s="1198">
        <v>370.0</v>
      </c>
      <c r="AC155" s="1200">
        <f t="shared" si="135"/>
        <v>0.5635149945</v>
      </c>
      <c r="AD155" s="1201">
        <f t="shared" si="136"/>
        <v>0.01194800229</v>
      </c>
      <c r="AE155" s="1202">
        <f t="shared" si="137"/>
        <v>645.1921239</v>
      </c>
      <c r="AF155" s="1227" t="s">
        <v>2863</v>
      </c>
      <c r="AG155" s="1235"/>
      <c r="AH155" s="1203"/>
      <c r="AI155" s="1144">
        <f t="shared" si="138"/>
        <v>31386</v>
      </c>
      <c r="AJ155" s="18"/>
    </row>
    <row r="156" ht="21.0" customHeight="1">
      <c r="A156" s="18"/>
      <c r="B156" s="1127" t="s">
        <v>248</v>
      </c>
      <c r="C156" s="1127" t="s">
        <v>169</v>
      </c>
      <c r="D156" s="1128">
        <v>20250.32</v>
      </c>
      <c r="E156" s="1129" t="s">
        <v>76</v>
      </c>
      <c r="F156" s="1147">
        <v>6344.0</v>
      </c>
      <c r="G156" s="1135" t="s">
        <v>808</v>
      </c>
      <c r="H156" s="1132" t="s">
        <v>2432</v>
      </c>
      <c r="I156" s="1136" t="s">
        <v>2418</v>
      </c>
      <c r="J156" s="1127"/>
      <c r="K156" s="1148"/>
      <c r="L156" s="1135" t="s">
        <v>2420</v>
      </c>
      <c r="M156" s="1146"/>
      <c r="N156" s="1136" t="s">
        <v>2421</v>
      </c>
      <c r="O156" s="1149">
        <v>45945.0</v>
      </c>
      <c r="P156" s="1150" t="s">
        <v>2864</v>
      </c>
      <c r="Q156" s="297">
        <f t="shared" si="139"/>
        <v>45946</v>
      </c>
      <c r="R156" s="1152">
        <v>28183.0</v>
      </c>
      <c r="S156" s="1153">
        <v>8.0</v>
      </c>
      <c r="T156" s="1153">
        <v>455.0</v>
      </c>
      <c r="U156" s="297">
        <f t="shared" si="140"/>
        <v>45950</v>
      </c>
      <c r="V156" s="1152">
        <v>42603.0</v>
      </c>
      <c r="W156" s="1152">
        <v>10.0</v>
      </c>
      <c r="X156" s="1152">
        <v>582.0</v>
      </c>
      <c r="Y156" s="1155">
        <f t="shared" si="141"/>
        <v>45955</v>
      </c>
      <c r="Z156" s="1152">
        <v>46681.0</v>
      </c>
      <c r="AA156" s="1153">
        <v>12.0</v>
      </c>
      <c r="AB156" s="1153">
        <v>623.0</v>
      </c>
      <c r="AC156" s="1167">
        <f t="shared" ref="AC156:AC157" si="142">IFERROR((INDIRECT("Z"&amp;ROW()) - INDIRECT("R"&amp;ROW())) / INDIRECT("R"&amp;ROW()), "")</f>
        <v>0.6563531207</v>
      </c>
      <c r="AD156" s="1142">
        <f t="shared" ref="AD156:AD157" si="143">(INDIRECT("AA"&amp;ROW()) + INDIRECT("AB"&amp;ROW())) / INDIRECT("Z"&amp;ROW())</f>
        <v>0.0136029648</v>
      </c>
      <c r="AE156" s="1168">
        <f t="shared" ref="AE156:AE157" si="144">INDIRECT("D"&amp;ROW()) / INDIRECT("Z"&amp;ROW()) * 1000</f>
        <v>433.8021893</v>
      </c>
      <c r="AF156" s="286" t="s">
        <v>2865</v>
      </c>
      <c r="AI156" s="1144">
        <f t="shared" si="138"/>
        <v>46681</v>
      </c>
      <c r="AJ156" s="18"/>
    </row>
    <row r="157" ht="21.0" customHeight="1">
      <c r="A157" s="18"/>
      <c r="B157" s="1127" t="s">
        <v>248</v>
      </c>
      <c r="C157" s="1127" t="s">
        <v>169</v>
      </c>
      <c r="D157" s="1128">
        <v>20250.32</v>
      </c>
      <c r="E157" s="1129" t="s">
        <v>76</v>
      </c>
      <c r="F157" s="1147">
        <v>1856.0</v>
      </c>
      <c r="G157" s="1135" t="s">
        <v>577</v>
      </c>
      <c r="H157" s="1132" t="s">
        <v>2426</v>
      </c>
      <c r="I157" s="1136" t="s">
        <v>2418</v>
      </c>
      <c r="J157" s="1127"/>
      <c r="K157" s="1148"/>
      <c r="L157" s="1135" t="s">
        <v>2420</v>
      </c>
      <c r="M157" s="1146"/>
      <c r="N157" s="1136" t="s">
        <v>2421</v>
      </c>
      <c r="O157" s="1149">
        <v>45965.0</v>
      </c>
      <c r="P157" s="1179" t="s">
        <v>2866</v>
      </c>
      <c r="Q157" s="297">
        <f t="shared" si="139"/>
        <v>45966</v>
      </c>
      <c r="R157" s="1152">
        <v>27768.0</v>
      </c>
      <c r="S157" s="1153">
        <v>6.0</v>
      </c>
      <c r="T157" s="1153">
        <v>376.0</v>
      </c>
      <c r="U157" s="297">
        <f t="shared" si="140"/>
        <v>45970</v>
      </c>
      <c r="V157" s="1152">
        <v>37788.0</v>
      </c>
      <c r="W157" s="1152">
        <v>8.0</v>
      </c>
      <c r="X157" s="1152">
        <v>468.0</v>
      </c>
      <c r="Y157" s="1155">
        <f t="shared" si="141"/>
        <v>45975</v>
      </c>
      <c r="Z157" s="1152">
        <v>40462.0</v>
      </c>
      <c r="AA157" s="1153">
        <v>7.0</v>
      </c>
      <c r="AB157" s="1153">
        <v>491.0</v>
      </c>
      <c r="AC157" s="1167">
        <f t="shared" si="142"/>
        <v>0.457144915</v>
      </c>
      <c r="AD157" s="1142">
        <f t="shared" si="143"/>
        <v>0.0123078444</v>
      </c>
      <c r="AE157" s="1168">
        <f t="shared" si="144"/>
        <v>500.477485</v>
      </c>
      <c r="AF157" s="286" t="s">
        <v>2867</v>
      </c>
      <c r="AI157" s="1144">
        <f t="shared" si="138"/>
        <v>40462</v>
      </c>
      <c r="AJ157" s="18"/>
    </row>
    <row r="158" ht="21.0" customHeight="1">
      <c r="A158" s="18"/>
      <c r="B158" s="1127" t="s">
        <v>2868</v>
      </c>
      <c r="C158" s="1127" t="s">
        <v>2869</v>
      </c>
      <c r="D158" s="1128" t="s">
        <v>2416</v>
      </c>
      <c r="E158" s="1129" t="s">
        <v>76</v>
      </c>
      <c r="F158" s="1130">
        <v>837.0</v>
      </c>
      <c r="G158" s="1187" t="s">
        <v>283</v>
      </c>
      <c r="H158" s="1132" t="s">
        <v>2509</v>
      </c>
      <c r="I158" s="1127" t="s">
        <v>2418</v>
      </c>
      <c r="J158" s="1133" t="s">
        <v>2870</v>
      </c>
      <c r="K158" s="1134"/>
      <c r="L158" s="1135" t="s">
        <v>2420</v>
      </c>
      <c r="M158" s="1127"/>
      <c r="N158" s="1136" t="s">
        <v>2421</v>
      </c>
      <c r="O158" s="55">
        <v>45533.0</v>
      </c>
      <c r="P158" s="1173" t="s">
        <v>2871</v>
      </c>
      <c r="Q158" s="1138">
        <v>45839.0</v>
      </c>
      <c r="R158" s="125">
        <v>27096.0</v>
      </c>
      <c r="S158" s="499">
        <v>65.0</v>
      </c>
      <c r="T158" s="499">
        <v>-1.0</v>
      </c>
      <c r="U158" s="1139">
        <f>O158+5</f>
        <v>45538</v>
      </c>
      <c r="V158" s="1133"/>
      <c r="W158" s="1133"/>
      <c r="X158" s="1133"/>
      <c r="Y158" s="1140">
        <v>45852.0</v>
      </c>
      <c r="Z158" s="125">
        <v>27125.0</v>
      </c>
      <c r="AA158" s="499">
        <v>65.0</v>
      </c>
      <c r="AB158" s="499">
        <v>-1.0</v>
      </c>
      <c r="AC158" s="1141">
        <f>IFERROR((Z158-R158)/R158,"")</f>
        <v>0.001070268674</v>
      </c>
      <c r="AD158" s="1142">
        <f>(AA158+AB158)/Z158</f>
        <v>0.002359447005</v>
      </c>
      <c r="AE158" s="1143">
        <f t="array" ref="AE158">iferror(INDIRECT("D"&amp;ROW()) / INDIRECT("AI"&amp;ROW()) * 1000,0)</f>
        <v>0</v>
      </c>
      <c r="AF158" s="1144"/>
      <c r="AG158" s="1145" t="s">
        <v>2872</v>
      </c>
      <c r="AH158" s="1144"/>
      <c r="AI158" s="1144">
        <f t="shared" si="138"/>
        <v>27125</v>
      </c>
      <c r="AJ158" s="18"/>
    </row>
    <row r="159" ht="21.0" customHeight="1">
      <c r="A159" s="18"/>
      <c r="B159" s="1127" t="s">
        <v>2873</v>
      </c>
      <c r="C159" s="1136" t="s">
        <v>530</v>
      </c>
      <c r="D159" s="1128">
        <v>2500.0</v>
      </c>
      <c r="E159" s="1129" t="s">
        <v>76</v>
      </c>
      <c r="F159" s="1147">
        <v>915.0</v>
      </c>
      <c r="G159" s="1135" t="s">
        <v>261</v>
      </c>
      <c r="H159" s="1132" t="s">
        <v>2432</v>
      </c>
      <c r="I159" s="1136" t="s">
        <v>2418</v>
      </c>
      <c r="J159" s="1169"/>
      <c r="K159" s="1148"/>
      <c r="L159" s="1135" t="s">
        <v>2420</v>
      </c>
      <c r="M159" s="1146"/>
      <c r="N159" s="1136" t="s">
        <v>2421</v>
      </c>
      <c r="O159" s="1149">
        <v>45938.0</v>
      </c>
      <c r="P159" s="1245" t="s">
        <v>2874</v>
      </c>
      <c r="Q159" s="1151">
        <f t="shared" ref="Q159:Q166" si="145">INDIRECT("o"&amp;ROW())+1</f>
        <v>45939</v>
      </c>
      <c r="R159" s="1152">
        <v>7787.0</v>
      </c>
      <c r="S159" s="1153">
        <v>12.0</v>
      </c>
      <c r="T159" s="1153">
        <v>459.0</v>
      </c>
      <c r="U159" s="1154">
        <f t="shared" ref="U159:U166" si="146">INDIRECT("o"&amp;ROW())+5</f>
        <v>45943</v>
      </c>
      <c r="V159" s="1152">
        <v>11875.0</v>
      </c>
      <c r="W159" s="1152">
        <v>20.0</v>
      </c>
      <c r="X159" s="1152">
        <v>671.0</v>
      </c>
      <c r="Y159" s="1155">
        <f t="shared" ref="Y159:Y164" si="147">INDIRECT("o"&amp;ROW())+10</f>
        <v>45948</v>
      </c>
      <c r="Z159" s="1152">
        <v>13009.0</v>
      </c>
      <c r="AA159" s="1153">
        <v>21.0</v>
      </c>
      <c r="AB159" s="1153">
        <v>731.0</v>
      </c>
      <c r="AC159" s="1141">
        <f t="shared" ref="AC159:AC166" si="148">IFERROR((INDIRECT("Z"&amp;ROW()) - INDIRECT("R"&amp;ROW())) / INDIRECT("R"&amp;ROW()), "")</f>
        <v>0.6706048542</v>
      </c>
      <c r="AD159" s="1142">
        <f t="shared" ref="AD159:AD166" si="149">(INDIRECT("AA"&amp;ROW()) + INDIRECT("AB"&amp;ROW())) / INDIRECT("Z"&amp;ROW())</f>
        <v>0.05780613421</v>
      </c>
      <c r="AE159" s="1168">
        <f t="shared" ref="AE159:AE166" si="150">INDIRECT("D"&amp;ROW()) / INDIRECT("Z"&amp;ROW()) * 1000</f>
        <v>192.1746483</v>
      </c>
      <c r="AF159" s="286" t="s">
        <v>2875</v>
      </c>
      <c r="AI159" s="1144">
        <f t="shared" si="138"/>
        <v>13009</v>
      </c>
      <c r="AJ159" s="18"/>
    </row>
    <row r="160" ht="21.0" customHeight="1">
      <c r="A160" s="18"/>
      <c r="B160" s="1127" t="s">
        <v>2873</v>
      </c>
      <c r="C160" s="1127" t="s">
        <v>530</v>
      </c>
      <c r="D160" s="1128">
        <v>2500.0</v>
      </c>
      <c r="E160" s="1129" t="s">
        <v>76</v>
      </c>
      <c r="F160" s="1147">
        <v>4889.0</v>
      </c>
      <c r="G160" s="1135" t="s">
        <v>174</v>
      </c>
      <c r="H160" s="1132" t="s">
        <v>2440</v>
      </c>
      <c r="I160" s="1136" t="s">
        <v>2418</v>
      </c>
      <c r="J160" s="1127"/>
      <c r="K160" s="1148"/>
      <c r="L160" s="1135" t="s">
        <v>2420</v>
      </c>
      <c r="M160" s="1146"/>
      <c r="N160" s="1136" t="s">
        <v>2421</v>
      </c>
      <c r="O160" s="1149">
        <v>45952.0</v>
      </c>
      <c r="P160" s="1150" t="s">
        <v>2876</v>
      </c>
      <c r="Q160" s="297">
        <f t="shared" si="145"/>
        <v>45953</v>
      </c>
      <c r="R160" s="1152">
        <v>6752.0</v>
      </c>
      <c r="S160" s="1153">
        <v>10.0</v>
      </c>
      <c r="T160" s="1153">
        <v>349.0</v>
      </c>
      <c r="U160" s="297">
        <f t="shared" si="146"/>
        <v>45957</v>
      </c>
      <c r="V160" s="1152">
        <v>15096.0</v>
      </c>
      <c r="W160" s="1152">
        <v>17.0</v>
      </c>
      <c r="X160" s="1152">
        <v>713.0</v>
      </c>
      <c r="Y160" s="1155">
        <f t="shared" si="147"/>
        <v>45962</v>
      </c>
      <c r="Z160" s="1152">
        <v>17370.0</v>
      </c>
      <c r="AA160" s="1153">
        <v>18.0</v>
      </c>
      <c r="AB160" s="1153">
        <v>811.0</v>
      </c>
      <c r="AC160" s="1167">
        <f t="shared" si="148"/>
        <v>1.57257109</v>
      </c>
      <c r="AD160" s="1142">
        <f t="shared" si="149"/>
        <v>0.04772596431</v>
      </c>
      <c r="AE160" s="1168">
        <f t="shared" si="150"/>
        <v>143.9263097</v>
      </c>
      <c r="AF160" s="286" t="s">
        <v>2877</v>
      </c>
      <c r="AI160" s="1144">
        <f t="shared" si="138"/>
        <v>17370</v>
      </c>
      <c r="AJ160" s="18"/>
    </row>
    <row r="161" ht="21.0" customHeight="1">
      <c r="A161" s="18"/>
      <c r="B161" s="1127" t="s">
        <v>2873</v>
      </c>
      <c r="C161" s="1127" t="s">
        <v>530</v>
      </c>
      <c r="D161" s="1128">
        <v>2500.0</v>
      </c>
      <c r="E161" s="1129" t="s">
        <v>76</v>
      </c>
      <c r="F161" s="1147">
        <v>4889.0</v>
      </c>
      <c r="G161" s="1135" t="s">
        <v>174</v>
      </c>
      <c r="H161" s="1132" t="s">
        <v>2440</v>
      </c>
      <c r="I161" s="1136" t="s">
        <v>2445</v>
      </c>
      <c r="J161" s="1127" t="s">
        <v>2878</v>
      </c>
      <c r="K161" s="1148"/>
      <c r="L161" s="1135" t="s">
        <v>2420</v>
      </c>
      <c r="M161" s="1146"/>
      <c r="N161" s="1136" t="s">
        <v>2421</v>
      </c>
      <c r="O161" s="1149">
        <v>45952.0</v>
      </c>
      <c r="P161" s="1150" t="s">
        <v>2879</v>
      </c>
      <c r="Q161" s="297">
        <f t="shared" si="145"/>
        <v>45953</v>
      </c>
      <c r="R161" s="1152">
        <v>4020.0</v>
      </c>
      <c r="S161" s="1153">
        <v>9.0</v>
      </c>
      <c r="T161" s="1153">
        <v>392.0</v>
      </c>
      <c r="U161" s="297">
        <f t="shared" si="146"/>
        <v>45957</v>
      </c>
      <c r="V161" s="1152">
        <v>6432.0</v>
      </c>
      <c r="W161" s="1152">
        <v>11.0</v>
      </c>
      <c r="X161" s="1152">
        <v>503.0</v>
      </c>
      <c r="Y161" s="1155">
        <f t="shared" si="147"/>
        <v>45962</v>
      </c>
      <c r="Z161" s="1152">
        <v>8244.0</v>
      </c>
      <c r="AA161" s="1153">
        <v>11.0</v>
      </c>
      <c r="AB161" s="1153">
        <v>576.0</v>
      </c>
      <c r="AC161" s="1167">
        <f t="shared" si="148"/>
        <v>1.050746269</v>
      </c>
      <c r="AD161" s="1142">
        <f t="shared" si="149"/>
        <v>0.07120329937</v>
      </c>
      <c r="AE161" s="1168">
        <f t="shared" si="150"/>
        <v>303.2508491</v>
      </c>
      <c r="AF161" s="286" t="s">
        <v>2880</v>
      </c>
      <c r="AI161" s="1144">
        <f t="shared" si="138"/>
        <v>8244</v>
      </c>
      <c r="AJ161" s="18"/>
    </row>
    <row r="162" ht="21.0" customHeight="1">
      <c r="A162" s="18"/>
      <c r="B162" s="1127" t="s">
        <v>2873</v>
      </c>
      <c r="C162" s="1127" t="s">
        <v>530</v>
      </c>
      <c r="D162" s="1128">
        <v>2500.0</v>
      </c>
      <c r="E162" s="1129" t="s">
        <v>76</v>
      </c>
      <c r="F162" s="1147">
        <v>915.0</v>
      </c>
      <c r="G162" s="1135" t="s">
        <v>261</v>
      </c>
      <c r="H162" s="1132" t="s">
        <v>2432</v>
      </c>
      <c r="I162" s="1136" t="s">
        <v>2445</v>
      </c>
      <c r="J162" s="1127" t="s">
        <v>2878</v>
      </c>
      <c r="K162" s="1148"/>
      <c r="L162" s="1135" t="s">
        <v>2420</v>
      </c>
      <c r="M162" s="1146"/>
      <c r="N162" s="1136" t="s">
        <v>2495</v>
      </c>
      <c r="O162" s="1149">
        <v>45956.0</v>
      </c>
      <c r="P162" s="1179" t="s">
        <v>2881</v>
      </c>
      <c r="Q162" s="297">
        <f t="shared" si="145"/>
        <v>45957</v>
      </c>
      <c r="R162" s="1152">
        <v>5713.0</v>
      </c>
      <c r="S162" s="1153">
        <v>18.0</v>
      </c>
      <c r="T162" s="1153">
        <v>404.0</v>
      </c>
      <c r="U162" s="297">
        <f t="shared" si="146"/>
        <v>45961</v>
      </c>
      <c r="V162" s="1152"/>
      <c r="W162" s="1152"/>
      <c r="X162" s="1152"/>
      <c r="Y162" s="1155">
        <f t="shared" si="147"/>
        <v>45966</v>
      </c>
      <c r="Z162" s="1152">
        <v>5790.0</v>
      </c>
      <c r="AA162" s="1153">
        <v>18.0</v>
      </c>
      <c r="AB162" s="1153">
        <v>407.0</v>
      </c>
      <c r="AC162" s="1167">
        <f t="shared" si="148"/>
        <v>0.01347803256</v>
      </c>
      <c r="AD162" s="1142">
        <f t="shared" si="149"/>
        <v>0.07340241796</v>
      </c>
      <c r="AE162" s="1168">
        <f t="shared" si="150"/>
        <v>431.7789292</v>
      </c>
      <c r="AF162" s="286" t="s">
        <v>2882</v>
      </c>
      <c r="AI162" s="1144">
        <f t="shared" si="138"/>
        <v>5790</v>
      </c>
      <c r="AJ162" s="18"/>
    </row>
    <row r="163" ht="21.0" customHeight="1">
      <c r="A163" s="18"/>
      <c r="B163" s="1127" t="s">
        <v>2873</v>
      </c>
      <c r="C163" s="1127" t="s">
        <v>530</v>
      </c>
      <c r="D163" s="1128">
        <v>2500.0</v>
      </c>
      <c r="E163" s="1129" t="s">
        <v>76</v>
      </c>
      <c r="F163" s="1147">
        <v>4503.0</v>
      </c>
      <c r="G163" s="1135" t="s">
        <v>128</v>
      </c>
      <c r="H163" s="1132" t="s">
        <v>2426</v>
      </c>
      <c r="I163" s="1136" t="s">
        <v>2445</v>
      </c>
      <c r="J163" s="1127" t="s">
        <v>2878</v>
      </c>
      <c r="K163" s="1148"/>
      <c r="L163" s="1135" t="s">
        <v>2420</v>
      </c>
      <c r="M163" s="1146"/>
      <c r="N163" s="1136" t="s">
        <v>2495</v>
      </c>
      <c r="O163" s="1149">
        <v>45960.0</v>
      </c>
      <c r="P163" s="1150" t="s">
        <v>2883</v>
      </c>
      <c r="Q163" s="297">
        <f t="shared" si="145"/>
        <v>45961</v>
      </c>
      <c r="R163" s="1152">
        <v>4901.0</v>
      </c>
      <c r="S163" s="1153">
        <v>9.0</v>
      </c>
      <c r="T163" s="1153">
        <v>318.0</v>
      </c>
      <c r="U163" s="297">
        <f t="shared" si="146"/>
        <v>45965</v>
      </c>
      <c r="V163" s="1152">
        <v>13300.0</v>
      </c>
      <c r="W163" s="1152">
        <v>14.0</v>
      </c>
      <c r="X163" s="1152">
        <v>706.0</v>
      </c>
      <c r="Y163" s="1155">
        <f t="shared" si="147"/>
        <v>45970</v>
      </c>
      <c r="Z163" s="1152">
        <v>15900.0</v>
      </c>
      <c r="AA163" s="1153">
        <v>18.0</v>
      </c>
      <c r="AB163" s="1153">
        <v>811.0</v>
      </c>
      <c r="AC163" s="1167">
        <f t="shared" si="148"/>
        <v>2.24423587</v>
      </c>
      <c r="AD163" s="1142">
        <f t="shared" si="149"/>
        <v>0.05213836478</v>
      </c>
      <c r="AE163" s="1168">
        <f t="shared" si="150"/>
        <v>157.2327044</v>
      </c>
      <c r="AF163" s="286" t="s">
        <v>2884</v>
      </c>
      <c r="AI163" s="1144">
        <f t="shared" si="138"/>
        <v>15900</v>
      </c>
      <c r="AJ163" s="18"/>
    </row>
    <row r="164" ht="21.0" customHeight="1">
      <c r="A164" s="18"/>
      <c r="B164" s="1127" t="s">
        <v>2873</v>
      </c>
      <c r="C164" s="1127" t="s">
        <v>530</v>
      </c>
      <c r="D164" s="1128">
        <v>2500.0</v>
      </c>
      <c r="E164" s="1129" t="s">
        <v>76</v>
      </c>
      <c r="F164" s="1147">
        <v>4503.0</v>
      </c>
      <c r="G164" s="1135" t="s">
        <v>128</v>
      </c>
      <c r="H164" s="1132" t="s">
        <v>2426</v>
      </c>
      <c r="I164" s="1136" t="s">
        <v>2418</v>
      </c>
      <c r="J164" s="1127"/>
      <c r="K164" s="1148"/>
      <c r="L164" s="1135" t="s">
        <v>2420</v>
      </c>
      <c r="M164" s="1146"/>
      <c r="N164" s="1136" t="s">
        <v>2421</v>
      </c>
      <c r="O164" s="1149">
        <v>45960.0</v>
      </c>
      <c r="P164" s="1150" t="s">
        <v>2885</v>
      </c>
      <c r="Q164" s="297">
        <f t="shared" si="145"/>
        <v>45961</v>
      </c>
      <c r="R164" s="1152">
        <v>4030.0</v>
      </c>
      <c r="S164" s="1153">
        <v>1.0</v>
      </c>
      <c r="T164" s="1153">
        <v>129.0</v>
      </c>
      <c r="U164" s="297">
        <f t="shared" si="146"/>
        <v>45965</v>
      </c>
      <c r="V164" s="1152">
        <v>6992.0</v>
      </c>
      <c r="W164" s="1152">
        <v>2.0</v>
      </c>
      <c r="X164" s="1152">
        <v>221.0</v>
      </c>
      <c r="Y164" s="1155">
        <f t="shared" si="147"/>
        <v>45970</v>
      </c>
      <c r="Z164" s="1152">
        <v>7472.0</v>
      </c>
      <c r="AA164" s="1153">
        <v>2.0</v>
      </c>
      <c r="AB164" s="1153">
        <v>237.0</v>
      </c>
      <c r="AC164" s="1167">
        <f t="shared" si="148"/>
        <v>0.8540942928</v>
      </c>
      <c r="AD164" s="1142">
        <f t="shared" si="149"/>
        <v>0.03198608137</v>
      </c>
      <c r="AE164" s="1168">
        <f t="shared" si="150"/>
        <v>334.5824411</v>
      </c>
      <c r="AF164" s="286" t="s">
        <v>2886</v>
      </c>
      <c r="AI164" s="1144">
        <f t="shared" si="138"/>
        <v>7472</v>
      </c>
      <c r="AJ164" s="18"/>
    </row>
    <row r="165" ht="21.0" customHeight="1">
      <c r="A165" s="18"/>
      <c r="B165" s="1127" t="s">
        <v>610</v>
      </c>
      <c r="C165" s="1161" t="s">
        <v>611</v>
      </c>
      <c r="D165" s="1162">
        <v>3797.0</v>
      </c>
      <c r="E165" s="1129" t="s">
        <v>76</v>
      </c>
      <c r="F165" s="1147">
        <v>3862.0</v>
      </c>
      <c r="G165" s="1163" t="s">
        <v>184</v>
      </c>
      <c r="H165" s="1132" t="s">
        <v>2426</v>
      </c>
      <c r="I165" s="1161" t="s">
        <v>2418</v>
      </c>
      <c r="J165" s="1133" t="s">
        <v>612</v>
      </c>
      <c r="K165" s="1148"/>
      <c r="L165" s="1135" t="s">
        <v>2420</v>
      </c>
      <c r="M165" s="1146"/>
      <c r="N165" s="1136" t="s">
        <v>2421</v>
      </c>
      <c r="O165" s="1084">
        <v>45703.0</v>
      </c>
      <c r="P165" s="1246" t="s">
        <v>2887</v>
      </c>
      <c r="Q165" s="297">
        <f t="shared" si="145"/>
        <v>45704</v>
      </c>
      <c r="R165" s="1152">
        <v>40840.0</v>
      </c>
      <c r="S165" s="1153">
        <v>151.0</v>
      </c>
      <c r="T165" s="1153"/>
      <c r="U165" s="297">
        <f t="shared" si="146"/>
        <v>45708</v>
      </c>
      <c r="V165" s="1165"/>
      <c r="W165" s="1165"/>
      <c r="X165" s="1152"/>
      <c r="Y165" s="1155">
        <v>45940.0</v>
      </c>
      <c r="Z165" s="1152">
        <v>40840.0</v>
      </c>
      <c r="AA165" s="1153">
        <v>151.0</v>
      </c>
      <c r="AB165" s="1153"/>
      <c r="AC165" s="1141">
        <f t="shared" si="148"/>
        <v>0</v>
      </c>
      <c r="AD165" s="1142">
        <f t="shared" si="149"/>
        <v>0.003697355534</v>
      </c>
      <c r="AE165" s="1143">
        <f t="shared" si="150"/>
        <v>92.97257591</v>
      </c>
      <c r="AF165" s="286" t="s">
        <v>2888</v>
      </c>
      <c r="AI165" s="1144">
        <f t="shared" si="138"/>
        <v>40840</v>
      </c>
      <c r="AJ165" s="18"/>
    </row>
    <row r="166" ht="21.0" customHeight="1">
      <c r="A166" s="18"/>
      <c r="B166" s="1127" t="s">
        <v>2889</v>
      </c>
      <c r="C166" s="1127" t="s">
        <v>2890</v>
      </c>
      <c r="D166" s="1128" t="s">
        <v>2416</v>
      </c>
      <c r="E166" s="1129" t="s">
        <v>76</v>
      </c>
      <c r="F166" s="1147">
        <v>4503.0</v>
      </c>
      <c r="G166" s="1135" t="s">
        <v>128</v>
      </c>
      <c r="H166" s="1132" t="s">
        <v>2426</v>
      </c>
      <c r="I166" s="1136" t="s">
        <v>2445</v>
      </c>
      <c r="J166" s="1127" t="s">
        <v>2891</v>
      </c>
      <c r="K166" s="1148"/>
      <c r="L166" s="1135" t="s">
        <v>2420</v>
      </c>
      <c r="M166" s="1146"/>
      <c r="N166" s="1136" t="s">
        <v>2421</v>
      </c>
      <c r="O166" s="1149">
        <v>45563.0</v>
      </c>
      <c r="P166" s="1150" t="s">
        <v>2892</v>
      </c>
      <c r="Q166" s="297">
        <f t="shared" si="145"/>
        <v>45564</v>
      </c>
      <c r="R166" s="1152">
        <v>481806.0</v>
      </c>
      <c r="S166" s="1153">
        <v>231.0</v>
      </c>
      <c r="T166" s="1153">
        <v>12494.0</v>
      </c>
      <c r="U166" s="297">
        <f t="shared" si="146"/>
        <v>45568</v>
      </c>
      <c r="V166" s="1165"/>
      <c r="W166" s="1165"/>
      <c r="X166" s="1165"/>
      <c r="Y166" s="1155">
        <f t="array" ref="Y166">INDIRECT("o"&amp;ROW())+10</f>
        <v>45573</v>
      </c>
      <c r="Z166" s="1152"/>
      <c r="AA166" s="1153"/>
      <c r="AB166" s="1153"/>
      <c r="AC166" s="1167">
        <f t="shared" si="148"/>
        <v>-1</v>
      </c>
      <c r="AD166" s="1178" t="str">
        <f t="shared" si="149"/>
        <v>#DIV/0!</v>
      </c>
      <c r="AE166" s="1168" t="str">
        <f t="shared" si="150"/>
        <v>#DIV/0!</v>
      </c>
      <c r="AF166" s="286" t="s">
        <v>2893</v>
      </c>
      <c r="AI166" s="1144">
        <f t="shared" si="138"/>
        <v>481806</v>
      </c>
      <c r="AJ166" s="18"/>
    </row>
    <row r="167" ht="21.0" customHeight="1">
      <c r="A167" s="18"/>
      <c r="B167" s="1127" t="s">
        <v>347</v>
      </c>
      <c r="C167" s="1127" t="s">
        <v>348</v>
      </c>
      <c r="D167" s="1128">
        <v>8000.0</v>
      </c>
      <c r="E167" s="1129" t="s">
        <v>76</v>
      </c>
      <c r="F167" s="1130" t="e">
        <v>#N/A</v>
      </c>
      <c r="G167" s="1131" t="s">
        <v>2894</v>
      </c>
      <c r="H167" s="1132" t="e">
        <v>#N/A</v>
      </c>
      <c r="I167" s="1127" t="s">
        <v>2445</v>
      </c>
      <c r="J167" s="1133" t="s">
        <v>2895</v>
      </c>
      <c r="K167" s="1134"/>
      <c r="L167" s="1135" t="s">
        <v>2420</v>
      </c>
      <c r="M167" s="1127"/>
      <c r="N167" s="1136" t="s">
        <v>2421</v>
      </c>
      <c r="O167" s="55">
        <v>45834.0</v>
      </c>
      <c r="P167" s="1229" t="s">
        <v>2896</v>
      </c>
      <c r="Q167" s="1138">
        <f>O167+1</f>
        <v>45835</v>
      </c>
      <c r="R167" s="125">
        <v>16275.0</v>
      </c>
      <c r="S167" s="499">
        <v>31.0</v>
      </c>
      <c r="T167" s="499">
        <v>868.0</v>
      </c>
      <c r="U167" s="1139">
        <f>O167+5</f>
        <v>45839</v>
      </c>
      <c r="V167" s="1133"/>
      <c r="W167" s="1133"/>
      <c r="X167" s="1133"/>
      <c r="Y167" s="1140">
        <v>45852.0</v>
      </c>
      <c r="Z167" s="125">
        <v>16900.0</v>
      </c>
      <c r="AA167" s="499">
        <v>28.0</v>
      </c>
      <c r="AB167" s="499">
        <v>901.0</v>
      </c>
      <c r="AC167" s="1141">
        <f t="shared" ref="AC167:AC168" si="151">IFERROR((Z167-R167)/R167,"")</f>
        <v>0.03840245776</v>
      </c>
      <c r="AD167" s="1142">
        <f t="shared" ref="AD167:AD168" si="152">(AA167+AB167)/Z167</f>
        <v>0.0549704142</v>
      </c>
      <c r="AE167" s="1143">
        <f t="shared" ref="AE167:AE168" si="153">iferror(INDIRECT("D"&amp;ROW()) / INDIRECT("AI"&amp;ROW()) * 1000,0)</f>
        <v>473.3727811</v>
      </c>
      <c r="AF167" s="1159" t="s">
        <v>2897</v>
      </c>
      <c r="AG167" s="1160"/>
      <c r="AH167" s="1144"/>
      <c r="AI167" s="1144">
        <f t="shared" si="138"/>
        <v>16900</v>
      </c>
      <c r="AJ167" s="18"/>
    </row>
    <row r="168" ht="21.0" customHeight="1">
      <c r="A168" s="18"/>
      <c r="B168" s="1127" t="s">
        <v>347</v>
      </c>
      <c r="C168" s="1127" t="s">
        <v>348</v>
      </c>
      <c r="D168" s="1128">
        <v>0.0</v>
      </c>
      <c r="E168" s="1129" t="s">
        <v>76</v>
      </c>
      <c r="F168" s="1130">
        <v>2482.0</v>
      </c>
      <c r="G168" s="1131" t="s">
        <v>2480</v>
      </c>
      <c r="H168" s="1132" t="s">
        <v>2464</v>
      </c>
      <c r="I168" s="1127" t="s">
        <v>2418</v>
      </c>
      <c r="J168" s="1133" t="s">
        <v>535</v>
      </c>
      <c r="K168" s="1134"/>
      <c r="L168" s="1135" t="s">
        <v>2420</v>
      </c>
      <c r="M168" s="1127"/>
      <c r="N168" s="1136" t="s">
        <v>2421</v>
      </c>
      <c r="O168" s="1243">
        <v>45876.0</v>
      </c>
      <c r="P168" s="1231" t="s">
        <v>2898</v>
      </c>
      <c r="Q168" s="1138">
        <f t="shared" ref="Q168:Q173" si="154">INDIRECT("o"&amp;ROW())+1</f>
        <v>45877</v>
      </c>
      <c r="R168" s="125">
        <v>12245.0</v>
      </c>
      <c r="S168" s="499">
        <v>10.0</v>
      </c>
      <c r="T168" s="499">
        <v>621.0</v>
      </c>
      <c r="U168" s="1139">
        <f t="shared" ref="U168:U173" si="155">INDIRECT("o"&amp;ROW())+5</f>
        <v>45881</v>
      </c>
      <c r="V168" s="1133"/>
      <c r="W168" s="1133"/>
      <c r="X168" s="1133"/>
      <c r="Y168" s="1158">
        <f t="shared" ref="Y168:Y172" si="156">INDIRECT("o"&amp;ROW())+10</f>
        <v>45886</v>
      </c>
      <c r="Z168" s="125">
        <v>13730.0</v>
      </c>
      <c r="AA168" s="499">
        <v>10.0</v>
      </c>
      <c r="AB168" s="499">
        <v>480.0</v>
      </c>
      <c r="AC168" s="1141">
        <f t="shared" si="151"/>
        <v>0.1212739894</v>
      </c>
      <c r="AD168" s="1142">
        <f t="shared" si="152"/>
        <v>0.03568827385</v>
      </c>
      <c r="AE168" s="1143">
        <f t="shared" si="153"/>
        <v>0</v>
      </c>
      <c r="AF168" s="1159" t="s">
        <v>2899</v>
      </c>
      <c r="AG168" s="1160"/>
      <c r="AH168" s="1144"/>
      <c r="AI168" s="1144">
        <f t="shared" si="138"/>
        <v>13730</v>
      </c>
      <c r="AJ168" s="18"/>
    </row>
    <row r="169" ht="21.0" customHeight="1">
      <c r="A169" s="18"/>
      <c r="B169" s="1127" t="s">
        <v>347</v>
      </c>
      <c r="C169" s="1127" t="s">
        <v>348</v>
      </c>
      <c r="D169" s="1128">
        <v>8000.0</v>
      </c>
      <c r="E169" s="1129" t="s">
        <v>76</v>
      </c>
      <c r="F169" s="1147">
        <v>2482.0</v>
      </c>
      <c r="G169" s="1135" t="s">
        <v>2480</v>
      </c>
      <c r="H169" s="1132" t="s">
        <v>2464</v>
      </c>
      <c r="I169" s="1136" t="s">
        <v>2445</v>
      </c>
      <c r="J169" s="1127" t="s">
        <v>2900</v>
      </c>
      <c r="K169" s="1148"/>
      <c r="L169" s="1135" t="s">
        <v>2420</v>
      </c>
      <c r="M169" s="1146"/>
      <c r="N169" s="1136" t="s">
        <v>2421</v>
      </c>
      <c r="O169" s="1149">
        <v>45877.0</v>
      </c>
      <c r="P169" s="1150" t="s">
        <v>2901</v>
      </c>
      <c r="Q169" s="297">
        <f t="shared" si="154"/>
        <v>45878</v>
      </c>
      <c r="R169" s="1152">
        <v>9305.0</v>
      </c>
      <c r="S169" s="1153">
        <v>9.0</v>
      </c>
      <c r="T169" s="1153">
        <v>351.0</v>
      </c>
      <c r="U169" s="297">
        <f t="shared" si="155"/>
        <v>45882</v>
      </c>
      <c r="V169" s="1165"/>
      <c r="W169" s="1165"/>
      <c r="X169" s="1165"/>
      <c r="Y169" s="1155">
        <f t="shared" si="156"/>
        <v>45887</v>
      </c>
      <c r="Z169" s="1152"/>
      <c r="AA169" s="1153"/>
      <c r="AB169" s="1153"/>
      <c r="AC169" s="1167">
        <f t="shared" ref="AC169:AC173" si="157">IFERROR((INDIRECT("Z"&amp;ROW()) - INDIRECT("R"&amp;ROW())) / INDIRECT("R"&amp;ROW()), "")</f>
        <v>-1</v>
      </c>
      <c r="AD169" s="1178" t="str">
        <f t="shared" ref="AD169:AD173" si="158">(INDIRECT("AA"&amp;ROW()) + INDIRECT("AB"&amp;ROW())) / INDIRECT("Z"&amp;ROW())</f>
        <v>#DIV/0!</v>
      </c>
      <c r="AE169" s="1168" t="str">
        <f t="shared" ref="AE169:AE171" si="159">INDIRECT("D"&amp;ROW()) / INDIRECT("Z"&amp;ROW()) * 1000</f>
        <v>#DIV/0!</v>
      </c>
      <c r="AF169" s="286" t="s">
        <v>2902</v>
      </c>
      <c r="AI169" s="1144">
        <f t="shared" si="138"/>
        <v>9305</v>
      </c>
      <c r="AJ169" s="18"/>
    </row>
    <row r="170" ht="21.0" customHeight="1">
      <c r="A170" s="18"/>
      <c r="B170" s="1127" t="s">
        <v>347</v>
      </c>
      <c r="C170" s="1127" t="s">
        <v>348</v>
      </c>
      <c r="D170" s="1128">
        <v>8000.0</v>
      </c>
      <c r="E170" s="1129" t="s">
        <v>76</v>
      </c>
      <c r="F170" s="1147">
        <v>5974.0</v>
      </c>
      <c r="G170" s="1135" t="s">
        <v>401</v>
      </c>
      <c r="H170" s="1132" t="s">
        <v>2437</v>
      </c>
      <c r="I170" s="1136" t="s">
        <v>2418</v>
      </c>
      <c r="J170" s="1127"/>
      <c r="K170" s="1148"/>
      <c r="L170" s="1135" t="s">
        <v>2420</v>
      </c>
      <c r="M170" s="1146"/>
      <c r="N170" s="1136" t="s">
        <v>2421</v>
      </c>
      <c r="O170" s="1149">
        <v>45956.0</v>
      </c>
      <c r="P170" s="1150" t="s">
        <v>2903</v>
      </c>
      <c r="Q170" s="297">
        <f t="shared" si="154"/>
        <v>45957</v>
      </c>
      <c r="R170" s="1152">
        <v>8282.0</v>
      </c>
      <c r="S170" s="1153">
        <v>11.0</v>
      </c>
      <c r="T170" s="1153">
        <v>497.0</v>
      </c>
      <c r="U170" s="297">
        <f t="shared" si="155"/>
        <v>45961</v>
      </c>
      <c r="V170" s="1152">
        <v>13728.0</v>
      </c>
      <c r="W170" s="1152">
        <v>16.0</v>
      </c>
      <c r="X170" s="1152">
        <v>766.0</v>
      </c>
      <c r="Y170" s="1155">
        <f t="shared" si="156"/>
        <v>45966</v>
      </c>
      <c r="Z170" s="1152">
        <v>15805.0</v>
      </c>
      <c r="AA170" s="1153">
        <v>16.0</v>
      </c>
      <c r="AB170" s="1153">
        <v>861.0</v>
      </c>
      <c r="AC170" s="1167">
        <f t="shared" si="157"/>
        <v>0.9083554697</v>
      </c>
      <c r="AD170" s="1142">
        <f t="shared" si="158"/>
        <v>0.05548876938</v>
      </c>
      <c r="AE170" s="1168">
        <f t="shared" si="159"/>
        <v>506.1689339</v>
      </c>
      <c r="AF170" s="286" t="s">
        <v>2904</v>
      </c>
      <c r="AI170" s="1144">
        <f t="shared" si="138"/>
        <v>15805</v>
      </c>
      <c r="AJ170" s="18"/>
    </row>
    <row r="171" ht="21.0" customHeight="1">
      <c r="A171" s="18"/>
      <c r="B171" s="1127" t="s">
        <v>347</v>
      </c>
      <c r="C171" s="1127" t="s">
        <v>348</v>
      </c>
      <c r="D171" s="1128">
        <v>8000.0</v>
      </c>
      <c r="E171" s="1129" t="s">
        <v>76</v>
      </c>
      <c r="F171" s="1147">
        <v>5974.0</v>
      </c>
      <c r="G171" s="1135" t="s">
        <v>401</v>
      </c>
      <c r="H171" s="1132" t="s">
        <v>2437</v>
      </c>
      <c r="I171" s="1136" t="s">
        <v>2445</v>
      </c>
      <c r="J171" s="1127" t="s">
        <v>2900</v>
      </c>
      <c r="K171" s="1148"/>
      <c r="L171" s="1135" t="s">
        <v>2420</v>
      </c>
      <c r="M171" s="1146"/>
      <c r="N171" s="1136" t="s">
        <v>2421</v>
      </c>
      <c r="O171" s="1149">
        <v>45956.0</v>
      </c>
      <c r="P171" s="1150" t="s">
        <v>2905</v>
      </c>
      <c r="Q171" s="297">
        <f t="shared" si="154"/>
        <v>45957</v>
      </c>
      <c r="R171" s="1152">
        <v>2000.0</v>
      </c>
      <c r="S171" s="1153">
        <v>10.0</v>
      </c>
      <c r="T171" s="1153">
        <v>198.0</v>
      </c>
      <c r="U171" s="297">
        <f t="shared" si="155"/>
        <v>45961</v>
      </c>
      <c r="V171" s="1152">
        <v>2511.0</v>
      </c>
      <c r="W171" s="1152">
        <v>10.0</v>
      </c>
      <c r="X171" s="1152">
        <v>225.0</v>
      </c>
      <c r="Y171" s="1155">
        <f t="shared" si="156"/>
        <v>45966</v>
      </c>
      <c r="Z171" s="1152">
        <v>3532.0</v>
      </c>
      <c r="AA171" s="1153">
        <v>10.0</v>
      </c>
      <c r="AB171" s="1153">
        <v>271.0</v>
      </c>
      <c r="AC171" s="1167">
        <f t="shared" si="157"/>
        <v>0.766</v>
      </c>
      <c r="AD171" s="1142">
        <f t="shared" si="158"/>
        <v>0.0795583239</v>
      </c>
      <c r="AE171" s="1168">
        <f t="shared" si="159"/>
        <v>2265.005663</v>
      </c>
      <c r="AF171" s="286" t="s">
        <v>2906</v>
      </c>
      <c r="AI171" s="1144">
        <f t="shared" si="138"/>
        <v>3532</v>
      </c>
      <c r="AJ171" s="18"/>
    </row>
    <row r="172" ht="21.0" customHeight="1">
      <c r="A172" s="18"/>
      <c r="B172" s="1127" t="s">
        <v>634</v>
      </c>
      <c r="C172" s="1136" t="s">
        <v>635</v>
      </c>
      <c r="D172" s="1128">
        <v>10000.0</v>
      </c>
      <c r="E172" s="1129" t="s">
        <v>76</v>
      </c>
      <c r="F172" s="1147">
        <v>4747.0</v>
      </c>
      <c r="G172" s="1135" t="s">
        <v>209</v>
      </c>
      <c r="H172" s="1132" t="s">
        <v>2437</v>
      </c>
      <c r="I172" s="1136" t="s">
        <v>2418</v>
      </c>
      <c r="J172" s="1133" t="s">
        <v>636</v>
      </c>
      <c r="K172" s="1148"/>
      <c r="L172" s="1135" t="s">
        <v>2544</v>
      </c>
      <c r="M172" s="1146"/>
      <c r="N172" s="1136" t="s">
        <v>2421</v>
      </c>
      <c r="O172" s="1149">
        <v>45923.0</v>
      </c>
      <c r="P172" s="1150" t="s">
        <v>2907</v>
      </c>
      <c r="Q172" s="1151">
        <f t="shared" si="154"/>
        <v>45924</v>
      </c>
      <c r="R172" s="1152">
        <v>4710.0</v>
      </c>
      <c r="S172" s="1153">
        <v>30.0</v>
      </c>
      <c r="T172" s="1153">
        <v>119.0</v>
      </c>
      <c r="U172" s="1154">
        <f t="shared" si="155"/>
        <v>45928</v>
      </c>
      <c r="V172" s="1152">
        <v>6760.0</v>
      </c>
      <c r="W172" s="1152">
        <v>38.0</v>
      </c>
      <c r="X172" s="1152">
        <v>157.0</v>
      </c>
      <c r="Y172" s="1155">
        <f t="shared" si="156"/>
        <v>45933</v>
      </c>
      <c r="Z172" s="1152">
        <v>15803.0</v>
      </c>
      <c r="AA172" s="1153">
        <v>38.0</v>
      </c>
      <c r="AB172" s="1153">
        <v>195.0</v>
      </c>
      <c r="AC172" s="1141">
        <f t="shared" si="157"/>
        <v>2.355201699</v>
      </c>
      <c r="AD172" s="1142">
        <f t="shared" si="158"/>
        <v>0.01474403594</v>
      </c>
      <c r="AE172" s="1143">
        <f t="array" ref="AE172">iferror(INDIRECT("D"&amp;ROW()) / INDIRECT("AI"&amp;ROW()) * 1000,0)</f>
        <v>632.7912422</v>
      </c>
      <c r="AF172" s="286" t="s">
        <v>2908</v>
      </c>
      <c r="AI172" s="1144">
        <f t="shared" si="138"/>
        <v>15803</v>
      </c>
      <c r="AJ172" s="18"/>
    </row>
    <row r="173" ht="21.0" customHeight="1">
      <c r="A173" s="18"/>
      <c r="B173" s="1174" t="s">
        <v>223</v>
      </c>
      <c r="C173" s="1175" t="s">
        <v>224</v>
      </c>
      <c r="D173" s="1176">
        <v>7000.0</v>
      </c>
      <c r="E173" s="1129" t="s">
        <v>76</v>
      </c>
      <c r="F173" s="1147">
        <v>3862.0</v>
      </c>
      <c r="G173" s="1135" t="s">
        <v>184</v>
      </c>
      <c r="H173" s="1132" t="s">
        <v>2426</v>
      </c>
      <c r="I173" s="1136" t="s">
        <v>2418</v>
      </c>
      <c r="J173" s="1169"/>
      <c r="K173" s="1148"/>
      <c r="L173" s="1135" t="s">
        <v>2420</v>
      </c>
      <c r="M173" s="1146"/>
      <c r="N173" s="1136" t="s">
        <v>2421</v>
      </c>
      <c r="O173" s="1177">
        <v>45823.0</v>
      </c>
      <c r="P173" s="59" t="s">
        <v>2909</v>
      </c>
      <c r="Q173" s="1151">
        <f t="shared" si="154"/>
        <v>45824</v>
      </c>
      <c r="R173" s="1152"/>
      <c r="S173" s="1153"/>
      <c r="T173" s="1153"/>
      <c r="U173" s="1154">
        <f t="shared" si="155"/>
        <v>45828</v>
      </c>
      <c r="V173" s="1152"/>
      <c r="W173" s="1152"/>
      <c r="X173" s="1152"/>
      <c r="Y173" s="1155">
        <v>45940.0</v>
      </c>
      <c r="Z173" s="1152">
        <v>115758.0</v>
      </c>
      <c r="AA173" s="1153">
        <v>33.0</v>
      </c>
      <c r="AB173" s="1153">
        <v>3407.0</v>
      </c>
      <c r="AC173" s="1141" t="str">
        <f t="shared" si="157"/>
        <v/>
      </c>
      <c r="AD173" s="1178">
        <f t="shared" si="158"/>
        <v>0.02971716858</v>
      </c>
      <c r="AE173" s="1168">
        <f t="array" ref="AE173">INDIRECT("D"&amp;ROW()) / INDIRECT("Z"&amp;ROW()) * 1000</f>
        <v>60.47098257</v>
      </c>
      <c r="AF173" s="286"/>
      <c r="AG173" s="286"/>
      <c r="AI173" s="1144">
        <f t="shared" si="138"/>
        <v>115758</v>
      </c>
      <c r="AJ173" s="18"/>
    </row>
    <row r="174" ht="21.0" customHeight="1">
      <c r="A174" s="18"/>
      <c r="B174" s="1127" t="s">
        <v>2910</v>
      </c>
      <c r="C174" s="1127" t="s">
        <v>2911</v>
      </c>
      <c r="D174" s="1128" t="s">
        <v>2416</v>
      </c>
      <c r="E174" s="1129" t="s">
        <v>76</v>
      </c>
      <c r="F174" s="1130">
        <v>4039.0</v>
      </c>
      <c r="G174" s="1131" t="s">
        <v>153</v>
      </c>
      <c r="H174" s="1247" t="s">
        <v>2432</v>
      </c>
      <c r="I174" s="1127" t="s">
        <v>2418</v>
      </c>
      <c r="J174" s="1133" t="s">
        <v>2912</v>
      </c>
      <c r="K174" s="1134"/>
      <c r="L174" s="1135" t="s">
        <v>2420</v>
      </c>
      <c r="M174" s="1127"/>
      <c r="N174" s="1136" t="s">
        <v>2421</v>
      </c>
      <c r="O174" s="55">
        <v>45600.0</v>
      </c>
      <c r="P174" s="1173" t="s">
        <v>2913</v>
      </c>
      <c r="Q174" s="1138">
        <v>45839.0</v>
      </c>
      <c r="R174" s="125">
        <v>22528.0</v>
      </c>
      <c r="S174" s="499">
        <v>4.0</v>
      </c>
      <c r="T174" s="499">
        <v>245.0</v>
      </c>
      <c r="U174" s="1139">
        <f t="shared" ref="U174:U175" si="160">O174+5</f>
        <v>45605</v>
      </c>
      <c r="V174" s="1133"/>
      <c r="W174" s="1133"/>
      <c r="X174" s="1133"/>
      <c r="Y174" s="1140">
        <v>45852.0</v>
      </c>
      <c r="Z174" s="125">
        <v>22540.0</v>
      </c>
      <c r="AA174" s="499">
        <v>4.0</v>
      </c>
      <c r="AB174" s="499">
        <v>245.0</v>
      </c>
      <c r="AC174" s="1141">
        <f t="shared" ref="AC174:AC175" si="161">IFERROR((Z174-R174)/R174,"")</f>
        <v>0.0005326704545</v>
      </c>
      <c r="AD174" s="1142">
        <f t="shared" ref="AD174:AD175" si="162">(AA174+AB174)/Z174</f>
        <v>0.01104702751</v>
      </c>
      <c r="AE174" s="1143">
        <f t="shared" ref="AE174:AE178" si="163">iferror(INDIRECT("D"&amp;ROW()) / INDIRECT("AI"&amp;ROW()) * 1000,0)</f>
        <v>0</v>
      </c>
      <c r="AF174" s="1144"/>
      <c r="AG174" s="44" t="s">
        <v>2914</v>
      </c>
      <c r="AH174" s="1144"/>
      <c r="AI174" s="1144">
        <f t="shared" si="138"/>
        <v>22540</v>
      </c>
      <c r="AJ174" s="18"/>
    </row>
    <row r="175" ht="21.0" customHeight="1">
      <c r="A175" s="18"/>
      <c r="B175" s="1127" t="s">
        <v>2915</v>
      </c>
      <c r="C175" s="1127" t="s">
        <v>2916</v>
      </c>
      <c r="D175" s="1128" t="s">
        <v>2416</v>
      </c>
      <c r="E175" s="1129" t="s">
        <v>76</v>
      </c>
      <c r="F175" s="1130">
        <v>2483.0</v>
      </c>
      <c r="G175" s="1131" t="s">
        <v>2917</v>
      </c>
      <c r="H175" s="1132" t="s">
        <v>2659</v>
      </c>
      <c r="I175" s="1127" t="s">
        <v>2445</v>
      </c>
      <c r="J175" s="1133" t="s">
        <v>2918</v>
      </c>
      <c r="K175" s="1134"/>
      <c r="L175" s="1135" t="s">
        <v>2420</v>
      </c>
      <c r="M175" s="1127"/>
      <c r="N175" s="1136" t="s">
        <v>2421</v>
      </c>
      <c r="O175" s="55">
        <v>45840.0</v>
      </c>
      <c r="P175" s="1173" t="s">
        <v>2919</v>
      </c>
      <c r="Q175" s="1138">
        <f>O175+1</f>
        <v>45841</v>
      </c>
      <c r="R175" s="125">
        <v>53200.0</v>
      </c>
      <c r="S175" s="499">
        <v>20.0</v>
      </c>
      <c r="T175" s="499">
        <v>982.0</v>
      </c>
      <c r="U175" s="1139">
        <f t="shared" si="160"/>
        <v>45845</v>
      </c>
      <c r="V175" s="1133"/>
      <c r="W175" s="1133"/>
      <c r="X175" s="1133"/>
      <c r="Y175" s="1140">
        <f>O175+10</f>
        <v>45850</v>
      </c>
      <c r="Z175" s="125">
        <v>59200.0</v>
      </c>
      <c r="AA175" s="499">
        <v>20.0</v>
      </c>
      <c r="AB175" s="499">
        <v>1085.0</v>
      </c>
      <c r="AC175" s="1141">
        <f t="shared" si="161"/>
        <v>0.1127819549</v>
      </c>
      <c r="AD175" s="1142">
        <f t="shared" si="162"/>
        <v>0.01866554054</v>
      </c>
      <c r="AE175" s="1143">
        <f t="shared" si="163"/>
        <v>0</v>
      </c>
      <c r="AF175" s="1159" t="s">
        <v>2920</v>
      </c>
      <c r="AG175" s="1145" t="s">
        <v>2921</v>
      </c>
      <c r="AH175" s="1144"/>
      <c r="AI175" s="1144">
        <f t="shared" si="138"/>
        <v>59200</v>
      </c>
      <c r="AJ175" s="18"/>
    </row>
    <row r="176" ht="21.0" customHeight="1">
      <c r="A176" s="18"/>
      <c r="B176" s="1127" t="s">
        <v>2915</v>
      </c>
      <c r="C176" s="1136" t="s">
        <v>2916</v>
      </c>
      <c r="D176" s="1128" t="s">
        <v>2416</v>
      </c>
      <c r="E176" s="1129" t="s">
        <v>76</v>
      </c>
      <c r="F176" s="1147">
        <v>4989.0</v>
      </c>
      <c r="G176" s="1135" t="s">
        <v>330</v>
      </c>
      <c r="H176" s="1132" t="s">
        <v>2464</v>
      </c>
      <c r="I176" s="1136" t="s">
        <v>2445</v>
      </c>
      <c r="J176" s="1133" t="s">
        <v>2918</v>
      </c>
      <c r="K176" s="1148"/>
      <c r="L176" s="1135" t="s">
        <v>2544</v>
      </c>
      <c r="M176" s="1146"/>
      <c r="N176" s="1136" t="s">
        <v>2421</v>
      </c>
      <c r="O176" s="1149">
        <v>45917.0</v>
      </c>
      <c r="P176" s="1150" t="s">
        <v>2922</v>
      </c>
      <c r="Q176" s="1151">
        <f t="shared" ref="Q176:Q190" si="164">INDIRECT("o"&amp;ROW())+1</f>
        <v>45918</v>
      </c>
      <c r="R176" s="1152">
        <v>355.0</v>
      </c>
      <c r="S176" s="1153">
        <v>3.0</v>
      </c>
      <c r="T176" s="1153">
        <v>21.0</v>
      </c>
      <c r="U176" s="1154">
        <f t="shared" ref="U176:U179" si="165">INDIRECT("o"&amp;ROW())+5</f>
        <v>45922</v>
      </c>
      <c r="V176" s="1152">
        <v>492.0</v>
      </c>
      <c r="W176" s="1152">
        <v>3.0</v>
      </c>
      <c r="X176" s="1152">
        <v>24.0</v>
      </c>
      <c r="Y176" s="1155">
        <f t="shared" ref="Y176:Y178" si="166">INDIRECT("o"&amp;ROW())+10</f>
        <v>45927</v>
      </c>
      <c r="Z176" s="1152">
        <v>542.0</v>
      </c>
      <c r="AA176" s="1153">
        <v>3.0</v>
      </c>
      <c r="AB176" s="1153">
        <v>27.0</v>
      </c>
      <c r="AC176" s="1141">
        <f t="array" ref="AC176">IFERROR((INDIRECT("Z"&amp;ROW()) - INDIRECT("R"&amp;ROW())) / INDIRECT("R"&amp;ROW()), "")</f>
        <v>0.5267605634</v>
      </c>
      <c r="AD176" s="1142">
        <f t="array" ref="AD176">(INDIRECT("AA"&amp;ROW()) + INDIRECT("AB"&amp;ROW())) / INDIRECT("Z"&amp;ROW())</f>
        <v>0.05535055351</v>
      </c>
      <c r="AE176" s="1143">
        <f t="shared" si="163"/>
        <v>0</v>
      </c>
      <c r="AF176" s="286" t="s">
        <v>2923</v>
      </c>
      <c r="AI176" s="1144">
        <f t="shared" si="138"/>
        <v>542</v>
      </c>
      <c r="AJ176" s="18"/>
    </row>
    <row r="177" ht="21.0" customHeight="1">
      <c r="A177" s="18"/>
      <c r="B177" s="1189" t="s">
        <v>2924</v>
      </c>
      <c r="C177" s="1189" t="s">
        <v>2925</v>
      </c>
      <c r="D177" s="1190" t="s">
        <v>2416</v>
      </c>
      <c r="E177" s="1129" t="s">
        <v>76</v>
      </c>
      <c r="F177" s="1191">
        <v>643.0</v>
      </c>
      <c r="G177" s="1205" t="s">
        <v>134</v>
      </c>
      <c r="H177" s="1193" t="s">
        <v>2571</v>
      </c>
      <c r="I177" s="1189" t="s">
        <v>2418</v>
      </c>
      <c r="J177" s="1169" t="s">
        <v>2926</v>
      </c>
      <c r="K177" s="1194"/>
      <c r="L177" s="1135" t="s">
        <v>2420</v>
      </c>
      <c r="M177" s="1189"/>
      <c r="N177" s="1136" t="s">
        <v>2421</v>
      </c>
      <c r="O177" s="1195">
        <v>45871.0</v>
      </c>
      <c r="P177" s="1248" t="s">
        <v>2927</v>
      </c>
      <c r="Q177" s="1195">
        <f t="shared" si="164"/>
        <v>45872</v>
      </c>
      <c r="R177" s="1197">
        <v>174.0</v>
      </c>
      <c r="S177" s="1198">
        <v>0.0</v>
      </c>
      <c r="T177" s="1198">
        <v>2.0</v>
      </c>
      <c r="U177" s="1195">
        <f t="shared" si="165"/>
        <v>45876</v>
      </c>
      <c r="V177" s="1197">
        <v>310.0</v>
      </c>
      <c r="W177" s="1197">
        <v>0.0</v>
      </c>
      <c r="X177" s="1197">
        <v>5.0</v>
      </c>
      <c r="Y177" s="1199">
        <f t="shared" si="166"/>
        <v>45881</v>
      </c>
      <c r="Z177" s="1197">
        <v>358.0</v>
      </c>
      <c r="AA177" s="1198">
        <v>0.0</v>
      </c>
      <c r="AB177" s="1198">
        <v>6.0</v>
      </c>
      <c r="AC177" s="1200">
        <f t="shared" ref="AC177:AC178" si="167">IFERROR((Z177-R177)/R177,"")</f>
        <v>1.057471264</v>
      </c>
      <c r="AD177" s="1201">
        <f t="shared" ref="AD177:AD178" si="168">(AA177+AB177)/Z177</f>
        <v>0.01675977654</v>
      </c>
      <c r="AE177" s="1202">
        <f t="shared" si="163"/>
        <v>0</v>
      </c>
      <c r="AF177" s="1227" t="s">
        <v>2928</v>
      </c>
      <c r="AG177" s="1235"/>
      <c r="AH177" s="1203"/>
      <c r="AI177" s="1144">
        <f t="shared" si="138"/>
        <v>358</v>
      </c>
      <c r="AJ177" s="18"/>
    </row>
    <row r="178" ht="21.0" customHeight="1">
      <c r="A178" s="18"/>
      <c r="B178" s="1189" t="s">
        <v>2924</v>
      </c>
      <c r="C178" s="1189" t="s">
        <v>2925</v>
      </c>
      <c r="D178" s="1190" t="s">
        <v>2416</v>
      </c>
      <c r="E178" s="1129" t="s">
        <v>76</v>
      </c>
      <c r="F178" s="1191">
        <v>1893.0</v>
      </c>
      <c r="G178" s="1205" t="s">
        <v>254</v>
      </c>
      <c r="H178" s="1193" t="s">
        <v>2464</v>
      </c>
      <c r="I178" s="1189" t="s">
        <v>2418</v>
      </c>
      <c r="J178" s="1169" t="s">
        <v>2926</v>
      </c>
      <c r="K178" s="1194"/>
      <c r="L178" s="1135" t="s">
        <v>2420</v>
      </c>
      <c r="M178" s="1189"/>
      <c r="N178" s="1136" t="s">
        <v>2421</v>
      </c>
      <c r="O178" s="1195">
        <v>45874.0</v>
      </c>
      <c r="P178" s="1249" t="s">
        <v>2929</v>
      </c>
      <c r="Q178" s="1195">
        <f t="shared" si="164"/>
        <v>45875</v>
      </c>
      <c r="R178" s="1197">
        <v>207.0</v>
      </c>
      <c r="S178" s="1198">
        <v>0.0</v>
      </c>
      <c r="T178" s="1198">
        <v>2.0</v>
      </c>
      <c r="U178" s="1195">
        <f t="shared" si="165"/>
        <v>45879</v>
      </c>
      <c r="V178" s="1208"/>
      <c r="W178" s="1208"/>
      <c r="X178" s="1208"/>
      <c r="Y178" s="1234">
        <f t="shared" si="166"/>
        <v>45884</v>
      </c>
      <c r="Z178" s="1197">
        <v>3549.0</v>
      </c>
      <c r="AA178" s="1198">
        <v>0.0</v>
      </c>
      <c r="AB178" s="1198">
        <v>39.0</v>
      </c>
      <c r="AC178" s="1200">
        <f t="shared" si="167"/>
        <v>16.14492754</v>
      </c>
      <c r="AD178" s="1201">
        <f t="shared" si="168"/>
        <v>0.01098901099</v>
      </c>
      <c r="AE178" s="1202">
        <f t="shared" si="163"/>
        <v>0</v>
      </c>
      <c r="AF178" s="1227" t="s">
        <v>2930</v>
      </c>
      <c r="AG178" s="1235"/>
      <c r="AH178" s="1203"/>
      <c r="AI178" s="1144">
        <f t="shared" si="138"/>
        <v>3549</v>
      </c>
      <c r="AJ178" s="18"/>
    </row>
    <row r="179" ht="21.0" customHeight="1">
      <c r="A179" s="18"/>
      <c r="B179" s="1174" t="s">
        <v>2931</v>
      </c>
      <c r="C179" s="1175" t="s">
        <v>2932</v>
      </c>
      <c r="D179" s="1176" t="s">
        <v>2416</v>
      </c>
      <c r="E179" s="1129" t="s">
        <v>76</v>
      </c>
      <c r="F179" s="1147">
        <v>3862.0</v>
      </c>
      <c r="G179" s="1135" t="s">
        <v>184</v>
      </c>
      <c r="H179" s="1132" t="s">
        <v>2426</v>
      </c>
      <c r="I179" s="1136" t="s">
        <v>2418</v>
      </c>
      <c r="J179" s="1169"/>
      <c r="K179" s="1148"/>
      <c r="L179" s="1135" t="s">
        <v>2420</v>
      </c>
      <c r="M179" s="1146"/>
      <c r="N179" s="1136" t="s">
        <v>2421</v>
      </c>
      <c r="O179" s="1177">
        <v>45712.0</v>
      </c>
      <c r="P179" s="59" t="s">
        <v>2933</v>
      </c>
      <c r="Q179" s="1151">
        <f t="shared" si="164"/>
        <v>45713</v>
      </c>
      <c r="R179" s="1152"/>
      <c r="S179" s="1153"/>
      <c r="T179" s="1153"/>
      <c r="U179" s="1154">
        <f t="shared" si="165"/>
        <v>45717</v>
      </c>
      <c r="V179" s="1152"/>
      <c r="W179" s="1152"/>
      <c r="X179" s="1152"/>
      <c r="Y179" s="1155">
        <v>45940.0</v>
      </c>
      <c r="Z179" s="1152"/>
      <c r="AA179" s="1153"/>
      <c r="AB179" s="1153"/>
      <c r="AC179" s="1141" t="str">
        <f t="array" ref="AC179">IFERROR((INDIRECT("Z"&amp;ROW()) - INDIRECT("R"&amp;ROW())) / INDIRECT("R"&amp;ROW()), "")</f>
        <v/>
      </c>
      <c r="AD179" s="1178" t="str">
        <f t="array" ref="AD179">(INDIRECT("AA"&amp;ROW()) + INDIRECT("AB"&amp;ROW())) / INDIRECT("Z"&amp;ROW())</f>
        <v>#DIV/0!</v>
      </c>
      <c r="AE179" s="1168" t="str">
        <f t="array" ref="AE179">INDIRECT("D"&amp;ROW()) / INDIRECT("Z"&amp;ROW()) * 1000</f>
        <v>#DIV/0!</v>
      </c>
      <c r="AF179" s="286"/>
      <c r="AG179" s="286"/>
      <c r="AI179" s="1144">
        <f t="shared" si="138"/>
        <v>0</v>
      </c>
      <c r="AJ179" s="18"/>
    </row>
    <row r="180" ht="21.0" customHeight="1">
      <c r="A180" s="18"/>
      <c r="B180" s="1127" t="s">
        <v>2931</v>
      </c>
      <c r="C180" s="1127" t="s">
        <v>2932</v>
      </c>
      <c r="D180" s="1128"/>
      <c r="E180" s="1129" t="s">
        <v>76</v>
      </c>
      <c r="F180" s="1147"/>
      <c r="G180" s="1135" t="s">
        <v>184</v>
      </c>
      <c r="H180" s="1132" t="s">
        <v>2426</v>
      </c>
      <c r="I180" s="1136" t="s">
        <v>2418</v>
      </c>
      <c r="J180" s="1133"/>
      <c r="K180" s="1148"/>
      <c r="L180" s="1135" t="s">
        <v>2420</v>
      </c>
      <c r="M180" s="1146"/>
      <c r="N180" s="1136" t="s">
        <v>2421</v>
      </c>
      <c r="O180" s="1149">
        <v>45712.0</v>
      </c>
      <c r="P180" s="1150" t="s">
        <v>2934</v>
      </c>
      <c r="Q180" s="1151">
        <f t="shared" si="164"/>
        <v>45713</v>
      </c>
      <c r="R180" s="1152"/>
      <c r="S180" s="1153"/>
      <c r="T180" s="1153"/>
      <c r="U180" s="297"/>
      <c r="V180" s="1165"/>
      <c r="W180" s="1165"/>
      <c r="X180" s="1165"/>
      <c r="Y180" s="1155"/>
      <c r="Z180" s="1152">
        <v>12067.0</v>
      </c>
      <c r="AA180" s="1153">
        <v>36.0</v>
      </c>
      <c r="AB180" s="1153">
        <v>-1.0</v>
      </c>
      <c r="AC180" s="1167"/>
      <c r="AD180" s="1178"/>
      <c r="AE180" s="1168"/>
      <c r="AF180" s="286"/>
      <c r="AI180" s="1144">
        <f t="shared" si="138"/>
        <v>12067</v>
      </c>
      <c r="AJ180" s="18"/>
    </row>
    <row r="181" ht="21.0" customHeight="1">
      <c r="A181" s="18"/>
      <c r="B181" s="1174" t="s">
        <v>2935</v>
      </c>
      <c r="C181" s="1175" t="s">
        <v>2936</v>
      </c>
      <c r="D181" s="1176" t="s">
        <v>2416</v>
      </c>
      <c r="E181" s="1129" t="s">
        <v>76</v>
      </c>
      <c r="F181" s="1147">
        <v>2536.0</v>
      </c>
      <c r="G181" s="1135" t="s">
        <v>1165</v>
      </c>
      <c r="H181" s="1132" t="s">
        <v>2937</v>
      </c>
      <c r="I181" s="1136" t="s">
        <v>2418</v>
      </c>
      <c r="J181" s="1169"/>
      <c r="K181" s="1148"/>
      <c r="L181" s="1135" t="s">
        <v>2420</v>
      </c>
      <c r="M181" s="1146"/>
      <c r="N181" s="1136" t="s">
        <v>2421</v>
      </c>
      <c r="O181" s="1149">
        <v>45575.0</v>
      </c>
      <c r="P181" s="59" t="s">
        <v>2938</v>
      </c>
      <c r="Q181" s="1151">
        <f t="shared" si="164"/>
        <v>45576</v>
      </c>
      <c r="R181" s="1152"/>
      <c r="S181" s="1153"/>
      <c r="T181" s="1153"/>
      <c r="U181" s="1154">
        <f t="shared" ref="U181:U190" si="169">INDIRECT("o"&amp;ROW())+5</f>
        <v>45580</v>
      </c>
      <c r="V181" s="1152"/>
      <c r="W181" s="1152"/>
      <c r="X181" s="1152"/>
      <c r="Y181" s="1155">
        <v>45940.0</v>
      </c>
      <c r="Z181" s="1152">
        <v>9315.0</v>
      </c>
      <c r="AA181" s="1153">
        <v>3.0</v>
      </c>
      <c r="AB181" s="1153">
        <v>85.0</v>
      </c>
      <c r="AC181" s="1141" t="str">
        <f t="shared" ref="AC181:AC185" si="170">IFERROR((INDIRECT("Z"&amp;ROW()) - INDIRECT("R"&amp;ROW())) / INDIRECT("R"&amp;ROW()), "")</f>
        <v/>
      </c>
      <c r="AD181" s="1178">
        <f t="shared" ref="AD181:AD185" si="171">(INDIRECT("AA"&amp;ROW()) + INDIRECT("AB"&amp;ROW())) / INDIRECT("Z"&amp;ROW())</f>
        <v>0.009447128288</v>
      </c>
      <c r="AE181" s="1168">
        <f t="shared" ref="AE181:AE184" si="172">INDIRECT("D"&amp;ROW()) / INDIRECT("Z"&amp;ROW()) * 1000</f>
        <v>0</v>
      </c>
      <c r="AF181" s="286" t="s">
        <v>2939</v>
      </c>
      <c r="AG181" s="286"/>
      <c r="AI181" s="1144">
        <f t="shared" si="138"/>
        <v>9315</v>
      </c>
      <c r="AJ181" s="18"/>
    </row>
    <row r="182" ht="21.0" customHeight="1">
      <c r="A182" s="18"/>
      <c r="B182" s="1174" t="s">
        <v>2940</v>
      </c>
      <c r="C182" s="1175" t="s">
        <v>2941</v>
      </c>
      <c r="D182" s="1176" t="s">
        <v>2416</v>
      </c>
      <c r="E182" s="1129" t="s">
        <v>76</v>
      </c>
      <c r="F182" s="1147">
        <v>3862.0</v>
      </c>
      <c r="G182" s="1135" t="s">
        <v>184</v>
      </c>
      <c r="H182" s="1132" t="s">
        <v>2426</v>
      </c>
      <c r="I182" s="1136" t="s">
        <v>2418</v>
      </c>
      <c r="J182" s="1169"/>
      <c r="K182" s="1148"/>
      <c r="L182" s="1135" t="s">
        <v>2420</v>
      </c>
      <c r="M182" s="1146"/>
      <c r="N182" s="1136" t="s">
        <v>2421</v>
      </c>
      <c r="O182" s="1149">
        <v>45674.0</v>
      </c>
      <c r="P182" s="59" t="s">
        <v>2942</v>
      </c>
      <c r="Q182" s="1151">
        <f t="shared" si="164"/>
        <v>45675</v>
      </c>
      <c r="R182" s="1152"/>
      <c r="S182" s="1153"/>
      <c r="T182" s="1153"/>
      <c r="U182" s="1154">
        <f t="shared" si="169"/>
        <v>45679</v>
      </c>
      <c r="V182" s="1152"/>
      <c r="W182" s="1152"/>
      <c r="X182" s="1152"/>
      <c r="Y182" s="1155">
        <v>45940.0</v>
      </c>
      <c r="Z182" s="1152">
        <v>41305.0</v>
      </c>
      <c r="AA182" s="1153">
        <v>13.0</v>
      </c>
      <c r="AB182" s="1153">
        <v>-1.0</v>
      </c>
      <c r="AC182" s="1141" t="str">
        <f t="shared" si="170"/>
        <v/>
      </c>
      <c r="AD182" s="1178">
        <f t="shared" si="171"/>
        <v>0.0002905217286</v>
      </c>
      <c r="AE182" s="1168">
        <f t="shared" si="172"/>
        <v>0</v>
      </c>
      <c r="AF182" s="286" t="s">
        <v>2943</v>
      </c>
      <c r="AG182" s="286" t="s">
        <v>2944</v>
      </c>
      <c r="AI182" s="1144">
        <f t="shared" si="138"/>
        <v>41305</v>
      </c>
      <c r="AJ182" s="18"/>
    </row>
    <row r="183" ht="21.0" customHeight="1">
      <c r="A183" s="18"/>
      <c r="B183" s="1127" t="s">
        <v>378</v>
      </c>
      <c r="C183" s="1161" t="s">
        <v>379</v>
      </c>
      <c r="D183" s="1162">
        <v>7301.0</v>
      </c>
      <c r="E183" s="1129" t="s">
        <v>76</v>
      </c>
      <c r="F183" s="1147">
        <v>5939.0</v>
      </c>
      <c r="G183" s="1163" t="s">
        <v>345</v>
      </c>
      <c r="H183" s="1132" t="s">
        <v>2432</v>
      </c>
      <c r="I183" s="1161" t="s">
        <v>2418</v>
      </c>
      <c r="J183" s="1133" t="s">
        <v>2945</v>
      </c>
      <c r="K183" s="1148"/>
      <c r="L183" s="1135" t="s">
        <v>2420</v>
      </c>
      <c r="M183" s="1146"/>
      <c r="N183" s="1136" t="s">
        <v>2421</v>
      </c>
      <c r="O183" s="1084">
        <v>45869.0</v>
      </c>
      <c r="P183" s="1164" t="s">
        <v>2946</v>
      </c>
      <c r="Q183" s="297">
        <f t="shared" si="164"/>
        <v>45870</v>
      </c>
      <c r="R183" s="1152">
        <v>6629.0</v>
      </c>
      <c r="S183" s="1153">
        <v>33.0</v>
      </c>
      <c r="T183" s="1153">
        <v>164.0</v>
      </c>
      <c r="U183" s="297">
        <f t="shared" si="169"/>
        <v>45874</v>
      </c>
      <c r="V183" s="1165"/>
      <c r="W183" s="1165"/>
      <c r="X183" s="1152"/>
      <c r="Y183" s="297">
        <f t="shared" ref="Y183:Y189" si="173">INDIRECT("o"&amp;ROW())+10</f>
        <v>45879</v>
      </c>
      <c r="Z183" s="1152">
        <v>6629.0</v>
      </c>
      <c r="AA183" s="1153">
        <v>33.0</v>
      </c>
      <c r="AB183" s="1153">
        <v>164.0</v>
      </c>
      <c r="AC183" s="1141">
        <f t="shared" si="170"/>
        <v>0</v>
      </c>
      <c r="AD183" s="1142">
        <f t="shared" si="171"/>
        <v>0.02971790617</v>
      </c>
      <c r="AE183" s="1143">
        <f t="shared" si="172"/>
        <v>1101.372756</v>
      </c>
      <c r="AF183" s="286" t="s">
        <v>2947</v>
      </c>
      <c r="AI183" s="1144">
        <f t="shared" si="138"/>
        <v>6629</v>
      </c>
      <c r="AJ183" s="18"/>
    </row>
    <row r="184" ht="21.0" customHeight="1">
      <c r="A184" s="18"/>
      <c r="B184" s="1127" t="s">
        <v>378</v>
      </c>
      <c r="C184" s="1161" t="s">
        <v>379</v>
      </c>
      <c r="D184" s="1162">
        <v>7301.0</v>
      </c>
      <c r="E184" s="1129" t="s">
        <v>76</v>
      </c>
      <c r="F184" s="1147">
        <v>4039.0</v>
      </c>
      <c r="G184" s="1163" t="s">
        <v>153</v>
      </c>
      <c r="H184" s="1132" t="s">
        <v>2432</v>
      </c>
      <c r="I184" s="1161" t="s">
        <v>2418</v>
      </c>
      <c r="J184" s="1133" t="s">
        <v>2945</v>
      </c>
      <c r="K184" s="1148"/>
      <c r="L184" s="1135" t="s">
        <v>2420</v>
      </c>
      <c r="M184" s="1146"/>
      <c r="N184" s="1136" t="s">
        <v>2421</v>
      </c>
      <c r="O184" s="1084">
        <v>45883.0</v>
      </c>
      <c r="P184" s="1164" t="s">
        <v>2948</v>
      </c>
      <c r="Q184" s="297">
        <f t="shared" si="164"/>
        <v>45884</v>
      </c>
      <c r="R184" s="1152">
        <v>9081.0</v>
      </c>
      <c r="S184" s="1153">
        <v>36.0</v>
      </c>
      <c r="T184" s="1153">
        <v>216.0</v>
      </c>
      <c r="U184" s="297">
        <f t="shared" si="169"/>
        <v>45888</v>
      </c>
      <c r="V184" s="1165"/>
      <c r="W184" s="1165"/>
      <c r="X184" s="1152"/>
      <c r="Y184" s="297">
        <f t="shared" si="173"/>
        <v>45893</v>
      </c>
      <c r="Z184" s="1152">
        <v>9081.0</v>
      </c>
      <c r="AA184" s="1153">
        <v>36.0</v>
      </c>
      <c r="AB184" s="1153">
        <v>216.0</v>
      </c>
      <c r="AC184" s="1141">
        <f t="shared" si="170"/>
        <v>0</v>
      </c>
      <c r="AD184" s="1142">
        <f t="shared" si="171"/>
        <v>0.02775024777</v>
      </c>
      <c r="AE184" s="1143">
        <f t="shared" si="172"/>
        <v>803.9863451</v>
      </c>
      <c r="AF184" s="286" t="s">
        <v>2949</v>
      </c>
      <c r="AI184" s="1144">
        <f t="shared" si="138"/>
        <v>9081</v>
      </c>
      <c r="AJ184" s="18"/>
    </row>
    <row r="185" ht="21.0" customHeight="1">
      <c r="A185" s="18"/>
      <c r="B185" s="1127" t="s">
        <v>378</v>
      </c>
      <c r="C185" s="1136" t="s">
        <v>2950</v>
      </c>
      <c r="D185" s="1128">
        <v>0.0</v>
      </c>
      <c r="E185" s="1129" t="s">
        <v>76</v>
      </c>
      <c r="F185" s="1147">
        <v>4039.0</v>
      </c>
      <c r="G185" s="1250" t="s">
        <v>153</v>
      </c>
      <c r="H185" s="1132" t="s">
        <v>2432</v>
      </c>
      <c r="I185" s="211" t="s">
        <v>2445</v>
      </c>
      <c r="J185" s="1133" t="s">
        <v>2951</v>
      </c>
      <c r="K185" s="1148"/>
      <c r="L185" s="1135" t="s">
        <v>2420</v>
      </c>
      <c r="M185" s="1146"/>
      <c r="N185" s="1136" t="s">
        <v>2421</v>
      </c>
      <c r="O185" s="221">
        <v>45883.0</v>
      </c>
      <c r="P185" s="236" t="s">
        <v>2952</v>
      </c>
      <c r="Q185" s="1151">
        <f t="shared" si="164"/>
        <v>45884</v>
      </c>
      <c r="R185" s="1152"/>
      <c r="S185" s="1153"/>
      <c r="T185" s="1153"/>
      <c r="U185" s="1154">
        <f t="shared" si="169"/>
        <v>45888</v>
      </c>
      <c r="V185" s="1165"/>
      <c r="W185" s="1165"/>
      <c r="X185" s="1165"/>
      <c r="Y185" s="1155">
        <f t="shared" si="173"/>
        <v>45893</v>
      </c>
      <c r="Z185" s="1152">
        <v>931.0</v>
      </c>
      <c r="AA185" s="1153">
        <v>3.0</v>
      </c>
      <c r="AB185" s="1153">
        <v>48.0</v>
      </c>
      <c r="AC185" s="1141" t="str">
        <f t="shared" si="170"/>
        <v/>
      </c>
      <c r="AD185" s="1142">
        <f t="shared" si="171"/>
        <v>0.05477980666</v>
      </c>
      <c r="AE185" s="1143">
        <f t="shared" ref="AE185:AE188" si="174">iferror(INDIRECT("D"&amp;ROW()) / INDIRECT("AI"&amp;ROW()) * 1000,0)</f>
        <v>0</v>
      </c>
      <c r="AF185" s="286"/>
      <c r="AI185" s="1144">
        <f t="shared" si="138"/>
        <v>931</v>
      </c>
      <c r="AJ185" s="18"/>
    </row>
    <row r="186" ht="21.0" customHeight="1">
      <c r="A186" s="18"/>
      <c r="B186" s="1146" t="s">
        <v>378</v>
      </c>
      <c r="C186" s="1136" t="s">
        <v>379</v>
      </c>
      <c r="D186" s="1128">
        <v>6986.0</v>
      </c>
      <c r="E186" s="1129" t="s">
        <v>76</v>
      </c>
      <c r="F186" s="1147">
        <v>4503.0</v>
      </c>
      <c r="G186" s="1135" t="s">
        <v>128</v>
      </c>
      <c r="H186" s="1132" t="s">
        <v>2426</v>
      </c>
      <c r="I186" s="1136" t="s">
        <v>2418</v>
      </c>
      <c r="J186" s="1133" t="s">
        <v>2945</v>
      </c>
      <c r="K186" s="1148"/>
      <c r="L186" s="1135" t="s">
        <v>2420</v>
      </c>
      <c r="M186" s="1146"/>
      <c r="N186" s="1136" t="s">
        <v>2421</v>
      </c>
      <c r="O186" s="1149">
        <v>45903.0</v>
      </c>
      <c r="P186" s="1150" t="s">
        <v>2953</v>
      </c>
      <c r="Q186" s="1151">
        <f t="shared" si="164"/>
        <v>45904</v>
      </c>
      <c r="R186" s="1152">
        <v>945.0</v>
      </c>
      <c r="S186" s="1153">
        <v>26.0</v>
      </c>
      <c r="T186" s="1153">
        <v>92.0</v>
      </c>
      <c r="U186" s="1154">
        <f t="shared" si="169"/>
        <v>45908</v>
      </c>
      <c r="V186" s="1152">
        <v>1845.0</v>
      </c>
      <c r="W186" s="1152">
        <v>41.0</v>
      </c>
      <c r="X186" s="1152">
        <v>145.0</v>
      </c>
      <c r="Y186" s="1155">
        <f t="shared" si="173"/>
        <v>45913</v>
      </c>
      <c r="Z186" s="1152">
        <v>4107.0</v>
      </c>
      <c r="AA186" s="1153">
        <v>42.0</v>
      </c>
      <c r="AB186" s="1153">
        <v>171.0</v>
      </c>
      <c r="AC186" s="1141">
        <f>IFERROR((Z186-R186)/R186,"")</f>
        <v>3.346031746</v>
      </c>
      <c r="AD186" s="1142">
        <f>(AA186+AB186)/Z186</f>
        <v>0.05186267348</v>
      </c>
      <c r="AE186" s="1143">
        <f t="shared" si="174"/>
        <v>1700.998296</v>
      </c>
      <c r="AF186" s="286" t="s">
        <v>2954</v>
      </c>
      <c r="AI186" s="1144">
        <f t="shared" si="138"/>
        <v>4107</v>
      </c>
      <c r="AJ186" s="18"/>
    </row>
    <row r="187" ht="21.0" customHeight="1">
      <c r="A187" s="18"/>
      <c r="B187" s="1127" t="s">
        <v>378</v>
      </c>
      <c r="C187" s="1136" t="s">
        <v>379</v>
      </c>
      <c r="D187" s="1128">
        <v>6986.3604</v>
      </c>
      <c r="E187" s="1129" t="s">
        <v>76</v>
      </c>
      <c r="F187" s="1147">
        <v>5935.0</v>
      </c>
      <c r="G187" s="1135" t="s">
        <v>381</v>
      </c>
      <c r="H187" s="1132" t="s">
        <v>2571</v>
      </c>
      <c r="I187" s="1136" t="s">
        <v>2418</v>
      </c>
      <c r="J187" s="1133" t="s">
        <v>2945</v>
      </c>
      <c r="K187" s="1148"/>
      <c r="L187" s="1135" t="s">
        <v>2420</v>
      </c>
      <c r="M187" s="1146"/>
      <c r="N187" s="1136" t="s">
        <v>2421</v>
      </c>
      <c r="O187" s="1149">
        <v>45910.0</v>
      </c>
      <c r="P187" s="1150" t="s">
        <v>2955</v>
      </c>
      <c r="Q187" s="1151">
        <f t="shared" si="164"/>
        <v>45911</v>
      </c>
      <c r="R187" s="1152">
        <v>825.0</v>
      </c>
      <c r="S187" s="1153">
        <v>28.0</v>
      </c>
      <c r="T187" s="1153">
        <v>89.0</v>
      </c>
      <c r="U187" s="1154">
        <f t="shared" si="169"/>
        <v>45915</v>
      </c>
      <c r="V187" s="1152">
        <v>1140.0</v>
      </c>
      <c r="W187" s="1152">
        <v>33.0</v>
      </c>
      <c r="X187" s="1152">
        <v>217.0</v>
      </c>
      <c r="Y187" s="1155">
        <f t="shared" si="173"/>
        <v>45920</v>
      </c>
      <c r="Z187" s="1152">
        <v>1213.0</v>
      </c>
      <c r="AA187" s="1153">
        <v>33.0</v>
      </c>
      <c r="AB187" s="1153">
        <v>221.0</v>
      </c>
      <c r="AC187" s="1141">
        <f t="shared" ref="AC187:AC190" si="175">IFERROR((INDIRECT("Z"&amp;ROW()) - INDIRECT("R"&amp;ROW())) / INDIRECT("R"&amp;ROW()), "")</f>
        <v>0.4703030303</v>
      </c>
      <c r="AD187" s="1142">
        <f t="shared" ref="AD187:AD190" si="176">(INDIRECT("AA"&amp;ROW()) + INDIRECT("AB"&amp;ROW())) / INDIRECT("Z"&amp;ROW())</f>
        <v>0.2093981863</v>
      </c>
      <c r="AE187" s="1143">
        <f t="shared" si="174"/>
        <v>5759.571641</v>
      </c>
      <c r="AF187" s="286" t="s">
        <v>2956</v>
      </c>
      <c r="AI187" s="1144">
        <f t="shared" si="138"/>
        <v>1213</v>
      </c>
      <c r="AJ187" s="18"/>
    </row>
    <row r="188" ht="21.0" customHeight="1">
      <c r="A188" s="18"/>
      <c r="B188" s="1144" t="s">
        <v>378</v>
      </c>
      <c r="C188" s="1136" t="s">
        <v>2950</v>
      </c>
      <c r="D188" s="1128" t="s">
        <v>2416</v>
      </c>
      <c r="E188" s="1129" t="s">
        <v>76</v>
      </c>
      <c r="F188" s="1147">
        <v>5935.0</v>
      </c>
      <c r="G188" s="1135" t="s">
        <v>381</v>
      </c>
      <c r="H188" s="1132" t="s">
        <v>2571</v>
      </c>
      <c r="I188" s="1136" t="s">
        <v>2445</v>
      </c>
      <c r="J188" s="1133" t="s">
        <v>2951</v>
      </c>
      <c r="K188" s="1148"/>
      <c r="L188" s="1135" t="s">
        <v>2420</v>
      </c>
      <c r="M188" s="1146"/>
      <c r="N188" s="1136" t="s">
        <v>2421</v>
      </c>
      <c r="O188" s="1149">
        <v>45910.0</v>
      </c>
      <c r="P188" s="1150" t="s">
        <v>2957</v>
      </c>
      <c r="Q188" s="1151">
        <f t="shared" si="164"/>
        <v>45911</v>
      </c>
      <c r="R188" s="1152">
        <v>692.0</v>
      </c>
      <c r="S188" s="1153">
        <v>3.0</v>
      </c>
      <c r="T188" s="1153">
        <v>29.0</v>
      </c>
      <c r="U188" s="1154">
        <f t="shared" si="169"/>
        <v>45915</v>
      </c>
      <c r="V188" s="1152">
        <v>708.0</v>
      </c>
      <c r="W188" s="1152">
        <v>3.0</v>
      </c>
      <c r="X188" s="1152">
        <v>29.0</v>
      </c>
      <c r="Y188" s="1155">
        <f t="shared" si="173"/>
        <v>45920</v>
      </c>
      <c r="Z188" s="1152">
        <v>751.0</v>
      </c>
      <c r="AA188" s="1153">
        <v>4.0</v>
      </c>
      <c r="AB188" s="1153">
        <v>32.0</v>
      </c>
      <c r="AC188" s="1141">
        <f t="shared" si="175"/>
        <v>0.08526011561</v>
      </c>
      <c r="AD188" s="1142">
        <f t="shared" si="176"/>
        <v>0.04793608522</v>
      </c>
      <c r="AE188" s="1143">
        <f t="shared" si="174"/>
        <v>0</v>
      </c>
      <c r="AF188" s="286" t="s">
        <v>2958</v>
      </c>
      <c r="AI188" s="1144">
        <f t="shared" si="138"/>
        <v>751</v>
      </c>
      <c r="AJ188" s="18"/>
    </row>
    <row r="189" ht="21.0" customHeight="1">
      <c r="A189" s="18"/>
      <c r="B189" s="1174" t="s">
        <v>2959</v>
      </c>
      <c r="C189" s="1175" t="s">
        <v>2960</v>
      </c>
      <c r="D189" s="1176" t="s">
        <v>2416</v>
      </c>
      <c r="E189" s="1129" t="s">
        <v>76</v>
      </c>
      <c r="F189" s="1147">
        <v>4626.0</v>
      </c>
      <c r="G189" s="1135" t="s">
        <v>2961</v>
      </c>
      <c r="H189" s="1132" t="s">
        <v>2464</v>
      </c>
      <c r="I189" s="1136" t="s">
        <v>2418</v>
      </c>
      <c r="J189" s="1169"/>
      <c r="K189" s="1148"/>
      <c r="L189" s="1135" t="s">
        <v>2420</v>
      </c>
      <c r="M189" s="1146"/>
      <c r="N189" s="1136" t="s">
        <v>2421</v>
      </c>
      <c r="O189" s="1149">
        <v>45633.0</v>
      </c>
      <c r="P189" s="59" t="s">
        <v>2962</v>
      </c>
      <c r="Q189" s="1151">
        <f t="shared" si="164"/>
        <v>45634</v>
      </c>
      <c r="R189" s="1152"/>
      <c r="S189" s="1153"/>
      <c r="T189" s="1153"/>
      <c r="U189" s="1154">
        <f t="shared" si="169"/>
        <v>45638</v>
      </c>
      <c r="V189" s="1152"/>
      <c r="W189" s="1152"/>
      <c r="X189" s="1152"/>
      <c r="Y189" s="1155">
        <f t="shared" si="173"/>
        <v>45643</v>
      </c>
      <c r="Z189" s="1152">
        <v>27990.0</v>
      </c>
      <c r="AA189" s="1153">
        <v>36.0</v>
      </c>
      <c r="AB189" s="1153">
        <v>-1.0</v>
      </c>
      <c r="AC189" s="1141" t="str">
        <f t="shared" si="175"/>
        <v/>
      </c>
      <c r="AD189" s="1178">
        <f t="shared" si="176"/>
        <v>0.001250446588</v>
      </c>
      <c r="AE189" s="1168">
        <f t="shared" ref="AE189:AE190" si="177">INDIRECT("D"&amp;ROW()) / INDIRECT("Z"&amp;ROW()) * 1000</f>
        <v>0</v>
      </c>
      <c r="AF189" s="286" t="s">
        <v>2963</v>
      </c>
      <c r="AG189" s="286" t="s">
        <v>2964</v>
      </c>
      <c r="AI189" s="1144">
        <f t="shared" si="138"/>
        <v>27990</v>
      </c>
      <c r="AJ189" s="18"/>
    </row>
    <row r="190" ht="21.0" customHeight="1">
      <c r="A190" s="18"/>
      <c r="B190" s="1174" t="s">
        <v>2959</v>
      </c>
      <c r="C190" s="1175" t="s">
        <v>2960</v>
      </c>
      <c r="D190" s="1176" t="s">
        <v>2416</v>
      </c>
      <c r="E190" s="1129" t="s">
        <v>76</v>
      </c>
      <c r="F190" s="1147">
        <v>3862.0</v>
      </c>
      <c r="G190" s="1135" t="s">
        <v>184</v>
      </c>
      <c r="H190" s="1132" t="s">
        <v>2426</v>
      </c>
      <c r="I190" s="1136" t="s">
        <v>2418</v>
      </c>
      <c r="J190" s="1169"/>
      <c r="K190" s="1148"/>
      <c r="L190" s="1135" t="s">
        <v>2420</v>
      </c>
      <c r="M190" s="1146"/>
      <c r="N190" s="1136" t="s">
        <v>2421</v>
      </c>
      <c r="O190" s="1149">
        <v>45720.0</v>
      </c>
      <c r="P190" s="59" t="s">
        <v>2965</v>
      </c>
      <c r="Q190" s="1151">
        <f t="shared" si="164"/>
        <v>45721</v>
      </c>
      <c r="R190" s="1152"/>
      <c r="S190" s="1153"/>
      <c r="T190" s="1153"/>
      <c r="U190" s="1154">
        <f t="shared" si="169"/>
        <v>45725</v>
      </c>
      <c r="V190" s="1152"/>
      <c r="W190" s="1152"/>
      <c r="X190" s="1152"/>
      <c r="Y190" s="1155">
        <v>45940.0</v>
      </c>
      <c r="Z190" s="1152">
        <v>11816.0</v>
      </c>
      <c r="AA190" s="1153">
        <v>29.0</v>
      </c>
      <c r="AB190" s="1153">
        <v>316.0</v>
      </c>
      <c r="AC190" s="1141" t="str">
        <f t="shared" si="175"/>
        <v/>
      </c>
      <c r="AD190" s="1178">
        <f t="shared" si="176"/>
        <v>0.02919769804</v>
      </c>
      <c r="AE190" s="1168">
        <f t="shared" si="177"/>
        <v>0</v>
      </c>
      <c r="AF190" s="286" t="s">
        <v>2966</v>
      </c>
      <c r="AG190" s="286" t="s">
        <v>2967</v>
      </c>
      <c r="AI190" s="1144">
        <f t="shared" si="138"/>
        <v>11816</v>
      </c>
      <c r="AJ190" s="18"/>
    </row>
    <row r="191" ht="21.0" customHeight="1">
      <c r="A191" s="18"/>
      <c r="B191" s="1127" t="s">
        <v>242</v>
      </c>
      <c r="C191" s="1127" t="s">
        <v>243</v>
      </c>
      <c r="D191" s="1128" t="s">
        <v>2416</v>
      </c>
      <c r="E191" s="1129" t="s">
        <v>76</v>
      </c>
      <c r="F191" s="1130">
        <v>33.0</v>
      </c>
      <c r="G191" s="1131" t="s">
        <v>891</v>
      </c>
      <c r="H191" s="1247" t="s">
        <v>2426</v>
      </c>
      <c r="I191" s="1127" t="s">
        <v>2418</v>
      </c>
      <c r="J191" s="1133" t="s">
        <v>2968</v>
      </c>
      <c r="K191" s="1134"/>
      <c r="L191" s="1135" t="s">
        <v>2420</v>
      </c>
      <c r="M191" s="1127"/>
      <c r="N191" s="1136" t="s">
        <v>2421</v>
      </c>
      <c r="O191" s="55">
        <v>45506.0</v>
      </c>
      <c r="P191" s="1173" t="s">
        <v>2969</v>
      </c>
      <c r="Q191" s="1138">
        <v>45839.0</v>
      </c>
      <c r="R191" s="125">
        <v>3552.0</v>
      </c>
      <c r="S191" s="499">
        <v>4.0</v>
      </c>
      <c r="T191" s="499">
        <v>60.0</v>
      </c>
      <c r="U191" s="1139">
        <f t="shared" ref="U191:U192" si="178">O191+5</f>
        <v>45511</v>
      </c>
      <c r="V191" s="1133"/>
      <c r="W191" s="1133"/>
      <c r="X191" s="1133"/>
      <c r="Y191" s="1140">
        <v>45852.0</v>
      </c>
      <c r="Z191" s="125">
        <v>3563.0</v>
      </c>
      <c r="AA191" s="499">
        <v>4.0</v>
      </c>
      <c r="AB191" s="499">
        <v>60.0</v>
      </c>
      <c r="AC191" s="1141">
        <f t="shared" ref="AC191:AC193" si="179">IFERROR((Z191-R191)/R191,"")</f>
        <v>0.003096846847</v>
      </c>
      <c r="AD191" s="1142">
        <f t="shared" ref="AD191:AD193" si="180">(AA191+AB191)/Z191</f>
        <v>0.01796239124</v>
      </c>
      <c r="AE191" s="1143">
        <f t="shared" ref="AE191:AE193" si="181">iferror(INDIRECT("D"&amp;ROW()) / INDIRECT("AI"&amp;ROW()) * 1000,0)</f>
        <v>0</v>
      </c>
      <c r="AF191" s="1144"/>
      <c r="AG191" s="1145" t="s">
        <v>2970</v>
      </c>
      <c r="AH191" s="1144"/>
      <c r="AI191" s="1144">
        <f t="shared" si="138"/>
        <v>3563</v>
      </c>
      <c r="AJ191" s="18"/>
    </row>
    <row r="192" ht="21.0" customHeight="1">
      <c r="A192" s="18"/>
      <c r="B192" s="1189" t="s">
        <v>2971</v>
      </c>
      <c r="C192" s="1189" t="s">
        <v>2972</v>
      </c>
      <c r="D192" s="1190">
        <v>17333.0</v>
      </c>
      <c r="E192" s="1129" t="s">
        <v>76</v>
      </c>
      <c r="F192" s="1191">
        <v>837.0</v>
      </c>
      <c r="G192" s="1192" t="s">
        <v>283</v>
      </c>
      <c r="H192" s="1193" t="s">
        <v>2426</v>
      </c>
      <c r="I192" s="1189" t="s">
        <v>2445</v>
      </c>
      <c r="J192" s="1169" t="s">
        <v>2973</v>
      </c>
      <c r="K192" s="1194"/>
      <c r="L192" s="1135" t="s">
        <v>2420</v>
      </c>
      <c r="M192" s="1189"/>
      <c r="N192" s="1136" t="s">
        <v>2421</v>
      </c>
      <c r="O192" s="1195">
        <v>45818.0</v>
      </c>
      <c r="P192" s="1207" t="s">
        <v>2974</v>
      </c>
      <c r="Q192" s="1195">
        <f>O192+1</f>
        <v>45819</v>
      </c>
      <c r="R192" s="1197"/>
      <c r="S192" s="1198"/>
      <c r="T192" s="1237"/>
      <c r="U192" s="1195">
        <f t="shared" si="178"/>
        <v>45823</v>
      </c>
      <c r="V192" s="1208"/>
      <c r="W192" s="1208"/>
      <c r="X192" s="1208"/>
      <c r="Y192" s="1195">
        <v>45841.0</v>
      </c>
      <c r="Z192" s="1197">
        <v>72400.0</v>
      </c>
      <c r="AA192" s="1198">
        <v>25.0</v>
      </c>
      <c r="AB192" s="1198">
        <v>1671.0</v>
      </c>
      <c r="AC192" s="1200" t="str">
        <f t="shared" si="179"/>
        <v/>
      </c>
      <c r="AD192" s="1201">
        <f t="shared" si="180"/>
        <v>0.02342541436</v>
      </c>
      <c r="AE192" s="1202">
        <f t="shared" si="181"/>
        <v>239.4060773</v>
      </c>
      <c r="AF192" s="1203"/>
      <c r="AG192" s="1204" t="s">
        <v>2975</v>
      </c>
      <c r="AH192" s="1203"/>
      <c r="AI192" s="1144">
        <f t="shared" si="138"/>
        <v>72400</v>
      </c>
      <c r="AJ192" s="18"/>
    </row>
    <row r="193" ht="21.0" customHeight="1">
      <c r="A193" s="18"/>
      <c r="B193" s="1213" t="s">
        <v>538</v>
      </c>
      <c r="C193" s="1251" t="s">
        <v>539</v>
      </c>
      <c r="D193" s="1252">
        <v>1500.0</v>
      </c>
      <c r="E193" s="1129" t="s">
        <v>76</v>
      </c>
      <c r="F193" s="1210">
        <v>837.0</v>
      </c>
      <c r="G193" s="1253" t="s">
        <v>283</v>
      </c>
      <c r="H193" s="1193" t="s">
        <v>2426</v>
      </c>
      <c r="I193" s="1251" t="s">
        <v>2418</v>
      </c>
      <c r="J193" s="1169" t="s">
        <v>540</v>
      </c>
      <c r="K193" s="1212"/>
      <c r="L193" s="1135" t="s">
        <v>2420</v>
      </c>
      <c r="M193" s="1213"/>
      <c r="N193" s="1136" t="s">
        <v>2421</v>
      </c>
      <c r="O193" s="1254">
        <v>45904.0</v>
      </c>
      <c r="P193" s="1255" t="s">
        <v>2976</v>
      </c>
      <c r="Q193" s="1216">
        <f t="shared" ref="Q193:Q196" si="182">INDIRECT("o"&amp;ROW())+1</f>
        <v>45905</v>
      </c>
      <c r="R193" s="1256">
        <v>4852.0</v>
      </c>
      <c r="S193" s="1257">
        <v>18.0</v>
      </c>
      <c r="T193" s="1257">
        <v>53.0</v>
      </c>
      <c r="U193" s="1216">
        <f t="shared" ref="U193:U196" si="183">INDIRECT("o"&amp;ROW())+5</f>
        <v>45909</v>
      </c>
      <c r="V193" s="1217">
        <v>5504.0</v>
      </c>
      <c r="W193" s="1217">
        <v>22.0</v>
      </c>
      <c r="X193" s="1217">
        <v>62.0</v>
      </c>
      <c r="Y193" s="1216">
        <f t="shared" ref="Y193:Y194" si="184">INDIRECT("o"&amp;ROW())+10</f>
        <v>45914</v>
      </c>
      <c r="Z193" s="1256">
        <v>6320.0</v>
      </c>
      <c r="AA193" s="1257">
        <v>25.0</v>
      </c>
      <c r="AB193" s="1257">
        <v>69.0</v>
      </c>
      <c r="AC193" s="1200">
        <f t="shared" si="179"/>
        <v>0.3025556472</v>
      </c>
      <c r="AD193" s="1201">
        <f t="shared" si="180"/>
        <v>0.01487341772</v>
      </c>
      <c r="AE193" s="1202">
        <f t="shared" si="181"/>
        <v>237.3417722</v>
      </c>
      <c r="AF193" s="1258" t="s">
        <v>2977</v>
      </c>
      <c r="AG193" s="1220"/>
      <c r="AH193" s="1220"/>
      <c r="AI193" s="1144">
        <f t="shared" si="138"/>
        <v>6320</v>
      </c>
      <c r="AJ193" s="18"/>
    </row>
    <row r="194" ht="21.0" customHeight="1">
      <c r="A194" s="18"/>
      <c r="B194" s="1127" t="s">
        <v>538</v>
      </c>
      <c r="C194" s="1259" t="s">
        <v>539</v>
      </c>
      <c r="D194" s="1260">
        <v>1500.0</v>
      </c>
      <c r="E194" s="1129" t="s">
        <v>76</v>
      </c>
      <c r="F194" s="1147">
        <v>4412.0</v>
      </c>
      <c r="G194" s="1261" t="s">
        <v>181</v>
      </c>
      <c r="H194" s="1132" t="s">
        <v>2426</v>
      </c>
      <c r="I194" s="1259" t="s">
        <v>2418</v>
      </c>
      <c r="J194" s="1169" t="s">
        <v>540</v>
      </c>
      <c r="K194" s="1148"/>
      <c r="L194" s="1135" t="s">
        <v>2544</v>
      </c>
      <c r="M194" s="1146"/>
      <c r="N194" s="1136" t="s">
        <v>2421</v>
      </c>
      <c r="O194" s="1262">
        <v>45934.0</v>
      </c>
      <c r="P194" s="1263" t="s">
        <v>2978</v>
      </c>
      <c r="Q194" s="1151">
        <f t="shared" si="182"/>
        <v>45935</v>
      </c>
      <c r="R194" s="1264">
        <v>2956.0</v>
      </c>
      <c r="S194" s="1265">
        <v>18.0</v>
      </c>
      <c r="T194" s="1265">
        <v>60.0</v>
      </c>
      <c r="U194" s="1154">
        <f t="shared" si="183"/>
        <v>45939</v>
      </c>
      <c r="V194" s="1152">
        <v>5092.0</v>
      </c>
      <c r="W194" s="1152">
        <v>24.0</v>
      </c>
      <c r="X194" s="1152">
        <v>92.0</v>
      </c>
      <c r="Y194" s="1155">
        <f t="shared" si="184"/>
        <v>45944</v>
      </c>
      <c r="Z194" s="1264">
        <v>5787.0</v>
      </c>
      <c r="AA194" s="1265">
        <v>24.0</v>
      </c>
      <c r="AB194" s="1265">
        <v>104.0</v>
      </c>
      <c r="AC194" s="1141">
        <f t="shared" ref="AC194:AC196" si="185">IFERROR((INDIRECT("Z"&amp;ROW()) - INDIRECT("R"&amp;ROW())) / INDIRECT("R"&amp;ROW()), "")</f>
        <v>0.9577131258</v>
      </c>
      <c r="AD194" s="1142">
        <f t="shared" ref="AD194:AD196" si="186">(INDIRECT("AA"&amp;ROW()) + INDIRECT("AB"&amp;ROW())) / INDIRECT("Z"&amp;ROW())</f>
        <v>0.02211854156</v>
      </c>
      <c r="AE194" s="1143">
        <f t="array" ref="AE194">INDIRECT("D"&amp;ROW()) / INDIRECT("Z"&amp;ROW()) * 1000</f>
        <v>259.2016589</v>
      </c>
      <c r="AF194" s="1266" t="s">
        <v>2979</v>
      </c>
      <c r="AI194" s="1144">
        <f t="shared" si="138"/>
        <v>5787</v>
      </c>
      <c r="AJ194" s="18"/>
    </row>
    <row r="195" ht="21.0" customHeight="1">
      <c r="A195" s="18"/>
      <c r="B195" s="1127" t="s">
        <v>270</v>
      </c>
      <c r="C195" s="1267" t="s">
        <v>271</v>
      </c>
      <c r="D195" s="1268"/>
      <c r="E195" s="1129" t="s">
        <v>76</v>
      </c>
      <c r="F195" s="1147"/>
      <c r="G195" s="1269" t="s">
        <v>184</v>
      </c>
      <c r="H195" s="1132" t="s">
        <v>2426</v>
      </c>
      <c r="I195" s="1270" t="s">
        <v>2445</v>
      </c>
      <c r="J195" s="1133" t="s">
        <v>2980</v>
      </c>
      <c r="K195" s="1148"/>
      <c r="L195" s="1135" t="s">
        <v>2420</v>
      </c>
      <c r="M195" s="1146"/>
      <c r="N195" s="1136" t="s">
        <v>2421</v>
      </c>
      <c r="O195" s="1271">
        <v>45798.0</v>
      </c>
      <c r="P195" s="1272" t="s">
        <v>2981</v>
      </c>
      <c r="Q195" s="297">
        <f t="shared" si="182"/>
        <v>45799</v>
      </c>
      <c r="R195" s="1273"/>
      <c r="S195" s="1274"/>
      <c r="T195" s="1274"/>
      <c r="U195" s="297">
        <f t="shared" si="183"/>
        <v>45803</v>
      </c>
      <c r="V195" s="1165"/>
      <c r="W195" s="1165"/>
      <c r="X195" s="1165"/>
      <c r="Y195" s="1155">
        <v>45940.0</v>
      </c>
      <c r="Z195" s="1273">
        <v>12200.0</v>
      </c>
      <c r="AA195" s="1274">
        <v>3.0</v>
      </c>
      <c r="AB195" s="1274">
        <v>246.0</v>
      </c>
      <c r="AC195" s="1167" t="str">
        <f t="shared" si="185"/>
        <v/>
      </c>
      <c r="AD195" s="1178">
        <f t="shared" si="186"/>
        <v>0.02040983607</v>
      </c>
      <c r="AE195" s="1168">
        <f t="array" ref="AE195">iferror(INDIRECT("D"&amp;ROW()) / INDIRECT("AI"&amp;ROW()) * 1000,0)</f>
        <v>0</v>
      </c>
      <c r="AF195" s="1275" t="s">
        <v>2982</v>
      </c>
      <c r="AI195" s="1144">
        <f t="shared" si="138"/>
        <v>12200</v>
      </c>
      <c r="AJ195" s="18"/>
    </row>
    <row r="196" ht="21.0" customHeight="1">
      <c r="A196" s="18"/>
      <c r="B196" s="1174" t="s">
        <v>270</v>
      </c>
      <c r="C196" s="1276" t="s">
        <v>271</v>
      </c>
      <c r="D196" s="1277">
        <v>9000.0</v>
      </c>
      <c r="E196" s="1129" t="s">
        <v>76</v>
      </c>
      <c r="F196" s="1147">
        <v>3862.0</v>
      </c>
      <c r="G196" s="1261" t="s">
        <v>184</v>
      </c>
      <c r="H196" s="1132" t="s">
        <v>2426</v>
      </c>
      <c r="I196" s="1259" t="s">
        <v>2418</v>
      </c>
      <c r="J196" s="1169"/>
      <c r="K196" s="1148"/>
      <c r="L196" s="1135" t="s">
        <v>2420</v>
      </c>
      <c r="M196" s="1146"/>
      <c r="N196" s="1136" t="s">
        <v>2421</v>
      </c>
      <c r="O196" s="1262">
        <v>45798.0</v>
      </c>
      <c r="P196" s="1024" t="s">
        <v>2983</v>
      </c>
      <c r="Q196" s="1151">
        <f t="shared" si="182"/>
        <v>45799</v>
      </c>
      <c r="R196" s="1264"/>
      <c r="S196" s="1265"/>
      <c r="T196" s="1265"/>
      <c r="U196" s="1154">
        <f t="shared" si="183"/>
        <v>45803</v>
      </c>
      <c r="V196" s="1152"/>
      <c r="W196" s="1152"/>
      <c r="X196" s="1152"/>
      <c r="Y196" s="1155">
        <v>45940.0</v>
      </c>
      <c r="Z196" s="1264">
        <v>32987.0</v>
      </c>
      <c r="AA196" s="1265">
        <v>12.0</v>
      </c>
      <c r="AB196" s="1265">
        <v>358.0</v>
      </c>
      <c r="AC196" s="1141" t="str">
        <f t="shared" si="185"/>
        <v/>
      </c>
      <c r="AD196" s="1178">
        <f t="shared" si="186"/>
        <v>0.01121653985</v>
      </c>
      <c r="AE196" s="1168">
        <f t="array" ref="AE196">INDIRECT("D"&amp;ROW()) / INDIRECT("Z"&amp;ROW()) * 1000</f>
        <v>272.8347531</v>
      </c>
      <c r="AF196" s="1266" t="s">
        <v>2984</v>
      </c>
      <c r="AG196" s="286"/>
      <c r="AI196" s="1144">
        <f t="shared" si="138"/>
        <v>32987</v>
      </c>
      <c r="AJ196" s="18"/>
    </row>
    <row r="197" ht="21.0" customHeight="1">
      <c r="A197" s="18"/>
      <c r="B197" s="1127" t="s">
        <v>270</v>
      </c>
      <c r="C197" s="1278" t="s">
        <v>271</v>
      </c>
      <c r="D197" s="1128" t="s">
        <v>2416</v>
      </c>
      <c r="E197" s="1129" t="s">
        <v>76</v>
      </c>
      <c r="F197" s="1130">
        <v>3005.0</v>
      </c>
      <c r="G197" s="1279" t="s">
        <v>165</v>
      </c>
      <c r="H197" s="1132" t="s">
        <v>2426</v>
      </c>
      <c r="I197" s="1278" t="s">
        <v>2445</v>
      </c>
      <c r="J197" s="1133" t="s">
        <v>2980</v>
      </c>
      <c r="K197" s="1134"/>
      <c r="L197" s="1135" t="s">
        <v>2420</v>
      </c>
      <c r="M197" s="1127"/>
      <c r="N197" s="1136" t="s">
        <v>2421</v>
      </c>
      <c r="O197" s="1280">
        <v>45827.0</v>
      </c>
      <c r="P197" s="1281" t="s">
        <v>2985</v>
      </c>
      <c r="Q197" s="1138">
        <f t="shared" ref="Q197:Q198" si="187">O197+1</f>
        <v>45828</v>
      </c>
      <c r="R197" s="1282">
        <v>22069.0</v>
      </c>
      <c r="S197" s="1283">
        <v>7.0</v>
      </c>
      <c r="T197" s="1283">
        <v>472.0</v>
      </c>
      <c r="U197" s="1139">
        <f t="shared" ref="U197:U198" si="188">O197+5</f>
        <v>45832</v>
      </c>
      <c r="V197" s="1133"/>
      <c r="W197" s="1133"/>
      <c r="X197" s="1133"/>
      <c r="Y197" s="1140">
        <v>45852.0</v>
      </c>
      <c r="Z197" s="1282">
        <v>24500.0</v>
      </c>
      <c r="AA197" s="1283">
        <v>7.0</v>
      </c>
      <c r="AB197" s="1283">
        <v>534.0</v>
      </c>
      <c r="AC197" s="1141">
        <f t="shared" ref="AC197:AC200" si="189">IFERROR((Z197-R197)/R197,"")</f>
        <v>0.1101545154</v>
      </c>
      <c r="AD197" s="1142">
        <f t="shared" ref="AD197:AD200" si="190">(AA197+AB197)/Z197</f>
        <v>0.02208163265</v>
      </c>
      <c r="AE197" s="1143">
        <f t="shared" ref="AE197:AE200" si="191">iferror(INDIRECT("D"&amp;ROW()) / INDIRECT("AI"&amp;ROW()) * 1000,0)</f>
        <v>0</v>
      </c>
      <c r="AF197" s="1284" t="s">
        <v>2986</v>
      </c>
      <c r="AG197" s="1160"/>
      <c r="AH197" s="1144"/>
      <c r="AI197" s="1144">
        <f t="shared" si="138"/>
        <v>24500</v>
      </c>
      <c r="AJ197" s="18"/>
    </row>
    <row r="198" ht="21.0" customHeight="1">
      <c r="A198" s="18"/>
      <c r="B198" s="1189" t="s">
        <v>270</v>
      </c>
      <c r="C198" s="1285" t="s">
        <v>271</v>
      </c>
      <c r="D198" s="1190">
        <v>9000.0</v>
      </c>
      <c r="E198" s="1129" t="s">
        <v>76</v>
      </c>
      <c r="F198" s="1191">
        <v>1157.0</v>
      </c>
      <c r="G198" s="1286" t="s">
        <v>333</v>
      </c>
      <c r="H198" s="1193" t="s">
        <v>2464</v>
      </c>
      <c r="I198" s="1285" t="s">
        <v>2418</v>
      </c>
      <c r="J198" s="1169" t="s">
        <v>2987</v>
      </c>
      <c r="K198" s="1194"/>
      <c r="L198" s="1135" t="s">
        <v>2544</v>
      </c>
      <c r="M198" s="1189"/>
      <c r="N198" s="1136" t="s">
        <v>2421</v>
      </c>
      <c r="O198" s="1287">
        <v>45849.0</v>
      </c>
      <c r="P198" s="1288" t="s">
        <v>2988</v>
      </c>
      <c r="Q198" s="1195">
        <f t="shared" si="187"/>
        <v>45850</v>
      </c>
      <c r="R198" s="1289">
        <v>4735.0</v>
      </c>
      <c r="S198" s="1290">
        <v>13.0</v>
      </c>
      <c r="T198" s="1290">
        <v>92.0</v>
      </c>
      <c r="U198" s="1195">
        <f t="shared" si="188"/>
        <v>45854</v>
      </c>
      <c r="V198" s="1197">
        <v>7940.0</v>
      </c>
      <c r="W198" s="1197">
        <v>14.0</v>
      </c>
      <c r="X198" s="1197">
        <v>139.0</v>
      </c>
      <c r="Y198" s="1199">
        <f>O198+10</f>
        <v>45859</v>
      </c>
      <c r="Z198" s="1289">
        <v>9134.0</v>
      </c>
      <c r="AA198" s="1290">
        <v>16.0</v>
      </c>
      <c r="AB198" s="1290">
        <v>162.0</v>
      </c>
      <c r="AC198" s="1200">
        <f t="shared" si="189"/>
        <v>0.9290390707</v>
      </c>
      <c r="AD198" s="1201">
        <f t="shared" si="190"/>
        <v>0.01948762864</v>
      </c>
      <c r="AE198" s="1202">
        <f t="shared" si="191"/>
        <v>985.329538</v>
      </c>
      <c r="AF198" s="1291" t="s">
        <v>2989</v>
      </c>
      <c r="AG198" s="1235"/>
      <c r="AH198" s="1203"/>
      <c r="AI198" s="1144">
        <f t="shared" si="138"/>
        <v>9134</v>
      </c>
      <c r="AJ198" s="18"/>
    </row>
    <row r="199" ht="21.0" customHeight="1">
      <c r="A199" s="18"/>
      <c r="B199" s="1127" t="s">
        <v>270</v>
      </c>
      <c r="C199" s="1267" t="s">
        <v>271</v>
      </c>
      <c r="D199" s="1268" t="s">
        <v>2416</v>
      </c>
      <c r="E199" s="1129" t="s">
        <v>76</v>
      </c>
      <c r="F199" s="1130">
        <v>5267.0</v>
      </c>
      <c r="G199" s="1292" t="s">
        <v>296</v>
      </c>
      <c r="H199" s="1132" t="s">
        <v>2476</v>
      </c>
      <c r="I199" s="1267" t="s">
        <v>2418</v>
      </c>
      <c r="J199" s="1133" t="s">
        <v>2987</v>
      </c>
      <c r="K199" s="1134"/>
      <c r="L199" s="1135" t="s">
        <v>2420</v>
      </c>
      <c r="M199" s="1127"/>
      <c r="N199" s="1136" t="s">
        <v>2421</v>
      </c>
      <c r="O199" s="1293">
        <v>45875.0</v>
      </c>
      <c r="P199" s="1294" t="s">
        <v>2990</v>
      </c>
      <c r="Q199" s="1138">
        <f t="shared" ref="Q199:Q203" si="192">INDIRECT("o"&amp;ROW())+1</f>
        <v>45876</v>
      </c>
      <c r="R199" s="1295">
        <v>20731.0</v>
      </c>
      <c r="S199" s="1296">
        <v>18.0</v>
      </c>
      <c r="T199" s="1296">
        <v>306.0</v>
      </c>
      <c r="U199" s="1139">
        <f t="shared" ref="U199:U203" si="193">INDIRECT("o"&amp;ROW())+5</f>
        <v>45880</v>
      </c>
      <c r="V199" s="1133"/>
      <c r="W199" s="1133"/>
      <c r="X199" s="1133"/>
      <c r="Y199" s="1158">
        <f t="shared" ref="Y199:Y201" si="194">INDIRECT("o"&amp;ROW())+10</f>
        <v>45885</v>
      </c>
      <c r="Z199" s="1295">
        <v>26287.0</v>
      </c>
      <c r="AA199" s="1296">
        <v>18.0</v>
      </c>
      <c r="AB199" s="1296">
        <v>242.0</v>
      </c>
      <c r="AC199" s="1141">
        <f t="shared" si="189"/>
        <v>0.2680044378</v>
      </c>
      <c r="AD199" s="1142">
        <f t="shared" si="190"/>
        <v>0.009890820558</v>
      </c>
      <c r="AE199" s="1143">
        <f t="shared" si="191"/>
        <v>0</v>
      </c>
      <c r="AF199" s="1297" t="s">
        <v>2991</v>
      </c>
      <c r="AG199" s="1160"/>
      <c r="AH199" s="1144"/>
      <c r="AI199" s="1144">
        <f t="shared" si="138"/>
        <v>26287</v>
      </c>
      <c r="AJ199" s="18"/>
    </row>
    <row r="200" ht="21.0" customHeight="1">
      <c r="A200" s="18"/>
      <c r="B200" s="1127" t="s">
        <v>270</v>
      </c>
      <c r="C200" s="1298" t="s">
        <v>271</v>
      </c>
      <c r="D200" s="1260" t="s">
        <v>2416</v>
      </c>
      <c r="E200" s="1129" t="s">
        <v>76</v>
      </c>
      <c r="F200" s="1130">
        <v>5935.0</v>
      </c>
      <c r="G200" s="1299" t="s">
        <v>381</v>
      </c>
      <c r="H200" s="1132" t="s">
        <v>2571</v>
      </c>
      <c r="I200" s="1298" t="s">
        <v>2418</v>
      </c>
      <c r="J200" s="1133" t="s">
        <v>2987</v>
      </c>
      <c r="K200" s="1134"/>
      <c r="L200" s="1135" t="s">
        <v>2420</v>
      </c>
      <c r="M200" s="1127"/>
      <c r="N200" s="1136" t="s">
        <v>2421</v>
      </c>
      <c r="O200" s="1300">
        <v>45894.0</v>
      </c>
      <c r="P200" s="1301" t="s">
        <v>2992</v>
      </c>
      <c r="Q200" s="1138">
        <f t="shared" si="192"/>
        <v>45895</v>
      </c>
      <c r="R200" s="497">
        <v>19863.0</v>
      </c>
      <c r="S200" s="1302">
        <v>8.0</v>
      </c>
      <c r="T200" s="1302">
        <v>189.0</v>
      </c>
      <c r="U200" s="1139">
        <f t="shared" si="193"/>
        <v>45899</v>
      </c>
      <c r="V200" s="125"/>
      <c r="W200" s="125"/>
      <c r="X200" s="125"/>
      <c r="Y200" s="1158">
        <f t="shared" si="194"/>
        <v>45904</v>
      </c>
      <c r="Z200" s="497">
        <v>21041.0</v>
      </c>
      <c r="AA200" s="1302">
        <v>8.0</v>
      </c>
      <c r="AB200" s="1302">
        <v>197.0</v>
      </c>
      <c r="AC200" s="1141">
        <f t="shared" si="189"/>
        <v>0.0593062478</v>
      </c>
      <c r="AD200" s="1142">
        <f t="shared" si="190"/>
        <v>0.009742882943</v>
      </c>
      <c r="AE200" s="1143">
        <f t="shared" si="191"/>
        <v>0</v>
      </c>
      <c r="AF200" s="1303" t="s">
        <v>2993</v>
      </c>
      <c r="AG200" s="1160"/>
      <c r="AH200" s="1144"/>
      <c r="AI200" s="1144">
        <f t="shared" si="138"/>
        <v>21041</v>
      </c>
      <c r="AJ200" s="18"/>
    </row>
    <row r="201" ht="21.0" customHeight="1">
      <c r="A201" s="18"/>
      <c r="B201" s="1127" t="s">
        <v>2994</v>
      </c>
      <c r="C201" s="1298" t="s">
        <v>116</v>
      </c>
      <c r="D201" s="1260">
        <v>13500.0</v>
      </c>
      <c r="E201" s="1129" t="s">
        <v>76</v>
      </c>
      <c r="F201" s="1147">
        <v>4751.0</v>
      </c>
      <c r="G201" s="1261" t="s">
        <v>156</v>
      </c>
      <c r="H201" s="1132" t="s">
        <v>2432</v>
      </c>
      <c r="I201" s="1259" t="s">
        <v>2445</v>
      </c>
      <c r="J201" s="1127" t="s">
        <v>2995</v>
      </c>
      <c r="K201" s="1148"/>
      <c r="L201" s="1135" t="s">
        <v>2420</v>
      </c>
      <c r="M201" s="1146"/>
      <c r="N201" s="1136" t="s">
        <v>2421</v>
      </c>
      <c r="O201" s="1262">
        <v>45748.0</v>
      </c>
      <c r="P201" s="1263" t="s">
        <v>2996</v>
      </c>
      <c r="Q201" s="297">
        <f t="shared" si="192"/>
        <v>45749</v>
      </c>
      <c r="R201" s="1264">
        <v>84452.0</v>
      </c>
      <c r="S201" s="1265">
        <v>41.0</v>
      </c>
      <c r="T201" s="1265">
        <v>2706.0</v>
      </c>
      <c r="U201" s="297">
        <f t="shared" si="193"/>
        <v>45753</v>
      </c>
      <c r="V201" s="1165"/>
      <c r="W201" s="1165"/>
      <c r="X201" s="1165"/>
      <c r="Y201" s="1155">
        <f t="shared" si="194"/>
        <v>45758</v>
      </c>
      <c r="Z201" s="1264"/>
      <c r="AA201" s="1265"/>
      <c r="AB201" s="1265"/>
      <c r="AC201" s="1167">
        <f t="shared" ref="AC201:AC203" si="195">IFERROR((INDIRECT("Z"&amp;ROW()) - INDIRECT("R"&amp;ROW())) / INDIRECT("R"&amp;ROW()), "")</f>
        <v>-1</v>
      </c>
      <c r="AD201" s="1178" t="str">
        <f t="shared" ref="AD201:AD203" si="196">(INDIRECT("AA"&amp;ROW()) + INDIRECT("AB"&amp;ROW())) / INDIRECT("Z"&amp;ROW())</f>
        <v>#DIV/0!</v>
      </c>
      <c r="AE201" s="1168" t="str">
        <f t="shared" ref="AE201:AE203" si="197">INDIRECT("D"&amp;ROW()) / INDIRECT("Z"&amp;ROW()) * 1000</f>
        <v>#DIV/0!</v>
      </c>
      <c r="AF201" s="1266" t="s">
        <v>2997</v>
      </c>
      <c r="AI201" s="1144">
        <f t="shared" si="138"/>
        <v>84452</v>
      </c>
      <c r="AJ201" s="18"/>
    </row>
    <row r="202" ht="21.0" customHeight="1">
      <c r="A202" s="18"/>
      <c r="B202" s="1174" t="s">
        <v>2998</v>
      </c>
      <c r="C202" s="1276" t="s">
        <v>2999</v>
      </c>
      <c r="D202" s="1176" t="s">
        <v>2416</v>
      </c>
      <c r="E202" s="1129" t="s">
        <v>76</v>
      </c>
      <c r="F202" s="1147">
        <v>3862.0</v>
      </c>
      <c r="G202" s="1261" t="s">
        <v>184</v>
      </c>
      <c r="H202" s="1132" t="s">
        <v>2426</v>
      </c>
      <c r="I202" s="1259" t="s">
        <v>2418</v>
      </c>
      <c r="J202" s="1169"/>
      <c r="K202" s="1148"/>
      <c r="L202" s="1135" t="s">
        <v>2420</v>
      </c>
      <c r="M202" s="1146"/>
      <c r="N202" s="1136" t="s">
        <v>2421</v>
      </c>
      <c r="O202" s="1304">
        <v>45708.0</v>
      </c>
      <c r="P202" s="1305" t="s">
        <v>3000</v>
      </c>
      <c r="Q202" s="1151">
        <f t="shared" si="192"/>
        <v>45709</v>
      </c>
      <c r="R202" s="1264"/>
      <c r="S202" s="1265"/>
      <c r="T202" s="1265"/>
      <c r="U202" s="1154">
        <f t="shared" si="193"/>
        <v>45713</v>
      </c>
      <c r="V202" s="1152"/>
      <c r="W202" s="1152"/>
      <c r="X202" s="1152"/>
      <c r="Y202" s="1155">
        <v>45940.0</v>
      </c>
      <c r="Z202" s="1264">
        <v>46600.0</v>
      </c>
      <c r="AA202" s="1265">
        <v>14.0</v>
      </c>
      <c r="AB202" s="1265">
        <v>610.0</v>
      </c>
      <c r="AC202" s="1141" t="str">
        <f t="shared" si="195"/>
        <v/>
      </c>
      <c r="AD202" s="1178">
        <f t="shared" si="196"/>
        <v>0.01339055794</v>
      </c>
      <c r="AE202" s="1168">
        <f t="shared" si="197"/>
        <v>0</v>
      </c>
      <c r="AF202" s="1266"/>
      <c r="AG202" s="286"/>
      <c r="AI202" s="1144">
        <f t="shared" si="138"/>
        <v>46600</v>
      </c>
      <c r="AJ202" s="18"/>
    </row>
    <row r="203" ht="21.0" customHeight="1">
      <c r="A203" s="18"/>
      <c r="B203" s="1127" t="s">
        <v>74</v>
      </c>
      <c r="C203" s="1127" t="s">
        <v>75</v>
      </c>
      <c r="D203" s="1128">
        <v>25000.0</v>
      </c>
      <c r="E203" s="1129" t="s">
        <v>76</v>
      </c>
      <c r="F203" s="1147">
        <v>4503.0</v>
      </c>
      <c r="G203" s="1135" t="s">
        <v>128</v>
      </c>
      <c r="H203" s="1132" t="s">
        <v>2426</v>
      </c>
      <c r="I203" s="1270" t="s">
        <v>2445</v>
      </c>
      <c r="J203" s="1127" t="s">
        <v>3001</v>
      </c>
      <c r="K203" s="1148"/>
      <c r="L203" s="1135" t="s">
        <v>2420</v>
      </c>
      <c r="M203" s="1146"/>
      <c r="N203" s="1136" t="s">
        <v>2421</v>
      </c>
      <c r="O203" s="1149">
        <v>45786.0</v>
      </c>
      <c r="P203" s="1150" t="s">
        <v>3002</v>
      </c>
      <c r="Q203" s="297">
        <f t="shared" si="192"/>
        <v>45787</v>
      </c>
      <c r="R203" s="1152">
        <v>162390.0</v>
      </c>
      <c r="S203" s="1153">
        <v>103.0</v>
      </c>
      <c r="T203" s="1153">
        <v>7797.0</v>
      </c>
      <c r="U203" s="297">
        <f t="shared" si="193"/>
        <v>45791</v>
      </c>
      <c r="V203" s="1165"/>
      <c r="W203" s="1165"/>
      <c r="X203" s="1165"/>
      <c r="Y203" s="1155">
        <f t="array" ref="Y203">INDIRECT("o"&amp;ROW())+10</f>
        <v>45796</v>
      </c>
      <c r="Z203" s="1152">
        <v>162390.0</v>
      </c>
      <c r="AA203" s="1153">
        <v>103.0</v>
      </c>
      <c r="AB203" s="1153">
        <v>7797.0</v>
      </c>
      <c r="AC203" s="1167">
        <f t="shared" si="195"/>
        <v>0</v>
      </c>
      <c r="AD203" s="1178">
        <f t="shared" si="196"/>
        <v>0.04864831578</v>
      </c>
      <c r="AE203" s="1168">
        <f t="shared" si="197"/>
        <v>153.9503664</v>
      </c>
      <c r="AF203" s="286" t="s">
        <v>3003</v>
      </c>
      <c r="AI203" s="1144">
        <f t="shared" si="138"/>
        <v>162390</v>
      </c>
      <c r="AJ203" s="18"/>
    </row>
    <row r="204" ht="21.0" customHeight="1">
      <c r="A204" s="18"/>
      <c r="B204" s="1127" t="s">
        <v>74</v>
      </c>
      <c r="C204" s="1127" t="s">
        <v>75</v>
      </c>
      <c r="D204" s="1128">
        <v>25000.0</v>
      </c>
      <c r="E204" s="1129" t="s">
        <v>76</v>
      </c>
      <c r="F204" s="1130" t="e">
        <v>#N/A</v>
      </c>
      <c r="G204" s="1131" t="s">
        <v>1255</v>
      </c>
      <c r="H204" s="1132" t="e">
        <v>#N/A</v>
      </c>
      <c r="I204" s="1267" t="s">
        <v>2418</v>
      </c>
      <c r="J204" s="1133" t="s">
        <v>3004</v>
      </c>
      <c r="K204" s="1134"/>
      <c r="L204" s="1135" t="s">
        <v>2420</v>
      </c>
      <c r="M204" s="1127"/>
      <c r="N204" s="1136" t="s">
        <v>2421</v>
      </c>
      <c r="O204" s="55">
        <v>45847.0</v>
      </c>
      <c r="P204" s="1229" t="s">
        <v>3005</v>
      </c>
      <c r="Q204" s="1138">
        <f>O204+1</f>
        <v>45848</v>
      </c>
      <c r="R204" s="125">
        <v>29768.0</v>
      </c>
      <c r="S204" s="499">
        <v>26.0</v>
      </c>
      <c r="T204" s="499">
        <v>1240.0</v>
      </c>
      <c r="U204" s="1139">
        <f>O204+5</f>
        <v>45852</v>
      </c>
      <c r="V204" s="125">
        <v>85210.0</v>
      </c>
      <c r="W204" s="125">
        <v>47.0</v>
      </c>
      <c r="X204" s="125">
        <v>2653.0</v>
      </c>
      <c r="Y204" s="1140">
        <f>O204+10</f>
        <v>45857</v>
      </c>
      <c r="Z204" s="125">
        <v>107672.0</v>
      </c>
      <c r="AA204" s="499">
        <v>54.0</v>
      </c>
      <c r="AB204" s="499">
        <v>3252.0</v>
      </c>
      <c r="AC204" s="1141">
        <f>IFERROR((Z204-R204)/R204,"")</f>
        <v>2.617038431</v>
      </c>
      <c r="AD204" s="1142">
        <f>(AA204+AB204)/Z204</f>
        <v>0.03070436139</v>
      </c>
      <c r="AE204" s="1143">
        <f t="shared" ref="AE204:AE211" si="198">iferror(INDIRECT("D"&amp;ROW()) / INDIRECT("AI"&amp;ROW()) * 1000,0)</f>
        <v>232.1866409</v>
      </c>
      <c r="AF204" s="1159" t="s">
        <v>3006</v>
      </c>
      <c r="AG204" s="1160"/>
      <c r="AH204" s="1144"/>
      <c r="AI204" s="1144">
        <f t="shared" si="138"/>
        <v>107672</v>
      </c>
      <c r="AJ204" s="18"/>
    </row>
    <row r="205" ht="21.0" customHeight="1">
      <c r="A205" s="18"/>
      <c r="B205" s="1127" t="s">
        <v>74</v>
      </c>
      <c r="C205" s="1136" t="s">
        <v>75</v>
      </c>
      <c r="D205" s="1128">
        <v>25000.0</v>
      </c>
      <c r="E205" s="1129" t="s">
        <v>76</v>
      </c>
      <c r="F205" s="1147">
        <v>5940.0</v>
      </c>
      <c r="G205" s="1135" t="s">
        <v>949</v>
      </c>
      <c r="H205" s="1132" t="s">
        <v>2432</v>
      </c>
      <c r="I205" s="1270" t="s">
        <v>2418</v>
      </c>
      <c r="J205" s="1133" t="s">
        <v>3004</v>
      </c>
      <c r="K205" s="1148"/>
      <c r="L205" s="1135" t="s">
        <v>2420</v>
      </c>
      <c r="M205" s="1146"/>
      <c r="N205" s="1136" t="s">
        <v>2421</v>
      </c>
      <c r="O205" s="1149">
        <v>45911.0</v>
      </c>
      <c r="P205" s="1150" t="s">
        <v>3007</v>
      </c>
      <c r="Q205" s="1151">
        <f t="shared" ref="Q205:Q206" si="199">INDIRECT("o"&amp;ROW())+1</f>
        <v>45912</v>
      </c>
      <c r="R205" s="1152">
        <v>36961.0</v>
      </c>
      <c r="S205" s="1153">
        <v>15.0</v>
      </c>
      <c r="T205" s="1153">
        <v>1421.0</v>
      </c>
      <c r="U205" s="1154">
        <f t="shared" ref="U205:U206" si="200">INDIRECT("o"&amp;ROW())+5</f>
        <v>45916</v>
      </c>
      <c r="V205" s="1152">
        <v>83075.0</v>
      </c>
      <c r="W205" s="1152">
        <v>20.0</v>
      </c>
      <c r="X205" s="1152">
        <v>2672.0</v>
      </c>
      <c r="Y205" s="1155">
        <f t="shared" ref="Y205:Y206" si="201">INDIRECT("o"&amp;ROW())+10</f>
        <v>45921</v>
      </c>
      <c r="Z205" s="1152">
        <v>94334.0</v>
      </c>
      <c r="AA205" s="1153">
        <v>20.0</v>
      </c>
      <c r="AB205" s="1153">
        <v>2982.0</v>
      </c>
      <c r="AC205" s="1141">
        <f t="shared" ref="AC205:AC206" si="202">IFERROR((INDIRECT("Z"&amp;ROW()) - INDIRECT("R"&amp;ROW())) / INDIRECT("R"&amp;ROW()), "")</f>
        <v>1.552257785</v>
      </c>
      <c r="AD205" s="1142">
        <f t="shared" ref="AD205:AD206" si="203">(INDIRECT("AA"&amp;ROW()) + INDIRECT("AB"&amp;ROW())) / INDIRECT("Z"&amp;ROW())</f>
        <v>0.03182309666</v>
      </c>
      <c r="AE205" s="1143">
        <f t="shared" si="198"/>
        <v>265.0157949</v>
      </c>
      <c r="AF205" s="286" t="s">
        <v>3008</v>
      </c>
      <c r="AI205" s="1144">
        <f t="shared" si="138"/>
        <v>94334</v>
      </c>
      <c r="AJ205" s="18"/>
    </row>
    <row r="206" ht="21.0" customHeight="1">
      <c r="A206" s="18"/>
      <c r="B206" s="1127" t="s">
        <v>74</v>
      </c>
      <c r="C206" s="1270" t="s">
        <v>75</v>
      </c>
      <c r="D206" s="1268">
        <v>25000.0</v>
      </c>
      <c r="E206" s="1129" t="s">
        <v>76</v>
      </c>
      <c r="F206" s="1147">
        <v>5940.0</v>
      </c>
      <c r="G206" s="1269" t="s">
        <v>949</v>
      </c>
      <c r="H206" s="1132" t="s">
        <v>2432</v>
      </c>
      <c r="I206" s="1270" t="s">
        <v>2445</v>
      </c>
      <c r="J206" s="1133" t="s">
        <v>3009</v>
      </c>
      <c r="K206" s="1148"/>
      <c r="L206" s="1135" t="s">
        <v>2420</v>
      </c>
      <c r="M206" s="1146"/>
      <c r="N206" s="1136" t="s">
        <v>2421</v>
      </c>
      <c r="O206" s="1271">
        <v>45911.0</v>
      </c>
      <c r="P206" s="1272" t="s">
        <v>3010</v>
      </c>
      <c r="Q206" s="1151">
        <f t="shared" si="199"/>
        <v>45912</v>
      </c>
      <c r="R206" s="1273">
        <v>27250.0</v>
      </c>
      <c r="S206" s="1274">
        <v>17.0</v>
      </c>
      <c r="T206" s="1274">
        <v>1211.0</v>
      </c>
      <c r="U206" s="1154">
        <f t="shared" si="200"/>
        <v>45916</v>
      </c>
      <c r="V206" s="1152">
        <v>37500.0</v>
      </c>
      <c r="W206" s="1152">
        <v>21.0</v>
      </c>
      <c r="X206" s="1152">
        <v>1658.0</v>
      </c>
      <c r="Y206" s="1155">
        <f t="shared" si="201"/>
        <v>45921</v>
      </c>
      <c r="Z206" s="1273">
        <v>44300.0</v>
      </c>
      <c r="AA206" s="1274">
        <v>24.0</v>
      </c>
      <c r="AB206" s="1274">
        <v>1973.0</v>
      </c>
      <c r="AC206" s="1141">
        <f t="shared" si="202"/>
        <v>0.6256880734</v>
      </c>
      <c r="AD206" s="1142">
        <f t="shared" si="203"/>
        <v>0.04507900677</v>
      </c>
      <c r="AE206" s="1143">
        <f t="shared" si="198"/>
        <v>564.3340858</v>
      </c>
      <c r="AF206" s="1275" t="s">
        <v>3011</v>
      </c>
      <c r="AI206" s="1144">
        <f t="shared" si="138"/>
        <v>44300</v>
      </c>
      <c r="AJ206" s="18"/>
    </row>
    <row r="207" ht="21.0" customHeight="1">
      <c r="A207" s="18"/>
      <c r="B207" s="1189" t="s">
        <v>3012</v>
      </c>
      <c r="C207" s="1306" t="s">
        <v>3013</v>
      </c>
      <c r="D207" s="1190" t="s">
        <v>2416</v>
      </c>
      <c r="E207" s="1129" t="s">
        <v>76</v>
      </c>
      <c r="F207" s="1191">
        <v>1157.0</v>
      </c>
      <c r="G207" s="1307" t="s">
        <v>333</v>
      </c>
      <c r="H207" s="1193" t="s">
        <v>2464</v>
      </c>
      <c r="I207" s="1306" t="s">
        <v>2418</v>
      </c>
      <c r="J207" s="1308" t="s">
        <v>3014</v>
      </c>
      <c r="K207" s="1194"/>
      <c r="L207" s="1135" t="s">
        <v>2420</v>
      </c>
      <c r="M207" s="1189"/>
      <c r="N207" s="1136" t="s">
        <v>2421</v>
      </c>
      <c r="O207" s="1309">
        <v>45839.0</v>
      </c>
      <c r="P207" s="1310" t="s">
        <v>3015</v>
      </c>
      <c r="Q207" s="1195">
        <f t="shared" ref="Q207:Q209" si="204">O207+1</f>
        <v>45840</v>
      </c>
      <c r="R207" s="1311">
        <v>2687.0</v>
      </c>
      <c r="S207" s="1312">
        <v>10.0</v>
      </c>
      <c r="T207" s="1313"/>
      <c r="U207" s="1195">
        <f t="shared" ref="U207:U209" si="205">O207+5</f>
        <v>45844</v>
      </c>
      <c r="V207" s="1197">
        <v>3700.0</v>
      </c>
      <c r="W207" s="1197">
        <v>12.0</v>
      </c>
      <c r="X207" s="1197">
        <v>-1.0</v>
      </c>
      <c r="Y207" s="1199">
        <f t="shared" ref="Y207:Y209" si="206">O207+10</f>
        <v>45849</v>
      </c>
      <c r="Z207" s="1311">
        <v>4069.0</v>
      </c>
      <c r="AA207" s="1312">
        <v>12.0</v>
      </c>
      <c r="AB207" s="1312">
        <v>-1.0</v>
      </c>
      <c r="AC207" s="1200">
        <f t="shared" ref="AC207:AC211" si="207">IFERROR((Z207-R207)/R207,"")</f>
        <v>0.5143282471</v>
      </c>
      <c r="AD207" s="1201">
        <f t="shared" ref="AD207:AD211" si="208">(AA207+AB207)/Z207</f>
        <v>0.002703366921</v>
      </c>
      <c r="AE207" s="1202">
        <f t="shared" si="198"/>
        <v>0</v>
      </c>
      <c r="AF207" s="1314"/>
      <c r="AG207" s="1204" t="s">
        <v>3016</v>
      </c>
      <c r="AH207" s="1203"/>
      <c r="AI207" s="1144">
        <f t="shared" si="138"/>
        <v>4069</v>
      </c>
      <c r="AJ207" s="18"/>
    </row>
    <row r="208" ht="21.0" customHeight="1">
      <c r="A208" s="18"/>
      <c r="B208" s="1127" t="s">
        <v>396</v>
      </c>
      <c r="C208" s="1267" t="s">
        <v>397</v>
      </c>
      <c r="D208" s="1268" t="s">
        <v>2416</v>
      </c>
      <c r="E208" s="1129" t="s">
        <v>76</v>
      </c>
      <c r="F208" s="1130">
        <v>5974.0</v>
      </c>
      <c r="G208" s="1292" t="s">
        <v>401</v>
      </c>
      <c r="H208" s="1132" t="s">
        <v>2437</v>
      </c>
      <c r="I208" s="1267" t="s">
        <v>2418</v>
      </c>
      <c r="J208" s="1133" t="s">
        <v>3017</v>
      </c>
      <c r="K208" s="1134"/>
      <c r="L208" s="1135" t="s">
        <v>2420</v>
      </c>
      <c r="M208" s="1127"/>
      <c r="N208" s="1136" t="s">
        <v>2421</v>
      </c>
      <c r="O208" s="479">
        <v>45861.0</v>
      </c>
      <c r="P208" s="1315" t="s">
        <v>3018</v>
      </c>
      <c r="Q208" s="1138">
        <f t="shared" si="204"/>
        <v>45862</v>
      </c>
      <c r="R208" s="1295">
        <v>5214.0</v>
      </c>
      <c r="S208" s="1296">
        <v>28.0</v>
      </c>
      <c r="T208" s="1296">
        <v>58.0</v>
      </c>
      <c r="U208" s="1139">
        <f t="shared" si="205"/>
        <v>45866</v>
      </c>
      <c r="V208" s="125">
        <v>13369.0</v>
      </c>
      <c r="W208" s="125">
        <v>78.0</v>
      </c>
      <c r="X208" s="125">
        <v>129.0</v>
      </c>
      <c r="Y208" s="1140">
        <f t="shared" si="206"/>
        <v>45871</v>
      </c>
      <c r="Z208" s="1295">
        <v>16978.0</v>
      </c>
      <c r="AA208" s="1296">
        <v>91.0</v>
      </c>
      <c r="AB208" s="1296">
        <v>159.0</v>
      </c>
      <c r="AC208" s="1141">
        <f t="shared" si="207"/>
        <v>2.256233218</v>
      </c>
      <c r="AD208" s="1142">
        <f t="shared" si="208"/>
        <v>0.01472493816</v>
      </c>
      <c r="AE208" s="1143">
        <f t="shared" si="198"/>
        <v>0</v>
      </c>
      <c r="AF208" s="1297" t="s">
        <v>3019</v>
      </c>
      <c r="AG208" s="1160"/>
      <c r="AH208" s="1144"/>
      <c r="AI208" s="1144">
        <f t="shared" si="138"/>
        <v>16978</v>
      </c>
      <c r="AJ208" s="18"/>
    </row>
    <row r="209" ht="21.0" customHeight="1">
      <c r="A209" s="18"/>
      <c r="B209" s="1189" t="s">
        <v>396</v>
      </c>
      <c r="C209" s="1306" t="s">
        <v>397</v>
      </c>
      <c r="D209" s="1252">
        <v>0.0</v>
      </c>
      <c r="E209" s="1129" t="s">
        <v>76</v>
      </c>
      <c r="F209" s="1191">
        <v>1181.0</v>
      </c>
      <c r="G209" s="1307" t="s">
        <v>398</v>
      </c>
      <c r="H209" s="1193" t="s">
        <v>2464</v>
      </c>
      <c r="I209" s="1306" t="s">
        <v>2418</v>
      </c>
      <c r="J209" s="1169" t="s">
        <v>3017</v>
      </c>
      <c r="K209" s="1194"/>
      <c r="L209" s="1135" t="s">
        <v>2420</v>
      </c>
      <c r="M209" s="1189"/>
      <c r="N209" s="1136" t="s">
        <v>2421</v>
      </c>
      <c r="O209" s="1309">
        <v>45867.0</v>
      </c>
      <c r="P209" s="1316" t="s">
        <v>3020</v>
      </c>
      <c r="Q209" s="1195">
        <f t="shared" si="204"/>
        <v>45868</v>
      </c>
      <c r="R209" s="1311">
        <v>3361.0</v>
      </c>
      <c r="S209" s="1312">
        <v>42.0</v>
      </c>
      <c r="T209" s="1312">
        <v>32.0</v>
      </c>
      <c r="U209" s="1195">
        <f t="shared" si="205"/>
        <v>45872</v>
      </c>
      <c r="V209" s="1208"/>
      <c r="W209" s="1208"/>
      <c r="X209" s="1208"/>
      <c r="Y209" s="1199">
        <f t="shared" si="206"/>
        <v>45877</v>
      </c>
      <c r="Z209" s="1311">
        <v>8557.0</v>
      </c>
      <c r="AA209" s="1312">
        <v>77.0</v>
      </c>
      <c r="AB209" s="1312">
        <v>68.0</v>
      </c>
      <c r="AC209" s="1200">
        <f t="shared" si="207"/>
        <v>1.545968462</v>
      </c>
      <c r="AD209" s="1201">
        <f t="shared" si="208"/>
        <v>0.01694519107</v>
      </c>
      <c r="AE209" s="1202">
        <f t="shared" si="198"/>
        <v>0</v>
      </c>
      <c r="AF209" s="1317" t="s">
        <v>3021</v>
      </c>
      <c r="AG209" s="1235"/>
      <c r="AH209" s="1203"/>
      <c r="AI209" s="1144">
        <f t="shared" si="138"/>
        <v>8557</v>
      </c>
      <c r="AJ209" s="18"/>
    </row>
    <row r="210" ht="21.0" customHeight="1">
      <c r="A210" s="18"/>
      <c r="B210" s="1127" t="s">
        <v>396</v>
      </c>
      <c r="C210" s="1267" t="s">
        <v>397</v>
      </c>
      <c r="D210" s="1268" t="s">
        <v>2416</v>
      </c>
      <c r="E210" s="1129" t="s">
        <v>76</v>
      </c>
      <c r="F210" s="1130">
        <v>5939.0</v>
      </c>
      <c r="G210" s="1292" t="s">
        <v>345</v>
      </c>
      <c r="H210" s="1132" t="s">
        <v>2432</v>
      </c>
      <c r="I210" s="1267" t="s">
        <v>2418</v>
      </c>
      <c r="J210" s="1133" t="s">
        <v>3017</v>
      </c>
      <c r="K210" s="1134"/>
      <c r="L210" s="1135" t="s">
        <v>2420</v>
      </c>
      <c r="M210" s="1127"/>
      <c r="N210" s="1136" t="s">
        <v>2421</v>
      </c>
      <c r="O210" s="1293">
        <v>45894.0</v>
      </c>
      <c r="P210" s="1318" t="s">
        <v>3022</v>
      </c>
      <c r="Q210" s="1138">
        <f t="shared" ref="Q210:Q226" si="209">INDIRECT("o"&amp;ROW())+1</f>
        <v>45895</v>
      </c>
      <c r="R210" s="1295">
        <v>13417.0</v>
      </c>
      <c r="S210" s="1296">
        <v>67.0</v>
      </c>
      <c r="T210" s="1296">
        <v>110.0</v>
      </c>
      <c r="U210" s="1139">
        <f t="shared" ref="U210:U226" si="210">INDIRECT("o"&amp;ROW())+5</f>
        <v>45899</v>
      </c>
      <c r="V210" s="125"/>
      <c r="W210" s="125"/>
      <c r="X210" s="125"/>
      <c r="Y210" s="1158">
        <f t="shared" ref="Y210:Y215" si="211">INDIRECT("o"&amp;ROW())+10</f>
        <v>45904</v>
      </c>
      <c r="Z210" s="1295">
        <v>14675.0</v>
      </c>
      <c r="AA210" s="1296">
        <v>75.0</v>
      </c>
      <c r="AB210" s="1296">
        <v>116.0</v>
      </c>
      <c r="AC210" s="1141">
        <f t="shared" si="207"/>
        <v>0.09376164567</v>
      </c>
      <c r="AD210" s="1142">
        <f t="shared" si="208"/>
        <v>0.0130153322</v>
      </c>
      <c r="AE210" s="1143">
        <f t="shared" si="198"/>
        <v>0</v>
      </c>
      <c r="AF210" s="1297" t="s">
        <v>3023</v>
      </c>
      <c r="AG210" s="1160"/>
      <c r="AH210" s="1144"/>
      <c r="AI210" s="1144">
        <f t="shared" si="138"/>
        <v>14675</v>
      </c>
      <c r="AJ210" s="18"/>
    </row>
    <row r="211" ht="21.0" customHeight="1">
      <c r="A211" s="18"/>
      <c r="B211" s="1146" t="s">
        <v>396</v>
      </c>
      <c r="C211" s="1259" t="s">
        <v>397</v>
      </c>
      <c r="D211" s="1260">
        <v>0.0</v>
      </c>
      <c r="E211" s="1129" t="s">
        <v>76</v>
      </c>
      <c r="F211" s="1147">
        <v>4944.0</v>
      </c>
      <c r="G211" s="1261" t="s">
        <v>448</v>
      </c>
      <c r="H211" s="1132" t="s">
        <v>3024</v>
      </c>
      <c r="I211" s="1259" t="s">
        <v>2418</v>
      </c>
      <c r="J211" s="1133" t="s">
        <v>3017</v>
      </c>
      <c r="K211" s="1148"/>
      <c r="L211" s="1135" t="s">
        <v>2420</v>
      </c>
      <c r="M211" s="1146"/>
      <c r="N211" s="1136" t="s">
        <v>2421</v>
      </c>
      <c r="O211" s="1262">
        <v>45904.0</v>
      </c>
      <c r="P211" s="1263" t="s">
        <v>3025</v>
      </c>
      <c r="Q211" s="1151">
        <f t="shared" si="209"/>
        <v>45905</v>
      </c>
      <c r="R211" s="1264">
        <v>7224.0</v>
      </c>
      <c r="S211" s="1265">
        <v>5.0</v>
      </c>
      <c r="T211" s="1265">
        <v>72.0</v>
      </c>
      <c r="U211" s="1154">
        <f t="shared" si="210"/>
        <v>45909</v>
      </c>
      <c r="V211" s="1152">
        <v>8302.0</v>
      </c>
      <c r="W211" s="1152">
        <v>5.0</v>
      </c>
      <c r="X211" s="1152">
        <v>-1.0</v>
      </c>
      <c r="Y211" s="1155">
        <f t="shared" si="211"/>
        <v>45914</v>
      </c>
      <c r="Z211" s="1264">
        <v>9917.0</v>
      </c>
      <c r="AA211" s="1265">
        <v>6.0</v>
      </c>
      <c r="AB211" s="1265">
        <v>-1.0</v>
      </c>
      <c r="AC211" s="1141">
        <f t="shared" si="207"/>
        <v>0.3727851606</v>
      </c>
      <c r="AD211" s="1142">
        <f t="shared" si="208"/>
        <v>0.0005041847333</v>
      </c>
      <c r="AE211" s="1143">
        <f t="shared" si="198"/>
        <v>0</v>
      </c>
      <c r="AF211" s="1266" t="s">
        <v>3026</v>
      </c>
      <c r="AI211" s="1144">
        <f t="shared" si="138"/>
        <v>9917</v>
      </c>
      <c r="AJ211" s="18"/>
    </row>
    <row r="212" ht="21.0" customHeight="1">
      <c r="A212" s="18"/>
      <c r="B212" s="1127" t="s">
        <v>194</v>
      </c>
      <c r="C212" s="1278" t="s">
        <v>195</v>
      </c>
      <c r="D212" s="1128">
        <v>6000.0</v>
      </c>
      <c r="E212" s="1129" t="s">
        <v>76</v>
      </c>
      <c r="F212" s="1147">
        <v>4750.0</v>
      </c>
      <c r="G212" s="1135" t="s">
        <v>196</v>
      </c>
      <c r="H212" s="1132" t="s">
        <v>2426</v>
      </c>
      <c r="I212" s="1319" t="s">
        <v>2445</v>
      </c>
      <c r="J212" s="1127" t="s">
        <v>3027</v>
      </c>
      <c r="K212" s="1148"/>
      <c r="L212" s="1135" t="s">
        <v>2420</v>
      </c>
      <c r="M212" s="1146"/>
      <c r="N212" s="1136" t="s">
        <v>2421</v>
      </c>
      <c r="O212" s="1149">
        <v>45756.0</v>
      </c>
      <c r="P212" s="1150" t="s">
        <v>3028</v>
      </c>
      <c r="Q212" s="297">
        <f t="shared" si="209"/>
        <v>45757</v>
      </c>
      <c r="R212" s="1152">
        <v>4497.0</v>
      </c>
      <c r="S212" s="1153">
        <v>1.0</v>
      </c>
      <c r="T212" s="1153">
        <v>61.0</v>
      </c>
      <c r="U212" s="297">
        <f t="shared" si="210"/>
        <v>45761</v>
      </c>
      <c r="V212" s="1165"/>
      <c r="W212" s="1165"/>
      <c r="X212" s="1165"/>
      <c r="Y212" s="1155">
        <f t="shared" si="211"/>
        <v>45766</v>
      </c>
      <c r="Z212" s="1152"/>
      <c r="AA212" s="1153"/>
      <c r="AB212" s="1153"/>
      <c r="AC212" s="1167">
        <f t="shared" ref="AC212:AC215" si="212">IFERROR((INDIRECT("Z"&amp;ROW()) - INDIRECT("R"&amp;ROW())) / INDIRECT("R"&amp;ROW()), "")</f>
        <v>-1</v>
      </c>
      <c r="AD212" s="1178" t="str">
        <f t="shared" ref="AD212:AD215" si="213">(INDIRECT("AA"&amp;ROW()) + INDIRECT("AB"&amp;ROW())) / INDIRECT("Z"&amp;ROW())</f>
        <v>#DIV/0!</v>
      </c>
      <c r="AE212" s="1168" t="str">
        <f t="shared" ref="AE212:AE215" si="214">INDIRECT("D"&amp;ROW()) / INDIRECT("Z"&amp;ROW()) * 1000</f>
        <v>#DIV/0!</v>
      </c>
      <c r="AF212" s="286" t="s">
        <v>3029</v>
      </c>
      <c r="AI212" s="1144">
        <f t="shared" si="138"/>
        <v>4497</v>
      </c>
      <c r="AJ212" s="18"/>
    </row>
    <row r="213" ht="21.0" customHeight="1">
      <c r="A213" s="18"/>
      <c r="B213" s="1127" t="s">
        <v>194</v>
      </c>
      <c r="C213" s="1267" t="s">
        <v>195</v>
      </c>
      <c r="D213" s="1260">
        <v>6000.0</v>
      </c>
      <c r="E213" s="1129" t="s">
        <v>76</v>
      </c>
      <c r="F213" s="1147">
        <v>4503.0</v>
      </c>
      <c r="G213" s="1269" t="s">
        <v>128</v>
      </c>
      <c r="H213" s="1132" t="s">
        <v>2426</v>
      </c>
      <c r="I213" s="1270" t="s">
        <v>2445</v>
      </c>
      <c r="J213" s="1127" t="s">
        <v>3027</v>
      </c>
      <c r="K213" s="1148"/>
      <c r="L213" s="1135" t="s">
        <v>2420</v>
      </c>
      <c r="M213" s="1146"/>
      <c r="N213" s="1136" t="s">
        <v>2421</v>
      </c>
      <c r="O213" s="1271">
        <v>45786.0</v>
      </c>
      <c r="P213" s="1272" t="s">
        <v>3030</v>
      </c>
      <c r="Q213" s="297">
        <f t="shared" si="209"/>
        <v>45787</v>
      </c>
      <c r="R213" s="1273">
        <v>11083.0</v>
      </c>
      <c r="S213" s="1274">
        <v>8.0</v>
      </c>
      <c r="T213" s="1274">
        <v>193.0</v>
      </c>
      <c r="U213" s="297">
        <f t="shared" si="210"/>
        <v>45791</v>
      </c>
      <c r="V213" s="1165"/>
      <c r="W213" s="1165"/>
      <c r="X213" s="1165"/>
      <c r="Y213" s="1155">
        <f t="shared" si="211"/>
        <v>45796</v>
      </c>
      <c r="Z213" s="1273"/>
      <c r="AA213" s="1274"/>
      <c r="AB213" s="1274"/>
      <c r="AC213" s="1167">
        <f t="shared" si="212"/>
        <v>-1</v>
      </c>
      <c r="AD213" s="1178" t="str">
        <f t="shared" si="213"/>
        <v>#DIV/0!</v>
      </c>
      <c r="AE213" s="1168" t="str">
        <f t="shared" si="214"/>
        <v>#DIV/0!</v>
      </c>
      <c r="AF213" s="1275" t="s">
        <v>3031</v>
      </c>
      <c r="AI213" s="1144">
        <f t="shared" si="138"/>
        <v>11083</v>
      </c>
      <c r="AJ213" s="18"/>
    </row>
    <row r="214" ht="21.0" customHeight="1">
      <c r="A214" s="18"/>
      <c r="B214" s="1127" t="s">
        <v>1210</v>
      </c>
      <c r="C214" s="1267" t="s">
        <v>1211</v>
      </c>
      <c r="D214" s="1268">
        <v>10000.0</v>
      </c>
      <c r="E214" s="1129" t="s">
        <v>76</v>
      </c>
      <c r="F214" s="1130">
        <v>4503.0</v>
      </c>
      <c r="G214" s="1292" t="s">
        <v>128</v>
      </c>
      <c r="H214" s="1132" t="s">
        <v>2426</v>
      </c>
      <c r="I214" s="1267" t="s">
        <v>2418</v>
      </c>
      <c r="J214" s="1127"/>
      <c r="K214" s="1134"/>
      <c r="L214" s="1135" t="s">
        <v>2420</v>
      </c>
      <c r="M214" s="1127"/>
      <c r="N214" s="1136" t="s">
        <v>2421</v>
      </c>
      <c r="O214" s="1293">
        <v>45978.0</v>
      </c>
      <c r="P214" s="1294" t="s">
        <v>3032</v>
      </c>
      <c r="Q214" s="1138">
        <f t="shared" si="209"/>
        <v>45979</v>
      </c>
      <c r="R214" s="1295">
        <v>12738.0</v>
      </c>
      <c r="S214" s="1296">
        <v>14.0</v>
      </c>
      <c r="T214" s="1296">
        <v>281.0</v>
      </c>
      <c r="U214" s="1139">
        <f t="shared" si="210"/>
        <v>45983</v>
      </c>
      <c r="V214" s="125">
        <v>40608.0</v>
      </c>
      <c r="W214" s="125">
        <v>51.0</v>
      </c>
      <c r="X214" s="125">
        <v>749.0</v>
      </c>
      <c r="Y214" s="1155">
        <f t="shared" si="211"/>
        <v>45988</v>
      </c>
      <c r="Z214" s="1295"/>
      <c r="AA214" s="1296"/>
      <c r="AB214" s="1296"/>
      <c r="AC214" s="1141">
        <f t="shared" si="212"/>
        <v>-1</v>
      </c>
      <c r="AD214" s="1142" t="str">
        <f t="shared" si="213"/>
        <v>#DIV/0!</v>
      </c>
      <c r="AE214" s="1143" t="str">
        <f t="shared" si="214"/>
        <v>#DIV/0!</v>
      </c>
      <c r="AF214" s="1297" t="s">
        <v>3033</v>
      </c>
      <c r="AG214" s="1160"/>
      <c r="AH214" s="1144"/>
      <c r="AI214" s="1144"/>
      <c r="AJ214" s="18"/>
    </row>
    <row r="215" ht="21.0" customHeight="1">
      <c r="A215" s="18"/>
      <c r="B215" s="1127" t="s">
        <v>1210</v>
      </c>
      <c r="C215" s="1298" t="s">
        <v>3034</v>
      </c>
      <c r="D215" s="1260">
        <v>0.0</v>
      </c>
      <c r="E215" s="1129" t="s">
        <v>76</v>
      </c>
      <c r="F215" s="1130" t="e">
        <v>#N/A</v>
      </c>
      <c r="G215" s="1299" t="s">
        <v>1255</v>
      </c>
      <c r="H215" s="1132" t="e">
        <v>#N/A</v>
      </c>
      <c r="I215" s="1298" t="s">
        <v>2445</v>
      </c>
      <c r="J215" s="1127" t="s">
        <v>3035</v>
      </c>
      <c r="K215" s="1134"/>
      <c r="L215" s="1135" t="s">
        <v>2420</v>
      </c>
      <c r="M215" s="1127"/>
      <c r="N215" s="1136" t="s">
        <v>2495</v>
      </c>
      <c r="O215" s="1300">
        <v>45979.0</v>
      </c>
      <c r="P215" s="1320" t="s">
        <v>3036</v>
      </c>
      <c r="Q215" s="1138">
        <f t="shared" si="209"/>
        <v>45980</v>
      </c>
      <c r="R215" s="497">
        <v>2969.0</v>
      </c>
      <c r="S215" s="1302">
        <v>4.0</v>
      </c>
      <c r="T215" s="1302">
        <v>110.0</v>
      </c>
      <c r="U215" s="1139">
        <f t="shared" si="210"/>
        <v>45984</v>
      </c>
      <c r="V215" s="125">
        <v>7230.0</v>
      </c>
      <c r="W215" s="125">
        <v>5.0</v>
      </c>
      <c r="X215" s="125">
        <v>194.0</v>
      </c>
      <c r="Y215" s="1155">
        <f t="shared" si="211"/>
        <v>45989</v>
      </c>
      <c r="Z215" s="497"/>
      <c r="AA215" s="1302"/>
      <c r="AB215" s="1302"/>
      <c r="AC215" s="1141">
        <f t="shared" si="212"/>
        <v>-1</v>
      </c>
      <c r="AD215" s="1142" t="str">
        <f t="shared" si="213"/>
        <v>#DIV/0!</v>
      </c>
      <c r="AE215" s="1143" t="str">
        <f t="shared" si="214"/>
        <v>#DIV/0!</v>
      </c>
      <c r="AF215" s="1303" t="s">
        <v>3037</v>
      </c>
      <c r="AG215" s="1160"/>
      <c r="AH215" s="1144"/>
      <c r="AI215" s="1144"/>
      <c r="AJ215" s="18"/>
    </row>
    <row r="216" ht="21.0" customHeight="1">
      <c r="A216" s="18"/>
      <c r="B216" s="1127" t="s">
        <v>3038</v>
      </c>
      <c r="C216" s="1267" t="s">
        <v>3039</v>
      </c>
      <c r="D216" s="1268" t="s">
        <v>2416</v>
      </c>
      <c r="E216" s="1129" t="s">
        <v>76</v>
      </c>
      <c r="F216" s="1130">
        <v>4178.0</v>
      </c>
      <c r="G216" s="1292" t="s">
        <v>117</v>
      </c>
      <c r="H216" s="1132" t="s">
        <v>2440</v>
      </c>
      <c r="I216" s="1267" t="s">
        <v>2418</v>
      </c>
      <c r="J216" s="1133" t="s">
        <v>3040</v>
      </c>
      <c r="K216" s="1134"/>
      <c r="L216" s="1135" t="s">
        <v>2544</v>
      </c>
      <c r="M216" s="1127"/>
      <c r="N216" s="1136" t="s">
        <v>2421</v>
      </c>
      <c r="O216" s="479">
        <v>45766.0</v>
      </c>
      <c r="P216" s="1321" t="s">
        <v>3041</v>
      </c>
      <c r="Q216" s="1138">
        <f t="shared" si="209"/>
        <v>45767</v>
      </c>
      <c r="R216" s="1295"/>
      <c r="S216" s="1296"/>
      <c r="T216" s="1296"/>
      <c r="U216" s="1139">
        <f t="shared" si="210"/>
        <v>45771</v>
      </c>
      <c r="V216" s="1133"/>
      <c r="W216" s="1133"/>
      <c r="X216" s="1133"/>
      <c r="Y216" s="1158">
        <v>45847.0</v>
      </c>
      <c r="Z216" s="1295">
        <v>164157.0</v>
      </c>
      <c r="AA216" s="1296">
        <v>31.0</v>
      </c>
      <c r="AB216" s="1296">
        <v>225.0</v>
      </c>
      <c r="AC216" s="1141" t="str">
        <f>IFERROR((Z216-R216)/R216,"")</f>
        <v/>
      </c>
      <c r="AD216" s="1142">
        <f>(AA216+AB216)/Z216</f>
        <v>0.00155948269</v>
      </c>
      <c r="AE216" s="1143">
        <f t="shared" ref="AE216:AE217" si="215">iferror(INDIRECT("D"&amp;ROW()) / INDIRECT("AI"&amp;ROW()) * 1000,0)</f>
        <v>0</v>
      </c>
      <c r="AF216" s="1297"/>
      <c r="AG216" s="1160"/>
      <c r="AH216" s="1144"/>
      <c r="AI216" s="1144">
        <f t="shared" ref="AI216:AI242" si="216">iferror(IFS(Z216&gt;1,Z216,V216&gt;1,V216,R216&gt;1,R216),0)</f>
        <v>164157</v>
      </c>
      <c r="AJ216" s="18"/>
    </row>
    <row r="217" ht="21.0" customHeight="1">
      <c r="A217" s="18"/>
      <c r="B217" s="1127" t="s">
        <v>621</v>
      </c>
      <c r="C217" s="1259" t="s">
        <v>622</v>
      </c>
      <c r="D217" s="1260">
        <v>3500.0</v>
      </c>
      <c r="E217" s="1129" t="s">
        <v>76</v>
      </c>
      <c r="F217" s="1147">
        <v>4195.0</v>
      </c>
      <c r="G217" s="1261" t="s">
        <v>83</v>
      </c>
      <c r="H217" s="1132" t="s">
        <v>2464</v>
      </c>
      <c r="I217" s="1259" t="s">
        <v>2418</v>
      </c>
      <c r="J217" s="1133" t="s">
        <v>3042</v>
      </c>
      <c r="K217" s="1148"/>
      <c r="L217" s="1135" t="s">
        <v>2544</v>
      </c>
      <c r="M217" s="1146"/>
      <c r="N217" s="1136" t="s">
        <v>2421</v>
      </c>
      <c r="O217" s="1262">
        <v>45917.0</v>
      </c>
      <c r="P217" s="1263" t="s">
        <v>3043</v>
      </c>
      <c r="Q217" s="1151">
        <f t="shared" si="209"/>
        <v>45918</v>
      </c>
      <c r="R217" s="1264">
        <v>961.0</v>
      </c>
      <c r="S217" s="1265">
        <v>1.0</v>
      </c>
      <c r="T217" s="1265">
        <v>30.0</v>
      </c>
      <c r="U217" s="1154">
        <f t="shared" si="210"/>
        <v>45922</v>
      </c>
      <c r="V217" s="1165"/>
      <c r="W217" s="1165"/>
      <c r="X217" s="1152"/>
      <c r="Y217" s="1155">
        <f t="shared" ref="Y217:Y220" si="217">INDIRECT("o"&amp;ROW())+10</f>
        <v>45927</v>
      </c>
      <c r="Z217" s="1264">
        <v>1030.0</v>
      </c>
      <c r="AA217" s="1265">
        <v>1.0</v>
      </c>
      <c r="AB217" s="1265">
        <v>31.0</v>
      </c>
      <c r="AC217" s="1141">
        <f t="shared" ref="AC217:AC220" si="218">IFERROR((INDIRECT("Z"&amp;ROW()) - INDIRECT("R"&amp;ROW())) / INDIRECT("R"&amp;ROW()), "")</f>
        <v>0.07180020812</v>
      </c>
      <c r="AD217" s="1142">
        <f t="shared" ref="AD217:AD220" si="219">(INDIRECT("AA"&amp;ROW()) + INDIRECT("AB"&amp;ROW())) / INDIRECT("Z"&amp;ROW())</f>
        <v>0.03106796117</v>
      </c>
      <c r="AE217" s="1143">
        <f t="shared" si="215"/>
        <v>3398.058252</v>
      </c>
      <c r="AF217" s="1266" t="s">
        <v>3044</v>
      </c>
      <c r="AI217" s="1144">
        <f t="shared" si="216"/>
        <v>1030</v>
      </c>
      <c r="AJ217" s="18"/>
    </row>
    <row r="218" ht="21.0" customHeight="1">
      <c r="A218" s="18"/>
      <c r="B218" s="1127" t="s">
        <v>621</v>
      </c>
      <c r="C218" s="1259" t="s">
        <v>622</v>
      </c>
      <c r="D218" s="1260">
        <v>3500.0</v>
      </c>
      <c r="E218" s="1129" t="s">
        <v>76</v>
      </c>
      <c r="F218" s="1147">
        <v>4503.0</v>
      </c>
      <c r="G218" s="1261" t="s">
        <v>128</v>
      </c>
      <c r="H218" s="1132" t="s">
        <v>2426</v>
      </c>
      <c r="I218" s="1259" t="s">
        <v>2445</v>
      </c>
      <c r="J218" s="1169" t="s">
        <v>3045</v>
      </c>
      <c r="K218" s="1148"/>
      <c r="L218" s="1135" t="s">
        <v>2544</v>
      </c>
      <c r="M218" s="1146"/>
      <c r="N218" s="1136" t="s">
        <v>2421</v>
      </c>
      <c r="O218" s="1262">
        <v>45926.0</v>
      </c>
      <c r="P218" s="1263" t="s">
        <v>3046</v>
      </c>
      <c r="Q218" s="1151">
        <f t="shared" si="209"/>
        <v>45927</v>
      </c>
      <c r="R218" s="1264">
        <v>3871.0</v>
      </c>
      <c r="S218" s="1265">
        <v>3.0</v>
      </c>
      <c r="T218" s="1265">
        <v>140.0</v>
      </c>
      <c r="U218" s="1154">
        <f t="shared" si="210"/>
        <v>45931</v>
      </c>
      <c r="V218" s="1152">
        <v>10500.0</v>
      </c>
      <c r="W218" s="1152">
        <v>3.0</v>
      </c>
      <c r="X218" s="1152">
        <v>363.0</v>
      </c>
      <c r="Y218" s="1155">
        <f t="shared" si="217"/>
        <v>45936</v>
      </c>
      <c r="Z218" s="1264">
        <v>13600.0</v>
      </c>
      <c r="AA218" s="1265">
        <v>3.0</v>
      </c>
      <c r="AB218" s="1265">
        <v>459.0</v>
      </c>
      <c r="AC218" s="1141">
        <f t="shared" si="218"/>
        <v>2.513304056</v>
      </c>
      <c r="AD218" s="1142">
        <f t="shared" si="219"/>
        <v>0.03397058824</v>
      </c>
      <c r="AE218" s="1143">
        <f t="shared" ref="AE218:AE219" si="220">INDIRECT("D"&amp;ROW()) / INDIRECT("Z"&amp;ROW()) * 1000</f>
        <v>257.3529412</v>
      </c>
      <c r="AF218" s="1266" t="s">
        <v>3047</v>
      </c>
      <c r="AI218" s="1144">
        <f t="shared" si="216"/>
        <v>13600</v>
      </c>
      <c r="AJ218" s="18"/>
    </row>
    <row r="219" ht="21.0" customHeight="1">
      <c r="A219" s="18"/>
      <c r="B219" s="1127" t="s">
        <v>3048</v>
      </c>
      <c r="C219" s="1259" t="s">
        <v>500</v>
      </c>
      <c r="D219" s="1268"/>
      <c r="E219" s="1129" t="s">
        <v>76</v>
      </c>
      <c r="F219" s="1147">
        <v>4749.0</v>
      </c>
      <c r="G219" s="1261" t="s">
        <v>502</v>
      </c>
      <c r="H219" s="1132" t="s">
        <v>2464</v>
      </c>
      <c r="I219" s="1259" t="s">
        <v>2418</v>
      </c>
      <c r="J219" s="1169" t="s">
        <v>501</v>
      </c>
      <c r="K219" s="1148"/>
      <c r="L219" s="1225"/>
      <c r="M219" s="1146"/>
      <c r="N219" s="1136" t="s">
        <v>2421</v>
      </c>
      <c r="O219" s="1262">
        <v>45933.0</v>
      </c>
      <c r="P219" s="1263" t="s">
        <v>3049</v>
      </c>
      <c r="Q219" s="1151">
        <f t="shared" si="209"/>
        <v>45934</v>
      </c>
      <c r="R219" s="1264">
        <v>4076.0</v>
      </c>
      <c r="S219" s="1265">
        <v>2.0</v>
      </c>
      <c r="T219" s="1265">
        <v>531.0</v>
      </c>
      <c r="U219" s="1154">
        <f t="shared" si="210"/>
        <v>45938</v>
      </c>
      <c r="V219" s="1152">
        <v>8531.0</v>
      </c>
      <c r="W219" s="1152">
        <v>2.0</v>
      </c>
      <c r="X219" s="1152">
        <v>515.0</v>
      </c>
      <c r="Y219" s="1155">
        <f t="shared" si="217"/>
        <v>45943</v>
      </c>
      <c r="Z219" s="1264">
        <v>11858.0</v>
      </c>
      <c r="AA219" s="1265">
        <v>3.0</v>
      </c>
      <c r="AB219" s="1265">
        <v>509.0</v>
      </c>
      <c r="AC219" s="1141">
        <f t="shared" si="218"/>
        <v>1.90922473</v>
      </c>
      <c r="AD219" s="1142">
        <f t="shared" si="219"/>
        <v>0.04317760162</v>
      </c>
      <c r="AE219" s="1143">
        <f t="shared" si="220"/>
        <v>0</v>
      </c>
      <c r="AF219" s="1266" t="s">
        <v>3050</v>
      </c>
      <c r="AI219" s="1144">
        <f t="shared" si="216"/>
        <v>11858</v>
      </c>
      <c r="AJ219" s="18"/>
    </row>
    <row r="220" ht="21.0" customHeight="1">
      <c r="A220" s="18"/>
      <c r="B220" s="1127" t="s">
        <v>511</v>
      </c>
      <c r="C220" s="1259" t="s">
        <v>512</v>
      </c>
      <c r="D220" s="1260">
        <v>0.0</v>
      </c>
      <c r="E220" s="1129" t="s">
        <v>76</v>
      </c>
      <c r="F220" s="1147">
        <v>4503.0</v>
      </c>
      <c r="G220" s="1261" t="s">
        <v>128</v>
      </c>
      <c r="H220" s="1132" t="s">
        <v>2426</v>
      </c>
      <c r="I220" s="1259" t="s">
        <v>2418</v>
      </c>
      <c r="J220" s="1133" t="s">
        <v>3051</v>
      </c>
      <c r="K220" s="1148"/>
      <c r="L220" s="1135" t="s">
        <v>2420</v>
      </c>
      <c r="M220" s="1146"/>
      <c r="N220" s="1136" t="s">
        <v>2421</v>
      </c>
      <c r="O220" s="1262">
        <v>45910.0</v>
      </c>
      <c r="P220" s="1263" t="s">
        <v>3052</v>
      </c>
      <c r="Q220" s="1151">
        <f t="shared" si="209"/>
        <v>45911</v>
      </c>
      <c r="R220" s="1264">
        <v>6993.0</v>
      </c>
      <c r="S220" s="1265">
        <v>23.0</v>
      </c>
      <c r="T220" s="1265">
        <v>151.0</v>
      </c>
      <c r="U220" s="1154">
        <f t="shared" si="210"/>
        <v>45915</v>
      </c>
      <c r="V220" s="1152">
        <v>9073.0</v>
      </c>
      <c r="W220" s="1152">
        <v>27.0</v>
      </c>
      <c r="X220" s="1152">
        <v>184.0</v>
      </c>
      <c r="Y220" s="1155">
        <f t="shared" si="217"/>
        <v>45920</v>
      </c>
      <c r="Z220" s="1264">
        <v>11466.0</v>
      </c>
      <c r="AA220" s="1265">
        <v>27.0</v>
      </c>
      <c r="AB220" s="1265">
        <v>240.0</v>
      </c>
      <c r="AC220" s="1141">
        <f t="shared" si="218"/>
        <v>0.6396396396</v>
      </c>
      <c r="AD220" s="1142">
        <f t="shared" si="219"/>
        <v>0.02328623757</v>
      </c>
      <c r="AE220" s="1143">
        <f t="shared" ref="AE220:AE236" si="221">iferror(INDIRECT("D"&amp;ROW()) / INDIRECT("AI"&amp;ROW()) * 1000,0)</f>
        <v>0</v>
      </c>
      <c r="AF220" s="1266" t="s">
        <v>3053</v>
      </c>
      <c r="AI220" s="1144">
        <f t="shared" si="216"/>
        <v>11466</v>
      </c>
      <c r="AJ220" s="18"/>
    </row>
    <row r="221" ht="21.0" customHeight="1">
      <c r="A221" s="18"/>
      <c r="B221" s="1127" t="s">
        <v>3054</v>
      </c>
      <c r="C221" s="1267" t="s">
        <v>3055</v>
      </c>
      <c r="D221" s="1268">
        <v>11000.0</v>
      </c>
      <c r="E221" s="1129" t="s">
        <v>76</v>
      </c>
      <c r="F221" s="1130" t="e">
        <v>#N/A</v>
      </c>
      <c r="G221" s="1292" t="s">
        <v>3056</v>
      </c>
      <c r="H221" s="1132" t="e">
        <v>#N/A</v>
      </c>
      <c r="I221" s="1267" t="s">
        <v>2418</v>
      </c>
      <c r="J221" s="1133" t="s">
        <v>3057</v>
      </c>
      <c r="K221" s="1134"/>
      <c r="L221" s="1135" t="s">
        <v>3058</v>
      </c>
      <c r="M221" s="1127"/>
      <c r="N221" s="1136" t="s">
        <v>2421</v>
      </c>
      <c r="O221" s="479">
        <v>45793.0</v>
      </c>
      <c r="P221" s="1321" t="s">
        <v>3059</v>
      </c>
      <c r="Q221" s="1138">
        <f t="shared" si="209"/>
        <v>45794</v>
      </c>
      <c r="R221" s="1295"/>
      <c r="S221" s="1296"/>
      <c r="T221" s="1296"/>
      <c r="U221" s="1139">
        <f t="shared" si="210"/>
        <v>45798</v>
      </c>
      <c r="V221" s="1133"/>
      <c r="W221" s="1133"/>
      <c r="X221" s="1133"/>
      <c r="Y221" s="1158">
        <v>45844.0</v>
      </c>
      <c r="Z221" s="1295">
        <v>52847.0</v>
      </c>
      <c r="AA221" s="1296">
        <v>112.0</v>
      </c>
      <c r="AB221" s="1296">
        <v>798.0</v>
      </c>
      <c r="AC221" s="1141" t="str">
        <f t="shared" ref="AC221:AC225" si="222">IFERROR((Z221-R221)/R221,"")</f>
        <v/>
      </c>
      <c r="AD221" s="1142">
        <f t="shared" ref="AD221:AD225" si="223">(AA221+AB221)/Z221</f>
        <v>0.0172195205</v>
      </c>
      <c r="AE221" s="1143">
        <f t="shared" si="221"/>
        <v>208.14805</v>
      </c>
      <c r="AF221" s="1297"/>
      <c r="AG221" s="1160"/>
      <c r="AH221" s="1144"/>
      <c r="AI221" s="1144">
        <f t="shared" si="216"/>
        <v>52847</v>
      </c>
      <c r="AJ221" s="18"/>
    </row>
    <row r="222" ht="21.0" customHeight="1">
      <c r="A222" s="18"/>
      <c r="B222" s="1213" t="s">
        <v>3054</v>
      </c>
      <c r="C222" s="1251" t="s">
        <v>3055</v>
      </c>
      <c r="D222" s="1260">
        <v>12000.0</v>
      </c>
      <c r="E222" s="1129" t="s">
        <v>76</v>
      </c>
      <c r="F222" s="1210">
        <v>1181.0</v>
      </c>
      <c r="G222" s="1253" t="s">
        <v>398</v>
      </c>
      <c r="H222" s="1193" t="s">
        <v>2464</v>
      </c>
      <c r="I222" s="1251" t="s">
        <v>2445</v>
      </c>
      <c r="J222" s="1169" t="s">
        <v>3060</v>
      </c>
      <c r="K222" s="1212"/>
      <c r="L222" s="1135" t="s">
        <v>2420</v>
      </c>
      <c r="M222" s="1213"/>
      <c r="N222" s="1136" t="s">
        <v>2421</v>
      </c>
      <c r="O222" s="1254">
        <v>45902.0</v>
      </c>
      <c r="P222" s="1255" t="s">
        <v>3061</v>
      </c>
      <c r="Q222" s="1216">
        <f t="shared" si="209"/>
        <v>45903</v>
      </c>
      <c r="R222" s="1256">
        <v>4949.0</v>
      </c>
      <c r="S222" s="1257">
        <v>22.0</v>
      </c>
      <c r="T222" s="1257">
        <v>132.0</v>
      </c>
      <c r="U222" s="1216">
        <f t="shared" si="210"/>
        <v>45907</v>
      </c>
      <c r="V222" s="1217"/>
      <c r="W222" s="1217"/>
      <c r="X222" s="1217"/>
      <c r="Y222" s="1216">
        <f t="shared" ref="Y222:Y226" si="224">INDIRECT("o"&amp;ROW())+15</f>
        <v>45917</v>
      </c>
      <c r="Z222" s="1264">
        <v>93512.0</v>
      </c>
      <c r="AA222" s="1257">
        <v>48.0</v>
      </c>
      <c r="AB222" s="1257">
        <v>398.0</v>
      </c>
      <c r="AC222" s="1200">
        <f t="shared" si="222"/>
        <v>17.89513033</v>
      </c>
      <c r="AD222" s="1201">
        <f t="shared" si="223"/>
        <v>0.004769441355</v>
      </c>
      <c r="AE222" s="1202">
        <f t="shared" si="221"/>
        <v>128.3257764</v>
      </c>
      <c r="AF222" s="1258" t="s">
        <v>3062</v>
      </c>
      <c r="AG222" s="1220"/>
      <c r="AH222" s="1220"/>
      <c r="AI222" s="1144">
        <f t="shared" si="216"/>
        <v>93512</v>
      </c>
      <c r="AJ222" s="18"/>
    </row>
    <row r="223" ht="21.0" customHeight="1">
      <c r="A223" s="18"/>
      <c r="B223" s="1213" t="s">
        <v>3054</v>
      </c>
      <c r="C223" s="1251" t="s">
        <v>3055</v>
      </c>
      <c r="D223" s="1260">
        <v>12000.0</v>
      </c>
      <c r="E223" s="1129" t="s">
        <v>76</v>
      </c>
      <c r="F223" s="1210">
        <v>1181.0</v>
      </c>
      <c r="G223" s="1253" t="s">
        <v>398</v>
      </c>
      <c r="H223" s="1193" t="s">
        <v>2464</v>
      </c>
      <c r="I223" s="1251" t="s">
        <v>2418</v>
      </c>
      <c r="J223" s="1169" t="s">
        <v>3057</v>
      </c>
      <c r="K223" s="1212"/>
      <c r="L223" s="1135" t="s">
        <v>2420</v>
      </c>
      <c r="M223" s="1213"/>
      <c r="N223" s="1136" t="s">
        <v>2421</v>
      </c>
      <c r="O223" s="1254">
        <v>45902.0</v>
      </c>
      <c r="P223" s="1255" t="s">
        <v>3063</v>
      </c>
      <c r="Q223" s="1216">
        <f t="shared" si="209"/>
        <v>45903</v>
      </c>
      <c r="R223" s="1256">
        <v>4949.0</v>
      </c>
      <c r="S223" s="1257">
        <v>22.0</v>
      </c>
      <c r="T223" s="1257">
        <v>132.0</v>
      </c>
      <c r="U223" s="1216">
        <f t="shared" si="210"/>
        <v>45907</v>
      </c>
      <c r="V223" s="1217">
        <v>137784.0</v>
      </c>
      <c r="W223" s="1217">
        <v>30.0</v>
      </c>
      <c r="X223" s="1217">
        <v>2627.0</v>
      </c>
      <c r="Y223" s="1216">
        <f t="shared" si="224"/>
        <v>45917</v>
      </c>
      <c r="Z223" s="1256">
        <v>138695.0</v>
      </c>
      <c r="AA223" s="1257">
        <v>32.0</v>
      </c>
      <c r="AB223" s="1257">
        <v>2649.0</v>
      </c>
      <c r="AC223" s="1200">
        <f t="shared" si="222"/>
        <v>27.02485351</v>
      </c>
      <c r="AD223" s="1201">
        <f t="shared" si="223"/>
        <v>0.01933018494</v>
      </c>
      <c r="AE223" s="1202">
        <f t="shared" si="221"/>
        <v>86.52078301</v>
      </c>
      <c r="AF223" s="1258" t="s">
        <v>3062</v>
      </c>
      <c r="AG223" s="1220"/>
      <c r="AH223" s="1220"/>
      <c r="AI223" s="1144">
        <f t="shared" si="216"/>
        <v>138695</v>
      </c>
      <c r="AJ223" s="18"/>
    </row>
    <row r="224" ht="21.0" customHeight="1">
      <c r="A224" s="18"/>
      <c r="B224" s="1146" t="s">
        <v>3054</v>
      </c>
      <c r="C224" s="1270" t="s">
        <v>3055</v>
      </c>
      <c r="D224" s="1268">
        <v>11000.0</v>
      </c>
      <c r="E224" s="1129" t="s">
        <v>76</v>
      </c>
      <c r="F224" s="1147">
        <v>5669.0</v>
      </c>
      <c r="G224" s="1269" t="s">
        <v>485</v>
      </c>
      <c r="H224" s="1132" t="s">
        <v>2437</v>
      </c>
      <c r="I224" s="1270" t="s">
        <v>2418</v>
      </c>
      <c r="J224" s="1133" t="s">
        <v>3057</v>
      </c>
      <c r="K224" s="1148"/>
      <c r="L224" s="1135" t="s">
        <v>2420</v>
      </c>
      <c r="M224" s="1146"/>
      <c r="N224" s="1136" t="s">
        <v>2421</v>
      </c>
      <c r="O224" s="1271">
        <v>45906.0</v>
      </c>
      <c r="P224" s="1272" t="s">
        <v>3064</v>
      </c>
      <c r="Q224" s="1151">
        <f t="shared" si="209"/>
        <v>45907</v>
      </c>
      <c r="R224" s="1273">
        <v>13642.0</v>
      </c>
      <c r="S224" s="1274">
        <v>39.0</v>
      </c>
      <c r="T224" s="1274">
        <v>190.0</v>
      </c>
      <c r="U224" s="1154">
        <f t="shared" si="210"/>
        <v>45911</v>
      </c>
      <c r="V224" s="1152">
        <v>259793.0</v>
      </c>
      <c r="W224" s="1152">
        <v>51.0</v>
      </c>
      <c r="X224" s="1152">
        <v>3630.0</v>
      </c>
      <c r="Y224" s="1155">
        <f t="shared" si="224"/>
        <v>45921</v>
      </c>
      <c r="Z224" s="1273">
        <v>305087.0</v>
      </c>
      <c r="AA224" s="1274">
        <v>55.0</v>
      </c>
      <c r="AB224" s="1274">
        <v>4159.0</v>
      </c>
      <c r="AC224" s="1141">
        <f t="shared" si="222"/>
        <v>21.36380296</v>
      </c>
      <c r="AD224" s="1142">
        <f t="shared" si="223"/>
        <v>0.0138124535</v>
      </c>
      <c r="AE224" s="1143">
        <f t="shared" si="221"/>
        <v>36.05528915</v>
      </c>
      <c r="AF224" s="1275" t="s">
        <v>3065</v>
      </c>
      <c r="AI224" s="1144">
        <f t="shared" si="216"/>
        <v>305087</v>
      </c>
      <c r="AJ224" s="18"/>
    </row>
    <row r="225" ht="21.0" customHeight="1">
      <c r="A225" s="18"/>
      <c r="B225" s="1146" t="s">
        <v>3054</v>
      </c>
      <c r="C225" s="1259" t="s">
        <v>477</v>
      </c>
      <c r="D225" s="1128">
        <v>14000.0</v>
      </c>
      <c r="E225" s="1129" t="s">
        <v>76</v>
      </c>
      <c r="F225" s="1147">
        <v>5669.0</v>
      </c>
      <c r="G225" s="1261" t="s">
        <v>485</v>
      </c>
      <c r="H225" s="1132" t="s">
        <v>2437</v>
      </c>
      <c r="I225" s="1259" t="s">
        <v>2445</v>
      </c>
      <c r="J225" s="1133" t="s">
        <v>478</v>
      </c>
      <c r="K225" s="1148"/>
      <c r="L225" s="1135" t="s">
        <v>2420</v>
      </c>
      <c r="M225" s="1146"/>
      <c r="N225" s="1136" t="s">
        <v>2421</v>
      </c>
      <c r="O225" s="1262">
        <v>45906.0</v>
      </c>
      <c r="P225" s="1263" t="s">
        <v>3066</v>
      </c>
      <c r="Q225" s="1151">
        <f t="shared" si="209"/>
        <v>45907</v>
      </c>
      <c r="R225" s="1264">
        <v>3305.0</v>
      </c>
      <c r="S225" s="1265">
        <v>2.0</v>
      </c>
      <c r="T225" s="1265">
        <v>39.0</v>
      </c>
      <c r="U225" s="1154">
        <f t="shared" si="210"/>
        <v>45911</v>
      </c>
      <c r="V225" s="1264">
        <v>3331.0</v>
      </c>
      <c r="W225" s="1264">
        <v>2.0</v>
      </c>
      <c r="X225" s="1264">
        <v>42.0</v>
      </c>
      <c r="Y225" s="1155">
        <f t="shared" si="224"/>
        <v>45921</v>
      </c>
      <c r="Z225" s="1264">
        <v>3544.0</v>
      </c>
      <c r="AA225" s="1265">
        <v>2.0</v>
      </c>
      <c r="AB225" s="1265">
        <v>50.0</v>
      </c>
      <c r="AC225" s="1141">
        <f t="shared" si="222"/>
        <v>0.07231467474</v>
      </c>
      <c r="AD225" s="1142">
        <f t="shared" si="223"/>
        <v>0.01467268623</v>
      </c>
      <c r="AE225" s="1143">
        <f t="shared" si="221"/>
        <v>3950.3386</v>
      </c>
      <c r="AF225" s="1266" t="s">
        <v>3067</v>
      </c>
      <c r="AI225" s="1144">
        <f t="shared" si="216"/>
        <v>3544</v>
      </c>
      <c r="AJ225" s="18"/>
    </row>
    <row r="226" ht="21.0" customHeight="1">
      <c r="A226" s="18"/>
      <c r="B226" s="1127" t="s">
        <v>3054</v>
      </c>
      <c r="C226" s="1259" t="s">
        <v>3055</v>
      </c>
      <c r="D226" s="1128">
        <v>11000.0</v>
      </c>
      <c r="E226" s="1129" t="s">
        <v>76</v>
      </c>
      <c r="F226" s="1147">
        <v>5974.0</v>
      </c>
      <c r="G226" s="1261" t="s">
        <v>401</v>
      </c>
      <c r="H226" s="1132" t="s">
        <v>2437</v>
      </c>
      <c r="I226" s="1259" t="s">
        <v>2418</v>
      </c>
      <c r="J226" s="1133" t="s">
        <v>3057</v>
      </c>
      <c r="K226" s="1148"/>
      <c r="L226" s="1135" t="s">
        <v>2420</v>
      </c>
      <c r="M226" s="1146"/>
      <c r="N226" s="1136" t="s">
        <v>2421</v>
      </c>
      <c r="O226" s="1262">
        <v>45912.0</v>
      </c>
      <c r="P226" s="1263" t="s">
        <v>3068</v>
      </c>
      <c r="Q226" s="1151">
        <f t="shared" si="209"/>
        <v>45913</v>
      </c>
      <c r="R226" s="1264">
        <v>15493.0</v>
      </c>
      <c r="S226" s="1265">
        <v>36.0</v>
      </c>
      <c r="T226" s="1265">
        <v>415.0</v>
      </c>
      <c r="U226" s="1154">
        <f t="shared" si="210"/>
        <v>45917</v>
      </c>
      <c r="V226" s="1264">
        <v>66557.0</v>
      </c>
      <c r="W226" s="1264">
        <v>54.0</v>
      </c>
      <c r="X226" s="1264">
        <v>1202.0</v>
      </c>
      <c r="Y226" s="1155">
        <f t="shared" si="224"/>
        <v>45927</v>
      </c>
      <c r="Z226" s="1264">
        <v>89161.0</v>
      </c>
      <c r="AA226" s="1265">
        <v>67.0</v>
      </c>
      <c r="AB226" s="1265">
        <v>1612.0</v>
      </c>
      <c r="AC226" s="1141">
        <f t="array" ref="AC226">IFERROR((INDIRECT("Z"&amp;ROW()) - INDIRECT("R"&amp;ROW())) / INDIRECT("R"&amp;ROW()), "")</f>
        <v>4.754921577</v>
      </c>
      <c r="AD226" s="1142">
        <f t="array" ref="AD226">(INDIRECT("AA"&amp;ROW()) + INDIRECT("AB"&amp;ROW())) / INDIRECT("Z"&amp;ROW())</f>
        <v>0.01883110329</v>
      </c>
      <c r="AE226" s="1143">
        <f t="shared" si="221"/>
        <v>123.3723265</v>
      </c>
      <c r="AF226" s="1266" t="s">
        <v>3069</v>
      </c>
      <c r="AI226" s="1144">
        <f t="shared" si="216"/>
        <v>89161</v>
      </c>
      <c r="AJ226" s="18"/>
    </row>
    <row r="227" ht="21.0" customHeight="1">
      <c r="A227" s="18"/>
      <c r="B227" s="1127" t="s">
        <v>256</v>
      </c>
      <c r="C227" s="1267" t="s">
        <v>257</v>
      </c>
      <c r="D227" s="1268" t="s">
        <v>2416</v>
      </c>
      <c r="E227" s="1129" t="s">
        <v>76</v>
      </c>
      <c r="F227" s="1130" t="e">
        <v>#N/A</v>
      </c>
      <c r="G227" s="1322" t="s">
        <v>3070</v>
      </c>
      <c r="H227" s="1132" t="e">
        <v>#N/A</v>
      </c>
      <c r="I227" s="1267" t="s">
        <v>2418</v>
      </c>
      <c r="J227" s="1133" t="s">
        <v>1757</v>
      </c>
      <c r="K227" s="1134"/>
      <c r="L227" s="1135" t="s">
        <v>2420</v>
      </c>
      <c r="M227" s="1127"/>
      <c r="N227" s="1136" t="s">
        <v>2421</v>
      </c>
      <c r="O227" s="479">
        <v>45841.0</v>
      </c>
      <c r="P227" s="1323" t="s">
        <v>3071</v>
      </c>
      <c r="Q227" s="1138">
        <f>O227+1</f>
        <v>45842</v>
      </c>
      <c r="R227" s="1295">
        <v>1482.0</v>
      </c>
      <c r="S227" s="1296">
        <v>77.0</v>
      </c>
      <c r="T227" s="1296">
        <v>62.0</v>
      </c>
      <c r="U227" s="1139">
        <f>O227+5</f>
        <v>45846</v>
      </c>
      <c r="V227" s="1295">
        <v>2459.0</v>
      </c>
      <c r="W227" s="1295">
        <v>115.0</v>
      </c>
      <c r="X227" s="1295">
        <v>83.0</v>
      </c>
      <c r="Y227" s="1140">
        <f>O227+10</f>
        <v>45851</v>
      </c>
      <c r="Z227" s="1295">
        <v>2657.0</v>
      </c>
      <c r="AA227" s="1296">
        <v>117.0</v>
      </c>
      <c r="AB227" s="1296">
        <v>91.0</v>
      </c>
      <c r="AC227" s="1141">
        <f t="shared" ref="AC227:AC235" si="225">IFERROR((Z227-R227)/R227,"")</f>
        <v>0.7928475034</v>
      </c>
      <c r="AD227" s="1142">
        <f t="shared" ref="AD227:AD235" si="226">(AA227+AB227)/Z227</f>
        <v>0.0782837787</v>
      </c>
      <c r="AE227" s="1143">
        <f t="shared" si="221"/>
        <v>0</v>
      </c>
      <c r="AF227" s="1297"/>
      <c r="AG227" s="1145" t="s">
        <v>3072</v>
      </c>
      <c r="AH227" s="1144"/>
      <c r="AI227" s="1144">
        <f t="shared" si="216"/>
        <v>2657</v>
      </c>
      <c r="AJ227" s="18"/>
    </row>
    <row r="228" ht="21.0" customHeight="1">
      <c r="A228" s="18"/>
      <c r="B228" s="1127" t="s">
        <v>3073</v>
      </c>
      <c r="C228" s="1298" t="s">
        <v>3074</v>
      </c>
      <c r="D228" s="1260">
        <v>0.0</v>
      </c>
      <c r="E228" s="1129" t="s">
        <v>76</v>
      </c>
      <c r="F228" s="1130">
        <v>4089.0</v>
      </c>
      <c r="G228" s="1299" t="s">
        <v>2775</v>
      </c>
      <c r="H228" s="1132" t="s">
        <v>2659</v>
      </c>
      <c r="I228" s="1298" t="s">
        <v>2445</v>
      </c>
      <c r="J228" s="1133" t="s">
        <v>3075</v>
      </c>
      <c r="K228" s="1134"/>
      <c r="L228" s="1135" t="s">
        <v>2652</v>
      </c>
      <c r="M228" s="1127"/>
      <c r="N228" s="1127" t="s">
        <v>3076</v>
      </c>
      <c r="O228" s="1300">
        <v>45876.0</v>
      </c>
      <c r="P228" s="1324" t="s">
        <v>3077</v>
      </c>
      <c r="Q228" s="1138">
        <f t="shared" ref="Q228:Q229" si="227">INDIRECT("o"&amp;ROW())+1</f>
        <v>45877</v>
      </c>
      <c r="R228" s="497"/>
      <c r="S228" s="1302"/>
      <c r="T228" s="1302"/>
      <c r="U228" s="1139">
        <f t="shared" ref="U228:U229" si="228">INDIRECT("o"&amp;ROW())+5</f>
        <v>45881</v>
      </c>
      <c r="V228" s="1325"/>
      <c r="W228" s="1325"/>
      <c r="X228" s="1325"/>
      <c r="Y228" s="1158">
        <f t="shared" ref="Y228:Y229" si="229">INDIRECT("o"&amp;ROW())+10</f>
        <v>45886</v>
      </c>
      <c r="Z228" s="497">
        <v>90800.0</v>
      </c>
      <c r="AA228" s="1302">
        <v>25.0</v>
      </c>
      <c r="AB228" s="1302">
        <v>3053.0</v>
      </c>
      <c r="AC228" s="1141" t="str">
        <f t="shared" si="225"/>
        <v/>
      </c>
      <c r="AD228" s="1142">
        <f t="shared" si="226"/>
        <v>0.03389867841</v>
      </c>
      <c r="AE228" s="1143">
        <f t="shared" si="221"/>
        <v>0</v>
      </c>
      <c r="AF228" s="1303"/>
      <c r="AG228" s="1160"/>
      <c r="AH228" s="1144"/>
      <c r="AI228" s="1144">
        <f t="shared" si="216"/>
        <v>90800</v>
      </c>
      <c r="AJ228" s="18"/>
    </row>
    <row r="229" ht="21.0" customHeight="1">
      <c r="A229" s="18"/>
      <c r="B229" s="1127" t="s">
        <v>3073</v>
      </c>
      <c r="C229" s="1298" t="s">
        <v>3074</v>
      </c>
      <c r="D229" s="1260">
        <v>0.0</v>
      </c>
      <c r="E229" s="1129" t="s">
        <v>76</v>
      </c>
      <c r="F229" s="1130" t="e">
        <v>#N/A</v>
      </c>
      <c r="G229" s="1299" t="s">
        <v>3078</v>
      </c>
      <c r="H229" s="1132" t="e">
        <v>#N/A</v>
      </c>
      <c r="I229" s="1298" t="s">
        <v>2445</v>
      </c>
      <c r="J229" s="1133" t="s">
        <v>3075</v>
      </c>
      <c r="K229" s="1134"/>
      <c r="L229" s="1135" t="s">
        <v>2652</v>
      </c>
      <c r="M229" s="1127"/>
      <c r="N229" s="1136" t="s">
        <v>2421</v>
      </c>
      <c r="O229" s="1300">
        <v>45877.0</v>
      </c>
      <c r="P229" s="1324" t="s">
        <v>3079</v>
      </c>
      <c r="Q229" s="1138">
        <f t="shared" si="227"/>
        <v>45878</v>
      </c>
      <c r="R229" s="497"/>
      <c r="S229" s="1302"/>
      <c r="T229" s="1302"/>
      <c r="U229" s="1139">
        <f t="shared" si="228"/>
        <v>45882</v>
      </c>
      <c r="V229" s="1325"/>
      <c r="W229" s="1325"/>
      <c r="X229" s="1325"/>
      <c r="Y229" s="1158">
        <f t="shared" si="229"/>
        <v>45887</v>
      </c>
      <c r="Z229" s="497">
        <v>122300.0</v>
      </c>
      <c r="AA229" s="1302">
        <v>72.0</v>
      </c>
      <c r="AB229" s="1302">
        <v>8822.0</v>
      </c>
      <c r="AC229" s="1141" t="str">
        <f t="shared" si="225"/>
        <v/>
      </c>
      <c r="AD229" s="1142">
        <f t="shared" si="226"/>
        <v>0.07272281276</v>
      </c>
      <c r="AE229" s="1143">
        <f t="shared" si="221"/>
        <v>0</v>
      </c>
      <c r="AF229" s="1303"/>
      <c r="AG229" s="1160"/>
      <c r="AH229" s="1144"/>
      <c r="AI229" s="1144">
        <f t="shared" si="216"/>
        <v>122300</v>
      </c>
      <c r="AJ229" s="18"/>
    </row>
    <row r="230" ht="21.0" customHeight="1">
      <c r="A230" s="18"/>
      <c r="B230" s="1127" t="s">
        <v>3080</v>
      </c>
      <c r="C230" s="1267" t="s">
        <v>3081</v>
      </c>
      <c r="D230" s="1268" t="s">
        <v>2416</v>
      </c>
      <c r="E230" s="1129" t="s">
        <v>76</v>
      </c>
      <c r="F230" s="1130">
        <v>2382.0</v>
      </c>
      <c r="G230" s="1326" t="s">
        <v>3082</v>
      </c>
      <c r="H230" s="1132" t="s">
        <v>2464</v>
      </c>
      <c r="I230" s="1267" t="s">
        <v>2418</v>
      </c>
      <c r="J230" s="1133" t="s">
        <v>3083</v>
      </c>
      <c r="K230" s="1134"/>
      <c r="L230" s="1135" t="s">
        <v>2420</v>
      </c>
      <c r="M230" s="1127"/>
      <c r="N230" s="1136" t="s">
        <v>2421</v>
      </c>
      <c r="O230" s="479">
        <v>45654.0</v>
      </c>
      <c r="P230" s="1323" t="s">
        <v>3084</v>
      </c>
      <c r="Q230" s="1138">
        <v>45839.0</v>
      </c>
      <c r="R230" s="1295">
        <v>37782.0</v>
      </c>
      <c r="S230" s="1296">
        <v>4.0</v>
      </c>
      <c r="T230" s="1296">
        <v>474.0</v>
      </c>
      <c r="U230" s="1139">
        <f t="shared" ref="U230:U232" si="230">O230+5</f>
        <v>45659</v>
      </c>
      <c r="V230" s="1327"/>
      <c r="W230" s="1327"/>
      <c r="X230" s="1327"/>
      <c r="Y230" s="1140">
        <v>45852.0</v>
      </c>
      <c r="Z230" s="1295">
        <v>37968.0</v>
      </c>
      <c r="AA230" s="1296">
        <v>4.0</v>
      </c>
      <c r="AB230" s="1296">
        <v>475.0</v>
      </c>
      <c r="AC230" s="1141">
        <f t="shared" si="225"/>
        <v>0.004922979196</v>
      </c>
      <c r="AD230" s="1142">
        <f t="shared" si="226"/>
        <v>0.01261588706</v>
      </c>
      <c r="AE230" s="1143">
        <f t="shared" si="221"/>
        <v>0</v>
      </c>
      <c r="AF230" s="1328"/>
      <c r="AG230" s="1145" t="s">
        <v>3085</v>
      </c>
      <c r="AH230" s="1144"/>
      <c r="AI230" s="1144">
        <f t="shared" si="216"/>
        <v>37968</v>
      </c>
      <c r="AJ230" s="18"/>
    </row>
    <row r="231" ht="21.0" customHeight="1">
      <c r="A231" s="18"/>
      <c r="B231" s="1127" t="s">
        <v>319</v>
      </c>
      <c r="C231" s="1298" t="s">
        <v>320</v>
      </c>
      <c r="D231" s="1260" t="s">
        <v>2416</v>
      </c>
      <c r="E231" s="1129" t="s">
        <v>76</v>
      </c>
      <c r="F231" s="1130">
        <v>3786.0</v>
      </c>
      <c r="G231" s="1329" t="s">
        <v>363</v>
      </c>
      <c r="H231" s="1132" t="s">
        <v>2432</v>
      </c>
      <c r="I231" s="1298" t="s">
        <v>2418</v>
      </c>
      <c r="J231" s="1133" t="s">
        <v>3086</v>
      </c>
      <c r="K231" s="1134"/>
      <c r="L231" s="1135" t="s">
        <v>2544</v>
      </c>
      <c r="M231" s="1127"/>
      <c r="N231" s="1136" t="s">
        <v>2421</v>
      </c>
      <c r="O231" s="1330">
        <v>45840.0</v>
      </c>
      <c r="P231" s="1331" t="s">
        <v>3087</v>
      </c>
      <c r="Q231" s="1138">
        <f t="shared" ref="Q231:Q232" si="231">O231+1</f>
        <v>45841</v>
      </c>
      <c r="R231" s="497">
        <v>23442.0</v>
      </c>
      <c r="S231" s="1302">
        <v>21.0</v>
      </c>
      <c r="T231" s="1302">
        <v>496.0</v>
      </c>
      <c r="U231" s="1139">
        <f t="shared" si="230"/>
        <v>45845</v>
      </c>
      <c r="V231" s="1325"/>
      <c r="W231" s="1325"/>
      <c r="X231" s="1325"/>
      <c r="Y231" s="1140">
        <f t="shared" ref="Y231:Y232" si="232">O231+10</f>
        <v>45850</v>
      </c>
      <c r="Z231" s="497">
        <v>49604.0</v>
      </c>
      <c r="AA231" s="1302">
        <v>23.0</v>
      </c>
      <c r="AB231" s="1302">
        <v>810.0</v>
      </c>
      <c r="AC231" s="1141">
        <f t="shared" si="225"/>
        <v>1.116031055</v>
      </c>
      <c r="AD231" s="1142">
        <f t="shared" si="226"/>
        <v>0.01679300056</v>
      </c>
      <c r="AE231" s="1143">
        <f t="shared" si="221"/>
        <v>0</v>
      </c>
      <c r="AF231" s="1303"/>
      <c r="AG231" s="44" t="s">
        <v>3088</v>
      </c>
      <c r="AH231" s="1144"/>
      <c r="AI231" s="1144">
        <f t="shared" si="216"/>
        <v>49604</v>
      </c>
      <c r="AJ231" s="18"/>
    </row>
    <row r="232" ht="21.0" customHeight="1">
      <c r="A232" s="18"/>
      <c r="B232" s="1127" t="s">
        <v>319</v>
      </c>
      <c r="C232" s="1267" t="s">
        <v>320</v>
      </c>
      <c r="D232" s="1268">
        <v>5833.0</v>
      </c>
      <c r="E232" s="1129" t="s">
        <v>76</v>
      </c>
      <c r="F232" s="1130">
        <v>901.0</v>
      </c>
      <c r="G232" s="1292" t="s">
        <v>343</v>
      </c>
      <c r="H232" s="1132" t="s">
        <v>2536</v>
      </c>
      <c r="I232" s="1267" t="s">
        <v>2418</v>
      </c>
      <c r="J232" s="1133" t="s">
        <v>3086</v>
      </c>
      <c r="K232" s="1134"/>
      <c r="L232" s="1135" t="s">
        <v>2544</v>
      </c>
      <c r="M232" s="1127"/>
      <c r="N232" s="1136" t="s">
        <v>2421</v>
      </c>
      <c r="O232" s="1332">
        <v>45860.0</v>
      </c>
      <c r="P232" s="1315" t="s">
        <v>3089</v>
      </c>
      <c r="Q232" s="1333">
        <f t="shared" si="231"/>
        <v>45861</v>
      </c>
      <c r="R232" s="430">
        <v>6016.0</v>
      </c>
      <c r="S232" s="470">
        <v>8.0</v>
      </c>
      <c r="T232" s="470">
        <v>271.0</v>
      </c>
      <c r="U232" s="1333">
        <f t="shared" si="230"/>
        <v>45865</v>
      </c>
      <c r="V232" s="430">
        <v>61198.0</v>
      </c>
      <c r="W232" s="430">
        <v>20.0</v>
      </c>
      <c r="X232" s="430">
        <v>798.0</v>
      </c>
      <c r="Y232" s="1334">
        <f t="shared" si="232"/>
        <v>45870</v>
      </c>
      <c r="Z232" s="430">
        <v>38564.0</v>
      </c>
      <c r="AA232" s="470">
        <v>20.0</v>
      </c>
      <c r="AB232" s="470">
        <v>788.0</v>
      </c>
      <c r="AC232" s="1167">
        <f t="shared" si="225"/>
        <v>5.410239362</v>
      </c>
      <c r="AD232" s="1178">
        <f t="shared" si="226"/>
        <v>0.02095218338</v>
      </c>
      <c r="AE232" s="1168">
        <f t="shared" si="221"/>
        <v>151.2550565</v>
      </c>
      <c r="AF232" s="1335" t="s">
        <v>3090</v>
      </c>
      <c r="AG232" s="1336"/>
      <c r="AH232" s="1337"/>
      <c r="AI232" s="1144">
        <f t="shared" si="216"/>
        <v>38564</v>
      </c>
      <c r="AJ232" s="18"/>
    </row>
    <row r="233" ht="21.0" customHeight="1">
      <c r="A233" s="18"/>
      <c r="B233" s="1127" t="s">
        <v>319</v>
      </c>
      <c r="C233" s="1298" t="s">
        <v>320</v>
      </c>
      <c r="D233" s="1260">
        <v>5833.0</v>
      </c>
      <c r="E233" s="1129" t="s">
        <v>76</v>
      </c>
      <c r="F233" s="1130">
        <v>3626.0</v>
      </c>
      <c r="G233" s="1299" t="s">
        <v>419</v>
      </c>
      <c r="H233" s="1132" t="s">
        <v>2432</v>
      </c>
      <c r="I233" s="1298" t="s">
        <v>2418</v>
      </c>
      <c r="J233" s="1133" t="s">
        <v>3086</v>
      </c>
      <c r="K233" s="1134"/>
      <c r="L233" s="1135" t="s">
        <v>2544</v>
      </c>
      <c r="M233" s="1127"/>
      <c r="N233" s="1136" t="s">
        <v>2421</v>
      </c>
      <c r="O233" s="1330">
        <v>45869.0</v>
      </c>
      <c r="P233" s="1338" t="s">
        <v>3091</v>
      </c>
      <c r="Q233" s="1138">
        <f t="shared" ref="Q233:Q252" si="233">INDIRECT("o"&amp;ROW())+1</f>
        <v>45870</v>
      </c>
      <c r="R233" s="497">
        <v>48219.0</v>
      </c>
      <c r="S233" s="1302">
        <v>24.0</v>
      </c>
      <c r="T233" s="1302">
        <v>977.0</v>
      </c>
      <c r="U233" s="1139">
        <f t="shared" ref="U233:U252" si="234">INDIRECT("o"&amp;ROW())+5</f>
        <v>45874</v>
      </c>
      <c r="V233" s="125">
        <v>49028.0</v>
      </c>
      <c r="W233" s="125">
        <v>24.0</v>
      </c>
      <c r="X233" s="125">
        <v>977.0</v>
      </c>
      <c r="Y233" s="1140">
        <f t="shared" ref="Y233:Y240" si="235">INDIRECT("o"&amp;ROW())+10</f>
        <v>45879</v>
      </c>
      <c r="Z233" s="497">
        <v>50258.0</v>
      </c>
      <c r="AA233" s="1302">
        <v>24.0</v>
      </c>
      <c r="AB233" s="1302">
        <v>976.0</v>
      </c>
      <c r="AC233" s="1141">
        <f t="shared" si="225"/>
        <v>0.04228623572</v>
      </c>
      <c r="AD233" s="1142">
        <f t="shared" si="226"/>
        <v>0.01989732978</v>
      </c>
      <c r="AE233" s="1143">
        <f t="shared" si="221"/>
        <v>116.0611246</v>
      </c>
      <c r="AF233" s="1303" t="s">
        <v>3092</v>
      </c>
      <c r="AG233" s="1160"/>
      <c r="AH233" s="1144"/>
      <c r="AI233" s="1144">
        <f t="shared" si="216"/>
        <v>50258</v>
      </c>
      <c r="AJ233" s="18"/>
    </row>
    <row r="234" ht="21.0" customHeight="1">
      <c r="A234" s="18"/>
      <c r="B234" s="1127" t="s">
        <v>319</v>
      </c>
      <c r="C234" s="1267" t="s">
        <v>320</v>
      </c>
      <c r="D234" s="1128" t="s">
        <v>2416</v>
      </c>
      <c r="E234" s="1129" t="s">
        <v>76</v>
      </c>
      <c r="F234" s="1130">
        <v>6133.0</v>
      </c>
      <c r="G234" s="1292" t="s">
        <v>440</v>
      </c>
      <c r="H234" s="1132" t="s">
        <v>2464</v>
      </c>
      <c r="I234" s="1267" t="s">
        <v>2418</v>
      </c>
      <c r="J234" s="1133" t="s">
        <v>3086</v>
      </c>
      <c r="K234" s="1134"/>
      <c r="L234" s="1135" t="s">
        <v>2544</v>
      </c>
      <c r="M234" s="1127"/>
      <c r="N234" s="1136" t="s">
        <v>2421</v>
      </c>
      <c r="O234" s="1293">
        <v>45888.0</v>
      </c>
      <c r="P234" s="1318" t="s">
        <v>3093</v>
      </c>
      <c r="Q234" s="1138">
        <f t="shared" si="233"/>
        <v>45889</v>
      </c>
      <c r="R234" s="1295">
        <v>3050.0</v>
      </c>
      <c r="S234" s="1296">
        <v>7.0</v>
      </c>
      <c r="T234" s="1296">
        <v>157.0</v>
      </c>
      <c r="U234" s="1139">
        <f t="shared" si="234"/>
        <v>45893</v>
      </c>
      <c r="V234" s="125"/>
      <c r="W234" s="125"/>
      <c r="X234" s="125"/>
      <c r="Y234" s="1158">
        <f t="shared" si="235"/>
        <v>45898</v>
      </c>
      <c r="Z234" s="1295">
        <v>126216.0</v>
      </c>
      <c r="AA234" s="1296">
        <v>24.0</v>
      </c>
      <c r="AB234" s="1296">
        <v>979.0</v>
      </c>
      <c r="AC234" s="1141">
        <f t="shared" si="225"/>
        <v>40.38229508</v>
      </c>
      <c r="AD234" s="1142">
        <f t="shared" si="226"/>
        <v>0.007946694555</v>
      </c>
      <c r="AE234" s="1143">
        <f t="shared" si="221"/>
        <v>0</v>
      </c>
      <c r="AF234" s="1297" t="s">
        <v>3094</v>
      </c>
      <c r="AG234" s="1160"/>
      <c r="AH234" s="1144"/>
      <c r="AI234" s="1144">
        <f t="shared" si="216"/>
        <v>126216</v>
      </c>
      <c r="AJ234" s="18"/>
    </row>
    <row r="235" ht="21.0" customHeight="1">
      <c r="A235" s="18"/>
      <c r="B235" s="1146" t="s">
        <v>319</v>
      </c>
      <c r="C235" s="1259" t="s">
        <v>320</v>
      </c>
      <c r="D235" s="1128">
        <v>7000.0</v>
      </c>
      <c r="E235" s="1129" t="s">
        <v>76</v>
      </c>
      <c r="F235" s="1147">
        <v>4751.0</v>
      </c>
      <c r="G235" s="1261" t="s">
        <v>156</v>
      </c>
      <c r="H235" s="1132" t="s">
        <v>2432</v>
      </c>
      <c r="I235" s="1259" t="s">
        <v>2418</v>
      </c>
      <c r="J235" s="1133" t="s">
        <v>3086</v>
      </c>
      <c r="K235" s="1148"/>
      <c r="L235" s="1135" t="s">
        <v>2544</v>
      </c>
      <c r="M235" s="1146"/>
      <c r="N235" s="1136" t="s">
        <v>2421</v>
      </c>
      <c r="O235" s="1262">
        <v>45909.0</v>
      </c>
      <c r="P235" s="1263" t="s">
        <v>3095</v>
      </c>
      <c r="Q235" s="1151">
        <f t="shared" si="233"/>
        <v>45910</v>
      </c>
      <c r="R235" s="1264">
        <v>19508.0</v>
      </c>
      <c r="S235" s="1265">
        <v>16.0</v>
      </c>
      <c r="T235" s="1265">
        <v>393.0</v>
      </c>
      <c r="U235" s="1154">
        <f t="shared" si="234"/>
        <v>45914</v>
      </c>
      <c r="V235" s="1152">
        <v>33441.0</v>
      </c>
      <c r="W235" s="1152">
        <v>24.0</v>
      </c>
      <c r="X235" s="1152">
        <v>536.0</v>
      </c>
      <c r="Y235" s="1155">
        <f t="shared" si="235"/>
        <v>45919</v>
      </c>
      <c r="Z235" s="1264">
        <v>34791.0</v>
      </c>
      <c r="AA235" s="1265">
        <v>24.0</v>
      </c>
      <c r="AB235" s="1265">
        <v>547.0</v>
      </c>
      <c r="AC235" s="1141">
        <f t="shared" si="225"/>
        <v>0.7834221858</v>
      </c>
      <c r="AD235" s="1142">
        <f t="shared" si="226"/>
        <v>0.01641229053</v>
      </c>
      <c r="AE235" s="1143">
        <f t="shared" si="221"/>
        <v>201.2014601</v>
      </c>
      <c r="AF235" s="1266" t="s">
        <v>3096</v>
      </c>
      <c r="AI235" s="1144">
        <f t="shared" si="216"/>
        <v>34791</v>
      </c>
      <c r="AJ235" s="18"/>
    </row>
    <row r="236" ht="26.25" customHeight="1">
      <c r="A236" s="18"/>
      <c r="B236" s="1127" t="s">
        <v>319</v>
      </c>
      <c r="C236" s="1270" t="s">
        <v>320</v>
      </c>
      <c r="D236" s="1128">
        <v>7000.0</v>
      </c>
      <c r="E236" s="1129" t="s">
        <v>76</v>
      </c>
      <c r="F236" s="1147">
        <v>5149.0</v>
      </c>
      <c r="G236" s="1269" t="s">
        <v>140</v>
      </c>
      <c r="H236" s="1132" t="s">
        <v>2432</v>
      </c>
      <c r="I236" s="1270" t="s">
        <v>2418</v>
      </c>
      <c r="J236" s="1133" t="s">
        <v>3086</v>
      </c>
      <c r="K236" s="1148"/>
      <c r="L236" s="1135" t="s">
        <v>2544</v>
      </c>
      <c r="M236" s="1146"/>
      <c r="N236" s="1136" t="s">
        <v>2421</v>
      </c>
      <c r="O236" s="1271">
        <v>45919.0</v>
      </c>
      <c r="P236" s="1272" t="s">
        <v>3097</v>
      </c>
      <c r="Q236" s="1151">
        <f t="shared" si="233"/>
        <v>45920</v>
      </c>
      <c r="R236" s="1273">
        <v>37248.0</v>
      </c>
      <c r="S236" s="1274">
        <v>22.0</v>
      </c>
      <c r="T236" s="1274">
        <v>537.0</v>
      </c>
      <c r="U236" s="1154">
        <f t="shared" si="234"/>
        <v>45924</v>
      </c>
      <c r="V236" s="1152">
        <v>37338.0</v>
      </c>
      <c r="W236" s="1152">
        <v>22.0</v>
      </c>
      <c r="X236" s="1152">
        <v>537.0</v>
      </c>
      <c r="Y236" s="1155">
        <f t="shared" si="235"/>
        <v>45929</v>
      </c>
      <c r="Z236" s="1273">
        <v>37921.0</v>
      </c>
      <c r="AA236" s="1274">
        <v>22.0</v>
      </c>
      <c r="AB236" s="1274">
        <v>539.0</v>
      </c>
      <c r="AC236" s="1141">
        <f t="shared" ref="AC236:AC246" si="236">IFERROR((INDIRECT("Z"&amp;ROW()) - INDIRECT("R"&amp;ROW())) / INDIRECT("R"&amp;ROW()), "")</f>
        <v>0.01806808419</v>
      </c>
      <c r="AD236" s="1142">
        <f t="shared" ref="AD236:AD246" si="237">(INDIRECT("AA"&amp;ROW()) + INDIRECT("AB"&amp;ROW())) / INDIRECT("Z"&amp;ROW())</f>
        <v>0.01479391366</v>
      </c>
      <c r="AE236" s="1143">
        <f t="shared" si="221"/>
        <v>184.5942881</v>
      </c>
      <c r="AF236" s="1275" t="s">
        <v>3098</v>
      </c>
      <c r="AI236" s="1144">
        <f t="shared" si="216"/>
        <v>37921</v>
      </c>
      <c r="AJ236" s="18"/>
    </row>
    <row r="237" ht="21.0" customHeight="1">
      <c r="A237" s="18"/>
      <c r="B237" s="1127" t="s">
        <v>319</v>
      </c>
      <c r="C237" s="1270" t="s">
        <v>320</v>
      </c>
      <c r="D237" s="1128"/>
      <c r="E237" s="1129" t="s">
        <v>76</v>
      </c>
      <c r="F237" s="1147" t="e">
        <v>#N/A</v>
      </c>
      <c r="G237" s="1269" t="s">
        <v>2471</v>
      </c>
      <c r="H237" s="1132" t="e">
        <v>#N/A</v>
      </c>
      <c r="I237" s="1270" t="s">
        <v>2445</v>
      </c>
      <c r="J237" s="1169" t="s">
        <v>3099</v>
      </c>
      <c r="K237" s="1148"/>
      <c r="L237" s="1135" t="s">
        <v>2420</v>
      </c>
      <c r="M237" s="1146"/>
      <c r="N237" s="1136" t="s">
        <v>2421</v>
      </c>
      <c r="O237" s="1271">
        <v>45932.0</v>
      </c>
      <c r="P237" s="1272" t="s">
        <v>3100</v>
      </c>
      <c r="Q237" s="1151">
        <f t="shared" si="233"/>
        <v>45933</v>
      </c>
      <c r="R237" s="1273">
        <v>12978.0</v>
      </c>
      <c r="S237" s="1274">
        <v>16.0</v>
      </c>
      <c r="T237" s="1274">
        <v>326.0</v>
      </c>
      <c r="U237" s="1154">
        <f t="shared" si="234"/>
        <v>45937</v>
      </c>
      <c r="V237" s="1152">
        <v>13400.0</v>
      </c>
      <c r="W237" s="1152">
        <v>17.0</v>
      </c>
      <c r="X237" s="1152">
        <v>333.0</v>
      </c>
      <c r="Y237" s="1155">
        <f t="shared" si="235"/>
        <v>45942</v>
      </c>
      <c r="Z237" s="1273">
        <v>7969.0</v>
      </c>
      <c r="AA237" s="1274">
        <v>17.0</v>
      </c>
      <c r="AB237" s="1274">
        <v>337.0</v>
      </c>
      <c r="AC237" s="1141">
        <f t="shared" si="236"/>
        <v>-0.3859608568</v>
      </c>
      <c r="AD237" s="1142">
        <f t="shared" si="237"/>
        <v>0.04442213578</v>
      </c>
      <c r="AE237" s="1143">
        <f t="shared" ref="AE237:AE246" si="238">INDIRECT("D"&amp;ROW()) / INDIRECT("Z"&amp;ROW()) * 1000</f>
        <v>0</v>
      </c>
      <c r="AF237" s="1275" t="s">
        <v>3101</v>
      </c>
      <c r="AI237" s="1144">
        <f t="shared" si="216"/>
        <v>7969</v>
      </c>
      <c r="AJ237" s="18"/>
    </row>
    <row r="238" ht="21.0" customHeight="1">
      <c r="A238" s="18"/>
      <c r="B238" s="1127" t="s">
        <v>319</v>
      </c>
      <c r="C238" s="1259" t="s">
        <v>320</v>
      </c>
      <c r="D238" s="1128"/>
      <c r="E238" s="1129" t="s">
        <v>76</v>
      </c>
      <c r="F238" s="1147" t="e">
        <v>#N/A</v>
      </c>
      <c r="G238" s="1261" t="s">
        <v>2471</v>
      </c>
      <c r="H238" s="1132" t="e">
        <v>#N/A</v>
      </c>
      <c r="I238" s="1259" t="s">
        <v>2418</v>
      </c>
      <c r="J238" s="1169" t="s">
        <v>3086</v>
      </c>
      <c r="K238" s="1148"/>
      <c r="L238" s="1135" t="s">
        <v>2420</v>
      </c>
      <c r="M238" s="1146"/>
      <c r="N238" s="1136" t="s">
        <v>2421</v>
      </c>
      <c r="O238" s="1262">
        <v>45932.0</v>
      </c>
      <c r="P238" s="1339" t="s">
        <v>3102</v>
      </c>
      <c r="Q238" s="1151">
        <f t="shared" si="233"/>
        <v>45933</v>
      </c>
      <c r="R238" s="1264">
        <v>10521.0</v>
      </c>
      <c r="S238" s="1265">
        <v>8.0</v>
      </c>
      <c r="T238" s="1265">
        <v>295.0</v>
      </c>
      <c r="U238" s="1154">
        <f t="shared" si="234"/>
        <v>45937</v>
      </c>
      <c r="V238" s="1152">
        <v>32881.0</v>
      </c>
      <c r="W238" s="1152">
        <v>20.0</v>
      </c>
      <c r="X238" s="1152">
        <v>555.0</v>
      </c>
      <c r="Y238" s="1155">
        <f t="shared" si="235"/>
        <v>45942</v>
      </c>
      <c r="Z238" s="1264">
        <v>53760.0</v>
      </c>
      <c r="AA238" s="1265">
        <v>21.0</v>
      </c>
      <c r="AB238" s="1265">
        <v>543.0</v>
      </c>
      <c r="AC238" s="1141">
        <f t="shared" si="236"/>
        <v>4.109780439</v>
      </c>
      <c r="AD238" s="1142">
        <f t="shared" si="237"/>
        <v>0.01049107143</v>
      </c>
      <c r="AE238" s="1143">
        <f t="shared" si="238"/>
        <v>0</v>
      </c>
      <c r="AF238" s="1266" t="s">
        <v>3103</v>
      </c>
      <c r="AI238" s="1144">
        <f t="shared" si="216"/>
        <v>53760</v>
      </c>
      <c r="AJ238" s="18"/>
    </row>
    <row r="239" ht="21.0" customHeight="1">
      <c r="A239" s="18"/>
      <c r="B239" s="1127" t="s">
        <v>319</v>
      </c>
      <c r="C239" s="1270" t="s">
        <v>320</v>
      </c>
      <c r="D239" s="1128">
        <v>7000.0</v>
      </c>
      <c r="E239" s="1129" t="s">
        <v>76</v>
      </c>
      <c r="F239" s="1147">
        <v>4889.0</v>
      </c>
      <c r="G239" s="1269" t="s">
        <v>174</v>
      </c>
      <c r="H239" s="1132" t="s">
        <v>2440</v>
      </c>
      <c r="I239" s="1270" t="s">
        <v>2418</v>
      </c>
      <c r="J239" s="1169"/>
      <c r="K239" s="1148"/>
      <c r="L239" s="1135" t="s">
        <v>2544</v>
      </c>
      <c r="M239" s="1146"/>
      <c r="N239" s="1136" t="s">
        <v>2421</v>
      </c>
      <c r="O239" s="1271">
        <v>45939.0</v>
      </c>
      <c r="P239" s="1340" t="s">
        <v>3104</v>
      </c>
      <c r="Q239" s="1151">
        <f t="shared" si="233"/>
        <v>45940</v>
      </c>
      <c r="R239" s="1273">
        <v>10661.0</v>
      </c>
      <c r="S239" s="1274">
        <v>18.0</v>
      </c>
      <c r="T239" s="1274">
        <v>461.0</v>
      </c>
      <c r="U239" s="1154">
        <f t="shared" si="234"/>
        <v>45944</v>
      </c>
      <c r="V239" s="1152">
        <v>45105.0</v>
      </c>
      <c r="W239" s="1152">
        <v>21.0</v>
      </c>
      <c r="X239" s="1152">
        <v>1212.0</v>
      </c>
      <c r="Y239" s="1155">
        <f t="shared" si="235"/>
        <v>45949</v>
      </c>
      <c r="Z239" s="1273">
        <v>45755.0</v>
      </c>
      <c r="AA239" s="1274">
        <v>21.0</v>
      </c>
      <c r="AB239" s="1274">
        <v>1200.0</v>
      </c>
      <c r="AC239" s="1141">
        <f t="shared" si="236"/>
        <v>3.291811275</v>
      </c>
      <c r="AD239" s="1142">
        <f t="shared" si="237"/>
        <v>0.02668560813</v>
      </c>
      <c r="AE239" s="1168">
        <f t="shared" si="238"/>
        <v>152.9887444</v>
      </c>
      <c r="AF239" s="1275" t="s">
        <v>3105</v>
      </c>
      <c r="AI239" s="1144">
        <f t="shared" si="216"/>
        <v>45755</v>
      </c>
      <c r="AJ239" s="18"/>
    </row>
    <row r="240" ht="21.0" customHeight="1">
      <c r="A240" s="18"/>
      <c r="B240" s="1127" t="s">
        <v>319</v>
      </c>
      <c r="C240" s="1298" t="s">
        <v>320</v>
      </c>
      <c r="D240" s="1128">
        <v>7000.0</v>
      </c>
      <c r="E240" s="1129" t="s">
        <v>76</v>
      </c>
      <c r="F240" s="1147">
        <v>4749.0</v>
      </c>
      <c r="G240" s="1261" t="s">
        <v>502</v>
      </c>
      <c r="H240" s="1132" t="s">
        <v>2464</v>
      </c>
      <c r="I240" s="1259" t="s">
        <v>2445</v>
      </c>
      <c r="J240" s="1127" t="s">
        <v>3106</v>
      </c>
      <c r="K240" s="1148"/>
      <c r="L240" s="1135" t="s">
        <v>2420</v>
      </c>
      <c r="M240" s="1146"/>
      <c r="N240" s="1136" t="s">
        <v>2421</v>
      </c>
      <c r="O240" s="1262">
        <v>45959.0</v>
      </c>
      <c r="P240" s="1263" t="s">
        <v>3107</v>
      </c>
      <c r="Q240" s="297">
        <f t="shared" si="233"/>
        <v>45960</v>
      </c>
      <c r="R240" s="1264">
        <v>4619.0</v>
      </c>
      <c r="S240" s="1265">
        <v>12.0</v>
      </c>
      <c r="T240" s="1265">
        <v>249.0</v>
      </c>
      <c r="U240" s="297">
        <f t="shared" si="234"/>
        <v>45964</v>
      </c>
      <c r="V240" s="1152">
        <v>12100.0</v>
      </c>
      <c r="W240" s="1152">
        <v>17.0</v>
      </c>
      <c r="X240" s="1152">
        <v>283.0</v>
      </c>
      <c r="Y240" s="1155">
        <f t="shared" si="235"/>
        <v>45969</v>
      </c>
      <c r="Z240" s="1264">
        <v>12800.0</v>
      </c>
      <c r="AA240" s="1265">
        <v>18.0</v>
      </c>
      <c r="AB240" s="1265">
        <v>288.0</v>
      </c>
      <c r="AC240" s="1167">
        <f t="shared" si="236"/>
        <v>1.771162589</v>
      </c>
      <c r="AD240" s="1142">
        <f t="shared" si="237"/>
        <v>0.02390625</v>
      </c>
      <c r="AE240" s="1168">
        <f t="shared" si="238"/>
        <v>546.875</v>
      </c>
      <c r="AF240" s="1266" t="s">
        <v>3108</v>
      </c>
      <c r="AI240" s="1144">
        <f t="shared" si="216"/>
        <v>12800</v>
      </c>
      <c r="AJ240" s="18"/>
    </row>
    <row r="241" ht="21.0" customHeight="1">
      <c r="A241" s="18"/>
      <c r="B241" s="1174" t="s">
        <v>1324</v>
      </c>
      <c r="C241" s="1341" t="s">
        <v>1325</v>
      </c>
      <c r="D241" s="1176" t="s">
        <v>2416</v>
      </c>
      <c r="E241" s="1129" t="s">
        <v>76</v>
      </c>
      <c r="F241" s="1147">
        <v>3862.0</v>
      </c>
      <c r="G241" s="1269" t="s">
        <v>184</v>
      </c>
      <c r="H241" s="1132" t="s">
        <v>2426</v>
      </c>
      <c r="I241" s="1270" t="s">
        <v>2418</v>
      </c>
      <c r="J241" s="1169"/>
      <c r="K241" s="1148"/>
      <c r="L241" s="1135" t="s">
        <v>2420</v>
      </c>
      <c r="M241" s="1146"/>
      <c r="N241" s="1136" t="s">
        <v>2421</v>
      </c>
      <c r="O241" s="1342">
        <v>45694.0</v>
      </c>
      <c r="P241" s="1343" t="s">
        <v>3109</v>
      </c>
      <c r="Q241" s="1151">
        <f t="shared" si="233"/>
        <v>45695</v>
      </c>
      <c r="R241" s="1273"/>
      <c r="S241" s="1274"/>
      <c r="T241" s="1274"/>
      <c r="U241" s="1154">
        <f t="shared" si="234"/>
        <v>45699</v>
      </c>
      <c r="V241" s="1152"/>
      <c r="W241" s="1152"/>
      <c r="X241" s="1152"/>
      <c r="Y241" s="1155">
        <v>45940.0</v>
      </c>
      <c r="Z241" s="1273">
        <v>40608.0</v>
      </c>
      <c r="AA241" s="1274">
        <v>28.0</v>
      </c>
      <c r="AB241" s="1274">
        <v>857.0</v>
      </c>
      <c r="AC241" s="1141" t="str">
        <f t="shared" si="236"/>
        <v/>
      </c>
      <c r="AD241" s="1178">
        <f t="shared" si="237"/>
        <v>0.02179373522</v>
      </c>
      <c r="AE241" s="1168">
        <f t="shared" si="238"/>
        <v>0</v>
      </c>
      <c r="AF241" s="1275"/>
      <c r="AG241" s="286"/>
      <c r="AI241" s="1144">
        <f t="shared" si="216"/>
        <v>40608</v>
      </c>
      <c r="AJ241" s="18"/>
    </row>
    <row r="242" ht="21.0" customHeight="1">
      <c r="A242" s="18"/>
      <c r="B242" s="1127" t="s">
        <v>1324</v>
      </c>
      <c r="C242" s="1298" t="s">
        <v>1325</v>
      </c>
      <c r="D242" s="1128">
        <v>5000.0</v>
      </c>
      <c r="E242" s="1129" t="s">
        <v>76</v>
      </c>
      <c r="F242" s="1147">
        <v>4880.0</v>
      </c>
      <c r="G242" s="1261" t="s">
        <v>3110</v>
      </c>
      <c r="H242" s="1132" t="s">
        <v>2464</v>
      </c>
      <c r="I242" s="1259" t="s">
        <v>2418</v>
      </c>
      <c r="J242" s="1127"/>
      <c r="K242" s="1148"/>
      <c r="L242" s="1135" t="s">
        <v>2420</v>
      </c>
      <c r="M242" s="1146"/>
      <c r="N242" s="1136" t="s">
        <v>2421</v>
      </c>
      <c r="O242" s="1262">
        <v>45957.0</v>
      </c>
      <c r="P242" s="1263" t="s">
        <v>3111</v>
      </c>
      <c r="Q242" s="297">
        <f t="shared" si="233"/>
        <v>45958</v>
      </c>
      <c r="R242" s="1264">
        <v>5107.0</v>
      </c>
      <c r="S242" s="1265">
        <v>12.0</v>
      </c>
      <c r="T242" s="1265">
        <v>161.0</v>
      </c>
      <c r="U242" s="297">
        <f t="shared" si="234"/>
        <v>45962</v>
      </c>
      <c r="V242" s="1152">
        <v>14153.0</v>
      </c>
      <c r="W242" s="1152">
        <v>22.0</v>
      </c>
      <c r="X242" s="1152">
        <v>455.0</v>
      </c>
      <c r="Y242" s="1155">
        <f t="shared" ref="Y242:Y251" si="239">INDIRECT("o"&amp;ROW())+10</f>
        <v>45967</v>
      </c>
      <c r="Z242" s="1264">
        <v>15941.0</v>
      </c>
      <c r="AA242" s="1265">
        <v>23.0</v>
      </c>
      <c r="AB242" s="1265">
        <v>467.0</v>
      </c>
      <c r="AC242" s="1167">
        <f t="shared" si="236"/>
        <v>2.121401997</v>
      </c>
      <c r="AD242" s="1142">
        <f t="shared" si="237"/>
        <v>0.03073834766</v>
      </c>
      <c r="AE242" s="1168">
        <f t="shared" si="238"/>
        <v>313.6566087</v>
      </c>
      <c r="AF242" s="1266" t="s">
        <v>3112</v>
      </c>
      <c r="AI242" s="1144">
        <f t="shared" si="216"/>
        <v>15941</v>
      </c>
      <c r="AJ242" s="18"/>
    </row>
    <row r="243" ht="21.0" customHeight="1">
      <c r="A243" s="18"/>
      <c r="B243" s="1127" t="s">
        <v>779</v>
      </c>
      <c r="C243" s="1127" t="s">
        <v>780</v>
      </c>
      <c r="D243" s="1268">
        <v>6500.0</v>
      </c>
      <c r="E243" s="1129" t="s">
        <v>76</v>
      </c>
      <c r="F243" s="1130">
        <v>4195.0</v>
      </c>
      <c r="G243" s="1131" t="s">
        <v>83</v>
      </c>
      <c r="H243" s="1132" t="s">
        <v>2464</v>
      </c>
      <c r="I243" s="1127" t="s">
        <v>2418</v>
      </c>
      <c r="J243" s="1127"/>
      <c r="K243" s="1134"/>
      <c r="L243" s="1135" t="s">
        <v>2420</v>
      </c>
      <c r="M243" s="1127"/>
      <c r="N243" s="1136" t="s">
        <v>2421</v>
      </c>
      <c r="O243" s="1156">
        <v>45974.0</v>
      </c>
      <c r="P243" s="1231" t="s">
        <v>3113</v>
      </c>
      <c r="Q243" s="1138">
        <f t="shared" si="233"/>
        <v>45975</v>
      </c>
      <c r="R243" s="125">
        <v>2937.0</v>
      </c>
      <c r="S243" s="499">
        <v>22.0</v>
      </c>
      <c r="T243" s="499">
        <v>102.0</v>
      </c>
      <c r="U243" s="1139">
        <f t="shared" si="234"/>
        <v>45979</v>
      </c>
      <c r="V243" s="125">
        <v>5063.0</v>
      </c>
      <c r="W243" s="125">
        <v>26.0</v>
      </c>
      <c r="X243" s="125">
        <v>129.0</v>
      </c>
      <c r="Y243" s="1155">
        <f t="shared" si="239"/>
        <v>45984</v>
      </c>
      <c r="Z243" s="125">
        <v>5314.0</v>
      </c>
      <c r="AA243" s="499">
        <v>27.0</v>
      </c>
      <c r="AB243" s="499">
        <v>134.0</v>
      </c>
      <c r="AC243" s="1141">
        <f t="shared" si="236"/>
        <v>0.8093292475</v>
      </c>
      <c r="AD243" s="1142">
        <f t="shared" si="237"/>
        <v>0.03029732781</v>
      </c>
      <c r="AE243" s="1143">
        <f t="shared" si="238"/>
        <v>1223.184042</v>
      </c>
      <c r="AF243" s="1159" t="s">
        <v>3114</v>
      </c>
      <c r="AG243" s="1160"/>
      <c r="AH243" s="1144"/>
      <c r="AI243" s="1144"/>
      <c r="AJ243" s="18"/>
    </row>
    <row r="244" ht="21.0" customHeight="1">
      <c r="A244" s="18"/>
      <c r="B244" s="1127" t="s">
        <v>685</v>
      </c>
      <c r="C244" s="1136" t="s">
        <v>686</v>
      </c>
      <c r="D244" s="1268">
        <v>5000.0</v>
      </c>
      <c r="E244" s="1129" t="s">
        <v>76</v>
      </c>
      <c r="F244" s="1147">
        <v>5149.0</v>
      </c>
      <c r="G244" s="1135" t="s">
        <v>140</v>
      </c>
      <c r="H244" s="1132" t="s">
        <v>2432</v>
      </c>
      <c r="I244" s="1136" t="s">
        <v>2418</v>
      </c>
      <c r="J244" s="1169" t="s">
        <v>687</v>
      </c>
      <c r="K244" s="1148"/>
      <c r="L244" s="1135" t="s">
        <v>2544</v>
      </c>
      <c r="M244" s="1146"/>
      <c r="N244" s="1136" t="s">
        <v>2421</v>
      </c>
      <c r="O244" s="1149">
        <v>45937.0</v>
      </c>
      <c r="P244" s="1150" t="s">
        <v>3115</v>
      </c>
      <c r="Q244" s="1151">
        <f t="shared" si="233"/>
        <v>45938</v>
      </c>
      <c r="R244" s="1152">
        <v>75132.0</v>
      </c>
      <c r="S244" s="1153">
        <v>39.0</v>
      </c>
      <c r="T244" s="1153">
        <v>-1.0</v>
      </c>
      <c r="U244" s="1154">
        <f t="shared" si="234"/>
        <v>45942</v>
      </c>
      <c r="V244" s="1152">
        <v>166054.0</v>
      </c>
      <c r="W244" s="1152">
        <v>48.0</v>
      </c>
      <c r="X244" s="1152">
        <v>3381.0</v>
      </c>
      <c r="Y244" s="1155">
        <f t="shared" si="239"/>
        <v>45947</v>
      </c>
      <c r="Z244" s="1152">
        <v>166166.0</v>
      </c>
      <c r="AA244" s="1153">
        <v>48.0</v>
      </c>
      <c r="AB244" s="1153">
        <v>3397.0</v>
      </c>
      <c r="AC244" s="1141">
        <f t="shared" si="236"/>
        <v>1.211654155</v>
      </c>
      <c r="AD244" s="1142">
        <f t="shared" si="237"/>
        <v>0.02073227977</v>
      </c>
      <c r="AE244" s="1143">
        <f t="shared" si="238"/>
        <v>30.09039154</v>
      </c>
      <c r="AF244" s="286" t="s">
        <v>3116</v>
      </c>
      <c r="AI244" s="1144">
        <f t="shared" ref="AI244:AI245" si="240">iferror(IFS(Z244&gt;1,Z244,V244&gt;1,V244,R244&gt;1,R244),0)</f>
        <v>166166</v>
      </c>
      <c r="AJ244" s="18"/>
    </row>
    <row r="245" ht="21.0" customHeight="1">
      <c r="A245" s="18"/>
      <c r="B245" s="1127" t="s">
        <v>685</v>
      </c>
      <c r="C245" s="1136" t="s">
        <v>686</v>
      </c>
      <c r="D245" s="1268">
        <v>5000.0</v>
      </c>
      <c r="E245" s="1129" t="s">
        <v>76</v>
      </c>
      <c r="F245" s="1147">
        <v>4503.0</v>
      </c>
      <c r="G245" s="1135" t="s">
        <v>128</v>
      </c>
      <c r="H245" s="1132" t="s">
        <v>2426</v>
      </c>
      <c r="I245" s="1136" t="s">
        <v>2418</v>
      </c>
      <c r="J245" s="1169"/>
      <c r="K245" s="1148"/>
      <c r="L245" s="1135" t="s">
        <v>2544</v>
      </c>
      <c r="M245" s="1146"/>
      <c r="N245" s="1136" t="s">
        <v>2421</v>
      </c>
      <c r="O245" s="1149">
        <v>45939.0</v>
      </c>
      <c r="P245" s="1245" t="s">
        <v>3117</v>
      </c>
      <c r="Q245" s="1151">
        <f t="shared" si="233"/>
        <v>45940</v>
      </c>
      <c r="R245" s="1152">
        <v>25341.0</v>
      </c>
      <c r="S245" s="1153">
        <v>33.0</v>
      </c>
      <c r="T245" s="1153">
        <v>-1.0</v>
      </c>
      <c r="U245" s="1154">
        <f t="shared" si="234"/>
        <v>45944</v>
      </c>
      <c r="V245" s="1152">
        <v>25614.0</v>
      </c>
      <c r="W245" s="1152">
        <v>37.0</v>
      </c>
      <c r="X245" s="1152">
        <v>-1.0</v>
      </c>
      <c r="Y245" s="1155">
        <f t="shared" si="239"/>
        <v>45949</v>
      </c>
      <c r="Z245" s="1152">
        <v>25694.0</v>
      </c>
      <c r="AA245" s="1153">
        <v>37.0</v>
      </c>
      <c r="AB245" s="1153">
        <v>-1.0</v>
      </c>
      <c r="AC245" s="1141">
        <f t="shared" si="236"/>
        <v>0.01392999487</v>
      </c>
      <c r="AD245" s="1142">
        <f t="shared" si="237"/>
        <v>0.001401105316</v>
      </c>
      <c r="AE245" s="1168">
        <f t="shared" si="238"/>
        <v>194.5979606</v>
      </c>
      <c r="AF245" s="286" t="s">
        <v>3118</v>
      </c>
      <c r="AI245" s="1144">
        <f t="shared" si="240"/>
        <v>25694</v>
      </c>
      <c r="AJ245" s="18"/>
    </row>
    <row r="246" ht="21.0" customHeight="1">
      <c r="A246" s="18"/>
      <c r="B246" s="1127" t="s">
        <v>685</v>
      </c>
      <c r="C246" s="1180" t="s">
        <v>686</v>
      </c>
      <c r="D246" s="1128">
        <v>5000.0</v>
      </c>
      <c r="E246" s="1129" t="s">
        <v>76</v>
      </c>
      <c r="F246" s="1130">
        <v>425.0</v>
      </c>
      <c r="G246" s="1181" t="s">
        <v>1081</v>
      </c>
      <c r="H246" s="1132" t="s">
        <v>2426</v>
      </c>
      <c r="I246" s="1127" t="s">
        <v>2418</v>
      </c>
      <c r="J246" s="1127"/>
      <c r="K246" s="1134"/>
      <c r="L246" s="1135" t="s">
        <v>2420</v>
      </c>
      <c r="M246" s="1127"/>
      <c r="N246" s="1136" t="s">
        <v>2421</v>
      </c>
      <c r="O246" s="1182">
        <v>45980.0</v>
      </c>
      <c r="P246" s="1183" t="s">
        <v>3119</v>
      </c>
      <c r="Q246" s="1138">
        <f t="shared" si="233"/>
        <v>45981</v>
      </c>
      <c r="R246" s="125">
        <v>28472.0</v>
      </c>
      <c r="S246" s="499">
        <v>22.0</v>
      </c>
      <c r="T246" s="499">
        <v>450.0</v>
      </c>
      <c r="U246" s="1139">
        <f t="shared" si="234"/>
        <v>45985</v>
      </c>
      <c r="V246" s="125"/>
      <c r="W246" s="125"/>
      <c r="X246" s="125"/>
      <c r="Y246" s="1184">
        <f t="shared" si="239"/>
        <v>45990</v>
      </c>
      <c r="Z246" s="1185"/>
      <c r="AA246" s="1185"/>
      <c r="AB246" s="1185"/>
      <c r="AC246" s="1141">
        <f t="shared" si="236"/>
        <v>-1</v>
      </c>
      <c r="AD246" s="1142" t="str">
        <f t="shared" si="237"/>
        <v>#DIV/0!</v>
      </c>
      <c r="AE246" s="1143" t="str">
        <f t="shared" si="238"/>
        <v>#DIV/0!</v>
      </c>
      <c r="AF246" s="1186" t="s">
        <v>3120</v>
      </c>
      <c r="AG246" s="1160"/>
      <c r="AH246" s="1144"/>
      <c r="AI246" s="1144"/>
      <c r="AJ246" s="18"/>
    </row>
    <row r="247" ht="21.0" customHeight="1">
      <c r="A247" s="18"/>
      <c r="B247" s="1127" t="s">
        <v>518</v>
      </c>
      <c r="C247" s="1127" t="s">
        <v>519</v>
      </c>
      <c r="D247" s="1128" t="s">
        <v>2416</v>
      </c>
      <c r="E247" s="1129" t="s">
        <v>76</v>
      </c>
      <c r="F247" s="1130">
        <v>4503.0</v>
      </c>
      <c r="G247" s="1135" t="s">
        <v>128</v>
      </c>
      <c r="H247" s="1132" t="s">
        <v>2426</v>
      </c>
      <c r="I247" s="1127" t="s">
        <v>2418</v>
      </c>
      <c r="J247" s="1133" t="s">
        <v>520</v>
      </c>
      <c r="K247" s="1134"/>
      <c r="L247" s="1135" t="s">
        <v>2420</v>
      </c>
      <c r="M247" s="1127"/>
      <c r="N247" s="1136" t="s">
        <v>2421</v>
      </c>
      <c r="O247" s="1156">
        <v>45900.0</v>
      </c>
      <c r="P247" s="1157" t="s">
        <v>3121</v>
      </c>
      <c r="Q247" s="1138">
        <f t="shared" si="233"/>
        <v>45901</v>
      </c>
      <c r="R247" s="125">
        <v>4043.0</v>
      </c>
      <c r="S247" s="499">
        <v>3.0</v>
      </c>
      <c r="T247" s="499"/>
      <c r="U247" s="1139">
        <f t="shared" si="234"/>
        <v>45905</v>
      </c>
      <c r="V247" s="125">
        <v>12362.0</v>
      </c>
      <c r="W247" s="125">
        <v>5.0</v>
      </c>
      <c r="X247" s="125">
        <v>-1.0</v>
      </c>
      <c r="Y247" s="1158">
        <f t="shared" si="239"/>
        <v>45910</v>
      </c>
      <c r="Z247" s="125">
        <v>16182.0</v>
      </c>
      <c r="AA247" s="499">
        <v>5.0</v>
      </c>
      <c r="AB247" s="499">
        <v>-1.0</v>
      </c>
      <c r="AC247" s="1141">
        <f>IFERROR((Z247-R247)/R247,"")</f>
        <v>3.002473411</v>
      </c>
      <c r="AD247" s="1142">
        <f>(AA247+AB247)/Z247</f>
        <v>0.0002471882338</v>
      </c>
      <c r="AE247" s="1143">
        <f t="shared" ref="AE247:AE251" si="241">iferror(INDIRECT("D"&amp;ROW()) / INDIRECT("AI"&amp;ROW()) * 1000,0)</f>
        <v>0</v>
      </c>
      <c r="AF247" s="1159" t="s">
        <v>3122</v>
      </c>
      <c r="AG247" s="1160"/>
      <c r="AH247" s="1144"/>
      <c r="AI247" s="1144">
        <f t="shared" ref="AI247:AI263" si="242">iferror(IFS(Z247&gt;1,Z247,V247&gt;1,V247,R247&gt;1,R247),0)</f>
        <v>16182</v>
      </c>
      <c r="AJ247" s="18"/>
    </row>
    <row r="248" ht="21.0" customHeight="1">
      <c r="A248" s="18"/>
      <c r="B248" s="1127" t="s">
        <v>518</v>
      </c>
      <c r="C248" s="1259" t="s">
        <v>519</v>
      </c>
      <c r="D248" s="1128">
        <v>0.0</v>
      </c>
      <c r="E248" s="1129" t="s">
        <v>76</v>
      </c>
      <c r="F248" s="1147">
        <v>4503.0</v>
      </c>
      <c r="G248" s="1135" t="s">
        <v>128</v>
      </c>
      <c r="H248" s="1132" t="s">
        <v>2426</v>
      </c>
      <c r="I248" s="1136" t="s">
        <v>2445</v>
      </c>
      <c r="J248" s="1133" t="s">
        <v>3123</v>
      </c>
      <c r="K248" s="1148"/>
      <c r="L248" s="1135" t="s">
        <v>2420</v>
      </c>
      <c r="M248" s="1146"/>
      <c r="N248" s="1136" t="s">
        <v>2421</v>
      </c>
      <c r="O248" s="1149">
        <v>45900.0</v>
      </c>
      <c r="P248" s="1150" t="s">
        <v>3124</v>
      </c>
      <c r="Q248" s="1151">
        <f t="shared" si="233"/>
        <v>45901</v>
      </c>
      <c r="R248" s="1152">
        <v>2292.0</v>
      </c>
      <c r="S248" s="1153">
        <v>3.0</v>
      </c>
      <c r="T248" s="1153">
        <v>114.0</v>
      </c>
      <c r="U248" s="1154">
        <f t="shared" si="234"/>
        <v>45905</v>
      </c>
      <c r="V248" s="1165"/>
      <c r="W248" s="1165"/>
      <c r="X248" s="1165"/>
      <c r="Y248" s="1155">
        <f t="shared" si="239"/>
        <v>45910</v>
      </c>
      <c r="Z248" s="1152">
        <v>2333.0</v>
      </c>
      <c r="AA248" s="1153">
        <v>3.0</v>
      </c>
      <c r="AB248" s="1153">
        <v>116.0</v>
      </c>
      <c r="AC248" s="1141">
        <f t="array" ref="AC248">IFERROR((INDIRECT("Z"&amp;ROW()) - INDIRECT("R"&amp;ROW())) / INDIRECT("R"&amp;ROW()), "")</f>
        <v>0.01788830716</v>
      </c>
      <c r="AD248" s="1142">
        <f t="array" ref="AD248">(INDIRECT("AA"&amp;ROW()) + INDIRECT("AB"&amp;ROW())) / INDIRECT("Z"&amp;ROW())</f>
        <v>0.05100728676</v>
      </c>
      <c r="AE248" s="1143">
        <f t="shared" si="241"/>
        <v>0</v>
      </c>
      <c r="AF248" s="286" t="s">
        <v>3125</v>
      </c>
      <c r="AI248" s="1144">
        <f t="shared" si="242"/>
        <v>2333</v>
      </c>
      <c r="AJ248" s="18"/>
    </row>
    <row r="249" ht="21.0" customHeight="1">
      <c r="A249" s="18"/>
      <c r="B249" s="1146" t="s">
        <v>518</v>
      </c>
      <c r="C249" s="1259" t="s">
        <v>519</v>
      </c>
      <c r="D249" s="1128">
        <v>0.0</v>
      </c>
      <c r="E249" s="1129" t="s">
        <v>76</v>
      </c>
      <c r="F249" s="1147">
        <v>5974.0</v>
      </c>
      <c r="G249" s="1135" t="s">
        <v>401</v>
      </c>
      <c r="H249" s="1132" t="s">
        <v>2437</v>
      </c>
      <c r="I249" s="1136" t="s">
        <v>2418</v>
      </c>
      <c r="J249" s="1133" t="s">
        <v>520</v>
      </c>
      <c r="K249" s="1148"/>
      <c r="L249" s="1135" t="s">
        <v>2420</v>
      </c>
      <c r="M249" s="1146"/>
      <c r="N249" s="1136" t="s">
        <v>2421</v>
      </c>
      <c r="O249" s="1149">
        <v>45907.0</v>
      </c>
      <c r="P249" s="1150" t="s">
        <v>3126</v>
      </c>
      <c r="Q249" s="1151">
        <f t="shared" si="233"/>
        <v>45908</v>
      </c>
      <c r="R249" s="1152">
        <v>1142.0</v>
      </c>
      <c r="S249" s="1153">
        <v>1.0</v>
      </c>
      <c r="T249" s="1153"/>
      <c r="U249" s="1154">
        <f t="shared" si="234"/>
        <v>45912</v>
      </c>
      <c r="V249" s="1152">
        <v>1370.0</v>
      </c>
      <c r="W249" s="1152">
        <v>1.0</v>
      </c>
      <c r="X249" s="1152">
        <v>0.0</v>
      </c>
      <c r="Y249" s="1155">
        <f t="shared" si="239"/>
        <v>45917</v>
      </c>
      <c r="Z249" s="1152">
        <v>1532.0</v>
      </c>
      <c r="AA249" s="1153">
        <v>1.0</v>
      </c>
      <c r="AB249" s="1153">
        <v>-1.0</v>
      </c>
      <c r="AC249" s="1141">
        <f t="shared" ref="AC249:AC251" si="243">IFERROR((Z249-R249)/R249,"")</f>
        <v>0.3415061296</v>
      </c>
      <c r="AD249" s="1142">
        <f t="shared" ref="AD249:AD251" si="244">(AA249+AB249)/Z249</f>
        <v>0</v>
      </c>
      <c r="AE249" s="1143">
        <f t="shared" si="241"/>
        <v>0</v>
      </c>
      <c r="AF249" s="286" t="s">
        <v>3127</v>
      </c>
      <c r="AI249" s="1144">
        <f t="shared" si="242"/>
        <v>1532</v>
      </c>
      <c r="AJ249" s="18"/>
    </row>
    <row r="250" ht="21.0" customHeight="1">
      <c r="A250" s="18"/>
      <c r="B250" s="1127" t="s">
        <v>143</v>
      </c>
      <c r="C250" s="1127" t="s">
        <v>144</v>
      </c>
      <c r="D250" s="1128" t="s">
        <v>2416</v>
      </c>
      <c r="E250" s="1129" t="s">
        <v>76</v>
      </c>
      <c r="F250" s="1130">
        <v>5149.0</v>
      </c>
      <c r="G250" s="1131" t="s">
        <v>140</v>
      </c>
      <c r="H250" s="1132" t="s">
        <v>2432</v>
      </c>
      <c r="I250" s="1127" t="s">
        <v>2418</v>
      </c>
      <c r="J250" s="1133" t="s">
        <v>145</v>
      </c>
      <c r="K250" s="1134"/>
      <c r="L250" s="1135" t="s">
        <v>2420</v>
      </c>
      <c r="M250" s="1127"/>
      <c r="N250" s="1136" t="s">
        <v>2421</v>
      </c>
      <c r="O250" s="1243">
        <v>45878.0</v>
      </c>
      <c r="P250" s="1231" t="s">
        <v>3128</v>
      </c>
      <c r="Q250" s="1138">
        <f t="shared" si="233"/>
        <v>45879</v>
      </c>
      <c r="R250" s="125">
        <v>50099.0</v>
      </c>
      <c r="S250" s="499">
        <v>20.0</v>
      </c>
      <c r="T250" s="499"/>
      <c r="U250" s="1139">
        <f t="shared" si="234"/>
        <v>45883</v>
      </c>
      <c r="V250" s="125"/>
      <c r="W250" s="125"/>
      <c r="X250" s="125"/>
      <c r="Y250" s="1158">
        <f t="shared" si="239"/>
        <v>45888</v>
      </c>
      <c r="Z250" s="125">
        <v>50367.0</v>
      </c>
      <c r="AA250" s="499">
        <v>21.0</v>
      </c>
      <c r="AB250" s="499">
        <v>-1.0</v>
      </c>
      <c r="AC250" s="1141">
        <f t="shared" si="243"/>
        <v>0.005349408172</v>
      </c>
      <c r="AD250" s="1142">
        <f t="shared" si="244"/>
        <v>0.0003970853932</v>
      </c>
      <c r="AE250" s="1143">
        <f t="shared" si="241"/>
        <v>0</v>
      </c>
      <c r="AF250" s="1159" t="s">
        <v>3129</v>
      </c>
      <c r="AG250" s="1160"/>
      <c r="AH250" s="1144"/>
      <c r="AI250" s="1144">
        <f t="shared" si="242"/>
        <v>50367</v>
      </c>
      <c r="AJ250" s="18"/>
    </row>
    <row r="251" ht="21.0" customHeight="1">
      <c r="A251" s="18"/>
      <c r="B251" s="1127" t="s">
        <v>143</v>
      </c>
      <c r="C251" s="1127" t="s">
        <v>144</v>
      </c>
      <c r="D251" s="1128" t="s">
        <v>2416</v>
      </c>
      <c r="E251" s="1129" t="s">
        <v>76</v>
      </c>
      <c r="F251" s="1130" t="e">
        <v>#N/A</v>
      </c>
      <c r="G251" s="1131" t="s">
        <v>1255</v>
      </c>
      <c r="H251" s="1132" t="e">
        <v>#N/A</v>
      </c>
      <c r="I251" s="1127" t="s">
        <v>2418</v>
      </c>
      <c r="J251" s="1133" t="s">
        <v>145</v>
      </c>
      <c r="K251" s="1134"/>
      <c r="L251" s="1135" t="s">
        <v>2420</v>
      </c>
      <c r="M251" s="1127"/>
      <c r="N251" s="1136" t="s">
        <v>2421</v>
      </c>
      <c r="O251" s="1156">
        <v>45882.0</v>
      </c>
      <c r="P251" s="1157" t="s">
        <v>3130</v>
      </c>
      <c r="Q251" s="1138">
        <f t="shared" si="233"/>
        <v>45883</v>
      </c>
      <c r="R251" s="125">
        <v>22895.0</v>
      </c>
      <c r="S251" s="499">
        <v>10.0</v>
      </c>
      <c r="T251" s="499"/>
      <c r="U251" s="1139">
        <f t="shared" si="234"/>
        <v>45887</v>
      </c>
      <c r="V251" s="125"/>
      <c r="W251" s="125"/>
      <c r="X251" s="125"/>
      <c r="Y251" s="1158">
        <f t="shared" si="239"/>
        <v>45892</v>
      </c>
      <c r="Z251" s="125">
        <v>75925.0</v>
      </c>
      <c r="AA251" s="499">
        <v>20.0</v>
      </c>
      <c r="AB251" s="499">
        <v>-1.0</v>
      </c>
      <c r="AC251" s="1141">
        <f t="shared" si="243"/>
        <v>2.31622625</v>
      </c>
      <c r="AD251" s="1142">
        <f t="shared" si="244"/>
        <v>0.0002502469542</v>
      </c>
      <c r="AE251" s="1143">
        <f t="shared" si="241"/>
        <v>0</v>
      </c>
      <c r="AF251" s="1159" t="s">
        <v>3131</v>
      </c>
      <c r="AG251" s="1160"/>
      <c r="AH251" s="1144"/>
      <c r="AI251" s="1144">
        <f t="shared" si="242"/>
        <v>75925</v>
      </c>
      <c r="AJ251" s="18"/>
    </row>
    <row r="252" ht="21.0" customHeight="1">
      <c r="A252" s="18"/>
      <c r="B252" s="1174" t="s">
        <v>505</v>
      </c>
      <c r="C252" s="1175" t="s">
        <v>506</v>
      </c>
      <c r="D252" s="1176" t="s">
        <v>2416</v>
      </c>
      <c r="E252" s="1129" t="s">
        <v>76</v>
      </c>
      <c r="F252" s="1147">
        <v>3862.0</v>
      </c>
      <c r="G252" s="1135" t="s">
        <v>184</v>
      </c>
      <c r="H252" s="1132" t="s">
        <v>2426</v>
      </c>
      <c r="I252" s="1136" t="s">
        <v>2418</v>
      </c>
      <c r="J252" s="1169"/>
      <c r="K252" s="1148"/>
      <c r="L252" s="1135" t="s">
        <v>2420</v>
      </c>
      <c r="M252" s="1146"/>
      <c r="N252" s="1136" t="s">
        <v>2421</v>
      </c>
      <c r="O252" s="1177">
        <v>45778.0</v>
      </c>
      <c r="P252" s="59" t="s">
        <v>3132</v>
      </c>
      <c r="Q252" s="1151">
        <f t="shared" si="233"/>
        <v>45779</v>
      </c>
      <c r="R252" s="1152"/>
      <c r="S252" s="1153"/>
      <c r="T252" s="1153"/>
      <c r="U252" s="1154">
        <f t="shared" si="234"/>
        <v>45783</v>
      </c>
      <c r="V252" s="1152"/>
      <c r="W252" s="1152"/>
      <c r="X252" s="1152"/>
      <c r="Y252" s="1155">
        <v>45940.0</v>
      </c>
      <c r="Z252" s="1152">
        <v>49774.0</v>
      </c>
      <c r="AA252" s="1153">
        <v>38.0</v>
      </c>
      <c r="AB252" s="1153">
        <v>1167.0</v>
      </c>
      <c r="AC252" s="1141" t="str">
        <f t="array" ref="AC252">IFERROR((INDIRECT("Z"&amp;ROW()) - INDIRECT("R"&amp;ROW())) / INDIRECT("R"&amp;ROW()), "")</f>
        <v/>
      </c>
      <c r="AD252" s="1178">
        <f t="array" ref="AD252">(INDIRECT("AA"&amp;ROW()) + INDIRECT("AB"&amp;ROW())) / INDIRECT("Z"&amp;ROW())</f>
        <v>0.02420942661</v>
      </c>
      <c r="AE252" s="1168">
        <f t="array" ref="AE252">INDIRECT("D"&amp;ROW()) / INDIRECT("Z"&amp;ROW()) * 1000</f>
        <v>0</v>
      </c>
      <c r="AF252" s="286"/>
      <c r="AG252" s="286"/>
      <c r="AI252" s="1144">
        <f t="shared" si="242"/>
        <v>49774</v>
      </c>
      <c r="AJ252" s="18"/>
    </row>
    <row r="253" ht="21.0" customHeight="1">
      <c r="A253" s="18"/>
      <c r="B253" s="1127" t="s">
        <v>364</v>
      </c>
      <c r="C253" s="1127" t="s">
        <v>365</v>
      </c>
      <c r="D253" s="1128" t="s">
        <v>2416</v>
      </c>
      <c r="E253" s="1129" t="s">
        <v>76</v>
      </c>
      <c r="F253" s="1130">
        <v>5711.0</v>
      </c>
      <c r="G253" s="1223" t="s">
        <v>306</v>
      </c>
      <c r="H253" s="1132" t="s">
        <v>2464</v>
      </c>
      <c r="I253" s="1127" t="s">
        <v>2418</v>
      </c>
      <c r="J253" s="1133" t="s">
        <v>3133</v>
      </c>
      <c r="K253" s="1134"/>
      <c r="L253" s="1135" t="s">
        <v>2420</v>
      </c>
      <c r="M253" s="1127"/>
      <c r="N253" s="1136" t="s">
        <v>2421</v>
      </c>
      <c r="O253" s="55">
        <v>45842.0</v>
      </c>
      <c r="P253" s="1173" t="s">
        <v>3134</v>
      </c>
      <c r="Q253" s="1138">
        <f>O253+1</f>
        <v>45843</v>
      </c>
      <c r="R253" s="125">
        <v>55273.0</v>
      </c>
      <c r="S253" s="499">
        <v>18.0</v>
      </c>
      <c r="T253" s="499">
        <v>2065.0</v>
      </c>
      <c r="U253" s="1139">
        <f>O253+5</f>
        <v>45847</v>
      </c>
      <c r="V253" s="1133"/>
      <c r="W253" s="1133"/>
      <c r="X253" s="1133"/>
      <c r="Y253" s="1140">
        <f>O253+10</f>
        <v>45852</v>
      </c>
      <c r="Z253" s="125">
        <v>55503.0</v>
      </c>
      <c r="AA253" s="499">
        <v>18.0</v>
      </c>
      <c r="AB253" s="499">
        <v>2068.0</v>
      </c>
      <c r="AC253" s="1141">
        <f>IFERROR((Z253-R253)/R253,"")</f>
        <v>0.004161163678</v>
      </c>
      <c r="AD253" s="1142">
        <f>(AA253+AB253)/Z253</f>
        <v>0.03758355404</v>
      </c>
      <c r="AE253" s="1143">
        <f t="array" ref="AE253">iferror(INDIRECT("D"&amp;ROW()) / INDIRECT("AI"&amp;ROW()) * 1000,0)</f>
        <v>0</v>
      </c>
      <c r="AF253" s="1159"/>
      <c r="AG253" s="1145" t="s">
        <v>3135</v>
      </c>
      <c r="AH253" s="1144"/>
      <c r="AI253" s="1144">
        <f t="shared" si="242"/>
        <v>55503</v>
      </c>
      <c r="AJ253" s="18"/>
    </row>
    <row r="254" ht="21.0" customHeight="1">
      <c r="A254" s="18"/>
      <c r="B254" s="1127" t="s">
        <v>3136</v>
      </c>
      <c r="C254" s="1127" t="s">
        <v>3137</v>
      </c>
      <c r="D254" s="1128" t="s">
        <v>2416</v>
      </c>
      <c r="E254" s="1129" t="s">
        <v>76</v>
      </c>
      <c r="F254" s="1147">
        <v>4503.0</v>
      </c>
      <c r="G254" s="1135" t="s">
        <v>128</v>
      </c>
      <c r="H254" s="1132" t="s">
        <v>2426</v>
      </c>
      <c r="I254" s="1136" t="s">
        <v>2445</v>
      </c>
      <c r="J254" s="1127" t="s">
        <v>3138</v>
      </c>
      <c r="K254" s="1148"/>
      <c r="L254" s="1225"/>
      <c r="M254" s="1146"/>
      <c r="N254" s="1136" t="s">
        <v>2421</v>
      </c>
      <c r="O254" s="1149">
        <v>45559.0</v>
      </c>
      <c r="P254" s="1150" t="s">
        <v>3139</v>
      </c>
      <c r="Q254" s="297">
        <f t="shared" ref="Q254:Q262" si="245">INDIRECT("o"&amp;ROW())+1</f>
        <v>45560</v>
      </c>
      <c r="R254" s="1152">
        <v>812744.0</v>
      </c>
      <c r="S254" s="1153">
        <v>157.0</v>
      </c>
      <c r="T254" s="1153">
        <v>3391.0</v>
      </c>
      <c r="U254" s="297">
        <f t="shared" ref="U254:U262" si="246">INDIRECT("o"&amp;ROW())+5</f>
        <v>45564</v>
      </c>
      <c r="V254" s="1165"/>
      <c r="W254" s="1165"/>
      <c r="X254" s="1165"/>
      <c r="Y254" s="1155">
        <f t="array" ref="Y254">INDIRECT("o"&amp;ROW())+10</f>
        <v>45569</v>
      </c>
      <c r="Z254" s="1152"/>
      <c r="AA254" s="1153"/>
      <c r="AB254" s="1153"/>
      <c r="AC254" s="1167">
        <f t="shared" ref="AC254:AC262" si="247">IFERROR((INDIRECT("Z"&amp;ROW()) - INDIRECT("R"&amp;ROW())) / INDIRECT("R"&amp;ROW()), "")</f>
        <v>-1</v>
      </c>
      <c r="AD254" s="1178" t="str">
        <f t="shared" ref="AD254:AD262" si="248">(INDIRECT("AA"&amp;ROW()) + INDIRECT("AB"&amp;ROW())) / INDIRECT("Z"&amp;ROW())</f>
        <v>#DIV/0!</v>
      </c>
      <c r="AE254" s="1168" t="str">
        <f t="shared" ref="AE254:AE256" si="249">INDIRECT("D"&amp;ROW()) / INDIRECT("Z"&amp;ROW()) * 1000</f>
        <v>#DIV/0!</v>
      </c>
      <c r="AF254" s="286" t="s">
        <v>3140</v>
      </c>
      <c r="AI254" s="1144">
        <f t="shared" si="242"/>
        <v>812744</v>
      </c>
      <c r="AJ254" s="18"/>
    </row>
    <row r="255" ht="21.0" customHeight="1">
      <c r="A255" s="18"/>
      <c r="B255" s="1174" t="s">
        <v>3136</v>
      </c>
      <c r="C255" s="1175" t="s">
        <v>3137</v>
      </c>
      <c r="D255" s="1176" t="s">
        <v>2416</v>
      </c>
      <c r="E255" s="1129" t="s">
        <v>76</v>
      </c>
      <c r="F255" s="1147">
        <v>3862.0</v>
      </c>
      <c r="G255" s="1135" t="s">
        <v>184</v>
      </c>
      <c r="H255" s="1132" t="s">
        <v>2426</v>
      </c>
      <c r="I255" s="1136" t="s">
        <v>2418</v>
      </c>
      <c r="J255" s="1169"/>
      <c r="K255" s="1148"/>
      <c r="L255" s="1135" t="s">
        <v>2420</v>
      </c>
      <c r="M255" s="1146"/>
      <c r="N255" s="1136" t="s">
        <v>2421</v>
      </c>
      <c r="O255" s="1149">
        <v>45657.0</v>
      </c>
      <c r="P255" s="59" t="s">
        <v>3141</v>
      </c>
      <c r="Q255" s="1151">
        <f t="shared" si="245"/>
        <v>45658</v>
      </c>
      <c r="R255" s="1152"/>
      <c r="S255" s="1153"/>
      <c r="T255" s="1153"/>
      <c r="U255" s="1154">
        <f t="shared" si="246"/>
        <v>45662</v>
      </c>
      <c r="V255" s="1152"/>
      <c r="W255" s="1152"/>
      <c r="X255" s="1152"/>
      <c r="Y255" s="1155">
        <v>45940.0</v>
      </c>
      <c r="Z255" s="1152">
        <v>9190.0</v>
      </c>
      <c r="AA255" s="1153">
        <v>28.0</v>
      </c>
      <c r="AB255" s="1153">
        <v>184.0</v>
      </c>
      <c r="AC255" s="1141" t="str">
        <f t="shared" si="247"/>
        <v/>
      </c>
      <c r="AD255" s="1178">
        <f t="shared" si="248"/>
        <v>0.02306855277</v>
      </c>
      <c r="AE255" s="1168">
        <f t="shared" si="249"/>
        <v>0</v>
      </c>
      <c r="AF255" s="286" t="s">
        <v>3142</v>
      </c>
      <c r="AG255" s="286" t="s">
        <v>3143</v>
      </c>
      <c r="AI255" s="1144">
        <f t="shared" si="242"/>
        <v>9190</v>
      </c>
      <c r="AJ255" s="18"/>
    </row>
    <row r="256" ht="21.0" customHeight="1">
      <c r="A256" s="18"/>
      <c r="B256" s="1127" t="s">
        <v>3136</v>
      </c>
      <c r="C256" s="1127" t="s">
        <v>3137</v>
      </c>
      <c r="D256" s="1128" t="s">
        <v>2416</v>
      </c>
      <c r="E256" s="1129" t="s">
        <v>76</v>
      </c>
      <c r="F256" s="1147">
        <v>3005.0</v>
      </c>
      <c r="G256" s="1135" t="s">
        <v>165</v>
      </c>
      <c r="H256" s="1132" t="s">
        <v>2426</v>
      </c>
      <c r="I256" s="1136" t="s">
        <v>2445</v>
      </c>
      <c r="J256" s="1127" t="s">
        <v>3138</v>
      </c>
      <c r="K256" s="1148"/>
      <c r="L256" s="1135" t="s">
        <v>2420</v>
      </c>
      <c r="M256" s="1146"/>
      <c r="N256" s="1136" t="s">
        <v>2421</v>
      </c>
      <c r="O256" s="1149">
        <v>45776.0</v>
      </c>
      <c r="P256" s="1150" t="s">
        <v>3144</v>
      </c>
      <c r="Q256" s="297">
        <f t="shared" si="245"/>
        <v>45777</v>
      </c>
      <c r="R256" s="1152">
        <v>672721.0</v>
      </c>
      <c r="S256" s="1153">
        <v>49.0</v>
      </c>
      <c r="T256" s="1153">
        <v>1373.0</v>
      </c>
      <c r="U256" s="297">
        <f t="shared" si="246"/>
        <v>45781</v>
      </c>
      <c r="V256" s="1165"/>
      <c r="W256" s="1165"/>
      <c r="X256" s="1165"/>
      <c r="Y256" s="1155">
        <f t="shared" ref="Y256:Y262" si="250">INDIRECT("o"&amp;ROW())+10</f>
        <v>45786</v>
      </c>
      <c r="Z256" s="1152"/>
      <c r="AA256" s="1153"/>
      <c r="AB256" s="1153"/>
      <c r="AC256" s="1167">
        <f t="shared" si="247"/>
        <v>-1</v>
      </c>
      <c r="AD256" s="1178" t="str">
        <f t="shared" si="248"/>
        <v>#DIV/0!</v>
      </c>
      <c r="AE256" s="1168" t="str">
        <f t="shared" si="249"/>
        <v>#DIV/0!</v>
      </c>
      <c r="AF256" s="286" t="s">
        <v>3145</v>
      </c>
      <c r="AI256" s="1144">
        <f t="shared" si="242"/>
        <v>672721</v>
      </c>
      <c r="AJ256" s="18"/>
    </row>
    <row r="257" ht="21.0" customHeight="1">
      <c r="A257" s="18"/>
      <c r="B257" s="1127" t="s">
        <v>642</v>
      </c>
      <c r="C257" s="1136" t="s">
        <v>643</v>
      </c>
      <c r="D257" s="1128">
        <v>3750.0</v>
      </c>
      <c r="E257" s="1129" t="s">
        <v>76</v>
      </c>
      <c r="F257" s="1147">
        <v>4503.0</v>
      </c>
      <c r="G257" s="1135" t="s">
        <v>128</v>
      </c>
      <c r="H257" s="1132" t="s">
        <v>2426</v>
      </c>
      <c r="I257" s="1136" t="s">
        <v>2445</v>
      </c>
      <c r="J257" s="1133" t="s">
        <v>3146</v>
      </c>
      <c r="K257" s="1148"/>
      <c r="L257" s="1135" t="s">
        <v>2420</v>
      </c>
      <c r="M257" s="1146"/>
      <c r="N257" s="1136" t="s">
        <v>2421</v>
      </c>
      <c r="O257" s="1149">
        <v>45921.0</v>
      </c>
      <c r="P257" s="1150" t="s">
        <v>3147</v>
      </c>
      <c r="Q257" s="1151">
        <f t="shared" si="245"/>
        <v>45922</v>
      </c>
      <c r="R257" s="1152">
        <v>23410.0</v>
      </c>
      <c r="S257" s="1153">
        <v>8.0</v>
      </c>
      <c r="T257" s="1153">
        <v>196.0</v>
      </c>
      <c r="U257" s="1154">
        <f t="shared" si="246"/>
        <v>45926</v>
      </c>
      <c r="V257" s="1152">
        <v>23500.0</v>
      </c>
      <c r="W257" s="1152">
        <v>8.0</v>
      </c>
      <c r="X257" s="1152">
        <v>197.0</v>
      </c>
      <c r="Y257" s="1155">
        <f t="shared" si="250"/>
        <v>45931</v>
      </c>
      <c r="Z257" s="1152">
        <v>23700.0</v>
      </c>
      <c r="AA257" s="1153">
        <v>8.0</v>
      </c>
      <c r="AB257" s="1153">
        <v>204.0</v>
      </c>
      <c r="AC257" s="1141">
        <f t="shared" si="247"/>
        <v>0.01238786843</v>
      </c>
      <c r="AD257" s="1142">
        <f t="shared" si="248"/>
        <v>0.008945147679</v>
      </c>
      <c r="AE257" s="1143">
        <f t="shared" ref="AE257:AE258" si="251">iferror(INDIRECT("D"&amp;ROW()) / INDIRECT("AI"&amp;ROW()) * 1000,0)</f>
        <v>158.2278481</v>
      </c>
      <c r="AF257" s="286" t="s">
        <v>3148</v>
      </c>
      <c r="AI257" s="1144">
        <f t="shared" si="242"/>
        <v>23700</v>
      </c>
      <c r="AJ257" s="18"/>
    </row>
    <row r="258" ht="21.0" customHeight="1">
      <c r="A258" s="18"/>
      <c r="B258" s="1127" t="s">
        <v>642</v>
      </c>
      <c r="C258" s="1136" t="s">
        <v>3149</v>
      </c>
      <c r="D258" s="1128">
        <v>3750.0</v>
      </c>
      <c r="E258" s="1129" t="s">
        <v>76</v>
      </c>
      <c r="F258" s="1147">
        <v>4503.0</v>
      </c>
      <c r="G258" s="1135" t="s">
        <v>128</v>
      </c>
      <c r="H258" s="1132" t="s">
        <v>2426</v>
      </c>
      <c r="I258" s="1136" t="s">
        <v>2418</v>
      </c>
      <c r="J258" s="1133" t="s">
        <v>3150</v>
      </c>
      <c r="K258" s="1148"/>
      <c r="L258" s="1135" t="s">
        <v>2420</v>
      </c>
      <c r="M258" s="1146"/>
      <c r="N258" s="1136" t="s">
        <v>2421</v>
      </c>
      <c r="O258" s="1149">
        <v>45921.0</v>
      </c>
      <c r="P258" s="1150" t="s">
        <v>3151</v>
      </c>
      <c r="Q258" s="1151">
        <f t="shared" si="245"/>
        <v>45922</v>
      </c>
      <c r="R258" s="1152">
        <v>6065.0</v>
      </c>
      <c r="S258" s="1153">
        <v>4.0</v>
      </c>
      <c r="T258" s="1153">
        <v>169.0</v>
      </c>
      <c r="U258" s="1154">
        <f t="shared" si="246"/>
        <v>45926</v>
      </c>
      <c r="V258" s="1152">
        <v>7893.0</v>
      </c>
      <c r="W258" s="1152">
        <v>4.0</v>
      </c>
      <c r="X258" s="1152">
        <v>215.0</v>
      </c>
      <c r="Y258" s="1155">
        <f t="shared" si="250"/>
        <v>45931</v>
      </c>
      <c r="Z258" s="1152">
        <v>8412.0</v>
      </c>
      <c r="AA258" s="1153">
        <v>4.0</v>
      </c>
      <c r="AB258" s="1153">
        <v>228.0</v>
      </c>
      <c r="AC258" s="1141">
        <f t="shared" si="247"/>
        <v>0.3869744435</v>
      </c>
      <c r="AD258" s="1142">
        <f t="shared" si="248"/>
        <v>0.02757964812</v>
      </c>
      <c r="AE258" s="1143">
        <f t="shared" si="251"/>
        <v>445.7917261</v>
      </c>
      <c r="AF258" s="286" t="s">
        <v>3152</v>
      </c>
      <c r="AI258" s="1144">
        <f t="shared" si="242"/>
        <v>8412</v>
      </c>
      <c r="AJ258" s="18"/>
    </row>
    <row r="259" ht="21.0" customHeight="1">
      <c r="A259" s="18"/>
      <c r="B259" s="1127" t="s">
        <v>642</v>
      </c>
      <c r="C259" s="1136" t="s">
        <v>643</v>
      </c>
      <c r="D259" s="1128">
        <v>3750.0</v>
      </c>
      <c r="E259" s="1129" t="s">
        <v>76</v>
      </c>
      <c r="F259" s="1147">
        <v>5149.0</v>
      </c>
      <c r="G259" s="1135" t="s">
        <v>140</v>
      </c>
      <c r="H259" s="1132" t="s">
        <v>2432</v>
      </c>
      <c r="I259" s="1136" t="s">
        <v>2445</v>
      </c>
      <c r="J259" s="1169" t="s">
        <v>3146</v>
      </c>
      <c r="K259" s="1148"/>
      <c r="L259" s="1135" t="s">
        <v>2420</v>
      </c>
      <c r="M259" s="1146"/>
      <c r="N259" s="1136" t="s">
        <v>2421</v>
      </c>
      <c r="O259" s="1149">
        <v>45937.0</v>
      </c>
      <c r="P259" s="1150" t="s">
        <v>3153</v>
      </c>
      <c r="Q259" s="1151">
        <f t="shared" si="245"/>
        <v>45938</v>
      </c>
      <c r="R259" s="1152">
        <v>11393.0</v>
      </c>
      <c r="S259" s="1153">
        <v>7.0</v>
      </c>
      <c r="T259" s="1153">
        <v>69.0</v>
      </c>
      <c r="U259" s="1154">
        <f t="shared" si="246"/>
        <v>45942</v>
      </c>
      <c r="V259" s="1152">
        <v>31200.0</v>
      </c>
      <c r="W259" s="1152">
        <v>10.0</v>
      </c>
      <c r="X259" s="1152">
        <v>146.0</v>
      </c>
      <c r="Y259" s="1155">
        <f t="shared" si="250"/>
        <v>45947</v>
      </c>
      <c r="Z259" s="1152">
        <v>31400.0</v>
      </c>
      <c r="AA259" s="1153">
        <v>10.0</v>
      </c>
      <c r="AB259" s="1153">
        <v>153.0</v>
      </c>
      <c r="AC259" s="1141">
        <f t="shared" si="247"/>
        <v>1.756078294</v>
      </c>
      <c r="AD259" s="1142">
        <f t="shared" si="248"/>
        <v>0.005191082803</v>
      </c>
      <c r="AE259" s="1143">
        <f t="shared" ref="AE259:AE262" si="252">INDIRECT("D"&amp;ROW()) / INDIRECT("Z"&amp;ROW()) * 1000</f>
        <v>119.4267516</v>
      </c>
      <c r="AF259" s="286" t="s">
        <v>3154</v>
      </c>
      <c r="AI259" s="1144">
        <f t="shared" si="242"/>
        <v>31400</v>
      </c>
      <c r="AJ259" s="18"/>
    </row>
    <row r="260" ht="21.0" customHeight="1">
      <c r="A260" s="18"/>
      <c r="B260" s="1127" t="s">
        <v>642</v>
      </c>
      <c r="C260" s="1127" t="s">
        <v>3149</v>
      </c>
      <c r="D260" s="1128">
        <v>3750.0</v>
      </c>
      <c r="E260" s="1129" t="s">
        <v>76</v>
      </c>
      <c r="F260" s="1147">
        <v>5149.0</v>
      </c>
      <c r="G260" s="1135" t="s">
        <v>140</v>
      </c>
      <c r="H260" s="1132" t="s">
        <v>2432</v>
      </c>
      <c r="I260" s="1136" t="s">
        <v>2418</v>
      </c>
      <c r="J260" s="1127"/>
      <c r="K260" s="1148"/>
      <c r="L260" s="1135" t="s">
        <v>2420</v>
      </c>
      <c r="M260" s="1146"/>
      <c r="N260" s="1136" t="s">
        <v>2421</v>
      </c>
      <c r="O260" s="1149">
        <v>45941.0</v>
      </c>
      <c r="P260" s="1150" t="s">
        <v>3155</v>
      </c>
      <c r="Q260" s="297">
        <f t="shared" si="245"/>
        <v>45942</v>
      </c>
      <c r="R260" s="1152">
        <v>4541.0</v>
      </c>
      <c r="S260" s="1153">
        <v>3.0</v>
      </c>
      <c r="T260" s="1153">
        <v>-1.0</v>
      </c>
      <c r="U260" s="297">
        <f t="shared" si="246"/>
        <v>45946</v>
      </c>
      <c r="V260" s="1152">
        <v>11143.0</v>
      </c>
      <c r="W260" s="1152">
        <v>6.0</v>
      </c>
      <c r="X260" s="1152">
        <v>-1.0</v>
      </c>
      <c r="Y260" s="1155">
        <f t="shared" si="250"/>
        <v>45951</v>
      </c>
      <c r="Z260" s="1152">
        <v>12001.0</v>
      </c>
      <c r="AA260" s="1153">
        <v>6.0</v>
      </c>
      <c r="AB260" s="1153">
        <v>-1.0</v>
      </c>
      <c r="AC260" s="1167">
        <f t="shared" si="247"/>
        <v>1.642809954</v>
      </c>
      <c r="AD260" s="1142">
        <f t="shared" si="248"/>
        <v>0.0004166319473</v>
      </c>
      <c r="AE260" s="1168">
        <f t="shared" si="252"/>
        <v>312.4739605</v>
      </c>
      <c r="AF260" s="286" t="s">
        <v>3156</v>
      </c>
      <c r="AI260" s="1144">
        <f t="shared" si="242"/>
        <v>12001</v>
      </c>
      <c r="AJ260" s="18"/>
    </row>
    <row r="261" ht="21.0" customHeight="1">
      <c r="A261" s="18"/>
      <c r="B261" s="1127" t="s">
        <v>642</v>
      </c>
      <c r="C261" s="1127" t="s">
        <v>643</v>
      </c>
      <c r="D261" s="1268">
        <v>3750.0</v>
      </c>
      <c r="E261" s="1129" t="s">
        <v>76</v>
      </c>
      <c r="F261" s="1147">
        <v>5555.0</v>
      </c>
      <c r="G261" s="1135" t="s">
        <v>675</v>
      </c>
      <c r="H261" s="1132" t="s">
        <v>2440</v>
      </c>
      <c r="I261" s="1136" t="s">
        <v>2445</v>
      </c>
      <c r="J261" s="1127" t="s">
        <v>3157</v>
      </c>
      <c r="K261" s="1148"/>
      <c r="L261" s="1135" t="s">
        <v>2420</v>
      </c>
      <c r="M261" s="1146"/>
      <c r="N261" s="1136" t="s">
        <v>2421</v>
      </c>
      <c r="O261" s="1149">
        <v>45945.0</v>
      </c>
      <c r="P261" s="1150" t="s">
        <v>3158</v>
      </c>
      <c r="Q261" s="297">
        <f t="shared" si="245"/>
        <v>45946</v>
      </c>
      <c r="R261" s="1152">
        <v>28745.0</v>
      </c>
      <c r="S261" s="1153">
        <v>8.0</v>
      </c>
      <c r="T261" s="1153">
        <v>420.0</v>
      </c>
      <c r="U261" s="297">
        <f t="shared" si="246"/>
        <v>45950</v>
      </c>
      <c r="V261" s="1165"/>
      <c r="W261" s="1165"/>
      <c r="X261" s="1165"/>
      <c r="Y261" s="1155">
        <f t="shared" si="250"/>
        <v>45955</v>
      </c>
      <c r="Z261" s="1152">
        <v>29200.0</v>
      </c>
      <c r="AA261" s="1153">
        <v>9.0</v>
      </c>
      <c r="AB261" s="1153">
        <v>430.0</v>
      </c>
      <c r="AC261" s="1167">
        <f t="shared" si="247"/>
        <v>0.0158288398</v>
      </c>
      <c r="AD261" s="1142">
        <f t="shared" si="248"/>
        <v>0.01503424658</v>
      </c>
      <c r="AE261" s="1168">
        <f t="shared" si="252"/>
        <v>128.4246575</v>
      </c>
      <c r="AF261" s="286" t="s">
        <v>3159</v>
      </c>
      <c r="AI261" s="1144">
        <f t="shared" si="242"/>
        <v>29200</v>
      </c>
      <c r="AJ261" s="18"/>
    </row>
    <row r="262" ht="21.0" customHeight="1">
      <c r="A262" s="18"/>
      <c r="B262" s="1127" t="s">
        <v>642</v>
      </c>
      <c r="C262" s="1127" t="s">
        <v>3149</v>
      </c>
      <c r="D262" s="1128">
        <v>3750.0</v>
      </c>
      <c r="E262" s="1129" t="s">
        <v>76</v>
      </c>
      <c r="F262" s="1147">
        <v>5555.0</v>
      </c>
      <c r="G262" s="1135" t="s">
        <v>675</v>
      </c>
      <c r="H262" s="1132" t="s">
        <v>2440</v>
      </c>
      <c r="I262" s="1136" t="s">
        <v>2418</v>
      </c>
      <c r="J262" s="1127"/>
      <c r="K262" s="1148"/>
      <c r="L262" s="1135" t="s">
        <v>2420</v>
      </c>
      <c r="M262" s="1146"/>
      <c r="N262" s="1136" t="s">
        <v>2421</v>
      </c>
      <c r="O262" s="1149">
        <v>45947.0</v>
      </c>
      <c r="P262" s="1150" t="s">
        <v>3160</v>
      </c>
      <c r="Q262" s="297">
        <f t="shared" si="245"/>
        <v>45948</v>
      </c>
      <c r="R262" s="1152">
        <v>3193.0</v>
      </c>
      <c r="S262" s="1153">
        <v>5.0</v>
      </c>
      <c r="T262" s="1153">
        <v>-1.0</v>
      </c>
      <c r="U262" s="297">
        <f t="shared" si="246"/>
        <v>45952</v>
      </c>
      <c r="V262" s="1152">
        <v>10057.0</v>
      </c>
      <c r="W262" s="1152">
        <v>8.0</v>
      </c>
      <c r="X262" s="1152">
        <v>-1.0</v>
      </c>
      <c r="Y262" s="1155">
        <f t="shared" si="250"/>
        <v>45957</v>
      </c>
      <c r="Z262" s="1152">
        <v>11227.0</v>
      </c>
      <c r="AA262" s="1153">
        <v>9.0</v>
      </c>
      <c r="AB262" s="1153">
        <v>-1.0</v>
      </c>
      <c r="AC262" s="1167">
        <f t="shared" si="247"/>
        <v>2.516129032</v>
      </c>
      <c r="AD262" s="1142">
        <f t="shared" si="248"/>
        <v>0.0007125679166</v>
      </c>
      <c r="AE262" s="1168">
        <f t="shared" si="252"/>
        <v>334.0162109</v>
      </c>
      <c r="AF262" s="286" t="s">
        <v>3161</v>
      </c>
      <c r="AI262" s="1144">
        <f t="shared" si="242"/>
        <v>11227</v>
      </c>
      <c r="AJ262" s="18"/>
    </row>
    <row r="263" ht="21.0" customHeight="1">
      <c r="A263" s="18"/>
      <c r="B263" s="1189" t="s">
        <v>3162</v>
      </c>
      <c r="C263" s="1189" t="s">
        <v>3163</v>
      </c>
      <c r="D263" s="1190"/>
      <c r="E263" s="1129" t="s">
        <v>76</v>
      </c>
      <c r="F263" s="1191">
        <v>837.0</v>
      </c>
      <c r="G263" s="1192" t="s">
        <v>283</v>
      </c>
      <c r="H263" s="1193" t="s">
        <v>2426</v>
      </c>
      <c r="I263" s="1189" t="s">
        <v>2418</v>
      </c>
      <c r="J263" s="1169" t="s">
        <v>3164</v>
      </c>
      <c r="K263" s="1194"/>
      <c r="L263" s="1135" t="s">
        <v>2420</v>
      </c>
      <c r="M263" s="1189"/>
      <c r="N263" s="1136" t="s">
        <v>2421</v>
      </c>
      <c r="O263" s="1195">
        <v>45655.0</v>
      </c>
      <c r="P263" s="1207" t="s">
        <v>3165</v>
      </c>
      <c r="Q263" s="1195">
        <v>45839.0</v>
      </c>
      <c r="R263" s="1197">
        <v>143057.0</v>
      </c>
      <c r="S263" s="1198">
        <v>27.0</v>
      </c>
      <c r="T263" s="1198">
        <v>2502.0</v>
      </c>
      <c r="U263" s="1195">
        <f>O263+5</f>
        <v>45660</v>
      </c>
      <c r="V263" s="1208"/>
      <c r="W263" s="1208"/>
      <c r="X263" s="1208"/>
      <c r="Y263" s="1199">
        <v>45852.0</v>
      </c>
      <c r="Z263" s="1197">
        <v>143134.0</v>
      </c>
      <c r="AA263" s="1198">
        <v>27.0</v>
      </c>
      <c r="AB263" s="1198">
        <v>2501.0</v>
      </c>
      <c r="AC263" s="1200">
        <f>IFERROR((Z263-R263)/R263,"")</f>
        <v>0.0005382469925</v>
      </c>
      <c r="AD263" s="1201">
        <f>(AA263+AB263)/Z263</f>
        <v>0.01766177149</v>
      </c>
      <c r="AE263" s="1202">
        <f t="array" ref="AE263">iferror(INDIRECT("D"&amp;ROW()) / INDIRECT("AI"&amp;ROW()) * 1000,0)</f>
        <v>0</v>
      </c>
      <c r="AF263" s="1203"/>
      <c r="AG263" s="1204" t="s">
        <v>3166</v>
      </c>
      <c r="AH263" s="1203"/>
      <c r="AI263" s="1144">
        <f t="shared" si="242"/>
        <v>143134</v>
      </c>
      <c r="AJ263" s="18"/>
    </row>
    <row r="264" ht="21.0" customHeight="1">
      <c r="A264" s="18"/>
      <c r="B264" s="1127" t="s">
        <v>559</v>
      </c>
      <c r="C264" s="1180" t="s">
        <v>560</v>
      </c>
      <c r="D264" s="1128">
        <v>4000.0</v>
      </c>
      <c r="E264" s="1129" t="s">
        <v>76</v>
      </c>
      <c r="F264" s="1130">
        <v>4749.0</v>
      </c>
      <c r="G264" s="1181" t="s">
        <v>502</v>
      </c>
      <c r="H264" s="1132" t="s">
        <v>2464</v>
      </c>
      <c r="I264" s="1127" t="s">
        <v>2418</v>
      </c>
      <c r="J264" s="1127"/>
      <c r="K264" s="1134"/>
      <c r="L264" s="1135" t="s">
        <v>2420</v>
      </c>
      <c r="M264" s="1127"/>
      <c r="N264" s="1136" t="s">
        <v>2421</v>
      </c>
      <c r="O264" s="1182">
        <v>45981.0</v>
      </c>
      <c r="P264" s="1183" t="s">
        <v>3167</v>
      </c>
      <c r="Q264" s="1138">
        <f t="shared" ref="Q264:Q265" si="253">INDIRECT("o"&amp;ROW())+1</f>
        <v>45982</v>
      </c>
      <c r="R264" s="125">
        <v>2652.0</v>
      </c>
      <c r="S264" s="499">
        <v>1.0</v>
      </c>
      <c r="T264" s="499">
        <v>202.0</v>
      </c>
      <c r="U264" s="1139">
        <f t="shared" ref="U264:U265" si="254">INDIRECT("o"&amp;ROW())+5</f>
        <v>45986</v>
      </c>
      <c r="V264" s="125"/>
      <c r="W264" s="125"/>
      <c r="X264" s="125"/>
      <c r="Y264" s="1184">
        <f t="shared" ref="Y264:Y265" si="255">INDIRECT("o"&amp;ROW())+10</f>
        <v>45991</v>
      </c>
      <c r="Z264" s="1185"/>
      <c r="AA264" s="1185"/>
      <c r="AB264" s="1185"/>
      <c r="AC264" s="1141">
        <f t="shared" ref="AC264:AC265" si="256">IFERROR((INDIRECT("Z"&amp;ROW()) - INDIRECT("R"&amp;ROW())) / INDIRECT("R"&amp;ROW()), "")</f>
        <v>-1</v>
      </c>
      <c r="AD264" s="1142" t="str">
        <f t="shared" ref="AD264:AD265" si="257">(INDIRECT("AA"&amp;ROW()) + INDIRECT("AB"&amp;ROW())) / INDIRECT("Z"&amp;ROW())</f>
        <v>#DIV/0!</v>
      </c>
      <c r="AE264" s="1143" t="str">
        <f t="shared" ref="AE264:AE265" si="258">INDIRECT("D"&amp;ROW()) / INDIRECT("Z"&amp;ROW()) * 1000</f>
        <v>#DIV/0!</v>
      </c>
      <c r="AF264" s="1186" t="s">
        <v>3168</v>
      </c>
      <c r="AG264" s="1160"/>
      <c r="AH264" s="1144"/>
      <c r="AI264" s="1144"/>
      <c r="AJ264" s="18"/>
    </row>
    <row r="265" ht="21.0" customHeight="1">
      <c r="A265" s="18"/>
      <c r="B265" s="1127" t="s">
        <v>559</v>
      </c>
      <c r="C265" s="1180" t="s">
        <v>560</v>
      </c>
      <c r="D265" s="1128">
        <v>4000.0</v>
      </c>
      <c r="E265" s="1129" t="s">
        <v>76</v>
      </c>
      <c r="F265" s="1130">
        <v>4503.0</v>
      </c>
      <c r="G265" s="1181" t="s">
        <v>128</v>
      </c>
      <c r="H265" s="1132" t="s">
        <v>2426</v>
      </c>
      <c r="I265" s="1127" t="s">
        <v>2418</v>
      </c>
      <c r="J265" s="1127"/>
      <c r="K265" s="1134"/>
      <c r="L265" s="1135" t="s">
        <v>2420</v>
      </c>
      <c r="M265" s="1127"/>
      <c r="N265" s="1136" t="s">
        <v>2421</v>
      </c>
      <c r="O265" s="1182">
        <v>45981.0</v>
      </c>
      <c r="P265" s="1183" t="s">
        <v>3169</v>
      </c>
      <c r="Q265" s="1138">
        <f t="shared" si="253"/>
        <v>45982</v>
      </c>
      <c r="R265" s="125">
        <v>3636.0</v>
      </c>
      <c r="S265" s="499">
        <v>5.0</v>
      </c>
      <c r="T265" s="499">
        <v>5.0</v>
      </c>
      <c r="U265" s="1139">
        <f t="shared" si="254"/>
        <v>45986</v>
      </c>
      <c r="V265" s="125"/>
      <c r="W265" s="125"/>
      <c r="X265" s="125"/>
      <c r="Y265" s="1184">
        <f t="shared" si="255"/>
        <v>45991</v>
      </c>
      <c r="Z265" s="1185"/>
      <c r="AA265" s="1185"/>
      <c r="AB265" s="1185"/>
      <c r="AC265" s="1141">
        <f t="shared" si="256"/>
        <v>-1</v>
      </c>
      <c r="AD265" s="1142" t="str">
        <f t="shared" si="257"/>
        <v>#DIV/0!</v>
      </c>
      <c r="AE265" s="1143" t="str">
        <f t="shared" si="258"/>
        <v>#DIV/0!</v>
      </c>
      <c r="AF265" s="1186" t="s">
        <v>3170</v>
      </c>
      <c r="AG265" s="1160"/>
      <c r="AH265" s="1144"/>
      <c r="AI265" s="1144"/>
      <c r="AJ265" s="18"/>
    </row>
    <row r="266" ht="21.0" customHeight="1">
      <c r="A266" s="18"/>
      <c r="B266" s="1127" t="s">
        <v>1304</v>
      </c>
      <c r="C266" s="1127" t="s">
        <v>3171</v>
      </c>
      <c r="D266" s="1128" t="s">
        <v>2416</v>
      </c>
      <c r="E266" s="1129" t="s">
        <v>76</v>
      </c>
      <c r="F266" s="1130" t="e">
        <v>#N/A</v>
      </c>
      <c r="G266" s="1131" t="s">
        <v>3172</v>
      </c>
      <c r="H266" s="1132" t="s">
        <v>2553</v>
      </c>
      <c r="I266" s="1127" t="s">
        <v>2418</v>
      </c>
      <c r="J266" s="1133" t="s">
        <v>3173</v>
      </c>
      <c r="K266" s="1134"/>
      <c r="L266" s="1135" t="s">
        <v>2420</v>
      </c>
      <c r="M266" s="1127"/>
      <c r="N266" s="1136" t="s">
        <v>2421</v>
      </c>
      <c r="O266" s="55">
        <v>45568.0</v>
      </c>
      <c r="P266" s="1173" t="s">
        <v>3174</v>
      </c>
      <c r="Q266" s="1138">
        <v>45839.0</v>
      </c>
      <c r="R266" s="125">
        <v>5400.0</v>
      </c>
      <c r="S266" s="499">
        <v>0.0</v>
      </c>
      <c r="T266" s="499">
        <v>-1.0</v>
      </c>
      <c r="U266" s="1139">
        <f>O266+5</f>
        <v>45573</v>
      </c>
      <c r="V266" s="1133"/>
      <c r="W266" s="1133"/>
      <c r="X266" s="1133"/>
      <c r="Y266" s="1140">
        <v>45852.0</v>
      </c>
      <c r="Z266" s="125">
        <v>5429.0</v>
      </c>
      <c r="AA266" s="499">
        <v>0.0</v>
      </c>
      <c r="AB266" s="499">
        <v>-1.0</v>
      </c>
      <c r="AC266" s="1141">
        <f>IFERROR((Z266-R266)/R266,"")</f>
        <v>0.00537037037</v>
      </c>
      <c r="AD266" s="1142">
        <f>(AA266+AB266)/Z266</f>
        <v>-0.0001841959845</v>
      </c>
      <c r="AE266" s="1143">
        <f t="array" ref="AE266">iferror(INDIRECT("D"&amp;ROW()) / INDIRECT("AI"&amp;ROW()) * 1000,0)</f>
        <v>0</v>
      </c>
      <c r="AF266" s="1144"/>
      <c r="AG266" s="1145" t="s">
        <v>3175</v>
      </c>
      <c r="AH266" s="1144"/>
      <c r="AI266" s="1144">
        <f t="shared" ref="AI266:AI270" si="259">iferror(IFS(Z266&gt;1,Z266,V266&gt;1,V266,R266&gt;1,R266),0)</f>
        <v>5429</v>
      </c>
      <c r="AJ266" s="18"/>
    </row>
    <row r="267" ht="21.0" customHeight="1">
      <c r="A267" s="18"/>
      <c r="B267" s="1174" t="s">
        <v>755</v>
      </c>
      <c r="C267" s="1175" t="s">
        <v>756</v>
      </c>
      <c r="D267" s="1176" t="s">
        <v>2416</v>
      </c>
      <c r="E267" s="1129" t="s">
        <v>76</v>
      </c>
      <c r="F267" s="1147">
        <v>3862.0</v>
      </c>
      <c r="G267" s="1135" t="s">
        <v>184</v>
      </c>
      <c r="H267" s="1132" t="s">
        <v>2426</v>
      </c>
      <c r="I267" s="1136" t="s">
        <v>2418</v>
      </c>
      <c r="J267" s="1169"/>
      <c r="K267" s="1148"/>
      <c r="L267" s="1135" t="s">
        <v>2420</v>
      </c>
      <c r="M267" s="1146"/>
      <c r="N267" s="1136" t="s">
        <v>2421</v>
      </c>
      <c r="O267" s="1177">
        <v>45733.0</v>
      </c>
      <c r="P267" s="59" t="s">
        <v>3176</v>
      </c>
      <c r="Q267" s="1151">
        <f t="shared" ref="Q267:Q269" si="260">INDIRECT("o"&amp;ROW())+1</f>
        <v>45734</v>
      </c>
      <c r="R267" s="1152"/>
      <c r="S267" s="1153"/>
      <c r="T267" s="1153"/>
      <c r="U267" s="1154">
        <f t="shared" ref="U267:U269" si="261">INDIRECT("o"&amp;ROW())+5</f>
        <v>45738</v>
      </c>
      <c r="V267" s="1152"/>
      <c r="W267" s="1152"/>
      <c r="X267" s="1152"/>
      <c r="Y267" s="1155">
        <v>45940.0</v>
      </c>
      <c r="Z267" s="1152">
        <v>30631.0</v>
      </c>
      <c r="AA267" s="1153">
        <v>30.0</v>
      </c>
      <c r="AB267" s="1153">
        <v>-1.0</v>
      </c>
      <c r="AC267" s="1141" t="str">
        <f t="shared" ref="AC267:AC269" si="262">IFERROR((INDIRECT("Z"&amp;ROW()) - INDIRECT("R"&amp;ROW())) / INDIRECT("R"&amp;ROW()), "")</f>
        <v/>
      </c>
      <c r="AD267" s="1178">
        <f t="shared" ref="AD267:AD269" si="263">(INDIRECT("AA"&amp;ROW()) + INDIRECT("AB"&amp;ROW())) / INDIRECT("Z"&amp;ROW())</f>
        <v>0.0009467532892</v>
      </c>
      <c r="AE267" s="1168">
        <f t="shared" ref="AE267:AE269" si="264">INDIRECT("D"&amp;ROW()) / INDIRECT("Z"&amp;ROW()) * 1000</f>
        <v>0</v>
      </c>
      <c r="AF267" s="286"/>
      <c r="AG267" s="286"/>
      <c r="AI267" s="1144">
        <f t="shared" si="259"/>
        <v>30631</v>
      </c>
      <c r="AJ267" s="18"/>
    </row>
    <row r="268" ht="21.0" customHeight="1">
      <c r="A268" s="18"/>
      <c r="B268" s="1127" t="s">
        <v>755</v>
      </c>
      <c r="C268" s="1136" t="s">
        <v>756</v>
      </c>
      <c r="D268" s="1128">
        <v>9000.0</v>
      </c>
      <c r="E268" s="1129" t="s">
        <v>76</v>
      </c>
      <c r="F268" s="1147">
        <v>1181.0</v>
      </c>
      <c r="G268" s="1135" t="s">
        <v>398</v>
      </c>
      <c r="H268" s="1132" t="s">
        <v>2464</v>
      </c>
      <c r="I268" s="1136" t="s">
        <v>2418</v>
      </c>
      <c r="J268" s="1169" t="s">
        <v>757</v>
      </c>
      <c r="K268" s="1148"/>
      <c r="L268" s="1135" t="s">
        <v>2544</v>
      </c>
      <c r="M268" s="1146"/>
      <c r="N268" s="1136" t="s">
        <v>2421</v>
      </c>
      <c r="O268" s="1149">
        <v>45937.0</v>
      </c>
      <c r="P268" s="1150" t="s">
        <v>3177</v>
      </c>
      <c r="Q268" s="1151">
        <f t="shared" si="260"/>
        <v>45938</v>
      </c>
      <c r="R268" s="1152">
        <v>5653.0</v>
      </c>
      <c r="S268" s="1153">
        <v>25.0</v>
      </c>
      <c r="T268" s="1153">
        <v>-1.0</v>
      </c>
      <c r="U268" s="1154">
        <f t="shared" si="261"/>
        <v>45942</v>
      </c>
      <c r="V268" s="1152">
        <v>11149.0</v>
      </c>
      <c r="W268" s="1152">
        <v>41.0</v>
      </c>
      <c r="X268" s="1152">
        <v>-1.0</v>
      </c>
      <c r="Y268" s="1155">
        <f t="shared" ref="Y268:Y269" si="265">INDIRECT("o"&amp;ROW())+10</f>
        <v>45947</v>
      </c>
      <c r="Z268" s="1152">
        <v>12302.0</v>
      </c>
      <c r="AA268" s="1153">
        <v>42.0</v>
      </c>
      <c r="AB268" s="1153">
        <v>-1.0</v>
      </c>
      <c r="AC268" s="1141">
        <f t="shared" si="262"/>
        <v>1.176189634</v>
      </c>
      <c r="AD268" s="1142">
        <f t="shared" si="263"/>
        <v>0.003332791416</v>
      </c>
      <c r="AE268" s="1143">
        <f t="shared" si="264"/>
        <v>731.5883596</v>
      </c>
      <c r="AF268" s="286" t="s">
        <v>3178</v>
      </c>
      <c r="AI268" s="1144">
        <f t="shared" si="259"/>
        <v>12302</v>
      </c>
      <c r="AJ268" s="18"/>
    </row>
    <row r="269" ht="21.0" customHeight="1">
      <c r="A269" s="18"/>
      <c r="B269" s="1127" t="s">
        <v>755</v>
      </c>
      <c r="C269" s="1127" t="s">
        <v>756</v>
      </c>
      <c r="D269" s="1128">
        <v>9000.0</v>
      </c>
      <c r="E269" s="1129" t="s">
        <v>76</v>
      </c>
      <c r="F269" s="1147">
        <v>5939.0</v>
      </c>
      <c r="G269" s="1135" t="s">
        <v>345</v>
      </c>
      <c r="H269" s="1132" t="s">
        <v>2432</v>
      </c>
      <c r="I269" s="1136" t="s">
        <v>2418</v>
      </c>
      <c r="J269" s="1127"/>
      <c r="K269" s="1148"/>
      <c r="L269" s="1135" t="s">
        <v>2544</v>
      </c>
      <c r="M269" s="1146"/>
      <c r="N269" s="1136" t="s">
        <v>2421</v>
      </c>
      <c r="O269" s="1149">
        <v>45944.0</v>
      </c>
      <c r="P269" s="1150" t="s">
        <v>3179</v>
      </c>
      <c r="Q269" s="297">
        <f t="shared" si="260"/>
        <v>45945</v>
      </c>
      <c r="R269" s="1152">
        <v>4566.0</v>
      </c>
      <c r="S269" s="1153">
        <v>34.0</v>
      </c>
      <c r="T269" s="1153">
        <v>-1.0</v>
      </c>
      <c r="U269" s="297">
        <f t="shared" si="261"/>
        <v>45949</v>
      </c>
      <c r="V269" s="1152">
        <v>8611.0</v>
      </c>
      <c r="W269" s="1152">
        <v>62.0</v>
      </c>
      <c r="X269" s="1152">
        <v>-1.0</v>
      </c>
      <c r="Y269" s="1155">
        <f t="shared" si="265"/>
        <v>45954</v>
      </c>
      <c r="Z269" s="1152">
        <v>10122.0</v>
      </c>
      <c r="AA269" s="1153">
        <v>65.0</v>
      </c>
      <c r="AB269" s="1153">
        <v>-1.0</v>
      </c>
      <c r="AC269" s="1167">
        <f t="shared" si="262"/>
        <v>1.216819974</v>
      </c>
      <c r="AD269" s="1142">
        <f t="shared" si="263"/>
        <v>0.006322861095</v>
      </c>
      <c r="AE269" s="1168">
        <f t="shared" si="264"/>
        <v>889.1523414</v>
      </c>
      <c r="AF269" s="286" t="s">
        <v>3180</v>
      </c>
      <c r="AI269" s="1144">
        <f t="shared" si="259"/>
        <v>10122</v>
      </c>
      <c r="AJ269" s="18"/>
    </row>
    <row r="270" ht="21.0" customHeight="1">
      <c r="A270" s="18"/>
      <c r="B270" s="1189" t="s">
        <v>387</v>
      </c>
      <c r="C270" s="1189" t="s">
        <v>388</v>
      </c>
      <c r="D270" s="1190">
        <v>5500.0</v>
      </c>
      <c r="E270" s="1129" t="s">
        <v>76</v>
      </c>
      <c r="F270" s="1191">
        <v>1181.0</v>
      </c>
      <c r="G270" s="1205" t="s">
        <v>398</v>
      </c>
      <c r="H270" s="1193" t="s">
        <v>2464</v>
      </c>
      <c r="I270" s="1189" t="s">
        <v>2418</v>
      </c>
      <c r="J270" s="1169" t="s">
        <v>3181</v>
      </c>
      <c r="K270" s="1194"/>
      <c r="L270" s="1135" t="s">
        <v>2544</v>
      </c>
      <c r="M270" s="1189"/>
      <c r="N270" s="1136" t="s">
        <v>2421</v>
      </c>
      <c r="O270" s="1195">
        <v>45862.0</v>
      </c>
      <c r="P270" s="1248" t="s">
        <v>3182</v>
      </c>
      <c r="Q270" s="1195">
        <f>O270+1</f>
        <v>45863</v>
      </c>
      <c r="R270" s="1197">
        <v>2280.0</v>
      </c>
      <c r="S270" s="1198">
        <v>6.0</v>
      </c>
      <c r="T270" s="1198"/>
      <c r="U270" s="1195">
        <f>O270+5</f>
        <v>45867</v>
      </c>
      <c r="V270" s="1197">
        <v>2908.0</v>
      </c>
      <c r="W270" s="1197">
        <v>6.0</v>
      </c>
      <c r="X270" s="1197">
        <v>-1.0</v>
      </c>
      <c r="Y270" s="1199">
        <f>O270+10</f>
        <v>45872</v>
      </c>
      <c r="Z270" s="1197">
        <v>3278.0</v>
      </c>
      <c r="AA270" s="1198">
        <v>6.0</v>
      </c>
      <c r="AB270" s="1198">
        <v>0.0</v>
      </c>
      <c r="AC270" s="1200">
        <f>IFERROR((Z270-R270)/R270,"")</f>
        <v>0.4377192982</v>
      </c>
      <c r="AD270" s="1201">
        <f>(AA270+AB270)/Z270</f>
        <v>0.001830384381</v>
      </c>
      <c r="AE270" s="1202">
        <f t="array" ref="AE270">iferror(INDIRECT("D"&amp;ROW()) / INDIRECT("AI"&amp;ROW()) * 1000,0)</f>
        <v>1677.852349</v>
      </c>
      <c r="AF270" s="1227" t="s">
        <v>3183</v>
      </c>
      <c r="AG270" s="1235"/>
      <c r="AH270" s="1203"/>
      <c r="AI270" s="1144">
        <f t="shared" si="259"/>
        <v>3278</v>
      </c>
      <c r="AJ270" s="18"/>
    </row>
    <row r="271" ht="21.0" customHeight="1">
      <c r="A271" s="18"/>
      <c r="B271" s="1127" t="s">
        <v>387</v>
      </c>
      <c r="C271" s="1180" t="s">
        <v>388</v>
      </c>
      <c r="D271" s="1128">
        <v>5500.0</v>
      </c>
      <c r="E271" s="1129" t="s">
        <v>76</v>
      </c>
      <c r="F271" s="1130">
        <v>5977.0</v>
      </c>
      <c r="G271" s="1181" t="s">
        <v>377</v>
      </c>
      <c r="H271" s="1132" t="s">
        <v>2464</v>
      </c>
      <c r="I271" s="1127" t="s">
        <v>2418</v>
      </c>
      <c r="J271" s="1127"/>
      <c r="K271" s="1134"/>
      <c r="L271" s="1135" t="s">
        <v>2420</v>
      </c>
      <c r="M271" s="1127"/>
      <c r="N271" s="1136" t="s">
        <v>2421</v>
      </c>
      <c r="O271" s="1182">
        <v>45980.0</v>
      </c>
      <c r="P271" s="1183" t="s">
        <v>3184</v>
      </c>
      <c r="Q271" s="1138">
        <f t="shared" ref="Q271:Q280" si="266">INDIRECT("o"&amp;ROW())+1</f>
        <v>45981</v>
      </c>
      <c r="R271" s="125">
        <v>1930.0</v>
      </c>
      <c r="S271" s="499">
        <v>0.0</v>
      </c>
      <c r="T271" s="499">
        <v>-1.0</v>
      </c>
      <c r="U271" s="1139">
        <f t="shared" ref="U271:U280" si="267">INDIRECT("o"&amp;ROW())+5</f>
        <v>45985</v>
      </c>
      <c r="V271" s="125"/>
      <c r="W271" s="125"/>
      <c r="X271" s="125"/>
      <c r="Y271" s="1184">
        <f t="shared" ref="Y271:Y272" si="268">INDIRECT("o"&amp;ROW())+10</f>
        <v>45990</v>
      </c>
      <c r="Z271" s="1185"/>
      <c r="AA271" s="1185"/>
      <c r="AB271" s="1185"/>
      <c r="AC271" s="1141">
        <f t="shared" ref="AC271:AC280" si="269">IFERROR((INDIRECT("Z"&amp;ROW()) - INDIRECT("R"&amp;ROW())) / INDIRECT("R"&amp;ROW()), "")</f>
        <v>-1</v>
      </c>
      <c r="AD271" s="1142" t="str">
        <f t="shared" ref="AD271:AD280" si="270">(INDIRECT("AA"&amp;ROW()) + INDIRECT("AB"&amp;ROW())) / INDIRECT("Z"&amp;ROW())</f>
        <v>#DIV/0!</v>
      </c>
      <c r="AE271" s="1143" t="str">
        <f t="shared" ref="AE271:AE272" si="271">INDIRECT("D"&amp;ROW()) / INDIRECT("Z"&amp;ROW()) * 1000</f>
        <v>#DIV/0!</v>
      </c>
      <c r="AF271" s="1186" t="s">
        <v>3185</v>
      </c>
      <c r="AG271" s="1160"/>
      <c r="AH271" s="1144"/>
      <c r="AI271" s="1144"/>
      <c r="AJ271" s="18"/>
    </row>
    <row r="272" ht="21.0" customHeight="1">
      <c r="A272" s="18"/>
      <c r="B272" s="1127" t="s">
        <v>3186</v>
      </c>
      <c r="C272" s="1127" t="s">
        <v>3187</v>
      </c>
      <c r="D272" s="1268">
        <v>0.0</v>
      </c>
      <c r="E272" s="1129" t="s">
        <v>76</v>
      </c>
      <c r="F272" s="1147">
        <v>3021.0</v>
      </c>
      <c r="G272" s="1135" t="s">
        <v>3188</v>
      </c>
      <c r="H272" s="1132" t="s">
        <v>2464</v>
      </c>
      <c r="I272" s="1136" t="s">
        <v>2445</v>
      </c>
      <c r="J272" s="1127" t="s">
        <v>3189</v>
      </c>
      <c r="K272" s="1148"/>
      <c r="L272" s="1135" t="s">
        <v>3190</v>
      </c>
      <c r="M272" s="1146"/>
      <c r="N272" s="1136" t="s">
        <v>2421</v>
      </c>
      <c r="O272" s="1149">
        <v>44872.0</v>
      </c>
      <c r="P272" s="1150" t="s">
        <v>3191</v>
      </c>
      <c r="Q272" s="297">
        <f t="shared" si="266"/>
        <v>44873</v>
      </c>
      <c r="R272" s="1152">
        <v>931230.0</v>
      </c>
      <c r="S272" s="1153">
        <v>146.0</v>
      </c>
      <c r="T272" s="1153">
        <v>20661.0</v>
      </c>
      <c r="U272" s="297">
        <f t="shared" si="267"/>
        <v>44877</v>
      </c>
      <c r="V272" s="1165"/>
      <c r="W272" s="1165"/>
      <c r="X272" s="1165"/>
      <c r="Y272" s="1155">
        <f t="shared" si="268"/>
        <v>44882</v>
      </c>
      <c r="Z272" s="1152"/>
      <c r="AA272" s="1153"/>
      <c r="AB272" s="1153"/>
      <c r="AC272" s="1167">
        <f t="shared" si="269"/>
        <v>-1</v>
      </c>
      <c r="AD272" s="1178" t="str">
        <f t="shared" si="270"/>
        <v>#DIV/0!</v>
      </c>
      <c r="AE272" s="1168" t="str">
        <f t="shared" si="271"/>
        <v>#DIV/0!</v>
      </c>
      <c r="AF272" s="286" t="s">
        <v>3192</v>
      </c>
      <c r="AI272" s="1144">
        <f t="shared" ref="AI272:AI303" si="272">iferror(IFS(Z272&gt;1,Z272,V272&gt;1,V272,R272&gt;1,R272),0)</f>
        <v>931230</v>
      </c>
      <c r="AJ272" s="18"/>
    </row>
    <row r="273" ht="21.0" customHeight="1">
      <c r="A273" s="18"/>
      <c r="B273" s="1127" t="s">
        <v>3186</v>
      </c>
      <c r="C273" s="1127" t="s">
        <v>3187</v>
      </c>
      <c r="D273" s="1128">
        <v>0.0</v>
      </c>
      <c r="E273" s="1129" t="s">
        <v>76</v>
      </c>
      <c r="F273" s="1147"/>
      <c r="G273" s="1135" t="s">
        <v>184</v>
      </c>
      <c r="H273" s="1132" t="s">
        <v>2426</v>
      </c>
      <c r="I273" s="1136" t="s">
        <v>2445</v>
      </c>
      <c r="J273" s="1133" t="s">
        <v>3193</v>
      </c>
      <c r="K273" s="1148"/>
      <c r="L273" s="1135" t="s">
        <v>2544</v>
      </c>
      <c r="M273" s="1146"/>
      <c r="N273" s="1136" t="s">
        <v>2421</v>
      </c>
      <c r="O273" s="1149">
        <v>45266.0</v>
      </c>
      <c r="P273" s="1150" t="s">
        <v>3194</v>
      </c>
      <c r="Q273" s="297">
        <f t="shared" si="266"/>
        <v>45267</v>
      </c>
      <c r="R273" s="1152"/>
      <c r="S273" s="1153"/>
      <c r="T273" s="1153"/>
      <c r="U273" s="297">
        <f t="shared" si="267"/>
        <v>45271</v>
      </c>
      <c r="V273" s="1165"/>
      <c r="W273" s="1165"/>
      <c r="X273" s="1165"/>
      <c r="Y273" s="1155">
        <v>45940.0</v>
      </c>
      <c r="Z273" s="1152">
        <v>74100.0</v>
      </c>
      <c r="AA273" s="1153">
        <v>26.0</v>
      </c>
      <c r="AB273" s="1153">
        <v>973.0</v>
      </c>
      <c r="AC273" s="1167" t="str">
        <f t="shared" si="269"/>
        <v/>
      </c>
      <c r="AD273" s="1178">
        <f t="shared" si="270"/>
        <v>0.01348178138</v>
      </c>
      <c r="AE273" s="1168">
        <f t="array" ref="AE273">iferror(INDIRECT("D"&amp;ROW()) / INDIRECT("AI"&amp;ROW()) * 1000,0)</f>
        <v>0</v>
      </c>
      <c r="AF273" s="286" t="s">
        <v>3195</v>
      </c>
      <c r="AI273" s="1144">
        <f t="shared" si="272"/>
        <v>74100</v>
      </c>
      <c r="AJ273" s="18"/>
    </row>
    <row r="274" ht="21.0" customHeight="1">
      <c r="A274" s="18"/>
      <c r="B274" s="1127" t="s">
        <v>3186</v>
      </c>
      <c r="C274" s="1127" t="s">
        <v>3187</v>
      </c>
      <c r="D274" s="1128">
        <v>0.0</v>
      </c>
      <c r="E274" s="1129" t="s">
        <v>76</v>
      </c>
      <c r="F274" s="1147">
        <v>740.0</v>
      </c>
      <c r="G274" s="1135" t="s">
        <v>3196</v>
      </c>
      <c r="H274" s="1132" t="s">
        <v>2659</v>
      </c>
      <c r="I274" s="1136" t="s">
        <v>2445</v>
      </c>
      <c r="J274" s="1127" t="s">
        <v>3189</v>
      </c>
      <c r="K274" s="1148"/>
      <c r="L274" s="1135" t="s">
        <v>3190</v>
      </c>
      <c r="M274" s="1146"/>
      <c r="N274" s="1136" t="s">
        <v>2421</v>
      </c>
      <c r="O274" s="1149">
        <v>45423.0</v>
      </c>
      <c r="P274" s="1150" t="s">
        <v>3197</v>
      </c>
      <c r="Q274" s="297">
        <f t="shared" si="266"/>
        <v>45424</v>
      </c>
      <c r="R274" s="1152">
        <v>435246.0</v>
      </c>
      <c r="S274" s="1153">
        <v>56.0</v>
      </c>
      <c r="T274" s="1153">
        <v>2580.0</v>
      </c>
      <c r="U274" s="297">
        <f t="shared" si="267"/>
        <v>45428</v>
      </c>
      <c r="V274" s="1165"/>
      <c r="W274" s="1165"/>
      <c r="X274" s="1165"/>
      <c r="Y274" s="1155">
        <f t="shared" ref="Y274:Y280" si="273">INDIRECT("o"&amp;ROW())+10</f>
        <v>45433</v>
      </c>
      <c r="Z274" s="1152"/>
      <c r="AA274" s="1153"/>
      <c r="AB274" s="1153"/>
      <c r="AC274" s="1167">
        <f t="shared" si="269"/>
        <v>-1</v>
      </c>
      <c r="AD274" s="1178" t="str">
        <f t="shared" si="270"/>
        <v>#DIV/0!</v>
      </c>
      <c r="AE274" s="1168" t="str">
        <f t="shared" ref="AE274:AE280" si="274">INDIRECT("D"&amp;ROW()) / INDIRECT("Z"&amp;ROW()) * 1000</f>
        <v>#DIV/0!</v>
      </c>
      <c r="AF274" s="286" t="s">
        <v>3198</v>
      </c>
      <c r="AI274" s="1144">
        <f t="shared" si="272"/>
        <v>435246</v>
      </c>
      <c r="AJ274" s="18"/>
    </row>
    <row r="275" ht="21.0" customHeight="1">
      <c r="A275" s="18"/>
      <c r="B275" s="1127" t="s">
        <v>3186</v>
      </c>
      <c r="C275" s="1127" t="s">
        <v>3187</v>
      </c>
      <c r="D275" s="1128">
        <v>0.0</v>
      </c>
      <c r="E275" s="1129" t="s">
        <v>76</v>
      </c>
      <c r="F275" s="1147">
        <v>5149.0</v>
      </c>
      <c r="G275" s="1135" t="s">
        <v>140</v>
      </c>
      <c r="H275" s="1132" t="s">
        <v>2432</v>
      </c>
      <c r="I275" s="1136" t="s">
        <v>2445</v>
      </c>
      <c r="J275" s="1127" t="s">
        <v>3189</v>
      </c>
      <c r="K275" s="1148"/>
      <c r="L275" s="1135" t="s">
        <v>3190</v>
      </c>
      <c r="M275" s="1146"/>
      <c r="N275" s="1136" t="s">
        <v>2421</v>
      </c>
      <c r="O275" s="1149">
        <v>45623.0</v>
      </c>
      <c r="P275" s="1150" t="s">
        <v>3199</v>
      </c>
      <c r="Q275" s="297">
        <f t="shared" si="266"/>
        <v>45624</v>
      </c>
      <c r="R275" s="1152">
        <v>2479349.0</v>
      </c>
      <c r="S275" s="1153">
        <v>317.0</v>
      </c>
      <c r="T275" s="1153">
        <v>68348.0</v>
      </c>
      <c r="U275" s="297">
        <f t="shared" si="267"/>
        <v>45628</v>
      </c>
      <c r="V275" s="1165"/>
      <c r="W275" s="1165"/>
      <c r="X275" s="1165"/>
      <c r="Y275" s="1155">
        <f t="shared" si="273"/>
        <v>45633</v>
      </c>
      <c r="Z275" s="1152"/>
      <c r="AA275" s="1153"/>
      <c r="AB275" s="1153"/>
      <c r="AC275" s="1167">
        <f t="shared" si="269"/>
        <v>-1</v>
      </c>
      <c r="AD275" s="1178" t="str">
        <f t="shared" si="270"/>
        <v>#DIV/0!</v>
      </c>
      <c r="AE275" s="1168" t="str">
        <f t="shared" si="274"/>
        <v>#DIV/0!</v>
      </c>
      <c r="AF275" s="286" t="s">
        <v>3200</v>
      </c>
      <c r="AI275" s="1144">
        <f t="shared" si="272"/>
        <v>2479349</v>
      </c>
      <c r="AJ275" s="18"/>
    </row>
    <row r="276" ht="21.0" customHeight="1">
      <c r="A276" s="18"/>
      <c r="B276" s="1127" t="s">
        <v>3186</v>
      </c>
      <c r="C276" s="1127" t="s">
        <v>3187</v>
      </c>
      <c r="D276" s="1128">
        <v>0.0</v>
      </c>
      <c r="E276" s="1129" t="s">
        <v>76</v>
      </c>
      <c r="F276" s="1147">
        <v>5083.0</v>
      </c>
      <c r="G276" s="1135" t="s">
        <v>2760</v>
      </c>
      <c r="H276" s="1132" t="s">
        <v>2426</v>
      </c>
      <c r="I276" s="1136" t="s">
        <v>2445</v>
      </c>
      <c r="J276" s="1127" t="s">
        <v>3189</v>
      </c>
      <c r="K276" s="1148"/>
      <c r="L276" s="1135" t="s">
        <v>3190</v>
      </c>
      <c r="M276" s="1146"/>
      <c r="N276" s="1136" t="s">
        <v>2421</v>
      </c>
      <c r="O276" s="1149">
        <v>45688.0</v>
      </c>
      <c r="P276" s="1150" t="s">
        <v>3201</v>
      </c>
      <c r="Q276" s="297">
        <f t="shared" si="266"/>
        <v>45689</v>
      </c>
      <c r="R276" s="1152">
        <v>22871.0</v>
      </c>
      <c r="S276" s="1153">
        <v>5.0</v>
      </c>
      <c r="T276" s="1153">
        <v>385.0</v>
      </c>
      <c r="U276" s="297">
        <f t="shared" si="267"/>
        <v>45693</v>
      </c>
      <c r="V276" s="1165"/>
      <c r="W276" s="1165"/>
      <c r="X276" s="1165"/>
      <c r="Y276" s="1155">
        <f t="shared" si="273"/>
        <v>45698</v>
      </c>
      <c r="Z276" s="1152"/>
      <c r="AA276" s="1153"/>
      <c r="AB276" s="1153"/>
      <c r="AC276" s="1167">
        <f t="shared" si="269"/>
        <v>-1</v>
      </c>
      <c r="AD276" s="1178" t="str">
        <f t="shared" si="270"/>
        <v>#DIV/0!</v>
      </c>
      <c r="AE276" s="1168" t="str">
        <f t="shared" si="274"/>
        <v>#DIV/0!</v>
      </c>
      <c r="AF276" s="286" t="s">
        <v>3202</v>
      </c>
      <c r="AI276" s="1144">
        <f t="shared" si="272"/>
        <v>22871</v>
      </c>
      <c r="AJ276" s="18"/>
    </row>
    <row r="277" ht="21.0" customHeight="1">
      <c r="A277" s="18"/>
      <c r="B277" s="1127" t="s">
        <v>3186</v>
      </c>
      <c r="C277" s="1127" t="s">
        <v>3187</v>
      </c>
      <c r="D277" s="1128">
        <v>0.0</v>
      </c>
      <c r="E277" s="1129" t="s">
        <v>76</v>
      </c>
      <c r="F277" s="1147" t="e">
        <v>#N/A</v>
      </c>
      <c r="G277" s="1135" t="s">
        <v>2696</v>
      </c>
      <c r="H277" s="1132" t="e">
        <v>#N/A</v>
      </c>
      <c r="I277" s="1136" t="s">
        <v>2445</v>
      </c>
      <c r="J277" s="1127" t="s">
        <v>3189</v>
      </c>
      <c r="K277" s="1148"/>
      <c r="L277" s="1135" t="s">
        <v>3190</v>
      </c>
      <c r="M277" s="1146"/>
      <c r="N277" s="1136" t="s">
        <v>2421</v>
      </c>
      <c r="O277" s="1149">
        <v>45705.0</v>
      </c>
      <c r="P277" s="1150" t="s">
        <v>3203</v>
      </c>
      <c r="Q277" s="297">
        <f t="shared" si="266"/>
        <v>45706</v>
      </c>
      <c r="R277" s="1152">
        <v>676423.0</v>
      </c>
      <c r="S277" s="1153">
        <v>125.0</v>
      </c>
      <c r="T277" s="1153">
        <v>18123.0</v>
      </c>
      <c r="U277" s="297">
        <f t="shared" si="267"/>
        <v>45710</v>
      </c>
      <c r="V277" s="1165"/>
      <c r="W277" s="1165"/>
      <c r="X277" s="1165"/>
      <c r="Y277" s="1155">
        <f t="shared" si="273"/>
        <v>45715</v>
      </c>
      <c r="Z277" s="1152"/>
      <c r="AA277" s="1153"/>
      <c r="AB277" s="1153"/>
      <c r="AC277" s="1167">
        <f t="shared" si="269"/>
        <v>-1</v>
      </c>
      <c r="AD277" s="1178" t="str">
        <f t="shared" si="270"/>
        <v>#DIV/0!</v>
      </c>
      <c r="AE277" s="1168" t="str">
        <f t="shared" si="274"/>
        <v>#DIV/0!</v>
      </c>
      <c r="AF277" s="286" t="s">
        <v>3204</v>
      </c>
      <c r="AI277" s="1144">
        <f t="shared" si="272"/>
        <v>676423</v>
      </c>
      <c r="AJ277" s="18"/>
    </row>
    <row r="278" ht="21.0" customHeight="1">
      <c r="A278" s="18"/>
      <c r="B278" s="1127" t="s">
        <v>3186</v>
      </c>
      <c r="C278" s="1127" t="s">
        <v>3187</v>
      </c>
      <c r="D278" s="1128">
        <v>0.0</v>
      </c>
      <c r="E278" s="1129" t="s">
        <v>76</v>
      </c>
      <c r="F278" s="1147">
        <v>5558.0</v>
      </c>
      <c r="G278" s="1135" t="s">
        <v>3205</v>
      </c>
      <c r="H278" s="1132" t="s">
        <v>2659</v>
      </c>
      <c r="I278" s="1136" t="s">
        <v>2445</v>
      </c>
      <c r="J278" s="1127" t="s">
        <v>3189</v>
      </c>
      <c r="K278" s="1148"/>
      <c r="L278" s="1135" t="s">
        <v>3190</v>
      </c>
      <c r="M278" s="1146"/>
      <c r="N278" s="1136" t="s">
        <v>2421</v>
      </c>
      <c r="O278" s="1149">
        <v>45778.0</v>
      </c>
      <c r="P278" s="1150" t="s">
        <v>3206</v>
      </c>
      <c r="Q278" s="297">
        <f t="shared" si="266"/>
        <v>45779</v>
      </c>
      <c r="R278" s="1152">
        <v>20976.0</v>
      </c>
      <c r="S278" s="1153">
        <v>8.0</v>
      </c>
      <c r="T278" s="1153">
        <v>343.0</v>
      </c>
      <c r="U278" s="297">
        <f t="shared" si="267"/>
        <v>45783</v>
      </c>
      <c r="V278" s="1165"/>
      <c r="W278" s="1165"/>
      <c r="X278" s="1165"/>
      <c r="Y278" s="1155">
        <f t="shared" si="273"/>
        <v>45788</v>
      </c>
      <c r="Z278" s="1152"/>
      <c r="AA278" s="1153"/>
      <c r="AB278" s="1153"/>
      <c r="AC278" s="1167">
        <f t="shared" si="269"/>
        <v>-1</v>
      </c>
      <c r="AD278" s="1178" t="str">
        <f t="shared" si="270"/>
        <v>#DIV/0!</v>
      </c>
      <c r="AE278" s="1168" t="str">
        <f t="shared" si="274"/>
        <v>#DIV/0!</v>
      </c>
      <c r="AF278" s="286" t="s">
        <v>3207</v>
      </c>
      <c r="AI278" s="1144">
        <f t="shared" si="272"/>
        <v>20976</v>
      </c>
      <c r="AJ278" s="18"/>
    </row>
    <row r="279" ht="21.0" customHeight="1">
      <c r="A279" s="18"/>
      <c r="B279" s="1127" t="s">
        <v>3186</v>
      </c>
      <c r="C279" s="1127" t="s">
        <v>3187</v>
      </c>
      <c r="D279" s="1128">
        <v>0.0</v>
      </c>
      <c r="E279" s="1129" t="s">
        <v>76</v>
      </c>
      <c r="F279" s="1147">
        <v>5900.0</v>
      </c>
      <c r="G279" s="1135" t="s">
        <v>2770</v>
      </c>
      <c r="H279" s="1132" t="s">
        <v>2426</v>
      </c>
      <c r="I279" s="1136" t="s">
        <v>2445</v>
      </c>
      <c r="J279" s="1127" t="s">
        <v>3189</v>
      </c>
      <c r="K279" s="1148"/>
      <c r="L279" s="1135" t="s">
        <v>3190</v>
      </c>
      <c r="M279" s="1146"/>
      <c r="N279" s="1136" t="s">
        <v>2421</v>
      </c>
      <c r="O279" s="1149">
        <v>45801.0</v>
      </c>
      <c r="P279" s="1150" t="s">
        <v>3208</v>
      </c>
      <c r="Q279" s="297">
        <f t="shared" si="266"/>
        <v>45802</v>
      </c>
      <c r="R279" s="1152">
        <v>1967487.0</v>
      </c>
      <c r="S279" s="1153">
        <v>793.0</v>
      </c>
      <c r="T279" s="1153">
        <v>86130.0</v>
      </c>
      <c r="U279" s="297">
        <f t="shared" si="267"/>
        <v>45806</v>
      </c>
      <c r="V279" s="1165"/>
      <c r="W279" s="1165"/>
      <c r="X279" s="1165"/>
      <c r="Y279" s="1155">
        <f t="shared" si="273"/>
        <v>45811</v>
      </c>
      <c r="Z279" s="1152"/>
      <c r="AA279" s="1153"/>
      <c r="AB279" s="1153"/>
      <c r="AC279" s="1167">
        <f t="shared" si="269"/>
        <v>-1</v>
      </c>
      <c r="AD279" s="1178" t="str">
        <f t="shared" si="270"/>
        <v>#DIV/0!</v>
      </c>
      <c r="AE279" s="1168" t="str">
        <f t="shared" si="274"/>
        <v>#DIV/0!</v>
      </c>
      <c r="AF279" s="286" t="s">
        <v>3209</v>
      </c>
      <c r="AI279" s="1144">
        <f t="shared" si="272"/>
        <v>1967487</v>
      </c>
      <c r="AJ279" s="18"/>
    </row>
    <row r="280" ht="21.0" customHeight="1">
      <c r="A280" s="18"/>
      <c r="B280" s="1127" t="s">
        <v>3186</v>
      </c>
      <c r="C280" s="1127" t="s">
        <v>3187</v>
      </c>
      <c r="D280" s="1128">
        <v>0.0</v>
      </c>
      <c r="E280" s="1129" t="s">
        <v>76</v>
      </c>
      <c r="F280" s="1147">
        <v>1728.0</v>
      </c>
      <c r="G280" s="1135" t="s">
        <v>3210</v>
      </c>
      <c r="H280" s="1132" t="s">
        <v>3211</v>
      </c>
      <c r="I280" s="1136" t="s">
        <v>2445</v>
      </c>
      <c r="J280" s="1127" t="s">
        <v>3189</v>
      </c>
      <c r="K280" s="1148"/>
      <c r="L280" s="1135" t="s">
        <v>3190</v>
      </c>
      <c r="M280" s="1146"/>
      <c r="N280" s="1136" t="s">
        <v>2421</v>
      </c>
      <c r="O280" s="1149">
        <v>45804.0</v>
      </c>
      <c r="P280" s="1150" t="s">
        <v>3212</v>
      </c>
      <c r="Q280" s="297">
        <f t="shared" si="266"/>
        <v>45805</v>
      </c>
      <c r="R280" s="1152">
        <v>9832.0</v>
      </c>
      <c r="S280" s="1153">
        <v>7.0</v>
      </c>
      <c r="T280" s="1153">
        <v>176.0</v>
      </c>
      <c r="U280" s="297">
        <f t="shared" si="267"/>
        <v>45809</v>
      </c>
      <c r="V280" s="1165"/>
      <c r="W280" s="1165"/>
      <c r="X280" s="1165"/>
      <c r="Y280" s="1155">
        <f t="shared" si="273"/>
        <v>45814</v>
      </c>
      <c r="Z280" s="1152"/>
      <c r="AA280" s="1153"/>
      <c r="AB280" s="1153"/>
      <c r="AC280" s="1167">
        <f t="shared" si="269"/>
        <v>-1</v>
      </c>
      <c r="AD280" s="1178" t="str">
        <f t="shared" si="270"/>
        <v>#DIV/0!</v>
      </c>
      <c r="AE280" s="1168" t="str">
        <f t="shared" si="274"/>
        <v>#DIV/0!</v>
      </c>
      <c r="AF280" s="286" t="s">
        <v>3213</v>
      </c>
      <c r="AI280" s="1144">
        <f t="shared" si="272"/>
        <v>9832</v>
      </c>
      <c r="AJ280" s="18"/>
    </row>
    <row r="281" ht="21.0" customHeight="1">
      <c r="A281" s="18"/>
      <c r="B281" s="1127" t="s">
        <v>3186</v>
      </c>
      <c r="C281" s="1127" t="s">
        <v>3187</v>
      </c>
      <c r="D281" s="1128">
        <v>0.0</v>
      </c>
      <c r="E281" s="1129" t="s">
        <v>76</v>
      </c>
      <c r="F281" s="1130">
        <v>4254.0</v>
      </c>
      <c r="G281" s="1131" t="s">
        <v>2789</v>
      </c>
      <c r="H281" s="1132" t="s">
        <v>2426</v>
      </c>
      <c r="I281" s="1127" t="s">
        <v>2445</v>
      </c>
      <c r="J281" s="1133" t="s">
        <v>3193</v>
      </c>
      <c r="K281" s="1134"/>
      <c r="L281" s="1135" t="s">
        <v>3190</v>
      </c>
      <c r="M281" s="1127"/>
      <c r="N281" s="1136" t="s">
        <v>2421</v>
      </c>
      <c r="O281" s="55">
        <v>45841.0</v>
      </c>
      <c r="P281" s="1229" t="s">
        <v>3214</v>
      </c>
      <c r="Q281" s="1138">
        <f>O281+1</f>
        <v>45842</v>
      </c>
      <c r="R281" s="125">
        <v>10148.0</v>
      </c>
      <c r="S281" s="499">
        <v>9.0</v>
      </c>
      <c r="T281" s="499">
        <v>235.0</v>
      </c>
      <c r="U281" s="1139">
        <f>O281+5</f>
        <v>45846</v>
      </c>
      <c r="V281" s="1133"/>
      <c r="W281" s="1133"/>
      <c r="X281" s="1133"/>
      <c r="Y281" s="1140">
        <f>O281+10</f>
        <v>45851</v>
      </c>
      <c r="Z281" s="125">
        <v>11600.0</v>
      </c>
      <c r="AA281" s="499">
        <v>11.0</v>
      </c>
      <c r="AB281" s="499">
        <v>263.0</v>
      </c>
      <c r="AC281" s="1141">
        <f>IFERROR((Z281-R281)/R281,"")</f>
        <v>0.1430823808</v>
      </c>
      <c r="AD281" s="1142">
        <f>(AA281+AB281)/Z281</f>
        <v>0.02362068966</v>
      </c>
      <c r="AE281" s="1143">
        <f t="array" ref="AE281">iferror(INDIRECT("D"&amp;ROW()) / INDIRECT("AI"&amp;ROW()) * 1000,0)</f>
        <v>0</v>
      </c>
      <c r="AF281" s="1159" t="s">
        <v>3215</v>
      </c>
      <c r="AG281" s="1160"/>
      <c r="AH281" s="1144"/>
      <c r="AI281" s="1144">
        <f t="shared" si="272"/>
        <v>11600</v>
      </c>
      <c r="AJ281" s="18"/>
    </row>
    <row r="282" ht="21.0" customHeight="1">
      <c r="A282" s="18"/>
      <c r="B282" s="1127" t="s">
        <v>3186</v>
      </c>
      <c r="C282" s="1127" t="s">
        <v>3187</v>
      </c>
      <c r="D282" s="1128">
        <v>0.0</v>
      </c>
      <c r="E282" s="1129" t="s">
        <v>76</v>
      </c>
      <c r="F282" s="1147">
        <v>4751.0</v>
      </c>
      <c r="G282" s="1135" t="s">
        <v>156</v>
      </c>
      <c r="H282" s="1132" t="s">
        <v>2432</v>
      </c>
      <c r="I282" s="1136" t="s">
        <v>2445</v>
      </c>
      <c r="J282" s="1127" t="s">
        <v>3189</v>
      </c>
      <c r="K282" s="1148"/>
      <c r="L282" s="1135" t="s">
        <v>3190</v>
      </c>
      <c r="M282" s="1146"/>
      <c r="N282" s="1136" t="s">
        <v>2421</v>
      </c>
      <c r="O282" s="1149">
        <v>45862.0</v>
      </c>
      <c r="P282" s="1150" t="s">
        <v>3216</v>
      </c>
      <c r="Q282" s="297">
        <f t="shared" ref="Q282:Q307" si="275">INDIRECT("o"&amp;ROW())+1</f>
        <v>45863</v>
      </c>
      <c r="R282" s="1152">
        <v>95330.0</v>
      </c>
      <c r="S282" s="1153">
        <v>23.0</v>
      </c>
      <c r="T282" s="1153">
        <v>2032.0</v>
      </c>
      <c r="U282" s="297">
        <f t="shared" ref="U282:U307" si="276">INDIRECT("o"&amp;ROW())+5</f>
        <v>45867</v>
      </c>
      <c r="V282" s="1165"/>
      <c r="W282" s="1165"/>
      <c r="X282" s="1165"/>
      <c r="Y282" s="1155">
        <f t="shared" ref="Y282:Y307" si="277">INDIRECT("o"&amp;ROW())+10</f>
        <v>45872</v>
      </c>
      <c r="Z282" s="1152"/>
      <c r="AA282" s="1153"/>
      <c r="AB282" s="1153"/>
      <c r="AC282" s="1167">
        <f t="shared" ref="AC282:AC284" si="278">IFERROR((INDIRECT("Z"&amp;ROW()) - INDIRECT("R"&amp;ROW())) / INDIRECT("R"&amp;ROW()), "")</f>
        <v>-1</v>
      </c>
      <c r="AD282" s="1178" t="str">
        <f t="shared" ref="AD282:AD284" si="279">(INDIRECT("AA"&amp;ROW()) + INDIRECT("AB"&amp;ROW())) / INDIRECT("Z"&amp;ROW())</f>
        <v>#DIV/0!</v>
      </c>
      <c r="AE282" s="1168" t="str">
        <f t="array" ref="AE282">INDIRECT("D"&amp;ROW()) / INDIRECT("Z"&amp;ROW()) * 1000</f>
        <v>#DIV/0!</v>
      </c>
      <c r="AF282" s="286" t="s">
        <v>3217</v>
      </c>
      <c r="AI282" s="1144">
        <f t="shared" si="272"/>
        <v>95330</v>
      </c>
      <c r="AJ282" s="18"/>
    </row>
    <row r="283" ht="21.0" customHeight="1">
      <c r="A283" s="18"/>
      <c r="B283" s="1127" t="s">
        <v>3186</v>
      </c>
      <c r="C283" s="1136" t="s">
        <v>3187</v>
      </c>
      <c r="D283" s="1128">
        <v>0.0</v>
      </c>
      <c r="E283" s="1129" t="s">
        <v>76</v>
      </c>
      <c r="F283" s="1147">
        <v>5942.0</v>
      </c>
      <c r="G283" s="1135" t="s">
        <v>3218</v>
      </c>
      <c r="H283" s="1132" t="s">
        <v>2432</v>
      </c>
      <c r="I283" s="1136" t="s">
        <v>2445</v>
      </c>
      <c r="J283" s="1133" t="s">
        <v>3193</v>
      </c>
      <c r="K283" s="1148"/>
      <c r="L283" s="1135" t="s">
        <v>3190</v>
      </c>
      <c r="M283" s="1146"/>
      <c r="N283" s="1136" t="s">
        <v>2421</v>
      </c>
      <c r="O283" s="1149">
        <v>45882.0</v>
      </c>
      <c r="P283" s="1150" t="s">
        <v>3219</v>
      </c>
      <c r="Q283" s="1151">
        <f t="shared" si="275"/>
        <v>45883</v>
      </c>
      <c r="R283" s="1152">
        <v>43561.0</v>
      </c>
      <c r="S283" s="1153">
        <v>5.0</v>
      </c>
      <c r="T283" s="1153">
        <v>402.0</v>
      </c>
      <c r="U283" s="1154">
        <f t="shared" si="276"/>
        <v>45887</v>
      </c>
      <c r="V283" s="1165"/>
      <c r="W283" s="1165"/>
      <c r="X283" s="1165"/>
      <c r="Y283" s="1155">
        <f t="shared" si="277"/>
        <v>45892</v>
      </c>
      <c r="Z283" s="1152">
        <v>43800.0</v>
      </c>
      <c r="AA283" s="1153">
        <v>5.0</v>
      </c>
      <c r="AB283" s="1153">
        <v>405.0</v>
      </c>
      <c r="AC283" s="1141">
        <f t="shared" si="278"/>
        <v>0.005486559078</v>
      </c>
      <c r="AD283" s="1142">
        <f t="shared" si="279"/>
        <v>0.009360730594</v>
      </c>
      <c r="AE283" s="1143">
        <f t="array" ref="AE283">iferror(INDIRECT("D"&amp;ROW()) / INDIRECT("AI"&amp;ROW()) * 1000,0)</f>
        <v>0</v>
      </c>
      <c r="AF283" s="286" t="s">
        <v>3220</v>
      </c>
      <c r="AI283" s="1144">
        <f t="shared" si="272"/>
        <v>43800</v>
      </c>
      <c r="AJ283" s="18"/>
    </row>
    <row r="284" ht="21.0" customHeight="1">
      <c r="A284" s="18"/>
      <c r="B284" s="1127" t="s">
        <v>3186</v>
      </c>
      <c r="C284" s="1127" t="s">
        <v>3187</v>
      </c>
      <c r="D284" s="1128">
        <v>0.0</v>
      </c>
      <c r="E284" s="1129" t="s">
        <v>76</v>
      </c>
      <c r="F284" s="1147" t="e">
        <v>#N/A</v>
      </c>
      <c r="G284" s="1135" t="s">
        <v>2784</v>
      </c>
      <c r="H284" s="1132" t="e">
        <v>#N/A</v>
      </c>
      <c r="I284" s="1136" t="s">
        <v>2445</v>
      </c>
      <c r="J284" s="1127" t="s">
        <v>3189</v>
      </c>
      <c r="K284" s="1148"/>
      <c r="L284" s="1135" t="s">
        <v>3190</v>
      </c>
      <c r="M284" s="1146"/>
      <c r="N284" s="1136" t="s">
        <v>2421</v>
      </c>
      <c r="O284" s="1149">
        <v>45890.0</v>
      </c>
      <c r="P284" s="1150" t="s">
        <v>3221</v>
      </c>
      <c r="Q284" s="297">
        <f t="shared" si="275"/>
        <v>45891</v>
      </c>
      <c r="R284" s="1152">
        <v>47550.0</v>
      </c>
      <c r="S284" s="1153">
        <v>7.0</v>
      </c>
      <c r="T284" s="1153">
        <v>826.0</v>
      </c>
      <c r="U284" s="297">
        <f t="shared" si="276"/>
        <v>45895</v>
      </c>
      <c r="V284" s="1165"/>
      <c r="W284" s="1165"/>
      <c r="X284" s="1165"/>
      <c r="Y284" s="1155">
        <f t="shared" si="277"/>
        <v>45900</v>
      </c>
      <c r="Z284" s="1152"/>
      <c r="AA284" s="1153"/>
      <c r="AB284" s="1153"/>
      <c r="AC284" s="1167">
        <f t="shared" si="278"/>
        <v>-1</v>
      </c>
      <c r="AD284" s="1178" t="str">
        <f t="shared" si="279"/>
        <v>#DIV/0!</v>
      </c>
      <c r="AE284" s="1168" t="str">
        <f t="array" ref="AE284">INDIRECT("D"&amp;ROW()) / INDIRECT("Z"&amp;ROW()) * 1000</f>
        <v>#DIV/0!</v>
      </c>
      <c r="AF284" s="286" t="s">
        <v>3222</v>
      </c>
      <c r="AI284" s="1144">
        <f t="shared" si="272"/>
        <v>47550</v>
      </c>
      <c r="AJ284" s="18"/>
    </row>
    <row r="285" ht="21.0" customHeight="1">
      <c r="A285" s="18"/>
      <c r="B285" s="1127" t="s">
        <v>3186</v>
      </c>
      <c r="C285" s="1189" t="s">
        <v>3187</v>
      </c>
      <c r="D285" s="1190">
        <v>0.0</v>
      </c>
      <c r="E285" s="1129" t="s">
        <v>76</v>
      </c>
      <c r="F285" s="1191">
        <v>1433.0</v>
      </c>
      <c r="G285" s="1205" t="s">
        <v>136</v>
      </c>
      <c r="H285" s="1193" t="s">
        <v>2464</v>
      </c>
      <c r="I285" s="1189" t="s">
        <v>2445</v>
      </c>
      <c r="J285" s="1169" t="s">
        <v>3193</v>
      </c>
      <c r="K285" s="1194"/>
      <c r="L285" s="1135" t="s">
        <v>3190</v>
      </c>
      <c r="M285" s="1189"/>
      <c r="N285" s="1136" t="s">
        <v>2421</v>
      </c>
      <c r="O285" s="1232">
        <v>45897.0</v>
      </c>
      <c r="P285" s="1233" t="s">
        <v>3223</v>
      </c>
      <c r="Q285" s="1195">
        <f t="shared" si="275"/>
        <v>45898</v>
      </c>
      <c r="R285" s="1197">
        <v>3005.0</v>
      </c>
      <c r="S285" s="1198">
        <v>0.0</v>
      </c>
      <c r="T285" s="1198">
        <v>68.0</v>
      </c>
      <c r="U285" s="1195">
        <f t="shared" si="276"/>
        <v>45902</v>
      </c>
      <c r="V285" s="1197"/>
      <c r="W285" s="1197"/>
      <c r="X285" s="1197"/>
      <c r="Y285" s="1234">
        <f t="shared" si="277"/>
        <v>45907</v>
      </c>
      <c r="Z285" s="1197">
        <v>3334.0</v>
      </c>
      <c r="AA285" s="1198">
        <v>2.0</v>
      </c>
      <c r="AB285" s="1198">
        <v>76.0</v>
      </c>
      <c r="AC285" s="1200">
        <f t="shared" ref="AC285:AC286" si="280">IFERROR((Z285-R285)/R285,"")</f>
        <v>0.109484193</v>
      </c>
      <c r="AD285" s="1201">
        <f t="shared" ref="AD285:AD286" si="281">(AA285+AB285)/Z285</f>
        <v>0.02339532094</v>
      </c>
      <c r="AE285" s="1202">
        <f t="shared" ref="AE285:AE291" si="282">iferror(INDIRECT("D"&amp;ROW()) / INDIRECT("AI"&amp;ROW()) * 1000,0)</f>
        <v>0</v>
      </c>
      <c r="AF285" s="1227" t="s">
        <v>3224</v>
      </c>
      <c r="AG285" s="1235"/>
      <c r="AH285" s="1203"/>
      <c r="AI285" s="1144">
        <f t="shared" si="272"/>
        <v>3334</v>
      </c>
      <c r="AJ285" s="18"/>
    </row>
    <row r="286" ht="21.0" customHeight="1">
      <c r="A286" s="18"/>
      <c r="B286" s="1127" t="s">
        <v>3186</v>
      </c>
      <c r="C286" s="1136" t="s">
        <v>3187</v>
      </c>
      <c r="D286" s="1128">
        <v>0.0</v>
      </c>
      <c r="E286" s="1129" t="s">
        <v>76</v>
      </c>
      <c r="F286" s="1147" t="e">
        <v>#N/A</v>
      </c>
      <c r="G286" s="1135" t="s">
        <v>2678</v>
      </c>
      <c r="H286" s="1132" t="e">
        <v>#N/A</v>
      </c>
      <c r="I286" s="1136" t="s">
        <v>2445</v>
      </c>
      <c r="J286" s="1133" t="s">
        <v>3193</v>
      </c>
      <c r="K286" s="1148"/>
      <c r="L286" s="1135" t="s">
        <v>3190</v>
      </c>
      <c r="M286" s="1146"/>
      <c r="N286" s="1136" t="s">
        <v>2421</v>
      </c>
      <c r="O286" s="1149">
        <v>45904.0</v>
      </c>
      <c r="P286" s="1150" t="s">
        <v>3225</v>
      </c>
      <c r="Q286" s="1151">
        <f t="shared" si="275"/>
        <v>45905</v>
      </c>
      <c r="R286" s="1152">
        <v>50970.0</v>
      </c>
      <c r="S286" s="1153">
        <v>8.0</v>
      </c>
      <c r="T286" s="1153">
        <v>814.0</v>
      </c>
      <c r="U286" s="1154">
        <f t="shared" si="276"/>
        <v>45909</v>
      </c>
      <c r="V286" s="1152">
        <v>51800.0</v>
      </c>
      <c r="W286" s="1152">
        <v>8.0</v>
      </c>
      <c r="X286" s="1152">
        <v>823.0</v>
      </c>
      <c r="Y286" s="1155">
        <f t="shared" si="277"/>
        <v>45914</v>
      </c>
      <c r="Z286" s="1152">
        <v>100200.0</v>
      </c>
      <c r="AA286" s="1153">
        <v>12.0</v>
      </c>
      <c r="AB286" s="1153">
        <v>1059.0</v>
      </c>
      <c r="AC286" s="1141">
        <f t="shared" si="280"/>
        <v>0.9658622719</v>
      </c>
      <c r="AD286" s="1142">
        <f t="shared" si="281"/>
        <v>0.01068862275</v>
      </c>
      <c r="AE286" s="1143">
        <f t="shared" si="282"/>
        <v>0</v>
      </c>
      <c r="AF286" s="286" t="s">
        <v>3226</v>
      </c>
      <c r="AI286" s="1144">
        <f t="shared" si="272"/>
        <v>100200</v>
      </c>
      <c r="AJ286" s="18"/>
    </row>
    <row r="287" ht="21.0" customHeight="1">
      <c r="A287" s="18"/>
      <c r="B287" s="1127" t="s">
        <v>3186</v>
      </c>
      <c r="C287" s="1136" t="s">
        <v>3187</v>
      </c>
      <c r="D287" s="1128">
        <v>0.0</v>
      </c>
      <c r="E287" s="1129" t="s">
        <v>76</v>
      </c>
      <c r="F287" s="1147">
        <v>4077.0</v>
      </c>
      <c r="G287" s="1135" t="s">
        <v>2714</v>
      </c>
      <c r="H287" s="1132" t="s">
        <v>2715</v>
      </c>
      <c r="I287" s="1136" t="s">
        <v>2445</v>
      </c>
      <c r="J287" s="1133" t="s">
        <v>3193</v>
      </c>
      <c r="K287" s="1148"/>
      <c r="L287" s="1135" t="s">
        <v>3190</v>
      </c>
      <c r="M287" s="1146"/>
      <c r="N287" s="1136" t="s">
        <v>2421</v>
      </c>
      <c r="O287" s="1149">
        <v>45915.0</v>
      </c>
      <c r="P287" s="1150" t="s">
        <v>3227</v>
      </c>
      <c r="Q287" s="1151">
        <f t="shared" si="275"/>
        <v>45916</v>
      </c>
      <c r="R287" s="1152">
        <v>1991.0</v>
      </c>
      <c r="S287" s="1153">
        <v>0.0</v>
      </c>
      <c r="T287" s="1153">
        <v>85.0</v>
      </c>
      <c r="U287" s="1154">
        <f t="shared" si="276"/>
        <v>45920</v>
      </c>
      <c r="V287" s="1152">
        <v>3606.0</v>
      </c>
      <c r="W287" s="1152">
        <v>3.0</v>
      </c>
      <c r="X287" s="1152">
        <v>118.0</v>
      </c>
      <c r="Y287" s="1155">
        <f t="shared" si="277"/>
        <v>45925</v>
      </c>
      <c r="Z287" s="1152">
        <v>4335.0</v>
      </c>
      <c r="AA287" s="1153">
        <v>3.0</v>
      </c>
      <c r="AB287" s="1153">
        <v>130.0</v>
      </c>
      <c r="AC287" s="1141">
        <f t="shared" ref="AC287:AC307" si="283">IFERROR((INDIRECT("Z"&amp;ROW()) - INDIRECT("R"&amp;ROW())) / INDIRECT("R"&amp;ROW()), "")</f>
        <v>1.17729784</v>
      </c>
      <c r="AD287" s="1142">
        <f t="shared" ref="AD287:AD307" si="284">(INDIRECT("AA"&amp;ROW()) + INDIRECT("AB"&amp;ROW())) / INDIRECT("Z"&amp;ROW())</f>
        <v>0.0306805075</v>
      </c>
      <c r="AE287" s="1143">
        <f t="shared" si="282"/>
        <v>0</v>
      </c>
      <c r="AF287" s="286" t="s">
        <v>3228</v>
      </c>
      <c r="AI287" s="1144">
        <f t="shared" si="272"/>
        <v>4335</v>
      </c>
      <c r="AJ287" s="18"/>
    </row>
    <row r="288" ht="21.0" customHeight="1">
      <c r="A288" s="18"/>
      <c r="B288" s="1127" t="s">
        <v>3186</v>
      </c>
      <c r="C288" s="1136" t="s">
        <v>3187</v>
      </c>
      <c r="D288" s="1128">
        <v>0.0</v>
      </c>
      <c r="E288" s="1129" t="s">
        <v>76</v>
      </c>
      <c r="F288" s="1147">
        <v>4889.0</v>
      </c>
      <c r="G288" s="1135" t="s">
        <v>174</v>
      </c>
      <c r="H288" s="1132" t="s">
        <v>2440</v>
      </c>
      <c r="I288" s="1136" t="s">
        <v>2445</v>
      </c>
      <c r="J288" s="1133" t="s">
        <v>3193</v>
      </c>
      <c r="K288" s="1148"/>
      <c r="L288" s="1135" t="s">
        <v>3190</v>
      </c>
      <c r="M288" s="1146"/>
      <c r="N288" s="1136" t="s">
        <v>2421</v>
      </c>
      <c r="O288" s="1149">
        <v>45917.0</v>
      </c>
      <c r="P288" s="1150" t="s">
        <v>3229</v>
      </c>
      <c r="Q288" s="1151">
        <f t="shared" si="275"/>
        <v>45918</v>
      </c>
      <c r="R288" s="1152">
        <v>3905.0</v>
      </c>
      <c r="S288" s="1153">
        <v>3.0</v>
      </c>
      <c r="T288" s="1153">
        <v>102.0</v>
      </c>
      <c r="U288" s="1154">
        <f t="shared" si="276"/>
        <v>45922</v>
      </c>
      <c r="V288" s="1165"/>
      <c r="W288" s="1165"/>
      <c r="X288" s="1152"/>
      <c r="Y288" s="1155">
        <f t="shared" si="277"/>
        <v>45927</v>
      </c>
      <c r="Z288" s="1152">
        <v>4513.0</v>
      </c>
      <c r="AA288" s="1153">
        <v>4.0</v>
      </c>
      <c r="AB288" s="1153">
        <v>109.0</v>
      </c>
      <c r="AC288" s="1141">
        <f t="shared" si="283"/>
        <v>0.1556978233</v>
      </c>
      <c r="AD288" s="1142">
        <f t="shared" si="284"/>
        <v>0.02503877687</v>
      </c>
      <c r="AE288" s="1143">
        <f t="shared" si="282"/>
        <v>0</v>
      </c>
      <c r="AF288" s="286" t="s">
        <v>3230</v>
      </c>
      <c r="AI288" s="1144">
        <f t="shared" si="272"/>
        <v>4513</v>
      </c>
      <c r="AJ288" s="18"/>
    </row>
    <row r="289" ht="21.0" customHeight="1">
      <c r="A289" s="18"/>
      <c r="B289" s="1127" t="s">
        <v>3186</v>
      </c>
      <c r="C289" s="1209" t="s">
        <v>3187</v>
      </c>
      <c r="D289" s="1190">
        <v>0.0</v>
      </c>
      <c r="E289" s="1129" t="s">
        <v>76</v>
      </c>
      <c r="F289" s="1210">
        <v>1353.0</v>
      </c>
      <c r="G289" s="1211" t="s">
        <v>569</v>
      </c>
      <c r="H289" s="1193" t="s">
        <v>2464</v>
      </c>
      <c r="I289" s="1209" t="s">
        <v>2445</v>
      </c>
      <c r="J289" s="1169" t="s">
        <v>3193</v>
      </c>
      <c r="K289" s="1212"/>
      <c r="L289" s="1135" t="s">
        <v>3190</v>
      </c>
      <c r="M289" s="1213"/>
      <c r="N289" s="1136" t="s">
        <v>2421</v>
      </c>
      <c r="O289" s="1214">
        <v>45918.0</v>
      </c>
      <c r="P289" s="1221" t="s">
        <v>3231</v>
      </c>
      <c r="Q289" s="1216">
        <f t="shared" si="275"/>
        <v>45919</v>
      </c>
      <c r="R289" s="1217">
        <v>1923.0</v>
      </c>
      <c r="S289" s="1218">
        <v>3.0</v>
      </c>
      <c r="T289" s="1218">
        <v>70.0</v>
      </c>
      <c r="U289" s="1216">
        <f t="shared" si="276"/>
        <v>45923</v>
      </c>
      <c r="V289" s="1222"/>
      <c r="W289" s="1222"/>
      <c r="X289" s="1222"/>
      <c r="Y289" s="1216">
        <f t="shared" si="277"/>
        <v>45928</v>
      </c>
      <c r="Z289" s="1217">
        <v>9950.0</v>
      </c>
      <c r="AA289" s="1218">
        <v>4.0</v>
      </c>
      <c r="AB289" s="1218">
        <v>185.0</v>
      </c>
      <c r="AC289" s="1200">
        <f t="shared" si="283"/>
        <v>4.174206968</v>
      </c>
      <c r="AD289" s="1201">
        <f t="shared" si="284"/>
        <v>0.01899497487</v>
      </c>
      <c r="AE289" s="1202">
        <f t="shared" si="282"/>
        <v>0</v>
      </c>
      <c r="AF289" s="1219" t="s">
        <v>3232</v>
      </c>
      <c r="AG289" s="1220"/>
      <c r="AH289" s="1220"/>
      <c r="AI289" s="1144">
        <f t="shared" si="272"/>
        <v>9950</v>
      </c>
      <c r="AJ289" s="18"/>
    </row>
    <row r="290" ht="21.0" customHeight="1">
      <c r="A290" s="18"/>
      <c r="B290" s="1127" t="s">
        <v>3186</v>
      </c>
      <c r="C290" s="1136" t="s">
        <v>3187</v>
      </c>
      <c r="D290" s="1128">
        <v>0.0</v>
      </c>
      <c r="E290" s="1129" t="s">
        <v>76</v>
      </c>
      <c r="F290" s="1147">
        <v>5196.0</v>
      </c>
      <c r="G290" s="1135" t="s">
        <v>2693</v>
      </c>
      <c r="H290" s="1132" t="s">
        <v>2426</v>
      </c>
      <c r="I290" s="1136" t="s">
        <v>2445</v>
      </c>
      <c r="J290" s="1133" t="s">
        <v>3193</v>
      </c>
      <c r="K290" s="1148"/>
      <c r="L290" s="1135" t="s">
        <v>3190</v>
      </c>
      <c r="M290" s="1146"/>
      <c r="N290" s="1136" t="s">
        <v>2421</v>
      </c>
      <c r="O290" s="1149">
        <v>45924.0</v>
      </c>
      <c r="P290" s="1150" t="s">
        <v>3233</v>
      </c>
      <c r="Q290" s="1151">
        <f t="shared" si="275"/>
        <v>45925</v>
      </c>
      <c r="R290" s="1152">
        <v>9750.0</v>
      </c>
      <c r="S290" s="1153">
        <v>6.0</v>
      </c>
      <c r="T290" s="1153">
        <v>252.0</v>
      </c>
      <c r="U290" s="1154">
        <f t="shared" si="276"/>
        <v>45929</v>
      </c>
      <c r="V290" s="1152">
        <v>18000.0</v>
      </c>
      <c r="W290" s="1152">
        <v>8.0</v>
      </c>
      <c r="X290" s="1152">
        <v>421.0</v>
      </c>
      <c r="Y290" s="1155">
        <f t="shared" si="277"/>
        <v>45934</v>
      </c>
      <c r="Z290" s="1152">
        <v>24300.0</v>
      </c>
      <c r="AA290" s="1153">
        <v>8.0</v>
      </c>
      <c r="AB290" s="1153">
        <v>520.0</v>
      </c>
      <c r="AC290" s="1141">
        <f t="shared" si="283"/>
        <v>1.492307692</v>
      </c>
      <c r="AD290" s="1142">
        <f t="shared" si="284"/>
        <v>0.02172839506</v>
      </c>
      <c r="AE290" s="1143">
        <f t="shared" si="282"/>
        <v>0</v>
      </c>
      <c r="AF290" s="286" t="s">
        <v>3234</v>
      </c>
      <c r="AI290" s="1144">
        <f t="shared" si="272"/>
        <v>24300</v>
      </c>
      <c r="AJ290" s="18"/>
    </row>
    <row r="291" ht="21.0" customHeight="1">
      <c r="A291" s="18"/>
      <c r="B291" s="1127" t="s">
        <v>3186</v>
      </c>
      <c r="C291" s="1136" t="s">
        <v>3187</v>
      </c>
      <c r="D291" s="1128">
        <v>0.0</v>
      </c>
      <c r="E291" s="1129" t="s">
        <v>76</v>
      </c>
      <c r="F291" s="1147">
        <v>4503.0</v>
      </c>
      <c r="G291" s="1135" t="s">
        <v>128</v>
      </c>
      <c r="H291" s="1132" t="s">
        <v>2426</v>
      </c>
      <c r="I291" s="1136" t="s">
        <v>2445</v>
      </c>
      <c r="J291" s="1133" t="s">
        <v>3193</v>
      </c>
      <c r="K291" s="1148"/>
      <c r="L291" s="1135" t="s">
        <v>3190</v>
      </c>
      <c r="M291" s="1146"/>
      <c r="N291" s="1136" t="s">
        <v>2421</v>
      </c>
      <c r="O291" s="1149">
        <v>45925.0</v>
      </c>
      <c r="P291" s="1150" t="s">
        <v>3235</v>
      </c>
      <c r="Q291" s="1151">
        <f t="shared" si="275"/>
        <v>45926</v>
      </c>
      <c r="R291" s="1152">
        <v>3278.0</v>
      </c>
      <c r="S291" s="1153">
        <v>0.0</v>
      </c>
      <c r="T291" s="1153">
        <v>96.0</v>
      </c>
      <c r="U291" s="1154">
        <f t="shared" si="276"/>
        <v>45930</v>
      </c>
      <c r="V291" s="1152">
        <v>10600.0</v>
      </c>
      <c r="W291" s="1152">
        <v>1.0</v>
      </c>
      <c r="X291" s="1152">
        <v>239.0</v>
      </c>
      <c r="Y291" s="1155">
        <f t="shared" si="277"/>
        <v>45935</v>
      </c>
      <c r="Z291" s="1152">
        <v>16900.0</v>
      </c>
      <c r="AA291" s="1153">
        <v>4.0</v>
      </c>
      <c r="AB291" s="1153">
        <v>351.0</v>
      </c>
      <c r="AC291" s="1141">
        <f t="shared" si="283"/>
        <v>4.155582672</v>
      </c>
      <c r="AD291" s="1142">
        <f t="shared" si="284"/>
        <v>0.02100591716</v>
      </c>
      <c r="AE291" s="1143">
        <f t="shared" si="282"/>
        <v>0</v>
      </c>
      <c r="AF291" s="286" t="s">
        <v>3236</v>
      </c>
      <c r="AI291" s="1144">
        <f t="shared" si="272"/>
        <v>16900</v>
      </c>
      <c r="AJ291" s="18"/>
    </row>
    <row r="292" ht="21.0" customHeight="1">
      <c r="A292" s="18"/>
      <c r="B292" s="1127" t="s">
        <v>3186</v>
      </c>
      <c r="C292" s="1136" t="s">
        <v>3187</v>
      </c>
      <c r="D292" s="1128">
        <v>0.0</v>
      </c>
      <c r="E292" s="1129" t="s">
        <v>76</v>
      </c>
      <c r="F292" s="1147">
        <v>6229.0</v>
      </c>
      <c r="G292" s="1135" t="s">
        <v>3237</v>
      </c>
      <c r="H292" s="1132" t="s">
        <v>3238</v>
      </c>
      <c r="I292" s="1136" t="s">
        <v>2445</v>
      </c>
      <c r="J292" s="1169" t="s">
        <v>3193</v>
      </c>
      <c r="K292" s="1148"/>
      <c r="L292" s="1135" t="s">
        <v>3190</v>
      </c>
      <c r="M292" s="1146"/>
      <c r="N292" s="1136" t="s">
        <v>2421</v>
      </c>
      <c r="O292" s="1149">
        <v>45929.0</v>
      </c>
      <c r="P292" s="1150" t="s">
        <v>3239</v>
      </c>
      <c r="Q292" s="1151">
        <f t="shared" si="275"/>
        <v>45930</v>
      </c>
      <c r="R292" s="1152">
        <v>6621.0</v>
      </c>
      <c r="S292" s="1153">
        <v>1.0</v>
      </c>
      <c r="T292" s="1153">
        <v>176.0</v>
      </c>
      <c r="U292" s="1154">
        <f t="shared" si="276"/>
        <v>45934</v>
      </c>
      <c r="V292" s="1152">
        <v>9319.0</v>
      </c>
      <c r="W292" s="1152">
        <v>2.0</v>
      </c>
      <c r="X292" s="1152">
        <v>221.0</v>
      </c>
      <c r="Y292" s="1155">
        <f t="shared" si="277"/>
        <v>45939</v>
      </c>
      <c r="Z292" s="1152">
        <v>12100.0</v>
      </c>
      <c r="AA292" s="1153">
        <v>4.0</v>
      </c>
      <c r="AB292" s="1153">
        <v>283.0</v>
      </c>
      <c r="AC292" s="1141">
        <f t="shared" si="283"/>
        <v>0.8275185017</v>
      </c>
      <c r="AD292" s="1142">
        <f t="shared" si="284"/>
        <v>0.02371900826</v>
      </c>
      <c r="AE292" s="1143">
        <f t="shared" ref="AE292:AE307" si="285">INDIRECT("D"&amp;ROW()) / INDIRECT("Z"&amp;ROW()) * 1000</f>
        <v>0</v>
      </c>
      <c r="AF292" s="286" t="s">
        <v>3240</v>
      </c>
      <c r="AI292" s="1144">
        <f t="shared" si="272"/>
        <v>12100</v>
      </c>
      <c r="AJ292" s="18"/>
    </row>
    <row r="293" ht="21.0" customHeight="1">
      <c r="A293" s="18"/>
      <c r="B293" s="1127" t="s">
        <v>3186</v>
      </c>
      <c r="C293" s="1136" t="s">
        <v>3187</v>
      </c>
      <c r="D293" s="1128">
        <v>0.0</v>
      </c>
      <c r="E293" s="1129" t="s">
        <v>76</v>
      </c>
      <c r="F293" s="1147">
        <v>1006.0</v>
      </c>
      <c r="G293" s="1135" t="s">
        <v>3241</v>
      </c>
      <c r="H293" s="1132" t="s">
        <v>2464</v>
      </c>
      <c r="I293" s="1136" t="s">
        <v>2445</v>
      </c>
      <c r="J293" s="1169" t="s">
        <v>3193</v>
      </c>
      <c r="K293" s="1148"/>
      <c r="L293" s="1135" t="s">
        <v>3190</v>
      </c>
      <c r="M293" s="1146"/>
      <c r="N293" s="1136" t="s">
        <v>2421</v>
      </c>
      <c r="O293" s="1149">
        <v>45931.0</v>
      </c>
      <c r="P293" s="1150" t="s">
        <v>3242</v>
      </c>
      <c r="Q293" s="1151">
        <f t="shared" si="275"/>
        <v>45932</v>
      </c>
      <c r="R293" s="1152">
        <v>3869.0</v>
      </c>
      <c r="S293" s="1153">
        <v>4.0</v>
      </c>
      <c r="T293" s="1153">
        <v>66.0</v>
      </c>
      <c r="U293" s="1154">
        <f t="shared" si="276"/>
        <v>45936</v>
      </c>
      <c r="V293" s="1152">
        <v>5378.0</v>
      </c>
      <c r="W293" s="1152">
        <v>4.0</v>
      </c>
      <c r="X293" s="1152">
        <v>85.0</v>
      </c>
      <c r="Y293" s="1155">
        <f t="shared" si="277"/>
        <v>45941</v>
      </c>
      <c r="Z293" s="1152">
        <v>7777.0</v>
      </c>
      <c r="AA293" s="1153">
        <v>5.0</v>
      </c>
      <c r="AB293" s="1153">
        <v>110.0</v>
      </c>
      <c r="AC293" s="1141">
        <f t="shared" si="283"/>
        <v>1.010080124</v>
      </c>
      <c r="AD293" s="1142">
        <f t="shared" si="284"/>
        <v>0.01478719301</v>
      </c>
      <c r="AE293" s="1143">
        <f t="shared" si="285"/>
        <v>0</v>
      </c>
      <c r="AF293" s="286" t="s">
        <v>3243</v>
      </c>
      <c r="AI293" s="1144">
        <f t="shared" si="272"/>
        <v>7777</v>
      </c>
      <c r="AJ293" s="18"/>
    </row>
    <row r="294" ht="21.0" customHeight="1">
      <c r="A294" s="18"/>
      <c r="B294" s="1127" t="s">
        <v>3186</v>
      </c>
      <c r="C294" s="1136" t="s">
        <v>3187</v>
      </c>
      <c r="D294" s="1128">
        <v>0.0</v>
      </c>
      <c r="E294" s="1129" t="s">
        <v>76</v>
      </c>
      <c r="F294" s="1147">
        <v>6411.0</v>
      </c>
      <c r="G294" s="1135" t="s">
        <v>3244</v>
      </c>
      <c r="H294" s="1132" t="s">
        <v>2432</v>
      </c>
      <c r="I294" s="1136" t="s">
        <v>2445</v>
      </c>
      <c r="J294" s="1169" t="s">
        <v>3189</v>
      </c>
      <c r="K294" s="1148"/>
      <c r="L294" s="1135" t="s">
        <v>3190</v>
      </c>
      <c r="M294" s="1146"/>
      <c r="N294" s="1136" t="s">
        <v>2421</v>
      </c>
      <c r="O294" s="1149">
        <v>45935.0</v>
      </c>
      <c r="P294" s="1245" t="s">
        <v>3245</v>
      </c>
      <c r="Q294" s="1151">
        <f t="shared" si="275"/>
        <v>45936</v>
      </c>
      <c r="R294" s="1152">
        <v>5800.0</v>
      </c>
      <c r="S294" s="1153">
        <v>5.0</v>
      </c>
      <c r="T294" s="1153">
        <v>112.0</v>
      </c>
      <c r="U294" s="1154">
        <f t="shared" si="276"/>
        <v>45940</v>
      </c>
      <c r="V294" s="1152">
        <v>6302.0</v>
      </c>
      <c r="W294" s="1152">
        <v>5.0</v>
      </c>
      <c r="X294" s="1152">
        <v>124.0</v>
      </c>
      <c r="Y294" s="1155">
        <f t="shared" si="277"/>
        <v>45945</v>
      </c>
      <c r="Z294" s="1152">
        <v>7785.0</v>
      </c>
      <c r="AA294" s="1153">
        <v>5.0</v>
      </c>
      <c r="AB294" s="1153">
        <v>154.0</v>
      </c>
      <c r="AC294" s="1141">
        <f t="shared" si="283"/>
        <v>0.3422413793</v>
      </c>
      <c r="AD294" s="1178">
        <f t="shared" si="284"/>
        <v>0.0204238921</v>
      </c>
      <c r="AE294" s="1168">
        <f t="shared" si="285"/>
        <v>0</v>
      </c>
      <c r="AF294" s="286" t="s">
        <v>3246</v>
      </c>
      <c r="AI294" s="1144">
        <f t="shared" si="272"/>
        <v>7785</v>
      </c>
      <c r="AJ294" s="18"/>
    </row>
    <row r="295" ht="21.0" customHeight="1">
      <c r="A295" s="18"/>
      <c r="B295" s="1127" t="s">
        <v>3186</v>
      </c>
      <c r="C295" s="1127" t="s">
        <v>3187</v>
      </c>
      <c r="D295" s="1128">
        <v>0.0</v>
      </c>
      <c r="E295" s="1129" t="s">
        <v>76</v>
      </c>
      <c r="F295" s="1147">
        <v>1768.0</v>
      </c>
      <c r="G295" s="1135" t="s">
        <v>2718</v>
      </c>
      <c r="H295" s="1132" t="s">
        <v>2426</v>
      </c>
      <c r="I295" s="1136" t="s">
        <v>2445</v>
      </c>
      <c r="J295" s="1127" t="s">
        <v>3189</v>
      </c>
      <c r="K295" s="1148"/>
      <c r="L295" s="1135" t="s">
        <v>3190</v>
      </c>
      <c r="M295" s="1146"/>
      <c r="N295" s="1136" t="s">
        <v>2421</v>
      </c>
      <c r="O295" s="1149">
        <v>45938.0</v>
      </c>
      <c r="P295" s="1150" t="s">
        <v>3247</v>
      </c>
      <c r="Q295" s="297">
        <f t="shared" si="275"/>
        <v>45939</v>
      </c>
      <c r="R295" s="1152">
        <v>21722.0</v>
      </c>
      <c r="S295" s="1153">
        <v>5.0</v>
      </c>
      <c r="T295" s="1153">
        <v>466.0</v>
      </c>
      <c r="U295" s="297">
        <f t="shared" si="276"/>
        <v>45943</v>
      </c>
      <c r="V295" s="1152">
        <v>26300.0</v>
      </c>
      <c r="W295" s="1152">
        <v>6.0</v>
      </c>
      <c r="X295" s="1152">
        <v>540.0</v>
      </c>
      <c r="Y295" s="1155">
        <f t="shared" si="277"/>
        <v>45948</v>
      </c>
      <c r="Z295" s="1152">
        <v>33300.0</v>
      </c>
      <c r="AA295" s="1153">
        <v>7.0</v>
      </c>
      <c r="AB295" s="1153">
        <v>706.0</v>
      </c>
      <c r="AC295" s="1167">
        <f t="shared" si="283"/>
        <v>0.5330080103</v>
      </c>
      <c r="AD295" s="1142">
        <f t="shared" si="284"/>
        <v>0.02141141141</v>
      </c>
      <c r="AE295" s="1168">
        <f t="shared" si="285"/>
        <v>0</v>
      </c>
      <c r="AF295" s="286" t="s">
        <v>3248</v>
      </c>
      <c r="AI295" s="1144">
        <f t="shared" si="272"/>
        <v>33300</v>
      </c>
      <c r="AJ295" s="18"/>
    </row>
    <row r="296" ht="21.0" customHeight="1">
      <c r="A296" s="18"/>
      <c r="B296" s="1127" t="s">
        <v>3186</v>
      </c>
      <c r="C296" s="1127" t="s">
        <v>3187</v>
      </c>
      <c r="D296" s="1128">
        <v>0.0</v>
      </c>
      <c r="E296" s="1129" t="s">
        <v>76</v>
      </c>
      <c r="F296" s="1147">
        <v>6462.0</v>
      </c>
      <c r="G296" s="1135" t="s">
        <v>3249</v>
      </c>
      <c r="H296" s="1132" t="s">
        <v>2426</v>
      </c>
      <c r="I296" s="1136" t="s">
        <v>2445</v>
      </c>
      <c r="J296" s="1127" t="s">
        <v>3189</v>
      </c>
      <c r="K296" s="1148"/>
      <c r="L296" s="1135" t="s">
        <v>3190</v>
      </c>
      <c r="M296" s="1146"/>
      <c r="N296" s="1136" t="s">
        <v>2421</v>
      </c>
      <c r="O296" s="1149">
        <v>45939.0</v>
      </c>
      <c r="P296" s="1150" t="s">
        <v>3250</v>
      </c>
      <c r="Q296" s="297">
        <f t="shared" si="275"/>
        <v>45940</v>
      </c>
      <c r="R296" s="1152">
        <v>27040.0</v>
      </c>
      <c r="S296" s="1153">
        <v>5.0</v>
      </c>
      <c r="T296" s="1153">
        <v>587.0</v>
      </c>
      <c r="U296" s="297">
        <f t="shared" si="276"/>
        <v>45944</v>
      </c>
      <c r="V296" s="1152">
        <v>48600.0</v>
      </c>
      <c r="W296" s="1152">
        <v>8.0</v>
      </c>
      <c r="X296" s="1152">
        <v>965.0</v>
      </c>
      <c r="Y296" s="1155">
        <f t="shared" si="277"/>
        <v>45949</v>
      </c>
      <c r="Z296" s="1152">
        <v>59600.0</v>
      </c>
      <c r="AA296" s="1153">
        <v>8.0</v>
      </c>
      <c r="AB296" s="1153">
        <v>1248.0</v>
      </c>
      <c r="AC296" s="1167">
        <f t="shared" si="283"/>
        <v>1.204142012</v>
      </c>
      <c r="AD296" s="1142">
        <f t="shared" si="284"/>
        <v>0.0210738255</v>
      </c>
      <c r="AE296" s="1168">
        <f t="shared" si="285"/>
        <v>0</v>
      </c>
      <c r="AF296" s="286" t="s">
        <v>3251</v>
      </c>
      <c r="AI296" s="1144">
        <f t="shared" si="272"/>
        <v>59600</v>
      </c>
      <c r="AJ296" s="18"/>
    </row>
    <row r="297" ht="21.0" customHeight="1">
      <c r="A297" s="18"/>
      <c r="B297" s="1127" t="s">
        <v>3186</v>
      </c>
      <c r="C297" s="1127" t="s">
        <v>3187</v>
      </c>
      <c r="D297" s="1128">
        <v>0.0</v>
      </c>
      <c r="E297" s="1129" t="s">
        <v>76</v>
      </c>
      <c r="F297" s="1147">
        <v>2615.0</v>
      </c>
      <c r="G297" s="1135" t="s">
        <v>3252</v>
      </c>
      <c r="H297" s="1132" t="s">
        <v>2426</v>
      </c>
      <c r="I297" s="1136" t="s">
        <v>2445</v>
      </c>
      <c r="J297" s="1127" t="s">
        <v>3189</v>
      </c>
      <c r="K297" s="1148"/>
      <c r="L297" s="1135" t="s">
        <v>3190</v>
      </c>
      <c r="M297" s="1146"/>
      <c r="N297" s="1136" t="s">
        <v>2421</v>
      </c>
      <c r="O297" s="1149">
        <v>45944.0</v>
      </c>
      <c r="P297" s="1150" t="s">
        <v>3253</v>
      </c>
      <c r="Q297" s="297">
        <f t="shared" si="275"/>
        <v>45945</v>
      </c>
      <c r="R297" s="1152">
        <v>2794.0</v>
      </c>
      <c r="S297" s="1153">
        <v>1.0</v>
      </c>
      <c r="T297" s="1153">
        <v>82.0</v>
      </c>
      <c r="U297" s="297">
        <f t="shared" si="276"/>
        <v>45949</v>
      </c>
      <c r="V297" s="1165"/>
      <c r="W297" s="1165"/>
      <c r="X297" s="1165"/>
      <c r="Y297" s="1155">
        <f t="shared" si="277"/>
        <v>45954</v>
      </c>
      <c r="Z297" s="1152"/>
      <c r="AA297" s="1153"/>
      <c r="AB297" s="1153"/>
      <c r="AC297" s="1167">
        <f t="shared" si="283"/>
        <v>-1</v>
      </c>
      <c r="AD297" s="1142" t="str">
        <f t="shared" si="284"/>
        <v>#DIV/0!</v>
      </c>
      <c r="AE297" s="1168" t="str">
        <f t="shared" si="285"/>
        <v>#DIV/0!</v>
      </c>
      <c r="AF297" s="286" t="s">
        <v>3254</v>
      </c>
      <c r="AI297" s="1144">
        <f t="shared" si="272"/>
        <v>2794</v>
      </c>
      <c r="AJ297" s="18"/>
    </row>
    <row r="298" ht="21.0" customHeight="1">
      <c r="A298" s="18"/>
      <c r="B298" s="1127" t="s">
        <v>3186</v>
      </c>
      <c r="C298" s="1127" t="s">
        <v>3187</v>
      </c>
      <c r="D298" s="1128">
        <v>0.0</v>
      </c>
      <c r="E298" s="1129" t="s">
        <v>76</v>
      </c>
      <c r="F298" s="1147" t="e">
        <v>#N/A</v>
      </c>
      <c r="G298" s="1135" t="s">
        <v>2727</v>
      </c>
      <c r="H298" s="1132" t="e">
        <v>#N/A</v>
      </c>
      <c r="I298" s="1136" t="s">
        <v>2445</v>
      </c>
      <c r="J298" s="1127" t="s">
        <v>3189</v>
      </c>
      <c r="K298" s="1148"/>
      <c r="L298" s="1135" t="s">
        <v>3190</v>
      </c>
      <c r="M298" s="1146"/>
      <c r="N298" s="1136" t="s">
        <v>2421</v>
      </c>
      <c r="O298" s="1149">
        <v>45948.0</v>
      </c>
      <c r="P298" s="1150" t="s">
        <v>3255</v>
      </c>
      <c r="Q298" s="297">
        <f t="shared" si="275"/>
        <v>45949</v>
      </c>
      <c r="R298" s="1152">
        <v>10224.0</v>
      </c>
      <c r="S298" s="1153">
        <v>3.0</v>
      </c>
      <c r="T298" s="1153">
        <v>257.0</v>
      </c>
      <c r="U298" s="297">
        <f t="shared" si="276"/>
        <v>45953</v>
      </c>
      <c r="V298" s="1152">
        <v>23700.0</v>
      </c>
      <c r="W298" s="1152">
        <v>7.0</v>
      </c>
      <c r="X298" s="1152">
        <v>684.0</v>
      </c>
      <c r="Y298" s="1155">
        <f t="shared" si="277"/>
        <v>45958</v>
      </c>
      <c r="Z298" s="1152">
        <v>36200.0</v>
      </c>
      <c r="AA298" s="1153">
        <v>9.0</v>
      </c>
      <c r="AB298" s="1153">
        <v>1143.0</v>
      </c>
      <c r="AC298" s="1167">
        <f t="shared" si="283"/>
        <v>2.540688576</v>
      </c>
      <c r="AD298" s="1142">
        <f t="shared" si="284"/>
        <v>0.03182320442</v>
      </c>
      <c r="AE298" s="1168">
        <f t="shared" si="285"/>
        <v>0</v>
      </c>
      <c r="AF298" s="286" t="s">
        <v>3256</v>
      </c>
      <c r="AI298" s="1144">
        <f t="shared" si="272"/>
        <v>36200</v>
      </c>
      <c r="AJ298" s="18"/>
    </row>
    <row r="299" ht="21.0" customHeight="1">
      <c r="A299" s="18"/>
      <c r="B299" s="1127" t="s">
        <v>3186</v>
      </c>
      <c r="C299" s="1127" t="s">
        <v>3187</v>
      </c>
      <c r="D299" s="1128">
        <v>0.0</v>
      </c>
      <c r="E299" s="1129" t="s">
        <v>76</v>
      </c>
      <c r="F299" s="1147">
        <v>6016.0</v>
      </c>
      <c r="G299" s="1135" t="s">
        <v>2800</v>
      </c>
      <c r="H299" s="1132" t="s">
        <v>2659</v>
      </c>
      <c r="I299" s="1136" t="s">
        <v>2445</v>
      </c>
      <c r="J299" s="1127" t="s">
        <v>3189</v>
      </c>
      <c r="K299" s="1148"/>
      <c r="L299" s="1135" t="s">
        <v>3190</v>
      </c>
      <c r="M299" s="1146"/>
      <c r="N299" s="1136" t="s">
        <v>2421</v>
      </c>
      <c r="O299" s="1149">
        <v>45952.0</v>
      </c>
      <c r="P299" s="1150" t="s">
        <v>3257</v>
      </c>
      <c r="Q299" s="297">
        <f t="shared" si="275"/>
        <v>45953</v>
      </c>
      <c r="R299" s="1152">
        <v>3802.0</v>
      </c>
      <c r="S299" s="1153">
        <v>0.0</v>
      </c>
      <c r="T299" s="1153">
        <v>115.0</v>
      </c>
      <c r="U299" s="297">
        <f t="shared" si="276"/>
        <v>45957</v>
      </c>
      <c r="V299" s="1152">
        <v>4072.0</v>
      </c>
      <c r="W299" s="1152">
        <v>0.0</v>
      </c>
      <c r="X299" s="1152">
        <v>122.0</v>
      </c>
      <c r="Y299" s="1155">
        <f t="shared" si="277"/>
        <v>45962</v>
      </c>
      <c r="Z299" s="1152">
        <v>4783.0</v>
      </c>
      <c r="AA299" s="1153">
        <v>0.0</v>
      </c>
      <c r="AB299" s="1153">
        <v>134.0</v>
      </c>
      <c r="AC299" s="1167">
        <f t="shared" si="283"/>
        <v>0.2580220936</v>
      </c>
      <c r="AD299" s="1142">
        <f t="shared" si="284"/>
        <v>0.02801588961</v>
      </c>
      <c r="AE299" s="1168">
        <f t="shared" si="285"/>
        <v>0</v>
      </c>
      <c r="AF299" s="286" t="s">
        <v>3258</v>
      </c>
      <c r="AI299" s="1144">
        <f t="shared" si="272"/>
        <v>4783</v>
      </c>
      <c r="AJ299" s="18"/>
    </row>
    <row r="300" ht="21.0" customHeight="1">
      <c r="A300" s="18"/>
      <c r="B300" s="1127" t="s">
        <v>3186</v>
      </c>
      <c r="C300" s="1127" t="s">
        <v>3187</v>
      </c>
      <c r="D300" s="1128">
        <v>0.0</v>
      </c>
      <c r="E300" s="1129" t="s">
        <v>76</v>
      </c>
      <c r="F300" s="1147">
        <v>4990.0</v>
      </c>
      <c r="G300" s="1135" t="s">
        <v>2736</v>
      </c>
      <c r="H300" s="1132" t="s">
        <v>2432</v>
      </c>
      <c r="I300" s="1136" t="s">
        <v>2445</v>
      </c>
      <c r="J300" s="1127" t="s">
        <v>3189</v>
      </c>
      <c r="K300" s="1148"/>
      <c r="L300" s="1135" t="s">
        <v>3190</v>
      </c>
      <c r="M300" s="1146"/>
      <c r="N300" s="1136" t="s">
        <v>2495</v>
      </c>
      <c r="O300" s="1149">
        <v>45955.0</v>
      </c>
      <c r="P300" s="1150" t="s">
        <v>3259</v>
      </c>
      <c r="Q300" s="297">
        <f t="shared" si="275"/>
        <v>45956</v>
      </c>
      <c r="R300" s="1152">
        <v>3162.0</v>
      </c>
      <c r="S300" s="1153">
        <v>2.0</v>
      </c>
      <c r="T300" s="1153">
        <v>74.0</v>
      </c>
      <c r="U300" s="297">
        <f t="shared" si="276"/>
        <v>45960</v>
      </c>
      <c r="V300" s="1152">
        <v>3534.0</v>
      </c>
      <c r="W300" s="1152">
        <v>2.0</v>
      </c>
      <c r="X300" s="1152">
        <v>84.0</v>
      </c>
      <c r="Y300" s="1155">
        <f t="shared" si="277"/>
        <v>45965</v>
      </c>
      <c r="Z300" s="1152">
        <v>3995.0</v>
      </c>
      <c r="AA300" s="1153">
        <v>2.0</v>
      </c>
      <c r="AB300" s="1153">
        <v>91.0</v>
      </c>
      <c r="AC300" s="1167">
        <f t="shared" si="283"/>
        <v>0.2634408602</v>
      </c>
      <c r="AD300" s="1142">
        <f t="shared" si="284"/>
        <v>0.02327909887</v>
      </c>
      <c r="AE300" s="1168">
        <f t="shared" si="285"/>
        <v>0</v>
      </c>
      <c r="AF300" s="286" t="s">
        <v>3260</v>
      </c>
      <c r="AI300" s="1144">
        <f t="shared" si="272"/>
        <v>3995</v>
      </c>
      <c r="AJ300" s="18"/>
    </row>
    <row r="301" ht="21.0" customHeight="1">
      <c r="A301" s="18"/>
      <c r="B301" s="1127" t="s">
        <v>3186</v>
      </c>
      <c r="C301" s="1127" t="s">
        <v>3187</v>
      </c>
      <c r="D301" s="1128">
        <v>0.0</v>
      </c>
      <c r="E301" s="1129" t="s">
        <v>76</v>
      </c>
      <c r="F301" s="1147">
        <v>3905.0</v>
      </c>
      <c r="G301" s="1135" t="s">
        <v>2733</v>
      </c>
      <c r="H301" s="1132" t="s">
        <v>2659</v>
      </c>
      <c r="I301" s="1136" t="s">
        <v>2445</v>
      </c>
      <c r="J301" s="1127" t="s">
        <v>3189</v>
      </c>
      <c r="K301" s="1148"/>
      <c r="L301" s="1135" t="s">
        <v>3190</v>
      </c>
      <c r="M301" s="1146"/>
      <c r="N301" s="1136" t="s">
        <v>2421</v>
      </c>
      <c r="O301" s="1149">
        <v>45957.0</v>
      </c>
      <c r="P301" s="1150" t="s">
        <v>3261</v>
      </c>
      <c r="Q301" s="297">
        <f t="shared" si="275"/>
        <v>45958</v>
      </c>
      <c r="R301" s="1152">
        <v>3888.0</v>
      </c>
      <c r="S301" s="1153">
        <v>1.0</v>
      </c>
      <c r="T301" s="1153">
        <v>84.0</v>
      </c>
      <c r="U301" s="297">
        <f t="shared" si="276"/>
        <v>45962</v>
      </c>
      <c r="V301" s="1152">
        <v>4307.0</v>
      </c>
      <c r="W301" s="1152">
        <v>1.0</v>
      </c>
      <c r="X301" s="1152">
        <v>88.0</v>
      </c>
      <c r="Y301" s="1155">
        <f t="shared" si="277"/>
        <v>45967</v>
      </c>
      <c r="Z301" s="1152">
        <v>4976.0</v>
      </c>
      <c r="AA301" s="1153">
        <v>2.0</v>
      </c>
      <c r="AB301" s="1153">
        <v>106.0</v>
      </c>
      <c r="AC301" s="1167">
        <f t="shared" si="283"/>
        <v>0.2798353909</v>
      </c>
      <c r="AD301" s="1142">
        <f t="shared" si="284"/>
        <v>0.02170418006</v>
      </c>
      <c r="AE301" s="1168">
        <f t="shared" si="285"/>
        <v>0</v>
      </c>
      <c r="AF301" s="286" t="s">
        <v>3262</v>
      </c>
      <c r="AI301" s="1144">
        <f t="shared" si="272"/>
        <v>4976</v>
      </c>
      <c r="AJ301" s="18"/>
    </row>
    <row r="302" ht="21.0" customHeight="1">
      <c r="A302" s="18"/>
      <c r="B302" s="1127" t="s">
        <v>3186</v>
      </c>
      <c r="C302" s="1127" t="s">
        <v>3187</v>
      </c>
      <c r="D302" s="1128">
        <v>0.0</v>
      </c>
      <c r="E302" s="1129" t="s">
        <v>76</v>
      </c>
      <c r="F302" s="1147">
        <v>6548.0</v>
      </c>
      <c r="G302" s="1135" t="s">
        <v>3263</v>
      </c>
      <c r="H302" s="1132" t="s">
        <v>2426</v>
      </c>
      <c r="I302" s="1136" t="s">
        <v>2445</v>
      </c>
      <c r="J302" s="1127" t="s">
        <v>3189</v>
      </c>
      <c r="K302" s="1148"/>
      <c r="L302" s="1135" t="s">
        <v>3190</v>
      </c>
      <c r="M302" s="1146"/>
      <c r="N302" s="1136" t="s">
        <v>2495</v>
      </c>
      <c r="O302" s="1149">
        <v>45960.0</v>
      </c>
      <c r="P302" s="1150" t="s">
        <v>3264</v>
      </c>
      <c r="Q302" s="297">
        <f t="shared" si="275"/>
        <v>45961</v>
      </c>
      <c r="R302" s="1152">
        <v>1550.0</v>
      </c>
      <c r="S302" s="1153">
        <v>3.0</v>
      </c>
      <c r="T302" s="1153">
        <v>48.0</v>
      </c>
      <c r="U302" s="297">
        <f t="shared" si="276"/>
        <v>45965</v>
      </c>
      <c r="V302" s="1152">
        <v>4099.0</v>
      </c>
      <c r="W302" s="1152">
        <v>3.0</v>
      </c>
      <c r="X302" s="1152">
        <v>116.0</v>
      </c>
      <c r="Y302" s="1155">
        <f t="shared" si="277"/>
        <v>45970</v>
      </c>
      <c r="Z302" s="1152">
        <v>5073.0</v>
      </c>
      <c r="AA302" s="1153">
        <v>3.0</v>
      </c>
      <c r="AB302" s="1153">
        <v>129.0</v>
      </c>
      <c r="AC302" s="1167">
        <f t="shared" si="283"/>
        <v>2.272903226</v>
      </c>
      <c r="AD302" s="1142">
        <f t="shared" si="284"/>
        <v>0.02602010645</v>
      </c>
      <c r="AE302" s="1168">
        <f t="shared" si="285"/>
        <v>0</v>
      </c>
      <c r="AF302" s="286" t="s">
        <v>3265</v>
      </c>
      <c r="AI302" s="1144">
        <f t="shared" si="272"/>
        <v>5073</v>
      </c>
      <c r="AJ302" s="18"/>
    </row>
    <row r="303" ht="21.0" customHeight="1">
      <c r="A303" s="18"/>
      <c r="B303" s="1127" t="s">
        <v>3186</v>
      </c>
      <c r="C303" s="1127" t="s">
        <v>3187</v>
      </c>
      <c r="D303" s="1128">
        <v>0.0</v>
      </c>
      <c r="E303" s="1129" t="s">
        <v>76</v>
      </c>
      <c r="F303" s="1147" t="e">
        <v>#N/A</v>
      </c>
      <c r="G303" s="1135" t="s">
        <v>2794</v>
      </c>
      <c r="H303" s="1132" t="e">
        <v>#N/A</v>
      </c>
      <c r="I303" s="1136" t="s">
        <v>2445</v>
      </c>
      <c r="J303" s="1127" t="s">
        <v>3189</v>
      </c>
      <c r="K303" s="1148"/>
      <c r="L303" s="1135" t="s">
        <v>3190</v>
      </c>
      <c r="M303" s="1146"/>
      <c r="N303" s="1136" t="s">
        <v>2495</v>
      </c>
      <c r="O303" s="1149">
        <v>45963.0</v>
      </c>
      <c r="P303" s="1179" t="s">
        <v>3266</v>
      </c>
      <c r="Q303" s="297">
        <f t="shared" si="275"/>
        <v>45964</v>
      </c>
      <c r="R303" s="1152">
        <v>2571.0</v>
      </c>
      <c r="S303" s="1153">
        <v>3.0</v>
      </c>
      <c r="T303" s="1153">
        <v>94.0</v>
      </c>
      <c r="U303" s="297">
        <f t="shared" si="276"/>
        <v>45968</v>
      </c>
      <c r="V303" s="1152">
        <v>3329.0</v>
      </c>
      <c r="W303" s="1152">
        <v>4.0</v>
      </c>
      <c r="X303" s="1152">
        <v>110.0</v>
      </c>
      <c r="Y303" s="1155">
        <f t="shared" si="277"/>
        <v>45973</v>
      </c>
      <c r="Z303" s="1152">
        <v>4111.0</v>
      </c>
      <c r="AA303" s="1153">
        <v>5.0</v>
      </c>
      <c r="AB303" s="1153">
        <v>125.0</v>
      </c>
      <c r="AC303" s="1167">
        <f t="shared" si="283"/>
        <v>0.5989887203</v>
      </c>
      <c r="AD303" s="1142">
        <f t="shared" si="284"/>
        <v>0.03162247628</v>
      </c>
      <c r="AE303" s="1168">
        <f t="shared" si="285"/>
        <v>0</v>
      </c>
      <c r="AF303" s="286" t="s">
        <v>3267</v>
      </c>
      <c r="AI303" s="1144">
        <f t="shared" si="272"/>
        <v>4111</v>
      </c>
      <c r="AJ303" s="18"/>
    </row>
    <row r="304" ht="21.0" customHeight="1">
      <c r="A304" s="18"/>
      <c r="B304" s="1127" t="s">
        <v>3186</v>
      </c>
      <c r="C304" s="1127" t="s">
        <v>3187</v>
      </c>
      <c r="D304" s="1128">
        <v>0.0</v>
      </c>
      <c r="E304" s="1129" t="s">
        <v>76</v>
      </c>
      <c r="F304" s="1130">
        <v>6097.0</v>
      </c>
      <c r="G304" s="1131" t="s">
        <v>3268</v>
      </c>
      <c r="H304" s="1132" t="s">
        <v>2432</v>
      </c>
      <c r="I304" s="1127" t="s">
        <v>2445</v>
      </c>
      <c r="J304" s="1127" t="s">
        <v>3189</v>
      </c>
      <c r="K304" s="1134"/>
      <c r="L304" s="1135" t="s">
        <v>3190</v>
      </c>
      <c r="M304" s="1127"/>
      <c r="N304" s="1136" t="s">
        <v>2495</v>
      </c>
      <c r="O304" s="1156">
        <v>45967.0</v>
      </c>
      <c r="P304" s="1231" t="s">
        <v>3269</v>
      </c>
      <c r="Q304" s="1138">
        <f t="shared" si="275"/>
        <v>45968</v>
      </c>
      <c r="R304" s="125">
        <v>4548.0</v>
      </c>
      <c r="S304" s="499">
        <v>0.0</v>
      </c>
      <c r="T304" s="499">
        <v>122.0</v>
      </c>
      <c r="U304" s="1139">
        <f t="shared" si="276"/>
        <v>45972</v>
      </c>
      <c r="V304" s="125">
        <v>5668.0</v>
      </c>
      <c r="W304" s="125">
        <v>0.0</v>
      </c>
      <c r="X304" s="125">
        <v>140.0</v>
      </c>
      <c r="Y304" s="1155">
        <f t="shared" si="277"/>
        <v>45977</v>
      </c>
      <c r="Z304" s="125">
        <v>6859.0</v>
      </c>
      <c r="AA304" s="499">
        <v>0.0</v>
      </c>
      <c r="AB304" s="499">
        <v>157.0</v>
      </c>
      <c r="AC304" s="1141">
        <f t="shared" si="283"/>
        <v>0.5081354442</v>
      </c>
      <c r="AD304" s="1142">
        <f t="shared" si="284"/>
        <v>0.02288963406</v>
      </c>
      <c r="AE304" s="1143">
        <f t="shared" si="285"/>
        <v>0</v>
      </c>
      <c r="AF304" s="1159" t="s">
        <v>3270</v>
      </c>
      <c r="AG304" s="1160"/>
      <c r="AH304" s="1144"/>
      <c r="AI304" s="1144"/>
      <c r="AJ304" s="18"/>
    </row>
    <row r="305" ht="21.0" customHeight="1">
      <c r="A305" s="18"/>
      <c r="B305" s="1127" t="s">
        <v>3186</v>
      </c>
      <c r="C305" s="1127" t="s">
        <v>3187</v>
      </c>
      <c r="D305" s="1128">
        <v>0.0</v>
      </c>
      <c r="E305" s="1129" t="s">
        <v>76</v>
      </c>
      <c r="F305" s="1130">
        <v>1483.0</v>
      </c>
      <c r="G305" s="1131" t="s">
        <v>1004</v>
      </c>
      <c r="H305" s="1132" t="s">
        <v>2426</v>
      </c>
      <c r="I305" s="1127" t="s">
        <v>2445</v>
      </c>
      <c r="J305" s="1127" t="s">
        <v>3189</v>
      </c>
      <c r="K305" s="1134"/>
      <c r="L305" s="1135" t="s">
        <v>3190</v>
      </c>
      <c r="M305" s="1127"/>
      <c r="N305" s="1136" t="s">
        <v>2495</v>
      </c>
      <c r="O305" s="1156">
        <v>45966.0</v>
      </c>
      <c r="P305" s="1231" t="s">
        <v>3271</v>
      </c>
      <c r="Q305" s="1138">
        <f t="shared" si="275"/>
        <v>45967</v>
      </c>
      <c r="R305" s="125">
        <v>4912.0</v>
      </c>
      <c r="S305" s="499">
        <v>2.0</v>
      </c>
      <c r="T305" s="499">
        <v>133.0</v>
      </c>
      <c r="U305" s="1139">
        <f t="shared" si="276"/>
        <v>45971</v>
      </c>
      <c r="V305" s="125">
        <v>5516.0</v>
      </c>
      <c r="W305" s="125">
        <v>3.0</v>
      </c>
      <c r="X305" s="125">
        <v>150.0</v>
      </c>
      <c r="Y305" s="1155">
        <f t="shared" si="277"/>
        <v>45976</v>
      </c>
      <c r="Z305" s="125">
        <v>6616.0</v>
      </c>
      <c r="AA305" s="499">
        <v>3.0</v>
      </c>
      <c r="AB305" s="499">
        <v>161.0</v>
      </c>
      <c r="AC305" s="1141">
        <f t="shared" si="283"/>
        <v>0.3469055375</v>
      </c>
      <c r="AD305" s="1142">
        <f t="shared" si="284"/>
        <v>0.02478839178</v>
      </c>
      <c r="AE305" s="1143">
        <f t="shared" si="285"/>
        <v>0</v>
      </c>
      <c r="AF305" s="1159" t="s">
        <v>3272</v>
      </c>
      <c r="AG305" s="1160"/>
      <c r="AH305" s="1144"/>
      <c r="AI305" s="1144"/>
      <c r="AJ305" s="18"/>
    </row>
    <row r="306" ht="21.0" customHeight="1">
      <c r="A306" s="18"/>
      <c r="B306" s="1127" t="s">
        <v>3186</v>
      </c>
      <c r="C306" s="1127" t="s">
        <v>3187</v>
      </c>
      <c r="D306" s="1128">
        <v>0.0</v>
      </c>
      <c r="E306" s="1129" t="s">
        <v>76</v>
      </c>
      <c r="F306" s="1130">
        <v>6338.0</v>
      </c>
      <c r="G306" s="1131" t="s">
        <v>2681</v>
      </c>
      <c r="H306" s="1132" t="s">
        <v>2682</v>
      </c>
      <c r="I306" s="1127" t="s">
        <v>2445</v>
      </c>
      <c r="J306" s="1127" t="s">
        <v>3189</v>
      </c>
      <c r="K306" s="1134"/>
      <c r="L306" s="1135" t="s">
        <v>3190</v>
      </c>
      <c r="M306" s="1127"/>
      <c r="N306" s="1136" t="s">
        <v>2495</v>
      </c>
      <c r="O306" s="1156">
        <v>45970.0</v>
      </c>
      <c r="P306" s="1231" t="s">
        <v>3273</v>
      </c>
      <c r="Q306" s="1138">
        <f t="shared" si="275"/>
        <v>45971</v>
      </c>
      <c r="R306" s="125">
        <v>7151.0</v>
      </c>
      <c r="S306" s="499">
        <v>0.0</v>
      </c>
      <c r="T306" s="499">
        <v>180.0</v>
      </c>
      <c r="U306" s="1139">
        <f t="shared" si="276"/>
        <v>45975</v>
      </c>
      <c r="V306" s="125">
        <v>9009.0</v>
      </c>
      <c r="W306" s="125">
        <v>0.0</v>
      </c>
      <c r="X306" s="125">
        <v>223.0</v>
      </c>
      <c r="Y306" s="1155">
        <f t="shared" si="277"/>
        <v>45980</v>
      </c>
      <c r="Z306" s="125">
        <v>9722.0</v>
      </c>
      <c r="AA306" s="499">
        <v>0.0</v>
      </c>
      <c r="AB306" s="499">
        <v>234.0</v>
      </c>
      <c r="AC306" s="1141">
        <f t="shared" si="283"/>
        <v>0.3595301356</v>
      </c>
      <c r="AD306" s="1142">
        <f t="shared" si="284"/>
        <v>0.02406912158</v>
      </c>
      <c r="AE306" s="1143">
        <f t="shared" si="285"/>
        <v>0</v>
      </c>
      <c r="AF306" s="1159" t="s">
        <v>3274</v>
      </c>
      <c r="AG306" s="1160"/>
      <c r="AH306" s="1144"/>
      <c r="AI306" s="1144"/>
      <c r="AJ306" s="18"/>
    </row>
    <row r="307" ht="21.0" customHeight="1">
      <c r="A307" s="18"/>
      <c r="B307" s="1127" t="s">
        <v>3186</v>
      </c>
      <c r="C307" s="1127" t="s">
        <v>3187</v>
      </c>
      <c r="D307" s="1128">
        <v>0.0</v>
      </c>
      <c r="E307" s="1129" t="s">
        <v>76</v>
      </c>
      <c r="F307" s="1130">
        <v>2483.0</v>
      </c>
      <c r="G307" s="1131" t="s">
        <v>2917</v>
      </c>
      <c r="H307" s="1132" t="s">
        <v>2659</v>
      </c>
      <c r="I307" s="1127" t="s">
        <v>2445</v>
      </c>
      <c r="J307" s="1127" t="s">
        <v>3189</v>
      </c>
      <c r="K307" s="1134"/>
      <c r="L307" s="1135" t="s">
        <v>3190</v>
      </c>
      <c r="M307" s="1127"/>
      <c r="N307" s="1136" t="s">
        <v>2495</v>
      </c>
      <c r="O307" s="1156">
        <v>45969.0</v>
      </c>
      <c r="P307" s="1231" t="s">
        <v>3275</v>
      </c>
      <c r="Q307" s="1138">
        <f t="shared" si="275"/>
        <v>45970</v>
      </c>
      <c r="R307" s="125">
        <v>11302.0</v>
      </c>
      <c r="S307" s="499">
        <v>3.0</v>
      </c>
      <c r="T307" s="499">
        <v>162.0</v>
      </c>
      <c r="U307" s="1139">
        <f t="shared" si="276"/>
        <v>45974</v>
      </c>
      <c r="V307" s="125"/>
      <c r="W307" s="125"/>
      <c r="X307" s="125"/>
      <c r="Y307" s="1155">
        <f t="shared" si="277"/>
        <v>45979</v>
      </c>
      <c r="Z307" s="125">
        <v>16300.0</v>
      </c>
      <c r="AA307" s="499">
        <v>4.0</v>
      </c>
      <c r="AB307" s="499">
        <v>217.0</v>
      </c>
      <c r="AC307" s="1141">
        <f t="shared" si="283"/>
        <v>0.4422226155</v>
      </c>
      <c r="AD307" s="1142">
        <f t="shared" si="284"/>
        <v>0.01355828221</v>
      </c>
      <c r="AE307" s="1143">
        <f t="shared" si="285"/>
        <v>0</v>
      </c>
      <c r="AF307" s="1159" t="s">
        <v>3276</v>
      </c>
      <c r="AG307" s="1160"/>
      <c r="AH307" s="1144"/>
      <c r="AI307" s="1144"/>
      <c r="AJ307" s="18"/>
    </row>
    <row r="308" ht="21.0" customHeight="1">
      <c r="A308" s="18"/>
      <c r="B308" s="1127" t="s">
        <v>3277</v>
      </c>
      <c r="C308" s="1127" t="s">
        <v>139</v>
      </c>
      <c r="D308" s="1128" t="s">
        <v>2416</v>
      </c>
      <c r="E308" s="1129" t="s">
        <v>76</v>
      </c>
      <c r="F308" s="1130">
        <v>837.0</v>
      </c>
      <c r="G308" s="1326" t="s">
        <v>283</v>
      </c>
      <c r="H308" s="1132" t="s">
        <v>2509</v>
      </c>
      <c r="I308" s="1267" t="s">
        <v>2418</v>
      </c>
      <c r="J308" s="1133" t="s">
        <v>3278</v>
      </c>
      <c r="K308" s="1134"/>
      <c r="L308" s="1135" t="s">
        <v>2420</v>
      </c>
      <c r="M308" s="1127"/>
      <c r="N308" s="1136" t="s">
        <v>2421</v>
      </c>
      <c r="O308" s="479">
        <v>45534.0</v>
      </c>
      <c r="P308" s="1323" t="s">
        <v>3279</v>
      </c>
      <c r="Q308" s="1138">
        <v>45839.0</v>
      </c>
      <c r="R308" s="125">
        <v>622701.0</v>
      </c>
      <c r="S308" s="499">
        <v>162.0</v>
      </c>
      <c r="T308" s="499">
        <v>7490.0</v>
      </c>
      <c r="U308" s="1139">
        <f>O308+5</f>
        <v>45539</v>
      </c>
      <c r="V308" s="1133"/>
      <c r="W308" s="1133"/>
      <c r="X308" s="1133"/>
      <c r="Y308" s="1140">
        <v>45852.0</v>
      </c>
      <c r="Z308" s="125">
        <v>623057.0</v>
      </c>
      <c r="AA308" s="499">
        <v>163.0</v>
      </c>
      <c r="AB308" s="499">
        <v>7493.0</v>
      </c>
      <c r="AC308" s="1141">
        <f>IFERROR((Z308-R308)/R308,"")</f>
        <v>0.0005717029521</v>
      </c>
      <c r="AD308" s="1142">
        <f>(AA308+AB308)/Z308</f>
        <v>0.01228780031</v>
      </c>
      <c r="AE308" s="1143">
        <f t="array" ref="AE308">iferror(INDIRECT("D"&amp;ROW()) / INDIRECT("AI"&amp;ROW()) * 1000,0)</f>
        <v>0</v>
      </c>
      <c r="AF308" s="1144"/>
      <c r="AG308" s="1145" t="s">
        <v>3280</v>
      </c>
      <c r="AH308" s="1144"/>
      <c r="AI308" s="1144">
        <f>iferror(IFS(Z308&gt;1,Z308,V308&gt;1,V308,R308&gt;1,R308),0)</f>
        <v>623057</v>
      </c>
      <c r="AJ308" s="18"/>
    </row>
    <row r="309" ht="21.0" customHeight="1">
      <c r="A309" s="18"/>
      <c r="B309" s="1127" t="s">
        <v>529</v>
      </c>
      <c r="C309" s="1127" t="s">
        <v>530</v>
      </c>
      <c r="D309" s="1128">
        <v>5000.0</v>
      </c>
      <c r="E309" s="1129" t="s">
        <v>76</v>
      </c>
      <c r="F309" s="1130">
        <v>5349.0</v>
      </c>
      <c r="G309" s="1299" t="s">
        <v>295</v>
      </c>
      <c r="H309" s="1132" t="s">
        <v>2464</v>
      </c>
      <c r="I309" s="1298" t="s">
        <v>2445</v>
      </c>
      <c r="J309" s="1127" t="s">
        <v>2878</v>
      </c>
      <c r="K309" s="1134"/>
      <c r="L309" s="1135" t="s">
        <v>2420</v>
      </c>
      <c r="M309" s="1127"/>
      <c r="N309" s="1136" t="s">
        <v>2495</v>
      </c>
      <c r="O309" s="1300">
        <v>45976.0</v>
      </c>
      <c r="P309" s="1320" t="s">
        <v>3281</v>
      </c>
      <c r="Q309" s="1138">
        <f t="shared" ref="Q309:Q378" si="286">INDIRECT("o"&amp;ROW())+1</f>
        <v>45977</v>
      </c>
      <c r="R309" s="125">
        <v>821.0</v>
      </c>
      <c r="S309" s="499">
        <v>7.0</v>
      </c>
      <c r="T309" s="499">
        <v>137.0</v>
      </c>
      <c r="U309" s="1139">
        <f t="shared" ref="U309:U328" si="287">INDIRECT("o"&amp;ROW())+5</f>
        <v>45981</v>
      </c>
      <c r="V309" s="125">
        <v>2718.0</v>
      </c>
      <c r="W309" s="125">
        <v>8.0</v>
      </c>
      <c r="X309" s="125">
        <v>252.0</v>
      </c>
      <c r="Y309" s="1155">
        <f t="shared" ref="Y309:Y320" si="288">INDIRECT("o"&amp;ROW())+10</f>
        <v>45986</v>
      </c>
      <c r="Z309" s="125"/>
      <c r="AA309" s="499"/>
      <c r="AB309" s="499"/>
      <c r="AC309" s="1141">
        <f t="shared" ref="AC309:AC310" si="289">IFERROR((INDIRECT("Z"&amp;ROW()) - INDIRECT("R"&amp;ROW())) / INDIRECT("R"&amp;ROW()), "")</f>
        <v>-1</v>
      </c>
      <c r="AD309" s="1142" t="str">
        <f t="shared" ref="AD309:AD310" si="290">(INDIRECT("AA"&amp;ROW()) + INDIRECT("AB"&amp;ROW())) / INDIRECT("Z"&amp;ROW())</f>
        <v>#DIV/0!</v>
      </c>
      <c r="AE309" s="1143" t="str">
        <f t="shared" ref="AE309:AE310" si="291">INDIRECT("D"&amp;ROW()) / INDIRECT("Z"&amp;ROW()) * 1000</f>
        <v>#DIV/0!</v>
      </c>
      <c r="AF309" s="1159" t="s">
        <v>3282</v>
      </c>
      <c r="AG309" s="1160"/>
      <c r="AH309" s="1144"/>
      <c r="AI309" s="1144"/>
      <c r="AJ309" s="18"/>
    </row>
    <row r="310" ht="21.0" customHeight="1">
      <c r="A310" s="18"/>
      <c r="B310" s="1127" t="s">
        <v>529</v>
      </c>
      <c r="C310" s="1127" t="s">
        <v>530</v>
      </c>
      <c r="D310" s="1128">
        <v>5000.0</v>
      </c>
      <c r="E310" s="1129" t="s">
        <v>76</v>
      </c>
      <c r="F310" s="1130">
        <v>5349.0</v>
      </c>
      <c r="G310" s="1292" t="s">
        <v>295</v>
      </c>
      <c r="H310" s="1132" t="s">
        <v>2464</v>
      </c>
      <c r="I310" s="1267" t="s">
        <v>2418</v>
      </c>
      <c r="J310" s="1127"/>
      <c r="K310" s="1134"/>
      <c r="L310" s="1135" t="s">
        <v>2420</v>
      </c>
      <c r="M310" s="1127"/>
      <c r="N310" s="1136" t="s">
        <v>2421</v>
      </c>
      <c r="O310" s="1293">
        <v>45976.0</v>
      </c>
      <c r="P310" s="1294" t="s">
        <v>3283</v>
      </c>
      <c r="Q310" s="1138">
        <f t="shared" si="286"/>
        <v>45977</v>
      </c>
      <c r="R310" s="125">
        <v>5357.0</v>
      </c>
      <c r="S310" s="499">
        <v>2.0</v>
      </c>
      <c r="T310" s="499">
        <v>299.0</v>
      </c>
      <c r="U310" s="1139">
        <f t="shared" si="287"/>
        <v>45981</v>
      </c>
      <c r="V310" s="125">
        <v>9108.0</v>
      </c>
      <c r="W310" s="125">
        <v>3.0</v>
      </c>
      <c r="X310" s="125">
        <v>518.0</v>
      </c>
      <c r="Y310" s="1155">
        <f t="shared" si="288"/>
        <v>45986</v>
      </c>
      <c r="Z310" s="125"/>
      <c r="AA310" s="499"/>
      <c r="AB310" s="499"/>
      <c r="AC310" s="1141">
        <f t="shared" si="289"/>
        <v>-1</v>
      </c>
      <c r="AD310" s="1142" t="str">
        <f t="shared" si="290"/>
        <v>#DIV/0!</v>
      </c>
      <c r="AE310" s="1143" t="str">
        <f t="shared" si="291"/>
        <v>#DIV/0!</v>
      </c>
      <c r="AF310" s="1159" t="s">
        <v>3284</v>
      </c>
      <c r="AG310" s="1160"/>
      <c r="AH310" s="1144"/>
      <c r="AI310" s="1144"/>
      <c r="AJ310" s="18"/>
    </row>
    <row r="311" ht="21.0" customHeight="1">
      <c r="A311" s="18"/>
      <c r="B311" s="1146" t="s">
        <v>3285</v>
      </c>
      <c r="C311" s="1136" t="s">
        <v>3286</v>
      </c>
      <c r="D311" s="1128" t="s">
        <v>2416</v>
      </c>
      <c r="E311" s="1129" t="s">
        <v>76</v>
      </c>
      <c r="F311" s="1147">
        <v>565.0</v>
      </c>
      <c r="G311" s="1261" t="s">
        <v>3287</v>
      </c>
      <c r="H311" s="1132" t="s">
        <v>2659</v>
      </c>
      <c r="I311" s="1259" t="s">
        <v>2445</v>
      </c>
      <c r="J311" s="1133" t="s">
        <v>3288</v>
      </c>
      <c r="K311" s="1148"/>
      <c r="L311" s="1135" t="s">
        <v>2544</v>
      </c>
      <c r="M311" s="1146"/>
      <c r="N311" s="1136" t="s">
        <v>2421</v>
      </c>
      <c r="O311" s="1262">
        <v>45902.0</v>
      </c>
      <c r="P311" s="1263" t="s">
        <v>3289</v>
      </c>
      <c r="Q311" s="1151">
        <f t="shared" si="286"/>
        <v>45903</v>
      </c>
      <c r="R311" s="1152">
        <v>724.0</v>
      </c>
      <c r="S311" s="1153">
        <v>2.0</v>
      </c>
      <c r="T311" s="1153">
        <v>48.0</v>
      </c>
      <c r="U311" s="1154">
        <f t="shared" si="287"/>
        <v>45907</v>
      </c>
      <c r="V311" s="1152">
        <v>807.0</v>
      </c>
      <c r="W311" s="1152">
        <v>2.0</v>
      </c>
      <c r="X311" s="1152">
        <v>48.0</v>
      </c>
      <c r="Y311" s="1155">
        <f t="shared" si="288"/>
        <v>45912</v>
      </c>
      <c r="Z311" s="1152">
        <v>852.0</v>
      </c>
      <c r="AA311" s="1153">
        <v>2.0</v>
      </c>
      <c r="AB311" s="1153">
        <v>48.0</v>
      </c>
      <c r="AC311" s="1141">
        <f>IFERROR((Z311-R311)/R311,"")</f>
        <v>0.1767955801</v>
      </c>
      <c r="AD311" s="1142">
        <f>(AA311+AB311)/Z311</f>
        <v>0.05868544601</v>
      </c>
      <c r="AE311" s="1143">
        <f t="shared" ref="AE311:AE314" si="292">iferror(INDIRECT("D"&amp;ROW()) / INDIRECT("AI"&amp;ROW()) * 1000,0)</f>
        <v>0</v>
      </c>
      <c r="AF311" s="286" t="s">
        <v>3290</v>
      </c>
      <c r="AI311" s="1144">
        <f t="shared" ref="AI311:AI319" si="293">iferror(IFS(Z311&gt;1,Z311,V311&gt;1,V311,R311&gt;1,R311),0)</f>
        <v>852</v>
      </c>
      <c r="AJ311" s="18"/>
    </row>
    <row r="312" ht="21.0" customHeight="1">
      <c r="A312" s="18"/>
      <c r="B312" s="1127" t="s">
        <v>3285</v>
      </c>
      <c r="C312" s="1136" t="s">
        <v>3286</v>
      </c>
      <c r="D312" s="1128" t="s">
        <v>2416</v>
      </c>
      <c r="E312" s="1129" t="s">
        <v>76</v>
      </c>
      <c r="F312" s="1147">
        <v>5149.0</v>
      </c>
      <c r="G312" s="1269" t="s">
        <v>140</v>
      </c>
      <c r="H312" s="1132" t="s">
        <v>2432</v>
      </c>
      <c r="I312" s="1270" t="s">
        <v>2445</v>
      </c>
      <c r="J312" s="1133" t="s">
        <v>3288</v>
      </c>
      <c r="K312" s="1148"/>
      <c r="L312" s="1225"/>
      <c r="M312" s="1146"/>
      <c r="N312" s="1136" t="s">
        <v>2421</v>
      </c>
      <c r="O312" s="1271">
        <v>45904.0</v>
      </c>
      <c r="P312" s="1272" t="s">
        <v>3291</v>
      </c>
      <c r="Q312" s="1151">
        <f t="shared" si="286"/>
        <v>45905</v>
      </c>
      <c r="R312" s="1152">
        <v>62977.0</v>
      </c>
      <c r="S312" s="1153">
        <v>6.0</v>
      </c>
      <c r="T312" s="1153">
        <v>447.0</v>
      </c>
      <c r="U312" s="1154">
        <f t="shared" si="287"/>
        <v>45909</v>
      </c>
      <c r="V312" s="1165"/>
      <c r="W312" s="1165"/>
      <c r="X312" s="1165"/>
      <c r="Y312" s="1155">
        <f t="shared" si="288"/>
        <v>45914</v>
      </c>
      <c r="Z312" s="1152">
        <v>66800.0</v>
      </c>
      <c r="AA312" s="1153">
        <v>6.0</v>
      </c>
      <c r="AB312" s="1153">
        <v>492.0</v>
      </c>
      <c r="AC312" s="1141">
        <f t="shared" ref="AC312:AC320" si="294">IFERROR((INDIRECT("Z"&amp;ROW()) - INDIRECT("R"&amp;ROW())) / INDIRECT("R"&amp;ROW()), "")</f>
        <v>0.06070470172</v>
      </c>
      <c r="AD312" s="1142">
        <f t="shared" ref="AD312:AD320" si="295">(INDIRECT("AA"&amp;ROW()) + INDIRECT("AB"&amp;ROW())) / INDIRECT("Z"&amp;ROW())</f>
        <v>0.00745508982</v>
      </c>
      <c r="AE312" s="1143">
        <f t="shared" si="292"/>
        <v>0</v>
      </c>
      <c r="AF312" s="286" t="s">
        <v>3292</v>
      </c>
      <c r="AI312" s="1144">
        <f t="shared" si="293"/>
        <v>66800</v>
      </c>
      <c r="AJ312" s="18"/>
    </row>
    <row r="313" ht="21.0" customHeight="1">
      <c r="A313" s="18"/>
      <c r="B313" s="1189" t="s">
        <v>3285</v>
      </c>
      <c r="C313" s="1209" t="s">
        <v>3286</v>
      </c>
      <c r="D313" s="1190" t="s">
        <v>2416</v>
      </c>
      <c r="E313" s="1129" t="s">
        <v>76</v>
      </c>
      <c r="F313" s="1210">
        <v>1433.0</v>
      </c>
      <c r="G313" s="1253" t="s">
        <v>136</v>
      </c>
      <c r="H313" s="1193" t="s">
        <v>2464</v>
      </c>
      <c r="I313" s="1251" t="s">
        <v>2445</v>
      </c>
      <c r="J313" s="1169" t="s">
        <v>3288</v>
      </c>
      <c r="K313" s="1212"/>
      <c r="L313" s="1135" t="s">
        <v>2544</v>
      </c>
      <c r="M313" s="1213"/>
      <c r="N313" s="1136" t="s">
        <v>2421</v>
      </c>
      <c r="O313" s="1254">
        <v>45912.0</v>
      </c>
      <c r="P313" s="1255" t="s">
        <v>3293</v>
      </c>
      <c r="Q313" s="1216">
        <f t="shared" si="286"/>
        <v>45913</v>
      </c>
      <c r="R313" s="1217">
        <v>420.0</v>
      </c>
      <c r="S313" s="1218">
        <v>2.0</v>
      </c>
      <c r="T313" s="1218">
        <v>18.0</v>
      </c>
      <c r="U313" s="1216">
        <f t="shared" si="287"/>
        <v>45917</v>
      </c>
      <c r="V313" s="1217">
        <v>434.0</v>
      </c>
      <c r="W313" s="1217">
        <v>2.0</v>
      </c>
      <c r="X313" s="1217">
        <v>19.0</v>
      </c>
      <c r="Y313" s="1216">
        <f t="shared" si="288"/>
        <v>45922</v>
      </c>
      <c r="Z313" s="1217">
        <v>574.0</v>
      </c>
      <c r="AA313" s="1218">
        <v>2.0</v>
      </c>
      <c r="AB313" s="1218">
        <v>23.0</v>
      </c>
      <c r="AC313" s="1200">
        <f t="shared" si="294"/>
        <v>0.3666666667</v>
      </c>
      <c r="AD313" s="1201">
        <f t="shared" si="295"/>
        <v>0.04355400697</v>
      </c>
      <c r="AE313" s="1202">
        <f t="shared" si="292"/>
        <v>0</v>
      </c>
      <c r="AF313" s="1219" t="s">
        <v>3294</v>
      </c>
      <c r="AG313" s="1220"/>
      <c r="AH313" s="1220"/>
      <c r="AI313" s="1144">
        <f t="shared" si="293"/>
        <v>574</v>
      </c>
      <c r="AJ313" s="18"/>
    </row>
    <row r="314" ht="21.0" customHeight="1">
      <c r="A314" s="18"/>
      <c r="B314" s="1127" t="s">
        <v>3285</v>
      </c>
      <c r="C314" s="1136" t="s">
        <v>3286</v>
      </c>
      <c r="D314" s="1128" t="s">
        <v>2416</v>
      </c>
      <c r="E314" s="1129" t="s">
        <v>76</v>
      </c>
      <c r="F314" s="1147">
        <v>3629.0</v>
      </c>
      <c r="G314" s="1269" t="s">
        <v>1397</v>
      </c>
      <c r="H314" s="1132" t="s">
        <v>2426</v>
      </c>
      <c r="I314" s="1270" t="s">
        <v>2445</v>
      </c>
      <c r="J314" s="1133" t="s">
        <v>3288</v>
      </c>
      <c r="K314" s="1148"/>
      <c r="L314" s="1135" t="s">
        <v>3295</v>
      </c>
      <c r="M314" s="1146"/>
      <c r="N314" s="1136" t="s">
        <v>2421</v>
      </c>
      <c r="O314" s="1271">
        <v>45920.0</v>
      </c>
      <c r="P314" s="1272" t="s">
        <v>3296</v>
      </c>
      <c r="Q314" s="1151">
        <f t="shared" si="286"/>
        <v>45921</v>
      </c>
      <c r="R314" s="1152">
        <v>784.0</v>
      </c>
      <c r="S314" s="1153">
        <v>9.0</v>
      </c>
      <c r="T314" s="1153">
        <v>29.0</v>
      </c>
      <c r="U314" s="1154">
        <f t="shared" si="287"/>
        <v>45925</v>
      </c>
      <c r="V314" s="1152">
        <v>1206.0</v>
      </c>
      <c r="W314" s="1152">
        <v>9.0</v>
      </c>
      <c r="X314" s="1152">
        <v>30.0</v>
      </c>
      <c r="Y314" s="1155">
        <f t="shared" si="288"/>
        <v>45930</v>
      </c>
      <c r="Z314" s="1152">
        <v>1656.0</v>
      </c>
      <c r="AA314" s="1153">
        <v>9.0</v>
      </c>
      <c r="AB314" s="1153">
        <v>32.0</v>
      </c>
      <c r="AC314" s="1141">
        <f t="shared" si="294"/>
        <v>1.112244898</v>
      </c>
      <c r="AD314" s="1142">
        <f t="shared" si="295"/>
        <v>0.02475845411</v>
      </c>
      <c r="AE314" s="1143">
        <f t="shared" si="292"/>
        <v>0</v>
      </c>
      <c r="AF314" s="286" t="s">
        <v>3297</v>
      </c>
      <c r="AI314" s="1144">
        <f t="shared" si="293"/>
        <v>1656</v>
      </c>
      <c r="AJ314" s="18"/>
    </row>
    <row r="315" ht="21.0" customHeight="1">
      <c r="A315" s="18"/>
      <c r="B315" s="1127" t="s">
        <v>3285</v>
      </c>
      <c r="C315" s="1127" t="s">
        <v>3286</v>
      </c>
      <c r="D315" s="1128">
        <v>0.0</v>
      </c>
      <c r="E315" s="1129" t="s">
        <v>76</v>
      </c>
      <c r="F315" s="1147" t="e">
        <v>#N/A</v>
      </c>
      <c r="G315" s="1261" t="s">
        <v>986</v>
      </c>
      <c r="H315" s="1132" t="e">
        <v>#N/A</v>
      </c>
      <c r="I315" s="1259" t="s">
        <v>2445</v>
      </c>
      <c r="J315" s="1127" t="s">
        <v>3298</v>
      </c>
      <c r="K315" s="1148"/>
      <c r="L315" s="1135" t="s">
        <v>3295</v>
      </c>
      <c r="M315" s="1146"/>
      <c r="N315" s="1136" t="s">
        <v>2495</v>
      </c>
      <c r="O315" s="1262">
        <v>45958.0</v>
      </c>
      <c r="P315" s="1263" t="s">
        <v>3299</v>
      </c>
      <c r="Q315" s="297">
        <f t="shared" si="286"/>
        <v>45959</v>
      </c>
      <c r="R315" s="1152">
        <v>373.0</v>
      </c>
      <c r="S315" s="1153">
        <v>0.0</v>
      </c>
      <c r="T315" s="1153">
        <v>25.0</v>
      </c>
      <c r="U315" s="297">
        <f t="shared" si="287"/>
        <v>45963</v>
      </c>
      <c r="V315" s="1152">
        <v>387.0</v>
      </c>
      <c r="W315" s="1152">
        <v>0.0</v>
      </c>
      <c r="X315" s="1152">
        <v>25.0</v>
      </c>
      <c r="Y315" s="1155">
        <f t="shared" si="288"/>
        <v>45968</v>
      </c>
      <c r="Z315" s="1152">
        <v>404.0</v>
      </c>
      <c r="AA315" s="1153">
        <v>0.0</v>
      </c>
      <c r="AB315" s="1153">
        <v>25.0</v>
      </c>
      <c r="AC315" s="1167">
        <f t="shared" si="294"/>
        <v>0.08310991957</v>
      </c>
      <c r="AD315" s="1142">
        <f t="shared" si="295"/>
        <v>0.06188118812</v>
      </c>
      <c r="AE315" s="1168">
        <f t="shared" ref="AE315:AE320" si="296">INDIRECT("D"&amp;ROW()) / INDIRECT("Z"&amp;ROW()) * 1000</f>
        <v>0</v>
      </c>
      <c r="AF315" s="286" t="s">
        <v>3300</v>
      </c>
      <c r="AI315" s="1144">
        <f t="shared" si="293"/>
        <v>404</v>
      </c>
      <c r="AJ315" s="18"/>
    </row>
    <row r="316" ht="21.0" customHeight="1">
      <c r="A316" s="18"/>
      <c r="B316" s="1127" t="s">
        <v>1740</v>
      </c>
      <c r="C316" s="1127" t="s">
        <v>1741</v>
      </c>
      <c r="D316" s="1128">
        <v>5063.0</v>
      </c>
      <c r="E316" s="1129" t="s">
        <v>76</v>
      </c>
      <c r="F316" s="1147">
        <v>5149.0</v>
      </c>
      <c r="G316" s="1269" t="s">
        <v>140</v>
      </c>
      <c r="H316" s="1132" t="s">
        <v>2432</v>
      </c>
      <c r="I316" s="1270" t="s">
        <v>2418</v>
      </c>
      <c r="J316" s="1127"/>
      <c r="K316" s="1148"/>
      <c r="L316" s="1135" t="s">
        <v>2420</v>
      </c>
      <c r="M316" s="1146"/>
      <c r="N316" s="1136" t="s">
        <v>2421</v>
      </c>
      <c r="O316" s="1271">
        <v>45963.0</v>
      </c>
      <c r="P316" s="1272" t="s">
        <v>3301</v>
      </c>
      <c r="Q316" s="297">
        <f t="shared" si="286"/>
        <v>45964</v>
      </c>
      <c r="R316" s="1152">
        <v>1217.0</v>
      </c>
      <c r="S316" s="1153">
        <v>19.0</v>
      </c>
      <c r="T316" s="1153">
        <v>48.0</v>
      </c>
      <c r="U316" s="297">
        <f t="shared" si="287"/>
        <v>45968</v>
      </c>
      <c r="V316" s="1152">
        <v>2781.0</v>
      </c>
      <c r="W316" s="1152">
        <v>25.0</v>
      </c>
      <c r="X316" s="1152">
        <v>-1.0</v>
      </c>
      <c r="Y316" s="1155">
        <f t="shared" si="288"/>
        <v>45973</v>
      </c>
      <c r="Z316" s="1152">
        <v>3176.0</v>
      </c>
      <c r="AA316" s="1153">
        <v>25.0</v>
      </c>
      <c r="AB316" s="1153">
        <v>113.0</v>
      </c>
      <c r="AC316" s="1167">
        <f t="shared" si="294"/>
        <v>1.609695974</v>
      </c>
      <c r="AD316" s="1142">
        <f t="shared" si="295"/>
        <v>0.04345088161</v>
      </c>
      <c r="AE316" s="1168">
        <f t="shared" si="296"/>
        <v>1594.143577</v>
      </c>
      <c r="AF316" s="286" t="s">
        <v>3302</v>
      </c>
      <c r="AI316" s="1144">
        <f t="shared" si="293"/>
        <v>3176</v>
      </c>
      <c r="AJ316" s="18"/>
    </row>
    <row r="317" ht="21.0" customHeight="1">
      <c r="A317" s="18"/>
      <c r="B317" s="1127" t="s">
        <v>946</v>
      </c>
      <c r="C317" s="1127" t="s">
        <v>947</v>
      </c>
      <c r="D317" s="1128">
        <v>5000.0</v>
      </c>
      <c r="E317" s="1129" t="s">
        <v>76</v>
      </c>
      <c r="F317" s="1147">
        <v>5940.0</v>
      </c>
      <c r="G317" s="1261" t="s">
        <v>949</v>
      </c>
      <c r="H317" s="1132" t="s">
        <v>2432</v>
      </c>
      <c r="I317" s="1259" t="s">
        <v>2418</v>
      </c>
      <c r="J317" s="1127"/>
      <c r="K317" s="1148"/>
      <c r="L317" s="1135" t="s">
        <v>2420</v>
      </c>
      <c r="M317" s="1146"/>
      <c r="N317" s="1136" t="s">
        <v>2421</v>
      </c>
      <c r="O317" s="1262">
        <v>45957.0</v>
      </c>
      <c r="P317" s="1263" t="s">
        <v>3303</v>
      </c>
      <c r="Q317" s="297">
        <f t="shared" si="286"/>
        <v>45958</v>
      </c>
      <c r="R317" s="1152">
        <v>4504.0</v>
      </c>
      <c r="S317" s="1153">
        <v>20.0</v>
      </c>
      <c r="T317" s="1153">
        <v>-1.0</v>
      </c>
      <c r="U317" s="297">
        <f t="shared" si="287"/>
        <v>45962</v>
      </c>
      <c r="V317" s="1152">
        <v>22670.0</v>
      </c>
      <c r="W317" s="1152">
        <v>29.0</v>
      </c>
      <c r="X317" s="1152">
        <v>1457.0</v>
      </c>
      <c r="Y317" s="1155">
        <f t="shared" si="288"/>
        <v>45967</v>
      </c>
      <c r="Z317" s="1152">
        <v>23217.0</v>
      </c>
      <c r="AA317" s="1153">
        <v>29.0</v>
      </c>
      <c r="AB317" s="1153">
        <v>1448.0</v>
      </c>
      <c r="AC317" s="1167">
        <f t="shared" si="294"/>
        <v>4.154751332</v>
      </c>
      <c r="AD317" s="1142">
        <f t="shared" si="295"/>
        <v>0.06361717707</v>
      </c>
      <c r="AE317" s="1168">
        <f t="shared" si="296"/>
        <v>215.3594349</v>
      </c>
      <c r="AF317" s="286" t="s">
        <v>3304</v>
      </c>
      <c r="AI317" s="1144">
        <f t="shared" si="293"/>
        <v>23217</v>
      </c>
      <c r="AJ317" s="18"/>
    </row>
    <row r="318" ht="21.0" customHeight="1">
      <c r="A318" s="18"/>
      <c r="B318" s="1127" t="s">
        <v>946</v>
      </c>
      <c r="C318" s="1127" t="s">
        <v>3305</v>
      </c>
      <c r="D318" s="1128">
        <v>0.0</v>
      </c>
      <c r="E318" s="1129" t="s">
        <v>76</v>
      </c>
      <c r="F318" s="1147">
        <v>5940.0</v>
      </c>
      <c r="G318" s="1269" t="s">
        <v>949</v>
      </c>
      <c r="H318" s="1132" t="s">
        <v>2432</v>
      </c>
      <c r="I318" s="1270" t="s">
        <v>2445</v>
      </c>
      <c r="J318" s="1127" t="s">
        <v>3306</v>
      </c>
      <c r="K318" s="1148"/>
      <c r="L318" s="1135" t="s">
        <v>2420</v>
      </c>
      <c r="M318" s="1146"/>
      <c r="N318" s="1136" t="s">
        <v>2421</v>
      </c>
      <c r="O318" s="1271">
        <v>45957.0</v>
      </c>
      <c r="P318" s="1272" t="s">
        <v>3307</v>
      </c>
      <c r="Q318" s="297">
        <f t="shared" si="286"/>
        <v>45958</v>
      </c>
      <c r="R318" s="1152">
        <v>202.0</v>
      </c>
      <c r="S318" s="1153">
        <v>0.0</v>
      </c>
      <c r="T318" s="1153">
        <v>9.0</v>
      </c>
      <c r="U318" s="297">
        <f t="shared" si="287"/>
        <v>45962</v>
      </c>
      <c r="V318" s="1152">
        <v>267.0</v>
      </c>
      <c r="W318" s="1152">
        <v>0.0</v>
      </c>
      <c r="X318" s="1152">
        <v>10.0</v>
      </c>
      <c r="Y318" s="1155">
        <f t="shared" si="288"/>
        <v>45967</v>
      </c>
      <c r="Z318" s="1152">
        <v>312.0</v>
      </c>
      <c r="AA318" s="1153">
        <v>0.0</v>
      </c>
      <c r="AB318" s="1153">
        <v>10.0</v>
      </c>
      <c r="AC318" s="1167">
        <f t="shared" si="294"/>
        <v>0.5445544554</v>
      </c>
      <c r="AD318" s="1142">
        <f t="shared" si="295"/>
        <v>0.03205128205</v>
      </c>
      <c r="AE318" s="1168">
        <f t="shared" si="296"/>
        <v>0</v>
      </c>
      <c r="AF318" s="286" t="s">
        <v>3308</v>
      </c>
      <c r="AI318" s="1144">
        <f t="shared" si="293"/>
        <v>312</v>
      </c>
      <c r="AJ318" s="18"/>
    </row>
    <row r="319" ht="21.0" customHeight="1">
      <c r="A319" s="18"/>
      <c r="B319" s="1127" t="s">
        <v>946</v>
      </c>
      <c r="C319" s="1127" t="s">
        <v>947</v>
      </c>
      <c r="D319" s="1128">
        <v>5000.0</v>
      </c>
      <c r="E319" s="1129" t="s">
        <v>76</v>
      </c>
      <c r="F319" s="1147">
        <v>4503.0</v>
      </c>
      <c r="G319" s="1261" t="s">
        <v>128</v>
      </c>
      <c r="H319" s="1132" t="s">
        <v>2426</v>
      </c>
      <c r="I319" s="1259" t="s">
        <v>2418</v>
      </c>
      <c r="J319" s="1127"/>
      <c r="K319" s="1148"/>
      <c r="L319" s="1135" t="s">
        <v>2420</v>
      </c>
      <c r="M319" s="1146"/>
      <c r="N319" s="1136" t="s">
        <v>2421</v>
      </c>
      <c r="O319" s="1262">
        <v>45963.0</v>
      </c>
      <c r="P319" s="1263" t="s">
        <v>3309</v>
      </c>
      <c r="Q319" s="297">
        <f t="shared" si="286"/>
        <v>45964</v>
      </c>
      <c r="R319" s="1152">
        <v>4048.0</v>
      </c>
      <c r="S319" s="1153">
        <v>27.0</v>
      </c>
      <c r="T319" s="1153">
        <v>-1.0</v>
      </c>
      <c r="U319" s="297">
        <f t="shared" si="287"/>
        <v>45968</v>
      </c>
      <c r="V319" s="1152">
        <v>23792.0</v>
      </c>
      <c r="W319" s="1152">
        <v>29.0</v>
      </c>
      <c r="X319" s="1152">
        <v>1518.0</v>
      </c>
      <c r="Y319" s="1155">
        <f t="shared" si="288"/>
        <v>45973</v>
      </c>
      <c r="Z319" s="1152">
        <v>30847.0</v>
      </c>
      <c r="AA319" s="1153">
        <v>30.0</v>
      </c>
      <c r="AB319" s="1153">
        <v>1504.0</v>
      </c>
      <c r="AC319" s="1167">
        <f t="shared" si="294"/>
        <v>6.620306324</v>
      </c>
      <c r="AD319" s="1142">
        <f t="shared" si="295"/>
        <v>0.04972930917</v>
      </c>
      <c r="AE319" s="1168">
        <f t="shared" si="296"/>
        <v>162.0903167</v>
      </c>
      <c r="AF319" s="286" t="s">
        <v>3310</v>
      </c>
      <c r="AI319" s="1144">
        <f t="shared" si="293"/>
        <v>30847</v>
      </c>
      <c r="AJ319" s="18"/>
    </row>
    <row r="320" ht="21.0" customHeight="1">
      <c r="A320" s="18"/>
      <c r="B320" s="1127" t="s">
        <v>1230</v>
      </c>
      <c r="C320" s="1127" t="s">
        <v>1231</v>
      </c>
      <c r="D320" s="1128">
        <v>6703.0</v>
      </c>
      <c r="E320" s="1129" t="s">
        <v>76</v>
      </c>
      <c r="F320" s="1130" t="e">
        <v>#N/A</v>
      </c>
      <c r="G320" s="1292" t="s">
        <v>1255</v>
      </c>
      <c r="H320" s="1132" t="e">
        <v>#N/A</v>
      </c>
      <c r="I320" s="1267" t="s">
        <v>2418</v>
      </c>
      <c r="J320" s="1127"/>
      <c r="K320" s="1134"/>
      <c r="L320" s="1135" t="s">
        <v>2420</v>
      </c>
      <c r="M320" s="1127"/>
      <c r="N320" s="1136" t="s">
        <v>2421</v>
      </c>
      <c r="O320" s="1293">
        <v>45977.0</v>
      </c>
      <c r="P320" s="1294" t="s">
        <v>3311</v>
      </c>
      <c r="Q320" s="1138">
        <f t="shared" si="286"/>
        <v>45978</v>
      </c>
      <c r="R320" s="125">
        <v>15907.0</v>
      </c>
      <c r="S320" s="499">
        <v>2.0</v>
      </c>
      <c r="T320" s="499">
        <v>-1.0</v>
      </c>
      <c r="U320" s="1139">
        <f t="shared" si="287"/>
        <v>45982</v>
      </c>
      <c r="V320" s="125">
        <v>16478.0</v>
      </c>
      <c r="W320" s="125">
        <v>3.0</v>
      </c>
      <c r="X320" s="125">
        <v>-1.0</v>
      </c>
      <c r="Y320" s="1155">
        <f t="shared" si="288"/>
        <v>45987</v>
      </c>
      <c r="Z320" s="125"/>
      <c r="AA320" s="499"/>
      <c r="AB320" s="499"/>
      <c r="AC320" s="1141">
        <f t="shared" si="294"/>
        <v>-1</v>
      </c>
      <c r="AD320" s="1142" t="str">
        <f t="shared" si="295"/>
        <v>#DIV/0!</v>
      </c>
      <c r="AE320" s="1143" t="str">
        <f t="shared" si="296"/>
        <v>#DIV/0!</v>
      </c>
      <c r="AF320" s="1159" t="s">
        <v>3312</v>
      </c>
      <c r="AG320" s="1160"/>
      <c r="AH320" s="1144"/>
      <c r="AI320" s="1144"/>
      <c r="AJ320" s="18"/>
    </row>
    <row r="321" ht="21.0" customHeight="1">
      <c r="A321" s="18"/>
      <c r="B321" s="1127" t="s">
        <v>3313</v>
      </c>
      <c r="C321" s="1127" t="s">
        <v>3314</v>
      </c>
      <c r="D321" s="1128" t="s">
        <v>2416</v>
      </c>
      <c r="E321" s="1129" t="s">
        <v>76</v>
      </c>
      <c r="F321" s="1130">
        <v>3569.0</v>
      </c>
      <c r="G321" s="1299" t="s">
        <v>3315</v>
      </c>
      <c r="H321" s="1132" t="s">
        <v>2659</v>
      </c>
      <c r="I321" s="1298" t="s">
        <v>2445</v>
      </c>
      <c r="J321" s="1133" t="s">
        <v>3316</v>
      </c>
      <c r="K321" s="1134"/>
      <c r="L321" s="1135" t="s">
        <v>2544</v>
      </c>
      <c r="M321" s="1127"/>
      <c r="N321" s="1136" t="s">
        <v>2421</v>
      </c>
      <c r="O321" s="1330">
        <v>45831.0</v>
      </c>
      <c r="P321" s="1338" t="s">
        <v>3317</v>
      </c>
      <c r="Q321" s="1138">
        <f t="shared" si="286"/>
        <v>45832</v>
      </c>
      <c r="R321" s="125"/>
      <c r="S321" s="499"/>
      <c r="T321" s="499"/>
      <c r="U321" s="1139">
        <f t="shared" si="287"/>
        <v>45836</v>
      </c>
      <c r="V321" s="1133"/>
      <c r="W321" s="1133"/>
      <c r="X321" s="1133"/>
      <c r="Y321" s="1158">
        <v>45873.0</v>
      </c>
      <c r="Z321" s="125">
        <v>214100.0</v>
      </c>
      <c r="AA321" s="499">
        <v>28.0</v>
      </c>
      <c r="AB321" s="499">
        <v>2066.0</v>
      </c>
      <c r="AC321" s="1141" t="str">
        <f t="shared" ref="AC321:AC323" si="297">IFERROR((Z321-R321)/R321,"")</f>
        <v/>
      </c>
      <c r="AD321" s="1142">
        <f t="shared" ref="AD321:AD323" si="298">(AA321+AB321)/Z321</f>
        <v>0.009780476413</v>
      </c>
      <c r="AE321" s="1143">
        <f t="shared" ref="AE321:AE324" si="299">iferror(INDIRECT("D"&amp;ROW()) / INDIRECT("AI"&amp;ROW()) * 1000,0)</f>
        <v>0</v>
      </c>
      <c r="AF321" s="1159" t="s">
        <v>3318</v>
      </c>
      <c r="AG321" s="1160"/>
      <c r="AH321" s="1144"/>
      <c r="AI321" s="1144">
        <f t="shared" ref="AI321:AI331" si="300">iferror(IFS(Z321&gt;1,Z321,V321&gt;1,V321,R321&gt;1,R321),0)</f>
        <v>214100</v>
      </c>
      <c r="AJ321" s="18"/>
    </row>
    <row r="322" ht="21.0" customHeight="1">
      <c r="A322" s="18"/>
      <c r="B322" s="1127" t="s">
        <v>3313</v>
      </c>
      <c r="C322" s="1127" t="s">
        <v>3314</v>
      </c>
      <c r="D322" s="1128" t="s">
        <v>2416</v>
      </c>
      <c r="E322" s="1129" t="s">
        <v>76</v>
      </c>
      <c r="F322" s="1130">
        <v>220.0</v>
      </c>
      <c r="G322" s="1269" t="s">
        <v>3319</v>
      </c>
      <c r="H322" s="1132" t="s">
        <v>2426</v>
      </c>
      <c r="I322" s="1267" t="s">
        <v>2445</v>
      </c>
      <c r="J322" s="1133" t="s">
        <v>3316</v>
      </c>
      <c r="K322" s="1134"/>
      <c r="L322" s="1135" t="s">
        <v>2544</v>
      </c>
      <c r="M322" s="1127"/>
      <c r="N322" s="1136" t="s">
        <v>2421</v>
      </c>
      <c r="O322" s="479">
        <v>45840.0</v>
      </c>
      <c r="P322" s="1315" t="s">
        <v>3320</v>
      </c>
      <c r="Q322" s="1138">
        <f t="shared" si="286"/>
        <v>45841</v>
      </c>
      <c r="R322" s="125"/>
      <c r="S322" s="499"/>
      <c r="T322" s="499"/>
      <c r="U322" s="1139">
        <f t="shared" si="287"/>
        <v>45845</v>
      </c>
      <c r="V322" s="1133"/>
      <c r="W322" s="1133"/>
      <c r="X322" s="1133"/>
      <c r="Y322" s="1155">
        <v>45940.0</v>
      </c>
      <c r="Z322" s="125">
        <v>117200.0</v>
      </c>
      <c r="AA322" s="499">
        <v>14.0</v>
      </c>
      <c r="AB322" s="499">
        <v>1230.0</v>
      </c>
      <c r="AC322" s="1141" t="str">
        <f t="shared" si="297"/>
        <v/>
      </c>
      <c r="AD322" s="1142">
        <f t="shared" si="298"/>
        <v>0.01061433447</v>
      </c>
      <c r="AE322" s="1143">
        <f t="shared" si="299"/>
        <v>0</v>
      </c>
      <c r="AF322" s="1159" t="s">
        <v>3321</v>
      </c>
      <c r="AG322" s="1160"/>
      <c r="AH322" s="1144"/>
      <c r="AI322" s="1144">
        <f t="shared" si="300"/>
        <v>117200</v>
      </c>
      <c r="AJ322" s="18"/>
    </row>
    <row r="323" ht="21.0" customHeight="1">
      <c r="A323" s="18"/>
      <c r="B323" s="1127" t="s">
        <v>3313</v>
      </c>
      <c r="C323" s="1127" t="s">
        <v>3314</v>
      </c>
      <c r="D323" s="1128" t="s">
        <v>2416</v>
      </c>
      <c r="E323" s="1129" t="s">
        <v>76</v>
      </c>
      <c r="F323" s="1130">
        <v>2749.0</v>
      </c>
      <c r="G323" s="1292" t="s">
        <v>899</v>
      </c>
      <c r="H323" s="1132" t="s">
        <v>2426</v>
      </c>
      <c r="I323" s="1267" t="s">
        <v>2445</v>
      </c>
      <c r="J323" s="1133" t="s">
        <v>3316</v>
      </c>
      <c r="K323" s="1134"/>
      <c r="L323" s="1135" t="s">
        <v>2544</v>
      </c>
      <c r="M323" s="1127"/>
      <c r="N323" s="1136" t="s">
        <v>2421</v>
      </c>
      <c r="O323" s="479">
        <v>45848.0</v>
      </c>
      <c r="P323" s="1315" t="s">
        <v>3322</v>
      </c>
      <c r="Q323" s="1138">
        <f t="shared" si="286"/>
        <v>45849</v>
      </c>
      <c r="R323" s="125"/>
      <c r="S323" s="499"/>
      <c r="T323" s="499"/>
      <c r="U323" s="1139">
        <f t="shared" si="287"/>
        <v>45853</v>
      </c>
      <c r="V323" s="1133"/>
      <c r="W323" s="1133"/>
      <c r="X323" s="1133"/>
      <c r="Y323" s="1158">
        <v>45873.0</v>
      </c>
      <c r="Z323" s="125">
        <v>210000.0</v>
      </c>
      <c r="AA323" s="499">
        <v>22.0</v>
      </c>
      <c r="AB323" s="499">
        <v>2078.0</v>
      </c>
      <c r="AC323" s="1141" t="str">
        <f t="shared" si="297"/>
        <v/>
      </c>
      <c r="AD323" s="1142">
        <f t="shared" si="298"/>
        <v>0.01</v>
      </c>
      <c r="AE323" s="1143">
        <f t="shared" si="299"/>
        <v>0</v>
      </c>
      <c r="AF323" s="1159" t="s">
        <v>3323</v>
      </c>
      <c r="AG323" s="1160"/>
      <c r="AH323" s="1144"/>
      <c r="AI323" s="1144">
        <f t="shared" si="300"/>
        <v>210000</v>
      </c>
      <c r="AJ323" s="18"/>
    </row>
    <row r="324" ht="21.0" customHeight="1">
      <c r="A324" s="18"/>
      <c r="B324" s="1127" t="s">
        <v>3313</v>
      </c>
      <c r="C324" s="1136" t="s">
        <v>3314</v>
      </c>
      <c r="D324" s="1128" t="s">
        <v>2416</v>
      </c>
      <c r="E324" s="1129" t="s">
        <v>76</v>
      </c>
      <c r="F324" s="1147">
        <v>2925.0</v>
      </c>
      <c r="G324" s="1269" t="s">
        <v>3324</v>
      </c>
      <c r="H324" s="1132" t="s">
        <v>2426</v>
      </c>
      <c r="I324" s="1270" t="s">
        <v>2445</v>
      </c>
      <c r="J324" s="1133" t="s">
        <v>3316</v>
      </c>
      <c r="K324" s="1148"/>
      <c r="L324" s="1135" t="s">
        <v>2544</v>
      </c>
      <c r="M324" s="1146"/>
      <c r="N324" s="1136" t="s">
        <v>2421</v>
      </c>
      <c r="O324" s="1271">
        <v>45886.0</v>
      </c>
      <c r="P324" s="1272" t="s">
        <v>3325</v>
      </c>
      <c r="Q324" s="1151">
        <f t="shared" si="286"/>
        <v>45887</v>
      </c>
      <c r="R324" s="1152">
        <v>3091.0</v>
      </c>
      <c r="S324" s="1153">
        <v>11.0</v>
      </c>
      <c r="T324" s="1153">
        <v>1476.0</v>
      </c>
      <c r="U324" s="1154">
        <f t="shared" si="287"/>
        <v>45891</v>
      </c>
      <c r="V324" s="1165"/>
      <c r="W324" s="1165"/>
      <c r="X324" s="1165"/>
      <c r="Y324" s="1155">
        <f t="shared" ref="Y324:Y328" si="301">INDIRECT("o"&amp;ROW())+10</f>
        <v>45896</v>
      </c>
      <c r="Z324" s="1152">
        <v>3109.0</v>
      </c>
      <c r="AA324" s="1153">
        <v>12.0</v>
      </c>
      <c r="AB324" s="1153">
        <v>1476.0</v>
      </c>
      <c r="AC324" s="1141">
        <f t="shared" ref="AC324:AC328" si="302">IFERROR((INDIRECT("Z"&amp;ROW()) - INDIRECT("R"&amp;ROW())) / INDIRECT("R"&amp;ROW()), "")</f>
        <v>0.005823358137</v>
      </c>
      <c r="AD324" s="1142">
        <f t="shared" ref="AD324:AD328" si="303">(INDIRECT("AA"&amp;ROW()) + INDIRECT("AB"&amp;ROW())) / INDIRECT("Z"&amp;ROW())</f>
        <v>0.4786104857</v>
      </c>
      <c r="AE324" s="1143">
        <f t="shared" si="299"/>
        <v>0</v>
      </c>
      <c r="AF324" s="286" t="s">
        <v>3326</v>
      </c>
      <c r="AI324" s="1144">
        <f t="shared" si="300"/>
        <v>3109</v>
      </c>
      <c r="AJ324" s="18"/>
    </row>
    <row r="325" ht="21.0" customHeight="1">
      <c r="A325" s="18"/>
      <c r="B325" s="1127" t="s">
        <v>3313</v>
      </c>
      <c r="C325" s="1136" t="s">
        <v>3314</v>
      </c>
      <c r="D325" s="1128" t="s">
        <v>2416</v>
      </c>
      <c r="E325" s="1129" t="s">
        <v>76</v>
      </c>
      <c r="F325" s="1147">
        <v>6340.0</v>
      </c>
      <c r="G325" s="1261" t="s">
        <v>3327</v>
      </c>
      <c r="H325" s="1132" t="s">
        <v>2464</v>
      </c>
      <c r="I325" s="1259" t="s">
        <v>2445</v>
      </c>
      <c r="J325" s="1127" t="s">
        <v>3328</v>
      </c>
      <c r="K325" s="1148"/>
      <c r="L325" s="1135" t="s">
        <v>2544</v>
      </c>
      <c r="M325" s="1146"/>
      <c r="N325" s="1136" t="s">
        <v>2421</v>
      </c>
      <c r="O325" s="1262">
        <v>45911.0</v>
      </c>
      <c r="P325" s="1263" t="s">
        <v>3329</v>
      </c>
      <c r="Q325" s="1151">
        <f t="shared" si="286"/>
        <v>45912</v>
      </c>
      <c r="R325" s="1152">
        <v>104850.0</v>
      </c>
      <c r="S325" s="1153">
        <v>45.0</v>
      </c>
      <c r="T325" s="1153">
        <v>949.0</v>
      </c>
      <c r="U325" s="1154">
        <f t="shared" si="287"/>
        <v>45916</v>
      </c>
      <c r="V325" s="1165"/>
      <c r="W325" s="1165"/>
      <c r="X325" s="1152"/>
      <c r="Y325" s="1155">
        <f t="shared" si="301"/>
        <v>45921</v>
      </c>
      <c r="Z325" s="1152">
        <v>105400.0</v>
      </c>
      <c r="AA325" s="1153">
        <v>44.0</v>
      </c>
      <c r="AB325" s="1153">
        <v>956.0</v>
      </c>
      <c r="AC325" s="1141">
        <f t="shared" si="302"/>
        <v>0.005245588937</v>
      </c>
      <c r="AD325" s="1142">
        <f t="shared" si="303"/>
        <v>0.009487666034</v>
      </c>
      <c r="AE325" s="1143">
        <f t="array" ref="AE325">INDIRECT("D"&amp;ROW()) / INDIRECT("Z"&amp;ROW()) * 1000</f>
        <v>0</v>
      </c>
      <c r="AF325" s="286" t="s">
        <v>3330</v>
      </c>
      <c r="AI325" s="1144">
        <f t="shared" si="300"/>
        <v>105400</v>
      </c>
      <c r="AJ325" s="18"/>
    </row>
    <row r="326" ht="21.0" customHeight="1">
      <c r="A326" s="18"/>
      <c r="B326" s="1127" t="s">
        <v>3313</v>
      </c>
      <c r="C326" s="1136" t="s">
        <v>3314</v>
      </c>
      <c r="D326" s="1260" t="s">
        <v>2416</v>
      </c>
      <c r="E326" s="1129" t="s">
        <v>76</v>
      </c>
      <c r="F326" s="1147">
        <v>4797.0</v>
      </c>
      <c r="G326" s="1269" t="s">
        <v>3331</v>
      </c>
      <c r="H326" s="1132" t="s">
        <v>2464</v>
      </c>
      <c r="I326" s="1270" t="s">
        <v>2445</v>
      </c>
      <c r="J326" s="1133" t="s">
        <v>3316</v>
      </c>
      <c r="K326" s="1148"/>
      <c r="L326" s="1135" t="s">
        <v>2544</v>
      </c>
      <c r="M326" s="1146"/>
      <c r="N326" s="1136" t="s">
        <v>2421</v>
      </c>
      <c r="O326" s="1271">
        <v>45913.0</v>
      </c>
      <c r="P326" s="1272" t="s">
        <v>3332</v>
      </c>
      <c r="Q326" s="1151">
        <f t="shared" si="286"/>
        <v>45914</v>
      </c>
      <c r="R326" s="1152">
        <v>194188.0</v>
      </c>
      <c r="S326" s="1153">
        <v>85.0</v>
      </c>
      <c r="T326" s="1153">
        <v>4871.0</v>
      </c>
      <c r="U326" s="1154">
        <f t="shared" si="287"/>
        <v>45918</v>
      </c>
      <c r="V326" s="1165"/>
      <c r="W326" s="1165"/>
      <c r="X326" s="1152"/>
      <c r="Y326" s="1155">
        <f t="shared" si="301"/>
        <v>45923</v>
      </c>
      <c r="Z326" s="1152">
        <v>205400.0</v>
      </c>
      <c r="AA326" s="1153">
        <v>89.0</v>
      </c>
      <c r="AB326" s="1153">
        <v>4988.0</v>
      </c>
      <c r="AC326" s="1141">
        <f t="shared" si="302"/>
        <v>0.05773786228</v>
      </c>
      <c r="AD326" s="1142">
        <f t="shared" si="303"/>
        <v>0.02471762415</v>
      </c>
      <c r="AE326" s="1143">
        <f t="array" ref="AE326">iferror(INDIRECT("D"&amp;ROW()) / INDIRECT("AI"&amp;ROW()) * 1000,0)</f>
        <v>0</v>
      </c>
      <c r="AF326" s="286" t="s">
        <v>3333</v>
      </c>
      <c r="AI326" s="1144">
        <f t="shared" si="300"/>
        <v>205400</v>
      </c>
      <c r="AJ326" s="18"/>
    </row>
    <row r="327" ht="21.0" customHeight="1">
      <c r="A327" s="18"/>
      <c r="B327" s="1127" t="s">
        <v>3313</v>
      </c>
      <c r="C327" s="1209" t="s">
        <v>3314</v>
      </c>
      <c r="D327" s="1190" t="s">
        <v>2416</v>
      </c>
      <c r="E327" s="1129" t="s">
        <v>76</v>
      </c>
      <c r="F327" s="1210">
        <v>1483.0</v>
      </c>
      <c r="G327" s="1253" t="s">
        <v>1004</v>
      </c>
      <c r="H327" s="1193" t="s">
        <v>2426</v>
      </c>
      <c r="I327" s="1251" t="s">
        <v>2445</v>
      </c>
      <c r="J327" s="1169" t="s">
        <v>3316</v>
      </c>
      <c r="K327" s="1212"/>
      <c r="L327" s="1135" t="s">
        <v>2544</v>
      </c>
      <c r="M327" s="1213"/>
      <c r="N327" s="1136" t="s">
        <v>2421</v>
      </c>
      <c r="O327" s="1254">
        <v>45924.0</v>
      </c>
      <c r="P327" s="1255" t="s">
        <v>3334</v>
      </c>
      <c r="Q327" s="1216">
        <f t="shared" si="286"/>
        <v>45925</v>
      </c>
      <c r="R327" s="1217">
        <v>24877.0</v>
      </c>
      <c r="S327" s="1218">
        <v>14.0</v>
      </c>
      <c r="T327" s="1218">
        <v>213.0</v>
      </c>
      <c r="U327" s="1216">
        <f t="shared" si="287"/>
        <v>45929</v>
      </c>
      <c r="V327" s="1217">
        <v>55900.0</v>
      </c>
      <c r="W327" s="1217">
        <v>14.0</v>
      </c>
      <c r="X327" s="1217">
        <v>805.0</v>
      </c>
      <c r="Y327" s="1216">
        <f t="shared" si="301"/>
        <v>45934</v>
      </c>
      <c r="Z327" s="1217">
        <v>96500.0</v>
      </c>
      <c r="AA327" s="1218">
        <v>20.0</v>
      </c>
      <c r="AB327" s="1218">
        <v>1261.0</v>
      </c>
      <c r="AC327" s="1200">
        <f t="shared" si="302"/>
        <v>2.879085099</v>
      </c>
      <c r="AD327" s="1201">
        <f t="shared" si="303"/>
        <v>0.0132746114</v>
      </c>
      <c r="AE327" s="1202">
        <f t="shared" ref="AE327:AE328" si="304">INDIRECT("D"&amp;ROW()) / INDIRECT("Z"&amp;ROW()) * 1000</f>
        <v>0</v>
      </c>
      <c r="AF327" s="1219" t="s">
        <v>3335</v>
      </c>
      <c r="AG327" s="1220"/>
      <c r="AH327" s="1220"/>
      <c r="AI327" s="1144">
        <f t="shared" si="300"/>
        <v>96500</v>
      </c>
      <c r="AJ327" s="18"/>
    </row>
    <row r="328" ht="21.0" customHeight="1">
      <c r="A328" s="18"/>
      <c r="B328" s="1127" t="s">
        <v>3313</v>
      </c>
      <c r="C328" s="1127" t="s">
        <v>3314</v>
      </c>
      <c r="D328" s="1128" t="s">
        <v>2416</v>
      </c>
      <c r="E328" s="1129" t="s">
        <v>76</v>
      </c>
      <c r="F328" s="1147">
        <v>6345.0</v>
      </c>
      <c r="G328" s="1269" t="s">
        <v>3336</v>
      </c>
      <c r="H328" s="1132" t="e">
        <v>#REF!</v>
      </c>
      <c r="I328" s="1270" t="s">
        <v>2445</v>
      </c>
      <c r="J328" s="1127" t="s">
        <v>3328</v>
      </c>
      <c r="K328" s="1148"/>
      <c r="L328" s="1135" t="s">
        <v>2544</v>
      </c>
      <c r="M328" s="1146"/>
      <c r="N328" s="1136" t="s">
        <v>2421</v>
      </c>
      <c r="O328" s="1271">
        <v>45932.0</v>
      </c>
      <c r="P328" s="1272" t="s">
        <v>3337</v>
      </c>
      <c r="Q328" s="297">
        <f t="shared" si="286"/>
        <v>45933</v>
      </c>
      <c r="R328" s="1152">
        <v>50014.0</v>
      </c>
      <c r="S328" s="1153">
        <v>7.0</v>
      </c>
      <c r="T328" s="1153">
        <v>390.0</v>
      </c>
      <c r="U328" s="297">
        <f t="shared" si="287"/>
        <v>45937</v>
      </c>
      <c r="V328" s="1165"/>
      <c r="W328" s="1165"/>
      <c r="X328" s="1165"/>
      <c r="Y328" s="1155">
        <f t="shared" si="301"/>
        <v>45942</v>
      </c>
      <c r="Z328" s="1152">
        <v>50000.0</v>
      </c>
      <c r="AA328" s="1153">
        <v>7.0</v>
      </c>
      <c r="AB328" s="1153">
        <v>390.0</v>
      </c>
      <c r="AC328" s="1167">
        <f t="shared" si="302"/>
        <v>-0.0002799216219</v>
      </c>
      <c r="AD328" s="1178">
        <f t="shared" si="303"/>
        <v>0.00794</v>
      </c>
      <c r="AE328" s="1168">
        <f t="shared" si="304"/>
        <v>0</v>
      </c>
      <c r="AF328" s="286" t="s">
        <v>3338</v>
      </c>
      <c r="AI328" s="1144">
        <f t="shared" si="300"/>
        <v>50000</v>
      </c>
      <c r="AJ328" s="18"/>
    </row>
    <row r="329" ht="21.0" customHeight="1">
      <c r="A329" s="18"/>
      <c r="B329" s="1127" t="s">
        <v>3313</v>
      </c>
      <c r="C329" s="1127" t="s">
        <v>3314</v>
      </c>
      <c r="D329" s="1128"/>
      <c r="E329" s="1129" t="s">
        <v>76</v>
      </c>
      <c r="F329" s="1147"/>
      <c r="G329" s="1261" t="s">
        <v>3336</v>
      </c>
      <c r="H329" s="1132" t="s">
        <v>2937</v>
      </c>
      <c r="I329" s="1259" t="s">
        <v>2418</v>
      </c>
      <c r="J329" s="1127"/>
      <c r="K329" s="1148"/>
      <c r="L329" s="1135" t="s">
        <v>2544</v>
      </c>
      <c r="M329" s="1146"/>
      <c r="N329" s="1136" t="s">
        <v>2421</v>
      </c>
      <c r="O329" s="1262">
        <v>45932.0</v>
      </c>
      <c r="P329" s="1263" t="s">
        <v>3339</v>
      </c>
      <c r="Q329" s="297">
        <f t="shared" si="286"/>
        <v>45933</v>
      </c>
      <c r="R329" s="1152"/>
      <c r="S329" s="1153"/>
      <c r="T329" s="1153"/>
      <c r="U329" s="297"/>
      <c r="V329" s="1165"/>
      <c r="W329" s="1165"/>
      <c r="X329" s="1165"/>
      <c r="Y329" s="1155"/>
      <c r="Z329" s="1152">
        <v>181.0</v>
      </c>
      <c r="AA329" s="1153">
        <v>0.0</v>
      </c>
      <c r="AB329" s="1153">
        <v>3.0</v>
      </c>
      <c r="AC329" s="1167"/>
      <c r="AD329" s="1178"/>
      <c r="AE329" s="1168"/>
      <c r="AF329" s="286"/>
      <c r="AI329" s="1144">
        <f t="shared" si="300"/>
        <v>181</v>
      </c>
      <c r="AJ329" s="18"/>
    </row>
    <row r="330" ht="21.0" customHeight="1">
      <c r="A330" s="18"/>
      <c r="B330" s="1127" t="s">
        <v>3313</v>
      </c>
      <c r="C330" s="1136" t="s">
        <v>3314</v>
      </c>
      <c r="D330" s="1128" t="s">
        <v>2416</v>
      </c>
      <c r="E330" s="1129" t="s">
        <v>76</v>
      </c>
      <c r="F330" s="1147">
        <v>4254.0</v>
      </c>
      <c r="G330" s="1269" t="s">
        <v>2789</v>
      </c>
      <c r="H330" s="1132" t="s">
        <v>2426</v>
      </c>
      <c r="I330" s="1270" t="s">
        <v>2445</v>
      </c>
      <c r="J330" s="1169" t="s">
        <v>3316</v>
      </c>
      <c r="K330" s="1148"/>
      <c r="L330" s="1135" t="s">
        <v>2544</v>
      </c>
      <c r="M330" s="1146"/>
      <c r="N330" s="1136" t="s">
        <v>2421</v>
      </c>
      <c r="O330" s="1271">
        <v>45934.0</v>
      </c>
      <c r="P330" s="1272" t="s">
        <v>3340</v>
      </c>
      <c r="Q330" s="1151">
        <f t="shared" si="286"/>
        <v>45935</v>
      </c>
      <c r="R330" s="1152">
        <v>19384.0</v>
      </c>
      <c r="S330" s="1153">
        <v>9.0</v>
      </c>
      <c r="T330" s="1153">
        <v>439.0</v>
      </c>
      <c r="U330" s="1154">
        <f t="array" ref="U330">INDIRECT("o"&amp;ROW())+5</f>
        <v>45939</v>
      </c>
      <c r="V330" s="1152">
        <v>89500.0</v>
      </c>
      <c r="W330" s="1152">
        <v>16.0</v>
      </c>
      <c r="X330" s="1152">
        <v>971.0</v>
      </c>
      <c r="Y330" s="1155">
        <f t="array" ref="Y330">INDIRECT("o"&amp;ROW())+10</f>
        <v>45944</v>
      </c>
      <c r="Z330" s="1152">
        <v>112400.0</v>
      </c>
      <c r="AA330" s="1153">
        <v>16.0</v>
      </c>
      <c r="AB330" s="1153">
        <v>1308.0</v>
      </c>
      <c r="AC330" s="1141">
        <f t="array" ref="AC330">IFERROR((INDIRECT("Z"&amp;ROW()) - INDIRECT("R"&amp;ROW())) / INDIRECT("R"&amp;ROW()), "")</f>
        <v>4.798596781</v>
      </c>
      <c r="AD330" s="1142">
        <f t="array" ref="AD330">(INDIRECT("AA"&amp;ROW()) + INDIRECT("AB"&amp;ROW())) / INDIRECT("Z"&amp;ROW())</f>
        <v>0.01177935943</v>
      </c>
      <c r="AE330" s="1143">
        <f t="array" ref="AE330">INDIRECT("D"&amp;ROW()) / INDIRECT("Z"&amp;ROW()) * 1000</f>
        <v>0</v>
      </c>
      <c r="AF330" s="286" t="s">
        <v>3341</v>
      </c>
      <c r="AI330" s="1144">
        <f t="shared" si="300"/>
        <v>112400</v>
      </c>
      <c r="AJ330" s="18"/>
    </row>
    <row r="331" ht="21.0" customHeight="1">
      <c r="A331" s="18"/>
      <c r="B331" s="1127" t="s">
        <v>3313</v>
      </c>
      <c r="C331" s="1127" t="s">
        <v>3314</v>
      </c>
      <c r="D331" s="1128"/>
      <c r="E331" s="1129" t="s">
        <v>76</v>
      </c>
      <c r="F331" s="1147"/>
      <c r="G331" s="1261" t="s">
        <v>3342</v>
      </c>
      <c r="H331" s="1132" t="s">
        <v>2426</v>
      </c>
      <c r="I331" s="1259" t="s">
        <v>2418</v>
      </c>
      <c r="J331" s="1127"/>
      <c r="K331" s="1148"/>
      <c r="L331" s="1135" t="s">
        <v>2544</v>
      </c>
      <c r="M331" s="1146"/>
      <c r="N331" s="1136" t="s">
        <v>2421</v>
      </c>
      <c r="O331" s="1262">
        <v>45934.0</v>
      </c>
      <c r="P331" s="1263" t="s">
        <v>3343</v>
      </c>
      <c r="Q331" s="1151">
        <f t="shared" si="286"/>
        <v>45935</v>
      </c>
      <c r="R331" s="1152"/>
      <c r="S331" s="1153"/>
      <c r="T331" s="1153"/>
      <c r="U331" s="297"/>
      <c r="V331" s="1165"/>
      <c r="W331" s="1165"/>
      <c r="X331" s="1165"/>
      <c r="Y331" s="1155"/>
      <c r="Z331" s="1152">
        <v>250.0</v>
      </c>
      <c r="AA331" s="1153">
        <v>0.0</v>
      </c>
      <c r="AB331" s="1153">
        <v>4.0</v>
      </c>
      <c r="AC331" s="1167"/>
      <c r="AD331" s="1178"/>
      <c r="AE331" s="1168"/>
      <c r="AF331" s="286"/>
      <c r="AI331" s="1144">
        <f t="shared" si="300"/>
        <v>250</v>
      </c>
      <c r="AJ331" s="18"/>
    </row>
    <row r="332" ht="21.0" customHeight="1">
      <c r="A332" s="18"/>
      <c r="B332" s="1127" t="s">
        <v>3313</v>
      </c>
      <c r="C332" s="1127" t="s">
        <v>3314</v>
      </c>
      <c r="D332" s="1128" t="s">
        <v>2416</v>
      </c>
      <c r="E332" s="1129" t="s">
        <v>76</v>
      </c>
      <c r="F332" s="1130">
        <v>5083.0</v>
      </c>
      <c r="G332" s="1292" t="s">
        <v>2760</v>
      </c>
      <c r="H332" s="1132" t="s">
        <v>2426</v>
      </c>
      <c r="I332" s="1267" t="s">
        <v>2445</v>
      </c>
      <c r="J332" s="1127" t="s">
        <v>3328</v>
      </c>
      <c r="K332" s="1134"/>
      <c r="L332" s="1135" t="s">
        <v>2544</v>
      </c>
      <c r="M332" s="1127"/>
      <c r="N332" s="1136" t="s">
        <v>2495</v>
      </c>
      <c r="O332" s="1293">
        <v>45974.0</v>
      </c>
      <c r="P332" s="1294" t="s">
        <v>3344</v>
      </c>
      <c r="Q332" s="1138">
        <f t="shared" si="286"/>
        <v>45975</v>
      </c>
      <c r="R332" s="125">
        <v>42969.0</v>
      </c>
      <c r="S332" s="499">
        <v>35.0</v>
      </c>
      <c r="T332" s="499">
        <v>492.0</v>
      </c>
      <c r="U332" s="1139">
        <f t="shared" ref="U332:U378" si="305">INDIRECT("o"&amp;ROW())+5</f>
        <v>45979</v>
      </c>
      <c r="V332" s="125">
        <v>155700.0</v>
      </c>
      <c r="W332" s="125">
        <v>43.0</v>
      </c>
      <c r="X332" s="125">
        <v>1501.0</v>
      </c>
      <c r="Y332" s="1155">
        <f t="shared" ref="Y332:Y333" si="306">INDIRECT("o"&amp;ROW())+10</f>
        <v>45984</v>
      </c>
      <c r="Z332" s="125">
        <v>209300.0</v>
      </c>
      <c r="AA332" s="499">
        <v>47.0</v>
      </c>
      <c r="AB332" s="499">
        <v>1578.0</v>
      </c>
      <c r="AC332" s="1141">
        <f t="shared" ref="AC332:AC333" si="307">IFERROR((INDIRECT("Z"&amp;ROW()) - INDIRECT("R"&amp;ROW())) / INDIRECT("R"&amp;ROW()), "")</f>
        <v>3.870953478</v>
      </c>
      <c r="AD332" s="1142">
        <f t="shared" ref="AD332:AD333" si="308">(INDIRECT("AA"&amp;ROW()) + INDIRECT("AB"&amp;ROW())) / INDIRECT("Z"&amp;ROW())</f>
        <v>0.007763975155</v>
      </c>
      <c r="AE332" s="1143">
        <f t="shared" ref="AE332:AE333" si="309">INDIRECT("D"&amp;ROW()) / INDIRECT("Z"&amp;ROW()) * 1000</f>
        <v>0</v>
      </c>
      <c r="AF332" s="1159" t="s">
        <v>3345</v>
      </c>
      <c r="AG332" s="1160"/>
      <c r="AH332" s="1144"/>
      <c r="AI332" s="1144"/>
      <c r="AJ332" s="18"/>
    </row>
    <row r="333" ht="21.0" customHeight="1">
      <c r="A333" s="18"/>
      <c r="B333" s="1127" t="s">
        <v>3346</v>
      </c>
      <c r="C333" s="1175" t="s">
        <v>3347</v>
      </c>
      <c r="D333" s="1176" t="s">
        <v>2416</v>
      </c>
      <c r="E333" s="1129" t="s">
        <v>76</v>
      </c>
      <c r="F333" s="1147">
        <v>2250.0</v>
      </c>
      <c r="G333" s="1261" t="s">
        <v>3348</v>
      </c>
      <c r="H333" s="1132" t="s">
        <v>3024</v>
      </c>
      <c r="I333" s="1259" t="s">
        <v>2445</v>
      </c>
      <c r="J333" s="1169"/>
      <c r="K333" s="1148"/>
      <c r="L333" s="1135" t="s">
        <v>2544</v>
      </c>
      <c r="M333" s="1146"/>
      <c r="N333" s="1136" t="s">
        <v>2421</v>
      </c>
      <c r="O333" s="1262">
        <v>45461.0</v>
      </c>
      <c r="P333" s="1024" t="s">
        <v>3349</v>
      </c>
      <c r="Q333" s="1151">
        <f t="shared" si="286"/>
        <v>45462</v>
      </c>
      <c r="R333" s="1152"/>
      <c r="S333" s="1153"/>
      <c r="T333" s="1153"/>
      <c r="U333" s="1154">
        <f t="shared" si="305"/>
        <v>45466</v>
      </c>
      <c r="V333" s="1152"/>
      <c r="W333" s="1152"/>
      <c r="X333" s="1152"/>
      <c r="Y333" s="1155">
        <f t="shared" si="306"/>
        <v>45471</v>
      </c>
      <c r="Z333" s="1152">
        <v>256479.0</v>
      </c>
      <c r="AA333" s="1153">
        <v>37.0</v>
      </c>
      <c r="AB333" s="1153">
        <v>3502.0</v>
      </c>
      <c r="AC333" s="1141" t="str">
        <f t="shared" si="307"/>
        <v/>
      </c>
      <c r="AD333" s="1178">
        <f t="shared" si="308"/>
        <v>0.01379840065</v>
      </c>
      <c r="AE333" s="1168">
        <f t="shared" si="309"/>
        <v>0</v>
      </c>
      <c r="AF333" s="286" t="s">
        <v>3350</v>
      </c>
      <c r="AG333" s="286"/>
      <c r="AI333" s="1144">
        <f t="shared" ref="AI333:AI343" si="310">iferror(IFS(Z333&gt;1,Z333,V333&gt;1,V333,R333&gt;1,R333),0)</f>
        <v>256479</v>
      </c>
      <c r="AJ333" s="18"/>
    </row>
    <row r="334" ht="21.0" customHeight="1">
      <c r="A334" s="18"/>
      <c r="B334" s="1127" t="s">
        <v>3346</v>
      </c>
      <c r="C334" s="1127" t="s">
        <v>3347</v>
      </c>
      <c r="D334" s="1128" t="s">
        <v>2416</v>
      </c>
      <c r="E334" s="1129" t="s">
        <v>76</v>
      </c>
      <c r="F334" s="1130">
        <v>1433.0</v>
      </c>
      <c r="G334" s="1279" t="s">
        <v>136</v>
      </c>
      <c r="H334" s="1132" t="s">
        <v>2464</v>
      </c>
      <c r="I334" s="1267" t="s">
        <v>2445</v>
      </c>
      <c r="J334" s="1133" t="s">
        <v>3351</v>
      </c>
      <c r="K334" s="1134"/>
      <c r="L334" s="1135" t="s">
        <v>2544</v>
      </c>
      <c r="M334" s="1127"/>
      <c r="N334" s="1136" t="s">
        <v>2421</v>
      </c>
      <c r="O334" s="479">
        <v>45831.0</v>
      </c>
      <c r="P334" s="1344" t="s">
        <v>3352</v>
      </c>
      <c r="Q334" s="1138">
        <f t="shared" si="286"/>
        <v>45832</v>
      </c>
      <c r="R334" s="125"/>
      <c r="S334" s="499"/>
      <c r="T334" s="499"/>
      <c r="U334" s="1139">
        <f t="shared" si="305"/>
        <v>45836</v>
      </c>
      <c r="V334" s="1133"/>
      <c r="W334" s="1133"/>
      <c r="X334" s="1133"/>
      <c r="Y334" s="1158">
        <v>45873.0</v>
      </c>
      <c r="Z334" s="125">
        <v>3753.0</v>
      </c>
      <c r="AA334" s="499">
        <v>2.0</v>
      </c>
      <c r="AB334" s="499">
        <v>166.0</v>
      </c>
      <c r="AC334" s="1141" t="str">
        <f t="shared" ref="AC334:AC337" si="311">IFERROR((Z334-R334)/R334,"")</f>
        <v/>
      </c>
      <c r="AD334" s="1142">
        <f t="shared" ref="AD334:AD337" si="312">(AA334+AB334)/Z334</f>
        <v>0.04476418865</v>
      </c>
      <c r="AE334" s="1143">
        <f t="shared" ref="AE334:AE339" si="313">iferror(INDIRECT("D"&amp;ROW()) / INDIRECT("AI"&amp;ROW()) * 1000,0)</f>
        <v>0</v>
      </c>
      <c r="AF334" s="1159"/>
      <c r="AG334" s="1160"/>
      <c r="AH334" s="1144"/>
      <c r="AI334" s="1144">
        <f t="shared" si="310"/>
        <v>3753</v>
      </c>
      <c r="AJ334" s="18"/>
    </row>
    <row r="335" ht="21.0" customHeight="1">
      <c r="A335" s="18"/>
      <c r="B335" s="1127" t="s">
        <v>3346</v>
      </c>
      <c r="C335" s="1127" t="s">
        <v>3347</v>
      </c>
      <c r="D335" s="1128" t="s">
        <v>2416</v>
      </c>
      <c r="E335" s="1129" t="s">
        <v>76</v>
      </c>
      <c r="F335" s="1130" t="e">
        <v>#N/A</v>
      </c>
      <c r="G335" s="1279" t="s">
        <v>3353</v>
      </c>
      <c r="H335" s="1132" t="e">
        <v>#N/A</v>
      </c>
      <c r="I335" s="1298" t="s">
        <v>2445</v>
      </c>
      <c r="J335" s="1133" t="s">
        <v>3351</v>
      </c>
      <c r="K335" s="1134"/>
      <c r="L335" s="1135" t="s">
        <v>2544</v>
      </c>
      <c r="M335" s="1127"/>
      <c r="N335" s="1136" t="s">
        <v>2421</v>
      </c>
      <c r="O335" s="1280">
        <v>45840.0</v>
      </c>
      <c r="P335" s="1338" t="s">
        <v>3354</v>
      </c>
      <c r="Q335" s="1138">
        <f t="shared" si="286"/>
        <v>45841</v>
      </c>
      <c r="R335" s="125"/>
      <c r="S335" s="499"/>
      <c r="T335" s="499"/>
      <c r="U335" s="1139">
        <f t="shared" si="305"/>
        <v>45845</v>
      </c>
      <c r="V335" s="1133"/>
      <c r="W335" s="1133"/>
      <c r="X335" s="1133"/>
      <c r="Y335" s="1158">
        <v>45873.0</v>
      </c>
      <c r="Z335" s="125">
        <v>2227.0</v>
      </c>
      <c r="AA335" s="499">
        <v>4.0</v>
      </c>
      <c r="AB335" s="499">
        <v>117.0</v>
      </c>
      <c r="AC335" s="1141" t="str">
        <f t="shared" si="311"/>
        <v/>
      </c>
      <c r="AD335" s="1142">
        <f t="shared" si="312"/>
        <v>0.05433318366</v>
      </c>
      <c r="AE335" s="1143">
        <f t="shared" si="313"/>
        <v>0</v>
      </c>
      <c r="AF335" s="1159" t="s">
        <v>3355</v>
      </c>
      <c r="AG335" s="1160"/>
      <c r="AH335" s="1144"/>
      <c r="AI335" s="1144">
        <f t="shared" si="310"/>
        <v>2227</v>
      </c>
      <c r="AJ335" s="18"/>
    </row>
    <row r="336" ht="21.0" customHeight="1">
      <c r="A336" s="18"/>
      <c r="B336" s="1127" t="s">
        <v>3346</v>
      </c>
      <c r="C336" s="1127" t="s">
        <v>3347</v>
      </c>
      <c r="D336" s="1128" t="s">
        <v>2416</v>
      </c>
      <c r="E336" s="1129" t="s">
        <v>76</v>
      </c>
      <c r="F336" s="1130">
        <v>4975.0</v>
      </c>
      <c r="G336" s="1292" t="s">
        <v>3356</v>
      </c>
      <c r="H336" s="1132" t="s">
        <v>2437</v>
      </c>
      <c r="I336" s="1267" t="s">
        <v>2445</v>
      </c>
      <c r="J336" s="1133" t="s">
        <v>3351</v>
      </c>
      <c r="K336" s="1134"/>
      <c r="L336" s="1135" t="s">
        <v>2544</v>
      </c>
      <c r="M336" s="1127"/>
      <c r="N336" s="1136" t="s">
        <v>2421</v>
      </c>
      <c r="O336" s="479">
        <v>45847.0</v>
      </c>
      <c r="P336" s="1315" t="s">
        <v>3357</v>
      </c>
      <c r="Q336" s="1138">
        <f t="shared" si="286"/>
        <v>45848</v>
      </c>
      <c r="R336" s="125"/>
      <c r="S336" s="499"/>
      <c r="T336" s="499"/>
      <c r="U336" s="1139">
        <f t="shared" si="305"/>
        <v>45852</v>
      </c>
      <c r="V336" s="1133"/>
      <c r="W336" s="1133"/>
      <c r="X336" s="1133"/>
      <c r="Y336" s="1158">
        <v>45873.0</v>
      </c>
      <c r="Z336" s="125">
        <v>3004.0</v>
      </c>
      <c r="AA336" s="499">
        <v>6.0</v>
      </c>
      <c r="AB336" s="499">
        <v>99.0</v>
      </c>
      <c r="AC336" s="1141" t="str">
        <f t="shared" si="311"/>
        <v/>
      </c>
      <c r="AD336" s="1142">
        <f t="shared" si="312"/>
        <v>0.03495339547</v>
      </c>
      <c r="AE336" s="1143">
        <f t="shared" si="313"/>
        <v>0</v>
      </c>
      <c r="AF336" s="1159" t="s">
        <v>3358</v>
      </c>
      <c r="AG336" s="1160"/>
      <c r="AH336" s="1144"/>
      <c r="AI336" s="1144">
        <f t="shared" si="310"/>
        <v>3004</v>
      </c>
      <c r="AJ336" s="18"/>
    </row>
    <row r="337" ht="21.0" customHeight="1">
      <c r="A337" s="18"/>
      <c r="B337" s="1127" t="s">
        <v>3346</v>
      </c>
      <c r="C337" s="1127" t="s">
        <v>3347</v>
      </c>
      <c r="D337" s="1128" t="s">
        <v>2416</v>
      </c>
      <c r="E337" s="1129" t="s">
        <v>76</v>
      </c>
      <c r="F337" s="1130">
        <v>6190.0</v>
      </c>
      <c r="G337" s="1299" t="s">
        <v>3359</v>
      </c>
      <c r="H337" s="1132" t="s">
        <v>2426</v>
      </c>
      <c r="I337" s="1298" t="s">
        <v>2445</v>
      </c>
      <c r="J337" s="1133" t="s">
        <v>3351</v>
      </c>
      <c r="K337" s="1134"/>
      <c r="L337" s="1135" t="s">
        <v>2544</v>
      </c>
      <c r="M337" s="1127"/>
      <c r="N337" s="1136" t="s">
        <v>2421</v>
      </c>
      <c r="O337" s="1300">
        <v>45897.0</v>
      </c>
      <c r="P337" s="1301" t="s">
        <v>3360</v>
      </c>
      <c r="Q337" s="1138">
        <f t="shared" si="286"/>
        <v>45898</v>
      </c>
      <c r="R337" s="125">
        <v>1182.0</v>
      </c>
      <c r="S337" s="499">
        <v>2.0</v>
      </c>
      <c r="T337" s="499">
        <v>107.0</v>
      </c>
      <c r="U337" s="1139">
        <f t="shared" si="305"/>
        <v>45902</v>
      </c>
      <c r="V337" s="125"/>
      <c r="W337" s="125"/>
      <c r="X337" s="125"/>
      <c r="Y337" s="1158">
        <f t="shared" ref="Y337:Y346" si="314">INDIRECT("o"&amp;ROW())+10</f>
        <v>45907</v>
      </c>
      <c r="Z337" s="125">
        <v>3686.0</v>
      </c>
      <c r="AA337" s="499">
        <v>11.0</v>
      </c>
      <c r="AB337" s="499">
        <v>165.0</v>
      </c>
      <c r="AC337" s="1141">
        <f t="shared" si="311"/>
        <v>2.118443316</v>
      </c>
      <c r="AD337" s="1142">
        <f t="shared" si="312"/>
        <v>0.04774823657</v>
      </c>
      <c r="AE337" s="1143">
        <f t="shared" si="313"/>
        <v>0</v>
      </c>
      <c r="AF337" s="1159" t="s">
        <v>3361</v>
      </c>
      <c r="AG337" s="1160"/>
      <c r="AH337" s="1144"/>
      <c r="AI337" s="1144">
        <f t="shared" si="310"/>
        <v>3686</v>
      </c>
      <c r="AJ337" s="18"/>
    </row>
    <row r="338" ht="21.0" customHeight="1">
      <c r="A338" s="18"/>
      <c r="B338" s="1127" t="s">
        <v>3346</v>
      </c>
      <c r="C338" s="1259" t="s">
        <v>3347</v>
      </c>
      <c r="D338" s="1260">
        <v>0.0</v>
      </c>
      <c r="E338" s="1129" t="s">
        <v>76</v>
      </c>
      <c r="F338" s="1147">
        <v>5095.0</v>
      </c>
      <c r="G338" s="1261" t="s">
        <v>3362</v>
      </c>
      <c r="H338" s="1132" t="s">
        <v>3363</v>
      </c>
      <c r="I338" s="1259" t="s">
        <v>2445</v>
      </c>
      <c r="J338" s="1133" t="s">
        <v>3351</v>
      </c>
      <c r="K338" s="1148"/>
      <c r="L338" s="1135" t="s">
        <v>3295</v>
      </c>
      <c r="M338" s="1345"/>
      <c r="N338" s="1136" t="s">
        <v>2421</v>
      </c>
      <c r="O338" s="1262">
        <v>45910.0</v>
      </c>
      <c r="P338" s="1263" t="s">
        <v>3364</v>
      </c>
      <c r="Q338" s="1151">
        <f t="shared" si="286"/>
        <v>45911</v>
      </c>
      <c r="R338" s="1152">
        <v>7623.0</v>
      </c>
      <c r="S338" s="1153">
        <v>6.0</v>
      </c>
      <c r="T338" s="1153">
        <v>881.0</v>
      </c>
      <c r="U338" s="1154">
        <f t="shared" si="305"/>
        <v>45915</v>
      </c>
      <c r="V338" s="1165"/>
      <c r="W338" s="1165"/>
      <c r="X338" s="1152"/>
      <c r="Y338" s="1155">
        <f t="shared" si="314"/>
        <v>45920</v>
      </c>
      <c r="Z338" s="1152">
        <v>7927.0</v>
      </c>
      <c r="AA338" s="1153">
        <v>6.0</v>
      </c>
      <c r="AB338" s="1153">
        <v>885.0</v>
      </c>
      <c r="AC338" s="1141">
        <f t="shared" ref="AC338:AC346" si="315">IFERROR((INDIRECT("Z"&amp;ROW()) - INDIRECT("R"&amp;ROW())) / INDIRECT("R"&amp;ROW()), "")</f>
        <v>0.03987931261</v>
      </c>
      <c r="AD338" s="1142">
        <f t="shared" ref="AD338:AD346" si="316">(INDIRECT("AA"&amp;ROW()) + INDIRECT("AB"&amp;ROW())) / INDIRECT("Z"&amp;ROW())</f>
        <v>0.112400656</v>
      </c>
      <c r="AE338" s="1143">
        <f t="shared" si="313"/>
        <v>0</v>
      </c>
      <c r="AF338" s="286" t="s">
        <v>3365</v>
      </c>
      <c r="AI338" s="1144">
        <f t="shared" si="310"/>
        <v>7927</v>
      </c>
      <c r="AJ338" s="18"/>
    </row>
    <row r="339" ht="21.0" customHeight="1">
      <c r="A339" s="18"/>
      <c r="B339" s="1127" t="s">
        <v>3346</v>
      </c>
      <c r="C339" s="1270" t="s">
        <v>3347</v>
      </c>
      <c r="D339" s="1268" t="s">
        <v>2416</v>
      </c>
      <c r="E339" s="1129" t="s">
        <v>76</v>
      </c>
      <c r="F339" s="1147">
        <v>4384.0</v>
      </c>
      <c r="G339" s="1269" t="s">
        <v>3366</v>
      </c>
      <c r="H339" s="1132" t="s">
        <v>2937</v>
      </c>
      <c r="I339" s="1270" t="s">
        <v>2445</v>
      </c>
      <c r="J339" s="1133" t="s">
        <v>3351</v>
      </c>
      <c r="K339" s="1148"/>
      <c r="L339" s="1135" t="s">
        <v>2544</v>
      </c>
      <c r="M339" s="1346"/>
      <c r="N339" s="1136" t="s">
        <v>2421</v>
      </c>
      <c r="O339" s="1271">
        <v>45916.0</v>
      </c>
      <c r="P339" s="1272" t="s">
        <v>3367</v>
      </c>
      <c r="Q339" s="1151">
        <f t="shared" si="286"/>
        <v>45917</v>
      </c>
      <c r="R339" s="1152">
        <v>910.0</v>
      </c>
      <c r="S339" s="1153">
        <v>1.0</v>
      </c>
      <c r="T339" s="1153">
        <v>73.0</v>
      </c>
      <c r="U339" s="1154">
        <f t="shared" si="305"/>
        <v>45921</v>
      </c>
      <c r="V339" s="1152">
        <v>1130.0</v>
      </c>
      <c r="W339" s="1152">
        <v>2.0</v>
      </c>
      <c r="X339" s="1152">
        <v>88.0</v>
      </c>
      <c r="Y339" s="1155">
        <f t="shared" si="314"/>
        <v>45926</v>
      </c>
      <c r="Z339" s="1152">
        <v>1365.0</v>
      </c>
      <c r="AA339" s="1153">
        <v>2.0</v>
      </c>
      <c r="AB339" s="1153">
        <v>92.0</v>
      </c>
      <c r="AC339" s="1141">
        <f t="shared" si="315"/>
        <v>0.5</v>
      </c>
      <c r="AD339" s="1142">
        <f t="shared" si="316"/>
        <v>0.06886446886</v>
      </c>
      <c r="AE339" s="1143">
        <f t="shared" si="313"/>
        <v>0</v>
      </c>
      <c r="AF339" s="286" t="s">
        <v>3368</v>
      </c>
      <c r="AI339" s="1144">
        <f t="shared" si="310"/>
        <v>1365</v>
      </c>
      <c r="AJ339" s="18"/>
    </row>
    <row r="340" ht="21.0" customHeight="1">
      <c r="A340" s="18"/>
      <c r="B340" s="1127" t="s">
        <v>3346</v>
      </c>
      <c r="C340" s="1298" t="s">
        <v>3347</v>
      </c>
      <c r="D340" s="1260" t="s">
        <v>2416</v>
      </c>
      <c r="E340" s="1129" t="s">
        <v>76</v>
      </c>
      <c r="F340" s="1147">
        <v>6399.0</v>
      </c>
      <c r="G340" s="1261" t="s">
        <v>3369</v>
      </c>
      <c r="H340" s="1132" t="e">
        <v>#REF!</v>
      </c>
      <c r="I340" s="1259" t="s">
        <v>2445</v>
      </c>
      <c r="J340" s="1127" t="s">
        <v>3370</v>
      </c>
      <c r="K340" s="1148"/>
      <c r="L340" s="1135" t="s">
        <v>2544</v>
      </c>
      <c r="M340" s="1345"/>
      <c r="N340" s="1136" t="s">
        <v>2421</v>
      </c>
      <c r="O340" s="1262">
        <v>45932.0</v>
      </c>
      <c r="P340" s="1263" t="s">
        <v>3371</v>
      </c>
      <c r="Q340" s="297">
        <f t="shared" si="286"/>
        <v>45933</v>
      </c>
      <c r="R340" s="1152">
        <v>8089.0</v>
      </c>
      <c r="S340" s="1153">
        <v>6.0</v>
      </c>
      <c r="T340" s="1153">
        <v>1588.0</v>
      </c>
      <c r="U340" s="297">
        <f t="shared" si="305"/>
        <v>45937</v>
      </c>
      <c r="V340" s="1165"/>
      <c r="W340" s="1165"/>
      <c r="X340" s="1165"/>
      <c r="Y340" s="1155">
        <f t="shared" si="314"/>
        <v>45942</v>
      </c>
      <c r="Z340" s="1152"/>
      <c r="AA340" s="1153"/>
      <c r="AB340" s="1153"/>
      <c r="AC340" s="1167">
        <f t="shared" si="315"/>
        <v>-1</v>
      </c>
      <c r="AD340" s="1178" t="str">
        <f t="shared" si="316"/>
        <v>#DIV/0!</v>
      </c>
      <c r="AE340" s="1168" t="str">
        <f t="shared" ref="AE340:AE346" si="317">INDIRECT("D"&amp;ROW()) / INDIRECT("Z"&amp;ROW()) * 1000</f>
        <v>#DIV/0!</v>
      </c>
      <c r="AF340" s="286" t="s">
        <v>3372</v>
      </c>
      <c r="AI340" s="1144">
        <f t="shared" si="310"/>
        <v>8089</v>
      </c>
      <c r="AJ340" s="18"/>
    </row>
    <row r="341" ht="21.0" customHeight="1">
      <c r="A341" s="18"/>
      <c r="B341" s="1127" t="s">
        <v>3346</v>
      </c>
      <c r="C341" s="1267" t="s">
        <v>3347</v>
      </c>
      <c r="D341" s="1268" t="s">
        <v>2416</v>
      </c>
      <c r="E341" s="1129" t="s">
        <v>76</v>
      </c>
      <c r="F341" s="1147">
        <v>6338.0</v>
      </c>
      <c r="G341" s="1269" t="s">
        <v>2681</v>
      </c>
      <c r="H341" s="1132" t="s">
        <v>2682</v>
      </c>
      <c r="I341" s="1270" t="s">
        <v>2445</v>
      </c>
      <c r="J341" s="1127" t="s">
        <v>3370</v>
      </c>
      <c r="K341" s="1148"/>
      <c r="L341" s="1135" t="s">
        <v>2544</v>
      </c>
      <c r="M341" s="1346"/>
      <c r="N341" s="1136" t="s">
        <v>2421</v>
      </c>
      <c r="O341" s="1271">
        <v>45952.0</v>
      </c>
      <c r="P341" s="1272" t="s">
        <v>3373</v>
      </c>
      <c r="Q341" s="297">
        <f t="shared" si="286"/>
        <v>45953</v>
      </c>
      <c r="R341" s="1152">
        <v>2233.0</v>
      </c>
      <c r="S341" s="1153">
        <v>2.0</v>
      </c>
      <c r="T341" s="1153">
        <v>122.0</v>
      </c>
      <c r="U341" s="297">
        <f t="shared" si="305"/>
        <v>45957</v>
      </c>
      <c r="V341" s="1152">
        <v>3040.0</v>
      </c>
      <c r="W341" s="1152">
        <v>2.0</v>
      </c>
      <c r="X341" s="1152">
        <v>137.0</v>
      </c>
      <c r="Y341" s="1155">
        <f t="shared" si="314"/>
        <v>45962</v>
      </c>
      <c r="Z341" s="1152">
        <v>3758.0</v>
      </c>
      <c r="AA341" s="1153">
        <v>2.0</v>
      </c>
      <c r="AB341" s="1153">
        <v>148.0</v>
      </c>
      <c r="AC341" s="1167">
        <f t="shared" si="315"/>
        <v>0.6829377519</v>
      </c>
      <c r="AD341" s="1142">
        <f t="shared" si="316"/>
        <v>0.03991484832</v>
      </c>
      <c r="AE341" s="1168">
        <f t="shared" si="317"/>
        <v>0</v>
      </c>
      <c r="AF341" s="286" t="s">
        <v>3374</v>
      </c>
      <c r="AI341" s="1144">
        <f t="shared" si="310"/>
        <v>3758</v>
      </c>
      <c r="AJ341" s="18"/>
    </row>
    <row r="342" ht="21.0" customHeight="1">
      <c r="A342" s="18"/>
      <c r="B342" s="1127" t="s">
        <v>3346</v>
      </c>
      <c r="C342" s="1298" t="s">
        <v>3347</v>
      </c>
      <c r="D342" s="1260" t="s">
        <v>2416</v>
      </c>
      <c r="E342" s="1129" t="s">
        <v>76</v>
      </c>
      <c r="F342" s="1147" t="e">
        <v>#N/A</v>
      </c>
      <c r="G342" s="1347" t="s">
        <v>3375</v>
      </c>
      <c r="H342" s="1132" t="e">
        <v>#N/A</v>
      </c>
      <c r="I342" s="1259" t="s">
        <v>2445</v>
      </c>
      <c r="J342" s="1127" t="s">
        <v>3370</v>
      </c>
      <c r="K342" s="1148"/>
      <c r="L342" s="1135" t="s">
        <v>2544</v>
      </c>
      <c r="M342" s="1345"/>
      <c r="N342" s="1136" t="s">
        <v>2421</v>
      </c>
      <c r="O342" s="1348">
        <v>45958.0</v>
      </c>
      <c r="P342" s="1263" t="s">
        <v>3376</v>
      </c>
      <c r="Q342" s="297">
        <f t="shared" si="286"/>
        <v>45959</v>
      </c>
      <c r="R342" s="1152">
        <v>1245.0</v>
      </c>
      <c r="S342" s="1153">
        <v>7.0</v>
      </c>
      <c r="T342" s="1153">
        <v>141.0</v>
      </c>
      <c r="U342" s="297">
        <f t="shared" si="305"/>
        <v>45963</v>
      </c>
      <c r="V342" s="1152">
        <v>1489.0</v>
      </c>
      <c r="W342" s="1152">
        <v>7.0</v>
      </c>
      <c r="X342" s="1152">
        <v>148.0</v>
      </c>
      <c r="Y342" s="1155">
        <f t="shared" si="314"/>
        <v>45968</v>
      </c>
      <c r="Z342" s="1152">
        <v>1743.0</v>
      </c>
      <c r="AA342" s="1153">
        <v>7.0</v>
      </c>
      <c r="AB342" s="1153">
        <v>155.0</v>
      </c>
      <c r="AC342" s="1167">
        <f t="shared" si="315"/>
        <v>0.4</v>
      </c>
      <c r="AD342" s="1142">
        <f t="shared" si="316"/>
        <v>0.09294320138</v>
      </c>
      <c r="AE342" s="1168">
        <f t="shared" si="317"/>
        <v>0</v>
      </c>
      <c r="AF342" s="286" t="s">
        <v>3377</v>
      </c>
      <c r="AI342" s="1144">
        <f t="shared" si="310"/>
        <v>1743</v>
      </c>
      <c r="AJ342" s="18"/>
    </row>
    <row r="343" ht="21.0" customHeight="1">
      <c r="A343" s="18"/>
      <c r="B343" s="1127" t="s">
        <v>3346</v>
      </c>
      <c r="C343" s="1267" t="s">
        <v>3347</v>
      </c>
      <c r="D343" s="1268" t="s">
        <v>2416</v>
      </c>
      <c r="E343" s="1129" t="s">
        <v>76</v>
      </c>
      <c r="F343" s="1147" t="e">
        <v>#N/A</v>
      </c>
      <c r="G343" s="1269" t="s">
        <v>3378</v>
      </c>
      <c r="H343" s="1132" t="e">
        <v>#N/A</v>
      </c>
      <c r="I343" s="1270" t="s">
        <v>2445</v>
      </c>
      <c r="J343" s="1127" t="s">
        <v>3370</v>
      </c>
      <c r="K343" s="1148"/>
      <c r="L343" s="1135" t="s">
        <v>2544</v>
      </c>
      <c r="M343" s="1346"/>
      <c r="N343" s="1136" t="s">
        <v>2495</v>
      </c>
      <c r="O343" s="1271">
        <v>45965.0</v>
      </c>
      <c r="P343" s="1349" t="s">
        <v>3379</v>
      </c>
      <c r="Q343" s="297">
        <f t="shared" si="286"/>
        <v>45966</v>
      </c>
      <c r="R343" s="1152">
        <v>2092.0</v>
      </c>
      <c r="S343" s="1153">
        <v>6.0</v>
      </c>
      <c r="T343" s="1153">
        <v>66.0</v>
      </c>
      <c r="U343" s="297">
        <f t="shared" si="305"/>
        <v>45970</v>
      </c>
      <c r="V343" s="1152">
        <v>65200.0</v>
      </c>
      <c r="W343" s="1152">
        <v>39.0</v>
      </c>
      <c r="X343" s="1152">
        <v>1498.0</v>
      </c>
      <c r="Y343" s="1155">
        <f t="shared" si="314"/>
        <v>45975</v>
      </c>
      <c r="Z343" s="1152">
        <v>72400.0</v>
      </c>
      <c r="AA343" s="1153">
        <v>41.0</v>
      </c>
      <c r="AB343" s="1153">
        <v>1615.0</v>
      </c>
      <c r="AC343" s="1167">
        <f t="shared" si="315"/>
        <v>33.60803059</v>
      </c>
      <c r="AD343" s="1142">
        <f t="shared" si="316"/>
        <v>0.02287292818</v>
      </c>
      <c r="AE343" s="1168">
        <f t="shared" si="317"/>
        <v>0</v>
      </c>
      <c r="AF343" s="286" t="s">
        <v>3380</v>
      </c>
      <c r="AI343" s="1144">
        <f t="shared" si="310"/>
        <v>72400</v>
      </c>
      <c r="AJ343" s="18"/>
    </row>
    <row r="344" ht="21.0" customHeight="1">
      <c r="A344" s="18"/>
      <c r="B344" s="1127" t="s">
        <v>3346</v>
      </c>
      <c r="C344" s="1127" t="s">
        <v>3347</v>
      </c>
      <c r="D344" s="1128" t="s">
        <v>2416</v>
      </c>
      <c r="E344" s="1129" t="s">
        <v>76</v>
      </c>
      <c r="F344" s="1130">
        <v>6454.0</v>
      </c>
      <c r="G344" s="1131" t="s">
        <v>3381</v>
      </c>
      <c r="H344" s="1132" t="s">
        <v>2464</v>
      </c>
      <c r="I344" s="1127" t="s">
        <v>2445</v>
      </c>
      <c r="J344" s="1127" t="s">
        <v>3370</v>
      </c>
      <c r="K344" s="1134"/>
      <c r="L344" s="1135" t="s">
        <v>2544</v>
      </c>
      <c r="M344" s="1127"/>
      <c r="N344" s="1136" t="s">
        <v>2495</v>
      </c>
      <c r="O344" s="1156">
        <v>45971.0</v>
      </c>
      <c r="P344" s="1231" t="s">
        <v>3382</v>
      </c>
      <c r="Q344" s="1138">
        <f t="shared" si="286"/>
        <v>45972</v>
      </c>
      <c r="R344" s="125">
        <v>931.0</v>
      </c>
      <c r="S344" s="499">
        <v>2.0</v>
      </c>
      <c r="T344" s="499">
        <v>78.0</v>
      </c>
      <c r="U344" s="1139">
        <f t="shared" si="305"/>
        <v>45976</v>
      </c>
      <c r="V344" s="125">
        <v>4336.0</v>
      </c>
      <c r="W344" s="125">
        <v>2.0</v>
      </c>
      <c r="X344" s="125">
        <v>160.0</v>
      </c>
      <c r="Y344" s="1155">
        <f t="shared" si="314"/>
        <v>45981</v>
      </c>
      <c r="Z344" s="125">
        <v>12900.0</v>
      </c>
      <c r="AA344" s="499">
        <v>2.0</v>
      </c>
      <c r="AB344" s="499">
        <v>172.0</v>
      </c>
      <c r="AC344" s="1141">
        <f t="shared" si="315"/>
        <v>12.85606874</v>
      </c>
      <c r="AD344" s="1142">
        <f t="shared" si="316"/>
        <v>0.01348837209</v>
      </c>
      <c r="AE344" s="1143">
        <f t="shared" si="317"/>
        <v>0</v>
      </c>
      <c r="AF344" s="1159" t="s">
        <v>3383</v>
      </c>
      <c r="AG344" s="1160"/>
      <c r="AH344" s="1144"/>
      <c r="AI344" s="1144"/>
      <c r="AJ344" s="18"/>
    </row>
    <row r="345" ht="21.0" customHeight="1">
      <c r="A345" s="18"/>
      <c r="B345" s="1127" t="s">
        <v>3384</v>
      </c>
      <c r="C345" s="1127" t="s">
        <v>3385</v>
      </c>
      <c r="D345" s="1128" t="s">
        <v>2416</v>
      </c>
      <c r="E345" s="1129" t="s">
        <v>76</v>
      </c>
      <c r="F345" s="1130">
        <v>2447.0</v>
      </c>
      <c r="G345" s="1131" t="s">
        <v>3386</v>
      </c>
      <c r="H345" s="1132" t="s">
        <v>2440</v>
      </c>
      <c r="I345" s="1127" t="s">
        <v>2445</v>
      </c>
      <c r="J345" s="1127" t="s">
        <v>3387</v>
      </c>
      <c r="K345" s="1134"/>
      <c r="L345" s="1135" t="s">
        <v>2544</v>
      </c>
      <c r="M345" s="1127"/>
      <c r="N345" s="1136" t="s">
        <v>2495</v>
      </c>
      <c r="O345" s="1156">
        <v>45968.0</v>
      </c>
      <c r="P345" s="1231" t="s">
        <v>3388</v>
      </c>
      <c r="Q345" s="1138">
        <f t="shared" si="286"/>
        <v>45969</v>
      </c>
      <c r="R345" s="125">
        <v>13289.0</v>
      </c>
      <c r="S345" s="499">
        <v>60.0</v>
      </c>
      <c r="T345" s="499">
        <v>657.0</v>
      </c>
      <c r="U345" s="1139">
        <f t="shared" si="305"/>
        <v>45973</v>
      </c>
      <c r="V345" s="125">
        <v>20300.0</v>
      </c>
      <c r="W345" s="125">
        <v>66.0</v>
      </c>
      <c r="X345" s="125">
        <v>873.0</v>
      </c>
      <c r="Y345" s="1155">
        <f t="shared" si="314"/>
        <v>45978</v>
      </c>
      <c r="Z345" s="125">
        <v>30200.0</v>
      </c>
      <c r="AA345" s="499">
        <v>70.0</v>
      </c>
      <c r="AB345" s="499">
        <v>1089.0</v>
      </c>
      <c r="AC345" s="1141">
        <f t="shared" si="315"/>
        <v>1.27255625</v>
      </c>
      <c r="AD345" s="1142">
        <f t="shared" si="316"/>
        <v>0.03837748344</v>
      </c>
      <c r="AE345" s="1143">
        <f t="shared" si="317"/>
        <v>0</v>
      </c>
      <c r="AF345" s="1159" t="s">
        <v>3389</v>
      </c>
      <c r="AG345" s="1160"/>
      <c r="AH345" s="1144"/>
      <c r="AI345" s="1144"/>
      <c r="AJ345" s="18"/>
    </row>
    <row r="346" ht="21.0" customHeight="1">
      <c r="A346" s="18"/>
      <c r="B346" s="1127" t="s">
        <v>3390</v>
      </c>
      <c r="C346" s="1175" t="s">
        <v>3391</v>
      </c>
      <c r="D346" s="1176" t="s">
        <v>2416</v>
      </c>
      <c r="E346" s="1129" t="s">
        <v>76</v>
      </c>
      <c r="F346" s="1147" t="e">
        <v>#N/A</v>
      </c>
      <c r="G346" s="1135" t="s">
        <v>3392</v>
      </c>
      <c r="H346" s="1132" t="e">
        <v>#N/A</v>
      </c>
      <c r="I346" s="1136" t="s">
        <v>2445</v>
      </c>
      <c r="J346" s="1169"/>
      <c r="K346" s="1148"/>
      <c r="L346" s="1135" t="s">
        <v>2544</v>
      </c>
      <c r="M346" s="1146"/>
      <c r="N346" s="1136" t="s">
        <v>2421</v>
      </c>
      <c r="O346" s="1149">
        <v>45715.0</v>
      </c>
      <c r="P346" s="59" t="s">
        <v>3393</v>
      </c>
      <c r="Q346" s="297">
        <f t="shared" si="286"/>
        <v>45716</v>
      </c>
      <c r="R346" s="1152"/>
      <c r="S346" s="1153"/>
      <c r="T346" s="1153"/>
      <c r="U346" s="1154">
        <f t="shared" si="305"/>
        <v>45720</v>
      </c>
      <c r="V346" s="1152"/>
      <c r="W346" s="1152"/>
      <c r="X346" s="1152"/>
      <c r="Y346" s="1155">
        <f t="shared" si="314"/>
        <v>45725</v>
      </c>
      <c r="Z346" s="1152">
        <v>1764.0</v>
      </c>
      <c r="AA346" s="1153">
        <v>20.0</v>
      </c>
      <c r="AB346" s="1153">
        <v>15.0</v>
      </c>
      <c r="AC346" s="1141" t="str">
        <f t="shared" si="315"/>
        <v/>
      </c>
      <c r="AD346" s="1178">
        <f t="shared" si="316"/>
        <v>0.01984126984</v>
      </c>
      <c r="AE346" s="1168">
        <f t="shared" si="317"/>
        <v>0</v>
      </c>
      <c r="AF346" s="286" t="s">
        <v>3394</v>
      </c>
      <c r="AG346" s="286"/>
      <c r="AI346" s="1144">
        <f t="shared" ref="AI346:AI349" si="318">iferror(IFS(Z346&gt;1,Z346,V346&gt;1,V346,R346&gt;1,R346),0)</f>
        <v>1764</v>
      </c>
      <c r="AJ346" s="18"/>
    </row>
    <row r="347" ht="21.0" customHeight="1">
      <c r="A347" s="18"/>
      <c r="B347" s="1127" t="s">
        <v>3390</v>
      </c>
      <c r="C347" s="1127" t="s">
        <v>3391</v>
      </c>
      <c r="D347" s="1128" t="s">
        <v>2416</v>
      </c>
      <c r="E347" s="1129" t="s">
        <v>76</v>
      </c>
      <c r="F347" s="1130">
        <v>4141.0</v>
      </c>
      <c r="G347" s="1131" t="s">
        <v>1225</v>
      </c>
      <c r="H347" s="1132" t="s">
        <v>2536</v>
      </c>
      <c r="I347" s="1127" t="s">
        <v>2445</v>
      </c>
      <c r="J347" s="1133" t="s">
        <v>3395</v>
      </c>
      <c r="K347" s="1134"/>
      <c r="L347" s="1135" t="s">
        <v>2544</v>
      </c>
      <c r="M347" s="1127"/>
      <c r="N347" s="1136" t="s">
        <v>2421</v>
      </c>
      <c r="O347" s="55">
        <v>45840.0</v>
      </c>
      <c r="P347" s="1170" t="s">
        <v>3396</v>
      </c>
      <c r="Q347" s="1138">
        <f t="shared" si="286"/>
        <v>45841</v>
      </c>
      <c r="R347" s="125"/>
      <c r="S347" s="499"/>
      <c r="T347" s="499"/>
      <c r="U347" s="1139">
        <f t="shared" si="305"/>
        <v>45845</v>
      </c>
      <c r="V347" s="1133"/>
      <c r="W347" s="1133"/>
      <c r="X347" s="1133"/>
      <c r="Y347" s="1158">
        <v>45873.0</v>
      </c>
      <c r="Z347" s="125">
        <v>227000.0</v>
      </c>
      <c r="AA347" s="499">
        <v>18.0</v>
      </c>
      <c r="AB347" s="499">
        <v>228.0</v>
      </c>
      <c r="AC347" s="1141" t="str">
        <f t="shared" ref="AC347:AC349" si="319">IFERROR((Z347-R347)/R347,"")</f>
        <v/>
      </c>
      <c r="AD347" s="1142">
        <f t="shared" ref="AD347:AD349" si="320">(AA347+AB347)/Z347</f>
        <v>0.001083700441</v>
      </c>
      <c r="AE347" s="1143">
        <f t="shared" ref="AE347:AE349" si="321">iferror(INDIRECT("D"&amp;ROW()) / INDIRECT("AI"&amp;ROW()) * 1000,0)</f>
        <v>0</v>
      </c>
      <c r="AF347" s="1159" t="s">
        <v>3397</v>
      </c>
      <c r="AG347" s="1160"/>
      <c r="AH347" s="1144"/>
      <c r="AI347" s="1144">
        <f t="shared" si="318"/>
        <v>227000</v>
      </c>
      <c r="AJ347" s="18"/>
    </row>
    <row r="348" ht="21.0" customHeight="1">
      <c r="A348" s="18"/>
      <c r="B348" s="1127" t="s">
        <v>3390</v>
      </c>
      <c r="C348" s="1127" t="s">
        <v>3391</v>
      </c>
      <c r="D348" s="1128" t="s">
        <v>2416</v>
      </c>
      <c r="E348" s="1129" t="s">
        <v>76</v>
      </c>
      <c r="F348" s="1130">
        <v>843.0</v>
      </c>
      <c r="G348" s="1131" t="s">
        <v>2721</v>
      </c>
      <c r="H348" s="1132" t="s">
        <v>2464</v>
      </c>
      <c r="I348" s="1127" t="s">
        <v>2445</v>
      </c>
      <c r="J348" s="1133" t="s">
        <v>3395</v>
      </c>
      <c r="K348" s="1134"/>
      <c r="L348" s="1135" t="s">
        <v>2544</v>
      </c>
      <c r="M348" s="1127"/>
      <c r="N348" s="1136" t="s">
        <v>2421</v>
      </c>
      <c r="O348" s="55">
        <v>45840.0</v>
      </c>
      <c r="P348" s="1170" t="s">
        <v>3398</v>
      </c>
      <c r="Q348" s="1138">
        <f t="shared" si="286"/>
        <v>45841</v>
      </c>
      <c r="R348" s="125"/>
      <c r="S348" s="499"/>
      <c r="T348" s="499"/>
      <c r="U348" s="1139">
        <f t="shared" si="305"/>
        <v>45845</v>
      </c>
      <c r="V348" s="1133"/>
      <c r="W348" s="1133"/>
      <c r="X348" s="1133"/>
      <c r="Y348" s="1158">
        <v>45873.0</v>
      </c>
      <c r="Z348" s="125">
        <v>305000.0</v>
      </c>
      <c r="AA348" s="499">
        <v>54.0</v>
      </c>
      <c r="AB348" s="499">
        <v>308.0</v>
      </c>
      <c r="AC348" s="1141" t="str">
        <f t="shared" si="319"/>
        <v/>
      </c>
      <c r="AD348" s="1142">
        <f t="shared" si="320"/>
        <v>0.001186885246</v>
      </c>
      <c r="AE348" s="1143">
        <f t="shared" si="321"/>
        <v>0</v>
      </c>
      <c r="AF348" s="1159" t="s">
        <v>3399</v>
      </c>
      <c r="AG348" s="1160"/>
      <c r="AH348" s="1144"/>
      <c r="AI348" s="1144">
        <f t="shared" si="318"/>
        <v>305000</v>
      </c>
      <c r="AJ348" s="18"/>
    </row>
    <row r="349" ht="21.0" customHeight="1">
      <c r="A349" s="18"/>
      <c r="B349" s="1127" t="s">
        <v>3390</v>
      </c>
      <c r="C349" s="1127" t="s">
        <v>3391</v>
      </c>
      <c r="D349" s="1128" t="s">
        <v>2416</v>
      </c>
      <c r="E349" s="1129" t="s">
        <v>76</v>
      </c>
      <c r="F349" s="1130">
        <v>4096.0</v>
      </c>
      <c r="G349" s="1131" t="s">
        <v>3400</v>
      </c>
      <c r="H349" s="1132" t="s">
        <v>2426</v>
      </c>
      <c r="I349" s="1127" t="s">
        <v>2445</v>
      </c>
      <c r="J349" s="1133" t="s">
        <v>3395</v>
      </c>
      <c r="K349" s="1134"/>
      <c r="L349" s="1350" t="s">
        <v>2544</v>
      </c>
      <c r="M349" s="1127"/>
      <c r="N349" s="1136" t="s">
        <v>2421</v>
      </c>
      <c r="O349" s="55">
        <v>45869.0</v>
      </c>
      <c r="P349" s="1170" t="s">
        <v>3401</v>
      </c>
      <c r="Q349" s="1138">
        <f t="shared" si="286"/>
        <v>45870</v>
      </c>
      <c r="R349" s="125">
        <v>6279.0</v>
      </c>
      <c r="S349" s="499">
        <v>0.0</v>
      </c>
      <c r="T349" s="499">
        <v>1021.0</v>
      </c>
      <c r="U349" s="1139">
        <f t="shared" si="305"/>
        <v>45874</v>
      </c>
      <c r="V349" s="125">
        <v>1025.0</v>
      </c>
      <c r="W349" s="125">
        <v>20.0</v>
      </c>
      <c r="X349" s="125">
        <v>1025.0</v>
      </c>
      <c r="Y349" s="1140">
        <f t="shared" ref="Y349:Y358" si="322">INDIRECT("o"&amp;ROW())+10</f>
        <v>45879</v>
      </c>
      <c r="Z349" s="125">
        <v>219700.0</v>
      </c>
      <c r="AA349" s="499">
        <v>21.0</v>
      </c>
      <c r="AB349" s="499">
        <v>1026.0</v>
      </c>
      <c r="AC349" s="1141">
        <f t="shared" si="319"/>
        <v>33.98964803</v>
      </c>
      <c r="AD349" s="1142">
        <f t="shared" si="320"/>
        <v>0.00476558944</v>
      </c>
      <c r="AE349" s="1143">
        <f t="shared" si="321"/>
        <v>0</v>
      </c>
      <c r="AF349" s="1159" t="s">
        <v>3402</v>
      </c>
      <c r="AG349" s="1160"/>
      <c r="AH349" s="1144"/>
      <c r="AI349" s="1144">
        <f t="shared" si="318"/>
        <v>219700</v>
      </c>
      <c r="AJ349" s="18"/>
    </row>
    <row r="350" ht="21.0" customHeight="1">
      <c r="A350" s="18"/>
      <c r="B350" s="1127" t="s">
        <v>3390</v>
      </c>
      <c r="C350" s="1127" t="s">
        <v>3403</v>
      </c>
      <c r="D350" s="1128" t="s">
        <v>2416</v>
      </c>
      <c r="E350" s="1129" t="s">
        <v>76</v>
      </c>
      <c r="F350" s="1130">
        <v>6464.0</v>
      </c>
      <c r="G350" s="1131" t="s">
        <v>2685</v>
      </c>
      <c r="H350" s="1132" t="s">
        <v>2464</v>
      </c>
      <c r="I350" s="1127" t="s">
        <v>2418</v>
      </c>
      <c r="J350" s="1127"/>
      <c r="K350" s="1134"/>
      <c r="L350" s="1135" t="s">
        <v>2544</v>
      </c>
      <c r="M350" s="1127"/>
      <c r="N350" s="1136" t="s">
        <v>2421</v>
      </c>
      <c r="O350" s="1156">
        <v>45978.0</v>
      </c>
      <c r="P350" s="1231" t="s">
        <v>3404</v>
      </c>
      <c r="Q350" s="1138">
        <f t="shared" si="286"/>
        <v>45979</v>
      </c>
      <c r="R350" s="125">
        <v>140.0</v>
      </c>
      <c r="S350" s="499">
        <v>1.0</v>
      </c>
      <c r="T350" s="499">
        <v>4.0</v>
      </c>
      <c r="U350" s="1139">
        <f t="shared" si="305"/>
        <v>45983</v>
      </c>
      <c r="V350" s="125">
        <v>161.0</v>
      </c>
      <c r="W350" s="125">
        <v>1.0</v>
      </c>
      <c r="X350" s="125">
        <v>4.0</v>
      </c>
      <c r="Y350" s="1155">
        <f t="shared" si="322"/>
        <v>45988</v>
      </c>
      <c r="Z350" s="125"/>
      <c r="AA350" s="499"/>
      <c r="AB350" s="499"/>
      <c r="AC350" s="1141">
        <f t="shared" ref="AC350:AC378" si="323">IFERROR((INDIRECT("Z"&amp;ROW()) - INDIRECT("R"&amp;ROW())) / INDIRECT("R"&amp;ROW()), "")</f>
        <v>-1</v>
      </c>
      <c r="AD350" s="1142" t="str">
        <f t="shared" ref="AD350:AD378" si="324">(INDIRECT("AA"&amp;ROW()) + INDIRECT("AB"&amp;ROW())) / INDIRECT("Z"&amp;ROW())</f>
        <v>#DIV/0!</v>
      </c>
      <c r="AE350" s="1143" t="str">
        <f t="shared" ref="AE350:AE362" si="325">INDIRECT("D"&amp;ROW()) / INDIRECT("Z"&amp;ROW()) * 1000</f>
        <v>#DIV/0!</v>
      </c>
      <c r="AF350" s="1159" t="s">
        <v>3405</v>
      </c>
      <c r="AG350" s="1160"/>
      <c r="AH350" s="1144"/>
      <c r="AI350" s="1144"/>
      <c r="AJ350" s="18"/>
    </row>
    <row r="351" ht="21.0" customHeight="1">
      <c r="A351" s="18"/>
      <c r="B351" s="1127" t="s">
        <v>3390</v>
      </c>
      <c r="C351" s="1180" t="s">
        <v>3391</v>
      </c>
      <c r="D351" s="1128" t="s">
        <v>2416</v>
      </c>
      <c r="E351" s="1129" t="s">
        <v>76</v>
      </c>
      <c r="F351" s="1130">
        <v>6464.0</v>
      </c>
      <c r="G351" s="1181" t="s">
        <v>2685</v>
      </c>
      <c r="H351" s="1132" t="s">
        <v>2464</v>
      </c>
      <c r="I351" s="1127" t="s">
        <v>2445</v>
      </c>
      <c r="J351" s="1127" t="s">
        <v>3406</v>
      </c>
      <c r="K351" s="1134"/>
      <c r="L351" s="1135" t="s">
        <v>2544</v>
      </c>
      <c r="M351" s="1127"/>
      <c r="N351" s="1136" t="s">
        <v>2495</v>
      </c>
      <c r="O351" s="1182">
        <v>45978.0</v>
      </c>
      <c r="P351" s="1183" t="s">
        <v>3407</v>
      </c>
      <c r="Q351" s="1138">
        <f t="shared" si="286"/>
        <v>45979</v>
      </c>
      <c r="R351" s="125">
        <v>222.0</v>
      </c>
      <c r="S351" s="499">
        <v>2.0</v>
      </c>
      <c r="T351" s="499">
        <v>9.0</v>
      </c>
      <c r="U351" s="1139">
        <f t="shared" si="305"/>
        <v>45983</v>
      </c>
      <c r="V351" s="125">
        <v>104700.0</v>
      </c>
      <c r="W351" s="125">
        <v>33.0</v>
      </c>
      <c r="X351" s="125">
        <v>106.0</v>
      </c>
      <c r="Y351" s="1184">
        <f t="shared" si="322"/>
        <v>45988</v>
      </c>
      <c r="Z351" s="1185"/>
      <c r="AA351" s="1185"/>
      <c r="AB351" s="1185"/>
      <c r="AC351" s="1141">
        <f t="shared" si="323"/>
        <v>-1</v>
      </c>
      <c r="AD351" s="1142" t="str">
        <f t="shared" si="324"/>
        <v>#DIV/0!</v>
      </c>
      <c r="AE351" s="1143" t="str">
        <f t="shared" si="325"/>
        <v>#DIV/0!</v>
      </c>
      <c r="AF351" s="1186" t="s">
        <v>3408</v>
      </c>
      <c r="AG351" s="1160"/>
      <c r="AH351" s="1144"/>
      <c r="AI351" s="1144"/>
      <c r="AJ351" s="18"/>
    </row>
    <row r="352" ht="21.0" customHeight="1">
      <c r="A352" s="18"/>
      <c r="B352" s="1127" t="s">
        <v>832</v>
      </c>
      <c r="C352" s="1127" t="s">
        <v>833</v>
      </c>
      <c r="D352" s="1128">
        <v>1250.0</v>
      </c>
      <c r="E352" s="1129" t="s">
        <v>76</v>
      </c>
      <c r="F352" s="1147">
        <v>4503.0</v>
      </c>
      <c r="G352" s="1135" t="s">
        <v>128</v>
      </c>
      <c r="H352" s="1132" t="s">
        <v>2426</v>
      </c>
      <c r="I352" s="1136" t="s">
        <v>2418</v>
      </c>
      <c r="J352" s="1127"/>
      <c r="K352" s="1148"/>
      <c r="L352" s="1135" t="s">
        <v>2420</v>
      </c>
      <c r="M352" s="1146"/>
      <c r="N352" s="1136" t="s">
        <v>2421</v>
      </c>
      <c r="O352" s="1149">
        <v>45957.0</v>
      </c>
      <c r="P352" s="1150" t="s">
        <v>3409</v>
      </c>
      <c r="Q352" s="297">
        <f t="shared" si="286"/>
        <v>45958</v>
      </c>
      <c r="R352" s="1152">
        <v>2153.0</v>
      </c>
      <c r="S352" s="1153">
        <v>36.0</v>
      </c>
      <c r="T352" s="1153">
        <v>51.0</v>
      </c>
      <c r="U352" s="297">
        <f t="shared" si="305"/>
        <v>45962</v>
      </c>
      <c r="V352" s="1152">
        <v>3570.0</v>
      </c>
      <c r="W352" s="1152">
        <v>37.0</v>
      </c>
      <c r="X352" s="1152">
        <v>69.0</v>
      </c>
      <c r="Y352" s="1155">
        <f t="shared" si="322"/>
        <v>45967</v>
      </c>
      <c r="Z352" s="1152">
        <v>8461.0</v>
      </c>
      <c r="AA352" s="1153">
        <v>37.0</v>
      </c>
      <c r="AB352" s="1153">
        <v>70.0</v>
      </c>
      <c r="AC352" s="1167">
        <f t="shared" si="323"/>
        <v>2.929865304</v>
      </c>
      <c r="AD352" s="1142">
        <f t="shared" si="324"/>
        <v>0.01264625931</v>
      </c>
      <c r="AE352" s="1168">
        <f t="shared" si="325"/>
        <v>147.7366742</v>
      </c>
      <c r="AF352" s="286" t="s">
        <v>3410</v>
      </c>
      <c r="AI352" s="1144">
        <f t="shared" ref="AI352:AI482" si="326">iferror(IFS(Z352&gt;1,Z352,V352&gt;1,V352,R352&gt;1,R352),0)</f>
        <v>8461</v>
      </c>
      <c r="AJ352" s="18"/>
    </row>
    <row r="353" ht="21.0" customHeight="1">
      <c r="A353" s="18"/>
      <c r="B353" s="1127" t="s">
        <v>832</v>
      </c>
      <c r="C353" s="1127" t="s">
        <v>3411</v>
      </c>
      <c r="D353" s="1128">
        <v>2500.0</v>
      </c>
      <c r="E353" s="1129" t="s">
        <v>76</v>
      </c>
      <c r="F353" s="1147">
        <v>4503.0</v>
      </c>
      <c r="G353" s="1135" t="s">
        <v>128</v>
      </c>
      <c r="H353" s="1132" t="s">
        <v>2426</v>
      </c>
      <c r="I353" s="1136" t="s">
        <v>2445</v>
      </c>
      <c r="J353" s="1127" t="s">
        <v>3412</v>
      </c>
      <c r="K353" s="1148"/>
      <c r="L353" s="1135" t="s">
        <v>2420</v>
      </c>
      <c r="M353" s="1146"/>
      <c r="N353" s="1136" t="s">
        <v>2495</v>
      </c>
      <c r="O353" s="1149">
        <v>45958.0</v>
      </c>
      <c r="P353" s="1150" t="s">
        <v>3413</v>
      </c>
      <c r="Q353" s="297">
        <f t="shared" si="286"/>
        <v>45959</v>
      </c>
      <c r="R353" s="1152">
        <v>4120.0</v>
      </c>
      <c r="S353" s="1153">
        <v>2.0</v>
      </c>
      <c r="T353" s="1153">
        <v>180.0</v>
      </c>
      <c r="U353" s="297">
        <f t="shared" si="305"/>
        <v>45963</v>
      </c>
      <c r="V353" s="1152">
        <v>4164.0</v>
      </c>
      <c r="W353" s="1152">
        <v>2.0</v>
      </c>
      <c r="X353" s="1152">
        <v>184.0</v>
      </c>
      <c r="Y353" s="1155">
        <f t="shared" si="322"/>
        <v>45968</v>
      </c>
      <c r="Z353" s="1152">
        <v>4224.0</v>
      </c>
      <c r="AA353" s="1153">
        <v>2.0</v>
      </c>
      <c r="AB353" s="1153">
        <v>185.0</v>
      </c>
      <c r="AC353" s="1167">
        <f t="shared" si="323"/>
        <v>0.02524271845</v>
      </c>
      <c r="AD353" s="1142">
        <f t="shared" si="324"/>
        <v>0.04427083333</v>
      </c>
      <c r="AE353" s="1168">
        <f t="shared" si="325"/>
        <v>591.8560606</v>
      </c>
      <c r="AF353" s="286" t="s">
        <v>3414</v>
      </c>
      <c r="AI353" s="1144">
        <f t="shared" si="326"/>
        <v>4224</v>
      </c>
      <c r="AJ353" s="18"/>
    </row>
    <row r="354" ht="21.0" customHeight="1">
      <c r="A354" s="18"/>
      <c r="B354" s="1127" t="s">
        <v>843</v>
      </c>
      <c r="C354" s="1127" t="s">
        <v>844</v>
      </c>
      <c r="D354" s="1128">
        <v>5027.0</v>
      </c>
      <c r="E354" s="1129" t="s">
        <v>76</v>
      </c>
      <c r="F354" s="1147">
        <v>4989.0</v>
      </c>
      <c r="G354" s="1135" t="s">
        <v>330</v>
      </c>
      <c r="H354" s="1132" t="s">
        <v>2464</v>
      </c>
      <c r="I354" s="1136" t="s">
        <v>2418</v>
      </c>
      <c r="J354" s="1127"/>
      <c r="K354" s="1148"/>
      <c r="L354" s="1135" t="s">
        <v>2420</v>
      </c>
      <c r="M354" s="1146"/>
      <c r="N354" s="1136" t="s">
        <v>2421</v>
      </c>
      <c r="O354" s="1149">
        <v>45952.0</v>
      </c>
      <c r="P354" s="1150" t="s">
        <v>3415</v>
      </c>
      <c r="Q354" s="297">
        <f t="shared" si="286"/>
        <v>45953</v>
      </c>
      <c r="R354" s="1152">
        <v>1940.0</v>
      </c>
      <c r="S354" s="1153">
        <v>42.0</v>
      </c>
      <c r="T354" s="1153">
        <v>458.0</v>
      </c>
      <c r="U354" s="297">
        <f t="shared" si="305"/>
        <v>45957</v>
      </c>
      <c r="V354" s="1152">
        <v>2494.0</v>
      </c>
      <c r="W354" s="1152">
        <v>59.0</v>
      </c>
      <c r="X354" s="1152">
        <v>666.0</v>
      </c>
      <c r="Y354" s="1155">
        <f t="shared" si="322"/>
        <v>45962</v>
      </c>
      <c r="Z354" s="1152">
        <v>2693.0</v>
      </c>
      <c r="AA354" s="1153">
        <v>59.0</v>
      </c>
      <c r="AB354" s="1153">
        <v>645.0</v>
      </c>
      <c r="AC354" s="1167">
        <f t="shared" si="323"/>
        <v>0.3881443299</v>
      </c>
      <c r="AD354" s="1142">
        <f t="shared" si="324"/>
        <v>0.2614184924</v>
      </c>
      <c r="AE354" s="1168">
        <f t="shared" si="325"/>
        <v>1866.691422</v>
      </c>
      <c r="AF354" s="286" t="s">
        <v>3416</v>
      </c>
      <c r="AI354" s="1144">
        <f t="shared" si="326"/>
        <v>2693</v>
      </c>
      <c r="AJ354" s="18"/>
    </row>
    <row r="355" ht="21.0" customHeight="1">
      <c r="A355" s="18"/>
      <c r="B355" s="1127" t="s">
        <v>843</v>
      </c>
      <c r="C355" s="1127" t="s">
        <v>844</v>
      </c>
      <c r="D355" s="1128">
        <v>5027.0</v>
      </c>
      <c r="E355" s="1129" t="s">
        <v>76</v>
      </c>
      <c r="F355" s="1147">
        <v>4503.0</v>
      </c>
      <c r="G355" s="1135" t="s">
        <v>128</v>
      </c>
      <c r="H355" s="1132" t="s">
        <v>2426</v>
      </c>
      <c r="I355" s="1136" t="s">
        <v>2418</v>
      </c>
      <c r="J355" s="1127"/>
      <c r="K355" s="1148"/>
      <c r="L355" s="1135" t="s">
        <v>2420</v>
      </c>
      <c r="M355" s="1146"/>
      <c r="N355" s="1136" t="s">
        <v>2421</v>
      </c>
      <c r="O355" s="1149">
        <v>45953.0</v>
      </c>
      <c r="P355" s="1150" t="s">
        <v>3417</v>
      </c>
      <c r="Q355" s="297">
        <f t="shared" si="286"/>
        <v>45954</v>
      </c>
      <c r="R355" s="1152">
        <v>1824.0</v>
      </c>
      <c r="S355" s="1153">
        <v>58.0</v>
      </c>
      <c r="T355" s="1153">
        <v>656.0</v>
      </c>
      <c r="U355" s="297">
        <f t="shared" si="305"/>
        <v>45958</v>
      </c>
      <c r="V355" s="1152">
        <v>2628.0</v>
      </c>
      <c r="W355" s="1152">
        <v>72.0</v>
      </c>
      <c r="X355" s="1152">
        <v>671.0</v>
      </c>
      <c r="Y355" s="1155">
        <f t="shared" si="322"/>
        <v>45963</v>
      </c>
      <c r="Z355" s="1152">
        <v>2946.0</v>
      </c>
      <c r="AA355" s="1153">
        <v>72.0</v>
      </c>
      <c r="AB355" s="1153">
        <v>647.0</v>
      </c>
      <c r="AC355" s="1167">
        <f t="shared" si="323"/>
        <v>0.6151315789</v>
      </c>
      <c r="AD355" s="1142">
        <f t="shared" si="324"/>
        <v>0.244059742</v>
      </c>
      <c r="AE355" s="1168">
        <f t="shared" si="325"/>
        <v>1706.381534</v>
      </c>
      <c r="AF355" s="286" t="s">
        <v>3418</v>
      </c>
      <c r="AI355" s="1144">
        <f t="shared" si="326"/>
        <v>2946</v>
      </c>
      <c r="AJ355" s="18"/>
    </row>
    <row r="356" ht="21.0" customHeight="1">
      <c r="A356" s="18"/>
      <c r="B356" s="1127" t="s">
        <v>843</v>
      </c>
      <c r="C356" s="1127" t="s">
        <v>844</v>
      </c>
      <c r="D356" s="1128">
        <v>5027.1900000000005</v>
      </c>
      <c r="E356" s="1129" t="s">
        <v>76</v>
      </c>
      <c r="F356" s="1147">
        <v>1856.0</v>
      </c>
      <c r="G356" s="1135" t="s">
        <v>577</v>
      </c>
      <c r="H356" s="1132" t="s">
        <v>2426</v>
      </c>
      <c r="I356" s="1136" t="s">
        <v>2418</v>
      </c>
      <c r="J356" s="1127"/>
      <c r="K356" s="1148"/>
      <c r="L356" s="1135" t="s">
        <v>2420</v>
      </c>
      <c r="M356" s="1146"/>
      <c r="N356" s="1136" t="s">
        <v>2421</v>
      </c>
      <c r="O356" s="1149">
        <v>45959.0</v>
      </c>
      <c r="P356" s="1150" t="s">
        <v>3419</v>
      </c>
      <c r="Q356" s="297">
        <f t="shared" si="286"/>
        <v>45960</v>
      </c>
      <c r="R356" s="1152">
        <v>2080.0</v>
      </c>
      <c r="S356" s="1153">
        <v>74.0</v>
      </c>
      <c r="T356" s="1153">
        <v>754.0</v>
      </c>
      <c r="U356" s="297">
        <f t="shared" si="305"/>
        <v>45964</v>
      </c>
      <c r="V356" s="1152">
        <v>2999.0</v>
      </c>
      <c r="W356" s="1152">
        <v>80.0</v>
      </c>
      <c r="X356" s="1152">
        <v>745.0</v>
      </c>
      <c r="Y356" s="1155">
        <f t="shared" si="322"/>
        <v>45969</v>
      </c>
      <c r="Z356" s="1152">
        <v>3433.0</v>
      </c>
      <c r="AA356" s="1153">
        <v>80.0</v>
      </c>
      <c r="AB356" s="1153">
        <v>743.0</v>
      </c>
      <c r="AC356" s="1167">
        <f t="shared" si="323"/>
        <v>0.6504807692</v>
      </c>
      <c r="AD356" s="1142">
        <f t="shared" si="324"/>
        <v>0.2397320128</v>
      </c>
      <c r="AE356" s="1168">
        <f t="shared" si="325"/>
        <v>1464.372269</v>
      </c>
      <c r="AF356" s="286" t="s">
        <v>3420</v>
      </c>
      <c r="AI356" s="1144">
        <f t="shared" si="326"/>
        <v>3433</v>
      </c>
      <c r="AJ356" s="18"/>
    </row>
    <row r="357" ht="21.0" customHeight="1">
      <c r="A357" s="18"/>
      <c r="B357" s="1127" t="s">
        <v>843</v>
      </c>
      <c r="C357" s="1127" t="s">
        <v>844</v>
      </c>
      <c r="D357" s="1128">
        <v>5027.1900000000005</v>
      </c>
      <c r="E357" s="1129" t="s">
        <v>76</v>
      </c>
      <c r="F357" s="1147">
        <v>4749.0</v>
      </c>
      <c r="G357" s="1135" t="s">
        <v>502</v>
      </c>
      <c r="H357" s="1132" t="s">
        <v>2464</v>
      </c>
      <c r="I357" s="1136" t="s">
        <v>2418</v>
      </c>
      <c r="J357" s="1127"/>
      <c r="K357" s="1148"/>
      <c r="L357" s="1135" t="s">
        <v>2420</v>
      </c>
      <c r="M357" s="1146"/>
      <c r="N357" s="1136" t="s">
        <v>2421</v>
      </c>
      <c r="O357" s="1149">
        <v>45962.0</v>
      </c>
      <c r="P357" s="1150" t="s">
        <v>3421</v>
      </c>
      <c r="Q357" s="297">
        <f t="shared" si="286"/>
        <v>45963</v>
      </c>
      <c r="R357" s="1152">
        <v>1414.0</v>
      </c>
      <c r="S357" s="1153">
        <v>31.0</v>
      </c>
      <c r="T357" s="1153">
        <v>384.0</v>
      </c>
      <c r="U357" s="297">
        <f t="shared" si="305"/>
        <v>45967</v>
      </c>
      <c r="V357" s="1152">
        <v>2041.0</v>
      </c>
      <c r="W357" s="1152">
        <v>62.0</v>
      </c>
      <c r="X357" s="1152">
        <v>410.0</v>
      </c>
      <c r="Y357" s="1155">
        <f t="shared" si="322"/>
        <v>45972</v>
      </c>
      <c r="Z357" s="1152">
        <v>2274.0</v>
      </c>
      <c r="AA357" s="1153">
        <v>62.0</v>
      </c>
      <c r="AB357" s="1153">
        <v>399.0</v>
      </c>
      <c r="AC357" s="1167">
        <f t="shared" si="323"/>
        <v>0.6082036775</v>
      </c>
      <c r="AD357" s="1142">
        <f t="shared" si="324"/>
        <v>0.2027264732</v>
      </c>
      <c r="AE357" s="1168">
        <f t="shared" si="325"/>
        <v>2210.725594</v>
      </c>
      <c r="AF357" s="286" t="s">
        <v>3422</v>
      </c>
      <c r="AI357" s="1144">
        <f t="shared" si="326"/>
        <v>2274</v>
      </c>
      <c r="AJ357" s="18"/>
    </row>
    <row r="358" ht="21.0" customHeight="1">
      <c r="A358" s="18"/>
      <c r="B358" s="1174" t="e">
        <v>#N/A</v>
      </c>
      <c r="C358" s="1175" t="s">
        <v>3423</v>
      </c>
      <c r="D358" s="1176" t="s">
        <v>2416</v>
      </c>
      <c r="E358" s="1129" t="s">
        <v>76</v>
      </c>
      <c r="F358" s="1147" t="e">
        <v>#N/A</v>
      </c>
      <c r="G358" s="1135" t="s">
        <v>3424</v>
      </c>
      <c r="H358" s="1132" t="e">
        <v>#N/A</v>
      </c>
      <c r="I358" s="1136" t="s">
        <v>2418</v>
      </c>
      <c r="J358" s="1169"/>
      <c r="K358" s="1148"/>
      <c r="L358" s="1135" t="s">
        <v>2420</v>
      </c>
      <c r="M358" s="1146"/>
      <c r="N358" s="1136" t="s">
        <v>3076</v>
      </c>
      <c r="O358" s="1149">
        <v>44271.0</v>
      </c>
      <c r="P358" s="59" t="s">
        <v>3425</v>
      </c>
      <c r="Q358" s="1151">
        <f t="shared" si="286"/>
        <v>44272</v>
      </c>
      <c r="R358" s="1152"/>
      <c r="S358" s="1153"/>
      <c r="T358" s="1153"/>
      <c r="U358" s="1154">
        <f t="shared" si="305"/>
        <v>44276</v>
      </c>
      <c r="V358" s="1152"/>
      <c r="W358" s="1152"/>
      <c r="X358" s="1152"/>
      <c r="Y358" s="1155">
        <f t="shared" si="322"/>
        <v>44281</v>
      </c>
      <c r="Z358" s="1152"/>
      <c r="AA358" s="1153">
        <v>1.0</v>
      </c>
      <c r="AB358" s="1153">
        <v>75.0</v>
      </c>
      <c r="AC358" s="1141" t="str">
        <f t="shared" si="323"/>
        <v/>
      </c>
      <c r="AD358" s="1178" t="str">
        <f t="shared" si="324"/>
        <v>#DIV/0!</v>
      </c>
      <c r="AE358" s="1168" t="str">
        <f t="shared" si="325"/>
        <v>#DIV/0!</v>
      </c>
      <c r="AF358" s="286" t="s">
        <v>3426</v>
      </c>
      <c r="AG358" s="286" t="s">
        <v>3427</v>
      </c>
      <c r="AI358" s="1144">
        <f t="shared" si="326"/>
        <v>0</v>
      </c>
      <c r="AJ358" s="18"/>
    </row>
    <row r="359" ht="21.0" customHeight="1">
      <c r="A359" s="18"/>
      <c r="B359" s="1174" t="e">
        <v>#N/A</v>
      </c>
      <c r="C359" s="1175" t="s">
        <v>3428</v>
      </c>
      <c r="D359" s="1176" t="s">
        <v>2416</v>
      </c>
      <c r="E359" s="1129" t="s">
        <v>76</v>
      </c>
      <c r="F359" s="1147">
        <v>2536.0</v>
      </c>
      <c r="G359" s="1135" t="s">
        <v>1165</v>
      </c>
      <c r="H359" s="1132" t="s">
        <v>2937</v>
      </c>
      <c r="I359" s="1136" t="s">
        <v>2418</v>
      </c>
      <c r="J359" s="1169"/>
      <c r="K359" s="1148"/>
      <c r="L359" s="1135" t="s">
        <v>2420</v>
      </c>
      <c r="M359" s="1146"/>
      <c r="N359" s="1136" t="s">
        <v>3076</v>
      </c>
      <c r="O359" s="1149">
        <v>44828.0</v>
      </c>
      <c r="P359" s="59" t="s">
        <v>3429</v>
      </c>
      <c r="Q359" s="1151">
        <f t="shared" si="286"/>
        <v>44829</v>
      </c>
      <c r="R359" s="1152"/>
      <c r="S359" s="1153"/>
      <c r="T359" s="1153"/>
      <c r="U359" s="1154">
        <f t="shared" si="305"/>
        <v>44833</v>
      </c>
      <c r="V359" s="1152"/>
      <c r="W359" s="1152"/>
      <c r="X359" s="1152"/>
      <c r="Y359" s="1155">
        <v>45940.0</v>
      </c>
      <c r="Z359" s="1152"/>
      <c r="AA359" s="1153">
        <v>9.0</v>
      </c>
      <c r="AB359" s="1153">
        <v>685.0</v>
      </c>
      <c r="AC359" s="1141" t="str">
        <f t="shared" si="323"/>
        <v/>
      </c>
      <c r="AD359" s="1178" t="str">
        <f t="shared" si="324"/>
        <v>#DIV/0!</v>
      </c>
      <c r="AE359" s="1168" t="str">
        <f t="shared" si="325"/>
        <v>#DIV/0!</v>
      </c>
      <c r="AF359" s="286" t="s">
        <v>3430</v>
      </c>
      <c r="AG359" s="286"/>
      <c r="AI359" s="1144">
        <f t="shared" si="326"/>
        <v>0</v>
      </c>
      <c r="AJ359" s="18"/>
    </row>
    <row r="360" ht="21.0" customHeight="1">
      <c r="A360" s="18"/>
      <c r="B360" s="1174" t="e">
        <v>#N/A</v>
      </c>
      <c r="C360" s="1175" t="s">
        <v>3431</v>
      </c>
      <c r="D360" s="1176" t="s">
        <v>2416</v>
      </c>
      <c r="E360" s="1129" t="s">
        <v>76</v>
      </c>
      <c r="F360" s="1147">
        <v>2749.0</v>
      </c>
      <c r="G360" s="1135" t="s">
        <v>899</v>
      </c>
      <c r="H360" s="1132" t="s">
        <v>2426</v>
      </c>
      <c r="I360" s="1136" t="s">
        <v>2445</v>
      </c>
      <c r="J360" s="1169"/>
      <c r="K360" s="1148"/>
      <c r="L360" s="1135" t="s">
        <v>2544</v>
      </c>
      <c r="M360" s="1146"/>
      <c r="N360" s="1136" t="s">
        <v>2421</v>
      </c>
      <c r="O360" s="1149">
        <v>44863.0</v>
      </c>
      <c r="P360" s="59" t="s">
        <v>3432</v>
      </c>
      <c r="Q360" s="297">
        <f t="shared" si="286"/>
        <v>44864</v>
      </c>
      <c r="R360" s="1152"/>
      <c r="S360" s="1153"/>
      <c r="T360" s="1153"/>
      <c r="U360" s="1154">
        <f t="shared" si="305"/>
        <v>44868</v>
      </c>
      <c r="V360" s="1152"/>
      <c r="W360" s="1152"/>
      <c r="X360" s="1152"/>
      <c r="Y360" s="1155">
        <f t="array" ref="Y360">INDIRECT("o"&amp;ROW())+10</f>
        <v>44873</v>
      </c>
      <c r="Z360" s="1152">
        <v>859.0</v>
      </c>
      <c r="AA360" s="1153">
        <v>0.0</v>
      </c>
      <c r="AB360" s="1153">
        <v>23.0</v>
      </c>
      <c r="AC360" s="1141" t="str">
        <f t="shared" si="323"/>
        <v/>
      </c>
      <c r="AD360" s="1178">
        <f t="shared" si="324"/>
        <v>0.02677532014</v>
      </c>
      <c r="AE360" s="1168">
        <f t="shared" si="325"/>
        <v>0</v>
      </c>
      <c r="AF360" s="286" t="s">
        <v>3433</v>
      </c>
      <c r="AG360" s="286"/>
      <c r="AI360" s="1144">
        <f t="shared" si="326"/>
        <v>859</v>
      </c>
      <c r="AJ360" s="18"/>
    </row>
    <row r="361" ht="21.0" customHeight="1">
      <c r="A361" s="18"/>
      <c r="B361" s="1174" t="e">
        <v>#N/A</v>
      </c>
      <c r="C361" s="1175" t="s">
        <v>3434</v>
      </c>
      <c r="D361" s="1176" t="s">
        <v>2416</v>
      </c>
      <c r="E361" s="1129" t="s">
        <v>76</v>
      </c>
      <c r="F361" s="1147">
        <v>2536.0</v>
      </c>
      <c r="G361" s="1135" t="s">
        <v>1165</v>
      </c>
      <c r="H361" s="1132" t="s">
        <v>2937</v>
      </c>
      <c r="I361" s="1136" t="s">
        <v>2418</v>
      </c>
      <c r="J361" s="1169"/>
      <c r="K361" s="1148"/>
      <c r="L361" s="1135" t="s">
        <v>2420</v>
      </c>
      <c r="M361" s="1146"/>
      <c r="N361" s="1136" t="s">
        <v>3076</v>
      </c>
      <c r="O361" s="1149">
        <v>44869.0</v>
      </c>
      <c r="P361" s="59" t="s">
        <v>3435</v>
      </c>
      <c r="Q361" s="1151">
        <f t="shared" si="286"/>
        <v>44870</v>
      </c>
      <c r="R361" s="1152"/>
      <c r="S361" s="1153"/>
      <c r="T361" s="1153"/>
      <c r="U361" s="1154">
        <f t="shared" si="305"/>
        <v>44874</v>
      </c>
      <c r="V361" s="1152"/>
      <c r="W361" s="1152"/>
      <c r="X361" s="1152"/>
      <c r="Y361" s="1155">
        <v>45940.0</v>
      </c>
      <c r="Z361" s="1152"/>
      <c r="AA361" s="1153">
        <v>0.0</v>
      </c>
      <c r="AB361" s="1153">
        <v>46.0</v>
      </c>
      <c r="AC361" s="1141" t="str">
        <f t="shared" si="323"/>
        <v/>
      </c>
      <c r="AD361" s="1178" t="str">
        <f t="shared" si="324"/>
        <v>#DIV/0!</v>
      </c>
      <c r="AE361" s="1168" t="str">
        <f t="shared" si="325"/>
        <v>#DIV/0!</v>
      </c>
      <c r="AF361" s="286" t="s">
        <v>3436</v>
      </c>
      <c r="AG361" s="286"/>
      <c r="AI361" s="1144">
        <f t="shared" si="326"/>
        <v>0</v>
      </c>
      <c r="AJ361" s="18"/>
    </row>
    <row r="362" ht="21.0" customHeight="1">
      <c r="A362" s="18"/>
      <c r="B362" s="1127" t="e">
        <v>#N/A</v>
      </c>
      <c r="C362" s="1127" t="s">
        <v>3437</v>
      </c>
      <c r="D362" s="1128">
        <v>0.0</v>
      </c>
      <c r="E362" s="1129" t="s">
        <v>76</v>
      </c>
      <c r="F362" s="1147">
        <v>2146.0</v>
      </c>
      <c r="G362" s="1135" t="s">
        <v>3438</v>
      </c>
      <c r="H362" s="1132" t="s">
        <v>2476</v>
      </c>
      <c r="I362" s="1136" t="s">
        <v>2445</v>
      </c>
      <c r="J362" s="1127" t="s">
        <v>3439</v>
      </c>
      <c r="K362" s="1148"/>
      <c r="L362" s="1135" t="s">
        <v>3295</v>
      </c>
      <c r="M362" s="1146"/>
      <c r="N362" s="1136" t="s">
        <v>2421</v>
      </c>
      <c r="O362" s="1149">
        <v>45197.0</v>
      </c>
      <c r="P362" s="1150" t="s">
        <v>3440</v>
      </c>
      <c r="Q362" s="297">
        <f t="shared" si="286"/>
        <v>45198</v>
      </c>
      <c r="R362" s="1152">
        <v>27827.0</v>
      </c>
      <c r="S362" s="1153">
        <v>10.0</v>
      </c>
      <c r="T362" s="1153">
        <v>656.0</v>
      </c>
      <c r="U362" s="297">
        <f t="shared" si="305"/>
        <v>45202</v>
      </c>
      <c r="V362" s="1165"/>
      <c r="W362" s="1165"/>
      <c r="X362" s="1165"/>
      <c r="Y362" s="1155">
        <f t="array" ref="Y362">INDIRECT("o"&amp;ROW())+10</f>
        <v>45207</v>
      </c>
      <c r="Z362" s="1152"/>
      <c r="AA362" s="1153"/>
      <c r="AB362" s="1153"/>
      <c r="AC362" s="1167">
        <f t="shared" si="323"/>
        <v>-1</v>
      </c>
      <c r="AD362" s="1178" t="str">
        <f t="shared" si="324"/>
        <v>#DIV/0!</v>
      </c>
      <c r="AE362" s="1168" t="str">
        <f t="shared" si="325"/>
        <v>#DIV/0!</v>
      </c>
      <c r="AF362" s="286" t="s">
        <v>3441</v>
      </c>
      <c r="AI362" s="1144">
        <f t="shared" si="326"/>
        <v>27827</v>
      </c>
      <c r="AJ362" s="18"/>
    </row>
    <row r="363" ht="21.0" customHeight="1">
      <c r="A363" s="18"/>
      <c r="B363" s="1127" t="e">
        <v>#N/A</v>
      </c>
      <c r="C363" s="1127" t="s">
        <v>3442</v>
      </c>
      <c r="D363" s="1128"/>
      <c r="E363" s="1129" t="s">
        <v>76</v>
      </c>
      <c r="F363" s="1147"/>
      <c r="G363" s="1135" t="s">
        <v>184</v>
      </c>
      <c r="H363" s="1132" t="s">
        <v>2426</v>
      </c>
      <c r="I363" s="1136" t="s">
        <v>2445</v>
      </c>
      <c r="J363" s="1133" t="s">
        <v>3443</v>
      </c>
      <c r="K363" s="1148"/>
      <c r="L363" s="1135" t="s">
        <v>2544</v>
      </c>
      <c r="M363" s="1146"/>
      <c r="N363" s="1136" t="s">
        <v>2421</v>
      </c>
      <c r="O363" s="1149">
        <v>45377.0</v>
      </c>
      <c r="P363" s="1150" t="s">
        <v>3444</v>
      </c>
      <c r="Q363" s="297">
        <f t="shared" si="286"/>
        <v>45378</v>
      </c>
      <c r="R363" s="1152"/>
      <c r="S363" s="1153"/>
      <c r="T363" s="1153"/>
      <c r="U363" s="297">
        <f t="shared" si="305"/>
        <v>45382</v>
      </c>
      <c r="V363" s="1165"/>
      <c r="W363" s="1165"/>
      <c r="X363" s="1165"/>
      <c r="Y363" s="1155">
        <v>45940.0</v>
      </c>
      <c r="Z363" s="1152"/>
      <c r="AA363" s="1153"/>
      <c r="AB363" s="1153"/>
      <c r="AC363" s="1167" t="str">
        <f t="shared" si="323"/>
        <v/>
      </c>
      <c r="AD363" s="1178" t="str">
        <f t="shared" si="324"/>
        <v>#DIV/0!</v>
      </c>
      <c r="AE363" s="1168">
        <f t="array" ref="AE363">iferror(INDIRECT("D"&amp;ROW()) / INDIRECT("AI"&amp;ROW()) * 1000,0)</f>
        <v>0</v>
      </c>
      <c r="AF363" s="286" t="s">
        <v>3445</v>
      </c>
      <c r="AI363" s="1144">
        <f t="shared" si="326"/>
        <v>0</v>
      </c>
      <c r="AJ363" s="18"/>
    </row>
    <row r="364" ht="21.0" customHeight="1">
      <c r="A364" s="18"/>
      <c r="B364" s="1174" t="e">
        <v>#N/A</v>
      </c>
      <c r="C364" s="1175" t="s">
        <v>3446</v>
      </c>
      <c r="D364" s="1176" t="s">
        <v>2416</v>
      </c>
      <c r="E364" s="1129" t="s">
        <v>76</v>
      </c>
      <c r="F364" s="1147">
        <v>4372.0</v>
      </c>
      <c r="G364" s="1135" t="s">
        <v>3447</v>
      </c>
      <c r="H364" s="1132" t="s">
        <v>2464</v>
      </c>
      <c r="I364" s="1136" t="s">
        <v>2445</v>
      </c>
      <c r="J364" s="1169"/>
      <c r="K364" s="1148"/>
      <c r="L364" s="1135" t="s">
        <v>2544</v>
      </c>
      <c r="M364" s="1146"/>
      <c r="N364" s="1136" t="s">
        <v>2421</v>
      </c>
      <c r="O364" s="1149">
        <v>45451.0</v>
      </c>
      <c r="P364" s="59" t="s">
        <v>3448</v>
      </c>
      <c r="Q364" s="297">
        <f t="shared" si="286"/>
        <v>45452</v>
      </c>
      <c r="R364" s="1152"/>
      <c r="S364" s="1153"/>
      <c r="T364" s="1153"/>
      <c r="U364" s="1154">
        <f t="shared" si="305"/>
        <v>45456</v>
      </c>
      <c r="V364" s="1152"/>
      <c r="W364" s="1152"/>
      <c r="X364" s="1152"/>
      <c r="Y364" s="1155">
        <f t="shared" ref="Y364:Y366" si="327">INDIRECT("o"&amp;ROW())+10</f>
        <v>45461</v>
      </c>
      <c r="Z364" s="1152">
        <v>209.0</v>
      </c>
      <c r="AA364" s="1153">
        <v>0.0</v>
      </c>
      <c r="AB364" s="1153">
        <v>5.0</v>
      </c>
      <c r="AC364" s="1141" t="str">
        <f t="shared" si="323"/>
        <v/>
      </c>
      <c r="AD364" s="1178">
        <f t="shared" si="324"/>
        <v>0.02392344498</v>
      </c>
      <c r="AE364" s="1168">
        <f t="shared" ref="AE364:AE370" si="328">INDIRECT("D"&amp;ROW()) / INDIRECT("Z"&amp;ROW()) * 1000</f>
        <v>0</v>
      </c>
      <c r="AF364" s="286" t="s">
        <v>3449</v>
      </c>
      <c r="AG364" s="286"/>
      <c r="AI364" s="1144">
        <f t="shared" si="326"/>
        <v>209</v>
      </c>
      <c r="AJ364" s="18"/>
    </row>
    <row r="365" ht="21.0" customHeight="1">
      <c r="A365" s="18"/>
      <c r="B365" s="1174" t="e">
        <v>#N/A</v>
      </c>
      <c r="C365" s="1175" t="s">
        <v>3450</v>
      </c>
      <c r="D365" s="1176" t="s">
        <v>2416</v>
      </c>
      <c r="E365" s="1129" t="s">
        <v>76</v>
      </c>
      <c r="F365" s="1147">
        <v>4626.0</v>
      </c>
      <c r="G365" s="1135" t="s">
        <v>2961</v>
      </c>
      <c r="H365" s="1132" t="s">
        <v>2464</v>
      </c>
      <c r="I365" s="1136" t="s">
        <v>2418</v>
      </c>
      <c r="J365" s="1169"/>
      <c r="K365" s="1148"/>
      <c r="L365" s="1135" t="s">
        <v>2420</v>
      </c>
      <c r="M365" s="1146"/>
      <c r="N365" s="1136" t="s">
        <v>3076</v>
      </c>
      <c r="O365" s="1149">
        <v>45543.0</v>
      </c>
      <c r="P365" s="59" t="s">
        <v>3451</v>
      </c>
      <c r="Q365" s="1151">
        <f t="shared" si="286"/>
        <v>45544</v>
      </c>
      <c r="R365" s="1152"/>
      <c r="S365" s="1153"/>
      <c r="T365" s="1153"/>
      <c r="U365" s="1154">
        <f t="shared" si="305"/>
        <v>45548</v>
      </c>
      <c r="V365" s="1152"/>
      <c r="W365" s="1152"/>
      <c r="X365" s="1152"/>
      <c r="Y365" s="1155">
        <f t="shared" si="327"/>
        <v>45553</v>
      </c>
      <c r="Z365" s="1152"/>
      <c r="AA365" s="1153">
        <v>46.0</v>
      </c>
      <c r="AB365" s="1153">
        <v>-1.0</v>
      </c>
      <c r="AC365" s="1141" t="str">
        <f t="shared" si="323"/>
        <v/>
      </c>
      <c r="AD365" s="1178" t="str">
        <f t="shared" si="324"/>
        <v>#DIV/0!</v>
      </c>
      <c r="AE365" s="1168" t="str">
        <f t="shared" si="328"/>
        <v>#DIV/0!</v>
      </c>
      <c r="AF365" s="286" t="s">
        <v>3452</v>
      </c>
      <c r="AG365" s="286" t="s">
        <v>3453</v>
      </c>
      <c r="AI365" s="1144">
        <f t="shared" si="326"/>
        <v>0</v>
      </c>
      <c r="AJ365" s="18"/>
    </row>
    <row r="366" ht="21.0" customHeight="1">
      <c r="A366" s="18"/>
      <c r="B366" s="1127" t="e">
        <v>#N/A</v>
      </c>
      <c r="C366" s="1127" t="s">
        <v>3454</v>
      </c>
      <c r="D366" s="1260" t="s">
        <v>2416</v>
      </c>
      <c r="E366" s="1129" t="s">
        <v>76</v>
      </c>
      <c r="F366" s="1147" t="e">
        <v>#N/A</v>
      </c>
      <c r="G366" s="1135" t="s">
        <v>3455</v>
      </c>
      <c r="H366" s="1132" t="e">
        <v>#N/A</v>
      </c>
      <c r="I366" s="1136" t="s">
        <v>2445</v>
      </c>
      <c r="J366" s="1127" t="s">
        <v>3456</v>
      </c>
      <c r="K366" s="1148"/>
      <c r="L366" s="1225"/>
      <c r="M366" s="1146"/>
      <c r="N366" s="1136" t="s">
        <v>2421</v>
      </c>
      <c r="O366" s="1149">
        <v>45587.0</v>
      </c>
      <c r="P366" s="1150" t="s">
        <v>3457</v>
      </c>
      <c r="Q366" s="297">
        <f t="shared" si="286"/>
        <v>45588</v>
      </c>
      <c r="R366" s="1152">
        <v>23869.0</v>
      </c>
      <c r="S366" s="1153">
        <v>46.0</v>
      </c>
      <c r="T366" s="1153">
        <v>1148.0</v>
      </c>
      <c r="U366" s="297">
        <f t="shared" si="305"/>
        <v>45592</v>
      </c>
      <c r="V366" s="1165"/>
      <c r="W366" s="1165"/>
      <c r="X366" s="1165"/>
      <c r="Y366" s="1155">
        <f t="shared" si="327"/>
        <v>45597</v>
      </c>
      <c r="Z366" s="1152"/>
      <c r="AA366" s="1153"/>
      <c r="AB366" s="1153"/>
      <c r="AC366" s="1167">
        <f t="shared" si="323"/>
        <v>-1</v>
      </c>
      <c r="AD366" s="1178" t="str">
        <f t="shared" si="324"/>
        <v>#DIV/0!</v>
      </c>
      <c r="AE366" s="1168" t="str">
        <f t="shared" si="328"/>
        <v>#DIV/0!</v>
      </c>
      <c r="AF366" s="286" t="s">
        <v>3458</v>
      </c>
      <c r="AI366" s="1144">
        <f t="shared" si="326"/>
        <v>23869</v>
      </c>
      <c r="AJ366" s="18"/>
    </row>
    <row r="367" ht="21.0" customHeight="1">
      <c r="A367" s="18"/>
      <c r="B367" s="1174" t="e">
        <v>#N/A</v>
      </c>
      <c r="C367" s="1175" t="s">
        <v>3459</v>
      </c>
      <c r="D367" s="1176" t="s">
        <v>2416</v>
      </c>
      <c r="E367" s="1129" t="s">
        <v>76</v>
      </c>
      <c r="F367" s="1147">
        <v>3862.0</v>
      </c>
      <c r="G367" s="1135" t="s">
        <v>184</v>
      </c>
      <c r="H367" s="1132" t="s">
        <v>2426</v>
      </c>
      <c r="I367" s="1136" t="s">
        <v>2418</v>
      </c>
      <c r="J367" s="1169"/>
      <c r="K367" s="1148"/>
      <c r="L367" s="1135" t="s">
        <v>2420</v>
      </c>
      <c r="M367" s="1146"/>
      <c r="N367" s="1136" t="s">
        <v>2421</v>
      </c>
      <c r="O367" s="1177">
        <v>45598.0</v>
      </c>
      <c r="P367" s="59" t="s">
        <v>3460</v>
      </c>
      <c r="Q367" s="1151">
        <f t="shared" si="286"/>
        <v>45599</v>
      </c>
      <c r="R367" s="1152"/>
      <c r="S367" s="1153"/>
      <c r="T367" s="1153"/>
      <c r="U367" s="1154">
        <f t="shared" si="305"/>
        <v>45603</v>
      </c>
      <c r="V367" s="1152"/>
      <c r="W367" s="1152"/>
      <c r="X367" s="1152"/>
      <c r="Y367" s="1155">
        <v>45940.0</v>
      </c>
      <c r="Z367" s="1152">
        <v>72405.0</v>
      </c>
      <c r="AA367" s="1153">
        <v>4.0</v>
      </c>
      <c r="AB367" s="1153">
        <v>663.0</v>
      </c>
      <c r="AC367" s="1141" t="str">
        <f t="shared" si="323"/>
        <v/>
      </c>
      <c r="AD367" s="1178">
        <f t="shared" si="324"/>
        <v>0.00921207099</v>
      </c>
      <c r="AE367" s="1168">
        <f t="shared" si="328"/>
        <v>0</v>
      </c>
      <c r="AF367" s="286"/>
      <c r="AG367" s="286"/>
      <c r="AI367" s="1144">
        <f t="shared" si="326"/>
        <v>72405</v>
      </c>
      <c r="AJ367" s="18"/>
    </row>
    <row r="368" ht="21.0" customHeight="1">
      <c r="A368" s="18"/>
      <c r="B368" s="1127" t="e">
        <v>#N/A</v>
      </c>
      <c r="C368" s="1127" t="s">
        <v>3461</v>
      </c>
      <c r="D368" s="1128" t="s">
        <v>2416</v>
      </c>
      <c r="E368" s="1129" t="s">
        <v>76</v>
      </c>
      <c r="F368" s="1147">
        <v>5149.0</v>
      </c>
      <c r="G368" s="1135" t="s">
        <v>140</v>
      </c>
      <c r="H368" s="1132" t="s">
        <v>2432</v>
      </c>
      <c r="I368" s="1136" t="s">
        <v>2445</v>
      </c>
      <c r="J368" s="1127" t="s">
        <v>3462</v>
      </c>
      <c r="K368" s="1148"/>
      <c r="L368" s="1135" t="s">
        <v>2420</v>
      </c>
      <c r="M368" s="1146"/>
      <c r="N368" s="1136" t="s">
        <v>2421</v>
      </c>
      <c r="O368" s="1149">
        <v>45621.0</v>
      </c>
      <c r="P368" s="1150" t="s">
        <v>3463</v>
      </c>
      <c r="Q368" s="297">
        <f t="shared" si="286"/>
        <v>45622</v>
      </c>
      <c r="R368" s="1152">
        <v>163158.0</v>
      </c>
      <c r="S368" s="1153">
        <v>36.0</v>
      </c>
      <c r="T368" s="1153">
        <v>3955.0</v>
      </c>
      <c r="U368" s="297">
        <f t="shared" si="305"/>
        <v>45626</v>
      </c>
      <c r="V368" s="1165"/>
      <c r="W368" s="1165"/>
      <c r="X368" s="1165"/>
      <c r="Y368" s="1155">
        <f t="shared" ref="Y368:Y369" si="329">INDIRECT("o"&amp;ROW())+10</f>
        <v>45631</v>
      </c>
      <c r="Z368" s="1152"/>
      <c r="AA368" s="1153"/>
      <c r="AB368" s="1153"/>
      <c r="AC368" s="1167">
        <f t="shared" si="323"/>
        <v>-1</v>
      </c>
      <c r="AD368" s="1178" t="str">
        <f t="shared" si="324"/>
        <v>#DIV/0!</v>
      </c>
      <c r="AE368" s="1168" t="str">
        <f t="shared" si="328"/>
        <v>#DIV/0!</v>
      </c>
      <c r="AF368" s="286" t="s">
        <v>3464</v>
      </c>
      <c r="AI368" s="1144">
        <f t="shared" si="326"/>
        <v>163158</v>
      </c>
      <c r="AJ368" s="18"/>
    </row>
    <row r="369" ht="21.0" customHeight="1">
      <c r="A369" s="18"/>
      <c r="B369" s="1127" t="e">
        <v>#N/A</v>
      </c>
      <c r="C369" s="1127" t="s">
        <v>3465</v>
      </c>
      <c r="D369" s="1128" t="s">
        <v>2416</v>
      </c>
      <c r="E369" s="1129" t="s">
        <v>76</v>
      </c>
      <c r="F369" s="1147">
        <v>5149.0</v>
      </c>
      <c r="G369" s="1135" t="s">
        <v>140</v>
      </c>
      <c r="H369" s="1132" t="s">
        <v>2432</v>
      </c>
      <c r="I369" s="1136" t="s">
        <v>2445</v>
      </c>
      <c r="J369" s="1127" t="s">
        <v>3466</v>
      </c>
      <c r="K369" s="1148"/>
      <c r="L369" s="1225"/>
      <c r="M369" s="1146"/>
      <c r="N369" s="1136" t="s">
        <v>2421</v>
      </c>
      <c r="O369" s="1149">
        <v>45639.0</v>
      </c>
      <c r="P369" s="1150" t="s">
        <v>3467</v>
      </c>
      <c r="Q369" s="297">
        <f t="shared" si="286"/>
        <v>45640</v>
      </c>
      <c r="R369" s="1152">
        <v>15125.0</v>
      </c>
      <c r="S369" s="1153">
        <v>7.0</v>
      </c>
      <c r="T369" s="1153">
        <v>165.0</v>
      </c>
      <c r="U369" s="297">
        <f t="shared" si="305"/>
        <v>45644</v>
      </c>
      <c r="V369" s="1165"/>
      <c r="W369" s="1165"/>
      <c r="X369" s="1165"/>
      <c r="Y369" s="1155">
        <f t="shared" si="329"/>
        <v>45649</v>
      </c>
      <c r="Z369" s="1152"/>
      <c r="AA369" s="1153"/>
      <c r="AB369" s="1153"/>
      <c r="AC369" s="1167">
        <f t="shared" si="323"/>
        <v>-1</v>
      </c>
      <c r="AD369" s="1178" t="str">
        <f t="shared" si="324"/>
        <v>#DIV/0!</v>
      </c>
      <c r="AE369" s="1168" t="str">
        <f t="shared" si="328"/>
        <v>#DIV/0!</v>
      </c>
      <c r="AF369" s="286" t="s">
        <v>3468</v>
      </c>
      <c r="AI369" s="1144">
        <f t="shared" si="326"/>
        <v>15125</v>
      </c>
      <c r="AJ369" s="18"/>
    </row>
    <row r="370" ht="21.0" customHeight="1">
      <c r="A370" s="18"/>
      <c r="B370" s="1127" t="e">
        <v>#N/A</v>
      </c>
      <c r="C370" s="1175" t="e">
        <v>#N/A</v>
      </c>
      <c r="D370" s="1176" t="s">
        <v>2416</v>
      </c>
      <c r="E370" s="1129" t="s">
        <v>76</v>
      </c>
      <c r="F370" s="1147">
        <v>3862.0</v>
      </c>
      <c r="G370" s="1135" t="s">
        <v>184</v>
      </c>
      <c r="H370" s="1132" t="s">
        <v>2426</v>
      </c>
      <c r="I370" s="1136" t="s">
        <v>3469</v>
      </c>
      <c r="J370" s="1169"/>
      <c r="K370" s="1148"/>
      <c r="L370" s="1135" t="s">
        <v>2420</v>
      </c>
      <c r="M370" s="1146"/>
      <c r="N370" s="1136" t="s">
        <v>2421</v>
      </c>
      <c r="O370" s="1351">
        <v>45657.0</v>
      </c>
      <c r="P370" s="273" t="s">
        <v>3470</v>
      </c>
      <c r="Q370" s="1352">
        <f t="shared" si="286"/>
        <v>45658</v>
      </c>
      <c r="R370" s="1152"/>
      <c r="S370" s="1153"/>
      <c r="T370" s="1153"/>
      <c r="U370" s="1353">
        <f t="shared" si="305"/>
        <v>45662</v>
      </c>
      <c r="V370" s="1152"/>
      <c r="W370" s="1152"/>
      <c r="X370" s="1152"/>
      <c r="Y370" s="1155">
        <v>45940.0</v>
      </c>
      <c r="Z370" s="1152"/>
      <c r="AA370" s="1153"/>
      <c r="AB370" s="1153"/>
      <c r="AC370" s="1141" t="str">
        <f t="shared" si="323"/>
        <v/>
      </c>
      <c r="AD370" s="1178" t="str">
        <f t="shared" si="324"/>
        <v>#DIV/0!</v>
      </c>
      <c r="AE370" s="1168" t="str">
        <f t="shared" si="328"/>
        <v>#DIV/0!</v>
      </c>
      <c r="AF370" s="286"/>
      <c r="AG370" s="286"/>
      <c r="AI370" s="1144">
        <f t="shared" si="326"/>
        <v>0</v>
      </c>
      <c r="AJ370" s="18"/>
    </row>
    <row r="371" ht="21.0" customHeight="1">
      <c r="A371" s="18"/>
      <c r="B371" s="1127" t="e">
        <v>#N/A</v>
      </c>
      <c r="C371" s="1127" t="s">
        <v>3471</v>
      </c>
      <c r="D371" s="1128"/>
      <c r="E371" s="1129" t="s">
        <v>76</v>
      </c>
      <c r="F371" s="1147"/>
      <c r="G371" s="1135" t="s">
        <v>184</v>
      </c>
      <c r="H371" s="1132" t="s">
        <v>2426</v>
      </c>
      <c r="I371" s="1136" t="s">
        <v>2445</v>
      </c>
      <c r="J371" s="1133" t="s">
        <v>3472</v>
      </c>
      <c r="K371" s="1148"/>
      <c r="L371" s="1135" t="s">
        <v>2420</v>
      </c>
      <c r="M371" s="1146"/>
      <c r="N371" s="1136" t="s">
        <v>2421</v>
      </c>
      <c r="O371" s="1149">
        <v>45708.0</v>
      </c>
      <c r="P371" s="1150" t="s">
        <v>3473</v>
      </c>
      <c r="Q371" s="297">
        <f t="shared" si="286"/>
        <v>45709</v>
      </c>
      <c r="R371" s="1152"/>
      <c r="S371" s="1153"/>
      <c r="T371" s="1153"/>
      <c r="U371" s="297">
        <f t="shared" si="305"/>
        <v>45713</v>
      </c>
      <c r="V371" s="1165"/>
      <c r="W371" s="1165"/>
      <c r="X371" s="1165"/>
      <c r="Y371" s="1155">
        <v>45940.0</v>
      </c>
      <c r="Z371" s="1152">
        <v>16800.0</v>
      </c>
      <c r="AA371" s="1153">
        <v>2.0</v>
      </c>
      <c r="AB371" s="1153">
        <v>338.0</v>
      </c>
      <c r="AC371" s="1167" t="str">
        <f t="shared" si="323"/>
        <v/>
      </c>
      <c r="AD371" s="1178">
        <f t="shared" si="324"/>
        <v>0.02023809524</v>
      </c>
      <c r="AE371" s="1168">
        <f t="array" ref="AE371">iferror(INDIRECT("D"&amp;ROW()) / INDIRECT("AI"&amp;ROW()) * 1000,0)</f>
        <v>0</v>
      </c>
      <c r="AF371" s="286" t="s">
        <v>3474</v>
      </c>
      <c r="AI371" s="1144">
        <f t="shared" si="326"/>
        <v>16800</v>
      </c>
      <c r="AJ371" s="18"/>
    </row>
    <row r="372" ht="21.0" customHeight="1">
      <c r="A372" s="18"/>
      <c r="B372" s="1174" t="e">
        <v>#N/A</v>
      </c>
      <c r="C372" s="1175" t="s">
        <v>3475</v>
      </c>
      <c r="D372" s="1176" t="s">
        <v>2416</v>
      </c>
      <c r="E372" s="1129" t="s">
        <v>76</v>
      </c>
      <c r="F372" s="1147">
        <v>3862.0</v>
      </c>
      <c r="G372" s="1135" t="s">
        <v>184</v>
      </c>
      <c r="H372" s="1132" t="s">
        <v>2426</v>
      </c>
      <c r="I372" s="1136" t="s">
        <v>2418</v>
      </c>
      <c r="J372" s="1169"/>
      <c r="K372" s="1148"/>
      <c r="L372" s="1135" t="s">
        <v>2420</v>
      </c>
      <c r="M372" s="1146"/>
      <c r="N372" s="1136" t="s">
        <v>2421</v>
      </c>
      <c r="O372" s="1149">
        <v>45721.0</v>
      </c>
      <c r="P372" s="59" t="s">
        <v>3476</v>
      </c>
      <c r="Q372" s="1151">
        <f t="shared" si="286"/>
        <v>45722</v>
      </c>
      <c r="R372" s="1152"/>
      <c r="S372" s="1153"/>
      <c r="T372" s="1153"/>
      <c r="U372" s="1154">
        <f t="shared" si="305"/>
        <v>45726</v>
      </c>
      <c r="V372" s="1152"/>
      <c r="W372" s="1152"/>
      <c r="X372" s="1152"/>
      <c r="Y372" s="1155">
        <v>45940.0</v>
      </c>
      <c r="Z372" s="1152">
        <v>8816.0</v>
      </c>
      <c r="AA372" s="1153">
        <v>79.0</v>
      </c>
      <c r="AB372" s="1153">
        <v>154.0</v>
      </c>
      <c r="AC372" s="1141" t="str">
        <f t="shared" si="323"/>
        <v/>
      </c>
      <c r="AD372" s="1178">
        <f t="shared" si="324"/>
        <v>0.0264292196</v>
      </c>
      <c r="AE372" s="1168">
        <f t="shared" ref="AE372:AE378" si="330">INDIRECT("D"&amp;ROW()) / INDIRECT("Z"&amp;ROW()) * 1000</f>
        <v>0</v>
      </c>
      <c r="AF372" s="286" t="s">
        <v>3477</v>
      </c>
      <c r="AG372" s="286" t="s">
        <v>3478</v>
      </c>
      <c r="AI372" s="1144">
        <f t="shared" si="326"/>
        <v>8816</v>
      </c>
      <c r="AJ372" s="18"/>
    </row>
    <row r="373" ht="21.0" customHeight="1">
      <c r="A373" s="18"/>
      <c r="B373" s="1127" t="e">
        <v>#N/A</v>
      </c>
      <c r="C373" s="1127" t="s">
        <v>3479</v>
      </c>
      <c r="D373" s="1128" t="s">
        <v>2416</v>
      </c>
      <c r="E373" s="1129" t="s">
        <v>76</v>
      </c>
      <c r="F373" s="1147">
        <v>3934.0</v>
      </c>
      <c r="G373" s="1135" t="s">
        <v>107</v>
      </c>
      <c r="H373" s="1132" t="s">
        <v>2437</v>
      </c>
      <c r="I373" s="1136" t="s">
        <v>2445</v>
      </c>
      <c r="J373" s="1127" t="s">
        <v>3480</v>
      </c>
      <c r="K373" s="1148"/>
      <c r="L373" s="1225"/>
      <c r="M373" s="1146"/>
      <c r="N373" s="1136" t="s">
        <v>2421</v>
      </c>
      <c r="O373" s="1149">
        <v>45733.0</v>
      </c>
      <c r="P373" s="1150" t="s">
        <v>3481</v>
      </c>
      <c r="Q373" s="297">
        <f t="shared" si="286"/>
        <v>45734</v>
      </c>
      <c r="R373" s="1152">
        <v>616.0</v>
      </c>
      <c r="S373" s="1153">
        <v>2.0</v>
      </c>
      <c r="T373" s="1153">
        <v>20.0</v>
      </c>
      <c r="U373" s="297">
        <f t="shared" si="305"/>
        <v>45738</v>
      </c>
      <c r="V373" s="1165"/>
      <c r="W373" s="1165"/>
      <c r="X373" s="1165"/>
      <c r="Y373" s="1155">
        <f t="array" ref="Y373">INDIRECT("o"&amp;ROW())+10</f>
        <v>45743</v>
      </c>
      <c r="Z373" s="1152"/>
      <c r="AA373" s="1153"/>
      <c r="AB373" s="1153"/>
      <c r="AC373" s="1167">
        <f t="shared" si="323"/>
        <v>-1</v>
      </c>
      <c r="AD373" s="1178" t="str">
        <f t="shared" si="324"/>
        <v>#DIV/0!</v>
      </c>
      <c r="AE373" s="1168" t="str">
        <f t="shared" si="330"/>
        <v>#DIV/0!</v>
      </c>
      <c r="AF373" s="286" t="s">
        <v>3482</v>
      </c>
      <c r="AI373" s="1144">
        <f t="shared" si="326"/>
        <v>616</v>
      </c>
      <c r="AJ373" s="18"/>
    </row>
    <row r="374" ht="21.0" customHeight="1">
      <c r="A374" s="18"/>
      <c r="B374" s="1174" t="e">
        <v>#N/A</v>
      </c>
      <c r="C374" s="1175" t="s">
        <v>3483</v>
      </c>
      <c r="D374" s="1176" t="s">
        <v>2416</v>
      </c>
      <c r="E374" s="1129" t="s">
        <v>76</v>
      </c>
      <c r="F374" s="1147">
        <v>2536.0</v>
      </c>
      <c r="G374" s="1135" t="s">
        <v>1165</v>
      </c>
      <c r="H374" s="1132" t="s">
        <v>2937</v>
      </c>
      <c r="I374" s="1136" t="s">
        <v>2418</v>
      </c>
      <c r="J374" s="1169"/>
      <c r="K374" s="1148"/>
      <c r="L374" s="1135" t="s">
        <v>2544</v>
      </c>
      <c r="M374" s="1146"/>
      <c r="N374" s="1136" t="s">
        <v>3076</v>
      </c>
      <c r="O374" s="1149">
        <v>45767.0</v>
      </c>
      <c r="P374" s="59" t="s">
        <v>3484</v>
      </c>
      <c r="Q374" s="1151">
        <f t="shared" si="286"/>
        <v>45768</v>
      </c>
      <c r="R374" s="1152"/>
      <c r="S374" s="1153"/>
      <c r="T374" s="1153"/>
      <c r="U374" s="1154">
        <f t="shared" si="305"/>
        <v>45772</v>
      </c>
      <c r="V374" s="1152"/>
      <c r="W374" s="1152"/>
      <c r="X374" s="1152"/>
      <c r="Y374" s="1155">
        <v>45940.0</v>
      </c>
      <c r="Z374" s="1152"/>
      <c r="AA374" s="1153">
        <v>5.0</v>
      </c>
      <c r="AB374" s="1153">
        <v>1703.0</v>
      </c>
      <c r="AC374" s="1141" t="str">
        <f t="shared" si="323"/>
        <v/>
      </c>
      <c r="AD374" s="1178" t="str">
        <f t="shared" si="324"/>
        <v>#DIV/0!</v>
      </c>
      <c r="AE374" s="1168" t="str">
        <f t="shared" si="330"/>
        <v>#DIV/0!</v>
      </c>
      <c r="AF374" s="286" t="s">
        <v>3485</v>
      </c>
      <c r="AG374" s="286" t="s">
        <v>3486</v>
      </c>
      <c r="AI374" s="1144">
        <f t="shared" si="326"/>
        <v>0</v>
      </c>
      <c r="AJ374" s="18"/>
    </row>
    <row r="375" ht="21.0" customHeight="1">
      <c r="A375" s="18"/>
      <c r="B375" s="1174" t="e">
        <v>#N/A</v>
      </c>
      <c r="C375" s="1175" t="s">
        <v>3487</v>
      </c>
      <c r="D375" s="1176" t="s">
        <v>2416</v>
      </c>
      <c r="E375" s="1129" t="s">
        <v>76</v>
      </c>
      <c r="F375" s="1147">
        <v>3862.0</v>
      </c>
      <c r="G375" s="1135" t="s">
        <v>184</v>
      </c>
      <c r="H375" s="1132" t="s">
        <v>2426</v>
      </c>
      <c r="I375" s="1136" t="s">
        <v>2418</v>
      </c>
      <c r="J375" s="1169"/>
      <c r="K375" s="1148"/>
      <c r="L375" s="1135" t="s">
        <v>2420</v>
      </c>
      <c r="M375" s="1146"/>
      <c r="N375" s="1136" t="s">
        <v>2421</v>
      </c>
      <c r="O375" s="1149">
        <v>45782.0</v>
      </c>
      <c r="P375" s="59" t="s">
        <v>3488</v>
      </c>
      <c r="Q375" s="1151">
        <f t="shared" si="286"/>
        <v>45783</v>
      </c>
      <c r="R375" s="1152"/>
      <c r="S375" s="1153"/>
      <c r="T375" s="1153"/>
      <c r="U375" s="1154">
        <f t="shared" si="305"/>
        <v>45787</v>
      </c>
      <c r="V375" s="1152"/>
      <c r="W375" s="1152"/>
      <c r="X375" s="1152"/>
      <c r="Y375" s="1155">
        <v>45940.0</v>
      </c>
      <c r="Z375" s="1152">
        <v>52011.0</v>
      </c>
      <c r="AA375" s="1153">
        <v>55.0</v>
      </c>
      <c r="AB375" s="1153">
        <v>817.0</v>
      </c>
      <c r="AC375" s="1141" t="str">
        <f t="shared" si="323"/>
        <v/>
      </c>
      <c r="AD375" s="1178">
        <f t="shared" si="324"/>
        <v>0.01676568418</v>
      </c>
      <c r="AE375" s="1168">
        <f t="shared" si="330"/>
        <v>0</v>
      </c>
      <c r="AF375" s="286" t="s">
        <v>3489</v>
      </c>
      <c r="AG375" s="286" t="s">
        <v>3490</v>
      </c>
      <c r="AI375" s="1144">
        <f t="shared" si="326"/>
        <v>52011</v>
      </c>
      <c r="AJ375" s="18"/>
    </row>
    <row r="376" ht="21.0" customHeight="1">
      <c r="A376" s="18"/>
      <c r="B376" s="1174" t="e">
        <v>#N/A</v>
      </c>
      <c r="C376" s="1175" t="s">
        <v>3491</v>
      </c>
      <c r="D376" s="1176" t="s">
        <v>2416</v>
      </c>
      <c r="E376" s="1129" t="s">
        <v>76</v>
      </c>
      <c r="F376" s="1147">
        <v>2536.0</v>
      </c>
      <c r="G376" s="1135" t="s">
        <v>1165</v>
      </c>
      <c r="H376" s="1132" t="s">
        <v>2937</v>
      </c>
      <c r="I376" s="1136" t="s">
        <v>2418</v>
      </c>
      <c r="J376" s="1169"/>
      <c r="K376" s="1148"/>
      <c r="L376" s="1135" t="s">
        <v>2544</v>
      </c>
      <c r="M376" s="1146"/>
      <c r="N376" s="1136" t="s">
        <v>2421</v>
      </c>
      <c r="O376" s="1149">
        <v>45784.0</v>
      </c>
      <c r="P376" s="59" t="s">
        <v>3492</v>
      </c>
      <c r="Q376" s="1151">
        <f t="shared" si="286"/>
        <v>45785</v>
      </c>
      <c r="R376" s="1152"/>
      <c r="S376" s="1153"/>
      <c r="T376" s="1153"/>
      <c r="U376" s="1154">
        <f t="shared" si="305"/>
        <v>45789</v>
      </c>
      <c r="V376" s="1152"/>
      <c r="W376" s="1152"/>
      <c r="X376" s="1152"/>
      <c r="Y376" s="1155">
        <v>45940.0</v>
      </c>
      <c r="Z376" s="1152">
        <v>703.0</v>
      </c>
      <c r="AA376" s="1153">
        <v>1.0</v>
      </c>
      <c r="AB376" s="1153">
        <v>16.0</v>
      </c>
      <c r="AC376" s="1141" t="str">
        <f t="shared" si="323"/>
        <v/>
      </c>
      <c r="AD376" s="1178">
        <f t="shared" si="324"/>
        <v>0.02418207681</v>
      </c>
      <c r="AE376" s="1168">
        <f t="shared" si="330"/>
        <v>0</v>
      </c>
      <c r="AF376" s="286" t="s">
        <v>3493</v>
      </c>
      <c r="AG376" s="286" t="s">
        <v>3494</v>
      </c>
      <c r="AI376" s="1144">
        <f t="shared" si="326"/>
        <v>703</v>
      </c>
      <c r="AJ376" s="18"/>
    </row>
    <row r="377" ht="21.0" customHeight="1">
      <c r="A377" s="18"/>
      <c r="B377" s="1174" t="e">
        <v>#N/A</v>
      </c>
      <c r="C377" s="1175" t="s">
        <v>3491</v>
      </c>
      <c r="D377" s="1176" t="s">
        <v>2416</v>
      </c>
      <c r="E377" s="1129" t="s">
        <v>76</v>
      </c>
      <c r="F377" s="1147">
        <v>2536.0</v>
      </c>
      <c r="G377" s="1135" t="s">
        <v>1165</v>
      </c>
      <c r="H377" s="1132" t="s">
        <v>2937</v>
      </c>
      <c r="I377" s="1136" t="s">
        <v>2445</v>
      </c>
      <c r="J377" s="1169"/>
      <c r="K377" s="1148"/>
      <c r="L377" s="1135" t="s">
        <v>2544</v>
      </c>
      <c r="M377" s="1146"/>
      <c r="N377" s="1136" t="s">
        <v>2421</v>
      </c>
      <c r="O377" s="1149">
        <v>45784.0</v>
      </c>
      <c r="P377" s="273" t="s">
        <v>3495</v>
      </c>
      <c r="Q377" s="297">
        <f t="shared" si="286"/>
        <v>45785</v>
      </c>
      <c r="R377" s="1152"/>
      <c r="S377" s="1153"/>
      <c r="T377" s="1153"/>
      <c r="U377" s="1154">
        <f t="shared" si="305"/>
        <v>45789</v>
      </c>
      <c r="V377" s="1152"/>
      <c r="W377" s="1152"/>
      <c r="X377" s="1152"/>
      <c r="Y377" s="1155">
        <v>45940.0</v>
      </c>
      <c r="Z377" s="1152">
        <v>5673.0</v>
      </c>
      <c r="AA377" s="1153">
        <v>2.0</v>
      </c>
      <c r="AB377" s="1153">
        <v>370.0</v>
      </c>
      <c r="AC377" s="1141" t="str">
        <f t="shared" si="323"/>
        <v/>
      </c>
      <c r="AD377" s="1178">
        <f t="shared" si="324"/>
        <v>0.06557377049</v>
      </c>
      <c r="AE377" s="1168">
        <f t="shared" si="330"/>
        <v>0</v>
      </c>
      <c r="AF377" s="286" t="s">
        <v>3496</v>
      </c>
      <c r="AG377" s="286"/>
      <c r="AI377" s="1144">
        <f t="shared" si="326"/>
        <v>5673</v>
      </c>
      <c r="AJ377" s="18"/>
    </row>
    <row r="378" ht="21.0" customHeight="1">
      <c r="A378" s="18"/>
      <c r="B378" s="1174" t="e">
        <v>#N/A</v>
      </c>
      <c r="C378" s="1175" t="s">
        <v>3491</v>
      </c>
      <c r="D378" s="1176" t="s">
        <v>2416</v>
      </c>
      <c r="E378" s="1129" t="s">
        <v>76</v>
      </c>
      <c r="F378" s="1147">
        <v>2536.0</v>
      </c>
      <c r="G378" s="1135" t="s">
        <v>1165</v>
      </c>
      <c r="H378" s="1132" t="s">
        <v>2937</v>
      </c>
      <c r="I378" s="1136" t="s">
        <v>2418</v>
      </c>
      <c r="J378" s="1169"/>
      <c r="K378" s="1148"/>
      <c r="L378" s="1135" t="s">
        <v>2544</v>
      </c>
      <c r="M378" s="1146"/>
      <c r="N378" s="1136" t="s">
        <v>3076</v>
      </c>
      <c r="O378" s="1149">
        <v>45785.0</v>
      </c>
      <c r="P378" s="59" t="s">
        <v>3497</v>
      </c>
      <c r="Q378" s="1151">
        <f t="shared" si="286"/>
        <v>45786</v>
      </c>
      <c r="R378" s="1152"/>
      <c r="S378" s="1153"/>
      <c r="T378" s="1153"/>
      <c r="U378" s="1154">
        <f t="shared" si="305"/>
        <v>45790</v>
      </c>
      <c r="V378" s="1152"/>
      <c r="W378" s="1152"/>
      <c r="X378" s="1152"/>
      <c r="Y378" s="1155">
        <v>45940.0</v>
      </c>
      <c r="Z378" s="1152"/>
      <c r="AA378" s="1153"/>
      <c r="AB378" s="1153"/>
      <c r="AC378" s="1141" t="str">
        <f t="shared" si="323"/>
        <v/>
      </c>
      <c r="AD378" s="1178" t="str">
        <f t="shared" si="324"/>
        <v>#DIV/0!</v>
      </c>
      <c r="AE378" s="1168" t="str">
        <f t="shared" si="330"/>
        <v>#DIV/0!</v>
      </c>
      <c r="AF378" s="286" t="s">
        <v>3498</v>
      </c>
      <c r="AG378" s="286" t="s">
        <v>3494</v>
      </c>
      <c r="AI378" s="1144">
        <f t="shared" si="326"/>
        <v>0</v>
      </c>
      <c r="AJ378" s="18"/>
    </row>
    <row r="379" ht="21.0" customHeight="1">
      <c r="A379" s="18"/>
      <c r="B379" s="1127" t="e">
        <v>#N/A</v>
      </c>
      <c r="C379" s="1127" t="s">
        <v>3499</v>
      </c>
      <c r="D379" s="1128" t="s">
        <v>2416</v>
      </c>
      <c r="E379" s="1129" t="s">
        <v>76</v>
      </c>
      <c r="F379" s="1130">
        <v>4630.0</v>
      </c>
      <c r="G379" s="1131" t="s">
        <v>3500</v>
      </c>
      <c r="H379" s="1132" t="s">
        <v>2659</v>
      </c>
      <c r="I379" s="1127" t="s">
        <v>2445</v>
      </c>
      <c r="J379" s="1133" t="s">
        <v>3501</v>
      </c>
      <c r="K379" s="1134"/>
      <c r="L379" s="1211" t="s">
        <v>3502</v>
      </c>
      <c r="M379" s="1127"/>
      <c r="N379" s="1136" t="s">
        <v>2421</v>
      </c>
      <c r="O379" s="55">
        <v>45822.0</v>
      </c>
      <c r="P379" s="1229" t="s">
        <v>3503</v>
      </c>
      <c r="Q379" s="1138">
        <f t="shared" ref="Q379:Q384" si="331">O379+1</f>
        <v>45823</v>
      </c>
      <c r="R379" s="125">
        <v>314.0</v>
      </c>
      <c r="S379" s="499">
        <v>0.0</v>
      </c>
      <c r="T379" s="499">
        <v>3.0</v>
      </c>
      <c r="U379" s="1139">
        <f t="shared" ref="U379:U384" si="332">O379+5</f>
        <v>45827</v>
      </c>
      <c r="V379" s="1133"/>
      <c r="W379" s="1133"/>
      <c r="X379" s="1133"/>
      <c r="Y379" s="1140">
        <v>45852.0</v>
      </c>
      <c r="Z379" s="125">
        <v>326.0</v>
      </c>
      <c r="AA379" s="499">
        <v>0.0</v>
      </c>
      <c r="AB379" s="499">
        <v>3.0</v>
      </c>
      <c r="AC379" s="1141">
        <f t="shared" ref="AC379:AC428" si="333">IFERROR((Z379-R379)/R379,"")</f>
        <v>0.03821656051</v>
      </c>
      <c r="AD379" s="1142">
        <f t="shared" ref="AD379:AD428" si="334">(AA379+AB379)/Z379</f>
        <v>0.009202453988</v>
      </c>
      <c r="AE379" s="1143">
        <f t="shared" ref="AE379:AE428" si="335">iferror(INDIRECT("D"&amp;ROW()) / INDIRECT("AI"&amp;ROW()) * 1000,0)</f>
        <v>0</v>
      </c>
      <c r="AF379" s="1159" t="s">
        <v>3504</v>
      </c>
      <c r="AG379" s="1160"/>
      <c r="AH379" s="1144"/>
      <c r="AI379" s="1144">
        <f t="shared" si="326"/>
        <v>326</v>
      </c>
      <c r="AJ379" s="18"/>
    </row>
    <row r="380" ht="21.0" customHeight="1">
      <c r="A380" s="18"/>
      <c r="B380" s="1189" t="e">
        <v>#N/A</v>
      </c>
      <c r="C380" s="1189" t="s">
        <v>3505</v>
      </c>
      <c r="D380" s="1190">
        <v>0.0</v>
      </c>
      <c r="E380" s="1129" t="s">
        <v>76</v>
      </c>
      <c r="F380" s="1191">
        <v>982.0</v>
      </c>
      <c r="G380" s="1307" t="s">
        <v>3506</v>
      </c>
      <c r="H380" s="1193" t="s">
        <v>2426</v>
      </c>
      <c r="I380" s="1189" t="s">
        <v>2445</v>
      </c>
      <c r="J380" s="1169" t="s">
        <v>3507</v>
      </c>
      <c r="K380" s="1194"/>
      <c r="L380" s="1354" t="s">
        <v>3295</v>
      </c>
      <c r="M380" s="1189"/>
      <c r="N380" s="1136" t="s">
        <v>2421</v>
      </c>
      <c r="O380" s="1195">
        <v>45827.0</v>
      </c>
      <c r="P380" s="1196" t="s">
        <v>3508</v>
      </c>
      <c r="Q380" s="1195">
        <f t="shared" si="331"/>
        <v>45828</v>
      </c>
      <c r="R380" s="1197">
        <v>100063.0</v>
      </c>
      <c r="S380" s="1198">
        <v>41.0</v>
      </c>
      <c r="T380" s="1198">
        <v>4716.0</v>
      </c>
      <c r="U380" s="1195">
        <f t="shared" si="332"/>
        <v>45832</v>
      </c>
      <c r="V380" s="1208"/>
      <c r="W380" s="1208"/>
      <c r="X380" s="1208"/>
      <c r="Y380" s="1199">
        <v>45852.0</v>
      </c>
      <c r="Z380" s="1197">
        <v>101300.0</v>
      </c>
      <c r="AA380" s="1198">
        <v>41.0</v>
      </c>
      <c r="AB380" s="1198">
        <v>4743.0</v>
      </c>
      <c r="AC380" s="1200">
        <f t="shared" si="333"/>
        <v>0.01236221181</v>
      </c>
      <c r="AD380" s="1201">
        <f t="shared" si="334"/>
        <v>0.0472260612</v>
      </c>
      <c r="AE380" s="1202">
        <f t="shared" si="335"/>
        <v>0</v>
      </c>
      <c r="AF380" s="1227" t="s">
        <v>3509</v>
      </c>
      <c r="AG380" s="1235"/>
      <c r="AH380" s="1203"/>
      <c r="AI380" s="1144">
        <f t="shared" si="326"/>
        <v>101300</v>
      </c>
      <c r="AJ380" s="18"/>
    </row>
    <row r="381" ht="21.0" customHeight="1">
      <c r="A381" s="18"/>
      <c r="B381" s="1127" t="e">
        <v>#N/A</v>
      </c>
      <c r="C381" s="1127" t="s">
        <v>3510</v>
      </c>
      <c r="D381" s="1128" t="s">
        <v>2416</v>
      </c>
      <c r="E381" s="1129" t="s">
        <v>76</v>
      </c>
      <c r="F381" s="1130">
        <v>370.0</v>
      </c>
      <c r="G381" s="1131" t="s">
        <v>3511</v>
      </c>
      <c r="H381" s="1132" t="s">
        <v>2426</v>
      </c>
      <c r="I381" s="1127" t="s">
        <v>2445</v>
      </c>
      <c r="J381" s="1133" t="s">
        <v>3512</v>
      </c>
      <c r="K381" s="1134"/>
      <c r="L381" s="1355"/>
      <c r="M381" s="1127"/>
      <c r="N381" s="1136" t="s">
        <v>2421</v>
      </c>
      <c r="O381" s="55">
        <v>45827.0</v>
      </c>
      <c r="P381" s="1229" t="s">
        <v>3513</v>
      </c>
      <c r="Q381" s="1138">
        <f t="shared" si="331"/>
        <v>45828</v>
      </c>
      <c r="R381" s="125">
        <v>447.0</v>
      </c>
      <c r="S381" s="499">
        <v>0.0</v>
      </c>
      <c r="T381" s="499">
        <v>11.0</v>
      </c>
      <c r="U381" s="1139">
        <f t="shared" si="332"/>
        <v>45832</v>
      </c>
      <c r="V381" s="1133"/>
      <c r="W381" s="1133"/>
      <c r="X381" s="1133"/>
      <c r="Y381" s="1155">
        <v>45940.0</v>
      </c>
      <c r="Z381" s="125">
        <v>492.0</v>
      </c>
      <c r="AA381" s="499">
        <v>0.0</v>
      </c>
      <c r="AB381" s="499">
        <v>11.0</v>
      </c>
      <c r="AC381" s="1141">
        <f t="shared" si="333"/>
        <v>0.1006711409</v>
      </c>
      <c r="AD381" s="1142">
        <f t="shared" si="334"/>
        <v>0.02235772358</v>
      </c>
      <c r="AE381" s="1143">
        <f t="shared" si="335"/>
        <v>0</v>
      </c>
      <c r="AF381" s="1159" t="s">
        <v>3514</v>
      </c>
      <c r="AG381" s="1160"/>
      <c r="AH381" s="1144"/>
      <c r="AI381" s="1144">
        <f t="shared" si="326"/>
        <v>492</v>
      </c>
      <c r="AJ381" s="18"/>
    </row>
    <row r="382" ht="21.0" customHeight="1">
      <c r="A382" s="18"/>
      <c r="B382" s="1127" t="e">
        <v>#N/A</v>
      </c>
      <c r="C382" s="1127" t="s">
        <v>3515</v>
      </c>
      <c r="D382" s="1128" t="s">
        <v>2416</v>
      </c>
      <c r="E382" s="1129" t="s">
        <v>76</v>
      </c>
      <c r="F382" s="1130">
        <v>5900.0</v>
      </c>
      <c r="G382" s="1131" t="s">
        <v>2770</v>
      </c>
      <c r="H382" s="1132" t="s">
        <v>2426</v>
      </c>
      <c r="I382" s="1127" t="s">
        <v>2445</v>
      </c>
      <c r="J382" s="1133" t="s">
        <v>3516</v>
      </c>
      <c r="K382" s="1134"/>
      <c r="L382" s="1135" t="s">
        <v>3295</v>
      </c>
      <c r="M382" s="1127"/>
      <c r="N382" s="1136" t="s">
        <v>2421</v>
      </c>
      <c r="O382" s="55">
        <v>45828.0</v>
      </c>
      <c r="P382" s="1229" t="s">
        <v>3517</v>
      </c>
      <c r="Q382" s="1138">
        <f t="shared" si="331"/>
        <v>45829</v>
      </c>
      <c r="R382" s="125">
        <v>302.0</v>
      </c>
      <c r="S382" s="499">
        <v>4.0</v>
      </c>
      <c r="T382" s="499">
        <v>23.0</v>
      </c>
      <c r="U382" s="1139">
        <f t="shared" si="332"/>
        <v>45833</v>
      </c>
      <c r="V382" s="1133"/>
      <c r="W382" s="1133"/>
      <c r="X382" s="1133"/>
      <c r="Y382" s="1140">
        <v>45852.0</v>
      </c>
      <c r="Z382" s="125">
        <v>325.0</v>
      </c>
      <c r="AA382" s="499">
        <v>4.0</v>
      </c>
      <c r="AB382" s="499">
        <v>24.0</v>
      </c>
      <c r="AC382" s="1141">
        <f t="shared" si="333"/>
        <v>0.0761589404</v>
      </c>
      <c r="AD382" s="1142">
        <f t="shared" si="334"/>
        <v>0.08615384615</v>
      </c>
      <c r="AE382" s="1143">
        <f t="shared" si="335"/>
        <v>0</v>
      </c>
      <c r="AF382" s="1159" t="s">
        <v>3518</v>
      </c>
      <c r="AG382" s="1160"/>
      <c r="AH382" s="1144"/>
      <c r="AI382" s="1144">
        <f t="shared" si="326"/>
        <v>325</v>
      </c>
      <c r="AJ382" s="18"/>
    </row>
    <row r="383" ht="21.0" customHeight="1">
      <c r="A383" s="18"/>
      <c r="B383" s="1127" t="e">
        <v>#N/A</v>
      </c>
      <c r="C383" s="1127" t="s">
        <v>3519</v>
      </c>
      <c r="D383" s="1128">
        <v>0.0</v>
      </c>
      <c r="E383" s="1129" t="s">
        <v>76</v>
      </c>
      <c r="F383" s="1130">
        <v>4509.0</v>
      </c>
      <c r="G383" s="1131" t="s">
        <v>3520</v>
      </c>
      <c r="H383" s="1132" t="s">
        <v>2426</v>
      </c>
      <c r="I383" s="1127" t="s">
        <v>2445</v>
      </c>
      <c r="J383" s="1133" t="s">
        <v>3521</v>
      </c>
      <c r="K383" s="1134"/>
      <c r="L383" s="1135" t="s">
        <v>2652</v>
      </c>
      <c r="M383" s="1127"/>
      <c r="N383" s="1136" t="s">
        <v>2421</v>
      </c>
      <c r="O383" s="55">
        <v>45829.0</v>
      </c>
      <c r="P383" s="1229" t="s">
        <v>3522</v>
      </c>
      <c r="Q383" s="1138">
        <f t="shared" si="331"/>
        <v>45830</v>
      </c>
      <c r="R383" s="125">
        <v>109306.0</v>
      </c>
      <c r="S383" s="499">
        <v>23.0</v>
      </c>
      <c r="T383" s="499">
        <v>4906.0</v>
      </c>
      <c r="U383" s="1139">
        <f t="shared" si="332"/>
        <v>45834</v>
      </c>
      <c r="V383" s="1133"/>
      <c r="W383" s="1133"/>
      <c r="X383" s="1133"/>
      <c r="Y383" s="1140">
        <v>45852.0</v>
      </c>
      <c r="Z383" s="125">
        <v>112300.0</v>
      </c>
      <c r="AA383" s="499">
        <v>23.0</v>
      </c>
      <c r="AB383" s="499">
        <v>4991.0</v>
      </c>
      <c r="AC383" s="1141">
        <f t="shared" si="333"/>
        <v>0.02739099409</v>
      </c>
      <c r="AD383" s="1142">
        <f t="shared" si="334"/>
        <v>0.04464826358</v>
      </c>
      <c r="AE383" s="1143">
        <f t="shared" si="335"/>
        <v>0</v>
      </c>
      <c r="AF383" s="1159" t="s">
        <v>3523</v>
      </c>
      <c r="AG383" s="1160"/>
      <c r="AH383" s="1144"/>
      <c r="AI383" s="1144">
        <f t="shared" si="326"/>
        <v>112300</v>
      </c>
      <c r="AJ383" s="18"/>
    </row>
    <row r="384" ht="21.0" customHeight="1">
      <c r="A384" s="18"/>
      <c r="B384" s="1127" t="e">
        <v>#N/A</v>
      </c>
      <c r="C384" s="1127" t="s">
        <v>3524</v>
      </c>
      <c r="D384" s="1128" t="s">
        <v>2416</v>
      </c>
      <c r="E384" s="1129" t="s">
        <v>76</v>
      </c>
      <c r="F384" s="1130">
        <v>4889.0</v>
      </c>
      <c r="G384" s="1299" t="s">
        <v>174</v>
      </c>
      <c r="H384" s="1132" t="s">
        <v>2440</v>
      </c>
      <c r="I384" s="1127" t="s">
        <v>2445</v>
      </c>
      <c r="J384" s="1133" t="s">
        <v>3525</v>
      </c>
      <c r="K384" s="1134"/>
      <c r="L384" s="1355"/>
      <c r="M384" s="1127"/>
      <c r="N384" s="1136" t="s">
        <v>2421</v>
      </c>
      <c r="O384" s="55">
        <v>45830.0</v>
      </c>
      <c r="P384" s="1229" t="s">
        <v>3526</v>
      </c>
      <c r="Q384" s="1138">
        <f t="shared" si="331"/>
        <v>45831</v>
      </c>
      <c r="R384" s="125">
        <v>446.0</v>
      </c>
      <c r="S384" s="499">
        <v>0.0</v>
      </c>
      <c r="T384" s="499">
        <v>18.0</v>
      </c>
      <c r="U384" s="1139">
        <f t="shared" si="332"/>
        <v>45835</v>
      </c>
      <c r="V384" s="1133"/>
      <c r="W384" s="1133"/>
      <c r="X384" s="1133"/>
      <c r="Y384" s="1140">
        <v>45852.0</v>
      </c>
      <c r="Z384" s="125">
        <v>447.0</v>
      </c>
      <c r="AA384" s="499">
        <v>0.0</v>
      </c>
      <c r="AB384" s="499">
        <v>18.0</v>
      </c>
      <c r="AC384" s="1141">
        <f t="shared" si="333"/>
        <v>0.002242152466</v>
      </c>
      <c r="AD384" s="1142">
        <f t="shared" si="334"/>
        <v>0.04026845638</v>
      </c>
      <c r="AE384" s="1143">
        <f t="shared" si="335"/>
        <v>0</v>
      </c>
      <c r="AF384" s="1159" t="s">
        <v>3527</v>
      </c>
      <c r="AG384" s="1160"/>
      <c r="AH384" s="1144"/>
      <c r="AI384" s="1144">
        <f t="shared" si="326"/>
        <v>447</v>
      </c>
      <c r="AJ384" s="18"/>
    </row>
    <row r="385" ht="21.0" customHeight="1">
      <c r="A385" s="18"/>
      <c r="B385" s="1127" t="e">
        <v>#N/A</v>
      </c>
      <c r="C385" s="1127" t="s">
        <v>3528</v>
      </c>
      <c r="D385" s="1128" t="s">
        <v>2416</v>
      </c>
      <c r="E385" s="1129" t="s">
        <v>76</v>
      </c>
      <c r="F385" s="1130" t="e">
        <v>#N/A</v>
      </c>
      <c r="G385" s="1131" t="s">
        <v>2702</v>
      </c>
      <c r="H385" s="1132" t="e">
        <v>#N/A</v>
      </c>
      <c r="I385" s="1127" t="s">
        <v>2445</v>
      </c>
      <c r="J385" s="1133" t="s">
        <v>3529</v>
      </c>
      <c r="K385" s="1134"/>
      <c r="L385" s="1135" t="s">
        <v>2544</v>
      </c>
      <c r="M385" s="1127"/>
      <c r="N385" s="1136" t="s">
        <v>2421</v>
      </c>
      <c r="O385" s="55">
        <v>45831.0</v>
      </c>
      <c r="P385" s="1170" t="s">
        <v>3530</v>
      </c>
      <c r="Q385" s="1138">
        <f t="shared" ref="Q385:Q394" si="336">INDIRECT("o"&amp;ROW())+1</f>
        <v>45832</v>
      </c>
      <c r="R385" s="125"/>
      <c r="S385" s="499"/>
      <c r="T385" s="499"/>
      <c r="U385" s="1139">
        <f t="shared" ref="U385:U394" si="337">INDIRECT("o"&amp;ROW())+5</f>
        <v>45836</v>
      </c>
      <c r="V385" s="1133"/>
      <c r="W385" s="1133"/>
      <c r="X385" s="1133"/>
      <c r="Y385" s="1158">
        <v>45873.0</v>
      </c>
      <c r="Z385" s="125">
        <v>354.0</v>
      </c>
      <c r="AA385" s="499">
        <v>2.0</v>
      </c>
      <c r="AB385" s="499">
        <v>14.0</v>
      </c>
      <c r="AC385" s="1141" t="str">
        <f t="shared" si="333"/>
        <v/>
      </c>
      <c r="AD385" s="1142">
        <f t="shared" si="334"/>
        <v>0.04519774011</v>
      </c>
      <c r="AE385" s="1143">
        <f t="shared" si="335"/>
        <v>0</v>
      </c>
      <c r="AF385" s="1159" t="s">
        <v>3531</v>
      </c>
      <c r="AG385" s="1160"/>
      <c r="AH385" s="1144"/>
      <c r="AI385" s="1144">
        <f t="shared" si="326"/>
        <v>354</v>
      </c>
      <c r="AJ385" s="18"/>
    </row>
    <row r="386" ht="21.0" customHeight="1">
      <c r="A386" s="18"/>
      <c r="B386" s="1127" t="e">
        <v>#N/A</v>
      </c>
      <c r="C386" s="1127" t="s">
        <v>3532</v>
      </c>
      <c r="D386" s="1128" t="s">
        <v>2416</v>
      </c>
      <c r="E386" s="1129" t="s">
        <v>76</v>
      </c>
      <c r="F386" s="1130">
        <v>4096.0</v>
      </c>
      <c r="G386" s="1299" t="s">
        <v>3400</v>
      </c>
      <c r="H386" s="1132" t="s">
        <v>2426</v>
      </c>
      <c r="I386" s="1127" t="s">
        <v>2445</v>
      </c>
      <c r="J386" s="1133" t="s">
        <v>3533</v>
      </c>
      <c r="K386" s="1134"/>
      <c r="L386" s="1261" t="s">
        <v>2544</v>
      </c>
      <c r="M386" s="1127"/>
      <c r="N386" s="1136" t="s">
        <v>2421</v>
      </c>
      <c r="O386" s="55">
        <v>45831.0</v>
      </c>
      <c r="P386" s="1170" t="s">
        <v>3534</v>
      </c>
      <c r="Q386" s="1138">
        <f t="shared" si="336"/>
        <v>45832</v>
      </c>
      <c r="R386" s="125"/>
      <c r="S386" s="499"/>
      <c r="T386" s="499"/>
      <c r="U386" s="1139">
        <f t="shared" si="337"/>
        <v>45836</v>
      </c>
      <c r="V386" s="1133"/>
      <c r="W386" s="1133"/>
      <c r="X386" s="1133"/>
      <c r="Y386" s="1158">
        <v>45873.0</v>
      </c>
      <c r="Z386" s="125">
        <v>575.0</v>
      </c>
      <c r="AA386" s="499">
        <v>2.0</v>
      </c>
      <c r="AB386" s="499">
        <v>67.0</v>
      </c>
      <c r="AC386" s="1141" t="str">
        <f t="shared" si="333"/>
        <v/>
      </c>
      <c r="AD386" s="1142">
        <f t="shared" si="334"/>
        <v>0.12</v>
      </c>
      <c r="AE386" s="1143">
        <f t="shared" si="335"/>
        <v>0</v>
      </c>
      <c r="AF386" s="1159" t="s">
        <v>3535</v>
      </c>
      <c r="AG386" s="1160"/>
      <c r="AH386" s="1144"/>
      <c r="AI386" s="1144">
        <f t="shared" si="326"/>
        <v>575</v>
      </c>
      <c r="AJ386" s="18"/>
    </row>
    <row r="387" ht="21.0" customHeight="1">
      <c r="A387" s="18"/>
      <c r="B387" s="1127" t="e">
        <v>#N/A</v>
      </c>
      <c r="C387" s="1127" t="s">
        <v>3536</v>
      </c>
      <c r="D387" s="1128" t="s">
        <v>2416</v>
      </c>
      <c r="E387" s="1129" t="s">
        <v>76</v>
      </c>
      <c r="F387" s="1130">
        <v>828.0</v>
      </c>
      <c r="G387" s="1131" t="s">
        <v>3537</v>
      </c>
      <c r="H387" s="1132" t="s">
        <v>2426</v>
      </c>
      <c r="I387" s="1127" t="s">
        <v>2445</v>
      </c>
      <c r="J387" s="1133" t="s">
        <v>3538</v>
      </c>
      <c r="K387" s="1134"/>
      <c r="L387" s="1261" t="s">
        <v>2544</v>
      </c>
      <c r="M387" s="1127"/>
      <c r="N387" s="1136" t="s">
        <v>2421</v>
      </c>
      <c r="O387" s="55">
        <v>45831.0</v>
      </c>
      <c r="P387" s="1170" t="s">
        <v>3539</v>
      </c>
      <c r="Q387" s="1138">
        <f t="shared" si="336"/>
        <v>45832</v>
      </c>
      <c r="R387" s="125"/>
      <c r="S387" s="499"/>
      <c r="T387" s="499"/>
      <c r="U387" s="1139">
        <f t="shared" si="337"/>
        <v>45836</v>
      </c>
      <c r="V387" s="1133"/>
      <c r="W387" s="1133"/>
      <c r="X387" s="1133"/>
      <c r="Y387" s="1155">
        <v>45940.0</v>
      </c>
      <c r="Z387" s="125">
        <v>3158.0</v>
      </c>
      <c r="AA387" s="499">
        <v>1.0</v>
      </c>
      <c r="AB387" s="499">
        <v>1699.0</v>
      </c>
      <c r="AC387" s="1141" t="str">
        <f t="shared" si="333"/>
        <v/>
      </c>
      <c r="AD387" s="1142">
        <f t="shared" si="334"/>
        <v>0.5383153895</v>
      </c>
      <c r="AE387" s="1143">
        <f t="shared" si="335"/>
        <v>0</v>
      </c>
      <c r="AF387" s="1159" t="s">
        <v>3540</v>
      </c>
      <c r="AG387" s="1160"/>
      <c r="AH387" s="1144"/>
      <c r="AI387" s="1144">
        <f t="shared" si="326"/>
        <v>3158</v>
      </c>
      <c r="AJ387" s="18"/>
    </row>
    <row r="388" ht="21.0" customHeight="1">
      <c r="A388" s="18"/>
      <c r="B388" s="1127" t="e">
        <v>#N/A</v>
      </c>
      <c r="C388" s="1127" t="s">
        <v>3541</v>
      </c>
      <c r="D388" s="1128" t="s">
        <v>2416</v>
      </c>
      <c r="E388" s="1129" t="s">
        <v>76</v>
      </c>
      <c r="F388" s="1130">
        <v>5428.0</v>
      </c>
      <c r="G388" s="1131" t="s">
        <v>2797</v>
      </c>
      <c r="H388" s="1132" t="s">
        <v>2432</v>
      </c>
      <c r="I388" s="1127" t="s">
        <v>2445</v>
      </c>
      <c r="J388" s="1133" t="s">
        <v>3542</v>
      </c>
      <c r="K388" s="1134"/>
      <c r="L388" s="1135" t="s">
        <v>2544</v>
      </c>
      <c r="M388" s="1127"/>
      <c r="N388" s="1136" t="s">
        <v>2421</v>
      </c>
      <c r="O388" s="55">
        <v>45831.0</v>
      </c>
      <c r="P388" s="1170" t="s">
        <v>3543</v>
      </c>
      <c r="Q388" s="1138">
        <f t="shared" si="336"/>
        <v>45832</v>
      </c>
      <c r="R388" s="125"/>
      <c r="S388" s="499"/>
      <c r="T388" s="499"/>
      <c r="U388" s="1139">
        <f t="shared" si="337"/>
        <v>45836</v>
      </c>
      <c r="V388" s="1133"/>
      <c r="W388" s="1133"/>
      <c r="X388" s="1133"/>
      <c r="Y388" s="1158">
        <v>45873.0</v>
      </c>
      <c r="Z388" s="125">
        <v>19500.0</v>
      </c>
      <c r="AA388" s="499">
        <v>3.0</v>
      </c>
      <c r="AB388" s="499">
        <v>144.0</v>
      </c>
      <c r="AC388" s="1141" t="str">
        <f t="shared" si="333"/>
        <v/>
      </c>
      <c r="AD388" s="1142">
        <f t="shared" si="334"/>
        <v>0.007538461538</v>
      </c>
      <c r="AE388" s="1143">
        <f t="shared" si="335"/>
        <v>0</v>
      </c>
      <c r="AF388" s="1159" t="s">
        <v>3544</v>
      </c>
      <c r="AG388" s="1160"/>
      <c r="AH388" s="1144"/>
      <c r="AI388" s="1144">
        <f t="shared" si="326"/>
        <v>19500</v>
      </c>
      <c r="AJ388" s="18"/>
    </row>
    <row r="389" ht="21.0" customHeight="1">
      <c r="A389" s="18"/>
      <c r="B389" s="1127" t="e">
        <v>#N/A</v>
      </c>
      <c r="C389" s="1127" t="s">
        <v>3536</v>
      </c>
      <c r="D389" s="1128" t="s">
        <v>2416</v>
      </c>
      <c r="E389" s="1129" t="s">
        <v>76</v>
      </c>
      <c r="F389" s="1130">
        <v>1545.0</v>
      </c>
      <c r="G389" s="1299" t="s">
        <v>284</v>
      </c>
      <c r="H389" s="1132" t="s">
        <v>2464</v>
      </c>
      <c r="I389" s="1127" t="s">
        <v>2445</v>
      </c>
      <c r="J389" s="1133" t="s">
        <v>3538</v>
      </c>
      <c r="K389" s="1134"/>
      <c r="L389" s="1261" t="s">
        <v>2544</v>
      </c>
      <c r="M389" s="1127"/>
      <c r="N389" s="1136" t="s">
        <v>2421</v>
      </c>
      <c r="O389" s="55">
        <v>45839.0</v>
      </c>
      <c r="P389" s="1170" t="s">
        <v>3545</v>
      </c>
      <c r="Q389" s="1138">
        <f t="shared" si="336"/>
        <v>45840</v>
      </c>
      <c r="R389" s="125"/>
      <c r="S389" s="499"/>
      <c r="T389" s="499"/>
      <c r="U389" s="1139">
        <f t="shared" si="337"/>
        <v>45844</v>
      </c>
      <c r="V389" s="1133"/>
      <c r="W389" s="1133"/>
      <c r="X389" s="1133"/>
      <c r="Y389" s="1158">
        <v>45873.0</v>
      </c>
      <c r="Z389" s="125">
        <v>1829.0</v>
      </c>
      <c r="AA389" s="499">
        <v>0.0</v>
      </c>
      <c r="AB389" s="499">
        <v>95.0</v>
      </c>
      <c r="AC389" s="1141" t="str">
        <f t="shared" si="333"/>
        <v/>
      </c>
      <c r="AD389" s="1142">
        <f t="shared" si="334"/>
        <v>0.05194095134</v>
      </c>
      <c r="AE389" s="1143">
        <f t="shared" si="335"/>
        <v>0</v>
      </c>
      <c r="AF389" s="1159" t="s">
        <v>3546</v>
      </c>
      <c r="AG389" s="1160"/>
      <c r="AH389" s="1144"/>
      <c r="AI389" s="1144">
        <f t="shared" si="326"/>
        <v>1829</v>
      </c>
      <c r="AJ389" s="18"/>
    </row>
    <row r="390" ht="21.0" customHeight="1">
      <c r="A390" s="18"/>
      <c r="B390" s="1127" t="e">
        <v>#N/A</v>
      </c>
      <c r="C390" s="1127" t="s">
        <v>3385</v>
      </c>
      <c r="D390" s="1128" t="s">
        <v>2416</v>
      </c>
      <c r="E390" s="1129" t="s">
        <v>76</v>
      </c>
      <c r="F390" s="1130">
        <v>4975.0</v>
      </c>
      <c r="G390" s="1131" t="s">
        <v>3356</v>
      </c>
      <c r="H390" s="1132" t="s">
        <v>2437</v>
      </c>
      <c r="I390" s="1127" t="s">
        <v>2445</v>
      </c>
      <c r="J390" s="1133" t="s">
        <v>3547</v>
      </c>
      <c r="K390" s="1134"/>
      <c r="L390" s="1261" t="s">
        <v>2544</v>
      </c>
      <c r="M390" s="1127"/>
      <c r="N390" s="1136" t="s">
        <v>2421</v>
      </c>
      <c r="O390" s="55">
        <v>45839.0</v>
      </c>
      <c r="P390" s="1170" t="s">
        <v>3548</v>
      </c>
      <c r="Q390" s="1138">
        <f t="shared" si="336"/>
        <v>45840</v>
      </c>
      <c r="R390" s="125"/>
      <c r="S390" s="499"/>
      <c r="T390" s="499"/>
      <c r="U390" s="1139">
        <f t="shared" si="337"/>
        <v>45844</v>
      </c>
      <c r="V390" s="1133"/>
      <c r="W390" s="1133"/>
      <c r="X390" s="1133"/>
      <c r="Y390" s="1158">
        <v>45873.0</v>
      </c>
      <c r="Z390" s="125">
        <v>163100.0</v>
      </c>
      <c r="AA390" s="499">
        <v>36.0</v>
      </c>
      <c r="AB390" s="499">
        <v>11400.0</v>
      </c>
      <c r="AC390" s="1141" t="str">
        <f t="shared" si="333"/>
        <v/>
      </c>
      <c r="AD390" s="1142">
        <f t="shared" si="334"/>
        <v>0.07011649295</v>
      </c>
      <c r="AE390" s="1143">
        <f t="shared" si="335"/>
        <v>0</v>
      </c>
      <c r="AF390" s="1159" t="s">
        <v>3549</v>
      </c>
      <c r="AG390" s="1160"/>
      <c r="AH390" s="1144"/>
      <c r="AI390" s="1144">
        <f t="shared" si="326"/>
        <v>163100</v>
      </c>
      <c r="AJ390" s="18"/>
    </row>
    <row r="391" ht="21.0" customHeight="1">
      <c r="A391" s="18"/>
      <c r="B391" s="1127" t="e">
        <v>#N/A</v>
      </c>
      <c r="C391" s="1127" t="s">
        <v>3532</v>
      </c>
      <c r="D391" s="1128" t="s">
        <v>2416</v>
      </c>
      <c r="E391" s="1129" t="s">
        <v>76</v>
      </c>
      <c r="F391" s="1130">
        <v>1157.0</v>
      </c>
      <c r="G391" s="1131" t="s">
        <v>333</v>
      </c>
      <c r="H391" s="1132" t="s">
        <v>2464</v>
      </c>
      <c r="I391" s="1127" t="s">
        <v>2445</v>
      </c>
      <c r="J391" s="1133" t="s">
        <v>3533</v>
      </c>
      <c r="K391" s="1134"/>
      <c r="L391" s="1261" t="s">
        <v>2544</v>
      </c>
      <c r="M391" s="1127"/>
      <c r="N391" s="1136" t="s">
        <v>2421</v>
      </c>
      <c r="O391" s="55">
        <v>45840.0</v>
      </c>
      <c r="P391" s="1170" t="s">
        <v>3550</v>
      </c>
      <c r="Q391" s="1138">
        <f t="shared" si="336"/>
        <v>45841</v>
      </c>
      <c r="R391" s="125"/>
      <c r="S391" s="499"/>
      <c r="T391" s="499"/>
      <c r="U391" s="1139">
        <f t="shared" si="337"/>
        <v>45845</v>
      </c>
      <c r="V391" s="1133"/>
      <c r="W391" s="1133"/>
      <c r="X391" s="1133"/>
      <c r="Y391" s="1158">
        <v>45873.0</v>
      </c>
      <c r="Z391" s="125">
        <v>439.0</v>
      </c>
      <c r="AA391" s="499">
        <v>8.0</v>
      </c>
      <c r="AB391" s="499">
        <v>30.0</v>
      </c>
      <c r="AC391" s="1141" t="str">
        <f t="shared" si="333"/>
        <v/>
      </c>
      <c r="AD391" s="1142">
        <f t="shared" si="334"/>
        <v>0.08656036446</v>
      </c>
      <c r="AE391" s="1143">
        <f t="shared" si="335"/>
        <v>0</v>
      </c>
      <c r="AF391" s="1159" t="s">
        <v>3551</v>
      </c>
      <c r="AG391" s="1160"/>
      <c r="AH391" s="1144"/>
      <c r="AI391" s="1144">
        <f t="shared" si="326"/>
        <v>439</v>
      </c>
      <c r="AJ391" s="18"/>
    </row>
    <row r="392" ht="21.0" customHeight="1">
      <c r="A392" s="18"/>
      <c r="B392" s="1127" t="e">
        <v>#N/A</v>
      </c>
      <c r="C392" s="1127" t="s">
        <v>3552</v>
      </c>
      <c r="D392" s="1128" t="s">
        <v>2416</v>
      </c>
      <c r="E392" s="1129" t="s">
        <v>76</v>
      </c>
      <c r="F392" s="1130">
        <v>1433.0</v>
      </c>
      <c r="G392" s="1131" t="s">
        <v>136</v>
      </c>
      <c r="H392" s="1132" t="s">
        <v>2464</v>
      </c>
      <c r="I392" s="1127" t="s">
        <v>2445</v>
      </c>
      <c r="J392" s="1133" t="s">
        <v>3553</v>
      </c>
      <c r="K392" s="1134"/>
      <c r="L392" s="1261" t="s">
        <v>2544</v>
      </c>
      <c r="M392" s="1127"/>
      <c r="N392" s="1136" t="s">
        <v>2421</v>
      </c>
      <c r="O392" s="55">
        <v>45840.0</v>
      </c>
      <c r="P392" s="1170" t="s">
        <v>3554</v>
      </c>
      <c r="Q392" s="1138">
        <f t="shared" si="336"/>
        <v>45841</v>
      </c>
      <c r="R392" s="125"/>
      <c r="S392" s="499"/>
      <c r="T392" s="499"/>
      <c r="U392" s="1139">
        <f t="shared" si="337"/>
        <v>45845</v>
      </c>
      <c r="V392" s="1133"/>
      <c r="W392" s="1133"/>
      <c r="X392" s="1133"/>
      <c r="Y392" s="1158">
        <v>45873.0</v>
      </c>
      <c r="Z392" s="125">
        <v>18400.0</v>
      </c>
      <c r="AA392" s="499">
        <v>1.0</v>
      </c>
      <c r="AB392" s="499">
        <v>203.0</v>
      </c>
      <c r="AC392" s="1141" t="str">
        <f t="shared" si="333"/>
        <v/>
      </c>
      <c r="AD392" s="1142">
        <f t="shared" si="334"/>
        <v>0.01108695652</v>
      </c>
      <c r="AE392" s="1143">
        <f t="shared" si="335"/>
        <v>0</v>
      </c>
      <c r="AF392" s="1159" t="s">
        <v>3555</v>
      </c>
      <c r="AG392" s="1160"/>
      <c r="AH392" s="1144"/>
      <c r="AI392" s="1144">
        <f t="shared" si="326"/>
        <v>18400</v>
      </c>
      <c r="AJ392" s="18"/>
    </row>
    <row r="393" ht="21.0" customHeight="1">
      <c r="A393" s="18"/>
      <c r="B393" s="1127" t="e">
        <v>#N/A</v>
      </c>
      <c r="C393" s="1127" t="s">
        <v>3552</v>
      </c>
      <c r="D393" s="1128" t="s">
        <v>2416</v>
      </c>
      <c r="E393" s="1129" t="s">
        <v>76</v>
      </c>
      <c r="F393" s="1130">
        <v>5629.0</v>
      </c>
      <c r="G393" s="1131" t="s">
        <v>3556</v>
      </c>
      <c r="H393" s="1132" t="s">
        <v>2432</v>
      </c>
      <c r="I393" s="1127" t="s">
        <v>2445</v>
      </c>
      <c r="J393" s="1133" t="s">
        <v>3553</v>
      </c>
      <c r="K393" s="1134"/>
      <c r="L393" s="1261" t="s">
        <v>2544</v>
      </c>
      <c r="M393" s="1127"/>
      <c r="N393" s="1136" t="s">
        <v>2421</v>
      </c>
      <c r="O393" s="55">
        <v>45840.0</v>
      </c>
      <c r="P393" s="1170" t="s">
        <v>3557</v>
      </c>
      <c r="Q393" s="1138">
        <f t="shared" si="336"/>
        <v>45841</v>
      </c>
      <c r="R393" s="125"/>
      <c r="S393" s="499"/>
      <c r="T393" s="499"/>
      <c r="U393" s="1139">
        <f t="shared" si="337"/>
        <v>45845</v>
      </c>
      <c r="V393" s="1133"/>
      <c r="W393" s="1133"/>
      <c r="X393" s="1133"/>
      <c r="Y393" s="1158">
        <v>45873.0</v>
      </c>
      <c r="Z393" s="125">
        <v>21000.0</v>
      </c>
      <c r="AA393" s="499">
        <v>2.0</v>
      </c>
      <c r="AB393" s="499">
        <v>298.0</v>
      </c>
      <c r="AC393" s="1141" t="str">
        <f t="shared" si="333"/>
        <v/>
      </c>
      <c r="AD393" s="1142">
        <f t="shared" si="334"/>
        <v>0.01428571429</v>
      </c>
      <c r="AE393" s="1143">
        <f t="shared" si="335"/>
        <v>0</v>
      </c>
      <c r="AF393" s="1159" t="s">
        <v>3558</v>
      </c>
      <c r="AG393" s="1160"/>
      <c r="AH393" s="1144"/>
      <c r="AI393" s="1144">
        <f t="shared" si="326"/>
        <v>21000</v>
      </c>
      <c r="AJ393" s="18"/>
    </row>
    <row r="394" ht="21.0" customHeight="1">
      <c r="A394" s="18"/>
      <c r="B394" s="1127" t="e">
        <v>#N/A</v>
      </c>
      <c r="C394" s="1127" t="s">
        <v>3552</v>
      </c>
      <c r="D394" s="1128" t="s">
        <v>2416</v>
      </c>
      <c r="E394" s="1129" t="s">
        <v>76</v>
      </c>
      <c r="F394" s="1130">
        <v>5702.0</v>
      </c>
      <c r="G394" s="1131" t="s">
        <v>3559</v>
      </c>
      <c r="H394" s="1132" t="s">
        <v>3363</v>
      </c>
      <c r="I394" s="1127" t="s">
        <v>2445</v>
      </c>
      <c r="J394" s="1133" t="s">
        <v>3553</v>
      </c>
      <c r="K394" s="1134"/>
      <c r="L394" s="1261" t="s">
        <v>2544</v>
      </c>
      <c r="M394" s="1127"/>
      <c r="N394" s="1136" t="s">
        <v>2421</v>
      </c>
      <c r="O394" s="55">
        <v>45840.0</v>
      </c>
      <c r="P394" s="1170" t="s">
        <v>3560</v>
      </c>
      <c r="Q394" s="1138">
        <f t="shared" si="336"/>
        <v>45841</v>
      </c>
      <c r="R394" s="125"/>
      <c r="S394" s="499"/>
      <c r="T394" s="499"/>
      <c r="U394" s="1139">
        <f t="shared" si="337"/>
        <v>45845</v>
      </c>
      <c r="V394" s="1133"/>
      <c r="W394" s="1133"/>
      <c r="X394" s="1133"/>
      <c r="Y394" s="1158">
        <v>45873.0</v>
      </c>
      <c r="Z394" s="125">
        <v>22900.0</v>
      </c>
      <c r="AA394" s="499">
        <v>1.0</v>
      </c>
      <c r="AB394" s="499">
        <v>315.0</v>
      </c>
      <c r="AC394" s="1141" t="str">
        <f t="shared" si="333"/>
        <v/>
      </c>
      <c r="AD394" s="1142">
        <f t="shared" si="334"/>
        <v>0.01379912664</v>
      </c>
      <c r="AE394" s="1143">
        <f t="shared" si="335"/>
        <v>0</v>
      </c>
      <c r="AF394" s="1159" t="s">
        <v>3561</v>
      </c>
      <c r="AG394" s="1160"/>
      <c r="AH394" s="1144"/>
      <c r="AI394" s="1144">
        <f t="shared" si="326"/>
        <v>22900</v>
      </c>
      <c r="AJ394" s="18"/>
    </row>
    <row r="395" ht="21.0" customHeight="1">
      <c r="A395" s="18"/>
      <c r="B395" s="1127" t="e">
        <v>#N/A</v>
      </c>
      <c r="C395" s="1127" t="s">
        <v>3562</v>
      </c>
      <c r="D395" s="1128" t="s">
        <v>2416</v>
      </c>
      <c r="E395" s="1129" t="s">
        <v>76</v>
      </c>
      <c r="F395" s="1130">
        <v>5830.0</v>
      </c>
      <c r="G395" s="1299" t="s">
        <v>3563</v>
      </c>
      <c r="H395" s="1132" t="s">
        <v>2659</v>
      </c>
      <c r="I395" s="1127" t="s">
        <v>2445</v>
      </c>
      <c r="J395" s="1133" t="s">
        <v>3564</v>
      </c>
      <c r="K395" s="1134"/>
      <c r="L395" s="1356"/>
      <c r="M395" s="1127"/>
      <c r="N395" s="1136" t="s">
        <v>2421</v>
      </c>
      <c r="O395" s="55">
        <v>45843.0</v>
      </c>
      <c r="P395" s="1229" t="s">
        <v>3565</v>
      </c>
      <c r="Q395" s="1138">
        <f t="shared" ref="Q395:Q396" si="338">O395+1</f>
        <v>45844</v>
      </c>
      <c r="R395" s="125">
        <v>691.0</v>
      </c>
      <c r="S395" s="499">
        <v>0.0</v>
      </c>
      <c r="T395" s="499">
        <v>28.0</v>
      </c>
      <c r="U395" s="1139">
        <f t="shared" ref="U395:U396" si="339">O395+5</f>
        <v>45848</v>
      </c>
      <c r="V395" s="1133"/>
      <c r="W395" s="1133"/>
      <c r="X395" s="1133"/>
      <c r="Y395" s="1140">
        <f t="shared" ref="Y395:Y396" si="340">O395+10</f>
        <v>45853</v>
      </c>
      <c r="Z395" s="125">
        <v>920.0</v>
      </c>
      <c r="AA395" s="499">
        <v>0.0</v>
      </c>
      <c r="AB395" s="499">
        <v>32.0</v>
      </c>
      <c r="AC395" s="1141">
        <f t="shared" si="333"/>
        <v>0.3314037627</v>
      </c>
      <c r="AD395" s="1142">
        <f t="shared" si="334"/>
        <v>0.0347826087</v>
      </c>
      <c r="AE395" s="1143">
        <f t="shared" si="335"/>
        <v>0</v>
      </c>
      <c r="AF395" s="1159" t="s">
        <v>3566</v>
      </c>
      <c r="AG395" s="1160"/>
      <c r="AH395" s="1144"/>
      <c r="AI395" s="1144">
        <f t="shared" si="326"/>
        <v>920</v>
      </c>
      <c r="AJ395" s="18"/>
    </row>
    <row r="396" ht="21.0" customHeight="1">
      <c r="A396" s="18"/>
      <c r="B396" s="1127" t="e">
        <v>#N/A</v>
      </c>
      <c r="C396" s="1127" t="s">
        <v>3567</v>
      </c>
      <c r="D396" s="1128" t="s">
        <v>2416</v>
      </c>
      <c r="E396" s="1129" t="s">
        <v>76</v>
      </c>
      <c r="F396" s="1130">
        <v>3949.0</v>
      </c>
      <c r="G396" s="1131" t="s">
        <v>3568</v>
      </c>
      <c r="H396" s="1132" t="s">
        <v>2464</v>
      </c>
      <c r="I396" s="1127" t="s">
        <v>2445</v>
      </c>
      <c r="J396" s="1133" t="s">
        <v>3569</v>
      </c>
      <c r="K396" s="1134"/>
      <c r="L396" s="1356"/>
      <c r="M396" s="1127"/>
      <c r="N396" s="1136" t="s">
        <v>2421</v>
      </c>
      <c r="O396" s="55">
        <v>45843.0</v>
      </c>
      <c r="P396" s="1229" t="s">
        <v>3570</v>
      </c>
      <c r="Q396" s="1138">
        <f t="shared" si="338"/>
        <v>45844</v>
      </c>
      <c r="R396" s="125">
        <v>476.0</v>
      </c>
      <c r="S396" s="499">
        <v>0.0</v>
      </c>
      <c r="T396" s="499">
        <v>35.0</v>
      </c>
      <c r="U396" s="1139">
        <f t="shared" si="339"/>
        <v>45848</v>
      </c>
      <c r="V396" s="1133"/>
      <c r="W396" s="1133"/>
      <c r="X396" s="1133"/>
      <c r="Y396" s="1140">
        <f t="shared" si="340"/>
        <v>45853</v>
      </c>
      <c r="Z396" s="125">
        <v>582.0</v>
      </c>
      <c r="AA396" s="499">
        <v>0.0</v>
      </c>
      <c r="AB396" s="499">
        <v>35.0</v>
      </c>
      <c r="AC396" s="1141">
        <f t="shared" si="333"/>
        <v>0.2226890756</v>
      </c>
      <c r="AD396" s="1142">
        <f t="shared" si="334"/>
        <v>0.06013745704</v>
      </c>
      <c r="AE396" s="1143">
        <f t="shared" si="335"/>
        <v>0</v>
      </c>
      <c r="AF396" s="1159" t="s">
        <v>3571</v>
      </c>
      <c r="AG396" s="1160"/>
      <c r="AH396" s="1144"/>
      <c r="AI396" s="1144">
        <f t="shared" si="326"/>
        <v>582</v>
      </c>
      <c r="AJ396" s="18"/>
    </row>
    <row r="397" ht="21.0" customHeight="1">
      <c r="A397" s="18"/>
      <c r="B397" s="1127" t="e">
        <v>#N/A</v>
      </c>
      <c r="C397" s="1127" t="s">
        <v>3536</v>
      </c>
      <c r="D397" s="1128" t="s">
        <v>2416</v>
      </c>
      <c r="E397" s="1129" t="s">
        <v>76</v>
      </c>
      <c r="F397" s="1130">
        <v>220.0</v>
      </c>
      <c r="G397" s="1131" t="s">
        <v>3319</v>
      </c>
      <c r="H397" s="1132" t="s">
        <v>2426</v>
      </c>
      <c r="I397" s="1127" t="s">
        <v>2445</v>
      </c>
      <c r="J397" s="1133" t="s">
        <v>3538</v>
      </c>
      <c r="K397" s="1134"/>
      <c r="L397" s="1135" t="s">
        <v>2544</v>
      </c>
      <c r="M397" s="1127"/>
      <c r="N397" s="1136" t="s">
        <v>2421</v>
      </c>
      <c r="O397" s="55">
        <v>45844.0</v>
      </c>
      <c r="P397" s="1170" t="s">
        <v>3572</v>
      </c>
      <c r="Q397" s="1138">
        <f t="shared" ref="Q397:Q398" si="341">INDIRECT("o"&amp;ROW())+1</f>
        <v>45845</v>
      </c>
      <c r="R397" s="125"/>
      <c r="S397" s="499"/>
      <c r="T397" s="499"/>
      <c r="U397" s="1139">
        <f t="shared" ref="U397:U398" si="342">INDIRECT("o"&amp;ROW())+5</f>
        <v>45849</v>
      </c>
      <c r="V397" s="1133"/>
      <c r="W397" s="1133"/>
      <c r="X397" s="1133"/>
      <c r="Y397" s="1155">
        <v>45940.0</v>
      </c>
      <c r="Z397" s="125">
        <v>5484.0</v>
      </c>
      <c r="AA397" s="499">
        <v>1.0</v>
      </c>
      <c r="AB397" s="499">
        <v>124.0</v>
      </c>
      <c r="AC397" s="1141" t="str">
        <f t="shared" si="333"/>
        <v/>
      </c>
      <c r="AD397" s="1142">
        <f t="shared" si="334"/>
        <v>0.02279358133</v>
      </c>
      <c r="AE397" s="1143">
        <f t="shared" si="335"/>
        <v>0</v>
      </c>
      <c r="AF397" s="1159" t="s">
        <v>3573</v>
      </c>
      <c r="AG397" s="1160"/>
      <c r="AH397" s="1144"/>
      <c r="AI397" s="1144">
        <f t="shared" si="326"/>
        <v>5484</v>
      </c>
      <c r="AJ397" s="18"/>
    </row>
    <row r="398" ht="21.0" customHeight="1">
      <c r="A398" s="18"/>
      <c r="B398" s="1127" t="e">
        <v>#N/A</v>
      </c>
      <c r="C398" s="1298" t="s">
        <v>3385</v>
      </c>
      <c r="D398" s="1260" t="s">
        <v>2416</v>
      </c>
      <c r="E398" s="1129" t="s">
        <v>76</v>
      </c>
      <c r="F398" s="1130">
        <v>4619.0</v>
      </c>
      <c r="G398" s="1299" t="s">
        <v>3574</v>
      </c>
      <c r="H398" s="1132" t="s">
        <v>2432</v>
      </c>
      <c r="I398" s="1298" t="s">
        <v>2445</v>
      </c>
      <c r="J398" s="1133" t="s">
        <v>3547</v>
      </c>
      <c r="K398" s="1134"/>
      <c r="L398" s="1261" t="s">
        <v>2544</v>
      </c>
      <c r="M398" s="1127"/>
      <c r="N398" s="1136" t="s">
        <v>2421</v>
      </c>
      <c r="O398" s="1330">
        <v>45846.0</v>
      </c>
      <c r="P398" s="1338" t="s">
        <v>3575</v>
      </c>
      <c r="Q398" s="1138">
        <f t="shared" si="341"/>
        <v>45847</v>
      </c>
      <c r="R398" s="125"/>
      <c r="S398" s="499"/>
      <c r="T398" s="499"/>
      <c r="U398" s="1139">
        <f t="shared" si="342"/>
        <v>45851</v>
      </c>
      <c r="V398" s="1133"/>
      <c r="W398" s="1133"/>
      <c r="X398" s="1133"/>
      <c r="Y398" s="1158">
        <v>45873.0</v>
      </c>
      <c r="Z398" s="125">
        <v>68800.0</v>
      </c>
      <c r="AA398" s="499">
        <v>45.0</v>
      </c>
      <c r="AB398" s="499">
        <v>3628.0</v>
      </c>
      <c r="AC398" s="1141" t="str">
        <f t="shared" si="333"/>
        <v/>
      </c>
      <c r="AD398" s="1142">
        <f t="shared" si="334"/>
        <v>0.05338662791</v>
      </c>
      <c r="AE398" s="1143">
        <f t="shared" si="335"/>
        <v>0</v>
      </c>
      <c r="AF398" s="1159" t="s">
        <v>3576</v>
      </c>
      <c r="AG398" s="1160"/>
      <c r="AH398" s="1144"/>
      <c r="AI398" s="1144">
        <f t="shared" si="326"/>
        <v>68800</v>
      </c>
      <c r="AJ398" s="18"/>
    </row>
    <row r="399" ht="21.0" customHeight="1">
      <c r="A399" s="18"/>
      <c r="B399" s="1127" t="e">
        <v>#N/A</v>
      </c>
      <c r="C399" s="1267" t="s">
        <v>3577</v>
      </c>
      <c r="D399" s="1268" t="s">
        <v>2416</v>
      </c>
      <c r="E399" s="1129" t="s">
        <v>76</v>
      </c>
      <c r="F399" s="1130">
        <v>2749.0</v>
      </c>
      <c r="G399" s="1292" t="s">
        <v>899</v>
      </c>
      <c r="H399" s="1132" t="s">
        <v>2426</v>
      </c>
      <c r="I399" s="1267" t="s">
        <v>2445</v>
      </c>
      <c r="J399" s="1133" t="s">
        <v>3578</v>
      </c>
      <c r="K399" s="1134"/>
      <c r="L399" s="1356"/>
      <c r="M399" s="1127"/>
      <c r="N399" s="1136" t="s">
        <v>2421</v>
      </c>
      <c r="O399" s="479">
        <v>45849.0</v>
      </c>
      <c r="P399" s="1357" t="s">
        <v>3579</v>
      </c>
      <c r="Q399" s="1138">
        <f t="shared" ref="Q399:Q400" si="343">O399+1</f>
        <v>45850</v>
      </c>
      <c r="R399" s="125">
        <v>3329.0</v>
      </c>
      <c r="S399" s="499">
        <v>2.0</v>
      </c>
      <c r="T399" s="499">
        <v>87.0</v>
      </c>
      <c r="U399" s="1139">
        <f t="shared" ref="U399:U400" si="344">O399+5</f>
        <v>45854</v>
      </c>
      <c r="V399" s="125">
        <v>97.0</v>
      </c>
      <c r="W399" s="125">
        <v>7.0</v>
      </c>
      <c r="X399" s="125">
        <v>97.0</v>
      </c>
      <c r="Y399" s="1140">
        <f t="shared" ref="Y399:Y400" si="345">O399+10</f>
        <v>45859</v>
      </c>
      <c r="Z399" s="125">
        <v>3848.0</v>
      </c>
      <c r="AA399" s="499">
        <v>7.0</v>
      </c>
      <c r="AB399" s="499">
        <v>100.0</v>
      </c>
      <c r="AC399" s="1141">
        <f t="shared" si="333"/>
        <v>0.1559026735</v>
      </c>
      <c r="AD399" s="1142">
        <f t="shared" si="334"/>
        <v>0.02780665281</v>
      </c>
      <c r="AE399" s="1143">
        <f t="shared" si="335"/>
        <v>0</v>
      </c>
      <c r="AF399" s="1159" t="s">
        <v>3580</v>
      </c>
      <c r="AG399" s="1160"/>
      <c r="AH399" s="1144"/>
      <c r="AI399" s="1144">
        <f t="shared" si="326"/>
        <v>3848</v>
      </c>
      <c r="AJ399" s="18"/>
    </row>
    <row r="400" ht="21.0" customHeight="1">
      <c r="A400" s="18"/>
      <c r="B400" s="1127" t="e">
        <v>#N/A</v>
      </c>
      <c r="C400" s="1298" t="s">
        <v>3519</v>
      </c>
      <c r="D400" s="1260" t="s">
        <v>2416</v>
      </c>
      <c r="E400" s="1129" t="s">
        <v>76</v>
      </c>
      <c r="F400" s="1130">
        <v>1767.0</v>
      </c>
      <c r="G400" s="1299" t="s">
        <v>3581</v>
      </c>
      <c r="H400" s="1132" t="s">
        <v>2659</v>
      </c>
      <c r="I400" s="1298" t="s">
        <v>2445</v>
      </c>
      <c r="J400" s="1133" t="s">
        <v>3521</v>
      </c>
      <c r="K400" s="1134"/>
      <c r="L400" s="1356"/>
      <c r="M400" s="1127"/>
      <c r="N400" s="1136" t="s">
        <v>2421</v>
      </c>
      <c r="O400" s="1330">
        <v>45849.0</v>
      </c>
      <c r="P400" s="1358" t="s">
        <v>3582</v>
      </c>
      <c r="Q400" s="1138">
        <f t="shared" si="343"/>
        <v>45850</v>
      </c>
      <c r="R400" s="125">
        <v>1388.0</v>
      </c>
      <c r="S400" s="499">
        <v>0.0</v>
      </c>
      <c r="T400" s="499">
        <v>86.0</v>
      </c>
      <c r="U400" s="1139">
        <f t="shared" si="344"/>
        <v>45854</v>
      </c>
      <c r="V400" s="125">
        <v>204.0</v>
      </c>
      <c r="W400" s="125">
        <v>0.0</v>
      </c>
      <c r="X400" s="125">
        <v>204.0</v>
      </c>
      <c r="Y400" s="1140">
        <f t="shared" si="345"/>
        <v>45859</v>
      </c>
      <c r="Z400" s="125">
        <v>8691.0</v>
      </c>
      <c r="AA400" s="499">
        <v>0.0</v>
      </c>
      <c r="AB400" s="499">
        <v>249.0</v>
      </c>
      <c r="AC400" s="1141">
        <f t="shared" si="333"/>
        <v>5.261527378</v>
      </c>
      <c r="AD400" s="1142">
        <f t="shared" si="334"/>
        <v>0.02865032793</v>
      </c>
      <c r="AE400" s="1143">
        <f t="shared" si="335"/>
        <v>0</v>
      </c>
      <c r="AF400" s="1159" t="s">
        <v>3583</v>
      </c>
      <c r="AG400" s="1160"/>
      <c r="AH400" s="1144"/>
      <c r="AI400" s="1144">
        <f t="shared" si="326"/>
        <v>8691</v>
      </c>
      <c r="AJ400" s="18"/>
    </row>
    <row r="401" ht="21.0" customHeight="1">
      <c r="A401" s="18"/>
      <c r="B401" s="1127" t="e">
        <v>#N/A</v>
      </c>
      <c r="C401" s="1267" t="s">
        <v>3536</v>
      </c>
      <c r="D401" s="1268" t="s">
        <v>2416</v>
      </c>
      <c r="E401" s="1129" t="s">
        <v>76</v>
      </c>
      <c r="F401" s="1130">
        <v>5866.0</v>
      </c>
      <c r="G401" s="1292" t="s">
        <v>3584</v>
      </c>
      <c r="H401" s="1132" t="s">
        <v>2440</v>
      </c>
      <c r="I401" s="1267" t="s">
        <v>2445</v>
      </c>
      <c r="J401" s="1133" t="s">
        <v>3538</v>
      </c>
      <c r="K401" s="1134"/>
      <c r="L401" s="1261" t="s">
        <v>2544</v>
      </c>
      <c r="M401" s="1127"/>
      <c r="N401" s="1136" t="s">
        <v>2421</v>
      </c>
      <c r="O401" s="479">
        <v>45851.0</v>
      </c>
      <c r="P401" s="1315" t="s">
        <v>3585</v>
      </c>
      <c r="Q401" s="1138">
        <f t="shared" ref="Q401:Q403" si="346">INDIRECT("o"&amp;ROW())+1</f>
        <v>45852</v>
      </c>
      <c r="R401" s="125"/>
      <c r="S401" s="499"/>
      <c r="T401" s="499"/>
      <c r="U401" s="1139">
        <f t="shared" ref="U401:U403" si="347">INDIRECT("o"&amp;ROW())+5</f>
        <v>45856</v>
      </c>
      <c r="V401" s="1133"/>
      <c r="W401" s="1133"/>
      <c r="X401" s="1133"/>
      <c r="Y401" s="1158">
        <v>45873.0</v>
      </c>
      <c r="Z401" s="125">
        <v>1032.0</v>
      </c>
      <c r="AA401" s="499">
        <v>2.0</v>
      </c>
      <c r="AB401" s="499">
        <v>38.0</v>
      </c>
      <c r="AC401" s="1141" t="str">
        <f t="shared" si="333"/>
        <v/>
      </c>
      <c r="AD401" s="1142">
        <f t="shared" si="334"/>
        <v>0.03875968992</v>
      </c>
      <c r="AE401" s="1143">
        <f t="shared" si="335"/>
        <v>0</v>
      </c>
      <c r="AF401" s="1159" t="s">
        <v>3586</v>
      </c>
      <c r="AG401" s="1160"/>
      <c r="AH401" s="1144"/>
      <c r="AI401" s="1144">
        <f t="shared" si="326"/>
        <v>1032</v>
      </c>
      <c r="AJ401" s="18"/>
    </row>
    <row r="402" ht="21.0" customHeight="1">
      <c r="A402" s="18"/>
      <c r="B402" s="1127" t="e">
        <v>#N/A</v>
      </c>
      <c r="C402" s="1298" t="s">
        <v>3536</v>
      </c>
      <c r="D402" s="1260" t="s">
        <v>2416</v>
      </c>
      <c r="E402" s="1129" t="s">
        <v>76</v>
      </c>
      <c r="F402" s="1130">
        <v>5359.0</v>
      </c>
      <c r="G402" s="1299" t="s">
        <v>3587</v>
      </c>
      <c r="H402" s="1132" t="s">
        <v>2432</v>
      </c>
      <c r="I402" s="1298" t="s">
        <v>2445</v>
      </c>
      <c r="J402" s="1133" t="s">
        <v>3538</v>
      </c>
      <c r="K402" s="1134"/>
      <c r="L402" s="1261" t="s">
        <v>2544</v>
      </c>
      <c r="M402" s="1127"/>
      <c r="N402" s="1259" t="s">
        <v>2421</v>
      </c>
      <c r="O402" s="1330">
        <v>45851.0</v>
      </c>
      <c r="P402" s="1338" t="s">
        <v>3588</v>
      </c>
      <c r="Q402" s="1138">
        <f t="shared" si="346"/>
        <v>45852</v>
      </c>
      <c r="R402" s="125"/>
      <c r="S402" s="499"/>
      <c r="T402" s="499"/>
      <c r="U402" s="1139">
        <f t="shared" si="347"/>
        <v>45856</v>
      </c>
      <c r="V402" s="1133"/>
      <c r="W402" s="1133"/>
      <c r="X402" s="1133"/>
      <c r="Y402" s="1158">
        <v>45873.0</v>
      </c>
      <c r="Z402" s="125">
        <v>4598.0</v>
      </c>
      <c r="AA402" s="499">
        <v>5.0</v>
      </c>
      <c r="AB402" s="499">
        <v>90.0</v>
      </c>
      <c r="AC402" s="1141" t="str">
        <f t="shared" si="333"/>
        <v/>
      </c>
      <c r="AD402" s="1142">
        <f t="shared" si="334"/>
        <v>0.02066115702</v>
      </c>
      <c r="AE402" s="1143">
        <f t="shared" si="335"/>
        <v>0</v>
      </c>
      <c r="AF402" s="1159" t="s">
        <v>3589</v>
      </c>
      <c r="AG402" s="1160"/>
      <c r="AH402" s="1144"/>
      <c r="AI402" s="1144">
        <f t="shared" si="326"/>
        <v>4598</v>
      </c>
      <c r="AJ402" s="18"/>
    </row>
    <row r="403" ht="21.0" customHeight="1">
      <c r="A403" s="18"/>
      <c r="B403" s="1127" t="e">
        <v>#N/A</v>
      </c>
      <c r="C403" s="1267" t="s">
        <v>3590</v>
      </c>
      <c r="D403" s="1268" t="s">
        <v>2416</v>
      </c>
      <c r="E403" s="1129" t="s">
        <v>76</v>
      </c>
      <c r="F403" s="1130">
        <v>5828.0</v>
      </c>
      <c r="G403" s="1292" t="s">
        <v>983</v>
      </c>
      <c r="H403" s="1132" t="s">
        <v>2659</v>
      </c>
      <c r="I403" s="1267" t="s">
        <v>2445</v>
      </c>
      <c r="J403" s="1133" t="s">
        <v>3591</v>
      </c>
      <c r="K403" s="1134"/>
      <c r="L403" s="1261" t="s">
        <v>2544</v>
      </c>
      <c r="M403" s="1127"/>
      <c r="N403" s="1136" t="s">
        <v>2421</v>
      </c>
      <c r="O403" s="479">
        <v>45853.0</v>
      </c>
      <c r="P403" s="1315" t="s">
        <v>3592</v>
      </c>
      <c r="Q403" s="1138">
        <f t="shared" si="346"/>
        <v>45854</v>
      </c>
      <c r="R403" s="125"/>
      <c r="S403" s="499"/>
      <c r="T403" s="499"/>
      <c r="U403" s="1139">
        <f t="shared" si="347"/>
        <v>45858</v>
      </c>
      <c r="V403" s="1133"/>
      <c r="W403" s="1133"/>
      <c r="X403" s="1133"/>
      <c r="Y403" s="1158">
        <v>45873.0</v>
      </c>
      <c r="Z403" s="125">
        <v>5021.0</v>
      </c>
      <c r="AA403" s="499">
        <v>2.0</v>
      </c>
      <c r="AB403" s="499">
        <v>464.0</v>
      </c>
      <c r="AC403" s="1141" t="str">
        <f t="shared" si="333"/>
        <v/>
      </c>
      <c r="AD403" s="1142">
        <f t="shared" si="334"/>
        <v>0.09281019717</v>
      </c>
      <c r="AE403" s="1143">
        <f t="shared" si="335"/>
        <v>0</v>
      </c>
      <c r="AF403" s="1159" t="s">
        <v>3593</v>
      </c>
      <c r="AG403" s="1160"/>
      <c r="AH403" s="1144"/>
      <c r="AI403" s="1144">
        <f t="shared" si="326"/>
        <v>5021</v>
      </c>
      <c r="AJ403" s="18"/>
    </row>
    <row r="404" ht="21.0" customHeight="1">
      <c r="A404" s="18"/>
      <c r="B404" s="1127" t="e">
        <v>#N/A</v>
      </c>
      <c r="C404" s="1298" t="s">
        <v>3594</v>
      </c>
      <c r="D404" s="1260" t="s">
        <v>2416</v>
      </c>
      <c r="E404" s="1129" t="s">
        <v>76</v>
      </c>
      <c r="F404" s="1130">
        <v>1582.0</v>
      </c>
      <c r="G404" s="1299" t="s">
        <v>3595</v>
      </c>
      <c r="H404" s="1132" t="s">
        <v>2432</v>
      </c>
      <c r="I404" s="1298" t="s">
        <v>2418</v>
      </c>
      <c r="J404" s="1133" t="s">
        <v>3596</v>
      </c>
      <c r="K404" s="1134"/>
      <c r="L404" s="1356"/>
      <c r="M404" s="1127"/>
      <c r="N404" s="1136" t="s">
        <v>2421</v>
      </c>
      <c r="O404" s="1330">
        <v>45854.0</v>
      </c>
      <c r="P404" s="1338" t="s">
        <v>3597</v>
      </c>
      <c r="Q404" s="1138">
        <f>O404+1</f>
        <v>45855</v>
      </c>
      <c r="R404" s="125">
        <v>80.0</v>
      </c>
      <c r="S404" s="499">
        <v>0.0</v>
      </c>
      <c r="T404" s="499">
        <v>5.0</v>
      </c>
      <c r="U404" s="1139">
        <f>O404+5</f>
        <v>45859</v>
      </c>
      <c r="V404" s="125">
        <v>176.0</v>
      </c>
      <c r="W404" s="125">
        <v>0.0</v>
      </c>
      <c r="X404" s="125">
        <v>7.0</v>
      </c>
      <c r="Y404" s="1140">
        <f>O404+10</f>
        <v>45864</v>
      </c>
      <c r="Z404" s="125">
        <v>228.0</v>
      </c>
      <c r="AA404" s="499">
        <v>0.0</v>
      </c>
      <c r="AB404" s="499">
        <v>7.0</v>
      </c>
      <c r="AC404" s="1141">
        <f t="shared" si="333"/>
        <v>1.85</v>
      </c>
      <c r="AD404" s="1142">
        <f t="shared" si="334"/>
        <v>0.03070175439</v>
      </c>
      <c r="AE404" s="1143">
        <f t="shared" si="335"/>
        <v>0</v>
      </c>
      <c r="AF404" s="1159" t="s">
        <v>3598</v>
      </c>
      <c r="AG404" s="1160"/>
      <c r="AH404" s="1144"/>
      <c r="AI404" s="1144">
        <f t="shared" si="326"/>
        <v>228</v>
      </c>
      <c r="AJ404" s="18"/>
    </row>
    <row r="405" ht="21.0" customHeight="1">
      <c r="A405" s="18"/>
      <c r="B405" s="1127" t="e">
        <v>#N/A</v>
      </c>
      <c r="C405" s="1267" t="s">
        <v>3599</v>
      </c>
      <c r="D405" s="1268" t="s">
        <v>2416</v>
      </c>
      <c r="E405" s="1129" t="s">
        <v>76</v>
      </c>
      <c r="F405" s="1130">
        <v>1353.0</v>
      </c>
      <c r="G405" s="1292" t="s">
        <v>569</v>
      </c>
      <c r="H405" s="1132" t="s">
        <v>2464</v>
      </c>
      <c r="I405" s="1267" t="s">
        <v>2445</v>
      </c>
      <c r="J405" s="1133" t="s">
        <v>3600</v>
      </c>
      <c r="K405" s="1134"/>
      <c r="L405" s="1261" t="s">
        <v>2544</v>
      </c>
      <c r="M405" s="1127"/>
      <c r="N405" s="1136" t="s">
        <v>2421</v>
      </c>
      <c r="O405" s="479">
        <v>45854.0</v>
      </c>
      <c r="P405" s="1315" t="s">
        <v>3601</v>
      </c>
      <c r="Q405" s="1138">
        <f t="array" ref="Q405">INDIRECT("o"&amp;ROW())+1</f>
        <v>45855</v>
      </c>
      <c r="R405" s="125"/>
      <c r="S405" s="499"/>
      <c r="T405" s="499"/>
      <c r="U405" s="1139">
        <f t="array" ref="U405">INDIRECT("o"&amp;ROW())+5</f>
        <v>45859</v>
      </c>
      <c r="V405" s="1133"/>
      <c r="W405" s="1133"/>
      <c r="X405" s="1133"/>
      <c r="Y405" s="1158">
        <v>45873.0</v>
      </c>
      <c r="Z405" s="125">
        <v>40100.0</v>
      </c>
      <c r="AA405" s="499">
        <v>27.0</v>
      </c>
      <c r="AB405" s="499">
        <v>1047.0</v>
      </c>
      <c r="AC405" s="1141" t="str">
        <f t="shared" si="333"/>
        <v/>
      </c>
      <c r="AD405" s="1142">
        <f t="shared" si="334"/>
        <v>0.02678304239</v>
      </c>
      <c r="AE405" s="1143">
        <f t="shared" si="335"/>
        <v>0</v>
      </c>
      <c r="AF405" s="1159" t="s">
        <v>3602</v>
      </c>
      <c r="AG405" s="1160"/>
      <c r="AH405" s="1144"/>
      <c r="AI405" s="1144">
        <f t="shared" si="326"/>
        <v>40100</v>
      </c>
      <c r="AJ405" s="18"/>
    </row>
    <row r="406" ht="21.0" customHeight="1">
      <c r="A406" s="18"/>
      <c r="B406" s="1127" t="e">
        <v>#N/A</v>
      </c>
      <c r="C406" s="1298" t="s">
        <v>3603</v>
      </c>
      <c r="D406" s="1260" t="s">
        <v>2416</v>
      </c>
      <c r="E406" s="1129" t="s">
        <v>76</v>
      </c>
      <c r="F406" s="1130">
        <v>2447.0</v>
      </c>
      <c r="G406" s="1299" t="s">
        <v>3386</v>
      </c>
      <c r="H406" s="1132" t="s">
        <v>2440</v>
      </c>
      <c r="I406" s="1298" t="s">
        <v>2445</v>
      </c>
      <c r="J406" s="1133" t="s">
        <v>3604</v>
      </c>
      <c r="K406" s="1134"/>
      <c r="L406" s="1356"/>
      <c r="M406" s="1127"/>
      <c r="N406" s="1136" t="s">
        <v>2421</v>
      </c>
      <c r="O406" s="1330">
        <v>45855.0</v>
      </c>
      <c r="P406" s="1338" t="s">
        <v>3605</v>
      </c>
      <c r="Q406" s="1138">
        <f t="shared" ref="Q406:Q413" si="348">O406+1</f>
        <v>45856</v>
      </c>
      <c r="R406" s="125">
        <v>215.0</v>
      </c>
      <c r="S406" s="499">
        <v>0.0</v>
      </c>
      <c r="T406" s="499">
        <v>14.0</v>
      </c>
      <c r="U406" s="1139">
        <f t="shared" ref="U406:U413" si="349">O406+5</f>
        <v>45860</v>
      </c>
      <c r="V406" s="125">
        <v>20.0</v>
      </c>
      <c r="W406" s="125">
        <v>1.0</v>
      </c>
      <c r="X406" s="125">
        <v>20.0</v>
      </c>
      <c r="Y406" s="1140">
        <f t="shared" ref="Y406:Y413" si="350">O406+10</f>
        <v>45865</v>
      </c>
      <c r="Z406" s="125">
        <v>486.0</v>
      </c>
      <c r="AA406" s="499">
        <v>1.0</v>
      </c>
      <c r="AB406" s="499">
        <v>19.0</v>
      </c>
      <c r="AC406" s="1141">
        <f t="shared" si="333"/>
        <v>1.260465116</v>
      </c>
      <c r="AD406" s="1142">
        <f t="shared" si="334"/>
        <v>0.04115226337</v>
      </c>
      <c r="AE406" s="1143">
        <f t="shared" si="335"/>
        <v>0</v>
      </c>
      <c r="AF406" s="1159" t="s">
        <v>3606</v>
      </c>
      <c r="AG406" s="1160"/>
      <c r="AH406" s="1144"/>
      <c r="AI406" s="1144">
        <f t="shared" si="326"/>
        <v>486</v>
      </c>
      <c r="AJ406" s="18"/>
    </row>
    <row r="407" ht="21.0" customHeight="1">
      <c r="A407" s="18"/>
      <c r="B407" s="1127" t="e">
        <v>#N/A</v>
      </c>
      <c r="C407" s="1267" t="s">
        <v>3594</v>
      </c>
      <c r="D407" s="1268" t="s">
        <v>2416</v>
      </c>
      <c r="E407" s="1129" t="s">
        <v>76</v>
      </c>
      <c r="F407" s="1130">
        <v>2169.0</v>
      </c>
      <c r="G407" s="1292" t="s">
        <v>3607</v>
      </c>
      <c r="H407" s="1132" t="s">
        <v>2432</v>
      </c>
      <c r="I407" s="1267" t="s">
        <v>2418</v>
      </c>
      <c r="J407" s="1133" t="s">
        <v>3596</v>
      </c>
      <c r="K407" s="1134"/>
      <c r="L407" s="1261" t="s">
        <v>3295</v>
      </c>
      <c r="M407" s="1127"/>
      <c r="N407" s="1136" t="s">
        <v>2421</v>
      </c>
      <c r="O407" s="479">
        <v>45856.0</v>
      </c>
      <c r="P407" s="1359" t="s">
        <v>3608</v>
      </c>
      <c r="Q407" s="1138">
        <f t="shared" si="348"/>
        <v>45857</v>
      </c>
      <c r="R407" s="125">
        <v>140.0</v>
      </c>
      <c r="S407" s="499">
        <v>0.0</v>
      </c>
      <c r="T407" s="499">
        <v>8.0</v>
      </c>
      <c r="U407" s="1139">
        <f t="shared" si="349"/>
        <v>45861</v>
      </c>
      <c r="V407" s="125">
        <v>185.0</v>
      </c>
      <c r="W407" s="125">
        <v>0.0</v>
      </c>
      <c r="X407" s="125">
        <v>9.0</v>
      </c>
      <c r="Y407" s="1140">
        <f t="shared" si="350"/>
        <v>45866</v>
      </c>
      <c r="Z407" s="125">
        <v>160.0</v>
      </c>
      <c r="AA407" s="499">
        <v>0.0</v>
      </c>
      <c r="AB407" s="499">
        <v>8.0</v>
      </c>
      <c r="AC407" s="1141">
        <f t="shared" si="333"/>
        <v>0.1428571429</v>
      </c>
      <c r="AD407" s="1142">
        <f t="shared" si="334"/>
        <v>0.05</v>
      </c>
      <c r="AE407" s="1143">
        <f t="shared" si="335"/>
        <v>0</v>
      </c>
      <c r="AF407" s="1159" t="s">
        <v>3609</v>
      </c>
      <c r="AG407" s="1160"/>
      <c r="AH407" s="1144"/>
      <c r="AI407" s="1144">
        <f t="shared" si="326"/>
        <v>160</v>
      </c>
      <c r="AJ407" s="18"/>
    </row>
    <row r="408" ht="21.0" customHeight="1">
      <c r="A408" s="18"/>
      <c r="B408" s="1127" t="e">
        <v>#N/A</v>
      </c>
      <c r="C408" s="1298" t="s">
        <v>3610</v>
      </c>
      <c r="D408" s="1260" t="s">
        <v>2416</v>
      </c>
      <c r="E408" s="1129" t="s">
        <v>76</v>
      </c>
      <c r="F408" s="1130">
        <v>843.0</v>
      </c>
      <c r="G408" s="1299" t="s">
        <v>2721</v>
      </c>
      <c r="H408" s="1132" t="s">
        <v>2464</v>
      </c>
      <c r="I408" s="1298" t="s">
        <v>2445</v>
      </c>
      <c r="J408" s="1133" t="s">
        <v>3611</v>
      </c>
      <c r="K408" s="1134"/>
      <c r="L408" s="1356"/>
      <c r="M408" s="1127"/>
      <c r="N408" s="1136" t="s">
        <v>2421</v>
      </c>
      <c r="O408" s="1330">
        <v>45858.0</v>
      </c>
      <c r="P408" s="1338" t="s">
        <v>3612</v>
      </c>
      <c r="Q408" s="1138">
        <f t="shared" si="348"/>
        <v>45859</v>
      </c>
      <c r="R408" s="125">
        <v>272.0</v>
      </c>
      <c r="S408" s="499">
        <v>1.0</v>
      </c>
      <c r="T408" s="499">
        <v>11.0</v>
      </c>
      <c r="U408" s="1139">
        <f t="shared" si="349"/>
        <v>45863</v>
      </c>
      <c r="V408" s="125">
        <v>18.0</v>
      </c>
      <c r="W408" s="125">
        <v>1.0</v>
      </c>
      <c r="X408" s="125">
        <v>18.0</v>
      </c>
      <c r="Y408" s="1140">
        <f t="shared" si="350"/>
        <v>45868</v>
      </c>
      <c r="Z408" s="125">
        <v>472.0</v>
      </c>
      <c r="AA408" s="499">
        <v>1.0</v>
      </c>
      <c r="AB408" s="499">
        <v>16.0</v>
      </c>
      <c r="AC408" s="1141">
        <f t="shared" si="333"/>
        <v>0.7352941176</v>
      </c>
      <c r="AD408" s="1142">
        <f t="shared" si="334"/>
        <v>0.03601694915</v>
      </c>
      <c r="AE408" s="1143">
        <f t="shared" si="335"/>
        <v>0</v>
      </c>
      <c r="AF408" s="1159" t="s">
        <v>3613</v>
      </c>
      <c r="AG408" s="1160"/>
      <c r="AH408" s="1144"/>
      <c r="AI408" s="1144">
        <f t="shared" si="326"/>
        <v>472</v>
      </c>
      <c r="AJ408" s="18"/>
    </row>
    <row r="409" ht="21.0" customHeight="1">
      <c r="A409" s="18"/>
      <c r="B409" s="1127" t="e">
        <v>#N/A</v>
      </c>
      <c r="C409" s="1267" t="s">
        <v>3614</v>
      </c>
      <c r="D409" s="1268">
        <v>0.0</v>
      </c>
      <c r="E409" s="1129" t="s">
        <v>76</v>
      </c>
      <c r="F409" s="1130" t="e">
        <v>#N/A</v>
      </c>
      <c r="G409" s="1292" t="s">
        <v>2696</v>
      </c>
      <c r="H409" s="1132" t="e">
        <v>#N/A</v>
      </c>
      <c r="I409" s="1267" t="s">
        <v>2445</v>
      </c>
      <c r="J409" s="1133" t="s">
        <v>3615</v>
      </c>
      <c r="K409" s="1134"/>
      <c r="L409" s="1261" t="s">
        <v>2652</v>
      </c>
      <c r="M409" s="1127"/>
      <c r="N409" s="1136" t="s">
        <v>2421</v>
      </c>
      <c r="O409" s="479">
        <v>45859.0</v>
      </c>
      <c r="P409" s="1315" t="s">
        <v>3616</v>
      </c>
      <c r="Q409" s="1138">
        <f t="shared" si="348"/>
        <v>45860</v>
      </c>
      <c r="R409" s="125">
        <v>296000.0</v>
      </c>
      <c r="S409" s="499">
        <v>51.0</v>
      </c>
      <c r="T409" s="499">
        <v>7933.0</v>
      </c>
      <c r="U409" s="1139">
        <f t="shared" si="349"/>
        <v>45864</v>
      </c>
      <c r="V409" s="125">
        <v>15000.0</v>
      </c>
      <c r="W409" s="125">
        <v>78.0</v>
      </c>
      <c r="X409" s="125">
        <v>15000.0</v>
      </c>
      <c r="Y409" s="1140">
        <f t="shared" si="350"/>
        <v>45869</v>
      </c>
      <c r="Z409" s="125">
        <v>296000.0</v>
      </c>
      <c r="AA409" s="499">
        <v>51.0</v>
      </c>
      <c r="AB409" s="499">
        <v>7933.0</v>
      </c>
      <c r="AC409" s="1141">
        <f t="shared" si="333"/>
        <v>0</v>
      </c>
      <c r="AD409" s="1142">
        <f t="shared" si="334"/>
        <v>0.02697297297</v>
      </c>
      <c r="AE409" s="1143">
        <f t="shared" si="335"/>
        <v>0</v>
      </c>
      <c r="AF409" s="1159" t="s">
        <v>3617</v>
      </c>
      <c r="AG409" s="1160"/>
      <c r="AH409" s="1144"/>
      <c r="AI409" s="1144">
        <f t="shared" si="326"/>
        <v>296000</v>
      </c>
      <c r="AJ409" s="18"/>
    </row>
    <row r="410" ht="21.0" customHeight="1">
      <c r="A410" s="18"/>
      <c r="B410" s="1127" t="e">
        <v>#N/A</v>
      </c>
      <c r="C410" s="1298" t="s">
        <v>3618</v>
      </c>
      <c r="D410" s="1260" t="s">
        <v>2416</v>
      </c>
      <c r="E410" s="1129" t="s">
        <v>76</v>
      </c>
      <c r="F410" s="1130" t="e">
        <v>#N/A</v>
      </c>
      <c r="G410" s="1299" t="s">
        <v>3619</v>
      </c>
      <c r="H410" s="1132" t="e">
        <v>#N/A</v>
      </c>
      <c r="I410" s="1298" t="s">
        <v>2445</v>
      </c>
      <c r="J410" s="1133" t="s">
        <v>3620</v>
      </c>
      <c r="K410" s="1134"/>
      <c r="L410" s="1356"/>
      <c r="M410" s="1127"/>
      <c r="N410" s="1136" t="s">
        <v>2421</v>
      </c>
      <c r="O410" s="1330">
        <v>45866.0</v>
      </c>
      <c r="P410" s="1338" t="s">
        <v>3621</v>
      </c>
      <c r="Q410" s="1138">
        <f t="shared" si="348"/>
        <v>45867</v>
      </c>
      <c r="R410" s="125">
        <v>67.0</v>
      </c>
      <c r="S410" s="499">
        <v>1.0</v>
      </c>
      <c r="T410" s="499">
        <v>6.0</v>
      </c>
      <c r="U410" s="1139">
        <f t="shared" si="349"/>
        <v>45871</v>
      </c>
      <c r="V410" s="1133"/>
      <c r="W410" s="1133"/>
      <c r="X410" s="1133"/>
      <c r="Y410" s="1140">
        <f t="shared" si="350"/>
        <v>45876</v>
      </c>
      <c r="Z410" s="125">
        <v>1489.0</v>
      </c>
      <c r="AA410" s="499">
        <v>2.0</v>
      </c>
      <c r="AB410" s="499">
        <v>24.0</v>
      </c>
      <c r="AC410" s="1141">
        <f t="shared" si="333"/>
        <v>21.2238806</v>
      </c>
      <c r="AD410" s="1142">
        <f t="shared" si="334"/>
        <v>0.01746138348</v>
      </c>
      <c r="AE410" s="1143">
        <f t="shared" si="335"/>
        <v>0</v>
      </c>
      <c r="AF410" s="1159" t="s">
        <v>3622</v>
      </c>
      <c r="AG410" s="1160"/>
      <c r="AH410" s="1144"/>
      <c r="AI410" s="1144">
        <f t="shared" si="326"/>
        <v>1489</v>
      </c>
      <c r="AJ410" s="18"/>
    </row>
    <row r="411" ht="21.0" customHeight="1">
      <c r="A411" s="18"/>
      <c r="B411" s="1127" t="e">
        <v>#N/A</v>
      </c>
      <c r="C411" s="1267" t="s">
        <v>3491</v>
      </c>
      <c r="D411" s="1268" t="s">
        <v>2416</v>
      </c>
      <c r="E411" s="1129" t="s">
        <v>76</v>
      </c>
      <c r="F411" s="1130">
        <v>3600.0</v>
      </c>
      <c r="G411" s="1292" t="s">
        <v>3623</v>
      </c>
      <c r="H411" s="1132" t="s">
        <v>2437</v>
      </c>
      <c r="I411" s="1267" t="s">
        <v>2418</v>
      </c>
      <c r="J411" s="1133" t="s">
        <v>3624</v>
      </c>
      <c r="K411" s="1134"/>
      <c r="L411" s="1356"/>
      <c r="M411" s="1127"/>
      <c r="N411" s="1136" t="s">
        <v>2421</v>
      </c>
      <c r="O411" s="479">
        <v>45866.0</v>
      </c>
      <c r="P411" s="1315" t="s">
        <v>3625</v>
      </c>
      <c r="Q411" s="1138">
        <f t="shared" si="348"/>
        <v>45867</v>
      </c>
      <c r="R411" s="125">
        <v>55.0</v>
      </c>
      <c r="S411" s="499">
        <v>5.0</v>
      </c>
      <c r="T411" s="499">
        <v>8.0</v>
      </c>
      <c r="U411" s="1139">
        <f t="shared" si="349"/>
        <v>45871</v>
      </c>
      <c r="V411" s="1133"/>
      <c r="W411" s="1133"/>
      <c r="X411" s="1133"/>
      <c r="Y411" s="1140">
        <f t="shared" si="350"/>
        <v>45876</v>
      </c>
      <c r="Z411" s="125">
        <v>283.0</v>
      </c>
      <c r="AA411" s="499">
        <v>6.0</v>
      </c>
      <c r="AB411" s="499">
        <v>13.0</v>
      </c>
      <c r="AC411" s="1141">
        <f t="shared" si="333"/>
        <v>4.145454545</v>
      </c>
      <c r="AD411" s="1142">
        <f t="shared" si="334"/>
        <v>0.06713780919</v>
      </c>
      <c r="AE411" s="1143">
        <f t="shared" si="335"/>
        <v>0</v>
      </c>
      <c r="AF411" s="1159" t="s">
        <v>3626</v>
      </c>
      <c r="AG411" s="1160"/>
      <c r="AH411" s="1144"/>
      <c r="AI411" s="1144">
        <f t="shared" si="326"/>
        <v>283</v>
      </c>
      <c r="AJ411" s="18"/>
    </row>
    <row r="412" ht="21.0" customHeight="1">
      <c r="A412" s="18"/>
      <c r="B412" s="1127" t="e">
        <v>#N/A</v>
      </c>
      <c r="C412" s="1298" t="s">
        <v>3562</v>
      </c>
      <c r="D412" s="1260" t="s">
        <v>2416</v>
      </c>
      <c r="E412" s="1129" t="s">
        <v>76</v>
      </c>
      <c r="F412" s="1130">
        <v>6133.0</v>
      </c>
      <c r="G412" s="1299" t="s">
        <v>440</v>
      </c>
      <c r="H412" s="1132" t="s">
        <v>2464</v>
      </c>
      <c r="I412" s="1298" t="s">
        <v>2445</v>
      </c>
      <c r="J412" s="1133" t="s">
        <v>3564</v>
      </c>
      <c r="K412" s="1134"/>
      <c r="L412" s="1356"/>
      <c r="M412" s="1127"/>
      <c r="N412" s="1136" t="s">
        <v>2421</v>
      </c>
      <c r="O412" s="1330">
        <v>45867.0</v>
      </c>
      <c r="P412" s="1338" t="s">
        <v>3627</v>
      </c>
      <c r="Q412" s="1138">
        <f t="shared" si="348"/>
        <v>45868</v>
      </c>
      <c r="R412" s="125">
        <v>5058.0</v>
      </c>
      <c r="S412" s="499">
        <v>4.0</v>
      </c>
      <c r="T412" s="499">
        <v>158.0</v>
      </c>
      <c r="U412" s="1139">
        <f t="shared" si="349"/>
        <v>45872</v>
      </c>
      <c r="V412" s="1133"/>
      <c r="W412" s="1133"/>
      <c r="X412" s="1133"/>
      <c r="Y412" s="1140">
        <f t="shared" si="350"/>
        <v>45877</v>
      </c>
      <c r="Z412" s="125">
        <v>86400.0</v>
      </c>
      <c r="AA412" s="499">
        <v>39.0</v>
      </c>
      <c r="AB412" s="499">
        <v>1846.0</v>
      </c>
      <c r="AC412" s="1141">
        <f t="shared" si="333"/>
        <v>16.08185053</v>
      </c>
      <c r="AD412" s="1142">
        <f t="shared" si="334"/>
        <v>0.02181712963</v>
      </c>
      <c r="AE412" s="1143">
        <f t="shared" si="335"/>
        <v>0</v>
      </c>
      <c r="AF412" s="1159" t="s">
        <v>3628</v>
      </c>
      <c r="AG412" s="1160"/>
      <c r="AH412" s="1144"/>
      <c r="AI412" s="1144">
        <f t="shared" si="326"/>
        <v>86400</v>
      </c>
      <c r="AJ412" s="18"/>
    </row>
    <row r="413" ht="21.0" customHeight="1">
      <c r="A413" s="18"/>
      <c r="B413" s="1127" t="e">
        <v>#N/A</v>
      </c>
      <c r="C413" s="1267" t="s">
        <v>3491</v>
      </c>
      <c r="D413" s="1268" t="s">
        <v>2416</v>
      </c>
      <c r="E413" s="1129" t="s">
        <v>76</v>
      </c>
      <c r="F413" s="1130">
        <v>3600.0</v>
      </c>
      <c r="G413" s="1292" t="s">
        <v>3623</v>
      </c>
      <c r="H413" s="1132" t="s">
        <v>2437</v>
      </c>
      <c r="I413" s="1267" t="s">
        <v>2418</v>
      </c>
      <c r="J413" s="1133" t="s">
        <v>3624</v>
      </c>
      <c r="K413" s="1134"/>
      <c r="L413" s="1356"/>
      <c r="M413" s="1127"/>
      <c r="N413" s="1127" t="s">
        <v>3076</v>
      </c>
      <c r="O413" s="479">
        <v>45867.0</v>
      </c>
      <c r="P413" s="1315" t="s">
        <v>3629</v>
      </c>
      <c r="Q413" s="1138">
        <f t="shared" si="348"/>
        <v>45868</v>
      </c>
      <c r="R413" s="125">
        <v>0.0</v>
      </c>
      <c r="S413" s="499">
        <v>5.0</v>
      </c>
      <c r="T413" s="499">
        <v>10.0</v>
      </c>
      <c r="U413" s="1139">
        <f t="shared" si="349"/>
        <v>45872</v>
      </c>
      <c r="V413" s="1133"/>
      <c r="W413" s="1133"/>
      <c r="X413" s="1133"/>
      <c r="Y413" s="1140">
        <f t="shared" si="350"/>
        <v>45877</v>
      </c>
      <c r="Z413" s="125"/>
      <c r="AA413" s="499">
        <v>6.0</v>
      </c>
      <c r="AB413" s="499">
        <v>18.0</v>
      </c>
      <c r="AC413" s="1141" t="str">
        <f t="shared" si="333"/>
        <v/>
      </c>
      <c r="AD413" s="1142" t="str">
        <f t="shared" si="334"/>
        <v>#DIV/0!</v>
      </c>
      <c r="AE413" s="1143">
        <f t="shared" si="335"/>
        <v>0</v>
      </c>
      <c r="AF413" s="1159" t="s">
        <v>3630</v>
      </c>
      <c r="AG413" s="1160"/>
      <c r="AH413" s="1144"/>
      <c r="AI413" s="1144">
        <f t="shared" si="326"/>
        <v>0</v>
      </c>
      <c r="AJ413" s="18"/>
    </row>
    <row r="414" ht="21.0" customHeight="1">
      <c r="A414" s="18"/>
      <c r="B414" s="1127" t="e">
        <v>#N/A</v>
      </c>
      <c r="C414" s="1298" t="s">
        <v>3519</v>
      </c>
      <c r="D414" s="1260" t="s">
        <v>2416</v>
      </c>
      <c r="E414" s="1129" t="s">
        <v>76</v>
      </c>
      <c r="F414" s="1130">
        <v>565.0</v>
      </c>
      <c r="G414" s="1299" t="s">
        <v>3287</v>
      </c>
      <c r="H414" s="1132" t="s">
        <v>2659</v>
      </c>
      <c r="I414" s="1298" t="s">
        <v>2445</v>
      </c>
      <c r="J414" s="1133" t="s">
        <v>3521</v>
      </c>
      <c r="K414" s="1134"/>
      <c r="L414" s="1356"/>
      <c r="M414" s="1127"/>
      <c r="N414" s="1259" t="s">
        <v>2421</v>
      </c>
      <c r="O414" s="1330">
        <v>45870.0</v>
      </c>
      <c r="P414" s="1338" t="s">
        <v>3631</v>
      </c>
      <c r="Q414" s="1138">
        <f t="shared" ref="Q414:Q488" si="351">INDIRECT("o"&amp;ROW())+1</f>
        <v>45871</v>
      </c>
      <c r="R414" s="125">
        <v>11243.0</v>
      </c>
      <c r="S414" s="499">
        <v>0.0</v>
      </c>
      <c r="T414" s="499">
        <v>431.0</v>
      </c>
      <c r="U414" s="1139">
        <f t="shared" ref="U414:U488" si="352">INDIRECT("o"&amp;ROW())+5</f>
        <v>45875</v>
      </c>
      <c r="V414" s="125">
        <v>674.0</v>
      </c>
      <c r="W414" s="125">
        <v>3.0</v>
      </c>
      <c r="X414" s="125">
        <v>674.0</v>
      </c>
      <c r="Y414" s="1140">
        <f t="shared" ref="Y414:Y418" si="353">INDIRECT("o"&amp;ROW())+10</f>
        <v>45880</v>
      </c>
      <c r="Z414" s="125">
        <v>21900.0</v>
      </c>
      <c r="AA414" s="499">
        <v>3.0</v>
      </c>
      <c r="AB414" s="499">
        <v>764.0</v>
      </c>
      <c r="AC414" s="1141">
        <f t="shared" si="333"/>
        <v>0.9478786801</v>
      </c>
      <c r="AD414" s="1142">
        <f t="shared" si="334"/>
        <v>0.03502283105</v>
      </c>
      <c r="AE414" s="1143">
        <f t="shared" si="335"/>
        <v>0</v>
      </c>
      <c r="AF414" s="1159" t="s">
        <v>3632</v>
      </c>
      <c r="AG414" s="1160"/>
      <c r="AH414" s="1144"/>
      <c r="AI414" s="1144">
        <f t="shared" si="326"/>
        <v>21900</v>
      </c>
      <c r="AJ414" s="18"/>
    </row>
    <row r="415" ht="21.0" customHeight="1">
      <c r="A415" s="18"/>
      <c r="B415" s="1127" t="e">
        <v>#N/A</v>
      </c>
      <c r="C415" s="1267" t="s">
        <v>3385</v>
      </c>
      <c r="D415" s="1268" t="s">
        <v>2416</v>
      </c>
      <c r="E415" s="1129" t="s">
        <v>76</v>
      </c>
      <c r="F415" s="1130">
        <v>1433.0</v>
      </c>
      <c r="G415" s="1292" t="s">
        <v>136</v>
      </c>
      <c r="H415" s="1132" t="s">
        <v>2464</v>
      </c>
      <c r="I415" s="1267" t="s">
        <v>2445</v>
      </c>
      <c r="J415" s="1133" t="s">
        <v>3547</v>
      </c>
      <c r="K415" s="1134"/>
      <c r="L415" s="1355"/>
      <c r="M415" s="1127"/>
      <c r="N415" s="1136" t="s">
        <v>2421</v>
      </c>
      <c r="O415" s="479">
        <v>45871.0</v>
      </c>
      <c r="P415" s="1315" t="s">
        <v>3633</v>
      </c>
      <c r="Q415" s="1138">
        <f t="shared" si="351"/>
        <v>45872</v>
      </c>
      <c r="R415" s="125">
        <v>4935.0</v>
      </c>
      <c r="S415" s="499">
        <v>33.0</v>
      </c>
      <c r="T415" s="499">
        <v>431.0</v>
      </c>
      <c r="U415" s="1139">
        <f t="shared" si="352"/>
        <v>45876</v>
      </c>
      <c r="V415" s="125">
        <v>5657.0</v>
      </c>
      <c r="W415" s="125">
        <v>59.0</v>
      </c>
      <c r="X415" s="125">
        <v>5657.0</v>
      </c>
      <c r="Y415" s="1140">
        <f t="shared" si="353"/>
        <v>45881</v>
      </c>
      <c r="Z415" s="125">
        <v>76200.0</v>
      </c>
      <c r="AA415" s="499">
        <v>54.0</v>
      </c>
      <c r="AB415" s="499">
        <v>5864.0</v>
      </c>
      <c r="AC415" s="1141">
        <f t="shared" si="333"/>
        <v>14.44072948</v>
      </c>
      <c r="AD415" s="1142">
        <f t="shared" si="334"/>
        <v>0.07766404199</v>
      </c>
      <c r="AE415" s="1143">
        <f t="shared" si="335"/>
        <v>0</v>
      </c>
      <c r="AF415" s="1159" t="s">
        <v>3634</v>
      </c>
      <c r="AG415" s="1160"/>
      <c r="AH415" s="1144"/>
      <c r="AI415" s="1144">
        <f t="shared" si="326"/>
        <v>76200</v>
      </c>
      <c r="AJ415" s="18"/>
    </row>
    <row r="416" ht="21.0" customHeight="1">
      <c r="A416" s="18"/>
      <c r="B416" s="1127" t="e">
        <v>#N/A</v>
      </c>
      <c r="C416" s="1267" t="s">
        <v>3385</v>
      </c>
      <c r="D416" s="1268" t="s">
        <v>2416</v>
      </c>
      <c r="E416" s="1129" t="s">
        <v>76</v>
      </c>
      <c r="F416" s="1130">
        <v>5996.0</v>
      </c>
      <c r="G416" s="1292" t="s">
        <v>3635</v>
      </c>
      <c r="H416" s="1132" t="s">
        <v>2464</v>
      </c>
      <c r="I416" s="1267" t="s">
        <v>2445</v>
      </c>
      <c r="J416" s="1133" t="s">
        <v>3547</v>
      </c>
      <c r="K416" s="1134"/>
      <c r="L416" s="1356"/>
      <c r="M416" s="1127"/>
      <c r="N416" s="1136" t="s">
        <v>2421</v>
      </c>
      <c r="O416" s="479">
        <v>45872.0</v>
      </c>
      <c r="P416" s="1315" t="s">
        <v>3636</v>
      </c>
      <c r="Q416" s="1138">
        <f t="shared" si="351"/>
        <v>45873</v>
      </c>
      <c r="R416" s="125">
        <v>5211.0</v>
      </c>
      <c r="S416" s="499">
        <v>35.0</v>
      </c>
      <c r="T416" s="499">
        <v>445.0</v>
      </c>
      <c r="U416" s="1139">
        <f t="shared" si="352"/>
        <v>45877</v>
      </c>
      <c r="V416" s="1133"/>
      <c r="W416" s="1133"/>
      <c r="X416" s="1133"/>
      <c r="Y416" s="1140">
        <f t="shared" si="353"/>
        <v>45882</v>
      </c>
      <c r="Z416" s="125">
        <v>93200.0</v>
      </c>
      <c r="AA416" s="499">
        <v>63.0</v>
      </c>
      <c r="AB416" s="499">
        <v>6260.0</v>
      </c>
      <c r="AC416" s="1141">
        <f t="shared" si="333"/>
        <v>16.88524276</v>
      </c>
      <c r="AD416" s="1142">
        <f t="shared" si="334"/>
        <v>0.06784334764</v>
      </c>
      <c r="AE416" s="1143">
        <f t="shared" si="335"/>
        <v>0</v>
      </c>
      <c r="AF416" s="1159" t="s">
        <v>3637</v>
      </c>
      <c r="AG416" s="1160"/>
      <c r="AH416" s="1144"/>
      <c r="AI416" s="1144">
        <f t="shared" si="326"/>
        <v>93200</v>
      </c>
      <c r="AJ416" s="18"/>
    </row>
    <row r="417" ht="21.0" customHeight="1">
      <c r="A417" s="18"/>
      <c r="B417" s="1127" t="e">
        <v>#N/A</v>
      </c>
      <c r="C417" s="1267" t="s">
        <v>3638</v>
      </c>
      <c r="D417" s="1260" t="s">
        <v>2416</v>
      </c>
      <c r="E417" s="1129" t="s">
        <v>76</v>
      </c>
      <c r="F417" s="1130">
        <v>3577.0</v>
      </c>
      <c r="G417" s="1292" t="s">
        <v>1272</v>
      </c>
      <c r="H417" s="1132" t="s">
        <v>2426</v>
      </c>
      <c r="I417" s="1267" t="s">
        <v>2418</v>
      </c>
      <c r="J417" s="1133" t="s">
        <v>3639</v>
      </c>
      <c r="K417" s="1134"/>
      <c r="L417" s="1135" t="s">
        <v>2420</v>
      </c>
      <c r="M417" s="1127"/>
      <c r="N417" s="1127" t="s">
        <v>3076</v>
      </c>
      <c r="O417" s="479">
        <v>45872.0</v>
      </c>
      <c r="P417" s="1315" t="s">
        <v>3640</v>
      </c>
      <c r="Q417" s="1138">
        <f t="shared" si="351"/>
        <v>45873</v>
      </c>
      <c r="R417" s="125">
        <v>0.0</v>
      </c>
      <c r="S417" s="499">
        <v>15.0</v>
      </c>
      <c r="T417" s="499">
        <v>86.0</v>
      </c>
      <c r="U417" s="1139">
        <f t="shared" si="352"/>
        <v>45877</v>
      </c>
      <c r="V417" s="1133"/>
      <c r="W417" s="1133"/>
      <c r="X417" s="1133"/>
      <c r="Y417" s="1140">
        <f t="shared" si="353"/>
        <v>45882</v>
      </c>
      <c r="Z417" s="125"/>
      <c r="AA417" s="499">
        <v>19.0</v>
      </c>
      <c r="AB417" s="499">
        <v>132.0</v>
      </c>
      <c r="AC417" s="1141" t="str">
        <f t="shared" si="333"/>
        <v/>
      </c>
      <c r="AD417" s="1142" t="str">
        <f t="shared" si="334"/>
        <v>#DIV/0!</v>
      </c>
      <c r="AE417" s="1143">
        <f t="shared" si="335"/>
        <v>0</v>
      </c>
      <c r="AF417" s="1159" t="s">
        <v>3641</v>
      </c>
      <c r="AG417" s="1160"/>
      <c r="AH417" s="1144"/>
      <c r="AI417" s="1144">
        <f t="shared" si="326"/>
        <v>0</v>
      </c>
      <c r="AJ417" s="18"/>
    </row>
    <row r="418" ht="21.0" customHeight="1">
      <c r="A418" s="18"/>
      <c r="B418" s="1127" t="e">
        <v>#N/A</v>
      </c>
      <c r="C418" s="1298" t="s">
        <v>3642</v>
      </c>
      <c r="D418" s="1260" t="s">
        <v>2416</v>
      </c>
      <c r="E418" s="1129" t="s">
        <v>76</v>
      </c>
      <c r="F418" s="1130">
        <v>2482.0</v>
      </c>
      <c r="G418" s="1299" t="s">
        <v>2480</v>
      </c>
      <c r="H418" s="1132" t="s">
        <v>2464</v>
      </c>
      <c r="I418" s="1298" t="s">
        <v>2418</v>
      </c>
      <c r="J418" s="1133" t="s">
        <v>3643</v>
      </c>
      <c r="K418" s="1134"/>
      <c r="L418" s="1261" t="s">
        <v>3295</v>
      </c>
      <c r="M418" s="1127"/>
      <c r="N418" s="1136" t="s">
        <v>2421</v>
      </c>
      <c r="O418" s="1300">
        <v>45873.0</v>
      </c>
      <c r="P418" s="1301" t="s">
        <v>3644</v>
      </c>
      <c r="Q418" s="1138">
        <f t="shared" si="351"/>
        <v>45874</v>
      </c>
      <c r="R418" s="125">
        <v>13250.0</v>
      </c>
      <c r="S418" s="499">
        <v>79.0</v>
      </c>
      <c r="T418" s="499">
        <v>690.0</v>
      </c>
      <c r="U418" s="1139">
        <f t="shared" si="352"/>
        <v>45878</v>
      </c>
      <c r="V418" s="125"/>
      <c r="W418" s="125"/>
      <c r="X418" s="125"/>
      <c r="Y418" s="1158">
        <f t="shared" si="353"/>
        <v>45883</v>
      </c>
      <c r="Z418" s="125">
        <v>13299.0</v>
      </c>
      <c r="AA418" s="499">
        <v>79.0</v>
      </c>
      <c r="AB418" s="499">
        <v>692.0</v>
      </c>
      <c r="AC418" s="1141">
        <f t="shared" si="333"/>
        <v>0.003698113208</v>
      </c>
      <c r="AD418" s="1142">
        <f t="shared" si="334"/>
        <v>0.05797428378</v>
      </c>
      <c r="AE418" s="1143">
        <f t="shared" si="335"/>
        <v>0</v>
      </c>
      <c r="AF418" s="1159" t="s">
        <v>3645</v>
      </c>
      <c r="AG418" s="1160"/>
      <c r="AH418" s="1144"/>
      <c r="AI418" s="1144">
        <f t="shared" si="326"/>
        <v>13299</v>
      </c>
      <c r="AJ418" s="18"/>
    </row>
    <row r="419" ht="21.0" customHeight="1">
      <c r="A419" s="18"/>
      <c r="B419" s="1127" t="e">
        <v>#N/A</v>
      </c>
      <c r="C419" s="1267" t="s">
        <v>3519</v>
      </c>
      <c r="D419" s="1268">
        <v>0.0</v>
      </c>
      <c r="E419" s="1129" t="s">
        <v>76</v>
      </c>
      <c r="F419" s="1130">
        <v>6133.0</v>
      </c>
      <c r="G419" s="1292" t="s">
        <v>440</v>
      </c>
      <c r="H419" s="1132" t="s">
        <v>2464</v>
      </c>
      <c r="I419" s="1267" t="s">
        <v>2445</v>
      </c>
      <c r="J419" s="1133" t="s">
        <v>3521</v>
      </c>
      <c r="K419" s="1134"/>
      <c r="L419" s="1261" t="s">
        <v>2652</v>
      </c>
      <c r="M419" s="1127"/>
      <c r="N419" s="1136" t="s">
        <v>2421</v>
      </c>
      <c r="O419" s="1360">
        <v>45873.0</v>
      </c>
      <c r="P419" s="1361" t="s">
        <v>3646</v>
      </c>
      <c r="Q419" s="1138">
        <f t="shared" si="351"/>
        <v>45874</v>
      </c>
      <c r="R419" s="125">
        <v>7831.0</v>
      </c>
      <c r="S419" s="499">
        <v>4.0</v>
      </c>
      <c r="T419" s="499">
        <v>259.0</v>
      </c>
      <c r="U419" s="1139">
        <f t="shared" si="352"/>
        <v>45878</v>
      </c>
      <c r="V419" s="1133"/>
      <c r="W419" s="125">
        <v>0.0</v>
      </c>
      <c r="X419" s="125">
        <v>93.0</v>
      </c>
      <c r="Y419" s="1158">
        <v>45880.0</v>
      </c>
      <c r="Z419" s="125"/>
      <c r="AA419" s="499">
        <v>0.0</v>
      </c>
      <c r="AB419" s="499">
        <v>93.0</v>
      </c>
      <c r="AC419" s="1141">
        <f t="shared" si="333"/>
        <v>-1</v>
      </c>
      <c r="AD419" s="1142" t="str">
        <f t="shared" si="334"/>
        <v>#DIV/0!</v>
      </c>
      <c r="AE419" s="1143">
        <f t="shared" si="335"/>
        <v>0</v>
      </c>
      <c r="AF419" s="1159" t="s">
        <v>3647</v>
      </c>
      <c r="AG419" s="1160"/>
      <c r="AH419" s="1144"/>
      <c r="AI419" s="1144">
        <f t="shared" si="326"/>
        <v>7831</v>
      </c>
      <c r="AJ419" s="18"/>
    </row>
    <row r="420" ht="21.0" customHeight="1">
      <c r="A420" s="18"/>
      <c r="B420" s="1127" t="e">
        <v>#N/A</v>
      </c>
      <c r="C420" s="1298" t="s">
        <v>3519</v>
      </c>
      <c r="D420" s="1260">
        <v>0.0</v>
      </c>
      <c r="E420" s="1129" t="s">
        <v>76</v>
      </c>
      <c r="F420" s="1130">
        <v>6133.0</v>
      </c>
      <c r="G420" s="1299" t="s">
        <v>440</v>
      </c>
      <c r="H420" s="1132" t="s">
        <v>2464</v>
      </c>
      <c r="I420" s="1298" t="s">
        <v>2418</v>
      </c>
      <c r="J420" s="1133" t="s">
        <v>3648</v>
      </c>
      <c r="K420" s="1134"/>
      <c r="L420" s="1135" t="s">
        <v>2652</v>
      </c>
      <c r="M420" s="1127"/>
      <c r="N420" s="1136" t="s">
        <v>2421</v>
      </c>
      <c r="O420" s="1300">
        <v>45875.0</v>
      </c>
      <c r="P420" s="1324" t="s">
        <v>3649</v>
      </c>
      <c r="Q420" s="1138">
        <f t="shared" si="351"/>
        <v>45876</v>
      </c>
      <c r="R420" s="125"/>
      <c r="S420" s="499"/>
      <c r="T420" s="499"/>
      <c r="U420" s="1139">
        <f t="shared" si="352"/>
        <v>45880</v>
      </c>
      <c r="V420" s="1133"/>
      <c r="W420" s="1133"/>
      <c r="X420" s="1133"/>
      <c r="Y420" s="1158">
        <f t="shared" ref="Y420:Y444" si="354">INDIRECT("o"&amp;ROW())+10</f>
        <v>45885</v>
      </c>
      <c r="Z420" s="125">
        <v>213300.0</v>
      </c>
      <c r="AA420" s="499">
        <v>17.0</v>
      </c>
      <c r="AB420" s="499">
        <v>5248.0</v>
      </c>
      <c r="AC420" s="1141" t="str">
        <f t="shared" si="333"/>
        <v/>
      </c>
      <c r="AD420" s="1142">
        <f t="shared" si="334"/>
        <v>0.0246835443</v>
      </c>
      <c r="AE420" s="1143">
        <f t="shared" si="335"/>
        <v>0</v>
      </c>
      <c r="AF420" s="1159"/>
      <c r="AG420" s="1160"/>
      <c r="AH420" s="1144"/>
      <c r="AI420" s="1144">
        <f t="shared" si="326"/>
        <v>213300</v>
      </c>
      <c r="AJ420" s="18"/>
    </row>
    <row r="421" ht="21.0" customHeight="1">
      <c r="A421" s="18"/>
      <c r="B421" s="1127" t="e">
        <v>#N/A</v>
      </c>
      <c r="C421" s="1298" t="s">
        <v>3650</v>
      </c>
      <c r="D421" s="1260">
        <v>0.0</v>
      </c>
      <c r="E421" s="1129" t="s">
        <v>76</v>
      </c>
      <c r="F421" s="1130">
        <v>5996.0</v>
      </c>
      <c r="G421" s="1299" t="s">
        <v>3635</v>
      </c>
      <c r="H421" s="1132" t="s">
        <v>2464</v>
      </c>
      <c r="I421" s="1298" t="s">
        <v>2445</v>
      </c>
      <c r="J421" s="1133" t="s">
        <v>3651</v>
      </c>
      <c r="K421" s="1134"/>
      <c r="L421" s="1261" t="s">
        <v>2652</v>
      </c>
      <c r="M421" s="1127"/>
      <c r="N421" s="1136" t="s">
        <v>2421</v>
      </c>
      <c r="O421" s="1300">
        <v>45876.0</v>
      </c>
      <c r="P421" s="1324" t="s">
        <v>3652</v>
      </c>
      <c r="Q421" s="1138">
        <f t="shared" si="351"/>
        <v>45877</v>
      </c>
      <c r="R421" s="125"/>
      <c r="S421" s="499"/>
      <c r="T421" s="499"/>
      <c r="U421" s="1139">
        <f t="shared" si="352"/>
        <v>45881</v>
      </c>
      <c r="V421" s="1133"/>
      <c r="W421" s="1133"/>
      <c r="X421" s="1133"/>
      <c r="Y421" s="1158">
        <f t="shared" si="354"/>
        <v>45886</v>
      </c>
      <c r="Z421" s="125">
        <v>290.0</v>
      </c>
      <c r="AA421" s="499">
        <v>2.0</v>
      </c>
      <c r="AB421" s="499">
        <v>12.0</v>
      </c>
      <c r="AC421" s="1141" t="str">
        <f t="shared" si="333"/>
        <v/>
      </c>
      <c r="AD421" s="1142">
        <f t="shared" si="334"/>
        <v>0.04827586207</v>
      </c>
      <c r="AE421" s="1143">
        <f t="shared" si="335"/>
        <v>0</v>
      </c>
      <c r="AF421" s="1159"/>
      <c r="AG421" s="1160"/>
      <c r="AH421" s="1144"/>
      <c r="AI421" s="1144">
        <f t="shared" si="326"/>
        <v>290</v>
      </c>
      <c r="AJ421" s="18"/>
    </row>
    <row r="422" ht="21.0" customHeight="1">
      <c r="A422" s="18"/>
      <c r="B422" s="1127" t="e">
        <v>#N/A</v>
      </c>
      <c r="C422" s="1267" t="s">
        <v>3653</v>
      </c>
      <c r="D422" s="1268">
        <v>0.0</v>
      </c>
      <c r="E422" s="1129" t="s">
        <v>76</v>
      </c>
      <c r="F422" s="1130">
        <v>2723.0</v>
      </c>
      <c r="G422" s="1292" t="s">
        <v>3654</v>
      </c>
      <c r="H422" s="1132" t="s">
        <v>2464</v>
      </c>
      <c r="I422" s="1267" t="s">
        <v>2445</v>
      </c>
      <c r="J422" s="1133" t="s">
        <v>3655</v>
      </c>
      <c r="K422" s="1134"/>
      <c r="L422" s="1261" t="s">
        <v>2652</v>
      </c>
      <c r="M422" s="1127"/>
      <c r="N422" s="1127" t="s">
        <v>3076</v>
      </c>
      <c r="O422" s="1293">
        <v>45876.0</v>
      </c>
      <c r="P422" s="1362" t="s">
        <v>3656</v>
      </c>
      <c r="Q422" s="1138">
        <f t="shared" si="351"/>
        <v>45877</v>
      </c>
      <c r="R422" s="125"/>
      <c r="S422" s="499"/>
      <c r="T422" s="499"/>
      <c r="U422" s="1139">
        <f t="shared" si="352"/>
        <v>45881</v>
      </c>
      <c r="V422" s="1133"/>
      <c r="W422" s="1133"/>
      <c r="X422" s="1133"/>
      <c r="Y422" s="1158">
        <f t="shared" si="354"/>
        <v>45886</v>
      </c>
      <c r="Z422" s="125">
        <v>995.0</v>
      </c>
      <c r="AA422" s="499">
        <v>14.0</v>
      </c>
      <c r="AB422" s="499">
        <v>29.0</v>
      </c>
      <c r="AC422" s="1141" t="str">
        <f t="shared" si="333"/>
        <v/>
      </c>
      <c r="AD422" s="1142">
        <f t="shared" si="334"/>
        <v>0.0432160804</v>
      </c>
      <c r="AE422" s="1143">
        <f t="shared" si="335"/>
        <v>0</v>
      </c>
      <c r="AF422" s="1159"/>
      <c r="AG422" s="1160"/>
      <c r="AH422" s="1144"/>
      <c r="AI422" s="1144">
        <f t="shared" si="326"/>
        <v>995</v>
      </c>
      <c r="AJ422" s="18"/>
    </row>
    <row r="423" ht="21.0" customHeight="1">
      <c r="A423" s="18"/>
      <c r="B423" s="1127" t="e">
        <v>#N/A</v>
      </c>
      <c r="C423" s="1298" t="s">
        <v>3657</v>
      </c>
      <c r="D423" s="1260">
        <v>0.0</v>
      </c>
      <c r="E423" s="1129" t="s">
        <v>76</v>
      </c>
      <c r="F423" s="1130">
        <v>2853.0</v>
      </c>
      <c r="G423" s="1299" t="s">
        <v>3658</v>
      </c>
      <c r="H423" s="1132" t="s">
        <v>2464</v>
      </c>
      <c r="I423" s="1298" t="s">
        <v>2445</v>
      </c>
      <c r="J423" s="1133" t="s">
        <v>3659</v>
      </c>
      <c r="K423" s="1134"/>
      <c r="L423" s="1261" t="s">
        <v>2652</v>
      </c>
      <c r="M423" s="1127"/>
      <c r="N423" s="1136" t="s">
        <v>2421</v>
      </c>
      <c r="O423" s="1300">
        <v>45876.0</v>
      </c>
      <c r="P423" s="1324" t="s">
        <v>3660</v>
      </c>
      <c r="Q423" s="1138">
        <f t="shared" si="351"/>
        <v>45877</v>
      </c>
      <c r="R423" s="125"/>
      <c r="S423" s="499"/>
      <c r="T423" s="499"/>
      <c r="U423" s="1139">
        <f t="shared" si="352"/>
        <v>45881</v>
      </c>
      <c r="V423" s="1133"/>
      <c r="W423" s="1133"/>
      <c r="X423" s="1133"/>
      <c r="Y423" s="1158">
        <f t="shared" si="354"/>
        <v>45886</v>
      </c>
      <c r="Z423" s="125">
        <v>2654.0</v>
      </c>
      <c r="AA423" s="499">
        <v>5.0</v>
      </c>
      <c r="AB423" s="499">
        <v>70.0</v>
      </c>
      <c r="AC423" s="1141" t="str">
        <f t="shared" si="333"/>
        <v/>
      </c>
      <c r="AD423" s="1142">
        <f t="shared" si="334"/>
        <v>0.02825923135</v>
      </c>
      <c r="AE423" s="1143">
        <f t="shared" si="335"/>
        <v>0</v>
      </c>
      <c r="AF423" s="1159"/>
      <c r="AG423" s="1160"/>
      <c r="AH423" s="1144"/>
      <c r="AI423" s="1144">
        <f t="shared" si="326"/>
        <v>2654</v>
      </c>
      <c r="AJ423" s="18"/>
    </row>
    <row r="424" ht="21.0" customHeight="1">
      <c r="A424" s="18"/>
      <c r="B424" s="1127" t="e">
        <v>#N/A</v>
      </c>
      <c r="C424" s="1267" t="s">
        <v>3657</v>
      </c>
      <c r="D424" s="1268">
        <v>0.0</v>
      </c>
      <c r="E424" s="1129" t="s">
        <v>76</v>
      </c>
      <c r="F424" s="1130">
        <v>5486.0</v>
      </c>
      <c r="G424" s="1292" t="s">
        <v>2669</v>
      </c>
      <c r="H424" s="1132" t="s">
        <v>2432</v>
      </c>
      <c r="I424" s="1267" t="s">
        <v>2445</v>
      </c>
      <c r="J424" s="1133" t="s">
        <v>3659</v>
      </c>
      <c r="K424" s="1134"/>
      <c r="L424" s="1261" t="s">
        <v>2652</v>
      </c>
      <c r="M424" s="1127"/>
      <c r="N424" s="1136" t="s">
        <v>2421</v>
      </c>
      <c r="O424" s="1293">
        <v>45876.0</v>
      </c>
      <c r="P424" s="1362" t="s">
        <v>3661</v>
      </c>
      <c r="Q424" s="1138">
        <f t="shared" si="351"/>
        <v>45877</v>
      </c>
      <c r="R424" s="125"/>
      <c r="S424" s="499"/>
      <c r="T424" s="499"/>
      <c r="U424" s="1139">
        <f t="shared" si="352"/>
        <v>45881</v>
      </c>
      <c r="V424" s="1133"/>
      <c r="W424" s="1133"/>
      <c r="X424" s="1133"/>
      <c r="Y424" s="1158">
        <f t="shared" si="354"/>
        <v>45886</v>
      </c>
      <c r="Z424" s="125">
        <v>3508.0</v>
      </c>
      <c r="AA424" s="499">
        <v>7.0</v>
      </c>
      <c r="AB424" s="499">
        <v>172.0</v>
      </c>
      <c r="AC424" s="1141" t="str">
        <f t="shared" si="333"/>
        <v/>
      </c>
      <c r="AD424" s="1142">
        <f t="shared" si="334"/>
        <v>0.05102622577</v>
      </c>
      <c r="AE424" s="1143">
        <f t="shared" si="335"/>
        <v>0</v>
      </c>
      <c r="AF424" s="1159"/>
      <c r="AG424" s="1160"/>
      <c r="AH424" s="1144"/>
      <c r="AI424" s="1144">
        <f t="shared" si="326"/>
        <v>3508</v>
      </c>
      <c r="AJ424" s="18"/>
    </row>
    <row r="425" ht="21.0" customHeight="1">
      <c r="A425" s="18"/>
      <c r="B425" s="1127" t="e">
        <v>#N/A</v>
      </c>
      <c r="C425" s="1298" t="s">
        <v>3650</v>
      </c>
      <c r="D425" s="1260">
        <v>0.0</v>
      </c>
      <c r="E425" s="1129" t="s">
        <v>76</v>
      </c>
      <c r="F425" s="1130">
        <v>4432.0</v>
      </c>
      <c r="G425" s="1299" t="s">
        <v>3662</v>
      </c>
      <c r="H425" s="1132" t="s">
        <v>2426</v>
      </c>
      <c r="I425" s="1298" t="s">
        <v>2445</v>
      </c>
      <c r="J425" s="1133" t="s">
        <v>3651</v>
      </c>
      <c r="K425" s="1134"/>
      <c r="L425" s="1135" t="s">
        <v>2652</v>
      </c>
      <c r="M425" s="1127"/>
      <c r="N425" s="1136" t="s">
        <v>2421</v>
      </c>
      <c r="O425" s="1300">
        <v>45877.0</v>
      </c>
      <c r="P425" s="1324" t="s">
        <v>3663</v>
      </c>
      <c r="Q425" s="1138">
        <f t="shared" si="351"/>
        <v>45878</v>
      </c>
      <c r="R425" s="125"/>
      <c r="S425" s="499"/>
      <c r="T425" s="499"/>
      <c r="U425" s="1139">
        <f t="shared" si="352"/>
        <v>45882</v>
      </c>
      <c r="V425" s="1133"/>
      <c r="W425" s="1133"/>
      <c r="X425" s="1133"/>
      <c r="Y425" s="1158">
        <f t="shared" si="354"/>
        <v>45887</v>
      </c>
      <c r="Z425" s="125">
        <v>611.0</v>
      </c>
      <c r="AA425" s="499">
        <v>1.0</v>
      </c>
      <c r="AB425" s="499">
        <v>29.0</v>
      </c>
      <c r="AC425" s="1141" t="str">
        <f t="shared" si="333"/>
        <v/>
      </c>
      <c r="AD425" s="1142">
        <f t="shared" si="334"/>
        <v>0.04909983633</v>
      </c>
      <c r="AE425" s="1143">
        <f t="shared" si="335"/>
        <v>0</v>
      </c>
      <c r="AF425" s="1159"/>
      <c r="AG425" s="1160"/>
      <c r="AH425" s="1144"/>
      <c r="AI425" s="1144">
        <f t="shared" si="326"/>
        <v>611</v>
      </c>
      <c r="AJ425" s="18"/>
    </row>
    <row r="426" ht="21.0" customHeight="1">
      <c r="A426" s="18"/>
      <c r="B426" s="1189" t="e">
        <v>#N/A</v>
      </c>
      <c r="C426" s="1363" t="s">
        <v>3650</v>
      </c>
      <c r="D426" s="1364">
        <v>0.0</v>
      </c>
      <c r="E426" s="1129" t="s">
        <v>76</v>
      </c>
      <c r="F426" s="1191">
        <v>837.0</v>
      </c>
      <c r="G426" s="1365" t="s">
        <v>283</v>
      </c>
      <c r="H426" s="1193" t="s">
        <v>2426</v>
      </c>
      <c r="I426" s="1363" t="s">
        <v>2445</v>
      </c>
      <c r="J426" s="1169" t="s">
        <v>3651</v>
      </c>
      <c r="K426" s="1194"/>
      <c r="L426" s="1261" t="s">
        <v>2652</v>
      </c>
      <c r="M426" s="1189"/>
      <c r="N426" s="1136" t="s">
        <v>2421</v>
      </c>
      <c r="O426" s="1366">
        <v>45877.0</v>
      </c>
      <c r="P426" s="1367" t="s">
        <v>3664</v>
      </c>
      <c r="Q426" s="1195">
        <f t="shared" si="351"/>
        <v>45878</v>
      </c>
      <c r="R426" s="1197"/>
      <c r="S426" s="1198"/>
      <c r="T426" s="1198"/>
      <c r="U426" s="1195">
        <f t="shared" si="352"/>
        <v>45882</v>
      </c>
      <c r="V426" s="1208"/>
      <c r="W426" s="1208"/>
      <c r="X426" s="1208"/>
      <c r="Y426" s="1234">
        <f t="shared" si="354"/>
        <v>45887</v>
      </c>
      <c r="Z426" s="1197">
        <v>3111.0</v>
      </c>
      <c r="AA426" s="1198">
        <v>9.0</v>
      </c>
      <c r="AB426" s="1198">
        <v>200.0</v>
      </c>
      <c r="AC426" s="1200" t="str">
        <f t="shared" si="333"/>
        <v/>
      </c>
      <c r="AD426" s="1201">
        <f t="shared" si="334"/>
        <v>0.06718097075</v>
      </c>
      <c r="AE426" s="1202">
        <f t="shared" si="335"/>
        <v>0</v>
      </c>
      <c r="AF426" s="1227"/>
      <c r="AG426" s="1235"/>
      <c r="AH426" s="1203"/>
      <c r="AI426" s="1144">
        <f t="shared" si="326"/>
        <v>3111</v>
      </c>
      <c r="AJ426" s="18"/>
    </row>
    <row r="427" ht="21.0" customHeight="1">
      <c r="A427" s="18"/>
      <c r="B427" s="1127" t="e">
        <v>#N/A</v>
      </c>
      <c r="C427" s="1298" t="s">
        <v>3653</v>
      </c>
      <c r="D427" s="1260">
        <v>0.0</v>
      </c>
      <c r="E427" s="1129" t="s">
        <v>76</v>
      </c>
      <c r="F427" s="1130">
        <v>5684.0</v>
      </c>
      <c r="G427" s="1299" t="s">
        <v>3665</v>
      </c>
      <c r="H427" s="1132" t="s">
        <v>2659</v>
      </c>
      <c r="I427" s="1298" t="s">
        <v>2445</v>
      </c>
      <c r="J427" s="1133" t="s">
        <v>3655</v>
      </c>
      <c r="K427" s="1134"/>
      <c r="L427" s="1261" t="s">
        <v>2652</v>
      </c>
      <c r="M427" s="1127"/>
      <c r="N427" s="1127" t="s">
        <v>3076</v>
      </c>
      <c r="O427" s="1300">
        <v>45877.0</v>
      </c>
      <c r="P427" s="1324" t="s">
        <v>3666</v>
      </c>
      <c r="Q427" s="1138">
        <f t="shared" si="351"/>
        <v>45878</v>
      </c>
      <c r="R427" s="125"/>
      <c r="S427" s="499"/>
      <c r="T427" s="499"/>
      <c r="U427" s="1139">
        <f t="shared" si="352"/>
        <v>45882</v>
      </c>
      <c r="V427" s="1133"/>
      <c r="W427" s="1133"/>
      <c r="X427" s="1133"/>
      <c r="Y427" s="1158">
        <f t="shared" si="354"/>
        <v>45887</v>
      </c>
      <c r="Z427" s="125">
        <v>44900.0</v>
      </c>
      <c r="AA427" s="499">
        <v>48.0</v>
      </c>
      <c r="AB427" s="499">
        <v>511.0</v>
      </c>
      <c r="AC427" s="1141" t="str">
        <f t="shared" si="333"/>
        <v/>
      </c>
      <c r="AD427" s="1142">
        <f t="shared" si="334"/>
        <v>0.01244988864</v>
      </c>
      <c r="AE427" s="1143">
        <f t="shared" si="335"/>
        <v>0</v>
      </c>
      <c r="AF427" s="1159"/>
      <c r="AG427" s="1160"/>
      <c r="AH427" s="1144"/>
      <c r="AI427" s="1144">
        <f t="shared" si="326"/>
        <v>44900</v>
      </c>
      <c r="AJ427" s="18"/>
    </row>
    <row r="428" ht="21.0" customHeight="1">
      <c r="A428" s="18"/>
      <c r="B428" s="1127" t="e">
        <v>#N/A</v>
      </c>
      <c r="C428" s="1267" t="s">
        <v>3519</v>
      </c>
      <c r="D428" s="1260">
        <v>0.0</v>
      </c>
      <c r="E428" s="1129" t="s">
        <v>76</v>
      </c>
      <c r="F428" s="1130">
        <v>4918.0</v>
      </c>
      <c r="G428" s="1292" t="s">
        <v>3667</v>
      </c>
      <c r="H428" s="1132" t="s">
        <v>2437</v>
      </c>
      <c r="I428" s="1267" t="s">
        <v>2445</v>
      </c>
      <c r="J428" s="1133" t="s">
        <v>3521</v>
      </c>
      <c r="K428" s="1134"/>
      <c r="L428" s="1261" t="s">
        <v>2652</v>
      </c>
      <c r="M428" s="1127"/>
      <c r="N428" s="1136" t="s">
        <v>2421</v>
      </c>
      <c r="O428" s="1293">
        <v>45877.0</v>
      </c>
      <c r="P428" s="1362" t="s">
        <v>3668</v>
      </c>
      <c r="Q428" s="1138">
        <f t="shared" si="351"/>
        <v>45878</v>
      </c>
      <c r="R428" s="125"/>
      <c r="S428" s="499"/>
      <c r="T428" s="499"/>
      <c r="U428" s="1139">
        <f t="shared" si="352"/>
        <v>45882</v>
      </c>
      <c r="V428" s="1133"/>
      <c r="W428" s="1133"/>
      <c r="X428" s="1133"/>
      <c r="Y428" s="1158">
        <f t="shared" si="354"/>
        <v>45887</v>
      </c>
      <c r="Z428" s="125">
        <v>197300.0</v>
      </c>
      <c r="AA428" s="499">
        <v>61.0</v>
      </c>
      <c r="AB428" s="499">
        <v>9521.0</v>
      </c>
      <c r="AC428" s="1141" t="str">
        <f t="shared" si="333"/>
        <v/>
      </c>
      <c r="AD428" s="1142">
        <f t="shared" si="334"/>
        <v>0.04856563609</v>
      </c>
      <c r="AE428" s="1143">
        <f t="shared" si="335"/>
        <v>0</v>
      </c>
      <c r="AF428" s="1159"/>
      <c r="AG428" s="1160"/>
      <c r="AH428" s="1144"/>
      <c r="AI428" s="1144">
        <f t="shared" si="326"/>
        <v>197300</v>
      </c>
      <c r="AJ428" s="18"/>
    </row>
    <row r="429" ht="21.0" customHeight="1">
      <c r="A429" s="18"/>
      <c r="B429" s="1127" t="e">
        <v>#N/A</v>
      </c>
      <c r="C429" s="1298" t="s">
        <v>3669</v>
      </c>
      <c r="D429" s="1260" t="s">
        <v>2416</v>
      </c>
      <c r="E429" s="1129" t="s">
        <v>76</v>
      </c>
      <c r="F429" s="1147">
        <v>4889.0</v>
      </c>
      <c r="G429" s="1261" t="s">
        <v>174</v>
      </c>
      <c r="H429" s="1132" t="s">
        <v>2440</v>
      </c>
      <c r="I429" s="1259" t="s">
        <v>2445</v>
      </c>
      <c r="J429" s="1127" t="s">
        <v>3670</v>
      </c>
      <c r="K429" s="1148"/>
      <c r="L429" s="1261" t="s">
        <v>2420</v>
      </c>
      <c r="M429" s="1146"/>
      <c r="N429" s="1136" t="s">
        <v>2421</v>
      </c>
      <c r="O429" s="1262">
        <v>45878.0</v>
      </c>
      <c r="P429" s="1263" t="s">
        <v>3671</v>
      </c>
      <c r="Q429" s="297">
        <f t="shared" si="351"/>
        <v>45879</v>
      </c>
      <c r="R429" s="1152">
        <v>61857.0</v>
      </c>
      <c r="S429" s="1153">
        <v>22.0</v>
      </c>
      <c r="T429" s="1153">
        <v>651.0</v>
      </c>
      <c r="U429" s="297">
        <f t="shared" si="352"/>
        <v>45883</v>
      </c>
      <c r="V429" s="1165"/>
      <c r="W429" s="1165"/>
      <c r="X429" s="1165"/>
      <c r="Y429" s="1155">
        <f t="shared" si="354"/>
        <v>45888</v>
      </c>
      <c r="Z429" s="1152"/>
      <c r="AA429" s="1153"/>
      <c r="AB429" s="1153"/>
      <c r="AC429" s="1167">
        <f t="array" ref="AC429">IFERROR((INDIRECT("Z"&amp;ROW()) - INDIRECT("R"&amp;ROW())) / INDIRECT("R"&amp;ROW()), "")</f>
        <v>-1</v>
      </c>
      <c r="AD429" s="1178" t="str">
        <f t="array" ref="AD429">(INDIRECT("AA"&amp;ROW()) + INDIRECT("AB"&amp;ROW())) / INDIRECT("Z"&amp;ROW())</f>
        <v>#DIV/0!</v>
      </c>
      <c r="AE429" s="1168" t="str">
        <f t="array" ref="AE429">INDIRECT("D"&amp;ROW()) / INDIRECT("Z"&amp;ROW()) * 1000</f>
        <v>#DIV/0!</v>
      </c>
      <c r="AF429" s="286" t="s">
        <v>3672</v>
      </c>
      <c r="AI429" s="1144">
        <f t="shared" si="326"/>
        <v>61857</v>
      </c>
      <c r="AJ429" s="18"/>
    </row>
    <row r="430" ht="21.0" customHeight="1">
      <c r="A430" s="18"/>
      <c r="B430" s="1127" t="e">
        <v>#N/A</v>
      </c>
      <c r="C430" s="1267" t="s">
        <v>3657</v>
      </c>
      <c r="D430" s="1268">
        <v>0.0</v>
      </c>
      <c r="E430" s="1129" t="s">
        <v>76</v>
      </c>
      <c r="F430" s="1130">
        <v>5149.0</v>
      </c>
      <c r="G430" s="1292" t="s">
        <v>140</v>
      </c>
      <c r="H430" s="1132" t="s">
        <v>2432</v>
      </c>
      <c r="I430" s="1267" t="s">
        <v>2445</v>
      </c>
      <c r="J430" s="1133" t="s">
        <v>3659</v>
      </c>
      <c r="K430" s="1134"/>
      <c r="L430" s="1261" t="s">
        <v>2652</v>
      </c>
      <c r="M430" s="1127"/>
      <c r="N430" s="1136" t="s">
        <v>2421</v>
      </c>
      <c r="O430" s="1293">
        <v>45878.0</v>
      </c>
      <c r="P430" s="1362" t="s">
        <v>3673</v>
      </c>
      <c r="Q430" s="1138">
        <f t="shared" si="351"/>
        <v>45879</v>
      </c>
      <c r="R430" s="125"/>
      <c r="S430" s="499"/>
      <c r="T430" s="499"/>
      <c r="U430" s="1139">
        <f t="shared" si="352"/>
        <v>45883</v>
      </c>
      <c r="V430" s="125">
        <v>30.0</v>
      </c>
      <c r="W430" s="125">
        <v>1.0</v>
      </c>
      <c r="X430" s="125">
        <v>30.0</v>
      </c>
      <c r="Y430" s="1158">
        <f t="shared" si="354"/>
        <v>45888</v>
      </c>
      <c r="Z430" s="125">
        <v>820.0</v>
      </c>
      <c r="AA430" s="499">
        <v>1.0</v>
      </c>
      <c r="AB430" s="499">
        <v>31.0</v>
      </c>
      <c r="AC430" s="1141" t="str">
        <f t="shared" ref="AC430:AC449" si="355">IFERROR((Z430-R430)/R430,"")</f>
        <v/>
      </c>
      <c r="AD430" s="1142">
        <f t="shared" ref="AD430:AD449" si="356">(AA430+AB430)/Z430</f>
        <v>0.03902439024</v>
      </c>
      <c r="AE430" s="1143">
        <f t="shared" ref="AE430:AE476" si="357">iferror(INDIRECT("D"&amp;ROW()) / INDIRECT("AI"&amp;ROW()) * 1000,0)</f>
        <v>0</v>
      </c>
      <c r="AF430" s="1159"/>
      <c r="AG430" s="1160"/>
      <c r="AH430" s="1144"/>
      <c r="AI430" s="1144">
        <f t="shared" si="326"/>
        <v>820</v>
      </c>
      <c r="AJ430" s="18"/>
    </row>
    <row r="431" ht="21.0" customHeight="1">
      <c r="A431" s="18"/>
      <c r="B431" s="1127" t="e">
        <v>#N/A</v>
      </c>
      <c r="C431" s="1298" t="s">
        <v>3614</v>
      </c>
      <c r="D431" s="1260">
        <v>0.0</v>
      </c>
      <c r="E431" s="1129" t="s">
        <v>76</v>
      </c>
      <c r="F431" s="1130">
        <v>4509.0</v>
      </c>
      <c r="G431" s="1299" t="s">
        <v>3520</v>
      </c>
      <c r="H431" s="1132" t="s">
        <v>2426</v>
      </c>
      <c r="I431" s="1298" t="s">
        <v>2445</v>
      </c>
      <c r="J431" s="1133" t="s">
        <v>3615</v>
      </c>
      <c r="K431" s="1134"/>
      <c r="L431" s="1261" t="s">
        <v>2652</v>
      </c>
      <c r="M431" s="1127"/>
      <c r="N431" s="1136" t="s">
        <v>2421</v>
      </c>
      <c r="O431" s="1300">
        <v>45878.0</v>
      </c>
      <c r="P431" s="1324" t="s">
        <v>3674</v>
      </c>
      <c r="Q431" s="1138">
        <f t="shared" si="351"/>
        <v>45879</v>
      </c>
      <c r="R431" s="125"/>
      <c r="S431" s="499"/>
      <c r="T431" s="499"/>
      <c r="U431" s="1139">
        <f t="shared" si="352"/>
        <v>45883</v>
      </c>
      <c r="V431" s="125">
        <v>1382.0</v>
      </c>
      <c r="W431" s="125">
        <v>14.0</v>
      </c>
      <c r="X431" s="125">
        <v>1382.0</v>
      </c>
      <c r="Y431" s="1158">
        <f t="shared" si="354"/>
        <v>45888</v>
      </c>
      <c r="Z431" s="125">
        <v>15300.0</v>
      </c>
      <c r="AA431" s="499">
        <v>15.0</v>
      </c>
      <c r="AB431" s="499">
        <v>1400.0</v>
      </c>
      <c r="AC431" s="1141" t="str">
        <f t="shared" si="355"/>
        <v/>
      </c>
      <c r="AD431" s="1142">
        <f t="shared" si="356"/>
        <v>0.09248366013</v>
      </c>
      <c r="AE431" s="1143">
        <f t="shared" si="357"/>
        <v>0</v>
      </c>
      <c r="AF431" s="1159"/>
      <c r="AG431" s="1160"/>
      <c r="AH431" s="1144"/>
      <c r="AI431" s="1144">
        <f t="shared" si="326"/>
        <v>15300</v>
      </c>
      <c r="AJ431" s="18"/>
    </row>
    <row r="432" ht="21.0" customHeight="1">
      <c r="A432" s="18"/>
      <c r="B432" s="1127" t="e">
        <v>#N/A</v>
      </c>
      <c r="C432" s="1267" t="s">
        <v>3657</v>
      </c>
      <c r="D432" s="1268">
        <v>0.0</v>
      </c>
      <c r="E432" s="1129" t="s">
        <v>76</v>
      </c>
      <c r="F432" s="1130">
        <v>4712.0</v>
      </c>
      <c r="G432" s="1292" t="s">
        <v>3675</v>
      </c>
      <c r="H432" s="1132" t="s">
        <v>2715</v>
      </c>
      <c r="I432" s="1267" t="s">
        <v>2445</v>
      </c>
      <c r="J432" s="1133" t="s">
        <v>3659</v>
      </c>
      <c r="K432" s="1134"/>
      <c r="L432" s="1261" t="s">
        <v>2652</v>
      </c>
      <c r="M432" s="1127"/>
      <c r="N432" s="1136" t="s">
        <v>2421</v>
      </c>
      <c r="O432" s="1293">
        <v>45879.0</v>
      </c>
      <c r="P432" s="1362" t="s">
        <v>3676</v>
      </c>
      <c r="Q432" s="1138">
        <f t="shared" si="351"/>
        <v>45880</v>
      </c>
      <c r="R432" s="125"/>
      <c r="S432" s="499"/>
      <c r="T432" s="499"/>
      <c r="U432" s="1139">
        <f t="shared" si="352"/>
        <v>45884</v>
      </c>
      <c r="V432" s="125">
        <v>27.0</v>
      </c>
      <c r="W432" s="125">
        <v>5.0</v>
      </c>
      <c r="X432" s="125">
        <v>27.0</v>
      </c>
      <c r="Y432" s="1158">
        <f t="shared" si="354"/>
        <v>45889</v>
      </c>
      <c r="Z432" s="125">
        <v>868.0</v>
      </c>
      <c r="AA432" s="499">
        <v>6.0</v>
      </c>
      <c r="AB432" s="499">
        <v>27.0</v>
      </c>
      <c r="AC432" s="1141" t="str">
        <f t="shared" si="355"/>
        <v/>
      </c>
      <c r="AD432" s="1142">
        <f t="shared" si="356"/>
        <v>0.03801843318</v>
      </c>
      <c r="AE432" s="1143">
        <f t="shared" si="357"/>
        <v>0</v>
      </c>
      <c r="AF432" s="1159"/>
      <c r="AG432" s="1160"/>
      <c r="AH432" s="1144"/>
      <c r="AI432" s="1144">
        <f t="shared" si="326"/>
        <v>868</v>
      </c>
      <c r="AJ432" s="18"/>
    </row>
    <row r="433" ht="21.0" customHeight="1">
      <c r="A433" s="18"/>
      <c r="B433" s="1189" t="e">
        <v>#N/A</v>
      </c>
      <c r="C433" s="1306" t="s">
        <v>3653</v>
      </c>
      <c r="D433" s="1252">
        <v>0.0</v>
      </c>
      <c r="E433" s="1129" t="s">
        <v>76</v>
      </c>
      <c r="F433" s="1191">
        <v>1192.0</v>
      </c>
      <c r="G433" s="1307" t="s">
        <v>3677</v>
      </c>
      <c r="H433" s="1193" t="s">
        <v>2659</v>
      </c>
      <c r="I433" s="1306" t="s">
        <v>2445</v>
      </c>
      <c r="J433" s="1169" t="s">
        <v>3655</v>
      </c>
      <c r="K433" s="1194"/>
      <c r="L433" s="1261" t="s">
        <v>2652</v>
      </c>
      <c r="M433" s="1189"/>
      <c r="N433" s="1189" t="s">
        <v>3076</v>
      </c>
      <c r="O433" s="1368">
        <v>45879.0</v>
      </c>
      <c r="P433" s="1369" t="s">
        <v>3678</v>
      </c>
      <c r="Q433" s="1195">
        <f t="shared" si="351"/>
        <v>45880</v>
      </c>
      <c r="R433" s="1197"/>
      <c r="S433" s="1198"/>
      <c r="T433" s="1198"/>
      <c r="U433" s="1195">
        <f t="shared" si="352"/>
        <v>45884</v>
      </c>
      <c r="V433" s="1197">
        <v>38.0</v>
      </c>
      <c r="W433" s="1197">
        <v>12.0</v>
      </c>
      <c r="X433" s="1197">
        <v>38.0</v>
      </c>
      <c r="Y433" s="1234">
        <f t="shared" si="354"/>
        <v>45889</v>
      </c>
      <c r="Z433" s="1197">
        <v>1720.0</v>
      </c>
      <c r="AA433" s="1198">
        <v>12.0</v>
      </c>
      <c r="AB433" s="1198">
        <v>39.0</v>
      </c>
      <c r="AC433" s="1200" t="str">
        <f t="shared" si="355"/>
        <v/>
      </c>
      <c r="AD433" s="1201">
        <f t="shared" si="356"/>
        <v>0.02965116279</v>
      </c>
      <c r="AE433" s="1202">
        <f t="shared" si="357"/>
        <v>0</v>
      </c>
      <c r="AF433" s="1227"/>
      <c r="AG433" s="1235"/>
      <c r="AH433" s="1203"/>
      <c r="AI433" s="1144">
        <f t="shared" si="326"/>
        <v>1720</v>
      </c>
      <c r="AJ433" s="18"/>
    </row>
    <row r="434" ht="21.0" customHeight="1">
      <c r="A434" s="18"/>
      <c r="B434" s="1127" t="e">
        <v>#N/A</v>
      </c>
      <c r="C434" s="1267" t="s">
        <v>3679</v>
      </c>
      <c r="D434" s="1268">
        <v>0.0</v>
      </c>
      <c r="E434" s="1129" t="s">
        <v>76</v>
      </c>
      <c r="F434" s="1130">
        <v>5828.0</v>
      </c>
      <c r="G434" s="1299" t="s">
        <v>983</v>
      </c>
      <c r="H434" s="1132" t="s">
        <v>2659</v>
      </c>
      <c r="I434" s="1267" t="s">
        <v>2445</v>
      </c>
      <c r="J434" s="1133" t="s">
        <v>3680</v>
      </c>
      <c r="K434" s="1134"/>
      <c r="L434" s="1261" t="s">
        <v>2652</v>
      </c>
      <c r="M434" s="1127"/>
      <c r="N434" s="1136" t="s">
        <v>2421</v>
      </c>
      <c r="O434" s="1293">
        <v>45880.0</v>
      </c>
      <c r="P434" s="1362" t="s">
        <v>3681</v>
      </c>
      <c r="Q434" s="1138">
        <f t="shared" si="351"/>
        <v>45881</v>
      </c>
      <c r="R434" s="125"/>
      <c r="S434" s="499"/>
      <c r="T434" s="499"/>
      <c r="U434" s="1139">
        <f t="shared" si="352"/>
        <v>45885</v>
      </c>
      <c r="V434" s="125">
        <v>17.0</v>
      </c>
      <c r="W434" s="125">
        <v>3.0</v>
      </c>
      <c r="X434" s="125">
        <v>17.0</v>
      </c>
      <c r="Y434" s="1158">
        <f t="shared" si="354"/>
        <v>45890</v>
      </c>
      <c r="Z434" s="125">
        <v>208.0</v>
      </c>
      <c r="AA434" s="499">
        <v>3.0</v>
      </c>
      <c r="AB434" s="499">
        <v>18.0</v>
      </c>
      <c r="AC434" s="1141" t="str">
        <f t="shared" si="355"/>
        <v/>
      </c>
      <c r="AD434" s="1142">
        <f t="shared" si="356"/>
        <v>0.1009615385</v>
      </c>
      <c r="AE434" s="1143">
        <f t="shared" si="357"/>
        <v>0</v>
      </c>
      <c r="AF434" s="1159"/>
      <c r="AG434" s="1160"/>
      <c r="AH434" s="1144"/>
      <c r="AI434" s="1144">
        <f t="shared" si="326"/>
        <v>208</v>
      </c>
      <c r="AJ434" s="18"/>
    </row>
    <row r="435" ht="21.0" customHeight="1">
      <c r="A435" s="18"/>
      <c r="B435" s="1127" t="e">
        <v>#N/A</v>
      </c>
      <c r="C435" s="1298" t="s">
        <v>3657</v>
      </c>
      <c r="D435" s="1260">
        <v>0.0</v>
      </c>
      <c r="E435" s="1129" t="s">
        <v>76</v>
      </c>
      <c r="F435" s="1130">
        <v>5900.0</v>
      </c>
      <c r="G435" s="1299" t="s">
        <v>2770</v>
      </c>
      <c r="H435" s="1132" t="s">
        <v>2426</v>
      </c>
      <c r="I435" s="1298" t="s">
        <v>2445</v>
      </c>
      <c r="J435" s="1133" t="s">
        <v>3659</v>
      </c>
      <c r="K435" s="1134"/>
      <c r="L435" s="1261" t="s">
        <v>2652</v>
      </c>
      <c r="M435" s="1127"/>
      <c r="N435" s="1259" t="s">
        <v>2421</v>
      </c>
      <c r="O435" s="1300">
        <v>45880.0</v>
      </c>
      <c r="P435" s="1324" t="s">
        <v>3682</v>
      </c>
      <c r="Q435" s="1138">
        <f t="shared" si="351"/>
        <v>45881</v>
      </c>
      <c r="R435" s="125"/>
      <c r="S435" s="499"/>
      <c r="T435" s="499"/>
      <c r="U435" s="1139">
        <f t="shared" si="352"/>
        <v>45885</v>
      </c>
      <c r="V435" s="125">
        <v>24.0</v>
      </c>
      <c r="W435" s="125">
        <v>1.0</v>
      </c>
      <c r="X435" s="125">
        <v>24.0</v>
      </c>
      <c r="Y435" s="1158">
        <f t="shared" si="354"/>
        <v>45890</v>
      </c>
      <c r="Z435" s="125">
        <v>538.0</v>
      </c>
      <c r="AA435" s="499">
        <v>1.0</v>
      </c>
      <c r="AB435" s="499">
        <v>26.0</v>
      </c>
      <c r="AC435" s="1141" t="str">
        <f t="shared" si="355"/>
        <v/>
      </c>
      <c r="AD435" s="1142">
        <f t="shared" si="356"/>
        <v>0.05018587361</v>
      </c>
      <c r="AE435" s="1143">
        <f t="shared" si="357"/>
        <v>0</v>
      </c>
      <c r="AF435" s="1159"/>
      <c r="AG435" s="1160"/>
      <c r="AH435" s="1144"/>
      <c r="AI435" s="1144">
        <f t="shared" si="326"/>
        <v>538</v>
      </c>
      <c r="AJ435" s="18"/>
    </row>
    <row r="436" ht="21.0" customHeight="1">
      <c r="A436" s="18"/>
      <c r="B436" s="1127" t="e">
        <v>#N/A</v>
      </c>
      <c r="C436" s="1267" t="s">
        <v>3653</v>
      </c>
      <c r="D436" s="1260">
        <v>0.0</v>
      </c>
      <c r="E436" s="1129" t="s">
        <v>76</v>
      </c>
      <c r="F436" s="1130" t="e">
        <v>#N/A</v>
      </c>
      <c r="G436" s="1292" t="s">
        <v>2702</v>
      </c>
      <c r="H436" s="1132" t="e">
        <v>#N/A</v>
      </c>
      <c r="I436" s="1267" t="s">
        <v>2445</v>
      </c>
      <c r="J436" s="1133" t="s">
        <v>3655</v>
      </c>
      <c r="K436" s="1134"/>
      <c r="L436" s="1261" t="s">
        <v>2652</v>
      </c>
      <c r="M436" s="1127"/>
      <c r="N436" s="1136" t="s">
        <v>2421</v>
      </c>
      <c r="O436" s="1293">
        <v>45880.0</v>
      </c>
      <c r="P436" s="1362" t="s">
        <v>3683</v>
      </c>
      <c r="Q436" s="1138">
        <f t="shared" si="351"/>
        <v>45881</v>
      </c>
      <c r="R436" s="125"/>
      <c r="S436" s="499"/>
      <c r="T436" s="499"/>
      <c r="U436" s="1139">
        <f t="shared" si="352"/>
        <v>45885</v>
      </c>
      <c r="V436" s="125">
        <v>24.0</v>
      </c>
      <c r="W436" s="125">
        <v>16.0</v>
      </c>
      <c r="X436" s="125">
        <v>24.0</v>
      </c>
      <c r="Y436" s="1158">
        <f t="shared" si="354"/>
        <v>45890</v>
      </c>
      <c r="Z436" s="125">
        <v>578.0</v>
      </c>
      <c r="AA436" s="499">
        <v>16.0</v>
      </c>
      <c r="AB436" s="499">
        <v>24.0</v>
      </c>
      <c r="AC436" s="1141" t="str">
        <f t="shared" si="355"/>
        <v/>
      </c>
      <c r="AD436" s="1142">
        <f t="shared" si="356"/>
        <v>0.06920415225</v>
      </c>
      <c r="AE436" s="1143">
        <f t="shared" si="357"/>
        <v>0</v>
      </c>
      <c r="AF436" s="1159"/>
      <c r="AG436" s="1160"/>
      <c r="AH436" s="1144"/>
      <c r="AI436" s="1144">
        <f t="shared" si="326"/>
        <v>578</v>
      </c>
      <c r="AJ436" s="18"/>
    </row>
    <row r="437" ht="21.0" customHeight="1">
      <c r="A437" s="18"/>
      <c r="B437" s="1189" t="e">
        <v>#N/A</v>
      </c>
      <c r="C437" s="1306" t="s">
        <v>3650</v>
      </c>
      <c r="D437" s="1252">
        <v>0.0</v>
      </c>
      <c r="E437" s="1129" t="s">
        <v>76</v>
      </c>
      <c r="F437" s="1191">
        <v>1056.0</v>
      </c>
      <c r="G437" s="1307" t="s">
        <v>3684</v>
      </c>
      <c r="H437" s="1193" t="s">
        <v>2426</v>
      </c>
      <c r="I437" s="1306" t="s">
        <v>2445</v>
      </c>
      <c r="J437" s="1169" t="s">
        <v>3651</v>
      </c>
      <c r="K437" s="1194"/>
      <c r="L437" s="1135" t="s">
        <v>2652</v>
      </c>
      <c r="M437" s="1189"/>
      <c r="N437" s="1136" t="s">
        <v>2421</v>
      </c>
      <c r="O437" s="1368">
        <v>45880.0</v>
      </c>
      <c r="P437" s="1369" t="s">
        <v>3685</v>
      </c>
      <c r="Q437" s="1195">
        <f t="shared" si="351"/>
        <v>45881</v>
      </c>
      <c r="R437" s="1197"/>
      <c r="S437" s="1198"/>
      <c r="T437" s="1198"/>
      <c r="U437" s="1195">
        <f t="shared" si="352"/>
        <v>45885</v>
      </c>
      <c r="V437" s="1197">
        <v>25.0</v>
      </c>
      <c r="W437" s="1197">
        <v>2.0</v>
      </c>
      <c r="X437" s="1197">
        <v>25.0</v>
      </c>
      <c r="Y437" s="1234">
        <f t="shared" si="354"/>
        <v>45890</v>
      </c>
      <c r="Z437" s="1197">
        <v>651.0</v>
      </c>
      <c r="AA437" s="1198">
        <v>2.0</v>
      </c>
      <c r="AB437" s="1198">
        <v>28.0</v>
      </c>
      <c r="AC437" s="1200" t="str">
        <f t="shared" si="355"/>
        <v/>
      </c>
      <c r="AD437" s="1201">
        <f t="shared" si="356"/>
        <v>0.04608294931</v>
      </c>
      <c r="AE437" s="1202">
        <f t="shared" si="357"/>
        <v>0</v>
      </c>
      <c r="AF437" s="1227"/>
      <c r="AG437" s="1235"/>
      <c r="AH437" s="1203"/>
      <c r="AI437" s="1144">
        <f t="shared" si="326"/>
        <v>651</v>
      </c>
      <c r="AJ437" s="18"/>
    </row>
    <row r="438" ht="21.0" customHeight="1">
      <c r="A438" s="18"/>
      <c r="B438" s="1127" t="e">
        <v>#N/A</v>
      </c>
      <c r="C438" s="1267" t="s">
        <v>3686</v>
      </c>
      <c r="D438" s="1268">
        <v>0.0</v>
      </c>
      <c r="E438" s="1129" t="s">
        <v>76</v>
      </c>
      <c r="F438" s="1130">
        <v>6049.0</v>
      </c>
      <c r="G438" s="1299" t="s">
        <v>3687</v>
      </c>
      <c r="H438" s="1132" t="s">
        <v>2464</v>
      </c>
      <c r="I438" s="1267" t="s">
        <v>2445</v>
      </c>
      <c r="J438" s="1133" t="s">
        <v>3688</v>
      </c>
      <c r="K438" s="1134"/>
      <c r="L438" s="1261" t="s">
        <v>2652</v>
      </c>
      <c r="M438" s="1127"/>
      <c r="N438" s="1127" t="s">
        <v>3076</v>
      </c>
      <c r="O438" s="1293">
        <v>45880.0</v>
      </c>
      <c r="P438" s="1362" t="s">
        <v>3689</v>
      </c>
      <c r="Q438" s="1138">
        <f t="shared" si="351"/>
        <v>45881</v>
      </c>
      <c r="R438" s="125"/>
      <c r="S438" s="499"/>
      <c r="T438" s="499"/>
      <c r="U438" s="1139">
        <f t="shared" si="352"/>
        <v>45885</v>
      </c>
      <c r="V438" s="125">
        <v>51.0</v>
      </c>
      <c r="W438" s="125">
        <v>4.0</v>
      </c>
      <c r="X438" s="125">
        <v>51.0</v>
      </c>
      <c r="Y438" s="1158">
        <f t="shared" si="354"/>
        <v>45890</v>
      </c>
      <c r="Z438" s="125">
        <v>694.0</v>
      </c>
      <c r="AA438" s="499">
        <v>4.0</v>
      </c>
      <c r="AB438" s="499">
        <v>52.0</v>
      </c>
      <c r="AC438" s="1141" t="str">
        <f t="shared" si="355"/>
        <v/>
      </c>
      <c r="AD438" s="1142">
        <f t="shared" si="356"/>
        <v>0.08069164265</v>
      </c>
      <c r="AE438" s="1143">
        <f t="shared" si="357"/>
        <v>0</v>
      </c>
      <c r="AF438" s="1159"/>
      <c r="AG438" s="1160"/>
      <c r="AH438" s="1144"/>
      <c r="AI438" s="1144">
        <f t="shared" si="326"/>
        <v>694</v>
      </c>
      <c r="AJ438" s="18"/>
    </row>
    <row r="439" ht="21.0" customHeight="1">
      <c r="A439" s="18"/>
      <c r="B439" s="1127" t="e">
        <v>#N/A</v>
      </c>
      <c r="C439" s="1298" t="s">
        <v>3653</v>
      </c>
      <c r="D439" s="1260">
        <v>0.0</v>
      </c>
      <c r="E439" s="1129" t="s">
        <v>76</v>
      </c>
      <c r="F439" s="1130">
        <v>3596.0</v>
      </c>
      <c r="G439" s="1299" t="s">
        <v>2753</v>
      </c>
      <c r="H439" s="1132" t="s">
        <v>2426</v>
      </c>
      <c r="I439" s="1298" t="s">
        <v>2445</v>
      </c>
      <c r="J439" s="1133" t="s">
        <v>3655</v>
      </c>
      <c r="K439" s="1134"/>
      <c r="L439" s="1261" t="s">
        <v>2652</v>
      </c>
      <c r="M439" s="1127"/>
      <c r="N439" s="1127" t="s">
        <v>3076</v>
      </c>
      <c r="O439" s="1300">
        <v>45880.0</v>
      </c>
      <c r="P439" s="1324" t="s">
        <v>3690</v>
      </c>
      <c r="Q439" s="1138">
        <f t="shared" si="351"/>
        <v>45881</v>
      </c>
      <c r="R439" s="125"/>
      <c r="S439" s="499"/>
      <c r="T439" s="499"/>
      <c r="U439" s="1139">
        <f t="shared" si="352"/>
        <v>45885</v>
      </c>
      <c r="V439" s="125">
        <v>30.0</v>
      </c>
      <c r="W439" s="125">
        <v>16.0</v>
      </c>
      <c r="X439" s="125">
        <v>30.0</v>
      </c>
      <c r="Y439" s="1158">
        <f t="shared" si="354"/>
        <v>45890</v>
      </c>
      <c r="Z439" s="125">
        <v>835.0</v>
      </c>
      <c r="AA439" s="499">
        <v>15.0</v>
      </c>
      <c r="AB439" s="499">
        <v>34.0</v>
      </c>
      <c r="AC439" s="1141" t="str">
        <f t="shared" si="355"/>
        <v/>
      </c>
      <c r="AD439" s="1142">
        <f t="shared" si="356"/>
        <v>0.05868263473</v>
      </c>
      <c r="AE439" s="1143">
        <f t="shared" si="357"/>
        <v>0</v>
      </c>
      <c r="AF439" s="1159"/>
      <c r="AG439" s="1160"/>
      <c r="AH439" s="1144"/>
      <c r="AI439" s="1144">
        <f t="shared" si="326"/>
        <v>835</v>
      </c>
      <c r="AJ439" s="18"/>
    </row>
    <row r="440" ht="21.0" customHeight="1">
      <c r="A440" s="18"/>
      <c r="B440" s="1127" t="e">
        <v>#N/A</v>
      </c>
      <c r="C440" s="1267" t="s">
        <v>3691</v>
      </c>
      <c r="D440" s="1268">
        <v>0.0</v>
      </c>
      <c r="E440" s="1129" t="s">
        <v>76</v>
      </c>
      <c r="F440" s="1130">
        <v>5978.0</v>
      </c>
      <c r="G440" s="1292" t="s">
        <v>3692</v>
      </c>
      <c r="H440" s="1132" t="s">
        <v>2432</v>
      </c>
      <c r="I440" s="1267" t="s">
        <v>2445</v>
      </c>
      <c r="J440" s="1133" t="s">
        <v>3693</v>
      </c>
      <c r="K440" s="1134"/>
      <c r="L440" s="1135" t="s">
        <v>2652</v>
      </c>
      <c r="M440" s="1127"/>
      <c r="N440" s="1136" t="s">
        <v>2421</v>
      </c>
      <c r="O440" s="1293">
        <v>45880.0</v>
      </c>
      <c r="P440" s="1362" t="s">
        <v>3694</v>
      </c>
      <c r="Q440" s="1138">
        <f t="shared" si="351"/>
        <v>45881</v>
      </c>
      <c r="R440" s="125"/>
      <c r="S440" s="499"/>
      <c r="T440" s="499"/>
      <c r="U440" s="1139">
        <f t="shared" si="352"/>
        <v>45885</v>
      </c>
      <c r="V440" s="125">
        <v>158.0</v>
      </c>
      <c r="W440" s="125">
        <v>6.0</v>
      </c>
      <c r="X440" s="125">
        <v>158.0</v>
      </c>
      <c r="Y440" s="1158">
        <f t="shared" si="354"/>
        <v>45890</v>
      </c>
      <c r="Z440" s="125">
        <v>6093.0</v>
      </c>
      <c r="AA440" s="499">
        <v>7.0</v>
      </c>
      <c r="AB440" s="499">
        <v>326.0</v>
      </c>
      <c r="AC440" s="1141" t="str">
        <f t="shared" si="355"/>
        <v/>
      </c>
      <c r="AD440" s="1142">
        <f t="shared" si="356"/>
        <v>0.05465288035</v>
      </c>
      <c r="AE440" s="1143">
        <f t="shared" si="357"/>
        <v>0</v>
      </c>
      <c r="AF440" s="1159"/>
      <c r="AG440" s="1160"/>
      <c r="AH440" s="1144"/>
      <c r="AI440" s="1144">
        <f t="shared" si="326"/>
        <v>6093</v>
      </c>
      <c r="AJ440" s="18"/>
    </row>
    <row r="441" ht="21.0" customHeight="1">
      <c r="A441" s="18"/>
      <c r="B441" s="1127" t="e">
        <v>#N/A</v>
      </c>
      <c r="C441" s="1298" t="s">
        <v>3614</v>
      </c>
      <c r="D441" s="1260">
        <v>0.0</v>
      </c>
      <c r="E441" s="1129" t="s">
        <v>76</v>
      </c>
      <c r="F441" s="1130">
        <v>2909.0</v>
      </c>
      <c r="G441" s="1299" t="s">
        <v>3695</v>
      </c>
      <c r="H441" s="1132" t="s">
        <v>2426</v>
      </c>
      <c r="I441" s="1298" t="s">
        <v>2445</v>
      </c>
      <c r="J441" s="1133" t="s">
        <v>3615</v>
      </c>
      <c r="K441" s="1134"/>
      <c r="L441" s="1261" t="s">
        <v>2652</v>
      </c>
      <c r="M441" s="1127"/>
      <c r="N441" s="1136" t="s">
        <v>2421</v>
      </c>
      <c r="O441" s="1300">
        <v>45880.0</v>
      </c>
      <c r="P441" s="1324" t="s">
        <v>3696</v>
      </c>
      <c r="Q441" s="1138">
        <f t="shared" si="351"/>
        <v>45881</v>
      </c>
      <c r="R441" s="125"/>
      <c r="S441" s="499"/>
      <c r="T441" s="499"/>
      <c r="U441" s="1139">
        <f t="shared" si="352"/>
        <v>45885</v>
      </c>
      <c r="V441" s="125">
        <v>1008.0</v>
      </c>
      <c r="W441" s="125">
        <v>11.0</v>
      </c>
      <c r="X441" s="125">
        <v>1008.0</v>
      </c>
      <c r="Y441" s="1158">
        <f t="shared" si="354"/>
        <v>45890</v>
      </c>
      <c r="Z441" s="125">
        <v>16000.0</v>
      </c>
      <c r="AA441" s="499">
        <v>12.0</v>
      </c>
      <c r="AB441" s="499">
        <v>1095.0</v>
      </c>
      <c r="AC441" s="1141" t="str">
        <f t="shared" si="355"/>
        <v/>
      </c>
      <c r="AD441" s="1142">
        <f t="shared" si="356"/>
        <v>0.0691875</v>
      </c>
      <c r="AE441" s="1143">
        <f t="shared" si="357"/>
        <v>0</v>
      </c>
      <c r="AF441" s="1159"/>
      <c r="AG441" s="1160"/>
      <c r="AH441" s="1144"/>
      <c r="AI441" s="1144">
        <f t="shared" si="326"/>
        <v>16000</v>
      </c>
      <c r="AJ441" s="18"/>
    </row>
    <row r="442" ht="21.0" customHeight="1">
      <c r="A442" s="18"/>
      <c r="B442" s="1127" t="e">
        <v>#N/A</v>
      </c>
      <c r="C442" s="1267" t="s">
        <v>3697</v>
      </c>
      <c r="D442" s="1260">
        <v>0.0</v>
      </c>
      <c r="E442" s="1129" t="s">
        <v>76</v>
      </c>
      <c r="F442" s="1130">
        <v>5165.0</v>
      </c>
      <c r="G442" s="1292" t="s">
        <v>3698</v>
      </c>
      <c r="H442" s="1132" t="s">
        <v>2437</v>
      </c>
      <c r="I442" s="1267" t="s">
        <v>2418</v>
      </c>
      <c r="J442" s="1133" t="s">
        <v>3699</v>
      </c>
      <c r="K442" s="1134"/>
      <c r="L442" s="1261" t="s">
        <v>2652</v>
      </c>
      <c r="M442" s="1127"/>
      <c r="N442" s="1136" t="s">
        <v>2421</v>
      </c>
      <c r="O442" s="1360">
        <v>45881.0</v>
      </c>
      <c r="P442" s="1294" t="s">
        <v>3700</v>
      </c>
      <c r="Q442" s="1138">
        <f t="shared" si="351"/>
        <v>45882</v>
      </c>
      <c r="R442" s="125">
        <v>2.0</v>
      </c>
      <c r="S442" s="499">
        <v>0.0</v>
      </c>
      <c r="T442" s="499"/>
      <c r="U442" s="1139">
        <f t="shared" si="352"/>
        <v>45886</v>
      </c>
      <c r="V442" s="125"/>
      <c r="W442" s="125"/>
      <c r="X442" s="125"/>
      <c r="Y442" s="1158">
        <f t="shared" si="354"/>
        <v>45891</v>
      </c>
      <c r="Z442" s="125">
        <v>400.0</v>
      </c>
      <c r="AA442" s="499">
        <v>0.0</v>
      </c>
      <c r="AB442" s="499">
        <v>5.0</v>
      </c>
      <c r="AC442" s="1141">
        <f t="shared" si="355"/>
        <v>199</v>
      </c>
      <c r="AD442" s="1142">
        <f t="shared" si="356"/>
        <v>0.0125</v>
      </c>
      <c r="AE442" s="1143">
        <f t="shared" si="357"/>
        <v>0</v>
      </c>
      <c r="AF442" s="1159" t="s">
        <v>3701</v>
      </c>
      <c r="AG442" s="1160"/>
      <c r="AH442" s="1144"/>
      <c r="AI442" s="1144">
        <f t="shared" si="326"/>
        <v>400</v>
      </c>
      <c r="AJ442" s="18"/>
    </row>
    <row r="443" ht="21.0" customHeight="1">
      <c r="A443" s="18"/>
      <c r="B443" s="1127" t="e">
        <v>#N/A</v>
      </c>
      <c r="C443" s="1298" t="s">
        <v>3702</v>
      </c>
      <c r="D443" s="1260">
        <v>0.0</v>
      </c>
      <c r="E443" s="1129" t="s">
        <v>76</v>
      </c>
      <c r="F443" s="1130">
        <v>6133.0</v>
      </c>
      <c r="G443" s="1299" t="s">
        <v>440</v>
      </c>
      <c r="H443" s="1132" t="s">
        <v>2464</v>
      </c>
      <c r="I443" s="1298" t="s">
        <v>2445</v>
      </c>
      <c r="J443" s="1133" t="s">
        <v>3703</v>
      </c>
      <c r="K443" s="1134"/>
      <c r="L443" s="1261" t="s">
        <v>2652</v>
      </c>
      <c r="M443" s="1127"/>
      <c r="N443" s="1136" t="s">
        <v>2421</v>
      </c>
      <c r="O443" s="1300">
        <v>45881.0</v>
      </c>
      <c r="P443" s="1301" t="s">
        <v>3704</v>
      </c>
      <c r="Q443" s="1138">
        <f t="shared" si="351"/>
        <v>45882</v>
      </c>
      <c r="R443" s="125"/>
      <c r="S443" s="499"/>
      <c r="T443" s="499"/>
      <c r="U443" s="1139">
        <f t="shared" si="352"/>
        <v>45886</v>
      </c>
      <c r="V443" s="125">
        <v>47.0</v>
      </c>
      <c r="W443" s="125">
        <v>13.0</v>
      </c>
      <c r="X443" s="125">
        <v>47.0</v>
      </c>
      <c r="Y443" s="1158">
        <f t="shared" si="354"/>
        <v>45891</v>
      </c>
      <c r="Z443" s="125">
        <v>712.0</v>
      </c>
      <c r="AA443" s="499">
        <v>16.0</v>
      </c>
      <c r="AB443" s="499">
        <v>62.0</v>
      </c>
      <c r="AC443" s="1141" t="str">
        <f t="shared" si="355"/>
        <v/>
      </c>
      <c r="AD443" s="1142">
        <f t="shared" si="356"/>
        <v>0.1095505618</v>
      </c>
      <c r="AE443" s="1143">
        <f t="shared" si="357"/>
        <v>0</v>
      </c>
      <c r="AF443" s="1159"/>
      <c r="AG443" s="1160"/>
      <c r="AH443" s="1144"/>
      <c r="AI443" s="1144">
        <f t="shared" si="326"/>
        <v>712</v>
      </c>
      <c r="AJ443" s="18"/>
    </row>
    <row r="444" ht="21.0" customHeight="1">
      <c r="A444" s="18"/>
      <c r="B444" s="1127" t="e">
        <v>#N/A</v>
      </c>
      <c r="C444" s="1267" t="s">
        <v>3705</v>
      </c>
      <c r="D444" s="1260">
        <v>0.0</v>
      </c>
      <c r="E444" s="1129" t="s">
        <v>76</v>
      </c>
      <c r="F444" s="1130">
        <v>4889.0</v>
      </c>
      <c r="G444" s="1292" t="s">
        <v>174</v>
      </c>
      <c r="H444" s="1132" t="s">
        <v>2440</v>
      </c>
      <c r="I444" s="1267" t="s">
        <v>2445</v>
      </c>
      <c r="J444" s="1133" t="s">
        <v>3706</v>
      </c>
      <c r="K444" s="1134"/>
      <c r="L444" s="1261" t="s">
        <v>2652</v>
      </c>
      <c r="M444" s="1127"/>
      <c r="N444" s="1136" t="s">
        <v>2421</v>
      </c>
      <c r="O444" s="1293">
        <v>45881.0</v>
      </c>
      <c r="P444" s="1362" t="s">
        <v>3707</v>
      </c>
      <c r="Q444" s="1138">
        <f t="shared" si="351"/>
        <v>45882</v>
      </c>
      <c r="R444" s="125"/>
      <c r="S444" s="499"/>
      <c r="T444" s="499"/>
      <c r="U444" s="1139">
        <f t="shared" si="352"/>
        <v>45886</v>
      </c>
      <c r="V444" s="125">
        <v>58.0</v>
      </c>
      <c r="W444" s="125">
        <v>9.0</v>
      </c>
      <c r="X444" s="125">
        <v>58.0</v>
      </c>
      <c r="Y444" s="1158">
        <f t="shared" si="354"/>
        <v>45891</v>
      </c>
      <c r="Z444" s="125">
        <v>1188.0</v>
      </c>
      <c r="AA444" s="499">
        <v>9.0</v>
      </c>
      <c r="AB444" s="499">
        <v>61.0</v>
      </c>
      <c r="AC444" s="1141" t="str">
        <f t="shared" si="355"/>
        <v/>
      </c>
      <c r="AD444" s="1142">
        <f t="shared" si="356"/>
        <v>0.05892255892</v>
      </c>
      <c r="AE444" s="1143">
        <f t="shared" si="357"/>
        <v>0</v>
      </c>
      <c r="AF444" s="1159"/>
      <c r="AG444" s="1160"/>
      <c r="AH444" s="1144"/>
      <c r="AI444" s="1144">
        <f t="shared" si="326"/>
        <v>1188</v>
      </c>
      <c r="AJ444" s="18"/>
    </row>
    <row r="445" ht="21.0" customHeight="1">
      <c r="A445" s="18"/>
      <c r="B445" s="1127" t="e">
        <v>#N/A</v>
      </c>
      <c r="C445" s="1298" t="s">
        <v>3519</v>
      </c>
      <c r="D445" s="1260">
        <v>0.0</v>
      </c>
      <c r="E445" s="1129" t="s">
        <v>76</v>
      </c>
      <c r="F445" s="1130">
        <v>3862.0</v>
      </c>
      <c r="G445" s="1299" t="s">
        <v>184</v>
      </c>
      <c r="H445" s="1132" t="s">
        <v>2426</v>
      </c>
      <c r="I445" s="1298" t="s">
        <v>2418</v>
      </c>
      <c r="J445" s="1133" t="s">
        <v>3648</v>
      </c>
      <c r="K445" s="1134"/>
      <c r="L445" s="1261" t="s">
        <v>2652</v>
      </c>
      <c r="M445" s="1127"/>
      <c r="N445" s="1136" t="s">
        <v>2421</v>
      </c>
      <c r="O445" s="1300">
        <v>45881.0</v>
      </c>
      <c r="P445" s="1370" t="s">
        <v>3708</v>
      </c>
      <c r="Q445" s="1138">
        <f t="shared" si="351"/>
        <v>45882</v>
      </c>
      <c r="R445" s="125"/>
      <c r="S445" s="499"/>
      <c r="T445" s="499"/>
      <c r="U445" s="1139">
        <f t="shared" si="352"/>
        <v>45886</v>
      </c>
      <c r="V445" s="125">
        <v>40000.0</v>
      </c>
      <c r="W445" s="125">
        <v>84.0</v>
      </c>
      <c r="X445" s="125">
        <v>40000.0</v>
      </c>
      <c r="Y445" s="1155">
        <v>45940.0</v>
      </c>
      <c r="Z445" s="125">
        <v>781000.0</v>
      </c>
      <c r="AA445" s="499">
        <v>90.0</v>
      </c>
      <c r="AB445" s="499">
        <v>46200.0</v>
      </c>
      <c r="AC445" s="1141" t="str">
        <f t="shared" si="355"/>
        <v/>
      </c>
      <c r="AD445" s="1142">
        <f t="shared" si="356"/>
        <v>0.05927016645</v>
      </c>
      <c r="AE445" s="1143">
        <f t="shared" si="357"/>
        <v>0</v>
      </c>
      <c r="AF445" s="1159"/>
      <c r="AG445" s="1160"/>
      <c r="AH445" s="1144"/>
      <c r="AI445" s="1144">
        <f t="shared" si="326"/>
        <v>781000</v>
      </c>
      <c r="AJ445" s="18"/>
    </row>
    <row r="446" ht="21.0" customHeight="1">
      <c r="A446" s="18"/>
      <c r="B446" s="1127" t="e">
        <v>#N/A</v>
      </c>
      <c r="C446" s="1267" t="s">
        <v>3697</v>
      </c>
      <c r="D446" s="1268">
        <v>0.0</v>
      </c>
      <c r="E446" s="1129" t="s">
        <v>76</v>
      </c>
      <c r="F446" s="1130">
        <v>1826.0</v>
      </c>
      <c r="G446" s="1292" t="s">
        <v>376</v>
      </c>
      <c r="H446" s="1132" t="s">
        <v>2426</v>
      </c>
      <c r="I446" s="1267" t="s">
        <v>2418</v>
      </c>
      <c r="J446" s="1133" t="s">
        <v>3699</v>
      </c>
      <c r="K446" s="1134"/>
      <c r="L446" s="1261" t="s">
        <v>2652</v>
      </c>
      <c r="M446" s="1127"/>
      <c r="N446" s="1136" t="s">
        <v>2421</v>
      </c>
      <c r="O446" s="1293">
        <v>45885.0</v>
      </c>
      <c r="P446" s="1318" t="s">
        <v>3709</v>
      </c>
      <c r="Q446" s="1138">
        <f t="shared" si="351"/>
        <v>45886</v>
      </c>
      <c r="R446" s="125">
        <v>163.0</v>
      </c>
      <c r="S446" s="499">
        <v>0.0</v>
      </c>
      <c r="T446" s="499"/>
      <c r="U446" s="1139">
        <f t="shared" si="352"/>
        <v>45890</v>
      </c>
      <c r="V446" s="125"/>
      <c r="W446" s="125"/>
      <c r="X446" s="125"/>
      <c r="Y446" s="1158">
        <f t="shared" ref="Y446:Y460" si="358">INDIRECT("o"&amp;ROW())+10</f>
        <v>45895</v>
      </c>
      <c r="Z446" s="125">
        <v>280.0</v>
      </c>
      <c r="AA446" s="499">
        <v>0.0</v>
      </c>
      <c r="AB446" s="499">
        <v>3.0</v>
      </c>
      <c r="AC446" s="1141">
        <f t="shared" si="355"/>
        <v>0.717791411</v>
      </c>
      <c r="AD446" s="1142">
        <f t="shared" si="356"/>
        <v>0.01071428571</v>
      </c>
      <c r="AE446" s="1143">
        <f t="shared" si="357"/>
        <v>0</v>
      </c>
      <c r="AF446" s="1159" t="s">
        <v>3710</v>
      </c>
      <c r="AG446" s="1160"/>
      <c r="AH446" s="1144"/>
      <c r="AI446" s="1144">
        <f t="shared" si="326"/>
        <v>280</v>
      </c>
      <c r="AJ446" s="18"/>
    </row>
    <row r="447" ht="21.0" customHeight="1">
      <c r="A447" s="18"/>
      <c r="B447" s="1127" t="e">
        <v>#N/A</v>
      </c>
      <c r="C447" s="1298" t="s">
        <v>3711</v>
      </c>
      <c r="D447" s="1260" t="s">
        <v>2416</v>
      </c>
      <c r="E447" s="1129" t="s">
        <v>76</v>
      </c>
      <c r="F447" s="1130" t="e">
        <v>#N/A</v>
      </c>
      <c r="G447" s="1299" t="s">
        <v>3712</v>
      </c>
      <c r="H447" s="1132" t="e">
        <v>#N/A</v>
      </c>
      <c r="I447" s="1298" t="s">
        <v>2445</v>
      </c>
      <c r="J447" s="1133" t="s">
        <v>3713</v>
      </c>
      <c r="K447" s="1134"/>
      <c r="L447" s="1261" t="s">
        <v>2544</v>
      </c>
      <c r="M447" s="1127"/>
      <c r="N447" s="1136" t="s">
        <v>2421</v>
      </c>
      <c r="O447" s="1300">
        <v>45885.0</v>
      </c>
      <c r="P447" s="1301" t="s">
        <v>3714</v>
      </c>
      <c r="Q447" s="1138">
        <f t="shared" si="351"/>
        <v>45886</v>
      </c>
      <c r="R447" s="125">
        <v>131.0</v>
      </c>
      <c r="S447" s="499">
        <v>7.0</v>
      </c>
      <c r="T447" s="499">
        <v>14.0</v>
      </c>
      <c r="U447" s="1139">
        <f t="shared" si="352"/>
        <v>45890</v>
      </c>
      <c r="V447" s="125">
        <v>14.0</v>
      </c>
      <c r="W447" s="125">
        <v>8.0</v>
      </c>
      <c r="X447" s="125">
        <v>14.0</v>
      </c>
      <c r="Y447" s="1158">
        <f t="shared" si="358"/>
        <v>45895</v>
      </c>
      <c r="Z447" s="125">
        <v>155.0</v>
      </c>
      <c r="AA447" s="499">
        <v>8.0</v>
      </c>
      <c r="AB447" s="499">
        <v>15.0</v>
      </c>
      <c r="AC447" s="1141">
        <f t="shared" si="355"/>
        <v>0.1832061069</v>
      </c>
      <c r="AD447" s="1142">
        <f t="shared" si="356"/>
        <v>0.1483870968</v>
      </c>
      <c r="AE447" s="1143">
        <f t="shared" si="357"/>
        <v>0</v>
      </c>
      <c r="AF447" s="1159" t="s">
        <v>3715</v>
      </c>
      <c r="AG447" s="1160"/>
      <c r="AH447" s="1144"/>
      <c r="AI447" s="1144">
        <f t="shared" si="326"/>
        <v>155</v>
      </c>
      <c r="AJ447" s="18"/>
    </row>
    <row r="448" ht="21.0" customHeight="1">
      <c r="A448" s="18"/>
      <c r="B448" s="1127" t="e">
        <v>#N/A</v>
      </c>
      <c r="C448" s="1267" t="s">
        <v>3519</v>
      </c>
      <c r="D448" s="1268">
        <v>0.0</v>
      </c>
      <c r="E448" s="1129" t="s">
        <v>76</v>
      </c>
      <c r="F448" s="1130">
        <v>5935.0</v>
      </c>
      <c r="G448" s="1292" t="s">
        <v>381</v>
      </c>
      <c r="H448" s="1132" t="s">
        <v>2571</v>
      </c>
      <c r="I448" s="1267" t="s">
        <v>2445</v>
      </c>
      <c r="J448" s="1133" t="s">
        <v>3521</v>
      </c>
      <c r="K448" s="1134"/>
      <c r="L448" s="1135" t="s">
        <v>2652</v>
      </c>
      <c r="M448" s="1127"/>
      <c r="N448" s="1136" t="s">
        <v>2421</v>
      </c>
      <c r="O448" s="1293">
        <v>45889.0</v>
      </c>
      <c r="P448" s="1318" t="s">
        <v>3716</v>
      </c>
      <c r="Q448" s="1138">
        <f t="shared" si="351"/>
        <v>45890</v>
      </c>
      <c r="R448" s="125">
        <v>17249.0</v>
      </c>
      <c r="S448" s="499">
        <v>6.0</v>
      </c>
      <c r="T448" s="499">
        <v>1029.0</v>
      </c>
      <c r="U448" s="1139">
        <f t="shared" si="352"/>
        <v>45894</v>
      </c>
      <c r="V448" s="125">
        <v>1882.0</v>
      </c>
      <c r="W448" s="125">
        <v>9.0</v>
      </c>
      <c r="X448" s="125">
        <v>1882.0</v>
      </c>
      <c r="Y448" s="1158">
        <f t="shared" si="358"/>
        <v>45899</v>
      </c>
      <c r="Z448" s="125">
        <v>41100.0</v>
      </c>
      <c r="AA448" s="499">
        <v>13.0</v>
      </c>
      <c r="AB448" s="499">
        <v>2433.0</v>
      </c>
      <c r="AC448" s="1141">
        <f t="shared" si="355"/>
        <v>1.382746826</v>
      </c>
      <c r="AD448" s="1142">
        <f t="shared" si="356"/>
        <v>0.059513382</v>
      </c>
      <c r="AE448" s="1143">
        <f t="shared" si="357"/>
        <v>0</v>
      </c>
      <c r="AF448" s="1159" t="s">
        <v>3717</v>
      </c>
      <c r="AG448" s="1160"/>
      <c r="AH448" s="1144"/>
      <c r="AI448" s="1144">
        <f t="shared" si="326"/>
        <v>41100</v>
      </c>
      <c r="AJ448" s="18"/>
    </row>
    <row r="449" ht="21.0" customHeight="1">
      <c r="A449" s="18"/>
      <c r="B449" s="1127" t="e">
        <v>#N/A</v>
      </c>
      <c r="C449" s="1298" t="s">
        <v>3697</v>
      </c>
      <c r="D449" s="1260">
        <v>0.0</v>
      </c>
      <c r="E449" s="1129" t="s">
        <v>76</v>
      </c>
      <c r="F449" s="1130">
        <v>1181.0</v>
      </c>
      <c r="G449" s="1299" t="s">
        <v>398</v>
      </c>
      <c r="H449" s="1132" t="s">
        <v>2464</v>
      </c>
      <c r="I449" s="1298" t="s">
        <v>2418</v>
      </c>
      <c r="J449" s="1133" t="s">
        <v>3699</v>
      </c>
      <c r="K449" s="1134"/>
      <c r="L449" s="1261" t="s">
        <v>2652</v>
      </c>
      <c r="M449" s="1127"/>
      <c r="N449" s="1136" t="s">
        <v>2421</v>
      </c>
      <c r="O449" s="1300">
        <v>45889.0</v>
      </c>
      <c r="P449" s="1301" t="s">
        <v>3718</v>
      </c>
      <c r="Q449" s="1138">
        <f t="shared" si="351"/>
        <v>45890</v>
      </c>
      <c r="R449" s="125">
        <v>13.0</v>
      </c>
      <c r="S449" s="499">
        <v>0.0</v>
      </c>
      <c r="T449" s="499">
        <v>1.0</v>
      </c>
      <c r="U449" s="1139">
        <f t="shared" si="352"/>
        <v>45894</v>
      </c>
      <c r="V449" s="125">
        <v>25.0</v>
      </c>
      <c r="W449" s="125">
        <v>0.0</v>
      </c>
      <c r="X449" s="125">
        <v>1.0</v>
      </c>
      <c r="Y449" s="1158">
        <f t="shared" si="358"/>
        <v>45899</v>
      </c>
      <c r="Z449" s="125">
        <v>28.0</v>
      </c>
      <c r="AA449" s="499">
        <v>0.0</v>
      </c>
      <c r="AB449" s="499">
        <v>1.0</v>
      </c>
      <c r="AC449" s="1141">
        <f t="shared" si="355"/>
        <v>1.153846154</v>
      </c>
      <c r="AD449" s="1142">
        <f t="shared" si="356"/>
        <v>0.03571428571</v>
      </c>
      <c r="AE449" s="1143">
        <f t="shared" si="357"/>
        <v>0</v>
      </c>
      <c r="AF449" s="1159" t="s">
        <v>3719</v>
      </c>
      <c r="AG449" s="1160"/>
      <c r="AH449" s="1144"/>
      <c r="AI449" s="1144">
        <f t="shared" si="326"/>
        <v>28</v>
      </c>
      <c r="AJ449" s="18"/>
    </row>
    <row r="450" ht="21.0" customHeight="1">
      <c r="A450" s="18"/>
      <c r="B450" s="1127" t="e">
        <v>#N/A</v>
      </c>
      <c r="C450" s="1270" t="s">
        <v>3702</v>
      </c>
      <c r="D450" s="1268" t="s">
        <v>2416</v>
      </c>
      <c r="E450" s="1129" t="s">
        <v>76</v>
      </c>
      <c r="F450" s="1147">
        <v>4918.0</v>
      </c>
      <c r="G450" s="1269" t="s">
        <v>3667</v>
      </c>
      <c r="H450" s="1132" t="s">
        <v>2437</v>
      </c>
      <c r="I450" s="1270" t="s">
        <v>2445</v>
      </c>
      <c r="J450" s="1133" t="s">
        <v>3703</v>
      </c>
      <c r="K450" s="1148"/>
      <c r="L450" s="1371"/>
      <c r="M450" s="1146"/>
      <c r="N450" s="1136" t="s">
        <v>2421</v>
      </c>
      <c r="O450" s="1271">
        <v>45890.0</v>
      </c>
      <c r="P450" s="1272" t="s">
        <v>3720</v>
      </c>
      <c r="Q450" s="1151">
        <f t="shared" si="351"/>
        <v>45891</v>
      </c>
      <c r="R450" s="1152">
        <v>68902.0</v>
      </c>
      <c r="S450" s="1153">
        <v>35.0</v>
      </c>
      <c r="T450" s="1153">
        <v>2719.0</v>
      </c>
      <c r="U450" s="1154">
        <f t="shared" si="352"/>
        <v>45895</v>
      </c>
      <c r="V450" s="1165"/>
      <c r="W450" s="1165"/>
      <c r="X450" s="1165"/>
      <c r="Y450" s="1155">
        <f t="shared" si="358"/>
        <v>45900</v>
      </c>
      <c r="Z450" s="1152">
        <v>70400.0</v>
      </c>
      <c r="AA450" s="1153">
        <v>35.0</v>
      </c>
      <c r="AB450" s="1153">
        <v>2794.0</v>
      </c>
      <c r="AC450" s="1141">
        <f t="array" ref="AC450">IFERROR((INDIRECT("Z"&amp;ROW()) - INDIRECT("R"&amp;ROW())) / INDIRECT("R"&amp;ROW()), "")</f>
        <v>0.02174102348</v>
      </c>
      <c r="AD450" s="1142">
        <f t="array" ref="AD450">(INDIRECT("AA"&amp;ROW()) + INDIRECT("AB"&amp;ROW())) / INDIRECT("Z"&amp;ROW())</f>
        <v>0.04018465909</v>
      </c>
      <c r="AE450" s="1143">
        <f t="shared" si="357"/>
        <v>0</v>
      </c>
      <c r="AF450" s="286" t="s">
        <v>3721</v>
      </c>
      <c r="AI450" s="1144">
        <f t="shared" si="326"/>
        <v>70400</v>
      </c>
      <c r="AJ450" s="18"/>
    </row>
    <row r="451" ht="21.0" customHeight="1">
      <c r="A451" s="18"/>
      <c r="B451" s="1127" t="e">
        <v>#N/A</v>
      </c>
      <c r="C451" s="1298" t="s">
        <v>3697</v>
      </c>
      <c r="D451" s="1260">
        <v>0.0</v>
      </c>
      <c r="E451" s="1129" t="s">
        <v>76</v>
      </c>
      <c r="F451" s="1130">
        <v>2451.0</v>
      </c>
      <c r="G451" s="1299" t="s">
        <v>3722</v>
      </c>
      <c r="H451" s="1132" t="s">
        <v>2464</v>
      </c>
      <c r="I451" s="1298" t="s">
        <v>2418</v>
      </c>
      <c r="J451" s="1133" t="s">
        <v>3699</v>
      </c>
      <c r="K451" s="1134"/>
      <c r="L451" s="1261" t="s">
        <v>2652</v>
      </c>
      <c r="M451" s="1127"/>
      <c r="N451" s="1136" t="s">
        <v>2421</v>
      </c>
      <c r="O451" s="1300">
        <v>45890.0</v>
      </c>
      <c r="P451" s="1301" t="s">
        <v>3723</v>
      </c>
      <c r="Q451" s="1138">
        <f t="shared" si="351"/>
        <v>45891</v>
      </c>
      <c r="R451" s="125">
        <v>209.0</v>
      </c>
      <c r="S451" s="499">
        <v>0.0</v>
      </c>
      <c r="T451" s="499">
        <v>2.0</v>
      </c>
      <c r="U451" s="1139">
        <f t="shared" si="352"/>
        <v>45895</v>
      </c>
      <c r="V451" s="125">
        <v>218.0</v>
      </c>
      <c r="W451" s="125">
        <v>0.0</v>
      </c>
      <c r="X451" s="125">
        <v>2.0</v>
      </c>
      <c r="Y451" s="1158">
        <f t="shared" si="358"/>
        <v>45900</v>
      </c>
      <c r="Z451" s="125">
        <v>223.0</v>
      </c>
      <c r="AA451" s="499">
        <v>0.0</v>
      </c>
      <c r="AB451" s="499">
        <v>2.0</v>
      </c>
      <c r="AC451" s="1141">
        <f t="shared" ref="AC451:AC460" si="359">IFERROR((Z451-R451)/R451,"")</f>
        <v>0.06698564593</v>
      </c>
      <c r="AD451" s="1142">
        <f t="shared" ref="AD451:AD460" si="360">(AA451+AB451)/Z451</f>
        <v>0.008968609865</v>
      </c>
      <c r="AE451" s="1143">
        <f t="shared" si="357"/>
        <v>0</v>
      </c>
      <c r="AF451" s="1159" t="s">
        <v>3724</v>
      </c>
      <c r="AG451" s="1160"/>
      <c r="AH451" s="1144"/>
      <c r="AI451" s="1144">
        <f t="shared" si="326"/>
        <v>223</v>
      </c>
      <c r="AJ451" s="18"/>
    </row>
    <row r="452" ht="21.0" customHeight="1">
      <c r="A452" s="18"/>
      <c r="B452" s="1127" t="e">
        <v>#N/A</v>
      </c>
      <c r="C452" s="1267" t="s">
        <v>3702</v>
      </c>
      <c r="D452" s="1268">
        <v>0.0</v>
      </c>
      <c r="E452" s="1129" t="s">
        <v>76</v>
      </c>
      <c r="F452" s="1130">
        <v>4089.0</v>
      </c>
      <c r="G452" s="1292" t="s">
        <v>2775</v>
      </c>
      <c r="H452" s="1132" t="s">
        <v>2659</v>
      </c>
      <c r="I452" s="1267" t="s">
        <v>2445</v>
      </c>
      <c r="J452" s="1133" t="s">
        <v>3703</v>
      </c>
      <c r="K452" s="1134"/>
      <c r="L452" s="1261" t="s">
        <v>2652</v>
      </c>
      <c r="M452" s="1127"/>
      <c r="N452" s="1136" t="s">
        <v>2421</v>
      </c>
      <c r="O452" s="1293">
        <v>45891.0</v>
      </c>
      <c r="P452" s="1318" t="s">
        <v>3725</v>
      </c>
      <c r="Q452" s="1138">
        <f t="shared" si="351"/>
        <v>45892</v>
      </c>
      <c r="R452" s="125">
        <v>493.0</v>
      </c>
      <c r="S452" s="499">
        <v>15.0</v>
      </c>
      <c r="T452" s="499">
        <v>36.0</v>
      </c>
      <c r="U452" s="1139">
        <f t="shared" si="352"/>
        <v>45896</v>
      </c>
      <c r="V452" s="125"/>
      <c r="W452" s="125"/>
      <c r="X452" s="125"/>
      <c r="Y452" s="1158">
        <f t="shared" si="358"/>
        <v>45901</v>
      </c>
      <c r="Z452" s="125">
        <v>18600.0</v>
      </c>
      <c r="AA452" s="499">
        <v>34.0</v>
      </c>
      <c r="AB452" s="499">
        <v>291.0</v>
      </c>
      <c r="AC452" s="1141">
        <f t="shared" si="359"/>
        <v>36.72819473</v>
      </c>
      <c r="AD452" s="1142">
        <f t="shared" si="360"/>
        <v>0.01747311828</v>
      </c>
      <c r="AE452" s="1143">
        <f t="shared" si="357"/>
        <v>0</v>
      </c>
      <c r="AF452" s="1159" t="s">
        <v>3726</v>
      </c>
      <c r="AG452" s="1160"/>
      <c r="AH452" s="1144"/>
      <c r="AI452" s="1144">
        <f t="shared" si="326"/>
        <v>18600</v>
      </c>
      <c r="AJ452" s="18"/>
    </row>
    <row r="453" ht="21.0" customHeight="1">
      <c r="A453" s="18"/>
      <c r="B453" s="1127" t="e">
        <v>#N/A</v>
      </c>
      <c r="C453" s="1298" t="s">
        <v>3519</v>
      </c>
      <c r="D453" s="1260">
        <v>0.0</v>
      </c>
      <c r="E453" s="1129" t="s">
        <v>76</v>
      </c>
      <c r="F453" s="1130">
        <v>5267.0</v>
      </c>
      <c r="G453" s="1299" t="s">
        <v>296</v>
      </c>
      <c r="H453" s="1132" t="s">
        <v>2476</v>
      </c>
      <c r="I453" s="1298" t="s">
        <v>2445</v>
      </c>
      <c r="J453" s="1133" t="s">
        <v>3521</v>
      </c>
      <c r="K453" s="1134"/>
      <c r="L453" s="1261" t="s">
        <v>2652</v>
      </c>
      <c r="M453" s="1127"/>
      <c r="N453" s="1136" t="s">
        <v>2421</v>
      </c>
      <c r="O453" s="1300">
        <v>45892.0</v>
      </c>
      <c r="P453" s="1301" t="s">
        <v>3727</v>
      </c>
      <c r="Q453" s="1138">
        <f t="shared" si="351"/>
        <v>45893</v>
      </c>
      <c r="R453" s="125">
        <v>18291.0</v>
      </c>
      <c r="S453" s="499">
        <v>14.0</v>
      </c>
      <c r="T453" s="499">
        <v>635.0</v>
      </c>
      <c r="U453" s="1139">
        <f t="shared" si="352"/>
        <v>45897</v>
      </c>
      <c r="V453" s="125"/>
      <c r="W453" s="125"/>
      <c r="X453" s="125"/>
      <c r="Y453" s="1158">
        <f t="shared" si="358"/>
        <v>45902</v>
      </c>
      <c r="Z453" s="125">
        <v>20200.0</v>
      </c>
      <c r="AA453" s="499">
        <v>15.0</v>
      </c>
      <c r="AB453" s="499">
        <v>683.0</v>
      </c>
      <c r="AC453" s="1141">
        <f t="shared" si="359"/>
        <v>0.1043682685</v>
      </c>
      <c r="AD453" s="1142">
        <f t="shared" si="360"/>
        <v>0.03455445545</v>
      </c>
      <c r="AE453" s="1143">
        <f t="shared" si="357"/>
        <v>0</v>
      </c>
      <c r="AF453" s="1159" t="s">
        <v>3728</v>
      </c>
      <c r="AG453" s="1160"/>
      <c r="AH453" s="1144"/>
      <c r="AI453" s="1144">
        <f t="shared" si="326"/>
        <v>20200</v>
      </c>
      <c r="AJ453" s="18"/>
    </row>
    <row r="454" ht="21.0" customHeight="1">
      <c r="A454" s="18"/>
      <c r="B454" s="1189" t="e">
        <v>#N/A</v>
      </c>
      <c r="C454" s="1372" t="s">
        <v>3702</v>
      </c>
      <c r="D454" s="1364" t="s">
        <v>2416</v>
      </c>
      <c r="E454" s="1129" t="s">
        <v>76</v>
      </c>
      <c r="F454" s="1210">
        <v>1433.0</v>
      </c>
      <c r="G454" s="1373" t="s">
        <v>136</v>
      </c>
      <c r="H454" s="1193" t="s">
        <v>2464</v>
      </c>
      <c r="I454" s="1372" t="s">
        <v>2445</v>
      </c>
      <c r="J454" s="1189" t="s">
        <v>3729</v>
      </c>
      <c r="K454" s="1212"/>
      <c r="L454" s="1261" t="s">
        <v>2420</v>
      </c>
      <c r="M454" s="1213"/>
      <c r="N454" s="1136" t="s">
        <v>2421</v>
      </c>
      <c r="O454" s="1374">
        <v>45892.0</v>
      </c>
      <c r="P454" s="1375" t="s">
        <v>3730</v>
      </c>
      <c r="Q454" s="1216">
        <f t="shared" si="351"/>
        <v>45893</v>
      </c>
      <c r="R454" s="1217">
        <v>1708.0</v>
      </c>
      <c r="S454" s="1218">
        <v>8.0</v>
      </c>
      <c r="T454" s="1218">
        <v>51.0</v>
      </c>
      <c r="U454" s="1216">
        <f t="shared" si="352"/>
        <v>45897</v>
      </c>
      <c r="V454" s="1222"/>
      <c r="W454" s="1222"/>
      <c r="X454" s="1222"/>
      <c r="Y454" s="1216">
        <f t="shared" si="358"/>
        <v>45902</v>
      </c>
      <c r="Z454" s="1217">
        <v>1725.0</v>
      </c>
      <c r="AA454" s="1218">
        <v>8.0</v>
      </c>
      <c r="AB454" s="1218">
        <v>51.0</v>
      </c>
      <c r="AC454" s="1200">
        <f t="shared" si="359"/>
        <v>0.009953161593</v>
      </c>
      <c r="AD454" s="1201">
        <f t="shared" si="360"/>
        <v>0.03420289855</v>
      </c>
      <c r="AE454" s="1202">
        <f t="shared" si="357"/>
        <v>0</v>
      </c>
      <c r="AF454" s="1219" t="s">
        <v>3731</v>
      </c>
      <c r="AG454" s="1220"/>
      <c r="AH454" s="1220"/>
      <c r="AI454" s="1144">
        <f t="shared" si="326"/>
        <v>1725</v>
      </c>
      <c r="AJ454" s="18"/>
    </row>
    <row r="455" ht="21.0" customHeight="1">
      <c r="A455" s="18"/>
      <c r="B455" s="1127" t="e">
        <v>#N/A</v>
      </c>
      <c r="C455" s="1259" t="s">
        <v>3702</v>
      </c>
      <c r="D455" s="1260" t="s">
        <v>2416</v>
      </c>
      <c r="E455" s="1129" t="s">
        <v>76</v>
      </c>
      <c r="F455" s="1147">
        <v>2853.0</v>
      </c>
      <c r="G455" s="1261" t="s">
        <v>3658</v>
      </c>
      <c r="H455" s="1132" t="s">
        <v>2464</v>
      </c>
      <c r="I455" s="1259" t="s">
        <v>2445</v>
      </c>
      <c r="J455" s="1127" t="s">
        <v>3729</v>
      </c>
      <c r="K455" s="1148"/>
      <c r="L455" s="1261" t="s">
        <v>3295</v>
      </c>
      <c r="M455" s="1146"/>
      <c r="N455" s="1136" t="s">
        <v>2421</v>
      </c>
      <c r="O455" s="1262">
        <v>45893.0</v>
      </c>
      <c r="P455" s="1263" t="s">
        <v>3732</v>
      </c>
      <c r="Q455" s="1151">
        <f t="shared" si="351"/>
        <v>45894</v>
      </c>
      <c r="R455" s="1152">
        <v>18308.0</v>
      </c>
      <c r="S455" s="1153">
        <v>20.0</v>
      </c>
      <c r="T455" s="1153">
        <v>810.0</v>
      </c>
      <c r="U455" s="1154">
        <f t="shared" si="352"/>
        <v>45898</v>
      </c>
      <c r="V455" s="1165"/>
      <c r="W455" s="1165"/>
      <c r="X455" s="1165"/>
      <c r="Y455" s="1155">
        <f t="shared" si="358"/>
        <v>45903</v>
      </c>
      <c r="Z455" s="1152">
        <v>18700.0</v>
      </c>
      <c r="AA455" s="1153">
        <v>20.0</v>
      </c>
      <c r="AB455" s="1153">
        <v>812.0</v>
      </c>
      <c r="AC455" s="1141">
        <f t="shared" si="359"/>
        <v>0.02141140485</v>
      </c>
      <c r="AD455" s="1142">
        <f t="shared" si="360"/>
        <v>0.04449197861</v>
      </c>
      <c r="AE455" s="1143">
        <f t="shared" si="357"/>
        <v>0</v>
      </c>
      <c r="AF455" s="286" t="s">
        <v>3733</v>
      </c>
      <c r="AI455" s="1144">
        <f t="shared" si="326"/>
        <v>18700</v>
      </c>
      <c r="AJ455" s="18"/>
    </row>
    <row r="456" ht="21.0" customHeight="1">
      <c r="A456" s="18"/>
      <c r="B456" s="1146" t="e">
        <v>#N/A</v>
      </c>
      <c r="C456" s="1270" t="s">
        <v>3734</v>
      </c>
      <c r="D456" s="1268" t="s">
        <v>2416</v>
      </c>
      <c r="E456" s="1129" t="s">
        <v>76</v>
      </c>
      <c r="F456" s="1147">
        <v>4511.0</v>
      </c>
      <c r="G456" s="1269" t="s">
        <v>104</v>
      </c>
      <c r="H456" s="1132" t="s">
        <v>2426</v>
      </c>
      <c r="I456" s="1270" t="s">
        <v>2445</v>
      </c>
      <c r="J456" s="1133" t="s">
        <v>3735</v>
      </c>
      <c r="K456" s="1148"/>
      <c r="L456" s="1376"/>
      <c r="M456" s="1146"/>
      <c r="N456" s="1136" t="s">
        <v>2421</v>
      </c>
      <c r="O456" s="1271">
        <v>45897.0</v>
      </c>
      <c r="P456" s="1272" t="s">
        <v>3736</v>
      </c>
      <c r="Q456" s="1151">
        <f t="shared" si="351"/>
        <v>45898</v>
      </c>
      <c r="R456" s="1152">
        <v>4513.0</v>
      </c>
      <c r="S456" s="1153">
        <v>9.0</v>
      </c>
      <c r="T456" s="1153">
        <v>472.0</v>
      </c>
      <c r="U456" s="1154">
        <f t="shared" si="352"/>
        <v>45902</v>
      </c>
      <c r="V456" s="1165"/>
      <c r="W456" s="1165"/>
      <c r="X456" s="1165"/>
      <c r="Y456" s="1155">
        <f t="shared" si="358"/>
        <v>45907</v>
      </c>
      <c r="Z456" s="1152">
        <v>5914.0</v>
      </c>
      <c r="AA456" s="1153">
        <v>11.0</v>
      </c>
      <c r="AB456" s="1153">
        <v>594.0</v>
      </c>
      <c r="AC456" s="1141">
        <f t="shared" si="359"/>
        <v>0.3104365167</v>
      </c>
      <c r="AD456" s="1142">
        <f t="shared" si="360"/>
        <v>0.102299628</v>
      </c>
      <c r="AE456" s="1143">
        <f t="shared" si="357"/>
        <v>0</v>
      </c>
      <c r="AF456" s="286" t="s">
        <v>3737</v>
      </c>
      <c r="AI456" s="1144">
        <f t="shared" si="326"/>
        <v>5914</v>
      </c>
      <c r="AJ456" s="18"/>
    </row>
    <row r="457" ht="21.0" customHeight="1">
      <c r="A457" s="18"/>
      <c r="B457" s="1127" t="e">
        <v>#N/A</v>
      </c>
      <c r="C457" s="1298" t="s">
        <v>3738</v>
      </c>
      <c r="D457" s="1260" t="s">
        <v>2416</v>
      </c>
      <c r="E457" s="1129" t="s">
        <v>76</v>
      </c>
      <c r="F457" s="1130">
        <v>5196.0</v>
      </c>
      <c r="G457" s="1299" t="s">
        <v>2693</v>
      </c>
      <c r="H457" s="1132" t="s">
        <v>2426</v>
      </c>
      <c r="I457" s="1298" t="s">
        <v>2418</v>
      </c>
      <c r="J457" s="1133" t="s">
        <v>3739</v>
      </c>
      <c r="K457" s="1134"/>
      <c r="L457" s="1377"/>
      <c r="M457" s="1127"/>
      <c r="N457" s="1127" t="s">
        <v>3076</v>
      </c>
      <c r="O457" s="1300">
        <v>45898.0</v>
      </c>
      <c r="P457" s="1301" t="s">
        <v>3740</v>
      </c>
      <c r="Q457" s="1138">
        <f t="shared" si="351"/>
        <v>45899</v>
      </c>
      <c r="R457" s="125">
        <v>0.0</v>
      </c>
      <c r="S457" s="499">
        <v>2.0</v>
      </c>
      <c r="T457" s="499"/>
      <c r="U457" s="1139">
        <f t="shared" si="352"/>
        <v>45903</v>
      </c>
      <c r="V457" s="125"/>
      <c r="W457" s="125"/>
      <c r="X457" s="125"/>
      <c r="Y457" s="1158">
        <f t="shared" si="358"/>
        <v>45908</v>
      </c>
      <c r="Z457" s="125"/>
      <c r="AA457" s="499">
        <v>4.0</v>
      </c>
      <c r="AB457" s="499">
        <v>-1.0</v>
      </c>
      <c r="AC457" s="1141" t="str">
        <f t="shared" si="359"/>
        <v/>
      </c>
      <c r="AD457" s="1142" t="str">
        <f t="shared" si="360"/>
        <v>#DIV/0!</v>
      </c>
      <c r="AE457" s="1143">
        <f t="shared" si="357"/>
        <v>0</v>
      </c>
      <c r="AF457" s="1159" t="s">
        <v>3741</v>
      </c>
      <c r="AG457" s="1160"/>
      <c r="AH457" s="1144"/>
      <c r="AI457" s="1144">
        <f t="shared" si="326"/>
        <v>0</v>
      </c>
      <c r="AJ457" s="18"/>
    </row>
    <row r="458" ht="21.0" customHeight="1">
      <c r="A458" s="18"/>
      <c r="B458" s="1127" t="e">
        <v>#N/A</v>
      </c>
      <c r="C458" s="1267" t="s">
        <v>3742</v>
      </c>
      <c r="D458" s="1268" t="s">
        <v>2416</v>
      </c>
      <c r="E458" s="1129" t="s">
        <v>76</v>
      </c>
      <c r="F458" s="1130">
        <v>4503.0</v>
      </c>
      <c r="G458" s="1269" t="s">
        <v>128</v>
      </c>
      <c r="H458" s="1132" t="s">
        <v>2426</v>
      </c>
      <c r="I458" s="1267" t="s">
        <v>2445</v>
      </c>
      <c r="J458" s="1133" t="s">
        <v>3743</v>
      </c>
      <c r="K458" s="1134"/>
      <c r="L458" s="1269" t="s">
        <v>2544</v>
      </c>
      <c r="M458" s="1127"/>
      <c r="N458" s="1136" t="s">
        <v>2421</v>
      </c>
      <c r="O458" s="1293">
        <v>45900.0</v>
      </c>
      <c r="P458" s="1318" t="s">
        <v>3744</v>
      </c>
      <c r="Q458" s="1138">
        <f t="shared" si="351"/>
        <v>45901</v>
      </c>
      <c r="R458" s="125">
        <v>238609.0</v>
      </c>
      <c r="S458" s="499">
        <v>10.0</v>
      </c>
      <c r="T458" s="499">
        <v>7180.0</v>
      </c>
      <c r="U458" s="1139">
        <f t="shared" si="352"/>
        <v>45905</v>
      </c>
      <c r="V458" s="125">
        <v>246500.0</v>
      </c>
      <c r="W458" s="125">
        <v>16.0</v>
      </c>
      <c r="X458" s="125">
        <v>7373.0</v>
      </c>
      <c r="Y458" s="1158">
        <f t="shared" si="358"/>
        <v>45910</v>
      </c>
      <c r="Z458" s="125">
        <v>251500.0</v>
      </c>
      <c r="AA458" s="499">
        <v>17.0</v>
      </c>
      <c r="AB458" s="499">
        <v>7449.0</v>
      </c>
      <c r="AC458" s="1141">
        <f t="shared" si="359"/>
        <v>0.05402562351</v>
      </c>
      <c r="AD458" s="1142">
        <f t="shared" si="360"/>
        <v>0.02968588469</v>
      </c>
      <c r="AE458" s="1143">
        <f t="shared" si="357"/>
        <v>0</v>
      </c>
      <c r="AF458" s="1159" t="s">
        <v>3745</v>
      </c>
      <c r="AG458" s="1160"/>
      <c r="AH458" s="1144"/>
      <c r="AI458" s="1144">
        <f t="shared" si="326"/>
        <v>251500</v>
      </c>
      <c r="AJ458" s="18"/>
    </row>
    <row r="459" ht="21.0" customHeight="1">
      <c r="A459" s="18"/>
      <c r="B459" s="1127" t="e">
        <v>#N/A</v>
      </c>
      <c r="C459" s="1298" t="s">
        <v>3746</v>
      </c>
      <c r="D459" s="1260" t="s">
        <v>2416</v>
      </c>
      <c r="E459" s="1129" t="s">
        <v>76</v>
      </c>
      <c r="F459" s="1130">
        <v>3629.0</v>
      </c>
      <c r="G459" s="1299" t="s">
        <v>1397</v>
      </c>
      <c r="H459" s="1132" t="s">
        <v>2426</v>
      </c>
      <c r="I459" s="1298" t="s">
        <v>2418</v>
      </c>
      <c r="J459" s="1133" t="s">
        <v>3747</v>
      </c>
      <c r="K459" s="1134"/>
      <c r="L459" s="1261" t="s">
        <v>2544</v>
      </c>
      <c r="M459" s="1127"/>
      <c r="N459" s="1136" t="s">
        <v>2421</v>
      </c>
      <c r="O459" s="1300">
        <v>45900.0</v>
      </c>
      <c r="P459" s="1301" t="s">
        <v>3748</v>
      </c>
      <c r="Q459" s="1138">
        <f t="shared" si="351"/>
        <v>45901</v>
      </c>
      <c r="R459" s="125">
        <v>3979.0</v>
      </c>
      <c r="S459" s="499">
        <v>3.0</v>
      </c>
      <c r="T459" s="499">
        <v>50.0</v>
      </c>
      <c r="U459" s="1139">
        <f t="shared" si="352"/>
        <v>45905</v>
      </c>
      <c r="V459" s="125">
        <v>17239.0</v>
      </c>
      <c r="W459" s="125">
        <v>3.0</v>
      </c>
      <c r="X459" s="125">
        <v>89.0</v>
      </c>
      <c r="Y459" s="1158">
        <f t="shared" si="358"/>
        <v>45910</v>
      </c>
      <c r="Z459" s="125">
        <v>18822.0</v>
      </c>
      <c r="AA459" s="499">
        <v>3.0</v>
      </c>
      <c r="AB459" s="499">
        <v>94.0</v>
      </c>
      <c r="AC459" s="1141">
        <f t="shared" si="359"/>
        <v>3.730334255</v>
      </c>
      <c r="AD459" s="1142">
        <f t="shared" si="360"/>
        <v>0.005153543725</v>
      </c>
      <c r="AE459" s="1143">
        <f t="shared" si="357"/>
        <v>0</v>
      </c>
      <c r="AF459" s="1159" t="s">
        <v>3749</v>
      </c>
      <c r="AG459" s="1160"/>
      <c r="AH459" s="1144"/>
      <c r="AI459" s="1144">
        <f t="shared" si="326"/>
        <v>18822</v>
      </c>
      <c r="AJ459" s="18"/>
    </row>
    <row r="460" ht="21.0" customHeight="1">
      <c r="A460" s="18"/>
      <c r="B460" s="1146" t="e">
        <v>#N/A</v>
      </c>
      <c r="C460" s="1270" t="s">
        <v>3750</v>
      </c>
      <c r="D460" s="1268" t="s">
        <v>2416</v>
      </c>
      <c r="E460" s="1129" t="s">
        <v>76</v>
      </c>
      <c r="F460" s="1147">
        <v>5943.0</v>
      </c>
      <c r="G460" s="1269" t="s">
        <v>868</v>
      </c>
      <c r="H460" s="1132" t="s">
        <v>2432</v>
      </c>
      <c r="I460" s="1270" t="s">
        <v>2445</v>
      </c>
      <c r="J460" s="1133" t="s">
        <v>3751</v>
      </c>
      <c r="K460" s="1148"/>
      <c r="L460" s="1269" t="s">
        <v>2544</v>
      </c>
      <c r="M460" s="1146"/>
      <c r="N460" s="1136" t="s">
        <v>2421</v>
      </c>
      <c r="O460" s="1271">
        <v>45900.0</v>
      </c>
      <c r="P460" s="1272" t="s">
        <v>3752</v>
      </c>
      <c r="Q460" s="1151">
        <f t="shared" si="351"/>
        <v>45901</v>
      </c>
      <c r="R460" s="1152">
        <v>3335.0</v>
      </c>
      <c r="S460" s="1153">
        <v>2.0</v>
      </c>
      <c r="T460" s="1153">
        <v>88.0</v>
      </c>
      <c r="U460" s="1154">
        <f t="shared" si="352"/>
        <v>45905</v>
      </c>
      <c r="V460" s="1152">
        <v>5196.0</v>
      </c>
      <c r="W460" s="1152">
        <v>2.0</v>
      </c>
      <c r="X460" s="1152">
        <v>140.0</v>
      </c>
      <c r="Y460" s="1155">
        <f t="shared" si="358"/>
        <v>45910</v>
      </c>
      <c r="Z460" s="1152">
        <v>7855.0</v>
      </c>
      <c r="AA460" s="1153">
        <v>2.0</v>
      </c>
      <c r="AB460" s="1153">
        <v>188.0</v>
      </c>
      <c r="AC460" s="1141">
        <f t="shared" si="359"/>
        <v>1.355322339</v>
      </c>
      <c r="AD460" s="1142">
        <f t="shared" si="360"/>
        <v>0.02418841502</v>
      </c>
      <c r="AE460" s="1143">
        <f t="shared" si="357"/>
        <v>0</v>
      </c>
      <c r="AF460" s="286" t="s">
        <v>3753</v>
      </c>
      <c r="AI460" s="1144">
        <f t="shared" si="326"/>
        <v>7855</v>
      </c>
      <c r="AJ460" s="18"/>
    </row>
    <row r="461" ht="21.0" customHeight="1">
      <c r="A461" s="18"/>
      <c r="B461" s="1127" t="e">
        <v>#N/A</v>
      </c>
      <c r="C461" s="1298" t="s">
        <v>3669</v>
      </c>
      <c r="D461" s="1260"/>
      <c r="E461" s="1129" t="s">
        <v>76</v>
      </c>
      <c r="F461" s="1147"/>
      <c r="G461" s="1261" t="s">
        <v>184</v>
      </c>
      <c r="H461" s="1132" t="s">
        <v>2426</v>
      </c>
      <c r="I461" s="1259" t="s">
        <v>2445</v>
      </c>
      <c r="J461" s="1133" t="s">
        <v>3754</v>
      </c>
      <c r="K461" s="1148"/>
      <c r="L461" s="1261" t="s">
        <v>2420</v>
      </c>
      <c r="M461" s="1146"/>
      <c r="N461" s="1136" t="s">
        <v>2421</v>
      </c>
      <c r="O461" s="1262">
        <v>45900.0</v>
      </c>
      <c r="P461" s="1263" t="s">
        <v>3755</v>
      </c>
      <c r="Q461" s="297">
        <f t="shared" si="351"/>
        <v>45901</v>
      </c>
      <c r="R461" s="1152"/>
      <c r="S461" s="1153"/>
      <c r="T461" s="1153"/>
      <c r="U461" s="297">
        <f t="shared" si="352"/>
        <v>45905</v>
      </c>
      <c r="V461" s="1165"/>
      <c r="W461" s="1165"/>
      <c r="X461" s="1165"/>
      <c r="Y461" s="1155">
        <v>45940.0</v>
      </c>
      <c r="Z461" s="1152">
        <v>20600.0</v>
      </c>
      <c r="AA461" s="1153">
        <v>12.0</v>
      </c>
      <c r="AB461" s="1153">
        <v>184.0</v>
      </c>
      <c r="AC461" s="1167" t="str">
        <f t="array" ref="AC461">IFERROR((INDIRECT("Z"&amp;ROW()) - INDIRECT("R"&amp;ROW())) / INDIRECT("R"&amp;ROW()), "")</f>
        <v/>
      </c>
      <c r="AD461" s="1178">
        <f t="array" ref="AD461">(INDIRECT("AA"&amp;ROW()) + INDIRECT("AB"&amp;ROW())) / INDIRECT("Z"&amp;ROW())</f>
        <v>0.009514563107</v>
      </c>
      <c r="AE461" s="1168">
        <f t="shared" si="357"/>
        <v>0</v>
      </c>
      <c r="AF461" s="286" t="s">
        <v>3756</v>
      </c>
      <c r="AI461" s="1144">
        <f t="shared" si="326"/>
        <v>20600</v>
      </c>
      <c r="AJ461" s="18"/>
    </row>
    <row r="462" ht="21.0" customHeight="1">
      <c r="A462" s="18"/>
      <c r="B462" s="1127" t="e">
        <v>#N/A</v>
      </c>
      <c r="C462" s="1267" t="s">
        <v>3757</v>
      </c>
      <c r="D462" s="1268" t="s">
        <v>2416</v>
      </c>
      <c r="E462" s="1129" t="s">
        <v>76</v>
      </c>
      <c r="F462" s="1130">
        <v>4503.0</v>
      </c>
      <c r="G462" s="1269" t="s">
        <v>128</v>
      </c>
      <c r="H462" s="1132" t="s">
        <v>2426</v>
      </c>
      <c r="I462" s="1267" t="s">
        <v>2418</v>
      </c>
      <c r="J462" s="1133" t="s">
        <v>3758</v>
      </c>
      <c r="K462" s="1134"/>
      <c r="L462" s="1269" t="s">
        <v>2544</v>
      </c>
      <c r="M462" s="1127"/>
      <c r="N462" s="1136" t="s">
        <v>2421</v>
      </c>
      <c r="O462" s="1293">
        <v>45901.0</v>
      </c>
      <c r="P462" s="1318" t="s">
        <v>3759</v>
      </c>
      <c r="Q462" s="1138">
        <f t="shared" si="351"/>
        <v>45902</v>
      </c>
      <c r="R462" s="125">
        <v>173.0</v>
      </c>
      <c r="S462" s="499">
        <v>0.0</v>
      </c>
      <c r="T462" s="499">
        <v>8.0</v>
      </c>
      <c r="U462" s="1139">
        <f t="shared" si="352"/>
        <v>45906</v>
      </c>
      <c r="V462" s="125">
        <v>331.0</v>
      </c>
      <c r="W462" s="125">
        <v>0.0</v>
      </c>
      <c r="X462" s="125">
        <v>12.0</v>
      </c>
      <c r="Y462" s="1158">
        <f t="shared" ref="Y462:Y469" si="361">INDIRECT("o"&amp;ROW())+10</f>
        <v>45911</v>
      </c>
      <c r="Z462" s="125">
        <v>464.0</v>
      </c>
      <c r="AA462" s="499">
        <v>0.0</v>
      </c>
      <c r="AB462" s="499">
        <v>12.0</v>
      </c>
      <c r="AC462" s="1141">
        <f t="shared" ref="AC462:AC469" si="362">IFERROR((Z462-R462)/R462,"")</f>
        <v>1.682080925</v>
      </c>
      <c r="AD462" s="1142">
        <f t="shared" ref="AD462:AD469" si="363">(AA462+AB462)/Z462</f>
        <v>0.02586206897</v>
      </c>
      <c r="AE462" s="1143">
        <f t="shared" si="357"/>
        <v>0</v>
      </c>
      <c r="AF462" s="1159" t="s">
        <v>3760</v>
      </c>
      <c r="AG462" s="1160"/>
      <c r="AH462" s="1144"/>
      <c r="AI462" s="1144">
        <f t="shared" si="326"/>
        <v>464</v>
      </c>
      <c r="AJ462" s="18"/>
    </row>
    <row r="463" ht="21.0" customHeight="1">
      <c r="A463" s="18"/>
      <c r="B463" s="1127" t="e">
        <v>#N/A</v>
      </c>
      <c r="C463" s="1298" t="s">
        <v>3761</v>
      </c>
      <c r="D463" s="1260" t="s">
        <v>2416</v>
      </c>
      <c r="E463" s="1129" t="s">
        <v>76</v>
      </c>
      <c r="F463" s="1130">
        <v>3166.0</v>
      </c>
      <c r="G463" s="1299" t="s">
        <v>962</v>
      </c>
      <c r="H463" s="1132" t="s">
        <v>2432</v>
      </c>
      <c r="I463" s="1298" t="s">
        <v>2418</v>
      </c>
      <c r="J463" s="1133" t="s">
        <v>3762</v>
      </c>
      <c r="K463" s="1134"/>
      <c r="L463" s="1261" t="s">
        <v>2544</v>
      </c>
      <c r="M463" s="1127"/>
      <c r="N463" s="1127" t="s">
        <v>3076</v>
      </c>
      <c r="O463" s="1300">
        <v>45901.0</v>
      </c>
      <c r="P463" s="1301" t="s">
        <v>3763</v>
      </c>
      <c r="Q463" s="1138">
        <f t="shared" si="351"/>
        <v>45902</v>
      </c>
      <c r="R463" s="125">
        <v>0.0</v>
      </c>
      <c r="S463" s="499">
        <v>1.0</v>
      </c>
      <c r="T463" s="499">
        <v>12.0</v>
      </c>
      <c r="U463" s="1139">
        <f t="shared" si="352"/>
        <v>45906</v>
      </c>
      <c r="V463" s="125">
        <v>0.0</v>
      </c>
      <c r="W463" s="125">
        <v>1.0</v>
      </c>
      <c r="X463" s="125">
        <v>14.0</v>
      </c>
      <c r="Y463" s="1158">
        <f t="shared" si="361"/>
        <v>45911</v>
      </c>
      <c r="Z463" s="125"/>
      <c r="AA463" s="499">
        <v>1.0</v>
      </c>
      <c r="AB463" s="499">
        <v>16.0</v>
      </c>
      <c r="AC463" s="1141" t="str">
        <f t="shared" si="362"/>
        <v/>
      </c>
      <c r="AD463" s="1142" t="str">
        <f t="shared" si="363"/>
        <v>#DIV/0!</v>
      </c>
      <c r="AE463" s="1143">
        <f t="shared" si="357"/>
        <v>0</v>
      </c>
      <c r="AF463" s="1159" t="s">
        <v>3764</v>
      </c>
      <c r="AG463" s="1160"/>
      <c r="AH463" s="1144"/>
      <c r="AI463" s="1144">
        <f t="shared" si="326"/>
        <v>0</v>
      </c>
      <c r="AJ463" s="18"/>
    </row>
    <row r="464" ht="21.0" customHeight="1">
      <c r="A464" s="18"/>
      <c r="B464" s="1146" t="e">
        <v>#N/A</v>
      </c>
      <c r="C464" s="1270" t="s">
        <v>3765</v>
      </c>
      <c r="D464" s="1268">
        <v>0.0</v>
      </c>
      <c r="E464" s="1129" t="s">
        <v>76</v>
      </c>
      <c r="F464" s="1147">
        <v>4992.0</v>
      </c>
      <c r="G464" s="1269" t="s">
        <v>225</v>
      </c>
      <c r="H464" s="1132" t="s">
        <v>2440</v>
      </c>
      <c r="I464" s="1270" t="s">
        <v>2445</v>
      </c>
      <c r="J464" s="1133" t="s">
        <v>3766</v>
      </c>
      <c r="K464" s="1148"/>
      <c r="L464" s="1269" t="s">
        <v>2652</v>
      </c>
      <c r="M464" s="1146"/>
      <c r="N464" s="1136" t="s">
        <v>2421</v>
      </c>
      <c r="O464" s="1271">
        <v>45902.0</v>
      </c>
      <c r="P464" s="1272" t="s">
        <v>3767</v>
      </c>
      <c r="Q464" s="1151">
        <f t="shared" si="351"/>
        <v>45903</v>
      </c>
      <c r="R464" s="1152">
        <v>455.0</v>
      </c>
      <c r="S464" s="1153">
        <v>2.0</v>
      </c>
      <c r="T464" s="1153">
        <v>20.0</v>
      </c>
      <c r="U464" s="1154">
        <f t="shared" si="352"/>
        <v>45907</v>
      </c>
      <c r="V464" s="1152">
        <v>494.0</v>
      </c>
      <c r="W464" s="1152">
        <v>2.0</v>
      </c>
      <c r="X464" s="1152">
        <v>22.0</v>
      </c>
      <c r="Y464" s="1155">
        <f t="shared" si="361"/>
        <v>45912</v>
      </c>
      <c r="Z464" s="1152">
        <v>540.0</v>
      </c>
      <c r="AA464" s="1153">
        <v>2.0</v>
      </c>
      <c r="AB464" s="1153">
        <v>22.0</v>
      </c>
      <c r="AC464" s="1141">
        <f t="shared" si="362"/>
        <v>0.1868131868</v>
      </c>
      <c r="AD464" s="1142">
        <f t="shared" si="363"/>
        <v>0.04444444444</v>
      </c>
      <c r="AE464" s="1143">
        <f t="shared" si="357"/>
        <v>0</v>
      </c>
      <c r="AF464" s="286" t="s">
        <v>3768</v>
      </c>
      <c r="AI464" s="1144">
        <f t="shared" si="326"/>
        <v>540</v>
      </c>
      <c r="AJ464" s="18"/>
    </row>
    <row r="465" ht="21.0" customHeight="1">
      <c r="A465" s="18"/>
      <c r="B465" s="1213" t="e">
        <v>#N/A</v>
      </c>
      <c r="C465" s="1251" t="s">
        <v>3385</v>
      </c>
      <c r="D465" s="1252" t="s">
        <v>2416</v>
      </c>
      <c r="E465" s="1129" t="s">
        <v>76</v>
      </c>
      <c r="F465" s="1210">
        <v>1192.0</v>
      </c>
      <c r="G465" s="1253" t="s">
        <v>3677</v>
      </c>
      <c r="H465" s="1193" t="s">
        <v>2659</v>
      </c>
      <c r="I465" s="1251" t="s">
        <v>2445</v>
      </c>
      <c r="J465" s="1169" t="s">
        <v>3547</v>
      </c>
      <c r="K465" s="1212"/>
      <c r="L465" s="1135" t="s">
        <v>2420</v>
      </c>
      <c r="M465" s="1213"/>
      <c r="N465" s="1136" t="s">
        <v>2421</v>
      </c>
      <c r="O465" s="1254">
        <v>45903.0</v>
      </c>
      <c r="P465" s="1255" t="s">
        <v>3769</v>
      </c>
      <c r="Q465" s="1216">
        <f t="shared" si="351"/>
        <v>45904</v>
      </c>
      <c r="R465" s="1217">
        <v>5365.0</v>
      </c>
      <c r="S465" s="1218">
        <v>26.0</v>
      </c>
      <c r="T465" s="1218">
        <v>409.0</v>
      </c>
      <c r="U465" s="1216">
        <f t="shared" si="352"/>
        <v>45908</v>
      </c>
      <c r="V465" s="1217">
        <v>8750.0</v>
      </c>
      <c r="W465" s="1217">
        <v>29.0</v>
      </c>
      <c r="X465" s="1217">
        <v>516.0</v>
      </c>
      <c r="Y465" s="1216">
        <f t="shared" si="361"/>
        <v>45913</v>
      </c>
      <c r="Z465" s="1217">
        <v>11300.0</v>
      </c>
      <c r="AA465" s="1218">
        <v>33.0</v>
      </c>
      <c r="AB465" s="1218">
        <v>559.0</v>
      </c>
      <c r="AC465" s="1200">
        <f t="shared" si="362"/>
        <v>1.106244175</v>
      </c>
      <c r="AD465" s="1201">
        <f t="shared" si="363"/>
        <v>0.05238938053</v>
      </c>
      <c r="AE465" s="1202">
        <f t="shared" si="357"/>
        <v>0</v>
      </c>
      <c r="AF465" s="1219" t="s">
        <v>3770</v>
      </c>
      <c r="AG465" s="1220"/>
      <c r="AH465" s="1220"/>
      <c r="AI465" s="1144">
        <f t="shared" si="326"/>
        <v>11300</v>
      </c>
      <c r="AJ465" s="18"/>
    </row>
    <row r="466" ht="21.0" customHeight="1">
      <c r="A466" s="18"/>
      <c r="B466" s="1146" t="e">
        <v>#N/A</v>
      </c>
      <c r="C466" s="1270" t="s">
        <v>3702</v>
      </c>
      <c r="D466" s="1268" t="s">
        <v>2416</v>
      </c>
      <c r="E466" s="1129" t="s">
        <v>76</v>
      </c>
      <c r="F466" s="1147">
        <v>4511.0</v>
      </c>
      <c r="G466" s="1269" t="s">
        <v>104</v>
      </c>
      <c r="H466" s="1132" t="s">
        <v>2426</v>
      </c>
      <c r="I466" s="1270" t="s">
        <v>2445</v>
      </c>
      <c r="J466" s="1133" t="s">
        <v>3703</v>
      </c>
      <c r="K466" s="1148"/>
      <c r="L466" s="1269" t="s">
        <v>2544</v>
      </c>
      <c r="M466" s="1146"/>
      <c r="N466" s="1136" t="s">
        <v>2421</v>
      </c>
      <c r="O466" s="1271">
        <v>45903.0</v>
      </c>
      <c r="P466" s="1272" t="s">
        <v>3771</v>
      </c>
      <c r="Q466" s="1151">
        <f t="shared" si="351"/>
        <v>45904</v>
      </c>
      <c r="R466" s="1152">
        <v>3815.0</v>
      </c>
      <c r="S466" s="1153">
        <v>8.0</v>
      </c>
      <c r="T466" s="1153">
        <v>179.0</v>
      </c>
      <c r="U466" s="1154">
        <f t="shared" si="352"/>
        <v>45908</v>
      </c>
      <c r="V466" s="1152">
        <v>246500.0</v>
      </c>
      <c r="W466" s="1152">
        <v>81.0</v>
      </c>
      <c r="X466" s="1152">
        <v>9578.0</v>
      </c>
      <c r="Y466" s="1155">
        <f t="shared" si="361"/>
        <v>45913</v>
      </c>
      <c r="Z466" s="1152">
        <v>274800.0</v>
      </c>
      <c r="AA466" s="1153">
        <v>95.0</v>
      </c>
      <c r="AB466" s="1153">
        <v>11000.0</v>
      </c>
      <c r="AC466" s="1141">
        <f t="shared" si="362"/>
        <v>71.03145478</v>
      </c>
      <c r="AD466" s="1142">
        <f t="shared" si="363"/>
        <v>0.04037481805</v>
      </c>
      <c r="AE466" s="1143">
        <f t="shared" si="357"/>
        <v>0</v>
      </c>
      <c r="AF466" s="286" t="s">
        <v>3772</v>
      </c>
      <c r="AI466" s="1144">
        <f t="shared" si="326"/>
        <v>274800</v>
      </c>
      <c r="AJ466" s="18"/>
    </row>
    <row r="467" ht="21.0" customHeight="1">
      <c r="A467" s="18"/>
      <c r="B467" s="1213" t="e">
        <v>#N/A</v>
      </c>
      <c r="C467" s="1251" t="s">
        <v>3773</v>
      </c>
      <c r="D467" s="1252" t="s">
        <v>2416</v>
      </c>
      <c r="E467" s="1129" t="s">
        <v>76</v>
      </c>
      <c r="F467" s="1210">
        <v>837.0</v>
      </c>
      <c r="G467" s="1253" t="s">
        <v>283</v>
      </c>
      <c r="H467" s="1193" t="s">
        <v>2426</v>
      </c>
      <c r="I467" s="1251" t="s">
        <v>2445</v>
      </c>
      <c r="J467" s="1169" t="s">
        <v>3774</v>
      </c>
      <c r="K467" s="1212"/>
      <c r="L467" s="1211" t="s">
        <v>3295</v>
      </c>
      <c r="M467" s="1213"/>
      <c r="N467" s="1136" t="s">
        <v>2421</v>
      </c>
      <c r="O467" s="1254">
        <v>45903.0</v>
      </c>
      <c r="P467" s="1255" t="s">
        <v>3775</v>
      </c>
      <c r="Q467" s="1216">
        <f t="shared" si="351"/>
        <v>45904</v>
      </c>
      <c r="R467" s="1217">
        <v>519.0</v>
      </c>
      <c r="S467" s="1218">
        <v>4.0</v>
      </c>
      <c r="T467" s="1218">
        <v>61.0</v>
      </c>
      <c r="U467" s="1216">
        <f t="shared" si="352"/>
        <v>45908</v>
      </c>
      <c r="V467" s="1217">
        <v>721.0</v>
      </c>
      <c r="W467" s="1217">
        <v>4.0</v>
      </c>
      <c r="X467" s="1217">
        <v>82.0</v>
      </c>
      <c r="Y467" s="1216">
        <f t="shared" si="361"/>
        <v>45913</v>
      </c>
      <c r="Z467" s="1217">
        <v>815.0</v>
      </c>
      <c r="AA467" s="1218">
        <v>4.0</v>
      </c>
      <c r="AB467" s="1218">
        <v>91.0</v>
      </c>
      <c r="AC467" s="1200">
        <f t="shared" si="362"/>
        <v>0.570327553</v>
      </c>
      <c r="AD467" s="1201">
        <f t="shared" si="363"/>
        <v>0.1165644172</v>
      </c>
      <c r="AE467" s="1202">
        <f t="shared" si="357"/>
        <v>0</v>
      </c>
      <c r="AF467" s="1219" t="s">
        <v>3776</v>
      </c>
      <c r="AG467" s="1220"/>
      <c r="AH467" s="1220"/>
      <c r="AI467" s="1144">
        <f t="shared" si="326"/>
        <v>815</v>
      </c>
      <c r="AJ467" s="18"/>
    </row>
    <row r="468" ht="21.0" customHeight="1">
      <c r="A468" s="18"/>
      <c r="B468" s="1146" t="e">
        <v>#N/A</v>
      </c>
      <c r="C468" s="1270" t="s">
        <v>3669</v>
      </c>
      <c r="D468" s="1268" t="s">
        <v>2416</v>
      </c>
      <c r="E468" s="1129" t="s">
        <v>76</v>
      </c>
      <c r="F468" s="1147">
        <v>4652.0</v>
      </c>
      <c r="G468" s="1269" t="s">
        <v>89</v>
      </c>
      <c r="H468" s="1132" t="s">
        <v>2461</v>
      </c>
      <c r="I468" s="1270" t="s">
        <v>2445</v>
      </c>
      <c r="J468" s="1133" t="s">
        <v>3754</v>
      </c>
      <c r="K468" s="1148"/>
      <c r="L468" s="1269" t="s">
        <v>2420</v>
      </c>
      <c r="M468" s="1146"/>
      <c r="N468" s="1136" t="s">
        <v>2421</v>
      </c>
      <c r="O468" s="1271">
        <v>45904.0</v>
      </c>
      <c r="P468" s="1272" t="s">
        <v>3777</v>
      </c>
      <c r="Q468" s="1151">
        <f t="shared" si="351"/>
        <v>45905</v>
      </c>
      <c r="R468" s="1152">
        <v>3567.0</v>
      </c>
      <c r="S468" s="1153">
        <v>2.0</v>
      </c>
      <c r="T468" s="1153">
        <v>55.0</v>
      </c>
      <c r="U468" s="1154">
        <f t="shared" si="352"/>
        <v>45909</v>
      </c>
      <c r="V468" s="1152">
        <v>10800.0</v>
      </c>
      <c r="W468" s="1152">
        <v>4.0</v>
      </c>
      <c r="X468" s="1152">
        <v>99.0</v>
      </c>
      <c r="Y468" s="1155">
        <f t="shared" si="361"/>
        <v>45914</v>
      </c>
      <c r="Z468" s="1152">
        <v>21400.0</v>
      </c>
      <c r="AA468" s="1153">
        <v>11.0</v>
      </c>
      <c r="AB468" s="1153">
        <v>165.0</v>
      </c>
      <c r="AC468" s="1141">
        <f t="shared" si="362"/>
        <v>4.999439305</v>
      </c>
      <c r="AD468" s="1142">
        <f t="shared" si="363"/>
        <v>0.008224299065</v>
      </c>
      <c r="AE468" s="1143">
        <f t="shared" si="357"/>
        <v>0</v>
      </c>
      <c r="AF468" s="286" t="s">
        <v>3778</v>
      </c>
      <c r="AI468" s="1144">
        <f t="shared" si="326"/>
        <v>21400</v>
      </c>
      <c r="AJ468" s="18"/>
    </row>
    <row r="469" ht="21.0" customHeight="1">
      <c r="A469" s="18"/>
      <c r="B469" s="1146" t="e">
        <v>#N/A</v>
      </c>
      <c r="C469" s="1259" t="s">
        <v>3702</v>
      </c>
      <c r="D469" s="1260">
        <v>0.0</v>
      </c>
      <c r="E469" s="1129" t="s">
        <v>76</v>
      </c>
      <c r="F469" s="1147">
        <v>447.0</v>
      </c>
      <c r="G469" s="1261" t="s">
        <v>3779</v>
      </c>
      <c r="H469" s="1132" t="s">
        <v>2426</v>
      </c>
      <c r="I469" s="1259" t="s">
        <v>2445</v>
      </c>
      <c r="J469" s="1133" t="s">
        <v>3703</v>
      </c>
      <c r="K469" s="1148"/>
      <c r="L469" s="1261" t="s">
        <v>2652</v>
      </c>
      <c r="M469" s="1146"/>
      <c r="N469" s="1136" t="s">
        <v>2421</v>
      </c>
      <c r="O469" s="1262">
        <v>45905.0</v>
      </c>
      <c r="P469" s="1263" t="s">
        <v>3780</v>
      </c>
      <c r="Q469" s="1151">
        <f t="shared" si="351"/>
        <v>45906</v>
      </c>
      <c r="R469" s="1152">
        <v>21710.0</v>
      </c>
      <c r="S469" s="1153">
        <v>6.0</v>
      </c>
      <c r="T469" s="1153">
        <v>1585.0</v>
      </c>
      <c r="U469" s="1154">
        <f t="shared" si="352"/>
        <v>45910</v>
      </c>
      <c r="V469" s="1152">
        <v>25300.0</v>
      </c>
      <c r="W469" s="1152">
        <v>7.0</v>
      </c>
      <c r="X469" s="1152">
        <v>1883.0</v>
      </c>
      <c r="Y469" s="1155">
        <f t="shared" si="361"/>
        <v>45915</v>
      </c>
      <c r="Z469" s="1152">
        <v>32900.0</v>
      </c>
      <c r="AA469" s="1153">
        <v>18.0</v>
      </c>
      <c r="AB469" s="1153">
        <v>2627.0</v>
      </c>
      <c r="AC469" s="1141">
        <f t="shared" si="362"/>
        <v>0.5154306771</v>
      </c>
      <c r="AD469" s="1142">
        <f t="shared" si="363"/>
        <v>0.08039513678</v>
      </c>
      <c r="AE469" s="1143">
        <f t="shared" si="357"/>
        <v>0</v>
      </c>
      <c r="AF469" s="286" t="s">
        <v>3781</v>
      </c>
      <c r="AI469" s="1144">
        <f t="shared" si="326"/>
        <v>32900</v>
      </c>
      <c r="AJ469" s="18"/>
    </row>
    <row r="470" ht="21.0" customHeight="1">
      <c r="A470" s="18"/>
      <c r="B470" s="1127" t="e">
        <v>#N/A</v>
      </c>
      <c r="C470" s="1270" t="s">
        <v>3782</v>
      </c>
      <c r="D470" s="1268" t="s">
        <v>2416</v>
      </c>
      <c r="E470" s="1129" t="s">
        <v>76</v>
      </c>
      <c r="F470" s="1147">
        <v>2536.0</v>
      </c>
      <c r="G470" s="1269" t="s">
        <v>1165</v>
      </c>
      <c r="H470" s="1132" t="s">
        <v>2937</v>
      </c>
      <c r="I470" s="1270" t="s">
        <v>2445</v>
      </c>
      <c r="J470" s="1133" t="s">
        <v>3783</v>
      </c>
      <c r="K470" s="1148"/>
      <c r="L470" s="1261" t="s">
        <v>2544</v>
      </c>
      <c r="M470" s="1146"/>
      <c r="N470" s="1136" t="s">
        <v>2421</v>
      </c>
      <c r="O470" s="1271">
        <v>45906.0</v>
      </c>
      <c r="P470" s="1378" t="s">
        <v>3784</v>
      </c>
      <c r="Q470" s="1151">
        <f t="shared" si="351"/>
        <v>45907</v>
      </c>
      <c r="R470" s="1152">
        <v>184.0</v>
      </c>
      <c r="S470" s="1153">
        <v>0.0</v>
      </c>
      <c r="T470" s="1153">
        <v>4.0</v>
      </c>
      <c r="U470" s="1154">
        <f t="shared" si="352"/>
        <v>45911</v>
      </c>
      <c r="V470" s="1165"/>
      <c r="W470" s="1165"/>
      <c r="X470" s="1165"/>
      <c r="Y470" s="1155">
        <v>45940.0</v>
      </c>
      <c r="Z470" s="1152">
        <v>186.0</v>
      </c>
      <c r="AA470" s="1153">
        <v>0.0</v>
      </c>
      <c r="AB470" s="1153">
        <v>4.0</v>
      </c>
      <c r="AC470" s="1141">
        <f t="shared" ref="AC470:AC488" si="364">IFERROR((INDIRECT("Z"&amp;ROW()) - INDIRECT("R"&amp;ROW())) / INDIRECT("R"&amp;ROW()), "")</f>
        <v>0.01086956522</v>
      </c>
      <c r="AD470" s="1142">
        <f t="shared" ref="AD470:AD488" si="365">(INDIRECT("AA"&amp;ROW()) + INDIRECT("AB"&amp;ROW())) / INDIRECT("Z"&amp;ROW())</f>
        <v>0.02150537634</v>
      </c>
      <c r="AE470" s="1143">
        <f t="shared" si="357"/>
        <v>0</v>
      </c>
      <c r="AF470" s="286" t="s">
        <v>3785</v>
      </c>
      <c r="AI470" s="1144">
        <f t="shared" si="326"/>
        <v>186</v>
      </c>
      <c r="AJ470" s="18"/>
    </row>
    <row r="471" ht="21.0" customHeight="1">
      <c r="A471" s="18"/>
      <c r="B471" s="1127" t="e">
        <v>#N/A</v>
      </c>
      <c r="C471" s="1259" t="s">
        <v>3702</v>
      </c>
      <c r="D471" s="1260" t="s">
        <v>2416</v>
      </c>
      <c r="E471" s="1129" t="s">
        <v>76</v>
      </c>
      <c r="F471" s="1147">
        <v>5688.0</v>
      </c>
      <c r="G471" s="1261" t="s">
        <v>3786</v>
      </c>
      <c r="H471" s="1132" t="s">
        <v>2476</v>
      </c>
      <c r="I471" s="1259" t="s">
        <v>2445</v>
      </c>
      <c r="J471" s="1133" t="s">
        <v>3703</v>
      </c>
      <c r="K471" s="1148"/>
      <c r="L471" s="1135" t="s">
        <v>2544</v>
      </c>
      <c r="M471" s="1146"/>
      <c r="N471" s="1136" t="s">
        <v>2421</v>
      </c>
      <c r="O471" s="1262">
        <v>45910.0</v>
      </c>
      <c r="P471" s="1263" t="s">
        <v>3787</v>
      </c>
      <c r="Q471" s="1151">
        <f t="shared" si="351"/>
        <v>45911</v>
      </c>
      <c r="R471" s="1152">
        <v>8000.0</v>
      </c>
      <c r="S471" s="1153">
        <v>13.0</v>
      </c>
      <c r="T471" s="1153">
        <v>408.0</v>
      </c>
      <c r="U471" s="1154">
        <f t="shared" si="352"/>
        <v>45915</v>
      </c>
      <c r="V471" s="1165"/>
      <c r="W471" s="1165"/>
      <c r="X471" s="1165"/>
      <c r="Y471" s="1155">
        <f t="shared" ref="Y471:Y476" si="366">INDIRECT("o"&amp;ROW())+10</f>
        <v>45920</v>
      </c>
      <c r="Z471" s="1152">
        <v>14000.0</v>
      </c>
      <c r="AA471" s="1153">
        <v>18.0</v>
      </c>
      <c r="AB471" s="1153">
        <v>628.0</v>
      </c>
      <c r="AC471" s="1141">
        <f t="shared" si="364"/>
        <v>0.75</v>
      </c>
      <c r="AD471" s="1142">
        <f t="shared" si="365"/>
        <v>0.04614285714</v>
      </c>
      <c r="AE471" s="1143">
        <f t="shared" si="357"/>
        <v>0</v>
      </c>
      <c r="AF471" s="286" t="s">
        <v>3788</v>
      </c>
      <c r="AI471" s="1144">
        <f t="shared" si="326"/>
        <v>14000</v>
      </c>
      <c r="AJ471" s="18"/>
    </row>
    <row r="472" ht="21.0" customHeight="1">
      <c r="A472" s="18"/>
      <c r="B472" s="1189" t="e">
        <v>#N/A</v>
      </c>
      <c r="C472" s="1372" t="s">
        <v>3789</v>
      </c>
      <c r="D472" s="1364" t="s">
        <v>2416</v>
      </c>
      <c r="E472" s="1129" t="s">
        <v>76</v>
      </c>
      <c r="F472" s="1210">
        <v>1826.0</v>
      </c>
      <c r="G472" s="1253" t="s">
        <v>376</v>
      </c>
      <c r="H472" s="1193" t="s">
        <v>2426</v>
      </c>
      <c r="I472" s="1372" t="s">
        <v>2418</v>
      </c>
      <c r="J472" s="1169" t="s">
        <v>3790</v>
      </c>
      <c r="K472" s="1212"/>
      <c r="L472" s="1135" t="s">
        <v>2544</v>
      </c>
      <c r="M472" s="1213"/>
      <c r="N472" s="1136" t="s">
        <v>2421</v>
      </c>
      <c r="O472" s="1374">
        <v>45913.0</v>
      </c>
      <c r="P472" s="1375" t="s">
        <v>3791</v>
      </c>
      <c r="Q472" s="1216">
        <f t="shared" si="351"/>
        <v>45914</v>
      </c>
      <c r="R472" s="1217">
        <v>364.0</v>
      </c>
      <c r="S472" s="1218">
        <v>9.0</v>
      </c>
      <c r="T472" s="1218">
        <v>23.0</v>
      </c>
      <c r="U472" s="1216">
        <f t="shared" si="352"/>
        <v>45918</v>
      </c>
      <c r="V472" s="1217">
        <v>578.0</v>
      </c>
      <c r="W472" s="1217">
        <v>32.0</v>
      </c>
      <c r="X472" s="1217">
        <v>48.0</v>
      </c>
      <c r="Y472" s="1216">
        <f t="shared" si="366"/>
        <v>45923</v>
      </c>
      <c r="Z472" s="1217">
        <v>622.0</v>
      </c>
      <c r="AA472" s="1218">
        <v>32.0</v>
      </c>
      <c r="AB472" s="1218">
        <v>50.0</v>
      </c>
      <c r="AC472" s="1200">
        <f t="shared" si="364"/>
        <v>0.7087912088</v>
      </c>
      <c r="AD472" s="1201">
        <f t="shared" si="365"/>
        <v>0.1318327974</v>
      </c>
      <c r="AE472" s="1202">
        <f t="shared" si="357"/>
        <v>0</v>
      </c>
      <c r="AF472" s="1219" t="s">
        <v>3792</v>
      </c>
      <c r="AG472" s="1220"/>
      <c r="AH472" s="1220"/>
      <c r="AI472" s="1144">
        <f t="shared" si="326"/>
        <v>622</v>
      </c>
      <c r="AJ472" s="18"/>
    </row>
    <row r="473" ht="21.0" customHeight="1">
      <c r="A473" s="18"/>
      <c r="B473" s="1127" t="e">
        <v>#N/A</v>
      </c>
      <c r="C473" s="1259" t="s">
        <v>3793</v>
      </c>
      <c r="D473" s="1260" t="s">
        <v>2416</v>
      </c>
      <c r="E473" s="1129" t="s">
        <v>76</v>
      </c>
      <c r="F473" s="1147" t="e">
        <v>#N/A</v>
      </c>
      <c r="G473" s="1261" t="s">
        <v>3794</v>
      </c>
      <c r="H473" s="1132" t="e">
        <v>#N/A</v>
      </c>
      <c r="I473" s="1259" t="s">
        <v>2445</v>
      </c>
      <c r="J473" s="1133" t="s">
        <v>3795</v>
      </c>
      <c r="K473" s="1148"/>
      <c r="L473" s="1135" t="s">
        <v>2544</v>
      </c>
      <c r="M473" s="1146"/>
      <c r="N473" s="1136" t="s">
        <v>2421</v>
      </c>
      <c r="O473" s="1262">
        <v>45917.0</v>
      </c>
      <c r="P473" s="1263" t="s">
        <v>3796</v>
      </c>
      <c r="Q473" s="1151">
        <f t="shared" si="351"/>
        <v>45918</v>
      </c>
      <c r="R473" s="1152">
        <v>924.0</v>
      </c>
      <c r="S473" s="1153">
        <v>1.0</v>
      </c>
      <c r="T473" s="1153">
        <v>36.0</v>
      </c>
      <c r="U473" s="1154">
        <f t="shared" si="352"/>
        <v>45922</v>
      </c>
      <c r="V473" s="1165"/>
      <c r="W473" s="1165"/>
      <c r="X473" s="1165"/>
      <c r="Y473" s="1155">
        <f t="shared" si="366"/>
        <v>45927</v>
      </c>
      <c r="Z473" s="1152">
        <v>1025.0</v>
      </c>
      <c r="AA473" s="1153">
        <v>1.0</v>
      </c>
      <c r="AB473" s="1153">
        <v>38.0</v>
      </c>
      <c r="AC473" s="1141">
        <f t="shared" si="364"/>
        <v>0.1093073593</v>
      </c>
      <c r="AD473" s="1142">
        <f t="shared" si="365"/>
        <v>0.03804878049</v>
      </c>
      <c r="AE473" s="1143">
        <f t="shared" si="357"/>
        <v>0</v>
      </c>
      <c r="AF473" s="286" t="s">
        <v>3797</v>
      </c>
      <c r="AI473" s="1144">
        <f t="shared" si="326"/>
        <v>1025</v>
      </c>
      <c r="AJ473" s="18"/>
    </row>
    <row r="474" ht="21.0" customHeight="1">
      <c r="A474" s="18"/>
      <c r="B474" s="1127" t="e">
        <v>#N/A</v>
      </c>
      <c r="C474" s="1270" t="s">
        <v>3798</v>
      </c>
      <c r="D474" s="1268" t="s">
        <v>2416</v>
      </c>
      <c r="E474" s="1129" t="s">
        <v>76</v>
      </c>
      <c r="F474" s="1147">
        <v>4984.0</v>
      </c>
      <c r="G474" s="1269" t="s">
        <v>3799</v>
      </c>
      <c r="H474" s="1132" t="s">
        <v>2659</v>
      </c>
      <c r="I474" s="1270" t="s">
        <v>2445</v>
      </c>
      <c r="J474" s="1133" t="s">
        <v>3800</v>
      </c>
      <c r="K474" s="1148"/>
      <c r="L474" s="1269" t="s">
        <v>2544</v>
      </c>
      <c r="M474" s="1146"/>
      <c r="N474" s="1136" t="s">
        <v>2421</v>
      </c>
      <c r="O474" s="1271">
        <v>45920.0</v>
      </c>
      <c r="P474" s="1272" t="s">
        <v>3801</v>
      </c>
      <c r="Q474" s="1151">
        <f t="shared" si="351"/>
        <v>45921</v>
      </c>
      <c r="R474" s="1152">
        <v>123.0</v>
      </c>
      <c r="S474" s="1153">
        <v>0.0</v>
      </c>
      <c r="T474" s="1153">
        <v>3.0</v>
      </c>
      <c r="U474" s="1154">
        <f t="shared" si="352"/>
        <v>45925</v>
      </c>
      <c r="V474" s="1152">
        <v>146.0</v>
      </c>
      <c r="W474" s="1152">
        <v>0.0</v>
      </c>
      <c r="X474" s="1152">
        <v>3.0</v>
      </c>
      <c r="Y474" s="1155">
        <f t="shared" si="366"/>
        <v>45930</v>
      </c>
      <c r="Z474" s="1152">
        <v>196.0</v>
      </c>
      <c r="AA474" s="1153">
        <v>0.0</v>
      </c>
      <c r="AB474" s="1153">
        <v>3.0</v>
      </c>
      <c r="AC474" s="1141">
        <f t="shared" si="364"/>
        <v>0.593495935</v>
      </c>
      <c r="AD474" s="1142">
        <f t="shared" si="365"/>
        <v>0.01530612245</v>
      </c>
      <c r="AE474" s="1143">
        <f t="shared" si="357"/>
        <v>0</v>
      </c>
      <c r="AF474" s="286" t="s">
        <v>3802</v>
      </c>
      <c r="AI474" s="1144">
        <f t="shared" si="326"/>
        <v>196</v>
      </c>
      <c r="AJ474" s="18"/>
    </row>
    <row r="475" ht="21.0" customHeight="1">
      <c r="A475" s="18"/>
      <c r="B475" s="1189" t="e">
        <v>#N/A</v>
      </c>
      <c r="C475" s="1251" t="s">
        <v>3803</v>
      </c>
      <c r="D475" s="1252" t="s">
        <v>2416</v>
      </c>
      <c r="E475" s="1129" t="s">
        <v>76</v>
      </c>
      <c r="F475" s="1210">
        <v>1747.0</v>
      </c>
      <c r="G475" s="1253" t="s">
        <v>3804</v>
      </c>
      <c r="H475" s="1193" t="s">
        <v>3238</v>
      </c>
      <c r="I475" s="1251" t="s">
        <v>2445</v>
      </c>
      <c r="J475" s="1169" t="s">
        <v>3805</v>
      </c>
      <c r="K475" s="1212"/>
      <c r="L475" s="1261" t="s">
        <v>2544</v>
      </c>
      <c r="M475" s="1213"/>
      <c r="N475" s="1136" t="s">
        <v>2421</v>
      </c>
      <c r="O475" s="1254">
        <v>45922.0</v>
      </c>
      <c r="P475" s="1255" t="s">
        <v>3806</v>
      </c>
      <c r="Q475" s="1216">
        <f t="shared" si="351"/>
        <v>45923</v>
      </c>
      <c r="R475" s="1217">
        <v>268.0</v>
      </c>
      <c r="S475" s="1218">
        <v>1.0</v>
      </c>
      <c r="T475" s="1218">
        <v>13.0</v>
      </c>
      <c r="U475" s="1216">
        <f t="shared" si="352"/>
        <v>45927</v>
      </c>
      <c r="V475" s="1217">
        <v>355.0</v>
      </c>
      <c r="W475" s="1217">
        <v>3.0</v>
      </c>
      <c r="X475" s="1217">
        <v>15.0</v>
      </c>
      <c r="Y475" s="1216">
        <f t="shared" si="366"/>
        <v>45932</v>
      </c>
      <c r="Z475" s="1217">
        <v>479.0</v>
      </c>
      <c r="AA475" s="1218">
        <v>3.0</v>
      </c>
      <c r="AB475" s="1218">
        <v>15.0</v>
      </c>
      <c r="AC475" s="1200">
        <f t="shared" si="364"/>
        <v>0.7873134328</v>
      </c>
      <c r="AD475" s="1201">
        <f t="shared" si="365"/>
        <v>0.0375782881</v>
      </c>
      <c r="AE475" s="1202">
        <f t="shared" si="357"/>
        <v>0</v>
      </c>
      <c r="AF475" s="1219" t="s">
        <v>3807</v>
      </c>
      <c r="AG475" s="1220"/>
      <c r="AH475" s="1220"/>
      <c r="AI475" s="1144">
        <f t="shared" si="326"/>
        <v>479</v>
      </c>
      <c r="AJ475" s="18"/>
    </row>
    <row r="476" ht="21.0" customHeight="1">
      <c r="A476" s="18"/>
      <c r="B476" s="1127" t="e">
        <v>#N/A</v>
      </c>
      <c r="C476" s="1270" t="s">
        <v>3808</v>
      </c>
      <c r="D476" s="1268" t="s">
        <v>2416</v>
      </c>
      <c r="E476" s="1129" t="s">
        <v>76</v>
      </c>
      <c r="F476" s="1147">
        <v>6462.0</v>
      </c>
      <c r="G476" s="1269" t="s">
        <v>3809</v>
      </c>
      <c r="H476" s="1132" t="s">
        <v>2426</v>
      </c>
      <c r="I476" s="1270" t="s">
        <v>2445</v>
      </c>
      <c r="J476" s="1133" t="s">
        <v>3810</v>
      </c>
      <c r="K476" s="1148"/>
      <c r="L476" s="1373" t="s">
        <v>3502</v>
      </c>
      <c r="M476" s="1146"/>
      <c r="N476" s="1270" t="s">
        <v>2421</v>
      </c>
      <c r="O476" s="1271">
        <v>45924.0</v>
      </c>
      <c r="P476" s="1272" t="s">
        <v>3811</v>
      </c>
      <c r="Q476" s="1151">
        <f t="shared" si="351"/>
        <v>45925</v>
      </c>
      <c r="R476" s="1152">
        <v>407.0</v>
      </c>
      <c r="S476" s="1153">
        <v>0.0</v>
      </c>
      <c r="T476" s="1153">
        <v>20.0</v>
      </c>
      <c r="U476" s="1154">
        <f t="shared" si="352"/>
        <v>45929</v>
      </c>
      <c r="V476" s="1152">
        <v>511.0</v>
      </c>
      <c r="W476" s="1152">
        <v>0.0</v>
      </c>
      <c r="X476" s="1152">
        <v>22.0</v>
      </c>
      <c r="Y476" s="1155">
        <f t="shared" si="366"/>
        <v>45934</v>
      </c>
      <c r="Z476" s="1152">
        <v>591.0</v>
      </c>
      <c r="AA476" s="1153">
        <v>0.0</v>
      </c>
      <c r="AB476" s="1153">
        <v>25.0</v>
      </c>
      <c r="AC476" s="1141">
        <f t="shared" si="364"/>
        <v>0.4520884521</v>
      </c>
      <c r="AD476" s="1142">
        <f t="shared" si="365"/>
        <v>0.04230118443</v>
      </c>
      <c r="AE476" s="1143">
        <f t="shared" si="357"/>
        <v>0</v>
      </c>
      <c r="AF476" s="286" t="s">
        <v>3812</v>
      </c>
      <c r="AI476" s="1144">
        <f t="shared" si="326"/>
        <v>591</v>
      </c>
      <c r="AJ476" s="18"/>
    </row>
    <row r="477" ht="21.0" customHeight="1">
      <c r="A477" s="18"/>
      <c r="B477" s="1127" t="e">
        <v>#N/A</v>
      </c>
      <c r="C477" s="1259" t="s">
        <v>3813</v>
      </c>
      <c r="D477" s="1260" t="s">
        <v>2416</v>
      </c>
      <c r="E477" s="1129" t="s">
        <v>76</v>
      </c>
      <c r="F477" s="1147">
        <v>2536.0</v>
      </c>
      <c r="G477" s="1261" t="s">
        <v>1165</v>
      </c>
      <c r="H477" s="1132" t="s">
        <v>2937</v>
      </c>
      <c r="I477" s="1259" t="s">
        <v>2418</v>
      </c>
      <c r="J477" s="1169" t="s">
        <v>3814</v>
      </c>
      <c r="K477" s="1148"/>
      <c r="L477" s="1261" t="s">
        <v>2544</v>
      </c>
      <c r="M477" s="1146"/>
      <c r="N477" s="1136" t="s">
        <v>2421</v>
      </c>
      <c r="O477" s="1262">
        <v>45932.0</v>
      </c>
      <c r="P477" s="1379" t="s">
        <v>3815</v>
      </c>
      <c r="Q477" s="1151">
        <f t="shared" si="351"/>
        <v>45933</v>
      </c>
      <c r="R477" s="1152">
        <v>220.0</v>
      </c>
      <c r="S477" s="1153">
        <v>0.0</v>
      </c>
      <c r="T477" s="1153">
        <v>8.0</v>
      </c>
      <c r="U477" s="1154">
        <f t="shared" si="352"/>
        <v>45937</v>
      </c>
      <c r="V477" s="1152">
        <v>336.0</v>
      </c>
      <c r="W477" s="1152">
        <v>0.0</v>
      </c>
      <c r="X477" s="1152">
        <v>10.0</v>
      </c>
      <c r="Y477" s="1155">
        <v>45940.0</v>
      </c>
      <c r="Z477" s="1152">
        <v>345.0</v>
      </c>
      <c r="AA477" s="1153">
        <v>0.0</v>
      </c>
      <c r="AB477" s="1153">
        <v>10.0</v>
      </c>
      <c r="AC477" s="1141">
        <f t="shared" si="364"/>
        <v>0.5681818182</v>
      </c>
      <c r="AD477" s="1142">
        <f t="shared" si="365"/>
        <v>0.02898550725</v>
      </c>
      <c r="AE477" s="1143">
        <f t="shared" ref="AE477:AE488" si="367">INDIRECT("D"&amp;ROW()) / INDIRECT("Z"&amp;ROW()) * 1000</f>
        <v>0</v>
      </c>
      <c r="AF477" s="286" t="s">
        <v>3816</v>
      </c>
      <c r="AI477" s="1144">
        <f t="shared" si="326"/>
        <v>345</v>
      </c>
      <c r="AJ477" s="18"/>
    </row>
    <row r="478" ht="21.0" customHeight="1">
      <c r="A478" s="18"/>
      <c r="B478" s="1127" t="e">
        <v>#N/A</v>
      </c>
      <c r="C478" s="1267" t="s">
        <v>3817</v>
      </c>
      <c r="D478" s="1268" t="s">
        <v>2416</v>
      </c>
      <c r="E478" s="1129" t="s">
        <v>76</v>
      </c>
      <c r="F478" s="1147">
        <v>4503.0</v>
      </c>
      <c r="G478" s="1269" t="s">
        <v>128</v>
      </c>
      <c r="H478" s="1132" t="s">
        <v>2426</v>
      </c>
      <c r="I478" s="1270" t="s">
        <v>2445</v>
      </c>
      <c r="J478" s="1127" t="s">
        <v>3818</v>
      </c>
      <c r="K478" s="1148"/>
      <c r="L478" s="1225"/>
      <c r="M478" s="1146"/>
      <c r="N478" s="1136" t="s">
        <v>2421</v>
      </c>
      <c r="O478" s="1271">
        <v>45937.0</v>
      </c>
      <c r="P478" s="1272" t="s">
        <v>3819</v>
      </c>
      <c r="Q478" s="297">
        <f t="shared" si="351"/>
        <v>45938</v>
      </c>
      <c r="R478" s="1152">
        <v>641.0</v>
      </c>
      <c r="S478" s="1153">
        <v>1.0</v>
      </c>
      <c r="T478" s="1153">
        <v>29.0</v>
      </c>
      <c r="U478" s="297">
        <f t="shared" si="352"/>
        <v>45942</v>
      </c>
      <c r="V478" s="1165"/>
      <c r="W478" s="1165"/>
      <c r="X478" s="1165"/>
      <c r="Y478" s="1155">
        <f t="shared" ref="Y478:Y488" si="368">INDIRECT("o"&amp;ROW())+10</f>
        <v>45947</v>
      </c>
      <c r="Z478" s="1152">
        <v>654.0</v>
      </c>
      <c r="AA478" s="1153">
        <v>1.0</v>
      </c>
      <c r="AB478" s="1153">
        <v>29.0</v>
      </c>
      <c r="AC478" s="1167">
        <f t="shared" si="364"/>
        <v>0.02028081123</v>
      </c>
      <c r="AD478" s="1142">
        <f t="shared" si="365"/>
        <v>0.04587155963</v>
      </c>
      <c r="AE478" s="1168">
        <f t="shared" si="367"/>
        <v>0</v>
      </c>
      <c r="AF478" s="286" t="s">
        <v>3820</v>
      </c>
      <c r="AI478" s="1144">
        <f t="shared" si="326"/>
        <v>654</v>
      </c>
      <c r="AJ478" s="18"/>
    </row>
    <row r="479" ht="21.0" customHeight="1">
      <c r="A479" s="18"/>
      <c r="B479" s="1127" t="e">
        <v>#N/A</v>
      </c>
      <c r="C479" s="1298" t="s">
        <v>3821</v>
      </c>
      <c r="D479" s="1260" t="s">
        <v>2416</v>
      </c>
      <c r="E479" s="1129" t="s">
        <v>76</v>
      </c>
      <c r="F479" s="1147">
        <v>2451.0</v>
      </c>
      <c r="G479" s="1261" t="s">
        <v>3722</v>
      </c>
      <c r="H479" s="1132" t="s">
        <v>2464</v>
      </c>
      <c r="I479" s="1259" t="s">
        <v>2418</v>
      </c>
      <c r="J479" s="1127"/>
      <c r="K479" s="1148"/>
      <c r="L479" s="1371"/>
      <c r="M479" s="1146"/>
      <c r="N479" s="1136" t="s">
        <v>3076</v>
      </c>
      <c r="O479" s="1262">
        <v>45940.0</v>
      </c>
      <c r="P479" s="1263" t="s">
        <v>3822</v>
      </c>
      <c r="Q479" s="297">
        <f t="shared" si="351"/>
        <v>45941</v>
      </c>
      <c r="R479" s="1152">
        <v>0.0</v>
      </c>
      <c r="S479" s="1153">
        <v>0.0</v>
      </c>
      <c r="T479" s="1153">
        <v>2.0</v>
      </c>
      <c r="U479" s="297">
        <f t="shared" si="352"/>
        <v>45945</v>
      </c>
      <c r="V479" s="1165"/>
      <c r="W479" s="1152">
        <v>0.0</v>
      </c>
      <c r="X479" s="1152">
        <v>2.0</v>
      </c>
      <c r="Y479" s="1155">
        <f t="shared" si="368"/>
        <v>45950</v>
      </c>
      <c r="Z479" s="1152"/>
      <c r="AA479" s="1153">
        <v>0.0</v>
      </c>
      <c r="AB479" s="1153">
        <v>2.0</v>
      </c>
      <c r="AC479" s="1167" t="str">
        <f t="shared" si="364"/>
        <v/>
      </c>
      <c r="AD479" s="1142" t="str">
        <f t="shared" si="365"/>
        <v>#DIV/0!</v>
      </c>
      <c r="AE479" s="1168" t="str">
        <f t="shared" si="367"/>
        <v>#DIV/0!</v>
      </c>
      <c r="AF479" s="286" t="s">
        <v>3823</v>
      </c>
      <c r="AI479" s="1144">
        <f t="shared" si="326"/>
        <v>0</v>
      </c>
      <c r="AJ479" s="18"/>
    </row>
    <row r="480" ht="21.0" customHeight="1">
      <c r="A480" s="18"/>
      <c r="B480" s="1127" t="e">
        <v>#N/A</v>
      </c>
      <c r="C480" s="1267" t="s">
        <v>3532</v>
      </c>
      <c r="D480" s="1268" t="s">
        <v>2416</v>
      </c>
      <c r="E480" s="1129" t="s">
        <v>76</v>
      </c>
      <c r="F480" s="1147">
        <v>6345.0</v>
      </c>
      <c r="G480" s="1269" t="s">
        <v>3336</v>
      </c>
      <c r="H480" s="1132" t="s">
        <v>2937</v>
      </c>
      <c r="I480" s="1270" t="s">
        <v>2445</v>
      </c>
      <c r="J480" s="1127" t="s">
        <v>3824</v>
      </c>
      <c r="K480" s="1148"/>
      <c r="L480" s="1371"/>
      <c r="M480" s="1146"/>
      <c r="N480" s="1136" t="s">
        <v>2421</v>
      </c>
      <c r="O480" s="1271">
        <v>45942.0</v>
      </c>
      <c r="P480" s="1272" t="s">
        <v>3825</v>
      </c>
      <c r="Q480" s="297">
        <f t="shared" si="351"/>
        <v>45943</v>
      </c>
      <c r="R480" s="1152">
        <v>293.0</v>
      </c>
      <c r="S480" s="1153">
        <v>1.0</v>
      </c>
      <c r="T480" s="1153">
        <v>40.0</v>
      </c>
      <c r="U480" s="297">
        <f t="shared" si="352"/>
        <v>45947</v>
      </c>
      <c r="V480" s="1152">
        <v>338.0</v>
      </c>
      <c r="W480" s="1152">
        <v>2.0</v>
      </c>
      <c r="X480" s="1152">
        <v>41.0</v>
      </c>
      <c r="Y480" s="1155">
        <f t="shared" si="368"/>
        <v>45952</v>
      </c>
      <c r="Z480" s="1152">
        <v>373.0</v>
      </c>
      <c r="AA480" s="1153">
        <v>2.0</v>
      </c>
      <c r="AB480" s="1153">
        <v>42.0</v>
      </c>
      <c r="AC480" s="1167">
        <f t="shared" si="364"/>
        <v>0.2730375427</v>
      </c>
      <c r="AD480" s="1142">
        <f t="shared" si="365"/>
        <v>0.1179624665</v>
      </c>
      <c r="AE480" s="1168">
        <f t="shared" si="367"/>
        <v>0</v>
      </c>
      <c r="AF480" s="286" t="s">
        <v>3826</v>
      </c>
      <c r="AI480" s="1144">
        <f t="shared" si="326"/>
        <v>373</v>
      </c>
      <c r="AJ480" s="18"/>
    </row>
    <row r="481" ht="21.0" customHeight="1">
      <c r="A481" s="18"/>
      <c r="B481" s="1127" t="e">
        <v>#N/A</v>
      </c>
      <c r="C481" s="1298" t="s">
        <v>3827</v>
      </c>
      <c r="D481" s="1260" t="s">
        <v>2416</v>
      </c>
      <c r="E481" s="1129" t="s">
        <v>76</v>
      </c>
      <c r="F481" s="1147">
        <v>425.0</v>
      </c>
      <c r="G481" s="1261" t="s">
        <v>1081</v>
      </c>
      <c r="H481" s="1132" t="s">
        <v>2426</v>
      </c>
      <c r="I481" s="1259" t="s">
        <v>2445</v>
      </c>
      <c r="J481" s="1127" t="s">
        <v>3828</v>
      </c>
      <c r="K481" s="1148"/>
      <c r="L481" s="1371"/>
      <c r="M481" s="1146"/>
      <c r="N481" s="1136" t="s">
        <v>2421</v>
      </c>
      <c r="O481" s="1262">
        <v>45942.0</v>
      </c>
      <c r="P481" s="1263" t="s">
        <v>3829</v>
      </c>
      <c r="Q481" s="297">
        <f t="shared" si="351"/>
        <v>45943</v>
      </c>
      <c r="R481" s="1152">
        <v>136.0</v>
      </c>
      <c r="S481" s="1153">
        <v>0.0</v>
      </c>
      <c r="T481" s="1153">
        <v>5.0</v>
      </c>
      <c r="U481" s="297">
        <f t="shared" si="352"/>
        <v>45947</v>
      </c>
      <c r="V481" s="1152">
        <v>147.0</v>
      </c>
      <c r="W481" s="1152">
        <v>0.0</v>
      </c>
      <c r="X481" s="1152">
        <v>5.0</v>
      </c>
      <c r="Y481" s="1155">
        <f t="shared" si="368"/>
        <v>45952</v>
      </c>
      <c r="Z481" s="1152">
        <v>167.0</v>
      </c>
      <c r="AA481" s="1153">
        <v>0.0</v>
      </c>
      <c r="AB481" s="1153">
        <v>5.0</v>
      </c>
      <c r="AC481" s="1167">
        <f t="shared" si="364"/>
        <v>0.2279411765</v>
      </c>
      <c r="AD481" s="1142">
        <f t="shared" si="365"/>
        <v>0.02994011976</v>
      </c>
      <c r="AE481" s="1168">
        <f t="shared" si="367"/>
        <v>0</v>
      </c>
      <c r="AF481" s="286" t="s">
        <v>3830</v>
      </c>
      <c r="AI481" s="1144">
        <f t="shared" si="326"/>
        <v>167</v>
      </c>
      <c r="AJ481" s="18"/>
    </row>
    <row r="482" ht="21.0" customHeight="1">
      <c r="A482" s="18"/>
      <c r="B482" s="1127" t="e">
        <v>#N/A</v>
      </c>
      <c r="C482" s="1267" t="s">
        <v>3831</v>
      </c>
      <c r="D482" s="1260" t="s">
        <v>2416</v>
      </c>
      <c r="E482" s="1129" t="s">
        <v>76</v>
      </c>
      <c r="F482" s="1147">
        <v>6366.0</v>
      </c>
      <c r="G482" s="1269" t="s">
        <v>3832</v>
      </c>
      <c r="H482" s="1132" t="s">
        <v>2437</v>
      </c>
      <c r="I482" s="1270" t="s">
        <v>2418</v>
      </c>
      <c r="J482" s="1127"/>
      <c r="K482" s="1148"/>
      <c r="L482" s="1376"/>
      <c r="M482" s="1146"/>
      <c r="N482" s="1270" t="s">
        <v>2421</v>
      </c>
      <c r="O482" s="1271">
        <v>45956.0</v>
      </c>
      <c r="P482" s="1272" t="s">
        <v>3833</v>
      </c>
      <c r="Q482" s="297">
        <f t="shared" si="351"/>
        <v>45957</v>
      </c>
      <c r="R482" s="1152">
        <v>252.0</v>
      </c>
      <c r="S482" s="1153">
        <v>0.0</v>
      </c>
      <c r="T482" s="1153">
        <v>-1.0</v>
      </c>
      <c r="U482" s="297">
        <f t="shared" si="352"/>
        <v>45961</v>
      </c>
      <c r="V482" s="1152">
        <v>438.0</v>
      </c>
      <c r="W482" s="1152">
        <v>0.0</v>
      </c>
      <c r="X482" s="1152">
        <v>-1.0</v>
      </c>
      <c r="Y482" s="1155">
        <f t="shared" si="368"/>
        <v>45966</v>
      </c>
      <c r="Z482" s="1152">
        <v>459.0</v>
      </c>
      <c r="AA482" s="1153">
        <v>0.0</v>
      </c>
      <c r="AB482" s="1153">
        <v>-1.0</v>
      </c>
      <c r="AC482" s="1167">
        <f t="shared" si="364"/>
        <v>0.8214285714</v>
      </c>
      <c r="AD482" s="1142">
        <f t="shared" si="365"/>
        <v>-0.002178649237</v>
      </c>
      <c r="AE482" s="1168">
        <f t="shared" si="367"/>
        <v>0</v>
      </c>
      <c r="AF482" s="286" t="s">
        <v>3834</v>
      </c>
      <c r="AI482" s="1144">
        <f t="shared" si="326"/>
        <v>459</v>
      </c>
      <c r="AJ482" s="18"/>
    </row>
    <row r="483" ht="21.0" customHeight="1">
      <c r="A483" s="18"/>
      <c r="B483" s="1127" t="e">
        <v>#N/A</v>
      </c>
      <c r="C483" s="1298" t="s">
        <v>3835</v>
      </c>
      <c r="D483" s="1260" t="s">
        <v>2416</v>
      </c>
      <c r="E483" s="1129" t="s">
        <v>76</v>
      </c>
      <c r="F483" s="1130">
        <v>5940.0</v>
      </c>
      <c r="G483" s="1299" t="s">
        <v>949</v>
      </c>
      <c r="H483" s="1132" t="s">
        <v>2432</v>
      </c>
      <c r="I483" s="1298" t="s">
        <v>2445</v>
      </c>
      <c r="J483" s="1127" t="s">
        <v>3836</v>
      </c>
      <c r="K483" s="1134"/>
      <c r="L483" s="1135" t="s">
        <v>3295</v>
      </c>
      <c r="M483" s="1127"/>
      <c r="N483" s="1136" t="s">
        <v>2495</v>
      </c>
      <c r="O483" s="1300">
        <v>45948.0</v>
      </c>
      <c r="P483" s="1320" t="s">
        <v>3837</v>
      </c>
      <c r="Q483" s="1138">
        <f t="shared" si="351"/>
        <v>45949</v>
      </c>
      <c r="R483" s="125">
        <v>186.0</v>
      </c>
      <c r="S483" s="499">
        <v>0.0</v>
      </c>
      <c r="T483" s="499">
        <v>7.0</v>
      </c>
      <c r="U483" s="1139">
        <f t="shared" si="352"/>
        <v>45953</v>
      </c>
      <c r="V483" s="125"/>
      <c r="W483" s="125"/>
      <c r="X483" s="125"/>
      <c r="Y483" s="1155">
        <f t="shared" si="368"/>
        <v>45958</v>
      </c>
      <c r="Z483" s="125"/>
      <c r="AA483" s="499"/>
      <c r="AB483" s="499"/>
      <c r="AC483" s="1141">
        <f t="shared" si="364"/>
        <v>-1</v>
      </c>
      <c r="AD483" s="1142" t="str">
        <f t="shared" si="365"/>
        <v>#DIV/0!</v>
      </c>
      <c r="AE483" s="1143" t="str">
        <f t="shared" si="367"/>
        <v>#DIV/0!</v>
      </c>
      <c r="AF483" s="1159" t="s">
        <v>3838</v>
      </c>
      <c r="AG483" s="1160"/>
      <c r="AH483" s="1144"/>
      <c r="AI483" s="1144"/>
      <c r="AJ483" s="18"/>
    </row>
    <row r="484" ht="21.0" customHeight="1">
      <c r="A484" s="18"/>
      <c r="B484" s="1127" t="e">
        <v>#N/A</v>
      </c>
      <c r="C484" s="1267" t="s">
        <v>3839</v>
      </c>
      <c r="D484" s="1268" t="s">
        <v>2416</v>
      </c>
      <c r="E484" s="1129" t="s">
        <v>76</v>
      </c>
      <c r="F484" s="1130">
        <v>4747.0</v>
      </c>
      <c r="G484" s="1292" t="s">
        <v>209</v>
      </c>
      <c r="H484" s="1132" t="s">
        <v>2437</v>
      </c>
      <c r="I484" s="1267" t="s">
        <v>2445</v>
      </c>
      <c r="J484" s="1127" t="s">
        <v>3840</v>
      </c>
      <c r="K484" s="1134"/>
      <c r="L484" s="1269" t="s">
        <v>2544</v>
      </c>
      <c r="M484" s="1127"/>
      <c r="N484" s="1136" t="s">
        <v>2495</v>
      </c>
      <c r="O484" s="1293">
        <v>45949.0</v>
      </c>
      <c r="P484" s="1294" t="s">
        <v>3841</v>
      </c>
      <c r="Q484" s="1138">
        <f t="shared" si="351"/>
        <v>45950</v>
      </c>
      <c r="R484" s="125">
        <v>261.0</v>
      </c>
      <c r="S484" s="499">
        <v>0.0</v>
      </c>
      <c r="T484" s="499">
        <v>226.0</v>
      </c>
      <c r="U484" s="1139">
        <f t="shared" si="352"/>
        <v>45954</v>
      </c>
      <c r="V484" s="125"/>
      <c r="W484" s="125"/>
      <c r="X484" s="125"/>
      <c r="Y484" s="1155">
        <f t="shared" si="368"/>
        <v>45959</v>
      </c>
      <c r="Z484" s="125"/>
      <c r="AA484" s="499"/>
      <c r="AB484" s="499"/>
      <c r="AC484" s="1141">
        <f t="shared" si="364"/>
        <v>-1</v>
      </c>
      <c r="AD484" s="1142" t="str">
        <f t="shared" si="365"/>
        <v>#DIV/0!</v>
      </c>
      <c r="AE484" s="1143" t="str">
        <f t="shared" si="367"/>
        <v>#DIV/0!</v>
      </c>
      <c r="AF484" s="1159" t="s">
        <v>3842</v>
      </c>
      <c r="AG484" s="1160"/>
      <c r="AH484" s="1144"/>
      <c r="AI484" s="1144"/>
      <c r="AJ484" s="18"/>
    </row>
    <row r="485" ht="21.0" customHeight="1">
      <c r="A485" s="18"/>
      <c r="B485" s="1127" t="e">
        <v>#N/A</v>
      </c>
      <c r="C485" s="1298" t="s">
        <v>3691</v>
      </c>
      <c r="D485" s="1260">
        <v>0.0</v>
      </c>
      <c r="E485" s="1129" t="s">
        <v>76</v>
      </c>
      <c r="F485" s="1130">
        <v>4503.0</v>
      </c>
      <c r="G485" s="1299" t="s">
        <v>128</v>
      </c>
      <c r="H485" s="1132" t="s">
        <v>2426</v>
      </c>
      <c r="I485" s="1298" t="s">
        <v>2445</v>
      </c>
      <c r="J485" s="1127" t="s">
        <v>3843</v>
      </c>
      <c r="K485" s="1134"/>
      <c r="L485" s="1269" t="s">
        <v>2652</v>
      </c>
      <c r="M485" s="1127"/>
      <c r="N485" s="1136" t="s">
        <v>2495</v>
      </c>
      <c r="O485" s="1300">
        <v>45971.0</v>
      </c>
      <c r="P485" s="1320" t="s">
        <v>3844</v>
      </c>
      <c r="Q485" s="1138">
        <f t="shared" si="351"/>
        <v>45972</v>
      </c>
      <c r="R485" s="125">
        <v>147.0</v>
      </c>
      <c r="S485" s="499">
        <v>1.0</v>
      </c>
      <c r="T485" s="499">
        <v>11.0</v>
      </c>
      <c r="U485" s="1139">
        <f t="shared" si="352"/>
        <v>45976</v>
      </c>
      <c r="V485" s="125">
        <v>117100.0</v>
      </c>
      <c r="W485" s="125">
        <v>11.0</v>
      </c>
      <c r="X485" s="125">
        <v>2652.0</v>
      </c>
      <c r="Y485" s="1155">
        <f t="shared" si="368"/>
        <v>45981</v>
      </c>
      <c r="Z485" s="125">
        <v>126100.0</v>
      </c>
      <c r="AA485" s="499">
        <v>11.0</v>
      </c>
      <c r="AB485" s="499">
        <v>2880.0</v>
      </c>
      <c r="AC485" s="1141">
        <f t="shared" si="364"/>
        <v>856.8231293</v>
      </c>
      <c r="AD485" s="1142">
        <f t="shared" si="365"/>
        <v>0.02292624901</v>
      </c>
      <c r="AE485" s="1143">
        <f t="shared" si="367"/>
        <v>0</v>
      </c>
      <c r="AF485" s="1159" t="s">
        <v>3845</v>
      </c>
      <c r="AG485" s="1160"/>
      <c r="AH485" s="1144"/>
      <c r="AI485" s="1144"/>
      <c r="AJ485" s="18"/>
    </row>
    <row r="486" ht="21.0" customHeight="1">
      <c r="A486" s="18"/>
      <c r="B486" s="1127" t="e">
        <v>#N/A</v>
      </c>
      <c r="C486" s="1267" t="s">
        <v>3831</v>
      </c>
      <c r="D486" s="1268" t="s">
        <v>2416</v>
      </c>
      <c r="E486" s="1129" t="s">
        <v>76</v>
      </c>
      <c r="F486" s="1130">
        <v>4669.0</v>
      </c>
      <c r="G486" s="1292" t="s">
        <v>2658</v>
      </c>
      <c r="H486" s="1132" t="s">
        <v>2659</v>
      </c>
      <c r="I486" s="1267" t="s">
        <v>2445</v>
      </c>
      <c r="J486" s="1127" t="s">
        <v>3846</v>
      </c>
      <c r="K486" s="1134"/>
      <c r="L486" s="1269" t="s">
        <v>2544</v>
      </c>
      <c r="M486" s="1127"/>
      <c r="N486" s="1136" t="s">
        <v>2495</v>
      </c>
      <c r="O486" s="1293">
        <v>45972.0</v>
      </c>
      <c r="P486" s="1294" t="s">
        <v>3847</v>
      </c>
      <c r="Q486" s="1138">
        <f t="shared" si="351"/>
        <v>45973</v>
      </c>
      <c r="R486" s="125">
        <v>751.0</v>
      </c>
      <c r="S486" s="499">
        <v>5.0</v>
      </c>
      <c r="T486" s="499">
        <v>46.0</v>
      </c>
      <c r="U486" s="1139">
        <f t="shared" si="352"/>
        <v>45977</v>
      </c>
      <c r="V486" s="125">
        <v>934.0</v>
      </c>
      <c r="W486" s="125">
        <v>9.0</v>
      </c>
      <c r="X486" s="125">
        <v>58.0</v>
      </c>
      <c r="Y486" s="1155">
        <f t="shared" si="368"/>
        <v>45982</v>
      </c>
      <c r="Z486" s="125">
        <v>2425.0</v>
      </c>
      <c r="AA486" s="499">
        <v>9.0</v>
      </c>
      <c r="AB486" s="499">
        <v>61.0</v>
      </c>
      <c r="AC486" s="1141">
        <f t="shared" si="364"/>
        <v>2.229027963</v>
      </c>
      <c r="AD486" s="1142">
        <f t="shared" si="365"/>
        <v>0.02886597938</v>
      </c>
      <c r="AE486" s="1143">
        <f t="shared" si="367"/>
        <v>0</v>
      </c>
      <c r="AF486" s="1159" t="s">
        <v>3848</v>
      </c>
      <c r="AG486" s="1160"/>
      <c r="AH486" s="1144"/>
      <c r="AI486" s="1144"/>
      <c r="AJ486" s="18"/>
    </row>
    <row r="487" ht="21.0" customHeight="1">
      <c r="A487" s="18"/>
      <c r="B487" s="1127" t="e">
        <v>#N/A</v>
      </c>
      <c r="C487" s="1298" t="s">
        <v>3831</v>
      </c>
      <c r="D487" s="1260" t="s">
        <v>2416</v>
      </c>
      <c r="E487" s="1129" t="s">
        <v>76</v>
      </c>
      <c r="F487" s="1130">
        <v>4669.0</v>
      </c>
      <c r="G487" s="1299" t="s">
        <v>2658</v>
      </c>
      <c r="H487" s="1132" t="s">
        <v>2659</v>
      </c>
      <c r="I487" s="1298" t="s">
        <v>2418</v>
      </c>
      <c r="J487" s="1127"/>
      <c r="K487" s="1134"/>
      <c r="L487" s="1269" t="s">
        <v>2544</v>
      </c>
      <c r="M487" s="1127"/>
      <c r="N487" s="1136" t="s">
        <v>2421</v>
      </c>
      <c r="O487" s="1300">
        <v>45972.0</v>
      </c>
      <c r="P487" s="1320" t="s">
        <v>3849</v>
      </c>
      <c r="Q487" s="1138">
        <f t="shared" si="351"/>
        <v>45973</v>
      </c>
      <c r="R487" s="125">
        <v>256.0</v>
      </c>
      <c r="S487" s="499">
        <v>0.0</v>
      </c>
      <c r="T487" s="499">
        <v>-1.0</v>
      </c>
      <c r="U487" s="1139">
        <f t="shared" si="352"/>
        <v>45977</v>
      </c>
      <c r="V487" s="125">
        <v>337.0</v>
      </c>
      <c r="W487" s="125">
        <v>0.0</v>
      </c>
      <c r="X487" s="125">
        <v>-1.0</v>
      </c>
      <c r="Y487" s="1155">
        <f t="shared" si="368"/>
        <v>45982</v>
      </c>
      <c r="Z487" s="125">
        <v>363.0</v>
      </c>
      <c r="AA487" s="499">
        <v>0.0</v>
      </c>
      <c r="AB487" s="499">
        <v>-1.0</v>
      </c>
      <c r="AC487" s="1141">
        <f t="shared" si="364"/>
        <v>0.41796875</v>
      </c>
      <c r="AD487" s="1142">
        <f t="shared" si="365"/>
        <v>-0.002754820937</v>
      </c>
      <c r="AE487" s="1143">
        <f t="shared" si="367"/>
        <v>0</v>
      </c>
      <c r="AF487" s="1159" t="s">
        <v>3850</v>
      </c>
      <c r="AG487" s="1160"/>
      <c r="AH487" s="1144"/>
      <c r="AI487" s="1144"/>
      <c r="AJ487" s="18"/>
    </row>
    <row r="488" ht="21.0" customHeight="1">
      <c r="A488" s="18"/>
      <c r="B488" s="1127" t="e">
        <v>#N/A</v>
      </c>
      <c r="C488" s="1267" t="s">
        <v>3562</v>
      </c>
      <c r="D488" s="1268" t="s">
        <v>2416</v>
      </c>
      <c r="E488" s="1129" t="s">
        <v>76</v>
      </c>
      <c r="F488" s="1130">
        <v>1594.0</v>
      </c>
      <c r="G488" s="1292" t="s">
        <v>956</v>
      </c>
      <c r="H488" s="1132" t="s">
        <v>2426</v>
      </c>
      <c r="I488" s="1267" t="s">
        <v>2445</v>
      </c>
      <c r="J488" s="1127" t="s">
        <v>3851</v>
      </c>
      <c r="K488" s="1134"/>
      <c r="L488" s="1376"/>
      <c r="M488" s="1127"/>
      <c r="N488" s="1136" t="s">
        <v>2495</v>
      </c>
      <c r="O488" s="1293">
        <v>45978.0</v>
      </c>
      <c r="P488" s="1294" t="s">
        <v>3852</v>
      </c>
      <c r="Q488" s="1138">
        <f t="shared" si="351"/>
        <v>45979</v>
      </c>
      <c r="R488" s="125">
        <v>15792.0</v>
      </c>
      <c r="S488" s="499">
        <v>8.0</v>
      </c>
      <c r="T488" s="499">
        <v>262.0</v>
      </c>
      <c r="U488" s="1139">
        <f t="shared" si="352"/>
        <v>45983</v>
      </c>
      <c r="V488" s="125">
        <v>89800.0</v>
      </c>
      <c r="W488" s="125">
        <v>35.0</v>
      </c>
      <c r="X488" s="125">
        <v>1489.0</v>
      </c>
      <c r="Y488" s="1155">
        <f t="shared" si="368"/>
        <v>45988</v>
      </c>
      <c r="Z488" s="125"/>
      <c r="AA488" s="499"/>
      <c r="AB488" s="499"/>
      <c r="AC488" s="1141">
        <f t="shared" si="364"/>
        <v>-1</v>
      </c>
      <c r="AD488" s="1142" t="str">
        <f t="shared" si="365"/>
        <v>#DIV/0!</v>
      </c>
      <c r="AE488" s="1143" t="str">
        <f t="shared" si="367"/>
        <v>#DIV/0!</v>
      </c>
      <c r="AF488" s="1159" t="s">
        <v>3853</v>
      </c>
      <c r="AG488" s="1160"/>
      <c r="AH488" s="1144"/>
      <c r="AI488" s="1144"/>
      <c r="AJ488" s="18"/>
    </row>
    <row r="489" ht="21.0" customHeight="1">
      <c r="A489" s="18"/>
      <c r="B489" s="1127" t="e">
        <v>#N/A</v>
      </c>
      <c r="C489" s="1298" t="s">
        <v>3854</v>
      </c>
      <c r="D489" s="1260"/>
      <c r="E489" s="1129" t="s">
        <v>76</v>
      </c>
      <c r="F489" s="1130">
        <v>1594.0</v>
      </c>
      <c r="G489" s="1299" t="s">
        <v>956</v>
      </c>
      <c r="H489" s="1132" t="s">
        <v>2426</v>
      </c>
      <c r="I489" s="1298" t="s">
        <v>2418</v>
      </c>
      <c r="J489" s="1127"/>
      <c r="K489" s="1134"/>
      <c r="L489" s="1225"/>
      <c r="M489" s="1127"/>
      <c r="N489" s="1136" t="s">
        <v>2421</v>
      </c>
      <c r="O489" s="1300"/>
      <c r="P489" s="1320" t="s">
        <v>3855</v>
      </c>
      <c r="Q489" s="1138"/>
      <c r="R489" s="125"/>
      <c r="S489" s="499"/>
      <c r="T489" s="499"/>
      <c r="U489" s="1139"/>
      <c r="V489" s="125"/>
      <c r="W489" s="125"/>
      <c r="X489" s="125"/>
      <c r="Y489" s="1155"/>
      <c r="Z489" s="125">
        <v>49130.0</v>
      </c>
      <c r="AA489" s="499">
        <v>27.0</v>
      </c>
      <c r="AB489" s="499">
        <v>1044.0</v>
      </c>
      <c r="AC489" s="1141"/>
      <c r="AD489" s="1142"/>
      <c r="AE489" s="1143"/>
      <c r="AF489" s="1159"/>
      <c r="AG489" s="1160"/>
      <c r="AH489" s="1144"/>
      <c r="AI489" s="1144"/>
      <c r="AJ489" s="18"/>
    </row>
    <row r="490" ht="21.0" customHeight="1">
      <c r="A490" s="18"/>
      <c r="B490" s="1127" t="e">
        <v>#N/A</v>
      </c>
      <c r="C490" s="1259" t="s">
        <v>3856</v>
      </c>
      <c r="D490" s="1260" t="s">
        <v>2416</v>
      </c>
      <c r="E490" s="1129" t="s">
        <v>76</v>
      </c>
      <c r="F490" s="1130" t="e">
        <v>#N/A</v>
      </c>
      <c r="G490" s="1299" t="s">
        <v>1255</v>
      </c>
      <c r="H490" s="1132" t="e">
        <v>#N/A</v>
      </c>
      <c r="I490" s="1298" t="s">
        <v>2445</v>
      </c>
      <c r="J490" s="1127"/>
      <c r="K490" s="1134"/>
      <c r="L490" s="1376"/>
      <c r="M490" s="1127"/>
      <c r="N490" s="1136" t="s">
        <v>2421</v>
      </c>
      <c r="O490" s="1380">
        <v>45901.0</v>
      </c>
      <c r="P490" s="1381" t="s">
        <v>3857</v>
      </c>
      <c r="Q490" s="1138">
        <f t="shared" ref="Q490:Q492" si="369">INDIRECT("o"&amp;ROW())+1</f>
        <v>45902</v>
      </c>
      <c r="R490" s="125"/>
      <c r="S490" s="499"/>
      <c r="T490" s="499"/>
      <c r="U490" s="1139">
        <f t="shared" ref="U490:U492" si="370">INDIRECT("o"&amp;ROW())+5</f>
        <v>45906</v>
      </c>
      <c r="V490" s="125"/>
      <c r="W490" s="125"/>
      <c r="X490" s="125"/>
      <c r="Y490" s="1184">
        <v>45979.0</v>
      </c>
      <c r="Z490" s="1185">
        <v>26300.0</v>
      </c>
      <c r="AA490" s="1185">
        <v>3.0</v>
      </c>
      <c r="AB490" s="1185">
        <v>97.0</v>
      </c>
      <c r="AC490" s="1141" t="str">
        <f t="shared" ref="AC490:AC492" si="371">IFERROR((INDIRECT("Z"&amp;ROW()) - INDIRECT("R"&amp;ROW())) / INDIRECT("R"&amp;ROW()), "")</f>
        <v/>
      </c>
      <c r="AD490" s="1142">
        <f t="shared" ref="AD490:AD492" si="372">(INDIRECT("AA"&amp;ROW()) + INDIRECT("AB"&amp;ROW())) / INDIRECT("Z"&amp;ROW())</f>
        <v>0.003802281369</v>
      </c>
      <c r="AE490" s="1143">
        <f t="shared" ref="AE490:AE492" si="373">INDIRECT("D"&amp;ROW()) / INDIRECT("Z"&amp;ROW()) * 1000</f>
        <v>0</v>
      </c>
      <c r="AF490" s="1159" t="s">
        <v>3858</v>
      </c>
      <c r="AG490" s="1160"/>
      <c r="AH490" s="1144"/>
      <c r="AI490" s="1144"/>
      <c r="AJ490" s="18"/>
    </row>
    <row r="491" ht="21.0" customHeight="1">
      <c r="A491" s="18"/>
      <c r="B491" s="1127" t="e">
        <v>#N/A</v>
      </c>
      <c r="C491" s="1382" t="s">
        <v>3757</v>
      </c>
      <c r="D491" s="1268" t="s">
        <v>2416</v>
      </c>
      <c r="E491" s="1129" t="s">
        <v>76</v>
      </c>
      <c r="F491" s="1130">
        <v>4503.0</v>
      </c>
      <c r="G491" s="1383" t="s">
        <v>128</v>
      </c>
      <c r="H491" s="1132" t="s">
        <v>2426</v>
      </c>
      <c r="I491" s="1267" t="s">
        <v>2445</v>
      </c>
      <c r="J491" s="1127"/>
      <c r="K491" s="1134"/>
      <c r="L491" s="1376"/>
      <c r="M491" s="1127"/>
      <c r="N491" s="1136" t="s">
        <v>2421</v>
      </c>
      <c r="O491" s="1384">
        <v>45901.0</v>
      </c>
      <c r="P491" s="1385" t="s">
        <v>3859</v>
      </c>
      <c r="Q491" s="1138">
        <f t="shared" si="369"/>
        <v>45902</v>
      </c>
      <c r="R491" s="125"/>
      <c r="S491" s="499"/>
      <c r="T491" s="499"/>
      <c r="U491" s="1139">
        <f t="shared" si="370"/>
        <v>45906</v>
      </c>
      <c r="V491" s="125"/>
      <c r="W491" s="125"/>
      <c r="X491" s="125"/>
      <c r="Y491" s="1184">
        <v>45979.0</v>
      </c>
      <c r="Z491" s="1386">
        <v>7961.0</v>
      </c>
      <c r="AA491" s="1386">
        <v>15.0</v>
      </c>
      <c r="AB491" s="1386">
        <v>168.0</v>
      </c>
      <c r="AC491" s="1141" t="str">
        <f t="shared" si="371"/>
        <v/>
      </c>
      <c r="AD491" s="1142">
        <f t="shared" si="372"/>
        <v>0.02298706193</v>
      </c>
      <c r="AE491" s="1143">
        <f t="shared" si="373"/>
        <v>0</v>
      </c>
      <c r="AF491" s="1387" t="s">
        <v>3860</v>
      </c>
      <c r="AG491" s="1160"/>
      <c r="AH491" s="1144"/>
      <c r="AI491" s="1144"/>
      <c r="AJ491" s="18"/>
    </row>
    <row r="492" ht="21.0" customHeight="1">
      <c r="A492" s="18"/>
      <c r="B492" s="1127" t="e">
        <v>#N/A</v>
      </c>
      <c r="C492" s="1388" t="s">
        <v>3765</v>
      </c>
      <c r="D492" s="1260">
        <v>0.0</v>
      </c>
      <c r="E492" s="1129" t="s">
        <v>76</v>
      </c>
      <c r="F492" s="1130">
        <v>5008.0</v>
      </c>
      <c r="G492" s="1389" t="s">
        <v>3861</v>
      </c>
      <c r="H492" s="1132" t="s">
        <v>2464</v>
      </c>
      <c r="I492" s="1298" t="s">
        <v>2445</v>
      </c>
      <c r="J492" s="1127"/>
      <c r="K492" s="1134"/>
      <c r="L492" s="1269" t="s">
        <v>2652</v>
      </c>
      <c r="M492" s="1127"/>
      <c r="N492" s="1136" t="s">
        <v>2421</v>
      </c>
      <c r="O492" s="1380">
        <v>45901.0</v>
      </c>
      <c r="P492" s="1390" t="s">
        <v>3862</v>
      </c>
      <c r="Q492" s="1138">
        <f t="shared" si="369"/>
        <v>45902</v>
      </c>
      <c r="R492" s="125"/>
      <c r="S492" s="499"/>
      <c r="T492" s="499"/>
      <c r="U492" s="1139">
        <f t="shared" si="370"/>
        <v>45906</v>
      </c>
      <c r="V492" s="125"/>
      <c r="W492" s="125"/>
      <c r="X492" s="125"/>
      <c r="Y492" s="1184">
        <v>45979.0</v>
      </c>
      <c r="Z492" s="1185">
        <v>14000.0</v>
      </c>
      <c r="AA492" s="1185">
        <v>3.0</v>
      </c>
      <c r="AB492" s="1185">
        <v>315.0</v>
      </c>
      <c r="AC492" s="1141" t="str">
        <f t="shared" si="371"/>
        <v/>
      </c>
      <c r="AD492" s="1142">
        <f t="shared" si="372"/>
        <v>0.02271428571</v>
      </c>
      <c r="AE492" s="1143">
        <f t="shared" si="373"/>
        <v>0</v>
      </c>
      <c r="AF492" s="1391" t="s">
        <v>3863</v>
      </c>
      <c r="AG492" s="1160"/>
      <c r="AH492" s="1144"/>
      <c r="AI492" s="1144"/>
      <c r="AJ492" s="18"/>
    </row>
    <row r="493" ht="21.0" customHeight="1">
      <c r="A493" s="18"/>
      <c r="B493" s="1127" t="s">
        <v>3313</v>
      </c>
      <c r="C493" s="1267" t="s">
        <v>3314</v>
      </c>
      <c r="D493" s="1268" t="s">
        <v>2416</v>
      </c>
      <c r="E493" s="1129" t="s">
        <v>3864</v>
      </c>
      <c r="F493" s="1130">
        <v>6470.0</v>
      </c>
      <c r="G493" s="1292" t="s">
        <v>3865</v>
      </c>
      <c r="H493" s="1132" t="s">
        <v>2437</v>
      </c>
      <c r="I493" s="1267" t="s">
        <v>2418</v>
      </c>
      <c r="J493" s="1127"/>
      <c r="K493" s="1134"/>
      <c r="L493" s="1269" t="s">
        <v>2544</v>
      </c>
      <c r="M493" s="1127"/>
      <c r="N493" s="1136" t="s">
        <v>2421</v>
      </c>
      <c r="O493" s="1293">
        <v>45968.0</v>
      </c>
      <c r="P493" s="1294" t="s">
        <v>3866</v>
      </c>
      <c r="Q493" s="1138"/>
      <c r="R493" s="125"/>
      <c r="S493" s="499"/>
      <c r="T493" s="499"/>
      <c r="U493" s="1139"/>
      <c r="V493" s="125"/>
      <c r="W493" s="125"/>
      <c r="X493" s="125"/>
      <c r="Y493" s="1155"/>
      <c r="Z493" s="125">
        <v>36.0</v>
      </c>
      <c r="AA493" s="499">
        <v>0.0</v>
      </c>
      <c r="AB493" s="499">
        <v>2.0</v>
      </c>
      <c r="AC493" s="1141"/>
      <c r="AD493" s="1142"/>
      <c r="AE493" s="1143"/>
      <c r="AF493" s="1159"/>
      <c r="AG493" s="1160"/>
      <c r="AH493" s="1144"/>
      <c r="AI493" s="1144"/>
      <c r="AJ493" s="18"/>
    </row>
    <row r="494" ht="21.0" customHeight="1">
      <c r="A494" s="18"/>
      <c r="B494" s="1127" t="s">
        <v>3313</v>
      </c>
      <c r="C494" s="1298" t="s">
        <v>3314</v>
      </c>
      <c r="D494" s="1260" t="s">
        <v>2416</v>
      </c>
      <c r="E494" s="1129" t="s">
        <v>3864</v>
      </c>
      <c r="F494" s="1130">
        <v>6470.0</v>
      </c>
      <c r="G494" s="1299" t="s">
        <v>3865</v>
      </c>
      <c r="H494" s="1132" t="s">
        <v>2437</v>
      </c>
      <c r="I494" s="1298" t="s">
        <v>2418</v>
      </c>
      <c r="J494" s="1127"/>
      <c r="K494" s="1134"/>
      <c r="L494" s="1269" t="s">
        <v>2544</v>
      </c>
      <c r="M494" s="1127"/>
      <c r="N494" s="1136" t="s">
        <v>3076</v>
      </c>
      <c r="O494" s="1300">
        <v>45968.0</v>
      </c>
      <c r="P494" s="1320" t="s">
        <v>3867</v>
      </c>
      <c r="Q494" s="1138"/>
      <c r="R494" s="125"/>
      <c r="S494" s="499"/>
      <c r="T494" s="499"/>
      <c r="U494" s="1139"/>
      <c r="V494" s="125"/>
      <c r="W494" s="125"/>
      <c r="X494" s="125"/>
      <c r="Y494" s="1155"/>
      <c r="Z494" s="125"/>
      <c r="AA494" s="499">
        <v>0.0</v>
      </c>
      <c r="AB494" s="499">
        <v>2.0</v>
      </c>
      <c r="AC494" s="1141"/>
      <c r="AD494" s="1142"/>
      <c r="AE494" s="1143"/>
      <c r="AF494" s="1159"/>
      <c r="AG494" s="1160"/>
      <c r="AH494" s="1144"/>
      <c r="AI494" s="1144"/>
      <c r="AJ494" s="18"/>
    </row>
    <row r="495" ht="21.0" customHeight="1">
      <c r="A495" s="18"/>
      <c r="B495" s="1127" t="s">
        <v>3346</v>
      </c>
      <c r="C495" s="1267" t="s">
        <v>3347</v>
      </c>
      <c r="D495" s="1268" t="s">
        <v>2416</v>
      </c>
      <c r="E495" s="1129" t="s">
        <v>3864</v>
      </c>
      <c r="F495" s="1130">
        <v>6470.0</v>
      </c>
      <c r="G495" s="1292" t="s">
        <v>3865</v>
      </c>
      <c r="H495" s="1132" t="s">
        <v>2437</v>
      </c>
      <c r="I495" s="1267" t="s">
        <v>2445</v>
      </c>
      <c r="J495" s="1127" t="s">
        <v>3370</v>
      </c>
      <c r="K495" s="1134"/>
      <c r="L495" s="1269" t="s">
        <v>2544</v>
      </c>
      <c r="M495" s="1127"/>
      <c r="N495" s="1136" t="s">
        <v>2495</v>
      </c>
      <c r="O495" s="1293">
        <v>45979.0</v>
      </c>
      <c r="P495" s="1294" t="s">
        <v>3868</v>
      </c>
      <c r="Q495" s="1138">
        <f t="shared" ref="Q495:Q527" si="374">INDIRECT("o"&amp;ROW())+1</f>
        <v>45980</v>
      </c>
      <c r="R495" s="125">
        <v>798.0</v>
      </c>
      <c r="S495" s="499">
        <v>4.0</v>
      </c>
      <c r="T495" s="499">
        <v>84.0</v>
      </c>
      <c r="U495" s="1139">
        <f t="shared" ref="U495:U527" si="375">INDIRECT("o"&amp;ROW())+5</f>
        <v>45984</v>
      </c>
      <c r="V495" s="125">
        <v>2759.0</v>
      </c>
      <c r="W495" s="125">
        <v>4.0</v>
      </c>
      <c r="X495" s="125">
        <v>121.0</v>
      </c>
      <c r="Y495" s="1155">
        <f t="shared" ref="Y495:Y496" si="376">INDIRECT("o"&amp;ROW())+10</f>
        <v>45989</v>
      </c>
      <c r="Z495" s="125"/>
      <c r="AA495" s="499"/>
      <c r="AB495" s="499"/>
      <c r="AC495" s="1141">
        <f t="shared" ref="AC495:AC496" si="377">IFERROR((INDIRECT("Z"&amp;ROW()) - INDIRECT("R"&amp;ROW())) / INDIRECT("R"&amp;ROW()), "")</f>
        <v>-1</v>
      </c>
      <c r="AD495" s="1142" t="str">
        <f t="shared" ref="AD495:AD496" si="378">(INDIRECT("AA"&amp;ROW()) + INDIRECT("AB"&amp;ROW())) / INDIRECT("Z"&amp;ROW())</f>
        <v>#DIV/0!</v>
      </c>
      <c r="AE495" s="1143" t="str">
        <f t="shared" ref="AE495:AE496" si="379">INDIRECT("D"&amp;ROW()) / INDIRECT("Z"&amp;ROW()) * 1000</f>
        <v>#DIV/0!</v>
      </c>
      <c r="AF495" s="1159" t="s">
        <v>3869</v>
      </c>
      <c r="AG495" s="1160"/>
      <c r="AH495" s="1144"/>
      <c r="AI495" s="1144"/>
      <c r="AJ495" s="18"/>
    </row>
    <row r="496" ht="21.0" customHeight="1">
      <c r="A496" s="18"/>
      <c r="B496" s="1127" t="s">
        <v>3186</v>
      </c>
      <c r="C496" s="1298" t="s">
        <v>3187</v>
      </c>
      <c r="D496" s="1260">
        <v>0.0</v>
      </c>
      <c r="E496" s="1129" t="s">
        <v>263</v>
      </c>
      <c r="F496" s="1147">
        <v>2907.0</v>
      </c>
      <c r="G496" s="1261" t="s">
        <v>3870</v>
      </c>
      <c r="H496" s="1132" t="s">
        <v>2426</v>
      </c>
      <c r="I496" s="1259" t="s">
        <v>2445</v>
      </c>
      <c r="J496" s="1127" t="s">
        <v>3189</v>
      </c>
      <c r="K496" s="1148"/>
      <c r="L496" s="1269" t="s">
        <v>3190</v>
      </c>
      <c r="M496" s="1146"/>
      <c r="N496" s="1136" t="s">
        <v>2421</v>
      </c>
      <c r="O496" s="1262">
        <v>45860.0</v>
      </c>
      <c r="P496" s="1263" t="s">
        <v>3871</v>
      </c>
      <c r="Q496" s="297">
        <f t="shared" si="374"/>
        <v>45861</v>
      </c>
      <c r="R496" s="1152">
        <v>13885.0</v>
      </c>
      <c r="S496" s="1153">
        <v>4.0</v>
      </c>
      <c r="T496" s="1153">
        <v>124.0</v>
      </c>
      <c r="U496" s="297">
        <f t="shared" si="375"/>
        <v>45865</v>
      </c>
      <c r="V496" s="1165"/>
      <c r="W496" s="1165"/>
      <c r="X496" s="1165"/>
      <c r="Y496" s="1155">
        <f t="shared" si="376"/>
        <v>45870</v>
      </c>
      <c r="Z496" s="1152"/>
      <c r="AA496" s="1153"/>
      <c r="AB496" s="1153"/>
      <c r="AC496" s="1167">
        <f t="shared" si="377"/>
        <v>-1</v>
      </c>
      <c r="AD496" s="1178" t="str">
        <f t="shared" si="378"/>
        <v>#DIV/0!</v>
      </c>
      <c r="AE496" s="1168" t="str">
        <f t="shared" si="379"/>
        <v>#DIV/0!</v>
      </c>
      <c r="AF496" s="286" t="s">
        <v>3872</v>
      </c>
      <c r="AI496" s="1144">
        <f t="shared" ref="AI496:AI530" si="380">iferror(IFS(Z496&gt;1,Z496,V496&gt;1,V496,R496&gt;1,R496),0)</f>
        <v>13885</v>
      </c>
      <c r="AJ496" s="18"/>
    </row>
    <row r="497" ht="21.0" customHeight="1">
      <c r="A497" s="18"/>
      <c r="B497" s="1127" t="e">
        <v>#N/A</v>
      </c>
      <c r="C497" s="1267" t="s">
        <v>3590</v>
      </c>
      <c r="D497" s="1260" t="s">
        <v>2416</v>
      </c>
      <c r="E497" s="1129" t="s">
        <v>263</v>
      </c>
      <c r="F497" s="1130">
        <v>2907.0</v>
      </c>
      <c r="G497" s="1299" t="s">
        <v>3870</v>
      </c>
      <c r="H497" s="1132" t="s">
        <v>2426</v>
      </c>
      <c r="I497" s="1267" t="s">
        <v>2445</v>
      </c>
      <c r="J497" s="1133" t="s">
        <v>3591</v>
      </c>
      <c r="K497" s="1134"/>
      <c r="L497" s="1269" t="s">
        <v>2544</v>
      </c>
      <c r="M497" s="1127"/>
      <c r="N497" s="1136" t="s">
        <v>2421</v>
      </c>
      <c r="O497" s="479">
        <v>45852.0</v>
      </c>
      <c r="P497" s="1315" t="s">
        <v>3873</v>
      </c>
      <c r="Q497" s="1138">
        <f t="shared" si="374"/>
        <v>45853</v>
      </c>
      <c r="R497" s="125"/>
      <c r="S497" s="499"/>
      <c r="T497" s="499"/>
      <c r="U497" s="1139">
        <f t="shared" si="375"/>
        <v>45857</v>
      </c>
      <c r="V497" s="1133"/>
      <c r="W497" s="1133"/>
      <c r="X497" s="1133"/>
      <c r="Y497" s="1158">
        <v>45873.0</v>
      </c>
      <c r="Z497" s="125">
        <v>8996.0</v>
      </c>
      <c r="AA497" s="499">
        <v>4.0</v>
      </c>
      <c r="AB497" s="499">
        <v>1181.0</v>
      </c>
      <c r="AC497" s="1141" t="str">
        <f>IFERROR((Z497-R497)/R497,"")</f>
        <v/>
      </c>
      <c r="AD497" s="1142">
        <f>(AA497+AB497)/Z497</f>
        <v>0.1317252112</v>
      </c>
      <c r="AE497" s="1143">
        <f t="array" ref="AE497">iferror(INDIRECT("D"&amp;ROW()) / INDIRECT("AI"&amp;ROW()) * 1000,0)</f>
        <v>0</v>
      </c>
      <c r="AF497" s="1159" t="s">
        <v>3874</v>
      </c>
      <c r="AG497" s="1160"/>
      <c r="AH497" s="1144"/>
      <c r="AI497" s="1144">
        <f t="shared" si="380"/>
        <v>8996</v>
      </c>
      <c r="AJ497" s="18"/>
    </row>
    <row r="498" ht="21.0" customHeight="1">
      <c r="A498" s="18"/>
      <c r="B498" s="1127" t="e">
        <v>#N/A</v>
      </c>
      <c r="C498" s="1298" t="s">
        <v>3821</v>
      </c>
      <c r="D498" s="1260" t="s">
        <v>2416</v>
      </c>
      <c r="E498" s="1129" t="s">
        <v>263</v>
      </c>
      <c r="F498" s="1147">
        <v>3973.0</v>
      </c>
      <c r="G498" s="1261" t="s">
        <v>3875</v>
      </c>
      <c r="H498" s="1132" t="s">
        <v>2426</v>
      </c>
      <c r="I498" s="1259" t="s">
        <v>2418</v>
      </c>
      <c r="J498" s="1127"/>
      <c r="K498" s="1148"/>
      <c r="L498" s="1225"/>
      <c r="M498" s="1146"/>
      <c r="N498" s="1136" t="s">
        <v>2421</v>
      </c>
      <c r="O498" s="1262">
        <v>45942.0</v>
      </c>
      <c r="P498" s="1263" t="s">
        <v>3876</v>
      </c>
      <c r="Q498" s="297">
        <f t="shared" si="374"/>
        <v>45943</v>
      </c>
      <c r="R498" s="1152">
        <v>51.0</v>
      </c>
      <c r="S498" s="1153">
        <v>0.0</v>
      </c>
      <c r="T498" s="1153">
        <v>4.0</v>
      </c>
      <c r="U498" s="297">
        <f t="shared" si="375"/>
        <v>45947</v>
      </c>
      <c r="V498" s="1152">
        <v>580.0</v>
      </c>
      <c r="W498" s="1152">
        <v>0.0</v>
      </c>
      <c r="X498" s="1152">
        <v>20.0</v>
      </c>
      <c r="Y498" s="1155">
        <f t="shared" ref="Y498:Y527" si="381">INDIRECT("o"&amp;ROW())+10</f>
        <v>45952</v>
      </c>
      <c r="Z498" s="1152">
        <v>638.0</v>
      </c>
      <c r="AA498" s="1153">
        <v>0.0</v>
      </c>
      <c r="AB498" s="1153">
        <v>22.0</v>
      </c>
      <c r="AC498" s="1167">
        <f t="shared" ref="AC498:AC527" si="382">IFERROR((INDIRECT("Z"&amp;ROW()) - INDIRECT("R"&amp;ROW())) / INDIRECT("R"&amp;ROW()), "")</f>
        <v>11.50980392</v>
      </c>
      <c r="AD498" s="1142">
        <f t="shared" ref="AD498:AD527" si="383">(INDIRECT("AA"&amp;ROW()) + INDIRECT("AB"&amp;ROW())) / INDIRECT("Z"&amp;ROW())</f>
        <v>0.03448275862</v>
      </c>
      <c r="AE498" s="1168">
        <f t="shared" ref="AE498:AE518" si="384">INDIRECT("D"&amp;ROW()) / INDIRECT("Z"&amp;ROW()) * 1000</f>
        <v>0</v>
      </c>
      <c r="AF498" s="286" t="s">
        <v>3877</v>
      </c>
      <c r="AI498" s="1144">
        <f t="shared" si="380"/>
        <v>638</v>
      </c>
      <c r="AJ498" s="18"/>
    </row>
    <row r="499" ht="21.0" customHeight="1">
      <c r="A499" s="18"/>
      <c r="B499" s="1174" t="e">
        <v>#N/A</v>
      </c>
      <c r="C499" s="1341" t="s">
        <v>3878</v>
      </c>
      <c r="D499" s="1392" t="s">
        <v>2416</v>
      </c>
      <c r="E499" s="1129" t="s">
        <v>244</v>
      </c>
      <c r="F499" s="1147">
        <v>1986.0</v>
      </c>
      <c r="G499" s="1269" t="s">
        <v>3879</v>
      </c>
      <c r="H499" s="1132" t="s">
        <v>2432</v>
      </c>
      <c r="I499" s="1270" t="s">
        <v>2445</v>
      </c>
      <c r="J499" s="1169"/>
      <c r="K499" s="1148"/>
      <c r="L499" s="1135" t="s">
        <v>2544</v>
      </c>
      <c r="M499" s="1146"/>
      <c r="N499" s="1136" t="s">
        <v>2421</v>
      </c>
      <c r="O499" s="1271">
        <v>44868.0</v>
      </c>
      <c r="P499" s="1343" t="s">
        <v>3880</v>
      </c>
      <c r="Q499" s="297">
        <f t="shared" si="374"/>
        <v>44869</v>
      </c>
      <c r="R499" s="1152"/>
      <c r="S499" s="1153"/>
      <c r="T499" s="1153"/>
      <c r="U499" s="1154">
        <f t="shared" si="375"/>
        <v>44873</v>
      </c>
      <c r="V499" s="1152"/>
      <c r="W499" s="1152"/>
      <c r="X499" s="1152"/>
      <c r="Y499" s="1155">
        <f t="shared" si="381"/>
        <v>44878</v>
      </c>
      <c r="Z499" s="1152">
        <v>1897.0</v>
      </c>
      <c r="AA499" s="1153">
        <v>0.0</v>
      </c>
      <c r="AB499" s="1153">
        <v>17.0</v>
      </c>
      <c r="AC499" s="1141" t="str">
        <f t="shared" si="382"/>
        <v/>
      </c>
      <c r="AD499" s="1178">
        <f t="shared" si="383"/>
        <v>0.008961518187</v>
      </c>
      <c r="AE499" s="1168">
        <f t="shared" si="384"/>
        <v>0</v>
      </c>
      <c r="AF499" s="286" t="s">
        <v>3881</v>
      </c>
      <c r="AG499" s="286"/>
      <c r="AI499" s="1144">
        <f t="shared" si="380"/>
        <v>1897</v>
      </c>
      <c r="AJ499" s="18"/>
    </row>
    <row r="500" ht="21.0" customHeight="1">
      <c r="A500" s="18"/>
      <c r="B500" s="1127" t="s">
        <v>390</v>
      </c>
      <c r="C500" s="1393" t="s">
        <v>391</v>
      </c>
      <c r="D500" s="1394">
        <v>5162.0</v>
      </c>
      <c r="E500" s="1129" t="s">
        <v>120</v>
      </c>
      <c r="F500" s="1147">
        <v>5465.0</v>
      </c>
      <c r="G500" s="1395" t="s">
        <v>384</v>
      </c>
      <c r="H500" s="1132" t="s">
        <v>2426</v>
      </c>
      <c r="I500" s="1393" t="s">
        <v>2418</v>
      </c>
      <c r="J500" s="1133" t="s">
        <v>1969</v>
      </c>
      <c r="K500" s="1148"/>
      <c r="L500" s="1269" t="s">
        <v>2420</v>
      </c>
      <c r="M500" s="1146"/>
      <c r="N500" s="1136" t="s">
        <v>2421</v>
      </c>
      <c r="O500" s="1098">
        <v>45856.0</v>
      </c>
      <c r="P500" s="1396" t="s">
        <v>3882</v>
      </c>
      <c r="Q500" s="297">
        <f t="shared" si="374"/>
        <v>45857</v>
      </c>
      <c r="R500" s="1152">
        <v>26433.0</v>
      </c>
      <c r="S500" s="1153">
        <v>6.0</v>
      </c>
      <c r="T500" s="1153">
        <v>271.0</v>
      </c>
      <c r="U500" s="297">
        <f t="shared" si="375"/>
        <v>45861</v>
      </c>
      <c r="V500" s="1165"/>
      <c r="W500" s="1165"/>
      <c r="X500" s="1152"/>
      <c r="Y500" s="297">
        <f t="shared" si="381"/>
        <v>45866</v>
      </c>
      <c r="Z500" s="1152">
        <v>63716.0</v>
      </c>
      <c r="AA500" s="1153">
        <v>6.0</v>
      </c>
      <c r="AB500" s="1153">
        <v>271.0</v>
      </c>
      <c r="AC500" s="1141">
        <f t="shared" si="382"/>
        <v>1.410471759</v>
      </c>
      <c r="AD500" s="1142">
        <f t="shared" si="383"/>
        <v>0.004347416661</v>
      </c>
      <c r="AE500" s="1143">
        <f t="shared" si="384"/>
        <v>81.01575742</v>
      </c>
      <c r="AF500" s="286" t="s">
        <v>3883</v>
      </c>
      <c r="AI500" s="1144">
        <f t="shared" si="380"/>
        <v>63716</v>
      </c>
      <c r="AJ500" s="18"/>
    </row>
    <row r="501" ht="21.0" customHeight="1">
      <c r="A501" s="18"/>
      <c r="B501" s="1127" t="s">
        <v>390</v>
      </c>
      <c r="C501" s="1393" t="s">
        <v>391</v>
      </c>
      <c r="D501" s="1394">
        <v>5162.0</v>
      </c>
      <c r="E501" s="1129" t="s">
        <v>120</v>
      </c>
      <c r="F501" s="1147">
        <v>5465.0</v>
      </c>
      <c r="G501" s="1395" t="s">
        <v>384</v>
      </c>
      <c r="H501" s="1132" t="s">
        <v>2426</v>
      </c>
      <c r="I501" s="1393" t="s">
        <v>2445</v>
      </c>
      <c r="J501" s="1133" t="s">
        <v>2446</v>
      </c>
      <c r="K501" s="1148"/>
      <c r="L501" s="1269" t="s">
        <v>2420</v>
      </c>
      <c r="M501" s="1146"/>
      <c r="N501" s="1259" t="s">
        <v>2421</v>
      </c>
      <c r="O501" s="1098">
        <v>45857.0</v>
      </c>
      <c r="P501" s="1396" t="s">
        <v>3884</v>
      </c>
      <c r="Q501" s="297">
        <f t="shared" si="374"/>
        <v>45858</v>
      </c>
      <c r="R501" s="1152"/>
      <c r="S501" s="1153"/>
      <c r="T501" s="1153"/>
      <c r="U501" s="297">
        <f t="shared" si="375"/>
        <v>45862</v>
      </c>
      <c r="V501" s="1165"/>
      <c r="W501" s="1165"/>
      <c r="X501" s="1152"/>
      <c r="Y501" s="297">
        <f t="shared" si="381"/>
        <v>45867</v>
      </c>
      <c r="Z501" s="1152">
        <v>17956.0</v>
      </c>
      <c r="AA501" s="1153">
        <v>26.0</v>
      </c>
      <c r="AB501" s="1153">
        <v>212.0</v>
      </c>
      <c r="AC501" s="1141" t="str">
        <f t="shared" si="382"/>
        <v/>
      </c>
      <c r="AD501" s="1142">
        <f t="shared" si="383"/>
        <v>0.01325462241</v>
      </c>
      <c r="AE501" s="1143">
        <f t="shared" si="384"/>
        <v>287.4805079</v>
      </c>
      <c r="AF501" s="286"/>
      <c r="AI501" s="1144">
        <f t="shared" si="380"/>
        <v>17956</v>
      </c>
      <c r="AJ501" s="18"/>
    </row>
    <row r="502" ht="21.0" customHeight="1">
      <c r="A502" s="18"/>
      <c r="B502" s="1127" t="s">
        <v>390</v>
      </c>
      <c r="C502" s="1397" t="s">
        <v>391</v>
      </c>
      <c r="D502" s="1394">
        <v>5162.0</v>
      </c>
      <c r="E502" s="1129" t="s">
        <v>120</v>
      </c>
      <c r="F502" s="1147">
        <v>5594.0</v>
      </c>
      <c r="G502" s="1398" t="s">
        <v>1522</v>
      </c>
      <c r="H502" s="1132" t="s">
        <v>2432</v>
      </c>
      <c r="I502" s="1397" t="s">
        <v>2418</v>
      </c>
      <c r="J502" s="1133" t="s">
        <v>1969</v>
      </c>
      <c r="K502" s="1148"/>
      <c r="L502" s="1269" t="s">
        <v>2420</v>
      </c>
      <c r="M502" s="1146"/>
      <c r="N502" s="1136" t="s">
        <v>2421</v>
      </c>
      <c r="O502" s="1399">
        <v>45897.0</v>
      </c>
      <c r="P502" s="1400" t="s">
        <v>3885</v>
      </c>
      <c r="Q502" s="297">
        <f t="shared" si="374"/>
        <v>45898</v>
      </c>
      <c r="R502" s="1152">
        <v>36965.0</v>
      </c>
      <c r="S502" s="1153">
        <v>16.0</v>
      </c>
      <c r="T502" s="1153">
        <v>465.0</v>
      </c>
      <c r="U502" s="297">
        <f t="shared" si="375"/>
        <v>45902</v>
      </c>
      <c r="V502" s="1165"/>
      <c r="W502" s="1165"/>
      <c r="X502" s="1152"/>
      <c r="Y502" s="297">
        <f t="shared" si="381"/>
        <v>45907</v>
      </c>
      <c r="Z502" s="1152">
        <v>105983.0</v>
      </c>
      <c r="AA502" s="1153">
        <v>16.0</v>
      </c>
      <c r="AB502" s="1153">
        <v>499.0</v>
      </c>
      <c r="AC502" s="1141">
        <f t="shared" si="382"/>
        <v>1.867117544</v>
      </c>
      <c r="AD502" s="1142">
        <f t="shared" si="383"/>
        <v>0.004859269883</v>
      </c>
      <c r="AE502" s="1143">
        <f t="shared" si="384"/>
        <v>48.70592454</v>
      </c>
      <c r="AF502" s="286" t="s">
        <v>3886</v>
      </c>
      <c r="AI502" s="1144">
        <f t="shared" si="380"/>
        <v>105983</v>
      </c>
      <c r="AJ502" s="18"/>
    </row>
    <row r="503" ht="21.0" customHeight="1">
      <c r="A503" s="18"/>
      <c r="B503" s="1127" t="s">
        <v>390</v>
      </c>
      <c r="C503" s="1393" t="s">
        <v>391</v>
      </c>
      <c r="D503" s="1394">
        <v>5162.0</v>
      </c>
      <c r="E503" s="1129" t="s">
        <v>120</v>
      </c>
      <c r="F503" s="1147">
        <v>5594.0</v>
      </c>
      <c r="G503" s="1395" t="s">
        <v>1522</v>
      </c>
      <c r="H503" s="1132" t="s">
        <v>2432</v>
      </c>
      <c r="I503" s="1393" t="s">
        <v>2445</v>
      </c>
      <c r="J503" s="1133" t="s">
        <v>2446</v>
      </c>
      <c r="K503" s="1148"/>
      <c r="L503" s="1135" t="s">
        <v>2420</v>
      </c>
      <c r="M503" s="1146"/>
      <c r="N503" s="1136" t="s">
        <v>2421</v>
      </c>
      <c r="O503" s="1098">
        <v>45898.0</v>
      </c>
      <c r="P503" s="1396" t="s">
        <v>3887</v>
      </c>
      <c r="Q503" s="297">
        <f t="shared" si="374"/>
        <v>45899</v>
      </c>
      <c r="R503" s="1152"/>
      <c r="S503" s="1153"/>
      <c r="T503" s="1153"/>
      <c r="U503" s="297">
        <f t="shared" si="375"/>
        <v>45903</v>
      </c>
      <c r="V503" s="1165"/>
      <c r="W503" s="1165"/>
      <c r="X503" s="1152"/>
      <c r="Y503" s="297">
        <f t="shared" si="381"/>
        <v>45908</v>
      </c>
      <c r="Z503" s="1152">
        <v>19843.0</v>
      </c>
      <c r="AA503" s="1153">
        <v>23.0</v>
      </c>
      <c r="AB503" s="1153">
        <v>291.0</v>
      </c>
      <c r="AC503" s="1141" t="str">
        <f t="shared" si="382"/>
        <v/>
      </c>
      <c r="AD503" s="1142">
        <f t="shared" si="383"/>
        <v>0.01582422013</v>
      </c>
      <c r="AE503" s="1143">
        <f t="shared" si="384"/>
        <v>260.1421156</v>
      </c>
      <c r="AF503" s="286"/>
      <c r="AI503" s="1144">
        <f t="shared" si="380"/>
        <v>19843</v>
      </c>
      <c r="AJ503" s="18"/>
    </row>
    <row r="504" ht="21.0" customHeight="1">
      <c r="A504" s="18"/>
      <c r="B504" s="1127" t="s">
        <v>390</v>
      </c>
      <c r="C504" s="1267" t="s">
        <v>391</v>
      </c>
      <c r="D504" s="1268">
        <v>12656.0</v>
      </c>
      <c r="E504" s="1129" t="s">
        <v>120</v>
      </c>
      <c r="F504" s="1147">
        <v>5708.0</v>
      </c>
      <c r="G504" s="1269" t="s">
        <v>1612</v>
      </c>
      <c r="H504" s="1132" t="s">
        <v>2426</v>
      </c>
      <c r="I504" s="1270" t="s">
        <v>2418</v>
      </c>
      <c r="J504" s="1127"/>
      <c r="K504" s="1148"/>
      <c r="L504" s="1269" t="s">
        <v>2420</v>
      </c>
      <c r="M504" s="1146"/>
      <c r="N504" s="1136" t="s">
        <v>2421</v>
      </c>
      <c r="O504" s="1271">
        <v>45952.0</v>
      </c>
      <c r="P504" s="1272" t="s">
        <v>3888</v>
      </c>
      <c r="Q504" s="297">
        <f t="shared" si="374"/>
        <v>45953</v>
      </c>
      <c r="R504" s="1152">
        <v>10069.0</v>
      </c>
      <c r="S504" s="1153">
        <v>6.0</v>
      </c>
      <c r="T504" s="1153">
        <v>87.0</v>
      </c>
      <c r="U504" s="297">
        <f t="shared" si="375"/>
        <v>45957</v>
      </c>
      <c r="V504" s="1152">
        <v>8842.0</v>
      </c>
      <c r="W504" s="1152">
        <v>8.0</v>
      </c>
      <c r="X504" s="1152">
        <v>94.0</v>
      </c>
      <c r="Y504" s="1155">
        <f t="shared" si="381"/>
        <v>45962</v>
      </c>
      <c r="Z504" s="1152">
        <v>9434.0</v>
      </c>
      <c r="AA504" s="1153">
        <v>8.0</v>
      </c>
      <c r="AB504" s="1153">
        <v>99.0</v>
      </c>
      <c r="AC504" s="1167">
        <f t="shared" si="382"/>
        <v>-0.06306485252</v>
      </c>
      <c r="AD504" s="1142">
        <f t="shared" si="383"/>
        <v>0.01134195463</v>
      </c>
      <c r="AE504" s="1168">
        <f t="shared" si="384"/>
        <v>1341.530634</v>
      </c>
      <c r="AF504" s="286" t="s">
        <v>3889</v>
      </c>
      <c r="AI504" s="1144">
        <f t="shared" si="380"/>
        <v>9434</v>
      </c>
      <c r="AJ504" s="18"/>
    </row>
    <row r="505" ht="21.0" customHeight="1">
      <c r="A505" s="18"/>
      <c r="B505" s="1127" t="s">
        <v>390</v>
      </c>
      <c r="C505" s="1298" t="s">
        <v>391</v>
      </c>
      <c r="D505" s="1260">
        <v>6328.0</v>
      </c>
      <c r="E505" s="1129" t="s">
        <v>120</v>
      </c>
      <c r="F505" s="1147">
        <v>5412.0</v>
      </c>
      <c r="G505" s="1261" t="s">
        <v>146</v>
      </c>
      <c r="H505" s="1132" t="s">
        <v>2426</v>
      </c>
      <c r="I505" s="1259" t="s">
        <v>2418</v>
      </c>
      <c r="J505" s="1127"/>
      <c r="K505" s="1148"/>
      <c r="L505" s="1269" t="s">
        <v>2420</v>
      </c>
      <c r="M505" s="1146"/>
      <c r="N505" s="1136" t="s">
        <v>2421</v>
      </c>
      <c r="O505" s="1262">
        <v>45955.0</v>
      </c>
      <c r="P505" s="1263" t="s">
        <v>3890</v>
      </c>
      <c r="Q505" s="297">
        <f t="shared" si="374"/>
        <v>45956</v>
      </c>
      <c r="R505" s="1152">
        <v>19057.0</v>
      </c>
      <c r="S505" s="1153">
        <v>23.0</v>
      </c>
      <c r="T505" s="1153">
        <v>227.0</v>
      </c>
      <c r="U505" s="297">
        <f t="shared" si="375"/>
        <v>45960</v>
      </c>
      <c r="V505" s="1152">
        <v>30057.0</v>
      </c>
      <c r="W505" s="1152">
        <v>41.0</v>
      </c>
      <c r="X505" s="1152">
        <v>416.0</v>
      </c>
      <c r="Y505" s="1155">
        <f t="shared" si="381"/>
        <v>45965</v>
      </c>
      <c r="Z505" s="1152">
        <v>36097.0</v>
      </c>
      <c r="AA505" s="1153">
        <v>41.0</v>
      </c>
      <c r="AB505" s="1153">
        <v>476.0</v>
      </c>
      <c r="AC505" s="1167">
        <f t="shared" si="382"/>
        <v>0.8941596264</v>
      </c>
      <c r="AD505" s="1142">
        <f t="shared" si="383"/>
        <v>0.01432251988</v>
      </c>
      <c r="AE505" s="1168">
        <f t="shared" si="384"/>
        <v>175.305427</v>
      </c>
      <c r="AF505" s="286" t="s">
        <v>3891</v>
      </c>
      <c r="AI505" s="1144">
        <f t="shared" si="380"/>
        <v>36097</v>
      </c>
      <c r="AJ505" s="18"/>
    </row>
    <row r="506" ht="21.0" customHeight="1">
      <c r="A506" s="18"/>
      <c r="B506" s="1127" t="s">
        <v>390</v>
      </c>
      <c r="C506" s="1267" t="s">
        <v>391</v>
      </c>
      <c r="D506" s="1260">
        <v>6328.0</v>
      </c>
      <c r="E506" s="1129" t="s">
        <v>120</v>
      </c>
      <c r="F506" s="1147">
        <v>5412.0</v>
      </c>
      <c r="G506" s="1269" t="s">
        <v>146</v>
      </c>
      <c r="H506" s="1132" t="s">
        <v>2426</v>
      </c>
      <c r="I506" s="1270" t="s">
        <v>2445</v>
      </c>
      <c r="J506" s="1127" t="s">
        <v>2448</v>
      </c>
      <c r="K506" s="1148"/>
      <c r="L506" s="1269" t="s">
        <v>2420</v>
      </c>
      <c r="M506" s="1146"/>
      <c r="N506" s="1136" t="s">
        <v>2421</v>
      </c>
      <c r="O506" s="1271">
        <v>45955.0</v>
      </c>
      <c r="P506" s="1272" t="s">
        <v>3892</v>
      </c>
      <c r="Q506" s="297">
        <f t="shared" si="374"/>
        <v>45956</v>
      </c>
      <c r="R506" s="1152">
        <v>15644.0</v>
      </c>
      <c r="S506" s="1153">
        <v>35.0</v>
      </c>
      <c r="T506" s="1153">
        <v>190.0</v>
      </c>
      <c r="U506" s="297">
        <f t="shared" si="375"/>
        <v>45960</v>
      </c>
      <c r="V506" s="1152">
        <v>39000.0</v>
      </c>
      <c r="W506" s="1152">
        <v>71.0</v>
      </c>
      <c r="X506" s="1152">
        <v>410.0</v>
      </c>
      <c r="Y506" s="1155">
        <f t="shared" si="381"/>
        <v>45965</v>
      </c>
      <c r="Z506" s="1152">
        <v>46800.0</v>
      </c>
      <c r="AA506" s="1153">
        <v>78.0</v>
      </c>
      <c r="AB506" s="1153">
        <v>466.0</v>
      </c>
      <c r="AC506" s="1167">
        <f t="shared" si="382"/>
        <v>1.99156226</v>
      </c>
      <c r="AD506" s="1142">
        <f t="shared" si="383"/>
        <v>0.01162393162</v>
      </c>
      <c r="AE506" s="1168">
        <f t="shared" si="384"/>
        <v>135.2136752</v>
      </c>
      <c r="AF506" s="286" t="s">
        <v>3893</v>
      </c>
      <c r="AI506" s="1144">
        <f t="shared" si="380"/>
        <v>46800</v>
      </c>
      <c r="AJ506" s="18"/>
    </row>
    <row r="507" ht="21.0" customHeight="1">
      <c r="A507" s="18"/>
      <c r="B507" s="1127" t="s">
        <v>390</v>
      </c>
      <c r="C507" s="1298" t="s">
        <v>391</v>
      </c>
      <c r="D507" s="1401">
        <v>12656.0</v>
      </c>
      <c r="E507" s="1129" t="s">
        <v>120</v>
      </c>
      <c r="F507" s="1147">
        <v>6148.0</v>
      </c>
      <c r="G507" s="1261" t="s">
        <v>2077</v>
      </c>
      <c r="H507" s="1132" t="s">
        <v>2659</v>
      </c>
      <c r="I507" s="1259" t="s">
        <v>2418</v>
      </c>
      <c r="J507" s="1127"/>
      <c r="K507" s="1148"/>
      <c r="L507" s="1269" t="s">
        <v>2420</v>
      </c>
      <c r="M507" s="1146"/>
      <c r="N507" s="1136" t="s">
        <v>2421</v>
      </c>
      <c r="O507" s="1262">
        <v>45960.0</v>
      </c>
      <c r="P507" s="1263" t="s">
        <v>3894</v>
      </c>
      <c r="Q507" s="297">
        <f t="shared" si="374"/>
        <v>45961</v>
      </c>
      <c r="R507" s="1152">
        <v>8583.0</v>
      </c>
      <c r="S507" s="1153">
        <v>2.0</v>
      </c>
      <c r="T507" s="1153">
        <v>109.0</v>
      </c>
      <c r="U507" s="297">
        <f t="shared" si="375"/>
        <v>45965</v>
      </c>
      <c r="V507" s="1152">
        <v>11199.0</v>
      </c>
      <c r="W507" s="1152">
        <v>4.0</v>
      </c>
      <c r="X507" s="1152">
        <v>142.0</v>
      </c>
      <c r="Y507" s="1155">
        <f t="shared" si="381"/>
        <v>45970</v>
      </c>
      <c r="Z507" s="1152">
        <v>12331.0</v>
      </c>
      <c r="AA507" s="1153">
        <v>4.0</v>
      </c>
      <c r="AB507" s="1153">
        <v>153.0</v>
      </c>
      <c r="AC507" s="1167">
        <f t="shared" si="382"/>
        <v>0.4366771525</v>
      </c>
      <c r="AD507" s="1142">
        <f t="shared" si="383"/>
        <v>0.01273213851</v>
      </c>
      <c r="AE507" s="1168">
        <f t="shared" si="384"/>
        <v>1026.356338</v>
      </c>
      <c r="AF507" s="286" t="s">
        <v>3895</v>
      </c>
      <c r="AI507" s="1144">
        <f t="shared" si="380"/>
        <v>12331</v>
      </c>
      <c r="AJ507" s="18"/>
    </row>
    <row r="508" ht="21.0" customHeight="1">
      <c r="A508" s="18"/>
      <c r="B508" s="1127" t="s">
        <v>390</v>
      </c>
      <c r="C508" s="1267" t="s">
        <v>391</v>
      </c>
      <c r="D508" s="1268">
        <v>0.0</v>
      </c>
      <c r="E508" s="1129" t="s">
        <v>120</v>
      </c>
      <c r="F508" s="1147">
        <v>6148.0</v>
      </c>
      <c r="G508" s="1269" t="s">
        <v>2077</v>
      </c>
      <c r="H508" s="1132" t="s">
        <v>2659</v>
      </c>
      <c r="I508" s="1270" t="s">
        <v>2445</v>
      </c>
      <c r="J508" s="1127" t="s">
        <v>2448</v>
      </c>
      <c r="K508" s="1148"/>
      <c r="L508" s="1135" t="s">
        <v>2420</v>
      </c>
      <c r="M508" s="1146"/>
      <c r="N508" s="1136" t="s">
        <v>2495</v>
      </c>
      <c r="O508" s="1271">
        <v>45960.0</v>
      </c>
      <c r="P508" s="1272" t="s">
        <v>3896</v>
      </c>
      <c r="Q508" s="297">
        <f t="shared" si="374"/>
        <v>45961</v>
      </c>
      <c r="R508" s="1152">
        <v>923.0</v>
      </c>
      <c r="S508" s="1153">
        <v>1.0</v>
      </c>
      <c r="T508" s="1153">
        <v>46.0</v>
      </c>
      <c r="U508" s="297">
        <f t="shared" si="375"/>
        <v>45965</v>
      </c>
      <c r="V508" s="1152">
        <v>11800.0</v>
      </c>
      <c r="W508" s="1152">
        <v>9.0</v>
      </c>
      <c r="X508" s="1152">
        <v>138.0</v>
      </c>
      <c r="Y508" s="1155">
        <f t="shared" si="381"/>
        <v>45970</v>
      </c>
      <c r="Z508" s="1152">
        <v>17800.0</v>
      </c>
      <c r="AA508" s="1153">
        <v>10.0</v>
      </c>
      <c r="AB508" s="1153">
        <v>192.0</v>
      </c>
      <c r="AC508" s="1167">
        <f t="shared" si="382"/>
        <v>18.28494041</v>
      </c>
      <c r="AD508" s="1142">
        <f t="shared" si="383"/>
        <v>0.01134831461</v>
      </c>
      <c r="AE508" s="1168">
        <f t="shared" si="384"/>
        <v>0</v>
      </c>
      <c r="AF508" s="286" t="s">
        <v>3897</v>
      </c>
      <c r="AI508" s="1144">
        <f t="shared" si="380"/>
        <v>17800</v>
      </c>
      <c r="AJ508" s="18"/>
    </row>
    <row r="509" ht="21.0" customHeight="1">
      <c r="A509" s="18"/>
      <c r="B509" s="1127" t="s">
        <v>186</v>
      </c>
      <c r="C509" s="1393" t="s">
        <v>187</v>
      </c>
      <c r="D509" s="1394">
        <v>2754.0</v>
      </c>
      <c r="E509" s="1129" t="s">
        <v>120</v>
      </c>
      <c r="F509" s="1147">
        <v>5903.0</v>
      </c>
      <c r="G509" s="1395" t="s">
        <v>3898</v>
      </c>
      <c r="H509" s="1132" t="s">
        <v>2461</v>
      </c>
      <c r="I509" s="1393" t="s">
        <v>2418</v>
      </c>
      <c r="J509" s="1133" t="s">
        <v>3899</v>
      </c>
      <c r="K509" s="1148"/>
      <c r="L509" s="1269" t="s">
        <v>2420</v>
      </c>
      <c r="M509" s="1146"/>
      <c r="N509" s="1136" t="s">
        <v>2421</v>
      </c>
      <c r="O509" s="1098">
        <v>45785.0</v>
      </c>
      <c r="P509" s="1396" t="s">
        <v>3900</v>
      </c>
      <c r="Q509" s="297">
        <f t="shared" si="374"/>
        <v>45786</v>
      </c>
      <c r="R509" s="1152"/>
      <c r="S509" s="1153"/>
      <c r="T509" s="1153"/>
      <c r="U509" s="297">
        <f t="shared" si="375"/>
        <v>45790</v>
      </c>
      <c r="V509" s="1165"/>
      <c r="W509" s="1165"/>
      <c r="X509" s="1152"/>
      <c r="Y509" s="297">
        <f t="shared" si="381"/>
        <v>45795</v>
      </c>
      <c r="Z509" s="1152">
        <v>19987.0</v>
      </c>
      <c r="AA509" s="1153">
        <v>73.0</v>
      </c>
      <c r="AB509" s="1153">
        <v>547.0</v>
      </c>
      <c r="AC509" s="1141" t="str">
        <f t="shared" si="382"/>
        <v/>
      </c>
      <c r="AD509" s="1142">
        <f t="shared" si="383"/>
        <v>0.03102016311</v>
      </c>
      <c r="AE509" s="1143">
        <f t="shared" si="384"/>
        <v>137.7895632</v>
      </c>
      <c r="AF509" s="286" t="s">
        <v>3901</v>
      </c>
      <c r="AI509" s="1144">
        <f t="shared" si="380"/>
        <v>19987</v>
      </c>
      <c r="AJ509" s="18"/>
    </row>
    <row r="510" ht="21.0" customHeight="1">
      <c r="A510" s="18"/>
      <c r="B510" s="1127" t="s">
        <v>186</v>
      </c>
      <c r="C510" s="1397" t="s">
        <v>187</v>
      </c>
      <c r="D510" s="1402">
        <v>2754.0</v>
      </c>
      <c r="E510" s="1129" t="s">
        <v>120</v>
      </c>
      <c r="F510" s="1147">
        <v>5457.0</v>
      </c>
      <c r="G510" s="1398" t="s">
        <v>198</v>
      </c>
      <c r="H510" s="1132" t="s">
        <v>2659</v>
      </c>
      <c r="I510" s="1397" t="s">
        <v>2418</v>
      </c>
      <c r="J510" s="1133" t="s">
        <v>3899</v>
      </c>
      <c r="K510" s="1148"/>
      <c r="L510" s="1269" t="s">
        <v>2420</v>
      </c>
      <c r="M510" s="1146"/>
      <c r="N510" s="1136" t="s">
        <v>2421</v>
      </c>
      <c r="O510" s="1399">
        <v>45786.0</v>
      </c>
      <c r="P510" s="1400" t="s">
        <v>3902</v>
      </c>
      <c r="Q510" s="297">
        <f t="shared" si="374"/>
        <v>45787</v>
      </c>
      <c r="R510" s="1152"/>
      <c r="S510" s="1153"/>
      <c r="T510" s="1153"/>
      <c r="U510" s="297">
        <f t="shared" si="375"/>
        <v>45791</v>
      </c>
      <c r="V510" s="1165"/>
      <c r="W510" s="1165"/>
      <c r="X510" s="1152"/>
      <c r="Y510" s="297">
        <f t="shared" si="381"/>
        <v>45796</v>
      </c>
      <c r="Z510" s="1152">
        <v>7104.0</v>
      </c>
      <c r="AA510" s="1153">
        <v>82.0</v>
      </c>
      <c r="AB510" s="1153">
        <v>432.0</v>
      </c>
      <c r="AC510" s="1141" t="str">
        <f t="shared" si="382"/>
        <v/>
      </c>
      <c r="AD510" s="1142">
        <f t="shared" si="383"/>
        <v>0.0723536036</v>
      </c>
      <c r="AE510" s="1143">
        <f t="shared" si="384"/>
        <v>387.6689189</v>
      </c>
      <c r="AF510" s="286" t="s">
        <v>3903</v>
      </c>
      <c r="AI510" s="1144">
        <f t="shared" si="380"/>
        <v>7104</v>
      </c>
      <c r="AJ510" s="18"/>
    </row>
    <row r="511" ht="21.0" customHeight="1">
      <c r="A511" s="18"/>
      <c r="B511" s="1127" t="s">
        <v>186</v>
      </c>
      <c r="C511" s="1393" t="s">
        <v>187</v>
      </c>
      <c r="D511" s="1394">
        <v>2754.0</v>
      </c>
      <c r="E511" s="1129" t="s">
        <v>120</v>
      </c>
      <c r="F511" s="1147">
        <v>5343.0</v>
      </c>
      <c r="G511" s="1395" t="s">
        <v>163</v>
      </c>
      <c r="H511" s="1132" t="s">
        <v>2937</v>
      </c>
      <c r="I511" s="1393" t="s">
        <v>2418</v>
      </c>
      <c r="J511" s="1133" t="s">
        <v>3899</v>
      </c>
      <c r="K511" s="1148"/>
      <c r="L511" s="1269" t="s">
        <v>2420</v>
      </c>
      <c r="M511" s="1146"/>
      <c r="N511" s="1136" t="s">
        <v>2421</v>
      </c>
      <c r="O511" s="1098">
        <v>45790.0</v>
      </c>
      <c r="P511" s="1396" t="s">
        <v>3904</v>
      </c>
      <c r="Q511" s="297">
        <f t="shared" si="374"/>
        <v>45791</v>
      </c>
      <c r="R511" s="1152"/>
      <c r="S511" s="1153"/>
      <c r="T511" s="1153"/>
      <c r="U511" s="297">
        <f t="shared" si="375"/>
        <v>45795</v>
      </c>
      <c r="V511" s="1165"/>
      <c r="W511" s="1165"/>
      <c r="X511" s="1152"/>
      <c r="Y511" s="297">
        <f t="shared" si="381"/>
        <v>45800</v>
      </c>
      <c r="Z511" s="1152">
        <v>8470.0</v>
      </c>
      <c r="AA511" s="1153">
        <v>76.0</v>
      </c>
      <c r="AB511" s="1153">
        <v>423.0</v>
      </c>
      <c r="AC511" s="1141" t="str">
        <f t="shared" si="382"/>
        <v/>
      </c>
      <c r="AD511" s="1142">
        <f t="shared" si="383"/>
        <v>0.05891381346</v>
      </c>
      <c r="AE511" s="1143">
        <f t="shared" si="384"/>
        <v>325.1475797</v>
      </c>
      <c r="AF511" s="286" t="s">
        <v>3905</v>
      </c>
      <c r="AI511" s="1144">
        <f t="shared" si="380"/>
        <v>8470</v>
      </c>
      <c r="AJ511" s="18"/>
    </row>
    <row r="512" ht="21.0" customHeight="1">
      <c r="A512" s="18"/>
      <c r="B512" s="1127" t="s">
        <v>186</v>
      </c>
      <c r="C512" s="1397" t="s">
        <v>187</v>
      </c>
      <c r="D512" s="1402">
        <v>2754.0</v>
      </c>
      <c r="E512" s="1129" t="s">
        <v>120</v>
      </c>
      <c r="F512" s="1147">
        <v>5362.0</v>
      </c>
      <c r="G512" s="1398" t="s">
        <v>132</v>
      </c>
      <c r="H512" s="1132" t="s">
        <v>2432</v>
      </c>
      <c r="I512" s="1397" t="s">
        <v>2418</v>
      </c>
      <c r="J512" s="1133" t="s">
        <v>3899</v>
      </c>
      <c r="K512" s="1148"/>
      <c r="L512" s="1269" t="s">
        <v>2420</v>
      </c>
      <c r="M512" s="1146"/>
      <c r="N512" s="1136" t="s">
        <v>2421</v>
      </c>
      <c r="O512" s="1399">
        <v>45791.0</v>
      </c>
      <c r="P512" s="1400" t="s">
        <v>3906</v>
      </c>
      <c r="Q512" s="297">
        <f t="shared" si="374"/>
        <v>45792</v>
      </c>
      <c r="R512" s="1152"/>
      <c r="S512" s="1153"/>
      <c r="T512" s="1153"/>
      <c r="U512" s="297">
        <f t="shared" si="375"/>
        <v>45796</v>
      </c>
      <c r="V512" s="1165"/>
      <c r="W512" s="1165"/>
      <c r="X512" s="1152"/>
      <c r="Y512" s="297">
        <f t="shared" si="381"/>
        <v>45801</v>
      </c>
      <c r="Z512" s="1152">
        <v>6228.0</v>
      </c>
      <c r="AA512" s="1153">
        <v>86.0</v>
      </c>
      <c r="AB512" s="1153">
        <v>380.0</v>
      </c>
      <c r="AC512" s="1141" t="str">
        <f t="shared" si="382"/>
        <v/>
      </c>
      <c r="AD512" s="1142">
        <f t="shared" si="383"/>
        <v>0.07482337829</v>
      </c>
      <c r="AE512" s="1143">
        <f t="shared" si="384"/>
        <v>442.1965318</v>
      </c>
      <c r="AF512" s="286" t="s">
        <v>3907</v>
      </c>
      <c r="AI512" s="1144">
        <f t="shared" si="380"/>
        <v>6228</v>
      </c>
      <c r="AJ512" s="18"/>
    </row>
    <row r="513" ht="21.0" customHeight="1">
      <c r="A513" s="18"/>
      <c r="B513" s="1127" t="s">
        <v>3908</v>
      </c>
      <c r="C513" s="1393" t="s">
        <v>3909</v>
      </c>
      <c r="D513" s="1394">
        <v>6277.0</v>
      </c>
      <c r="E513" s="1129" t="s">
        <v>120</v>
      </c>
      <c r="F513" s="1147">
        <v>5597.0</v>
      </c>
      <c r="G513" s="1395" t="s">
        <v>237</v>
      </c>
      <c r="H513" s="1132" t="s">
        <v>2426</v>
      </c>
      <c r="I513" s="1393" t="s">
        <v>2418</v>
      </c>
      <c r="J513" s="1133" t="s">
        <v>3910</v>
      </c>
      <c r="K513" s="1148"/>
      <c r="L513" s="1269" t="s">
        <v>2420</v>
      </c>
      <c r="M513" s="1146"/>
      <c r="N513" s="1136" t="s">
        <v>2421</v>
      </c>
      <c r="O513" s="1098">
        <v>45842.0</v>
      </c>
      <c r="P513" s="1396" t="s">
        <v>3911</v>
      </c>
      <c r="Q513" s="297">
        <f t="shared" si="374"/>
        <v>45843</v>
      </c>
      <c r="R513" s="1152">
        <v>1010.0</v>
      </c>
      <c r="S513" s="1153">
        <v>0.0</v>
      </c>
      <c r="T513" s="1153"/>
      <c r="U513" s="297">
        <f t="shared" si="375"/>
        <v>45847</v>
      </c>
      <c r="V513" s="1165"/>
      <c r="W513" s="1165"/>
      <c r="X513" s="1152"/>
      <c r="Y513" s="297">
        <f t="shared" si="381"/>
        <v>45852</v>
      </c>
      <c r="Z513" s="1152">
        <v>1600.0</v>
      </c>
      <c r="AA513" s="1153">
        <v>2.0</v>
      </c>
      <c r="AB513" s="1153">
        <v>-1.0</v>
      </c>
      <c r="AC513" s="1141">
        <f t="shared" si="382"/>
        <v>0.5841584158</v>
      </c>
      <c r="AD513" s="1142">
        <f t="shared" si="383"/>
        <v>0.000625</v>
      </c>
      <c r="AE513" s="1143">
        <f t="shared" si="384"/>
        <v>3923.125</v>
      </c>
      <c r="AF513" s="286"/>
      <c r="AI513" s="1144">
        <f t="shared" si="380"/>
        <v>1600</v>
      </c>
      <c r="AJ513" s="18"/>
    </row>
    <row r="514" ht="21.0" customHeight="1">
      <c r="A514" s="18"/>
      <c r="B514" s="1127" t="s">
        <v>335</v>
      </c>
      <c r="C514" s="1397" t="s">
        <v>336</v>
      </c>
      <c r="D514" s="1402">
        <v>2072.0</v>
      </c>
      <c r="E514" s="1129" t="s">
        <v>120</v>
      </c>
      <c r="F514" s="1147">
        <v>5602.0</v>
      </c>
      <c r="G514" s="1398" t="s">
        <v>3912</v>
      </c>
      <c r="H514" s="1132" t="s">
        <v>2659</v>
      </c>
      <c r="I514" s="1397" t="s">
        <v>2418</v>
      </c>
      <c r="J514" s="1133" t="s">
        <v>1852</v>
      </c>
      <c r="K514" s="1148"/>
      <c r="L514" s="1269" t="s">
        <v>2420</v>
      </c>
      <c r="M514" s="1146"/>
      <c r="N514" s="1136" t="s">
        <v>2421</v>
      </c>
      <c r="O514" s="1399">
        <v>45812.0</v>
      </c>
      <c r="P514" s="1400" t="s">
        <v>3913</v>
      </c>
      <c r="Q514" s="297">
        <f t="shared" si="374"/>
        <v>45813</v>
      </c>
      <c r="R514" s="1152">
        <v>64523.0</v>
      </c>
      <c r="S514" s="1153">
        <v>110.0</v>
      </c>
      <c r="T514" s="1153">
        <v>416.0</v>
      </c>
      <c r="U514" s="297">
        <f t="shared" si="375"/>
        <v>45817</v>
      </c>
      <c r="V514" s="1165"/>
      <c r="W514" s="1165"/>
      <c r="X514" s="1152"/>
      <c r="Y514" s="297">
        <f t="shared" si="381"/>
        <v>45822</v>
      </c>
      <c r="Z514" s="1152">
        <v>64616.0</v>
      </c>
      <c r="AA514" s="1153">
        <v>110.0</v>
      </c>
      <c r="AB514" s="1153">
        <v>416.0</v>
      </c>
      <c r="AC514" s="1141">
        <f t="shared" si="382"/>
        <v>0.001441346497</v>
      </c>
      <c r="AD514" s="1142">
        <f t="shared" si="383"/>
        <v>0.008140398663</v>
      </c>
      <c r="AE514" s="1143">
        <f t="shared" si="384"/>
        <v>32.06636127</v>
      </c>
      <c r="AF514" s="286" t="s">
        <v>3914</v>
      </c>
      <c r="AI514" s="1144">
        <f t="shared" si="380"/>
        <v>64616</v>
      </c>
      <c r="AJ514" s="18"/>
    </row>
    <row r="515" ht="21.0" customHeight="1">
      <c r="A515" s="18"/>
      <c r="B515" s="1127" t="s">
        <v>335</v>
      </c>
      <c r="C515" s="1393" t="s">
        <v>336</v>
      </c>
      <c r="D515" s="1394">
        <v>2072.0</v>
      </c>
      <c r="E515" s="1129" t="s">
        <v>120</v>
      </c>
      <c r="F515" s="1147">
        <v>5412.0</v>
      </c>
      <c r="G515" s="1395" t="s">
        <v>146</v>
      </c>
      <c r="H515" s="1132" t="s">
        <v>2426</v>
      </c>
      <c r="I515" s="1393" t="s">
        <v>2418</v>
      </c>
      <c r="J515" s="1133" t="s">
        <v>1852</v>
      </c>
      <c r="K515" s="1148"/>
      <c r="L515" s="1135" t="s">
        <v>2420</v>
      </c>
      <c r="M515" s="1146"/>
      <c r="N515" s="1136" t="s">
        <v>2421</v>
      </c>
      <c r="O515" s="1098">
        <v>45834.0</v>
      </c>
      <c r="P515" s="1396" t="s">
        <v>3915</v>
      </c>
      <c r="Q515" s="297">
        <f t="shared" si="374"/>
        <v>45835</v>
      </c>
      <c r="R515" s="1152">
        <v>71650.0</v>
      </c>
      <c r="S515" s="1153">
        <v>71.0</v>
      </c>
      <c r="T515" s="1153"/>
      <c r="U515" s="297">
        <f t="shared" si="375"/>
        <v>45839</v>
      </c>
      <c r="V515" s="1165"/>
      <c r="W515" s="1165"/>
      <c r="X515" s="1152"/>
      <c r="Y515" s="297">
        <f t="shared" si="381"/>
        <v>45844</v>
      </c>
      <c r="Z515" s="1152">
        <v>71792.0</v>
      </c>
      <c r="AA515" s="1153">
        <v>71.0</v>
      </c>
      <c r="AB515" s="1153">
        <v>-1.0</v>
      </c>
      <c r="AC515" s="1141">
        <f t="shared" si="382"/>
        <v>0.001981856246</v>
      </c>
      <c r="AD515" s="1142">
        <f t="shared" si="383"/>
        <v>0.0009750390016</v>
      </c>
      <c r="AE515" s="1143">
        <f t="shared" si="384"/>
        <v>28.86115445</v>
      </c>
      <c r="AF515" s="286"/>
      <c r="AI515" s="1144">
        <f t="shared" si="380"/>
        <v>71792</v>
      </c>
      <c r="AJ515" s="18"/>
    </row>
    <row r="516" ht="21.0" customHeight="1">
      <c r="A516" s="18"/>
      <c r="B516" s="1127" t="s">
        <v>335</v>
      </c>
      <c r="C516" s="1397" t="s">
        <v>336</v>
      </c>
      <c r="D516" s="1394">
        <v>2072.0</v>
      </c>
      <c r="E516" s="1129" t="s">
        <v>120</v>
      </c>
      <c r="F516" s="1147">
        <v>5547.0</v>
      </c>
      <c r="G516" s="1398" t="s">
        <v>1508</v>
      </c>
      <c r="H516" s="1132" t="s">
        <v>2426</v>
      </c>
      <c r="I516" s="1397" t="s">
        <v>2418</v>
      </c>
      <c r="J516" s="1133" t="s">
        <v>1852</v>
      </c>
      <c r="K516" s="1148"/>
      <c r="L516" s="1269" t="s">
        <v>2420</v>
      </c>
      <c r="M516" s="1146"/>
      <c r="N516" s="1136" t="s">
        <v>2421</v>
      </c>
      <c r="O516" s="1399">
        <v>45835.0</v>
      </c>
      <c r="P516" s="1400" t="s">
        <v>3916</v>
      </c>
      <c r="Q516" s="297">
        <f t="shared" si="374"/>
        <v>45836</v>
      </c>
      <c r="R516" s="1152">
        <v>56814.0</v>
      </c>
      <c r="S516" s="1153">
        <v>58.0</v>
      </c>
      <c r="T516" s="1153"/>
      <c r="U516" s="297">
        <f t="shared" si="375"/>
        <v>45840</v>
      </c>
      <c r="V516" s="1165"/>
      <c r="W516" s="1165"/>
      <c r="X516" s="1152"/>
      <c r="Y516" s="297">
        <f t="shared" si="381"/>
        <v>45845</v>
      </c>
      <c r="Z516" s="1152">
        <v>56814.0</v>
      </c>
      <c r="AA516" s="1153">
        <v>58.0</v>
      </c>
      <c r="AB516" s="1153"/>
      <c r="AC516" s="1141">
        <f t="shared" si="382"/>
        <v>0</v>
      </c>
      <c r="AD516" s="1142">
        <f t="shared" si="383"/>
        <v>0.001020875136</v>
      </c>
      <c r="AE516" s="1143">
        <f t="shared" si="384"/>
        <v>36.46988418</v>
      </c>
      <c r="AF516" s="286" t="s">
        <v>3917</v>
      </c>
      <c r="AI516" s="1144">
        <f t="shared" si="380"/>
        <v>56814</v>
      </c>
      <c r="AJ516" s="18"/>
    </row>
    <row r="517" ht="21.0" customHeight="1">
      <c r="A517" s="18"/>
      <c r="B517" s="1127" t="s">
        <v>335</v>
      </c>
      <c r="C517" s="1393" t="s">
        <v>336</v>
      </c>
      <c r="D517" s="1394">
        <v>2072.0</v>
      </c>
      <c r="E517" s="1129" t="s">
        <v>120</v>
      </c>
      <c r="F517" s="1147">
        <v>5752.0</v>
      </c>
      <c r="G517" s="1395" t="s">
        <v>3918</v>
      </c>
      <c r="H517" s="1132" t="s">
        <v>2426</v>
      </c>
      <c r="I517" s="1393" t="s">
        <v>2418</v>
      </c>
      <c r="J517" s="1133" t="s">
        <v>1852</v>
      </c>
      <c r="K517" s="1148"/>
      <c r="L517" s="1261" t="s">
        <v>2420</v>
      </c>
      <c r="M517" s="1146"/>
      <c r="N517" s="1136" t="s">
        <v>2421</v>
      </c>
      <c r="O517" s="1098">
        <v>45845.0</v>
      </c>
      <c r="P517" s="1396" t="s">
        <v>3919</v>
      </c>
      <c r="Q517" s="297">
        <f t="shared" si="374"/>
        <v>45846</v>
      </c>
      <c r="R517" s="1152">
        <v>20303.0</v>
      </c>
      <c r="S517" s="1153">
        <v>74.0</v>
      </c>
      <c r="T517" s="1153"/>
      <c r="U517" s="297">
        <f t="shared" si="375"/>
        <v>45850</v>
      </c>
      <c r="V517" s="1165"/>
      <c r="W517" s="1165"/>
      <c r="X517" s="1152"/>
      <c r="Y517" s="297">
        <f t="shared" si="381"/>
        <v>45855</v>
      </c>
      <c r="Z517" s="1152">
        <v>20303.0</v>
      </c>
      <c r="AA517" s="1153">
        <v>74.0</v>
      </c>
      <c r="AB517" s="1153">
        <v>-1.0</v>
      </c>
      <c r="AC517" s="1141">
        <f t="shared" si="382"/>
        <v>0</v>
      </c>
      <c r="AD517" s="1142">
        <f t="shared" si="383"/>
        <v>0.003595527755</v>
      </c>
      <c r="AE517" s="1143">
        <f t="shared" si="384"/>
        <v>102.0538837</v>
      </c>
      <c r="AF517" s="286" t="s">
        <v>3920</v>
      </c>
      <c r="AI517" s="1144">
        <f t="shared" si="380"/>
        <v>20303</v>
      </c>
      <c r="AJ517" s="18"/>
    </row>
    <row r="518" ht="21.0" customHeight="1">
      <c r="A518" s="18"/>
      <c r="B518" s="1127" t="s">
        <v>335</v>
      </c>
      <c r="C518" s="1397" t="s">
        <v>336</v>
      </c>
      <c r="D518" s="1162">
        <v>2072.0</v>
      </c>
      <c r="E518" s="1129" t="s">
        <v>120</v>
      </c>
      <c r="F518" s="1147">
        <v>5594.0</v>
      </c>
      <c r="G518" s="1398" t="s">
        <v>1522</v>
      </c>
      <c r="H518" s="1132" t="s">
        <v>2432</v>
      </c>
      <c r="I518" s="1397" t="s">
        <v>2418</v>
      </c>
      <c r="J518" s="1133" t="s">
        <v>1852</v>
      </c>
      <c r="K518" s="1148"/>
      <c r="L518" s="1269" t="s">
        <v>2420</v>
      </c>
      <c r="M518" s="1146"/>
      <c r="N518" s="1136" t="s">
        <v>2421</v>
      </c>
      <c r="O518" s="1399">
        <v>45896.0</v>
      </c>
      <c r="P518" s="1400" t="s">
        <v>3921</v>
      </c>
      <c r="Q518" s="297">
        <f t="shared" si="374"/>
        <v>45897</v>
      </c>
      <c r="R518" s="1152">
        <v>61647.0</v>
      </c>
      <c r="S518" s="1153">
        <v>115.0</v>
      </c>
      <c r="T518" s="1153"/>
      <c r="U518" s="297">
        <f t="shared" si="375"/>
        <v>45901</v>
      </c>
      <c r="V518" s="1165"/>
      <c r="W518" s="1165"/>
      <c r="X518" s="1152"/>
      <c r="Y518" s="297">
        <f t="shared" si="381"/>
        <v>45906</v>
      </c>
      <c r="Z518" s="1152">
        <v>61934.0</v>
      </c>
      <c r="AA518" s="1153">
        <v>115.0</v>
      </c>
      <c r="AB518" s="1153">
        <v>-1.0</v>
      </c>
      <c r="AC518" s="1141">
        <f t="shared" si="382"/>
        <v>0.004655538793</v>
      </c>
      <c r="AD518" s="1142">
        <f t="shared" si="383"/>
        <v>0.001840669099</v>
      </c>
      <c r="AE518" s="1143">
        <f t="shared" si="384"/>
        <v>33.45496819</v>
      </c>
      <c r="AF518" s="286" t="s">
        <v>3922</v>
      </c>
      <c r="AI518" s="1144">
        <f t="shared" si="380"/>
        <v>61934</v>
      </c>
      <c r="AJ518" s="18"/>
    </row>
    <row r="519" ht="21.0" customHeight="1">
      <c r="A519" s="18"/>
      <c r="B519" s="1127" t="s">
        <v>335</v>
      </c>
      <c r="C519" s="1259" t="s">
        <v>336</v>
      </c>
      <c r="D519" s="1260">
        <v>6328.0</v>
      </c>
      <c r="E519" s="1129" t="s">
        <v>120</v>
      </c>
      <c r="F519" s="1147">
        <v>5708.0</v>
      </c>
      <c r="G519" s="1261" t="s">
        <v>1612</v>
      </c>
      <c r="H519" s="1132" t="s">
        <v>2426</v>
      </c>
      <c r="I519" s="1259" t="s">
        <v>2418</v>
      </c>
      <c r="J519" s="1133" t="s">
        <v>1852</v>
      </c>
      <c r="K519" s="1148"/>
      <c r="L519" s="1135" t="s">
        <v>2420</v>
      </c>
      <c r="M519" s="1146"/>
      <c r="N519" s="1136" t="s">
        <v>2421</v>
      </c>
      <c r="O519" s="1262">
        <v>45923.0</v>
      </c>
      <c r="P519" s="1263" t="s">
        <v>3923</v>
      </c>
      <c r="Q519" s="297">
        <f t="shared" si="374"/>
        <v>45924</v>
      </c>
      <c r="R519" s="1152">
        <v>17847.0</v>
      </c>
      <c r="S519" s="1153">
        <v>58.0</v>
      </c>
      <c r="T519" s="1153">
        <v>-1.0</v>
      </c>
      <c r="U519" s="297">
        <f t="shared" si="375"/>
        <v>45928</v>
      </c>
      <c r="V519" s="1152">
        <v>48882.0</v>
      </c>
      <c r="W519" s="1152">
        <v>76.0</v>
      </c>
      <c r="X519" s="1152">
        <v>-1.0</v>
      </c>
      <c r="Y519" s="297">
        <f t="shared" si="381"/>
        <v>45933</v>
      </c>
      <c r="Z519" s="1152">
        <v>49875.0</v>
      </c>
      <c r="AA519" s="1153">
        <v>80.0</v>
      </c>
      <c r="AB519" s="1153">
        <v>-1.0</v>
      </c>
      <c r="AC519" s="1167">
        <f t="shared" si="382"/>
        <v>1.794587326</v>
      </c>
      <c r="AD519" s="1178">
        <f t="shared" si="383"/>
        <v>0.0015839599</v>
      </c>
      <c r="AE519" s="1168">
        <f t="array" ref="AE519">iferror(INDIRECT("D"&amp;ROW()) / INDIRECT("AI"&amp;ROW()) * 1000,0)</f>
        <v>126.877193</v>
      </c>
      <c r="AF519" s="286" t="s">
        <v>3924</v>
      </c>
      <c r="AI519" s="1144">
        <f t="shared" si="380"/>
        <v>49875</v>
      </c>
      <c r="AJ519" s="18"/>
    </row>
    <row r="520" ht="21.0" customHeight="1">
      <c r="A520" s="18"/>
      <c r="B520" s="1127" t="s">
        <v>335</v>
      </c>
      <c r="C520" s="1270" t="s">
        <v>336</v>
      </c>
      <c r="D520" s="1128" t="s">
        <v>2416</v>
      </c>
      <c r="E520" s="1129" t="s">
        <v>120</v>
      </c>
      <c r="F520" s="1147">
        <v>5462.0</v>
      </c>
      <c r="G520" s="1269" t="s">
        <v>362</v>
      </c>
      <c r="H520" s="1132" t="s">
        <v>2659</v>
      </c>
      <c r="I520" s="1270" t="s">
        <v>2418</v>
      </c>
      <c r="J520" s="1169"/>
      <c r="K520" s="1148"/>
      <c r="L520" s="1269" t="s">
        <v>2420</v>
      </c>
      <c r="M520" s="1146"/>
      <c r="N520" s="1136" t="s">
        <v>2421</v>
      </c>
      <c r="O520" s="1271">
        <v>45938.0</v>
      </c>
      <c r="P520" s="1340" t="s">
        <v>3925</v>
      </c>
      <c r="Q520" s="1151">
        <f t="shared" si="374"/>
        <v>45939</v>
      </c>
      <c r="R520" s="1152">
        <v>6604.0</v>
      </c>
      <c r="S520" s="1153">
        <v>43.0</v>
      </c>
      <c r="T520" s="1153">
        <v>-1.0</v>
      </c>
      <c r="U520" s="1154">
        <f t="shared" si="375"/>
        <v>45943</v>
      </c>
      <c r="V520" s="1152">
        <v>14442.0</v>
      </c>
      <c r="W520" s="1152">
        <v>60.0</v>
      </c>
      <c r="X520" s="1152">
        <v>-1.0</v>
      </c>
      <c r="Y520" s="1155">
        <f t="shared" si="381"/>
        <v>45948</v>
      </c>
      <c r="Z520" s="1152">
        <v>14557.0</v>
      </c>
      <c r="AA520" s="1153">
        <v>60.0</v>
      </c>
      <c r="AB520" s="1153">
        <v>-1.0</v>
      </c>
      <c r="AC520" s="1141">
        <f t="shared" si="382"/>
        <v>1.204270139</v>
      </c>
      <c r="AD520" s="1142">
        <f t="shared" si="383"/>
        <v>0.004053032905</v>
      </c>
      <c r="AE520" s="1168">
        <f t="shared" ref="AE520:AE527" si="385">INDIRECT("D"&amp;ROW()) / INDIRECT("Z"&amp;ROW()) * 1000</f>
        <v>0</v>
      </c>
      <c r="AF520" s="286" t="s">
        <v>3926</v>
      </c>
      <c r="AI520" s="1144">
        <f t="shared" si="380"/>
        <v>14557</v>
      </c>
      <c r="AJ520" s="18"/>
    </row>
    <row r="521" ht="21.0" customHeight="1">
      <c r="A521" s="18"/>
      <c r="B521" s="1127" t="s">
        <v>335</v>
      </c>
      <c r="C521" s="1298" t="s">
        <v>336</v>
      </c>
      <c r="D521" s="1260">
        <v>6328.0</v>
      </c>
      <c r="E521" s="1129" t="s">
        <v>120</v>
      </c>
      <c r="F521" s="1147">
        <v>6137.0</v>
      </c>
      <c r="G521" s="1261" t="s">
        <v>1843</v>
      </c>
      <c r="H521" s="1132" t="s">
        <v>2536</v>
      </c>
      <c r="I521" s="1259" t="s">
        <v>2418</v>
      </c>
      <c r="J521" s="1127"/>
      <c r="K521" s="1148"/>
      <c r="L521" s="1135" t="s">
        <v>2420</v>
      </c>
      <c r="M521" s="1146"/>
      <c r="N521" s="1259" t="s">
        <v>2421</v>
      </c>
      <c r="O521" s="1262">
        <v>45951.0</v>
      </c>
      <c r="P521" s="1263" t="s">
        <v>3927</v>
      </c>
      <c r="Q521" s="297">
        <f t="shared" si="374"/>
        <v>45952</v>
      </c>
      <c r="R521" s="1152">
        <v>27324.0</v>
      </c>
      <c r="S521" s="1153">
        <v>63.0</v>
      </c>
      <c r="T521" s="1153">
        <v>-1.0</v>
      </c>
      <c r="U521" s="297">
        <f t="shared" si="375"/>
        <v>45956</v>
      </c>
      <c r="V521" s="1152">
        <v>78213.0</v>
      </c>
      <c r="W521" s="1152">
        <v>79.0</v>
      </c>
      <c r="X521" s="1152">
        <v>-1.0</v>
      </c>
      <c r="Y521" s="1155">
        <f t="shared" si="381"/>
        <v>45961</v>
      </c>
      <c r="Z521" s="1152">
        <v>85148.0</v>
      </c>
      <c r="AA521" s="1153">
        <v>79.0</v>
      </c>
      <c r="AB521" s="1153">
        <v>-1.0</v>
      </c>
      <c r="AC521" s="1167">
        <f t="shared" si="382"/>
        <v>2.116234812</v>
      </c>
      <c r="AD521" s="1142">
        <f t="shared" si="383"/>
        <v>0.0009160520505</v>
      </c>
      <c r="AE521" s="1168">
        <f t="shared" si="385"/>
        <v>74.31765866</v>
      </c>
      <c r="AF521" s="286" t="s">
        <v>3928</v>
      </c>
      <c r="AI521" s="1144">
        <f t="shared" si="380"/>
        <v>85148</v>
      </c>
      <c r="AJ521" s="18"/>
    </row>
    <row r="522" ht="21.0" customHeight="1">
      <c r="A522" s="18"/>
      <c r="B522" s="1127" t="s">
        <v>335</v>
      </c>
      <c r="C522" s="1267" t="s">
        <v>336</v>
      </c>
      <c r="D522" s="1268" t="s">
        <v>2416</v>
      </c>
      <c r="E522" s="1129" t="s">
        <v>120</v>
      </c>
      <c r="F522" s="1147">
        <v>5915.0</v>
      </c>
      <c r="G522" s="1269" t="s">
        <v>3929</v>
      </c>
      <c r="H522" s="1132" t="s">
        <v>2432</v>
      </c>
      <c r="I522" s="1270" t="s">
        <v>2418</v>
      </c>
      <c r="J522" s="1127"/>
      <c r="K522" s="1148"/>
      <c r="L522" s="1269" t="s">
        <v>2420</v>
      </c>
      <c r="M522" s="1146"/>
      <c r="N522" s="1136" t="s">
        <v>2421</v>
      </c>
      <c r="O522" s="1271">
        <v>45952.0</v>
      </c>
      <c r="P522" s="1272" t="s">
        <v>3930</v>
      </c>
      <c r="Q522" s="297">
        <f t="shared" si="374"/>
        <v>45953</v>
      </c>
      <c r="R522" s="1152">
        <v>8991.0</v>
      </c>
      <c r="S522" s="1153">
        <v>48.0</v>
      </c>
      <c r="T522" s="1153">
        <v>-1.0</v>
      </c>
      <c r="U522" s="297">
        <f t="shared" si="375"/>
        <v>45957</v>
      </c>
      <c r="V522" s="1152">
        <v>101205.0</v>
      </c>
      <c r="W522" s="1152">
        <v>88.0</v>
      </c>
      <c r="X522" s="1152">
        <v>-1.0</v>
      </c>
      <c r="Y522" s="1155">
        <f t="shared" si="381"/>
        <v>45962</v>
      </c>
      <c r="Z522" s="1152">
        <v>129899.0</v>
      </c>
      <c r="AA522" s="1153">
        <v>88.0</v>
      </c>
      <c r="AB522" s="1153">
        <v>475.0</v>
      </c>
      <c r="AC522" s="1167">
        <f t="shared" si="382"/>
        <v>13.44766989</v>
      </c>
      <c r="AD522" s="1142">
        <f t="shared" si="383"/>
        <v>0.004334136521</v>
      </c>
      <c r="AE522" s="1168">
        <f t="shared" si="385"/>
        <v>0</v>
      </c>
      <c r="AF522" s="286" t="s">
        <v>3931</v>
      </c>
      <c r="AI522" s="1144">
        <f t="shared" si="380"/>
        <v>129899</v>
      </c>
      <c r="AJ522" s="18"/>
    </row>
    <row r="523" ht="21.0" customHeight="1">
      <c r="A523" s="18"/>
      <c r="B523" s="1127" t="s">
        <v>335</v>
      </c>
      <c r="C523" s="1298" t="s">
        <v>336</v>
      </c>
      <c r="D523" s="1260">
        <v>6328.0</v>
      </c>
      <c r="E523" s="1129" t="s">
        <v>120</v>
      </c>
      <c r="F523" s="1147">
        <v>5211.0</v>
      </c>
      <c r="G523" s="1261" t="s">
        <v>1509</v>
      </c>
      <c r="H523" s="1132" t="s">
        <v>2464</v>
      </c>
      <c r="I523" s="1259" t="s">
        <v>2418</v>
      </c>
      <c r="J523" s="1127"/>
      <c r="K523" s="1148"/>
      <c r="L523" s="1261" t="s">
        <v>2420</v>
      </c>
      <c r="M523" s="1146"/>
      <c r="N523" s="1136" t="s">
        <v>2421</v>
      </c>
      <c r="O523" s="1262">
        <v>45957.0</v>
      </c>
      <c r="P523" s="1263" t="s">
        <v>3932</v>
      </c>
      <c r="Q523" s="297">
        <f t="shared" si="374"/>
        <v>45958</v>
      </c>
      <c r="R523" s="1152">
        <v>29434.0</v>
      </c>
      <c r="S523" s="1153">
        <v>50.0</v>
      </c>
      <c r="T523" s="1153">
        <v>-1.0</v>
      </c>
      <c r="U523" s="297">
        <f t="shared" si="375"/>
        <v>45962</v>
      </c>
      <c r="V523" s="1152">
        <v>32829.0</v>
      </c>
      <c r="W523" s="1152">
        <v>63.0</v>
      </c>
      <c r="X523" s="1152">
        <v>-1.0</v>
      </c>
      <c r="Y523" s="1155">
        <f t="shared" si="381"/>
        <v>45967</v>
      </c>
      <c r="Z523" s="1152">
        <v>33105.0</v>
      </c>
      <c r="AA523" s="1153">
        <v>63.0</v>
      </c>
      <c r="AB523" s="1153">
        <v>-1.0</v>
      </c>
      <c r="AC523" s="1167">
        <f t="shared" si="382"/>
        <v>0.1247197119</v>
      </c>
      <c r="AD523" s="1142">
        <f t="shared" si="383"/>
        <v>0.001872828878</v>
      </c>
      <c r="AE523" s="1168">
        <f t="shared" si="385"/>
        <v>191.1493732</v>
      </c>
      <c r="AF523" s="286" t="s">
        <v>3933</v>
      </c>
      <c r="AI523" s="1144">
        <f t="shared" si="380"/>
        <v>33105</v>
      </c>
      <c r="AJ523" s="18"/>
    </row>
    <row r="524" ht="21.0" customHeight="1">
      <c r="A524" s="18"/>
      <c r="B524" s="1127" t="s">
        <v>335</v>
      </c>
      <c r="C524" s="1267" t="s">
        <v>336</v>
      </c>
      <c r="D524" s="1268">
        <v>6328.0</v>
      </c>
      <c r="E524" s="1129" t="s">
        <v>120</v>
      </c>
      <c r="F524" s="1147">
        <v>5465.0</v>
      </c>
      <c r="G524" s="1269" t="s">
        <v>384</v>
      </c>
      <c r="H524" s="1132" t="s">
        <v>2426</v>
      </c>
      <c r="I524" s="1270" t="s">
        <v>2418</v>
      </c>
      <c r="J524" s="1127"/>
      <c r="K524" s="1148"/>
      <c r="L524" s="1269" t="s">
        <v>2420</v>
      </c>
      <c r="M524" s="1146"/>
      <c r="N524" s="1136" t="s">
        <v>2421</v>
      </c>
      <c r="O524" s="1271">
        <v>45958.0</v>
      </c>
      <c r="P524" s="1272" t="s">
        <v>3934</v>
      </c>
      <c r="Q524" s="297">
        <f t="shared" si="374"/>
        <v>45959</v>
      </c>
      <c r="R524" s="1152">
        <v>29169.0</v>
      </c>
      <c r="S524" s="1153">
        <v>32.0</v>
      </c>
      <c r="T524" s="1153">
        <v>-1.0</v>
      </c>
      <c r="U524" s="297">
        <f t="shared" si="375"/>
        <v>45963</v>
      </c>
      <c r="V524" s="1152">
        <v>83583.0</v>
      </c>
      <c r="W524" s="1152">
        <v>54.0</v>
      </c>
      <c r="X524" s="1152">
        <v>-1.0</v>
      </c>
      <c r="Y524" s="1155">
        <f t="shared" si="381"/>
        <v>45968</v>
      </c>
      <c r="Z524" s="1152">
        <v>83913.0</v>
      </c>
      <c r="AA524" s="1153">
        <v>54.0</v>
      </c>
      <c r="AB524" s="1153">
        <v>-1.0</v>
      </c>
      <c r="AC524" s="1167">
        <f t="shared" si="382"/>
        <v>1.876787</v>
      </c>
      <c r="AD524" s="1142">
        <f t="shared" si="383"/>
        <v>0.0006316065449</v>
      </c>
      <c r="AE524" s="1168">
        <f t="shared" si="385"/>
        <v>75.41143804</v>
      </c>
      <c r="AF524" s="286" t="s">
        <v>3935</v>
      </c>
      <c r="AI524" s="1144">
        <f t="shared" si="380"/>
        <v>83913</v>
      </c>
      <c r="AJ524" s="18"/>
    </row>
    <row r="525" ht="21.0" customHeight="1">
      <c r="A525" s="18"/>
      <c r="B525" s="1127" t="s">
        <v>3936</v>
      </c>
      <c r="C525" s="1393" t="s">
        <v>3937</v>
      </c>
      <c r="D525" s="1394">
        <v>63406.0</v>
      </c>
      <c r="E525" s="1129" t="s">
        <v>120</v>
      </c>
      <c r="F525" s="1147">
        <v>5647.0</v>
      </c>
      <c r="G525" s="1395" t="s">
        <v>1536</v>
      </c>
      <c r="H525" s="1132" t="s">
        <v>2437</v>
      </c>
      <c r="I525" s="1393" t="s">
        <v>2418</v>
      </c>
      <c r="J525" s="1133" t="s">
        <v>3938</v>
      </c>
      <c r="K525" s="1148"/>
      <c r="L525" s="1261" t="s">
        <v>2420</v>
      </c>
      <c r="M525" s="1146"/>
      <c r="N525" s="1136" t="s">
        <v>2421</v>
      </c>
      <c r="O525" s="1098">
        <v>45836.0</v>
      </c>
      <c r="P525" s="1396" t="s">
        <v>3939</v>
      </c>
      <c r="Q525" s="297">
        <f t="shared" si="374"/>
        <v>45837</v>
      </c>
      <c r="R525" s="1152"/>
      <c r="S525" s="1153"/>
      <c r="T525" s="1153"/>
      <c r="U525" s="297">
        <f t="shared" si="375"/>
        <v>45841</v>
      </c>
      <c r="V525" s="1165"/>
      <c r="W525" s="1165"/>
      <c r="X525" s="1152"/>
      <c r="Y525" s="297">
        <f t="shared" si="381"/>
        <v>45846</v>
      </c>
      <c r="Z525" s="1152">
        <v>62265.0</v>
      </c>
      <c r="AA525" s="1153">
        <v>7.0</v>
      </c>
      <c r="AB525" s="1153">
        <v>736.0</v>
      </c>
      <c r="AC525" s="1141" t="str">
        <f t="shared" si="382"/>
        <v/>
      </c>
      <c r="AD525" s="1142">
        <f t="shared" si="383"/>
        <v>0.01193286758</v>
      </c>
      <c r="AE525" s="1143">
        <f t="shared" si="385"/>
        <v>1018.324902</v>
      </c>
      <c r="AF525" s="286"/>
      <c r="AI525" s="1144">
        <f t="shared" si="380"/>
        <v>62265</v>
      </c>
      <c r="AJ525" s="18"/>
    </row>
    <row r="526" ht="21.0" customHeight="1">
      <c r="A526" s="18"/>
      <c r="B526" s="1127" t="s">
        <v>3940</v>
      </c>
      <c r="C526" s="1397" t="s">
        <v>3941</v>
      </c>
      <c r="D526" s="1402">
        <v>0.0</v>
      </c>
      <c r="E526" s="1129" t="s">
        <v>120</v>
      </c>
      <c r="F526" s="1147">
        <v>5647.0</v>
      </c>
      <c r="G526" s="1398" t="s">
        <v>1536</v>
      </c>
      <c r="H526" s="1132" t="s">
        <v>2437</v>
      </c>
      <c r="I526" s="1397" t="s">
        <v>2445</v>
      </c>
      <c r="J526" s="1133" t="s">
        <v>3942</v>
      </c>
      <c r="K526" s="1148"/>
      <c r="L526" s="1269" t="s">
        <v>3295</v>
      </c>
      <c r="M526" s="1146"/>
      <c r="N526" s="1136" t="s">
        <v>2421</v>
      </c>
      <c r="O526" s="1399">
        <v>45836.0</v>
      </c>
      <c r="P526" s="1400" t="s">
        <v>3943</v>
      </c>
      <c r="Q526" s="297">
        <f t="shared" si="374"/>
        <v>45837</v>
      </c>
      <c r="R526" s="1152"/>
      <c r="S526" s="1153"/>
      <c r="T526" s="1153"/>
      <c r="U526" s="297">
        <f t="shared" si="375"/>
        <v>45841</v>
      </c>
      <c r="V526" s="286">
        <v>56.0</v>
      </c>
      <c r="W526" s="286">
        <v>4.0</v>
      </c>
      <c r="X526" s="1152">
        <v>56.0</v>
      </c>
      <c r="Y526" s="297">
        <f t="shared" si="381"/>
        <v>45846</v>
      </c>
      <c r="Z526" s="1152">
        <v>2235.0</v>
      </c>
      <c r="AA526" s="1153">
        <v>4.0</v>
      </c>
      <c r="AB526" s="1153">
        <v>62.0</v>
      </c>
      <c r="AC526" s="1141" t="str">
        <f t="shared" si="382"/>
        <v/>
      </c>
      <c r="AD526" s="1142">
        <f t="shared" si="383"/>
        <v>0.02953020134</v>
      </c>
      <c r="AE526" s="1143">
        <f t="shared" si="385"/>
        <v>0</v>
      </c>
      <c r="AF526" s="286"/>
      <c r="AI526" s="1144">
        <f t="shared" si="380"/>
        <v>2235</v>
      </c>
      <c r="AJ526" s="18"/>
    </row>
    <row r="527" ht="21.0" customHeight="1">
      <c r="A527" s="18"/>
      <c r="B527" s="1127" t="s">
        <v>160</v>
      </c>
      <c r="C527" s="1298" t="s">
        <v>161</v>
      </c>
      <c r="D527" s="1128">
        <v>1670.6514</v>
      </c>
      <c r="E527" s="1129" t="s">
        <v>120</v>
      </c>
      <c r="F527" s="1147">
        <v>5376.0</v>
      </c>
      <c r="G527" s="1261" t="s">
        <v>149</v>
      </c>
      <c r="H527" s="1132" t="s">
        <v>2659</v>
      </c>
      <c r="I527" s="1259" t="s">
        <v>2445</v>
      </c>
      <c r="J527" s="1127" t="s">
        <v>3944</v>
      </c>
      <c r="K527" s="1148"/>
      <c r="L527" s="1261" t="s">
        <v>2420</v>
      </c>
      <c r="M527" s="1146"/>
      <c r="N527" s="1136" t="s">
        <v>2421</v>
      </c>
      <c r="O527" s="1262">
        <v>45801.0</v>
      </c>
      <c r="P527" s="1263" t="s">
        <v>3945</v>
      </c>
      <c r="Q527" s="297">
        <f t="shared" si="374"/>
        <v>45802</v>
      </c>
      <c r="R527" s="1152">
        <v>80884.0</v>
      </c>
      <c r="S527" s="1153">
        <v>45.0</v>
      </c>
      <c r="T527" s="1153">
        <v>1765.0</v>
      </c>
      <c r="U527" s="297">
        <f t="shared" si="375"/>
        <v>45806</v>
      </c>
      <c r="V527" s="1165"/>
      <c r="W527" s="1165"/>
      <c r="X527" s="1165"/>
      <c r="Y527" s="1155">
        <f t="shared" si="381"/>
        <v>45811</v>
      </c>
      <c r="Z527" s="1152"/>
      <c r="AA527" s="1153"/>
      <c r="AB527" s="1153"/>
      <c r="AC527" s="1167">
        <f t="shared" si="382"/>
        <v>-1</v>
      </c>
      <c r="AD527" s="1178" t="str">
        <f t="shared" si="383"/>
        <v>#DIV/0!</v>
      </c>
      <c r="AE527" s="1168" t="str">
        <f t="shared" si="385"/>
        <v>#DIV/0!</v>
      </c>
      <c r="AF527" s="286" t="s">
        <v>3946</v>
      </c>
      <c r="AI527" s="1144">
        <f t="shared" si="380"/>
        <v>80884</v>
      </c>
      <c r="AJ527" s="18"/>
    </row>
    <row r="528" ht="21.0" customHeight="1">
      <c r="A528" s="18"/>
      <c r="B528" s="1127" t="s">
        <v>160</v>
      </c>
      <c r="C528" s="1267" t="s">
        <v>161</v>
      </c>
      <c r="D528" s="1128">
        <v>1670.6514</v>
      </c>
      <c r="E528" s="1129" t="s">
        <v>120</v>
      </c>
      <c r="F528" s="1130">
        <v>5465.0</v>
      </c>
      <c r="G528" s="1292" t="s">
        <v>384</v>
      </c>
      <c r="H528" s="1132" t="s">
        <v>2426</v>
      </c>
      <c r="I528" s="1267" t="s">
        <v>2445</v>
      </c>
      <c r="J528" s="1133" t="s">
        <v>3947</v>
      </c>
      <c r="K528" s="1134"/>
      <c r="L528" s="1135" t="s">
        <v>2420</v>
      </c>
      <c r="M528" s="1127"/>
      <c r="N528" s="1270" t="s">
        <v>2421</v>
      </c>
      <c r="O528" s="1332">
        <v>45858.0</v>
      </c>
      <c r="P528" s="1315" t="s">
        <v>3948</v>
      </c>
      <c r="Q528" s="1333">
        <f>O528+1</f>
        <v>45859</v>
      </c>
      <c r="R528" s="46">
        <v>10795.0</v>
      </c>
      <c r="S528" s="49">
        <v>1.0</v>
      </c>
      <c r="T528" s="49">
        <v>316.0</v>
      </c>
      <c r="U528" s="1333">
        <f>O528+5</f>
        <v>45863</v>
      </c>
      <c r="V528" s="46">
        <v>1060.0</v>
      </c>
      <c r="W528" s="46">
        <v>10.0</v>
      </c>
      <c r="X528" s="46">
        <v>1060.0</v>
      </c>
      <c r="Y528" s="1334">
        <f>O528+10</f>
        <v>45868</v>
      </c>
      <c r="Z528" s="46">
        <v>19700.0</v>
      </c>
      <c r="AA528" s="49">
        <v>6.0</v>
      </c>
      <c r="AB528" s="49">
        <v>606.0</v>
      </c>
      <c r="AC528" s="1167">
        <f>IFERROR((Z528-R528)/R528,"")</f>
        <v>0.824918944</v>
      </c>
      <c r="AD528" s="1178">
        <f>(AA528+AB528)/Z528</f>
        <v>0.03106598985</v>
      </c>
      <c r="AE528" s="1168">
        <f t="array" ref="AE528">iferror(INDIRECT("D"&amp;ROW()) / INDIRECT("AI"&amp;ROW()) * 1000,0)</f>
        <v>84.80463959</v>
      </c>
      <c r="AF528" s="1403" t="s">
        <v>3949</v>
      </c>
      <c r="AG528" s="1336"/>
      <c r="AH528" s="1337"/>
      <c r="AI528" s="1144">
        <f t="shared" si="380"/>
        <v>19700</v>
      </c>
      <c r="AJ528" s="18"/>
    </row>
    <row r="529" ht="21.0" customHeight="1">
      <c r="A529" s="18"/>
      <c r="B529" s="1127" t="s">
        <v>3950</v>
      </c>
      <c r="C529" s="1393" t="s">
        <v>3951</v>
      </c>
      <c r="D529" s="1394">
        <v>5018.0</v>
      </c>
      <c r="E529" s="1129" t="s">
        <v>120</v>
      </c>
      <c r="F529" s="1147">
        <v>5751.0</v>
      </c>
      <c r="G529" s="1395" t="s">
        <v>3952</v>
      </c>
      <c r="H529" s="1132" t="s">
        <v>2659</v>
      </c>
      <c r="I529" s="1393" t="s">
        <v>2418</v>
      </c>
      <c r="J529" s="1133" t="s">
        <v>3953</v>
      </c>
      <c r="K529" s="1148"/>
      <c r="L529" s="1261" t="s">
        <v>2544</v>
      </c>
      <c r="M529" s="1146"/>
      <c r="N529" s="1136" t="s">
        <v>2421</v>
      </c>
      <c r="O529" s="1098">
        <v>45836.0</v>
      </c>
      <c r="P529" s="1396" t="s">
        <v>3954</v>
      </c>
      <c r="Q529" s="297">
        <f t="shared" ref="Q529:Q665" si="386">INDIRECT("o"&amp;ROW())+1</f>
        <v>45837</v>
      </c>
      <c r="R529" s="1152"/>
      <c r="S529" s="1153"/>
      <c r="T529" s="1153"/>
      <c r="U529" s="297">
        <f t="shared" ref="U529:U665" si="387">INDIRECT("o"&amp;ROW())+5</f>
        <v>45841</v>
      </c>
      <c r="V529" s="1165"/>
      <c r="W529" s="1165"/>
      <c r="X529" s="1152"/>
      <c r="Y529" s="297">
        <f t="shared" ref="Y529:Y665" si="388">INDIRECT("o"&amp;ROW())+10</f>
        <v>45846</v>
      </c>
      <c r="Z529" s="1152">
        <v>7532.0</v>
      </c>
      <c r="AA529" s="1153">
        <v>2.0</v>
      </c>
      <c r="AB529" s="1153">
        <v>-1.0</v>
      </c>
      <c r="AC529" s="1141" t="str">
        <f t="shared" ref="AC529:AC537" si="389">IFERROR((INDIRECT("Z"&amp;ROW()) - INDIRECT("R"&amp;ROW())) / INDIRECT("R"&amp;ROW()), "")</f>
        <v/>
      </c>
      <c r="AD529" s="1142">
        <f t="shared" ref="AD529:AD537" si="390">(INDIRECT("AA"&amp;ROW()) + INDIRECT("AB"&amp;ROW())) / INDIRECT("Z"&amp;ROW())</f>
        <v>0.0001327668614</v>
      </c>
      <c r="AE529" s="1143">
        <f t="shared" ref="AE529:AE533" si="391">INDIRECT("D"&amp;ROW()) / INDIRECT("Z"&amp;ROW()) * 1000</f>
        <v>666.2241105</v>
      </c>
      <c r="AF529" s="286"/>
      <c r="AI529" s="1144">
        <f t="shared" si="380"/>
        <v>7532</v>
      </c>
      <c r="AJ529" s="18"/>
    </row>
    <row r="530" ht="21.0" customHeight="1">
      <c r="A530" s="18"/>
      <c r="B530" s="1127" t="s">
        <v>3950</v>
      </c>
      <c r="C530" s="1397" t="s">
        <v>3951</v>
      </c>
      <c r="D530" s="1402">
        <v>0.0</v>
      </c>
      <c r="E530" s="1129" t="s">
        <v>120</v>
      </c>
      <c r="F530" s="1147">
        <v>5751.0</v>
      </c>
      <c r="G530" s="1398" t="s">
        <v>3952</v>
      </c>
      <c r="H530" s="1132" t="s">
        <v>2659</v>
      </c>
      <c r="I530" s="1397" t="s">
        <v>2445</v>
      </c>
      <c r="J530" s="1133" t="s">
        <v>3955</v>
      </c>
      <c r="K530" s="1148"/>
      <c r="L530" s="1261" t="s">
        <v>3295</v>
      </c>
      <c r="M530" s="1146"/>
      <c r="N530" s="1136" t="s">
        <v>2421</v>
      </c>
      <c r="O530" s="1399">
        <v>45839.0</v>
      </c>
      <c r="P530" s="1400" t="s">
        <v>3956</v>
      </c>
      <c r="Q530" s="297">
        <f t="shared" si="386"/>
        <v>45840</v>
      </c>
      <c r="R530" s="1152"/>
      <c r="S530" s="1153"/>
      <c r="T530" s="1153"/>
      <c r="U530" s="297">
        <f t="shared" si="387"/>
        <v>45844</v>
      </c>
      <c r="V530" s="1165"/>
      <c r="W530" s="1165"/>
      <c r="X530" s="1152"/>
      <c r="Y530" s="297">
        <f t="shared" si="388"/>
        <v>45849</v>
      </c>
      <c r="Z530" s="1152">
        <v>225.0</v>
      </c>
      <c r="AA530" s="1153">
        <v>1.0</v>
      </c>
      <c r="AB530" s="1153">
        <v>6.0</v>
      </c>
      <c r="AC530" s="1141" t="str">
        <f t="shared" si="389"/>
        <v/>
      </c>
      <c r="AD530" s="1142">
        <f t="shared" si="390"/>
        <v>0.03111111111</v>
      </c>
      <c r="AE530" s="1143">
        <f t="shared" si="391"/>
        <v>0</v>
      </c>
      <c r="AF530" s="286"/>
      <c r="AI530" s="1144">
        <f t="shared" si="380"/>
        <v>225</v>
      </c>
      <c r="AJ530" s="18"/>
    </row>
    <row r="531" ht="21.0" customHeight="1">
      <c r="A531" s="18"/>
      <c r="B531" s="1127" t="s">
        <v>3950</v>
      </c>
      <c r="C531" s="1298" t="s">
        <v>3951</v>
      </c>
      <c r="D531" s="1260" t="s">
        <v>2416</v>
      </c>
      <c r="E531" s="1129" t="s">
        <v>120</v>
      </c>
      <c r="F531" s="1130">
        <v>5751.0</v>
      </c>
      <c r="G531" s="1299" t="s">
        <v>3952</v>
      </c>
      <c r="H531" s="1132" t="s">
        <v>2659</v>
      </c>
      <c r="I531" s="1298" t="s">
        <v>2418</v>
      </c>
      <c r="J531" s="1127"/>
      <c r="K531" s="1134"/>
      <c r="L531" s="1135" t="s">
        <v>2420</v>
      </c>
      <c r="M531" s="1127"/>
      <c r="N531" s="1136" t="s">
        <v>3076</v>
      </c>
      <c r="O531" s="1300">
        <v>45968.0</v>
      </c>
      <c r="P531" s="1320" t="s">
        <v>3957</v>
      </c>
      <c r="Q531" s="1138">
        <f t="shared" si="386"/>
        <v>45969</v>
      </c>
      <c r="R531" s="125">
        <v>0.0</v>
      </c>
      <c r="S531" s="499">
        <v>1.0</v>
      </c>
      <c r="T531" s="499">
        <v>-1.0</v>
      </c>
      <c r="U531" s="1139">
        <f t="shared" si="387"/>
        <v>45973</v>
      </c>
      <c r="V531" s="125"/>
      <c r="W531" s="125">
        <v>3.0</v>
      </c>
      <c r="X531" s="125">
        <v>-1.0</v>
      </c>
      <c r="Y531" s="1155">
        <f t="shared" si="388"/>
        <v>45978</v>
      </c>
      <c r="Z531" s="125"/>
      <c r="AA531" s="499">
        <v>3.0</v>
      </c>
      <c r="AB531" s="499">
        <v>-1.0</v>
      </c>
      <c r="AC531" s="1141" t="str">
        <f t="shared" si="389"/>
        <v/>
      </c>
      <c r="AD531" s="1142" t="str">
        <f t="shared" si="390"/>
        <v>#DIV/0!</v>
      </c>
      <c r="AE531" s="1143" t="str">
        <f t="shared" si="391"/>
        <v>#DIV/0!</v>
      </c>
      <c r="AF531" s="1159" t="s">
        <v>3958</v>
      </c>
      <c r="AG531" s="1160"/>
      <c r="AH531" s="1144"/>
      <c r="AI531" s="1144"/>
      <c r="AJ531" s="18"/>
    </row>
    <row r="532" ht="21.0" customHeight="1">
      <c r="A532" s="18"/>
      <c r="B532" s="1127" t="s">
        <v>1533</v>
      </c>
      <c r="C532" s="1397" t="s">
        <v>1534</v>
      </c>
      <c r="D532" s="1402">
        <v>5063.0</v>
      </c>
      <c r="E532" s="1129" t="s">
        <v>120</v>
      </c>
      <c r="F532" s="1147">
        <v>5594.0</v>
      </c>
      <c r="G532" s="1398" t="s">
        <v>1522</v>
      </c>
      <c r="H532" s="1132" t="s">
        <v>2432</v>
      </c>
      <c r="I532" s="1397" t="s">
        <v>2445</v>
      </c>
      <c r="J532" s="1133" t="s">
        <v>3959</v>
      </c>
      <c r="K532" s="1148"/>
      <c r="L532" s="1269" t="s">
        <v>2420</v>
      </c>
      <c r="M532" s="1146"/>
      <c r="N532" s="1136" t="s">
        <v>2421</v>
      </c>
      <c r="O532" s="1399">
        <v>45835.0</v>
      </c>
      <c r="P532" s="1400" t="s">
        <v>3960</v>
      </c>
      <c r="Q532" s="297">
        <f t="shared" si="386"/>
        <v>45836</v>
      </c>
      <c r="R532" s="1152">
        <v>20700.0</v>
      </c>
      <c r="S532" s="1153">
        <v>3.0</v>
      </c>
      <c r="T532" s="1153">
        <v>215.0</v>
      </c>
      <c r="U532" s="297">
        <f t="shared" si="387"/>
        <v>45840</v>
      </c>
      <c r="V532" s="1165"/>
      <c r="W532" s="1165"/>
      <c r="X532" s="1152"/>
      <c r="Y532" s="297">
        <f t="shared" si="388"/>
        <v>45845</v>
      </c>
      <c r="Z532" s="1152">
        <v>21500.0</v>
      </c>
      <c r="AA532" s="1153">
        <v>4.0</v>
      </c>
      <c r="AB532" s="1153">
        <v>222.0</v>
      </c>
      <c r="AC532" s="1141">
        <f t="shared" si="389"/>
        <v>0.038647343</v>
      </c>
      <c r="AD532" s="1142">
        <f t="shared" si="390"/>
        <v>0.01051162791</v>
      </c>
      <c r="AE532" s="1143">
        <f t="shared" si="391"/>
        <v>235.4883721</v>
      </c>
      <c r="AF532" s="286" t="s">
        <v>3961</v>
      </c>
      <c r="AI532" s="1144">
        <f t="shared" ref="AI532:AI623" si="392">iferror(IFS(Z532&gt;1,Z532,V532&gt;1,V532,R532&gt;1,R532),0)</f>
        <v>21500</v>
      </c>
      <c r="AJ532" s="18"/>
    </row>
    <row r="533" ht="21.0" customHeight="1">
      <c r="A533" s="18"/>
      <c r="B533" s="1127" t="s">
        <v>1533</v>
      </c>
      <c r="C533" s="1393" t="s">
        <v>1534</v>
      </c>
      <c r="D533" s="1394">
        <v>5063.0</v>
      </c>
      <c r="E533" s="1129" t="s">
        <v>120</v>
      </c>
      <c r="F533" s="1147">
        <v>5594.0</v>
      </c>
      <c r="G533" s="1395" t="s">
        <v>1522</v>
      </c>
      <c r="H533" s="1132" t="s">
        <v>2432</v>
      </c>
      <c r="I533" s="1393" t="s">
        <v>2418</v>
      </c>
      <c r="J533" s="1133" t="s">
        <v>1535</v>
      </c>
      <c r="K533" s="1148"/>
      <c r="L533" s="1261" t="s">
        <v>2420</v>
      </c>
      <c r="M533" s="1146"/>
      <c r="N533" s="1136" t="s">
        <v>2421</v>
      </c>
      <c r="O533" s="1098">
        <v>45835.0</v>
      </c>
      <c r="P533" s="1396" t="s">
        <v>3962</v>
      </c>
      <c r="Q533" s="297">
        <f t="shared" si="386"/>
        <v>45836</v>
      </c>
      <c r="R533" s="1152"/>
      <c r="S533" s="1153"/>
      <c r="T533" s="1153"/>
      <c r="U533" s="297">
        <f t="shared" si="387"/>
        <v>45840</v>
      </c>
      <c r="V533" s="1165"/>
      <c r="W533" s="1165"/>
      <c r="X533" s="1152"/>
      <c r="Y533" s="297">
        <f t="shared" si="388"/>
        <v>45845</v>
      </c>
      <c r="Z533" s="1152">
        <v>13248.0</v>
      </c>
      <c r="AA533" s="1153">
        <v>4.0</v>
      </c>
      <c r="AB533" s="1153">
        <v>119.0</v>
      </c>
      <c r="AC533" s="1141" t="str">
        <f t="shared" si="389"/>
        <v/>
      </c>
      <c r="AD533" s="1142">
        <f t="shared" si="390"/>
        <v>0.00928442029</v>
      </c>
      <c r="AE533" s="1143">
        <f t="shared" si="391"/>
        <v>382.1708937</v>
      </c>
      <c r="AF533" s="286"/>
      <c r="AI533" s="1144">
        <f t="shared" si="392"/>
        <v>13248</v>
      </c>
      <c r="AJ533" s="18"/>
    </row>
    <row r="534" ht="21.0" customHeight="1">
      <c r="A534" s="18"/>
      <c r="B534" s="1127" t="s">
        <v>1533</v>
      </c>
      <c r="C534" s="1270" t="s">
        <v>1534</v>
      </c>
      <c r="D534" s="1268">
        <v>10125.0</v>
      </c>
      <c r="E534" s="1129" t="s">
        <v>120</v>
      </c>
      <c r="F534" s="1147">
        <v>5571.0</v>
      </c>
      <c r="G534" s="1269" t="s">
        <v>1651</v>
      </c>
      <c r="H534" s="1132" t="s">
        <v>3963</v>
      </c>
      <c r="I534" s="1270" t="s">
        <v>2418</v>
      </c>
      <c r="J534" s="1133" t="s">
        <v>1535</v>
      </c>
      <c r="K534" s="1148"/>
      <c r="L534" s="1269" t="s">
        <v>2420</v>
      </c>
      <c r="M534" s="1146"/>
      <c r="N534" s="1136" t="s">
        <v>2421</v>
      </c>
      <c r="O534" s="1271">
        <v>45923.0</v>
      </c>
      <c r="P534" s="1272" t="s">
        <v>3964</v>
      </c>
      <c r="Q534" s="297">
        <f t="shared" si="386"/>
        <v>45924</v>
      </c>
      <c r="R534" s="1152">
        <v>2310.0</v>
      </c>
      <c r="S534" s="1153">
        <v>1.0</v>
      </c>
      <c r="T534" s="1153">
        <v>42.0</v>
      </c>
      <c r="U534" s="297">
        <f t="shared" si="387"/>
        <v>45928</v>
      </c>
      <c r="V534" s="1152">
        <v>4598.0</v>
      </c>
      <c r="W534" s="1152">
        <v>1.0</v>
      </c>
      <c r="X534" s="1152">
        <v>75.0</v>
      </c>
      <c r="Y534" s="297">
        <f t="shared" si="388"/>
        <v>45933</v>
      </c>
      <c r="Z534" s="1152">
        <v>5132.0</v>
      </c>
      <c r="AA534" s="1153">
        <v>1.0</v>
      </c>
      <c r="AB534" s="1153">
        <v>79.0</v>
      </c>
      <c r="AC534" s="1167">
        <f t="shared" si="389"/>
        <v>1.221645022</v>
      </c>
      <c r="AD534" s="1178">
        <f t="shared" si="390"/>
        <v>0.01558846454</v>
      </c>
      <c r="AE534" s="1168">
        <f t="shared" ref="AE534:AE535" si="393">iferror(INDIRECT("D"&amp;ROW()) / INDIRECT("AI"&amp;ROW()) * 1000,0)</f>
        <v>1972.915043</v>
      </c>
      <c r="AF534" s="286" t="s">
        <v>3965</v>
      </c>
      <c r="AI534" s="1144">
        <f t="shared" si="392"/>
        <v>5132</v>
      </c>
      <c r="AJ534" s="18"/>
    </row>
    <row r="535" ht="21.0" customHeight="1">
      <c r="A535" s="18"/>
      <c r="B535" s="1127" t="s">
        <v>1533</v>
      </c>
      <c r="C535" s="1259" t="s">
        <v>1534</v>
      </c>
      <c r="D535" s="1260">
        <v>0.0</v>
      </c>
      <c r="E535" s="1129" t="s">
        <v>120</v>
      </c>
      <c r="F535" s="1147">
        <v>5594.0</v>
      </c>
      <c r="G535" s="1261" t="s">
        <v>1522</v>
      </c>
      <c r="H535" s="1132" t="s">
        <v>2432</v>
      </c>
      <c r="I535" s="1259" t="s">
        <v>2445</v>
      </c>
      <c r="J535" s="1133" t="s">
        <v>3959</v>
      </c>
      <c r="K535" s="1148"/>
      <c r="L535" s="1261" t="s">
        <v>2420</v>
      </c>
      <c r="M535" s="1146"/>
      <c r="N535" s="1136" t="s">
        <v>2421</v>
      </c>
      <c r="O535" s="1262">
        <v>45923.0</v>
      </c>
      <c r="P535" s="1263" t="s">
        <v>3966</v>
      </c>
      <c r="Q535" s="297">
        <f t="shared" si="386"/>
        <v>45924</v>
      </c>
      <c r="R535" s="1152">
        <v>795.0</v>
      </c>
      <c r="S535" s="1153">
        <v>3.0</v>
      </c>
      <c r="T535" s="1153">
        <v>15.0</v>
      </c>
      <c r="U535" s="297">
        <f t="shared" si="387"/>
        <v>45928</v>
      </c>
      <c r="V535" s="1152">
        <v>1369.0</v>
      </c>
      <c r="W535" s="1152">
        <v>4.0</v>
      </c>
      <c r="X535" s="1152">
        <v>23.0</v>
      </c>
      <c r="Y535" s="297">
        <f t="shared" si="388"/>
        <v>45933</v>
      </c>
      <c r="Z535" s="1152">
        <v>1513.0</v>
      </c>
      <c r="AA535" s="1153">
        <v>4.0</v>
      </c>
      <c r="AB535" s="1153">
        <v>24.0</v>
      </c>
      <c r="AC535" s="1167">
        <f t="shared" si="389"/>
        <v>0.9031446541</v>
      </c>
      <c r="AD535" s="1178">
        <f t="shared" si="390"/>
        <v>0.01850627892</v>
      </c>
      <c r="AE535" s="1168">
        <f t="shared" si="393"/>
        <v>0</v>
      </c>
      <c r="AF535" s="286" t="s">
        <v>3967</v>
      </c>
      <c r="AI535" s="1144">
        <f t="shared" si="392"/>
        <v>1513</v>
      </c>
      <c r="AJ535" s="18"/>
    </row>
    <row r="536" ht="21.0" customHeight="1">
      <c r="A536" s="18"/>
      <c r="B536" s="1127" t="s">
        <v>1540</v>
      </c>
      <c r="C536" s="1161" t="s">
        <v>3968</v>
      </c>
      <c r="D536" s="1162">
        <v>0.0</v>
      </c>
      <c r="E536" s="1129" t="s">
        <v>120</v>
      </c>
      <c r="F536" s="1147">
        <v>5343.0</v>
      </c>
      <c r="G536" s="1163" t="s">
        <v>163</v>
      </c>
      <c r="H536" s="1132" t="s">
        <v>2937</v>
      </c>
      <c r="I536" s="1161" t="s">
        <v>2418</v>
      </c>
      <c r="J536" s="1133" t="s">
        <v>3969</v>
      </c>
      <c r="K536" s="1148"/>
      <c r="L536" s="1135" t="s">
        <v>2420</v>
      </c>
      <c r="M536" s="1146"/>
      <c r="N536" s="1136" t="s">
        <v>2421</v>
      </c>
      <c r="O536" s="1084">
        <v>45898.0</v>
      </c>
      <c r="P536" s="1164" t="s">
        <v>3970</v>
      </c>
      <c r="Q536" s="297">
        <f t="shared" si="386"/>
        <v>45899</v>
      </c>
      <c r="R536" s="1152">
        <v>310.0</v>
      </c>
      <c r="S536" s="1153">
        <v>12.0</v>
      </c>
      <c r="T536" s="1153">
        <v>89.0</v>
      </c>
      <c r="U536" s="297">
        <f t="shared" si="387"/>
        <v>45903</v>
      </c>
      <c r="V536" s="1165"/>
      <c r="W536" s="1165"/>
      <c r="X536" s="1152"/>
      <c r="Y536" s="297">
        <f t="shared" si="388"/>
        <v>45908</v>
      </c>
      <c r="Z536" s="1152">
        <v>369.0</v>
      </c>
      <c r="AA536" s="1153">
        <v>13.0</v>
      </c>
      <c r="AB536" s="1153">
        <v>99.0</v>
      </c>
      <c r="AC536" s="1141">
        <f t="shared" si="389"/>
        <v>0.1903225806</v>
      </c>
      <c r="AD536" s="1142">
        <f t="shared" si="390"/>
        <v>0.3035230352</v>
      </c>
      <c r="AE536" s="1143">
        <f t="shared" ref="AE536:AE537" si="394">INDIRECT("D"&amp;ROW()) / INDIRECT("Z"&amp;ROW()) * 1000</f>
        <v>0</v>
      </c>
      <c r="AF536" s="286" t="s">
        <v>3971</v>
      </c>
      <c r="AI536" s="1144">
        <f t="shared" si="392"/>
        <v>369</v>
      </c>
      <c r="AJ536" s="18"/>
    </row>
    <row r="537" ht="21.0" customHeight="1">
      <c r="A537" s="18"/>
      <c r="B537" s="1127" t="s">
        <v>1540</v>
      </c>
      <c r="C537" s="1164" t="s">
        <v>1541</v>
      </c>
      <c r="D537" s="1162">
        <v>3764.0</v>
      </c>
      <c r="E537" s="1129" t="s">
        <v>120</v>
      </c>
      <c r="F537" s="1147">
        <v>5343.0</v>
      </c>
      <c r="G537" s="1163" t="s">
        <v>163</v>
      </c>
      <c r="H537" s="1132" t="s">
        <v>2937</v>
      </c>
      <c r="I537" s="1161" t="s">
        <v>2445</v>
      </c>
      <c r="J537" s="1133" t="s">
        <v>1542</v>
      </c>
      <c r="K537" s="1148"/>
      <c r="L537" s="1135" t="s">
        <v>2420</v>
      </c>
      <c r="M537" s="1146"/>
      <c r="N537" s="1136" t="s">
        <v>2421</v>
      </c>
      <c r="O537" s="1084">
        <v>45899.0</v>
      </c>
      <c r="P537" s="1164" t="s">
        <v>3972</v>
      </c>
      <c r="Q537" s="297">
        <f t="shared" si="386"/>
        <v>45900</v>
      </c>
      <c r="R537" s="1152">
        <v>35010.0</v>
      </c>
      <c r="S537" s="1153">
        <v>327.0</v>
      </c>
      <c r="T537" s="1153">
        <v>4.0</v>
      </c>
      <c r="U537" s="297">
        <f t="shared" si="387"/>
        <v>45904</v>
      </c>
      <c r="V537" s="1165"/>
      <c r="W537" s="1165"/>
      <c r="X537" s="1152"/>
      <c r="Y537" s="297">
        <f t="shared" si="388"/>
        <v>45909</v>
      </c>
      <c r="Z537" s="1152">
        <v>84700.0</v>
      </c>
      <c r="AA537" s="1153">
        <v>14.0</v>
      </c>
      <c r="AB537" s="1153">
        <v>631.0</v>
      </c>
      <c r="AC537" s="1141">
        <f t="shared" si="389"/>
        <v>1.419308769</v>
      </c>
      <c r="AD537" s="1142">
        <f t="shared" si="390"/>
        <v>0.007615112161</v>
      </c>
      <c r="AE537" s="1143">
        <f t="shared" si="394"/>
        <v>44.43919717</v>
      </c>
      <c r="AF537" s="286"/>
      <c r="AI537" s="1144">
        <f t="shared" si="392"/>
        <v>84700</v>
      </c>
      <c r="AJ537" s="18"/>
    </row>
    <row r="538" ht="21.0" customHeight="1">
      <c r="A538" s="18"/>
      <c r="B538" s="1127" t="s">
        <v>1540</v>
      </c>
      <c r="C538" s="1404" t="s">
        <v>1541</v>
      </c>
      <c r="D538" s="1128">
        <v>7593.87</v>
      </c>
      <c r="E538" s="1129" t="s">
        <v>120</v>
      </c>
      <c r="F538" s="1147">
        <v>6151.0</v>
      </c>
      <c r="G538" s="1135" t="s">
        <v>1556</v>
      </c>
      <c r="H538" s="1132" t="s">
        <v>2659</v>
      </c>
      <c r="I538" s="1136" t="s">
        <v>2445</v>
      </c>
      <c r="J538" s="1133" t="s">
        <v>1542</v>
      </c>
      <c r="K538" s="1148"/>
      <c r="L538" s="1135" t="s">
        <v>2420</v>
      </c>
      <c r="M538" s="1146"/>
      <c r="N538" s="1136" t="s">
        <v>2421</v>
      </c>
      <c r="O538" s="1149">
        <v>45902.0</v>
      </c>
      <c r="P538" s="1405" t="s">
        <v>3973</v>
      </c>
      <c r="Q538" s="297">
        <f t="shared" si="386"/>
        <v>45903</v>
      </c>
      <c r="R538" s="1152">
        <v>600.0</v>
      </c>
      <c r="S538" s="1153">
        <v>1.0</v>
      </c>
      <c r="T538" s="1153">
        <v>5.0</v>
      </c>
      <c r="U538" s="297">
        <f t="shared" si="387"/>
        <v>45907</v>
      </c>
      <c r="V538" s="1152">
        <v>65205.0</v>
      </c>
      <c r="W538" s="1152">
        <v>12.0</v>
      </c>
      <c r="X538" s="1152">
        <v>860.0</v>
      </c>
      <c r="Y538" s="297">
        <f t="shared" si="388"/>
        <v>45912</v>
      </c>
      <c r="Z538" s="1152">
        <v>83405.0</v>
      </c>
      <c r="AA538" s="1153">
        <v>16.0</v>
      </c>
      <c r="AB538" s="1153">
        <v>1522.0</v>
      </c>
      <c r="AC538" s="1167">
        <f t="shared" ref="AC538:AC541" si="395">IFERROR((Z538-R538)/R538,"")</f>
        <v>138.0083333</v>
      </c>
      <c r="AD538" s="1178">
        <f t="shared" ref="AD538:AD541" si="396">(AA538+AB538)/Z538</f>
        <v>0.01844014148</v>
      </c>
      <c r="AE538" s="1168">
        <f t="shared" ref="AE538:AE541" si="397">iferror(INDIRECT("D"&amp;ROW()) / INDIRECT("AI"&amp;ROW()) * 1000,0)</f>
        <v>91.0481386</v>
      </c>
      <c r="AF538" s="286"/>
      <c r="AI538" s="1144">
        <f t="shared" si="392"/>
        <v>83405</v>
      </c>
      <c r="AJ538" s="18"/>
    </row>
    <row r="539" ht="21.0" customHeight="1">
      <c r="A539" s="18"/>
      <c r="B539" s="1127" t="s">
        <v>1540</v>
      </c>
      <c r="C539" s="1136" t="s">
        <v>3968</v>
      </c>
      <c r="D539" s="1128">
        <v>0.0</v>
      </c>
      <c r="E539" s="1129" t="s">
        <v>120</v>
      </c>
      <c r="F539" s="1147">
        <v>6087.0</v>
      </c>
      <c r="G539" s="1135" t="s">
        <v>1543</v>
      </c>
      <c r="H539" s="1132" t="s">
        <v>2437</v>
      </c>
      <c r="I539" s="1136" t="s">
        <v>2418</v>
      </c>
      <c r="J539" s="1133" t="s">
        <v>3969</v>
      </c>
      <c r="K539" s="1148"/>
      <c r="L539" s="1135" t="s">
        <v>2420</v>
      </c>
      <c r="M539" s="1146"/>
      <c r="N539" s="1136" t="s">
        <v>2421</v>
      </c>
      <c r="O539" s="1149">
        <v>45909.0</v>
      </c>
      <c r="P539" s="1150" t="s">
        <v>3974</v>
      </c>
      <c r="Q539" s="297">
        <f t="shared" si="386"/>
        <v>45910</v>
      </c>
      <c r="R539" s="1152">
        <v>370.0</v>
      </c>
      <c r="S539" s="1153">
        <v>20.0</v>
      </c>
      <c r="T539" s="1153">
        <v>104.0</v>
      </c>
      <c r="U539" s="297">
        <f t="shared" si="387"/>
        <v>45914</v>
      </c>
      <c r="V539" s="1152">
        <v>773.0</v>
      </c>
      <c r="W539" s="1152">
        <v>25.0</v>
      </c>
      <c r="X539" s="1152">
        <v>153.0</v>
      </c>
      <c r="Y539" s="297">
        <f t="shared" si="388"/>
        <v>45919</v>
      </c>
      <c r="Z539" s="1152">
        <v>827.0</v>
      </c>
      <c r="AA539" s="1153">
        <v>27.0</v>
      </c>
      <c r="AB539" s="1153">
        <v>161.0</v>
      </c>
      <c r="AC539" s="1167">
        <f t="shared" si="395"/>
        <v>1.235135135</v>
      </c>
      <c r="AD539" s="1178">
        <f t="shared" si="396"/>
        <v>0.2273276904</v>
      </c>
      <c r="AE539" s="1168">
        <f t="shared" si="397"/>
        <v>0</v>
      </c>
      <c r="AF539" s="286" t="s">
        <v>3975</v>
      </c>
      <c r="AI539" s="1144">
        <f t="shared" si="392"/>
        <v>827</v>
      </c>
      <c r="AJ539" s="18"/>
    </row>
    <row r="540" ht="21.0" customHeight="1">
      <c r="A540" s="18"/>
      <c r="B540" s="1127" t="s">
        <v>1540</v>
      </c>
      <c r="C540" s="1406" t="s">
        <v>1541</v>
      </c>
      <c r="D540" s="1260">
        <v>7593.87</v>
      </c>
      <c r="E540" s="1129" t="s">
        <v>120</v>
      </c>
      <c r="F540" s="1147">
        <v>6087.0</v>
      </c>
      <c r="G540" s="1261" t="s">
        <v>1543</v>
      </c>
      <c r="H540" s="1132" t="s">
        <v>2437</v>
      </c>
      <c r="I540" s="1259" t="s">
        <v>2445</v>
      </c>
      <c r="J540" s="1133" t="s">
        <v>1542</v>
      </c>
      <c r="K540" s="1148"/>
      <c r="L540" s="1261" t="s">
        <v>2420</v>
      </c>
      <c r="M540" s="1146"/>
      <c r="N540" s="1136" t="s">
        <v>2421</v>
      </c>
      <c r="O540" s="1262">
        <v>45910.0</v>
      </c>
      <c r="P540" s="1407" t="s">
        <v>3976</v>
      </c>
      <c r="Q540" s="297">
        <f t="shared" si="386"/>
        <v>45911</v>
      </c>
      <c r="R540" s="1152">
        <v>67200.0</v>
      </c>
      <c r="S540" s="1153">
        <v>7.0</v>
      </c>
      <c r="T540" s="1153">
        <v>2084.0</v>
      </c>
      <c r="U540" s="297">
        <f t="shared" si="387"/>
        <v>45915</v>
      </c>
      <c r="V540" s="1152">
        <v>119200.0</v>
      </c>
      <c r="W540" s="1152">
        <v>7.0</v>
      </c>
      <c r="X540" s="1152">
        <v>2090.0</v>
      </c>
      <c r="Y540" s="297">
        <f t="shared" si="388"/>
        <v>45920</v>
      </c>
      <c r="Z540" s="1152">
        <v>119400.0</v>
      </c>
      <c r="AA540" s="1153">
        <v>8.0</v>
      </c>
      <c r="AB540" s="1153">
        <v>2091.0</v>
      </c>
      <c r="AC540" s="1167">
        <f t="shared" si="395"/>
        <v>0.7767857143</v>
      </c>
      <c r="AD540" s="1178">
        <f t="shared" si="396"/>
        <v>0.01757956449</v>
      </c>
      <c r="AE540" s="1168">
        <f t="shared" si="397"/>
        <v>63.60025126</v>
      </c>
      <c r="AF540" s="286"/>
      <c r="AI540" s="1144">
        <f t="shared" si="392"/>
        <v>119400</v>
      </c>
      <c r="AJ540" s="18"/>
    </row>
    <row r="541" ht="21.0" customHeight="1">
      <c r="A541" s="18"/>
      <c r="B541" s="1127" t="s">
        <v>1540</v>
      </c>
      <c r="C541" s="1136" t="s">
        <v>3968</v>
      </c>
      <c r="D541" s="1128">
        <v>0.0</v>
      </c>
      <c r="E541" s="1129" t="s">
        <v>120</v>
      </c>
      <c r="F541" s="1147">
        <v>6151.0</v>
      </c>
      <c r="G541" s="1135" t="s">
        <v>1556</v>
      </c>
      <c r="H541" s="1132" t="s">
        <v>2659</v>
      </c>
      <c r="I541" s="1136" t="s">
        <v>2418</v>
      </c>
      <c r="J541" s="1133" t="s">
        <v>3969</v>
      </c>
      <c r="K541" s="1148"/>
      <c r="L541" s="1135" t="s">
        <v>2420</v>
      </c>
      <c r="M541" s="1146"/>
      <c r="N541" s="1136" t="s">
        <v>2421</v>
      </c>
      <c r="O541" s="1149">
        <v>45910.0</v>
      </c>
      <c r="P541" s="1150" t="s">
        <v>3977</v>
      </c>
      <c r="Q541" s="297">
        <f t="shared" si="386"/>
        <v>45911</v>
      </c>
      <c r="R541" s="1152">
        <v>72.0</v>
      </c>
      <c r="S541" s="1153">
        <v>3.0</v>
      </c>
      <c r="T541" s="1153">
        <v>34.0</v>
      </c>
      <c r="U541" s="297">
        <f t="shared" si="387"/>
        <v>45915</v>
      </c>
      <c r="V541" s="1152">
        <v>677.0</v>
      </c>
      <c r="W541" s="1152">
        <v>19.0</v>
      </c>
      <c r="X541" s="1152">
        <v>170.0</v>
      </c>
      <c r="Y541" s="297">
        <f t="shared" si="388"/>
        <v>45920</v>
      </c>
      <c r="Z541" s="1152">
        <v>769.0</v>
      </c>
      <c r="AA541" s="1153">
        <v>19.0</v>
      </c>
      <c r="AB541" s="1153">
        <v>174.0</v>
      </c>
      <c r="AC541" s="1167">
        <f t="shared" si="395"/>
        <v>9.680555556</v>
      </c>
      <c r="AD541" s="1178">
        <f t="shared" si="396"/>
        <v>0.2509752926</v>
      </c>
      <c r="AE541" s="1168">
        <f t="shared" si="397"/>
        <v>0</v>
      </c>
      <c r="AF541" s="286" t="s">
        <v>3978</v>
      </c>
      <c r="AI541" s="1144">
        <f t="shared" si="392"/>
        <v>769</v>
      </c>
      <c r="AJ541" s="18"/>
    </row>
    <row r="542" ht="21.0" customHeight="1">
      <c r="A542" s="18"/>
      <c r="B542" s="1127" t="s">
        <v>1540</v>
      </c>
      <c r="C542" s="1127" t="s">
        <v>3968</v>
      </c>
      <c r="D542" s="1128">
        <v>0.0</v>
      </c>
      <c r="E542" s="1129" t="s">
        <v>120</v>
      </c>
      <c r="F542" s="1147">
        <v>5211.0</v>
      </c>
      <c r="G542" s="1135" t="s">
        <v>1509</v>
      </c>
      <c r="H542" s="1132" t="s">
        <v>2464</v>
      </c>
      <c r="I542" s="1136" t="s">
        <v>2418</v>
      </c>
      <c r="J542" s="1127"/>
      <c r="K542" s="1148"/>
      <c r="L542" s="1135" t="s">
        <v>2420</v>
      </c>
      <c r="M542" s="1146"/>
      <c r="N542" s="1136" t="s">
        <v>2421</v>
      </c>
      <c r="O542" s="1149">
        <v>45947.0</v>
      </c>
      <c r="P542" s="1150" t="s">
        <v>3979</v>
      </c>
      <c r="Q542" s="297">
        <f t="shared" si="386"/>
        <v>45948</v>
      </c>
      <c r="R542" s="1152">
        <v>527.0</v>
      </c>
      <c r="S542" s="1153">
        <v>14.0</v>
      </c>
      <c r="T542" s="1153">
        <v>162.0</v>
      </c>
      <c r="U542" s="297">
        <f t="shared" si="387"/>
        <v>45952</v>
      </c>
      <c r="V542" s="1152">
        <v>1369.0</v>
      </c>
      <c r="W542" s="1152">
        <v>28.0</v>
      </c>
      <c r="X542" s="1152">
        <v>300.0</v>
      </c>
      <c r="Y542" s="1155">
        <f t="shared" si="388"/>
        <v>45957</v>
      </c>
      <c r="Z542" s="1152">
        <v>1675.0</v>
      </c>
      <c r="AA542" s="1153">
        <v>30.0</v>
      </c>
      <c r="AB542" s="1153">
        <v>314.0</v>
      </c>
      <c r="AC542" s="1167">
        <f t="shared" ref="AC542:AC556" si="398">IFERROR((INDIRECT("Z"&amp;ROW()) - INDIRECT("R"&amp;ROW())) / INDIRECT("R"&amp;ROW()), "")</f>
        <v>2.178368121</v>
      </c>
      <c r="AD542" s="1142">
        <f t="shared" ref="AD542:AD556" si="399">(INDIRECT("AA"&amp;ROW()) + INDIRECT("AB"&amp;ROW())) / INDIRECT("Z"&amp;ROW())</f>
        <v>0.2053731343</v>
      </c>
      <c r="AE542" s="1168">
        <f t="shared" ref="AE542:AE556" si="400">INDIRECT("D"&amp;ROW()) / INDIRECT("Z"&amp;ROW()) * 1000</f>
        <v>0</v>
      </c>
      <c r="AF542" s="286" t="s">
        <v>3980</v>
      </c>
      <c r="AI542" s="1144">
        <f t="shared" si="392"/>
        <v>1675</v>
      </c>
      <c r="AJ542" s="18"/>
    </row>
    <row r="543" ht="21.0" customHeight="1">
      <c r="A543" s="18"/>
      <c r="B543" s="1127" t="s">
        <v>1540</v>
      </c>
      <c r="C543" s="1127" t="s">
        <v>1541</v>
      </c>
      <c r="D543" s="1128">
        <v>7594.0</v>
      </c>
      <c r="E543" s="1129" t="s">
        <v>120</v>
      </c>
      <c r="F543" s="1147">
        <v>5211.0</v>
      </c>
      <c r="G543" s="1135" t="s">
        <v>1509</v>
      </c>
      <c r="H543" s="1132" t="s">
        <v>2464</v>
      </c>
      <c r="I543" s="1136" t="s">
        <v>2445</v>
      </c>
      <c r="J543" s="1127" t="s">
        <v>3981</v>
      </c>
      <c r="K543" s="1148"/>
      <c r="L543" s="1135" t="s">
        <v>2420</v>
      </c>
      <c r="M543" s="1146"/>
      <c r="N543" s="1136" t="s">
        <v>2421</v>
      </c>
      <c r="O543" s="1149">
        <v>45948.0</v>
      </c>
      <c r="P543" s="1150" t="s">
        <v>3982</v>
      </c>
      <c r="Q543" s="297">
        <f t="shared" si="386"/>
        <v>45949</v>
      </c>
      <c r="R543" s="1152">
        <v>147009.0</v>
      </c>
      <c r="S543" s="1153">
        <v>17.0</v>
      </c>
      <c r="T543" s="1153">
        <v>1583.0</v>
      </c>
      <c r="U543" s="297">
        <f t="shared" si="387"/>
        <v>45953</v>
      </c>
      <c r="V543" s="1152">
        <v>147000.0</v>
      </c>
      <c r="W543" s="1152">
        <v>17.0</v>
      </c>
      <c r="X543" s="1152">
        <v>1584.0</v>
      </c>
      <c r="Y543" s="1155">
        <f t="shared" si="388"/>
        <v>45958</v>
      </c>
      <c r="Z543" s="1152">
        <v>147100.0</v>
      </c>
      <c r="AA543" s="1153">
        <v>17.0</v>
      </c>
      <c r="AB543" s="1153">
        <v>2588.0</v>
      </c>
      <c r="AC543" s="1167">
        <f t="shared" si="398"/>
        <v>0.0006190097205</v>
      </c>
      <c r="AD543" s="1142">
        <f t="shared" si="399"/>
        <v>0.01770904147</v>
      </c>
      <c r="AE543" s="1168">
        <f t="shared" si="400"/>
        <v>51.62474507</v>
      </c>
      <c r="AF543" s="286" t="s">
        <v>3983</v>
      </c>
      <c r="AI543" s="1144">
        <f t="shared" si="392"/>
        <v>147100</v>
      </c>
      <c r="AJ543" s="18"/>
    </row>
    <row r="544" ht="21.0" customHeight="1">
      <c r="A544" s="18"/>
      <c r="B544" s="1127" t="s">
        <v>1540</v>
      </c>
      <c r="C544" s="1127" t="s">
        <v>1541</v>
      </c>
      <c r="D544" s="1128">
        <v>7594.0</v>
      </c>
      <c r="E544" s="1129" t="s">
        <v>120</v>
      </c>
      <c r="F544" s="1147" t="e">
        <v>#N/A</v>
      </c>
      <c r="G544" s="1135" t="s">
        <v>1768</v>
      </c>
      <c r="H544" s="1132" t="e">
        <v>#N/A</v>
      </c>
      <c r="I544" s="1136" t="s">
        <v>2445</v>
      </c>
      <c r="J544" s="1127" t="s">
        <v>3981</v>
      </c>
      <c r="K544" s="1148"/>
      <c r="L544" s="1135" t="s">
        <v>2420</v>
      </c>
      <c r="M544" s="1146"/>
      <c r="N544" s="1136" t="s">
        <v>2421</v>
      </c>
      <c r="O544" s="1149">
        <v>45950.0</v>
      </c>
      <c r="P544" s="1150" t="s">
        <v>3984</v>
      </c>
      <c r="Q544" s="297">
        <f t="shared" si="386"/>
        <v>45951</v>
      </c>
      <c r="R544" s="1152">
        <v>88105.0</v>
      </c>
      <c r="S544" s="1153">
        <v>6.0</v>
      </c>
      <c r="T544" s="1153">
        <v>1702.0</v>
      </c>
      <c r="U544" s="297">
        <f t="shared" si="387"/>
        <v>45955</v>
      </c>
      <c r="V544" s="1152">
        <v>128900.0</v>
      </c>
      <c r="W544" s="1152">
        <v>6.0</v>
      </c>
      <c r="X544" s="1152">
        <v>1707.0</v>
      </c>
      <c r="Y544" s="1155">
        <f t="shared" si="388"/>
        <v>45960</v>
      </c>
      <c r="Z544" s="1152">
        <v>183500.0</v>
      </c>
      <c r="AA544" s="1153">
        <v>6.0</v>
      </c>
      <c r="AB544" s="1153">
        <v>1665.0</v>
      </c>
      <c r="AC544" s="1167">
        <f t="shared" si="398"/>
        <v>1.082742183</v>
      </c>
      <c r="AD544" s="1142">
        <f t="shared" si="399"/>
        <v>0.00910626703</v>
      </c>
      <c r="AE544" s="1168">
        <f t="shared" si="400"/>
        <v>41.38419619</v>
      </c>
      <c r="AF544" s="286" t="s">
        <v>3985</v>
      </c>
      <c r="AI544" s="1144">
        <f t="shared" si="392"/>
        <v>183500</v>
      </c>
      <c r="AJ544" s="18"/>
    </row>
    <row r="545" ht="21.0" customHeight="1">
      <c r="A545" s="18"/>
      <c r="B545" s="1127" t="s">
        <v>1540</v>
      </c>
      <c r="C545" s="1127" t="s">
        <v>3968</v>
      </c>
      <c r="D545" s="1260">
        <v>0.0</v>
      </c>
      <c r="E545" s="1129" t="s">
        <v>120</v>
      </c>
      <c r="F545" s="1147" t="e">
        <v>#N/A</v>
      </c>
      <c r="G545" s="1135" t="s">
        <v>1768</v>
      </c>
      <c r="H545" s="1132" t="e">
        <v>#N/A</v>
      </c>
      <c r="I545" s="1136" t="s">
        <v>2418</v>
      </c>
      <c r="J545" s="1127"/>
      <c r="K545" s="1148"/>
      <c r="L545" s="1135" t="s">
        <v>2420</v>
      </c>
      <c r="M545" s="1146"/>
      <c r="N545" s="1136" t="s">
        <v>2421</v>
      </c>
      <c r="O545" s="1149">
        <v>45951.0</v>
      </c>
      <c r="P545" s="1150" t="s">
        <v>3986</v>
      </c>
      <c r="Q545" s="297">
        <f t="shared" si="386"/>
        <v>45952</v>
      </c>
      <c r="R545" s="1152">
        <v>244.0</v>
      </c>
      <c r="S545" s="1153">
        <v>5.0</v>
      </c>
      <c r="T545" s="1153">
        <v>52.0</v>
      </c>
      <c r="U545" s="297">
        <f t="shared" si="387"/>
        <v>45956</v>
      </c>
      <c r="V545" s="1152">
        <v>1343.0</v>
      </c>
      <c r="W545" s="1152">
        <v>41.0</v>
      </c>
      <c r="X545" s="1152">
        <v>248.0</v>
      </c>
      <c r="Y545" s="1155">
        <f t="shared" si="388"/>
        <v>45961</v>
      </c>
      <c r="Z545" s="1152">
        <v>1559.0</v>
      </c>
      <c r="AA545" s="1153">
        <v>41.0</v>
      </c>
      <c r="AB545" s="1153">
        <v>250.0</v>
      </c>
      <c r="AC545" s="1167">
        <f t="shared" si="398"/>
        <v>5.389344262</v>
      </c>
      <c r="AD545" s="1142">
        <f t="shared" si="399"/>
        <v>0.1866581142</v>
      </c>
      <c r="AE545" s="1168">
        <f t="shared" si="400"/>
        <v>0</v>
      </c>
      <c r="AF545" s="286" t="s">
        <v>3987</v>
      </c>
      <c r="AI545" s="1144">
        <f t="shared" si="392"/>
        <v>1559</v>
      </c>
      <c r="AJ545" s="18"/>
    </row>
    <row r="546" ht="21.0" customHeight="1">
      <c r="A546" s="18"/>
      <c r="B546" s="1127" t="s">
        <v>1540</v>
      </c>
      <c r="C546" s="1127" t="s">
        <v>1541</v>
      </c>
      <c r="D546" s="1128">
        <v>7594.0</v>
      </c>
      <c r="E546" s="1129" t="s">
        <v>120</v>
      </c>
      <c r="F546" s="1147">
        <v>5465.0</v>
      </c>
      <c r="G546" s="1135" t="s">
        <v>384</v>
      </c>
      <c r="H546" s="1132" t="s">
        <v>2426</v>
      </c>
      <c r="I546" s="1136" t="s">
        <v>2445</v>
      </c>
      <c r="J546" s="1127" t="s">
        <v>3981</v>
      </c>
      <c r="K546" s="1148"/>
      <c r="L546" s="1135" t="s">
        <v>2420</v>
      </c>
      <c r="M546" s="1146"/>
      <c r="N546" s="1136" t="s">
        <v>2421</v>
      </c>
      <c r="O546" s="1149">
        <v>45953.0</v>
      </c>
      <c r="P546" s="1150" t="s">
        <v>3988</v>
      </c>
      <c r="Q546" s="297">
        <f t="shared" si="386"/>
        <v>45954</v>
      </c>
      <c r="R546" s="1152">
        <v>27633.0</v>
      </c>
      <c r="S546" s="1153">
        <v>3.0</v>
      </c>
      <c r="T546" s="1153">
        <v>878.0</v>
      </c>
      <c r="U546" s="297">
        <f t="shared" si="387"/>
        <v>45958</v>
      </c>
      <c r="V546" s="1152">
        <v>122600.0</v>
      </c>
      <c r="W546" s="1152">
        <v>3.0</v>
      </c>
      <c r="X546" s="1152">
        <v>1894.0</v>
      </c>
      <c r="Y546" s="1155">
        <f t="shared" si="388"/>
        <v>45963</v>
      </c>
      <c r="Z546" s="1152">
        <v>166300.0</v>
      </c>
      <c r="AA546" s="1153">
        <v>3.0</v>
      </c>
      <c r="AB546" s="1153">
        <v>1894.0</v>
      </c>
      <c r="AC546" s="1167">
        <f t="shared" si="398"/>
        <v>5.018166685</v>
      </c>
      <c r="AD546" s="1142">
        <f t="shared" si="399"/>
        <v>0.01140709561</v>
      </c>
      <c r="AE546" s="1168">
        <f t="shared" si="400"/>
        <v>45.66446182</v>
      </c>
      <c r="AF546" s="286" t="s">
        <v>3989</v>
      </c>
      <c r="AI546" s="1144">
        <f t="shared" si="392"/>
        <v>166300</v>
      </c>
      <c r="AJ546" s="18"/>
    </row>
    <row r="547" ht="21.0" customHeight="1">
      <c r="A547" s="18"/>
      <c r="B547" s="1127" t="s">
        <v>1540</v>
      </c>
      <c r="C547" s="1127" t="s">
        <v>3968</v>
      </c>
      <c r="D547" s="1128">
        <v>0.0</v>
      </c>
      <c r="E547" s="1129" t="s">
        <v>120</v>
      </c>
      <c r="F547" s="1147">
        <v>5465.0</v>
      </c>
      <c r="G547" s="1135" t="s">
        <v>384</v>
      </c>
      <c r="H547" s="1132" t="s">
        <v>2426</v>
      </c>
      <c r="I547" s="1136" t="s">
        <v>2418</v>
      </c>
      <c r="J547" s="1127"/>
      <c r="K547" s="1148"/>
      <c r="L547" s="1135" t="s">
        <v>2420</v>
      </c>
      <c r="M547" s="1146"/>
      <c r="N547" s="1136" t="s">
        <v>2421</v>
      </c>
      <c r="O547" s="1149">
        <v>45953.0</v>
      </c>
      <c r="P547" s="1150" t="s">
        <v>3990</v>
      </c>
      <c r="Q547" s="297">
        <f t="shared" si="386"/>
        <v>45954</v>
      </c>
      <c r="R547" s="1152">
        <v>543.0</v>
      </c>
      <c r="S547" s="1153">
        <v>52.0</v>
      </c>
      <c r="T547" s="1153">
        <v>159.0</v>
      </c>
      <c r="U547" s="297">
        <f t="shared" si="387"/>
        <v>45958</v>
      </c>
      <c r="V547" s="1152">
        <v>1393.0</v>
      </c>
      <c r="W547" s="1152">
        <v>61.0</v>
      </c>
      <c r="X547" s="1152">
        <v>241.0</v>
      </c>
      <c r="Y547" s="1155">
        <f t="shared" si="388"/>
        <v>45963</v>
      </c>
      <c r="Z547" s="1152">
        <v>1582.0</v>
      </c>
      <c r="AA547" s="1153">
        <v>61.0</v>
      </c>
      <c r="AB547" s="1153">
        <v>247.0</v>
      </c>
      <c r="AC547" s="1167">
        <f t="shared" si="398"/>
        <v>1.913443831</v>
      </c>
      <c r="AD547" s="1142">
        <f t="shared" si="399"/>
        <v>0.1946902655</v>
      </c>
      <c r="AE547" s="1168">
        <f t="shared" si="400"/>
        <v>0</v>
      </c>
      <c r="AF547" s="286" t="s">
        <v>3991</v>
      </c>
      <c r="AI547" s="1144">
        <f t="shared" si="392"/>
        <v>1582</v>
      </c>
      <c r="AJ547" s="18"/>
    </row>
    <row r="548" ht="21.0" customHeight="1">
      <c r="A548" s="18"/>
      <c r="B548" s="1127" t="s">
        <v>1540</v>
      </c>
      <c r="C548" s="1127" t="s">
        <v>1541</v>
      </c>
      <c r="D548" s="1128">
        <v>7594.0</v>
      </c>
      <c r="E548" s="1129" t="s">
        <v>120</v>
      </c>
      <c r="F548" s="1147">
        <v>5571.0</v>
      </c>
      <c r="G548" s="1135" t="s">
        <v>1651</v>
      </c>
      <c r="H548" s="1132" t="s">
        <v>3963</v>
      </c>
      <c r="I548" s="1136" t="s">
        <v>2445</v>
      </c>
      <c r="J548" s="1127" t="s">
        <v>3981</v>
      </c>
      <c r="K548" s="1148"/>
      <c r="L548" s="1135" t="s">
        <v>2420</v>
      </c>
      <c r="M548" s="1146"/>
      <c r="N548" s="1136" t="s">
        <v>2421</v>
      </c>
      <c r="O548" s="1149">
        <v>45957.0</v>
      </c>
      <c r="P548" s="1150" t="s">
        <v>3992</v>
      </c>
      <c r="Q548" s="297">
        <f t="shared" si="386"/>
        <v>45958</v>
      </c>
      <c r="R548" s="1152">
        <v>116064.0</v>
      </c>
      <c r="S548" s="1153">
        <v>1.0</v>
      </c>
      <c r="T548" s="1153">
        <v>1426.0</v>
      </c>
      <c r="U548" s="297">
        <f t="shared" si="387"/>
        <v>45962</v>
      </c>
      <c r="V548" s="1152">
        <v>140000.0</v>
      </c>
      <c r="W548" s="1152">
        <v>1.0</v>
      </c>
      <c r="X548" s="1152">
        <v>1428.0</v>
      </c>
      <c r="Y548" s="1155">
        <f t="shared" si="388"/>
        <v>45967</v>
      </c>
      <c r="Z548" s="1152">
        <v>164600.0</v>
      </c>
      <c r="AA548" s="1153">
        <v>1.0</v>
      </c>
      <c r="AB548" s="1153">
        <v>428.0</v>
      </c>
      <c r="AC548" s="1167">
        <f t="shared" si="398"/>
        <v>0.4181830714</v>
      </c>
      <c r="AD548" s="1142">
        <f t="shared" si="399"/>
        <v>0.002606318348</v>
      </c>
      <c r="AE548" s="1168">
        <f t="shared" si="400"/>
        <v>46.13608748</v>
      </c>
      <c r="AF548" s="286" t="s">
        <v>3993</v>
      </c>
      <c r="AI548" s="1144">
        <f t="shared" si="392"/>
        <v>164600</v>
      </c>
      <c r="AJ548" s="18"/>
    </row>
    <row r="549" ht="21.0" customHeight="1">
      <c r="A549" s="18"/>
      <c r="B549" s="1127" t="s">
        <v>1540</v>
      </c>
      <c r="C549" s="1127" t="s">
        <v>3968</v>
      </c>
      <c r="D549" s="1128">
        <v>0.0</v>
      </c>
      <c r="E549" s="1129" t="s">
        <v>120</v>
      </c>
      <c r="F549" s="1147">
        <v>5571.0</v>
      </c>
      <c r="G549" s="1135" t="s">
        <v>1651</v>
      </c>
      <c r="H549" s="1132" t="s">
        <v>3963</v>
      </c>
      <c r="I549" s="1136" t="s">
        <v>2418</v>
      </c>
      <c r="J549" s="1127"/>
      <c r="K549" s="1148"/>
      <c r="L549" s="1135" t="s">
        <v>2420</v>
      </c>
      <c r="M549" s="1146"/>
      <c r="N549" s="1136" t="s">
        <v>2421</v>
      </c>
      <c r="O549" s="1149">
        <v>45957.0</v>
      </c>
      <c r="P549" s="1150" t="s">
        <v>3994</v>
      </c>
      <c r="Q549" s="297">
        <f t="shared" si="386"/>
        <v>45958</v>
      </c>
      <c r="R549" s="1152">
        <v>495.0</v>
      </c>
      <c r="S549" s="1153">
        <v>23.0</v>
      </c>
      <c r="T549" s="1153">
        <v>205.0</v>
      </c>
      <c r="U549" s="297">
        <f t="shared" si="387"/>
        <v>45962</v>
      </c>
      <c r="V549" s="1152">
        <v>797.0</v>
      </c>
      <c r="W549" s="1152">
        <v>33.0</v>
      </c>
      <c r="X549" s="1152">
        <v>286.0</v>
      </c>
      <c r="Y549" s="1155">
        <f t="shared" si="388"/>
        <v>45967</v>
      </c>
      <c r="Z549" s="1152">
        <v>866.0</v>
      </c>
      <c r="AA549" s="1153">
        <v>34.0</v>
      </c>
      <c r="AB549" s="1153">
        <v>295.0</v>
      </c>
      <c r="AC549" s="1167">
        <f t="shared" si="398"/>
        <v>0.7494949495</v>
      </c>
      <c r="AD549" s="1142">
        <f t="shared" si="399"/>
        <v>0.3799076212</v>
      </c>
      <c r="AE549" s="1168">
        <f t="shared" si="400"/>
        <v>0</v>
      </c>
      <c r="AF549" s="286" t="s">
        <v>3995</v>
      </c>
      <c r="AI549" s="1144">
        <f t="shared" si="392"/>
        <v>866</v>
      </c>
      <c r="AJ549" s="18"/>
    </row>
    <row r="550" ht="21.0" customHeight="1">
      <c r="A550" s="18"/>
      <c r="B550" s="1127" t="s">
        <v>1540</v>
      </c>
      <c r="C550" s="1127" t="s">
        <v>1541</v>
      </c>
      <c r="D550" s="1128">
        <v>7594.0</v>
      </c>
      <c r="E550" s="1129" t="s">
        <v>120</v>
      </c>
      <c r="F550" s="1147">
        <v>5595.0</v>
      </c>
      <c r="G550" s="1135" t="s">
        <v>1810</v>
      </c>
      <c r="H550" s="1132" t="s">
        <v>2432</v>
      </c>
      <c r="I550" s="1136" t="s">
        <v>2445</v>
      </c>
      <c r="J550" s="1127" t="s">
        <v>3981</v>
      </c>
      <c r="K550" s="1148"/>
      <c r="L550" s="1135" t="s">
        <v>2420</v>
      </c>
      <c r="M550" s="1146"/>
      <c r="N550" s="1136" t="s">
        <v>2421</v>
      </c>
      <c r="O550" s="1149">
        <v>45958.0</v>
      </c>
      <c r="P550" s="1150" t="s">
        <v>3996</v>
      </c>
      <c r="Q550" s="297">
        <f t="shared" si="386"/>
        <v>45959</v>
      </c>
      <c r="R550" s="1152">
        <v>73847.0</v>
      </c>
      <c r="S550" s="1153">
        <v>4.0</v>
      </c>
      <c r="T550" s="1153">
        <v>1474.0</v>
      </c>
      <c r="U550" s="297">
        <f t="shared" si="387"/>
        <v>45963</v>
      </c>
      <c r="V550" s="1152">
        <v>180500.0</v>
      </c>
      <c r="W550" s="1152">
        <v>2.0</v>
      </c>
      <c r="X550" s="1152">
        <v>1566.0</v>
      </c>
      <c r="Y550" s="1155">
        <f t="shared" si="388"/>
        <v>45968</v>
      </c>
      <c r="Z550" s="1152">
        <v>186100.0</v>
      </c>
      <c r="AA550" s="1153">
        <v>2.0</v>
      </c>
      <c r="AB550" s="1153">
        <v>566.0</v>
      </c>
      <c r="AC550" s="1167">
        <f t="shared" si="398"/>
        <v>1.520075291</v>
      </c>
      <c r="AD550" s="1142">
        <f t="shared" si="399"/>
        <v>0.003052122515</v>
      </c>
      <c r="AE550" s="1168">
        <f t="shared" si="400"/>
        <v>40.80601827</v>
      </c>
      <c r="AF550" s="286" t="s">
        <v>3997</v>
      </c>
      <c r="AI550" s="1144">
        <f t="shared" si="392"/>
        <v>186100</v>
      </c>
      <c r="AJ550" s="18"/>
    </row>
    <row r="551" ht="21.0" customHeight="1">
      <c r="A551" s="18"/>
      <c r="B551" s="1127" t="s">
        <v>1540</v>
      </c>
      <c r="C551" s="1127" t="s">
        <v>3968</v>
      </c>
      <c r="D551" s="1128">
        <v>0.0</v>
      </c>
      <c r="E551" s="1129" t="s">
        <v>120</v>
      </c>
      <c r="F551" s="1147">
        <v>5595.0</v>
      </c>
      <c r="G551" s="1135" t="s">
        <v>1810</v>
      </c>
      <c r="H551" s="1132" t="s">
        <v>2432</v>
      </c>
      <c r="I551" s="1136" t="s">
        <v>2418</v>
      </c>
      <c r="J551" s="1127"/>
      <c r="K551" s="1148"/>
      <c r="L551" s="1135" t="s">
        <v>2420</v>
      </c>
      <c r="M551" s="1146"/>
      <c r="N551" s="1136" t="s">
        <v>2421</v>
      </c>
      <c r="O551" s="1149">
        <v>45958.0</v>
      </c>
      <c r="P551" s="1150" t="s">
        <v>3998</v>
      </c>
      <c r="Q551" s="297">
        <f t="shared" si="386"/>
        <v>45959</v>
      </c>
      <c r="R551" s="1152">
        <v>766.0</v>
      </c>
      <c r="S551" s="1153">
        <v>46.0</v>
      </c>
      <c r="T551" s="1153">
        <v>226.0</v>
      </c>
      <c r="U551" s="297">
        <f t="shared" si="387"/>
        <v>45963</v>
      </c>
      <c r="V551" s="1152">
        <v>950.0</v>
      </c>
      <c r="W551" s="1152">
        <v>53.0</v>
      </c>
      <c r="X551" s="1152">
        <v>273.0</v>
      </c>
      <c r="Y551" s="1155">
        <f t="shared" si="388"/>
        <v>45968</v>
      </c>
      <c r="Z551" s="1152">
        <v>1013.0</v>
      </c>
      <c r="AA551" s="1153">
        <v>53.0</v>
      </c>
      <c r="AB551" s="1153">
        <v>277.0</v>
      </c>
      <c r="AC551" s="1167">
        <f t="shared" si="398"/>
        <v>0.3224543081</v>
      </c>
      <c r="AD551" s="1142">
        <f t="shared" si="399"/>
        <v>0.3257650543</v>
      </c>
      <c r="AE551" s="1168">
        <f t="shared" si="400"/>
        <v>0</v>
      </c>
      <c r="AF551" s="286" t="s">
        <v>3999</v>
      </c>
      <c r="AI551" s="1144">
        <f t="shared" si="392"/>
        <v>1013</v>
      </c>
      <c r="AJ551" s="18"/>
    </row>
    <row r="552" ht="21.0" customHeight="1">
      <c r="A552" s="18"/>
      <c r="B552" s="1127" t="s">
        <v>1540</v>
      </c>
      <c r="C552" s="1127" t="s">
        <v>1541</v>
      </c>
      <c r="D552" s="1128">
        <v>7594.0</v>
      </c>
      <c r="E552" s="1129" t="s">
        <v>120</v>
      </c>
      <c r="F552" s="1147">
        <v>5735.0</v>
      </c>
      <c r="G552" s="1135" t="s">
        <v>340</v>
      </c>
      <c r="H552" s="1132" t="s">
        <v>3238</v>
      </c>
      <c r="I552" s="1136" t="s">
        <v>2445</v>
      </c>
      <c r="J552" s="1127" t="s">
        <v>3981</v>
      </c>
      <c r="K552" s="1148"/>
      <c r="L552" s="1135" t="s">
        <v>2420</v>
      </c>
      <c r="M552" s="1146"/>
      <c r="N552" s="1136" t="s">
        <v>2495</v>
      </c>
      <c r="O552" s="1149">
        <v>45959.0</v>
      </c>
      <c r="P552" s="1150" t="s">
        <v>4000</v>
      </c>
      <c r="Q552" s="297">
        <f t="shared" si="386"/>
        <v>45960</v>
      </c>
      <c r="R552" s="1152">
        <v>57166.0</v>
      </c>
      <c r="S552" s="1153">
        <v>0.0</v>
      </c>
      <c r="T552" s="1153">
        <v>1443.0</v>
      </c>
      <c r="U552" s="297">
        <f t="shared" si="387"/>
        <v>45964</v>
      </c>
      <c r="V552" s="1152">
        <v>90900.0</v>
      </c>
      <c r="W552" s="1152">
        <v>0.0</v>
      </c>
      <c r="X552" s="1152">
        <v>1528.0</v>
      </c>
      <c r="Y552" s="1155">
        <f t="shared" si="388"/>
        <v>45969</v>
      </c>
      <c r="Z552" s="1152">
        <v>116500.0</v>
      </c>
      <c r="AA552" s="1153">
        <v>0.0</v>
      </c>
      <c r="AB552" s="1153">
        <v>529.0</v>
      </c>
      <c r="AC552" s="1167">
        <f t="shared" si="398"/>
        <v>1.037924641</v>
      </c>
      <c r="AD552" s="1142">
        <f t="shared" si="399"/>
        <v>0.004540772532</v>
      </c>
      <c r="AE552" s="1168">
        <f t="shared" si="400"/>
        <v>65.18454936</v>
      </c>
      <c r="AF552" s="286" t="s">
        <v>4001</v>
      </c>
      <c r="AI552" s="1144">
        <f t="shared" si="392"/>
        <v>116500</v>
      </c>
      <c r="AJ552" s="18"/>
    </row>
    <row r="553" ht="21.0" customHeight="1">
      <c r="A553" s="18"/>
      <c r="B553" s="1127" t="s">
        <v>1540</v>
      </c>
      <c r="C553" s="1127" t="s">
        <v>3968</v>
      </c>
      <c r="D553" s="1128">
        <v>0.0</v>
      </c>
      <c r="E553" s="1129" t="s">
        <v>120</v>
      </c>
      <c r="F553" s="1147">
        <v>5735.0</v>
      </c>
      <c r="G553" s="1135" t="s">
        <v>340</v>
      </c>
      <c r="H553" s="1132" t="s">
        <v>3238</v>
      </c>
      <c r="I553" s="1136" t="s">
        <v>2418</v>
      </c>
      <c r="J553" s="1127"/>
      <c r="K553" s="1148"/>
      <c r="L553" s="1135" t="s">
        <v>2420</v>
      </c>
      <c r="M553" s="1146"/>
      <c r="N553" s="1136" t="s">
        <v>2421</v>
      </c>
      <c r="O553" s="1149">
        <v>45961.0</v>
      </c>
      <c r="P553" s="1150" t="s">
        <v>4002</v>
      </c>
      <c r="Q553" s="297">
        <f t="shared" si="386"/>
        <v>45962</v>
      </c>
      <c r="R553" s="1152">
        <v>60.0</v>
      </c>
      <c r="S553" s="1153">
        <v>1.0</v>
      </c>
      <c r="T553" s="1153">
        <v>14.0</v>
      </c>
      <c r="U553" s="297">
        <f t="shared" si="387"/>
        <v>45966</v>
      </c>
      <c r="V553" s="1152">
        <v>910.0</v>
      </c>
      <c r="W553" s="1152">
        <v>25.0</v>
      </c>
      <c r="X553" s="1152">
        <v>221.0</v>
      </c>
      <c r="Y553" s="1155">
        <f t="shared" si="388"/>
        <v>45971</v>
      </c>
      <c r="Z553" s="1152">
        <v>1044.0</v>
      </c>
      <c r="AA553" s="1153">
        <v>25.0</v>
      </c>
      <c r="AB553" s="1153">
        <v>225.0</v>
      </c>
      <c r="AC553" s="1167">
        <f t="shared" si="398"/>
        <v>16.4</v>
      </c>
      <c r="AD553" s="1142">
        <f t="shared" si="399"/>
        <v>0.2394636015</v>
      </c>
      <c r="AE553" s="1168">
        <f t="shared" si="400"/>
        <v>0</v>
      </c>
      <c r="AF553" s="286" t="s">
        <v>4003</v>
      </c>
      <c r="AI553" s="1144">
        <f t="shared" si="392"/>
        <v>1044</v>
      </c>
      <c r="AJ553" s="18"/>
    </row>
    <row r="554" ht="21.0" customHeight="1">
      <c r="A554" s="18"/>
      <c r="B554" s="1127" t="s">
        <v>218</v>
      </c>
      <c r="C554" s="1161" t="s">
        <v>219</v>
      </c>
      <c r="D554" s="1394">
        <v>14454.0</v>
      </c>
      <c r="E554" s="1129" t="s">
        <v>120</v>
      </c>
      <c r="F554" s="1147">
        <v>5597.0</v>
      </c>
      <c r="G554" s="1163" t="s">
        <v>237</v>
      </c>
      <c r="H554" s="1132" t="s">
        <v>2426</v>
      </c>
      <c r="I554" s="1161" t="s">
        <v>2418</v>
      </c>
      <c r="J554" s="1133" t="s">
        <v>4004</v>
      </c>
      <c r="K554" s="1148"/>
      <c r="L554" s="1135" t="s">
        <v>2420</v>
      </c>
      <c r="M554" s="1146"/>
      <c r="N554" s="1136" t="s">
        <v>2421</v>
      </c>
      <c r="O554" s="1084">
        <v>45772.0</v>
      </c>
      <c r="P554" s="1164" t="s">
        <v>4005</v>
      </c>
      <c r="Q554" s="297">
        <f t="shared" si="386"/>
        <v>45773</v>
      </c>
      <c r="R554" s="1152"/>
      <c r="S554" s="1153"/>
      <c r="T554" s="1153"/>
      <c r="U554" s="297">
        <f t="shared" si="387"/>
        <v>45777</v>
      </c>
      <c r="V554" s="1165"/>
      <c r="W554" s="1165"/>
      <c r="X554" s="1152"/>
      <c r="Y554" s="297">
        <f t="shared" si="388"/>
        <v>45782</v>
      </c>
      <c r="Z554" s="1152">
        <v>29894.0</v>
      </c>
      <c r="AA554" s="1153">
        <v>66.0</v>
      </c>
      <c r="AB554" s="1153">
        <v>-1.0</v>
      </c>
      <c r="AC554" s="1141" t="str">
        <f t="shared" si="398"/>
        <v/>
      </c>
      <c r="AD554" s="1142">
        <f t="shared" si="399"/>
        <v>0.002174349368</v>
      </c>
      <c r="AE554" s="1143">
        <f t="shared" si="400"/>
        <v>483.5083963</v>
      </c>
      <c r="AF554" s="286" t="s">
        <v>4006</v>
      </c>
      <c r="AI554" s="1144">
        <f t="shared" si="392"/>
        <v>29894</v>
      </c>
      <c r="AJ554" s="18"/>
    </row>
    <row r="555" ht="21.0" customHeight="1">
      <c r="A555" s="18"/>
      <c r="B555" s="1127" t="s">
        <v>218</v>
      </c>
      <c r="C555" s="1161" t="s">
        <v>219</v>
      </c>
      <c r="D555" s="1162">
        <v>14454.0</v>
      </c>
      <c r="E555" s="1129" t="s">
        <v>120</v>
      </c>
      <c r="F555" s="1147">
        <v>5813.0</v>
      </c>
      <c r="G555" s="1163" t="s">
        <v>228</v>
      </c>
      <c r="H555" s="1132" t="s">
        <v>4007</v>
      </c>
      <c r="I555" s="1161" t="s">
        <v>2418</v>
      </c>
      <c r="J555" s="1133" t="s">
        <v>4004</v>
      </c>
      <c r="K555" s="1148"/>
      <c r="L555" s="1135" t="s">
        <v>2420</v>
      </c>
      <c r="M555" s="1146"/>
      <c r="N555" s="1136" t="s">
        <v>2421</v>
      </c>
      <c r="O555" s="1084">
        <v>45775.0</v>
      </c>
      <c r="P555" s="1164" t="s">
        <v>4008</v>
      </c>
      <c r="Q555" s="297">
        <f t="shared" si="386"/>
        <v>45776</v>
      </c>
      <c r="R555" s="1152"/>
      <c r="S555" s="1153"/>
      <c r="T555" s="1153"/>
      <c r="U555" s="297">
        <f t="shared" si="387"/>
        <v>45780</v>
      </c>
      <c r="V555" s="1165"/>
      <c r="W555" s="1165"/>
      <c r="X555" s="1152"/>
      <c r="Y555" s="297">
        <f t="shared" si="388"/>
        <v>45785</v>
      </c>
      <c r="Z555" s="1152">
        <v>19093.0</v>
      </c>
      <c r="AA555" s="1153">
        <v>75.0</v>
      </c>
      <c r="AB555" s="1153">
        <v>-1.0</v>
      </c>
      <c r="AC555" s="1141" t="str">
        <f t="shared" si="398"/>
        <v/>
      </c>
      <c r="AD555" s="1142">
        <f t="shared" si="399"/>
        <v>0.003875765988</v>
      </c>
      <c r="AE555" s="1143">
        <f t="shared" si="400"/>
        <v>757.0313728</v>
      </c>
      <c r="AF555" s="286" t="s">
        <v>4009</v>
      </c>
      <c r="AI555" s="1144">
        <f t="shared" si="392"/>
        <v>19093</v>
      </c>
      <c r="AJ555" s="18"/>
    </row>
    <row r="556" ht="21.0" customHeight="1">
      <c r="A556" s="18"/>
      <c r="B556" s="1127" t="s">
        <v>218</v>
      </c>
      <c r="C556" s="1161" t="s">
        <v>219</v>
      </c>
      <c r="D556" s="1162">
        <v>14454.0</v>
      </c>
      <c r="E556" s="1129" t="s">
        <v>120</v>
      </c>
      <c r="F556" s="1147">
        <v>5738.0</v>
      </c>
      <c r="G556" s="1163" t="s">
        <v>220</v>
      </c>
      <c r="H556" s="1132" t="s">
        <v>2437</v>
      </c>
      <c r="I556" s="1161" t="s">
        <v>2418</v>
      </c>
      <c r="J556" s="1133" t="s">
        <v>4004</v>
      </c>
      <c r="K556" s="1148"/>
      <c r="L556" s="1135" t="s">
        <v>2420</v>
      </c>
      <c r="M556" s="1146"/>
      <c r="N556" s="1136" t="s">
        <v>2421</v>
      </c>
      <c r="O556" s="1084">
        <v>45777.0</v>
      </c>
      <c r="P556" s="1164" t="s">
        <v>4010</v>
      </c>
      <c r="Q556" s="297">
        <f t="shared" si="386"/>
        <v>45778</v>
      </c>
      <c r="R556" s="1152"/>
      <c r="S556" s="1153"/>
      <c r="T556" s="1153"/>
      <c r="U556" s="297">
        <f t="shared" si="387"/>
        <v>45782</v>
      </c>
      <c r="V556" s="1165"/>
      <c r="W556" s="1165"/>
      <c r="X556" s="1152"/>
      <c r="Y556" s="297">
        <f t="shared" si="388"/>
        <v>45787</v>
      </c>
      <c r="Z556" s="1152">
        <v>16561.0</v>
      </c>
      <c r="AA556" s="1153">
        <v>40.0</v>
      </c>
      <c r="AB556" s="1153">
        <v>-1.0</v>
      </c>
      <c r="AC556" s="1141" t="str">
        <f t="shared" si="398"/>
        <v/>
      </c>
      <c r="AD556" s="1142">
        <f t="shared" si="399"/>
        <v>0.002354930258</v>
      </c>
      <c r="AE556" s="1143">
        <f t="shared" si="400"/>
        <v>872.7733832</v>
      </c>
      <c r="AF556" s="286" t="s">
        <v>4011</v>
      </c>
      <c r="AI556" s="1144">
        <f t="shared" si="392"/>
        <v>16561</v>
      </c>
      <c r="AJ556" s="18"/>
    </row>
    <row r="557" ht="21.0" customHeight="1">
      <c r="A557" s="18"/>
      <c r="B557" s="1127" t="s">
        <v>218</v>
      </c>
      <c r="C557" s="1161" t="s">
        <v>219</v>
      </c>
      <c r="D557" s="1128">
        <v>14152.5</v>
      </c>
      <c r="E557" s="1129" t="s">
        <v>120</v>
      </c>
      <c r="F557" s="1130">
        <v>5736.0</v>
      </c>
      <c r="G557" s="1408" t="s">
        <v>235</v>
      </c>
      <c r="H557" s="1132" t="s">
        <v>4007</v>
      </c>
      <c r="I557" s="1161" t="s">
        <v>2418</v>
      </c>
      <c r="J557" s="1133" t="s">
        <v>4004</v>
      </c>
      <c r="K557" s="1134"/>
      <c r="L557" s="1135" t="s">
        <v>2420</v>
      </c>
      <c r="M557" s="1127"/>
      <c r="N557" s="1136" t="s">
        <v>2421</v>
      </c>
      <c r="O557" s="1409">
        <v>45800.0</v>
      </c>
      <c r="P557" s="1410" t="s">
        <v>4012</v>
      </c>
      <c r="Q557" s="1333">
        <f t="shared" si="386"/>
        <v>45801</v>
      </c>
      <c r="R557" s="1411"/>
      <c r="S557" s="1412"/>
      <c r="T557" s="1413"/>
      <c r="U557" s="1333">
        <f t="shared" si="387"/>
        <v>45805</v>
      </c>
      <c r="V557" s="46"/>
      <c r="W557" s="46"/>
      <c r="X557" s="46"/>
      <c r="Y557" s="1414">
        <f t="shared" si="388"/>
        <v>45810</v>
      </c>
      <c r="Z557" s="1411">
        <v>12910.0</v>
      </c>
      <c r="AA557" s="1412">
        <v>63.0</v>
      </c>
      <c r="AB557" s="1413"/>
      <c r="AC557" s="1167" t="str">
        <f t="shared" ref="AC557:AC558" si="401">IFERROR((Z557-R557)/R557,"")</f>
        <v/>
      </c>
      <c r="AD557" s="1178">
        <f t="shared" ref="AD557:AD558" si="402">(AA557+AB557)/Z557</f>
        <v>0.004879938033</v>
      </c>
      <c r="AE557" s="1168">
        <f t="shared" ref="AE557:AE558" si="403">iferror(INDIRECT("D"&amp;ROW()) / INDIRECT("AI"&amp;ROW()) * 1000,0)</f>
        <v>1096.243222</v>
      </c>
      <c r="AF557" s="1415" t="s">
        <v>4013</v>
      </c>
      <c r="AG557" s="1336"/>
      <c r="AH557" s="1337"/>
      <c r="AI557" s="1144">
        <f t="shared" si="392"/>
        <v>12910</v>
      </c>
      <c r="AJ557" s="18"/>
    </row>
    <row r="558" ht="21.0" customHeight="1">
      <c r="A558" s="18"/>
      <c r="B558" s="1127" t="s">
        <v>218</v>
      </c>
      <c r="C558" s="1127" t="s">
        <v>219</v>
      </c>
      <c r="D558" s="1128">
        <v>20308.0</v>
      </c>
      <c r="E558" s="1129" t="s">
        <v>120</v>
      </c>
      <c r="F558" s="1130">
        <v>5643.0</v>
      </c>
      <c r="G558" s="1131" t="s">
        <v>230</v>
      </c>
      <c r="H558" s="1132" t="s">
        <v>2659</v>
      </c>
      <c r="I558" s="1127" t="s">
        <v>2418</v>
      </c>
      <c r="J558" s="1133" t="s">
        <v>4004</v>
      </c>
      <c r="K558" s="1134"/>
      <c r="L558" s="1135" t="s">
        <v>2420</v>
      </c>
      <c r="M558" s="1127"/>
      <c r="N558" s="1136" t="s">
        <v>2421</v>
      </c>
      <c r="O558" s="1156">
        <v>45804.0</v>
      </c>
      <c r="P558" s="1157" t="s">
        <v>4014</v>
      </c>
      <c r="Q558" s="1333">
        <f t="shared" si="386"/>
        <v>45805</v>
      </c>
      <c r="R558" s="46">
        <v>14167.0</v>
      </c>
      <c r="S558" s="49">
        <v>66.0</v>
      </c>
      <c r="T558" s="49"/>
      <c r="U558" s="1333">
        <f t="shared" si="387"/>
        <v>45809</v>
      </c>
      <c r="V558" s="46"/>
      <c r="W558" s="46"/>
      <c r="X558" s="46"/>
      <c r="Y558" s="1414">
        <f t="shared" si="388"/>
        <v>45814</v>
      </c>
      <c r="Z558" s="46">
        <v>14258.0</v>
      </c>
      <c r="AA558" s="49">
        <v>66.0</v>
      </c>
      <c r="AB558" s="49">
        <v>-1.0</v>
      </c>
      <c r="AC558" s="1167">
        <f t="shared" si="401"/>
        <v>0.006423378273</v>
      </c>
      <c r="AD558" s="1178">
        <f t="shared" si="402"/>
        <v>0.004558844158</v>
      </c>
      <c r="AE558" s="1168">
        <f t="shared" si="403"/>
        <v>1424.323187</v>
      </c>
      <c r="AF558" s="1403" t="s">
        <v>4015</v>
      </c>
      <c r="AG558" s="1336"/>
      <c r="AH558" s="1337"/>
      <c r="AI558" s="1144">
        <f t="shared" si="392"/>
        <v>14258</v>
      </c>
      <c r="AJ558" s="18"/>
    </row>
    <row r="559" ht="21.0" customHeight="1">
      <c r="A559" s="18"/>
      <c r="B559" s="1127" t="s">
        <v>4016</v>
      </c>
      <c r="C559" s="1161" t="s">
        <v>4017</v>
      </c>
      <c r="D559" s="1162">
        <v>10043.0</v>
      </c>
      <c r="E559" s="1129" t="s">
        <v>120</v>
      </c>
      <c r="F559" s="1147">
        <v>5362.0</v>
      </c>
      <c r="G559" s="1163" t="s">
        <v>132</v>
      </c>
      <c r="H559" s="1132" t="s">
        <v>2432</v>
      </c>
      <c r="I559" s="1161" t="s">
        <v>2418</v>
      </c>
      <c r="J559" s="1133" t="s">
        <v>4018</v>
      </c>
      <c r="K559" s="1148"/>
      <c r="L559" s="1135" t="s">
        <v>2420</v>
      </c>
      <c r="M559" s="1146"/>
      <c r="N559" s="1136" t="s">
        <v>2421</v>
      </c>
      <c r="O559" s="1084">
        <v>45708.0</v>
      </c>
      <c r="P559" s="1164" t="s">
        <v>4019</v>
      </c>
      <c r="Q559" s="297">
        <f t="shared" si="386"/>
        <v>45709</v>
      </c>
      <c r="R559" s="1152"/>
      <c r="S559" s="1153"/>
      <c r="T559" s="1153"/>
      <c r="U559" s="297">
        <f t="shared" si="387"/>
        <v>45713</v>
      </c>
      <c r="V559" s="1165"/>
      <c r="W559" s="1165"/>
      <c r="X559" s="1152"/>
      <c r="Y559" s="297">
        <f t="shared" si="388"/>
        <v>45718</v>
      </c>
      <c r="Z559" s="1152">
        <v>7821.0</v>
      </c>
      <c r="AA559" s="1153">
        <v>2.0</v>
      </c>
      <c r="AB559" s="1153">
        <v>77.0</v>
      </c>
      <c r="AC559" s="1141" t="str">
        <f t="shared" ref="AC559:AC560" si="404">IFERROR((INDIRECT("Z"&amp;ROW()) - INDIRECT("R"&amp;ROW())) / INDIRECT("R"&amp;ROW()), "")</f>
        <v/>
      </c>
      <c r="AD559" s="1142">
        <f t="shared" ref="AD559:AD560" si="405">(INDIRECT("AA"&amp;ROW()) + INDIRECT("AB"&amp;ROW())) / INDIRECT("Z"&amp;ROW())</f>
        <v>0.0101010101</v>
      </c>
      <c r="AE559" s="1143">
        <f t="shared" ref="AE559:AE560" si="406">INDIRECT("D"&amp;ROW()) / INDIRECT("Z"&amp;ROW()) * 1000</f>
        <v>1284.106892</v>
      </c>
      <c r="AF559" s="286" t="s">
        <v>4020</v>
      </c>
      <c r="AI559" s="1144">
        <f t="shared" si="392"/>
        <v>7821</v>
      </c>
      <c r="AJ559" s="18"/>
    </row>
    <row r="560" ht="21.0" customHeight="1">
      <c r="A560" s="18"/>
      <c r="B560" s="1127" t="s">
        <v>4016</v>
      </c>
      <c r="C560" s="1161" t="s">
        <v>4017</v>
      </c>
      <c r="D560" s="1162">
        <v>10043.0</v>
      </c>
      <c r="E560" s="1129" t="s">
        <v>120</v>
      </c>
      <c r="F560" s="1147">
        <v>5318.0</v>
      </c>
      <c r="G560" s="1163" t="s">
        <v>121</v>
      </c>
      <c r="H560" s="1132" t="s">
        <v>2464</v>
      </c>
      <c r="I560" s="1161" t="s">
        <v>2418</v>
      </c>
      <c r="J560" s="1133" t="s">
        <v>4018</v>
      </c>
      <c r="K560" s="1148"/>
      <c r="L560" s="1135" t="s">
        <v>2420</v>
      </c>
      <c r="M560" s="1146"/>
      <c r="N560" s="1136" t="s">
        <v>2421</v>
      </c>
      <c r="O560" s="1084">
        <v>45709.0</v>
      </c>
      <c r="P560" s="1164" t="s">
        <v>4021</v>
      </c>
      <c r="Q560" s="297">
        <f t="shared" si="386"/>
        <v>45710</v>
      </c>
      <c r="R560" s="1152"/>
      <c r="S560" s="1153"/>
      <c r="T560" s="1153"/>
      <c r="U560" s="297">
        <f t="shared" si="387"/>
        <v>45714</v>
      </c>
      <c r="V560" s="1165"/>
      <c r="W560" s="1165"/>
      <c r="X560" s="1152"/>
      <c r="Y560" s="297">
        <f t="shared" si="388"/>
        <v>45719</v>
      </c>
      <c r="Z560" s="1152">
        <v>11825.0</v>
      </c>
      <c r="AA560" s="1153">
        <v>1.0</v>
      </c>
      <c r="AB560" s="1153">
        <v>167.0</v>
      </c>
      <c r="AC560" s="1141" t="str">
        <f t="shared" si="404"/>
        <v/>
      </c>
      <c r="AD560" s="1142">
        <f t="shared" si="405"/>
        <v>0.01420718816</v>
      </c>
      <c r="AE560" s="1143">
        <f t="shared" si="406"/>
        <v>849.3023256</v>
      </c>
      <c r="AF560" s="286" t="s">
        <v>4022</v>
      </c>
      <c r="AI560" s="1144">
        <f t="shared" si="392"/>
        <v>11825</v>
      </c>
      <c r="AJ560" s="18"/>
    </row>
    <row r="561" ht="21.0" customHeight="1">
      <c r="A561" s="18"/>
      <c r="B561" s="1127" t="s">
        <v>4016</v>
      </c>
      <c r="C561" s="1136" t="s">
        <v>4017</v>
      </c>
      <c r="D561" s="1416">
        <v>10043.0</v>
      </c>
      <c r="E561" s="1129" t="s">
        <v>120</v>
      </c>
      <c r="F561" s="1130">
        <v>5344.0</v>
      </c>
      <c r="G561" s="1135" t="s">
        <v>127</v>
      </c>
      <c r="H561" s="1132" t="s">
        <v>2937</v>
      </c>
      <c r="I561" s="1161" t="s">
        <v>2418</v>
      </c>
      <c r="J561" s="1133" t="s">
        <v>4018</v>
      </c>
      <c r="K561" s="1148"/>
      <c r="L561" s="1135" t="s">
        <v>2420</v>
      </c>
      <c r="M561" s="1146"/>
      <c r="N561" s="1136" t="s">
        <v>2421</v>
      </c>
      <c r="O561" s="1149">
        <v>45715.0</v>
      </c>
      <c r="P561" s="1150" t="s">
        <v>4023</v>
      </c>
      <c r="Q561" s="1333">
        <f t="shared" si="386"/>
        <v>45716</v>
      </c>
      <c r="R561" s="1152"/>
      <c r="S561" s="1153"/>
      <c r="T561" s="1153"/>
      <c r="U561" s="1333">
        <f t="shared" si="387"/>
        <v>45720</v>
      </c>
      <c r="V561" s="1165"/>
      <c r="W561" s="1165"/>
      <c r="X561" s="1165"/>
      <c r="Y561" s="1414">
        <f t="shared" si="388"/>
        <v>45725</v>
      </c>
      <c r="Z561" s="1152">
        <v>8556.0</v>
      </c>
      <c r="AA561" s="1153">
        <v>0.0</v>
      </c>
      <c r="AB561" s="1153">
        <v>156.0</v>
      </c>
      <c r="AC561" s="1167" t="str">
        <f>IFERROR((Z561-R561)/R561,"")</f>
        <v/>
      </c>
      <c r="AD561" s="1178">
        <f>(AA561+AB561)/Z561</f>
        <v>0.01823281907</v>
      </c>
      <c r="AE561" s="1168">
        <f t="array" ref="AE561">iferror(INDIRECT("D"&amp;ROW()) / INDIRECT("AI"&amp;ROW()) * 1000,0)</f>
        <v>1173.796166</v>
      </c>
      <c r="AF561" s="286"/>
      <c r="AI561" s="1144">
        <f t="shared" si="392"/>
        <v>8556</v>
      </c>
      <c r="AJ561" s="18"/>
    </row>
    <row r="562" ht="21.0" customHeight="1">
      <c r="A562" s="18"/>
      <c r="B562" s="1127" t="s">
        <v>4016</v>
      </c>
      <c r="C562" s="1161" t="s">
        <v>4017</v>
      </c>
      <c r="D562" s="1162">
        <v>10043.0</v>
      </c>
      <c r="E562" s="1129" t="s">
        <v>120</v>
      </c>
      <c r="F562" s="1147" t="e">
        <v>#N/A</v>
      </c>
      <c r="G562" s="1163" t="s">
        <v>4024</v>
      </c>
      <c r="H562" s="1132" t="e">
        <v>#N/A</v>
      </c>
      <c r="I562" s="1161" t="s">
        <v>2418</v>
      </c>
      <c r="J562" s="1133" t="s">
        <v>4018</v>
      </c>
      <c r="K562" s="1148"/>
      <c r="L562" s="1135" t="s">
        <v>2420</v>
      </c>
      <c r="M562" s="1146"/>
      <c r="N562" s="1136" t="s">
        <v>2421</v>
      </c>
      <c r="O562" s="1084">
        <v>45720.0</v>
      </c>
      <c r="P562" s="1164" t="s">
        <v>4025</v>
      </c>
      <c r="Q562" s="297">
        <f t="shared" si="386"/>
        <v>45721</v>
      </c>
      <c r="R562" s="1152">
        <v>5357.0</v>
      </c>
      <c r="S562" s="1153">
        <v>0.0</v>
      </c>
      <c r="T562" s="1153">
        <v>48.0</v>
      </c>
      <c r="U562" s="297">
        <f t="shared" si="387"/>
        <v>45725</v>
      </c>
      <c r="V562" s="1165"/>
      <c r="W562" s="1165"/>
      <c r="X562" s="1152"/>
      <c r="Y562" s="297">
        <f t="shared" si="388"/>
        <v>45730</v>
      </c>
      <c r="Z562" s="1152">
        <v>5357.0</v>
      </c>
      <c r="AA562" s="1153">
        <v>0.0</v>
      </c>
      <c r="AB562" s="1153">
        <v>48.0</v>
      </c>
      <c r="AC562" s="1141">
        <f t="shared" ref="AC562:AC618" si="407">IFERROR((INDIRECT("Z"&amp;ROW()) - INDIRECT("R"&amp;ROW())) / INDIRECT("R"&amp;ROW()), "")</f>
        <v>0</v>
      </c>
      <c r="AD562" s="1142">
        <f t="shared" ref="AD562:AD618" si="408">(INDIRECT("AA"&amp;ROW()) + INDIRECT("AB"&amp;ROW())) / INDIRECT("Z"&amp;ROW())</f>
        <v>0.00896023894</v>
      </c>
      <c r="AE562" s="1143">
        <f t="shared" ref="AE562:AE593" si="409">INDIRECT("D"&amp;ROW()) / INDIRECT("Z"&amp;ROW()) * 1000</f>
        <v>1874.743326</v>
      </c>
      <c r="AF562" s="286" t="s">
        <v>4026</v>
      </c>
      <c r="AI562" s="1144">
        <f t="shared" si="392"/>
        <v>5357</v>
      </c>
      <c r="AJ562" s="18"/>
    </row>
    <row r="563" ht="21.0" customHeight="1">
      <c r="A563" s="18"/>
      <c r="B563" s="1127" t="s">
        <v>4016</v>
      </c>
      <c r="C563" s="1161" t="s">
        <v>4017</v>
      </c>
      <c r="D563" s="1162">
        <v>10043.0</v>
      </c>
      <c r="E563" s="1129" t="s">
        <v>120</v>
      </c>
      <c r="F563" s="1147">
        <v>5376.0</v>
      </c>
      <c r="G563" s="1163" t="s">
        <v>149</v>
      </c>
      <c r="H563" s="1132" t="s">
        <v>2659</v>
      </c>
      <c r="I563" s="1161" t="s">
        <v>2418</v>
      </c>
      <c r="J563" s="1133" t="s">
        <v>4018</v>
      </c>
      <c r="K563" s="1148"/>
      <c r="L563" s="1135" t="s">
        <v>2420</v>
      </c>
      <c r="M563" s="1146"/>
      <c r="N563" s="1136" t="s">
        <v>2421</v>
      </c>
      <c r="O563" s="1084">
        <v>45749.0</v>
      </c>
      <c r="P563" s="1164" t="s">
        <v>4027</v>
      </c>
      <c r="Q563" s="297">
        <f t="shared" si="386"/>
        <v>45750</v>
      </c>
      <c r="R563" s="1152"/>
      <c r="S563" s="1153"/>
      <c r="T563" s="1153"/>
      <c r="U563" s="297">
        <f t="shared" si="387"/>
        <v>45754</v>
      </c>
      <c r="V563" s="1165"/>
      <c r="W563" s="1165"/>
      <c r="X563" s="1152"/>
      <c r="Y563" s="297">
        <f t="shared" si="388"/>
        <v>45759</v>
      </c>
      <c r="Z563" s="1152">
        <v>5875.0</v>
      </c>
      <c r="AA563" s="1153">
        <v>2.0</v>
      </c>
      <c r="AB563" s="1153">
        <v>56.0</v>
      </c>
      <c r="AC563" s="1141" t="str">
        <f t="shared" si="407"/>
        <v/>
      </c>
      <c r="AD563" s="1142">
        <f t="shared" si="408"/>
        <v>0.009872340426</v>
      </c>
      <c r="AE563" s="1143">
        <f t="shared" si="409"/>
        <v>1709.446809</v>
      </c>
      <c r="AF563" s="286" t="s">
        <v>4028</v>
      </c>
      <c r="AI563" s="1144">
        <f t="shared" si="392"/>
        <v>5875</v>
      </c>
      <c r="AJ563" s="18"/>
    </row>
    <row r="564" ht="21.0" customHeight="1">
      <c r="A564" s="18"/>
      <c r="B564" s="1127" t="s">
        <v>378</v>
      </c>
      <c r="C564" s="211" t="s">
        <v>2950</v>
      </c>
      <c r="D564" s="213">
        <v>3651.0</v>
      </c>
      <c r="E564" s="1129" t="s">
        <v>120</v>
      </c>
      <c r="F564" s="1147" t="e">
        <v>#N/A</v>
      </c>
      <c r="G564" s="1188" t="s">
        <v>4024</v>
      </c>
      <c r="H564" s="1132" t="e">
        <v>#N/A</v>
      </c>
      <c r="I564" s="211" t="s">
        <v>2445</v>
      </c>
      <c r="J564" s="1133" t="s">
        <v>2951</v>
      </c>
      <c r="K564" s="1148"/>
      <c r="L564" s="1135" t="s">
        <v>2420</v>
      </c>
      <c r="M564" s="1146"/>
      <c r="N564" s="1136" t="s">
        <v>2421</v>
      </c>
      <c r="O564" s="221">
        <v>45701.0</v>
      </c>
      <c r="P564" s="236" t="s">
        <v>4029</v>
      </c>
      <c r="Q564" s="1151">
        <f t="shared" si="386"/>
        <v>45702</v>
      </c>
      <c r="R564" s="1152"/>
      <c r="S564" s="1153"/>
      <c r="T564" s="1153"/>
      <c r="U564" s="1154">
        <f t="shared" si="387"/>
        <v>45706</v>
      </c>
      <c r="V564" s="1165"/>
      <c r="W564" s="1165"/>
      <c r="X564" s="1152"/>
      <c r="Y564" s="1155">
        <f t="shared" si="388"/>
        <v>45711</v>
      </c>
      <c r="Z564" s="1152">
        <v>1310.0</v>
      </c>
      <c r="AA564" s="1153">
        <v>7.0</v>
      </c>
      <c r="AB564" s="1153">
        <v>41.0</v>
      </c>
      <c r="AC564" s="1141" t="str">
        <f t="shared" si="407"/>
        <v/>
      </c>
      <c r="AD564" s="1142">
        <f t="shared" si="408"/>
        <v>0.03664122137</v>
      </c>
      <c r="AE564" s="1143">
        <f t="shared" si="409"/>
        <v>2787.022901</v>
      </c>
      <c r="AF564" s="286"/>
      <c r="AI564" s="1144">
        <f t="shared" si="392"/>
        <v>1310</v>
      </c>
      <c r="AJ564" s="18"/>
    </row>
    <row r="565" ht="21.0" customHeight="1">
      <c r="A565" s="18"/>
      <c r="B565" s="1127" t="s">
        <v>378</v>
      </c>
      <c r="C565" s="171" t="s">
        <v>379</v>
      </c>
      <c r="D565" s="173">
        <v>3651.0</v>
      </c>
      <c r="E565" s="1129" t="s">
        <v>120</v>
      </c>
      <c r="F565" s="1147" t="e">
        <v>#N/A</v>
      </c>
      <c r="G565" s="1417" t="s">
        <v>4024</v>
      </c>
      <c r="H565" s="1132" t="e">
        <v>#N/A</v>
      </c>
      <c r="I565" s="171" t="s">
        <v>2418</v>
      </c>
      <c r="J565" s="1133" t="s">
        <v>2945</v>
      </c>
      <c r="K565" s="1148"/>
      <c r="L565" s="1135" t="s">
        <v>2420</v>
      </c>
      <c r="M565" s="1146"/>
      <c r="N565" s="1136" t="s">
        <v>2421</v>
      </c>
      <c r="O565" s="208">
        <v>45701.0</v>
      </c>
      <c r="P565" s="266" t="s">
        <v>4030</v>
      </c>
      <c r="Q565" s="1151">
        <f t="shared" si="386"/>
        <v>45702</v>
      </c>
      <c r="R565" s="1152"/>
      <c r="S565" s="1153"/>
      <c r="T565" s="1153"/>
      <c r="U565" s="1154">
        <f t="shared" si="387"/>
        <v>45706</v>
      </c>
      <c r="V565" s="1165"/>
      <c r="W565" s="1165"/>
      <c r="X565" s="1152"/>
      <c r="Y565" s="1155">
        <f t="shared" si="388"/>
        <v>45711</v>
      </c>
      <c r="Z565" s="1152">
        <v>4371.0</v>
      </c>
      <c r="AA565" s="1153">
        <v>18.0</v>
      </c>
      <c r="AB565" s="1153">
        <v>322.0</v>
      </c>
      <c r="AC565" s="1141" t="str">
        <f t="shared" si="407"/>
        <v/>
      </c>
      <c r="AD565" s="1142">
        <f t="shared" si="408"/>
        <v>0.0777854038</v>
      </c>
      <c r="AE565" s="1143">
        <f t="shared" si="409"/>
        <v>835.2779684</v>
      </c>
      <c r="AF565" s="286" t="s">
        <v>4031</v>
      </c>
      <c r="AI565" s="1144">
        <f t="shared" si="392"/>
        <v>4371</v>
      </c>
      <c r="AJ565" s="18"/>
    </row>
    <row r="566" ht="21.0" customHeight="1">
      <c r="A566" s="18"/>
      <c r="B566" s="1127" t="s">
        <v>378</v>
      </c>
      <c r="C566" s="1161" t="s">
        <v>379</v>
      </c>
      <c r="D566" s="1162">
        <v>3651.0</v>
      </c>
      <c r="E566" s="1129" t="s">
        <v>120</v>
      </c>
      <c r="F566" s="1147">
        <v>5211.0</v>
      </c>
      <c r="G566" s="1163" t="s">
        <v>1509</v>
      </c>
      <c r="H566" s="1132" t="s">
        <v>2464</v>
      </c>
      <c r="I566" s="1161" t="s">
        <v>2418</v>
      </c>
      <c r="J566" s="1133" t="s">
        <v>2945</v>
      </c>
      <c r="K566" s="1148"/>
      <c r="L566" s="1135" t="s">
        <v>2420</v>
      </c>
      <c r="M566" s="1146"/>
      <c r="N566" s="1136" t="s">
        <v>2421</v>
      </c>
      <c r="O566" s="1084">
        <v>45706.0</v>
      </c>
      <c r="P566" s="1164" t="s">
        <v>4032</v>
      </c>
      <c r="Q566" s="297">
        <f t="shared" si="386"/>
        <v>45707</v>
      </c>
      <c r="R566" s="1152"/>
      <c r="S566" s="1153"/>
      <c r="T566" s="1153"/>
      <c r="U566" s="297">
        <f t="shared" si="387"/>
        <v>45711</v>
      </c>
      <c r="V566" s="1165"/>
      <c r="W566" s="1165"/>
      <c r="X566" s="1152"/>
      <c r="Y566" s="297">
        <f t="shared" si="388"/>
        <v>45716</v>
      </c>
      <c r="Z566" s="1152">
        <v>8281.0</v>
      </c>
      <c r="AA566" s="1153">
        <v>26.0</v>
      </c>
      <c r="AB566" s="1153">
        <v>623.0</v>
      </c>
      <c r="AC566" s="1141" t="str">
        <f t="shared" si="407"/>
        <v/>
      </c>
      <c r="AD566" s="1142">
        <f t="shared" si="408"/>
        <v>0.07837217727</v>
      </c>
      <c r="AE566" s="1143">
        <f t="shared" si="409"/>
        <v>440.8887815</v>
      </c>
      <c r="AF566" s="286" t="s">
        <v>4033</v>
      </c>
      <c r="AI566" s="1144">
        <f t="shared" si="392"/>
        <v>8281</v>
      </c>
      <c r="AJ566" s="18"/>
    </row>
    <row r="567" ht="21.0" customHeight="1">
      <c r="A567" s="18"/>
      <c r="B567" s="1127" t="s">
        <v>378</v>
      </c>
      <c r="C567" s="1161" t="s">
        <v>379</v>
      </c>
      <c r="D567" s="1162">
        <v>3651.0</v>
      </c>
      <c r="E567" s="1129" t="s">
        <v>120</v>
      </c>
      <c r="F567" s="1147">
        <v>5343.0</v>
      </c>
      <c r="G567" s="1163" t="s">
        <v>163</v>
      </c>
      <c r="H567" s="1132" t="s">
        <v>2937</v>
      </c>
      <c r="I567" s="1161" t="s">
        <v>2418</v>
      </c>
      <c r="J567" s="1133" t="s">
        <v>2945</v>
      </c>
      <c r="K567" s="1148"/>
      <c r="L567" s="1135" t="s">
        <v>2420</v>
      </c>
      <c r="M567" s="1146"/>
      <c r="N567" s="1136" t="s">
        <v>2421</v>
      </c>
      <c r="O567" s="1084">
        <v>45715.0</v>
      </c>
      <c r="P567" s="1164" t="s">
        <v>4034</v>
      </c>
      <c r="Q567" s="297">
        <f t="shared" si="386"/>
        <v>45716</v>
      </c>
      <c r="R567" s="1152"/>
      <c r="S567" s="1153"/>
      <c r="T567" s="1153"/>
      <c r="U567" s="297">
        <f t="shared" si="387"/>
        <v>45720</v>
      </c>
      <c r="V567" s="1165"/>
      <c r="W567" s="1165"/>
      <c r="X567" s="1152"/>
      <c r="Y567" s="297">
        <f t="shared" si="388"/>
        <v>45725</v>
      </c>
      <c r="Z567" s="1152">
        <v>5806.0</v>
      </c>
      <c r="AA567" s="1153">
        <v>29.0</v>
      </c>
      <c r="AB567" s="1153">
        <v>537.0</v>
      </c>
      <c r="AC567" s="1141" t="str">
        <f t="shared" si="407"/>
        <v/>
      </c>
      <c r="AD567" s="1142">
        <f t="shared" si="408"/>
        <v>0.09748535997</v>
      </c>
      <c r="AE567" s="1143">
        <f t="shared" si="409"/>
        <v>628.8322425</v>
      </c>
      <c r="AF567" s="286" t="s">
        <v>4035</v>
      </c>
      <c r="AI567" s="1144">
        <f t="shared" si="392"/>
        <v>5806</v>
      </c>
      <c r="AJ567" s="18"/>
    </row>
    <row r="568" ht="21.0" customHeight="1">
      <c r="A568" s="18"/>
      <c r="B568" s="1127" t="s">
        <v>378</v>
      </c>
      <c r="C568" s="1161" t="s">
        <v>379</v>
      </c>
      <c r="D568" s="1162">
        <v>7301.0</v>
      </c>
      <c r="E568" s="1129" t="s">
        <v>120</v>
      </c>
      <c r="F568" s="1147">
        <v>5376.0</v>
      </c>
      <c r="G568" s="1163" t="s">
        <v>149</v>
      </c>
      <c r="H568" s="1132" t="s">
        <v>2659</v>
      </c>
      <c r="I568" s="1161" t="s">
        <v>2418</v>
      </c>
      <c r="J568" s="1133" t="s">
        <v>2945</v>
      </c>
      <c r="K568" s="1148"/>
      <c r="L568" s="1135" t="s">
        <v>2420</v>
      </c>
      <c r="M568" s="1146"/>
      <c r="N568" s="1136" t="s">
        <v>2421</v>
      </c>
      <c r="O568" s="1084">
        <v>45728.0</v>
      </c>
      <c r="P568" s="1164" t="s">
        <v>4036</v>
      </c>
      <c r="Q568" s="297">
        <f t="shared" si="386"/>
        <v>45729</v>
      </c>
      <c r="R568" s="1152"/>
      <c r="S568" s="1153"/>
      <c r="T568" s="1153"/>
      <c r="U568" s="297">
        <f t="shared" si="387"/>
        <v>45733</v>
      </c>
      <c r="V568" s="1165"/>
      <c r="W568" s="1165"/>
      <c r="X568" s="1152"/>
      <c r="Y568" s="297">
        <f t="shared" si="388"/>
        <v>45738</v>
      </c>
      <c r="Z568" s="1152">
        <v>2844.0</v>
      </c>
      <c r="AA568" s="1153">
        <v>24.0</v>
      </c>
      <c r="AB568" s="1153">
        <v>157.0</v>
      </c>
      <c r="AC568" s="1141" t="str">
        <f t="shared" si="407"/>
        <v/>
      </c>
      <c r="AD568" s="1142">
        <f t="shared" si="408"/>
        <v>0.06364275668</v>
      </c>
      <c r="AE568" s="1143">
        <f t="shared" si="409"/>
        <v>2567.158931</v>
      </c>
      <c r="AF568" s="286" t="s">
        <v>4037</v>
      </c>
      <c r="AI568" s="1144">
        <f t="shared" si="392"/>
        <v>2844</v>
      </c>
      <c r="AJ568" s="18"/>
    </row>
    <row r="569" ht="21.0" customHeight="1">
      <c r="A569" s="18"/>
      <c r="B569" s="1127" t="s">
        <v>378</v>
      </c>
      <c r="C569" s="1161" t="s">
        <v>379</v>
      </c>
      <c r="D569" s="1162">
        <v>7301.0</v>
      </c>
      <c r="E569" s="1129" t="s">
        <v>120</v>
      </c>
      <c r="F569" s="1147">
        <v>5344.0</v>
      </c>
      <c r="G569" s="1163" t="s">
        <v>127</v>
      </c>
      <c r="H569" s="1132" t="s">
        <v>2937</v>
      </c>
      <c r="I569" s="1161" t="s">
        <v>2418</v>
      </c>
      <c r="J569" s="1133" t="s">
        <v>2945</v>
      </c>
      <c r="K569" s="1148"/>
      <c r="L569" s="1135" t="s">
        <v>2420</v>
      </c>
      <c r="M569" s="1146"/>
      <c r="N569" s="1136" t="s">
        <v>2421</v>
      </c>
      <c r="O569" s="1084">
        <v>45729.0</v>
      </c>
      <c r="P569" s="1164" t="s">
        <v>4038</v>
      </c>
      <c r="Q569" s="297">
        <f t="shared" si="386"/>
        <v>45730</v>
      </c>
      <c r="R569" s="1152"/>
      <c r="S569" s="1153"/>
      <c r="T569" s="1153"/>
      <c r="U569" s="297">
        <f t="shared" si="387"/>
        <v>45734</v>
      </c>
      <c r="V569" s="1165"/>
      <c r="W569" s="1165"/>
      <c r="X569" s="1152"/>
      <c r="Y569" s="297">
        <f t="shared" si="388"/>
        <v>45739</v>
      </c>
      <c r="Z569" s="1152">
        <v>5328.0</v>
      </c>
      <c r="AA569" s="1153">
        <v>33.0</v>
      </c>
      <c r="AB569" s="1153">
        <v>180.0</v>
      </c>
      <c r="AC569" s="1141" t="str">
        <f t="shared" si="407"/>
        <v/>
      </c>
      <c r="AD569" s="1142">
        <f t="shared" si="408"/>
        <v>0.03997747748</v>
      </c>
      <c r="AE569" s="1143">
        <f t="shared" si="409"/>
        <v>1370.307808</v>
      </c>
      <c r="AF569" s="286" t="s">
        <v>4039</v>
      </c>
      <c r="AI569" s="1144">
        <f t="shared" si="392"/>
        <v>5328</v>
      </c>
      <c r="AJ569" s="18"/>
    </row>
    <row r="570" ht="21.0" customHeight="1">
      <c r="A570" s="18"/>
      <c r="B570" s="1127" t="s">
        <v>242</v>
      </c>
      <c r="C570" s="171" t="s">
        <v>243</v>
      </c>
      <c r="D570" s="173">
        <v>1500.0</v>
      </c>
      <c r="E570" s="1129" t="s">
        <v>120</v>
      </c>
      <c r="F570" s="1147">
        <v>5211.0</v>
      </c>
      <c r="G570" s="1417" t="s">
        <v>1509</v>
      </c>
      <c r="H570" s="1132" t="s">
        <v>2464</v>
      </c>
      <c r="I570" s="171" t="s">
        <v>2445</v>
      </c>
      <c r="J570" s="1133" t="s">
        <v>4040</v>
      </c>
      <c r="K570" s="1148"/>
      <c r="L570" s="1135" t="s">
        <v>2420</v>
      </c>
      <c r="M570" s="1146"/>
      <c r="N570" s="1136" t="s">
        <v>2421</v>
      </c>
      <c r="O570" s="208">
        <v>45675.0</v>
      </c>
      <c r="P570" s="1418" t="s">
        <v>4041</v>
      </c>
      <c r="Q570" s="1151">
        <f t="shared" si="386"/>
        <v>45676</v>
      </c>
      <c r="R570" s="1152"/>
      <c r="S570" s="1153"/>
      <c r="T570" s="1153"/>
      <c r="U570" s="1154">
        <f t="shared" si="387"/>
        <v>45680</v>
      </c>
      <c r="V570" s="1165"/>
      <c r="W570" s="1165"/>
      <c r="X570" s="1152"/>
      <c r="Y570" s="1155">
        <f t="shared" si="388"/>
        <v>45685</v>
      </c>
      <c r="Z570" s="1152">
        <v>840.0</v>
      </c>
      <c r="AA570" s="1153">
        <v>2.0</v>
      </c>
      <c r="AB570" s="1153">
        <v>17.0</v>
      </c>
      <c r="AC570" s="1141" t="str">
        <f t="shared" si="407"/>
        <v/>
      </c>
      <c r="AD570" s="1142">
        <f t="shared" si="408"/>
        <v>0.02261904762</v>
      </c>
      <c r="AE570" s="1143">
        <f t="shared" si="409"/>
        <v>1785.714286</v>
      </c>
      <c r="AF570" s="286"/>
      <c r="AI570" s="1144">
        <f t="shared" si="392"/>
        <v>840</v>
      </c>
      <c r="AJ570" s="18"/>
    </row>
    <row r="571" ht="21.0" customHeight="1">
      <c r="A571" s="18"/>
      <c r="B571" s="1127" t="s">
        <v>242</v>
      </c>
      <c r="C571" s="211" t="s">
        <v>243</v>
      </c>
      <c r="D571" s="213">
        <v>1500.0</v>
      </c>
      <c r="E571" s="1129" t="s">
        <v>120</v>
      </c>
      <c r="F571" s="1147">
        <v>5211.0</v>
      </c>
      <c r="G571" s="1188" t="s">
        <v>1509</v>
      </c>
      <c r="H571" s="1132" t="s">
        <v>2464</v>
      </c>
      <c r="I571" s="211" t="s">
        <v>2418</v>
      </c>
      <c r="J571" s="1133" t="s">
        <v>2968</v>
      </c>
      <c r="K571" s="1148"/>
      <c r="L571" s="1135" t="s">
        <v>2420</v>
      </c>
      <c r="M571" s="1146"/>
      <c r="N571" s="1136" t="s">
        <v>2421</v>
      </c>
      <c r="O571" s="221">
        <v>45675.0</v>
      </c>
      <c r="P571" s="236" t="s">
        <v>4042</v>
      </c>
      <c r="Q571" s="1151">
        <f t="shared" si="386"/>
        <v>45676</v>
      </c>
      <c r="R571" s="1152"/>
      <c r="S571" s="1153"/>
      <c r="T571" s="1153"/>
      <c r="U571" s="1154">
        <f t="shared" si="387"/>
        <v>45680</v>
      </c>
      <c r="V571" s="1165"/>
      <c r="W571" s="1165"/>
      <c r="X571" s="1152"/>
      <c r="Y571" s="1155">
        <f t="shared" si="388"/>
        <v>45685</v>
      </c>
      <c r="Z571" s="1152">
        <v>2166.0</v>
      </c>
      <c r="AA571" s="1153">
        <v>4.0</v>
      </c>
      <c r="AB571" s="1153">
        <v>51.0</v>
      </c>
      <c r="AC571" s="1141" t="str">
        <f t="shared" si="407"/>
        <v/>
      </c>
      <c r="AD571" s="1142">
        <f t="shared" si="408"/>
        <v>0.02539242844</v>
      </c>
      <c r="AE571" s="1143">
        <f t="shared" si="409"/>
        <v>692.5207756</v>
      </c>
      <c r="AF571" s="286" t="s">
        <v>4043</v>
      </c>
      <c r="AI571" s="1144">
        <f t="shared" si="392"/>
        <v>2166</v>
      </c>
      <c r="AJ571" s="18"/>
    </row>
    <row r="572" ht="21.0" customHeight="1">
      <c r="A572" s="18"/>
      <c r="B572" s="1127" t="s">
        <v>242</v>
      </c>
      <c r="C572" s="171" t="s">
        <v>243</v>
      </c>
      <c r="D572" s="173">
        <v>1500.0</v>
      </c>
      <c r="E572" s="1129" t="s">
        <v>120</v>
      </c>
      <c r="F572" s="1147">
        <v>5376.0</v>
      </c>
      <c r="G572" s="1417" t="s">
        <v>149</v>
      </c>
      <c r="H572" s="1132" t="s">
        <v>2659</v>
      </c>
      <c r="I572" s="171" t="s">
        <v>2445</v>
      </c>
      <c r="J572" s="1133" t="s">
        <v>4040</v>
      </c>
      <c r="K572" s="1148"/>
      <c r="L572" s="1135" t="s">
        <v>2420</v>
      </c>
      <c r="M572" s="1146"/>
      <c r="N572" s="1136" t="s">
        <v>2421</v>
      </c>
      <c r="O572" s="208">
        <v>45688.0</v>
      </c>
      <c r="P572" s="266" t="s">
        <v>4044</v>
      </c>
      <c r="Q572" s="1151">
        <f t="shared" si="386"/>
        <v>45689</v>
      </c>
      <c r="R572" s="1152"/>
      <c r="S572" s="1153"/>
      <c r="T572" s="1153"/>
      <c r="U572" s="1154">
        <f t="shared" si="387"/>
        <v>45693</v>
      </c>
      <c r="V572" s="1165"/>
      <c r="W572" s="1165"/>
      <c r="X572" s="1152"/>
      <c r="Y572" s="1155">
        <f t="shared" si="388"/>
        <v>45698</v>
      </c>
      <c r="Z572" s="1152">
        <v>1348.0</v>
      </c>
      <c r="AA572" s="1153">
        <v>2.0</v>
      </c>
      <c r="AB572" s="1153">
        <v>33.0</v>
      </c>
      <c r="AC572" s="1141" t="str">
        <f t="shared" si="407"/>
        <v/>
      </c>
      <c r="AD572" s="1142">
        <f t="shared" si="408"/>
        <v>0.02596439169</v>
      </c>
      <c r="AE572" s="1143">
        <f t="shared" si="409"/>
        <v>1112.759644</v>
      </c>
      <c r="AF572" s="286"/>
      <c r="AI572" s="1144">
        <f t="shared" si="392"/>
        <v>1348</v>
      </c>
      <c r="AJ572" s="18"/>
    </row>
    <row r="573" ht="21.0" customHeight="1">
      <c r="A573" s="18"/>
      <c r="B573" s="1127" t="s">
        <v>242</v>
      </c>
      <c r="C573" s="211" t="s">
        <v>243</v>
      </c>
      <c r="D573" s="213">
        <v>1500.0</v>
      </c>
      <c r="E573" s="1129" t="s">
        <v>120</v>
      </c>
      <c r="F573" s="1147">
        <v>5376.0</v>
      </c>
      <c r="G573" s="1188" t="s">
        <v>149</v>
      </c>
      <c r="H573" s="1132" t="s">
        <v>2659</v>
      </c>
      <c r="I573" s="211" t="s">
        <v>2418</v>
      </c>
      <c r="J573" s="1133" t="s">
        <v>2968</v>
      </c>
      <c r="K573" s="1148"/>
      <c r="L573" s="1135" t="s">
        <v>2420</v>
      </c>
      <c r="M573" s="1146"/>
      <c r="N573" s="1136" t="s">
        <v>2421</v>
      </c>
      <c r="O573" s="221">
        <v>45688.0</v>
      </c>
      <c r="P573" s="236" t="s">
        <v>4045</v>
      </c>
      <c r="Q573" s="1151">
        <f t="shared" si="386"/>
        <v>45689</v>
      </c>
      <c r="R573" s="1152"/>
      <c r="S573" s="1153"/>
      <c r="T573" s="1153"/>
      <c r="U573" s="1154">
        <f t="shared" si="387"/>
        <v>45693</v>
      </c>
      <c r="V573" s="1165"/>
      <c r="W573" s="1165"/>
      <c r="X573" s="1152"/>
      <c r="Y573" s="1155">
        <f t="shared" si="388"/>
        <v>45698</v>
      </c>
      <c r="Z573" s="1152">
        <v>1899.0</v>
      </c>
      <c r="AA573" s="1153">
        <v>6.0</v>
      </c>
      <c r="AB573" s="1153">
        <v>52.0</v>
      </c>
      <c r="AC573" s="1141" t="str">
        <f t="shared" si="407"/>
        <v/>
      </c>
      <c r="AD573" s="1142">
        <f t="shared" si="408"/>
        <v>0.03054239073</v>
      </c>
      <c r="AE573" s="1143">
        <f t="shared" si="409"/>
        <v>789.8894155</v>
      </c>
      <c r="AF573" s="286" t="s">
        <v>4046</v>
      </c>
      <c r="AI573" s="1144">
        <f t="shared" si="392"/>
        <v>1899</v>
      </c>
      <c r="AJ573" s="18"/>
    </row>
    <row r="574" ht="21.0" customHeight="1">
      <c r="A574" s="18"/>
      <c r="B574" s="1127" t="s">
        <v>242</v>
      </c>
      <c r="C574" s="1161" t="s">
        <v>243</v>
      </c>
      <c r="D574" s="1162">
        <v>1500.0</v>
      </c>
      <c r="E574" s="1129" t="s">
        <v>120</v>
      </c>
      <c r="F574" s="1147">
        <v>5354.0</v>
      </c>
      <c r="G574" s="1163" t="s">
        <v>4047</v>
      </c>
      <c r="H574" s="1132" t="s">
        <v>4048</v>
      </c>
      <c r="I574" s="1161" t="s">
        <v>2445</v>
      </c>
      <c r="J574" s="1133" t="s">
        <v>4040</v>
      </c>
      <c r="K574" s="1148"/>
      <c r="L574" s="1135" t="s">
        <v>2420</v>
      </c>
      <c r="M574" s="1146"/>
      <c r="N574" s="1136" t="s">
        <v>2421</v>
      </c>
      <c r="O574" s="1084">
        <v>45739.0</v>
      </c>
      <c r="P574" s="1164" t="s">
        <v>4049</v>
      </c>
      <c r="Q574" s="297">
        <f t="shared" si="386"/>
        <v>45740</v>
      </c>
      <c r="R574" s="1152"/>
      <c r="S574" s="1153"/>
      <c r="T574" s="1153"/>
      <c r="U574" s="297">
        <f t="shared" si="387"/>
        <v>45744</v>
      </c>
      <c r="V574" s="1165"/>
      <c r="W574" s="1165"/>
      <c r="X574" s="1152"/>
      <c r="Y574" s="297">
        <f t="shared" si="388"/>
        <v>45749</v>
      </c>
      <c r="Z574" s="1152">
        <v>722.0</v>
      </c>
      <c r="AA574" s="1153">
        <v>3.0</v>
      </c>
      <c r="AB574" s="1153">
        <v>33.0</v>
      </c>
      <c r="AC574" s="1141" t="str">
        <f t="shared" si="407"/>
        <v/>
      </c>
      <c r="AD574" s="1142">
        <f t="shared" si="408"/>
        <v>0.04986149584</v>
      </c>
      <c r="AE574" s="1143">
        <f t="shared" si="409"/>
        <v>2077.562327</v>
      </c>
      <c r="AF574" s="286"/>
      <c r="AI574" s="1144">
        <f t="shared" si="392"/>
        <v>722</v>
      </c>
      <c r="AJ574" s="18"/>
    </row>
    <row r="575" ht="21.0" customHeight="1">
      <c r="A575" s="18"/>
      <c r="B575" s="1127" t="s">
        <v>242</v>
      </c>
      <c r="C575" s="1161" t="s">
        <v>243</v>
      </c>
      <c r="D575" s="1162">
        <v>1500.0</v>
      </c>
      <c r="E575" s="1129" t="s">
        <v>120</v>
      </c>
      <c r="F575" s="1147">
        <v>5354.0</v>
      </c>
      <c r="G575" s="1163" t="s">
        <v>4047</v>
      </c>
      <c r="H575" s="1132" t="s">
        <v>4048</v>
      </c>
      <c r="I575" s="1161" t="s">
        <v>2418</v>
      </c>
      <c r="J575" s="1133" t="s">
        <v>2968</v>
      </c>
      <c r="K575" s="1148"/>
      <c r="L575" s="1135" t="s">
        <v>2420</v>
      </c>
      <c r="M575" s="1146"/>
      <c r="N575" s="1136" t="s">
        <v>2421</v>
      </c>
      <c r="O575" s="1084">
        <v>45739.0</v>
      </c>
      <c r="P575" s="1164" t="s">
        <v>4050</v>
      </c>
      <c r="Q575" s="297">
        <f t="shared" si="386"/>
        <v>45740</v>
      </c>
      <c r="R575" s="1152"/>
      <c r="S575" s="1153"/>
      <c r="T575" s="1153"/>
      <c r="U575" s="297">
        <f t="shared" si="387"/>
        <v>45744</v>
      </c>
      <c r="V575" s="1165"/>
      <c r="W575" s="1165"/>
      <c r="X575" s="1152"/>
      <c r="Y575" s="297">
        <f t="shared" si="388"/>
        <v>45749</v>
      </c>
      <c r="Z575" s="1152">
        <v>2845.0</v>
      </c>
      <c r="AA575" s="1153">
        <v>3.0</v>
      </c>
      <c r="AB575" s="1153">
        <v>42.0</v>
      </c>
      <c r="AC575" s="1141" t="str">
        <f t="shared" si="407"/>
        <v/>
      </c>
      <c r="AD575" s="1142">
        <f t="shared" si="408"/>
        <v>0.0158172232</v>
      </c>
      <c r="AE575" s="1143">
        <f t="shared" si="409"/>
        <v>527.2407733</v>
      </c>
      <c r="AF575" s="286" t="s">
        <v>4051</v>
      </c>
      <c r="AI575" s="1144">
        <f t="shared" si="392"/>
        <v>2845</v>
      </c>
      <c r="AJ575" s="18"/>
    </row>
    <row r="576" ht="21.0" customHeight="1">
      <c r="A576" s="18"/>
      <c r="B576" s="1127" t="s">
        <v>2994</v>
      </c>
      <c r="C576" s="1161" t="s">
        <v>116</v>
      </c>
      <c r="D576" s="1162">
        <v>0.0</v>
      </c>
      <c r="E576" s="1129" t="s">
        <v>120</v>
      </c>
      <c r="F576" s="1147">
        <v>5343.0</v>
      </c>
      <c r="G576" s="1163" t="s">
        <v>163</v>
      </c>
      <c r="H576" s="1132" t="s">
        <v>2937</v>
      </c>
      <c r="I576" s="1161" t="s">
        <v>2445</v>
      </c>
      <c r="J576" s="1133" t="s">
        <v>4052</v>
      </c>
      <c r="K576" s="1148"/>
      <c r="L576" s="1135" t="s">
        <v>2420</v>
      </c>
      <c r="M576" s="1146"/>
      <c r="N576" s="1136" t="s">
        <v>2421</v>
      </c>
      <c r="O576" s="1084">
        <v>45765.0</v>
      </c>
      <c r="P576" s="1164" t="s">
        <v>4053</v>
      </c>
      <c r="Q576" s="297">
        <f t="shared" si="386"/>
        <v>45766</v>
      </c>
      <c r="R576" s="1152"/>
      <c r="S576" s="1153"/>
      <c r="T576" s="1153"/>
      <c r="U576" s="297">
        <f t="shared" si="387"/>
        <v>45770</v>
      </c>
      <c r="V576" s="1165"/>
      <c r="W576" s="1165"/>
      <c r="X576" s="1152"/>
      <c r="Y576" s="297">
        <f t="shared" si="388"/>
        <v>45775</v>
      </c>
      <c r="Z576" s="1152">
        <v>2473.0</v>
      </c>
      <c r="AA576" s="1153">
        <v>2.0</v>
      </c>
      <c r="AB576" s="1153">
        <v>60.0</v>
      </c>
      <c r="AC576" s="1141" t="str">
        <f t="shared" si="407"/>
        <v/>
      </c>
      <c r="AD576" s="1142">
        <f t="shared" si="408"/>
        <v>0.02507076425</v>
      </c>
      <c r="AE576" s="1143">
        <f t="shared" si="409"/>
        <v>0</v>
      </c>
      <c r="AF576" s="286"/>
      <c r="AI576" s="1144">
        <f t="shared" si="392"/>
        <v>2473</v>
      </c>
      <c r="AJ576" s="18"/>
    </row>
    <row r="577" ht="21.0" customHeight="1">
      <c r="A577" s="18"/>
      <c r="B577" s="1127" t="s">
        <v>2994</v>
      </c>
      <c r="C577" s="1161" t="s">
        <v>116</v>
      </c>
      <c r="D577" s="1162">
        <v>13600.0</v>
      </c>
      <c r="E577" s="1129" t="s">
        <v>120</v>
      </c>
      <c r="F577" s="1147">
        <v>5343.0</v>
      </c>
      <c r="G577" s="1163" t="s">
        <v>163</v>
      </c>
      <c r="H577" s="1132" t="s">
        <v>2937</v>
      </c>
      <c r="I577" s="1161" t="s">
        <v>2418</v>
      </c>
      <c r="J577" s="1133" t="s">
        <v>4054</v>
      </c>
      <c r="K577" s="1148"/>
      <c r="L577" s="1135" t="s">
        <v>2420</v>
      </c>
      <c r="M577" s="1146"/>
      <c r="N577" s="1136" t="s">
        <v>2421</v>
      </c>
      <c r="O577" s="1084">
        <v>45765.0</v>
      </c>
      <c r="P577" s="1164" t="s">
        <v>4055</v>
      </c>
      <c r="Q577" s="297">
        <f t="shared" si="386"/>
        <v>45766</v>
      </c>
      <c r="R577" s="1152"/>
      <c r="S577" s="1153"/>
      <c r="T577" s="1153"/>
      <c r="U577" s="297">
        <f t="shared" si="387"/>
        <v>45770</v>
      </c>
      <c r="V577" s="1165"/>
      <c r="W577" s="1165"/>
      <c r="X577" s="1152"/>
      <c r="Y577" s="297">
        <f t="shared" si="388"/>
        <v>45775</v>
      </c>
      <c r="Z577" s="1152">
        <v>7897.0</v>
      </c>
      <c r="AA577" s="1153">
        <v>8.0</v>
      </c>
      <c r="AB577" s="1153">
        <v>120.0</v>
      </c>
      <c r="AC577" s="1141" t="str">
        <f t="shared" si="407"/>
        <v/>
      </c>
      <c r="AD577" s="1142">
        <f t="shared" si="408"/>
        <v>0.01620868684</v>
      </c>
      <c r="AE577" s="1143">
        <f t="shared" si="409"/>
        <v>1722.172977</v>
      </c>
      <c r="AF577" s="286" t="s">
        <v>4056</v>
      </c>
      <c r="AI577" s="1144">
        <f t="shared" si="392"/>
        <v>7897</v>
      </c>
      <c r="AJ577" s="18"/>
    </row>
    <row r="578" ht="21.0" customHeight="1">
      <c r="A578" s="18"/>
      <c r="B578" s="1127" t="s">
        <v>2994</v>
      </c>
      <c r="C578" s="1161" t="s">
        <v>116</v>
      </c>
      <c r="D578" s="1162">
        <v>0.0</v>
      </c>
      <c r="E578" s="1129" t="s">
        <v>120</v>
      </c>
      <c r="F578" s="1147">
        <v>5376.0</v>
      </c>
      <c r="G578" s="1163" t="s">
        <v>149</v>
      </c>
      <c r="H578" s="1132" t="s">
        <v>2659</v>
      </c>
      <c r="I578" s="1161" t="s">
        <v>2445</v>
      </c>
      <c r="J578" s="1133" t="s">
        <v>4052</v>
      </c>
      <c r="K578" s="1148"/>
      <c r="L578" s="1135" t="s">
        <v>2420</v>
      </c>
      <c r="M578" s="1146"/>
      <c r="N578" s="1136" t="s">
        <v>2421</v>
      </c>
      <c r="O578" s="1084">
        <v>45766.0</v>
      </c>
      <c r="P578" s="1164" t="s">
        <v>4057</v>
      </c>
      <c r="Q578" s="297">
        <f t="shared" si="386"/>
        <v>45767</v>
      </c>
      <c r="R578" s="1152"/>
      <c r="S578" s="1153"/>
      <c r="T578" s="1153"/>
      <c r="U578" s="297">
        <f t="shared" si="387"/>
        <v>45771</v>
      </c>
      <c r="V578" s="1165"/>
      <c r="W578" s="1165"/>
      <c r="X578" s="1152"/>
      <c r="Y578" s="297">
        <f t="shared" si="388"/>
        <v>45776</v>
      </c>
      <c r="Z578" s="1152">
        <v>6266.0</v>
      </c>
      <c r="AA578" s="1153">
        <v>8.0</v>
      </c>
      <c r="AB578" s="1153">
        <v>134.0</v>
      </c>
      <c r="AC578" s="1141" t="str">
        <f t="shared" si="407"/>
        <v/>
      </c>
      <c r="AD578" s="1142">
        <f t="shared" si="408"/>
        <v>0.02266198532</v>
      </c>
      <c r="AE578" s="1143">
        <f t="shared" si="409"/>
        <v>0</v>
      </c>
      <c r="AF578" s="286"/>
      <c r="AI578" s="1144">
        <f t="shared" si="392"/>
        <v>6266</v>
      </c>
      <c r="AJ578" s="18"/>
    </row>
    <row r="579" ht="21.0" customHeight="1">
      <c r="A579" s="18"/>
      <c r="B579" s="1127" t="s">
        <v>2994</v>
      </c>
      <c r="C579" s="1161" t="s">
        <v>116</v>
      </c>
      <c r="D579" s="1162">
        <v>13600.0</v>
      </c>
      <c r="E579" s="1129" t="s">
        <v>120</v>
      </c>
      <c r="F579" s="1147">
        <v>5376.0</v>
      </c>
      <c r="G579" s="1163" t="s">
        <v>149</v>
      </c>
      <c r="H579" s="1132" t="s">
        <v>2659</v>
      </c>
      <c r="I579" s="1161" t="s">
        <v>2418</v>
      </c>
      <c r="J579" s="1133" t="s">
        <v>4054</v>
      </c>
      <c r="K579" s="1148"/>
      <c r="L579" s="1135" t="s">
        <v>2420</v>
      </c>
      <c r="M579" s="1146"/>
      <c r="N579" s="1136" t="s">
        <v>2421</v>
      </c>
      <c r="O579" s="1084">
        <v>45766.0</v>
      </c>
      <c r="P579" s="1164" t="s">
        <v>4058</v>
      </c>
      <c r="Q579" s="297">
        <f t="shared" si="386"/>
        <v>45767</v>
      </c>
      <c r="R579" s="1152"/>
      <c r="S579" s="1153"/>
      <c r="T579" s="1153"/>
      <c r="U579" s="297">
        <f t="shared" si="387"/>
        <v>45771</v>
      </c>
      <c r="V579" s="1165"/>
      <c r="W579" s="1165"/>
      <c r="X579" s="1152"/>
      <c r="Y579" s="297">
        <f t="shared" si="388"/>
        <v>45776</v>
      </c>
      <c r="Z579" s="1152">
        <v>12162.0</v>
      </c>
      <c r="AA579" s="1153">
        <v>5.0</v>
      </c>
      <c r="AB579" s="1153">
        <v>138.0</v>
      </c>
      <c r="AC579" s="1141" t="str">
        <f t="shared" si="407"/>
        <v/>
      </c>
      <c r="AD579" s="1142">
        <f t="shared" si="408"/>
        <v>0.01175793455</v>
      </c>
      <c r="AE579" s="1143">
        <f t="shared" si="409"/>
        <v>1118.237132</v>
      </c>
      <c r="AF579" s="286" t="s">
        <v>4059</v>
      </c>
      <c r="AI579" s="1144">
        <f t="shared" si="392"/>
        <v>12162</v>
      </c>
      <c r="AJ579" s="18"/>
    </row>
    <row r="580" ht="21.0" customHeight="1">
      <c r="A580" s="18"/>
      <c r="B580" s="1127" t="s">
        <v>2994</v>
      </c>
      <c r="C580" s="1161" t="s">
        <v>116</v>
      </c>
      <c r="D580" s="1162">
        <v>0.0</v>
      </c>
      <c r="E580" s="1129" t="s">
        <v>120</v>
      </c>
      <c r="F580" s="1147">
        <v>5642.0</v>
      </c>
      <c r="G580" s="1163" t="s">
        <v>4060</v>
      </c>
      <c r="H580" s="1132" t="s">
        <v>2426</v>
      </c>
      <c r="I580" s="1161" t="s">
        <v>2445</v>
      </c>
      <c r="J580" s="1133" t="s">
        <v>4052</v>
      </c>
      <c r="K580" s="1148"/>
      <c r="L580" s="1135" t="s">
        <v>2420</v>
      </c>
      <c r="M580" s="1146"/>
      <c r="N580" s="1136" t="s">
        <v>2421</v>
      </c>
      <c r="O580" s="1084">
        <v>45767.0</v>
      </c>
      <c r="P580" s="1164" t="s">
        <v>4061</v>
      </c>
      <c r="Q580" s="297">
        <f t="shared" si="386"/>
        <v>45768</v>
      </c>
      <c r="R580" s="1152"/>
      <c r="S580" s="1153"/>
      <c r="T580" s="1153"/>
      <c r="U580" s="297">
        <f t="shared" si="387"/>
        <v>45772</v>
      </c>
      <c r="V580" s="1165"/>
      <c r="W580" s="1165"/>
      <c r="X580" s="1152"/>
      <c r="Y580" s="297">
        <f t="shared" si="388"/>
        <v>45777</v>
      </c>
      <c r="Z580" s="1152">
        <v>5314.0</v>
      </c>
      <c r="AA580" s="1153">
        <v>2.0</v>
      </c>
      <c r="AB580" s="1153">
        <v>128.0</v>
      </c>
      <c r="AC580" s="1141" t="str">
        <f t="shared" si="407"/>
        <v/>
      </c>
      <c r="AD580" s="1142">
        <f t="shared" si="408"/>
        <v>0.02446368084</v>
      </c>
      <c r="AE580" s="1143">
        <f t="shared" si="409"/>
        <v>0</v>
      </c>
      <c r="AF580" s="286"/>
      <c r="AI580" s="1144">
        <f t="shared" si="392"/>
        <v>5314</v>
      </c>
      <c r="AJ580" s="18"/>
    </row>
    <row r="581" ht="21.0" customHeight="1">
      <c r="A581" s="18"/>
      <c r="B581" s="1127" t="s">
        <v>2994</v>
      </c>
      <c r="C581" s="1161" t="s">
        <v>116</v>
      </c>
      <c r="D581" s="1162">
        <v>0.0</v>
      </c>
      <c r="E581" s="1129" t="s">
        <v>120</v>
      </c>
      <c r="F581" s="1147">
        <v>5462.0</v>
      </c>
      <c r="G581" s="1163" t="s">
        <v>362</v>
      </c>
      <c r="H581" s="1132" t="s">
        <v>2659</v>
      </c>
      <c r="I581" s="1161" t="s">
        <v>2445</v>
      </c>
      <c r="J581" s="1133" t="s">
        <v>4052</v>
      </c>
      <c r="K581" s="1148"/>
      <c r="L581" s="1135" t="s">
        <v>2420</v>
      </c>
      <c r="M581" s="1146"/>
      <c r="N581" s="1136" t="s">
        <v>2421</v>
      </c>
      <c r="O581" s="1084">
        <v>45768.0</v>
      </c>
      <c r="P581" s="1164" t="s">
        <v>4062</v>
      </c>
      <c r="Q581" s="297">
        <f t="shared" si="386"/>
        <v>45769</v>
      </c>
      <c r="R581" s="1152"/>
      <c r="S581" s="1153"/>
      <c r="T581" s="1153"/>
      <c r="U581" s="297">
        <f t="shared" si="387"/>
        <v>45773</v>
      </c>
      <c r="V581" s="1165"/>
      <c r="W581" s="1165"/>
      <c r="X581" s="1152"/>
      <c r="Y581" s="297">
        <f t="shared" si="388"/>
        <v>45778</v>
      </c>
      <c r="Z581" s="1152">
        <v>4462.0</v>
      </c>
      <c r="AA581" s="1153">
        <v>2.0</v>
      </c>
      <c r="AB581" s="1153">
        <v>90.0</v>
      </c>
      <c r="AC581" s="1141" t="str">
        <f t="shared" si="407"/>
        <v/>
      </c>
      <c r="AD581" s="1142">
        <f t="shared" si="408"/>
        <v>0.0206185567</v>
      </c>
      <c r="AE581" s="1143">
        <f t="shared" si="409"/>
        <v>0</v>
      </c>
      <c r="AF581" s="286"/>
      <c r="AI581" s="1144">
        <f t="shared" si="392"/>
        <v>4462</v>
      </c>
      <c r="AJ581" s="18"/>
    </row>
    <row r="582" ht="21.0" customHeight="1">
      <c r="A582" s="18"/>
      <c r="B582" s="1127" t="s">
        <v>2994</v>
      </c>
      <c r="C582" s="1161" t="s">
        <v>116</v>
      </c>
      <c r="D582" s="1162">
        <v>13600.0</v>
      </c>
      <c r="E582" s="1129" t="s">
        <v>120</v>
      </c>
      <c r="F582" s="1147">
        <v>5462.0</v>
      </c>
      <c r="G582" s="1163" t="s">
        <v>362</v>
      </c>
      <c r="H582" s="1132" t="s">
        <v>2659</v>
      </c>
      <c r="I582" s="1161" t="s">
        <v>2418</v>
      </c>
      <c r="J582" s="1133" t="s">
        <v>4054</v>
      </c>
      <c r="K582" s="1148"/>
      <c r="L582" s="1135" t="s">
        <v>2420</v>
      </c>
      <c r="M582" s="1146"/>
      <c r="N582" s="1136" t="s">
        <v>2421</v>
      </c>
      <c r="O582" s="1084">
        <v>45768.0</v>
      </c>
      <c r="P582" s="1164" t="s">
        <v>4063</v>
      </c>
      <c r="Q582" s="297">
        <f t="shared" si="386"/>
        <v>45769</v>
      </c>
      <c r="R582" s="1152"/>
      <c r="S582" s="1153"/>
      <c r="T582" s="1153"/>
      <c r="U582" s="297">
        <f t="shared" si="387"/>
        <v>45773</v>
      </c>
      <c r="V582" s="1165"/>
      <c r="W582" s="1165"/>
      <c r="X582" s="1152"/>
      <c r="Y582" s="297">
        <f t="shared" si="388"/>
        <v>45778</v>
      </c>
      <c r="Z582" s="1152">
        <v>7652.0</v>
      </c>
      <c r="AA582" s="1153">
        <v>4.0</v>
      </c>
      <c r="AB582" s="1153">
        <v>72.0</v>
      </c>
      <c r="AC582" s="1141" t="str">
        <f t="shared" si="407"/>
        <v/>
      </c>
      <c r="AD582" s="1142">
        <f t="shared" si="408"/>
        <v>0.00993204391</v>
      </c>
      <c r="AE582" s="1143">
        <f t="shared" si="409"/>
        <v>1777.313121</v>
      </c>
      <c r="AF582" s="286" t="s">
        <v>4064</v>
      </c>
      <c r="AI582" s="1144">
        <f t="shared" si="392"/>
        <v>7652</v>
      </c>
      <c r="AJ582" s="18"/>
    </row>
    <row r="583" ht="21.0" customHeight="1">
      <c r="A583" s="18"/>
      <c r="B583" s="1127" t="s">
        <v>2994</v>
      </c>
      <c r="C583" s="1161" t="s">
        <v>116</v>
      </c>
      <c r="D583" s="1162">
        <v>13600.0</v>
      </c>
      <c r="E583" s="1129" t="s">
        <v>120</v>
      </c>
      <c r="F583" s="1147">
        <v>5642.0</v>
      </c>
      <c r="G583" s="1163" t="s">
        <v>4060</v>
      </c>
      <c r="H583" s="1132" t="s">
        <v>2426</v>
      </c>
      <c r="I583" s="1161" t="s">
        <v>2418</v>
      </c>
      <c r="J583" s="1133" t="s">
        <v>4054</v>
      </c>
      <c r="K583" s="1148"/>
      <c r="L583" s="1135" t="s">
        <v>2420</v>
      </c>
      <c r="M583" s="1146"/>
      <c r="N583" s="1136" t="s">
        <v>2421</v>
      </c>
      <c r="O583" s="1084">
        <v>45768.0</v>
      </c>
      <c r="P583" s="1164" t="s">
        <v>4065</v>
      </c>
      <c r="Q583" s="297">
        <f t="shared" si="386"/>
        <v>45769</v>
      </c>
      <c r="R583" s="1152"/>
      <c r="S583" s="1153"/>
      <c r="T583" s="1153"/>
      <c r="U583" s="297">
        <f t="shared" si="387"/>
        <v>45773</v>
      </c>
      <c r="V583" s="1165"/>
      <c r="W583" s="1165"/>
      <c r="X583" s="1152"/>
      <c r="Y583" s="297">
        <f t="shared" si="388"/>
        <v>45778</v>
      </c>
      <c r="Z583" s="1152">
        <v>9484.0</v>
      </c>
      <c r="AA583" s="1153">
        <v>4.0</v>
      </c>
      <c r="AB583" s="1153">
        <v>130.0</v>
      </c>
      <c r="AC583" s="1141" t="str">
        <f t="shared" si="407"/>
        <v/>
      </c>
      <c r="AD583" s="1142">
        <f t="shared" si="408"/>
        <v>0.01412905947</v>
      </c>
      <c r="AE583" s="1143">
        <f t="shared" si="409"/>
        <v>1433.994095</v>
      </c>
      <c r="AF583" s="286" t="s">
        <v>4066</v>
      </c>
      <c r="AI583" s="1144">
        <f t="shared" si="392"/>
        <v>9484</v>
      </c>
      <c r="AJ583" s="18"/>
    </row>
    <row r="584" ht="21.0" customHeight="1">
      <c r="A584" s="18"/>
      <c r="B584" s="1127" t="s">
        <v>2994</v>
      </c>
      <c r="C584" s="1161" t="s">
        <v>116</v>
      </c>
      <c r="D584" s="1162">
        <v>13600.0</v>
      </c>
      <c r="E584" s="1129" t="s">
        <v>120</v>
      </c>
      <c r="F584" s="1147">
        <v>5640.0</v>
      </c>
      <c r="G584" s="1163" t="s">
        <v>354</v>
      </c>
      <c r="H584" s="1132" t="s">
        <v>2476</v>
      </c>
      <c r="I584" s="1161" t="s">
        <v>2418</v>
      </c>
      <c r="J584" s="1133" t="s">
        <v>4054</v>
      </c>
      <c r="K584" s="1148"/>
      <c r="L584" s="1135" t="s">
        <v>2420</v>
      </c>
      <c r="M584" s="1146"/>
      <c r="N584" s="1136" t="s">
        <v>2421</v>
      </c>
      <c r="O584" s="1084">
        <v>45770.0</v>
      </c>
      <c r="P584" s="1164" t="s">
        <v>4067</v>
      </c>
      <c r="Q584" s="297">
        <f t="shared" si="386"/>
        <v>45771</v>
      </c>
      <c r="R584" s="1152">
        <v>10333.0</v>
      </c>
      <c r="S584" s="1153">
        <v>3.0</v>
      </c>
      <c r="T584" s="1153">
        <v>118.0</v>
      </c>
      <c r="U584" s="297">
        <f t="shared" si="387"/>
        <v>45775</v>
      </c>
      <c r="V584" s="1165"/>
      <c r="W584" s="1165"/>
      <c r="X584" s="1152"/>
      <c r="Y584" s="297">
        <f t="shared" si="388"/>
        <v>45780</v>
      </c>
      <c r="Z584" s="1152">
        <v>10333.0</v>
      </c>
      <c r="AA584" s="1153">
        <v>3.0</v>
      </c>
      <c r="AB584" s="1153">
        <v>118.0</v>
      </c>
      <c r="AC584" s="1141">
        <f t="shared" si="407"/>
        <v>0</v>
      </c>
      <c r="AD584" s="1142">
        <f t="shared" si="408"/>
        <v>0.01171005516</v>
      </c>
      <c r="AE584" s="1143">
        <f t="shared" si="409"/>
        <v>1316.171489</v>
      </c>
      <c r="AF584" s="286" t="s">
        <v>4068</v>
      </c>
      <c r="AI584" s="1144">
        <f t="shared" si="392"/>
        <v>10333</v>
      </c>
      <c r="AJ584" s="18"/>
    </row>
    <row r="585" ht="21.0" customHeight="1">
      <c r="A585" s="18"/>
      <c r="B585" s="1127" t="s">
        <v>2994</v>
      </c>
      <c r="C585" s="1161" t="s">
        <v>116</v>
      </c>
      <c r="D585" s="1162">
        <v>0.0</v>
      </c>
      <c r="E585" s="1129" t="s">
        <v>120</v>
      </c>
      <c r="F585" s="1147">
        <v>5640.0</v>
      </c>
      <c r="G585" s="1163" t="s">
        <v>354</v>
      </c>
      <c r="H585" s="1132" t="s">
        <v>2476</v>
      </c>
      <c r="I585" s="1161" t="s">
        <v>2445</v>
      </c>
      <c r="J585" s="1133" t="s">
        <v>4052</v>
      </c>
      <c r="K585" s="1148"/>
      <c r="L585" s="1135" t="s">
        <v>2420</v>
      </c>
      <c r="M585" s="1146"/>
      <c r="N585" s="1136" t="s">
        <v>2421</v>
      </c>
      <c r="O585" s="1084">
        <v>45770.0</v>
      </c>
      <c r="P585" s="1164" t="s">
        <v>4069</v>
      </c>
      <c r="Q585" s="297">
        <f t="shared" si="386"/>
        <v>45771</v>
      </c>
      <c r="R585" s="1152"/>
      <c r="S585" s="1153"/>
      <c r="T585" s="1153"/>
      <c r="U585" s="297">
        <f t="shared" si="387"/>
        <v>45775</v>
      </c>
      <c r="V585" s="1165"/>
      <c r="W585" s="1165"/>
      <c r="X585" s="1152"/>
      <c r="Y585" s="297">
        <f t="shared" si="388"/>
        <v>45780</v>
      </c>
      <c r="Z585" s="1152">
        <v>3432.0</v>
      </c>
      <c r="AA585" s="1153">
        <v>3.0</v>
      </c>
      <c r="AB585" s="1153">
        <v>62.0</v>
      </c>
      <c r="AC585" s="1141" t="str">
        <f t="shared" si="407"/>
        <v/>
      </c>
      <c r="AD585" s="1142">
        <f t="shared" si="408"/>
        <v>0.01893939394</v>
      </c>
      <c r="AE585" s="1143">
        <f t="shared" si="409"/>
        <v>0</v>
      </c>
      <c r="AF585" s="286"/>
      <c r="AI585" s="1144">
        <f t="shared" si="392"/>
        <v>3432</v>
      </c>
      <c r="AJ585" s="18"/>
    </row>
    <row r="586" ht="21.0" customHeight="1">
      <c r="A586" s="18"/>
      <c r="B586" s="1127" t="s">
        <v>360</v>
      </c>
      <c r="C586" s="1161" t="s">
        <v>361</v>
      </c>
      <c r="D586" s="1162">
        <v>6293.0</v>
      </c>
      <c r="E586" s="1129" t="s">
        <v>120</v>
      </c>
      <c r="F586" s="1147">
        <v>5320.0</v>
      </c>
      <c r="G586" s="1163" t="s">
        <v>4070</v>
      </c>
      <c r="H586" s="1132" t="s">
        <v>2464</v>
      </c>
      <c r="I586" s="1161" t="s">
        <v>2418</v>
      </c>
      <c r="J586" s="1133" t="s">
        <v>1695</v>
      </c>
      <c r="K586" s="1148"/>
      <c r="L586" s="1135" t="s">
        <v>2420</v>
      </c>
      <c r="M586" s="1146"/>
      <c r="N586" s="1136" t="s">
        <v>2421</v>
      </c>
      <c r="O586" s="1084">
        <v>45705.0</v>
      </c>
      <c r="P586" s="1164" t="s">
        <v>4071</v>
      </c>
      <c r="Q586" s="297">
        <f t="shared" si="386"/>
        <v>45706</v>
      </c>
      <c r="R586" s="1152"/>
      <c r="S586" s="1153"/>
      <c r="T586" s="1153"/>
      <c r="U586" s="297">
        <f t="shared" si="387"/>
        <v>45710</v>
      </c>
      <c r="V586" s="1165"/>
      <c r="W586" s="1165"/>
      <c r="X586" s="1152"/>
      <c r="Y586" s="297">
        <f t="shared" si="388"/>
        <v>45715</v>
      </c>
      <c r="Z586" s="1152">
        <v>51654.0</v>
      </c>
      <c r="AA586" s="1153">
        <v>44.0</v>
      </c>
      <c r="AB586" s="1153">
        <v>226.0</v>
      </c>
      <c r="AC586" s="1141" t="str">
        <f t="shared" si="407"/>
        <v/>
      </c>
      <c r="AD586" s="1142">
        <f t="shared" si="408"/>
        <v>0.005227087931</v>
      </c>
      <c r="AE586" s="1143">
        <f t="shared" si="409"/>
        <v>121.829868</v>
      </c>
      <c r="AF586" s="286" t="s">
        <v>4072</v>
      </c>
      <c r="AI586" s="1144">
        <f t="shared" si="392"/>
        <v>51654</v>
      </c>
      <c r="AJ586" s="18"/>
    </row>
    <row r="587" ht="21.0" customHeight="1">
      <c r="A587" s="18"/>
      <c r="B587" s="1127" t="s">
        <v>360</v>
      </c>
      <c r="C587" s="1161" t="s">
        <v>361</v>
      </c>
      <c r="D587" s="1162">
        <v>6293.0</v>
      </c>
      <c r="E587" s="1129" t="s">
        <v>120</v>
      </c>
      <c r="F587" s="1147" t="e">
        <v>#N/A</v>
      </c>
      <c r="G587" s="1163" t="s">
        <v>4024</v>
      </c>
      <c r="H587" s="1132" t="e">
        <v>#N/A</v>
      </c>
      <c r="I587" s="1161" t="s">
        <v>2418</v>
      </c>
      <c r="J587" s="1133" t="s">
        <v>1695</v>
      </c>
      <c r="K587" s="1148"/>
      <c r="L587" s="1135" t="s">
        <v>2420</v>
      </c>
      <c r="M587" s="1146"/>
      <c r="N587" s="1136" t="s">
        <v>2421</v>
      </c>
      <c r="O587" s="1084">
        <v>45706.0</v>
      </c>
      <c r="P587" s="1164" t="s">
        <v>4073</v>
      </c>
      <c r="Q587" s="297">
        <f t="shared" si="386"/>
        <v>45707</v>
      </c>
      <c r="R587" s="1152"/>
      <c r="S587" s="1153"/>
      <c r="T587" s="1153"/>
      <c r="U587" s="297">
        <f t="shared" si="387"/>
        <v>45711</v>
      </c>
      <c r="V587" s="1165"/>
      <c r="W587" s="1165"/>
      <c r="X587" s="1152"/>
      <c r="Y587" s="297">
        <f t="shared" si="388"/>
        <v>45716</v>
      </c>
      <c r="Z587" s="1152">
        <v>39089.0</v>
      </c>
      <c r="AA587" s="1153">
        <v>47.0</v>
      </c>
      <c r="AB587" s="1153">
        <v>252.0</v>
      </c>
      <c r="AC587" s="1141" t="str">
        <f t="shared" si="407"/>
        <v/>
      </c>
      <c r="AD587" s="1142">
        <f t="shared" si="408"/>
        <v>0.007649210775</v>
      </c>
      <c r="AE587" s="1143">
        <f t="shared" si="409"/>
        <v>160.9915833</v>
      </c>
      <c r="AF587" s="286" t="s">
        <v>4074</v>
      </c>
      <c r="AI587" s="1144">
        <f t="shared" si="392"/>
        <v>39089</v>
      </c>
      <c r="AJ587" s="18"/>
    </row>
    <row r="588" ht="21.0" customHeight="1">
      <c r="A588" s="18"/>
      <c r="B588" s="1127" t="s">
        <v>360</v>
      </c>
      <c r="C588" s="1161" t="s">
        <v>361</v>
      </c>
      <c r="D588" s="1162">
        <v>6293.0</v>
      </c>
      <c r="E588" s="1129" t="s">
        <v>120</v>
      </c>
      <c r="F588" s="1147">
        <v>5461.0</v>
      </c>
      <c r="G588" s="1163" t="s">
        <v>4075</v>
      </c>
      <c r="H588" s="1132" t="s">
        <v>2659</v>
      </c>
      <c r="I588" s="1161" t="s">
        <v>2418</v>
      </c>
      <c r="J588" s="1133" t="s">
        <v>1695</v>
      </c>
      <c r="K588" s="1148"/>
      <c r="L588" s="1135" t="s">
        <v>2420</v>
      </c>
      <c r="M588" s="1146"/>
      <c r="N588" s="1136" t="s">
        <v>2421</v>
      </c>
      <c r="O588" s="1084">
        <v>45712.0</v>
      </c>
      <c r="P588" s="1164" t="s">
        <v>4076</v>
      </c>
      <c r="Q588" s="297">
        <f t="shared" si="386"/>
        <v>45713</v>
      </c>
      <c r="R588" s="1152"/>
      <c r="S588" s="1153"/>
      <c r="T588" s="1153"/>
      <c r="U588" s="297">
        <f t="shared" si="387"/>
        <v>45717</v>
      </c>
      <c r="V588" s="1165"/>
      <c r="W588" s="1165"/>
      <c r="X588" s="1152"/>
      <c r="Y588" s="297">
        <f t="shared" si="388"/>
        <v>45722</v>
      </c>
      <c r="Z588" s="1152">
        <v>32061.0</v>
      </c>
      <c r="AA588" s="1153">
        <v>41.0</v>
      </c>
      <c r="AB588" s="1153">
        <v>211.0</v>
      </c>
      <c r="AC588" s="1141" t="str">
        <f t="shared" si="407"/>
        <v/>
      </c>
      <c r="AD588" s="1142">
        <f t="shared" si="408"/>
        <v>0.007860016843</v>
      </c>
      <c r="AE588" s="1143">
        <f t="shared" si="409"/>
        <v>196.2820873</v>
      </c>
      <c r="AF588" s="286" t="s">
        <v>4077</v>
      </c>
      <c r="AI588" s="1144">
        <f t="shared" si="392"/>
        <v>32061</v>
      </c>
      <c r="AJ588" s="18"/>
    </row>
    <row r="589" ht="21.0" customHeight="1">
      <c r="A589" s="18"/>
      <c r="B589" s="1127" t="s">
        <v>360</v>
      </c>
      <c r="C589" s="1161" t="s">
        <v>361</v>
      </c>
      <c r="D589" s="1162">
        <v>6293.0</v>
      </c>
      <c r="E589" s="1129" t="s">
        <v>120</v>
      </c>
      <c r="F589" s="1147">
        <v>5211.0</v>
      </c>
      <c r="G589" s="1163" t="s">
        <v>1509</v>
      </c>
      <c r="H589" s="1132" t="s">
        <v>2464</v>
      </c>
      <c r="I589" s="1161" t="s">
        <v>2418</v>
      </c>
      <c r="J589" s="1133" t="s">
        <v>1695</v>
      </c>
      <c r="K589" s="1148"/>
      <c r="L589" s="1135" t="s">
        <v>2420</v>
      </c>
      <c r="M589" s="1146"/>
      <c r="N589" s="1136" t="s">
        <v>2421</v>
      </c>
      <c r="O589" s="1084">
        <v>45714.0</v>
      </c>
      <c r="P589" s="1164" t="s">
        <v>4078</v>
      </c>
      <c r="Q589" s="297">
        <f t="shared" si="386"/>
        <v>45715</v>
      </c>
      <c r="R589" s="1152"/>
      <c r="S589" s="1153"/>
      <c r="T589" s="1153"/>
      <c r="U589" s="297">
        <f t="shared" si="387"/>
        <v>45719</v>
      </c>
      <c r="V589" s="1165"/>
      <c r="W589" s="1165"/>
      <c r="X589" s="1152"/>
      <c r="Y589" s="297">
        <f t="shared" si="388"/>
        <v>45724</v>
      </c>
      <c r="Z589" s="1152">
        <v>552454.0</v>
      </c>
      <c r="AA589" s="1153">
        <v>65.0</v>
      </c>
      <c r="AB589" s="1153">
        <v>928.0</v>
      </c>
      <c r="AC589" s="1141" t="str">
        <f t="shared" si="407"/>
        <v/>
      </c>
      <c r="AD589" s="1142">
        <f t="shared" si="408"/>
        <v>0.001797434719</v>
      </c>
      <c r="AE589" s="1143">
        <f t="shared" si="409"/>
        <v>11.39099364</v>
      </c>
      <c r="AF589" s="286" t="s">
        <v>4079</v>
      </c>
      <c r="AI589" s="1144">
        <f t="shared" si="392"/>
        <v>552454</v>
      </c>
      <c r="AJ589" s="18"/>
    </row>
    <row r="590" ht="21.0" customHeight="1">
      <c r="A590" s="18"/>
      <c r="B590" s="1127" t="s">
        <v>360</v>
      </c>
      <c r="C590" s="1161" t="s">
        <v>361</v>
      </c>
      <c r="D590" s="1162">
        <v>6293.0</v>
      </c>
      <c r="E590" s="1129" t="s">
        <v>120</v>
      </c>
      <c r="F590" s="1147">
        <v>5362.0</v>
      </c>
      <c r="G590" s="1163" t="s">
        <v>132</v>
      </c>
      <c r="H590" s="1132" t="s">
        <v>2432</v>
      </c>
      <c r="I590" s="1161" t="s">
        <v>2418</v>
      </c>
      <c r="J590" s="1133" t="s">
        <v>1695</v>
      </c>
      <c r="K590" s="1148"/>
      <c r="L590" s="1135" t="s">
        <v>2420</v>
      </c>
      <c r="M590" s="1146"/>
      <c r="N590" s="1136" t="s">
        <v>2421</v>
      </c>
      <c r="O590" s="1084">
        <v>45716.0</v>
      </c>
      <c r="P590" s="1164" t="s">
        <v>4080</v>
      </c>
      <c r="Q590" s="297">
        <f t="shared" si="386"/>
        <v>45717</v>
      </c>
      <c r="R590" s="1152"/>
      <c r="S590" s="1153"/>
      <c r="T590" s="1153"/>
      <c r="U590" s="297">
        <f t="shared" si="387"/>
        <v>45721</v>
      </c>
      <c r="V590" s="1165"/>
      <c r="W590" s="1165"/>
      <c r="X590" s="1152"/>
      <c r="Y590" s="297">
        <f t="shared" si="388"/>
        <v>45726</v>
      </c>
      <c r="Z590" s="1152">
        <v>15026.0</v>
      </c>
      <c r="AA590" s="1153">
        <v>38.0</v>
      </c>
      <c r="AB590" s="1153">
        <v>200.0</v>
      </c>
      <c r="AC590" s="1141" t="str">
        <f t="shared" si="407"/>
        <v/>
      </c>
      <c r="AD590" s="1142">
        <f t="shared" si="408"/>
        <v>0.01583921203</v>
      </c>
      <c r="AE590" s="1143">
        <f t="shared" si="409"/>
        <v>418.8074005</v>
      </c>
      <c r="AF590" s="286" t="s">
        <v>4081</v>
      </c>
      <c r="AI590" s="1144">
        <f t="shared" si="392"/>
        <v>15026</v>
      </c>
      <c r="AJ590" s="18"/>
    </row>
    <row r="591" ht="21.0" customHeight="1">
      <c r="A591" s="18"/>
      <c r="B591" s="1127" t="s">
        <v>360</v>
      </c>
      <c r="C591" s="1161" t="s">
        <v>361</v>
      </c>
      <c r="D591" s="1162">
        <v>7546.0</v>
      </c>
      <c r="E591" s="1129" t="s">
        <v>120</v>
      </c>
      <c r="F591" s="1147">
        <v>5412.0</v>
      </c>
      <c r="G591" s="1163" t="s">
        <v>146</v>
      </c>
      <c r="H591" s="1132" t="s">
        <v>2426</v>
      </c>
      <c r="I591" s="1161" t="s">
        <v>2418</v>
      </c>
      <c r="J591" s="1133" t="s">
        <v>1695</v>
      </c>
      <c r="K591" s="1148"/>
      <c r="L591" s="1135" t="s">
        <v>2420</v>
      </c>
      <c r="M591" s="1146"/>
      <c r="N591" s="1136" t="s">
        <v>2421</v>
      </c>
      <c r="O591" s="1084">
        <v>45839.0</v>
      </c>
      <c r="P591" s="1164" t="s">
        <v>4082</v>
      </c>
      <c r="Q591" s="297">
        <f t="shared" si="386"/>
        <v>45840</v>
      </c>
      <c r="R591" s="1152">
        <v>350.0</v>
      </c>
      <c r="S591" s="1153">
        <v>13.0</v>
      </c>
      <c r="T591" s="1153"/>
      <c r="U591" s="297">
        <f t="shared" si="387"/>
        <v>45844</v>
      </c>
      <c r="V591" s="1152">
        <v>29544.0</v>
      </c>
      <c r="W591" s="286">
        <v>39.0</v>
      </c>
      <c r="X591" s="1152">
        <v>-1.0</v>
      </c>
      <c r="Y591" s="297">
        <f t="shared" si="388"/>
        <v>45849</v>
      </c>
      <c r="Z591" s="1152">
        <v>31962.0</v>
      </c>
      <c r="AA591" s="1153">
        <v>51.0</v>
      </c>
      <c r="AB591" s="1153">
        <v>103.0</v>
      </c>
      <c r="AC591" s="1141">
        <f t="shared" si="407"/>
        <v>90.32</v>
      </c>
      <c r="AD591" s="1142">
        <f t="shared" si="408"/>
        <v>0.004818221638</v>
      </c>
      <c r="AE591" s="1143">
        <f t="shared" si="409"/>
        <v>236.0928603</v>
      </c>
      <c r="AF591" s="286"/>
      <c r="AI591" s="1144">
        <f t="shared" si="392"/>
        <v>31962</v>
      </c>
      <c r="AJ591" s="18"/>
    </row>
    <row r="592" ht="21.0" customHeight="1">
      <c r="A592" s="18"/>
      <c r="B592" s="1127" t="s">
        <v>360</v>
      </c>
      <c r="C592" s="1161" t="s">
        <v>361</v>
      </c>
      <c r="D592" s="1162">
        <v>7546.0</v>
      </c>
      <c r="E592" s="1129" t="s">
        <v>120</v>
      </c>
      <c r="F592" s="1147">
        <v>5457.0</v>
      </c>
      <c r="G592" s="1163" t="s">
        <v>198</v>
      </c>
      <c r="H592" s="1132" t="s">
        <v>2659</v>
      </c>
      <c r="I592" s="1161" t="s">
        <v>2418</v>
      </c>
      <c r="J592" s="1133" t="s">
        <v>1695</v>
      </c>
      <c r="K592" s="1148"/>
      <c r="L592" s="1135" t="s">
        <v>2420</v>
      </c>
      <c r="M592" s="1146"/>
      <c r="N592" s="1136" t="s">
        <v>2421</v>
      </c>
      <c r="O592" s="1084">
        <v>45847.0</v>
      </c>
      <c r="P592" s="1164" t="s">
        <v>4083</v>
      </c>
      <c r="Q592" s="297">
        <f t="shared" si="386"/>
        <v>45848</v>
      </c>
      <c r="R592" s="1152">
        <v>34360.0</v>
      </c>
      <c r="S592" s="1153">
        <v>30.0</v>
      </c>
      <c r="T592" s="1153"/>
      <c r="U592" s="297">
        <f t="shared" si="387"/>
        <v>45852</v>
      </c>
      <c r="V592" s="1165"/>
      <c r="W592" s="1165"/>
      <c r="X592" s="1152"/>
      <c r="Y592" s="297">
        <f t="shared" si="388"/>
        <v>45857</v>
      </c>
      <c r="Z592" s="1152">
        <v>33632.0</v>
      </c>
      <c r="AA592" s="1153">
        <v>30.0</v>
      </c>
      <c r="AB592" s="1153">
        <v>-1.0</v>
      </c>
      <c r="AC592" s="1141">
        <f t="shared" si="407"/>
        <v>-0.02118742724</v>
      </c>
      <c r="AD592" s="1142">
        <f t="shared" si="408"/>
        <v>0.0008622740247</v>
      </c>
      <c r="AE592" s="1143">
        <f t="shared" si="409"/>
        <v>224.369648</v>
      </c>
      <c r="AF592" s="286" t="s">
        <v>4084</v>
      </c>
      <c r="AI592" s="1144">
        <f t="shared" si="392"/>
        <v>33632</v>
      </c>
      <c r="AJ592" s="18"/>
    </row>
    <row r="593" ht="21.0" customHeight="1">
      <c r="A593" s="18"/>
      <c r="B593" s="1127" t="s">
        <v>360</v>
      </c>
      <c r="C593" s="1161" t="s">
        <v>361</v>
      </c>
      <c r="D593" s="1394">
        <v>7546.0</v>
      </c>
      <c r="E593" s="1129" t="s">
        <v>120</v>
      </c>
      <c r="F593" s="1147">
        <v>5547.0</v>
      </c>
      <c r="G593" s="1163" t="s">
        <v>1508</v>
      </c>
      <c r="H593" s="1132" t="s">
        <v>2426</v>
      </c>
      <c r="I593" s="1161" t="s">
        <v>2418</v>
      </c>
      <c r="J593" s="1133" t="s">
        <v>1695</v>
      </c>
      <c r="K593" s="1148"/>
      <c r="L593" s="1135" t="s">
        <v>2420</v>
      </c>
      <c r="M593" s="1146"/>
      <c r="N593" s="1136" t="s">
        <v>2421</v>
      </c>
      <c r="O593" s="1084">
        <v>45863.0</v>
      </c>
      <c r="P593" s="1164" t="s">
        <v>4085</v>
      </c>
      <c r="Q593" s="297">
        <f t="shared" si="386"/>
        <v>45864</v>
      </c>
      <c r="R593" s="1152">
        <v>4468.0</v>
      </c>
      <c r="S593" s="1153">
        <v>27.0</v>
      </c>
      <c r="T593" s="1153"/>
      <c r="U593" s="297">
        <f t="shared" si="387"/>
        <v>45868</v>
      </c>
      <c r="V593" s="1152">
        <v>38365.0</v>
      </c>
      <c r="W593" s="286">
        <v>48.0</v>
      </c>
      <c r="X593" s="1152">
        <v>-1.0</v>
      </c>
      <c r="Y593" s="297">
        <f t="shared" si="388"/>
        <v>45873</v>
      </c>
      <c r="Z593" s="1152">
        <v>40179.0</v>
      </c>
      <c r="AA593" s="1153">
        <v>50.0</v>
      </c>
      <c r="AB593" s="1153">
        <v>121.0</v>
      </c>
      <c r="AC593" s="1141">
        <f t="shared" si="407"/>
        <v>7.992614145</v>
      </c>
      <c r="AD593" s="1142">
        <f t="shared" si="408"/>
        <v>0.004255954603</v>
      </c>
      <c r="AE593" s="1143">
        <f t="shared" si="409"/>
        <v>187.8095523</v>
      </c>
      <c r="AF593" s="286" t="s">
        <v>4086</v>
      </c>
      <c r="AI593" s="1144">
        <f t="shared" si="392"/>
        <v>40179</v>
      </c>
      <c r="AJ593" s="18"/>
    </row>
    <row r="594" ht="21.0" customHeight="1">
      <c r="A594" s="18"/>
      <c r="B594" s="1127" t="s">
        <v>360</v>
      </c>
      <c r="C594" s="1136" t="s">
        <v>361</v>
      </c>
      <c r="D594" s="1128">
        <v>7594.0</v>
      </c>
      <c r="E594" s="1129" t="s">
        <v>120</v>
      </c>
      <c r="F594" s="1147">
        <v>5594.0</v>
      </c>
      <c r="G594" s="1135" t="s">
        <v>1522</v>
      </c>
      <c r="H594" s="1132" t="s">
        <v>2432</v>
      </c>
      <c r="I594" s="1136" t="s">
        <v>2418</v>
      </c>
      <c r="J594" s="1133" t="s">
        <v>1695</v>
      </c>
      <c r="K594" s="1148"/>
      <c r="L594" s="1135" t="s">
        <v>2420</v>
      </c>
      <c r="M594" s="1146"/>
      <c r="N594" s="1136" t="s">
        <v>2421</v>
      </c>
      <c r="O594" s="1149">
        <v>45912.0</v>
      </c>
      <c r="P594" s="1150" t="s">
        <v>4087</v>
      </c>
      <c r="Q594" s="297">
        <f t="shared" si="386"/>
        <v>45913</v>
      </c>
      <c r="R594" s="1152">
        <v>1386.0</v>
      </c>
      <c r="S594" s="1153">
        <v>26.0</v>
      </c>
      <c r="T594" s="1153">
        <v>-1.0</v>
      </c>
      <c r="U594" s="297">
        <f t="shared" si="387"/>
        <v>45917</v>
      </c>
      <c r="V594" s="1152">
        <v>30527.0</v>
      </c>
      <c r="W594" s="1152">
        <v>44.0</v>
      </c>
      <c r="X594" s="1152">
        <v>-1.0</v>
      </c>
      <c r="Y594" s="297">
        <f t="shared" si="388"/>
        <v>45922</v>
      </c>
      <c r="Z594" s="1152">
        <v>32258.0</v>
      </c>
      <c r="AA594" s="1153">
        <v>44.0</v>
      </c>
      <c r="AB594" s="1153">
        <v>-1.0</v>
      </c>
      <c r="AC594" s="1167">
        <f t="shared" si="407"/>
        <v>22.27417027</v>
      </c>
      <c r="AD594" s="1178">
        <f t="shared" si="408"/>
        <v>0.001333002666</v>
      </c>
      <c r="AE594" s="1168">
        <f t="shared" ref="AE594:AE595" si="410">iferror(INDIRECT("D"&amp;ROW()) / INDIRECT("AI"&amp;ROW()) * 1000,0)</f>
        <v>235.4144708</v>
      </c>
      <c r="AF594" s="286" t="s">
        <v>4088</v>
      </c>
      <c r="AI594" s="1144">
        <f t="shared" si="392"/>
        <v>32258</v>
      </c>
      <c r="AJ594" s="18"/>
    </row>
    <row r="595" ht="21.0" customHeight="1">
      <c r="A595" s="18"/>
      <c r="B595" s="1127" t="s">
        <v>360</v>
      </c>
      <c r="C595" s="1136" t="s">
        <v>361</v>
      </c>
      <c r="D595" s="1128">
        <v>7594.0</v>
      </c>
      <c r="E595" s="1129" t="s">
        <v>120</v>
      </c>
      <c r="F595" s="1147">
        <v>5708.0</v>
      </c>
      <c r="G595" s="1135" t="s">
        <v>1612</v>
      </c>
      <c r="H595" s="1132" t="s">
        <v>2426</v>
      </c>
      <c r="I595" s="1136" t="s">
        <v>2418</v>
      </c>
      <c r="J595" s="1133" t="s">
        <v>1695</v>
      </c>
      <c r="K595" s="1148"/>
      <c r="L595" s="1135" t="s">
        <v>2420</v>
      </c>
      <c r="M595" s="1146"/>
      <c r="N595" s="1136" t="s">
        <v>2421</v>
      </c>
      <c r="O595" s="1149">
        <v>45918.0</v>
      </c>
      <c r="P595" s="1150" t="s">
        <v>4089</v>
      </c>
      <c r="Q595" s="297">
        <f t="shared" si="386"/>
        <v>45919</v>
      </c>
      <c r="R595" s="1152">
        <v>31368.0</v>
      </c>
      <c r="S595" s="1153">
        <v>54.0</v>
      </c>
      <c r="T595" s="1153">
        <v>-1.0</v>
      </c>
      <c r="U595" s="297">
        <f t="shared" si="387"/>
        <v>45923</v>
      </c>
      <c r="V595" s="1165"/>
      <c r="W595" s="1165"/>
      <c r="X595" s="1152"/>
      <c r="Y595" s="297">
        <f t="shared" si="388"/>
        <v>45928</v>
      </c>
      <c r="Z595" s="1152">
        <v>31494.0</v>
      </c>
      <c r="AA595" s="1153">
        <v>54.0</v>
      </c>
      <c r="AB595" s="1153">
        <v>-1.0</v>
      </c>
      <c r="AC595" s="1167">
        <f t="shared" si="407"/>
        <v>0.004016832441</v>
      </c>
      <c r="AD595" s="1178">
        <f t="shared" si="408"/>
        <v>0.001682860227</v>
      </c>
      <c r="AE595" s="1168">
        <f t="shared" si="410"/>
        <v>241.1252937</v>
      </c>
      <c r="AF595" s="286" t="s">
        <v>4090</v>
      </c>
      <c r="AI595" s="1144">
        <f t="shared" si="392"/>
        <v>31494</v>
      </c>
      <c r="AJ595" s="18"/>
    </row>
    <row r="596" ht="21.0" customHeight="1">
      <c r="A596" s="18"/>
      <c r="B596" s="1127" t="s">
        <v>360</v>
      </c>
      <c r="C596" s="1136" t="s">
        <v>361</v>
      </c>
      <c r="D596" s="1128">
        <v>7594.0</v>
      </c>
      <c r="E596" s="1129" t="s">
        <v>120</v>
      </c>
      <c r="F596" s="1147">
        <v>6141.0</v>
      </c>
      <c r="G596" s="1135" t="s">
        <v>1627</v>
      </c>
      <c r="H596" s="1132" t="s">
        <v>2426</v>
      </c>
      <c r="I596" s="1136" t="s">
        <v>2418</v>
      </c>
      <c r="J596" s="1169"/>
      <c r="K596" s="1148"/>
      <c r="L596" s="1135" t="s">
        <v>2420</v>
      </c>
      <c r="M596" s="1146"/>
      <c r="N596" s="1136" t="s">
        <v>2421</v>
      </c>
      <c r="O596" s="1149">
        <v>45939.0</v>
      </c>
      <c r="P596" s="1245" t="s">
        <v>4091</v>
      </c>
      <c r="Q596" s="1151">
        <f t="shared" si="386"/>
        <v>45940</v>
      </c>
      <c r="R596" s="1152">
        <v>1073.0</v>
      </c>
      <c r="S596" s="1153">
        <v>39.0</v>
      </c>
      <c r="T596" s="1153">
        <v>-1.0</v>
      </c>
      <c r="U596" s="1154">
        <f t="shared" si="387"/>
        <v>45944</v>
      </c>
      <c r="V596" s="1152">
        <v>59320.0</v>
      </c>
      <c r="W596" s="1152">
        <v>47.0</v>
      </c>
      <c r="X596" s="1152">
        <v>-1.0</v>
      </c>
      <c r="Y596" s="1155">
        <f t="shared" si="388"/>
        <v>45949</v>
      </c>
      <c r="Z596" s="1152">
        <v>61036.0</v>
      </c>
      <c r="AA596" s="1153">
        <v>47.0</v>
      </c>
      <c r="AB596" s="1153">
        <v>-1.0</v>
      </c>
      <c r="AC596" s="1141">
        <f t="shared" si="407"/>
        <v>55.88350419</v>
      </c>
      <c r="AD596" s="1142">
        <f t="shared" si="408"/>
        <v>0.0007536535815</v>
      </c>
      <c r="AE596" s="1168">
        <f t="shared" ref="AE596:AE618" si="411">INDIRECT("D"&amp;ROW()) / INDIRECT("Z"&amp;ROW()) * 1000</f>
        <v>124.418376</v>
      </c>
      <c r="AF596" s="286" t="s">
        <v>4092</v>
      </c>
      <c r="AI596" s="1144">
        <f t="shared" si="392"/>
        <v>61036</v>
      </c>
      <c r="AJ596" s="18"/>
    </row>
    <row r="597" ht="21.0" customHeight="1">
      <c r="A597" s="18"/>
      <c r="B597" s="1127" t="s">
        <v>360</v>
      </c>
      <c r="C597" s="1127" t="s">
        <v>361</v>
      </c>
      <c r="D597" s="1128">
        <v>7594.0</v>
      </c>
      <c r="E597" s="1129" t="s">
        <v>120</v>
      </c>
      <c r="F597" s="1147">
        <v>5874.0</v>
      </c>
      <c r="G597" s="1135" t="s">
        <v>1602</v>
      </c>
      <c r="H597" s="1132" t="s">
        <v>3024</v>
      </c>
      <c r="I597" s="1136" t="s">
        <v>2418</v>
      </c>
      <c r="J597" s="1127"/>
      <c r="K597" s="1148"/>
      <c r="L597" s="1135" t="s">
        <v>2420</v>
      </c>
      <c r="M597" s="1146"/>
      <c r="N597" s="1136" t="s">
        <v>2421</v>
      </c>
      <c r="O597" s="1149">
        <v>45945.0</v>
      </c>
      <c r="P597" s="1150" t="s">
        <v>4093</v>
      </c>
      <c r="Q597" s="297">
        <f t="shared" si="386"/>
        <v>45946</v>
      </c>
      <c r="R597" s="1152">
        <v>883.0</v>
      </c>
      <c r="S597" s="1153">
        <v>23.0</v>
      </c>
      <c r="T597" s="1153">
        <v>-1.0</v>
      </c>
      <c r="U597" s="297">
        <f t="shared" si="387"/>
        <v>45950</v>
      </c>
      <c r="V597" s="1152">
        <v>20543.0</v>
      </c>
      <c r="W597" s="1152">
        <v>54.0</v>
      </c>
      <c r="X597" s="1152">
        <v>-1.0</v>
      </c>
      <c r="Y597" s="1155">
        <f t="shared" si="388"/>
        <v>45955</v>
      </c>
      <c r="Z597" s="1152">
        <v>25689.0</v>
      </c>
      <c r="AA597" s="1153">
        <v>55.0</v>
      </c>
      <c r="AB597" s="1153">
        <v>-1.0</v>
      </c>
      <c r="AC597" s="1167">
        <f t="shared" si="407"/>
        <v>28.09286523</v>
      </c>
      <c r="AD597" s="1142">
        <f t="shared" si="408"/>
        <v>0.002102067033</v>
      </c>
      <c r="AE597" s="1168">
        <f t="shared" si="411"/>
        <v>295.6129082</v>
      </c>
      <c r="AF597" s="286" t="s">
        <v>4094</v>
      </c>
      <c r="AI597" s="1144">
        <f t="shared" si="392"/>
        <v>25689</v>
      </c>
      <c r="AJ597" s="18"/>
    </row>
    <row r="598" ht="21.0" customHeight="1">
      <c r="A598" s="18"/>
      <c r="B598" s="1127" t="s">
        <v>360</v>
      </c>
      <c r="C598" s="1127" t="s">
        <v>361</v>
      </c>
      <c r="D598" s="1128">
        <v>7594.0</v>
      </c>
      <c r="E598" s="1129" t="s">
        <v>120</v>
      </c>
      <c r="F598" s="1147">
        <v>5412.0</v>
      </c>
      <c r="G598" s="1135" t="s">
        <v>146</v>
      </c>
      <c r="H598" s="1132" t="s">
        <v>2426</v>
      </c>
      <c r="I598" s="1136" t="s">
        <v>2418</v>
      </c>
      <c r="J598" s="1127"/>
      <c r="K598" s="1148"/>
      <c r="L598" s="1135" t="s">
        <v>2420</v>
      </c>
      <c r="M598" s="1146"/>
      <c r="N598" s="1136" t="s">
        <v>2421</v>
      </c>
      <c r="O598" s="1149">
        <v>45957.0</v>
      </c>
      <c r="P598" s="1150" t="s">
        <v>4095</v>
      </c>
      <c r="Q598" s="297">
        <f t="shared" si="386"/>
        <v>45958</v>
      </c>
      <c r="R598" s="1152">
        <v>1063.0</v>
      </c>
      <c r="S598" s="1153">
        <v>57.0</v>
      </c>
      <c r="T598" s="1153">
        <v>-1.0</v>
      </c>
      <c r="U598" s="297">
        <f t="shared" si="387"/>
        <v>45962</v>
      </c>
      <c r="V598" s="1152">
        <v>161279.0</v>
      </c>
      <c r="W598" s="1152">
        <v>87.0</v>
      </c>
      <c r="X598" s="1152">
        <v>-1.0</v>
      </c>
      <c r="Y598" s="1155">
        <f t="shared" si="388"/>
        <v>45967</v>
      </c>
      <c r="Z598" s="1152">
        <v>177407.0</v>
      </c>
      <c r="AA598" s="1153">
        <v>87.0</v>
      </c>
      <c r="AB598" s="1153">
        <v>-1.0</v>
      </c>
      <c r="AC598" s="1167">
        <f t="shared" si="407"/>
        <v>165.8927563</v>
      </c>
      <c r="AD598" s="1142">
        <f t="shared" si="408"/>
        <v>0.0004847610297</v>
      </c>
      <c r="AE598" s="1168">
        <f t="shared" si="411"/>
        <v>42.80552628</v>
      </c>
      <c r="AF598" s="286" t="s">
        <v>4096</v>
      </c>
      <c r="AI598" s="1144">
        <f t="shared" si="392"/>
        <v>177407</v>
      </c>
      <c r="AJ598" s="18"/>
    </row>
    <row r="599" ht="21.0" customHeight="1">
      <c r="A599" s="18"/>
      <c r="B599" s="1127" t="s">
        <v>143</v>
      </c>
      <c r="C599" s="1161" t="s">
        <v>144</v>
      </c>
      <c r="D599" s="1162">
        <v>1686.0</v>
      </c>
      <c r="E599" s="1129" t="s">
        <v>120</v>
      </c>
      <c r="F599" s="1147">
        <v>5412.0</v>
      </c>
      <c r="G599" s="1163" t="s">
        <v>146</v>
      </c>
      <c r="H599" s="1132" t="s">
        <v>2426</v>
      </c>
      <c r="I599" s="1161" t="s">
        <v>2418</v>
      </c>
      <c r="J599" s="1133" t="s">
        <v>145</v>
      </c>
      <c r="K599" s="1148"/>
      <c r="L599" s="1135" t="s">
        <v>2420</v>
      </c>
      <c r="M599" s="1146"/>
      <c r="N599" s="1136" t="s">
        <v>2421</v>
      </c>
      <c r="O599" s="1084">
        <v>45732.0</v>
      </c>
      <c r="P599" s="1164" t="s">
        <v>4097</v>
      </c>
      <c r="Q599" s="297">
        <f t="shared" si="386"/>
        <v>45733</v>
      </c>
      <c r="R599" s="1152"/>
      <c r="S599" s="1153"/>
      <c r="T599" s="1153"/>
      <c r="U599" s="297">
        <f t="shared" si="387"/>
        <v>45737</v>
      </c>
      <c r="V599" s="1165"/>
      <c r="W599" s="1165"/>
      <c r="X599" s="1152"/>
      <c r="Y599" s="297">
        <f t="shared" si="388"/>
        <v>45742</v>
      </c>
      <c r="Z599" s="1152">
        <v>48771.0</v>
      </c>
      <c r="AA599" s="1153">
        <v>33.0</v>
      </c>
      <c r="AB599" s="1153"/>
      <c r="AC599" s="1141" t="str">
        <f t="shared" si="407"/>
        <v/>
      </c>
      <c r="AD599" s="1142">
        <f t="shared" si="408"/>
        <v>0.0006766316048</v>
      </c>
      <c r="AE599" s="1143">
        <f t="shared" si="411"/>
        <v>34.56972381</v>
      </c>
      <c r="AF599" s="286" t="s">
        <v>4098</v>
      </c>
      <c r="AI599" s="1144">
        <f t="shared" si="392"/>
        <v>48771</v>
      </c>
      <c r="AJ599" s="18"/>
    </row>
    <row r="600" ht="21.0" customHeight="1">
      <c r="A600" s="18"/>
      <c r="B600" s="1127" t="s">
        <v>143</v>
      </c>
      <c r="C600" s="1161" t="s">
        <v>144</v>
      </c>
      <c r="D600" s="1162">
        <v>1686.0</v>
      </c>
      <c r="E600" s="1129" t="s">
        <v>120</v>
      </c>
      <c r="F600" s="1147">
        <v>5457.0</v>
      </c>
      <c r="G600" s="1163" t="s">
        <v>198</v>
      </c>
      <c r="H600" s="1132" t="s">
        <v>2659</v>
      </c>
      <c r="I600" s="1161" t="s">
        <v>2418</v>
      </c>
      <c r="J600" s="1133" t="s">
        <v>145</v>
      </c>
      <c r="K600" s="1148"/>
      <c r="L600" s="1135" t="s">
        <v>2420</v>
      </c>
      <c r="M600" s="1146"/>
      <c r="N600" s="1136" t="s">
        <v>2421</v>
      </c>
      <c r="O600" s="1084">
        <v>45752.0</v>
      </c>
      <c r="P600" s="1164" t="s">
        <v>4099</v>
      </c>
      <c r="Q600" s="297">
        <f t="shared" si="386"/>
        <v>45753</v>
      </c>
      <c r="R600" s="1152"/>
      <c r="S600" s="1153"/>
      <c r="T600" s="1153"/>
      <c r="U600" s="297">
        <f t="shared" si="387"/>
        <v>45757</v>
      </c>
      <c r="V600" s="1165"/>
      <c r="W600" s="1165"/>
      <c r="X600" s="1152"/>
      <c r="Y600" s="297">
        <f t="shared" si="388"/>
        <v>45762</v>
      </c>
      <c r="Z600" s="1152">
        <v>3561.0</v>
      </c>
      <c r="AA600" s="1153">
        <v>21.0</v>
      </c>
      <c r="AB600" s="1153"/>
      <c r="AC600" s="1141" t="str">
        <f t="shared" si="407"/>
        <v/>
      </c>
      <c r="AD600" s="1142">
        <f t="shared" si="408"/>
        <v>0.005897219882</v>
      </c>
      <c r="AE600" s="1143">
        <f t="shared" si="411"/>
        <v>473.4625105</v>
      </c>
      <c r="AF600" s="286" t="s">
        <v>4100</v>
      </c>
      <c r="AI600" s="1144">
        <f t="shared" si="392"/>
        <v>3561</v>
      </c>
      <c r="AJ600" s="18"/>
    </row>
    <row r="601" ht="21.0" customHeight="1">
      <c r="A601" s="18"/>
      <c r="B601" s="1127" t="s">
        <v>3136</v>
      </c>
      <c r="C601" s="211" t="s">
        <v>3137</v>
      </c>
      <c r="D601" s="213">
        <v>2500.0</v>
      </c>
      <c r="E601" s="1129" t="s">
        <v>120</v>
      </c>
      <c r="F601" s="1147">
        <v>5376.0</v>
      </c>
      <c r="G601" s="1188" t="s">
        <v>149</v>
      </c>
      <c r="H601" s="1132" t="s">
        <v>2659</v>
      </c>
      <c r="I601" s="211" t="s">
        <v>2418</v>
      </c>
      <c r="J601" s="1133" t="s">
        <v>4101</v>
      </c>
      <c r="K601" s="1148"/>
      <c r="L601" s="1135" t="s">
        <v>2544</v>
      </c>
      <c r="M601" s="1146"/>
      <c r="N601" s="1136" t="s">
        <v>2421</v>
      </c>
      <c r="O601" s="221">
        <v>45687.0</v>
      </c>
      <c r="P601" s="236" t="s">
        <v>4102</v>
      </c>
      <c r="Q601" s="1151">
        <f t="shared" si="386"/>
        <v>45688</v>
      </c>
      <c r="R601" s="1152"/>
      <c r="S601" s="1153"/>
      <c r="T601" s="1153"/>
      <c r="U601" s="1154">
        <f t="shared" si="387"/>
        <v>45692</v>
      </c>
      <c r="V601" s="1165"/>
      <c r="W601" s="1165"/>
      <c r="X601" s="1152"/>
      <c r="Y601" s="1155">
        <f t="shared" si="388"/>
        <v>45697</v>
      </c>
      <c r="Z601" s="1152">
        <v>6816.0</v>
      </c>
      <c r="AA601" s="1153">
        <v>38.0</v>
      </c>
      <c r="AB601" s="1153">
        <v>122.0</v>
      </c>
      <c r="AC601" s="1141" t="str">
        <f t="shared" si="407"/>
        <v/>
      </c>
      <c r="AD601" s="1142">
        <f t="shared" si="408"/>
        <v>0.0234741784</v>
      </c>
      <c r="AE601" s="1143">
        <f t="shared" si="411"/>
        <v>366.7840376</v>
      </c>
      <c r="AF601" s="286" t="s">
        <v>4103</v>
      </c>
      <c r="AI601" s="1144">
        <f t="shared" si="392"/>
        <v>6816</v>
      </c>
      <c r="AJ601" s="18"/>
    </row>
    <row r="602" ht="21.0" customHeight="1">
      <c r="A602" s="18"/>
      <c r="B602" s="1127" t="s">
        <v>3136</v>
      </c>
      <c r="C602" s="171" t="s">
        <v>3137</v>
      </c>
      <c r="D602" s="445">
        <v>2500.0</v>
      </c>
      <c r="E602" s="1129" t="s">
        <v>120</v>
      </c>
      <c r="F602" s="1147">
        <v>5376.0</v>
      </c>
      <c r="G602" s="1417" t="s">
        <v>149</v>
      </c>
      <c r="H602" s="1132" t="s">
        <v>2659</v>
      </c>
      <c r="I602" s="171" t="s">
        <v>2445</v>
      </c>
      <c r="J602" s="1133" t="s">
        <v>4104</v>
      </c>
      <c r="K602" s="1148"/>
      <c r="L602" s="1269" t="s">
        <v>2420</v>
      </c>
      <c r="M602" s="1146"/>
      <c r="N602" s="1136" t="s">
        <v>2421</v>
      </c>
      <c r="O602" s="208">
        <v>45687.0</v>
      </c>
      <c r="P602" s="266" t="s">
        <v>4105</v>
      </c>
      <c r="Q602" s="1151">
        <f t="shared" si="386"/>
        <v>45688</v>
      </c>
      <c r="R602" s="1152"/>
      <c r="S602" s="1153"/>
      <c r="T602" s="1153"/>
      <c r="U602" s="1154">
        <f t="shared" si="387"/>
        <v>45692</v>
      </c>
      <c r="V602" s="1165"/>
      <c r="W602" s="1165"/>
      <c r="X602" s="1152"/>
      <c r="Y602" s="1155">
        <f t="shared" si="388"/>
        <v>45697</v>
      </c>
      <c r="Z602" s="1152">
        <v>14375.0</v>
      </c>
      <c r="AA602" s="1153">
        <v>120.0</v>
      </c>
      <c r="AB602" s="1153">
        <v>1213.0</v>
      </c>
      <c r="AC602" s="1141" t="str">
        <f t="shared" si="407"/>
        <v/>
      </c>
      <c r="AD602" s="1142">
        <f t="shared" si="408"/>
        <v>0.09273043478</v>
      </c>
      <c r="AE602" s="1143">
        <f t="shared" si="411"/>
        <v>173.9130435</v>
      </c>
      <c r="AF602" s="286"/>
      <c r="AI602" s="1144">
        <f t="shared" si="392"/>
        <v>14375</v>
      </c>
      <c r="AJ602" s="18"/>
    </row>
    <row r="603" ht="21.0" customHeight="1">
      <c r="A603" s="18"/>
      <c r="B603" s="1127" t="s">
        <v>3136</v>
      </c>
      <c r="C603" s="211" t="s">
        <v>3137</v>
      </c>
      <c r="D603" s="374">
        <v>2500.0</v>
      </c>
      <c r="E603" s="1129" t="s">
        <v>120</v>
      </c>
      <c r="F603" s="1147">
        <v>5211.0</v>
      </c>
      <c r="G603" s="1188" t="s">
        <v>1509</v>
      </c>
      <c r="H603" s="1132" t="s">
        <v>2464</v>
      </c>
      <c r="I603" s="211" t="s">
        <v>2418</v>
      </c>
      <c r="J603" s="1133" t="s">
        <v>4101</v>
      </c>
      <c r="K603" s="1148"/>
      <c r="L603" s="1135" t="s">
        <v>2544</v>
      </c>
      <c r="M603" s="1146"/>
      <c r="N603" s="1136" t="s">
        <v>2421</v>
      </c>
      <c r="O603" s="221">
        <v>45689.0</v>
      </c>
      <c r="P603" s="236" t="s">
        <v>4106</v>
      </c>
      <c r="Q603" s="1151">
        <f t="shared" si="386"/>
        <v>45690</v>
      </c>
      <c r="R603" s="1152"/>
      <c r="S603" s="1153"/>
      <c r="T603" s="1153"/>
      <c r="U603" s="1154">
        <f t="shared" si="387"/>
        <v>45694</v>
      </c>
      <c r="V603" s="1165"/>
      <c r="W603" s="1165"/>
      <c r="X603" s="1152"/>
      <c r="Y603" s="1155">
        <f t="shared" si="388"/>
        <v>45699</v>
      </c>
      <c r="Z603" s="1152">
        <v>10630.0</v>
      </c>
      <c r="AA603" s="1153">
        <v>25.0</v>
      </c>
      <c r="AB603" s="1153">
        <v>132.0</v>
      </c>
      <c r="AC603" s="1141" t="str">
        <f t="shared" si="407"/>
        <v/>
      </c>
      <c r="AD603" s="1142">
        <f t="shared" si="408"/>
        <v>0.01476952023</v>
      </c>
      <c r="AE603" s="1143">
        <f t="shared" si="411"/>
        <v>235.1834431</v>
      </c>
      <c r="AF603" s="286" t="s">
        <v>4107</v>
      </c>
      <c r="AI603" s="1144">
        <f t="shared" si="392"/>
        <v>10630</v>
      </c>
      <c r="AJ603" s="18"/>
    </row>
    <row r="604" ht="21.0" customHeight="1">
      <c r="A604" s="18"/>
      <c r="B604" s="1127" t="s">
        <v>3136</v>
      </c>
      <c r="C604" s="171" t="s">
        <v>3137</v>
      </c>
      <c r="D604" s="173">
        <v>2500.0</v>
      </c>
      <c r="E604" s="1129" t="s">
        <v>120</v>
      </c>
      <c r="F604" s="1147">
        <v>5211.0</v>
      </c>
      <c r="G604" s="1417" t="s">
        <v>1509</v>
      </c>
      <c r="H604" s="1132" t="s">
        <v>2464</v>
      </c>
      <c r="I604" s="171" t="s">
        <v>2445</v>
      </c>
      <c r="J604" s="1133" t="s">
        <v>4104</v>
      </c>
      <c r="K604" s="1148"/>
      <c r="L604" s="1135" t="s">
        <v>3295</v>
      </c>
      <c r="M604" s="1146"/>
      <c r="N604" s="1136" t="s">
        <v>2421</v>
      </c>
      <c r="O604" s="208">
        <v>45689.0</v>
      </c>
      <c r="P604" s="266" t="s">
        <v>4108</v>
      </c>
      <c r="Q604" s="1151">
        <f t="shared" si="386"/>
        <v>45690</v>
      </c>
      <c r="R604" s="1152"/>
      <c r="S604" s="1153"/>
      <c r="T604" s="1153"/>
      <c r="U604" s="1154">
        <f t="shared" si="387"/>
        <v>45694</v>
      </c>
      <c r="V604" s="1165"/>
      <c r="W604" s="1165"/>
      <c r="X604" s="1152"/>
      <c r="Y604" s="1155">
        <f t="shared" si="388"/>
        <v>45699</v>
      </c>
      <c r="Z604" s="1152">
        <v>10905.0</v>
      </c>
      <c r="AA604" s="1153">
        <v>1.0</v>
      </c>
      <c r="AB604" s="1153">
        <v>160.0</v>
      </c>
      <c r="AC604" s="1141" t="str">
        <f t="shared" si="407"/>
        <v/>
      </c>
      <c r="AD604" s="1142">
        <f t="shared" si="408"/>
        <v>0.01476386978</v>
      </c>
      <c r="AE604" s="1143">
        <f t="shared" si="411"/>
        <v>229.2526364</v>
      </c>
      <c r="AF604" s="286"/>
      <c r="AI604" s="1144">
        <f t="shared" si="392"/>
        <v>10905</v>
      </c>
      <c r="AJ604" s="18"/>
    </row>
    <row r="605" ht="21.0" customHeight="1">
      <c r="A605" s="18"/>
      <c r="B605" s="1127" t="s">
        <v>3136</v>
      </c>
      <c r="C605" s="171" t="s">
        <v>3137</v>
      </c>
      <c r="D605" s="173">
        <v>5000.0</v>
      </c>
      <c r="E605" s="1129" t="s">
        <v>120</v>
      </c>
      <c r="F605" s="1147" t="e">
        <v>#N/A</v>
      </c>
      <c r="G605" s="1417" t="s">
        <v>4024</v>
      </c>
      <c r="H605" s="1132" t="e">
        <v>#N/A</v>
      </c>
      <c r="I605" s="171" t="s">
        <v>2418</v>
      </c>
      <c r="J605" s="1133" t="s">
        <v>4101</v>
      </c>
      <c r="K605" s="1148"/>
      <c r="L605" s="1135" t="s">
        <v>2544</v>
      </c>
      <c r="M605" s="1146"/>
      <c r="N605" s="1136" t="s">
        <v>2421</v>
      </c>
      <c r="O605" s="208">
        <v>45694.0</v>
      </c>
      <c r="P605" s="266" t="s">
        <v>4109</v>
      </c>
      <c r="Q605" s="1151">
        <f t="shared" si="386"/>
        <v>45695</v>
      </c>
      <c r="R605" s="1152">
        <v>5052.0</v>
      </c>
      <c r="S605" s="1153">
        <v>24.0</v>
      </c>
      <c r="T605" s="1153">
        <v>121.0</v>
      </c>
      <c r="U605" s="1154">
        <f t="shared" si="387"/>
        <v>45699</v>
      </c>
      <c r="V605" s="1165"/>
      <c r="W605" s="1165"/>
      <c r="X605" s="1152"/>
      <c r="Y605" s="1155">
        <f t="shared" si="388"/>
        <v>45704</v>
      </c>
      <c r="Z605" s="1152">
        <v>5052.0</v>
      </c>
      <c r="AA605" s="1153">
        <v>24.0</v>
      </c>
      <c r="AB605" s="1153">
        <v>121.0</v>
      </c>
      <c r="AC605" s="1141">
        <f t="shared" si="407"/>
        <v>0</v>
      </c>
      <c r="AD605" s="1142">
        <f t="shared" si="408"/>
        <v>0.02870150435</v>
      </c>
      <c r="AE605" s="1143">
        <f t="shared" si="411"/>
        <v>989.7070467</v>
      </c>
      <c r="AF605" s="286" t="s">
        <v>4110</v>
      </c>
      <c r="AI605" s="1144">
        <f t="shared" si="392"/>
        <v>5052</v>
      </c>
      <c r="AJ605" s="18"/>
    </row>
    <row r="606" ht="21.0" customHeight="1">
      <c r="A606" s="18"/>
      <c r="B606" s="1127" t="s">
        <v>3136</v>
      </c>
      <c r="C606" s="211" t="s">
        <v>3137</v>
      </c>
      <c r="D606" s="213">
        <v>2500.0</v>
      </c>
      <c r="E606" s="1129" t="s">
        <v>120</v>
      </c>
      <c r="F606" s="1147">
        <v>5327.0</v>
      </c>
      <c r="G606" s="1188" t="s">
        <v>4111</v>
      </c>
      <c r="H606" s="1132" t="s">
        <v>3363</v>
      </c>
      <c r="I606" s="211" t="s">
        <v>2445</v>
      </c>
      <c r="J606" s="1133" t="s">
        <v>4104</v>
      </c>
      <c r="K606" s="1148"/>
      <c r="L606" s="1135" t="s">
        <v>2420</v>
      </c>
      <c r="M606" s="1146"/>
      <c r="N606" s="1136" t="s">
        <v>2421</v>
      </c>
      <c r="O606" s="221">
        <v>45699.0</v>
      </c>
      <c r="P606" s="236" t="s">
        <v>4112</v>
      </c>
      <c r="Q606" s="1151">
        <f t="shared" si="386"/>
        <v>45700</v>
      </c>
      <c r="R606" s="1152">
        <v>8202.0</v>
      </c>
      <c r="S606" s="1153">
        <v>111.0</v>
      </c>
      <c r="T606" s="1153">
        <v>1630.0</v>
      </c>
      <c r="U606" s="1154">
        <f t="shared" si="387"/>
        <v>45704</v>
      </c>
      <c r="V606" s="1165"/>
      <c r="W606" s="1165"/>
      <c r="X606" s="1152"/>
      <c r="Y606" s="1155">
        <f t="shared" si="388"/>
        <v>45709</v>
      </c>
      <c r="Z606" s="1152">
        <v>8202.0</v>
      </c>
      <c r="AA606" s="1153">
        <v>111.0</v>
      </c>
      <c r="AB606" s="1153">
        <v>1630.0</v>
      </c>
      <c r="AC606" s="1141">
        <f t="shared" si="407"/>
        <v>0</v>
      </c>
      <c r="AD606" s="1142">
        <f t="shared" si="408"/>
        <v>0.2122653011</v>
      </c>
      <c r="AE606" s="1143">
        <f t="shared" si="411"/>
        <v>304.8037064</v>
      </c>
      <c r="AF606" s="286" t="s">
        <v>4113</v>
      </c>
      <c r="AI606" s="1144">
        <f t="shared" si="392"/>
        <v>8202</v>
      </c>
      <c r="AJ606" s="18"/>
    </row>
    <row r="607" ht="21.0" customHeight="1">
      <c r="A607" s="18"/>
      <c r="B607" s="1127" t="s">
        <v>3136</v>
      </c>
      <c r="C607" s="211" t="s">
        <v>3137</v>
      </c>
      <c r="D607" s="213">
        <v>2500.0</v>
      </c>
      <c r="E607" s="1129" t="s">
        <v>120</v>
      </c>
      <c r="F607" s="1147">
        <v>5327.0</v>
      </c>
      <c r="G607" s="1188" t="s">
        <v>4111</v>
      </c>
      <c r="H607" s="1132" t="s">
        <v>3363</v>
      </c>
      <c r="I607" s="211" t="s">
        <v>2418</v>
      </c>
      <c r="J607" s="1133" t="s">
        <v>4101</v>
      </c>
      <c r="K607" s="1148"/>
      <c r="L607" s="1135" t="s">
        <v>2544</v>
      </c>
      <c r="M607" s="1146"/>
      <c r="N607" s="1136" t="s">
        <v>2421</v>
      </c>
      <c r="O607" s="221">
        <v>45699.0</v>
      </c>
      <c r="P607" s="236" t="s">
        <v>4114</v>
      </c>
      <c r="Q607" s="1151">
        <f t="shared" si="386"/>
        <v>45700</v>
      </c>
      <c r="R607" s="1152"/>
      <c r="S607" s="1153"/>
      <c r="T607" s="1153"/>
      <c r="U607" s="1154">
        <f t="shared" si="387"/>
        <v>45704</v>
      </c>
      <c r="V607" s="1165"/>
      <c r="W607" s="1165"/>
      <c r="X607" s="1152"/>
      <c r="Y607" s="1155">
        <f t="shared" si="388"/>
        <v>45709</v>
      </c>
      <c r="Z607" s="1152">
        <v>7991.0</v>
      </c>
      <c r="AA607" s="1153">
        <v>20.0</v>
      </c>
      <c r="AB607" s="1153">
        <v>93.0</v>
      </c>
      <c r="AC607" s="1141" t="str">
        <f t="shared" si="407"/>
        <v/>
      </c>
      <c r="AD607" s="1142">
        <f t="shared" si="408"/>
        <v>0.01414090852</v>
      </c>
      <c r="AE607" s="1143">
        <f t="shared" si="411"/>
        <v>312.8519585</v>
      </c>
      <c r="AF607" s="286" t="s">
        <v>4115</v>
      </c>
      <c r="AI607" s="1144">
        <f t="shared" si="392"/>
        <v>7991</v>
      </c>
      <c r="AJ607" s="18"/>
    </row>
    <row r="608" ht="21.0" customHeight="1">
      <c r="A608" s="18"/>
      <c r="B608" s="1127" t="s">
        <v>3136</v>
      </c>
      <c r="C608" s="1161" t="s">
        <v>3137</v>
      </c>
      <c r="D608" s="1162">
        <v>5000.0</v>
      </c>
      <c r="E608" s="1129" t="s">
        <v>120</v>
      </c>
      <c r="F608" s="1147">
        <v>5343.0</v>
      </c>
      <c r="G608" s="1163" t="s">
        <v>163</v>
      </c>
      <c r="H608" s="1132" t="s">
        <v>2937</v>
      </c>
      <c r="I608" s="1161" t="s">
        <v>2418</v>
      </c>
      <c r="J608" s="1133" t="s">
        <v>4101</v>
      </c>
      <c r="K608" s="1148"/>
      <c r="L608" s="1135" t="s">
        <v>2544</v>
      </c>
      <c r="M608" s="1146"/>
      <c r="N608" s="1136" t="s">
        <v>2421</v>
      </c>
      <c r="O608" s="1084">
        <v>45705.0</v>
      </c>
      <c r="P608" s="1164" t="s">
        <v>4116</v>
      </c>
      <c r="Q608" s="297">
        <f t="shared" si="386"/>
        <v>45706</v>
      </c>
      <c r="R608" s="1152"/>
      <c r="S608" s="1153"/>
      <c r="T608" s="1153"/>
      <c r="U608" s="297">
        <f t="shared" si="387"/>
        <v>45710</v>
      </c>
      <c r="V608" s="1165"/>
      <c r="W608" s="1165"/>
      <c r="X608" s="1152"/>
      <c r="Y608" s="297">
        <f t="shared" si="388"/>
        <v>45715</v>
      </c>
      <c r="Z608" s="1152">
        <v>6134.0</v>
      </c>
      <c r="AA608" s="1153">
        <v>19.0</v>
      </c>
      <c r="AB608" s="1153">
        <v>135.0</v>
      </c>
      <c r="AC608" s="1141" t="str">
        <f t="shared" si="407"/>
        <v/>
      </c>
      <c r="AD608" s="1142">
        <f t="shared" si="408"/>
        <v>0.02510596674</v>
      </c>
      <c r="AE608" s="1143">
        <f t="shared" si="411"/>
        <v>815.1287903</v>
      </c>
      <c r="AF608" s="286" t="s">
        <v>4117</v>
      </c>
      <c r="AI608" s="1144">
        <f t="shared" si="392"/>
        <v>6134</v>
      </c>
      <c r="AJ608" s="18"/>
    </row>
    <row r="609" ht="21.0" customHeight="1">
      <c r="A609" s="18"/>
      <c r="B609" s="1127" t="s">
        <v>1304</v>
      </c>
      <c r="C609" s="1161" t="s">
        <v>3171</v>
      </c>
      <c r="D609" s="1162">
        <v>7532.0</v>
      </c>
      <c r="E609" s="1129" t="s">
        <v>120</v>
      </c>
      <c r="F609" s="1147" t="e">
        <v>#N/A</v>
      </c>
      <c r="G609" s="1163" t="s">
        <v>4024</v>
      </c>
      <c r="H609" s="1132" t="e">
        <v>#N/A</v>
      </c>
      <c r="I609" s="1161" t="s">
        <v>2418</v>
      </c>
      <c r="J609" s="1133" t="s">
        <v>3173</v>
      </c>
      <c r="K609" s="1148"/>
      <c r="L609" s="1135" t="s">
        <v>2420</v>
      </c>
      <c r="M609" s="1146"/>
      <c r="N609" s="1136" t="s">
        <v>2421</v>
      </c>
      <c r="O609" s="1084">
        <v>45709.0</v>
      </c>
      <c r="P609" s="1164" t="s">
        <v>4118</v>
      </c>
      <c r="Q609" s="297">
        <f t="shared" si="386"/>
        <v>45710</v>
      </c>
      <c r="R609" s="1152">
        <v>6322.0</v>
      </c>
      <c r="S609" s="1153">
        <v>7.0</v>
      </c>
      <c r="T609" s="1153">
        <v>86.0</v>
      </c>
      <c r="U609" s="297">
        <f t="shared" si="387"/>
        <v>45714</v>
      </c>
      <c r="V609" s="1165"/>
      <c r="W609" s="1165"/>
      <c r="X609" s="1152"/>
      <c r="Y609" s="297">
        <f t="shared" si="388"/>
        <v>45719</v>
      </c>
      <c r="Z609" s="1152">
        <v>6322.0</v>
      </c>
      <c r="AA609" s="1153">
        <v>7.0</v>
      </c>
      <c r="AB609" s="1153">
        <v>86.0</v>
      </c>
      <c r="AC609" s="1141">
        <f t="shared" si="407"/>
        <v>0</v>
      </c>
      <c r="AD609" s="1142">
        <f t="shared" si="408"/>
        <v>0.01471053464</v>
      </c>
      <c r="AE609" s="1143">
        <f t="shared" si="411"/>
        <v>1191.395128</v>
      </c>
      <c r="AF609" s="286" t="s">
        <v>4119</v>
      </c>
      <c r="AI609" s="1144">
        <f t="shared" si="392"/>
        <v>6322</v>
      </c>
      <c r="AJ609" s="18"/>
    </row>
    <row r="610" ht="21.0" customHeight="1">
      <c r="A610" s="18"/>
      <c r="B610" s="1127" t="s">
        <v>1304</v>
      </c>
      <c r="C610" s="1161" t="s">
        <v>3171</v>
      </c>
      <c r="D610" s="1162">
        <v>3766.0</v>
      </c>
      <c r="E610" s="1129" t="s">
        <v>120</v>
      </c>
      <c r="F610" s="1147" t="e">
        <v>#N/A</v>
      </c>
      <c r="G610" s="1163" t="s">
        <v>4024</v>
      </c>
      <c r="H610" s="1132" t="e">
        <v>#N/A</v>
      </c>
      <c r="I610" s="1161" t="s">
        <v>2445</v>
      </c>
      <c r="J610" s="1133" t="s">
        <v>4120</v>
      </c>
      <c r="K610" s="1148"/>
      <c r="L610" s="1135" t="s">
        <v>2420</v>
      </c>
      <c r="M610" s="1146"/>
      <c r="N610" s="1136" t="s">
        <v>2421</v>
      </c>
      <c r="O610" s="1084">
        <v>45710.0</v>
      </c>
      <c r="P610" s="1164" t="s">
        <v>4121</v>
      </c>
      <c r="Q610" s="297">
        <f t="shared" si="386"/>
        <v>45711</v>
      </c>
      <c r="R610" s="1152"/>
      <c r="S610" s="1153"/>
      <c r="T610" s="1153"/>
      <c r="U610" s="297">
        <f t="shared" si="387"/>
        <v>45715</v>
      </c>
      <c r="V610" s="1165"/>
      <c r="W610" s="1165"/>
      <c r="X610" s="1152"/>
      <c r="Y610" s="297">
        <f t="shared" si="388"/>
        <v>45720</v>
      </c>
      <c r="Z610" s="1152">
        <v>1078.0</v>
      </c>
      <c r="AA610" s="1153">
        <v>1.0</v>
      </c>
      <c r="AB610" s="1153">
        <v>24.0</v>
      </c>
      <c r="AC610" s="1141" t="str">
        <f t="shared" si="407"/>
        <v/>
      </c>
      <c r="AD610" s="1142">
        <f t="shared" si="408"/>
        <v>0.02319109462</v>
      </c>
      <c r="AE610" s="1143">
        <f t="shared" si="411"/>
        <v>3493.506494</v>
      </c>
      <c r="AF610" s="286"/>
      <c r="AI610" s="1144">
        <f t="shared" si="392"/>
        <v>1078</v>
      </c>
      <c r="AJ610" s="18"/>
    </row>
    <row r="611" ht="21.0" customHeight="1">
      <c r="A611" s="18"/>
      <c r="B611" s="1127" t="s">
        <v>1304</v>
      </c>
      <c r="C611" s="1161" t="s">
        <v>3171</v>
      </c>
      <c r="D611" s="1162">
        <v>3766.0</v>
      </c>
      <c r="E611" s="1129" t="s">
        <v>120</v>
      </c>
      <c r="F611" s="1147">
        <v>5362.0</v>
      </c>
      <c r="G611" s="1163" t="s">
        <v>132</v>
      </c>
      <c r="H611" s="1132" t="s">
        <v>2432</v>
      </c>
      <c r="I611" s="1161" t="s">
        <v>2418</v>
      </c>
      <c r="J611" s="1133" t="s">
        <v>3173</v>
      </c>
      <c r="K611" s="1148"/>
      <c r="L611" s="1135" t="s">
        <v>2420</v>
      </c>
      <c r="M611" s="1146"/>
      <c r="N611" s="1136" t="s">
        <v>2421</v>
      </c>
      <c r="O611" s="1084">
        <v>45719.0</v>
      </c>
      <c r="P611" s="1164" t="s">
        <v>4122</v>
      </c>
      <c r="Q611" s="297">
        <f t="shared" si="386"/>
        <v>45720</v>
      </c>
      <c r="R611" s="1152"/>
      <c r="S611" s="1153"/>
      <c r="T611" s="1153"/>
      <c r="U611" s="297">
        <f t="shared" si="387"/>
        <v>45724</v>
      </c>
      <c r="V611" s="1165"/>
      <c r="W611" s="1165"/>
      <c r="X611" s="1152"/>
      <c r="Y611" s="297">
        <f t="shared" si="388"/>
        <v>45729</v>
      </c>
      <c r="Z611" s="1152">
        <v>4863.0</v>
      </c>
      <c r="AA611" s="1153">
        <v>8.0</v>
      </c>
      <c r="AB611" s="1153">
        <v>77.0</v>
      </c>
      <c r="AC611" s="1141" t="str">
        <f t="shared" si="407"/>
        <v/>
      </c>
      <c r="AD611" s="1142">
        <f t="shared" si="408"/>
        <v>0.01747892248</v>
      </c>
      <c r="AE611" s="1143">
        <f t="shared" si="411"/>
        <v>774.4190829</v>
      </c>
      <c r="AF611" s="286" t="s">
        <v>4123</v>
      </c>
      <c r="AI611" s="1144">
        <f t="shared" si="392"/>
        <v>4863</v>
      </c>
      <c r="AJ611" s="18"/>
    </row>
    <row r="612" ht="21.0" customHeight="1">
      <c r="A612" s="18"/>
      <c r="B612" s="1127" t="s">
        <v>1304</v>
      </c>
      <c r="C612" s="1161" t="s">
        <v>3171</v>
      </c>
      <c r="D612" s="1162">
        <v>3766.0</v>
      </c>
      <c r="E612" s="1129" t="s">
        <v>120</v>
      </c>
      <c r="F612" s="1147">
        <v>5362.0</v>
      </c>
      <c r="G612" s="1163" t="s">
        <v>132</v>
      </c>
      <c r="H612" s="1132" t="s">
        <v>2432</v>
      </c>
      <c r="I612" s="1161" t="s">
        <v>2445</v>
      </c>
      <c r="J612" s="1133" t="s">
        <v>4120</v>
      </c>
      <c r="K612" s="1148"/>
      <c r="L612" s="1135" t="s">
        <v>2420</v>
      </c>
      <c r="M612" s="1146"/>
      <c r="N612" s="1136" t="s">
        <v>2421</v>
      </c>
      <c r="O612" s="1084">
        <v>45720.0</v>
      </c>
      <c r="P612" s="1164" t="s">
        <v>4124</v>
      </c>
      <c r="Q612" s="297">
        <f t="shared" si="386"/>
        <v>45721</v>
      </c>
      <c r="R612" s="1152"/>
      <c r="S612" s="1153"/>
      <c r="T612" s="1153"/>
      <c r="U612" s="297">
        <f t="shared" si="387"/>
        <v>45725</v>
      </c>
      <c r="V612" s="1165"/>
      <c r="W612" s="1165"/>
      <c r="X612" s="1152"/>
      <c r="Y612" s="297">
        <f t="shared" si="388"/>
        <v>45730</v>
      </c>
      <c r="Z612" s="1152">
        <v>1151.0</v>
      </c>
      <c r="AA612" s="1153">
        <v>0.0</v>
      </c>
      <c r="AB612" s="1153">
        <v>37.0</v>
      </c>
      <c r="AC612" s="1141" t="str">
        <f t="shared" si="407"/>
        <v/>
      </c>
      <c r="AD612" s="1142">
        <f t="shared" si="408"/>
        <v>0.03214596003</v>
      </c>
      <c r="AE612" s="1143">
        <f t="shared" si="411"/>
        <v>3271.937446</v>
      </c>
      <c r="AF612" s="286"/>
      <c r="AI612" s="1144">
        <f t="shared" si="392"/>
        <v>1151</v>
      </c>
      <c r="AJ612" s="18"/>
    </row>
    <row r="613" ht="21.0" customHeight="1">
      <c r="A613" s="18"/>
      <c r="B613" s="1127" t="s">
        <v>1304</v>
      </c>
      <c r="C613" s="1161" t="s">
        <v>3171</v>
      </c>
      <c r="D613" s="1162">
        <v>3766.0</v>
      </c>
      <c r="E613" s="1129" t="s">
        <v>120</v>
      </c>
      <c r="F613" s="1147">
        <v>5344.0</v>
      </c>
      <c r="G613" s="1163" t="s">
        <v>127</v>
      </c>
      <c r="H613" s="1132" t="s">
        <v>2937</v>
      </c>
      <c r="I613" s="1161" t="s">
        <v>2418</v>
      </c>
      <c r="J613" s="1133" t="s">
        <v>3173</v>
      </c>
      <c r="K613" s="1148"/>
      <c r="L613" s="1135" t="s">
        <v>2420</v>
      </c>
      <c r="M613" s="1146"/>
      <c r="N613" s="1136" t="s">
        <v>2421</v>
      </c>
      <c r="O613" s="1084">
        <v>45733.0</v>
      </c>
      <c r="P613" s="1164" t="s">
        <v>4125</v>
      </c>
      <c r="Q613" s="297">
        <f t="shared" si="386"/>
        <v>45734</v>
      </c>
      <c r="R613" s="1152"/>
      <c r="S613" s="1153"/>
      <c r="T613" s="1153"/>
      <c r="U613" s="297">
        <f t="shared" si="387"/>
        <v>45738</v>
      </c>
      <c r="V613" s="1165"/>
      <c r="W613" s="1165"/>
      <c r="X613" s="1152"/>
      <c r="Y613" s="297">
        <f t="shared" si="388"/>
        <v>45743</v>
      </c>
      <c r="Z613" s="1152">
        <v>6290.0</v>
      </c>
      <c r="AA613" s="1153">
        <v>12.0</v>
      </c>
      <c r="AB613" s="1153">
        <v>104.0</v>
      </c>
      <c r="AC613" s="1141" t="str">
        <f t="shared" si="407"/>
        <v/>
      </c>
      <c r="AD613" s="1142">
        <f t="shared" si="408"/>
        <v>0.01844197138</v>
      </c>
      <c r="AE613" s="1143">
        <f t="shared" si="411"/>
        <v>598.7281399</v>
      </c>
      <c r="AF613" s="286" t="s">
        <v>4126</v>
      </c>
      <c r="AI613" s="1144">
        <f t="shared" si="392"/>
        <v>6290</v>
      </c>
      <c r="AJ613" s="18"/>
    </row>
    <row r="614" ht="21.0" customHeight="1">
      <c r="A614" s="18"/>
      <c r="B614" s="1127" t="s">
        <v>1304</v>
      </c>
      <c r="C614" s="1161" t="s">
        <v>3171</v>
      </c>
      <c r="D614" s="1162">
        <v>3766.0</v>
      </c>
      <c r="E614" s="1129" t="s">
        <v>120</v>
      </c>
      <c r="F614" s="1147">
        <v>5344.0</v>
      </c>
      <c r="G614" s="1163" t="s">
        <v>127</v>
      </c>
      <c r="H614" s="1132" t="s">
        <v>2937</v>
      </c>
      <c r="I614" s="1161" t="s">
        <v>2445</v>
      </c>
      <c r="J614" s="1133" t="s">
        <v>4120</v>
      </c>
      <c r="K614" s="1148"/>
      <c r="L614" s="1135" t="s">
        <v>2420</v>
      </c>
      <c r="M614" s="1146"/>
      <c r="N614" s="1136" t="s">
        <v>2421</v>
      </c>
      <c r="O614" s="1084">
        <v>45734.0</v>
      </c>
      <c r="P614" s="1164" t="s">
        <v>4127</v>
      </c>
      <c r="Q614" s="297">
        <f t="shared" si="386"/>
        <v>45735</v>
      </c>
      <c r="R614" s="1152"/>
      <c r="S614" s="1153"/>
      <c r="T614" s="1153"/>
      <c r="U614" s="297">
        <f t="shared" si="387"/>
        <v>45739</v>
      </c>
      <c r="V614" s="1165"/>
      <c r="W614" s="1165"/>
      <c r="X614" s="1152"/>
      <c r="Y614" s="297">
        <f t="shared" si="388"/>
        <v>45744</v>
      </c>
      <c r="Z614" s="1152">
        <v>1414.0</v>
      </c>
      <c r="AA614" s="1153">
        <v>2.0</v>
      </c>
      <c r="AB614" s="1153">
        <v>33.0</v>
      </c>
      <c r="AC614" s="1141" t="str">
        <f t="shared" si="407"/>
        <v/>
      </c>
      <c r="AD614" s="1142">
        <f t="shared" si="408"/>
        <v>0.02475247525</v>
      </c>
      <c r="AE614" s="1143">
        <f t="shared" si="411"/>
        <v>2663.366337</v>
      </c>
      <c r="AF614" s="286"/>
      <c r="AI614" s="1144">
        <f t="shared" si="392"/>
        <v>1414</v>
      </c>
      <c r="AJ614" s="18"/>
    </row>
    <row r="615" ht="21.0" customHeight="1">
      <c r="A615" s="18"/>
      <c r="B615" s="1127" t="s">
        <v>1304</v>
      </c>
      <c r="C615" s="1161" t="s">
        <v>3171</v>
      </c>
      <c r="D615" s="1162">
        <v>3766.0</v>
      </c>
      <c r="E615" s="1129" t="s">
        <v>120</v>
      </c>
      <c r="F615" s="1147">
        <v>5327.0</v>
      </c>
      <c r="G615" s="1163" t="s">
        <v>4111</v>
      </c>
      <c r="H615" s="1132" t="s">
        <v>3363</v>
      </c>
      <c r="I615" s="1161" t="s">
        <v>2445</v>
      </c>
      <c r="J615" s="1133" t="s">
        <v>4120</v>
      </c>
      <c r="K615" s="1148"/>
      <c r="L615" s="1135" t="s">
        <v>2420</v>
      </c>
      <c r="M615" s="1146"/>
      <c r="N615" s="1136" t="s">
        <v>2421</v>
      </c>
      <c r="O615" s="1084">
        <v>45743.0</v>
      </c>
      <c r="P615" s="1164" t="s">
        <v>4128</v>
      </c>
      <c r="Q615" s="297">
        <f t="shared" si="386"/>
        <v>45744</v>
      </c>
      <c r="R615" s="1152"/>
      <c r="S615" s="1153"/>
      <c r="T615" s="1153"/>
      <c r="U615" s="297">
        <f t="shared" si="387"/>
        <v>45748</v>
      </c>
      <c r="V615" s="1165"/>
      <c r="W615" s="1165"/>
      <c r="X615" s="1152"/>
      <c r="Y615" s="297">
        <f t="shared" si="388"/>
        <v>45753</v>
      </c>
      <c r="Z615" s="1152">
        <v>3366.0</v>
      </c>
      <c r="AA615" s="1153">
        <v>2.0</v>
      </c>
      <c r="AB615" s="1153">
        <v>51.0</v>
      </c>
      <c r="AC615" s="1141" t="str">
        <f t="shared" si="407"/>
        <v/>
      </c>
      <c r="AD615" s="1142">
        <f t="shared" si="408"/>
        <v>0.01574569222</v>
      </c>
      <c r="AE615" s="1143">
        <f t="shared" si="411"/>
        <v>1118.835413</v>
      </c>
      <c r="AF615" s="286"/>
      <c r="AI615" s="1144">
        <f t="shared" si="392"/>
        <v>3366</v>
      </c>
      <c r="AJ615" s="18"/>
    </row>
    <row r="616" ht="21.0" customHeight="1">
      <c r="A616" s="18"/>
      <c r="B616" s="1127" t="s">
        <v>1304</v>
      </c>
      <c r="C616" s="1161" t="s">
        <v>3171</v>
      </c>
      <c r="D616" s="1394">
        <v>3766.0</v>
      </c>
      <c r="E616" s="1129" t="s">
        <v>120</v>
      </c>
      <c r="F616" s="1147">
        <v>5327.0</v>
      </c>
      <c r="G616" s="1163" t="s">
        <v>4111</v>
      </c>
      <c r="H616" s="1132" t="s">
        <v>3363</v>
      </c>
      <c r="I616" s="1161" t="s">
        <v>2418</v>
      </c>
      <c r="J616" s="1133" t="s">
        <v>3173</v>
      </c>
      <c r="K616" s="1148"/>
      <c r="L616" s="1135" t="s">
        <v>2420</v>
      </c>
      <c r="M616" s="1146"/>
      <c r="N616" s="1136" t="s">
        <v>2421</v>
      </c>
      <c r="O616" s="1084">
        <v>45743.0</v>
      </c>
      <c r="P616" s="1164" t="s">
        <v>4129</v>
      </c>
      <c r="Q616" s="297">
        <f t="shared" si="386"/>
        <v>45744</v>
      </c>
      <c r="R616" s="1152"/>
      <c r="S616" s="1153"/>
      <c r="T616" s="1153"/>
      <c r="U616" s="297">
        <f t="shared" si="387"/>
        <v>45748</v>
      </c>
      <c r="V616" s="1165"/>
      <c r="W616" s="1165"/>
      <c r="X616" s="1152"/>
      <c r="Y616" s="297">
        <f t="shared" si="388"/>
        <v>45753</v>
      </c>
      <c r="Z616" s="1152">
        <v>8523.0</v>
      </c>
      <c r="AA616" s="1153">
        <v>8.0</v>
      </c>
      <c r="AB616" s="1153">
        <v>124.0</v>
      </c>
      <c r="AC616" s="1141" t="str">
        <f t="shared" si="407"/>
        <v/>
      </c>
      <c r="AD616" s="1142">
        <f t="shared" si="408"/>
        <v>0.0154875044</v>
      </c>
      <c r="AE616" s="1143">
        <f t="shared" si="411"/>
        <v>441.8631937</v>
      </c>
      <c r="AF616" s="286" t="s">
        <v>4130</v>
      </c>
      <c r="AI616" s="1144">
        <f t="shared" si="392"/>
        <v>8523</v>
      </c>
      <c r="AJ616" s="18"/>
    </row>
    <row r="617" ht="21.0" customHeight="1">
      <c r="A617" s="18"/>
      <c r="B617" s="1127" t="s">
        <v>1304</v>
      </c>
      <c r="C617" s="1161" t="s">
        <v>3171</v>
      </c>
      <c r="D617" s="1162">
        <v>7532.0</v>
      </c>
      <c r="E617" s="1129" t="s">
        <v>120</v>
      </c>
      <c r="F617" s="1147">
        <v>5462.0</v>
      </c>
      <c r="G617" s="1163" t="s">
        <v>362</v>
      </c>
      <c r="H617" s="1132" t="s">
        <v>2659</v>
      </c>
      <c r="I617" s="1161" t="s">
        <v>2418</v>
      </c>
      <c r="J617" s="1133" t="s">
        <v>3173</v>
      </c>
      <c r="K617" s="1148"/>
      <c r="L617" s="1135" t="s">
        <v>2420</v>
      </c>
      <c r="M617" s="1146"/>
      <c r="N617" s="1136" t="s">
        <v>2421</v>
      </c>
      <c r="O617" s="1084">
        <v>45749.0</v>
      </c>
      <c r="P617" s="1164" t="s">
        <v>4131</v>
      </c>
      <c r="Q617" s="297">
        <f t="shared" si="386"/>
        <v>45750</v>
      </c>
      <c r="R617" s="1152"/>
      <c r="S617" s="1153"/>
      <c r="T617" s="1153"/>
      <c r="U617" s="297">
        <f t="shared" si="387"/>
        <v>45754</v>
      </c>
      <c r="V617" s="1165"/>
      <c r="W617" s="1165"/>
      <c r="X617" s="1152"/>
      <c r="Y617" s="297">
        <f t="shared" si="388"/>
        <v>45759</v>
      </c>
      <c r="Z617" s="1152">
        <v>10654.0</v>
      </c>
      <c r="AA617" s="1153">
        <v>13.0</v>
      </c>
      <c r="AB617" s="1153">
        <v>102.0</v>
      </c>
      <c r="AC617" s="1141" t="str">
        <f t="shared" si="407"/>
        <v/>
      </c>
      <c r="AD617" s="1142">
        <f t="shared" si="408"/>
        <v>0.01079406796</v>
      </c>
      <c r="AE617" s="1143">
        <f t="shared" si="411"/>
        <v>706.9645204</v>
      </c>
      <c r="AF617" s="286" t="s">
        <v>4132</v>
      </c>
      <c r="AI617" s="1144">
        <f t="shared" si="392"/>
        <v>10654</v>
      </c>
      <c r="AJ617" s="18"/>
    </row>
    <row r="618" ht="21.0" customHeight="1">
      <c r="A618" s="18"/>
      <c r="B618" s="1127" t="s">
        <v>1304</v>
      </c>
      <c r="C618" s="1161" t="s">
        <v>3171</v>
      </c>
      <c r="D618" s="1402">
        <v>0.0</v>
      </c>
      <c r="E618" s="1129" t="s">
        <v>120</v>
      </c>
      <c r="F618" s="1147">
        <v>5462.0</v>
      </c>
      <c r="G618" s="1163" t="s">
        <v>362</v>
      </c>
      <c r="H618" s="1132" t="s">
        <v>2659</v>
      </c>
      <c r="I618" s="1161" t="s">
        <v>2445</v>
      </c>
      <c r="J618" s="1133" t="s">
        <v>4120</v>
      </c>
      <c r="K618" s="1148"/>
      <c r="L618" s="1135" t="s">
        <v>3295</v>
      </c>
      <c r="M618" s="1146"/>
      <c r="N618" s="1136" t="s">
        <v>2421</v>
      </c>
      <c r="O618" s="1084">
        <v>45750.0</v>
      </c>
      <c r="P618" s="1164" t="s">
        <v>4133</v>
      </c>
      <c r="Q618" s="297">
        <f t="shared" si="386"/>
        <v>45751</v>
      </c>
      <c r="R618" s="1152"/>
      <c r="S618" s="1153"/>
      <c r="T618" s="1153"/>
      <c r="U618" s="297">
        <f t="shared" si="387"/>
        <v>45755</v>
      </c>
      <c r="V618" s="1165"/>
      <c r="W618" s="1165"/>
      <c r="X618" s="1152"/>
      <c r="Y618" s="297">
        <f t="shared" si="388"/>
        <v>45760</v>
      </c>
      <c r="Z618" s="1152">
        <v>1140.0</v>
      </c>
      <c r="AA618" s="1153">
        <v>0.0</v>
      </c>
      <c r="AB618" s="1153">
        <v>30.0</v>
      </c>
      <c r="AC618" s="1141" t="str">
        <f t="shared" si="407"/>
        <v/>
      </c>
      <c r="AD618" s="1142">
        <f t="shared" si="408"/>
        <v>0.02631578947</v>
      </c>
      <c r="AE618" s="1143">
        <f t="shared" si="411"/>
        <v>0</v>
      </c>
      <c r="AF618" s="286"/>
      <c r="AI618" s="1144">
        <f t="shared" si="392"/>
        <v>1140</v>
      </c>
      <c r="AJ618" s="18"/>
    </row>
    <row r="619" ht="21.0" customHeight="1">
      <c r="A619" s="18"/>
      <c r="B619" s="1127" t="s">
        <v>4134</v>
      </c>
      <c r="C619" s="1189" t="s">
        <v>4135</v>
      </c>
      <c r="D619" s="1190">
        <v>0.0</v>
      </c>
      <c r="E619" s="1129" t="s">
        <v>120</v>
      </c>
      <c r="F619" s="1191">
        <v>5362.0</v>
      </c>
      <c r="G619" s="1205" t="s">
        <v>132</v>
      </c>
      <c r="H619" s="1193" t="s">
        <v>2432</v>
      </c>
      <c r="I619" s="1189" t="s">
        <v>2418</v>
      </c>
      <c r="J619" s="1169" t="s">
        <v>4136</v>
      </c>
      <c r="K619" s="1194"/>
      <c r="L619" s="1211" t="s">
        <v>3502</v>
      </c>
      <c r="M619" s="1189"/>
      <c r="N619" s="1136" t="s">
        <v>2421</v>
      </c>
      <c r="O619" s="1232">
        <v>45847.0</v>
      </c>
      <c r="P619" s="1233" t="s">
        <v>4137</v>
      </c>
      <c r="Q619" s="1195">
        <f t="shared" si="386"/>
        <v>45848</v>
      </c>
      <c r="R619" s="1197">
        <v>519.0</v>
      </c>
      <c r="S619" s="1198">
        <v>2.0</v>
      </c>
      <c r="T619" s="1198">
        <v>7.0</v>
      </c>
      <c r="U619" s="1195">
        <f t="shared" si="387"/>
        <v>45852</v>
      </c>
      <c r="V619" s="1197"/>
      <c r="W619" s="1197"/>
      <c r="X619" s="1197"/>
      <c r="Y619" s="1234">
        <f t="shared" si="388"/>
        <v>45857</v>
      </c>
      <c r="Z619" s="1197">
        <v>522.0</v>
      </c>
      <c r="AA619" s="1198">
        <v>2.0</v>
      </c>
      <c r="AB619" s="1198">
        <v>7.0</v>
      </c>
      <c r="AC619" s="1200">
        <f t="shared" ref="AC619:AC623" si="412">IFERROR((Z619-R619)/R619,"")</f>
        <v>0.005780346821</v>
      </c>
      <c r="AD619" s="1201">
        <f t="shared" ref="AD619:AD623" si="413">(AA619+AB619)/Z619</f>
        <v>0.01724137931</v>
      </c>
      <c r="AE619" s="1202">
        <f t="shared" ref="AE619:AE623" si="414">iferror(INDIRECT("D"&amp;ROW()) / INDIRECT("AI"&amp;ROW()) * 1000,0)</f>
        <v>0</v>
      </c>
      <c r="AF619" s="1227" t="s">
        <v>4138</v>
      </c>
      <c r="AG619" s="1235"/>
      <c r="AH619" s="1203"/>
      <c r="AI619" s="1144">
        <f t="shared" si="392"/>
        <v>522</v>
      </c>
      <c r="AJ619" s="18"/>
    </row>
    <row r="620" ht="21.0" customHeight="1">
      <c r="A620" s="18"/>
      <c r="B620" s="1127" t="s">
        <v>4134</v>
      </c>
      <c r="C620" s="1189" t="s">
        <v>4135</v>
      </c>
      <c r="D620" s="1190">
        <v>0.0</v>
      </c>
      <c r="E620" s="1129" t="s">
        <v>120</v>
      </c>
      <c r="F620" s="1191">
        <v>5362.0</v>
      </c>
      <c r="G620" s="1205" t="s">
        <v>132</v>
      </c>
      <c r="H620" s="1193" t="s">
        <v>2432</v>
      </c>
      <c r="I620" s="1189" t="s">
        <v>2418</v>
      </c>
      <c r="J620" s="1169" t="s">
        <v>4136</v>
      </c>
      <c r="K620" s="1194"/>
      <c r="L620" s="1211" t="s">
        <v>3502</v>
      </c>
      <c r="M620" s="1189"/>
      <c r="N620" s="1136" t="s">
        <v>2421</v>
      </c>
      <c r="O620" s="1232">
        <v>45850.0</v>
      </c>
      <c r="P620" s="1233" t="s">
        <v>4139</v>
      </c>
      <c r="Q620" s="1195">
        <f t="shared" si="386"/>
        <v>45851</v>
      </c>
      <c r="R620" s="1197">
        <v>807.0</v>
      </c>
      <c r="S620" s="1198">
        <v>0.0</v>
      </c>
      <c r="T620" s="1198">
        <v>8.0</v>
      </c>
      <c r="U620" s="1195">
        <f t="shared" si="387"/>
        <v>45855</v>
      </c>
      <c r="V620" s="1197"/>
      <c r="W620" s="1197"/>
      <c r="X620" s="1197"/>
      <c r="Y620" s="1234">
        <f t="shared" si="388"/>
        <v>45860</v>
      </c>
      <c r="Z620" s="1197">
        <v>813.0</v>
      </c>
      <c r="AA620" s="1198">
        <v>0.0</v>
      </c>
      <c r="AB620" s="1198">
        <v>8.0</v>
      </c>
      <c r="AC620" s="1200">
        <f t="shared" si="412"/>
        <v>0.007434944238</v>
      </c>
      <c r="AD620" s="1201">
        <f t="shared" si="413"/>
        <v>0.009840098401</v>
      </c>
      <c r="AE620" s="1202">
        <f t="shared" si="414"/>
        <v>0</v>
      </c>
      <c r="AF620" s="1227" t="s">
        <v>4140</v>
      </c>
      <c r="AG620" s="1235"/>
      <c r="AH620" s="1203"/>
      <c r="AI620" s="1144">
        <f t="shared" si="392"/>
        <v>813</v>
      </c>
      <c r="AJ620" s="18"/>
    </row>
    <row r="621" ht="21.0" customHeight="1">
      <c r="A621" s="18"/>
      <c r="B621" s="1127" t="s">
        <v>4134</v>
      </c>
      <c r="C621" s="1189" t="s">
        <v>4135</v>
      </c>
      <c r="D621" s="1190">
        <v>0.0</v>
      </c>
      <c r="E621" s="1129" t="s">
        <v>120</v>
      </c>
      <c r="F621" s="1191">
        <v>5362.0</v>
      </c>
      <c r="G621" s="1205" t="s">
        <v>132</v>
      </c>
      <c r="H621" s="1193" t="s">
        <v>2432</v>
      </c>
      <c r="I621" s="1189" t="s">
        <v>2418</v>
      </c>
      <c r="J621" s="1169" t="s">
        <v>4136</v>
      </c>
      <c r="K621" s="1194"/>
      <c r="L621" s="1211" t="s">
        <v>3502</v>
      </c>
      <c r="M621" s="1189"/>
      <c r="N621" s="1136" t="s">
        <v>2421</v>
      </c>
      <c r="O621" s="1232">
        <v>45862.0</v>
      </c>
      <c r="P621" s="1233" t="s">
        <v>4141</v>
      </c>
      <c r="Q621" s="1195">
        <f t="shared" si="386"/>
        <v>45863</v>
      </c>
      <c r="R621" s="1197">
        <v>484.0</v>
      </c>
      <c r="S621" s="1198">
        <v>0.0</v>
      </c>
      <c r="T621" s="1198">
        <v>5.0</v>
      </c>
      <c r="U621" s="1195">
        <f t="shared" si="387"/>
        <v>45867</v>
      </c>
      <c r="V621" s="1197"/>
      <c r="W621" s="1197"/>
      <c r="X621" s="1197"/>
      <c r="Y621" s="1234">
        <f t="shared" si="388"/>
        <v>45872</v>
      </c>
      <c r="Z621" s="1197">
        <v>494.0</v>
      </c>
      <c r="AA621" s="1198">
        <v>0.0</v>
      </c>
      <c r="AB621" s="1198">
        <v>5.0</v>
      </c>
      <c r="AC621" s="1200">
        <f t="shared" si="412"/>
        <v>0.02066115702</v>
      </c>
      <c r="AD621" s="1201">
        <f t="shared" si="413"/>
        <v>0.01012145749</v>
      </c>
      <c r="AE621" s="1202">
        <f t="shared" si="414"/>
        <v>0</v>
      </c>
      <c r="AF621" s="1227" t="s">
        <v>4142</v>
      </c>
      <c r="AG621" s="1235"/>
      <c r="AH621" s="1203"/>
      <c r="AI621" s="1144">
        <f t="shared" si="392"/>
        <v>494</v>
      </c>
      <c r="AJ621" s="18"/>
    </row>
    <row r="622" ht="21.0" customHeight="1">
      <c r="A622" s="18"/>
      <c r="B622" s="1127" t="s">
        <v>4134</v>
      </c>
      <c r="C622" s="1209" t="s">
        <v>4135</v>
      </c>
      <c r="D622" s="1190">
        <v>0.0</v>
      </c>
      <c r="E622" s="1129" t="s">
        <v>120</v>
      </c>
      <c r="F622" s="1210">
        <v>5362.0</v>
      </c>
      <c r="G622" s="1211" t="s">
        <v>132</v>
      </c>
      <c r="H622" s="1193" t="s">
        <v>2432</v>
      </c>
      <c r="I622" s="1209" t="s">
        <v>2418</v>
      </c>
      <c r="J622" s="1169" t="s">
        <v>4136</v>
      </c>
      <c r="K622" s="1212"/>
      <c r="L622" s="1211" t="s">
        <v>3502</v>
      </c>
      <c r="M622" s="1213"/>
      <c r="N622" s="1136" t="s">
        <v>2421</v>
      </c>
      <c r="O622" s="1214">
        <v>45903.0</v>
      </c>
      <c r="P622" s="1221" t="s">
        <v>4143</v>
      </c>
      <c r="Q622" s="1216">
        <f t="shared" si="386"/>
        <v>45904</v>
      </c>
      <c r="R622" s="1217">
        <v>462.0</v>
      </c>
      <c r="S622" s="1218">
        <v>0.0</v>
      </c>
      <c r="T622" s="1218">
        <v>4.0</v>
      </c>
      <c r="U622" s="1216">
        <f t="shared" si="387"/>
        <v>45908</v>
      </c>
      <c r="V622" s="1217">
        <v>655.0</v>
      </c>
      <c r="W622" s="1217">
        <v>0.0</v>
      </c>
      <c r="X622" s="1217">
        <v>5.0</v>
      </c>
      <c r="Y622" s="1216">
        <f t="shared" si="388"/>
        <v>45913</v>
      </c>
      <c r="Z622" s="1217">
        <v>678.0</v>
      </c>
      <c r="AA622" s="1218">
        <v>0.0</v>
      </c>
      <c r="AB622" s="1218">
        <v>6.0</v>
      </c>
      <c r="AC622" s="1200">
        <f t="shared" si="412"/>
        <v>0.4675324675</v>
      </c>
      <c r="AD622" s="1201">
        <f t="shared" si="413"/>
        <v>0.008849557522</v>
      </c>
      <c r="AE622" s="1202">
        <f t="shared" si="414"/>
        <v>0</v>
      </c>
      <c r="AF622" s="1219" t="s">
        <v>4144</v>
      </c>
      <c r="AG622" s="1220"/>
      <c r="AH622" s="1220"/>
      <c r="AI622" s="1144">
        <f t="shared" si="392"/>
        <v>678</v>
      </c>
      <c r="AJ622" s="18"/>
    </row>
    <row r="623" ht="21.0" customHeight="1">
      <c r="A623" s="18"/>
      <c r="B623" s="1127" t="s">
        <v>4134</v>
      </c>
      <c r="C623" s="1209" t="s">
        <v>4135</v>
      </c>
      <c r="D623" s="1190">
        <v>0.0</v>
      </c>
      <c r="E623" s="1129" t="s">
        <v>120</v>
      </c>
      <c r="F623" s="1210">
        <v>5362.0</v>
      </c>
      <c r="G623" s="1211" t="s">
        <v>132</v>
      </c>
      <c r="H623" s="1193" t="s">
        <v>2432</v>
      </c>
      <c r="I623" s="1209" t="s">
        <v>2418</v>
      </c>
      <c r="J623" s="1169" t="s">
        <v>4136</v>
      </c>
      <c r="K623" s="1212"/>
      <c r="L623" s="1211" t="s">
        <v>3502</v>
      </c>
      <c r="M623" s="1213"/>
      <c r="N623" s="1136" t="s">
        <v>2421</v>
      </c>
      <c r="O623" s="1214">
        <v>45905.0</v>
      </c>
      <c r="P623" s="1221" t="s">
        <v>4145</v>
      </c>
      <c r="Q623" s="1216">
        <f t="shared" si="386"/>
        <v>45906</v>
      </c>
      <c r="R623" s="1217">
        <v>246.0</v>
      </c>
      <c r="S623" s="1218">
        <v>0.0</v>
      </c>
      <c r="T623" s="1218">
        <v>4.0</v>
      </c>
      <c r="U623" s="1216">
        <f t="shared" si="387"/>
        <v>45910</v>
      </c>
      <c r="V623" s="1217">
        <v>398.0</v>
      </c>
      <c r="W623" s="1217">
        <v>0.0</v>
      </c>
      <c r="X623" s="1217">
        <v>6.0</v>
      </c>
      <c r="Y623" s="1216">
        <f t="shared" si="388"/>
        <v>45915</v>
      </c>
      <c r="Z623" s="1217">
        <v>429.0</v>
      </c>
      <c r="AA623" s="1218">
        <v>0.0</v>
      </c>
      <c r="AB623" s="1218">
        <v>6.0</v>
      </c>
      <c r="AC623" s="1200">
        <f t="shared" si="412"/>
        <v>0.743902439</v>
      </c>
      <c r="AD623" s="1201">
        <f t="shared" si="413"/>
        <v>0.01398601399</v>
      </c>
      <c r="AE623" s="1202">
        <f t="shared" si="414"/>
        <v>0</v>
      </c>
      <c r="AF623" s="1219" t="s">
        <v>4146</v>
      </c>
      <c r="AG623" s="1220"/>
      <c r="AH623" s="1220"/>
      <c r="AI623" s="1144">
        <f t="shared" si="392"/>
        <v>429</v>
      </c>
      <c r="AJ623" s="18"/>
    </row>
    <row r="624" ht="21.0" customHeight="1">
      <c r="A624" s="18"/>
      <c r="B624" s="1127" t="s">
        <v>4134</v>
      </c>
      <c r="C624" s="1180" t="s">
        <v>4135</v>
      </c>
      <c r="D624" s="1128">
        <v>0.0</v>
      </c>
      <c r="E624" s="1129" t="s">
        <v>120</v>
      </c>
      <c r="F624" s="1130">
        <v>5362.0</v>
      </c>
      <c r="G624" s="1181" t="s">
        <v>132</v>
      </c>
      <c r="H624" s="1132" t="s">
        <v>2432</v>
      </c>
      <c r="I624" s="1127" t="s">
        <v>2418</v>
      </c>
      <c r="J624" s="1127"/>
      <c r="K624" s="1134"/>
      <c r="L624" s="1135" t="s">
        <v>3502</v>
      </c>
      <c r="M624" s="1127"/>
      <c r="N624" s="1136" t="s">
        <v>3076</v>
      </c>
      <c r="O624" s="1182">
        <v>45981.0</v>
      </c>
      <c r="P624" s="1183" t="s">
        <v>4147</v>
      </c>
      <c r="Q624" s="1138">
        <f t="shared" si="386"/>
        <v>45982</v>
      </c>
      <c r="R624" s="125">
        <v>0.0</v>
      </c>
      <c r="S624" s="499">
        <v>0.0</v>
      </c>
      <c r="T624" s="499">
        <v>3.0</v>
      </c>
      <c r="U624" s="1139">
        <f t="shared" si="387"/>
        <v>45986</v>
      </c>
      <c r="V624" s="125"/>
      <c r="W624" s="125"/>
      <c r="X624" s="125"/>
      <c r="Y624" s="1184">
        <f t="shared" si="388"/>
        <v>45991</v>
      </c>
      <c r="Z624" s="1185"/>
      <c r="AA624" s="1185"/>
      <c r="AB624" s="1185"/>
      <c r="AC624" s="1141" t="str">
        <f t="shared" ref="AC624:AC657" si="415">IFERROR((INDIRECT("Z"&amp;ROW()) - INDIRECT("R"&amp;ROW())) / INDIRECT("R"&amp;ROW()), "")</f>
        <v/>
      </c>
      <c r="AD624" s="1142" t="str">
        <f t="shared" ref="AD624:AD657" si="416">(INDIRECT("AA"&amp;ROW()) + INDIRECT("AB"&amp;ROW())) / INDIRECT("Z"&amp;ROW())</f>
        <v>#DIV/0!</v>
      </c>
      <c r="AE624" s="1143" t="str">
        <f t="shared" ref="AE624:AE637" si="417">INDIRECT("D"&amp;ROW()) / INDIRECT("Z"&amp;ROW()) * 1000</f>
        <v>#DIV/0!</v>
      </c>
      <c r="AF624" s="1186" t="s">
        <v>4148</v>
      </c>
      <c r="AG624" s="1160"/>
      <c r="AH624" s="1144"/>
      <c r="AI624" s="1144"/>
      <c r="AJ624" s="18"/>
    </row>
    <row r="625" ht="21.0" customHeight="1">
      <c r="A625" s="18"/>
      <c r="B625" s="1127" t="s">
        <v>1888</v>
      </c>
      <c r="C625" s="1127" t="s">
        <v>1889</v>
      </c>
      <c r="D625" s="1128">
        <v>20947.0</v>
      </c>
      <c r="E625" s="1129" t="s">
        <v>120</v>
      </c>
      <c r="F625" s="1147">
        <v>6151.0</v>
      </c>
      <c r="G625" s="1135" t="s">
        <v>1556</v>
      </c>
      <c r="H625" s="1132" t="s">
        <v>2659</v>
      </c>
      <c r="I625" s="1136" t="s">
        <v>2418</v>
      </c>
      <c r="J625" s="1127"/>
      <c r="K625" s="1148"/>
      <c r="L625" s="1135" t="s">
        <v>2420</v>
      </c>
      <c r="M625" s="1146"/>
      <c r="N625" s="1136" t="s">
        <v>2421</v>
      </c>
      <c r="O625" s="1149">
        <v>45952.0</v>
      </c>
      <c r="P625" s="1150" t="s">
        <v>4149</v>
      </c>
      <c r="Q625" s="297">
        <f t="shared" si="386"/>
        <v>45953</v>
      </c>
      <c r="R625" s="1152">
        <v>9546.0</v>
      </c>
      <c r="S625" s="1153">
        <v>13.0</v>
      </c>
      <c r="T625" s="1153">
        <v>102.0</v>
      </c>
      <c r="U625" s="297">
        <f t="shared" si="387"/>
        <v>45957</v>
      </c>
      <c r="V625" s="1152">
        <v>12834.0</v>
      </c>
      <c r="W625" s="1152">
        <v>18.0</v>
      </c>
      <c r="X625" s="1152">
        <v>112.0</v>
      </c>
      <c r="Y625" s="1155">
        <f t="shared" si="388"/>
        <v>45962</v>
      </c>
      <c r="Z625" s="1152">
        <v>15047.0</v>
      </c>
      <c r="AA625" s="1153">
        <v>18.0</v>
      </c>
      <c r="AB625" s="1153">
        <v>121.0</v>
      </c>
      <c r="AC625" s="1167">
        <f t="shared" si="415"/>
        <v>0.5762623088</v>
      </c>
      <c r="AD625" s="1142">
        <f t="shared" si="416"/>
        <v>0.009237721805</v>
      </c>
      <c r="AE625" s="1168">
        <f t="shared" si="417"/>
        <v>1392.104738</v>
      </c>
      <c r="AF625" s="286" t="s">
        <v>4150</v>
      </c>
      <c r="AI625" s="1144">
        <f t="shared" ref="AI625:AI629" si="418">iferror(IFS(Z625&gt;1,Z625,V625&gt;1,V625,R625&gt;1,R625),0)</f>
        <v>15047</v>
      </c>
      <c r="AJ625" s="18"/>
    </row>
    <row r="626" ht="21.0" customHeight="1">
      <c r="A626" s="18"/>
      <c r="B626" s="1127" t="s">
        <v>1888</v>
      </c>
      <c r="C626" s="1127" t="s">
        <v>1889</v>
      </c>
      <c r="D626" s="1128">
        <v>20947.0</v>
      </c>
      <c r="E626" s="1129" t="s">
        <v>120</v>
      </c>
      <c r="F626" s="1147">
        <v>5462.0</v>
      </c>
      <c r="G626" s="1135" t="s">
        <v>362</v>
      </c>
      <c r="H626" s="1132" t="s">
        <v>2659</v>
      </c>
      <c r="I626" s="1136" t="s">
        <v>2418</v>
      </c>
      <c r="J626" s="1127"/>
      <c r="K626" s="1148"/>
      <c r="L626" s="1135" t="s">
        <v>2420</v>
      </c>
      <c r="M626" s="1146"/>
      <c r="N626" s="1136" t="s">
        <v>2421</v>
      </c>
      <c r="O626" s="1149">
        <v>45954.0</v>
      </c>
      <c r="P626" s="1150" t="s">
        <v>4151</v>
      </c>
      <c r="Q626" s="297">
        <f t="shared" si="386"/>
        <v>45955</v>
      </c>
      <c r="R626" s="1152">
        <v>11408.0</v>
      </c>
      <c r="S626" s="1153">
        <v>20.0</v>
      </c>
      <c r="T626" s="1153">
        <v>153.0</v>
      </c>
      <c r="U626" s="297">
        <f t="shared" si="387"/>
        <v>45959</v>
      </c>
      <c r="V626" s="1152">
        <v>14569.0</v>
      </c>
      <c r="W626" s="1152">
        <v>21.0</v>
      </c>
      <c r="X626" s="1152">
        <v>139.0</v>
      </c>
      <c r="Y626" s="1155">
        <f t="shared" si="388"/>
        <v>45964</v>
      </c>
      <c r="Z626" s="1152">
        <v>17006.0</v>
      </c>
      <c r="AA626" s="1153">
        <v>21.0</v>
      </c>
      <c r="AB626" s="1153">
        <v>158.0</v>
      </c>
      <c r="AC626" s="1167">
        <f t="shared" si="415"/>
        <v>0.4907082749</v>
      </c>
      <c r="AD626" s="1142">
        <f t="shared" si="416"/>
        <v>0.01052569681</v>
      </c>
      <c r="AE626" s="1168">
        <f t="shared" si="417"/>
        <v>1231.741738</v>
      </c>
      <c r="AF626" s="286" t="s">
        <v>4152</v>
      </c>
      <c r="AI626" s="1144">
        <f t="shared" si="418"/>
        <v>17006</v>
      </c>
      <c r="AJ626" s="18"/>
    </row>
    <row r="627" ht="21.0" customHeight="1">
      <c r="A627" s="18"/>
      <c r="B627" s="1127" t="s">
        <v>1888</v>
      </c>
      <c r="C627" s="1127" t="s">
        <v>1889</v>
      </c>
      <c r="D627" s="1128">
        <v>20947.0</v>
      </c>
      <c r="E627" s="1129" t="s">
        <v>120</v>
      </c>
      <c r="F627" s="1147">
        <v>5594.0</v>
      </c>
      <c r="G627" s="1135" t="s">
        <v>1522</v>
      </c>
      <c r="H627" s="1132" t="s">
        <v>2432</v>
      </c>
      <c r="I627" s="1136" t="s">
        <v>2418</v>
      </c>
      <c r="J627" s="1127"/>
      <c r="K627" s="1148"/>
      <c r="L627" s="1135" t="s">
        <v>2420</v>
      </c>
      <c r="M627" s="1146"/>
      <c r="N627" s="1136" t="s">
        <v>2421</v>
      </c>
      <c r="O627" s="1149">
        <v>45955.0</v>
      </c>
      <c r="P627" s="1150" t="s">
        <v>4153</v>
      </c>
      <c r="Q627" s="297">
        <f t="shared" si="386"/>
        <v>45956</v>
      </c>
      <c r="R627" s="1152">
        <v>11412.0</v>
      </c>
      <c r="S627" s="1153">
        <v>10.0</v>
      </c>
      <c r="T627" s="1153">
        <v>110.0</v>
      </c>
      <c r="U627" s="297">
        <f t="shared" si="387"/>
        <v>45960</v>
      </c>
      <c r="V627" s="1152">
        <v>17532.0</v>
      </c>
      <c r="W627" s="1152">
        <v>13.0</v>
      </c>
      <c r="X627" s="1152">
        <v>151.0</v>
      </c>
      <c r="Y627" s="1155">
        <f t="shared" si="388"/>
        <v>45965</v>
      </c>
      <c r="Z627" s="1152">
        <v>20166.0</v>
      </c>
      <c r="AA627" s="1153">
        <v>13.0</v>
      </c>
      <c r="AB627" s="1153">
        <v>168.0</v>
      </c>
      <c r="AC627" s="1167">
        <f t="shared" si="415"/>
        <v>0.7670872766</v>
      </c>
      <c r="AD627" s="1142">
        <f t="shared" si="416"/>
        <v>0.008975503322</v>
      </c>
      <c r="AE627" s="1168">
        <f t="shared" si="417"/>
        <v>1038.728553</v>
      </c>
      <c r="AF627" s="286" t="s">
        <v>4154</v>
      </c>
      <c r="AI627" s="1144">
        <f t="shared" si="418"/>
        <v>20166</v>
      </c>
      <c r="AJ627" s="18"/>
    </row>
    <row r="628" ht="21.0" customHeight="1">
      <c r="A628" s="18"/>
      <c r="B628" s="1127" t="s">
        <v>1888</v>
      </c>
      <c r="C628" s="1127" t="s">
        <v>1889</v>
      </c>
      <c r="D628" s="1128">
        <v>20947.0</v>
      </c>
      <c r="E628" s="1129" t="s">
        <v>120</v>
      </c>
      <c r="F628" s="1147">
        <v>6153.0</v>
      </c>
      <c r="G628" s="1135" t="s">
        <v>1517</v>
      </c>
      <c r="H628" s="1132" t="s">
        <v>3363</v>
      </c>
      <c r="I628" s="1136" t="s">
        <v>2418</v>
      </c>
      <c r="J628" s="1127"/>
      <c r="K628" s="1148"/>
      <c r="L628" s="1135" t="s">
        <v>2420</v>
      </c>
      <c r="M628" s="1146"/>
      <c r="N628" s="1136" t="s">
        <v>2421</v>
      </c>
      <c r="O628" s="1149">
        <v>45956.0</v>
      </c>
      <c r="P628" s="1150" t="s">
        <v>4155</v>
      </c>
      <c r="Q628" s="297">
        <f t="shared" si="386"/>
        <v>45957</v>
      </c>
      <c r="R628" s="1152">
        <v>10629.0</v>
      </c>
      <c r="S628" s="1153">
        <v>8.0</v>
      </c>
      <c r="T628" s="1153">
        <v>115.0</v>
      </c>
      <c r="U628" s="297">
        <f t="shared" si="387"/>
        <v>45961</v>
      </c>
      <c r="V628" s="1152">
        <v>14462.0</v>
      </c>
      <c r="W628" s="1152">
        <v>12.0</v>
      </c>
      <c r="X628" s="1152">
        <v>146.0</v>
      </c>
      <c r="Y628" s="1155">
        <f t="shared" si="388"/>
        <v>45966</v>
      </c>
      <c r="Z628" s="1152">
        <v>18043.0</v>
      </c>
      <c r="AA628" s="1153">
        <v>12.0</v>
      </c>
      <c r="AB628" s="1153">
        <v>162.0</v>
      </c>
      <c r="AC628" s="1167">
        <f t="shared" si="415"/>
        <v>0.6975256374</v>
      </c>
      <c r="AD628" s="1142">
        <f t="shared" si="416"/>
        <v>0.009643629108</v>
      </c>
      <c r="AE628" s="1168">
        <f t="shared" si="417"/>
        <v>1160.948844</v>
      </c>
      <c r="AF628" s="286" t="s">
        <v>4156</v>
      </c>
      <c r="AI628" s="1144">
        <f t="shared" si="418"/>
        <v>18043</v>
      </c>
      <c r="AJ628" s="18"/>
    </row>
    <row r="629" ht="21.0" customHeight="1">
      <c r="A629" s="18"/>
      <c r="B629" s="1127" t="s">
        <v>1921</v>
      </c>
      <c r="C629" s="1127" t="s">
        <v>1922</v>
      </c>
      <c r="D629" s="1260">
        <v>0.0</v>
      </c>
      <c r="E629" s="1129" t="s">
        <v>120</v>
      </c>
      <c r="F629" s="1147">
        <v>5595.0</v>
      </c>
      <c r="G629" s="1135" t="s">
        <v>1810</v>
      </c>
      <c r="H629" s="1132" t="s">
        <v>2432</v>
      </c>
      <c r="I629" s="1136" t="s">
        <v>2418</v>
      </c>
      <c r="J629" s="1127"/>
      <c r="K629" s="1148"/>
      <c r="L629" s="1135" t="s">
        <v>2420</v>
      </c>
      <c r="M629" s="1146"/>
      <c r="N629" s="1136" t="s">
        <v>2421</v>
      </c>
      <c r="O629" s="1149">
        <v>45959.0</v>
      </c>
      <c r="P629" s="1150" t="s">
        <v>4157</v>
      </c>
      <c r="Q629" s="297">
        <f t="shared" si="386"/>
        <v>45960</v>
      </c>
      <c r="R629" s="1152">
        <v>1942.0</v>
      </c>
      <c r="S629" s="1153">
        <v>23.0</v>
      </c>
      <c r="T629" s="1153">
        <v>111.0</v>
      </c>
      <c r="U629" s="297">
        <f t="shared" si="387"/>
        <v>45964</v>
      </c>
      <c r="V629" s="1152">
        <v>4484.0</v>
      </c>
      <c r="W629" s="1152">
        <v>25.0</v>
      </c>
      <c r="X629" s="1152">
        <v>148.0</v>
      </c>
      <c r="Y629" s="1155">
        <f t="shared" si="388"/>
        <v>45969</v>
      </c>
      <c r="Z629" s="1152">
        <v>4616.0</v>
      </c>
      <c r="AA629" s="1153">
        <v>25.0</v>
      </c>
      <c r="AB629" s="1153">
        <v>145.0</v>
      </c>
      <c r="AC629" s="1167">
        <f t="shared" si="415"/>
        <v>1.376930999</v>
      </c>
      <c r="AD629" s="1142">
        <f t="shared" si="416"/>
        <v>0.03682842288</v>
      </c>
      <c r="AE629" s="1168">
        <f t="shared" si="417"/>
        <v>0</v>
      </c>
      <c r="AF629" s="286" t="s">
        <v>4158</v>
      </c>
      <c r="AI629" s="1144">
        <f t="shared" si="418"/>
        <v>4616</v>
      </c>
      <c r="AJ629" s="18"/>
    </row>
    <row r="630" ht="21.0" customHeight="1">
      <c r="A630" s="18"/>
      <c r="B630" s="1127" t="s">
        <v>1921</v>
      </c>
      <c r="C630" s="1127" t="s">
        <v>1922</v>
      </c>
      <c r="D630" s="1128">
        <v>0.0</v>
      </c>
      <c r="E630" s="1129" t="s">
        <v>120</v>
      </c>
      <c r="F630" s="1130">
        <v>5465.0</v>
      </c>
      <c r="G630" s="1131" t="s">
        <v>384</v>
      </c>
      <c r="H630" s="1132" t="s">
        <v>2426</v>
      </c>
      <c r="I630" s="1127" t="s">
        <v>2418</v>
      </c>
      <c r="J630" s="1127"/>
      <c r="K630" s="1134"/>
      <c r="L630" s="1135" t="s">
        <v>2420</v>
      </c>
      <c r="M630" s="1127"/>
      <c r="N630" s="1136" t="s">
        <v>2421</v>
      </c>
      <c r="O630" s="1156">
        <v>45973.0</v>
      </c>
      <c r="P630" s="1231" t="s">
        <v>4159</v>
      </c>
      <c r="Q630" s="1138">
        <f t="shared" si="386"/>
        <v>45974</v>
      </c>
      <c r="R630" s="125">
        <v>3194.0</v>
      </c>
      <c r="S630" s="499">
        <v>31.0</v>
      </c>
      <c r="T630" s="499">
        <v>107.0</v>
      </c>
      <c r="U630" s="1139">
        <f t="shared" si="387"/>
        <v>45978</v>
      </c>
      <c r="V630" s="125">
        <v>3996.0</v>
      </c>
      <c r="W630" s="125">
        <v>39.0</v>
      </c>
      <c r="X630" s="125">
        <v>146.0</v>
      </c>
      <c r="Y630" s="1155">
        <f t="shared" si="388"/>
        <v>45983</v>
      </c>
      <c r="Z630" s="125">
        <v>4309.0</v>
      </c>
      <c r="AA630" s="499">
        <v>45.0</v>
      </c>
      <c r="AB630" s="499">
        <v>159.0</v>
      </c>
      <c r="AC630" s="1141">
        <f t="shared" si="415"/>
        <v>0.3490920476</v>
      </c>
      <c r="AD630" s="1142">
        <f t="shared" si="416"/>
        <v>0.04734277094</v>
      </c>
      <c r="AE630" s="1143">
        <f t="shared" si="417"/>
        <v>0</v>
      </c>
      <c r="AF630" s="1159" t="s">
        <v>4160</v>
      </c>
      <c r="AG630" s="1160"/>
      <c r="AH630" s="1144"/>
      <c r="AI630" s="1144"/>
      <c r="AJ630" s="18"/>
    </row>
    <row r="631" ht="21.0" customHeight="1">
      <c r="A631" s="18"/>
      <c r="B631" s="1127" t="s">
        <v>1616</v>
      </c>
      <c r="C631" s="1136" t="s">
        <v>1617</v>
      </c>
      <c r="D631" s="1128">
        <v>6703.0</v>
      </c>
      <c r="E631" s="1129" t="s">
        <v>120</v>
      </c>
      <c r="F631" s="1147">
        <v>6153.0</v>
      </c>
      <c r="G631" s="1135" t="s">
        <v>1517</v>
      </c>
      <c r="H631" s="1132" t="s">
        <v>3363</v>
      </c>
      <c r="I631" s="1136" t="s">
        <v>2418</v>
      </c>
      <c r="J631" s="1133" t="s">
        <v>1618</v>
      </c>
      <c r="K631" s="1148"/>
      <c r="L631" s="1135" t="s">
        <v>2420</v>
      </c>
      <c r="M631" s="1146"/>
      <c r="N631" s="1136" t="s">
        <v>2421</v>
      </c>
      <c r="O631" s="1149">
        <v>45931.0</v>
      </c>
      <c r="P631" s="1150" t="s">
        <v>4161</v>
      </c>
      <c r="Q631" s="297">
        <f t="shared" si="386"/>
        <v>45932</v>
      </c>
      <c r="R631" s="1152">
        <v>30059.0</v>
      </c>
      <c r="S631" s="1153">
        <v>2.0</v>
      </c>
      <c r="T631" s="1153">
        <v>368.0</v>
      </c>
      <c r="U631" s="297">
        <f t="shared" si="387"/>
        <v>45936</v>
      </c>
      <c r="V631" s="1152">
        <v>30899.0</v>
      </c>
      <c r="W631" s="1152">
        <v>27.0</v>
      </c>
      <c r="X631" s="1152">
        <v>624.0</v>
      </c>
      <c r="Y631" s="297">
        <f t="shared" si="388"/>
        <v>45941</v>
      </c>
      <c r="Z631" s="1152">
        <v>30958.0</v>
      </c>
      <c r="AA631" s="1153">
        <v>27.0</v>
      </c>
      <c r="AB631" s="1153">
        <v>627.0</v>
      </c>
      <c r="AC631" s="1141">
        <f t="shared" si="415"/>
        <v>0.0299078479</v>
      </c>
      <c r="AD631" s="1142">
        <f t="shared" si="416"/>
        <v>0.0211253957</v>
      </c>
      <c r="AE631" s="1143">
        <f t="shared" si="417"/>
        <v>216.519155</v>
      </c>
      <c r="AF631" s="286" t="s">
        <v>4162</v>
      </c>
      <c r="AI631" s="1144">
        <f t="shared" ref="AI631:AI636" si="419">iferror(IFS(Z631&gt;1,Z631,V631&gt;1,V631,R631&gt;1,R631),0)</f>
        <v>30958</v>
      </c>
      <c r="AJ631" s="18"/>
    </row>
    <row r="632" ht="21.0" customHeight="1">
      <c r="A632" s="18"/>
      <c r="B632" s="1127" t="s">
        <v>1616</v>
      </c>
      <c r="C632" s="1127" t="s">
        <v>1617</v>
      </c>
      <c r="D632" s="1128">
        <v>6703.0</v>
      </c>
      <c r="E632" s="1129" t="s">
        <v>120</v>
      </c>
      <c r="F632" s="1147">
        <v>5465.0</v>
      </c>
      <c r="G632" s="1135" t="s">
        <v>384</v>
      </c>
      <c r="H632" s="1132" t="s">
        <v>2426</v>
      </c>
      <c r="I632" s="1136" t="s">
        <v>2418</v>
      </c>
      <c r="J632" s="1127"/>
      <c r="K632" s="1148"/>
      <c r="L632" s="1135" t="s">
        <v>2420</v>
      </c>
      <c r="M632" s="1146"/>
      <c r="N632" s="1136" t="s">
        <v>2421</v>
      </c>
      <c r="O632" s="1149">
        <v>45947.0</v>
      </c>
      <c r="P632" s="1150" t="s">
        <v>4163</v>
      </c>
      <c r="Q632" s="297">
        <f t="shared" si="386"/>
        <v>45948</v>
      </c>
      <c r="R632" s="1152">
        <v>22723.0</v>
      </c>
      <c r="S632" s="1153">
        <v>4.0</v>
      </c>
      <c r="T632" s="1153">
        <v>348.0</v>
      </c>
      <c r="U632" s="297">
        <f t="shared" si="387"/>
        <v>45952</v>
      </c>
      <c r="V632" s="1152">
        <v>23263.0</v>
      </c>
      <c r="W632" s="1152">
        <v>24.0</v>
      </c>
      <c r="X632" s="1152">
        <v>599.0</v>
      </c>
      <c r="Y632" s="1155">
        <f t="shared" si="388"/>
        <v>45957</v>
      </c>
      <c r="Z632" s="1152">
        <v>23292.0</v>
      </c>
      <c r="AA632" s="1153">
        <v>24.0</v>
      </c>
      <c r="AB632" s="1153">
        <v>599.0</v>
      </c>
      <c r="AC632" s="1167">
        <f t="shared" si="415"/>
        <v>0.02504070765</v>
      </c>
      <c r="AD632" s="1142">
        <f t="shared" si="416"/>
        <v>0.02674738108</v>
      </c>
      <c r="AE632" s="1168">
        <f t="shared" si="417"/>
        <v>287.7812124</v>
      </c>
      <c r="AF632" s="286" t="s">
        <v>4164</v>
      </c>
      <c r="AI632" s="1144">
        <f t="shared" si="419"/>
        <v>23292</v>
      </c>
      <c r="AJ632" s="18"/>
    </row>
    <row r="633" ht="21.0" customHeight="1">
      <c r="A633" s="18"/>
      <c r="B633" s="1127" t="s">
        <v>1616</v>
      </c>
      <c r="C633" s="1127" t="s">
        <v>1617</v>
      </c>
      <c r="D633" s="1128">
        <v>6703.0</v>
      </c>
      <c r="E633" s="1129" t="s">
        <v>120</v>
      </c>
      <c r="F633" s="1147">
        <v>5376.0</v>
      </c>
      <c r="G633" s="1135" t="s">
        <v>149</v>
      </c>
      <c r="H633" s="1132" t="s">
        <v>2659</v>
      </c>
      <c r="I633" s="1136" t="s">
        <v>2418</v>
      </c>
      <c r="J633" s="1127"/>
      <c r="K633" s="1148"/>
      <c r="L633" s="1135" t="s">
        <v>2420</v>
      </c>
      <c r="M633" s="1146"/>
      <c r="N633" s="1136" t="s">
        <v>2421</v>
      </c>
      <c r="O633" s="1149">
        <v>45955.0</v>
      </c>
      <c r="P633" s="1150" t="s">
        <v>4165</v>
      </c>
      <c r="Q633" s="297">
        <f t="shared" si="386"/>
        <v>45956</v>
      </c>
      <c r="R633" s="1152">
        <v>384.0</v>
      </c>
      <c r="S633" s="1153">
        <v>5.0</v>
      </c>
      <c r="T633" s="1153">
        <v>-1.0</v>
      </c>
      <c r="U633" s="297">
        <f t="shared" si="387"/>
        <v>45960</v>
      </c>
      <c r="V633" s="1152">
        <v>18952.0</v>
      </c>
      <c r="W633" s="1152">
        <v>14.0</v>
      </c>
      <c r="X633" s="1152">
        <v>-1.0</v>
      </c>
      <c r="Y633" s="1155">
        <f t="shared" si="388"/>
        <v>45965</v>
      </c>
      <c r="Z633" s="1152">
        <v>18962.0</v>
      </c>
      <c r="AA633" s="1153">
        <v>14.0</v>
      </c>
      <c r="AB633" s="1153">
        <v>-1.0</v>
      </c>
      <c r="AC633" s="1167">
        <f t="shared" si="415"/>
        <v>48.38020833</v>
      </c>
      <c r="AD633" s="1142">
        <f t="shared" si="416"/>
        <v>0.0006855816897</v>
      </c>
      <c r="AE633" s="1168">
        <f t="shared" si="417"/>
        <v>353.4964666</v>
      </c>
      <c r="AF633" s="286" t="s">
        <v>4166</v>
      </c>
      <c r="AI633" s="1144">
        <f t="shared" si="419"/>
        <v>18962</v>
      </c>
      <c r="AJ633" s="18"/>
    </row>
    <row r="634" ht="21.0" customHeight="1">
      <c r="A634" s="18"/>
      <c r="B634" s="1127" t="s">
        <v>1616</v>
      </c>
      <c r="C634" s="1127" t="s">
        <v>1617</v>
      </c>
      <c r="D634" s="1128">
        <v>6703.0</v>
      </c>
      <c r="E634" s="1129" t="s">
        <v>120</v>
      </c>
      <c r="F634" s="1147">
        <v>6310.0</v>
      </c>
      <c r="G634" s="1135" t="s">
        <v>1587</v>
      </c>
      <c r="H634" s="1132"/>
      <c r="I634" s="1136" t="s">
        <v>2418</v>
      </c>
      <c r="J634" s="1127"/>
      <c r="K634" s="1148"/>
      <c r="L634" s="1135" t="s">
        <v>2420</v>
      </c>
      <c r="M634" s="1146"/>
      <c r="N634" s="1136" t="s">
        <v>2421</v>
      </c>
      <c r="O634" s="1149">
        <v>45961.0</v>
      </c>
      <c r="P634" s="1150" t="s">
        <v>4167</v>
      </c>
      <c r="Q634" s="297">
        <f t="shared" si="386"/>
        <v>45962</v>
      </c>
      <c r="R634" s="1152">
        <v>22521.0</v>
      </c>
      <c r="S634" s="1153">
        <v>0.0</v>
      </c>
      <c r="T634" s="1153">
        <v>-1.0</v>
      </c>
      <c r="U634" s="297">
        <f t="shared" si="387"/>
        <v>45966</v>
      </c>
      <c r="V634" s="1152">
        <v>22959.0</v>
      </c>
      <c r="W634" s="1152">
        <v>23.0</v>
      </c>
      <c r="X634" s="1152">
        <v>-1.0</v>
      </c>
      <c r="Y634" s="1155">
        <f t="shared" si="388"/>
        <v>45971</v>
      </c>
      <c r="Z634" s="1152">
        <v>22994.0</v>
      </c>
      <c r="AA634" s="1153">
        <v>23.0</v>
      </c>
      <c r="AB634" s="1153">
        <v>-1.0</v>
      </c>
      <c r="AC634" s="1167">
        <f t="shared" si="415"/>
        <v>0.02100261978</v>
      </c>
      <c r="AD634" s="1142">
        <f t="shared" si="416"/>
        <v>0.0009567713317</v>
      </c>
      <c r="AE634" s="1168">
        <f t="shared" si="417"/>
        <v>291.5108289</v>
      </c>
      <c r="AF634" s="286" t="s">
        <v>4168</v>
      </c>
      <c r="AI634" s="1144">
        <f t="shared" si="419"/>
        <v>22994</v>
      </c>
      <c r="AJ634" s="18"/>
    </row>
    <row r="635" ht="21.0" customHeight="1">
      <c r="A635" s="18"/>
      <c r="B635" s="1127" t="s">
        <v>1794</v>
      </c>
      <c r="C635" s="1127" t="s">
        <v>1795</v>
      </c>
      <c r="D635" s="1128" t="s">
        <v>2416</v>
      </c>
      <c r="E635" s="1129" t="s">
        <v>120</v>
      </c>
      <c r="F635" s="1147">
        <v>5465.0</v>
      </c>
      <c r="G635" s="1135" t="s">
        <v>384</v>
      </c>
      <c r="H635" s="1132" t="s">
        <v>2426</v>
      </c>
      <c r="I635" s="1136" t="s">
        <v>2418</v>
      </c>
      <c r="J635" s="1127"/>
      <c r="K635" s="1148"/>
      <c r="L635" s="1135" t="s">
        <v>2420</v>
      </c>
      <c r="M635" s="1146"/>
      <c r="N635" s="1136" t="s">
        <v>2421</v>
      </c>
      <c r="O635" s="1149">
        <v>45943.0</v>
      </c>
      <c r="P635" s="1150" t="s">
        <v>4169</v>
      </c>
      <c r="Q635" s="297">
        <f t="shared" si="386"/>
        <v>45944</v>
      </c>
      <c r="R635" s="1152">
        <v>11573.0</v>
      </c>
      <c r="S635" s="1153">
        <v>14.0</v>
      </c>
      <c r="T635" s="1153">
        <v>222.0</v>
      </c>
      <c r="U635" s="297">
        <f t="shared" si="387"/>
        <v>45948</v>
      </c>
      <c r="V635" s="1152">
        <v>24972.0</v>
      </c>
      <c r="W635" s="1152">
        <v>129.0</v>
      </c>
      <c r="X635" s="1152">
        <v>1230.0</v>
      </c>
      <c r="Y635" s="1155">
        <f t="shared" si="388"/>
        <v>45953</v>
      </c>
      <c r="Z635" s="1152">
        <v>44879.0</v>
      </c>
      <c r="AA635" s="1153">
        <v>132.0</v>
      </c>
      <c r="AB635" s="1153">
        <v>1208.0</v>
      </c>
      <c r="AC635" s="1167">
        <f t="shared" si="415"/>
        <v>2.87790547</v>
      </c>
      <c r="AD635" s="1142">
        <f t="shared" si="416"/>
        <v>0.02985806279</v>
      </c>
      <c r="AE635" s="1168">
        <f t="shared" si="417"/>
        <v>0</v>
      </c>
      <c r="AF635" s="286" t="s">
        <v>4170</v>
      </c>
      <c r="AI635" s="1144">
        <f t="shared" si="419"/>
        <v>44879</v>
      </c>
      <c r="AJ635" s="18"/>
    </row>
    <row r="636" ht="21.0" customHeight="1">
      <c r="A636" s="18"/>
      <c r="B636" s="1127" t="s">
        <v>1794</v>
      </c>
      <c r="C636" s="1127" t="s">
        <v>1795</v>
      </c>
      <c r="D636" s="1128">
        <v>4219.0</v>
      </c>
      <c r="E636" s="1129" t="s">
        <v>120</v>
      </c>
      <c r="F636" s="1147">
        <v>5376.0</v>
      </c>
      <c r="G636" s="1135" t="s">
        <v>149</v>
      </c>
      <c r="H636" s="1132" t="s">
        <v>2659</v>
      </c>
      <c r="I636" s="1136" t="s">
        <v>2418</v>
      </c>
      <c r="J636" s="1127"/>
      <c r="K636" s="1148"/>
      <c r="L636" s="1135" t="s">
        <v>2420</v>
      </c>
      <c r="M636" s="1146"/>
      <c r="N636" s="1136" t="s">
        <v>2421</v>
      </c>
      <c r="O636" s="1149">
        <v>45959.0</v>
      </c>
      <c r="P636" s="1150" t="s">
        <v>4171</v>
      </c>
      <c r="Q636" s="297">
        <f t="shared" si="386"/>
        <v>45960</v>
      </c>
      <c r="R636" s="1152">
        <v>246.0</v>
      </c>
      <c r="S636" s="1153">
        <v>10.0</v>
      </c>
      <c r="T636" s="1153">
        <v>62.0</v>
      </c>
      <c r="U636" s="297">
        <f t="shared" si="387"/>
        <v>45964</v>
      </c>
      <c r="V636" s="1152">
        <v>25876.0</v>
      </c>
      <c r="W636" s="1152">
        <v>64.0</v>
      </c>
      <c r="X636" s="1152">
        <v>1300.0</v>
      </c>
      <c r="Y636" s="1155">
        <f t="shared" si="388"/>
        <v>45969</v>
      </c>
      <c r="Z636" s="1152">
        <v>25942.0</v>
      </c>
      <c r="AA636" s="1153">
        <v>64.0</v>
      </c>
      <c r="AB636" s="1153">
        <v>1297.0</v>
      </c>
      <c r="AC636" s="1167">
        <f t="shared" si="415"/>
        <v>104.4552846</v>
      </c>
      <c r="AD636" s="1142">
        <f t="shared" si="416"/>
        <v>0.05246318711</v>
      </c>
      <c r="AE636" s="1168">
        <f t="shared" si="417"/>
        <v>162.6320253</v>
      </c>
      <c r="AF636" s="286" t="s">
        <v>4172</v>
      </c>
      <c r="AI636" s="1144">
        <f t="shared" si="419"/>
        <v>25942</v>
      </c>
      <c r="AJ636" s="18"/>
    </row>
    <row r="637" ht="21.0" customHeight="1">
      <c r="A637" s="18"/>
      <c r="B637" s="1127" t="s">
        <v>1794</v>
      </c>
      <c r="C637" s="1127" t="s">
        <v>1795</v>
      </c>
      <c r="D637" s="1128">
        <v>4219.0</v>
      </c>
      <c r="E637" s="1129" t="s">
        <v>120</v>
      </c>
      <c r="F637" s="1130">
        <v>6310.0</v>
      </c>
      <c r="G637" s="1131" t="s">
        <v>1587</v>
      </c>
      <c r="H637" s="1132"/>
      <c r="I637" s="1127" t="s">
        <v>2418</v>
      </c>
      <c r="J637" s="1127"/>
      <c r="K637" s="1134"/>
      <c r="L637" s="1135" t="s">
        <v>2420</v>
      </c>
      <c r="M637" s="1127"/>
      <c r="N637" s="1136" t="s">
        <v>2421</v>
      </c>
      <c r="O637" s="1156">
        <v>45966.0</v>
      </c>
      <c r="P637" s="1231" t="s">
        <v>4173</v>
      </c>
      <c r="Q637" s="1138">
        <f t="shared" si="386"/>
        <v>45967</v>
      </c>
      <c r="R637" s="125">
        <v>447.0</v>
      </c>
      <c r="S637" s="499">
        <v>2.0</v>
      </c>
      <c r="T637" s="499">
        <v>85.0</v>
      </c>
      <c r="U637" s="1139">
        <f t="shared" si="387"/>
        <v>45971</v>
      </c>
      <c r="V637" s="125">
        <v>31386.0</v>
      </c>
      <c r="W637" s="125">
        <v>44.0</v>
      </c>
      <c r="X637" s="125">
        <v>1237.0</v>
      </c>
      <c r="Y637" s="1155">
        <f t="shared" si="388"/>
        <v>45976</v>
      </c>
      <c r="Z637" s="125">
        <v>31686.0</v>
      </c>
      <c r="AA637" s="499">
        <v>47.0</v>
      </c>
      <c r="AB637" s="499">
        <v>1242.0</v>
      </c>
      <c r="AC637" s="1141">
        <f t="shared" si="415"/>
        <v>69.88590604</v>
      </c>
      <c r="AD637" s="1142">
        <f t="shared" si="416"/>
        <v>0.04068042669</v>
      </c>
      <c r="AE637" s="1143">
        <f t="shared" si="417"/>
        <v>133.1502872</v>
      </c>
      <c r="AF637" s="1159" t="s">
        <v>4174</v>
      </c>
      <c r="AG637" s="1160"/>
      <c r="AH637" s="1144"/>
      <c r="AI637" s="1144"/>
      <c r="AJ637" s="18"/>
    </row>
    <row r="638" ht="21.0" customHeight="1">
      <c r="A638" s="18"/>
      <c r="B638" s="1127" t="s">
        <v>1593</v>
      </c>
      <c r="C638" s="1136" t="s">
        <v>1594</v>
      </c>
      <c r="D638" s="1128">
        <v>0.0</v>
      </c>
      <c r="E638" s="1129" t="s">
        <v>120</v>
      </c>
      <c r="F638" s="1147">
        <v>5376.0</v>
      </c>
      <c r="G638" s="1135" t="s">
        <v>149</v>
      </c>
      <c r="H638" s="1132" t="s">
        <v>2659</v>
      </c>
      <c r="I638" s="1136" t="s">
        <v>2445</v>
      </c>
      <c r="J638" s="1133" t="s">
        <v>1595</v>
      </c>
      <c r="K638" s="1148"/>
      <c r="L638" s="1135" t="s">
        <v>2420</v>
      </c>
      <c r="M638" s="1146"/>
      <c r="N638" s="1136" t="s">
        <v>2421</v>
      </c>
      <c r="O638" s="1149">
        <v>45914.0</v>
      </c>
      <c r="P638" s="1150" t="s">
        <v>4175</v>
      </c>
      <c r="Q638" s="297">
        <f t="shared" si="386"/>
        <v>45915</v>
      </c>
      <c r="R638" s="1152">
        <v>4550.0</v>
      </c>
      <c r="S638" s="1153">
        <v>1.0</v>
      </c>
      <c r="T638" s="1153">
        <v>64.0</v>
      </c>
      <c r="U638" s="297">
        <f t="shared" si="387"/>
        <v>45919</v>
      </c>
      <c r="V638" s="1152">
        <v>8342.0</v>
      </c>
      <c r="W638" s="1152">
        <v>4.0</v>
      </c>
      <c r="X638" s="1152">
        <v>101.0</v>
      </c>
      <c r="Y638" s="297">
        <f t="shared" si="388"/>
        <v>45924</v>
      </c>
      <c r="Z638" s="1152">
        <v>11600.0</v>
      </c>
      <c r="AA638" s="1153">
        <v>4.0</v>
      </c>
      <c r="AB638" s="1153">
        <v>112.0</v>
      </c>
      <c r="AC638" s="1167">
        <f t="shared" si="415"/>
        <v>1.549450549</v>
      </c>
      <c r="AD638" s="1178">
        <f t="shared" si="416"/>
        <v>0.01</v>
      </c>
      <c r="AE638" s="1168">
        <f t="shared" ref="AE638:AE641" si="420">iferror(INDIRECT("D"&amp;ROW()) / INDIRECT("AI"&amp;ROW()) * 1000,0)</f>
        <v>0</v>
      </c>
      <c r="AF638" s="286" t="s">
        <v>4176</v>
      </c>
      <c r="AI638" s="1144">
        <f t="shared" ref="AI638:AI652" si="421">iferror(IFS(Z638&gt;1,Z638,V638&gt;1,V638,R638&gt;1,R638),0)</f>
        <v>11600</v>
      </c>
      <c r="AJ638" s="18"/>
    </row>
    <row r="639" ht="21.0" customHeight="1">
      <c r="A639" s="18"/>
      <c r="B639" s="1127" t="s">
        <v>1593</v>
      </c>
      <c r="C639" s="1136" t="s">
        <v>1594</v>
      </c>
      <c r="D639" s="1128">
        <v>8860.0</v>
      </c>
      <c r="E639" s="1129" t="s">
        <v>120</v>
      </c>
      <c r="F639" s="1147">
        <v>5376.0</v>
      </c>
      <c r="G639" s="1135" t="s">
        <v>149</v>
      </c>
      <c r="H639" s="1132" t="s">
        <v>2659</v>
      </c>
      <c r="I639" s="1136" t="s">
        <v>2418</v>
      </c>
      <c r="J639" s="1133" t="s">
        <v>4177</v>
      </c>
      <c r="K639" s="1148"/>
      <c r="L639" s="1135" t="s">
        <v>2420</v>
      </c>
      <c r="M639" s="1146"/>
      <c r="N639" s="1136" t="s">
        <v>2421</v>
      </c>
      <c r="O639" s="1149">
        <v>45914.0</v>
      </c>
      <c r="P639" s="1150" t="s">
        <v>4178</v>
      </c>
      <c r="Q639" s="297">
        <f t="shared" si="386"/>
        <v>45915</v>
      </c>
      <c r="R639" s="1152">
        <v>3811.0</v>
      </c>
      <c r="S639" s="1153">
        <v>6.0</v>
      </c>
      <c r="T639" s="1153">
        <v>92.0</v>
      </c>
      <c r="U639" s="297">
        <f t="shared" si="387"/>
        <v>45919</v>
      </c>
      <c r="V639" s="1152">
        <v>7193.0</v>
      </c>
      <c r="W639" s="1152">
        <v>10.0</v>
      </c>
      <c r="X639" s="1152">
        <v>150.0</v>
      </c>
      <c r="Y639" s="297">
        <f t="shared" si="388"/>
        <v>45924</v>
      </c>
      <c r="Z639" s="1152">
        <v>8075.0</v>
      </c>
      <c r="AA639" s="1153">
        <v>10.0</v>
      </c>
      <c r="AB639" s="1153">
        <v>164.0</v>
      </c>
      <c r="AC639" s="1167">
        <f t="shared" si="415"/>
        <v>1.118866439</v>
      </c>
      <c r="AD639" s="1178">
        <f t="shared" si="416"/>
        <v>0.02154798762</v>
      </c>
      <c r="AE639" s="1168">
        <f t="shared" si="420"/>
        <v>1097.213622</v>
      </c>
      <c r="AF639" s="286" t="s">
        <v>4179</v>
      </c>
      <c r="AI639" s="1144">
        <f t="shared" si="421"/>
        <v>8075</v>
      </c>
      <c r="AJ639" s="18"/>
    </row>
    <row r="640" ht="21.0" customHeight="1">
      <c r="A640" s="18"/>
      <c r="B640" s="1127" t="s">
        <v>1593</v>
      </c>
      <c r="C640" s="1136" t="s">
        <v>1594</v>
      </c>
      <c r="D640" s="1128">
        <v>8860.0</v>
      </c>
      <c r="E640" s="1129" t="s">
        <v>120</v>
      </c>
      <c r="F640" s="1147">
        <v>5896.0</v>
      </c>
      <c r="G640" s="1135" t="s">
        <v>4180</v>
      </c>
      <c r="H640" s="1132" t="s">
        <v>2464</v>
      </c>
      <c r="I640" s="1136" t="s">
        <v>2418</v>
      </c>
      <c r="J640" s="1133" t="s">
        <v>4177</v>
      </c>
      <c r="K640" s="1148"/>
      <c r="L640" s="1135" t="s">
        <v>2420</v>
      </c>
      <c r="M640" s="1146"/>
      <c r="N640" s="1136" t="s">
        <v>2421</v>
      </c>
      <c r="O640" s="1149">
        <v>45920.0</v>
      </c>
      <c r="P640" s="1150" t="s">
        <v>4181</v>
      </c>
      <c r="Q640" s="297">
        <f t="shared" si="386"/>
        <v>45921</v>
      </c>
      <c r="R640" s="1152">
        <v>4258.0</v>
      </c>
      <c r="S640" s="1153">
        <v>5.0</v>
      </c>
      <c r="T640" s="1153">
        <v>71.0</v>
      </c>
      <c r="U640" s="297">
        <f t="shared" si="387"/>
        <v>45925</v>
      </c>
      <c r="V640" s="1152">
        <v>4396.0</v>
      </c>
      <c r="W640" s="1152">
        <v>5.0</v>
      </c>
      <c r="X640" s="1152">
        <v>74.0</v>
      </c>
      <c r="Y640" s="297">
        <f t="shared" si="388"/>
        <v>45930</v>
      </c>
      <c r="Z640" s="1152">
        <v>4811.0</v>
      </c>
      <c r="AA640" s="1153">
        <v>5.0</v>
      </c>
      <c r="AB640" s="1153">
        <v>79.0</v>
      </c>
      <c r="AC640" s="1167">
        <f t="shared" si="415"/>
        <v>0.1298731799</v>
      </c>
      <c r="AD640" s="1178">
        <f t="shared" si="416"/>
        <v>0.01745998753</v>
      </c>
      <c r="AE640" s="1168">
        <f t="shared" si="420"/>
        <v>1841.61297</v>
      </c>
      <c r="AF640" s="286" t="s">
        <v>4182</v>
      </c>
      <c r="AI640" s="1144">
        <f t="shared" si="421"/>
        <v>4811</v>
      </c>
      <c r="AJ640" s="18"/>
    </row>
    <row r="641" ht="21.0" customHeight="1">
      <c r="A641" s="18"/>
      <c r="B641" s="1127" t="s">
        <v>1593</v>
      </c>
      <c r="C641" s="1136" t="s">
        <v>1594</v>
      </c>
      <c r="D641" s="1128">
        <v>0.0</v>
      </c>
      <c r="E641" s="1129" t="s">
        <v>120</v>
      </c>
      <c r="F641" s="1147">
        <v>5896.0</v>
      </c>
      <c r="G641" s="1135" t="s">
        <v>4180</v>
      </c>
      <c r="H641" s="1132" t="s">
        <v>2464</v>
      </c>
      <c r="I641" s="1136" t="s">
        <v>2445</v>
      </c>
      <c r="J641" s="1133" t="s">
        <v>1595</v>
      </c>
      <c r="K641" s="1148"/>
      <c r="L641" s="1135" t="s">
        <v>2420</v>
      </c>
      <c r="M641" s="1146"/>
      <c r="N641" s="1136" t="s">
        <v>2421</v>
      </c>
      <c r="O641" s="1149">
        <v>45920.0</v>
      </c>
      <c r="P641" s="1150" t="s">
        <v>4183</v>
      </c>
      <c r="Q641" s="297">
        <f t="shared" si="386"/>
        <v>45921</v>
      </c>
      <c r="R641" s="1152">
        <v>893.0</v>
      </c>
      <c r="S641" s="1153">
        <v>0.0</v>
      </c>
      <c r="T641" s="1153">
        <v>40.0</v>
      </c>
      <c r="U641" s="297">
        <f t="shared" si="387"/>
        <v>45925</v>
      </c>
      <c r="V641" s="1152">
        <v>2049.0</v>
      </c>
      <c r="W641" s="1152">
        <v>1.0</v>
      </c>
      <c r="X641" s="1152">
        <v>53.0</v>
      </c>
      <c r="Y641" s="297">
        <f t="shared" si="388"/>
        <v>45930</v>
      </c>
      <c r="Z641" s="1152">
        <v>2618.0</v>
      </c>
      <c r="AA641" s="1153">
        <v>1.0</v>
      </c>
      <c r="AB641" s="1153">
        <v>57.0</v>
      </c>
      <c r="AC641" s="1167">
        <f t="shared" si="415"/>
        <v>1.931690929</v>
      </c>
      <c r="AD641" s="1178">
        <f t="shared" si="416"/>
        <v>0.02215431627</v>
      </c>
      <c r="AE641" s="1168">
        <f t="shared" si="420"/>
        <v>0</v>
      </c>
      <c r="AF641" s="286" t="s">
        <v>4184</v>
      </c>
      <c r="AI641" s="1144">
        <f t="shared" si="421"/>
        <v>2618</v>
      </c>
      <c r="AJ641" s="18"/>
    </row>
    <row r="642" ht="21.0" customHeight="1">
      <c r="A642" s="18"/>
      <c r="B642" s="1127" t="s">
        <v>1593</v>
      </c>
      <c r="C642" s="1136" t="s">
        <v>1594</v>
      </c>
      <c r="D642" s="1128">
        <v>8860.0</v>
      </c>
      <c r="E642" s="1129" t="s">
        <v>120</v>
      </c>
      <c r="F642" s="1147">
        <v>5899.0</v>
      </c>
      <c r="G642" s="1135" t="s">
        <v>1631</v>
      </c>
      <c r="H642" s="1132" t="s">
        <v>2659</v>
      </c>
      <c r="I642" s="1136" t="s">
        <v>2418</v>
      </c>
      <c r="J642" s="1133" t="s">
        <v>4177</v>
      </c>
      <c r="K642" s="1148"/>
      <c r="L642" s="1135" t="s">
        <v>2420</v>
      </c>
      <c r="M642" s="1146"/>
      <c r="N642" s="1136" t="s">
        <v>2421</v>
      </c>
      <c r="O642" s="1149">
        <v>45926.0</v>
      </c>
      <c r="P642" s="1150" t="s">
        <v>4185</v>
      </c>
      <c r="Q642" s="297">
        <f t="shared" si="386"/>
        <v>45927</v>
      </c>
      <c r="R642" s="1152">
        <v>1925.0</v>
      </c>
      <c r="S642" s="1153">
        <v>3.0</v>
      </c>
      <c r="T642" s="1153">
        <v>44.0</v>
      </c>
      <c r="U642" s="297">
        <f t="shared" si="387"/>
        <v>45931</v>
      </c>
      <c r="V642" s="1152">
        <v>7074.0</v>
      </c>
      <c r="W642" s="1152">
        <v>3.0</v>
      </c>
      <c r="X642" s="1152">
        <v>117.0</v>
      </c>
      <c r="Y642" s="297">
        <f t="shared" si="388"/>
        <v>45936</v>
      </c>
      <c r="Z642" s="1152">
        <v>7804.0</v>
      </c>
      <c r="AA642" s="1153">
        <v>3.0</v>
      </c>
      <c r="AB642" s="1153">
        <v>124.0</v>
      </c>
      <c r="AC642" s="1141">
        <f t="shared" si="415"/>
        <v>3.054025974</v>
      </c>
      <c r="AD642" s="1142">
        <f t="shared" si="416"/>
        <v>0.01627370579</v>
      </c>
      <c r="AE642" s="1143">
        <f t="shared" ref="AE642:AE648" si="422">INDIRECT("D"&amp;ROW()) / INDIRECT("Z"&amp;ROW()) * 1000</f>
        <v>1135.315223</v>
      </c>
      <c r="AF642" s="286" t="s">
        <v>4186</v>
      </c>
      <c r="AI642" s="1144">
        <f t="shared" si="421"/>
        <v>7804</v>
      </c>
      <c r="AJ642" s="18"/>
    </row>
    <row r="643" ht="21.0" customHeight="1">
      <c r="A643" s="18"/>
      <c r="B643" s="1127" t="s">
        <v>1593</v>
      </c>
      <c r="C643" s="1136" t="s">
        <v>1594</v>
      </c>
      <c r="D643" s="1268">
        <v>8000.0</v>
      </c>
      <c r="E643" s="1129" t="s">
        <v>120</v>
      </c>
      <c r="F643" s="1147">
        <v>5899.0</v>
      </c>
      <c r="G643" s="1135" t="s">
        <v>1631</v>
      </c>
      <c r="H643" s="1132" t="s">
        <v>2659</v>
      </c>
      <c r="I643" s="1136" t="s">
        <v>2445</v>
      </c>
      <c r="J643" s="1133" t="s">
        <v>1595</v>
      </c>
      <c r="K643" s="1148"/>
      <c r="L643" s="1135" t="s">
        <v>2420</v>
      </c>
      <c r="M643" s="1146"/>
      <c r="N643" s="1136" t="s">
        <v>2421</v>
      </c>
      <c r="O643" s="1149">
        <v>45926.0</v>
      </c>
      <c r="P643" s="1150" t="s">
        <v>4187</v>
      </c>
      <c r="Q643" s="297">
        <f t="shared" si="386"/>
        <v>45927</v>
      </c>
      <c r="R643" s="1152">
        <v>940.0</v>
      </c>
      <c r="S643" s="1153">
        <v>0.0</v>
      </c>
      <c r="T643" s="1153">
        <v>31.0</v>
      </c>
      <c r="U643" s="297">
        <f t="shared" si="387"/>
        <v>45931</v>
      </c>
      <c r="V643" s="1152">
        <v>1898.0</v>
      </c>
      <c r="W643" s="1152">
        <v>0.0</v>
      </c>
      <c r="X643" s="1152">
        <v>43.0</v>
      </c>
      <c r="Y643" s="297">
        <f t="shared" si="388"/>
        <v>45936</v>
      </c>
      <c r="Z643" s="1152">
        <v>2824.0</v>
      </c>
      <c r="AA643" s="1153">
        <v>0.0</v>
      </c>
      <c r="AB643" s="1153">
        <v>51.0</v>
      </c>
      <c r="AC643" s="1141">
        <f t="shared" si="415"/>
        <v>2.004255319</v>
      </c>
      <c r="AD643" s="1142">
        <f t="shared" si="416"/>
        <v>0.01805949008</v>
      </c>
      <c r="AE643" s="1143">
        <f t="shared" si="422"/>
        <v>2832.86119</v>
      </c>
      <c r="AF643" s="286" t="s">
        <v>4188</v>
      </c>
      <c r="AI643" s="1144">
        <f t="shared" si="421"/>
        <v>2824</v>
      </c>
      <c r="AJ643" s="18"/>
    </row>
    <row r="644" ht="21.0" customHeight="1">
      <c r="A644" s="18"/>
      <c r="B644" s="1127" t="s">
        <v>1514</v>
      </c>
      <c r="C644" s="1161" t="s">
        <v>1515</v>
      </c>
      <c r="D644" s="1162">
        <v>1266.0</v>
      </c>
      <c r="E644" s="1129" t="s">
        <v>120</v>
      </c>
      <c r="F644" s="1147">
        <v>6153.0</v>
      </c>
      <c r="G644" s="1163" t="s">
        <v>1517</v>
      </c>
      <c r="H644" s="1132" t="s">
        <v>3363</v>
      </c>
      <c r="I644" s="1161" t="s">
        <v>2418</v>
      </c>
      <c r="J644" s="1133" t="s">
        <v>4189</v>
      </c>
      <c r="K644" s="1148"/>
      <c r="L644" s="1135" t="s">
        <v>2420</v>
      </c>
      <c r="M644" s="1146"/>
      <c r="N644" s="1136" t="s">
        <v>2421</v>
      </c>
      <c r="O644" s="1084">
        <v>45897.0</v>
      </c>
      <c r="P644" s="1164" t="s">
        <v>4190</v>
      </c>
      <c r="Q644" s="297">
        <f t="shared" si="386"/>
        <v>45898</v>
      </c>
      <c r="R644" s="1152">
        <v>1642.0</v>
      </c>
      <c r="S644" s="1153">
        <v>2.0</v>
      </c>
      <c r="T644" s="1153">
        <v>29.0</v>
      </c>
      <c r="U644" s="297">
        <f t="shared" si="387"/>
        <v>45902</v>
      </c>
      <c r="V644" s="1165"/>
      <c r="W644" s="1165"/>
      <c r="X644" s="1152"/>
      <c r="Y644" s="297">
        <f t="shared" si="388"/>
        <v>45907</v>
      </c>
      <c r="Z644" s="1152">
        <v>1740.0</v>
      </c>
      <c r="AA644" s="1153">
        <v>2.0</v>
      </c>
      <c r="AB644" s="1153">
        <v>30.0</v>
      </c>
      <c r="AC644" s="1141">
        <f t="shared" si="415"/>
        <v>0.05968331303</v>
      </c>
      <c r="AD644" s="1142">
        <f t="shared" si="416"/>
        <v>0.0183908046</v>
      </c>
      <c r="AE644" s="1143">
        <f t="shared" si="422"/>
        <v>727.5862069</v>
      </c>
      <c r="AF644" s="286" t="s">
        <v>4191</v>
      </c>
      <c r="AI644" s="1144">
        <f t="shared" si="421"/>
        <v>1740</v>
      </c>
      <c r="AJ644" s="18"/>
    </row>
    <row r="645" ht="21.0" customHeight="1">
      <c r="A645" s="18"/>
      <c r="B645" s="1127" t="s">
        <v>1514</v>
      </c>
      <c r="C645" s="1161" t="s">
        <v>1515</v>
      </c>
      <c r="D645" s="1402">
        <v>1266.0</v>
      </c>
      <c r="E645" s="1129" t="s">
        <v>120</v>
      </c>
      <c r="F645" s="1147">
        <v>6153.0</v>
      </c>
      <c r="G645" s="1163" t="s">
        <v>1517</v>
      </c>
      <c r="H645" s="1132" t="s">
        <v>3363</v>
      </c>
      <c r="I645" s="1161" t="s">
        <v>2445</v>
      </c>
      <c r="J645" s="1133" t="s">
        <v>1516</v>
      </c>
      <c r="K645" s="1148"/>
      <c r="L645" s="1135" t="s">
        <v>2420</v>
      </c>
      <c r="M645" s="1146"/>
      <c r="N645" s="1136" t="s">
        <v>2421</v>
      </c>
      <c r="O645" s="1084">
        <v>45902.0</v>
      </c>
      <c r="P645" s="1164" t="s">
        <v>4192</v>
      </c>
      <c r="Q645" s="297">
        <f t="shared" si="386"/>
        <v>45903</v>
      </c>
      <c r="R645" s="1152">
        <v>1021.0</v>
      </c>
      <c r="S645" s="1153">
        <v>0.0</v>
      </c>
      <c r="T645" s="1153">
        <v>36.0</v>
      </c>
      <c r="U645" s="297">
        <f t="shared" si="387"/>
        <v>45907</v>
      </c>
      <c r="V645" s="1152">
        <v>1260.0</v>
      </c>
      <c r="W645" s="286">
        <v>1.0</v>
      </c>
      <c r="X645" s="1152">
        <v>40.0</v>
      </c>
      <c r="Y645" s="297">
        <f t="shared" si="388"/>
        <v>45912</v>
      </c>
      <c r="Z645" s="1152">
        <v>1516.0</v>
      </c>
      <c r="AA645" s="1153">
        <v>1.0</v>
      </c>
      <c r="AB645" s="1153">
        <v>42.0</v>
      </c>
      <c r="AC645" s="1141">
        <f t="shared" si="415"/>
        <v>0.4848188051</v>
      </c>
      <c r="AD645" s="1142">
        <f t="shared" si="416"/>
        <v>0.02836411609</v>
      </c>
      <c r="AE645" s="1143">
        <f t="shared" si="422"/>
        <v>835.0923483</v>
      </c>
      <c r="AF645" s="286" t="s">
        <v>4193</v>
      </c>
      <c r="AI645" s="1144">
        <f t="shared" si="421"/>
        <v>1516</v>
      </c>
      <c r="AJ645" s="18"/>
    </row>
    <row r="646" ht="21.0" customHeight="1">
      <c r="A646" s="18"/>
      <c r="B646" s="1127" t="s">
        <v>1665</v>
      </c>
      <c r="C646" s="1136" t="s">
        <v>1666</v>
      </c>
      <c r="D646" s="1128">
        <v>0.0</v>
      </c>
      <c r="E646" s="1129" t="s">
        <v>120</v>
      </c>
      <c r="F646" s="1147">
        <v>5874.0</v>
      </c>
      <c r="G646" s="1135" t="s">
        <v>1602</v>
      </c>
      <c r="H646" s="1132" t="s">
        <v>3024</v>
      </c>
      <c r="I646" s="1136" t="s">
        <v>2418</v>
      </c>
      <c r="J646" s="1133" t="s">
        <v>1667</v>
      </c>
      <c r="K646" s="1148"/>
      <c r="L646" s="1135" t="s">
        <v>2420</v>
      </c>
      <c r="M646" s="1146"/>
      <c r="N646" s="1136" t="s">
        <v>2421</v>
      </c>
      <c r="O646" s="1149">
        <v>45929.0</v>
      </c>
      <c r="P646" s="1150" t="s">
        <v>4194</v>
      </c>
      <c r="Q646" s="297">
        <f t="shared" si="386"/>
        <v>45930</v>
      </c>
      <c r="R646" s="1152">
        <v>507.0</v>
      </c>
      <c r="S646" s="1153">
        <v>22.0</v>
      </c>
      <c r="T646" s="1153">
        <v>53.0</v>
      </c>
      <c r="U646" s="297">
        <f t="shared" si="387"/>
        <v>45934</v>
      </c>
      <c r="V646" s="1152">
        <v>1249.0</v>
      </c>
      <c r="W646" s="1152">
        <v>61.0</v>
      </c>
      <c r="X646" s="1152">
        <v>288.0</v>
      </c>
      <c r="Y646" s="297">
        <f t="shared" si="388"/>
        <v>45939</v>
      </c>
      <c r="Z646" s="1152">
        <v>1458.0</v>
      </c>
      <c r="AA646" s="1153">
        <v>63.0</v>
      </c>
      <c r="AB646" s="1153">
        <v>297.0</v>
      </c>
      <c r="AC646" s="1141">
        <f t="shared" si="415"/>
        <v>1.875739645</v>
      </c>
      <c r="AD646" s="1142">
        <f t="shared" si="416"/>
        <v>0.2469135802</v>
      </c>
      <c r="AE646" s="1143">
        <f t="shared" si="422"/>
        <v>0</v>
      </c>
      <c r="AF646" s="286" t="s">
        <v>4195</v>
      </c>
      <c r="AI646" s="1144">
        <f t="shared" si="421"/>
        <v>1458</v>
      </c>
      <c r="AJ646" s="18"/>
    </row>
    <row r="647" ht="21.0" customHeight="1">
      <c r="A647" s="18"/>
      <c r="B647" s="1127" t="s">
        <v>1665</v>
      </c>
      <c r="C647" s="1136" t="s">
        <v>1666</v>
      </c>
      <c r="D647" s="1128">
        <v>0.0</v>
      </c>
      <c r="E647" s="1129" t="s">
        <v>120</v>
      </c>
      <c r="F647" s="1147">
        <v>5899.0</v>
      </c>
      <c r="G647" s="1135" t="s">
        <v>1631</v>
      </c>
      <c r="H647" s="1132" t="s">
        <v>2659</v>
      </c>
      <c r="I647" s="1136" t="s">
        <v>2418</v>
      </c>
      <c r="J647" s="1133" t="s">
        <v>1667</v>
      </c>
      <c r="K647" s="1148"/>
      <c r="L647" s="1135" t="s">
        <v>2420</v>
      </c>
      <c r="M647" s="1146"/>
      <c r="N647" s="1136" t="s">
        <v>2421</v>
      </c>
      <c r="O647" s="1149">
        <v>45930.0</v>
      </c>
      <c r="P647" s="1150" t="s">
        <v>4196</v>
      </c>
      <c r="Q647" s="297">
        <f t="shared" si="386"/>
        <v>45931</v>
      </c>
      <c r="R647" s="1152">
        <v>309.0</v>
      </c>
      <c r="S647" s="1153">
        <v>13.0</v>
      </c>
      <c r="T647" s="1153">
        <v>50.0</v>
      </c>
      <c r="U647" s="297">
        <f t="shared" si="387"/>
        <v>45935</v>
      </c>
      <c r="V647" s="1152">
        <v>1034.0</v>
      </c>
      <c r="W647" s="1152">
        <v>65.0</v>
      </c>
      <c r="X647" s="1152">
        <v>278.0</v>
      </c>
      <c r="Y647" s="297">
        <f t="shared" si="388"/>
        <v>45940</v>
      </c>
      <c r="Z647" s="1152">
        <v>1160.0</v>
      </c>
      <c r="AA647" s="1153">
        <v>68.0</v>
      </c>
      <c r="AB647" s="1153">
        <v>293.0</v>
      </c>
      <c r="AC647" s="1141">
        <f t="shared" si="415"/>
        <v>2.754045307</v>
      </c>
      <c r="AD647" s="1142">
        <f t="shared" si="416"/>
        <v>0.3112068966</v>
      </c>
      <c r="AE647" s="1143">
        <f t="shared" si="422"/>
        <v>0</v>
      </c>
      <c r="AF647" s="286" t="s">
        <v>4197</v>
      </c>
      <c r="AI647" s="1144">
        <f t="shared" si="421"/>
        <v>1160</v>
      </c>
      <c r="AJ647" s="18"/>
    </row>
    <row r="648" ht="21.0" customHeight="1">
      <c r="A648" s="18"/>
      <c r="B648" s="1127" t="s">
        <v>1665</v>
      </c>
      <c r="C648" s="1136" t="s">
        <v>1666</v>
      </c>
      <c r="D648" s="1128">
        <v>0.0</v>
      </c>
      <c r="E648" s="1129" t="s">
        <v>120</v>
      </c>
      <c r="F648" s="1147">
        <v>5795.0</v>
      </c>
      <c r="G648" s="1135" t="s">
        <v>1720</v>
      </c>
      <c r="H648" s="1132" t="s">
        <v>2464</v>
      </c>
      <c r="I648" s="1136" t="s">
        <v>2418</v>
      </c>
      <c r="J648" s="1133" t="s">
        <v>1667</v>
      </c>
      <c r="K648" s="1148"/>
      <c r="L648" s="1135" t="s">
        <v>2420</v>
      </c>
      <c r="M648" s="1146"/>
      <c r="N648" s="1136" t="s">
        <v>2421</v>
      </c>
      <c r="O648" s="1149">
        <v>45935.0</v>
      </c>
      <c r="P648" s="1150" t="s">
        <v>4198</v>
      </c>
      <c r="Q648" s="1151">
        <f t="shared" si="386"/>
        <v>45936</v>
      </c>
      <c r="R648" s="1152">
        <v>392.0</v>
      </c>
      <c r="S648" s="1153">
        <v>16.0</v>
      </c>
      <c r="T648" s="1153">
        <v>37.0</v>
      </c>
      <c r="U648" s="1154">
        <f t="shared" si="387"/>
        <v>45940</v>
      </c>
      <c r="V648" s="1152">
        <v>1055.0</v>
      </c>
      <c r="W648" s="1152">
        <v>55.0</v>
      </c>
      <c r="X648" s="1152">
        <v>282.0</v>
      </c>
      <c r="Y648" s="1155">
        <f t="shared" si="388"/>
        <v>45945</v>
      </c>
      <c r="Z648" s="1152">
        <v>1190.0</v>
      </c>
      <c r="AA648" s="1153">
        <v>55.0</v>
      </c>
      <c r="AB648" s="1153">
        <v>297.0</v>
      </c>
      <c r="AC648" s="1141">
        <f t="shared" si="415"/>
        <v>2.035714286</v>
      </c>
      <c r="AD648" s="1142">
        <f t="shared" si="416"/>
        <v>0.2957983193</v>
      </c>
      <c r="AE648" s="1143">
        <f t="shared" si="422"/>
        <v>0</v>
      </c>
      <c r="AF648" s="286" t="s">
        <v>4199</v>
      </c>
      <c r="AI648" s="1144">
        <f t="shared" si="421"/>
        <v>1190</v>
      </c>
      <c r="AJ648" s="18"/>
    </row>
    <row r="649" ht="21.0" customHeight="1">
      <c r="A649" s="18"/>
      <c r="B649" s="1127" t="s">
        <v>1701</v>
      </c>
      <c r="C649" s="1136" t="s">
        <v>1702</v>
      </c>
      <c r="D649" s="1128">
        <v>3797.0</v>
      </c>
      <c r="E649" s="1129" t="s">
        <v>120</v>
      </c>
      <c r="F649" s="1147">
        <v>5644.0</v>
      </c>
      <c r="G649" s="1135" t="s">
        <v>1676</v>
      </c>
      <c r="H649" s="1132" t="s">
        <v>4200</v>
      </c>
      <c r="I649" s="1136" t="s">
        <v>2445</v>
      </c>
      <c r="J649" s="1169" t="s">
        <v>4201</v>
      </c>
      <c r="K649" s="1148"/>
      <c r="L649" s="1135" t="s">
        <v>2420</v>
      </c>
      <c r="M649" s="1146"/>
      <c r="N649" s="1136" t="s">
        <v>2421</v>
      </c>
      <c r="O649" s="1149">
        <v>45937.0</v>
      </c>
      <c r="P649" s="1245" t="s">
        <v>4202</v>
      </c>
      <c r="Q649" s="1151">
        <f t="shared" si="386"/>
        <v>45938</v>
      </c>
      <c r="R649" s="1152">
        <v>36200.0</v>
      </c>
      <c r="S649" s="1153">
        <v>6.0</v>
      </c>
      <c r="T649" s="1153">
        <v>1310.0</v>
      </c>
      <c r="U649" s="1154">
        <f t="shared" si="387"/>
        <v>45942</v>
      </c>
      <c r="V649" s="1152">
        <v>66500.0</v>
      </c>
      <c r="W649" s="1152">
        <v>15.0</v>
      </c>
      <c r="X649" s="1152">
        <v>2413.0</v>
      </c>
      <c r="Y649" s="1155">
        <f t="shared" si="388"/>
        <v>45947</v>
      </c>
      <c r="Z649" s="1152">
        <v>70100.0</v>
      </c>
      <c r="AA649" s="1153">
        <v>0.0</v>
      </c>
      <c r="AB649" s="1153">
        <v>2545.0</v>
      </c>
      <c r="AC649" s="1141">
        <f t="shared" si="415"/>
        <v>0.9364640884</v>
      </c>
      <c r="AD649" s="1142">
        <f t="shared" si="416"/>
        <v>0.03630527817</v>
      </c>
      <c r="AE649" s="1168">
        <f t="array" ref="AE649">iferror(INDIRECT("D"&amp;ROW()) / INDIRECT("AI"&amp;ROW()) * 1000,0)</f>
        <v>54.16547789</v>
      </c>
      <c r="AF649" s="286"/>
      <c r="AI649" s="1144">
        <f t="shared" si="421"/>
        <v>70100</v>
      </c>
      <c r="AJ649" s="18"/>
    </row>
    <row r="650" ht="21.0" customHeight="1">
      <c r="A650" s="18"/>
      <c r="B650" s="1127" t="s">
        <v>1701</v>
      </c>
      <c r="C650" s="1136" t="s">
        <v>1702</v>
      </c>
      <c r="D650" s="1128">
        <v>3797.0</v>
      </c>
      <c r="E650" s="1129" t="s">
        <v>120</v>
      </c>
      <c r="F650" s="1147">
        <v>5644.0</v>
      </c>
      <c r="G650" s="1135" t="s">
        <v>1676</v>
      </c>
      <c r="H650" s="1132" t="s">
        <v>4200</v>
      </c>
      <c r="I650" s="1136" t="s">
        <v>2418</v>
      </c>
      <c r="J650" s="1169" t="s">
        <v>1703</v>
      </c>
      <c r="K650" s="1148"/>
      <c r="L650" s="1135" t="s">
        <v>2420</v>
      </c>
      <c r="M650" s="1146"/>
      <c r="N650" s="1136" t="s">
        <v>2421</v>
      </c>
      <c r="O650" s="1149">
        <v>45937.0</v>
      </c>
      <c r="P650" s="1150" t="s">
        <v>4203</v>
      </c>
      <c r="Q650" s="1151">
        <f t="shared" si="386"/>
        <v>45938</v>
      </c>
      <c r="R650" s="1152">
        <v>9615.0</v>
      </c>
      <c r="S650" s="1153">
        <v>55.0</v>
      </c>
      <c r="T650" s="1153">
        <v>275.0</v>
      </c>
      <c r="U650" s="1154">
        <f t="shared" si="387"/>
        <v>45942</v>
      </c>
      <c r="V650" s="1152">
        <v>19672.0</v>
      </c>
      <c r="W650" s="1152">
        <v>74.0</v>
      </c>
      <c r="X650" s="1152">
        <v>505.0</v>
      </c>
      <c r="Y650" s="1155">
        <f t="shared" si="388"/>
        <v>45947</v>
      </c>
      <c r="Z650" s="1152">
        <v>21966.0</v>
      </c>
      <c r="AA650" s="1153">
        <v>80.0</v>
      </c>
      <c r="AB650" s="1153">
        <v>562.0</v>
      </c>
      <c r="AC650" s="1141">
        <f t="shared" si="415"/>
        <v>1.284555382</v>
      </c>
      <c r="AD650" s="1142">
        <f t="shared" si="416"/>
        <v>0.02922698716</v>
      </c>
      <c r="AE650" s="1143">
        <f t="shared" ref="AE650:AE654" si="423">INDIRECT("D"&amp;ROW()) / INDIRECT("Z"&amp;ROW()) * 1000</f>
        <v>172.8580534</v>
      </c>
      <c r="AF650" s="286" t="s">
        <v>4204</v>
      </c>
      <c r="AI650" s="1144">
        <f t="shared" si="421"/>
        <v>21966</v>
      </c>
      <c r="AJ650" s="18"/>
    </row>
    <row r="651" ht="21.0" customHeight="1">
      <c r="A651" s="18"/>
      <c r="B651" s="1127" t="s">
        <v>1730</v>
      </c>
      <c r="C651" s="1127" t="s">
        <v>1731</v>
      </c>
      <c r="D651" s="1128" t="s">
        <v>2416</v>
      </c>
      <c r="E651" s="1129" t="s">
        <v>120</v>
      </c>
      <c r="F651" s="1147">
        <v>5594.0</v>
      </c>
      <c r="G651" s="1135" t="s">
        <v>1522</v>
      </c>
      <c r="H651" s="1132" t="s">
        <v>2432</v>
      </c>
      <c r="I651" s="1136" t="s">
        <v>2418</v>
      </c>
      <c r="J651" s="1127"/>
      <c r="K651" s="1148"/>
      <c r="L651" s="1135" t="s">
        <v>2420</v>
      </c>
      <c r="M651" s="1146"/>
      <c r="N651" s="1136" t="s">
        <v>2421</v>
      </c>
      <c r="O651" s="1149">
        <v>45941.0</v>
      </c>
      <c r="P651" s="1150" t="s">
        <v>4205</v>
      </c>
      <c r="Q651" s="297">
        <f t="shared" si="386"/>
        <v>45942</v>
      </c>
      <c r="R651" s="1152">
        <v>1031.0</v>
      </c>
      <c r="S651" s="1153">
        <v>10.0</v>
      </c>
      <c r="T651" s="1153">
        <v>-1.0</v>
      </c>
      <c r="U651" s="297">
        <f t="shared" si="387"/>
        <v>45946</v>
      </c>
      <c r="V651" s="1152">
        <v>1926.0</v>
      </c>
      <c r="W651" s="1152">
        <v>20.0</v>
      </c>
      <c r="X651" s="1152">
        <v>-1.0</v>
      </c>
      <c r="Y651" s="1155">
        <f t="shared" si="388"/>
        <v>45951</v>
      </c>
      <c r="Z651" s="1152">
        <v>2089.0</v>
      </c>
      <c r="AA651" s="1153">
        <v>20.0</v>
      </c>
      <c r="AB651" s="1153">
        <v>-1.0</v>
      </c>
      <c r="AC651" s="1167">
        <f t="shared" si="415"/>
        <v>1.026188167</v>
      </c>
      <c r="AD651" s="1142">
        <f t="shared" si="416"/>
        <v>0.00909526089</v>
      </c>
      <c r="AE651" s="1168">
        <f t="shared" si="423"/>
        <v>0</v>
      </c>
      <c r="AF651" s="286" t="s">
        <v>4206</v>
      </c>
      <c r="AI651" s="1144">
        <f t="shared" si="421"/>
        <v>2089</v>
      </c>
      <c r="AJ651" s="18"/>
    </row>
    <row r="652" ht="21.0" customHeight="1">
      <c r="A652" s="18"/>
      <c r="B652" s="1127" t="s">
        <v>1730</v>
      </c>
      <c r="C652" s="1127" t="s">
        <v>1731</v>
      </c>
      <c r="D652" s="1128">
        <v>3038.0</v>
      </c>
      <c r="E652" s="1129" t="s">
        <v>120</v>
      </c>
      <c r="F652" s="1147">
        <v>5376.0</v>
      </c>
      <c r="G652" s="1135" t="s">
        <v>149</v>
      </c>
      <c r="H652" s="1132" t="s">
        <v>2659</v>
      </c>
      <c r="I652" s="1136" t="s">
        <v>2418</v>
      </c>
      <c r="J652" s="1127"/>
      <c r="K652" s="1148"/>
      <c r="L652" s="1135" t="s">
        <v>2420</v>
      </c>
      <c r="M652" s="1146"/>
      <c r="N652" s="1136" t="s">
        <v>2421</v>
      </c>
      <c r="O652" s="1149">
        <v>45955.0</v>
      </c>
      <c r="P652" s="1150" t="s">
        <v>4207</v>
      </c>
      <c r="Q652" s="297">
        <f t="shared" si="386"/>
        <v>45956</v>
      </c>
      <c r="R652" s="1152">
        <v>577.0</v>
      </c>
      <c r="S652" s="1153">
        <v>10.0</v>
      </c>
      <c r="T652" s="1153">
        <v>-1.0</v>
      </c>
      <c r="U652" s="297">
        <f t="shared" si="387"/>
        <v>45960</v>
      </c>
      <c r="V652" s="1152">
        <v>965.0</v>
      </c>
      <c r="W652" s="1152">
        <v>22.0</v>
      </c>
      <c r="X652" s="1152">
        <v>-1.0</v>
      </c>
      <c r="Y652" s="1155">
        <f t="shared" si="388"/>
        <v>45965</v>
      </c>
      <c r="Z652" s="1152">
        <v>1040.0</v>
      </c>
      <c r="AA652" s="1153">
        <v>22.0</v>
      </c>
      <c r="AB652" s="1153">
        <v>-1.0</v>
      </c>
      <c r="AC652" s="1167">
        <f t="shared" si="415"/>
        <v>0.8024263432</v>
      </c>
      <c r="AD652" s="1142">
        <f t="shared" si="416"/>
        <v>0.02019230769</v>
      </c>
      <c r="AE652" s="1168">
        <f t="shared" si="423"/>
        <v>2921.153846</v>
      </c>
      <c r="AF652" s="286" t="s">
        <v>4208</v>
      </c>
      <c r="AI652" s="1144">
        <f t="shared" si="421"/>
        <v>1040</v>
      </c>
      <c r="AJ652" s="18"/>
    </row>
    <row r="653" ht="21.0" customHeight="1">
      <c r="A653" s="18"/>
      <c r="B653" s="1127" t="s">
        <v>1730</v>
      </c>
      <c r="C653" s="1127" t="s">
        <v>1731</v>
      </c>
      <c r="D653" s="1128">
        <v>1519.0</v>
      </c>
      <c r="E653" s="1129" t="s">
        <v>120</v>
      </c>
      <c r="F653" s="1130">
        <v>5465.0</v>
      </c>
      <c r="G653" s="1131" t="s">
        <v>384</v>
      </c>
      <c r="H653" s="1132" t="s">
        <v>2426</v>
      </c>
      <c r="I653" s="1127" t="s">
        <v>2445</v>
      </c>
      <c r="J653" s="1127" t="s">
        <v>4209</v>
      </c>
      <c r="K653" s="1134"/>
      <c r="L653" s="1135" t="s">
        <v>2420</v>
      </c>
      <c r="M653" s="1127"/>
      <c r="N653" s="1136" t="s">
        <v>2495</v>
      </c>
      <c r="O653" s="1156">
        <v>45969.0</v>
      </c>
      <c r="P653" s="1231" t="s">
        <v>4210</v>
      </c>
      <c r="Q653" s="1138">
        <f t="shared" si="386"/>
        <v>45970</v>
      </c>
      <c r="R653" s="125">
        <v>287.0</v>
      </c>
      <c r="S653" s="499">
        <v>3.0</v>
      </c>
      <c r="T653" s="499">
        <v>13.0</v>
      </c>
      <c r="U653" s="1139">
        <f t="shared" si="387"/>
        <v>45974</v>
      </c>
      <c r="V653" s="125"/>
      <c r="W653" s="125"/>
      <c r="X653" s="125"/>
      <c r="Y653" s="1155">
        <f t="shared" si="388"/>
        <v>45979</v>
      </c>
      <c r="Z653" s="125">
        <v>419.0</v>
      </c>
      <c r="AA653" s="499">
        <v>7.0</v>
      </c>
      <c r="AB653" s="499">
        <v>21.0</v>
      </c>
      <c r="AC653" s="1141">
        <f t="shared" si="415"/>
        <v>0.4599303136</v>
      </c>
      <c r="AD653" s="1142">
        <f t="shared" si="416"/>
        <v>0.06682577566</v>
      </c>
      <c r="AE653" s="1143">
        <f t="shared" si="423"/>
        <v>3625.298329</v>
      </c>
      <c r="AF653" s="1159" t="s">
        <v>4211</v>
      </c>
      <c r="AG653" s="1160"/>
      <c r="AH653" s="1144"/>
      <c r="AI653" s="1144"/>
      <c r="AJ653" s="18"/>
    </row>
    <row r="654" ht="21.0" customHeight="1">
      <c r="A654" s="18"/>
      <c r="B654" s="1127" t="s">
        <v>1730</v>
      </c>
      <c r="C654" s="1127" t="s">
        <v>1731</v>
      </c>
      <c r="D654" s="1128">
        <v>1519.0</v>
      </c>
      <c r="E654" s="1129" t="s">
        <v>120</v>
      </c>
      <c r="F654" s="1130">
        <v>5465.0</v>
      </c>
      <c r="G654" s="1131" t="s">
        <v>384</v>
      </c>
      <c r="H654" s="1132" t="s">
        <v>2426</v>
      </c>
      <c r="I654" s="1127" t="s">
        <v>2418</v>
      </c>
      <c r="J654" s="1127"/>
      <c r="K654" s="1134"/>
      <c r="L654" s="1135" t="s">
        <v>2420</v>
      </c>
      <c r="M654" s="1127"/>
      <c r="N654" s="1136" t="s">
        <v>2421</v>
      </c>
      <c r="O654" s="1156">
        <v>45969.0</v>
      </c>
      <c r="P654" s="1231" t="s">
        <v>4212</v>
      </c>
      <c r="Q654" s="1138">
        <f t="shared" si="386"/>
        <v>45970</v>
      </c>
      <c r="R654" s="125">
        <v>639.0</v>
      </c>
      <c r="S654" s="499">
        <v>5.0</v>
      </c>
      <c r="T654" s="499">
        <v>-1.0</v>
      </c>
      <c r="U654" s="1139">
        <f t="shared" si="387"/>
        <v>45974</v>
      </c>
      <c r="V654" s="125"/>
      <c r="W654" s="125"/>
      <c r="X654" s="125"/>
      <c r="Y654" s="1155">
        <f t="shared" si="388"/>
        <v>45979</v>
      </c>
      <c r="Z654" s="125">
        <v>3052.0</v>
      </c>
      <c r="AA654" s="499">
        <v>15.0</v>
      </c>
      <c r="AB654" s="499">
        <v>-1.0</v>
      </c>
      <c r="AC654" s="1141">
        <f t="shared" si="415"/>
        <v>3.776212833</v>
      </c>
      <c r="AD654" s="1142">
        <f t="shared" si="416"/>
        <v>0.004587155963</v>
      </c>
      <c r="AE654" s="1143">
        <f t="shared" si="423"/>
        <v>497.706422</v>
      </c>
      <c r="AF654" s="1159" t="s">
        <v>4213</v>
      </c>
      <c r="AG654" s="1160"/>
      <c r="AH654" s="1144"/>
      <c r="AI654" s="1144"/>
      <c r="AJ654" s="18"/>
    </row>
    <row r="655" ht="21.0" customHeight="1">
      <c r="A655" s="18"/>
      <c r="B655" s="1127" t="s">
        <v>1599</v>
      </c>
      <c r="C655" s="1136" t="s">
        <v>1600</v>
      </c>
      <c r="D655" s="1128">
        <v>6328.0</v>
      </c>
      <c r="E655" s="1129" t="s">
        <v>120</v>
      </c>
      <c r="F655" s="1147">
        <v>5874.0</v>
      </c>
      <c r="G655" s="1135" t="s">
        <v>1602</v>
      </c>
      <c r="H655" s="1132" t="s">
        <v>3024</v>
      </c>
      <c r="I655" s="1136" t="s">
        <v>2418</v>
      </c>
      <c r="J655" s="1133" t="s">
        <v>1601</v>
      </c>
      <c r="K655" s="1148"/>
      <c r="L655" s="1135" t="s">
        <v>2420</v>
      </c>
      <c r="M655" s="1146"/>
      <c r="N655" s="1136" t="s">
        <v>2421</v>
      </c>
      <c r="O655" s="1149">
        <v>45916.0</v>
      </c>
      <c r="P655" s="1150" t="s">
        <v>4214</v>
      </c>
      <c r="Q655" s="297">
        <f t="shared" si="386"/>
        <v>45917</v>
      </c>
      <c r="R655" s="1152">
        <v>4206.0</v>
      </c>
      <c r="S655" s="1153">
        <v>7.0</v>
      </c>
      <c r="T655" s="1153">
        <v>99.0</v>
      </c>
      <c r="U655" s="297">
        <f t="shared" si="387"/>
        <v>45921</v>
      </c>
      <c r="V655" s="1152">
        <v>11536.0</v>
      </c>
      <c r="W655" s="1152">
        <v>8.0</v>
      </c>
      <c r="X655" s="1152">
        <v>122.0</v>
      </c>
      <c r="Y655" s="297">
        <f t="shared" si="388"/>
        <v>45926</v>
      </c>
      <c r="Z655" s="1152">
        <v>15038.0</v>
      </c>
      <c r="AA655" s="1153">
        <v>8.0</v>
      </c>
      <c r="AB655" s="1153">
        <v>131.0</v>
      </c>
      <c r="AC655" s="1167">
        <f t="shared" si="415"/>
        <v>2.575368521</v>
      </c>
      <c r="AD655" s="1178">
        <f t="shared" si="416"/>
        <v>0.009243250432</v>
      </c>
      <c r="AE655" s="1168">
        <f t="shared" ref="AE655:AE656" si="424">iferror(INDIRECT("D"&amp;ROW()) / INDIRECT("AI"&amp;ROW()) * 1000,0)</f>
        <v>420.8006384</v>
      </c>
      <c r="AF655" s="286" t="s">
        <v>4215</v>
      </c>
      <c r="AI655" s="1144">
        <f t="shared" ref="AI655:AI697" si="425">iferror(IFS(Z655&gt;1,Z655,V655&gt;1,V655,R655&gt;1,R655),0)</f>
        <v>15038</v>
      </c>
      <c r="AJ655" s="18"/>
    </row>
    <row r="656" ht="21.0" customHeight="1">
      <c r="A656" s="18"/>
      <c r="B656" s="1127" t="s">
        <v>1599</v>
      </c>
      <c r="C656" s="1136" t="s">
        <v>1600</v>
      </c>
      <c r="D656" s="1128">
        <v>0.0</v>
      </c>
      <c r="E656" s="1129" t="s">
        <v>120</v>
      </c>
      <c r="F656" s="1147">
        <v>5874.0</v>
      </c>
      <c r="G656" s="1135" t="s">
        <v>1602</v>
      </c>
      <c r="H656" s="1132" t="s">
        <v>3024</v>
      </c>
      <c r="I656" s="1136" t="s">
        <v>2445</v>
      </c>
      <c r="J656" s="1133" t="s">
        <v>4216</v>
      </c>
      <c r="K656" s="1148"/>
      <c r="L656" s="1135" t="s">
        <v>2420</v>
      </c>
      <c r="M656" s="1146"/>
      <c r="N656" s="1136" t="s">
        <v>2421</v>
      </c>
      <c r="O656" s="1149">
        <v>45916.0</v>
      </c>
      <c r="P656" s="1150" t="s">
        <v>4217</v>
      </c>
      <c r="Q656" s="297">
        <f t="shared" si="386"/>
        <v>45917</v>
      </c>
      <c r="R656" s="1152">
        <v>271.0</v>
      </c>
      <c r="S656" s="1153">
        <v>1.0</v>
      </c>
      <c r="T656" s="1153">
        <v>27.0</v>
      </c>
      <c r="U656" s="297">
        <f t="shared" si="387"/>
        <v>45921</v>
      </c>
      <c r="V656" s="1152">
        <v>497.0</v>
      </c>
      <c r="W656" s="1152">
        <v>2.0</v>
      </c>
      <c r="X656" s="1152">
        <v>32.0</v>
      </c>
      <c r="Y656" s="297">
        <f t="shared" si="388"/>
        <v>45926</v>
      </c>
      <c r="Z656" s="1152">
        <v>546.0</v>
      </c>
      <c r="AA656" s="1153">
        <v>2.0</v>
      </c>
      <c r="AB656" s="1153">
        <v>32.0</v>
      </c>
      <c r="AC656" s="1167">
        <f t="shared" si="415"/>
        <v>1.014760148</v>
      </c>
      <c r="AD656" s="1178">
        <f t="shared" si="416"/>
        <v>0.06227106227</v>
      </c>
      <c r="AE656" s="1168">
        <f t="shared" si="424"/>
        <v>0</v>
      </c>
      <c r="AF656" s="286" t="s">
        <v>4218</v>
      </c>
      <c r="AI656" s="1144">
        <f t="shared" si="425"/>
        <v>546</v>
      </c>
      <c r="AJ656" s="18"/>
    </row>
    <row r="657" ht="21.0" customHeight="1">
      <c r="A657" s="18"/>
      <c r="B657" s="1127" t="s">
        <v>1527</v>
      </c>
      <c r="C657" s="1161" t="s">
        <v>1528</v>
      </c>
      <c r="D657" s="1162">
        <v>0.0</v>
      </c>
      <c r="E657" s="1129" t="s">
        <v>120</v>
      </c>
      <c r="F657" s="1147">
        <v>5344.0</v>
      </c>
      <c r="G657" s="1163" t="s">
        <v>127</v>
      </c>
      <c r="H657" s="1132" t="s">
        <v>2937</v>
      </c>
      <c r="I657" s="1161" t="s">
        <v>2418</v>
      </c>
      <c r="J657" s="1133" t="s">
        <v>4219</v>
      </c>
      <c r="K657" s="1148"/>
      <c r="L657" s="1135" t="s">
        <v>3295</v>
      </c>
      <c r="M657" s="1146"/>
      <c r="N657" s="1161" t="s">
        <v>3076</v>
      </c>
      <c r="O657" s="1084">
        <v>45890.0</v>
      </c>
      <c r="P657" s="1164" t="s">
        <v>4220</v>
      </c>
      <c r="Q657" s="297">
        <f t="shared" si="386"/>
        <v>45891</v>
      </c>
      <c r="R657" s="1152">
        <v>0.0</v>
      </c>
      <c r="S657" s="1153">
        <v>0.0</v>
      </c>
      <c r="T657" s="1153">
        <v>11.0</v>
      </c>
      <c r="U657" s="297">
        <f t="shared" si="387"/>
        <v>45895</v>
      </c>
      <c r="V657" s="1165"/>
      <c r="W657" s="286">
        <v>0.0</v>
      </c>
      <c r="X657" s="1152">
        <v>12.0</v>
      </c>
      <c r="Y657" s="297">
        <f t="shared" si="388"/>
        <v>45900</v>
      </c>
      <c r="Z657" s="1152"/>
      <c r="AA657" s="1153">
        <v>0.0</v>
      </c>
      <c r="AB657" s="1153">
        <v>13.0</v>
      </c>
      <c r="AC657" s="1141" t="str">
        <f t="shared" si="415"/>
        <v/>
      </c>
      <c r="AD657" s="1142" t="str">
        <f t="shared" si="416"/>
        <v>#DIV/0!</v>
      </c>
      <c r="AE657" s="1143" t="str">
        <f t="array" ref="AE657">INDIRECT("D"&amp;ROW()) / INDIRECT("Z"&amp;ROW()) * 1000</f>
        <v>#DIV/0!</v>
      </c>
      <c r="AF657" s="286" t="s">
        <v>4221</v>
      </c>
      <c r="AI657" s="1144">
        <f t="shared" si="425"/>
        <v>0</v>
      </c>
      <c r="AJ657" s="18"/>
    </row>
    <row r="658" ht="21.0" customHeight="1">
      <c r="A658" s="18"/>
      <c r="B658" s="1127" t="s">
        <v>1527</v>
      </c>
      <c r="C658" s="1127" t="s">
        <v>1528</v>
      </c>
      <c r="D658" s="1128">
        <v>1518.774</v>
      </c>
      <c r="E658" s="1129" t="s">
        <v>120</v>
      </c>
      <c r="F658" s="1130">
        <v>5344.0</v>
      </c>
      <c r="G658" s="1131" t="s">
        <v>127</v>
      </c>
      <c r="H658" s="1132" t="s">
        <v>2937</v>
      </c>
      <c r="I658" s="1127" t="s">
        <v>2445</v>
      </c>
      <c r="J658" s="1133" t="s">
        <v>1529</v>
      </c>
      <c r="K658" s="1134"/>
      <c r="L658" s="1135" t="s">
        <v>2420</v>
      </c>
      <c r="M658" s="1127"/>
      <c r="N658" s="1136" t="s">
        <v>2421</v>
      </c>
      <c r="O658" s="1156">
        <v>45892.0</v>
      </c>
      <c r="P658" s="1419" t="s">
        <v>4222</v>
      </c>
      <c r="Q658" s="1333">
        <f t="shared" si="386"/>
        <v>45893</v>
      </c>
      <c r="R658" s="46">
        <v>3205.0</v>
      </c>
      <c r="S658" s="49">
        <v>0.0</v>
      </c>
      <c r="T658" s="49">
        <v>76.0</v>
      </c>
      <c r="U658" s="1333">
        <f t="shared" si="387"/>
        <v>45897</v>
      </c>
      <c r="V658" s="46"/>
      <c r="W658" s="46"/>
      <c r="X658" s="46"/>
      <c r="Y658" s="1414">
        <f t="shared" si="388"/>
        <v>45902</v>
      </c>
      <c r="Z658" s="46">
        <v>6867.0</v>
      </c>
      <c r="AA658" s="49">
        <v>0.0</v>
      </c>
      <c r="AB658" s="49">
        <v>145.0</v>
      </c>
      <c r="AC658" s="1167">
        <f>IFERROR((Z658-R658)/R658,"")</f>
        <v>1.142589704</v>
      </c>
      <c r="AD658" s="1178">
        <f>(AA658+AB658)/Z658</f>
        <v>0.02111547983</v>
      </c>
      <c r="AE658" s="1168">
        <f t="array" ref="AE658">iferror(INDIRECT("D"&amp;ROW()) / INDIRECT("AI"&amp;ROW()) * 1000,0)</f>
        <v>221.1699432</v>
      </c>
      <c r="AF658" s="1403"/>
      <c r="AG658" s="1336"/>
      <c r="AH658" s="1337"/>
      <c r="AI658" s="1144">
        <f t="shared" si="425"/>
        <v>6867</v>
      </c>
      <c r="AJ658" s="18"/>
    </row>
    <row r="659" ht="21.0" customHeight="1">
      <c r="A659" s="18"/>
      <c r="B659" s="1127" t="s">
        <v>1527</v>
      </c>
      <c r="C659" s="1161" t="s">
        <v>1528</v>
      </c>
      <c r="D659" s="1162">
        <v>760.0</v>
      </c>
      <c r="E659" s="1129" t="s">
        <v>120</v>
      </c>
      <c r="F659" s="1147">
        <v>5344.0</v>
      </c>
      <c r="G659" s="1163" t="s">
        <v>127</v>
      </c>
      <c r="H659" s="1132" t="s">
        <v>2937</v>
      </c>
      <c r="I659" s="1161" t="s">
        <v>2445</v>
      </c>
      <c r="J659" s="1133" t="s">
        <v>1529</v>
      </c>
      <c r="K659" s="1148"/>
      <c r="L659" s="1135" t="s">
        <v>2420</v>
      </c>
      <c r="M659" s="1146"/>
      <c r="N659" s="1161" t="s">
        <v>3076</v>
      </c>
      <c r="O659" s="1084">
        <v>45892.0</v>
      </c>
      <c r="P659" s="1164" t="s">
        <v>4223</v>
      </c>
      <c r="Q659" s="297">
        <f t="shared" si="386"/>
        <v>45893</v>
      </c>
      <c r="R659" s="1152"/>
      <c r="S659" s="1153"/>
      <c r="T659" s="1153"/>
      <c r="U659" s="297">
        <f t="shared" si="387"/>
        <v>45897</v>
      </c>
      <c r="V659" s="1165"/>
      <c r="W659" s="1165"/>
      <c r="X659" s="1152"/>
      <c r="Y659" s="297">
        <f t="shared" si="388"/>
        <v>45902</v>
      </c>
      <c r="Z659" s="1152">
        <v>7806.0</v>
      </c>
      <c r="AA659" s="1153">
        <v>3.0</v>
      </c>
      <c r="AB659" s="1153">
        <v>161.0</v>
      </c>
      <c r="AC659" s="1141" t="str">
        <f t="shared" ref="AC659:AC665" si="426">IFERROR((INDIRECT("Z"&amp;ROW()) - INDIRECT("R"&amp;ROW())) / INDIRECT("R"&amp;ROW()), "")</f>
        <v/>
      </c>
      <c r="AD659" s="1142">
        <f t="shared" ref="AD659:AD665" si="427">(INDIRECT("AA"&amp;ROW()) + INDIRECT("AB"&amp;ROW())) / INDIRECT("Z"&amp;ROW())</f>
        <v>0.02100947989</v>
      </c>
      <c r="AE659" s="1143">
        <f t="shared" ref="AE659:AE665" si="428">INDIRECT("D"&amp;ROW()) / INDIRECT("Z"&amp;ROW()) * 1000</f>
        <v>97.36100436</v>
      </c>
      <c r="AF659" s="286"/>
      <c r="AI659" s="1144">
        <f t="shared" si="425"/>
        <v>7806</v>
      </c>
      <c r="AJ659" s="18"/>
    </row>
    <row r="660" ht="21.0" customHeight="1">
      <c r="A660" s="18"/>
      <c r="B660" s="1127" t="s">
        <v>1527</v>
      </c>
      <c r="C660" s="1161" t="s">
        <v>1528</v>
      </c>
      <c r="D660" s="1162">
        <v>1256.0</v>
      </c>
      <c r="E660" s="1129" t="s">
        <v>120</v>
      </c>
      <c r="F660" s="1147">
        <v>5594.0</v>
      </c>
      <c r="G660" s="1163" t="s">
        <v>1522</v>
      </c>
      <c r="H660" s="1132" t="s">
        <v>2432</v>
      </c>
      <c r="I660" s="1161" t="s">
        <v>2445</v>
      </c>
      <c r="J660" s="1133" t="s">
        <v>1529</v>
      </c>
      <c r="K660" s="1148"/>
      <c r="L660" s="1135" t="s">
        <v>2420</v>
      </c>
      <c r="M660" s="1146"/>
      <c r="N660" s="1161" t="s">
        <v>3076</v>
      </c>
      <c r="O660" s="1084">
        <v>45898.0</v>
      </c>
      <c r="P660" s="1164" t="s">
        <v>4224</v>
      </c>
      <c r="Q660" s="297">
        <f t="shared" si="386"/>
        <v>45899</v>
      </c>
      <c r="R660" s="1152"/>
      <c r="S660" s="1153"/>
      <c r="T660" s="1153"/>
      <c r="U660" s="297">
        <f t="shared" si="387"/>
        <v>45903</v>
      </c>
      <c r="V660" s="1165"/>
      <c r="W660" s="1165"/>
      <c r="X660" s="1152"/>
      <c r="Y660" s="297">
        <f t="shared" si="388"/>
        <v>45908</v>
      </c>
      <c r="Z660" s="1152">
        <v>21650.0</v>
      </c>
      <c r="AA660" s="1153">
        <v>4.0</v>
      </c>
      <c r="AB660" s="1153">
        <v>531.0</v>
      </c>
      <c r="AC660" s="1141" t="str">
        <f t="shared" si="426"/>
        <v/>
      </c>
      <c r="AD660" s="1142">
        <f t="shared" si="427"/>
        <v>0.0247113164</v>
      </c>
      <c r="AE660" s="1143">
        <f t="shared" si="428"/>
        <v>58.01385681</v>
      </c>
      <c r="AF660" s="286"/>
      <c r="AI660" s="1144">
        <f t="shared" si="425"/>
        <v>21650</v>
      </c>
      <c r="AJ660" s="18"/>
    </row>
    <row r="661" ht="21.0" customHeight="1">
      <c r="A661" s="18"/>
      <c r="B661" s="1127" t="s">
        <v>1527</v>
      </c>
      <c r="C661" s="1161" t="s">
        <v>1528</v>
      </c>
      <c r="D661" s="1162">
        <v>0.0</v>
      </c>
      <c r="E661" s="1129" t="s">
        <v>120</v>
      </c>
      <c r="F661" s="1147">
        <v>5594.0</v>
      </c>
      <c r="G661" s="1163" t="s">
        <v>1522</v>
      </c>
      <c r="H661" s="1132" t="s">
        <v>2432</v>
      </c>
      <c r="I661" s="1161" t="s">
        <v>2418</v>
      </c>
      <c r="J661" s="1133" t="s">
        <v>4219</v>
      </c>
      <c r="K661" s="1148"/>
      <c r="L661" s="1135" t="s">
        <v>3295</v>
      </c>
      <c r="M661" s="1146"/>
      <c r="N661" s="1161" t="s">
        <v>3076</v>
      </c>
      <c r="O661" s="1084">
        <v>45899.0</v>
      </c>
      <c r="P661" s="1164" t="s">
        <v>4225</v>
      </c>
      <c r="Q661" s="297">
        <f t="shared" si="386"/>
        <v>45900</v>
      </c>
      <c r="R661" s="1152">
        <v>0.0</v>
      </c>
      <c r="S661" s="1153">
        <v>2.0</v>
      </c>
      <c r="T661" s="1153">
        <v>14.0</v>
      </c>
      <c r="U661" s="297">
        <f t="shared" si="387"/>
        <v>45904</v>
      </c>
      <c r="V661" s="1165"/>
      <c r="W661" s="1165"/>
      <c r="X661" s="1152"/>
      <c r="Y661" s="297">
        <f t="shared" si="388"/>
        <v>45909</v>
      </c>
      <c r="Z661" s="1152"/>
      <c r="AA661" s="1153">
        <v>2.0</v>
      </c>
      <c r="AB661" s="1153">
        <v>16.0</v>
      </c>
      <c r="AC661" s="1141" t="str">
        <f t="shared" si="426"/>
        <v/>
      </c>
      <c r="AD661" s="1142" t="str">
        <f t="shared" si="427"/>
        <v>#DIV/0!</v>
      </c>
      <c r="AE661" s="1143" t="str">
        <f t="shared" si="428"/>
        <v>#DIV/0!</v>
      </c>
      <c r="AF661" s="286" t="s">
        <v>4226</v>
      </c>
      <c r="AI661" s="1144">
        <f t="shared" si="425"/>
        <v>0</v>
      </c>
      <c r="AJ661" s="18"/>
    </row>
    <row r="662" ht="21.0" customHeight="1">
      <c r="A662" s="18"/>
      <c r="B662" s="1127" t="s">
        <v>1527</v>
      </c>
      <c r="C662" s="1136" t="s">
        <v>1528</v>
      </c>
      <c r="D662" s="1128">
        <v>1519.0</v>
      </c>
      <c r="E662" s="1129" t="s">
        <v>120</v>
      </c>
      <c r="F662" s="1147">
        <v>5571.0</v>
      </c>
      <c r="G662" s="1135" t="s">
        <v>1651</v>
      </c>
      <c r="H662" s="1132" t="s">
        <v>3963</v>
      </c>
      <c r="I662" s="1136" t="s">
        <v>2418</v>
      </c>
      <c r="J662" s="1169" t="s">
        <v>4219</v>
      </c>
      <c r="K662" s="1148"/>
      <c r="L662" s="1135" t="s">
        <v>2420</v>
      </c>
      <c r="M662" s="1146"/>
      <c r="N662" s="1136" t="s">
        <v>3076</v>
      </c>
      <c r="O662" s="1149">
        <v>45936.0</v>
      </c>
      <c r="P662" s="1150" t="s">
        <v>4227</v>
      </c>
      <c r="Q662" s="1151">
        <f t="shared" si="386"/>
        <v>45937</v>
      </c>
      <c r="R662" s="1152">
        <v>0.0</v>
      </c>
      <c r="S662" s="1153">
        <v>1.0</v>
      </c>
      <c r="T662" s="1153">
        <v>7.0</v>
      </c>
      <c r="U662" s="1154">
        <f t="shared" si="387"/>
        <v>45941</v>
      </c>
      <c r="V662" s="1152"/>
      <c r="W662" s="1152">
        <v>1.0</v>
      </c>
      <c r="X662" s="1152">
        <v>15.0</v>
      </c>
      <c r="Y662" s="1155">
        <f t="shared" si="388"/>
        <v>45946</v>
      </c>
      <c r="Z662" s="1152"/>
      <c r="AA662" s="1153">
        <v>1.0</v>
      </c>
      <c r="AB662" s="1153">
        <v>17.0</v>
      </c>
      <c r="AC662" s="1141" t="str">
        <f t="shared" si="426"/>
        <v/>
      </c>
      <c r="AD662" s="1142" t="str">
        <f t="shared" si="427"/>
        <v>#DIV/0!</v>
      </c>
      <c r="AE662" s="1143" t="str">
        <f t="shared" si="428"/>
        <v>#DIV/0!</v>
      </c>
      <c r="AF662" s="286" t="s">
        <v>4228</v>
      </c>
      <c r="AI662" s="1144">
        <f t="shared" si="425"/>
        <v>0</v>
      </c>
      <c r="AJ662" s="18"/>
    </row>
    <row r="663" ht="21.0" customHeight="1">
      <c r="A663" s="18"/>
      <c r="B663" s="1127" t="s">
        <v>4229</v>
      </c>
      <c r="C663" s="1127" t="s">
        <v>4230</v>
      </c>
      <c r="D663" s="1128">
        <v>0.0</v>
      </c>
      <c r="E663" s="1129" t="s">
        <v>120</v>
      </c>
      <c r="F663" s="1147">
        <v>5362.0</v>
      </c>
      <c r="G663" s="1135" t="s">
        <v>132</v>
      </c>
      <c r="H663" s="1132" t="s">
        <v>2432</v>
      </c>
      <c r="I663" s="1136" t="s">
        <v>2445</v>
      </c>
      <c r="J663" s="1127" t="s">
        <v>4231</v>
      </c>
      <c r="K663" s="1148"/>
      <c r="L663" s="1135" t="s">
        <v>3190</v>
      </c>
      <c r="M663" s="1146"/>
      <c r="N663" s="1136" t="s">
        <v>2421</v>
      </c>
      <c r="O663" s="1149">
        <v>45736.0</v>
      </c>
      <c r="P663" s="1150" t="s">
        <v>4232</v>
      </c>
      <c r="Q663" s="297">
        <f t="shared" si="386"/>
        <v>45737</v>
      </c>
      <c r="R663" s="1152">
        <v>14463.0</v>
      </c>
      <c r="S663" s="1153">
        <v>0.0</v>
      </c>
      <c r="T663" s="1153">
        <v>8.0</v>
      </c>
      <c r="U663" s="297">
        <f t="shared" si="387"/>
        <v>45741</v>
      </c>
      <c r="V663" s="1165"/>
      <c r="W663" s="1165"/>
      <c r="X663" s="1165"/>
      <c r="Y663" s="1155">
        <f t="shared" si="388"/>
        <v>45746</v>
      </c>
      <c r="Z663" s="1152"/>
      <c r="AA663" s="1153"/>
      <c r="AB663" s="1153"/>
      <c r="AC663" s="1167">
        <f t="shared" si="426"/>
        <v>-1</v>
      </c>
      <c r="AD663" s="1178" t="str">
        <f t="shared" si="427"/>
        <v>#DIV/0!</v>
      </c>
      <c r="AE663" s="1168" t="str">
        <f t="shared" si="428"/>
        <v>#DIV/0!</v>
      </c>
      <c r="AF663" s="286" t="s">
        <v>4233</v>
      </c>
      <c r="AI663" s="1144">
        <f t="shared" si="425"/>
        <v>14463</v>
      </c>
      <c r="AJ663" s="18"/>
    </row>
    <row r="664" ht="21.0" customHeight="1">
      <c r="A664" s="18"/>
      <c r="B664" s="1127" t="s">
        <v>4229</v>
      </c>
      <c r="C664" s="1127" t="s">
        <v>4230</v>
      </c>
      <c r="D664" s="1128">
        <v>0.0</v>
      </c>
      <c r="E664" s="1129" t="s">
        <v>120</v>
      </c>
      <c r="F664" s="1147">
        <v>5606.0</v>
      </c>
      <c r="G664" s="1135" t="s">
        <v>4234</v>
      </c>
      <c r="H664" s="1132" t="s">
        <v>2437</v>
      </c>
      <c r="I664" s="1136" t="s">
        <v>2445</v>
      </c>
      <c r="J664" s="1127" t="s">
        <v>4231</v>
      </c>
      <c r="K664" s="1148"/>
      <c r="L664" s="1135" t="s">
        <v>3190</v>
      </c>
      <c r="M664" s="1146"/>
      <c r="N664" s="1136" t="s">
        <v>2421</v>
      </c>
      <c r="O664" s="1149">
        <v>45798.0</v>
      </c>
      <c r="P664" s="1150" t="s">
        <v>4235</v>
      </c>
      <c r="Q664" s="297">
        <f t="shared" si="386"/>
        <v>45799</v>
      </c>
      <c r="R664" s="1152">
        <v>8021.0</v>
      </c>
      <c r="S664" s="1153">
        <v>0.0</v>
      </c>
      <c r="T664" s="1153">
        <v>40.0</v>
      </c>
      <c r="U664" s="297">
        <f t="shared" si="387"/>
        <v>45803</v>
      </c>
      <c r="V664" s="1165"/>
      <c r="W664" s="1165"/>
      <c r="X664" s="1165"/>
      <c r="Y664" s="1155">
        <f t="shared" si="388"/>
        <v>45808</v>
      </c>
      <c r="Z664" s="1152"/>
      <c r="AA664" s="1153"/>
      <c r="AB664" s="1153"/>
      <c r="AC664" s="1167">
        <f t="shared" si="426"/>
        <v>-1</v>
      </c>
      <c r="AD664" s="1178" t="str">
        <f t="shared" si="427"/>
        <v>#DIV/0!</v>
      </c>
      <c r="AE664" s="1168" t="str">
        <f t="shared" si="428"/>
        <v>#DIV/0!</v>
      </c>
      <c r="AF664" s="286" t="s">
        <v>4236</v>
      </c>
      <c r="AI664" s="1144">
        <f t="shared" si="425"/>
        <v>8021</v>
      </c>
      <c r="AJ664" s="18"/>
    </row>
    <row r="665" ht="21.0" customHeight="1">
      <c r="A665" s="18"/>
      <c r="B665" s="1127" t="s">
        <v>4229</v>
      </c>
      <c r="C665" s="1127" t="s">
        <v>4230</v>
      </c>
      <c r="D665" s="1128">
        <v>0.0</v>
      </c>
      <c r="E665" s="1129" t="s">
        <v>120</v>
      </c>
      <c r="F665" s="1147">
        <v>5605.0</v>
      </c>
      <c r="G665" s="1135" t="s">
        <v>4237</v>
      </c>
      <c r="H665" s="1132" t="s">
        <v>2659</v>
      </c>
      <c r="I665" s="1136" t="s">
        <v>2445</v>
      </c>
      <c r="J665" s="1133" t="s">
        <v>4231</v>
      </c>
      <c r="K665" s="1148"/>
      <c r="L665" s="1135" t="s">
        <v>3190</v>
      </c>
      <c r="M665" s="1146"/>
      <c r="N665" s="1136" t="s">
        <v>2421</v>
      </c>
      <c r="O665" s="1149">
        <v>45800.0</v>
      </c>
      <c r="P665" s="1179" t="s">
        <v>4238</v>
      </c>
      <c r="Q665" s="297">
        <f t="shared" si="386"/>
        <v>45801</v>
      </c>
      <c r="R665" s="1152">
        <v>31397.0</v>
      </c>
      <c r="S665" s="1153">
        <v>2.0</v>
      </c>
      <c r="T665" s="1153">
        <v>45.0</v>
      </c>
      <c r="U665" s="297">
        <f t="shared" si="387"/>
        <v>45805</v>
      </c>
      <c r="V665" s="1165"/>
      <c r="W665" s="1165"/>
      <c r="X665" s="1165"/>
      <c r="Y665" s="1155">
        <f t="shared" si="388"/>
        <v>45810</v>
      </c>
      <c r="Z665" s="1152"/>
      <c r="AA665" s="1153"/>
      <c r="AB665" s="1153"/>
      <c r="AC665" s="1167">
        <f t="shared" si="426"/>
        <v>-1</v>
      </c>
      <c r="AD665" s="1178" t="str">
        <f t="shared" si="427"/>
        <v>#DIV/0!</v>
      </c>
      <c r="AE665" s="1168" t="str">
        <f t="shared" si="428"/>
        <v>#DIV/0!</v>
      </c>
      <c r="AF665" s="286" t="s">
        <v>4239</v>
      </c>
      <c r="AI665" s="1144">
        <f t="shared" si="425"/>
        <v>31397</v>
      </c>
      <c r="AJ665" s="18"/>
    </row>
    <row r="666" ht="21.0" customHeight="1">
      <c r="A666" s="18"/>
      <c r="B666" s="1189" t="s">
        <v>4229</v>
      </c>
      <c r="C666" s="1189" t="s">
        <v>4230</v>
      </c>
      <c r="D666" s="1190">
        <v>0.0</v>
      </c>
      <c r="E666" s="1129" t="s">
        <v>120</v>
      </c>
      <c r="F666" s="1191">
        <v>5461.0</v>
      </c>
      <c r="G666" s="1205" t="s">
        <v>4075</v>
      </c>
      <c r="H666" s="1193" t="s">
        <v>2659</v>
      </c>
      <c r="I666" s="1189" t="s">
        <v>2445</v>
      </c>
      <c r="J666" s="1169" t="s">
        <v>4240</v>
      </c>
      <c r="K666" s="1194"/>
      <c r="L666" s="1135" t="s">
        <v>3190</v>
      </c>
      <c r="M666" s="1189"/>
      <c r="N666" s="1136" t="s">
        <v>2421</v>
      </c>
      <c r="O666" s="1195">
        <v>45832.0</v>
      </c>
      <c r="P666" s="1196" t="s">
        <v>4241</v>
      </c>
      <c r="Q666" s="1195">
        <f t="shared" ref="Q666:Q667" si="429">O666+1</f>
        <v>45833</v>
      </c>
      <c r="R666" s="1197">
        <v>158.0</v>
      </c>
      <c r="S666" s="1198">
        <v>0.0</v>
      </c>
      <c r="T666" s="1198">
        <v>4.0</v>
      </c>
      <c r="U666" s="1195">
        <f t="shared" ref="U666:U667" si="430">O666+5</f>
        <v>45837</v>
      </c>
      <c r="V666" s="1208"/>
      <c r="W666" s="1208"/>
      <c r="X666" s="1208"/>
      <c r="Y666" s="1199">
        <v>45852.0</v>
      </c>
      <c r="Z666" s="1197">
        <v>158.0</v>
      </c>
      <c r="AA666" s="1198">
        <v>0.0</v>
      </c>
      <c r="AB666" s="1198">
        <v>4.0</v>
      </c>
      <c r="AC666" s="1200">
        <f t="shared" ref="AC666:AC667" si="431">IFERROR((Z666-R666)/R666,"")</f>
        <v>0</v>
      </c>
      <c r="AD666" s="1201">
        <f t="shared" ref="AD666:AD667" si="432">(AA666+AB666)/Z666</f>
        <v>0.0253164557</v>
      </c>
      <c r="AE666" s="1202">
        <f t="shared" ref="AE666:AE667" si="433">iferror(INDIRECT("D"&amp;ROW()) / INDIRECT("AI"&amp;ROW()) * 1000,0)</f>
        <v>0</v>
      </c>
      <c r="AF666" s="1227" t="s">
        <v>4242</v>
      </c>
      <c r="AG666" s="1235"/>
      <c r="AH666" s="1203"/>
      <c r="AI666" s="1144">
        <f t="shared" si="425"/>
        <v>158</v>
      </c>
      <c r="AJ666" s="18"/>
    </row>
    <row r="667" ht="21.0" customHeight="1">
      <c r="A667" s="18"/>
      <c r="B667" s="1189" t="s">
        <v>4229</v>
      </c>
      <c r="C667" s="1189" t="s">
        <v>4230</v>
      </c>
      <c r="D667" s="1190">
        <v>0.0</v>
      </c>
      <c r="E667" s="1129" t="s">
        <v>120</v>
      </c>
      <c r="F667" s="1191">
        <v>5735.0</v>
      </c>
      <c r="G667" s="1205" t="s">
        <v>340</v>
      </c>
      <c r="H667" s="1193" t="s">
        <v>3238</v>
      </c>
      <c r="I667" s="1189" t="s">
        <v>2445</v>
      </c>
      <c r="J667" s="1169" t="s">
        <v>4240</v>
      </c>
      <c r="K667" s="1194"/>
      <c r="L667" s="1135" t="s">
        <v>3190</v>
      </c>
      <c r="M667" s="1189"/>
      <c r="N667" s="1136" t="s">
        <v>2421</v>
      </c>
      <c r="O667" s="1195">
        <v>45833.0</v>
      </c>
      <c r="P667" s="1196" t="s">
        <v>4243</v>
      </c>
      <c r="Q667" s="1195">
        <f t="shared" si="429"/>
        <v>45834</v>
      </c>
      <c r="R667" s="1197">
        <v>3972.0</v>
      </c>
      <c r="S667" s="1198">
        <v>1.0</v>
      </c>
      <c r="T667" s="1198">
        <v>8.0</v>
      </c>
      <c r="U667" s="1195">
        <f t="shared" si="430"/>
        <v>45838</v>
      </c>
      <c r="V667" s="1208"/>
      <c r="W667" s="1208"/>
      <c r="X667" s="1208"/>
      <c r="Y667" s="1199">
        <f>O667+10</f>
        <v>45843</v>
      </c>
      <c r="Z667" s="1197">
        <v>5919.0</v>
      </c>
      <c r="AA667" s="1198">
        <v>1.0</v>
      </c>
      <c r="AB667" s="1198">
        <v>9.0</v>
      </c>
      <c r="AC667" s="1200">
        <f t="shared" si="431"/>
        <v>0.4901812689</v>
      </c>
      <c r="AD667" s="1201">
        <f t="shared" si="432"/>
        <v>0.001689474573</v>
      </c>
      <c r="AE667" s="1202">
        <f t="shared" si="433"/>
        <v>0</v>
      </c>
      <c r="AF667" s="1227" t="s">
        <v>4244</v>
      </c>
      <c r="AG667" s="1235"/>
      <c r="AH667" s="1203"/>
      <c r="AI667" s="1144">
        <f t="shared" si="425"/>
        <v>5919</v>
      </c>
      <c r="AJ667" s="18"/>
    </row>
    <row r="668" ht="21.0" customHeight="1">
      <c r="A668" s="18"/>
      <c r="B668" s="1127" t="s">
        <v>4229</v>
      </c>
      <c r="C668" s="1127" t="s">
        <v>4230</v>
      </c>
      <c r="D668" s="1128">
        <v>0.0</v>
      </c>
      <c r="E668" s="1129" t="s">
        <v>120</v>
      </c>
      <c r="F668" s="1147">
        <v>5827.0</v>
      </c>
      <c r="G668" s="1135" t="s">
        <v>4245</v>
      </c>
      <c r="H668" s="1132" t="s">
        <v>2659</v>
      </c>
      <c r="I668" s="1136" t="s">
        <v>2445</v>
      </c>
      <c r="J668" s="1127" t="s">
        <v>4231</v>
      </c>
      <c r="K668" s="1148"/>
      <c r="L668" s="1135" t="s">
        <v>3190</v>
      </c>
      <c r="M668" s="1146"/>
      <c r="N668" s="1136" t="s">
        <v>2421</v>
      </c>
      <c r="O668" s="1149">
        <v>45875.0</v>
      </c>
      <c r="P668" s="1150" t="s">
        <v>4246</v>
      </c>
      <c r="Q668" s="297">
        <f t="shared" ref="Q668:Q778" si="434">INDIRECT("o"&amp;ROW())+1</f>
        <v>45876</v>
      </c>
      <c r="R668" s="1152">
        <v>1391.0</v>
      </c>
      <c r="S668" s="1153">
        <v>0.0</v>
      </c>
      <c r="T668" s="1153">
        <v>28.0</v>
      </c>
      <c r="U668" s="297">
        <f t="shared" ref="U668:U778" si="435">INDIRECT("o"&amp;ROW())+5</f>
        <v>45880</v>
      </c>
      <c r="V668" s="1165"/>
      <c r="W668" s="1165"/>
      <c r="X668" s="1165"/>
      <c r="Y668" s="1155">
        <f t="shared" ref="Y668:Y778" si="436">INDIRECT("o"&amp;ROW())+10</f>
        <v>45885</v>
      </c>
      <c r="Z668" s="1152"/>
      <c r="AA668" s="1153"/>
      <c r="AB668" s="1153"/>
      <c r="AC668" s="1167">
        <f t="array" ref="AC668">IFERROR((INDIRECT("Z"&amp;ROW()) - INDIRECT("R"&amp;ROW())) / INDIRECT("R"&amp;ROW()), "")</f>
        <v>-1</v>
      </c>
      <c r="AD668" s="1178" t="str">
        <f t="array" ref="AD668">(INDIRECT("AA"&amp;ROW()) + INDIRECT("AB"&amp;ROW())) / INDIRECT("Z"&amp;ROW())</f>
        <v>#DIV/0!</v>
      </c>
      <c r="AE668" s="1168" t="str">
        <f t="array" ref="AE668">INDIRECT("D"&amp;ROW()) / INDIRECT("Z"&amp;ROW()) * 1000</f>
        <v>#DIV/0!</v>
      </c>
      <c r="AF668" s="286" t="s">
        <v>4247</v>
      </c>
      <c r="AI668" s="1144">
        <f t="shared" si="425"/>
        <v>1391</v>
      </c>
      <c r="AJ668" s="18"/>
    </row>
    <row r="669" ht="21.0" customHeight="1">
      <c r="A669" s="18"/>
      <c r="B669" s="1189" t="s">
        <v>4229</v>
      </c>
      <c r="C669" s="1209" t="s">
        <v>4230</v>
      </c>
      <c r="D669" s="1190">
        <v>0.0</v>
      </c>
      <c r="E669" s="1129" t="s">
        <v>120</v>
      </c>
      <c r="F669" s="1210">
        <v>6153.0</v>
      </c>
      <c r="G669" s="1211" t="s">
        <v>1517</v>
      </c>
      <c r="H669" s="1193" t="s">
        <v>3363</v>
      </c>
      <c r="I669" s="1209" t="s">
        <v>2445</v>
      </c>
      <c r="J669" s="1189" t="s">
        <v>4231</v>
      </c>
      <c r="K669" s="1212"/>
      <c r="L669" s="1135" t="s">
        <v>3190</v>
      </c>
      <c r="M669" s="1213"/>
      <c r="N669" s="1136" t="s">
        <v>2421</v>
      </c>
      <c r="O669" s="1214">
        <v>45882.0</v>
      </c>
      <c r="P669" s="1221" t="s">
        <v>4248</v>
      </c>
      <c r="Q669" s="1216">
        <f t="shared" si="434"/>
        <v>45883</v>
      </c>
      <c r="R669" s="1217">
        <v>388.0</v>
      </c>
      <c r="S669" s="1218">
        <v>0.0</v>
      </c>
      <c r="T669" s="1218">
        <v>12.0</v>
      </c>
      <c r="U669" s="1216">
        <f t="shared" si="435"/>
        <v>45887</v>
      </c>
      <c r="V669" s="1222"/>
      <c r="W669" s="1222"/>
      <c r="X669" s="1222"/>
      <c r="Y669" s="1216">
        <f t="shared" si="436"/>
        <v>45892</v>
      </c>
      <c r="Z669" s="1217">
        <v>390.0</v>
      </c>
      <c r="AA669" s="1218">
        <v>0.0</v>
      </c>
      <c r="AB669" s="1218">
        <v>12.0</v>
      </c>
      <c r="AC669" s="1200">
        <f>IFERROR((Z669-R669)/R669,"")</f>
        <v>0.005154639175</v>
      </c>
      <c r="AD669" s="1201">
        <f>(AA669+AB669)/Z669</f>
        <v>0.03076923077</v>
      </c>
      <c r="AE669" s="1202">
        <f t="shared" ref="AE669:AE672" si="437">iferror(INDIRECT("D"&amp;ROW()) / INDIRECT("AI"&amp;ROW()) * 1000,0)</f>
        <v>0</v>
      </c>
      <c r="AF669" s="1219" t="s">
        <v>4249</v>
      </c>
      <c r="AG669" s="1220"/>
      <c r="AH669" s="1220"/>
      <c r="AI669" s="1144">
        <f t="shared" si="425"/>
        <v>390</v>
      </c>
      <c r="AJ669" s="18"/>
    </row>
    <row r="670" ht="21.0" customHeight="1">
      <c r="A670" s="18"/>
      <c r="B670" s="1189" t="s">
        <v>4229</v>
      </c>
      <c r="C670" s="1209" t="s">
        <v>4230</v>
      </c>
      <c r="D670" s="1190">
        <v>0.0</v>
      </c>
      <c r="E670" s="1129" t="s">
        <v>120</v>
      </c>
      <c r="F670" s="1210">
        <v>5594.0</v>
      </c>
      <c r="G670" s="1211" t="s">
        <v>1522</v>
      </c>
      <c r="H670" s="1193" t="s">
        <v>2432</v>
      </c>
      <c r="I670" s="1209" t="s">
        <v>2445</v>
      </c>
      <c r="J670" s="1169" t="s">
        <v>4240</v>
      </c>
      <c r="K670" s="1212"/>
      <c r="L670" s="1135" t="s">
        <v>3190</v>
      </c>
      <c r="M670" s="1213"/>
      <c r="N670" s="1136" t="s">
        <v>2421</v>
      </c>
      <c r="O670" s="1214">
        <v>45909.0</v>
      </c>
      <c r="P670" s="1221" t="s">
        <v>4250</v>
      </c>
      <c r="Q670" s="1216">
        <f t="shared" si="434"/>
        <v>45910</v>
      </c>
      <c r="R670" s="1217">
        <v>52703.0</v>
      </c>
      <c r="S670" s="1218">
        <v>23.0</v>
      </c>
      <c r="T670" s="1218">
        <v>614.0</v>
      </c>
      <c r="U670" s="1216">
        <f t="shared" si="435"/>
        <v>45914</v>
      </c>
      <c r="V670" s="1222"/>
      <c r="W670" s="1222"/>
      <c r="X670" s="1222"/>
      <c r="Y670" s="1216">
        <f t="shared" si="436"/>
        <v>45919</v>
      </c>
      <c r="Z670" s="1217">
        <v>86000.0</v>
      </c>
      <c r="AA670" s="1218">
        <v>39.0</v>
      </c>
      <c r="AB670" s="1218">
        <v>961.0</v>
      </c>
      <c r="AC670" s="1200">
        <f t="shared" ref="AC670:AC682" si="438">IFERROR((INDIRECT("Z"&amp;ROW()) - INDIRECT("R"&amp;ROW())) / INDIRECT("R"&amp;ROW()), "")</f>
        <v>0.6317856669</v>
      </c>
      <c r="AD670" s="1201">
        <f t="shared" ref="AD670:AD682" si="439">(INDIRECT("AA"&amp;ROW()) + INDIRECT("AB"&amp;ROW())) / INDIRECT("Z"&amp;ROW())</f>
        <v>0.01162790698</v>
      </c>
      <c r="AE670" s="1202">
        <f t="shared" si="437"/>
        <v>0</v>
      </c>
      <c r="AF670" s="1219" t="s">
        <v>4251</v>
      </c>
      <c r="AG670" s="1220"/>
      <c r="AH670" s="1220"/>
      <c r="AI670" s="1144">
        <f t="shared" si="425"/>
        <v>86000</v>
      </c>
      <c r="AJ670" s="18"/>
    </row>
    <row r="671" ht="21.0" customHeight="1">
      <c r="A671" s="18"/>
      <c r="B671" s="1189" t="s">
        <v>4229</v>
      </c>
      <c r="C671" s="1209" t="s">
        <v>4230</v>
      </c>
      <c r="D671" s="1190">
        <v>0.0</v>
      </c>
      <c r="E671" s="1129" t="s">
        <v>120</v>
      </c>
      <c r="F671" s="1210">
        <v>5465.0</v>
      </c>
      <c r="G671" s="1211" t="s">
        <v>384</v>
      </c>
      <c r="H671" s="1193" t="s">
        <v>2426</v>
      </c>
      <c r="I671" s="1209" t="s">
        <v>2445</v>
      </c>
      <c r="J671" s="1169" t="s">
        <v>4240</v>
      </c>
      <c r="K671" s="1212"/>
      <c r="L671" s="1135" t="s">
        <v>3190</v>
      </c>
      <c r="M671" s="1213"/>
      <c r="N671" s="1136" t="s">
        <v>2421</v>
      </c>
      <c r="O671" s="1214">
        <v>45913.0</v>
      </c>
      <c r="P671" s="1221" t="s">
        <v>4252</v>
      </c>
      <c r="Q671" s="1216">
        <f t="shared" si="434"/>
        <v>45914</v>
      </c>
      <c r="R671" s="1217">
        <v>922.0</v>
      </c>
      <c r="S671" s="1218">
        <v>0.0</v>
      </c>
      <c r="T671" s="1218">
        <v>26.0</v>
      </c>
      <c r="U671" s="1216">
        <f t="shared" si="435"/>
        <v>45918</v>
      </c>
      <c r="V671" s="1217">
        <v>33200.0</v>
      </c>
      <c r="W671" s="1217">
        <v>21.0</v>
      </c>
      <c r="X671" s="1217">
        <v>302.0</v>
      </c>
      <c r="Y671" s="1216">
        <f t="shared" si="436"/>
        <v>45923</v>
      </c>
      <c r="Z671" s="1217"/>
      <c r="AA671" s="1218"/>
      <c r="AB671" s="1218"/>
      <c r="AC671" s="1200">
        <f t="shared" si="438"/>
        <v>-1</v>
      </c>
      <c r="AD671" s="1201" t="str">
        <f t="shared" si="439"/>
        <v>#DIV/0!</v>
      </c>
      <c r="AE671" s="1202">
        <f t="shared" si="437"/>
        <v>0</v>
      </c>
      <c r="AF671" s="1219" t="s">
        <v>4253</v>
      </c>
      <c r="AG671" s="1220"/>
      <c r="AH671" s="1220"/>
      <c r="AI671" s="1144">
        <f t="shared" si="425"/>
        <v>33200</v>
      </c>
      <c r="AJ671" s="18"/>
    </row>
    <row r="672" ht="21.0" customHeight="1">
      <c r="A672" s="18"/>
      <c r="B672" s="1189" t="s">
        <v>4229</v>
      </c>
      <c r="C672" s="1209" t="s">
        <v>4230</v>
      </c>
      <c r="D672" s="1190">
        <v>0.0</v>
      </c>
      <c r="E672" s="1129" t="s">
        <v>120</v>
      </c>
      <c r="F672" s="1210">
        <v>6125.0</v>
      </c>
      <c r="G672" s="1211" t="s">
        <v>1984</v>
      </c>
      <c r="H672" s="1193" t="s">
        <v>2659</v>
      </c>
      <c r="I672" s="1209" t="s">
        <v>2445</v>
      </c>
      <c r="J672" s="1169" t="s">
        <v>4240</v>
      </c>
      <c r="K672" s="1212"/>
      <c r="L672" s="1135" t="s">
        <v>3190</v>
      </c>
      <c r="M672" s="1213"/>
      <c r="N672" s="1136" t="s">
        <v>2421</v>
      </c>
      <c r="O672" s="1214">
        <v>45916.0</v>
      </c>
      <c r="P672" s="1221" t="s">
        <v>4254</v>
      </c>
      <c r="Q672" s="1216">
        <f t="shared" si="434"/>
        <v>45917</v>
      </c>
      <c r="R672" s="1217">
        <v>431.0</v>
      </c>
      <c r="S672" s="1218">
        <v>0.0</v>
      </c>
      <c r="T672" s="1218">
        <v>17.0</v>
      </c>
      <c r="U672" s="1216">
        <f t="shared" si="435"/>
        <v>45921</v>
      </c>
      <c r="V672" s="1217">
        <v>700.0</v>
      </c>
      <c r="W672" s="1217">
        <v>0.0</v>
      </c>
      <c r="X672" s="1217">
        <v>20.0</v>
      </c>
      <c r="Y672" s="1216">
        <f t="shared" si="436"/>
        <v>45926</v>
      </c>
      <c r="Z672" s="1217">
        <v>869.0</v>
      </c>
      <c r="AA672" s="1218">
        <v>0.0</v>
      </c>
      <c r="AB672" s="1218">
        <v>21.0</v>
      </c>
      <c r="AC672" s="1200">
        <f t="shared" si="438"/>
        <v>1.016241299</v>
      </c>
      <c r="AD672" s="1201">
        <f t="shared" si="439"/>
        <v>0.02416570771</v>
      </c>
      <c r="AE672" s="1202">
        <f t="shared" si="437"/>
        <v>0</v>
      </c>
      <c r="AF672" s="1219" t="s">
        <v>4255</v>
      </c>
      <c r="AG672" s="1220"/>
      <c r="AH672" s="1220"/>
      <c r="AI672" s="1144">
        <f t="shared" si="425"/>
        <v>869</v>
      </c>
      <c r="AJ672" s="18"/>
    </row>
    <row r="673" ht="21.0" customHeight="1">
      <c r="A673" s="18"/>
      <c r="B673" s="1127" t="s">
        <v>4229</v>
      </c>
      <c r="C673" s="1127" t="s">
        <v>4230</v>
      </c>
      <c r="D673" s="1128">
        <v>0.0</v>
      </c>
      <c r="E673" s="1129" t="s">
        <v>120</v>
      </c>
      <c r="F673" s="1147">
        <v>6057.0</v>
      </c>
      <c r="G673" s="1135" t="s">
        <v>1577</v>
      </c>
      <c r="H673" s="1132" t="s">
        <v>2437</v>
      </c>
      <c r="I673" s="1136" t="s">
        <v>2445</v>
      </c>
      <c r="J673" s="1127" t="s">
        <v>4231</v>
      </c>
      <c r="K673" s="1148"/>
      <c r="L673" s="1135" t="s">
        <v>3190</v>
      </c>
      <c r="M673" s="1146"/>
      <c r="N673" s="1136" t="s">
        <v>2421</v>
      </c>
      <c r="O673" s="1149">
        <v>45939.0</v>
      </c>
      <c r="P673" s="1150" t="s">
        <v>4256</v>
      </c>
      <c r="Q673" s="297">
        <f t="shared" si="434"/>
        <v>45940</v>
      </c>
      <c r="R673" s="1152">
        <v>354.0</v>
      </c>
      <c r="S673" s="1153">
        <v>1.0</v>
      </c>
      <c r="T673" s="1153">
        <v>13.0</v>
      </c>
      <c r="U673" s="297">
        <f t="shared" si="435"/>
        <v>45944</v>
      </c>
      <c r="V673" s="1152">
        <v>392.0</v>
      </c>
      <c r="W673" s="1152">
        <v>1.0</v>
      </c>
      <c r="X673" s="1152">
        <v>13.0</v>
      </c>
      <c r="Y673" s="1155">
        <f t="shared" si="436"/>
        <v>45949</v>
      </c>
      <c r="Z673" s="1152">
        <v>465.0</v>
      </c>
      <c r="AA673" s="1153">
        <v>1.0</v>
      </c>
      <c r="AB673" s="1153">
        <v>14.0</v>
      </c>
      <c r="AC673" s="1167">
        <f t="shared" si="438"/>
        <v>0.313559322</v>
      </c>
      <c r="AD673" s="1142">
        <f t="shared" si="439"/>
        <v>0.03225806452</v>
      </c>
      <c r="AE673" s="1168">
        <f t="shared" ref="AE673:AE674" si="440">INDIRECT("D"&amp;ROW()) / INDIRECT("Z"&amp;ROW()) * 1000</f>
        <v>0</v>
      </c>
      <c r="AF673" s="286" t="s">
        <v>4257</v>
      </c>
      <c r="AI673" s="1144">
        <f t="shared" si="425"/>
        <v>465</v>
      </c>
      <c r="AJ673" s="18"/>
    </row>
    <row r="674" ht="21.0" customHeight="1">
      <c r="A674" s="18"/>
      <c r="B674" s="1127" t="s">
        <v>1563</v>
      </c>
      <c r="C674" s="1161" t="s">
        <v>1564</v>
      </c>
      <c r="D674" s="1162">
        <v>3776.0</v>
      </c>
      <c r="E674" s="1129" t="s">
        <v>120</v>
      </c>
      <c r="F674" s="1147">
        <v>5465.0</v>
      </c>
      <c r="G674" s="1163" t="s">
        <v>384</v>
      </c>
      <c r="H674" s="1132" t="s">
        <v>2426</v>
      </c>
      <c r="I674" s="1161" t="s">
        <v>2418</v>
      </c>
      <c r="J674" s="1133" t="s">
        <v>1565</v>
      </c>
      <c r="K674" s="1148"/>
      <c r="L674" s="1135" t="s">
        <v>2420</v>
      </c>
      <c r="M674" s="1146"/>
      <c r="N674" s="1136" t="s">
        <v>2421</v>
      </c>
      <c r="O674" s="1084">
        <v>45895.0</v>
      </c>
      <c r="P674" s="1164" t="s">
        <v>4258</v>
      </c>
      <c r="Q674" s="297">
        <f t="shared" si="434"/>
        <v>45896</v>
      </c>
      <c r="R674" s="1152">
        <v>11028.0</v>
      </c>
      <c r="S674" s="1153">
        <v>92.0</v>
      </c>
      <c r="T674" s="1153">
        <v>796.0</v>
      </c>
      <c r="U674" s="297">
        <f t="shared" si="435"/>
        <v>45900</v>
      </c>
      <c r="V674" s="1165"/>
      <c r="W674" s="1165"/>
      <c r="X674" s="1152"/>
      <c r="Y674" s="297">
        <f t="shared" si="436"/>
        <v>45905</v>
      </c>
      <c r="Z674" s="1152">
        <v>11115.0</v>
      </c>
      <c r="AA674" s="1153">
        <v>93.0</v>
      </c>
      <c r="AB674" s="1153">
        <v>798.0</v>
      </c>
      <c r="AC674" s="1141">
        <f t="shared" si="438"/>
        <v>0.007889009793</v>
      </c>
      <c r="AD674" s="1142">
        <f t="shared" si="439"/>
        <v>0.08016194332</v>
      </c>
      <c r="AE674" s="1143">
        <f t="shared" si="440"/>
        <v>339.7210976</v>
      </c>
      <c r="AF674" s="286" t="s">
        <v>4259</v>
      </c>
      <c r="AI674" s="1144">
        <f t="shared" si="425"/>
        <v>11115</v>
      </c>
      <c r="AJ674" s="18"/>
    </row>
    <row r="675" ht="21.0" customHeight="1">
      <c r="A675" s="18"/>
      <c r="B675" s="1127" t="s">
        <v>1563</v>
      </c>
      <c r="C675" s="1136" t="s">
        <v>1564</v>
      </c>
      <c r="D675" s="1128">
        <v>3797.0</v>
      </c>
      <c r="E675" s="1129" t="s">
        <v>120</v>
      </c>
      <c r="F675" s="1147">
        <v>5708.0</v>
      </c>
      <c r="G675" s="1135" t="s">
        <v>1612</v>
      </c>
      <c r="H675" s="1132" t="s">
        <v>2426</v>
      </c>
      <c r="I675" s="1136" t="s">
        <v>2418</v>
      </c>
      <c r="J675" s="1133" t="s">
        <v>1565</v>
      </c>
      <c r="K675" s="1148"/>
      <c r="L675" s="1135" t="s">
        <v>2420</v>
      </c>
      <c r="M675" s="1146"/>
      <c r="N675" s="1136" t="s">
        <v>2421</v>
      </c>
      <c r="O675" s="1149">
        <v>45915.0</v>
      </c>
      <c r="P675" s="1150" t="s">
        <v>4260</v>
      </c>
      <c r="Q675" s="297">
        <f t="shared" si="434"/>
        <v>45916</v>
      </c>
      <c r="R675" s="1152">
        <v>9924.0</v>
      </c>
      <c r="S675" s="1153">
        <v>69.0</v>
      </c>
      <c r="T675" s="1153">
        <v>699.0</v>
      </c>
      <c r="U675" s="297">
        <f t="shared" si="435"/>
        <v>45920</v>
      </c>
      <c r="V675" s="1152">
        <v>10071.0</v>
      </c>
      <c r="W675" s="1152">
        <v>103.0</v>
      </c>
      <c r="X675" s="1152">
        <v>749.0</v>
      </c>
      <c r="Y675" s="297">
        <f t="shared" si="436"/>
        <v>45925</v>
      </c>
      <c r="Z675" s="1152">
        <v>11214.0</v>
      </c>
      <c r="AA675" s="1153">
        <v>103.0</v>
      </c>
      <c r="AB675" s="1153">
        <v>752.0</v>
      </c>
      <c r="AC675" s="1167">
        <f t="shared" si="438"/>
        <v>0.1299879081</v>
      </c>
      <c r="AD675" s="1178">
        <f t="shared" si="439"/>
        <v>0.07624398074</v>
      </c>
      <c r="AE675" s="1168">
        <f t="shared" ref="AE675:AE676" si="441">iferror(INDIRECT("D"&amp;ROW()) / INDIRECT("AI"&amp;ROW()) * 1000,0)</f>
        <v>338.5946139</v>
      </c>
      <c r="AF675" s="286" t="s">
        <v>4261</v>
      </c>
      <c r="AI675" s="1144">
        <f t="shared" si="425"/>
        <v>11214</v>
      </c>
      <c r="AJ675" s="18"/>
    </row>
    <row r="676" ht="21.0" customHeight="1">
      <c r="A676" s="18"/>
      <c r="B676" s="1127" t="s">
        <v>1563</v>
      </c>
      <c r="C676" s="1136" t="s">
        <v>1564</v>
      </c>
      <c r="D676" s="1128">
        <v>3796.935</v>
      </c>
      <c r="E676" s="1129" t="s">
        <v>120</v>
      </c>
      <c r="F676" s="1147">
        <v>5594.0</v>
      </c>
      <c r="G676" s="1135" t="s">
        <v>1522</v>
      </c>
      <c r="H676" s="1132" t="s">
        <v>2432</v>
      </c>
      <c r="I676" s="1136" t="s">
        <v>2418</v>
      </c>
      <c r="J676" s="1133" t="s">
        <v>1565</v>
      </c>
      <c r="K676" s="1148"/>
      <c r="L676" s="1135" t="s">
        <v>2420</v>
      </c>
      <c r="M676" s="1146"/>
      <c r="N676" s="1136" t="s">
        <v>2421</v>
      </c>
      <c r="O676" s="1149">
        <v>45923.0</v>
      </c>
      <c r="P676" s="1150" t="s">
        <v>4262</v>
      </c>
      <c r="Q676" s="297">
        <f t="shared" si="434"/>
        <v>45924</v>
      </c>
      <c r="R676" s="1152">
        <v>9541.0</v>
      </c>
      <c r="S676" s="1153">
        <v>61.0</v>
      </c>
      <c r="T676" s="1153">
        <v>532.0</v>
      </c>
      <c r="U676" s="297">
        <f t="shared" si="435"/>
        <v>45928</v>
      </c>
      <c r="V676" s="1152">
        <v>10067.0</v>
      </c>
      <c r="W676" s="1152">
        <v>134.0</v>
      </c>
      <c r="X676" s="1152">
        <v>626.0</v>
      </c>
      <c r="Y676" s="297">
        <f t="shared" si="436"/>
        <v>45933</v>
      </c>
      <c r="Z676" s="1152">
        <v>10263.0</v>
      </c>
      <c r="AA676" s="1153">
        <v>135.0</v>
      </c>
      <c r="AB676" s="1153">
        <v>631.0</v>
      </c>
      <c r="AC676" s="1167">
        <f t="shared" si="438"/>
        <v>0.0756734095</v>
      </c>
      <c r="AD676" s="1178">
        <f t="shared" si="439"/>
        <v>0.0746370457</v>
      </c>
      <c r="AE676" s="1168">
        <f t="shared" si="441"/>
        <v>369.963461</v>
      </c>
      <c r="AF676" s="286" t="s">
        <v>4263</v>
      </c>
      <c r="AI676" s="1144">
        <f t="shared" si="425"/>
        <v>10263</v>
      </c>
      <c r="AJ676" s="18"/>
    </row>
    <row r="677" ht="21.0" customHeight="1">
      <c r="A677" s="18"/>
      <c r="B677" s="1127" t="s">
        <v>1563</v>
      </c>
      <c r="C677" s="1136" t="s">
        <v>1564</v>
      </c>
      <c r="D677" s="1128">
        <v>3797.0</v>
      </c>
      <c r="E677" s="1129" t="s">
        <v>120</v>
      </c>
      <c r="F677" s="1147">
        <v>5571.0</v>
      </c>
      <c r="G677" s="1135" t="s">
        <v>1651</v>
      </c>
      <c r="H677" s="1132" t="s">
        <v>3963</v>
      </c>
      <c r="I677" s="1136" t="s">
        <v>2418</v>
      </c>
      <c r="J677" s="1133" t="s">
        <v>1565</v>
      </c>
      <c r="K677" s="1148"/>
      <c r="L677" s="1135" t="s">
        <v>2420</v>
      </c>
      <c r="M677" s="1146"/>
      <c r="N677" s="1136" t="s">
        <v>2421</v>
      </c>
      <c r="O677" s="1149">
        <v>45926.0</v>
      </c>
      <c r="P677" s="1150" t="s">
        <v>4264</v>
      </c>
      <c r="Q677" s="297">
        <f t="shared" si="434"/>
        <v>45927</v>
      </c>
      <c r="R677" s="1152">
        <v>7906.0</v>
      </c>
      <c r="S677" s="1153">
        <v>7.0</v>
      </c>
      <c r="T677" s="1153">
        <v>47.0</v>
      </c>
      <c r="U677" s="297">
        <f t="shared" si="435"/>
        <v>45931</v>
      </c>
      <c r="V677" s="1152">
        <v>9534.0</v>
      </c>
      <c r="W677" s="1152">
        <v>92.0</v>
      </c>
      <c r="X677" s="1152">
        <v>542.0</v>
      </c>
      <c r="Y677" s="297">
        <f t="shared" si="436"/>
        <v>45936</v>
      </c>
      <c r="Z677" s="1152">
        <v>9622.0</v>
      </c>
      <c r="AA677" s="1153">
        <v>92.0</v>
      </c>
      <c r="AB677" s="1153">
        <v>545.0</v>
      </c>
      <c r="AC677" s="1167">
        <f t="shared" si="438"/>
        <v>0.2170503415</v>
      </c>
      <c r="AD677" s="1178">
        <f t="shared" si="439"/>
        <v>0.06620245271</v>
      </c>
      <c r="AE677" s="1168">
        <f t="array" ref="AE677">INDIRECT("D"&amp;ROW()) / INDIRECT("AI"&amp;ROW()) * 1000</f>
        <v>394.6165038</v>
      </c>
      <c r="AF677" s="286" t="s">
        <v>4265</v>
      </c>
      <c r="AI677" s="1144">
        <f t="shared" si="425"/>
        <v>9622</v>
      </c>
      <c r="AJ677" s="18"/>
    </row>
    <row r="678" ht="21.0" customHeight="1">
      <c r="A678" s="18"/>
      <c r="B678" s="1127" t="s">
        <v>1563</v>
      </c>
      <c r="C678" s="1127" t="s">
        <v>1564</v>
      </c>
      <c r="D678" s="1128">
        <v>3797.0</v>
      </c>
      <c r="E678" s="1129" t="s">
        <v>120</v>
      </c>
      <c r="F678" s="1147">
        <v>5376.0</v>
      </c>
      <c r="G678" s="1135" t="s">
        <v>149</v>
      </c>
      <c r="H678" s="1132" t="s">
        <v>2659</v>
      </c>
      <c r="I678" s="1136" t="s">
        <v>2418</v>
      </c>
      <c r="J678" s="1127"/>
      <c r="K678" s="1148"/>
      <c r="L678" s="1135" t="s">
        <v>2420</v>
      </c>
      <c r="M678" s="1146"/>
      <c r="N678" s="1136" t="s">
        <v>2421</v>
      </c>
      <c r="O678" s="1149">
        <v>45946.0</v>
      </c>
      <c r="P678" s="1150" t="s">
        <v>4266</v>
      </c>
      <c r="Q678" s="297">
        <f t="shared" si="434"/>
        <v>45947</v>
      </c>
      <c r="R678" s="1152">
        <v>10068.0</v>
      </c>
      <c r="S678" s="1153">
        <v>15.0</v>
      </c>
      <c r="T678" s="1153">
        <v>106.0</v>
      </c>
      <c r="U678" s="297">
        <f t="shared" si="435"/>
        <v>45951</v>
      </c>
      <c r="V678" s="1152">
        <v>27805.0</v>
      </c>
      <c r="W678" s="1152">
        <v>102.0</v>
      </c>
      <c r="X678" s="1152">
        <v>570.0</v>
      </c>
      <c r="Y678" s="1155">
        <f t="shared" si="436"/>
        <v>45956</v>
      </c>
      <c r="Z678" s="1152">
        <v>27950.0</v>
      </c>
      <c r="AA678" s="1153">
        <v>102.0</v>
      </c>
      <c r="AB678" s="1153">
        <v>571.0</v>
      </c>
      <c r="AC678" s="1167">
        <f t="shared" si="438"/>
        <v>1.776122368</v>
      </c>
      <c r="AD678" s="1142">
        <f t="shared" si="439"/>
        <v>0.02407871199</v>
      </c>
      <c r="AE678" s="1168">
        <f t="shared" ref="AE678:AE682" si="442">INDIRECT("D"&amp;ROW()) / INDIRECT("Z"&amp;ROW()) * 1000</f>
        <v>135.8497317</v>
      </c>
      <c r="AF678" s="286" t="s">
        <v>4267</v>
      </c>
      <c r="AI678" s="1144">
        <f t="shared" si="425"/>
        <v>27950</v>
      </c>
      <c r="AJ678" s="18"/>
    </row>
    <row r="679" ht="21.0" customHeight="1">
      <c r="A679" s="18"/>
      <c r="B679" s="1127" t="s">
        <v>1563</v>
      </c>
      <c r="C679" s="1127" t="s">
        <v>1564</v>
      </c>
      <c r="D679" s="1128">
        <v>3797.0</v>
      </c>
      <c r="E679" s="1129" t="s">
        <v>120</v>
      </c>
      <c r="F679" s="1147">
        <v>5735.0</v>
      </c>
      <c r="G679" s="1135" t="s">
        <v>340</v>
      </c>
      <c r="H679" s="1132" t="s">
        <v>3238</v>
      </c>
      <c r="I679" s="1136" t="s">
        <v>2418</v>
      </c>
      <c r="J679" s="1127"/>
      <c r="K679" s="1148"/>
      <c r="L679" s="1135" t="s">
        <v>2420</v>
      </c>
      <c r="M679" s="1146"/>
      <c r="N679" s="1136" t="s">
        <v>2421</v>
      </c>
      <c r="O679" s="1149">
        <v>45951.0</v>
      </c>
      <c r="P679" s="1150" t="s">
        <v>4268</v>
      </c>
      <c r="Q679" s="297">
        <f t="shared" si="434"/>
        <v>45952</v>
      </c>
      <c r="R679" s="1152">
        <v>18424.0</v>
      </c>
      <c r="S679" s="1153">
        <v>10.0</v>
      </c>
      <c r="T679" s="1153">
        <v>106.0</v>
      </c>
      <c r="U679" s="297">
        <f t="shared" si="435"/>
        <v>45956</v>
      </c>
      <c r="V679" s="1152">
        <v>20127.0</v>
      </c>
      <c r="W679" s="1152">
        <v>107.0</v>
      </c>
      <c r="X679" s="1152">
        <v>694.0</v>
      </c>
      <c r="Y679" s="1155">
        <f t="shared" si="436"/>
        <v>45961</v>
      </c>
      <c r="Z679" s="1152">
        <v>20228.0</v>
      </c>
      <c r="AA679" s="1153">
        <v>107.0</v>
      </c>
      <c r="AB679" s="1153">
        <v>698.0</v>
      </c>
      <c r="AC679" s="1167">
        <f t="shared" si="438"/>
        <v>0.09791576205</v>
      </c>
      <c r="AD679" s="1142">
        <f t="shared" si="439"/>
        <v>0.03979632193</v>
      </c>
      <c r="AE679" s="1168">
        <f t="shared" si="442"/>
        <v>187.7101048</v>
      </c>
      <c r="AF679" s="286" t="s">
        <v>4269</v>
      </c>
      <c r="AI679" s="1144">
        <f t="shared" si="425"/>
        <v>20228</v>
      </c>
      <c r="AJ679" s="18"/>
    </row>
    <row r="680" ht="21.0" customHeight="1">
      <c r="A680" s="18"/>
      <c r="B680" s="1127" t="s">
        <v>1563</v>
      </c>
      <c r="C680" s="1127" t="s">
        <v>1564</v>
      </c>
      <c r="D680" s="1128">
        <v>3797.0</v>
      </c>
      <c r="E680" s="1129" t="s">
        <v>120</v>
      </c>
      <c r="F680" s="1147">
        <v>5587.0</v>
      </c>
      <c r="G680" s="1135" t="s">
        <v>1955</v>
      </c>
      <c r="H680" s="1132" t="s">
        <v>2937</v>
      </c>
      <c r="I680" s="1136" t="s">
        <v>2418</v>
      </c>
      <c r="J680" s="1127"/>
      <c r="K680" s="1148"/>
      <c r="L680" s="1135" t="s">
        <v>2420</v>
      </c>
      <c r="M680" s="1146"/>
      <c r="N680" s="1136" t="s">
        <v>2421</v>
      </c>
      <c r="O680" s="1149">
        <v>45955.0</v>
      </c>
      <c r="P680" s="1150" t="s">
        <v>4270</v>
      </c>
      <c r="Q680" s="297">
        <f t="shared" si="434"/>
        <v>45956</v>
      </c>
      <c r="R680" s="1152">
        <v>20765.0</v>
      </c>
      <c r="S680" s="1153">
        <v>43.0</v>
      </c>
      <c r="T680" s="1153">
        <v>495.0</v>
      </c>
      <c r="U680" s="297">
        <f t="shared" si="435"/>
        <v>45960</v>
      </c>
      <c r="V680" s="1152">
        <v>21144.0</v>
      </c>
      <c r="W680" s="1152">
        <v>98.0</v>
      </c>
      <c r="X680" s="1152">
        <v>563.0</v>
      </c>
      <c r="Y680" s="1155">
        <f t="shared" si="436"/>
        <v>45965</v>
      </c>
      <c r="Z680" s="1152">
        <v>21183.0</v>
      </c>
      <c r="AA680" s="1153">
        <v>98.0</v>
      </c>
      <c r="AB680" s="1153">
        <v>565.0</v>
      </c>
      <c r="AC680" s="1167">
        <f t="shared" si="438"/>
        <v>0.02013002649</v>
      </c>
      <c r="AD680" s="1142">
        <f t="shared" si="439"/>
        <v>0.03129868291</v>
      </c>
      <c r="AE680" s="1168">
        <f t="shared" si="442"/>
        <v>179.2475098</v>
      </c>
      <c r="AF680" s="286" t="s">
        <v>4271</v>
      </c>
      <c r="AI680" s="1144">
        <f t="shared" si="425"/>
        <v>21183</v>
      </c>
      <c r="AJ680" s="18"/>
    </row>
    <row r="681" ht="21.0" customHeight="1">
      <c r="A681" s="18"/>
      <c r="B681" s="1127" t="s">
        <v>1563</v>
      </c>
      <c r="C681" s="1127" t="s">
        <v>1564</v>
      </c>
      <c r="D681" s="1128">
        <v>3797.0</v>
      </c>
      <c r="E681" s="1129" t="s">
        <v>120</v>
      </c>
      <c r="F681" s="1147">
        <v>5462.0</v>
      </c>
      <c r="G681" s="1135" t="s">
        <v>362</v>
      </c>
      <c r="H681" s="1132" t="s">
        <v>2659</v>
      </c>
      <c r="I681" s="1136" t="s">
        <v>2418</v>
      </c>
      <c r="J681" s="1127"/>
      <c r="K681" s="1148"/>
      <c r="L681" s="1135" t="s">
        <v>2420</v>
      </c>
      <c r="M681" s="1146"/>
      <c r="N681" s="1136" t="s">
        <v>2421</v>
      </c>
      <c r="O681" s="1149">
        <v>45958.0</v>
      </c>
      <c r="P681" s="1150" t="s">
        <v>4272</v>
      </c>
      <c r="Q681" s="297">
        <f t="shared" si="434"/>
        <v>45959</v>
      </c>
      <c r="R681" s="1152">
        <v>21278.0</v>
      </c>
      <c r="S681" s="1153">
        <v>12.0</v>
      </c>
      <c r="T681" s="1153">
        <v>117.0</v>
      </c>
      <c r="U681" s="297">
        <f t="shared" si="435"/>
        <v>45963</v>
      </c>
      <c r="V681" s="1152">
        <v>22566.0</v>
      </c>
      <c r="W681" s="1152">
        <v>99.0</v>
      </c>
      <c r="X681" s="1152">
        <v>717.0</v>
      </c>
      <c r="Y681" s="1155">
        <f t="shared" si="436"/>
        <v>45968</v>
      </c>
      <c r="Z681" s="1152">
        <v>22637.0</v>
      </c>
      <c r="AA681" s="1153">
        <v>99.0</v>
      </c>
      <c r="AB681" s="1153">
        <v>719.0</v>
      </c>
      <c r="AC681" s="1167">
        <f t="shared" si="438"/>
        <v>0.06386878466</v>
      </c>
      <c r="AD681" s="1142">
        <f t="shared" si="439"/>
        <v>0.03613553033</v>
      </c>
      <c r="AE681" s="1168">
        <f t="shared" si="442"/>
        <v>167.7342404</v>
      </c>
      <c r="AF681" s="286" t="s">
        <v>4273</v>
      </c>
      <c r="AI681" s="1144">
        <f t="shared" si="425"/>
        <v>22637</v>
      </c>
      <c r="AJ681" s="18"/>
    </row>
    <row r="682" ht="21.0" customHeight="1">
      <c r="A682" s="18"/>
      <c r="B682" s="1127" t="s">
        <v>4274</v>
      </c>
      <c r="C682" s="1161" t="s">
        <v>4275</v>
      </c>
      <c r="D682" s="1162">
        <v>2510.0</v>
      </c>
      <c r="E682" s="1129" t="s">
        <v>120</v>
      </c>
      <c r="F682" s="1147">
        <v>6151.0</v>
      </c>
      <c r="G682" s="1163" t="s">
        <v>1556</v>
      </c>
      <c r="H682" s="1132" t="s">
        <v>2659</v>
      </c>
      <c r="I682" s="1161" t="s">
        <v>2418</v>
      </c>
      <c r="J682" s="1133" t="s">
        <v>4276</v>
      </c>
      <c r="K682" s="1148"/>
      <c r="L682" s="1135" t="s">
        <v>2420</v>
      </c>
      <c r="M682" s="1146"/>
      <c r="N682" s="1136" t="s">
        <v>2421</v>
      </c>
      <c r="O682" s="1084">
        <v>45779.0</v>
      </c>
      <c r="P682" s="1164" t="s">
        <v>4277</v>
      </c>
      <c r="Q682" s="297">
        <f t="shared" si="434"/>
        <v>45780</v>
      </c>
      <c r="R682" s="1152">
        <v>3351.0</v>
      </c>
      <c r="S682" s="1153">
        <v>0.0</v>
      </c>
      <c r="T682" s="1153">
        <v>48.0</v>
      </c>
      <c r="U682" s="297">
        <f t="shared" si="435"/>
        <v>45784</v>
      </c>
      <c r="V682" s="1165"/>
      <c r="W682" s="1165"/>
      <c r="X682" s="1152"/>
      <c r="Y682" s="297">
        <f t="shared" si="436"/>
        <v>45789</v>
      </c>
      <c r="Z682" s="1152">
        <v>3351.0</v>
      </c>
      <c r="AA682" s="1153">
        <v>0.0</v>
      </c>
      <c r="AB682" s="1153">
        <v>48.0</v>
      </c>
      <c r="AC682" s="1141">
        <f t="shared" si="438"/>
        <v>0</v>
      </c>
      <c r="AD682" s="1142">
        <f t="shared" si="439"/>
        <v>0.01432408236</v>
      </c>
      <c r="AE682" s="1143">
        <f t="shared" si="442"/>
        <v>749.0301403</v>
      </c>
      <c r="AF682" s="286" t="s">
        <v>4278</v>
      </c>
      <c r="AI682" s="1144">
        <f t="shared" si="425"/>
        <v>3351</v>
      </c>
      <c r="AJ682" s="18"/>
    </row>
    <row r="683" ht="21.0" customHeight="1">
      <c r="A683" s="18"/>
      <c r="B683" s="1127" t="s">
        <v>4274</v>
      </c>
      <c r="C683" s="1161" t="s">
        <v>4275</v>
      </c>
      <c r="D683" s="1133">
        <v>5020.46</v>
      </c>
      <c r="E683" s="1129" t="s">
        <v>120</v>
      </c>
      <c r="F683" s="1130">
        <v>6151.0</v>
      </c>
      <c r="G683" s="1408" t="s">
        <v>1556</v>
      </c>
      <c r="H683" s="1132" t="s">
        <v>2659</v>
      </c>
      <c r="I683" s="1161" t="s">
        <v>2418</v>
      </c>
      <c r="J683" s="1133" t="s">
        <v>4276</v>
      </c>
      <c r="K683" s="1134"/>
      <c r="L683" s="1135" t="s">
        <v>2420</v>
      </c>
      <c r="M683" s="1127"/>
      <c r="N683" s="1136" t="s">
        <v>2421</v>
      </c>
      <c r="O683" s="1409">
        <v>45779.0</v>
      </c>
      <c r="P683" s="1410" t="s">
        <v>4279</v>
      </c>
      <c r="Q683" s="1333">
        <f t="shared" si="434"/>
        <v>45780</v>
      </c>
      <c r="R683" s="1411"/>
      <c r="S683" s="1412"/>
      <c r="T683" s="1412"/>
      <c r="U683" s="1333">
        <f t="shared" si="435"/>
        <v>45784</v>
      </c>
      <c r="V683" s="46"/>
      <c r="W683" s="46"/>
      <c r="X683" s="46"/>
      <c r="Y683" s="1414">
        <f t="shared" si="436"/>
        <v>45789</v>
      </c>
      <c r="Z683" s="1411">
        <v>3351.0</v>
      </c>
      <c r="AA683" s="1412">
        <v>0.0</v>
      </c>
      <c r="AB683" s="1412">
        <v>48.0</v>
      </c>
      <c r="AC683" s="1167" t="str">
        <f>IFERROR((Z683-R683)/R683,"")</f>
        <v/>
      </c>
      <c r="AD683" s="1178">
        <f>(AA683+AB683)/Z683</f>
        <v>0.01432408236</v>
      </c>
      <c r="AE683" s="1168">
        <f t="array" ref="AE683">iferror(INDIRECT("D"&amp;ROW()) / INDIRECT("AI"&amp;ROW()) * 1000,0)</f>
        <v>1498.197553</v>
      </c>
      <c r="AF683" s="1415" t="s">
        <v>4278</v>
      </c>
      <c r="AG683" s="1336"/>
      <c r="AH683" s="1337"/>
      <c r="AI683" s="1144">
        <f t="shared" si="425"/>
        <v>3351</v>
      </c>
      <c r="AJ683" s="18"/>
    </row>
    <row r="684" ht="21.0" customHeight="1">
      <c r="A684" s="18"/>
      <c r="B684" s="1127" t="s">
        <v>4274</v>
      </c>
      <c r="C684" s="1161" t="s">
        <v>4275</v>
      </c>
      <c r="D684" s="1162">
        <v>2510.0</v>
      </c>
      <c r="E684" s="1129" t="s">
        <v>120</v>
      </c>
      <c r="F684" s="1147">
        <v>6151.0</v>
      </c>
      <c r="G684" s="1163" t="s">
        <v>1556</v>
      </c>
      <c r="H684" s="1132" t="s">
        <v>2659</v>
      </c>
      <c r="I684" s="1161" t="s">
        <v>2445</v>
      </c>
      <c r="J684" s="1133" t="s">
        <v>4280</v>
      </c>
      <c r="K684" s="1148"/>
      <c r="L684" s="1135" t="s">
        <v>2420</v>
      </c>
      <c r="M684" s="1146"/>
      <c r="N684" s="1136" t="s">
        <v>2421</v>
      </c>
      <c r="O684" s="1084">
        <v>45779.0</v>
      </c>
      <c r="P684" s="1164" t="s">
        <v>4281</v>
      </c>
      <c r="Q684" s="297">
        <f t="shared" si="434"/>
        <v>45780</v>
      </c>
      <c r="R684" s="1152"/>
      <c r="S684" s="1153"/>
      <c r="T684" s="1153"/>
      <c r="U684" s="297">
        <f t="shared" si="435"/>
        <v>45784</v>
      </c>
      <c r="V684" s="1165"/>
      <c r="W684" s="1165"/>
      <c r="X684" s="1152"/>
      <c r="Y684" s="297">
        <f t="shared" si="436"/>
        <v>45789</v>
      </c>
      <c r="Z684" s="1152">
        <v>5106.0</v>
      </c>
      <c r="AA684" s="1153">
        <v>4.0</v>
      </c>
      <c r="AB684" s="1153">
        <v>104.0</v>
      </c>
      <c r="AC684" s="1141" t="str">
        <f t="shared" ref="AC684:AC734" si="443">IFERROR((INDIRECT("Z"&amp;ROW()) - INDIRECT("R"&amp;ROW())) / INDIRECT("R"&amp;ROW()), "")</f>
        <v/>
      </c>
      <c r="AD684" s="1142">
        <f t="shared" ref="AD684:AD734" si="444">(INDIRECT("AA"&amp;ROW()) + INDIRECT("AB"&amp;ROW())) / INDIRECT("Z"&amp;ROW())</f>
        <v>0.02115158637</v>
      </c>
      <c r="AE684" s="1143">
        <f t="shared" ref="AE684:AE707" si="445">INDIRECT("D"&amp;ROW()) / INDIRECT("Z"&amp;ROW()) * 1000</f>
        <v>491.5785351</v>
      </c>
      <c r="AF684" s="286"/>
      <c r="AI684" s="1144">
        <f t="shared" si="425"/>
        <v>5106</v>
      </c>
      <c r="AJ684" s="18"/>
    </row>
    <row r="685" ht="21.0" customHeight="1">
      <c r="A685" s="18"/>
      <c r="B685" s="1127" t="s">
        <v>4282</v>
      </c>
      <c r="C685" s="1161" t="s">
        <v>4283</v>
      </c>
      <c r="D685" s="1162">
        <v>5034.0</v>
      </c>
      <c r="E685" s="1129" t="s">
        <v>120</v>
      </c>
      <c r="F685" s="1147">
        <v>5672.0</v>
      </c>
      <c r="G685" s="1163" t="s">
        <v>4284</v>
      </c>
      <c r="H685" s="1132" t="s">
        <v>2659</v>
      </c>
      <c r="I685" s="1161" t="s">
        <v>2418</v>
      </c>
      <c r="J685" s="1133" t="s">
        <v>4285</v>
      </c>
      <c r="K685" s="1148"/>
      <c r="L685" s="1135" t="s">
        <v>2420</v>
      </c>
      <c r="M685" s="1146"/>
      <c r="N685" s="1136" t="s">
        <v>2421</v>
      </c>
      <c r="O685" s="1084">
        <v>45784.0</v>
      </c>
      <c r="P685" s="1164" t="s">
        <v>4286</v>
      </c>
      <c r="Q685" s="297">
        <f t="shared" si="434"/>
        <v>45785</v>
      </c>
      <c r="R685" s="1152"/>
      <c r="S685" s="1153"/>
      <c r="T685" s="1153"/>
      <c r="U685" s="297">
        <f t="shared" si="435"/>
        <v>45789</v>
      </c>
      <c r="V685" s="1165"/>
      <c r="W685" s="1165"/>
      <c r="X685" s="1152"/>
      <c r="Y685" s="297">
        <f t="shared" si="436"/>
        <v>45794</v>
      </c>
      <c r="Z685" s="1152">
        <v>1422.0</v>
      </c>
      <c r="AA685" s="1153">
        <v>70.0</v>
      </c>
      <c r="AB685" s="1153"/>
      <c r="AC685" s="1141" t="str">
        <f t="shared" si="443"/>
        <v/>
      </c>
      <c r="AD685" s="1142">
        <f t="shared" si="444"/>
        <v>0.04922644163</v>
      </c>
      <c r="AE685" s="1143">
        <f t="shared" si="445"/>
        <v>3540.084388</v>
      </c>
      <c r="AF685" s="286" t="s">
        <v>4287</v>
      </c>
      <c r="AI685" s="1144">
        <f t="shared" si="425"/>
        <v>1422</v>
      </c>
      <c r="AJ685" s="18"/>
    </row>
    <row r="686" ht="21.0" customHeight="1">
      <c r="A686" s="18"/>
      <c r="B686" s="1127" t="s">
        <v>4282</v>
      </c>
      <c r="C686" s="1161" t="s">
        <v>4283</v>
      </c>
      <c r="D686" s="1162">
        <v>5034.0</v>
      </c>
      <c r="E686" s="1129" t="s">
        <v>120</v>
      </c>
      <c r="F686" s="1147">
        <v>5376.0</v>
      </c>
      <c r="G686" s="1163" t="s">
        <v>149</v>
      </c>
      <c r="H686" s="1132" t="s">
        <v>2659</v>
      </c>
      <c r="I686" s="1161" t="s">
        <v>2418</v>
      </c>
      <c r="J686" s="1133" t="s">
        <v>4285</v>
      </c>
      <c r="K686" s="1148"/>
      <c r="L686" s="1135" t="s">
        <v>2420</v>
      </c>
      <c r="M686" s="1146"/>
      <c r="N686" s="1136" t="s">
        <v>2421</v>
      </c>
      <c r="O686" s="1084">
        <v>45797.0</v>
      </c>
      <c r="P686" s="1164" t="s">
        <v>4288</v>
      </c>
      <c r="Q686" s="297">
        <f t="shared" si="434"/>
        <v>45798</v>
      </c>
      <c r="R686" s="1152"/>
      <c r="S686" s="1153"/>
      <c r="T686" s="1153"/>
      <c r="U686" s="297">
        <f t="shared" si="435"/>
        <v>45802</v>
      </c>
      <c r="V686" s="1165"/>
      <c r="W686" s="1165"/>
      <c r="X686" s="1152"/>
      <c r="Y686" s="297">
        <f t="shared" si="436"/>
        <v>45807</v>
      </c>
      <c r="Z686" s="1152">
        <v>2606.0</v>
      </c>
      <c r="AA686" s="1153">
        <v>83.0</v>
      </c>
      <c r="AB686" s="1153"/>
      <c r="AC686" s="1141" t="str">
        <f t="shared" si="443"/>
        <v/>
      </c>
      <c r="AD686" s="1142">
        <f t="shared" si="444"/>
        <v>0.0318495779</v>
      </c>
      <c r="AE686" s="1143">
        <f t="shared" si="445"/>
        <v>1931.696086</v>
      </c>
      <c r="AF686" s="286" t="s">
        <v>4289</v>
      </c>
      <c r="AI686" s="1144">
        <f t="shared" si="425"/>
        <v>2606</v>
      </c>
      <c r="AJ686" s="18"/>
    </row>
    <row r="687" ht="21.0" customHeight="1">
      <c r="A687" s="18"/>
      <c r="B687" s="1127" t="s">
        <v>4282</v>
      </c>
      <c r="C687" s="1161" t="s">
        <v>4283</v>
      </c>
      <c r="D687" s="1162">
        <v>5034.0</v>
      </c>
      <c r="E687" s="1129" t="s">
        <v>120</v>
      </c>
      <c r="F687" s="1147">
        <v>5874.0</v>
      </c>
      <c r="G687" s="1163" t="s">
        <v>1602</v>
      </c>
      <c r="H687" s="1132" t="s">
        <v>3024</v>
      </c>
      <c r="I687" s="1161" t="s">
        <v>2418</v>
      </c>
      <c r="J687" s="1133" t="s">
        <v>4285</v>
      </c>
      <c r="K687" s="1148"/>
      <c r="L687" s="1135" t="s">
        <v>2420</v>
      </c>
      <c r="M687" s="1146"/>
      <c r="N687" s="1136" t="s">
        <v>2421</v>
      </c>
      <c r="O687" s="1084">
        <v>45817.0</v>
      </c>
      <c r="P687" s="1164" t="s">
        <v>4290</v>
      </c>
      <c r="Q687" s="297">
        <f t="shared" si="434"/>
        <v>45818</v>
      </c>
      <c r="R687" s="1152">
        <v>3625.0</v>
      </c>
      <c r="S687" s="1153">
        <v>89.0</v>
      </c>
      <c r="T687" s="1153"/>
      <c r="U687" s="297">
        <f t="shared" si="435"/>
        <v>45822</v>
      </c>
      <c r="V687" s="1165"/>
      <c r="W687" s="1165"/>
      <c r="X687" s="1152"/>
      <c r="Y687" s="297">
        <f t="shared" si="436"/>
        <v>45827</v>
      </c>
      <c r="Z687" s="1152">
        <v>3627.0</v>
      </c>
      <c r="AA687" s="1153">
        <v>89.0</v>
      </c>
      <c r="AB687" s="1153">
        <v>-1.0</v>
      </c>
      <c r="AC687" s="1141">
        <f t="shared" si="443"/>
        <v>0.0005517241379</v>
      </c>
      <c r="AD687" s="1142">
        <f t="shared" si="444"/>
        <v>0.02426247588</v>
      </c>
      <c r="AE687" s="1143">
        <f t="shared" si="445"/>
        <v>1387.923904</v>
      </c>
      <c r="AF687" s="286" t="s">
        <v>4291</v>
      </c>
      <c r="AI687" s="1144">
        <f t="shared" si="425"/>
        <v>3627</v>
      </c>
      <c r="AJ687" s="18"/>
    </row>
    <row r="688" ht="21.0" customHeight="1">
      <c r="A688" s="18"/>
      <c r="B688" s="1127" t="s">
        <v>4282</v>
      </c>
      <c r="C688" s="1161" t="s">
        <v>4283</v>
      </c>
      <c r="D688" s="1162">
        <v>5034.0</v>
      </c>
      <c r="E688" s="1129" t="s">
        <v>120</v>
      </c>
      <c r="F688" s="1147">
        <v>6022.0</v>
      </c>
      <c r="G688" s="1163" t="s">
        <v>2127</v>
      </c>
      <c r="H688" s="1132" t="s">
        <v>2432</v>
      </c>
      <c r="I688" s="1161" t="s">
        <v>2418</v>
      </c>
      <c r="J688" s="1133" t="s">
        <v>4285</v>
      </c>
      <c r="K688" s="1148"/>
      <c r="L688" s="1135" t="s">
        <v>2420</v>
      </c>
      <c r="M688" s="1146"/>
      <c r="N688" s="1136" t="s">
        <v>2421</v>
      </c>
      <c r="O688" s="1084">
        <v>45832.0</v>
      </c>
      <c r="P688" s="1164" t="s">
        <v>4292</v>
      </c>
      <c r="Q688" s="297">
        <f t="shared" si="434"/>
        <v>45833</v>
      </c>
      <c r="R688" s="1152">
        <v>957.0</v>
      </c>
      <c r="S688" s="1153">
        <v>60.0</v>
      </c>
      <c r="T688" s="1153"/>
      <c r="U688" s="297">
        <f t="shared" si="435"/>
        <v>45837</v>
      </c>
      <c r="V688" s="1165"/>
      <c r="W688" s="1165"/>
      <c r="X688" s="1152"/>
      <c r="Y688" s="297">
        <f t="shared" si="436"/>
        <v>45842</v>
      </c>
      <c r="Z688" s="1152">
        <v>958.0</v>
      </c>
      <c r="AA688" s="1153">
        <v>60.0</v>
      </c>
      <c r="AB688" s="1153">
        <v>-1.0</v>
      </c>
      <c r="AC688" s="1141">
        <f t="shared" si="443"/>
        <v>0.001044932079</v>
      </c>
      <c r="AD688" s="1142">
        <f t="shared" si="444"/>
        <v>0.06158663883</v>
      </c>
      <c r="AE688" s="1143">
        <f t="shared" si="445"/>
        <v>5254.697286</v>
      </c>
      <c r="AF688" s="286" t="s">
        <v>4293</v>
      </c>
      <c r="AI688" s="1144">
        <f t="shared" si="425"/>
        <v>958</v>
      </c>
      <c r="AJ688" s="18"/>
    </row>
    <row r="689" ht="21.0" customHeight="1">
      <c r="A689" s="18"/>
      <c r="B689" s="1127" t="s">
        <v>4282</v>
      </c>
      <c r="C689" s="1161" t="s">
        <v>4283</v>
      </c>
      <c r="D689" s="1162">
        <v>5034.0</v>
      </c>
      <c r="E689" s="1129" t="s">
        <v>120</v>
      </c>
      <c r="F689" s="1147">
        <v>5465.0</v>
      </c>
      <c r="G689" s="1163" t="s">
        <v>384</v>
      </c>
      <c r="H689" s="1132" t="s">
        <v>2426</v>
      </c>
      <c r="I689" s="1161" t="s">
        <v>2418</v>
      </c>
      <c r="J689" s="1133" t="s">
        <v>4285</v>
      </c>
      <c r="K689" s="1148"/>
      <c r="L689" s="1135" t="s">
        <v>2420</v>
      </c>
      <c r="M689" s="1146"/>
      <c r="N689" s="1136" t="s">
        <v>2421</v>
      </c>
      <c r="O689" s="1084">
        <v>45837.0</v>
      </c>
      <c r="P689" s="1164" t="s">
        <v>4294</v>
      </c>
      <c r="Q689" s="297">
        <f t="shared" si="434"/>
        <v>45838</v>
      </c>
      <c r="R689" s="1152">
        <v>1394.0</v>
      </c>
      <c r="S689" s="1153">
        <v>64.0</v>
      </c>
      <c r="T689" s="1153"/>
      <c r="U689" s="297">
        <f t="shared" si="435"/>
        <v>45842</v>
      </c>
      <c r="V689" s="1165"/>
      <c r="W689" s="1165"/>
      <c r="X689" s="1152"/>
      <c r="Y689" s="297">
        <f t="shared" si="436"/>
        <v>45847</v>
      </c>
      <c r="Z689" s="1152">
        <v>1396.0</v>
      </c>
      <c r="AA689" s="1153">
        <v>64.0</v>
      </c>
      <c r="AB689" s="1153">
        <v>0.0</v>
      </c>
      <c r="AC689" s="1141">
        <f t="shared" si="443"/>
        <v>0.00143472023</v>
      </c>
      <c r="AD689" s="1142">
        <f t="shared" si="444"/>
        <v>0.04584527221</v>
      </c>
      <c r="AE689" s="1143">
        <f t="shared" si="445"/>
        <v>3606.017192</v>
      </c>
      <c r="AF689" s="286" t="s">
        <v>4295</v>
      </c>
      <c r="AI689" s="1144">
        <f t="shared" si="425"/>
        <v>1396</v>
      </c>
      <c r="AJ689" s="18"/>
    </row>
    <row r="690" ht="21.0" customHeight="1">
      <c r="A690" s="18"/>
      <c r="B690" s="1127" t="s">
        <v>338</v>
      </c>
      <c r="C690" s="1161" t="s">
        <v>339</v>
      </c>
      <c r="D690" s="1162">
        <v>5063.0</v>
      </c>
      <c r="E690" s="1129" t="s">
        <v>120</v>
      </c>
      <c r="F690" s="1147">
        <v>5465.0</v>
      </c>
      <c r="G690" s="1163" t="s">
        <v>384</v>
      </c>
      <c r="H690" s="1132" t="s">
        <v>2426</v>
      </c>
      <c r="I690" s="1161" t="s">
        <v>2418</v>
      </c>
      <c r="J690" s="1133" t="s">
        <v>1903</v>
      </c>
      <c r="K690" s="1148"/>
      <c r="L690" s="1135" t="s">
        <v>2420</v>
      </c>
      <c r="M690" s="1146"/>
      <c r="N690" s="1136" t="s">
        <v>2421</v>
      </c>
      <c r="O690" s="1084">
        <v>45861.0</v>
      </c>
      <c r="P690" s="1164" t="s">
        <v>4296</v>
      </c>
      <c r="Q690" s="297">
        <f t="shared" si="434"/>
        <v>45862</v>
      </c>
      <c r="R690" s="1152">
        <v>1399.0</v>
      </c>
      <c r="S690" s="1153">
        <v>27.0</v>
      </c>
      <c r="T690" s="1153">
        <v>77.0</v>
      </c>
      <c r="U690" s="297">
        <f t="shared" si="435"/>
        <v>45866</v>
      </c>
      <c r="V690" s="1152">
        <v>12392.0</v>
      </c>
      <c r="W690" s="286">
        <v>103.0</v>
      </c>
      <c r="X690" s="1152">
        <v>185.0</v>
      </c>
      <c r="Y690" s="297">
        <f t="shared" si="436"/>
        <v>45871</v>
      </c>
      <c r="Z690" s="1152">
        <v>12545.0</v>
      </c>
      <c r="AA690" s="1153">
        <v>104.0</v>
      </c>
      <c r="AB690" s="1153">
        <v>187.0</v>
      </c>
      <c r="AC690" s="1141">
        <f t="shared" si="443"/>
        <v>7.967119371</v>
      </c>
      <c r="AD690" s="1142">
        <f t="shared" si="444"/>
        <v>0.02319649263</v>
      </c>
      <c r="AE690" s="1143">
        <f t="shared" si="445"/>
        <v>403.5870865</v>
      </c>
      <c r="AF690" s="286" t="s">
        <v>4297</v>
      </c>
      <c r="AI690" s="1144">
        <f t="shared" si="425"/>
        <v>12545</v>
      </c>
      <c r="AJ690" s="18"/>
    </row>
    <row r="691" ht="21.0" customHeight="1">
      <c r="A691" s="18"/>
      <c r="B691" s="1127" t="s">
        <v>338</v>
      </c>
      <c r="C691" s="1161" t="s">
        <v>339</v>
      </c>
      <c r="D691" s="1162">
        <v>5063.0</v>
      </c>
      <c r="E691" s="1129" t="s">
        <v>120</v>
      </c>
      <c r="F691" s="1147">
        <v>5735.0</v>
      </c>
      <c r="G691" s="1163" t="s">
        <v>340</v>
      </c>
      <c r="H691" s="1132" t="s">
        <v>3238</v>
      </c>
      <c r="I691" s="1161" t="s">
        <v>2418</v>
      </c>
      <c r="J691" s="1133" t="s">
        <v>1903</v>
      </c>
      <c r="K691" s="1148"/>
      <c r="L691" s="1135" t="s">
        <v>2420</v>
      </c>
      <c r="M691" s="1146"/>
      <c r="N691" s="1136" t="s">
        <v>2421</v>
      </c>
      <c r="O691" s="1084">
        <v>45883.0</v>
      </c>
      <c r="P691" s="1164" t="s">
        <v>4298</v>
      </c>
      <c r="Q691" s="297">
        <f t="shared" si="434"/>
        <v>45884</v>
      </c>
      <c r="R691" s="1152">
        <v>2763.0</v>
      </c>
      <c r="S691" s="1153">
        <v>29.0</v>
      </c>
      <c r="T691" s="1153">
        <v>75.0</v>
      </c>
      <c r="U691" s="297">
        <f t="shared" si="435"/>
        <v>45888</v>
      </c>
      <c r="V691" s="1165"/>
      <c r="W691" s="1165"/>
      <c r="X691" s="1152"/>
      <c r="Y691" s="297">
        <f t="shared" si="436"/>
        <v>45893</v>
      </c>
      <c r="Z691" s="1152">
        <v>18972.0</v>
      </c>
      <c r="AA691" s="1153">
        <v>106.0</v>
      </c>
      <c r="AB691" s="1153">
        <v>343.0</v>
      </c>
      <c r="AC691" s="1141">
        <f t="shared" si="443"/>
        <v>5.866449511</v>
      </c>
      <c r="AD691" s="1142">
        <f t="shared" si="444"/>
        <v>0.02366645583</v>
      </c>
      <c r="AE691" s="1143">
        <f t="shared" si="445"/>
        <v>266.8669618</v>
      </c>
      <c r="AF691" s="286" t="s">
        <v>4299</v>
      </c>
      <c r="AI691" s="1144">
        <f t="shared" si="425"/>
        <v>18972</v>
      </c>
      <c r="AJ691" s="18"/>
    </row>
    <row r="692" ht="21.0" customHeight="1">
      <c r="A692" s="18"/>
      <c r="B692" s="1127" t="s">
        <v>338</v>
      </c>
      <c r="C692" s="1127" t="s">
        <v>339</v>
      </c>
      <c r="D692" s="1128">
        <v>5063.0</v>
      </c>
      <c r="E692" s="1129" t="s">
        <v>120</v>
      </c>
      <c r="F692" s="1147">
        <v>6137.0</v>
      </c>
      <c r="G692" s="1135" t="s">
        <v>1843</v>
      </c>
      <c r="H692" s="1132" t="s">
        <v>2536</v>
      </c>
      <c r="I692" s="1136" t="s">
        <v>2418</v>
      </c>
      <c r="J692" s="1127"/>
      <c r="K692" s="1148"/>
      <c r="L692" s="1135" t="s">
        <v>2420</v>
      </c>
      <c r="M692" s="1146"/>
      <c r="N692" s="1136" t="s">
        <v>2421</v>
      </c>
      <c r="O692" s="1149">
        <v>45957.0</v>
      </c>
      <c r="P692" s="1150" t="s">
        <v>4300</v>
      </c>
      <c r="Q692" s="297">
        <f t="shared" si="434"/>
        <v>45958</v>
      </c>
      <c r="R692" s="1152">
        <v>845.0</v>
      </c>
      <c r="S692" s="1153">
        <v>36.0</v>
      </c>
      <c r="T692" s="1153">
        <v>77.0</v>
      </c>
      <c r="U692" s="297">
        <f t="shared" si="435"/>
        <v>45962</v>
      </c>
      <c r="V692" s="1152">
        <v>14000.0</v>
      </c>
      <c r="W692" s="1152">
        <v>103.0</v>
      </c>
      <c r="X692" s="1152">
        <v>179.0</v>
      </c>
      <c r="Y692" s="1155">
        <f t="shared" si="436"/>
        <v>45967</v>
      </c>
      <c r="Z692" s="1152">
        <v>14090.0</v>
      </c>
      <c r="AA692" s="1153">
        <v>103.0</v>
      </c>
      <c r="AB692" s="1153">
        <v>180.0</v>
      </c>
      <c r="AC692" s="1167">
        <f t="shared" si="443"/>
        <v>15.67455621</v>
      </c>
      <c r="AD692" s="1142">
        <f t="shared" si="444"/>
        <v>0.02008516678</v>
      </c>
      <c r="AE692" s="1168">
        <f t="shared" si="445"/>
        <v>359.3328602</v>
      </c>
      <c r="AF692" s="286" t="s">
        <v>4301</v>
      </c>
      <c r="AI692" s="1144">
        <f t="shared" si="425"/>
        <v>14090</v>
      </c>
      <c r="AJ692" s="18"/>
    </row>
    <row r="693" ht="21.0" customHeight="1">
      <c r="A693" s="18"/>
      <c r="B693" s="1127" t="s">
        <v>1681</v>
      </c>
      <c r="C693" s="1127" t="s">
        <v>1682</v>
      </c>
      <c r="D693" s="1128">
        <v>5063.0</v>
      </c>
      <c r="E693" s="1129" t="s">
        <v>120</v>
      </c>
      <c r="F693" s="1147">
        <v>5547.0</v>
      </c>
      <c r="G693" s="1135" t="s">
        <v>1508</v>
      </c>
      <c r="H693" s="1132" t="s">
        <v>2426</v>
      </c>
      <c r="I693" s="1136" t="s">
        <v>2418</v>
      </c>
      <c r="J693" s="1127"/>
      <c r="K693" s="1148"/>
      <c r="L693" s="1135" t="s">
        <v>2420</v>
      </c>
      <c r="M693" s="1136" t="s">
        <v>4302</v>
      </c>
      <c r="N693" s="1136" t="s">
        <v>2421</v>
      </c>
      <c r="O693" s="1149">
        <v>45964.0</v>
      </c>
      <c r="P693" s="1179" t="s">
        <v>4303</v>
      </c>
      <c r="Q693" s="297">
        <f t="shared" si="434"/>
        <v>45965</v>
      </c>
      <c r="R693" s="1152">
        <v>4768.0</v>
      </c>
      <c r="S693" s="1153">
        <v>10.0</v>
      </c>
      <c r="T693" s="1153">
        <v>450.0</v>
      </c>
      <c r="U693" s="297">
        <f t="shared" si="435"/>
        <v>45969</v>
      </c>
      <c r="V693" s="1152">
        <v>21216.0</v>
      </c>
      <c r="W693" s="1152">
        <v>20.0</v>
      </c>
      <c r="X693" s="1152">
        <v>627.0</v>
      </c>
      <c r="Y693" s="1155">
        <f t="shared" si="436"/>
        <v>45974</v>
      </c>
      <c r="Z693" s="1152"/>
      <c r="AA693" s="1153"/>
      <c r="AB693" s="1153"/>
      <c r="AC693" s="1167">
        <f t="shared" si="443"/>
        <v>-1</v>
      </c>
      <c r="AD693" s="1142" t="str">
        <f t="shared" si="444"/>
        <v>#DIV/0!</v>
      </c>
      <c r="AE693" s="1168" t="str">
        <f t="shared" si="445"/>
        <v>#DIV/0!</v>
      </c>
      <c r="AF693" s="286" t="s">
        <v>4304</v>
      </c>
      <c r="AI693" s="1144">
        <f t="shared" si="425"/>
        <v>21216</v>
      </c>
      <c r="AJ693" s="18"/>
    </row>
    <row r="694" ht="21.0" customHeight="1">
      <c r="A694" s="18"/>
      <c r="B694" s="1127" t="s">
        <v>1681</v>
      </c>
      <c r="C694" s="1136" t="s">
        <v>1682</v>
      </c>
      <c r="D694" s="1128">
        <v>5063.0</v>
      </c>
      <c r="E694" s="1129" t="s">
        <v>120</v>
      </c>
      <c r="F694" s="1147">
        <v>5465.0</v>
      </c>
      <c r="G694" s="1135" t="s">
        <v>384</v>
      </c>
      <c r="H694" s="1132" t="s">
        <v>2426</v>
      </c>
      <c r="I694" s="1136" t="s">
        <v>2418</v>
      </c>
      <c r="J694" s="1169" t="s">
        <v>1683</v>
      </c>
      <c r="K694" s="1148"/>
      <c r="L694" s="1135" t="s">
        <v>2420</v>
      </c>
      <c r="M694" s="1136" t="s">
        <v>4305</v>
      </c>
      <c r="N694" s="1136" t="s">
        <v>2421</v>
      </c>
      <c r="O694" s="1149">
        <v>45937.0</v>
      </c>
      <c r="P694" s="1150" t="s">
        <v>4306</v>
      </c>
      <c r="Q694" s="1151">
        <f t="shared" si="434"/>
        <v>45938</v>
      </c>
      <c r="R694" s="1152">
        <v>4795.0</v>
      </c>
      <c r="S694" s="1153">
        <v>14.0</v>
      </c>
      <c r="T694" s="1153">
        <v>556.0</v>
      </c>
      <c r="U694" s="1154">
        <f t="shared" si="435"/>
        <v>45942</v>
      </c>
      <c r="V694" s="1152">
        <v>12008.0</v>
      </c>
      <c r="W694" s="1152">
        <v>35.0</v>
      </c>
      <c r="X694" s="1152">
        <v>696.0</v>
      </c>
      <c r="Y694" s="1155">
        <f t="shared" si="436"/>
        <v>45947</v>
      </c>
      <c r="Z694" s="1152">
        <v>13858.0</v>
      </c>
      <c r="AA694" s="1153">
        <v>37.0</v>
      </c>
      <c r="AB694" s="1153">
        <v>703.0</v>
      </c>
      <c r="AC694" s="1141">
        <f t="shared" si="443"/>
        <v>1.890093848</v>
      </c>
      <c r="AD694" s="1142">
        <f t="shared" si="444"/>
        <v>0.05339875884</v>
      </c>
      <c r="AE694" s="1143">
        <f t="shared" si="445"/>
        <v>365.3485351</v>
      </c>
      <c r="AF694" s="286" t="s">
        <v>4307</v>
      </c>
      <c r="AI694" s="1144">
        <f t="shared" si="425"/>
        <v>13858</v>
      </c>
      <c r="AJ694" s="18"/>
    </row>
    <row r="695" ht="21.0" customHeight="1">
      <c r="A695" s="18"/>
      <c r="B695" s="1127" t="s">
        <v>1681</v>
      </c>
      <c r="C695" s="1127" t="s">
        <v>1682</v>
      </c>
      <c r="D695" s="1128">
        <v>5063.0</v>
      </c>
      <c r="E695" s="1129" t="s">
        <v>120</v>
      </c>
      <c r="F695" s="1147">
        <v>6310.0</v>
      </c>
      <c r="G695" s="1135" t="s">
        <v>1587</v>
      </c>
      <c r="H695" s="1132"/>
      <c r="I695" s="1136" t="s">
        <v>2418</v>
      </c>
      <c r="J695" s="1127"/>
      <c r="K695" s="1148"/>
      <c r="L695" s="1135" t="s">
        <v>2420</v>
      </c>
      <c r="M695" s="1136" t="s">
        <v>4308</v>
      </c>
      <c r="N695" s="1136" t="s">
        <v>2421</v>
      </c>
      <c r="O695" s="1149">
        <v>45957.0</v>
      </c>
      <c r="P695" s="1150" t="s">
        <v>4309</v>
      </c>
      <c r="Q695" s="297">
        <f t="shared" si="434"/>
        <v>45958</v>
      </c>
      <c r="R695" s="1152">
        <v>6288.0</v>
      </c>
      <c r="S695" s="1153">
        <v>11.0</v>
      </c>
      <c r="T695" s="1153">
        <v>554.0</v>
      </c>
      <c r="U695" s="297">
        <f t="shared" si="435"/>
        <v>45962</v>
      </c>
      <c r="V695" s="1152">
        <v>12462.0</v>
      </c>
      <c r="W695" s="1152">
        <v>17.0</v>
      </c>
      <c r="X695" s="1152">
        <v>774.0</v>
      </c>
      <c r="Y695" s="1155">
        <f t="shared" si="436"/>
        <v>45967</v>
      </c>
      <c r="Z695" s="1152">
        <v>12524.0</v>
      </c>
      <c r="AA695" s="1153">
        <v>17.0</v>
      </c>
      <c r="AB695" s="1153">
        <v>776.0</v>
      </c>
      <c r="AC695" s="1167">
        <f t="shared" si="443"/>
        <v>0.9917302799</v>
      </c>
      <c r="AD695" s="1142">
        <f t="shared" si="444"/>
        <v>0.06331842862</v>
      </c>
      <c r="AE695" s="1168">
        <f t="shared" si="445"/>
        <v>404.2638135</v>
      </c>
      <c r="AF695" s="286" t="s">
        <v>4310</v>
      </c>
      <c r="AI695" s="1144">
        <f t="shared" si="425"/>
        <v>12524</v>
      </c>
      <c r="AJ695" s="18"/>
    </row>
    <row r="696" ht="21.0" customHeight="1">
      <c r="A696" s="18"/>
      <c r="B696" s="1127" t="s">
        <v>1681</v>
      </c>
      <c r="C696" s="1136" t="s">
        <v>1682</v>
      </c>
      <c r="D696" s="1128">
        <v>5063.0</v>
      </c>
      <c r="E696" s="1129" t="s">
        <v>120</v>
      </c>
      <c r="F696" s="1147">
        <v>5376.0</v>
      </c>
      <c r="G696" s="1135" t="s">
        <v>149</v>
      </c>
      <c r="H696" s="1132" t="s">
        <v>2659</v>
      </c>
      <c r="I696" s="1136" t="s">
        <v>2418</v>
      </c>
      <c r="J696" s="1133" t="s">
        <v>1683</v>
      </c>
      <c r="K696" s="1148"/>
      <c r="L696" s="1135" t="s">
        <v>2420</v>
      </c>
      <c r="M696" s="1136" t="s">
        <v>4311</v>
      </c>
      <c r="N696" s="1136" t="s">
        <v>2421</v>
      </c>
      <c r="O696" s="1149">
        <v>45930.0</v>
      </c>
      <c r="P696" s="1150" t="s">
        <v>4312</v>
      </c>
      <c r="Q696" s="297">
        <f t="shared" si="434"/>
        <v>45931</v>
      </c>
      <c r="R696" s="1152">
        <v>3133.0</v>
      </c>
      <c r="S696" s="1153">
        <v>15.0</v>
      </c>
      <c r="T696" s="1153">
        <v>382.0</v>
      </c>
      <c r="U696" s="297">
        <f t="shared" si="435"/>
        <v>45935</v>
      </c>
      <c r="V696" s="1152">
        <v>8354.0</v>
      </c>
      <c r="W696" s="1152">
        <v>20.0</v>
      </c>
      <c r="X696" s="1152">
        <v>539.0</v>
      </c>
      <c r="Y696" s="297">
        <f t="shared" si="436"/>
        <v>45940</v>
      </c>
      <c r="Z696" s="1152">
        <v>11211.0</v>
      </c>
      <c r="AA696" s="1153">
        <v>20.0</v>
      </c>
      <c r="AB696" s="1153">
        <v>546.0</v>
      </c>
      <c r="AC696" s="1141">
        <f t="shared" si="443"/>
        <v>2.5783594</v>
      </c>
      <c r="AD696" s="1142">
        <f t="shared" si="444"/>
        <v>0.05048612969</v>
      </c>
      <c r="AE696" s="1143">
        <f t="shared" si="445"/>
        <v>451.6100259</v>
      </c>
      <c r="AF696" s="286" t="s">
        <v>4313</v>
      </c>
      <c r="AI696" s="1144">
        <f t="shared" si="425"/>
        <v>11211</v>
      </c>
      <c r="AJ696" s="18"/>
    </row>
    <row r="697" ht="21.0" customHeight="1">
      <c r="A697" s="18"/>
      <c r="B697" s="1127" t="s">
        <v>1681</v>
      </c>
      <c r="C697" s="1127" t="s">
        <v>1682</v>
      </c>
      <c r="D697" s="1128">
        <v>5063.0</v>
      </c>
      <c r="E697" s="1129" t="s">
        <v>120</v>
      </c>
      <c r="F697" s="1147">
        <v>5594.0</v>
      </c>
      <c r="G697" s="1135" t="s">
        <v>1522</v>
      </c>
      <c r="H697" s="1132" t="s">
        <v>2432</v>
      </c>
      <c r="I697" s="1136" t="s">
        <v>2418</v>
      </c>
      <c r="J697" s="1127"/>
      <c r="K697" s="1148"/>
      <c r="L697" s="1135" t="s">
        <v>2420</v>
      </c>
      <c r="M697" s="1136" t="s">
        <v>4314</v>
      </c>
      <c r="N697" s="1136" t="s">
        <v>2421</v>
      </c>
      <c r="O697" s="1149">
        <v>45948.0</v>
      </c>
      <c r="P697" s="1150" t="s">
        <v>4315</v>
      </c>
      <c r="Q697" s="297">
        <f t="shared" si="434"/>
        <v>45949</v>
      </c>
      <c r="R697" s="1152">
        <v>4230.0</v>
      </c>
      <c r="S697" s="1153">
        <v>13.0</v>
      </c>
      <c r="T697" s="1153">
        <v>440.0</v>
      </c>
      <c r="U697" s="297">
        <f t="shared" si="435"/>
        <v>45953</v>
      </c>
      <c r="V697" s="1152">
        <v>9240.0</v>
      </c>
      <c r="W697" s="1152">
        <v>24.0</v>
      </c>
      <c r="X697" s="1152">
        <v>508.0</v>
      </c>
      <c r="Y697" s="1155">
        <f t="shared" si="436"/>
        <v>45958</v>
      </c>
      <c r="Z697" s="1152">
        <v>59447.0</v>
      </c>
      <c r="AA697" s="1153">
        <v>24.0</v>
      </c>
      <c r="AB697" s="1153">
        <v>508.0</v>
      </c>
      <c r="AC697" s="1167">
        <f t="shared" si="443"/>
        <v>13.0536643</v>
      </c>
      <c r="AD697" s="1142">
        <f t="shared" si="444"/>
        <v>0.008949147981</v>
      </c>
      <c r="AE697" s="1168">
        <f t="shared" si="445"/>
        <v>85.16830118</v>
      </c>
      <c r="AF697" s="286" t="s">
        <v>4316</v>
      </c>
      <c r="AI697" s="1144">
        <f t="shared" si="425"/>
        <v>59447</v>
      </c>
      <c r="AJ697" s="18"/>
    </row>
    <row r="698" ht="21.0" customHeight="1">
      <c r="A698" s="18"/>
      <c r="B698" s="1127" t="s">
        <v>2105</v>
      </c>
      <c r="C698" s="1127" t="s">
        <v>2106</v>
      </c>
      <c r="D698" s="1128">
        <v>0.0</v>
      </c>
      <c r="E698" s="1129" t="s">
        <v>120</v>
      </c>
      <c r="F698" s="1130">
        <v>5650.0</v>
      </c>
      <c r="G698" s="1131" t="s">
        <v>1619</v>
      </c>
      <c r="H698" s="1132" t="s">
        <v>4317</v>
      </c>
      <c r="I698" s="1127" t="s">
        <v>2418</v>
      </c>
      <c r="J698" s="1127"/>
      <c r="K698" s="1134"/>
      <c r="L698" s="1135" t="s">
        <v>2420</v>
      </c>
      <c r="M698" s="1127" t="s">
        <v>4318</v>
      </c>
      <c r="N698" s="1136" t="s">
        <v>2421</v>
      </c>
      <c r="O698" s="1156">
        <v>45971.0</v>
      </c>
      <c r="P698" s="1231" t="s">
        <v>4319</v>
      </c>
      <c r="Q698" s="1138">
        <f t="shared" si="434"/>
        <v>45972</v>
      </c>
      <c r="R698" s="125">
        <v>26825.0</v>
      </c>
      <c r="S698" s="499">
        <v>48.0</v>
      </c>
      <c r="T698" s="499">
        <v>233.0</v>
      </c>
      <c r="U698" s="1139">
        <f t="shared" si="435"/>
        <v>45976</v>
      </c>
      <c r="V698" s="125">
        <v>26677.0</v>
      </c>
      <c r="W698" s="125">
        <v>38.0</v>
      </c>
      <c r="X698" s="125">
        <v>229.0</v>
      </c>
      <c r="Y698" s="1155">
        <f t="shared" si="436"/>
        <v>45981</v>
      </c>
      <c r="Z698" s="125">
        <v>26788.0</v>
      </c>
      <c r="AA698" s="499">
        <v>40.0</v>
      </c>
      <c r="AB698" s="499">
        <v>233.0</v>
      </c>
      <c r="AC698" s="1141">
        <f t="shared" si="443"/>
        <v>-0.001379310345</v>
      </c>
      <c r="AD698" s="1142">
        <f t="shared" si="444"/>
        <v>0.01019113036</v>
      </c>
      <c r="AE698" s="1143">
        <f t="shared" si="445"/>
        <v>0</v>
      </c>
      <c r="AF698" s="1159" t="s">
        <v>4320</v>
      </c>
      <c r="AG698" s="1160"/>
      <c r="AH698" s="1144"/>
      <c r="AI698" s="1144"/>
      <c r="AJ698" s="18"/>
    </row>
    <row r="699" ht="21.0" customHeight="1">
      <c r="A699" s="18"/>
      <c r="B699" s="1127" t="s">
        <v>2105</v>
      </c>
      <c r="C699" s="1127" t="s">
        <v>2106</v>
      </c>
      <c r="D699" s="1128">
        <v>0.0</v>
      </c>
      <c r="E699" s="1129" t="s">
        <v>120</v>
      </c>
      <c r="F699" s="1130">
        <v>5650.0</v>
      </c>
      <c r="G699" s="1131" t="s">
        <v>1619</v>
      </c>
      <c r="H699" s="1132" t="s">
        <v>4317</v>
      </c>
      <c r="I699" s="1127" t="s">
        <v>2445</v>
      </c>
      <c r="J699" s="1127" t="s">
        <v>4321</v>
      </c>
      <c r="K699" s="1134"/>
      <c r="L699" s="1135" t="s">
        <v>2420</v>
      </c>
      <c r="M699" s="1127" t="s">
        <v>4322</v>
      </c>
      <c r="N699" s="1136" t="s">
        <v>2495</v>
      </c>
      <c r="O699" s="1156">
        <v>45971.0</v>
      </c>
      <c r="P699" s="1231" t="s">
        <v>4323</v>
      </c>
      <c r="Q699" s="1138">
        <f t="shared" si="434"/>
        <v>45972</v>
      </c>
      <c r="R699" s="125">
        <v>321.0</v>
      </c>
      <c r="S699" s="499">
        <v>1.0</v>
      </c>
      <c r="T699" s="499">
        <v>24.0</v>
      </c>
      <c r="U699" s="1139">
        <f t="shared" si="435"/>
        <v>45976</v>
      </c>
      <c r="V699" s="125">
        <v>335.0</v>
      </c>
      <c r="W699" s="125">
        <v>1.0</v>
      </c>
      <c r="X699" s="125">
        <v>27.0</v>
      </c>
      <c r="Y699" s="1155">
        <f t="shared" si="436"/>
        <v>45981</v>
      </c>
      <c r="Z699" s="125">
        <v>358.0</v>
      </c>
      <c r="AA699" s="499">
        <v>10.0</v>
      </c>
      <c r="AB699" s="499">
        <v>38.0</v>
      </c>
      <c r="AC699" s="1141">
        <f t="shared" si="443"/>
        <v>0.1152647975</v>
      </c>
      <c r="AD699" s="1142">
        <f t="shared" si="444"/>
        <v>0.1340782123</v>
      </c>
      <c r="AE699" s="1143">
        <f t="shared" si="445"/>
        <v>0</v>
      </c>
      <c r="AF699" s="1159" t="s">
        <v>4324</v>
      </c>
      <c r="AG699" s="1160"/>
      <c r="AH699" s="1144"/>
      <c r="AI699" s="1144"/>
      <c r="AJ699" s="18"/>
    </row>
    <row r="700" ht="21.0" customHeight="1">
      <c r="A700" s="18"/>
      <c r="B700" s="1127" t="s">
        <v>2105</v>
      </c>
      <c r="C700" s="1127" t="s">
        <v>2106</v>
      </c>
      <c r="D700" s="1128">
        <v>0.0</v>
      </c>
      <c r="E700" s="1129" t="s">
        <v>120</v>
      </c>
      <c r="F700" s="1130">
        <v>6391.0</v>
      </c>
      <c r="G700" s="1131" t="s">
        <v>4325</v>
      </c>
      <c r="H700" s="1132" t="s">
        <v>3363</v>
      </c>
      <c r="I700" s="1127" t="s">
        <v>2418</v>
      </c>
      <c r="J700" s="1127"/>
      <c r="K700" s="1134"/>
      <c r="L700" s="1135" t="s">
        <v>2420</v>
      </c>
      <c r="M700" s="1127" t="s">
        <v>4326</v>
      </c>
      <c r="N700" s="1136" t="s">
        <v>2421</v>
      </c>
      <c r="O700" s="1156">
        <v>45979.0</v>
      </c>
      <c r="P700" s="1231" t="s">
        <v>4327</v>
      </c>
      <c r="Q700" s="1138">
        <f t="shared" si="434"/>
        <v>45980</v>
      </c>
      <c r="R700" s="125">
        <v>27513.0</v>
      </c>
      <c r="S700" s="499">
        <v>13.0</v>
      </c>
      <c r="T700" s="499">
        <v>48.0</v>
      </c>
      <c r="U700" s="1139">
        <f t="shared" si="435"/>
        <v>45984</v>
      </c>
      <c r="V700" s="125">
        <v>28158.0</v>
      </c>
      <c r="W700" s="125">
        <v>27.0</v>
      </c>
      <c r="X700" s="125">
        <v>208.0</v>
      </c>
      <c r="Y700" s="1155">
        <f t="shared" si="436"/>
        <v>45989</v>
      </c>
      <c r="Z700" s="125"/>
      <c r="AA700" s="499"/>
      <c r="AB700" s="499"/>
      <c r="AC700" s="1141">
        <f t="shared" si="443"/>
        <v>-1</v>
      </c>
      <c r="AD700" s="1142" t="str">
        <f t="shared" si="444"/>
        <v>#DIV/0!</v>
      </c>
      <c r="AE700" s="1143" t="str">
        <f t="shared" si="445"/>
        <v>#DIV/0!</v>
      </c>
      <c r="AF700" s="1159" t="s">
        <v>4328</v>
      </c>
      <c r="AG700" s="1160"/>
      <c r="AH700" s="1144"/>
      <c r="AI700" s="1144"/>
      <c r="AJ700" s="18"/>
    </row>
    <row r="701" ht="21.0" customHeight="1">
      <c r="A701" s="18"/>
      <c r="B701" s="1127" t="s">
        <v>2105</v>
      </c>
      <c r="C701" s="1180" t="s">
        <v>2106</v>
      </c>
      <c r="D701" s="1128">
        <v>0.0</v>
      </c>
      <c r="E701" s="1129" t="s">
        <v>120</v>
      </c>
      <c r="F701" s="1130">
        <v>6391.0</v>
      </c>
      <c r="G701" s="1181" t="s">
        <v>4325</v>
      </c>
      <c r="H701" s="1132" t="s">
        <v>3363</v>
      </c>
      <c r="I701" s="1127" t="s">
        <v>2445</v>
      </c>
      <c r="J701" s="1127" t="s">
        <v>4321</v>
      </c>
      <c r="K701" s="1134"/>
      <c r="L701" s="1135" t="s">
        <v>2420</v>
      </c>
      <c r="M701" s="1127"/>
      <c r="N701" s="1136" t="s">
        <v>2495</v>
      </c>
      <c r="O701" s="1182">
        <v>45979.0</v>
      </c>
      <c r="P701" s="1183" t="s">
        <v>4329</v>
      </c>
      <c r="Q701" s="1138">
        <f t="shared" si="434"/>
        <v>45980</v>
      </c>
      <c r="R701" s="125">
        <v>175.0</v>
      </c>
      <c r="S701" s="499">
        <v>9.0</v>
      </c>
      <c r="T701" s="499">
        <v>16.0</v>
      </c>
      <c r="U701" s="1139">
        <f t="shared" si="435"/>
        <v>45984</v>
      </c>
      <c r="V701" s="125">
        <v>193.0</v>
      </c>
      <c r="W701" s="125">
        <v>11.0</v>
      </c>
      <c r="X701" s="125">
        <v>19.0</v>
      </c>
      <c r="Y701" s="1184">
        <f t="shared" si="436"/>
        <v>45989</v>
      </c>
      <c r="Z701" s="1185"/>
      <c r="AA701" s="1185"/>
      <c r="AB701" s="1185"/>
      <c r="AC701" s="1141">
        <f t="shared" si="443"/>
        <v>-1</v>
      </c>
      <c r="AD701" s="1142" t="str">
        <f t="shared" si="444"/>
        <v>#DIV/0!</v>
      </c>
      <c r="AE701" s="1143" t="str">
        <f t="shared" si="445"/>
        <v>#DIV/0!</v>
      </c>
      <c r="AF701" s="1186" t="s">
        <v>4330</v>
      </c>
      <c r="AG701" s="1160"/>
      <c r="AH701" s="1144"/>
      <c r="AI701" s="1144"/>
      <c r="AJ701" s="18"/>
    </row>
    <row r="702" ht="21.0" customHeight="1">
      <c r="A702" s="18"/>
      <c r="B702" s="1127" t="s">
        <v>122</v>
      </c>
      <c r="C702" s="1161" t="s">
        <v>123</v>
      </c>
      <c r="D702" s="1162">
        <v>5063.0</v>
      </c>
      <c r="E702" s="1129" t="s">
        <v>120</v>
      </c>
      <c r="F702" s="1147">
        <v>5344.0</v>
      </c>
      <c r="G702" s="1163" t="s">
        <v>127</v>
      </c>
      <c r="H702" s="1132" t="s">
        <v>2937</v>
      </c>
      <c r="I702" s="1161" t="s">
        <v>2418</v>
      </c>
      <c r="J702" s="1133" t="s">
        <v>124</v>
      </c>
      <c r="K702" s="1148"/>
      <c r="L702" s="1135" t="s">
        <v>2420</v>
      </c>
      <c r="M702" s="1146"/>
      <c r="N702" s="1136" t="s">
        <v>2421</v>
      </c>
      <c r="O702" s="1084">
        <v>45729.0</v>
      </c>
      <c r="P702" s="1164" t="s">
        <v>4331</v>
      </c>
      <c r="Q702" s="297">
        <f t="shared" si="434"/>
        <v>45730</v>
      </c>
      <c r="R702" s="1152"/>
      <c r="S702" s="1153"/>
      <c r="T702" s="1153"/>
      <c r="U702" s="297">
        <f t="shared" si="435"/>
        <v>45734</v>
      </c>
      <c r="V702" s="1165"/>
      <c r="W702" s="1165"/>
      <c r="X702" s="1152"/>
      <c r="Y702" s="297">
        <f t="shared" si="436"/>
        <v>45739</v>
      </c>
      <c r="Z702" s="1152">
        <v>5684.0</v>
      </c>
      <c r="AA702" s="1153">
        <v>4.0</v>
      </c>
      <c r="AB702" s="1153"/>
      <c r="AC702" s="1141" t="str">
        <f t="shared" si="443"/>
        <v/>
      </c>
      <c r="AD702" s="1142">
        <f t="shared" si="444"/>
        <v>0.0007037297678</v>
      </c>
      <c r="AE702" s="1143">
        <f t="shared" si="445"/>
        <v>890.7459536</v>
      </c>
      <c r="AF702" s="286" t="s">
        <v>4332</v>
      </c>
      <c r="AI702" s="1144">
        <f t="shared" ref="AI702:AI743" si="446">iferror(IFS(Z702&gt;1,Z702,V702&gt;1,V702,R702&gt;1,R702),0)</f>
        <v>5684</v>
      </c>
      <c r="AJ702" s="18"/>
    </row>
    <row r="703" ht="21.0" customHeight="1">
      <c r="A703" s="18"/>
      <c r="B703" s="1127" t="s">
        <v>122</v>
      </c>
      <c r="C703" s="1161" t="s">
        <v>123</v>
      </c>
      <c r="D703" s="1162">
        <v>5063.0</v>
      </c>
      <c r="E703" s="1129" t="s">
        <v>120</v>
      </c>
      <c r="F703" s="1147" t="e">
        <v>#N/A</v>
      </c>
      <c r="G703" s="1163" t="s">
        <v>4024</v>
      </c>
      <c r="H703" s="1132" t="e">
        <v>#N/A</v>
      </c>
      <c r="I703" s="1161" t="s">
        <v>2418</v>
      </c>
      <c r="J703" s="1133" t="s">
        <v>124</v>
      </c>
      <c r="K703" s="1148"/>
      <c r="L703" s="1135" t="s">
        <v>2420</v>
      </c>
      <c r="M703" s="1146"/>
      <c r="N703" s="1136" t="s">
        <v>2421</v>
      </c>
      <c r="O703" s="1084">
        <v>45731.0</v>
      </c>
      <c r="P703" s="1164" t="s">
        <v>4333</v>
      </c>
      <c r="Q703" s="297">
        <f t="shared" si="434"/>
        <v>45732</v>
      </c>
      <c r="R703" s="1152"/>
      <c r="S703" s="1153"/>
      <c r="T703" s="1153"/>
      <c r="U703" s="297">
        <f t="shared" si="435"/>
        <v>45736</v>
      </c>
      <c r="V703" s="1165"/>
      <c r="W703" s="1165"/>
      <c r="X703" s="1152"/>
      <c r="Y703" s="297">
        <f t="shared" si="436"/>
        <v>45741</v>
      </c>
      <c r="Z703" s="1152">
        <v>6287.0</v>
      </c>
      <c r="AA703" s="1153">
        <v>0.0</v>
      </c>
      <c r="AB703" s="1153"/>
      <c r="AC703" s="1141" t="str">
        <f t="shared" si="443"/>
        <v/>
      </c>
      <c r="AD703" s="1142">
        <f t="shared" si="444"/>
        <v>0</v>
      </c>
      <c r="AE703" s="1143">
        <f t="shared" si="445"/>
        <v>805.3125497</v>
      </c>
      <c r="AF703" s="286" t="s">
        <v>4334</v>
      </c>
      <c r="AI703" s="1144">
        <f t="shared" si="446"/>
        <v>6287</v>
      </c>
      <c r="AJ703" s="18"/>
    </row>
    <row r="704" ht="21.0" customHeight="1">
      <c r="A704" s="18"/>
      <c r="B704" s="1127" t="s">
        <v>122</v>
      </c>
      <c r="C704" s="1161" t="s">
        <v>123</v>
      </c>
      <c r="D704" s="1162">
        <v>5063.0</v>
      </c>
      <c r="E704" s="1129" t="s">
        <v>120</v>
      </c>
      <c r="F704" s="1147">
        <v>5345.0</v>
      </c>
      <c r="G704" s="1163" t="s">
        <v>125</v>
      </c>
      <c r="H704" s="1132" t="s">
        <v>2937</v>
      </c>
      <c r="I704" s="1161" t="s">
        <v>2418</v>
      </c>
      <c r="J704" s="1133" t="s">
        <v>124</v>
      </c>
      <c r="K704" s="1148"/>
      <c r="L704" s="1135" t="s">
        <v>2420</v>
      </c>
      <c r="M704" s="1146"/>
      <c r="N704" s="1136" t="s">
        <v>2421</v>
      </c>
      <c r="O704" s="1084">
        <v>45785.0</v>
      </c>
      <c r="P704" s="1164" t="s">
        <v>4335</v>
      </c>
      <c r="Q704" s="297">
        <f t="shared" si="434"/>
        <v>45786</v>
      </c>
      <c r="R704" s="1152"/>
      <c r="S704" s="1153"/>
      <c r="T704" s="1153"/>
      <c r="U704" s="297">
        <f t="shared" si="435"/>
        <v>45790</v>
      </c>
      <c r="V704" s="1165"/>
      <c r="W704" s="1165"/>
      <c r="X704" s="1152"/>
      <c r="Y704" s="297">
        <f t="shared" si="436"/>
        <v>45795</v>
      </c>
      <c r="Z704" s="1152">
        <v>3541.0</v>
      </c>
      <c r="AA704" s="1153">
        <v>0.0</v>
      </c>
      <c r="AB704" s="1153"/>
      <c r="AC704" s="1141" t="str">
        <f t="shared" si="443"/>
        <v/>
      </c>
      <c r="AD704" s="1142">
        <f t="shared" si="444"/>
        <v>0</v>
      </c>
      <c r="AE704" s="1143">
        <f t="shared" si="445"/>
        <v>1429.822084</v>
      </c>
      <c r="AF704" s="286" t="s">
        <v>4336</v>
      </c>
      <c r="AI704" s="1144">
        <f t="shared" si="446"/>
        <v>3541</v>
      </c>
      <c r="AJ704" s="18"/>
    </row>
    <row r="705" ht="21.0" customHeight="1">
      <c r="A705" s="18"/>
      <c r="B705" s="1127" t="s">
        <v>122</v>
      </c>
      <c r="C705" s="1161" t="s">
        <v>123</v>
      </c>
      <c r="D705" s="1162">
        <v>5063.0</v>
      </c>
      <c r="E705" s="1129" t="s">
        <v>120</v>
      </c>
      <c r="F705" s="1147">
        <v>5362.0</v>
      </c>
      <c r="G705" s="1163" t="s">
        <v>132</v>
      </c>
      <c r="H705" s="1132" t="s">
        <v>2432</v>
      </c>
      <c r="I705" s="1161" t="s">
        <v>2418</v>
      </c>
      <c r="J705" s="1133" t="s">
        <v>124</v>
      </c>
      <c r="K705" s="1148"/>
      <c r="L705" s="1135" t="s">
        <v>2420</v>
      </c>
      <c r="M705" s="1146"/>
      <c r="N705" s="1136" t="s">
        <v>2421</v>
      </c>
      <c r="O705" s="1084">
        <v>45798.0</v>
      </c>
      <c r="P705" s="1164" t="s">
        <v>4337</v>
      </c>
      <c r="Q705" s="297">
        <f t="shared" si="434"/>
        <v>45799</v>
      </c>
      <c r="R705" s="1152"/>
      <c r="S705" s="1153"/>
      <c r="T705" s="1153"/>
      <c r="U705" s="297">
        <f t="shared" si="435"/>
        <v>45803</v>
      </c>
      <c r="V705" s="1165"/>
      <c r="W705" s="1165"/>
      <c r="X705" s="1152"/>
      <c r="Y705" s="297">
        <f t="shared" si="436"/>
        <v>45808</v>
      </c>
      <c r="Z705" s="1152">
        <v>4552.0</v>
      </c>
      <c r="AA705" s="1153">
        <v>1.0</v>
      </c>
      <c r="AB705" s="1153"/>
      <c r="AC705" s="1141" t="str">
        <f t="shared" si="443"/>
        <v/>
      </c>
      <c r="AD705" s="1142">
        <f t="shared" si="444"/>
        <v>0.0002196836555</v>
      </c>
      <c r="AE705" s="1143">
        <f t="shared" si="445"/>
        <v>1112.258348</v>
      </c>
      <c r="AF705" s="286" t="s">
        <v>4338</v>
      </c>
      <c r="AI705" s="1144">
        <f t="shared" si="446"/>
        <v>4552</v>
      </c>
      <c r="AJ705" s="18"/>
    </row>
    <row r="706" ht="21.0" customHeight="1">
      <c r="A706" s="18"/>
      <c r="B706" s="1127" t="s">
        <v>122</v>
      </c>
      <c r="C706" s="1161" t="s">
        <v>123</v>
      </c>
      <c r="D706" s="1162">
        <v>5063.0</v>
      </c>
      <c r="E706" s="1129" t="s">
        <v>120</v>
      </c>
      <c r="F706" s="1147">
        <v>5639.0</v>
      </c>
      <c r="G706" s="1163" t="s">
        <v>4339</v>
      </c>
      <c r="H706" s="1132" t="s">
        <v>2476</v>
      </c>
      <c r="I706" s="1161" t="s">
        <v>2418</v>
      </c>
      <c r="J706" s="1133" t="s">
        <v>124</v>
      </c>
      <c r="K706" s="1148"/>
      <c r="L706" s="1135" t="s">
        <v>2420</v>
      </c>
      <c r="M706" s="1146"/>
      <c r="N706" s="1136" t="s">
        <v>2421</v>
      </c>
      <c r="O706" s="1084">
        <v>45833.0</v>
      </c>
      <c r="P706" s="1164" t="s">
        <v>4340</v>
      </c>
      <c r="Q706" s="297">
        <f t="shared" si="434"/>
        <v>45834</v>
      </c>
      <c r="R706" s="1152">
        <v>3890.0</v>
      </c>
      <c r="S706" s="1153">
        <v>2.0</v>
      </c>
      <c r="T706" s="1153"/>
      <c r="U706" s="297">
        <f t="shared" si="435"/>
        <v>45838</v>
      </c>
      <c r="V706" s="1165"/>
      <c r="W706" s="1165"/>
      <c r="X706" s="1152"/>
      <c r="Y706" s="297">
        <f t="shared" si="436"/>
        <v>45843</v>
      </c>
      <c r="Z706" s="1152">
        <v>4120.0</v>
      </c>
      <c r="AA706" s="1153">
        <v>2.0</v>
      </c>
      <c r="AB706" s="1153">
        <v>-1.0</v>
      </c>
      <c r="AC706" s="1141">
        <f t="shared" si="443"/>
        <v>0.05912596401</v>
      </c>
      <c r="AD706" s="1142">
        <f t="shared" si="444"/>
        <v>0.0002427184466</v>
      </c>
      <c r="AE706" s="1143">
        <f t="shared" si="445"/>
        <v>1228.883495</v>
      </c>
      <c r="AF706" s="286" t="s">
        <v>4341</v>
      </c>
      <c r="AI706" s="1144">
        <f t="shared" si="446"/>
        <v>4120</v>
      </c>
      <c r="AJ706" s="18"/>
    </row>
    <row r="707" ht="21.0" customHeight="1">
      <c r="A707" s="18"/>
      <c r="B707" s="1127" t="s">
        <v>1654</v>
      </c>
      <c r="C707" s="1136" t="s">
        <v>1655</v>
      </c>
      <c r="D707" s="1128">
        <v>5000.0</v>
      </c>
      <c r="E707" s="1129" t="s">
        <v>120</v>
      </c>
      <c r="F707" s="1147">
        <v>5736.0</v>
      </c>
      <c r="G707" s="1135" t="s">
        <v>235</v>
      </c>
      <c r="H707" s="1132" t="s">
        <v>4007</v>
      </c>
      <c r="I707" s="1136" t="s">
        <v>2445</v>
      </c>
      <c r="J707" s="1133" t="s">
        <v>1656</v>
      </c>
      <c r="K707" s="1148"/>
      <c r="L707" s="1135" t="s">
        <v>2420</v>
      </c>
      <c r="M707" s="1146"/>
      <c r="N707" s="1136" t="s">
        <v>2421</v>
      </c>
      <c r="O707" s="1149">
        <v>45933.0</v>
      </c>
      <c r="P707" s="1150" t="s">
        <v>4342</v>
      </c>
      <c r="Q707" s="297">
        <f t="shared" si="434"/>
        <v>45934</v>
      </c>
      <c r="R707" s="1152">
        <v>11574.0</v>
      </c>
      <c r="S707" s="1153">
        <v>29.0</v>
      </c>
      <c r="T707" s="1153">
        <v>760.0</v>
      </c>
      <c r="U707" s="297">
        <f t="shared" si="435"/>
        <v>45938</v>
      </c>
      <c r="V707" s="1152">
        <v>14300.0</v>
      </c>
      <c r="W707" s="1152">
        <v>34.0</v>
      </c>
      <c r="X707" s="1152">
        <v>887.0</v>
      </c>
      <c r="Y707" s="297">
        <f t="shared" si="436"/>
        <v>45943</v>
      </c>
      <c r="Z707" s="1152">
        <v>15800.0</v>
      </c>
      <c r="AA707" s="1153">
        <v>33.0</v>
      </c>
      <c r="AB707" s="1153">
        <v>948.0</v>
      </c>
      <c r="AC707" s="1141">
        <f t="shared" si="443"/>
        <v>0.3651287368</v>
      </c>
      <c r="AD707" s="1142">
        <f t="shared" si="444"/>
        <v>0.06208860759</v>
      </c>
      <c r="AE707" s="1143">
        <f t="shared" si="445"/>
        <v>316.4556962</v>
      </c>
      <c r="AF707" s="286" t="s">
        <v>4343</v>
      </c>
      <c r="AI707" s="1144">
        <f t="shared" si="446"/>
        <v>15800</v>
      </c>
      <c r="AJ707" s="18"/>
    </row>
    <row r="708" ht="21.0" customHeight="1">
      <c r="A708" s="18"/>
      <c r="B708" s="1127" t="s">
        <v>1654</v>
      </c>
      <c r="C708" s="1136" t="s">
        <v>1655</v>
      </c>
      <c r="D708" s="1128">
        <v>5000.0</v>
      </c>
      <c r="E708" s="1129" t="s">
        <v>120</v>
      </c>
      <c r="F708" s="1147">
        <v>6104.0</v>
      </c>
      <c r="G708" s="1135" t="s">
        <v>1676</v>
      </c>
      <c r="H708" s="1132" t="s">
        <v>4200</v>
      </c>
      <c r="I708" s="1136" t="s">
        <v>2445</v>
      </c>
      <c r="J708" s="1169" t="s">
        <v>1656</v>
      </c>
      <c r="K708" s="1148"/>
      <c r="L708" s="1135" t="s">
        <v>2420</v>
      </c>
      <c r="M708" s="1136" t="s">
        <v>4344</v>
      </c>
      <c r="N708" s="1136" t="s">
        <v>2421</v>
      </c>
      <c r="O708" s="1149">
        <v>45931.0</v>
      </c>
      <c r="P708" s="1150" t="s">
        <v>4345</v>
      </c>
      <c r="Q708" s="1151">
        <f t="shared" si="434"/>
        <v>45932</v>
      </c>
      <c r="R708" s="1152"/>
      <c r="S708" s="1153"/>
      <c r="T708" s="1153"/>
      <c r="U708" s="1154">
        <f t="shared" si="435"/>
        <v>45936</v>
      </c>
      <c r="V708" s="1152">
        <v>65000.0</v>
      </c>
      <c r="W708" s="1152">
        <v>30.0</v>
      </c>
      <c r="X708" s="1152">
        <v>2661.0</v>
      </c>
      <c r="Y708" s="1155">
        <f t="shared" si="436"/>
        <v>45941</v>
      </c>
      <c r="Z708" s="1152">
        <v>67000.0</v>
      </c>
      <c r="AA708" s="1153">
        <v>31.0</v>
      </c>
      <c r="AB708" s="1153">
        <v>2710.0</v>
      </c>
      <c r="AC708" s="1141" t="str">
        <f t="shared" si="443"/>
        <v/>
      </c>
      <c r="AD708" s="1178">
        <f t="shared" si="444"/>
        <v>0.04091044776</v>
      </c>
      <c r="AE708" s="1168">
        <f t="shared" ref="AE708:AE709" si="447">iferror(INDIRECT("D"&amp;ROW()) / INDIRECT("AI"&amp;ROW()) * 1000,0)</f>
        <v>74.62686567</v>
      </c>
      <c r="AF708" s="286" t="s">
        <v>4346</v>
      </c>
      <c r="AI708" s="1144">
        <f t="shared" si="446"/>
        <v>67000</v>
      </c>
      <c r="AJ708" s="18"/>
    </row>
    <row r="709" ht="21.0" customHeight="1">
      <c r="A709" s="18"/>
      <c r="B709" s="1127" t="s">
        <v>1654</v>
      </c>
      <c r="C709" s="1136" t="s">
        <v>1655</v>
      </c>
      <c r="D709" s="1128">
        <v>5000.0</v>
      </c>
      <c r="E709" s="1129" t="s">
        <v>120</v>
      </c>
      <c r="F709" s="1147">
        <v>6104.0</v>
      </c>
      <c r="G709" s="1135" t="s">
        <v>4347</v>
      </c>
      <c r="H709" s="1132" t="s">
        <v>2437</v>
      </c>
      <c r="I709" s="1136" t="s">
        <v>2445</v>
      </c>
      <c r="J709" s="1133" t="s">
        <v>1656</v>
      </c>
      <c r="K709" s="1148"/>
      <c r="L709" s="1135" t="s">
        <v>2420</v>
      </c>
      <c r="M709" s="1136" t="s">
        <v>4348</v>
      </c>
      <c r="N709" s="1136" t="s">
        <v>2421</v>
      </c>
      <c r="O709" s="1149">
        <v>45925.0</v>
      </c>
      <c r="P709" s="1150" t="s">
        <v>4349</v>
      </c>
      <c r="Q709" s="297">
        <f t="shared" si="434"/>
        <v>45926</v>
      </c>
      <c r="R709" s="1152">
        <v>1601.0</v>
      </c>
      <c r="S709" s="1153">
        <v>6.0</v>
      </c>
      <c r="T709" s="1153">
        <v>161.0</v>
      </c>
      <c r="U709" s="297">
        <f t="shared" si="435"/>
        <v>45930</v>
      </c>
      <c r="V709" s="1152">
        <v>13100.0</v>
      </c>
      <c r="W709" s="1152">
        <v>12.0</v>
      </c>
      <c r="X709" s="1152">
        <v>810.0</v>
      </c>
      <c r="Y709" s="297">
        <f t="shared" si="436"/>
        <v>45935</v>
      </c>
      <c r="Z709" s="1152">
        <v>17800.0</v>
      </c>
      <c r="AA709" s="1153">
        <v>11.0</v>
      </c>
      <c r="AB709" s="1153">
        <v>1030.0</v>
      </c>
      <c r="AC709" s="1167">
        <f t="shared" si="443"/>
        <v>10.11805122</v>
      </c>
      <c r="AD709" s="1178">
        <f t="shared" si="444"/>
        <v>0.05848314607</v>
      </c>
      <c r="AE709" s="1168">
        <f t="shared" si="447"/>
        <v>280.8988764</v>
      </c>
      <c r="AF709" s="286" t="s">
        <v>4346</v>
      </c>
      <c r="AI709" s="1144">
        <f t="shared" si="446"/>
        <v>17800</v>
      </c>
      <c r="AJ709" s="18"/>
    </row>
    <row r="710" ht="21.0" customHeight="1">
      <c r="A710" s="18"/>
      <c r="B710" s="1127" t="s">
        <v>1551</v>
      </c>
      <c r="C710" s="1161" t="s">
        <v>1552</v>
      </c>
      <c r="D710" s="1162">
        <v>1266.0</v>
      </c>
      <c r="E710" s="1129" t="s">
        <v>120</v>
      </c>
      <c r="F710" s="1147">
        <v>5735.0</v>
      </c>
      <c r="G710" s="1163" t="s">
        <v>340</v>
      </c>
      <c r="H710" s="1132" t="s">
        <v>3238</v>
      </c>
      <c r="I710" s="1161" t="s">
        <v>2418</v>
      </c>
      <c r="J710" s="1133" t="s">
        <v>1553</v>
      </c>
      <c r="K710" s="1148"/>
      <c r="L710" s="1135" t="s">
        <v>2420</v>
      </c>
      <c r="M710" s="1146"/>
      <c r="N710" s="1136" t="s">
        <v>2421</v>
      </c>
      <c r="O710" s="1084">
        <v>45897.0</v>
      </c>
      <c r="P710" s="1164" t="s">
        <v>4350</v>
      </c>
      <c r="Q710" s="297">
        <f t="shared" si="434"/>
        <v>45898</v>
      </c>
      <c r="R710" s="1152">
        <v>6216.0</v>
      </c>
      <c r="S710" s="1153">
        <v>88.0</v>
      </c>
      <c r="T710" s="1153">
        <v>280.0</v>
      </c>
      <c r="U710" s="297">
        <f t="shared" si="435"/>
        <v>45902</v>
      </c>
      <c r="V710" s="1165"/>
      <c r="W710" s="1165"/>
      <c r="X710" s="1152"/>
      <c r="Y710" s="297">
        <f t="shared" si="436"/>
        <v>45907</v>
      </c>
      <c r="Z710" s="1152">
        <v>6365.0</v>
      </c>
      <c r="AA710" s="1153">
        <v>93.0</v>
      </c>
      <c r="AB710" s="1153">
        <v>307.0</v>
      </c>
      <c r="AC710" s="1141">
        <f t="shared" si="443"/>
        <v>0.02397039897</v>
      </c>
      <c r="AD710" s="1142">
        <f t="shared" si="444"/>
        <v>0.06284367636</v>
      </c>
      <c r="AE710" s="1143">
        <f t="shared" ref="AE710:AE721" si="448">INDIRECT("D"&amp;ROW()) / INDIRECT("Z"&amp;ROW()) * 1000</f>
        <v>198.9002357</v>
      </c>
      <c r="AF710" s="286" t="s">
        <v>4351</v>
      </c>
      <c r="AI710" s="1144">
        <f t="shared" si="446"/>
        <v>6365</v>
      </c>
      <c r="AJ710" s="18"/>
    </row>
    <row r="711" ht="21.0" customHeight="1">
      <c r="A711" s="18"/>
      <c r="B711" s="1127" t="s">
        <v>1846</v>
      </c>
      <c r="C711" s="1127" t="s">
        <v>1847</v>
      </c>
      <c r="D711" s="1128">
        <v>3367.0</v>
      </c>
      <c r="E711" s="1129" t="s">
        <v>120</v>
      </c>
      <c r="F711" s="1147">
        <v>5595.0</v>
      </c>
      <c r="G711" s="1135" t="s">
        <v>1810</v>
      </c>
      <c r="H711" s="1132" t="s">
        <v>2432</v>
      </c>
      <c r="I711" s="1136" t="s">
        <v>2418</v>
      </c>
      <c r="J711" s="1127"/>
      <c r="K711" s="1148"/>
      <c r="L711" s="1135" t="s">
        <v>2420</v>
      </c>
      <c r="M711" s="1146"/>
      <c r="N711" s="1136" t="s">
        <v>2421</v>
      </c>
      <c r="O711" s="1149">
        <v>45950.0</v>
      </c>
      <c r="P711" s="1150" t="s">
        <v>4352</v>
      </c>
      <c r="Q711" s="297">
        <f t="shared" si="434"/>
        <v>45951</v>
      </c>
      <c r="R711" s="1152">
        <v>2753.0</v>
      </c>
      <c r="S711" s="1153">
        <v>36.0</v>
      </c>
      <c r="T711" s="1153">
        <v>150.0</v>
      </c>
      <c r="U711" s="297">
        <f t="shared" si="435"/>
        <v>45955</v>
      </c>
      <c r="V711" s="1152">
        <v>1422.0</v>
      </c>
      <c r="W711" s="1152">
        <v>47.0</v>
      </c>
      <c r="X711" s="1152">
        <v>251.0</v>
      </c>
      <c r="Y711" s="1155">
        <f t="shared" si="436"/>
        <v>45960</v>
      </c>
      <c r="Z711" s="1152">
        <v>1550.0</v>
      </c>
      <c r="AA711" s="1153">
        <v>48.0</v>
      </c>
      <c r="AB711" s="1153">
        <v>255.0</v>
      </c>
      <c r="AC711" s="1167">
        <f t="shared" si="443"/>
        <v>-0.4369778424</v>
      </c>
      <c r="AD711" s="1142">
        <f t="shared" si="444"/>
        <v>0.195483871</v>
      </c>
      <c r="AE711" s="1168">
        <f t="shared" si="448"/>
        <v>2172.258065</v>
      </c>
      <c r="AF711" s="286" t="s">
        <v>4353</v>
      </c>
      <c r="AI711" s="1144">
        <f t="shared" si="446"/>
        <v>1550</v>
      </c>
      <c r="AJ711" s="18"/>
    </row>
    <row r="712" ht="21.0" customHeight="1">
      <c r="A712" s="18"/>
      <c r="B712" s="1127" t="s">
        <v>1846</v>
      </c>
      <c r="C712" s="1127" t="s">
        <v>1847</v>
      </c>
      <c r="D712" s="1128">
        <v>3367.0</v>
      </c>
      <c r="E712" s="1129" t="s">
        <v>120</v>
      </c>
      <c r="F712" s="1147">
        <v>5571.0</v>
      </c>
      <c r="G712" s="1135" t="s">
        <v>1651</v>
      </c>
      <c r="H712" s="1132" t="s">
        <v>3963</v>
      </c>
      <c r="I712" s="1136" t="s">
        <v>2418</v>
      </c>
      <c r="J712" s="1127"/>
      <c r="K712" s="1148"/>
      <c r="L712" s="1135" t="s">
        <v>2420</v>
      </c>
      <c r="M712" s="1146"/>
      <c r="N712" s="1136" t="s">
        <v>2421</v>
      </c>
      <c r="O712" s="1149">
        <v>45953.0</v>
      </c>
      <c r="P712" s="1150" t="s">
        <v>4354</v>
      </c>
      <c r="Q712" s="297">
        <f t="shared" si="434"/>
        <v>45954</v>
      </c>
      <c r="R712" s="1152">
        <v>2966.0</v>
      </c>
      <c r="S712" s="1153">
        <v>42.0</v>
      </c>
      <c r="T712" s="1153">
        <v>157.0</v>
      </c>
      <c r="U712" s="297">
        <f t="shared" si="435"/>
        <v>45958</v>
      </c>
      <c r="V712" s="1152">
        <v>1973.0</v>
      </c>
      <c r="W712" s="1152">
        <v>57.0</v>
      </c>
      <c r="X712" s="1152">
        <v>212.0</v>
      </c>
      <c r="Y712" s="1155">
        <f t="shared" si="436"/>
        <v>45963</v>
      </c>
      <c r="Z712" s="1152">
        <v>2152.0</v>
      </c>
      <c r="AA712" s="1153">
        <v>57.0</v>
      </c>
      <c r="AB712" s="1153">
        <v>215.0</v>
      </c>
      <c r="AC712" s="1167">
        <f t="shared" si="443"/>
        <v>-0.2744436952</v>
      </c>
      <c r="AD712" s="1142">
        <f t="shared" si="444"/>
        <v>0.126394052</v>
      </c>
      <c r="AE712" s="1168">
        <f t="shared" si="448"/>
        <v>1564.591078</v>
      </c>
      <c r="AF712" s="286" t="s">
        <v>4355</v>
      </c>
      <c r="AI712" s="1144">
        <f t="shared" si="446"/>
        <v>2152</v>
      </c>
      <c r="AJ712" s="18"/>
    </row>
    <row r="713" ht="21.0" customHeight="1">
      <c r="A713" s="18"/>
      <c r="B713" s="1127" t="s">
        <v>1846</v>
      </c>
      <c r="C713" s="1127" t="s">
        <v>1847</v>
      </c>
      <c r="D713" s="1128">
        <v>3367.0</v>
      </c>
      <c r="E713" s="1129" t="s">
        <v>120</v>
      </c>
      <c r="F713" s="1147">
        <v>6310.0</v>
      </c>
      <c r="G713" s="1135" t="s">
        <v>1587</v>
      </c>
      <c r="H713" s="1132"/>
      <c r="I713" s="1136" t="s">
        <v>2418</v>
      </c>
      <c r="J713" s="1127"/>
      <c r="K713" s="1148"/>
      <c r="L713" s="1135" t="s">
        <v>2420</v>
      </c>
      <c r="M713" s="1146"/>
      <c r="N713" s="1136" t="s">
        <v>2421</v>
      </c>
      <c r="O713" s="1149">
        <v>45957.0</v>
      </c>
      <c r="P713" s="1150" t="s">
        <v>4356</v>
      </c>
      <c r="Q713" s="297">
        <f t="shared" si="434"/>
        <v>45958</v>
      </c>
      <c r="R713" s="1152">
        <v>4466.0</v>
      </c>
      <c r="S713" s="1153">
        <v>30.0</v>
      </c>
      <c r="T713" s="1153">
        <v>125.0</v>
      </c>
      <c r="U713" s="297">
        <f t="shared" si="435"/>
        <v>45962</v>
      </c>
      <c r="V713" s="1152">
        <v>2308.0</v>
      </c>
      <c r="W713" s="1152">
        <v>47.0</v>
      </c>
      <c r="X713" s="1152">
        <v>233.0</v>
      </c>
      <c r="Y713" s="1155">
        <f t="shared" si="436"/>
        <v>45967</v>
      </c>
      <c r="Z713" s="1152">
        <v>2525.0</v>
      </c>
      <c r="AA713" s="1153">
        <v>48.0</v>
      </c>
      <c r="AB713" s="1153">
        <v>238.0</v>
      </c>
      <c r="AC713" s="1167">
        <f t="shared" si="443"/>
        <v>-0.434617107</v>
      </c>
      <c r="AD713" s="1142">
        <f t="shared" si="444"/>
        <v>0.1132673267</v>
      </c>
      <c r="AE713" s="1168">
        <f t="shared" si="448"/>
        <v>1333.465347</v>
      </c>
      <c r="AF713" s="286" t="s">
        <v>4357</v>
      </c>
      <c r="AI713" s="1144">
        <f t="shared" si="446"/>
        <v>2525</v>
      </c>
      <c r="AJ713" s="18"/>
    </row>
    <row r="714" ht="21.0" customHeight="1">
      <c r="A714" s="18"/>
      <c r="B714" s="1127" t="s">
        <v>4358</v>
      </c>
      <c r="C714" s="1161" t="s">
        <v>4359</v>
      </c>
      <c r="D714" s="1162">
        <v>3766.0</v>
      </c>
      <c r="E714" s="1129" t="s">
        <v>120</v>
      </c>
      <c r="F714" s="1147">
        <v>5344.0</v>
      </c>
      <c r="G714" s="1163" t="s">
        <v>127</v>
      </c>
      <c r="H714" s="1132" t="s">
        <v>2937</v>
      </c>
      <c r="I714" s="1161" t="s">
        <v>2445</v>
      </c>
      <c r="J714" s="1133" t="s">
        <v>4360</v>
      </c>
      <c r="K714" s="1148"/>
      <c r="L714" s="1135" t="s">
        <v>2420</v>
      </c>
      <c r="M714" s="1146"/>
      <c r="N714" s="1136" t="s">
        <v>2421</v>
      </c>
      <c r="O714" s="1084">
        <v>45709.0</v>
      </c>
      <c r="P714" s="1164" t="s">
        <v>4361</v>
      </c>
      <c r="Q714" s="297">
        <f t="shared" si="434"/>
        <v>45710</v>
      </c>
      <c r="R714" s="1152"/>
      <c r="S714" s="1153"/>
      <c r="T714" s="1153"/>
      <c r="U714" s="297">
        <f t="shared" si="435"/>
        <v>45714</v>
      </c>
      <c r="V714" s="1165"/>
      <c r="W714" s="1165"/>
      <c r="X714" s="1152"/>
      <c r="Y714" s="297">
        <f t="shared" si="436"/>
        <v>45719</v>
      </c>
      <c r="Z714" s="1152">
        <v>9300.0</v>
      </c>
      <c r="AA714" s="1153">
        <v>1.0</v>
      </c>
      <c r="AB714" s="1153">
        <v>131.0</v>
      </c>
      <c r="AC714" s="1141" t="str">
        <f t="shared" si="443"/>
        <v/>
      </c>
      <c r="AD714" s="1142">
        <f t="shared" si="444"/>
        <v>0.01419354839</v>
      </c>
      <c r="AE714" s="1143">
        <f t="shared" si="448"/>
        <v>404.9462366</v>
      </c>
      <c r="AF714" s="286"/>
      <c r="AI714" s="1144">
        <f t="shared" si="446"/>
        <v>9300</v>
      </c>
      <c r="AJ714" s="18"/>
    </row>
    <row r="715" ht="21.0" customHeight="1">
      <c r="A715" s="18"/>
      <c r="B715" s="1127" t="s">
        <v>4358</v>
      </c>
      <c r="C715" s="1161" t="s">
        <v>4359</v>
      </c>
      <c r="D715" s="1162">
        <v>3766.0</v>
      </c>
      <c r="E715" s="1129" t="s">
        <v>120</v>
      </c>
      <c r="F715" s="1147">
        <v>5344.0</v>
      </c>
      <c r="G715" s="1163" t="s">
        <v>127</v>
      </c>
      <c r="H715" s="1132" t="s">
        <v>2937</v>
      </c>
      <c r="I715" s="1161" t="s">
        <v>2418</v>
      </c>
      <c r="J715" s="1133" t="s">
        <v>4362</v>
      </c>
      <c r="K715" s="1148"/>
      <c r="L715" s="1135" t="s">
        <v>2420</v>
      </c>
      <c r="M715" s="1146"/>
      <c r="N715" s="1136" t="s">
        <v>2421</v>
      </c>
      <c r="O715" s="1084">
        <v>45709.0</v>
      </c>
      <c r="P715" s="1164" t="s">
        <v>4363</v>
      </c>
      <c r="Q715" s="297">
        <f t="shared" si="434"/>
        <v>45710</v>
      </c>
      <c r="R715" s="1152"/>
      <c r="S715" s="1153"/>
      <c r="T715" s="1153"/>
      <c r="U715" s="297">
        <f t="shared" si="435"/>
        <v>45714</v>
      </c>
      <c r="V715" s="1165"/>
      <c r="W715" s="1165"/>
      <c r="X715" s="1152"/>
      <c r="Y715" s="297">
        <f t="shared" si="436"/>
        <v>45719</v>
      </c>
      <c r="Z715" s="1152">
        <v>63385.0</v>
      </c>
      <c r="AA715" s="1153">
        <v>5.0</v>
      </c>
      <c r="AB715" s="1153">
        <v>690.0</v>
      </c>
      <c r="AC715" s="1141" t="str">
        <f t="shared" si="443"/>
        <v/>
      </c>
      <c r="AD715" s="1142">
        <f t="shared" si="444"/>
        <v>0.01096473929</v>
      </c>
      <c r="AE715" s="1143">
        <f t="shared" si="448"/>
        <v>59.41468802</v>
      </c>
      <c r="AF715" s="286" t="s">
        <v>4364</v>
      </c>
      <c r="AI715" s="1144">
        <f t="shared" si="446"/>
        <v>63385</v>
      </c>
      <c r="AJ715" s="18"/>
    </row>
    <row r="716" ht="21.0" customHeight="1">
      <c r="A716" s="18"/>
      <c r="B716" s="1127" t="s">
        <v>4358</v>
      </c>
      <c r="C716" s="1161" t="s">
        <v>4359</v>
      </c>
      <c r="D716" s="1162">
        <v>3766.0</v>
      </c>
      <c r="E716" s="1129" t="s">
        <v>120</v>
      </c>
      <c r="F716" s="1147">
        <v>5343.0</v>
      </c>
      <c r="G716" s="1163" t="s">
        <v>163</v>
      </c>
      <c r="H716" s="1132" t="s">
        <v>2937</v>
      </c>
      <c r="I716" s="1161" t="s">
        <v>2445</v>
      </c>
      <c r="J716" s="1133" t="s">
        <v>4360</v>
      </c>
      <c r="K716" s="1148"/>
      <c r="L716" s="1135" t="s">
        <v>2420</v>
      </c>
      <c r="M716" s="1146"/>
      <c r="N716" s="1136" t="s">
        <v>2421</v>
      </c>
      <c r="O716" s="1084">
        <v>45721.0</v>
      </c>
      <c r="P716" s="1164" t="s">
        <v>4365</v>
      </c>
      <c r="Q716" s="297">
        <f t="shared" si="434"/>
        <v>45722</v>
      </c>
      <c r="R716" s="1152"/>
      <c r="S716" s="1153"/>
      <c r="T716" s="1153"/>
      <c r="U716" s="297">
        <f t="shared" si="435"/>
        <v>45726</v>
      </c>
      <c r="V716" s="1165"/>
      <c r="W716" s="1165"/>
      <c r="X716" s="1152"/>
      <c r="Y716" s="297">
        <f t="shared" si="436"/>
        <v>45731</v>
      </c>
      <c r="Z716" s="1152">
        <v>2040.0</v>
      </c>
      <c r="AA716" s="1153">
        <v>0.0</v>
      </c>
      <c r="AB716" s="1153">
        <v>15.0</v>
      </c>
      <c r="AC716" s="1141" t="str">
        <f t="shared" si="443"/>
        <v/>
      </c>
      <c r="AD716" s="1142">
        <f t="shared" si="444"/>
        <v>0.007352941176</v>
      </c>
      <c r="AE716" s="1143">
        <f t="shared" si="448"/>
        <v>1846.078431</v>
      </c>
      <c r="AF716" s="286"/>
      <c r="AI716" s="1144">
        <f t="shared" si="446"/>
        <v>2040</v>
      </c>
      <c r="AJ716" s="18"/>
    </row>
    <row r="717" ht="21.0" customHeight="1">
      <c r="A717" s="18"/>
      <c r="B717" s="1127" t="s">
        <v>4358</v>
      </c>
      <c r="C717" s="1161" t="s">
        <v>4359</v>
      </c>
      <c r="D717" s="1162">
        <v>3766.0</v>
      </c>
      <c r="E717" s="1129" t="s">
        <v>120</v>
      </c>
      <c r="F717" s="1147">
        <v>5343.0</v>
      </c>
      <c r="G717" s="1163" t="s">
        <v>163</v>
      </c>
      <c r="H717" s="1132" t="s">
        <v>2937</v>
      </c>
      <c r="I717" s="1161" t="s">
        <v>2418</v>
      </c>
      <c r="J717" s="1133" t="s">
        <v>4362</v>
      </c>
      <c r="K717" s="1148"/>
      <c r="L717" s="1135" t="s">
        <v>2420</v>
      </c>
      <c r="M717" s="1146"/>
      <c r="N717" s="1136" t="s">
        <v>2421</v>
      </c>
      <c r="O717" s="1084">
        <v>45721.0</v>
      </c>
      <c r="P717" s="1164" t="s">
        <v>4366</v>
      </c>
      <c r="Q717" s="297">
        <f t="shared" si="434"/>
        <v>45722</v>
      </c>
      <c r="R717" s="1152"/>
      <c r="S717" s="1153"/>
      <c r="T717" s="1153"/>
      <c r="U717" s="297">
        <f t="shared" si="435"/>
        <v>45726</v>
      </c>
      <c r="V717" s="1165"/>
      <c r="W717" s="1165"/>
      <c r="X717" s="1152"/>
      <c r="Y717" s="297">
        <f t="shared" si="436"/>
        <v>45731</v>
      </c>
      <c r="Z717" s="1152">
        <v>38147.0</v>
      </c>
      <c r="AA717" s="1153">
        <v>2.0</v>
      </c>
      <c r="AB717" s="1153">
        <v>313.0</v>
      </c>
      <c r="AC717" s="1141" t="str">
        <f t="shared" si="443"/>
        <v/>
      </c>
      <c r="AD717" s="1142">
        <f t="shared" si="444"/>
        <v>0.008257530081</v>
      </c>
      <c r="AE717" s="1143">
        <f t="shared" si="448"/>
        <v>98.72335964</v>
      </c>
      <c r="AF717" s="286" t="s">
        <v>4367</v>
      </c>
      <c r="AI717" s="1144">
        <f t="shared" si="446"/>
        <v>38147</v>
      </c>
      <c r="AJ717" s="18"/>
    </row>
    <row r="718" ht="21.0" customHeight="1">
      <c r="A718" s="18"/>
      <c r="B718" s="1127" t="s">
        <v>4358</v>
      </c>
      <c r="C718" s="1161" t="s">
        <v>4359</v>
      </c>
      <c r="D718" s="1162">
        <v>3766.0</v>
      </c>
      <c r="E718" s="1129" t="s">
        <v>120</v>
      </c>
      <c r="F718" s="1147">
        <v>5320.0</v>
      </c>
      <c r="G718" s="1163" t="s">
        <v>4070</v>
      </c>
      <c r="H718" s="1132" t="s">
        <v>2464</v>
      </c>
      <c r="I718" s="1161" t="s">
        <v>2445</v>
      </c>
      <c r="J718" s="1133" t="s">
        <v>4360</v>
      </c>
      <c r="K718" s="1148"/>
      <c r="L718" s="1135" t="s">
        <v>2420</v>
      </c>
      <c r="M718" s="1146"/>
      <c r="N718" s="1136" t="s">
        <v>2421</v>
      </c>
      <c r="O718" s="1084">
        <v>45728.0</v>
      </c>
      <c r="P718" s="1164" t="s">
        <v>4368</v>
      </c>
      <c r="Q718" s="297">
        <f t="shared" si="434"/>
        <v>45729</v>
      </c>
      <c r="R718" s="1152"/>
      <c r="S718" s="1153"/>
      <c r="T718" s="1153"/>
      <c r="U718" s="297">
        <f t="shared" si="435"/>
        <v>45733</v>
      </c>
      <c r="V718" s="1165"/>
      <c r="W718" s="1165"/>
      <c r="X718" s="1152"/>
      <c r="Y718" s="297">
        <f t="shared" si="436"/>
        <v>45738</v>
      </c>
      <c r="Z718" s="1152">
        <v>11400.0</v>
      </c>
      <c r="AA718" s="1153">
        <v>2.0</v>
      </c>
      <c r="AB718" s="1153">
        <v>99.0</v>
      </c>
      <c r="AC718" s="1141" t="str">
        <f t="shared" si="443"/>
        <v/>
      </c>
      <c r="AD718" s="1142">
        <f t="shared" si="444"/>
        <v>0.008859649123</v>
      </c>
      <c r="AE718" s="1143">
        <f t="shared" si="448"/>
        <v>330.3508772</v>
      </c>
      <c r="AF718" s="286"/>
      <c r="AI718" s="1144">
        <f t="shared" si="446"/>
        <v>11400</v>
      </c>
      <c r="AJ718" s="18"/>
    </row>
    <row r="719" ht="21.0" customHeight="1">
      <c r="A719" s="18"/>
      <c r="B719" s="1127" t="s">
        <v>4358</v>
      </c>
      <c r="C719" s="1161" t="s">
        <v>4359</v>
      </c>
      <c r="D719" s="1162">
        <v>3766.0</v>
      </c>
      <c r="E719" s="1129" t="s">
        <v>120</v>
      </c>
      <c r="F719" s="1147">
        <v>5320.0</v>
      </c>
      <c r="G719" s="1163" t="s">
        <v>4070</v>
      </c>
      <c r="H719" s="1132" t="s">
        <v>2464</v>
      </c>
      <c r="I719" s="1161" t="s">
        <v>2418</v>
      </c>
      <c r="J719" s="1133" t="s">
        <v>4362</v>
      </c>
      <c r="K719" s="1148"/>
      <c r="L719" s="1135" t="s">
        <v>2420</v>
      </c>
      <c r="M719" s="1146"/>
      <c r="N719" s="1136" t="s">
        <v>2421</v>
      </c>
      <c r="O719" s="1084">
        <v>45728.0</v>
      </c>
      <c r="P719" s="1164" t="s">
        <v>4369</v>
      </c>
      <c r="Q719" s="297">
        <f t="shared" si="434"/>
        <v>45729</v>
      </c>
      <c r="R719" s="1152"/>
      <c r="S719" s="1153"/>
      <c r="T719" s="1153"/>
      <c r="U719" s="297">
        <f t="shared" si="435"/>
        <v>45733</v>
      </c>
      <c r="V719" s="1165"/>
      <c r="W719" s="1165"/>
      <c r="X719" s="1152"/>
      <c r="Y719" s="297">
        <f t="shared" si="436"/>
        <v>45738</v>
      </c>
      <c r="Z719" s="1152">
        <v>41957.0</v>
      </c>
      <c r="AA719" s="1153">
        <v>9.0</v>
      </c>
      <c r="AB719" s="1153">
        <v>366.0</v>
      </c>
      <c r="AC719" s="1141" t="str">
        <f t="shared" si="443"/>
        <v/>
      </c>
      <c r="AD719" s="1142">
        <f t="shared" si="444"/>
        <v>0.008937721953</v>
      </c>
      <c r="AE719" s="1143">
        <f t="shared" si="448"/>
        <v>89.75856234</v>
      </c>
      <c r="AF719" s="286" t="s">
        <v>4370</v>
      </c>
      <c r="AI719" s="1144">
        <f t="shared" si="446"/>
        <v>41957</v>
      </c>
      <c r="AJ719" s="18"/>
    </row>
    <row r="720" ht="21.0" customHeight="1">
      <c r="A720" s="18"/>
      <c r="B720" s="1127" t="s">
        <v>4358</v>
      </c>
      <c r="C720" s="1161" t="s">
        <v>4359</v>
      </c>
      <c r="D720" s="1162">
        <v>3766.0</v>
      </c>
      <c r="E720" s="1129" t="s">
        <v>120</v>
      </c>
      <c r="F720" s="1147">
        <v>5735.0</v>
      </c>
      <c r="G720" s="1163" t="s">
        <v>340</v>
      </c>
      <c r="H720" s="1132" t="s">
        <v>3238</v>
      </c>
      <c r="I720" s="1161" t="s">
        <v>2445</v>
      </c>
      <c r="J720" s="1133" t="s">
        <v>4360</v>
      </c>
      <c r="K720" s="1148"/>
      <c r="L720" s="1135" t="s">
        <v>2420</v>
      </c>
      <c r="M720" s="1146"/>
      <c r="N720" s="1136" t="s">
        <v>2421</v>
      </c>
      <c r="O720" s="1084">
        <v>45776.0</v>
      </c>
      <c r="P720" s="1164" t="s">
        <v>4371</v>
      </c>
      <c r="Q720" s="297">
        <f t="shared" si="434"/>
        <v>45777</v>
      </c>
      <c r="R720" s="1152"/>
      <c r="S720" s="1153"/>
      <c r="T720" s="1153"/>
      <c r="U720" s="297">
        <f t="shared" si="435"/>
        <v>45781</v>
      </c>
      <c r="V720" s="1165"/>
      <c r="W720" s="1165"/>
      <c r="X720" s="1152"/>
      <c r="Y720" s="297">
        <f t="shared" si="436"/>
        <v>45786</v>
      </c>
      <c r="Z720" s="1152">
        <v>2303.0</v>
      </c>
      <c r="AA720" s="1153">
        <v>0.0</v>
      </c>
      <c r="AB720" s="1153">
        <v>25.0</v>
      </c>
      <c r="AC720" s="1141" t="str">
        <f t="shared" si="443"/>
        <v/>
      </c>
      <c r="AD720" s="1142">
        <f t="shared" si="444"/>
        <v>0.01085540599</v>
      </c>
      <c r="AE720" s="1143">
        <f t="shared" si="448"/>
        <v>1635.258359</v>
      </c>
      <c r="AF720" s="286"/>
      <c r="AI720" s="1144">
        <f t="shared" si="446"/>
        <v>2303</v>
      </c>
      <c r="AJ720" s="18"/>
    </row>
    <row r="721" ht="21.0" customHeight="1">
      <c r="A721" s="18"/>
      <c r="B721" s="1127" t="s">
        <v>4358</v>
      </c>
      <c r="C721" s="1161" t="s">
        <v>4359</v>
      </c>
      <c r="D721" s="1162">
        <v>3766.0</v>
      </c>
      <c r="E721" s="1129" t="s">
        <v>120</v>
      </c>
      <c r="F721" s="1147">
        <v>5735.0</v>
      </c>
      <c r="G721" s="1163" t="s">
        <v>340</v>
      </c>
      <c r="H721" s="1132" t="s">
        <v>3238</v>
      </c>
      <c r="I721" s="1161" t="s">
        <v>2418</v>
      </c>
      <c r="J721" s="1133" t="s">
        <v>4362</v>
      </c>
      <c r="K721" s="1148"/>
      <c r="L721" s="1135" t="s">
        <v>2420</v>
      </c>
      <c r="M721" s="1146"/>
      <c r="N721" s="1136" t="s">
        <v>2421</v>
      </c>
      <c r="O721" s="1084">
        <v>45776.0</v>
      </c>
      <c r="P721" s="1164" t="s">
        <v>4372</v>
      </c>
      <c r="Q721" s="297">
        <f t="shared" si="434"/>
        <v>45777</v>
      </c>
      <c r="R721" s="1152"/>
      <c r="S721" s="1153"/>
      <c r="T721" s="1153"/>
      <c r="U721" s="297">
        <f t="shared" si="435"/>
        <v>45781</v>
      </c>
      <c r="V721" s="1165"/>
      <c r="W721" s="1165"/>
      <c r="X721" s="1152"/>
      <c r="Y721" s="297">
        <f t="shared" si="436"/>
        <v>45786</v>
      </c>
      <c r="Z721" s="1152">
        <v>31962.0</v>
      </c>
      <c r="AA721" s="1153">
        <v>0.0</v>
      </c>
      <c r="AB721" s="1153">
        <v>246.0</v>
      </c>
      <c r="AC721" s="1141" t="str">
        <f t="shared" si="443"/>
        <v/>
      </c>
      <c r="AD721" s="1142">
        <f t="shared" si="444"/>
        <v>0.00769663976</v>
      </c>
      <c r="AE721" s="1143">
        <f t="shared" si="448"/>
        <v>117.8274201</v>
      </c>
      <c r="AF721" s="286" t="s">
        <v>4373</v>
      </c>
      <c r="AI721" s="1144">
        <f t="shared" si="446"/>
        <v>31962</v>
      </c>
      <c r="AJ721" s="18"/>
    </row>
    <row r="722" ht="21.0" customHeight="1">
      <c r="A722" s="18"/>
      <c r="B722" s="1127" t="s">
        <v>1637</v>
      </c>
      <c r="C722" s="1136" t="s">
        <v>1638</v>
      </c>
      <c r="D722" s="1128">
        <v>0.0</v>
      </c>
      <c r="E722" s="1129" t="s">
        <v>120</v>
      </c>
      <c r="F722" s="1147">
        <v>5376.0</v>
      </c>
      <c r="G722" s="1135" t="s">
        <v>149</v>
      </c>
      <c r="H722" s="1132" t="s">
        <v>2659</v>
      </c>
      <c r="I722" s="1136" t="s">
        <v>2418</v>
      </c>
      <c r="J722" s="1133" t="s">
        <v>1639</v>
      </c>
      <c r="K722" s="1148"/>
      <c r="L722" s="1135" t="s">
        <v>2420</v>
      </c>
      <c r="M722" s="1146"/>
      <c r="N722" s="1136" t="s">
        <v>2421</v>
      </c>
      <c r="O722" s="1149">
        <v>45923.0</v>
      </c>
      <c r="P722" s="1150" t="s">
        <v>4374</v>
      </c>
      <c r="Q722" s="297">
        <f t="shared" si="434"/>
        <v>45924</v>
      </c>
      <c r="R722" s="1152">
        <v>7554.0</v>
      </c>
      <c r="S722" s="1153">
        <v>10.0</v>
      </c>
      <c r="T722" s="1153">
        <v>-1.0</v>
      </c>
      <c r="U722" s="297">
        <f t="shared" si="435"/>
        <v>45928</v>
      </c>
      <c r="V722" s="1152">
        <v>8297.0</v>
      </c>
      <c r="W722" s="1152">
        <v>22.0</v>
      </c>
      <c r="X722" s="1152">
        <v>275.0</v>
      </c>
      <c r="Y722" s="297">
        <f t="shared" si="436"/>
        <v>45933</v>
      </c>
      <c r="Z722" s="1152">
        <v>8624.0</v>
      </c>
      <c r="AA722" s="1153">
        <v>22.0</v>
      </c>
      <c r="AB722" s="1153">
        <v>277.0</v>
      </c>
      <c r="AC722" s="1167">
        <f t="shared" si="443"/>
        <v>0.1416468096</v>
      </c>
      <c r="AD722" s="1178">
        <f t="shared" si="444"/>
        <v>0.03467068646</v>
      </c>
      <c r="AE722" s="1168">
        <f t="shared" ref="AE722:AE727" si="449">iferror(INDIRECT("D"&amp;ROW()) / INDIRECT("AI"&amp;ROW()) * 1000,0)</f>
        <v>0</v>
      </c>
      <c r="AF722" s="286" t="s">
        <v>4375</v>
      </c>
      <c r="AI722" s="1144">
        <f t="shared" si="446"/>
        <v>8624</v>
      </c>
      <c r="AJ722" s="18"/>
    </row>
    <row r="723" ht="21.0" customHeight="1">
      <c r="A723" s="18"/>
      <c r="B723" s="1127" t="s">
        <v>1637</v>
      </c>
      <c r="C723" s="1136" t="s">
        <v>1638</v>
      </c>
      <c r="D723" s="1128">
        <v>0.0</v>
      </c>
      <c r="E723" s="1129" t="s">
        <v>120</v>
      </c>
      <c r="F723" s="1147">
        <v>5376.0</v>
      </c>
      <c r="G723" s="1135" t="s">
        <v>149</v>
      </c>
      <c r="H723" s="1132" t="s">
        <v>2659</v>
      </c>
      <c r="I723" s="1136" t="s">
        <v>2445</v>
      </c>
      <c r="J723" s="1133" t="s">
        <v>4376</v>
      </c>
      <c r="K723" s="1148"/>
      <c r="L723" s="1135" t="s">
        <v>3295</v>
      </c>
      <c r="M723" s="1146"/>
      <c r="N723" s="1136" t="s">
        <v>2421</v>
      </c>
      <c r="O723" s="1149">
        <v>45923.0</v>
      </c>
      <c r="P723" s="1150" t="s">
        <v>4377</v>
      </c>
      <c r="Q723" s="297">
        <f t="shared" si="434"/>
        <v>45924</v>
      </c>
      <c r="R723" s="1152">
        <v>223.0</v>
      </c>
      <c r="S723" s="1153">
        <v>1.0</v>
      </c>
      <c r="T723" s="1153">
        <v>11.0</v>
      </c>
      <c r="U723" s="297">
        <f t="shared" si="435"/>
        <v>45928</v>
      </c>
      <c r="V723" s="1152">
        <v>412.0</v>
      </c>
      <c r="W723" s="1152">
        <v>3.0</v>
      </c>
      <c r="X723" s="1152">
        <v>15.0</v>
      </c>
      <c r="Y723" s="297">
        <f t="shared" si="436"/>
        <v>45933</v>
      </c>
      <c r="Z723" s="1152">
        <v>432.0</v>
      </c>
      <c r="AA723" s="1153">
        <v>3.0</v>
      </c>
      <c r="AB723" s="1153">
        <v>16.0</v>
      </c>
      <c r="AC723" s="1167">
        <f t="shared" si="443"/>
        <v>0.9372197309</v>
      </c>
      <c r="AD723" s="1178">
        <f t="shared" si="444"/>
        <v>0.04398148148</v>
      </c>
      <c r="AE723" s="1168">
        <f t="shared" si="449"/>
        <v>0</v>
      </c>
      <c r="AF723" s="286" t="s">
        <v>4378</v>
      </c>
      <c r="AI723" s="1144">
        <f t="shared" si="446"/>
        <v>432</v>
      </c>
      <c r="AJ723" s="18"/>
    </row>
    <row r="724" ht="21.0" customHeight="1">
      <c r="A724" s="18"/>
      <c r="B724" s="1127" t="s">
        <v>1584</v>
      </c>
      <c r="C724" s="1136" t="s">
        <v>4379</v>
      </c>
      <c r="D724" s="1128">
        <v>4340.0</v>
      </c>
      <c r="E724" s="1129" t="s">
        <v>120</v>
      </c>
      <c r="F724" s="1147">
        <v>6310.0</v>
      </c>
      <c r="G724" s="1135" t="s">
        <v>1587</v>
      </c>
      <c r="H724" s="1132"/>
      <c r="I724" s="1136" t="s">
        <v>2445</v>
      </c>
      <c r="J724" s="1133" t="s">
        <v>4380</v>
      </c>
      <c r="K724" s="1148"/>
      <c r="L724" s="1135" t="s">
        <v>2420</v>
      </c>
      <c r="M724" s="1146"/>
      <c r="N724" s="1136" t="s">
        <v>2421</v>
      </c>
      <c r="O724" s="1149">
        <v>45912.0</v>
      </c>
      <c r="P724" s="1150" t="s">
        <v>4381</v>
      </c>
      <c r="Q724" s="297">
        <f t="shared" si="434"/>
        <v>45913</v>
      </c>
      <c r="R724" s="1152">
        <v>14393.0</v>
      </c>
      <c r="S724" s="1153">
        <v>4.0</v>
      </c>
      <c r="T724" s="1153">
        <v>314.0</v>
      </c>
      <c r="U724" s="297">
        <f t="shared" si="435"/>
        <v>45917</v>
      </c>
      <c r="V724" s="1152">
        <v>14400.0</v>
      </c>
      <c r="W724" s="1152">
        <v>4.0</v>
      </c>
      <c r="X724" s="1152">
        <v>314.0</v>
      </c>
      <c r="Y724" s="297">
        <f t="shared" si="436"/>
        <v>45922</v>
      </c>
      <c r="Z724" s="1152">
        <v>14600.0</v>
      </c>
      <c r="AA724" s="1153">
        <v>6.0</v>
      </c>
      <c r="AB724" s="1153">
        <v>318.0</v>
      </c>
      <c r="AC724" s="1167">
        <f t="shared" si="443"/>
        <v>0.01438199125</v>
      </c>
      <c r="AD724" s="1178">
        <f t="shared" si="444"/>
        <v>0.02219178082</v>
      </c>
      <c r="AE724" s="1168">
        <f t="shared" si="449"/>
        <v>297.260274</v>
      </c>
      <c r="AF724" s="286" t="s">
        <v>4382</v>
      </c>
      <c r="AI724" s="1144">
        <f t="shared" si="446"/>
        <v>14600</v>
      </c>
      <c r="AJ724" s="18"/>
    </row>
    <row r="725" ht="21.0" customHeight="1">
      <c r="A725" s="18"/>
      <c r="B725" s="1127" t="s">
        <v>1584</v>
      </c>
      <c r="C725" s="1136" t="s">
        <v>1585</v>
      </c>
      <c r="D725" s="1260">
        <v>4340.0</v>
      </c>
      <c r="E725" s="1129" t="s">
        <v>120</v>
      </c>
      <c r="F725" s="1147">
        <v>6310.0</v>
      </c>
      <c r="G725" s="1135" t="s">
        <v>1587</v>
      </c>
      <c r="H725" s="1132"/>
      <c r="I725" s="1136" t="s">
        <v>4383</v>
      </c>
      <c r="J725" s="1133" t="s">
        <v>2416</v>
      </c>
      <c r="K725" s="1148"/>
      <c r="L725" s="1135" t="s">
        <v>2420</v>
      </c>
      <c r="M725" s="1146"/>
      <c r="N725" s="1136" t="s">
        <v>2421</v>
      </c>
      <c r="O725" s="1149">
        <v>45912.0</v>
      </c>
      <c r="P725" s="1242" t="s">
        <v>4384</v>
      </c>
      <c r="Q725" s="297">
        <f t="shared" si="434"/>
        <v>45913</v>
      </c>
      <c r="R725" s="1152"/>
      <c r="S725" s="1153"/>
      <c r="T725" s="1153"/>
      <c r="U725" s="297">
        <f t="shared" si="435"/>
        <v>45917</v>
      </c>
      <c r="V725" s="1165"/>
      <c r="W725" s="1165"/>
      <c r="X725" s="1165"/>
      <c r="Y725" s="297">
        <f t="shared" si="436"/>
        <v>45922</v>
      </c>
      <c r="Z725" s="1152"/>
      <c r="AA725" s="1153"/>
      <c r="AB725" s="1153"/>
      <c r="AC725" s="1167" t="str">
        <f t="shared" si="443"/>
        <v/>
      </c>
      <c r="AD725" s="1178" t="str">
        <f t="shared" si="444"/>
        <v>#DIV/0!</v>
      </c>
      <c r="AE725" s="1168">
        <f t="shared" si="449"/>
        <v>0</v>
      </c>
      <c r="AF725" s="286"/>
      <c r="AI725" s="1144">
        <f t="shared" si="446"/>
        <v>0</v>
      </c>
      <c r="AJ725" s="18"/>
    </row>
    <row r="726" ht="21.0" customHeight="1">
      <c r="A726" s="18"/>
      <c r="B726" s="1127" t="s">
        <v>1584</v>
      </c>
      <c r="C726" s="1136" t="s">
        <v>1585</v>
      </c>
      <c r="D726" s="1128">
        <v>4340.0</v>
      </c>
      <c r="E726" s="1129" t="s">
        <v>120</v>
      </c>
      <c r="F726" s="1147">
        <v>6310.0</v>
      </c>
      <c r="G726" s="1135" t="s">
        <v>1587</v>
      </c>
      <c r="H726" s="1132"/>
      <c r="I726" s="1136" t="s">
        <v>4385</v>
      </c>
      <c r="J726" s="1133" t="s">
        <v>2416</v>
      </c>
      <c r="K726" s="1148"/>
      <c r="L726" s="1135" t="s">
        <v>2420</v>
      </c>
      <c r="M726" s="1146"/>
      <c r="N726" s="1136" t="s">
        <v>2421</v>
      </c>
      <c r="O726" s="1149">
        <v>45912.0</v>
      </c>
      <c r="P726" s="1179" t="s">
        <v>4386</v>
      </c>
      <c r="Q726" s="297">
        <f t="shared" si="434"/>
        <v>45913</v>
      </c>
      <c r="R726" s="1152"/>
      <c r="S726" s="1153"/>
      <c r="T726" s="1153"/>
      <c r="U726" s="297">
        <f t="shared" si="435"/>
        <v>45917</v>
      </c>
      <c r="V726" s="1165"/>
      <c r="W726" s="1165"/>
      <c r="X726" s="1165"/>
      <c r="Y726" s="297">
        <f t="shared" si="436"/>
        <v>45922</v>
      </c>
      <c r="Z726" s="1152"/>
      <c r="AA726" s="1153"/>
      <c r="AB726" s="1153"/>
      <c r="AC726" s="1167" t="str">
        <f t="shared" si="443"/>
        <v/>
      </c>
      <c r="AD726" s="1178" t="str">
        <f t="shared" si="444"/>
        <v>#DIV/0!</v>
      </c>
      <c r="AE726" s="1168">
        <f t="shared" si="449"/>
        <v>0</v>
      </c>
      <c r="AF726" s="286"/>
      <c r="AI726" s="1144">
        <f t="shared" si="446"/>
        <v>0</v>
      </c>
      <c r="AJ726" s="18"/>
    </row>
    <row r="727" ht="21.0" customHeight="1">
      <c r="A727" s="18"/>
      <c r="B727" s="1127" t="s">
        <v>1584</v>
      </c>
      <c r="C727" s="1136" t="s">
        <v>1585</v>
      </c>
      <c r="D727" s="1128">
        <v>4340.0</v>
      </c>
      <c r="E727" s="1129" t="s">
        <v>120</v>
      </c>
      <c r="F727" s="1147">
        <v>6310.0</v>
      </c>
      <c r="G727" s="1135" t="s">
        <v>1587</v>
      </c>
      <c r="H727" s="1132"/>
      <c r="I727" s="1136" t="s">
        <v>4387</v>
      </c>
      <c r="J727" s="1133" t="s">
        <v>2416</v>
      </c>
      <c r="K727" s="1148"/>
      <c r="L727" s="1135" t="s">
        <v>2420</v>
      </c>
      <c r="M727" s="1146"/>
      <c r="N727" s="1136" t="s">
        <v>2421</v>
      </c>
      <c r="O727" s="1149">
        <v>45912.0</v>
      </c>
      <c r="P727" s="1150" t="s">
        <v>4388</v>
      </c>
      <c r="Q727" s="297">
        <f t="shared" si="434"/>
        <v>45913</v>
      </c>
      <c r="R727" s="1152"/>
      <c r="S727" s="1153"/>
      <c r="T727" s="1153"/>
      <c r="U727" s="297">
        <f t="shared" si="435"/>
        <v>45917</v>
      </c>
      <c r="V727" s="1165"/>
      <c r="W727" s="1165"/>
      <c r="X727" s="1165"/>
      <c r="Y727" s="297">
        <f t="shared" si="436"/>
        <v>45922</v>
      </c>
      <c r="Z727" s="1152"/>
      <c r="AA727" s="1153"/>
      <c r="AB727" s="1153"/>
      <c r="AC727" s="1167" t="str">
        <f t="shared" si="443"/>
        <v/>
      </c>
      <c r="AD727" s="1178" t="str">
        <f t="shared" si="444"/>
        <v>#DIV/0!</v>
      </c>
      <c r="AE727" s="1168">
        <f t="shared" si="449"/>
        <v>0</v>
      </c>
      <c r="AF727" s="286"/>
      <c r="AI727" s="1144">
        <f t="shared" si="446"/>
        <v>0</v>
      </c>
      <c r="AJ727" s="18"/>
    </row>
    <row r="728" ht="21.0" customHeight="1">
      <c r="A728" s="18"/>
      <c r="B728" s="1127" t="s">
        <v>1584</v>
      </c>
      <c r="C728" s="1127" t="s">
        <v>1585</v>
      </c>
      <c r="D728" s="1128">
        <v>5695.0</v>
      </c>
      <c r="E728" s="1129" t="s">
        <v>120</v>
      </c>
      <c r="F728" s="1147">
        <v>5465.0</v>
      </c>
      <c r="G728" s="1135" t="s">
        <v>384</v>
      </c>
      <c r="H728" s="1132" t="s">
        <v>2426</v>
      </c>
      <c r="I728" s="1136" t="s">
        <v>2418</v>
      </c>
      <c r="J728" s="1127"/>
      <c r="K728" s="1148"/>
      <c r="L728" s="1135" t="s">
        <v>2420</v>
      </c>
      <c r="M728" s="1136" t="s">
        <v>4389</v>
      </c>
      <c r="N728" s="1136" t="s">
        <v>2421</v>
      </c>
      <c r="O728" s="1149">
        <v>45946.0</v>
      </c>
      <c r="P728" s="1150" t="s">
        <v>4390</v>
      </c>
      <c r="Q728" s="297">
        <f t="shared" si="434"/>
        <v>45947</v>
      </c>
      <c r="R728" s="1152">
        <v>7282.0</v>
      </c>
      <c r="S728" s="1153">
        <v>118.0</v>
      </c>
      <c r="T728" s="1153">
        <v>513.0</v>
      </c>
      <c r="U728" s="297">
        <f t="shared" si="435"/>
        <v>45951</v>
      </c>
      <c r="V728" s="1152">
        <v>23883.0</v>
      </c>
      <c r="W728" s="1152">
        <v>186.0</v>
      </c>
      <c r="X728" s="1152">
        <v>1769.0</v>
      </c>
      <c r="Y728" s="1155">
        <f t="shared" si="436"/>
        <v>45956</v>
      </c>
      <c r="Z728" s="1152">
        <v>24192.0</v>
      </c>
      <c r="AA728" s="1153">
        <v>192.0</v>
      </c>
      <c r="AB728" s="1153">
        <v>1720.0</v>
      </c>
      <c r="AC728" s="1167">
        <f t="shared" si="443"/>
        <v>2.322164241</v>
      </c>
      <c r="AD728" s="1142">
        <f t="shared" si="444"/>
        <v>0.07903439153</v>
      </c>
      <c r="AE728" s="1168">
        <f t="array" ref="AE728">INDIRECT("D"&amp;ROW()) / INDIRECT("Z"&amp;ROW()) * 1000</f>
        <v>235.4083995</v>
      </c>
      <c r="AF728" s="286" t="s">
        <v>4391</v>
      </c>
      <c r="AI728" s="1144">
        <f t="shared" si="446"/>
        <v>24192</v>
      </c>
      <c r="AJ728" s="18"/>
    </row>
    <row r="729" ht="21.0" customHeight="1">
      <c r="A729" s="18"/>
      <c r="B729" s="1127" t="s">
        <v>1584</v>
      </c>
      <c r="C729" s="1136" t="s">
        <v>1585</v>
      </c>
      <c r="D729" s="1128">
        <v>4340.0</v>
      </c>
      <c r="E729" s="1129" t="s">
        <v>120</v>
      </c>
      <c r="F729" s="1147">
        <v>6310.0</v>
      </c>
      <c r="G729" s="1135" t="s">
        <v>1587</v>
      </c>
      <c r="H729" s="1132"/>
      <c r="I729" s="1136" t="s">
        <v>2418</v>
      </c>
      <c r="J729" s="1133" t="s">
        <v>1586</v>
      </c>
      <c r="K729" s="1148"/>
      <c r="L729" s="1135" t="s">
        <v>2420</v>
      </c>
      <c r="M729" s="1136" t="s">
        <v>4392</v>
      </c>
      <c r="N729" s="1136" t="s">
        <v>2421</v>
      </c>
      <c r="O729" s="1149">
        <v>45912.0</v>
      </c>
      <c r="P729" s="1150" t="s">
        <v>4393</v>
      </c>
      <c r="Q729" s="297">
        <f t="shared" si="434"/>
        <v>45913</v>
      </c>
      <c r="R729" s="1152">
        <v>6382.0</v>
      </c>
      <c r="S729" s="1153">
        <v>39.0</v>
      </c>
      <c r="T729" s="1153">
        <v>422.0</v>
      </c>
      <c r="U729" s="297">
        <f t="shared" si="435"/>
        <v>45917</v>
      </c>
      <c r="V729" s="1152">
        <v>21974.0</v>
      </c>
      <c r="W729" s="1152">
        <v>107.0</v>
      </c>
      <c r="X729" s="1152">
        <v>971.0</v>
      </c>
      <c r="Y729" s="297">
        <f t="shared" si="436"/>
        <v>45922</v>
      </c>
      <c r="Z729" s="1152">
        <v>22057.0</v>
      </c>
      <c r="AA729" s="1153">
        <v>109.0</v>
      </c>
      <c r="AB729" s="1153">
        <v>947.0</v>
      </c>
      <c r="AC729" s="1167">
        <f t="shared" si="443"/>
        <v>2.456126606</v>
      </c>
      <c r="AD729" s="1178">
        <f t="shared" si="444"/>
        <v>0.04787595775</v>
      </c>
      <c r="AE729" s="1168">
        <f t="array" ref="AE729">iferror(INDIRECT("D"&amp;ROW()) / INDIRECT("AI"&amp;ROW()) * 1000,0)</f>
        <v>196.7629324</v>
      </c>
      <c r="AF729" s="286" t="s">
        <v>4394</v>
      </c>
      <c r="AI729" s="1144">
        <f t="shared" si="446"/>
        <v>22057</v>
      </c>
      <c r="AJ729" s="18"/>
    </row>
    <row r="730" ht="21.0" customHeight="1">
      <c r="A730" s="18"/>
      <c r="B730" s="1127" t="s">
        <v>1584</v>
      </c>
      <c r="C730" s="1127" t="s">
        <v>1585</v>
      </c>
      <c r="D730" s="1128">
        <v>5695.0</v>
      </c>
      <c r="E730" s="1129" t="s">
        <v>120</v>
      </c>
      <c r="F730" s="1147">
        <v>5735.0</v>
      </c>
      <c r="G730" s="1135" t="s">
        <v>340</v>
      </c>
      <c r="H730" s="1132" t="s">
        <v>3238</v>
      </c>
      <c r="I730" s="1136" t="s">
        <v>2418</v>
      </c>
      <c r="J730" s="1127"/>
      <c r="K730" s="1148"/>
      <c r="L730" s="1135" t="s">
        <v>2420</v>
      </c>
      <c r="M730" s="1136" t="s">
        <v>4395</v>
      </c>
      <c r="N730" s="1136" t="s">
        <v>2421</v>
      </c>
      <c r="O730" s="1149">
        <v>45950.0</v>
      </c>
      <c r="P730" s="1150" t="s">
        <v>4396</v>
      </c>
      <c r="Q730" s="297">
        <f t="shared" si="434"/>
        <v>45951</v>
      </c>
      <c r="R730" s="1152">
        <v>11655.0</v>
      </c>
      <c r="S730" s="1153">
        <v>92.0</v>
      </c>
      <c r="T730" s="1153">
        <v>988.0</v>
      </c>
      <c r="U730" s="297">
        <f t="shared" si="435"/>
        <v>45955</v>
      </c>
      <c r="V730" s="1152">
        <v>12513.0</v>
      </c>
      <c r="W730" s="1152">
        <v>198.0</v>
      </c>
      <c r="X730" s="1152">
        <v>1064.0</v>
      </c>
      <c r="Y730" s="1155">
        <f t="shared" si="436"/>
        <v>45960</v>
      </c>
      <c r="Z730" s="1152">
        <v>22723.0</v>
      </c>
      <c r="AA730" s="1153">
        <v>205.0</v>
      </c>
      <c r="AB730" s="1153">
        <v>1329.0</v>
      </c>
      <c r="AC730" s="1167">
        <f t="shared" si="443"/>
        <v>0.9496353496</v>
      </c>
      <c r="AD730" s="1142">
        <f t="shared" si="444"/>
        <v>0.06750869163</v>
      </c>
      <c r="AE730" s="1168">
        <f t="shared" ref="AE730:AE734" si="450">INDIRECT("D"&amp;ROW()) / INDIRECT("Z"&amp;ROW()) * 1000</f>
        <v>250.6271179</v>
      </c>
      <c r="AF730" s="286" t="s">
        <v>4397</v>
      </c>
      <c r="AI730" s="1144">
        <f t="shared" si="446"/>
        <v>22723</v>
      </c>
      <c r="AJ730" s="18"/>
    </row>
    <row r="731" ht="21.0" customHeight="1">
      <c r="A731" s="18"/>
      <c r="B731" s="1127" t="s">
        <v>1584</v>
      </c>
      <c r="C731" s="1127" t="s">
        <v>4379</v>
      </c>
      <c r="D731" s="1128">
        <v>2847.5</v>
      </c>
      <c r="E731" s="1129" t="s">
        <v>120</v>
      </c>
      <c r="F731" s="1147">
        <v>5708.0</v>
      </c>
      <c r="G731" s="1135" t="s">
        <v>1612</v>
      </c>
      <c r="H731" s="1132" t="s">
        <v>2426</v>
      </c>
      <c r="I731" s="1136" t="s">
        <v>2445</v>
      </c>
      <c r="J731" s="1127" t="s">
        <v>4398</v>
      </c>
      <c r="K731" s="1148"/>
      <c r="L731" s="1135" t="s">
        <v>2420</v>
      </c>
      <c r="M731" s="1146"/>
      <c r="N731" s="1136" t="s">
        <v>2421</v>
      </c>
      <c r="O731" s="1149">
        <v>45957.0</v>
      </c>
      <c r="P731" s="1150" t="s">
        <v>4399</v>
      </c>
      <c r="Q731" s="297">
        <f t="shared" si="434"/>
        <v>45958</v>
      </c>
      <c r="R731" s="1152">
        <v>12805.0</v>
      </c>
      <c r="S731" s="1153">
        <v>0.0</v>
      </c>
      <c r="T731" s="1153">
        <v>294.0</v>
      </c>
      <c r="U731" s="297">
        <f t="shared" si="435"/>
        <v>45962</v>
      </c>
      <c r="V731" s="1152">
        <v>20600.0</v>
      </c>
      <c r="W731" s="1152">
        <v>4.0</v>
      </c>
      <c r="X731" s="1152">
        <v>441.0</v>
      </c>
      <c r="Y731" s="1155">
        <f t="shared" si="436"/>
        <v>45967</v>
      </c>
      <c r="Z731" s="1152">
        <v>20600.0</v>
      </c>
      <c r="AA731" s="1153">
        <v>4.0</v>
      </c>
      <c r="AB731" s="1153">
        <v>440.0</v>
      </c>
      <c r="AC731" s="1167">
        <f t="shared" si="443"/>
        <v>0.6087465834</v>
      </c>
      <c r="AD731" s="1142">
        <f t="shared" si="444"/>
        <v>0.02155339806</v>
      </c>
      <c r="AE731" s="1168">
        <f t="shared" si="450"/>
        <v>138.2281553</v>
      </c>
      <c r="AF731" s="286" t="s">
        <v>4400</v>
      </c>
      <c r="AI731" s="1144">
        <f t="shared" si="446"/>
        <v>20600</v>
      </c>
      <c r="AJ731" s="18"/>
    </row>
    <row r="732" ht="21.0" customHeight="1">
      <c r="A732" s="18"/>
      <c r="B732" s="1127" t="s">
        <v>1584</v>
      </c>
      <c r="C732" s="1127" t="s">
        <v>1585</v>
      </c>
      <c r="D732" s="1128">
        <v>2847.5</v>
      </c>
      <c r="E732" s="1129" t="s">
        <v>120</v>
      </c>
      <c r="F732" s="1147">
        <v>5595.0</v>
      </c>
      <c r="G732" s="1135" t="s">
        <v>1810</v>
      </c>
      <c r="H732" s="1132" t="s">
        <v>2432</v>
      </c>
      <c r="I732" s="1136" t="s">
        <v>2418</v>
      </c>
      <c r="J732" s="1127"/>
      <c r="K732" s="1148"/>
      <c r="L732" s="1135" t="s">
        <v>2420</v>
      </c>
      <c r="M732" s="1136" t="s">
        <v>4401</v>
      </c>
      <c r="N732" s="1136" t="s">
        <v>2421</v>
      </c>
      <c r="O732" s="1149">
        <v>45959.0</v>
      </c>
      <c r="P732" s="1150" t="s">
        <v>4402</v>
      </c>
      <c r="Q732" s="297">
        <f t="shared" si="434"/>
        <v>45960</v>
      </c>
      <c r="R732" s="1152">
        <v>7269.0</v>
      </c>
      <c r="S732" s="1153">
        <v>43.0</v>
      </c>
      <c r="T732" s="1153">
        <v>521.0</v>
      </c>
      <c r="U732" s="297">
        <f t="shared" si="435"/>
        <v>45964</v>
      </c>
      <c r="V732" s="1152">
        <v>22833.0</v>
      </c>
      <c r="W732" s="1152">
        <v>69.0</v>
      </c>
      <c r="X732" s="1152">
        <v>1005.0</v>
      </c>
      <c r="Y732" s="1155">
        <f t="shared" si="436"/>
        <v>45969</v>
      </c>
      <c r="Z732" s="1152">
        <v>23046.0</v>
      </c>
      <c r="AA732" s="1153">
        <v>73.0</v>
      </c>
      <c r="AB732" s="1153">
        <v>1001.0</v>
      </c>
      <c r="AC732" s="1167">
        <f t="shared" si="443"/>
        <v>2.170449856</v>
      </c>
      <c r="AD732" s="1142">
        <f t="shared" si="444"/>
        <v>0.04660244728</v>
      </c>
      <c r="AE732" s="1168">
        <f t="shared" si="450"/>
        <v>123.5572334</v>
      </c>
      <c r="AF732" s="286" t="s">
        <v>4403</v>
      </c>
      <c r="AI732" s="1144">
        <f t="shared" si="446"/>
        <v>23046</v>
      </c>
      <c r="AJ732" s="18"/>
    </row>
    <row r="733" ht="21.0" customHeight="1">
      <c r="A733" s="18"/>
      <c r="B733" s="1127" t="s">
        <v>1584</v>
      </c>
      <c r="C733" s="1127" t="s">
        <v>1585</v>
      </c>
      <c r="D733" s="1128">
        <v>2847.5</v>
      </c>
      <c r="E733" s="1129" t="s">
        <v>120</v>
      </c>
      <c r="F733" s="1147">
        <v>5708.0</v>
      </c>
      <c r="G733" s="1135" t="s">
        <v>1612</v>
      </c>
      <c r="H733" s="1132" t="s">
        <v>2426</v>
      </c>
      <c r="I733" s="1136" t="s">
        <v>2418</v>
      </c>
      <c r="J733" s="1127"/>
      <c r="K733" s="1148"/>
      <c r="L733" s="1135" t="s">
        <v>2420</v>
      </c>
      <c r="M733" s="1136" t="s">
        <v>4404</v>
      </c>
      <c r="N733" s="1136" t="s">
        <v>2421</v>
      </c>
      <c r="O733" s="1149">
        <v>45957.0</v>
      </c>
      <c r="P733" s="1150" t="s">
        <v>4405</v>
      </c>
      <c r="Q733" s="297">
        <f t="shared" si="434"/>
        <v>45958</v>
      </c>
      <c r="R733" s="1152">
        <v>6754.0</v>
      </c>
      <c r="S733" s="1153">
        <v>84.0</v>
      </c>
      <c r="T733" s="1153">
        <v>543.0</v>
      </c>
      <c r="U733" s="297">
        <f t="shared" si="435"/>
        <v>45962</v>
      </c>
      <c r="V733" s="1152">
        <v>32339.0</v>
      </c>
      <c r="W733" s="1152">
        <v>183.0</v>
      </c>
      <c r="X733" s="1152">
        <v>1326.0</v>
      </c>
      <c r="Y733" s="1155">
        <f t="shared" si="436"/>
        <v>45967</v>
      </c>
      <c r="Z733" s="1152">
        <v>32800.0</v>
      </c>
      <c r="AA733" s="1153">
        <v>183.0</v>
      </c>
      <c r="AB733" s="1153">
        <v>1318.0</v>
      </c>
      <c r="AC733" s="1167">
        <f t="shared" si="443"/>
        <v>3.856381404</v>
      </c>
      <c r="AD733" s="1142">
        <f t="shared" si="444"/>
        <v>0.04576219512</v>
      </c>
      <c r="AE733" s="1168">
        <f t="shared" si="450"/>
        <v>86.81402439</v>
      </c>
      <c r="AF733" s="286" t="s">
        <v>4406</v>
      </c>
      <c r="AI733" s="1144">
        <f t="shared" si="446"/>
        <v>32800</v>
      </c>
      <c r="AJ733" s="18"/>
    </row>
    <row r="734" ht="21.0" customHeight="1">
      <c r="A734" s="18"/>
      <c r="B734" s="1127" t="s">
        <v>1584</v>
      </c>
      <c r="C734" s="1127" t="s">
        <v>4379</v>
      </c>
      <c r="D734" s="1128">
        <v>2847.5</v>
      </c>
      <c r="E734" s="1129" t="s">
        <v>120</v>
      </c>
      <c r="F734" s="1147">
        <v>5595.0</v>
      </c>
      <c r="G734" s="1135" t="s">
        <v>1810</v>
      </c>
      <c r="H734" s="1132" t="s">
        <v>2432</v>
      </c>
      <c r="I734" s="1136" t="s">
        <v>2445</v>
      </c>
      <c r="J734" s="1127" t="s">
        <v>4398</v>
      </c>
      <c r="K734" s="1148"/>
      <c r="L734" s="1135" t="s">
        <v>2420</v>
      </c>
      <c r="M734" s="1146"/>
      <c r="N734" s="1136" t="s">
        <v>2421</v>
      </c>
      <c r="O734" s="1149">
        <v>45959.0</v>
      </c>
      <c r="P734" s="1150" t="s">
        <v>4407</v>
      </c>
      <c r="Q734" s="297">
        <f t="shared" si="434"/>
        <v>45960</v>
      </c>
      <c r="R734" s="1152">
        <v>670.0</v>
      </c>
      <c r="S734" s="1153">
        <v>1.0</v>
      </c>
      <c r="T734" s="1153">
        <v>19.0</v>
      </c>
      <c r="U734" s="297">
        <f t="shared" si="435"/>
        <v>45964</v>
      </c>
      <c r="V734" s="1152">
        <v>4929.0</v>
      </c>
      <c r="W734" s="1152">
        <v>3.0</v>
      </c>
      <c r="X734" s="1152">
        <v>78.0</v>
      </c>
      <c r="Y734" s="1155">
        <f t="shared" si="436"/>
        <v>45969</v>
      </c>
      <c r="Z734" s="1152">
        <v>4955.0</v>
      </c>
      <c r="AA734" s="1153">
        <v>3.0</v>
      </c>
      <c r="AB734" s="1153">
        <v>78.0</v>
      </c>
      <c r="AC734" s="1167">
        <f t="shared" si="443"/>
        <v>6.395522388</v>
      </c>
      <c r="AD734" s="1142">
        <f t="shared" si="444"/>
        <v>0.01634712412</v>
      </c>
      <c r="AE734" s="1168">
        <f t="shared" si="450"/>
        <v>574.6720484</v>
      </c>
      <c r="AF734" s="286" t="s">
        <v>4408</v>
      </c>
      <c r="AI734" s="1144">
        <f t="shared" si="446"/>
        <v>4955</v>
      </c>
      <c r="AJ734" s="18"/>
    </row>
    <row r="735" ht="21.0" customHeight="1">
      <c r="A735" s="18"/>
      <c r="B735" s="1146" t="s">
        <v>1570</v>
      </c>
      <c r="C735" s="1136" t="s">
        <v>1571</v>
      </c>
      <c r="D735" s="1128">
        <v>5062.58</v>
      </c>
      <c r="E735" s="1129" t="s">
        <v>120</v>
      </c>
      <c r="F735" s="1147">
        <v>5462.0</v>
      </c>
      <c r="G735" s="1135" t="s">
        <v>362</v>
      </c>
      <c r="H735" s="1132" t="s">
        <v>2659</v>
      </c>
      <c r="I735" s="1136" t="s">
        <v>2418</v>
      </c>
      <c r="J735" s="1133" t="s">
        <v>1572</v>
      </c>
      <c r="K735" s="1148"/>
      <c r="L735" s="1135" t="s">
        <v>2420</v>
      </c>
      <c r="M735" s="1136" t="s">
        <v>4409</v>
      </c>
      <c r="N735" s="1136" t="s">
        <v>2421</v>
      </c>
      <c r="O735" s="1149">
        <v>45903.0</v>
      </c>
      <c r="P735" s="1150" t="s">
        <v>4410</v>
      </c>
      <c r="Q735" s="297">
        <f t="shared" si="434"/>
        <v>45904</v>
      </c>
      <c r="R735" s="1152">
        <v>23076.0</v>
      </c>
      <c r="S735" s="1153">
        <v>16.0</v>
      </c>
      <c r="T735" s="1153">
        <v>125.0</v>
      </c>
      <c r="U735" s="297">
        <f t="shared" si="435"/>
        <v>45908</v>
      </c>
      <c r="V735" s="1152">
        <v>44065.0</v>
      </c>
      <c r="W735" s="1152">
        <v>22.0</v>
      </c>
      <c r="X735" s="1152">
        <v>190.0</v>
      </c>
      <c r="Y735" s="297">
        <f t="shared" si="436"/>
        <v>45913</v>
      </c>
      <c r="Z735" s="1152">
        <v>44261.0</v>
      </c>
      <c r="AA735" s="1153">
        <v>22.0</v>
      </c>
      <c r="AB735" s="1153">
        <v>190.0</v>
      </c>
      <c r="AC735" s="1167">
        <f>IFERROR((Z735-R735)/R735,"")</f>
        <v>0.9180533888</v>
      </c>
      <c r="AD735" s="1178">
        <f>(AA735+AB735)/Z735</f>
        <v>0.004789769775</v>
      </c>
      <c r="AE735" s="1168">
        <f t="array" ref="AE735">iferror(INDIRECT("D"&amp;ROW()) / INDIRECT("AI"&amp;ROW()) * 1000,0)</f>
        <v>114.3801541</v>
      </c>
      <c r="AF735" s="286" t="s">
        <v>4411</v>
      </c>
      <c r="AI735" s="1144">
        <f t="shared" si="446"/>
        <v>44261</v>
      </c>
      <c r="AJ735" s="18"/>
    </row>
    <row r="736" ht="21.0" customHeight="1">
      <c r="A736" s="18"/>
      <c r="B736" s="1127" t="s">
        <v>1570</v>
      </c>
      <c r="C736" s="1127" t="s">
        <v>1571</v>
      </c>
      <c r="D736" s="1128">
        <v>5063.0</v>
      </c>
      <c r="E736" s="1129" t="s">
        <v>120</v>
      </c>
      <c r="F736" s="1147">
        <v>5637.0</v>
      </c>
      <c r="G736" s="1135" t="s">
        <v>1506</v>
      </c>
      <c r="H736" s="1132" t="s">
        <v>2437</v>
      </c>
      <c r="I736" s="1136" t="s">
        <v>2418</v>
      </c>
      <c r="J736" s="1127"/>
      <c r="K736" s="1148"/>
      <c r="L736" s="1135" t="s">
        <v>2420</v>
      </c>
      <c r="M736" s="1136" t="s">
        <v>4412</v>
      </c>
      <c r="N736" s="1136" t="s">
        <v>2421</v>
      </c>
      <c r="O736" s="1149">
        <v>45959.0</v>
      </c>
      <c r="P736" s="1150" t="s">
        <v>4413</v>
      </c>
      <c r="Q736" s="297">
        <f t="shared" si="434"/>
        <v>45960</v>
      </c>
      <c r="R736" s="1152">
        <v>9588.0</v>
      </c>
      <c r="S736" s="1153">
        <v>23.0</v>
      </c>
      <c r="T736" s="1153">
        <v>134.0</v>
      </c>
      <c r="U736" s="297">
        <f t="shared" si="435"/>
        <v>45964</v>
      </c>
      <c r="V736" s="1152">
        <v>37830.0</v>
      </c>
      <c r="W736" s="1152">
        <v>41.0</v>
      </c>
      <c r="X736" s="1152">
        <v>362.0</v>
      </c>
      <c r="Y736" s="1155">
        <f t="shared" si="436"/>
        <v>45969</v>
      </c>
      <c r="Z736" s="1152">
        <v>37938.0</v>
      </c>
      <c r="AA736" s="1153">
        <v>41.0</v>
      </c>
      <c r="AB736" s="1153">
        <v>363.0</v>
      </c>
      <c r="AC736" s="1167">
        <f t="shared" ref="AC736:AC776" si="451">IFERROR((INDIRECT("Z"&amp;ROW()) - INDIRECT("R"&amp;ROW())) / INDIRECT("R"&amp;ROW()), "")</f>
        <v>2.956821026</v>
      </c>
      <c r="AD736" s="1142">
        <f t="shared" ref="AD736:AD776" si="452">(INDIRECT("AA"&amp;ROW()) + INDIRECT("AB"&amp;ROW())) / INDIRECT("Z"&amp;ROW())</f>
        <v>0.01064895356</v>
      </c>
      <c r="AE736" s="1168">
        <f t="shared" ref="AE736:AE737" si="453">INDIRECT("D"&amp;ROW()) / INDIRECT("Z"&amp;ROW()) * 1000</f>
        <v>133.4545838</v>
      </c>
      <c r="AF736" s="286" t="s">
        <v>4414</v>
      </c>
      <c r="AI736" s="1144">
        <f t="shared" si="446"/>
        <v>37938</v>
      </c>
      <c r="AJ736" s="18"/>
    </row>
    <row r="737" ht="21.0" customHeight="1">
      <c r="A737" s="18"/>
      <c r="B737" s="1127" t="s">
        <v>1570</v>
      </c>
      <c r="C737" s="1127" t="s">
        <v>1571</v>
      </c>
      <c r="D737" s="1128">
        <v>5063.0</v>
      </c>
      <c r="E737" s="1129" t="s">
        <v>120</v>
      </c>
      <c r="F737" s="1147">
        <v>6310.0</v>
      </c>
      <c r="G737" s="1135" t="s">
        <v>1587</v>
      </c>
      <c r="H737" s="1132" t="s">
        <v>2426</v>
      </c>
      <c r="I737" s="1136" t="s">
        <v>2418</v>
      </c>
      <c r="J737" s="1127"/>
      <c r="K737" s="1148"/>
      <c r="L737" s="1135" t="s">
        <v>2420</v>
      </c>
      <c r="M737" s="1136" t="s">
        <v>4415</v>
      </c>
      <c r="N737" s="1136" t="s">
        <v>2421</v>
      </c>
      <c r="O737" s="1149">
        <v>45944.0</v>
      </c>
      <c r="P737" s="1150" t="s">
        <v>4416</v>
      </c>
      <c r="Q737" s="297">
        <f t="shared" si="434"/>
        <v>45945</v>
      </c>
      <c r="R737" s="1152">
        <v>487.0</v>
      </c>
      <c r="S737" s="1153">
        <v>30.0</v>
      </c>
      <c r="T737" s="1153">
        <v>160.0</v>
      </c>
      <c r="U737" s="297">
        <f t="shared" si="435"/>
        <v>45949</v>
      </c>
      <c r="V737" s="1152">
        <v>15588.0</v>
      </c>
      <c r="W737" s="1152">
        <v>40.0</v>
      </c>
      <c r="X737" s="1152">
        <v>386.0</v>
      </c>
      <c r="Y737" s="1155">
        <f t="shared" si="436"/>
        <v>45954</v>
      </c>
      <c r="Z737" s="1152">
        <v>15636.0</v>
      </c>
      <c r="AA737" s="1153">
        <v>40.0</v>
      </c>
      <c r="AB737" s="1153">
        <v>386.0</v>
      </c>
      <c r="AC737" s="1167">
        <f t="shared" si="451"/>
        <v>31.10677618</v>
      </c>
      <c r="AD737" s="1142">
        <f t="shared" si="452"/>
        <v>0.02724481965</v>
      </c>
      <c r="AE737" s="1168">
        <f t="shared" si="453"/>
        <v>323.804042</v>
      </c>
      <c r="AF737" s="286" t="s">
        <v>4417</v>
      </c>
      <c r="AI737" s="1144">
        <f t="shared" si="446"/>
        <v>15636</v>
      </c>
      <c r="AJ737" s="18"/>
    </row>
    <row r="738" ht="21.0" customHeight="1">
      <c r="A738" s="18"/>
      <c r="B738" s="1127" t="s">
        <v>1570</v>
      </c>
      <c r="C738" s="1136" t="s">
        <v>1571</v>
      </c>
      <c r="D738" s="1128">
        <v>5062.58</v>
      </c>
      <c r="E738" s="1129" t="s">
        <v>120</v>
      </c>
      <c r="F738" s="1147">
        <v>5708.0</v>
      </c>
      <c r="G738" s="1135" t="s">
        <v>1612</v>
      </c>
      <c r="H738" s="1132" t="s">
        <v>2426</v>
      </c>
      <c r="I738" s="1136" t="s">
        <v>2418</v>
      </c>
      <c r="J738" s="1133" t="s">
        <v>1572</v>
      </c>
      <c r="K738" s="1148"/>
      <c r="L738" s="1135" t="s">
        <v>2420</v>
      </c>
      <c r="M738" s="1136" t="s">
        <v>4418</v>
      </c>
      <c r="N738" s="1136" t="s">
        <v>2421</v>
      </c>
      <c r="O738" s="1149">
        <v>45925.0</v>
      </c>
      <c r="P738" s="1150" t="s">
        <v>4419</v>
      </c>
      <c r="Q738" s="297">
        <f t="shared" si="434"/>
        <v>45926</v>
      </c>
      <c r="R738" s="1152">
        <v>10511.0</v>
      </c>
      <c r="S738" s="1153">
        <v>16.0</v>
      </c>
      <c r="T738" s="1153">
        <v>140.0</v>
      </c>
      <c r="U738" s="297">
        <f t="shared" si="435"/>
        <v>45930</v>
      </c>
      <c r="V738" s="1152">
        <v>18997.0</v>
      </c>
      <c r="W738" s="1152">
        <v>49.0</v>
      </c>
      <c r="X738" s="1152">
        <v>205.0</v>
      </c>
      <c r="Y738" s="297">
        <f t="shared" si="436"/>
        <v>45935</v>
      </c>
      <c r="Z738" s="1152">
        <v>19075.0</v>
      </c>
      <c r="AA738" s="1153">
        <v>49.0</v>
      </c>
      <c r="AB738" s="1153">
        <v>207.0</v>
      </c>
      <c r="AC738" s="1167">
        <f t="shared" si="451"/>
        <v>0.8147654838</v>
      </c>
      <c r="AD738" s="1178">
        <f t="shared" si="452"/>
        <v>0.01342070773</v>
      </c>
      <c r="AE738" s="1168">
        <f t="shared" ref="AE738:AE739" si="454">iferror(INDIRECT("D"&amp;ROW()) / INDIRECT("AI"&amp;ROW()) * 1000,0)</f>
        <v>265.4039318</v>
      </c>
      <c r="AF738" s="286" t="s">
        <v>4420</v>
      </c>
      <c r="AI738" s="1144">
        <f t="shared" si="446"/>
        <v>19075</v>
      </c>
      <c r="AJ738" s="18"/>
    </row>
    <row r="739" ht="21.0" customHeight="1">
      <c r="A739" s="18"/>
      <c r="B739" s="1127" t="s">
        <v>1570</v>
      </c>
      <c r="C739" s="1136" t="s">
        <v>1571</v>
      </c>
      <c r="D739" s="1128"/>
      <c r="E739" s="1129" t="s">
        <v>120</v>
      </c>
      <c r="F739" s="1147">
        <v>5735.0</v>
      </c>
      <c r="G739" s="1135" t="s">
        <v>340</v>
      </c>
      <c r="H739" s="1132" t="s">
        <v>3238</v>
      </c>
      <c r="I739" s="1136" t="s">
        <v>2445</v>
      </c>
      <c r="J739" s="1133" t="s">
        <v>4421</v>
      </c>
      <c r="K739" s="1148"/>
      <c r="L739" s="1135" t="s">
        <v>2420</v>
      </c>
      <c r="M739" s="1146"/>
      <c r="N739" s="1136" t="s">
        <v>2421</v>
      </c>
      <c r="O739" s="1149">
        <v>45920.0</v>
      </c>
      <c r="P739" s="1150" t="s">
        <v>4422</v>
      </c>
      <c r="Q739" s="297">
        <f t="shared" si="434"/>
        <v>45921</v>
      </c>
      <c r="R739" s="1152">
        <v>466.0</v>
      </c>
      <c r="S739" s="1153">
        <v>0.0</v>
      </c>
      <c r="T739" s="1153">
        <v>19.0</v>
      </c>
      <c r="U739" s="297">
        <f t="shared" si="435"/>
        <v>45925</v>
      </c>
      <c r="V739" s="1152">
        <v>510.0</v>
      </c>
      <c r="W739" s="1152">
        <v>0.0</v>
      </c>
      <c r="X739" s="1152">
        <v>23.0</v>
      </c>
      <c r="Y739" s="297">
        <f t="shared" si="436"/>
        <v>45930</v>
      </c>
      <c r="Z739" s="1152">
        <v>513.0</v>
      </c>
      <c r="AA739" s="1153">
        <v>0.0</v>
      </c>
      <c r="AB739" s="1153">
        <v>24.0</v>
      </c>
      <c r="AC739" s="1167">
        <f t="shared" si="451"/>
        <v>0.1008583691</v>
      </c>
      <c r="AD739" s="1178">
        <f t="shared" si="452"/>
        <v>0.04678362573</v>
      </c>
      <c r="AE739" s="1168">
        <f t="shared" si="454"/>
        <v>0</v>
      </c>
      <c r="AF739" s="286" t="s">
        <v>4423</v>
      </c>
      <c r="AI739" s="1144">
        <f t="shared" si="446"/>
        <v>513</v>
      </c>
      <c r="AJ739" s="18"/>
    </row>
    <row r="740" ht="21.0" customHeight="1">
      <c r="A740" s="18"/>
      <c r="B740" s="1127" t="s">
        <v>1570</v>
      </c>
      <c r="C740" s="1161" t="s">
        <v>1571</v>
      </c>
      <c r="D740" s="1162">
        <v>5063.0</v>
      </c>
      <c r="E740" s="1129" t="s">
        <v>120</v>
      </c>
      <c r="F740" s="1147">
        <v>5735.0</v>
      </c>
      <c r="G740" s="1163" t="s">
        <v>340</v>
      </c>
      <c r="H740" s="1132" t="s">
        <v>3238</v>
      </c>
      <c r="I740" s="1161" t="s">
        <v>2418</v>
      </c>
      <c r="J740" s="1133" t="s">
        <v>1572</v>
      </c>
      <c r="K740" s="1148"/>
      <c r="L740" s="1135" t="s">
        <v>2420</v>
      </c>
      <c r="M740" s="1136" t="s">
        <v>4424</v>
      </c>
      <c r="N740" s="1136" t="s">
        <v>2421</v>
      </c>
      <c r="O740" s="1084">
        <v>45898.0</v>
      </c>
      <c r="P740" s="1164" t="s">
        <v>4425</v>
      </c>
      <c r="Q740" s="297">
        <f t="shared" si="434"/>
        <v>45899</v>
      </c>
      <c r="R740" s="1152">
        <v>39041.0</v>
      </c>
      <c r="S740" s="1153">
        <v>41.0</v>
      </c>
      <c r="T740" s="1153">
        <v>237.0</v>
      </c>
      <c r="U740" s="297">
        <f t="shared" si="435"/>
        <v>45903</v>
      </c>
      <c r="V740" s="1165"/>
      <c r="W740" s="1165"/>
      <c r="X740" s="1152"/>
      <c r="Y740" s="297">
        <f t="shared" si="436"/>
        <v>45908</v>
      </c>
      <c r="Z740" s="1152">
        <v>43942.0</v>
      </c>
      <c r="AA740" s="1153">
        <v>41.0</v>
      </c>
      <c r="AB740" s="1153">
        <v>247.0</v>
      </c>
      <c r="AC740" s="1141">
        <f t="shared" si="451"/>
        <v>0.1255346943</v>
      </c>
      <c r="AD740" s="1142">
        <f t="shared" si="452"/>
        <v>0.006554094033</v>
      </c>
      <c r="AE740" s="1143">
        <f t="shared" ref="AE740:AE776" si="455">INDIRECT("D"&amp;ROW()) / INDIRECT("Z"&amp;ROW()) * 1000</f>
        <v>115.2200628</v>
      </c>
      <c r="AF740" s="286" t="s">
        <v>4426</v>
      </c>
      <c r="AI740" s="1144">
        <f t="shared" si="446"/>
        <v>43942</v>
      </c>
      <c r="AJ740" s="18"/>
    </row>
    <row r="741" ht="21.0" customHeight="1">
      <c r="A741" s="18"/>
      <c r="B741" s="1127" t="s">
        <v>1570</v>
      </c>
      <c r="C741" s="1127" t="s">
        <v>1571</v>
      </c>
      <c r="D741" s="1128">
        <v>5063.0</v>
      </c>
      <c r="E741" s="1129" t="s">
        <v>120</v>
      </c>
      <c r="F741" s="1147" t="e">
        <v>#N/A</v>
      </c>
      <c r="G741" s="1135" t="s">
        <v>1768</v>
      </c>
      <c r="H741" s="1132" t="e">
        <v>#N/A</v>
      </c>
      <c r="I741" s="1136" t="s">
        <v>2418</v>
      </c>
      <c r="J741" s="1127"/>
      <c r="K741" s="1148"/>
      <c r="L741" s="1135" t="s">
        <v>2420</v>
      </c>
      <c r="M741" s="1136" t="s">
        <v>4427</v>
      </c>
      <c r="N741" s="1136" t="s">
        <v>2421</v>
      </c>
      <c r="O741" s="1149">
        <v>45956.0</v>
      </c>
      <c r="P741" s="1150" t="s">
        <v>4428</v>
      </c>
      <c r="Q741" s="297">
        <f t="shared" si="434"/>
        <v>45957</v>
      </c>
      <c r="R741" s="1152">
        <v>10533.0</v>
      </c>
      <c r="S741" s="1153">
        <v>15.0</v>
      </c>
      <c r="T741" s="1153">
        <v>31.0</v>
      </c>
      <c r="U741" s="297">
        <f t="shared" si="435"/>
        <v>45961</v>
      </c>
      <c r="V741" s="1152">
        <v>44153.0</v>
      </c>
      <c r="W741" s="1152">
        <v>28.0</v>
      </c>
      <c r="X741" s="1152">
        <v>210.0</v>
      </c>
      <c r="Y741" s="1155">
        <f t="shared" si="436"/>
        <v>45966</v>
      </c>
      <c r="Z741" s="1152">
        <v>46015.0</v>
      </c>
      <c r="AA741" s="1153">
        <v>28.0</v>
      </c>
      <c r="AB741" s="1153">
        <v>216.0</v>
      </c>
      <c r="AC741" s="1167">
        <f t="shared" si="451"/>
        <v>3.368650907</v>
      </c>
      <c r="AD741" s="1142">
        <f t="shared" si="452"/>
        <v>0.005302618711</v>
      </c>
      <c r="AE741" s="1168">
        <f t="shared" si="455"/>
        <v>110.0293383</v>
      </c>
      <c r="AF741" s="286" t="s">
        <v>4429</v>
      </c>
      <c r="AI741" s="1144">
        <f t="shared" si="446"/>
        <v>46015</v>
      </c>
      <c r="AJ741" s="18"/>
    </row>
    <row r="742" ht="21.0" customHeight="1">
      <c r="A742" s="18"/>
      <c r="B742" s="1127" t="s">
        <v>1987</v>
      </c>
      <c r="C742" s="1127" t="s">
        <v>1988</v>
      </c>
      <c r="D742" s="1128">
        <v>12656.0</v>
      </c>
      <c r="E742" s="1129" t="s">
        <v>120</v>
      </c>
      <c r="F742" s="1147">
        <v>5735.0</v>
      </c>
      <c r="G742" s="1135" t="s">
        <v>340</v>
      </c>
      <c r="H742" s="1132" t="s">
        <v>3238</v>
      </c>
      <c r="I742" s="1136" t="s">
        <v>2418</v>
      </c>
      <c r="J742" s="1127"/>
      <c r="K742" s="1148"/>
      <c r="L742" s="1135" t="s">
        <v>2420</v>
      </c>
      <c r="M742" s="1146"/>
      <c r="N742" s="1136" t="s">
        <v>2421</v>
      </c>
      <c r="O742" s="1149">
        <v>45959.0</v>
      </c>
      <c r="P742" s="1150" t="s">
        <v>4430</v>
      </c>
      <c r="Q742" s="297">
        <f t="shared" si="434"/>
        <v>45960</v>
      </c>
      <c r="R742" s="1152">
        <v>6102.0</v>
      </c>
      <c r="S742" s="1153">
        <v>2.0</v>
      </c>
      <c r="T742" s="1153">
        <v>85.0</v>
      </c>
      <c r="U742" s="297">
        <f t="shared" si="435"/>
        <v>45964</v>
      </c>
      <c r="V742" s="1152">
        <v>13481.0</v>
      </c>
      <c r="W742" s="1152">
        <v>4.0</v>
      </c>
      <c r="X742" s="1152">
        <v>213.0</v>
      </c>
      <c r="Y742" s="1155">
        <f t="shared" si="436"/>
        <v>45969</v>
      </c>
      <c r="Z742" s="1152">
        <v>14412.0</v>
      </c>
      <c r="AA742" s="1153">
        <v>4.0</v>
      </c>
      <c r="AB742" s="1153">
        <v>220.0</v>
      </c>
      <c r="AC742" s="1167">
        <f t="shared" si="451"/>
        <v>1.361848574</v>
      </c>
      <c r="AD742" s="1142">
        <f t="shared" si="452"/>
        <v>0.01554260339</v>
      </c>
      <c r="AE742" s="1168">
        <f t="shared" si="455"/>
        <v>878.1570913</v>
      </c>
      <c r="AF742" s="286" t="s">
        <v>4431</v>
      </c>
      <c r="AI742" s="1144">
        <f t="shared" si="446"/>
        <v>14412</v>
      </c>
      <c r="AJ742" s="18"/>
    </row>
    <row r="743" ht="21.0" customHeight="1">
      <c r="A743" s="18"/>
      <c r="B743" s="1127" t="s">
        <v>1987</v>
      </c>
      <c r="C743" s="1127" t="s">
        <v>4432</v>
      </c>
      <c r="D743" s="1128">
        <v>0.0</v>
      </c>
      <c r="E743" s="1129" t="s">
        <v>120</v>
      </c>
      <c r="F743" s="1147">
        <v>5735.0</v>
      </c>
      <c r="G743" s="1135" t="s">
        <v>340</v>
      </c>
      <c r="H743" s="1132" t="s">
        <v>3238</v>
      </c>
      <c r="I743" s="1136" t="s">
        <v>2445</v>
      </c>
      <c r="J743" s="1127" t="s">
        <v>4433</v>
      </c>
      <c r="K743" s="1148"/>
      <c r="L743" s="1135" t="s">
        <v>2420</v>
      </c>
      <c r="M743" s="1146"/>
      <c r="N743" s="1136" t="s">
        <v>2421</v>
      </c>
      <c r="O743" s="1149">
        <v>45959.0</v>
      </c>
      <c r="P743" s="1150" t="s">
        <v>4434</v>
      </c>
      <c r="Q743" s="297">
        <f t="shared" si="434"/>
        <v>45960</v>
      </c>
      <c r="R743" s="1152">
        <v>371.0</v>
      </c>
      <c r="S743" s="1153">
        <v>0.0</v>
      </c>
      <c r="T743" s="1153">
        <v>17.0</v>
      </c>
      <c r="U743" s="297">
        <f t="shared" si="435"/>
        <v>45964</v>
      </c>
      <c r="V743" s="1152">
        <v>1282.0</v>
      </c>
      <c r="W743" s="1152">
        <v>0.0</v>
      </c>
      <c r="X743" s="1152">
        <v>29.0</v>
      </c>
      <c r="Y743" s="1155">
        <f t="shared" si="436"/>
        <v>45969</v>
      </c>
      <c r="Z743" s="1152">
        <v>1515.0</v>
      </c>
      <c r="AA743" s="1153">
        <v>0.0</v>
      </c>
      <c r="AB743" s="1153">
        <v>33.0</v>
      </c>
      <c r="AC743" s="1167">
        <f t="shared" si="451"/>
        <v>3.083557951</v>
      </c>
      <c r="AD743" s="1142">
        <f t="shared" si="452"/>
        <v>0.02178217822</v>
      </c>
      <c r="AE743" s="1168">
        <f t="shared" si="455"/>
        <v>0</v>
      </c>
      <c r="AF743" s="286" t="s">
        <v>4435</v>
      </c>
      <c r="AI743" s="1144">
        <f t="shared" si="446"/>
        <v>1515</v>
      </c>
      <c r="AJ743" s="18"/>
    </row>
    <row r="744" ht="21.0" customHeight="1">
      <c r="A744" s="18"/>
      <c r="B744" s="1127" t="s">
        <v>1987</v>
      </c>
      <c r="C744" s="1127" t="s">
        <v>4432</v>
      </c>
      <c r="D744" s="1128">
        <v>6328.0</v>
      </c>
      <c r="E744" s="1129" t="s">
        <v>120</v>
      </c>
      <c r="F744" s="1130" t="e">
        <v>#N/A</v>
      </c>
      <c r="G744" s="1131" t="s">
        <v>2029</v>
      </c>
      <c r="H744" s="1132" t="e">
        <v>#N/A</v>
      </c>
      <c r="I744" s="1127" t="s">
        <v>2445</v>
      </c>
      <c r="J744" s="1127" t="s">
        <v>4433</v>
      </c>
      <c r="K744" s="1134"/>
      <c r="L744" s="1135" t="s">
        <v>2420</v>
      </c>
      <c r="M744" s="1127"/>
      <c r="N744" s="1136" t="s">
        <v>2495</v>
      </c>
      <c r="O744" s="1156">
        <v>45971.0</v>
      </c>
      <c r="P744" s="1231" t="s">
        <v>4436</v>
      </c>
      <c r="Q744" s="1138">
        <f t="shared" si="434"/>
        <v>45972</v>
      </c>
      <c r="R744" s="125">
        <v>1202.0</v>
      </c>
      <c r="S744" s="499">
        <v>0.0</v>
      </c>
      <c r="T744" s="499">
        <v>27.0</v>
      </c>
      <c r="U744" s="1139">
        <f t="shared" si="435"/>
        <v>45976</v>
      </c>
      <c r="V744" s="125">
        <v>1680.0</v>
      </c>
      <c r="W744" s="125">
        <v>0.0</v>
      </c>
      <c r="X744" s="125">
        <v>37.0</v>
      </c>
      <c r="Y744" s="1155">
        <f t="shared" si="436"/>
        <v>45981</v>
      </c>
      <c r="Z744" s="125">
        <v>2149.0</v>
      </c>
      <c r="AA744" s="499">
        <v>0.0</v>
      </c>
      <c r="AB744" s="499">
        <v>37.0</v>
      </c>
      <c r="AC744" s="1141">
        <f t="shared" si="451"/>
        <v>0.7878535774</v>
      </c>
      <c r="AD744" s="1142">
        <f t="shared" si="452"/>
        <v>0.01721731038</v>
      </c>
      <c r="AE744" s="1143">
        <f t="shared" si="455"/>
        <v>2944.625407</v>
      </c>
      <c r="AF744" s="1159" t="s">
        <v>4437</v>
      </c>
      <c r="AG744" s="1160"/>
      <c r="AH744" s="1144"/>
      <c r="AI744" s="1144"/>
      <c r="AJ744" s="18"/>
    </row>
    <row r="745" ht="21.0" customHeight="1">
      <c r="A745" s="18"/>
      <c r="B745" s="1127" t="s">
        <v>1987</v>
      </c>
      <c r="C745" s="1127" t="s">
        <v>1988</v>
      </c>
      <c r="D745" s="1128">
        <v>6328.0</v>
      </c>
      <c r="E745" s="1129" t="s">
        <v>120</v>
      </c>
      <c r="F745" s="1130" t="e">
        <v>#N/A</v>
      </c>
      <c r="G745" s="1131" t="s">
        <v>2029</v>
      </c>
      <c r="H745" s="1132" t="e">
        <v>#N/A</v>
      </c>
      <c r="I745" s="1127" t="s">
        <v>2418</v>
      </c>
      <c r="J745" s="1127"/>
      <c r="K745" s="1134"/>
      <c r="L745" s="1135" t="s">
        <v>2420</v>
      </c>
      <c r="M745" s="1127"/>
      <c r="N745" s="1136" t="s">
        <v>2421</v>
      </c>
      <c r="O745" s="1156">
        <v>45971.0</v>
      </c>
      <c r="P745" s="1231" t="s">
        <v>4438</v>
      </c>
      <c r="Q745" s="1138">
        <f t="shared" si="434"/>
        <v>45972</v>
      </c>
      <c r="R745" s="125">
        <v>5389.0</v>
      </c>
      <c r="S745" s="499">
        <v>1.0</v>
      </c>
      <c r="T745" s="499">
        <v>87.0</v>
      </c>
      <c r="U745" s="1139">
        <f t="shared" si="435"/>
        <v>45976</v>
      </c>
      <c r="V745" s="125">
        <v>7700.0</v>
      </c>
      <c r="W745" s="125">
        <v>3.0</v>
      </c>
      <c r="X745" s="125">
        <v>126.0</v>
      </c>
      <c r="Y745" s="1155">
        <f t="shared" si="436"/>
        <v>45981</v>
      </c>
      <c r="Z745" s="125">
        <v>8763.0</v>
      </c>
      <c r="AA745" s="499">
        <v>4.0</v>
      </c>
      <c r="AB745" s="499">
        <v>134.0</v>
      </c>
      <c r="AC745" s="1141">
        <f t="shared" si="451"/>
        <v>0.6260901837</v>
      </c>
      <c r="AD745" s="1142">
        <f t="shared" si="452"/>
        <v>0.0157480315</v>
      </c>
      <c r="AE745" s="1143">
        <f t="shared" si="455"/>
        <v>722.1271254</v>
      </c>
      <c r="AF745" s="1159" t="s">
        <v>4439</v>
      </c>
      <c r="AG745" s="1160"/>
      <c r="AH745" s="1144"/>
      <c r="AI745" s="1144"/>
      <c r="AJ745" s="18"/>
    </row>
    <row r="746" ht="21.0" customHeight="1">
      <c r="A746" s="18"/>
      <c r="B746" s="1127" t="s">
        <v>1987</v>
      </c>
      <c r="C746" s="1127" t="s">
        <v>4432</v>
      </c>
      <c r="D746" s="1128">
        <v>6328.0</v>
      </c>
      <c r="E746" s="1129" t="s">
        <v>120</v>
      </c>
      <c r="F746" s="1130">
        <v>5211.0</v>
      </c>
      <c r="G746" s="1131" t="s">
        <v>1509</v>
      </c>
      <c r="H746" s="1132" t="s">
        <v>2464</v>
      </c>
      <c r="I746" s="1127" t="s">
        <v>2445</v>
      </c>
      <c r="J746" s="1127" t="s">
        <v>4433</v>
      </c>
      <c r="K746" s="1134"/>
      <c r="L746" s="1135" t="s">
        <v>2420</v>
      </c>
      <c r="M746" s="1127"/>
      <c r="N746" s="1136" t="s">
        <v>2495</v>
      </c>
      <c r="O746" s="1156">
        <v>45973.0</v>
      </c>
      <c r="P746" s="1231" t="s">
        <v>4440</v>
      </c>
      <c r="Q746" s="1138">
        <f t="shared" si="434"/>
        <v>45974</v>
      </c>
      <c r="R746" s="125">
        <v>961.0</v>
      </c>
      <c r="S746" s="499">
        <v>2.0</v>
      </c>
      <c r="T746" s="499">
        <v>17.0</v>
      </c>
      <c r="U746" s="1139">
        <f t="shared" si="435"/>
        <v>45978</v>
      </c>
      <c r="V746" s="125">
        <v>1700.0</v>
      </c>
      <c r="W746" s="125">
        <v>2.0</v>
      </c>
      <c r="X746" s="125">
        <v>25.0</v>
      </c>
      <c r="Y746" s="1155">
        <f t="shared" si="436"/>
        <v>45983</v>
      </c>
      <c r="Z746" s="125">
        <v>1903.0</v>
      </c>
      <c r="AA746" s="499">
        <v>2.0</v>
      </c>
      <c r="AB746" s="499">
        <v>26.0</v>
      </c>
      <c r="AC746" s="1141">
        <f t="shared" si="451"/>
        <v>0.9802289282</v>
      </c>
      <c r="AD746" s="1142">
        <f t="shared" si="452"/>
        <v>0.01471361009</v>
      </c>
      <c r="AE746" s="1143">
        <f t="shared" si="455"/>
        <v>3325.27588</v>
      </c>
      <c r="AF746" s="1159" t="s">
        <v>4441</v>
      </c>
      <c r="AG746" s="1160"/>
      <c r="AH746" s="1144"/>
      <c r="AI746" s="1144"/>
      <c r="AJ746" s="18"/>
    </row>
    <row r="747" ht="21.0" customHeight="1">
      <c r="A747" s="18"/>
      <c r="B747" s="1127" t="s">
        <v>1987</v>
      </c>
      <c r="C747" s="1127" t="s">
        <v>1988</v>
      </c>
      <c r="D747" s="1128">
        <v>6328.0</v>
      </c>
      <c r="E747" s="1129" t="s">
        <v>120</v>
      </c>
      <c r="F747" s="1130">
        <v>5211.0</v>
      </c>
      <c r="G747" s="1131" t="s">
        <v>1509</v>
      </c>
      <c r="H747" s="1132" t="s">
        <v>2464</v>
      </c>
      <c r="I747" s="1127" t="s">
        <v>2418</v>
      </c>
      <c r="J747" s="1127"/>
      <c r="K747" s="1134"/>
      <c r="L747" s="1135" t="s">
        <v>2420</v>
      </c>
      <c r="M747" s="1127"/>
      <c r="N747" s="1136" t="s">
        <v>2421</v>
      </c>
      <c r="O747" s="1156">
        <v>45973.0</v>
      </c>
      <c r="P747" s="1231" t="s">
        <v>4442</v>
      </c>
      <c r="Q747" s="1138">
        <f t="shared" si="434"/>
        <v>45974</v>
      </c>
      <c r="R747" s="125">
        <v>6551.0</v>
      </c>
      <c r="S747" s="499">
        <v>0.0</v>
      </c>
      <c r="T747" s="499">
        <v>66.0</v>
      </c>
      <c r="U747" s="1139">
        <f t="shared" si="435"/>
        <v>45978</v>
      </c>
      <c r="V747" s="125">
        <v>10021.0</v>
      </c>
      <c r="W747" s="125">
        <v>1.0</v>
      </c>
      <c r="X747" s="125">
        <v>98.0</v>
      </c>
      <c r="Y747" s="1155">
        <f t="shared" si="436"/>
        <v>45983</v>
      </c>
      <c r="Z747" s="125">
        <v>11297.0</v>
      </c>
      <c r="AA747" s="499">
        <v>1.0</v>
      </c>
      <c r="AB747" s="499">
        <v>105.0</v>
      </c>
      <c r="AC747" s="1141">
        <f t="shared" si="451"/>
        <v>0.7244695466</v>
      </c>
      <c r="AD747" s="1142">
        <f t="shared" si="452"/>
        <v>0.009383022041</v>
      </c>
      <c r="AE747" s="1143">
        <f t="shared" si="455"/>
        <v>560.148712</v>
      </c>
      <c r="AF747" s="1159" t="s">
        <v>4443</v>
      </c>
      <c r="AG747" s="1160"/>
      <c r="AH747" s="1144"/>
      <c r="AI747" s="1144"/>
      <c r="AJ747" s="18"/>
    </row>
    <row r="748" ht="21.0" customHeight="1">
      <c r="A748" s="18"/>
      <c r="B748" s="1127" t="s">
        <v>1987</v>
      </c>
      <c r="C748" s="1127" t="s">
        <v>4432</v>
      </c>
      <c r="D748" s="1128">
        <v>0.0</v>
      </c>
      <c r="E748" s="1129" t="s">
        <v>120</v>
      </c>
      <c r="F748" s="1130">
        <v>6137.0</v>
      </c>
      <c r="G748" s="1131" t="s">
        <v>1843</v>
      </c>
      <c r="H748" s="1132" t="s">
        <v>2536</v>
      </c>
      <c r="I748" s="1127" t="s">
        <v>2445</v>
      </c>
      <c r="J748" s="1127" t="s">
        <v>4433</v>
      </c>
      <c r="K748" s="1134"/>
      <c r="L748" s="1135" t="s">
        <v>2420</v>
      </c>
      <c r="M748" s="1127"/>
      <c r="N748" s="1136" t="s">
        <v>2495</v>
      </c>
      <c r="O748" s="1156">
        <v>45979.0</v>
      </c>
      <c r="P748" s="1231" t="s">
        <v>4444</v>
      </c>
      <c r="Q748" s="1138">
        <f t="shared" si="434"/>
        <v>45980</v>
      </c>
      <c r="R748" s="125">
        <v>426.0</v>
      </c>
      <c r="S748" s="499">
        <v>0.0</v>
      </c>
      <c r="T748" s="499">
        <v>8.0</v>
      </c>
      <c r="U748" s="1139">
        <f t="shared" si="435"/>
        <v>45984</v>
      </c>
      <c r="V748" s="125">
        <v>1345.0</v>
      </c>
      <c r="W748" s="125">
        <v>2.0</v>
      </c>
      <c r="X748" s="125">
        <v>18.0</v>
      </c>
      <c r="Y748" s="1155">
        <f t="shared" si="436"/>
        <v>45989</v>
      </c>
      <c r="Z748" s="125"/>
      <c r="AA748" s="499"/>
      <c r="AB748" s="499"/>
      <c r="AC748" s="1141">
        <f t="shared" si="451"/>
        <v>-1</v>
      </c>
      <c r="AD748" s="1142" t="str">
        <f t="shared" si="452"/>
        <v>#DIV/0!</v>
      </c>
      <c r="AE748" s="1143" t="str">
        <f t="shared" si="455"/>
        <v>#DIV/0!</v>
      </c>
      <c r="AF748" s="1159" t="s">
        <v>4445</v>
      </c>
      <c r="AG748" s="1160"/>
      <c r="AH748" s="1144"/>
      <c r="AI748" s="1144"/>
      <c r="AJ748" s="18"/>
    </row>
    <row r="749" ht="21.0" customHeight="1">
      <c r="A749" s="18"/>
      <c r="B749" s="1127" t="s">
        <v>1987</v>
      </c>
      <c r="C749" s="1127" t="s">
        <v>1988</v>
      </c>
      <c r="D749" s="1128">
        <v>12656.0</v>
      </c>
      <c r="E749" s="1129" t="s">
        <v>120</v>
      </c>
      <c r="F749" s="1130">
        <v>6137.0</v>
      </c>
      <c r="G749" s="1131" t="s">
        <v>1843</v>
      </c>
      <c r="H749" s="1132" t="s">
        <v>2536</v>
      </c>
      <c r="I749" s="1127" t="s">
        <v>2418</v>
      </c>
      <c r="J749" s="1127"/>
      <c r="K749" s="1134"/>
      <c r="L749" s="1135" t="s">
        <v>2420</v>
      </c>
      <c r="M749" s="1127"/>
      <c r="N749" s="1136" t="s">
        <v>2421</v>
      </c>
      <c r="O749" s="1156">
        <v>45979.0</v>
      </c>
      <c r="P749" s="1231" t="s">
        <v>4446</v>
      </c>
      <c r="Q749" s="1138">
        <f t="shared" si="434"/>
        <v>45980</v>
      </c>
      <c r="R749" s="125">
        <v>4874.0</v>
      </c>
      <c r="S749" s="499">
        <v>0.0</v>
      </c>
      <c r="T749" s="499">
        <v>46.0</v>
      </c>
      <c r="U749" s="1139">
        <f t="shared" si="435"/>
        <v>45984</v>
      </c>
      <c r="V749" s="125">
        <v>9192.0</v>
      </c>
      <c r="W749" s="125">
        <v>0.0</v>
      </c>
      <c r="X749" s="125">
        <v>83.0</v>
      </c>
      <c r="Y749" s="1155">
        <f t="shared" si="436"/>
        <v>45989</v>
      </c>
      <c r="Z749" s="125"/>
      <c r="AA749" s="499"/>
      <c r="AB749" s="499"/>
      <c r="AC749" s="1141">
        <f t="shared" si="451"/>
        <v>-1</v>
      </c>
      <c r="AD749" s="1142" t="str">
        <f t="shared" si="452"/>
        <v>#DIV/0!</v>
      </c>
      <c r="AE749" s="1143" t="str">
        <f t="shared" si="455"/>
        <v>#DIV/0!</v>
      </c>
      <c r="AF749" s="1159" t="s">
        <v>4447</v>
      </c>
      <c r="AG749" s="1160"/>
      <c r="AH749" s="1144"/>
      <c r="AI749" s="1144"/>
      <c r="AJ749" s="18"/>
    </row>
    <row r="750" ht="21.0" customHeight="1">
      <c r="A750" s="18"/>
      <c r="B750" s="1127" t="s">
        <v>1740</v>
      </c>
      <c r="C750" s="1136" t="s">
        <v>1741</v>
      </c>
      <c r="D750" s="1128">
        <v>5063.0</v>
      </c>
      <c r="E750" s="1129" t="s">
        <v>120</v>
      </c>
      <c r="F750" s="1147">
        <v>6153.0</v>
      </c>
      <c r="G750" s="1135" t="s">
        <v>1517</v>
      </c>
      <c r="H750" s="1132" t="s">
        <v>3363</v>
      </c>
      <c r="I750" s="1136" t="s">
        <v>2418</v>
      </c>
      <c r="J750" s="1169"/>
      <c r="K750" s="1148"/>
      <c r="L750" s="1135" t="s">
        <v>2420</v>
      </c>
      <c r="M750" s="1146"/>
      <c r="N750" s="1136" t="s">
        <v>2421</v>
      </c>
      <c r="O750" s="1149">
        <v>45939.0</v>
      </c>
      <c r="P750" s="1245" t="s">
        <v>4448</v>
      </c>
      <c r="Q750" s="1151">
        <f t="shared" si="434"/>
        <v>45940</v>
      </c>
      <c r="R750" s="1152">
        <v>1315.0</v>
      </c>
      <c r="S750" s="1153">
        <v>10.0</v>
      </c>
      <c r="T750" s="1153">
        <v>38.0</v>
      </c>
      <c r="U750" s="1154">
        <f t="shared" si="435"/>
        <v>45944</v>
      </c>
      <c r="V750" s="1152">
        <v>2822.0</v>
      </c>
      <c r="W750" s="1152">
        <v>22.0</v>
      </c>
      <c r="X750" s="1152">
        <v>100.0</v>
      </c>
      <c r="Y750" s="1155">
        <f t="shared" si="436"/>
        <v>45949</v>
      </c>
      <c r="Z750" s="1152">
        <v>3281.0</v>
      </c>
      <c r="AA750" s="1153">
        <v>24.0</v>
      </c>
      <c r="AB750" s="1153">
        <v>114.0</v>
      </c>
      <c r="AC750" s="1141">
        <f t="shared" si="451"/>
        <v>1.495057034</v>
      </c>
      <c r="AD750" s="1142">
        <f t="shared" si="452"/>
        <v>0.04206034746</v>
      </c>
      <c r="AE750" s="1168">
        <f t="shared" si="455"/>
        <v>1543.127095</v>
      </c>
      <c r="AF750" s="286" t="s">
        <v>4449</v>
      </c>
      <c r="AI750" s="1144">
        <f>iferror(IFS(Z750&gt;1,Z750,V750&gt;1,V750,R750&gt;1,R750),0)</f>
        <v>3281</v>
      </c>
      <c r="AJ750" s="18"/>
    </row>
    <row r="751" ht="21.0" customHeight="1">
      <c r="A751" s="18"/>
      <c r="B751" s="1127" t="s">
        <v>1740</v>
      </c>
      <c r="C751" s="1127" t="s">
        <v>1741</v>
      </c>
      <c r="D751" s="1128">
        <v>5063.0</v>
      </c>
      <c r="E751" s="1129" t="s">
        <v>120</v>
      </c>
      <c r="F751" s="1130">
        <v>5650.0</v>
      </c>
      <c r="G751" s="1131" t="s">
        <v>1619</v>
      </c>
      <c r="H751" s="1132" t="s">
        <v>4317</v>
      </c>
      <c r="I751" s="1127" t="s">
        <v>2418</v>
      </c>
      <c r="J751" s="1127"/>
      <c r="K751" s="1134"/>
      <c r="L751" s="1135" t="s">
        <v>2420</v>
      </c>
      <c r="M751" s="1127"/>
      <c r="N751" s="1136" t="s">
        <v>2421</v>
      </c>
      <c r="O751" s="1156">
        <v>45970.0</v>
      </c>
      <c r="P751" s="1231" t="s">
        <v>4450</v>
      </c>
      <c r="Q751" s="1138">
        <f t="shared" si="434"/>
        <v>45971</v>
      </c>
      <c r="R751" s="125">
        <v>1113.0</v>
      </c>
      <c r="S751" s="499">
        <v>11.0</v>
      </c>
      <c r="T751" s="499">
        <v>38.0</v>
      </c>
      <c r="U751" s="1139">
        <f t="shared" si="435"/>
        <v>45975</v>
      </c>
      <c r="V751" s="125">
        <v>2610.0</v>
      </c>
      <c r="W751" s="125">
        <v>16.0</v>
      </c>
      <c r="X751" s="125">
        <v>74.0</v>
      </c>
      <c r="Y751" s="1155">
        <f t="shared" si="436"/>
        <v>45980</v>
      </c>
      <c r="Z751" s="125">
        <v>3012.0</v>
      </c>
      <c r="AA751" s="499">
        <v>16.0</v>
      </c>
      <c r="AB751" s="499">
        <v>76.0</v>
      </c>
      <c r="AC751" s="1141">
        <f t="shared" si="451"/>
        <v>1.706199461</v>
      </c>
      <c r="AD751" s="1142">
        <f t="shared" si="452"/>
        <v>0.03054448871</v>
      </c>
      <c r="AE751" s="1143">
        <f t="shared" si="455"/>
        <v>1680.942895</v>
      </c>
      <c r="AF751" s="1159" t="s">
        <v>4451</v>
      </c>
      <c r="AG751" s="1160"/>
      <c r="AH751" s="1144"/>
      <c r="AI751" s="1144"/>
      <c r="AJ751" s="18"/>
    </row>
    <row r="752" ht="21.0" customHeight="1">
      <c r="A752" s="18"/>
      <c r="B752" s="1127" t="s">
        <v>1815</v>
      </c>
      <c r="C752" s="1127" t="s">
        <v>1816</v>
      </c>
      <c r="D752" s="1128">
        <v>1266.0</v>
      </c>
      <c r="E752" s="1129" t="s">
        <v>120</v>
      </c>
      <c r="F752" s="1147">
        <v>5735.0</v>
      </c>
      <c r="G752" s="1135" t="s">
        <v>340</v>
      </c>
      <c r="H752" s="1132" t="s">
        <v>3238</v>
      </c>
      <c r="I752" s="1136" t="s">
        <v>2418</v>
      </c>
      <c r="J752" s="1127"/>
      <c r="K752" s="1148"/>
      <c r="L752" s="1135" t="s">
        <v>2420</v>
      </c>
      <c r="M752" s="1146"/>
      <c r="N752" s="1136" t="s">
        <v>2421</v>
      </c>
      <c r="O752" s="1149">
        <v>45960.0</v>
      </c>
      <c r="P752" s="1150" t="s">
        <v>4452</v>
      </c>
      <c r="Q752" s="297">
        <f t="shared" si="434"/>
        <v>45961</v>
      </c>
      <c r="R752" s="1152">
        <v>3087.0</v>
      </c>
      <c r="S752" s="1153">
        <v>44.0</v>
      </c>
      <c r="T752" s="1153">
        <v>659.0</v>
      </c>
      <c r="U752" s="297">
        <f t="shared" si="435"/>
        <v>45965</v>
      </c>
      <c r="V752" s="1152">
        <v>3811.0</v>
      </c>
      <c r="W752" s="1152">
        <v>62.0</v>
      </c>
      <c r="X752" s="1152">
        <v>816.0</v>
      </c>
      <c r="Y752" s="1155">
        <f t="shared" si="436"/>
        <v>45970</v>
      </c>
      <c r="Z752" s="1152">
        <v>3921.0</v>
      </c>
      <c r="AA752" s="1153">
        <v>63.0</v>
      </c>
      <c r="AB752" s="1153">
        <v>819.0</v>
      </c>
      <c r="AC752" s="1167">
        <f t="shared" si="451"/>
        <v>0.2701652089</v>
      </c>
      <c r="AD752" s="1142">
        <f t="shared" si="452"/>
        <v>0.2249426167</v>
      </c>
      <c r="AE752" s="1168">
        <f t="shared" si="455"/>
        <v>322.8768171</v>
      </c>
      <c r="AF752" s="286" t="s">
        <v>4453</v>
      </c>
      <c r="AI752" s="1144">
        <f t="shared" ref="AI752:AI753" si="456">iferror(IFS(Z752&gt;1,Z752,V752&gt;1,V752,R752&gt;1,R752),0)</f>
        <v>3921</v>
      </c>
      <c r="AJ752" s="18"/>
    </row>
    <row r="753" ht="21.0" customHeight="1">
      <c r="A753" s="18"/>
      <c r="B753" s="1127" t="s">
        <v>1815</v>
      </c>
      <c r="C753" s="1127" t="s">
        <v>1816</v>
      </c>
      <c r="D753" s="1128">
        <v>1266.0</v>
      </c>
      <c r="E753" s="1129" t="s">
        <v>120</v>
      </c>
      <c r="F753" s="1147">
        <v>5798.0</v>
      </c>
      <c r="G753" s="1135" t="s">
        <v>1857</v>
      </c>
      <c r="H753" s="1132" t="s">
        <v>2464</v>
      </c>
      <c r="I753" s="1136" t="s">
        <v>2418</v>
      </c>
      <c r="J753" s="1127"/>
      <c r="K753" s="1148"/>
      <c r="L753" s="1135" t="s">
        <v>2420</v>
      </c>
      <c r="M753" s="1146"/>
      <c r="N753" s="1136" t="s">
        <v>2421</v>
      </c>
      <c r="O753" s="1149">
        <v>45960.0</v>
      </c>
      <c r="P753" s="1150" t="s">
        <v>4454</v>
      </c>
      <c r="Q753" s="297">
        <f t="shared" si="434"/>
        <v>45961</v>
      </c>
      <c r="R753" s="1152">
        <v>2953.0</v>
      </c>
      <c r="S753" s="1153">
        <v>27.0</v>
      </c>
      <c r="T753" s="1153">
        <v>507.0</v>
      </c>
      <c r="U753" s="297">
        <f t="shared" si="435"/>
        <v>45965</v>
      </c>
      <c r="V753" s="1152">
        <v>3101.0</v>
      </c>
      <c r="W753" s="1152">
        <v>24.0</v>
      </c>
      <c r="X753" s="1152">
        <v>537.0</v>
      </c>
      <c r="Y753" s="1155">
        <f t="shared" si="436"/>
        <v>45970</v>
      </c>
      <c r="Z753" s="1152">
        <v>3202.0</v>
      </c>
      <c r="AA753" s="1153">
        <v>25.0</v>
      </c>
      <c r="AB753" s="1153">
        <v>541.0</v>
      </c>
      <c r="AC753" s="1167">
        <f t="shared" si="451"/>
        <v>0.08432102946</v>
      </c>
      <c r="AD753" s="1142">
        <f t="shared" si="452"/>
        <v>0.1767645222</v>
      </c>
      <c r="AE753" s="1168">
        <f t="shared" si="455"/>
        <v>395.3778888</v>
      </c>
      <c r="AF753" s="286" t="s">
        <v>4455</v>
      </c>
      <c r="AI753" s="1144">
        <f t="shared" si="456"/>
        <v>3202</v>
      </c>
      <c r="AJ753" s="18"/>
    </row>
    <row r="754" ht="21.0" customHeight="1">
      <c r="A754" s="18"/>
      <c r="B754" s="1127" t="s">
        <v>1815</v>
      </c>
      <c r="C754" s="1127" t="s">
        <v>1816</v>
      </c>
      <c r="D754" s="1128">
        <v>1266.0</v>
      </c>
      <c r="E754" s="1129" t="s">
        <v>120</v>
      </c>
      <c r="F754" s="1130">
        <v>5595.0</v>
      </c>
      <c r="G754" s="1131" t="s">
        <v>1810</v>
      </c>
      <c r="H754" s="1132" t="s">
        <v>2432</v>
      </c>
      <c r="I754" s="1127" t="s">
        <v>2418</v>
      </c>
      <c r="J754" s="1127"/>
      <c r="K754" s="1134"/>
      <c r="L754" s="1135" t="s">
        <v>2420</v>
      </c>
      <c r="M754" s="1127"/>
      <c r="N754" s="1136" t="s">
        <v>2421</v>
      </c>
      <c r="O754" s="1156">
        <v>45966.0</v>
      </c>
      <c r="P754" s="1420" t="s">
        <v>4456</v>
      </c>
      <c r="Q754" s="1138">
        <f t="shared" si="434"/>
        <v>45967</v>
      </c>
      <c r="R754" s="125">
        <v>866.0</v>
      </c>
      <c r="S754" s="499">
        <v>22.0</v>
      </c>
      <c r="T754" s="499">
        <v>280.0</v>
      </c>
      <c r="U754" s="1139">
        <f t="shared" si="435"/>
        <v>45971</v>
      </c>
      <c r="V754" s="125">
        <v>2957.0</v>
      </c>
      <c r="W754" s="125">
        <v>28.0</v>
      </c>
      <c r="X754" s="125">
        <v>444.0</v>
      </c>
      <c r="Y754" s="1155">
        <f t="shared" si="436"/>
        <v>45976</v>
      </c>
      <c r="Z754" s="125">
        <v>3033.0</v>
      </c>
      <c r="AA754" s="499">
        <v>28.0</v>
      </c>
      <c r="AB754" s="499">
        <v>448.0</v>
      </c>
      <c r="AC754" s="1141">
        <f t="shared" si="451"/>
        <v>2.502309469</v>
      </c>
      <c r="AD754" s="1142">
        <f t="shared" si="452"/>
        <v>0.1569403231</v>
      </c>
      <c r="AE754" s="1143">
        <f t="shared" si="455"/>
        <v>417.4085064</v>
      </c>
      <c r="AF754" s="1159" t="s">
        <v>4457</v>
      </c>
      <c r="AG754" s="1160"/>
      <c r="AH754" s="1144"/>
      <c r="AI754" s="1144"/>
      <c r="AJ754" s="18"/>
    </row>
    <row r="755" ht="21.0" customHeight="1">
      <c r="A755" s="18"/>
      <c r="B755" s="1127" t="s">
        <v>1974</v>
      </c>
      <c r="C755" s="1127" t="s">
        <v>1975</v>
      </c>
      <c r="D755" s="1128">
        <v>1898.5</v>
      </c>
      <c r="E755" s="1129" t="s">
        <v>120</v>
      </c>
      <c r="F755" s="1147">
        <v>5465.0</v>
      </c>
      <c r="G755" s="1135" t="s">
        <v>384</v>
      </c>
      <c r="H755" s="1132" t="s">
        <v>2426</v>
      </c>
      <c r="I755" s="1136" t="s">
        <v>2445</v>
      </c>
      <c r="J755" s="1127" t="s">
        <v>4458</v>
      </c>
      <c r="K755" s="1148"/>
      <c r="L755" s="1135" t="s">
        <v>2420</v>
      </c>
      <c r="M755" s="1146"/>
      <c r="N755" s="1136" t="s">
        <v>2421</v>
      </c>
      <c r="O755" s="1149">
        <v>45952.0</v>
      </c>
      <c r="P755" s="1150" t="s">
        <v>4459</v>
      </c>
      <c r="Q755" s="297">
        <f t="shared" si="434"/>
        <v>45953</v>
      </c>
      <c r="R755" s="1152">
        <v>8058.0</v>
      </c>
      <c r="S755" s="1153">
        <v>5.0</v>
      </c>
      <c r="T755" s="1153">
        <v>122.0</v>
      </c>
      <c r="U755" s="297">
        <f t="shared" si="435"/>
        <v>45957</v>
      </c>
      <c r="V755" s="1152">
        <v>11300.0</v>
      </c>
      <c r="W755" s="1152">
        <v>5.0</v>
      </c>
      <c r="X755" s="1152">
        <v>156.0</v>
      </c>
      <c r="Y755" s="1155">
        <f t="shared" si="436"/>
        <v>45962</v>
      </c>
      <c r="Z755" s="1152">
        <v>14000.0</v>
      </c>
      <c r="AA755" s="1153">
        <v>7.0</v>
      </c>
      <c r="AB755" s="1153">
        <v>178.0</v>
      </c>
      <c r="AC755" s="1167">
        <f t="shared" si="451"/>
        <v>0.7374038223</v>
      </c>
      <c r="AD755" s="1142">
        <f t="shared" si="452"/>
        <v>0.01321428571</v>
      </c>
      <c r="AE755" s="1168">
        <f t="shared" si="455"/>
        <v>135.6071429</v>
      </c>
      <c r="AF755" s="286" t="s">
        <v>4460</v>
      </c>
      <c r="AI755" s="1144">
        <f t="shared" ref="AI755:AI760" si="457">iferror(IFS(Z755&gt;1,Z755,V755&gt;1,V755,R755&gt;1,R755),0)</f>
        <v>14000</v>
      </c>
      <c r="AJ755" s="18"/>
    </row>
    <row r="756" ht="21.0" customHeight="1">
      <c r="A756" s="18"/>
      <c r="B756" s="1127" t="s">
        <v>1974</v>
      </c>
      <c r="C756" s="1127" t="s">
        <v>1975</v>
      </c>
      <c r="D756" s="1128">
        <v>1898.5</v>
      </c>
      <c r="E756" s="1129" t="s">
        <v>120</v>
      </c>
      <c r="F756" s="1147">
        <v>5465.0</v>
      </c>
      <c r="G756" s="1135" t="s">
        <v>384</v>
      </c>
      <c r="H756" s="1132" t="s">
        <v>2426</v>
      </c>
      <c r="I756" s="1136" t="s">
        <v>2418</v>
      </c>
      <c r="J756" s="1127"/>
      <c r="K756" s="1148"/>
      <c r="L756" s="1135" t="s">
        <v>2420</v>
      </c>
      <c r="M756" s="1146"/>
      <c r="N756" s="1136" t="s">
        <v>2421</v>
      </c>
      <c r="O756" s="1149">
        <v>45952.0</v>
      </c>
      <c r="P756" s="1150" t="s">
        <v>4461</v>
      </c>
      <c r="Q756" s="297">
        <f t="shared" si="434"/>
        <v>45953</v>
      </c>
      <c r="R756" s="1152">
        <v>7002.0</v>
      </c>
      <c r="S756" s="1153">
        <v>12.0</v>
      </c>
      <c r="T756" s="1153">
        <v>128.0</v>
      </c>
      <c r="U756" s="297">
        <f t="shared" si="435"/>
        <v>45957</v>
      </c>
      <c r="V756" s="1152">
        <v>17435.0</v>
      </c>
      <c r="W756" s="1152">
        <v>14.0</v>
      </c>
      <c r="X756" s="1152">
        <v>193.0</v>
      </c>
      <c r="Y756" s="1155">
        <f t="shared" si="436"/>
        <v>45962</v>
      </c>
      <c r="Z756" s="1152">
        <v>19267.0</v>
      </c>
      <c r="AA756" s="1153">
        <v>16.0</v>
      </c>
      <c r="AB756" s="1153">
        <v>200.0</v>
      </c>
      <c r="AC756" s="1167">
        <f t="shared" si="451"/>
        <v>1.751642388</v>
      </c>
      <c r="AD756" s="1142">
        <f t="shared" si="452"/>
        <v>0.0112108787</v>
      </c>
      <c r="AE756" s="1168">
        <f t="shared" si="455"/>
        <v>98.5363575</v>
      </c>
      <c r="AF756" s="286" t="s">
        <v>4462</v>
      </c>
      <c r="AI756" s="1144">
        <f t="shared" si="457"/>
        <v>19267</v>
      </c>
      <c r="AJ756" s="18"/>
    </row>
    <row r="757" ht="21.0" customHeight="1">
      <c r="A757" s="18"/>
      <c r="B757" s="1127" t="s">
        <v>1800</v>
      </c>
      <c r="C757" s="1127" t="s">
        <v>1801</v>
      </c>
      <c r="D757" s="1128">
        <v>5063.0</v>
      </c>
      <c r="E757" s="1129" t="s">
        <v>120</v>
      </c>
      <c r="F757" s="1147">
        <v>6141.0</v>
      </c>
      <c r="G757" s="1135" t="s">
        <v>1627</v>
      </c>
      <c r="H757" s="1132" t="s">
        <v>2426</v>
      </c>
      <c r="I757" s="1136" t="s">
        <v>2418</v>
      </c>
      <c r="J757" s="1127"/>
      <c r="K757" s="1148"/>
      <c r="L757" s="1135" t="s">
        <v>2420</v>
      </c>
      <c r="M757" s="1146"/>
      <c r="N757" s="1136" t="s">
        <v>2421</v>
      </c>
      <c r="O757" s="1149">
        <v>45945.0</v>
      </c>
      <c r="P757" s="1150" t="s">
        <v>4463</v>
      </c>
      <c r="Q757" s="297">
        <f t="shared" si="434"/>
        <v>45946</v>
      </c>
      <c r="R757" s="1152">
        <v>6662.0</v>
      </c>
      <c r="S757" s="1153">
        <v>66.0</v>
      </c>
      <c r="T757" s="1153">
        <v>-1.0</v>
      </c>
      <c r="U757" s="297">
        <f t="shared" si="435"/>
        <v>45950</v>
      </c>
      <c r="V757" s="1152">
        <v>14762.0</v>
      </c>
      <c r="W757" s="1152">
        <v>78.0</v>
      </c>
      <c r="X757" s="1152">
        <v>-1.0</v>
      </c>
      <c r="Y757" s="1155">
        <f t="shared" si="436"/>
        <v>45955</v>
      </c>
      <c r="Z757" s="1152">
        <v>18432.0</v>
      </c>
      <c r="AA757" s="1153">
        <v>78.0</v>
      </c>
      <c r="AB757" s="1153">
        <v>-1.0</v>
      </c>
      <c r="AC757" s="1167">
        <f t="shared" si="451"/>
        <v>1.766736716</v>
      </c>
      <c r="AD757" s="1142">
        <f t="shared" si="452"/>
        <v>0.004177517361</v>
      </c>
      <c r="AE757" s="1168">
        <f t="shared" si="455"/>
        <v>274.6853299</v>
      </c>
      <c r="AF757" s="286" t="s">
        <v>4464</v>
      </c>
      <c r="AI757" s="1144">
        <f t="shared" si="457"/>
        <v>18432</v>
      </c>
      <c r="AJ757" s="18"/>
    </row>
    <row r="758" ht="21.0" customHeight="1">
      <c r="A758" s="18"/>
      <c r="B758" s="1127" t="s">
        <v>1800</v>
      </c>
      <c r="C758" s="1127" t="s">
        <v>1801</v>
      </c>
      <c r="D758" s="1128">
        <v>5063.0</v>
      </c>
      <c r="E758" s="1129" t="s">
        <v>120</v>
      </c>
      <c r="F758" s="1147">
        <v>5412.0</v>
      </c>
      <c r="G758" s="1135" t="s">
        <v>146</v>
      </c>
      <c r="H758" s="1132" t="s">
        <v>2426</v>
      </c>
      <c r="I758" s="1136" t="s">
        <v>2418</v>
      </c>
      <c r="J758" s="1127"/>
      <c r="K758" s="1148"/>
      <c r="L758" s="1135" t="s">
        <v>2420</v>
      </c>
      <c r="M758" s="1146"/>
      <c r="N758" s="1136" t="s">
        <v>2421</v>
      </c>
      <c r="O758" s="1149">
        <v>45947.0</v>
      </c>
      <c r="P758" s="1150" t="s">
        <v>4465</v>
      </c>
      <c r="Q758" s="297">
        <f t="shared" si="434"/>
        <v>45948</v>
      </c>
      <c r="R758" s="1152">
        <v>7516.0</v>
      </c>
      <c r="S758" s="1153">
        <v>65.0</v>
      </c>
      <c r="T758" s="1153">
        <v>-1.0</v>
      </c>
      <c r="U758" s="297">
        <f t="shared" si="435"/>
        <v>45952</v>
      </c>
      <c r="V758" s="1152">
        <v>20893.0</v>
      </c>
      <c r="W758" s="1152">
        <v>94.0</v>
      </c>
      <c r="X758" s="1152">
        <v>-1.0</v>
      </c>
      <c r="Y758" s="1155">
        <f t="shared" si="436"/>
        <v>45957</v>
      </c>
      <c r="Z758" s="1152">
        <v>31759.0</v>
      </c>
      <c r="AA758" s="1153">
        <v>94.0</v>
      </c>
      <c r="AB758" s="1153">
        <v>-1.0</v>
      </c>
      <c r="AC758" s="1167">
        <f t="shared" si="451"/>
        <v>3.225518893</v>
      </c>
      <c r="AD758" s="1142">
        <f t="shared" si="452"/>
        <v>0.002928303788</v>
      </c>
      <c r="AE758" s="1168">
        <f t="shared" si="455"/>
        <v>159.4193772</v>
      </c>
      <c r="AF758" s="286" t="s">
        <v>4466</v>
      </c>
      <c r="AI758" s="1144">
        <f t="shared" si="457"/>
        <v>31759</v>
      </c>
      <c r="AJ758" s="18"/>
    </row>
    <row r="759" ht="21.0" customHeight="1">
      <c r="A759" s="18"/>
      <c r="B759" s="1127" t="s">
        <v>1800</v>
      </c>
      <c r="C759" s="1127" t="s">
        <v>1801</v>
      </c>
      <c r="D759" s="1128">
        <v>5063.0</v>
      </c>
      <c r="E759" s="1129" t="s">
        <v>120</v>
      </c>
      <c r="F759" s="1147">
        <v>5465.0</v>
      </c>
      <c r="G759" s="1135" t="s">
        <v>384</v>
      </c>
      <c r="H759" s="1132" t="s">
        <v>2426</v>
      </c>
      <c r="I759" s="1136" t="s">
        <v>2418</v>
      </c>
      <c r="J759" s="1127"/>
      <c r="K759" s="1148"/>
      <c r="L759" s="1135" t="s">
        <v>2420</v>
      </c>
      <c r="M759" s="1146"/>
      <c r="N759" s="1136" t="s">
        <v>2421</v>
      </c>
      <c r="O759" s="1149">
        <v>45950.0</v>
      </c>
      <c r="P759" s="1150" t="s">
        <v>4467</v>
      </c>
      <c r="Q759" s="297">
        <f t="shared" si="434"/>
        <v>45951</v>
      </c>
      <c r="R759" s="1152">
        <v>6195.0</v>
      </c>
      <c r="S759" s="1153">
        <v>68.0</v>
      </c>
      <c r="T759" s="1153">
        <v>-1.0</v>
      </c>
      <c r="U759" s="297">
        <f t="shared" si="435"/>
        <v>45955</v>
      </c>
      <c r="V759" s="1152">
        <v>12339.0</v>
      </c>
      <c r="W759" s="1152">
        <v>90.0</v>
      </c>
      <c r="X759" s="1152">
        <v>-1.0</v>
      </c>
      <c r="Y759" s="1155">
        <f t="shared" si="436"/>
        <v>45960</v>
      </c>
      <c r="Z759" s="1152">
        <v>23072.0</v>
      </c>
      <c r="AA759" s="1153">
        <v>90.0</v>
      </c>
      <c r="AB759" s="1153">
        <v>-1.0</v>
      </c>
      <c r="AC759" s="1167">
        <f t="shared" si="451"/>
        <v>2.724293785</v>
      </c>
      <c r="AD759" s="1142">
        <f t="shared" si="452"/>
        <v>0.003857489598</v>
      </c>
      <c r="AE759" s="1168">
        <f t="shared" si="455"/>
        <v>219.4434813</v>
      </c>
      <c r="AF759" s="286" t="s">
        <v>4468</v>
      </c>
      <c r="AI759" s="1144">
        <f t="shared" si="457"/>
        <v>23072</v>
      </c>
      <c r="AJ759" s="18"/>
    </row>
    <row r="760" ht="21.0" customHeight="1">
      <c r="A760" s="18"/>
      <c r="B760" s="1127" t="s">
        <v>1800</v>
      </c>
      <c r="C760" s="1127" t="s">
        <v>1801</v>
      </c>
      <c r="D760" s="1128">
        <v>0.0</v>
      </c>
      <c r="E760" s="1129" t="s">
        <v>120</v>
      </c>
      <c r="F760" s="1147">
        <v>5465.0</v>
      </c>
      <c r="G760" s="1135" t="s">
        <v>384</v>
      </c>
      <c r="H760" s="1132" t="s">
        <v>2426</v>
      </c>
      <c r="I760" s="1136" t="s">
        <v>2445</v>
      </c>
      <c r="J760" s="1127" t="s">
        <v>4469</v>
      </c>
      <c r="K760" s="1148"/>
      <c r="L760" s="1135" t="s">
        <v>2420</v>
      </c>
      <c r="M760" s="1146"/>
      <c r="N760" s="1136" t="s">
        <v>2421</v>
      </c>
      <c r="O760" s="1149">
        <v>45950.0</v>
      </c>
      <c r="P760" s="1150" t="s">
        <v>4470</v>
      </c>
      <c r="Q760" s="297">
        <f t="shared" si="434"/>
        <v>45951</v>
      </c>
      <c r="R760" s="1152">
        <v>305.0</v>
      </c>
      <c r="S760" s="1153">
        <v>2.0</v>
      </c>
      <c r="T760" s="1153">
        <v>19.0</v>
      </c>
      <c r="U760" s="297">
        <f t="shared" si="435"/>
        <v>45955</v>
      </c>
      <c r="V760" s="1152">
        <v>362.0</v>
      </c>
      <c r="W760" s="1152">
        <v>2.0</v>
      </c>
      <c r="X760" s="1152">
        <v>22.0</v>
      </c>
      <c r="Y760" s="1155">
        <f t="shared" si="436"/>
        <v>45960</v>
      </c>
      <c r="Z760" s="1152">
        <v>477.0</v>
      </c>
      <c r="AA760" s="1153">
        <v>2.0</v>
      </c>
      <c r="AB760" s="1153">
        <v>25.0</v>
      </c>
      <c r="AC760" s="1167">
        <f t="shared" si="451"/>
        <v>0.5639344262</v>
      </c>
      <c r="AD760" s="1142">
        <f t="shared" si="452"/>
        <v>0.05660377358</v>
      </c>
      <c r="AE760" s="1168">
        <f t="shared" si="455"/>
        <v>0</v>
      </c>
      <c r="AF760" s="286" t="s">
        <v>4471</v>
      </c>
      <c r="AI760" s="1144">
        <f t="shared" si="457"/>
        <v>477</v>
      </c>
      <c r="AJ760" s="18"/>
    </row>
    <row r="761" ht="21.0" customHeight="1">
      <c r="A761" s="18"/>
      <c r="B761" s="1127" t="s">
        <v>1800</v>
      </c>
      <c r="C761" s="1180" t="s">
        <v>1801</v>
      </c>
      <c r="D761" s="1128">
        <v>5063.0</v>
      </c>
      <c r="E761" s="1129" t="s">
        <v>120</v>
      </c>
      <c r="F761" s="1130">
        <v>5597.0</v>
      </c>
      <c r="G761" s="1181" t="s">
        <v>237</v>
      </c>
      <c r="H761" s="1132" t="s">
        <v>2426</v>
      </c>
      <c r="I761" s="1127" t="s">
        <v>2445</v>
      </c>
      <c r="J761" s="1127" t="s">
        <v>4469</v>
      </c>
      <c r="K761" s="1134"/>
      <c r="L761" s="1135" t="s">
        <v>2420</v>
      </c>
      <c r="M761" s="1127"/>
      <c r="N761" s="1136" t="s">
        <v>2495</v>
      </c>
      <c r="O761" s="1182">
        <v>45980.0</v>
      </c>
      <c r="P761" s="1183" t="s">
        <v>4472</v>
      </c>
      <c r="Q761" s="1138">
        <f t="shared" si="434"/>
        <v>45981</v>
      </c>
      <c r="R761" s="125">
        <v>290.0</v>
      </c>
      <c r="S761" s="499">
        <v>2.0</v>
      </c>
      <c r="T761" s="499">
        <v>26.0</v>
      </c>
      <c r="U761" s="1139">
        <f t="shared" si="435"/>
        <v>45985</v>
      </c>
      <c r="V761" s="125"/>
      <c r="W761" s="125"/>
      <c r="X761" s="125"/>
      <c r="Y761" s="1184">
        <f t="shared" si="436"/>
        <v>45990</v>
      </c>
      <c r="Z761" s="1185"/>
      <c r="AA761" s="1185"/>
      <c r="AB761" s="1185"/>
      <c r="AC761" s="1141">
        <f t="shared" si="451"/>
        <v>-1</v>
      </c>
      <c r="AD761" s="1142" t="str">
        <f t="shared" si="452"/>
        <v>#DIV/0!</v>
      </c>
      <c r="AE761" s="1143" t="str">
        <f t="shared" si="455"/>
        <v>#DIV/0!</v>
      </c>
      <c r="AF761" s="1186" t="s">
        <v>4473</v>
      </c>
      <c r="AG761" s="1160"/>
      <c r="AH761" s="1144"/>
      <c r="AI761" s="1144"/>
      <c r="AJ761" s="18"/>
    </row>
    <row r="762" ht="21.0" customHeight="1">
      <c r="A762" s="18"/>
      <c r="B762" s="1127" t="s">
        <v>1800</v>
      </c>
      <c r="C762" s="1180" t="s">
        <v>1801</v>
      </c>
      <c r="D762" s="1128">
        <v>5063.0</v>
      </c>
      <c r="E762" s="1129" t="s">
        <v>120</v>
      </c>
      <c r="F762" s="1130">
        <v>5597.0</v>
      </c>
      <c r="G762" s="1181" t="s">
        <v>237</v>
      </c>
      <c r="H762" s="1132" t="s">
        <v>2426</v>
      </c>
      <c r="I762" s="1127" t="s">
        <v>2418</v>
      </c>
      <c r="J762" s="1127"/>
      <c r="K762" s="1134"/>
      <c r="L762" s="1135" t="s">
        <v>2420</v>
      </c>
      <c r="M762" s="1127"/>
      <c r="N762" s="1136" t="s">
        <v>2421</v>
      </c>
      <c r="O762" s="1182">
        <v>45980.0</v>
      </c>
      <c r="P762" s="1183" t="s">
        <v>4474</v>
      </c>
      <c r="Q762" s="1138">
        <f t="shared" si="434"/>
        <v>45981</v>
      </c>
      <c r="R762" s="125">
        <v>6553.0</v>
      </c>
      <c r="S762" s="499">
        <v>37.0</v>
      </c>
      <c r="T762" s="499">
        <v>-1.0</v>
      </c>
      <c r="U762" s="1139">
        <f t="shared" si="435"/>
        <v>45985</v>
      </c>
      <c r="V762" s="125"/>
      <c r="W762" s="125"/>
      <c r="X762" s="125"/>
      <c r="Y762" s="1184">
        <f t="shared" si="436"/>
        <v>45990</v>
      </c>
      <c r="Z762" s="1185"/>
      <c r="AA762" s="1185"/>
      <c r="AB762" s="1185"/>
      <c r="AC762" s="1141">
        <f t="shared" si="451"/>
        <v>-1</v>
      </c>
      <c r="AD762" s="1142" t="str">
        <f t="shared" si="452"/>
        <v>#DIV/0!</v>
      </c>
      <c r="AE762" s="1143" t="str">
        <f t="shared" si="455"/>
        <v>#DIV/0!</v>
      </c>
      <c r="AF762" s="1186" t="s">
        <v>4475</v>
      </c>
      <c r="AG762" s="1160"/>
      <c r="AH762" s="1144"/>
      <c r="AI762" s="1144"/>
      <c r="AJ762" s="18"/>
    </row>
    <row r="763" ht="21.0" customHeight="1">
      <c r="A763" s="18"/>
      <c r="B763" s="1127" t="s">
        <v>1282</v>
      </c>
      <c r="C763" s="1127" t="s">
        <v>1283</v>
      </c>
      <c r="D763" s="1128">
        <v>3797.0</v>
      </c>
      <c r="E763" s="1129" t="s">
        <v>120</v>
      </c>
      <c r="F763" s="1147">
        <v>5465.0</v>
      </c>
      <c r="G763" s="1135" t="s">
        <v>384</v>
      </c>
      <c r="H763" s="1132" t="s">
        <v>2426</v>
      </c>
      <c r="I763" s="1136" t="s">
        <v>2418</v>
      </c>
      <c r="J763" s="1127"/>
      <c r="K763" s="1148"/>
      <c r="L763" s="1135" t="s">
        <v>2420</v>
      </c>
      <c r="M763" s="1146"/>
      <c r="N763" s="1136" t="s">
        <v>2421</v>
      </c>
      <c r="O763" s="1149">
        <v>45955.0</v>
      </c>
      <c r="P763" s="1179" t="s">
        <v>4476</v>
      </c>
      <c r="Q763" s="297">
        <f t="shared" si="434"/>
        <v>45956</v>
      </c>
      <c r="R763" s="1152">
        <v>12087.0</v>
      </c>
      <c r="S763" s="1153">
        <v>9.0</v>
      </c>
      <c r="T763" s="1153">
        <v>597.0</v>
      </c>
      <c r="U763" s="297">
        <f t="shared" si="435"/>
        <v>45960</v>
      </c>
      <c r="V763" s="1152">
        <v>16933.0</v>
      </c>
      <c r="W763" s="1152">
        <v>60.0</v>
      </c>
      <c r="X763" s="1152">
        <v>783.0</v>
      </c>
      <c r="Y763" s="1155">
        <f t="shared" si="436"/>
        <v>45965</v>
      </c>
      <c r="Z763" s="1152">
        <v>17222.0</v>
      </c>
      <c r="AA763" s="1153">
        <v>60.0</v>
      </c>
      <c r="AB763" s="1153">
        <v>789.0</v>
      </c>
      <c r="AC763" s="1167">
        <f t="shared" si="451"/>
        <v>0.4248366013</v>
      </c>
      <c r="AD763" s="1142">
        <f t="shared" si="452"/>
        <v>0.04929741029</v>
      </c>
      <c r="AE763" s="1168">
        <f t="shared" si="455"/>
        <v>220.4738126</v>
      </c>
      <c r="AF763" s="286" t="s">
        <v>4477</v>
      </c>
      <c r="AI763" s="1144">
        <f t="shared" ref="AI763:AI765" si="458">iferror(IFS(Z763&gt;1,Z763,V763&gt;1,V763,R763&gt;1,R763),0)</f>
        <v>17222</v>
      </c>
      <c r="AJ763" s="18"/>
    </row>
    <row r="764" ht="21.0" customHeight="1">
      <c r="A764" s="18"/>
      <c r="B764" s="1127" t="s">
        <v>1282</v>
      </c>
      <c r="C764" s="1127" t="s">
        <v>1283</v>
      </c>
      <c r="D764" s="1128">
        <v>3797.0</v>
      </c>
      <c r="E764" s="1129" t="s">
        <v>120</v>
      </c>
      <c r="F764" s="1147">
        <v>5465.0</v>
      </c>
      <c r="G764" s="1135" t="s">
        <v>384</v>
      </c>
      <c r="H764" s="1132" t="s">
        <v>2426</v>
      </c>
      <c r="I764" s="1136" t="s">
        <v>2445</v>
      </c>
      <c r="J764" s="1127" t="s">
        <v>4478</v>
      </c>
      <c r="K764" s="1148"/>
      <c r="L764" s="1135" t="s">
        <v>2420</v>
      </c>
      <c r="M764" s="1146"/>
      <c r="N764" s="1136" t="s">
        <v>2421</v>
      </c>
      <c r="O764" s="1149">
        <v>45958.0</v>
      </c>
      <c r="P764" s="1150" t="s">
        <v>4479</v>
      </c>
      <c r="Q764" s="297">
        <f t="shared" si="434"/>
        <v>45959</v>
      </c>
      <c r="R764" s="1152">
        <v>539.0</v>
      </c>
      <c r="S764" s="1153">
        <v>0.0</v>
      </c>
      <c r="T764" s="1153">
        <v>29.0</v>
      </c>
      <c r="U764" s="297">
        <f t="shared" si="435"/>
        <v>45963</v>
      </c>
      <c r="V764" s="1152">
        <v>643.0</v>
      </c>
      <c r="W764" s="1152">
        <v>0.0</v>
      </c>
      <c r="X764" s="1152">
        <v>28.0</v>
      </c>
      <c r="Y764" s="1155">
        <f t="shared" si="436"/>
        <v>45968</v>
      </c>
      <c r="Z764" s="1152">
        <v>709.0</v>
      </c>
      <c r="AA764" s="1153">
        <v>0.0</v>
      </c>
      <c r="AB764" s="1153">
        <v>28.0</v>
      </c>
      <c r="AC764" s="1167">
        <f t="shared" si="451"/>
        <v>0.3153988868</v>
      </c>
      <c r="AD764" s="1142">
        <f t="shared" si="452"/>
        <v>0.0394922426</v>
      </c>
      <c r="AE764" s="1168">
        <f t="shared" si="455"/>
        <v>5355.430183</v>
      </c>
      <c r="AF764" s="286" t="s">
        <v>4480</v>
      </c>
      <c r="AI764" s="1144">
        <f t="shared" si="458"/>
        <v>709</v>
      </c>
      <c r="AJ764" s="18"/>
    </row>
    <row r="765" ht="21.0" customHeight="1">
      <c r="A765" s="18"/>
      <c r="B765" s="1127" t="s">
        <v>1282</v>
      </c>
      <c r="C765" s="1127" t="s">
        <v>1283</v>
      </c>
      <c r="D765" s="1128">
        <v>3797.0</v>
      </c>
      <c r="E765" s="1129" t="s">
        <v>120</v>
      </c>
      <c r="F765" s="1147" t="e">
        <v>#N/A</v>
      </c>
      <c r="G765" s="1135" t="s">
        <v>2029</v>
      </c>
      <c r="H765" s="1132" t="e">
        <v>#N/A</v>
      </c>
      <c r="I765" s="1136" t="s">
        <v>2418</v>
      </c>
      <c r="J765" s="1127"/>
      <c r="K765" s="1148"/>
      <c r="L765" s="1135" t="s">
        <v>2420</v>
      </c>
      <c r="M765" s="1146"/>
      <c r="N765" s="1136" t="s">
        <v>2421</v>
      </c>
      <c r="O765" s="1149">
        <v>45962.0</v>
      </c>
      <c r="P765" s="1150" t="s">
        <v>4481</v>
      </c>
      <c r="Q765" s="297">
        <f t="shared" si="434"/>
        <v>45963</v>
      </c>
      <c r="R765" s="1152">
        <v>5318.0</v>
      </c>
      <c r="S765" s="1153">
        <v>27.0</v>
      </c>
      <c r="T765" s="1153">
        <v>497.0</v>
      </c>
      <c r="U765" s="297">
        <f t="shared" si="435"/>
        <v>45967</v>
      </c>
      <c r="V765" s="1152">
        <v>8196.0</v>
      </c>
      <c r="W765" s="1152">
        <v>73.0</v>
      </c>
      <c r="X765" s="1152">
        <v>695.0</v>
      </c>
      <c r="Y765" s="1155">
        <f t="shared" si="436"/>
        <v>45972</v>
      </c>
      <c r="Z765" s="1152">
        <v>8514.0</v>
      </c>
      <c r="AA765" s="1153">
        <v>77.0</v>
      </c>
      <c r="AB765" s="1153">
        <v>703.0</v>
      </c>
      <c r="AC765" s="1167">
        <f t="shared" si="451"/>
        <v>0.6009778112</v>
      </c>
      <c r="AD765" s="1142">
        <f t="shared" si="452"/>
        <v>0.09161381254</v>
      </c>
      <c r="AE765" s="1168">
        <f t="shared" si="455"/>
        <v>445.9713413</v>
      </c>
      <c r="AF765" s="286" t="s">
        <v>4482</v>
      </c>
      <c r="AI765" s="1144">
        <f t="shared" si="458"/>
        <v>8514</v>
      </c>
      <c r="AJ765" s="18"/>
    </row>
    <row r="766" ht="21.0" customHeight="1">
      <c r="A766" s="18"/>
      <c r="B766" s="1127" t="s">
        <v>1282</v>
      </c>
      <c r="C766" s="1127" t="s">
        <v>1283</v>
      </c>
      <c r="D766" s="1128">
        <v>3797.0</v>
      </c>
      <c r="E766" s="1129" t="s">
        <v>120</v>
      </c>
      <c r="F766" s="1130">
        <v>5650.0</v>
      </c>
      <c r="G766" s="1131" t="s">
        <v>1619</v>
      </c>
      <c r="H766" s="1132" t="s">
        <v>4317</v>
      </c>
      <c r="I766" s="1127" t="s">
        <v>2418</v>
      </c>
      <c r="J766" s="1127"/>
      <c r="K766" s="1134"/>
      <c r="L766" s="1135" t="s">
        <v>2420</v>
      </c>
      <c r="M766" s="1127"/>
      <c r="N766" s="1136" t="s">
        <v>2421</v>
      </c>
      <c r="O766" s="1156">
        <v>45971.0</v>
      </c>
      <c r="P766" s="1231" t="s">
        <v>4483</v>
      </c>
      <c r="Q766" s="1138">
        <f t="shared" si="434"/>
        <v>45972</v>
      </c>
      <c r="R766" s="125">
        <v>1972.0</v>
      </c>
      <c r="S766" s="499">
        <v>12.0</v>
      </c>
      <c r="T766" s="499">
        <v>508.0</v>
      </c>
      <c r="U766" s="1139">
        <f t="shared" si="435"/>
        <v>45976</v>
      </c>
      <c r="V766" s="125">
        <v>11447.0</v>
      </c>
      <c r="W766" s="125">
        <v>44.0</v>
      </c>
      <c r="X766" s="125">
        <v>840.0</v>
      </c>
      <c r="Y766" s="1155">
        <f t="shared" si="436"/>
        <v>45981</v>
      </c>
      <c r="Z766" s="125">
        <v>11624.0</v>
      </c>
      <c r="AA766" s="499">
        <v>44.0</v>
      </c>
      <c r="AB766" s="499">
        <v>844.0</v>
      </c>
      <c r="AC766" s="1141">
        <f t="shared" si="451"/>
        <v>4.894523327</v>
      </c>
      <c r="AD766" s="1142">
        <f t="shared" si="452"/>
        <v>0.07639366827</v>
      </c>
      <c r="AE766" s="1143">
        <f t="shared" si="455"/>
        <v>326.651755</v>
      </c>
      <c r="AF766" s="1159" t="s">
        <v>4484</v>
      </c>
      <c r="AG766" s="1160"/>
      <c r="AH766" s="1144"/>
      <c r="AI766" s="1144"/>
      <c r="AJ766" s="18"/>
    </row>
    <row r="767" ht="21.0" customHeight="1">
      <c r="A767" s="18"/>
      <c r="B767" s="1127" t="e">
        <v>#N/A</v>
      </c>
      <c r="C767" s="1161" t="s">
        <v>2950</v>
      </c>
      <c r="D767" s="1162">
        <v>3651.0</v>
      </c>
      <c r="E767" s="1129" t="s">
        <v>120</v>
      </c>
      <c r="F767" s="1147">
        <v>5211.0</v>
      </c>
      <c r="G767" s="1163" t="s">
        <v>1509</v>
      </c>
      <c r="H767" s="1132" t="s">
        <v>2464</v>
      </c>
      <c r="I767" s="1161" t="s">
        <v>2445</v>
      </c>
      <c r="J767" s="1133" t="s">
        <v>2951</v>
      </c>
      <c r="K767" s="1148"/>
      <c r="L767" s="1135" t="s">
        <v>2420</v>
      </c>
      <c r="M767" s="1146"/>
      <c r="N767" s="1136" t="s">
        <v>2421</v>
      </c>
      <c r="O767" s="1084">
        <v>45706.0</v>
      </c>
      <c r="P767" s="1164" t="s">
        <v>4485</v>
      </c>
      <c r="Q767" s="297">
        <f t="shared" si="434"/>
        <v>45707</v>
      </c>
      <c r="R767" s="1152"/>
      <c r="S767" s="1153"/>
      <c r="T767" s="1153"/>
      <c r="U767" s="297">
        <f t="shared" si="435"/>
        <v>45711</v>
      </c>
      <c r="V767" s="1165"/>
      <c r="W767" s="1165"/>
      <c r="X767" s="1152"/>
      <c r="Y767" s="297">
        <f t="shared" si="436"/>
        <v>45716</v>
      </c>
      <c r="Z767" s="1152">
        <v>4141.0</v>
      </c>
      <c r="AA767" s="1153">
        <v>7.0</v>
      </c>
      <c r="AB767" s="1153">
        <v>55.0</v>
      </c>
      <c r="AC767" s="1141" t="str">
        <f t="shared" si="451"/>
        <v/>
      </c>
      <c r="AD767" s="1142">
        <f t="shared" si="452"/>
        <v>0.01497222893</v>
      </c>
      <c r="AE767" s="1143">
        <f t="shared" si="455"/>
        <v>881.6710939</v>
      </c>
      <c r="AF767" s="286"/>
      <c r="AI767" s="1144">
        <f t="shared" ref="AI767:AI814" si="459">iferror(IFS(Z767&gt;1,Z767,V767&gt;1,V767,R767&gt;1,R767),0)</f>
        <v>4141</v>
      </c>
      <c r="AJ767" s="18"/>
    </row>
    <row r="768" ht="21.0" customHeight="1">
      <c r="A768" s="18"/>
      <c r="B768" s="1127" t="e">
        <v>#N/A</v>
      </c>
      <c r="C768" s="1161" t="s">
        <v>2950</v>
      </c>
      <c r="D768" s="1162">
        <v>3651.0</v>
      </c>
      <c r="E768" s="1129" t="s">
        <v>120</v>
      </c>
      <c r="F768" s="1147">
        <v>5343.0</v>
      </c>
      <c r="G768" s="1163" t="s">
        <v>163</v>
      </c>
      <c r="H768" s="1132" t="s">
        <v>2937</v>
      </c>
      <c r="I768" s="1161" t="s">
        <v>2445</v>
      </c>
      <c r="J768" s="1133" t="s">
        <v>2951</v>
      </c>
      <c r="K768" s="1148"/>
      <c r="L768" s="1135" t="s">
        <v>2420</v>
      </c>
      <c r="M768" s="1146"/>
      <c r="N768" s="1136" t="s">
        <v>2421</v>
      </c>
      <c r="O768" s="1084">
        <v>45715.0</v>
      </c>
      <c r="P768" s="1164" t="s">
        <v>4486</v>
      </c>
      <c r="Q768" s="297">
        <f t="shared" si="434"/>
        <v>45716</v>
      </c>
      <c r="R768" s="1152"/>
      <c r="S768" s="1153"/>
      <c r="T768" s="1153"/>
      <c r="U768" s="297">
        <f t="shared" si="435"/>
        <v>45720</v>
      </c>
      <c r="V768" s="1165"/>
      <c r="W768" s="1165"/>
      <c r="X768" s="1152"/>
      <c r="Y768" s="297">
        <f t="shared" si="436"/>
        <v>45725</v>
      </c>
      <c r="Z768" s="1152">
        <v>1346.0</v>
      </c>
      <c r="AA768" s="1153">
        <v>4.0</v>
      </c>
      <c r="AB768" s="1153">
        <v>56.0</v>
      </c>
      <c r="AC768" s="1141" t="str">
        <f t="shared" si="451"/>
        <v/>
      </c>
      <c r="AD768" s="1142">
        <f t="shared" si="452"/>
        <v>0.04457652303</v>
      </c>
      <c r="AE768" s="1143">
        <f t="shared" si="455"/>
        <v>2712.481426</v>
      </c>
      <c r="AF768" s="286"/>
      <c r="AI768" s="1144">
        <f t="shared" si="459"/>
        <v>1346</v>
      </c>
      <c r="AJ768" s="18"/>
    </row>
    <row r="769" ht="21.0" customHeight="1">
      <c r="A769" s="18"/>
      <c r="B769" s="1127" t="e">
        <v>#N/A</v>
      </c>
      <c r="C769" s="1161" t="s">
        <v>4487</v>
      </c>
      <c r="D769" s="1162">
        <v>0.0</v>
      </c>
      <c r="E769" s="1129" t="s">
        <v>120</v>
      </c>
      <c r="F769" s="1147">
        <v>5343.0</v>
      </c>
      <c r="G769" s="1163" t="s">
        <v>163</v>
      </c>
      <c r="H769" s="1132" t="s">
        <v>2937</v>
      </c>
      <c r="I769" s="1161" t="s">
        <v>2418</v>
      </c>
      <c r="J769" s="1133" t="s">
        <v>4488</v>
      </c>
      <c r="K769" s="1148"/>
      <c r="L769" s="1135" t="s">
        <v>3295</v>
      </c>
      <c r="M769" s="1146"/>
      <c r="N769" s="1136" t="s">
        <v>2421</v>
      </c>
      <c r="O769" s="1084">
        <v>45732.0</v>
      </c>
      <c r="P769" s="1164" t="s">
        <v>4489</v>
      </c>
      <c r="Q769" s="297">
        <f t="shared" si="434"/>
        <v>45733</v>
      </c>
      <c r="R769" s="1152"/>
      <c r="S769" s="1153"/>
      <c r="T769" s="1153"/>
      <c r="U769" s="297">
        <f t="shared" si="435"/>
        <v>45737</v>
      </c>
      <c r="V769" s="1165"/>
      <c r="W769" s="1165"/>
      <c r="X769" s="1152"/>
      <c r="Y769" s="297">
        <f t="shared" si="436"/>
        <v>45742</v>
      </c>
      <c r="Z769" s="1152">
        <v>7244.0</v>
      </c>
      <c r="AA769" s="1153">
        <v>22.0</v>
      </c>
      <c r="AB769" s="1153">
        <v>183.0</v>
      </c>
      <c r="AC769" s="1141" t="str">
        <f t="shared" si="451"/>
        <v/>
      </c>
      <c r="AD769" s="1142">
        <f t="shared" si="452"/>
        <v>0.02829928216</v>
      </c>
      <c r="AE769" s="1143">
        <f t="shared" si="455"/>
        <v>0</v>
      </c>
      <c r="AF769" s="286" t="s">
        <v>4490</v>
      </c>
      <c r="AI769" s="1144">
        <f t="shared" si="459"/>
        <v>7244</v>
      </c>
      <c r="AJ769" s="18"/>
    </row>
    <row r="770" ht="21.0" customHeight="1">
      <c r="A770" s="18"/>
      <c r="B770" s="1127" t="e">
        <v>#N/A</v>
      </c>
      <c r="C770" s="1161" t="s">
        <v>4491</v>
      </c>
      <c r="D770" s="1162">
        <v>0.0</v>
      </c>
      <c r="E770" s="1129" t="s">
        <v>120</v>
      </c>
      <c r="F770" s="1147">
        <v>5376.0</v>
      </c>
      <c r="G770" s="1163" t="s">
        <v>149</v>
      </c>
      <c r="H770" s="1132" t="s">
        <v>2659</v>
      </c>
      <c r="I770" s="1161" t="s">
        <v>2418</v>
      </c>
      <c r="J770" s="1133" t="s">
        <v>4492</v>
      </c>
      <c r="K770" s="1148"/>
      <c r="L770" s="1135" t="s">
        <v>3295</v>
      </c>
      <c r="M770" s="1146"/>
      <c r="N770" s="1136" t="s">
        <v>2421</v>
      </c>
      <c r="O770" s="1084">
        <v>45739.0</v>
      </c>
      <c r="P770" s="1421" t="s">
        <v>4493</v>
      </c>
      <c r="Q770" s="297">
        <f t="shared" si="434"/>
        <v>45740</v>
      </c>
      <c r="R770" s="1152"/>
      <c r="S770" s="1153"/>
      <c r="T770" s="1153"/>
      <c r="U770" s="297">
        <f t="shared" si="435"/>
        <v>45744</v>
      </c>
      <c r="V770" s="1165"/>
      <c r="W770" s="1165"/>
      <c r="X770" s="1152"/>
      <c r="Y770" s="297">
        <f t="shared" si="436"/>
        <v>45749</v>
      </c>
      <c r="Z770" s="1152">
        <v>283.0</v>
      </c>
      <c r="AA770" s="1153">
        <v>0.0</v>
      </c>
      <c r="AB770" s="1153">
        <v>7.0</v>
      </c>
      <c r="AC770" s="1141" t="str">
        <f t="shared" si="451"/>
        <v/>
      </c>
      <c r="AD770" s="1142">
        <f t="shared" si="452"/>
        <v>0.02473498233</v>
      </c>
      <c r="AE770" s="1143">
        <f t="shared" si="455"/>
        <v>0</v>
      </c>
      <c r="AF770" s="286"/>
      <c r="AI770" s="1144">
        <f t="shared" si="459"/>
        <v>283</v>
      </c>
      <c r="AJ770" s="18"/>
    </row>
    <row r="771" ht="21.0" customHeight="1">
      <c r="A771" s="18"/>
      <c r="B771" s="1127" t="e">
        <v>#N/A</v>
      </c>
      <c r="C771" s="1161" t="s">
        <v>4491</v>
      </c>
      <c r="D771" s="1162">
        <v>0.0</v>
      </c>
      <c r="E771" s="1129" t="s">
        <v>120</v>
      </c>
      <c r="F771" s="1147">
        <v>5376.0</v>
      </c>
      <c r="G771" s="1163" t="s">
        <v>149</v>
      </c>
      <c r="H771" s="1132" t="s">
        <v>2659</v>
      </c>
      <c r="I771" s="1161" t="s">
        <v>2445</v>
      </c>
      <c r="J771" s="1133" t="s">
        <v>4494</v>
      </c>
      <c r="K771" s="1148"/>
      <c r="L771" s="1135" t="s">
        <v>3295</v>
      </c>
      <c r="M771" s="1146"/>
      <c r="N771" s="1136" t="s">
        <v>2421</v>
      </c>
      <c r="O771" s="1084">
        <v>45739.0</v>
      </c>
      <c r="P771" s="1164" t="s">
        <v>4495</v>
      </c>
      <c r="Q771" s="297">
        <f t="shared" si="434"/>
        <v>45740</v>
      </c>
      <c r="R771" s="1152"/>
      <c r="S771" s="1153"/>
      <c r="T771" s="1153"/>
      <c r="U771" s="297">
        <f t="shared" si="435"/>
        <v>45744</v>
      </c>
      <c r="V771" s="1165"/>
      <c r="W771" s="1165"/>
      <c r="X771" s="1152"/>
      <c r="Y771" s="297">
        <f t="shared" si="436"/>
        <v>45749</v>
      </c>
      <c r="Z771" s="1152">
        <v>355.0</v>
      </c>
      <c r="AA771" s="1153">
        <v>0.0</v>
      </c>
      <c r="AB771" s="1153">
        <v>4.0</v>
      </c>
      <c r="AC771" s="1141" t="str">
        <f t="shared" si="451"/>
        <v/>
      </c>
      <c r="AD771" s="1142">
        <f t="shared" si="452"/>
        <v>0.01126760563</v>
      </c>
      <c r="AE771" s="1143">
        <f t="shared" si="455"/>
        <v>0</v>
      </c>
      <c r="AF771" s="286"/>
      <c r="AI771" s="1144">
        <f t="shared" si="459"/>
        <v>355</v>
      </c>
      <c r="AJ771" s="18"/>
    </row>
    <row r="772" ht="21.0" customHeight="1">
      <c r="A772" s="18"/>
      <c r="B772" s="1127" t="e">
        <v>#N/A</v>
      </c>
      <c r="C772" s="1127" t="s">
        <v>4496</v>
      </c>
      <c r="D772" s="1128" t="s">
        <v>2416</v>
      </c>
      <c r="E772" s="1129" t="s">
        <v>120</v>
      </c>
      <c r="F772" s="1147">
        <v>5637.0</v>
      </c>
      <c r="G772" s="1135" t="s">
        <v>1506</v>
      </c>
      <c r="H772" s="1132" t="s">
        <v>2437</v>
      </c>
      <c r="I772" s="1136" t="s">
        <v>2445</v>
      </c>
      <c r="J772" s="1127" t="s">
        <v>4497</v>
      </c>
      <c r="K772" s="1148"/>
      <c r="L772" s="1225"/>
      <c r="M772" s="1146"/>
      <c r="N772" s="1136" t="s">
        <v>2421</v>
      </c>
      <c r="O772" s="1149">
        <v>45770.0</v>
      </c>
      <c r="P772" s="1150" t="s">
        <v>4498</v>
      </c>
      <c r="Q772" s="297">
        <f t="shared" si="434"/>
        <v>45771</v>
      </c>
      <c r="R772" s="1152">
        <v>13817.0</v>
      </c>
      <c r="S772" s="1153">
        <v>4.0</v>
      </c>
      <c r="T772" s="1153">
        <v>87.0</v>
      </c>
      <c r="U772" s="297">
        <f t="shared" si="435"/>
        <v>45775</v>
      </c>
      <c r="V772" s="1165"/>
      <c r="W772" s="1165"/>
      <c r="X772" s="1165"/>
      <c r="Y772" s="1155">
        <f t="shared" si="436"/>
        <v>45780</v>
      </c>
      <c r="Z772" s="1152"/>
      <c r="AA772" s="1153"/>
      <c r="AB772" s="1153"/>
      <c r="AC772" s="1167">
        <f t="shared" si="451"/>
        <v>-1</v>
      </c>
      <c r="AD772" s="1178" t="str">
        <f t="shared" si="452"/>
        <v>#DIV/0!</v>
      </c>
      <c r="AE772" s="1168" t="str">
        <f t="shared" si="455"/>
        <v>#DIV/0!</v>
      </c>
      <c r="AF772" s="286" t="s">
        <v>4499</v>
      </c>
      <c r="AI772" s="1144">
        <f t="shared" si="459"/>
        <v>13817</v>
      </c>
      <c r="AJ772" s="18"/>
    </row>
    <row r="773" ht="21.0" customHeight="1">
      <c r="A773" s="18"/>
      <c r="B773" s="1127" t="e">
        <v>#N/A</v>
      </c>
      <c r="C773" s="1161" t="s">
        <v>4500</v>
      </c>
      <c r="D773" s="1162">
        <v>0.0</v>
      </c>
      <c r="E773" s="1129" t="s">
        <v>120</v>
      </c>
      <c r="F773" s="1147">
        <v>5376.0</v>
      </c>
      <c r="G773" s="1163" t="s">
        <v>149</v>
      </c>
      <c r="H773" s="1132" t="s">
        <v>2659</v>
      </c>
      <c r="I773" s="1161" t="s">
        <v>2445</v>
      </c>
      <c r="J773" s="1133" t="s">
        <v>4501</v>
      </c>
      <c r="K773" s="1148"/>
      <c r="L773" s="1135" t="s">
        <v>3295</v>
      </c>
      <c r="M773" s="1146"/>
      <c r="N773" s="1136" t="s">
        <v>2421</v>
      </c>
      <c r="O773" s="1084">
        <v>45774.0</v>
      </c>
      <c r="P773" s="1164" t="s">
        <v>4502</v>
      </c>
      <c r="Q773" s="297">
        <f t="shared" si="434"/>
        <v>45775</v>
      </c>
      <c r="R773" s="1152"/>
      <c r="S773" s="1153"/>
      <c r="T773" s="1153"/>
      <c r="U773" s="297">
        <f t="shared" si="435"/>
        <v>45779</v>
      </c>
      <c r="V773" s="1165"/>
      <c r="W773" s="1165"/>
      <c r="X773" s="1152"/>
      <c r="Y773" s="297">
        <f t="shared" si="436"/>
        <v>45784</v>
      </c>
      <c r="Z773" s="1152">
        <v>24628.0</v>
      </c>
      <c r="AA773" s="1153">
        <v>0.0</v>
      </c>
      <c r="AB773" s="1153">
        <v>129.0</v>
      </c>
      <c r="AC773" s="1141" t="str">
        <f t="shared" si="451"/>
        <v/>
      </c>
      <c r="AD773" s="1142">
        <f t="shared" si="452"/>
        <v>0.005237940555</v>
      </c>
      <c r="AE773" s="1143">
        <f t="shared" si="455"/>
        <v>0</v>
      </c>
      <c r="AF773" s="286"/>
      <c r="AI773" s="1144">
        <f t="shared" si="459"/>
        <v>24628</v>
      </c>
      <c r="AJ773" s="18"/>
    </row>
    <row r="774" ht="21.0" customHeight="1">
      <c r="A774" s="18"/>
      <c r="B774" s="1127" t="e">
        <v>#N/A</v>
      </c>
      <c r="C774" s="1161" t="s">
        <v>3679</v>
      </c>
      <c r="D774" s="1162">
        <v>0.0</v>
      </c>
      <c r="E774" s="1129" t="s">
        <v>120</v>
      </c>
      <c r="F774" s="1147">
        <v>5647.0</v>
      </c>
      <c r="G774" s="1163" t="s">
        <v>1536</v>
      </c>
      <c r="H774" s="1132" t="s">
        <v>2437</v>
      </c>
      <c r="I774" s="1161" t="s">
        <v>2445</v>
      </c>
      <c r="J774" s="1133" t="s">
        <v>3680</v>
      </c>
      <c r="K774" s="1148"/>
      <c r="L774" s="1135" t="s">
        <v>3295</v>
      </c>
      <c r="M774" s="1146"/>
      <c r="N774" s="1136" t="s">
        <v>2421</v>
      </c>
      <c r="O774" s="1084">
        <v>45880.0</v>
      </c>
      <c r="P774" s="1164" t="s">
        <v>4503</v>
      </c>
      <c r="Q774" s="297">
        <f t="shared" si="434"/>
        <v>45881</v>
      </c>
      <c r="R774" s="1152"/>
      <c r="S774" s="1153"/>
      <c r="T774" s="1153"/>
      <c r="U774" s="297">
        <f t="shared" si="435"/>
        <v>45885</v>
      </c>
      <c r="V774" s="1165"/>
      <c r="W774" s="1165"/>
      <c r="X774" s="1152"/>
      <c r="Y774" s="297">
        <f t="shared" si="436"/>
        <v>45890</v>
      </c>
      <c r="Z774" s="1152">
        <v>147.0</v>
      </c>
      <c r="AA774" s="1153">
        <v>2.0</v>
      </c>
      <c r="AB774" s="1153">
        <v>10.0</v>
      </c>
      <c r="AC774" s="1141" t="str">
        <f t="shared" si="451"/>
        <v/>
      </c>
      <c r="AD774" s="1142">
        <f t="shared" si="452"/>
        <v>0.08163265306</v>
      </c>
      <c r="AE774" s="1143">
        <f t="shared" si="455"/>
        <v>0</v>
      </c>
      <c r="AF774" s="286"/>
      <c r="AI774" s="1144">
        <f t="shared" si="459"/>
        <v>147</v>
      </c>
      <c r="AJ774" s="18"/>
    </row>
    <row r="775" ht="21.0" customHeight="1">
      <c r="A775" s="18"/>
      <c r="B775" s="1127" t="e">
        <v>#N/A</v>
      </c>
      <c r="C775" s="1161" t="s">
        <v>3679</v>
      </c>
      <c r="D775" s="1162">
        <v>0.0</v>
      </c>
      <c r="E775" s="1129" t="s">
        <v>120</v>
      </c>
      <c r="F775" s="1147">
        <v>5637.0</v>
      </c>
      <c r="G775" s="1163" t="s">
        <v>1506</v>
      </c>
      <c r="H775" s="1132" t="s">
        <v>2437</v>
      </c>
      <c r="I775" s="1161" t="s">
        <v>2445</v>
      </c>
      <c r="J775" s="1133" t="s">
        <v>3680</v>
      </c>
      <c r="K775" s="1148"/>
      <c r="L775" s="1135" t="s">
        <v>3295</v>
      </c>
      <c r="M775" s="1146"/>
      <c r="N775" s="1136" t="s">
        <v>2421</v>
      </c>
      <c r="O775" s="1084">
        <v>45880.0</v>
      </c>
      <c r="P775" s="1164" t="s">
        <v>4504</v>
      </c>
      <c r="Q775" s="297">
        <f t="shared" si="434"/>
        <v>45881</v>
      </c>
      <c r="R775" s="1152"/>
      <c r="S775" s="1153"/>
      <c r="T775" s="1153"/>
      <c r="U775" s="297">
        <f t="shared" si="435"/>
        <v>45885</v>
      </c>
      <c r="V775" s="286">
        <v>14.0</v>
      </c>
      <c r="W775" s="286">
        <v>2.0</v>
      </c>
      <c r="X775" s="1152">
        <v>14.0</v>
      </c>
      <c r="Y775" s="297">
        <f t="shared" si="436"/>
        <v>45890</v>
      </c>
      <c r="Z775" s="1152">
        <v>227.0</v>
      </c>
      <c r="AA775" s="1153">
        <v>2.0</v>
      </c>
      <c r="AB775" s="1153">
        <v>14.0</v>
      </c>
      <c r="AC775" s="1141" t="str">
        <f t="shared" si="451"/>
        <v/>
      </c>
      <c r="AD775" s="1142">
        <f t="shared" si="452"/>
        <v>0.0704845815</v>
      </c>
      <c r="AE775" s="1143">
        <f t="shared" si="455"/>
        <v>0</v>
      </c>
      <c r="AF775" s="286"/>
      <c r="AI775" s="1144">
        <f t="shared" si="459"/>
        <v>227</v>
      </c>
      <c r="AJ775" s="18"/>
    </row>
    <row r="776" ht="21.0" customHeight="1">
      <c r="A776" s="18"/>
      <c r="B776" s="1127" t="e">
        <v>#N/A</v>
      </c>
      <c r="C776" s="1127" t="s">
        <v>4505</v>
      </c>
      <c r="D776" s="1128">
        <v>0.0</v>
      </c>
      <c r="E776" s="1129" t="s">
        <v>120</v>
      </c>
      <c r="F776" s="1147">
        <v>5465.0</v>
      </c>
      <c r="G776" s="1135" t="s">
        <v>384</v>
      </c>
      <c r="H776" s="1132" t="s">
        <v>2426</v>
      </c>
      <c r="I776" s="1136" t="s">
        <v>2418</v>
      </c>
      <c r="J776" s="1127"/>
      <c r="K776" s="1148"/>
      <c r="L776" s="1135" t="s">
        <v>3295</v>
      </c>
      <c r="M776" s="1146"/>
      <c r="N776" s="1136" t="s">
        <v>3076</v>
      </c>
      <c r="O776" s="1149">
        <v>45953.0</v>
      </c>
      <c r="P776" s="1150" t="s">
        <v>4506</v>
      </c>
      <c r="Q776" s="297">
        <f t="shared" si="434"/>
        <v>45954</v>
      </c>
      <c r="R776" s="1152">
        <v>0.0</v>
      </c>
      <c r="S776" s="1153">
        <v>0.0</v>
      </c>
      <c r="T776" s="1153">
        <v>9.0</v>
      </c>
      <c r="U776" s="297">
        <f t="shared" si="435"/>
        <v>45958</v>
      </c>
      <c r="V776" s="1152"/>
      <c r="W776" s="1152">
        <v>0.0</v>
      </c>
      <c r="X776" s="1152">
        <v>13.0</v>
      </c>
      <c r="Y776" s="1155">
        <f t="shared" si="436"/>
        <v>45963</v>
      </c>
      <c r="Z776" s="1152"/>
      <c r="AA776" s="1153">
        <v>0.0</v>
      </c>
      <c r="AB776" s="1153">
        <v>13.0</v>
      </c>
      <c r="AC776" s="1167" t="str">
        <f t="shared" si="451"/>
        <v/>
      </c>
      <c r="AD776" s="1142" t="str">
        <f t="shared" si="452"/>
        <v>#DIV/0!</v>
      </c>
      <c r="AE776" s="1168" t="str">
        <f t="shared" si="455"/>
        <v>#DIV/0!</v>
      </c>
      <c r="AF776" s="286" t="s">
        <v>4507</v>
      </c>
      <c r="AI776" s="1144">
        <f t="shared" si="459"/>
        <v>0</v>
      </c>
      <c r="AJ776" s="18"/>
    </row>
    <row r="777" ht="21.0" customHeight="1">
      <c r="A777" s="18"/>
      <c r="B777" s="1127" t="s">
        <v>414</v>
      </c>
      <c r="C777" s="1127" t="s">
        <v>415</v>
      </c>
      <c r="D777" s="1128" t="s">
        <v>2416</v>
      </c>
      <c r="E777" s="1129" t="e">
        <v>#N/A</v>
      </c>
      <c r="F777" s="1130" t="e">
        <v>#N/A</v>
      </c>
      <c r="G777" s="1131" t="s">
        <v>4508</v>
      </c>
      <c r="H777" s="1132" t="e">
        <v>#N/A</v>
      </c>
      <c r="I777" s="1127" t="s">
        <v>2418</v>
      </c>
      <c r="J777" s="1133" t="s">
        <v>416</v>
      </c>
      <c r="K777" s="1134"/>
      <c r="L777" s="1135" t="s">
        <v>3295</v>
      </c>
      <c r="M777" s="1127"/>
      <c r="N777" s="1136" t="s">
        <v>2421</v>
      </c>
      <c r="O777" s="1156">
        <v>45901.0</v>
      </c>
      <c r="P777" s="1157" t="s">
        <v>4509</v>
      </c>
      <c r="Q777" s="1138">
        <f t="shared" si="434"/>
        <v>45902</v>
      </c>
      <c r="R777" s="125">
        <v>101421.0</v>
      </c>
      <c r="S777" s="499">
        <v>6.0</v>
      </c>
      <c r="T777" s="499"/>
      <c r="U777" s="1139">
        <f t="shared" si="435"/>
        <v>45906</v>
      </c>
      <c r="V777" s="125">
        <v>101628.0</v>
      </c>
      <c r="W777" s="125">
        <v>8.0</v>
      </c>
      <c r="X777" s="125">
        <v>-1.0</v>
      </c>
      <c r="Y777" s="1158">
        <f t="shared" si="436"/>
        <v>45911</v>
      </c>
      <c r="Z777" s="125">
        <v>101686.0</v>
      </c>
      <c r="AA777" s="499">
        <v>8.0</v>
      </c>
      <c r="AB777" s="499">
        <v>-1.0</v>
      </c>
      <c r="AC777" s="1141">
        <f>IFERROR((Z777-R777)/R777,"")</f>
        <v>0.002612871102</v>
      </c>
      <c r="AD777" s="1142">
        <f>(AA777+AB777)/Z777</f>
        <v>0.00006883936825</v>
      </c>
      <c r="AE777" s="1143">
        <f t="array" ref="AE777">iferror(INDIRECT("D"&amp;ROW()) / INDIRECT("AI"&amp;ROW()) * 1000,0)</f>
        <v>0</v>
      </c>
      <c r="AF777" s="1159" t="s">
        <v>4510</v>
      </c>
      <c r="AG777" s="1160"/>
      <c r="AH777" s="1144"/>
      <c r="AI777" s="1144">
        <f t="shared" si="459"/>
        <v>101686</v>
      </c>
      <c r="AJ777" s="18"/>
    </row>
    <row r="778" ht="21.0" customHeight="1">
      <c r="A778" s="18"/>
      <c r="B778" s="1127" t="s">
        <v>414</v>
      </c>
      <c r="C778" s="1127" t="s">
        <v>415</v>
      </c>
      <c r="D778" s="1128" t="s">
        <v>2416</v>
      </c>
      <c r="E778" s="1129" t="e">
        <v>#N/A</v>
      </c>
      <c r="F778" s="1147" t="e">
        <v>#N/A</v>
      </c>
      <c r="G778" s="1135" t="s">
        <v>4508</v>
      </c>
      <c r="H778" s="1132" t="e">
        <v>#N/A</v>
      </c>
      <c r="I778" s="1136" t="s">
        <v>2445</v>
      </c>
      <c r="J778" s="1127" t="s">
        <v>4511</v>
      </c>
      <c r="K778" s="1148"/>
      <c r="L778" s="1225"/>
      <c r="M778" s="1146"/>
      <c r="N778" s="1136" t="s">
        <v>2421</v>
      </c>
      <c r="O778" s="1149">
        <v>45901.0</v>
      </c>
      <c r="P778" s="1150" t="s">
        <v>4512</v>
      </c>
      <c r="Q778" s="297">
        <f t="shared" si="434"/>
        <v>45902</v>
      </c>
      <c r="R778" s="1152">
        <v>13715.0</v>
      </c>
      <c r="S778" s="1153">
        <v>8.0</v>
      </c>
      <c r="T778" s="1153">
        <v>1981.0</v>
      </c>
      <c r="U778" s="297">
        <f t="shared" si="435"/>
        <v>45906</v>
      </c>
      <c r="V778" s="1165"/>
      <c r="W778" s="1165"/>
      <c r="X778" s="1165"/>
      <c r="Y778" s="1155">
        <f t="shared" si="436"/>
        <v>45911</v>
      </c>
      <c r="Z778" s="1152"/>
      <c r="AA778" s="1153"/>
      <c r="AB778" s="1153"/>
      <c r="AC778" s="1167">
        <f t="array" ref="AC778">IFERROR((INDIRECT("Z"&amp;ROW()) - INDIRECT("R"&amp;ROW())) / INDIRECT("R"&amp;ROW()), "")</f>
        <v>-1</v>
      </c>
      <c r="AD778" s="1178" t="str">
        <f t="array" ref="AD778">(INDIRECT("AA"&amp;ROW()) + INDIRECT("AB"&amp;ROW())) / INDIRECT("Z"&amp;ROW())</f>
        <v>#DIV/0!</v>
      </c>
      <c r="AE778" s="1168" t="str">
        <f t="array" ref="AE778">INDIRECT("D"&amp;ROW()) / INDIRECT("Z"&amp;ROW()) * 1000</f>
        <v>#DIV/0!</v>
      </c>
      <c r="AF778" s="286" t="s">
        <v>4513</v>
      </c>
      <c r="AI778" s="1144">
        <f t="shared" si="459"/>
        <v>13715</v>
      </c>
      <c r="AJ778" s="18"/>
    </row>
    <row r="779" ht="21.0" customHeight="1">
      <c r="A779" s="18"/>
      <c r="B779" s="1127" t="s">
        <v>2470</v>
      </c>
      <c r="C779" s="1127" t="s">
        <v>350</v>
      </c>
      <c r="D779" s="1128" t="e">
        <v>#N/A</v>
      </c>
      <c r="E779" s="1129" t="e">
        <v>#N/A</v>
      </c>
      <c r="F779" s="1130">
        <v>4911.0</v>
      </c>
      <c r="G779" s="1131" t="s">
        <v>357</v>
      </c>
      <c r="H779" s="1132" t="s">
        <v>2476</v>
      </c>
      <c r="I779" s="1127" t="s">
        <v>2418</v>
      </c>
      <c r="J779" s="1133" t="s">
        <v>2472</v>
      </c>
      <c r="K779" s="1134"/>
      <c r="L779" s="1135" t="s">
        <v>2420</v>
      </c>
      <c r="M779" s="1127"/>
      <c r="N779" s="1136" t="s">
        <v>2421</v>
      </c>
      <c r="O779" s="55">
        <v>45839.0</v>
      </c>
      <c r="P779" s="1172" t="s">
        <v>4514</v>
      </c>
      <c r="Q779" s="1138">
        <v>45839.0</v>
      </c>
      <c r="R779" s="125">
        <v>401.0</v>
      </c>
      <c r="S779" s="499">
        <v>3.0</v>
      </c>
      <c r="T779" s="1130"/>
      <c r="U779" s="1139">
        <f>O779+5</f>
        <v>45844</v>
      </c>
      <c r="V779" s="125">
        <v>12379.0</v>
      </c>
      <c r="W779" s="125">
        <v>6.0</v>
      </c>
      <c r="X779" s="125">
        <v>-1.0</v>
      </c>
      <c r="Y779" s="1140">
        <f>O779+10</f>
        <v>45849</v>
      </c>
      <c r="Z779" s="125">
        <v>12608.0</v>
      </c>
      <c r="AA779" s="499">
        <v>6.0</v>
      </c>
      <c r="AB779" s="499">
        <v>-1.0</v>
      </c>
      <c r="AC779" s="1141">
        <f>IFERROR((Z779-R779)/R779,"")</f>
        <v>30.44139651</v>
      </c>
      <c r="AD779" s="1142">
        <f>(AA779+AB779)/Z779</f>
        <v>0.0003965736041</v>
      </c>
      <c r="AE779" s="1143">
        <f t="array" ref="AE779">iferror(INDIRECT("D"&amp;ROW()) / INDIRECT("AI"&amp;ROW()) * 1000,0)</f>
        <v>0</v>
      </c>
      <c r="AF779" s="1144"/>
      <c r="AG779" s="1145" t="s">
        <v>4515</v>
      </c>
      <c r="AH779" s="1144"/>
      <c r="AI779" s="1144">
        <f t="shared" si="459"/>
        <v>12608</v>
      </c>
      <c r="AJ779" s="18"/>
    </row>
    <row r="780" ht="21.0" customHeight="1">
      <c r="A780" s="18"/>
      <c r="B780" s="1127" t="s">
        <v>186</v>
      </c>
      <c r="C780" s="1161" t="s">
        <v>187</v>
      </c>
      <c r="D780" s="1162">
        <v>2754.0</v>
      </c>
      <c r="E780" s="1129" t="e">
        <v>#N/A</v>
      </c>
      <c r="F780" s="1147" t="e">
        <v>#N/A</v>
      </c>
      <c r="G780" s="1163" t="s">
        <v>4516</v>
      </c>
      <c r="H780" s="1132" t="e">
        <v>#N/A</v>
      </c>
      <c r="I780" s="1161" t="s">
        <v>2418</v>
      </c>
      <c r="J780" s="1133" t="s">
        <v>3899</v>
      </c>
      <c r="K780" s="1148"/>
      <c r="L780" s="1135" t="s">
        <v>2420</v>
      </c>
      <c r="M780" s="1146"/>
      <c r="N780" s="1136" t="s">
        <v>2421</v>
      </c>
      <c r="O780" s="1084">
        <v>45792.0</v>
      </c>
      <c r="P780" s="1164" t="s">
        <v>4517</v>
      </c>
      <c r="Q780" s="297">
        <f t="shared" ref="Q780:Q784" si="460">INDIRECT("o"&amp;ROW())+1</f>
        <v>45793</v>
      </c>
      <c r="R780" s="1152"/>
      <c r="S780" s="1153"/>
      <c r="T780" s="1153"/>
      <c r="U780" s="297">
        <f t="shared" ref="U780:U784" si="461">INDIRECT("o"&amp;ROW())+5</f>
        <v>45797</v>
      </c>
      <c r="V780" s="1165"/>
      <c r="W780" s="1165"/>
      <c r="X780" s="1152"/>
      <c r="Y780" s="297">
        <f t="shared" ref="Y780:Y784" si="462">INDIRECT("o"&amp;ROW())+10</f>
        <v>45802</v>
      </c>
      <c r="Z780" s="1152">
        <v>9548.0</v>
      </c>
      <c r="AA780" s="1153">
        <v>89.0</v>
      </c>
      <c r="AB780" s="1153">
        <v>481.0</v>
      </c>
      <c r="AC780" s="1141" t="str">
        <f t="shared" ref="AC780:AC784" si="463">IFERROR((INDIRECT("Z"&amp;ROW()) - INDIRECT("R"&amp;ROW())) / INDIRECT("R"&amp;ROW()), "")</f>
        <v/>
      </c>
      <c r="AD780" s="1142">
        <f t="shared" ref="AD780:AD784" si="464">(INDIRECT("AA"&amp;ROW()) + INDIRECT("AB"&amp;ROW())) / INDIRECT("Z"&amp;ROW())</f>
        <v>0.05969836615</v>
      </c>
      <c r="AE780" s="1143">
        <f t="shared" ref="AE780:AE784" si="465">INDIRECT("D"&amp;ROW()) / INDIRECT("Z"&amp;ROW()) * 1000</f>
        <v>288.4373691</v>
      </c>
      <c r="AF780" s="286" t="s">
        <v>4518</v>
      </c>
      <c r="AI780" s="1144">
        <f t="shared" si="459"/>
        <v>9548</v>
      </c>
      <c r="AJ780" s="18"/>
    </row>
    <row r="781" ht="21.0" customHeight="1">
      <c r="A781" s="18"/>
      <c r="B781" s="1127" t="s">
        <v>1307</v>
      </c>
      <c r="C781" s="1161" t="s">
        <v>1308</v>
      </c>
      <c r="D781" s="1162">
        <v>2511.0</v>
      </c>
      <c r="E781" s="1129" t="e">
        <v>#N/A</v>
      </c>
      <c r="F781" s="1147" t="e">
        <v>#N/A</v>
      </c>
      <c r="G781" s="1163" t="s">
        <v>4519</v>
      </c>
      <c r="H781" s="1132" t="e">
        <v>#N/A</v>
      </c>
      <c r="I781" s="1161" t="s">
        <v>2418</v>
      </c>
      <c r="J781" s="1133" t="s">
        <v>1309</v>
      </c>
      <c r="K781" s="1148"/>
      <c r="L781" s="1135" t="s">
        <v>2420</v>
      </c>
      <c r="M781" s="1146"/>
      <c r="N781" s="1136" t="s">
        <v>2421</v>
      </c>
      <c r="O781" s="1084">
        <v>45729.0</v>
      </c>
      <c r="P781" s="1164" t="s">
        <v>4520</v>
      </c>
      <c r="Q781" s="297">
        <f t="shared" si="460"/>
        <v>45730</v>
      </c>
      <c r="R781" s="1152">
        <v>596.0</v>
      </c>
      <c r="S781" s="1153">
        <v>1.0</v>
      </c>
      <c r="T781" s="1153"/>
      <c r="U781" s="297">
        <f t="shared" si="461"/>
        <v>45734</v>
      </c>
      <c r="V781" s="1165"/>
      <c r="W781" s="1165"/>
      <c r="X781" s="1152"/>
      <c r="Y781" s="297">
        <f t="shared" si="462"/>
        <v>45739</v>
      </c>
      <c r="Z781" s="1152">
        <v>596.0</v>
      </c>
      <c r="AA781" s="1153">
        <v>1.0</v>
      </c>
      <c r="AB781" s="1153"/>
      <c r="AC781" s="1141">
        <f t="shared" si="463"/>
        <v>0</v>
      </c>
      <c r="AD781" s="1142">
        <f t="shared" si="464"/>
        <v>0.001677852349</v>
      </c>
      <c r="AE781" s="1143">
        <f t="shared" si="465"/>
        <v>4213.087248</v>
      </c>
      <c r="AF781" s="286" t="s">
        <v>4521</v>
      </c>
      <c r="AI781" s="1144">
        <f t="shared" si="459"/>
        <v>596</v>
      </c>
      <c r="AJ781" s="18"/>
    </row>
    <row r="782" ht="21.0" customHeight="1">
      <c r="A782" s="18"/>
      <c r="B782" s="1127" t="s">
        <v>1307</v>
      </c>
      <c r="C782" s="1161" t="s">
        <v>1308</v>
      </c>
      <c r="D782" s="1162">
        <v>1256.0</v>
      </c>
      <c r="E782" s="1129" t="e">
        <v>#N/A</v>
      </c>
      <c r="F782" s="1147" t="e">
        <v>#N/A</v>
      </c>
      <c r="G782" s="1163" t="s">
        <v>4522</v>
      </c>
      <c r="H782" s="1132" t="e">
        <v>#N/A</v>
      </c>
      <c r="I782" s="1161" t="s">
        <v>2445</v>
      </c>
      <c r="J782" s="1133" t="s">
        <v>4523</v>
      </c>
      <c r="K782" s="1148"/>
      <c r="L782" s="1135" t="s">
        <v>2420</v>
      </c>
      <c r="M782" s="1146"/>
      <c r="N782" s="1136" t="s">
        <v>2421</v>
      </c>
      <c r="O782" s="1084">
        <v>45834.0</v>
      </c>
      <c r="P782" s="1164" t="s">
        <v>4524</v>
      </c>
      <c r="Q782" s="297">
        <f t="shared" si="460"/>
        <v>45835</v>
      </c>
      <c r="R782" s="1152"/>
      <c r="S782" s="1153"/>
      <c r="T782" s="1153"/>
      <c r="U782" s="297">
        <f t="shared" si="461"/>
        <v>45839</v>
      </c>
      <c r="V782" s="1165"/>
      <c r="W782" s="1165"/>
      <c r="X782" s="1152"/>
      <c r="Y782" s="297">
        <f t="shared" si="462"/>
        <v>45844</v>
      </c>
      <c r="Z782" s="1152">
        <v>214.0</v>
      </c>
      <c r="AA782" s="1153">
        <v>0.0</v>
      </c>
      <c r="AB782" s="1153">
        <v>5.0</v>
      </c>
      <c r="AC782" s="1141" t="str">
        <f t="shared" si="463"/>
        <v/>
      </c>
      <c r="AD782" s="1142">
        <f t="shared" si="464"/>
        <v>0.02336448598</v>
      </c>
      <c r="AE782" s="1143">
        <f t="shared" si="465"/>
        <v>5869.158879</v>
      </c>
      <c r="AF782" s="286"/>
      <c r="AI782" s="1144">
        <f t="shared" si="459"/>
        <v>214</v>
      </c>
      <c r="AJ782" s="18"/>
    </row>
    <row r="783" ht="21.0" customHeight="1">
      <c r="A783" s="18"/>
      <c r="B783" s="1127" t="s">
        <v>1307</v>
      </c>
      <c r="C783" s="1161" t="s">
        <v>1308</v>
      </c>
      <c r="D783" s="1162">
        <v>1256.0</v>
      </c>
      <c r="E783" s="1129" t="e">
        <v>#N/A</v>
      </c>
      <c r="F783" s="1147" t="e">
        <v>#N/A</v>
      </c>
      <c r="G783" s="1163" t="s">
        <v>4522</v>
      </c>
      <c r="H783" s="1132" t="e">
        <v>#N/A</v>
      </c>
      <c r="I783" s="1161" t="s">
        <v>2418</v>
      </c>
      <c r="J783" s="1133" t="s">
        <v>1309</v>
      </c>
      <c r="K783" s="1148"/>
      <c r="L783" s="1135" t="s">
        <v>2420</v>
      </c>
      <c r="M783" s="1146"/>
      <c r="N783" s="1136" t="s">
        <v>2421</v>
      </c>
      <c r="O783" s="1084">
        <v>45834.0</v>
      </c>
      <c r="P783" s="1164" t="s">
        <v>4525</v>
      </c>
      <c r="Q783" s="297">
        <f t="shared" si="460"/>
        <v>45835</v>
      </c>
      <c r="R783" s="1152"/>
      <c r="S783" s="1153"/>
      <c r="T783" s="1153"/>
      <c r="U783" s="297">
        <f t="shared" si="461"/>
        <v>45839</v>
      </c>
      <c r="V783" s="1165"/>
      <c r="W783" s="1165"/>
      <c r="X783" s="1152"/>
      <c r="Y783" s="297">
        <f t="shared" si="462"/>
        <v>45844</v>
      </c>
      <c r="Z783" s="1152">
        <v>885.0</v>
      </c>
      <c r="AA783" s="1153">
        <v>9.0</v>
      </c>
      <c r="AB783" s="1153">
        <v>-1.0</v>
      </c>
      <c r="AC783" s="1141" t="str">
        <f t="shared" si="463"/>
        <v/>
      </c>
      <c r="AD783" s="1142">
        <f t="shared" si="464"/>
        <v>0.009039548023</v>
      </c>
      <c r="AE783" s="1143">
        <f t="shared" si="465"/>
        <v>1419.20904</v>
      </c>
      <c r="AF783" s="286"/>
      <c r="AI783" s="1144">
        <f t="shared" si="459"/>
        <v>885</v>
      </c>
      <c r="AJ783" s="18"/>
    </row>
    <row r="784" ht="21.0" customHeight="1">
      <c r="A784" s="18"/>
      <c r="B784" s="1127" t="s">
        <v>3908</v>
      </c>
      <c r="C784" s="1161" t="s">
        <v>3909</v>
      </c>
      <c r="D784" s="1162">
        <v>6277.0</v>
      </c>
      <c r="E784" s="1129" t="e">
        <v>#N/A</v>
      </c>
      <c r="F784" s="1147" t="e">
        <v>#N/A</v>
      </c>
      <c r="G784" s="1163" t="s">
        <v>4522</v>
      </c>
      <c r="H784" s="1132" t="e">
        <v>#N/A</v>
      </c>
      <c r="I784" s="1161" t="s">
        <v>2418</v>
      </c>
      <c r="J784" s="1133" t="s">
        <v>3910</v>
      </c>
      <c r="K784" s="1148"/>
      <c r="L784" s="1135" t="s">
        <v>2420</v>
      </c>
      <c r="M784" s="1146"/>
      <c r="N784" s="1136" t="s">
        <v>2421</v>
      </c>
      <c r="O784" s="1084">
        <v>45834.0</v>
      </c>
      <c r="P784" s="1164" t="s">
        <v>4526</v>
      </c>
      <c r="Q784" s="297">
        <f t="shared" si="460"/>
        <v>45835</v>
      </c>
      <c r="R784" s="1152">
        <v>1747.0</v>
      </c>
      <c r="S784" s="1153">
        <v>1.0</v>
      </c>
      <c r="T784" s="1153"/>
      <c r="U784" s="297">
        <f t="shared" si="461"/>
        <v>45839</v>
      </c>
      <c r="V784" s="1165"/>
      <c r="W784" s="1165"/>
      <c r="X784" s="1152"/>
      <c r="Y784" s="297">
        <f t="shared" si="462"/>
        <v>45844</v>
      </c>
      <c r="Z784" s="1152">
        <v>1747.0</v>
      </c>
      <c r="AA784" s="1153">
        <v>1.0</v>
      </c>
      <c r="AB784" s="1153"/>
      <c r="AC784" s="1141">
        <f t="shared" si="463"/>
        <v>0</v>
      </c>
      <c r="AD784" s="1142">
        <f t="shared" si="464"/>
        <v>0.0005724098454</v>
      </c>
      <c r="AE784" s="1143">
        <f t="shared" si="465"/>
        <v>3593.0166</v>
      </c>
      <c r="AF784" s="286" t="s">
        <v>4527</v>
      </c>
      <c r="AI784" s="1144">
        <f t="shared" si="459"/>
        <v>1747</v>
      </c>
      <c r="AJ784" s="18"/>
    </row>
    <row r="785" ht="21.0" customHeight="1">
      <c r="A785" s="18"/>
      <c r="B785" s="1127" t="s">
        <v>3908</v>
      </c>
      <c r="C785" s="1127" t="s">
        <v>3909</v>
      </c>
      <c r="D785" s="1128" t="e">
        <v>#N/A</v>
      </c>
      <c r="E785" s="1129" t="e">
        <v>#N/A</v>
      </c>
      <c r="F785" s="1130" t="e">
        <v>#N/A</v>
      </c>
      <c r="G785" s="1223" t="s">
        <v>4508</v>
      </c>
      <c r="H785" s="1132" t="e">
        <v>#N/A</v>
      </c>
      <c r="I785" s="1127" t="s">
        <v>2445</v>
      </c>
      <c r="J785" s="1133" t="s">
        <v>4528</v>
      </c>
      <c r="K785" s="1134"/>
      <c r="L785" s="1355"/>
      <c r="M785" s="1127"/>
      <c r="N785" s="1136" t="s">
        <v>2421</v>
      </c>
      <c r="O785" s="55">
        <v>45834.0</v>
      </c>
      <c r="P785" s="1422" t="s">
        <v>4529</v>
      </c>
      <c r="Q785" s="1138">
        <f>O785+1</f>
        <v>45835</v>
      </c>
      <c r="R785" s="125"/>
      <c r="S785" s="499"/>
      <c r="T785" s="1130"/>
      <c r="U785" s="1139">
        <f t="shared" ref="U785:U786" si="466">O785+5</f>
        <v>45839</v>
      </c>
      <c r="V785" s="125"/>
      <c r="W785" s="125"/>
      <c r="X785" s="125"/>
      <c r="Y785" s="1140">
        <f t="shared" ref="Y785:Y786" si="467">O785+10</f>
        <v>45844</v>
      </c>
      <c r="Z785" s="125">
        <v>306.0</v>
      </c>
      <c r="AA785" s="499">
        <v>1.0</v>
      </c>
      <c r="AB785" s="499">
        <v>23.0</v>
      </c>
      <c r="AC785" s="1141" t="str">
        <f t="shared" ref="AC785:AC787" si="468">IFERROR((Z785-R785)/R785,"")</f>
        <v/>
      </c>
      <c r="AD785" s="1142">
        <f t="shared" ref="AD785:AD787" si="469">(AA785+AB785)/Z785</f>
        <v>0.07843137255</v>
      </c>
      <c r="AE785" s="1143">
        <f t="shared" ref="AE785:AE787" si="470">iferror(INDIRECT("D"&amp;ROW()) / INDIRECT("AI"&amp;ROW()) * 1000,0)</f>
        <v>0</v>
      </c>
      <c r="AF785" s="1144"/>
      <c r="AG785" s="1145" t="s">
        <v>4530</v>
      </c>
      <c r="AH785" s="1144"/>
      <c r="AI785" s="1144">
        <f t="shared" si="459"/>
        <v>306</v>
      </c>
      <c r="AJ785" s="18"/>
    </row>
    <row r="786" ht="21.0" customHeight="1">
      <c r="A786" s="18"/>
      <c r="B786" s="1127" t="s">
        <v>4531</v>
      </c>
      <c r="C786" s="1127" t="s">
        <v>4532</v>
      </c>
      <c r="D786" s="1128" t="e">
        <v>#N/A</v>
      </c>
      <c r="E786" s="1129" t="e">
        <v>#N/A</v>
      </c>
      <c r="F786" s="1130" t="e">
        <v>#N/A</v>
      </c>
      <c r="G786" s="1131" t="s">
        <v>4533</v>
      </c>
      <c r="H786" s="1132" t="e">
        <v>#N/A</v>
      </c>
      <c r="I786" s="1127" t="s">
        <v>2418</v>
      </c>
      <c r="J786" s="1133" t="s">
        <v>4534</v>
      </c>
      <c r="K786" s="1134"/>
      <c r="L786" s="1135" t="s">
        <v>2420</v>
      </c>
      <c r="M786" s="1127"/>
      <c r="N786" s="1136" t="s">
        <v>2421</v>
      </c>
      <c r="O786" s="55">
        <v>45833.0</v>
      </c>
      <c r="P786" s="1172" t="s">
        <v>4535</v>
      </c>
      <c r="Q786" s="1138">
        <v>45839.0</v>
      </c>
      <c r="R786" s="125">
        <v>1162.0</v>
      </c>
      <c r="S786" s="499">
        <v>16.0</v>
      </c>
      <c r="T786" s="1130"/>
      <c r="U786" s="1139">
        <f t="shared" si="466"/>
        <v>45838</v>
      </c>
      <c r="V786" s="1133"/>
      <c r="W786" s="1133"/>
      <c r="X786" s="1133"/>
      <c r="Y786" s="1140">
        <f t="shared" si="467"/>
        <v>45843</v>
      </c>
      <c r="Z786" s="125">
        <v>1250.0</v>
      </c>
      <c r="AA786" s="499">
        <v>17.0</v>
      </c>
      <c r="AB786" s="499">
        <v>-1.0</v>
      </c>
      <c r="AC786" s="1141">
        <f t="shared" si="468"/>
        <v>0.07573149742</v>
      </c>
      <c r="AD786" s="1142">
        <f t="shared" si="469"/>
        <v>0.0128</v>
      </c>
      <c r="AE786" s="1143">
        <f t="shared" si="470"/>
        <v>0</v>
      </c>
      <c r="AF786" s="1144"/>
      <c r="AG786" s="1145" t="s">
        <v>4536</v>
      </c>
      <c r="AH786" s="1144"/>
      <c r="AI786" s="1144">
        <f t="shared" si="459"/>
        <v>1250</v>
      </c>
      <c r="AJ786" s="18"/>
    </row>
    <row r="787" ht="21.0" customHeight="1">
      <c r="A787" s="18"/>
      <c r="B787" s="1127" t="s">
        <v>457</v>
      </c>
      <c r="C787" s="1127" t="s">
        <v>458</v>
      </c>
      <c r="D787" s="1128" t="s">
        <v>2416</v>
      </c>
      <c r="E787" s="1129" t="e">
        <v>#N/A</v>
      </c>
      <c r="F787" s="1130" t="e">
        <v>#N/A</v>
      </c>
      <c r="G787" s="1131" t="s">
        <v>4508</v>
      </c>
      <c r="H787" s="1132" t="e">
        <v>#N/A</v>
      </c>
      <c r="I787" s="1127" t="s">
        <v>2418</v>
      </c>
      <c r="J787" s="1133" t="s">
        <v>459</v>
      </c>
      <c r="K787" s="1134"/>
      <c r="L787" s="1135" t="s">
        <v>2420</v>
      </c>
      <c r="M787" s="1127"/>
      <c r="N787" s="1136" t="s">
        <v>2421</v>
      </c>
      <c r="O787" s="1156">
        <v>45891.0</v>
      </c>
      <c r="P787" s="1157" t="s">
        <v>4537</v>
      </c>
      <c r="Q787" s="1138">
        <f t="shared" ref="Q787:Q788" si="471">INDIRECT("o"&amp;ROW())+1</f>
        <v>45892</v>
      </c>
      <c r="R787" s="125">
        <v>1032.0</v>
      </c>
      <c r="S787" s="499">
        <v>8.0</v>
      </c>
      <c r="T787" s="499">
        <v>32.0</v>
      </c>
      <c r="U787" s="1139">
        <f t="shared" ref="U787:U788" si="472">INDIRECT("o"&amp;ROW())+5</f>
        <v>45896</v>
      </c>
      <c r="V787" s="125">
        <v>4959.0</v>
      </c>
      <c r="W787" s="125">
        <v>8.0</v>
      </c>
      <c r="X787" s="125">
        <v>51.0</v>
      </c>
      <c r="Y787" s="1158">
        <f t="shared" ref="Y787:Y788" si="473">INDIRECT("o"&amp;ROW())+10</f>
        <v>45901</v>
      </c>
      <c r="Z787" s="125">
        <v>6223.0</v>
      </c>
      <c r="AA787" s="499">
        <v>9.0</v>
      </c>
      <c r="AB787" s="499">
        <v>59.0</v>
      </c>
      <c r="AC787" s="1141">
        <f t="shared" si="468"/>
        <v>5.03003876</v>
      </c>
      <c r="AD787" s="1142">
        <f t="shared" si="469"/>
        <v>0.01092720553</v>
      </c>
      <c r="AE787" s="1143">
        <f t="shared" si="470"/>
        <v>0</v>
      </c>
      <c r="AF787" s="1159" t="s">
        <v>4538</v>
      </c>
      <c r="AG787" s="1160"/>
      <c r="AH787" s="1144"/>
      <c r="AI787" s="1144">
        <f t="shared" si="459"/>
        <v>6223</v>
      </c>
      <c r="AJ787" s="18"/>
    </row>
    <row r="788" ht="21.0" customHeight="1">
      <c r="A788" s="18"/>
      <c r="B788" s="1127" t="s">
        <v>4539</v>
      </c>
      <c r="C788" s="1161" t="s">
        <v>4540</v>
      </c>
      <c r="D788" s="1162">
        <v>15693.0</v>
      </c>
      <c r="E788" s="1129" t="e">
        <v>#N/A</v>
      </c>
      <c r="F788" s="1147" t="e">
        <v>#N/A</v>
      </c>
      <c r="G788" s="1163" t="s">
        <v>4522</v>
      </c>
      <c r="H788" s="1132" t="e">
        <v>#N/A</v>
      </c>
      <c r="I788" s="1161" t="s">
        <v>2445</v>
      </c>
      <c r="J788" s="1133" t="s">
        <v>4541</v>
      </c>
      <c r="K788" s="1148"/>
      <c r="L788" s="1135" t="s">
        <v>2420</v>
      </c>
      <c r="M788" s="1146"/>
      <c r="N788" s="1136" t="s">
        <v>2421</v>
      </c>
      <c r="O788" s="1084">
        <v>45835.0</v>
      </c>
      <c r="P788" s="1164" t="s">
        <v>4542</v>
      </c>
      <c r="Q788" s="297">
        <f t="shared" si="471"/>
        <v>45836</v>
      </c>
      <c r="R788" s="1152">
        <v>9132.0</v>
      </c>
      <c r="S788" s="1153">
        <v>1.0</v>
      </c>
      <c r="T788" s="1153">
        <v>59.0</v>
      </c>
      <c r="U788" s="297">
        <f t="shared" si="472"/>
        <v>45840</v>
      </c>
      <c r="V788" s="1165"/>
      <c r="W788" s="1165"/>
      <c r="X788" s="1152"/>
      <c r="Y788" s="297">
        <f t="shared" si="473"/>
        <v>45845</v>
      </c>
      <c r="Z788" s="1152">
        <v>9132.0</v>
      </c>
      <c r="AA788" s="1153">
        <v>1.0</v>
      </c>
      <c r="AB788" s="1153">
        <v>59.0</v>
      </c>
      <c r="AC788" s="1141">
        <f t="array" ref="AC788">IFERROR((INDIRECT("Z"&amp;ROW()) - INDIRECT("R"&amp;ROW())) / INDIRECT("R"&amp;ROW()), "")</f>
        <v>0</v>
      </c>
      <c r="AD788" s="1142">
        <f t="array" ref="AD788">(INDIRECT("AA"&amp;ROW()) + INDIRECT("AB"&amp;ROW())) / INDIRECT("Z"&amp;ROW())</f>
        <v>0.006570302234</v>
      </c>
      <c r="AE788" s="1143">
        <f t="array" ref="AE788">INDIRECT("D"&amp;ROW()) / INDIRECT("Z"&amp;ROW()) * 1000</f>
        <v>1718.462549</v>
      </c>
      <c r="AF788" s="286" t="s">
        <v>4543</v>
      </c>
      <c r="AI788" s="1144">
        <f t="shared" si="459"/>
        <v>9132</v>
      </c>
      <c r="AJ788" s="18"/>
    </row>
    <row r="789" ht="21.0" customHeight="1">
      <c r="A789" s="18"/>
      <c r="B789" s="1127" t="s">
        <v>4544</v>
      </c>
      <c r="C789" s="1127" t="s">
        <v>4545</v>
      </c>
      <c r="D789" s="1128" t="e">
        <v>#N/A</v>
      </c>
      <c r="E789" s="1129" t="e">
        <v>#N/A</v>
      </c>
      <c r="F789" s="1130" t="e">
        <v>#N/A</v>
      </c>
      <c r="G789" s="1131" t="s">
        <v>4533</v>
      </c>
      <c r="H789" s="1132" t="e">
        <v>#N/A</v>
      </c>
      <c r="I789" s="1127" t="s">
        <v>2418</v>
      </c>
      <c r="J789" s="1133" t="s">
        <v>4546</v>
      </c>
      <c r="K789" s="1134"/>
      <c r="L789" s="1135" t="s">
        <v>2420</v>
      </c>
      <c r="M789" s="1127"/>
      <c r="N789" s="1136" t="s">
        <v>2421</v>
      </c>
      <c r="O789" s="55">
        <v>45833.0</v>
      </c>
      <c r="P789" s="1172" t="s">
        <v>4547</v>
      </c>
      <c r="Q789" s="1138">
        <v>45839.0</v>
      </c>
      <c r="R789" s="125">
        <v>40110.0</v>
      </c>
      <c r="S789" s="499">
        <v>2.0</v>
      </c>
      <c r="T789" s="1130"/>
      <c r="U789" s="1139">
        <f>O789+5</f>
        <v>45838</v>
      </c>
      <c r="V789" s="1133"/>
      <c r="W789" s="1133"/>
      <c r="X789" s="1133"/>
      <c r="Y789" s="1140">
        <f>O789+10</f>
        <v>45843</v>
      </c>
      <c r="Z789" s="125">
        <v>5223.0</v>
      </c>
      <c r="AA789" s="499">
        <v>2.0</v>
      </c>
      <c r="AB789" s="499">
        <v>-1.0</v>
      </c>
      <c r="AC789" s="1141">
        <f t="shared" ref="AC789:AC790" si="474">IFERROR((Z789-R789)/R789,"")</f>
        <v>-0.8697830965</v>
      </c>
      <c r="AD789" s="1142">
        <f t="shared" ref="AD789:AD790" si="475">(AA789+AB789)/Z789</f>
        <v>0.0001914608463</v>
      </c>
      <c r="AE789" s="1143">
        <f t="shared" ref="AE789:AE792" si="476">iferror(INDIRECT("D"&amp;ROW()) / INDIRECT("AI"&amp;ROW()) * 1000,0)</f>
        <v>0</v>
      </c>
      <c r="AF789" s="1144"/>
      <c r="AG789" s="1145" t="s">
        <v>4548</v>
      </c>
      <c r="AH789" s="1144"/>
      <c r="AI789" s="1144">
        <f t="shared" si="459"/>
        <v>5223</v>
      </c>
      <c r="AJ789" s="18"/>
    </row>
    <row r="790" ht="21.0" customHeight="1">
      <c r="A790" s="18"/>
      <c r="B790" s="1127" t="s">
        <v>2649</v>
      </c>
      <c r="C790" s="1127" t="s">
        <v>2650</v>
      </c>
      <c r="D790" s="1128">
        <v>0.0</v>
      </c>
      <c r="E790" s="1129" t="e">
        <v>#N/A</v>
      </c>
      <c r="F790" s="1130" t="e">
        <v>#N/A</v>
      </c>
      <c r="G790" s="1131" t="s">
        <v>4549</v>
      </c>
      <c r="H790" s="1132" t="e">
        <v>#N/A</v>
      </c>
      <c r="I790" s="1127" t="s">
        <v>2445</v>
      </c>
      <c r="J790" s="1133" t="s">
        <v>2655</v>
      </c>
      <c r="K790" s="1134"/>
      <c r="L790" s="1135" t="s">
        <v>2652</v>
      </c>
      <c r="M790" s="1127"/>
      <c r="N790" s="1136" t="s">
        <v>2421</v>
      </c>
      <c r="O790" s="1156">
        <v>45892.0</v>
      </c>
      <c r="P790" s="1157" t="s">
        <v>4550</v>
      </c>
      <c r="Q790" s="1138">
        <f t="shared" ref="Q790:Q799" si="477">INDIRECT("o"&amp;ROW())+1</f>
        <v>45893</v>
      </c>
      <c r="R790" s="125">
        <v>405.0</v>
      </c>
      <c r="S790" s="499">
        <v>1.0</v>
      </c>
      <c r="T790" s="499">
        <v>21.0</v>
      </c>
      <c r="U790" s="1139">
        <f t="shared" ref="U790:U799" si="478">INDIRECT("o"&amp;ROW())+5</f>
        <v>45897</v>
      </c>
      <c r="V790" s="125"/>
      <c r="W790" s="125"/>
      <c r="X790" s="125"/>
      <c r="Y790" s="1158">
        <f t="shared" ref="Y790:Y799" si="479">INDIRECT("o"&amp;ROW())+10</f>
        <v>45902</v>
      </c>
      <c r="Z790" s="125">
        <v>734.0</v>
      </c>
      <c r="AA790" s="499">
        <v>2.0</v>
      </c>
      <c r="AB790" s="499">
        <v>26.0</v>
      </c>
      <c r="AC790" s="1141">
        <f t="shared" si="474"/>
        <v>0.812345679</v>
      </c>
      <c r="AD790" s="1142">
        <f t="shared" si="475"/>
        <v>0.03814713896</v>
      </c>
      <c r="AE790" s="1143">
        <f t="shared" si="476"/>
        <v>0</v>
      </c>
      <c r="AF790" s="1159" t="s">
        <v>4551</v>
      </c>
      <c r="AG790" s="1160"/>
      <c r="AH790" s="1144"/>
      <c r="AI790" s="1144">
        <f t="shared" si="459"/>
        <v>734</v>
      </c>
      <c r="AJ790" s="18"/>
    </row>
    <row r="791" ht="21.0" customHeight="1">
      <c r="A791" s="18"/>
      <c r="B791" s="1127" t="s">
        <v>2649</v>
      </c>
      <c r="C791" s="1136" t="s">
        <v>2650</v>
      </c>
      <c r="D791" s="1128">
        <v>0.0</v>
      </c>
      <c r="E791" s="1129" t="e">
        <v>#N/A</v>
      </c>
      <c r="F791" s="1147" t="e">
        <v>#N/A</v>
      </c>
      <c r="G791" s="1135" t="s">
        <v>4552</v>
      </c>
      <c r="H791" s="1132" t="e">
        <v>#N/A</v>
      </c>
      <c r="I791" s="1136" t="s">
        <v>2445</v>
      </c>
      <c r="J791" s="1133" t="s">
        <v>2655</v>
      </c>
      <c r="K791" s="1148"/>
      <c r="L791" s="1135" t="s">
        <v>2652</v>
      </c>
      <c r="M791" s="1146"/>
      <c r="N791" s="1136" t="s">
        <v>2421</v>
      </c>
      <c r="O791" s="1149">
        <v>45924.0</v>
      </c>
      <c r="P791" s="1150" t="s">
        <v>4553</v>
      </c>
      <c r="Q791" s="1151">
        <f t="shared" si="477"/>
        <v>45925</v>
      </c>
      <c r="R791" s="1152">
        <v>5085.0</v>
      </c>
      <c r="S791" s="1153">
        <v>6.0</v>
      </c>
      <c r="T791" s="1153">
        <v>109.0</v>
      </c>
      <c r="U791" s="1154">
        <f t="shared" si="478"/>
        <v>45929</v>
      </c>
      <c r="V791" s="1152">
        <v>19100.0</v>
      </c>
      <c r="W791" s="1152">
        <v>12.0</v>
      </c>
      <c r="X791" s="1152">
        <v>344.0</v>
      </c>
      <c r="Y791" s="1155">
        <f t="shared" si="479"/>
        <v>45934</v>
      </c>
      <c r="Z791" s="1152">
        <v>34300.0</v>
      </c>
      <c r="AA791" s="1153">
        <v>18.0</v>
      </c>
      <c r="AB791" s="1153">
        <v>549.0</v>
      </c>
      <c r="AC791" s="1141">
        <f t="array" ref="AC791">IFERROR((INDIRECT("Z"&amp;ROW()) - INDIRECT("R"&amp;ROW())) / INDIRECT("R"&amp;ROW()), "")</f>
        <v>5.7453294</v>
      </c>
      <c r="AD791" s="1142">
        <f t="array" ref="AD791">(INDIRECT("AA"&amp;ROW()) + INDIRECT("AB"&amp;ROW())) / INDIRECT("Z"&amp;ROW())</f>
        <v>0.01653061224</v>
      </c>
      <c r="AE791" s="1143">
        <f t="shared" si="476"/>
        <v>0</v>
      </c>
      <c r="AF791" s="286" t="s">
        <v>4554</v>
      </c>
      <c r="AI791" s="1144">
        <f t="shared" si="459"/>
        <v>34300</v>
      </c>
      <c r="AJ791" s="18"/>
    </row>
    <row r="792" ht="21.0" customHeight="1">
      <c r="A792" s="18"/>
      <c r="B792" s="1127" t="s">
        <v>2763</v>
      </c>
      <c r="C792" s="1136" t="s">
        <v>2764</v>
      </c>
      <c r="D792" s="1128">
        <v>0.0</v>
      </c>
      <c r="E792" s="1129" t="e">
        <v>#N/A</v>
      </c>
      <c r="F792" s="1147" t="e">
        <v>#N/A</v>
      </c>
      <c r="G792" s="1225"/>
      <c r="H792" s="1132" t="e">
        <v>#N/A</v>
      </c>
      <c r="I792" s="1136" t="s">
        <v>2445</v>
      </c>
      <c r="J792" s="1133" t="s">
        <v>2765</v>
      </c>
      <c r="K792" s="1148"/>
      <c r="L792" s="1135" t="s">
        <v>4555</v>
      </c>
      <c r="M792" s="1146"/>
      <c r="N792" s="1136" t="s">
        <v>2421</v>
      </c>
      <c r="O792" s="1149">
        <v>45902.0</v>
      </c>
      <c r="P792" s="1150" t="s">
        <v>4556</v>
      </c>
      <c r="Q792" s="1151">
        <f t="shared" si="477"/>
        <v>45903</v>
      </c>
      <c r="R792" s="1152">
        <v>1539.0</v>
      </c>
      <c r="S792" s="1153">
        <v>6.0</v>
      </c>
      <c r="T792" s="1153">
        <v>40.0</v>
      </c>
      <c r="U792" s="1154">
        <f t="shared" si="478"/>
        <v>45907</v>
      </c>
      <c r="V792" s="1165"/>
      <c r="W792" s="1165"/>
      <c r="X792" s="1165"/>
      <c r="Y792" s="1155">
        <f t="shared" si="479"/>
        <v>45912</v>
      </c>
      <c r="Z792" s="1165"/>
      <c r="AA792" s="1423"/>
      <c r="AB792" s="1423"/>
      <c r="AC792" s="1141">
        <f>IFERROR((Z792-R792)/R792,"")</f>
        <v>-1</v>
      </c>
      <c r="AD792" s="1142" t="str">
        <f>(AA792+AB792)/Z792</f>
        <v>#DIV/0!</v>
      </c>
      <c r="AE792" s="1143">
        <f t="shared" si="476"/>
        <v>0</v>
      </c>
      <c r="AF792" s="286" t="s">
        <v>4557</v>
      </c>
      <c r="AI792" s="1144">
        <f t="shared" si="459"/>
        <v>1539</v>
      </c>
      <c r="AJ792" s="18"/>
    </row>
    <row r="793" ht="21.0" customHeight="1">
      <c r="A793" s="18"/>
      <c r="B793" s="1127" t="s">
        <v>2763</v>
      </c>
      <c r="C793" s="1127" t="s">
        <v>2764</v>
      </c>
      <c r="D793" s="1128">
        <v>0.0</v>
      </c>
      <c r="E793" s="1129" t="e">
        <v>#N/A</v>
      </c>
      <c r="F793" s="1147" t="e">
        <v>#N/A</v>
      </c>
      <c r="G793" s="1135" t="s">
        <v>4558</v>
      </c>
      <c r="H793" s="1132" t="e">
        <v>#N/A</v>
      </c>
      <c r="I793" s="1136" t="s">
        <v>2445</v>
      </c>
      <c r="J793" s="1127" t="s">
        <v>2779</v>
      </c>
      <c r="K793" s="1148"/>
      <c r="L793" s="1135" t="s">
        <v>2652</v>
      </c>
      <c r="M793" s="1146"/>
      <c r="N793" s="1136" t="s">
        <v>2421</v>
      </c>
      <c r="O793" s="1149">
        <v>45939.0</v>
      </c>
      <c r="P793" s="1150" t="s">
        <v>4559</v>
      </c>
      <c r="Q793" s="297">
        <f t="shared" si="477"/>
        <v>45940</v>
      </c>
      <c r="R793" s="1152">
        <v>930.0</v>
      </c>
      <c r="S793" s="1153">
        <v>5.0</v>
      </c>
      <c r="T793" s="1153">
        <v>37.0</v>
      </c>
      <c r="U793" s="297">
        <f t="shared" si="478"/>
        <v>45944</v>
      </c>
      <c r="V793" s="1152">
        <v>1036.0</v>
      </c>
      <c r="W793" s="1152">
        <v>5.0</v>
      </c>
      <c r="X793" s="1152">
        <v>38.0</v>
      </c>
      <c r="Y793" s="1155">
        <f t="shared" si="479"/>
        <v>45949</v>
      </c>
      <c r="Z793" s="1152">
        <v>1208.0</v>
      </c>
      <c r="AA793" s="1153">
        <v>5.0</v>
      </c>
      <c r="AB793" s="1153">
        <v>39.0</v>
      </c>
      <c r="AC793" s="1167">
        <f t="shared" ref="AC793:AC798" si="480">IFERROR((INDIRECT("Z"&amp;ROW()) - INDIRECT("R"&amp;ROW())) / INDIRECT("R"&amp;ROW()), "")</f>
        <v>0.2989247312</v>
      </c>
      <c r="AD793" s="1142">
        <f t="shared" ref="AD793:AD798" si="481">(INDIRECT("AA"&amp;ROW()) + INDIRECT("AB"&amp;ROW())) / INDIRECT("Z"&amp;ROW())</f>
        <v>0.03642384106</v>
      </c>
      <c r="AE793" s="1168">
        <f t="shared" ref="AE793:AE797" si="482">INDIRECT("D"&amp;ROW()) / INDIRECT("Z"&amp;ROW()) * 1000</f>
        <v>0</v>
      </c>
      <c r="AF793" s="286" t="s">
        <v>4560</v>
      </c>
      <c r="AI793" s="1144">
        <f t="shared" si="459"/>
        <v>1208</v>
      </c>
      <c r="AJ793" s="18"/>
    </row>
    <row r="794" ht="21.0" customHeight="1">
      <c r="A794" s="18"/>
      <c r="B794" s="1127" t="s">
        <v>2811</v>
      </c>
      <c r="C794" s="1161" t="s">
        <v>4561</v>
      </c>
      <c r="D794" s="1162">
        <v>12996.0</v>
      </c>
      <c r="E794" s="1129" t="e">
        <v>#N/A</v>
      </c>
      <c r="F794" s="1147" t="e">
        <v>#N/A</v>
      </c>
      <c r="G794" s="1163" t="s">
        <v>4562</v>
      </c>
      <c r="H794" s="1132" t="e">
        <v>#N/A</v>
      </c>
      <c r="I794" s="1161" t="s">
        <v>2418</v>
      </c>
      <c r="J794" s="1133" t="s">
        <v>4563</v>
      </c>
      <c r="K794" s="1148"/>
      <c r="L794" s="1135" t="s">
        <v>2420</v>
      </c>
      <c r="M794" s="1146"/>
      <c r="N794" s="1136" t="s">
        <v>2421</v>
      </c>
      <c r="O794" s="1084">
        <v>45709.0</v>
      </c>
      <c r="P794" s="1164" t="s">
        <v>4564</v>
      </c>
      <c r="Q794" s="297">
        <f t="shared" si="477"/>
        <v>45710</v>
      </c>
      <c r="R794" s="1152"/>
      <c r="S794" s="1153"/>
      <c r="T794" s="1153"/>
      <c r="U794" s="297">
        <f t="shared" si="478"/>
        <v>45714</v>
      </c>
      <c r="V794" s="1165"/>
      <c r="W794" s="1165"/>
      <c r="X794" s="1152"/>
      <c r="Y794" s="297">
        <f t="shared" si="479"/>
        <v>45719</v>
      </c>
      <c r="Z794" s="1152">
        <v>28292.0</v>
      </c>
      <c r="AA794" s="1153">
        <v>16.0</v>
      </c>
      <c r="AB794" s="1153">
        <v>222.0</v>
      </c>
      <c r="AC794" s="1141" t="str">
        <f t="shared" si="480"/>
        <v/>
      </c>
      <c r="AD794" s="1142">
        <f t="shared" si="481"/>
        <v>0.00841227202</v>
      </c>
      <c r="AE794" s="1143">
        <f t="shared" si="482"/>
        <v>459.3524671</v>
      </c>
      <c r="AF794" s="286" t="s">
        <v>4565</v>
      </c>
      <c r="AI794" s="1144">
        <f t="shared" si="459"/>
        <v>28292</v>
      </c>
      <c r="AJ794" s="18"/>
    </row>
    <row r="795" ht="21.0" customHeight="1">
      <c r="A795" s="18"/>
      <c r="B795" s="1236" t="s">
        <v>2811</v>
      </c>
      <c r="C795" s="1161" t="s">
        <v>2812</v>
      </c>
      <c r="D795" s="1162">
        <v>12996.0</v>
      </c>
      <c r="E795" s="1129" t="e">
        <v>#N/A</v>
      </c>
      <c r="F795" s="1147" t="e">
        <v>#N/A</v>
      </c>
      <c r="G795" s="1163" t="s">
        <v>4562</v>
      </c>
      <c r="H795" s="1132" t="e">
        <v>#N/A</v>
      </c>
      <c r="I795" s="1161" t="s">
        <v>2445</v>
      </c>
      <c r="J795" s="1133" t="s">
        <v>4566</v>
      </c>
      <c r="K795" s="1148"/>
      <c r="L795" s="1135" t="s">
        <v>2420</v>
      </c>
      <c r="M795" s="1146"/>
      <c r="N795" s="1136" t="s">
        <v>2421</v>
      </c>
      <c r="O795" s="1084">
        <v>45709.0</v>
      </c>
      <c r="P795" s="1164" t="s">
        <v>4567</v>
      </c>
      <c r="Q795" s="297">
        <f t="shared" si="477"/>
        <v>45710</v>
      </c>
      <c r="R795" s="1152"/>
      <c r="S795" s="1153"/>
      <c r="T795" s="1153"/>
      <c r="U795" s="297">
        <f t="shared" si="478"/>
        <v>45714</v>
      </c>
      <c r="V795" s="1165"/>
      <c r="W795" s="1165"/>
      <c r="X795" s="1152"/>
      <c r="Y795" s="297">
        <f t="shared" si="479"/>
        <v>45719</v>
      </c>
      <c r="Z795" s="1152">
        <v>38156.0</v>
      </c>
      <c r="AA795" s="1153">
        <v>58.0</v>
      </c>
      <c r="AB795" s="1153">
        <v>765.0</v>
      </c>
      <c r="AC795" s="1141" t="str">
        <f t="shared" si="480"/>
        <v/>
      </c>
      <c r="AD795" s="1142">
        <f t="shared" si="481"/>
        <v>0.02156934689</v>
      </c>
      <c r="AE795" s="1143">
        <f t="shared" si="482"/>
        <v>340.6017402</v>
      </c>
      <c r="AF795" s="286"/>
      <c r="AI795" s="1144">
        <f t="shared" si="459"/>
        <v>38156</v>
      </c>
      <c r="AJ795" s="18"/>
    </row>
    <row r="796" ht="21.0" customHeight="1">
      <c r="A796" s="18"/>
      <c r="B796" s="1127" t="s">
        <v>2811</v>
      </c>
      <c r="C796" s="1161" t="s">
        <v>4561</v>
      </c>
      <c r="D796" s="1162">
        <v>12996.0</v>
      </c>
      <c r="E796" s="1129" t="e">
        <v>#N/A</v>
      </c>
      <c r="F796" s="1147" t="e">
        <v>#N/A</v>
      </c>
      <c r="G796" s="1163" t="s">
        <v>4522</v>
      </c>
      <c r="H796" s="1132" t="e">
        <v>#N/A</v>
      </c>
      <c r="I796" s="1161" t="s">
        <v>2418</v>
      </c>
      <c r="J796" s="1133" t="s">
        <v>4563</v>
      </c>
      <c r="K796" s="1148"/>
      <c r="L796" s="1135" t="s">
        <v>2420</v>
      </c>
      <c r="M796" s="1146"/>
      <c r="N796" s="1136" t="s">
        <v>2421</v>
      </c>
      <c r="O796" s="1084">
        <v>45772.0</v>
      </c>
      <c r="P796" s="1164" t="s">
        <v>4568</v>
      </c>
      <c r="Q796" s="297">
        <f t="shared" si="477"/>
        <v>45773</v>
      </c>
      <c r="R796" s="1152">
        <v>15447.0</v>
      </c>
      <c r="S796" s="1153">
        <v>9.0</v>
      </c>
      <c r="T796" s="1153">
        <v>195.0</v>
      </c>
      <c r="U796" s="297">
        <f t="shared" si="478"/>
        <v>45777</v>
      </c>
      <c r="V796" s="1165"/>
      <c r="W796" s="1165"/>
      <c r="X796" s="1152"/>
      <c r="Y796" s="297">
        <f t="shared" si="479"/>
        <v>45782</v>
      </c>
      <c r="Z796" s="1152">
        <v>15447.0</v>
      </c>
      <c r="AA796" s="1153">
        <v>9.0</v>
      </c>
      <c r="AB796" s="1153">
        <v>195.0</v>
      </c>
      <c r="AC796" s="1141">
        <f t="shared" si="480"/>
        <v>0</v>
      </c>
      <c r="AD796" s="1142">
        <f t="shared" si="481"/>
        <v>0.01320644785</v>
      </c>
      <c r="AE796" s="1143">
        <f t="shared" si="482"/>
        <v>841.3284133</v>
      </c>
      <c r="AF796" s="286" t="s">
        <v>4569</v>
      </c>
      <c r="AI796" s="1144">
        <f t="shared" si="459"/>
        <v>15447</v>
      </c>
      <c r="AJ796" s="18"/>
    </row>
    <row r="797" ht="21.0" customHeight="1">
      <c r="A797" s="18"/>
      <c r="B797" s="1236" t="s">
        <v>2811</v>
      </c>
      <c r="C797" s="1161" t="s">
        <v>2812</v>
      </c>
      <c r="D797" s="1162">
        <v>12996.0</v>
      </c>
      <c r="E797" s="1129" t="e">
        <v>#N/A</v>
      </c>
      <c r="F797" s="1147" t="e">
        <v>#N/A</v>
      </c>
      <c r="G797" s="1163" t="s">
        <v>4522</v>
      </c>
      <c r="H797" s="1132" t="e">
        <v>#N/A</v>
      </c>
      <c r="I797" s="1161" t="s">
        <v>2445</v>
      </c>
      <c r="J797" s="1133" t="s">
        <v>4566</v>
      </c>
      <c r="K797" s="1148"/>
      <c r="L797" s="1135" t="s">
        <v>2420</v>
      </c>
      <c r="M797" s="1146"/>
      <c r="N797" s="1136" t="s">
        <v>2421</v>
      </c>
      <c r="O797" s="1084">
        <v>45772.0</v>
      </c>
      <c r="P797" s="1164" t="s">
        <v>4570</v>
      </c>
      <c r="Q797" s="297">
        <f t="shared" si="477"/>
        <v>45773</v>
      </c>
      <c r="R797" s="1152"/>
      <c r="S797" s="1153"/>
      <c r="T797" s="1153"/>
      <c r="U797" s="297">
        <f t="shared" si="478"/>
        <v>45777</v>
      </c>
      <c r="V797" s="1165"/>
      <c r="W797" s="1165"/>
      <c r="X797" s="1152"/>
      <c r="Y797" s="297">
        <f t="shared" si="479"/>
        <v>45782</v>
      </c>
      <c r="Z797" s="1152">
        <v>11561.0</v>
      </c>
      <c r="AA797" s="1153">
        <v>16.0</v>
      </c>
      <c r="AB797" s="1153">
        <v>293.0</v>
      </c>
      <c r="AC797" s="1141" t="str">
        <f t="shared" si="480"/>
        <v/>
      </c>
      <c r="AD797" s="1142">
        <f t="shared" si="481"/>
        <v>0.02672779171</v>
      </c>
      <c r="AE797" s="1143">
        <f t="shared" si="482"/>
        <v>1124.124211</v>
      </c>
      <c r="AF797" s="286"/>
      <c r="AI797" s="1144">
        <f t="shared" si="459"/>
        <v>11561</v>
      </c>
      <c r="AJ797" s="18"/>
    </row>
    <row r="798" ht="21.0" customHeight="1">
      <c r="A798" s="18"/>
      <c r="B798" s="1127" t="s">
        <v>378</v>
      </c>
      <c r="C798" s="1136" t="s">
        <v>379</v>
      </c>
      <c r="D798" s="1128">
        <v>6986.3604</v>
      </c>
      <c r="E798" s="1129" t="e">
        <v>#N/A</v>
      </c>
      <c r="F798" s="1147" t="e">
        <v>#N/A</v>
      </c>
      <c r="G798" s="1135" t="s">
        <v>351</v>
      </c>
      <c r="H798" s="1132" t="e">
        <v>#N/A</v>
      </c>
      <c r="I798" s="1136" t="s">
        <v>2418</v>
      </c>
      <c r="J798" s="1133" t="s">
        <v>2945</v>
      </c>
      <c r="K798" s="1148"/>
      <c r="L798" s="1135" t="s">
        <v>2420</v>
      </c>
      <c r="M798" s="1146"/>
      <c r="N798" s="1136" t="s">
        <v>2421</v>
      </c>
      <c r="O798" s="1149">
        <v>45918.0</v>
      </c>
      <c r="P798" s="1150" t="s">
        <v>4571</v>
      </c>
      <c r="Q798" s="1151">
        <f t="shared" si="477"/>
        <v>45919</v>
      </c>
      <c r="R798" s="1152">
        <v>1522.0</v>
      </c>
      <c r="S798" s="1153">
        <v>29.0</v>
      </c>
      <c r="T798" s="1153">
        <v>240.0</v>
      </c>
      <c r="U798" s="1154">
        <f t="shared" si="478"/>
        <v>45923</v>
      </c>
      <c r="V798" s="1165"/>
      <c r="W798" s="1165"/>
      <c r="X798" s="1152"/>
      <c r="Y798" s="1155">
        <f t="shared" si="479"/>
        <v>45928</v>
      </c>
      <c r="Z798" s="1152">
        <v>1651.0</v>
      </c>
      <c r="AA798" s="1153">
        <v>30.0</v>
      </c>
      <c r="AB798" s="1153">
        <v>246.0</v>
      </c>
      <c r="AC798" s="1141">
        <f t="shared" si="480"/>
        <v>0.08475689882</v>
      </c>
      <c r="AD798" s="1142">
        <f t="shared" si="481"/>
        <v>0.1671714113</v>
      </c>
      <c r="AE798" s="1143">
        <f t="shared" ref="AE798:AE805" si="483">iferror(INDIRECT("D"&amp;ROW()) / INDIRECT("AI"&amp;ROW()) * 1000,0)</f>
        <v>4231.593216</v>
      </c>
      <c r="AF798" s="286" t="s">
        <v>4572</v>
      </c>
      <c r="AI798" s="1144">
        <f t="shared" si="459"/>
        <v>1651</v>
      </c>
      <c r="AJ798" s="18"/>
    </row>
    <row r="799" ht="21.0" customHeight="1">
      <c r="A799" s="18"/>
      <c r="B799" s="1127" t="s">
        <v>270</v>
      </c>
      <c r="C799" s="1127" t="s">
        <v>271</v>
      </c>
      <c r="D799" s="1133">
        <v>3796.935</v>
      </c>
      <c r="E799" s="1129" t="e">
        <v>#N/A</v>
      </c>
      <c r="F799" s="1130" t="e">
        <v>#N/A</v>
      </c>
      <c r="G799" s="1131" t="s">
        <v>4573</v>
      </c>
      <c r="H799" s="1132" t="e">
        <v>#N/A</v>
      </c>
      <c r="I799" s="1127" t="s">
        <v>2418</v>
      </c>
      <c r="J799" s="1133" t="s">
        <v>2987</v>
      </c>
      <c r="K799" s="1134"/>
      <c r="L799" s="1135" t="s">
        <v>2420</v>
      </c>
      <c r="M799" s="1127"/>
      <c r="N799" s="1136" t="s">
        <v>2421</v>
      </c>
      <c r="O799" s="1243">
        <v>45879.0</v>
      </c>
      <c r="P799" s="1231" t="s">
        <v>4574</v>
      </c>
      <c r="Q799" s="1138">
        <f t="shared" si="477"/>
        <v>45880</v>
      </c>
      <c r="R799" s="125">
        <v>137472.0</v>
      </c>
      <c r="S799" s="499">
        <v>12.0</v>
      </c>
      <c r="T799" s="499">
        <v>1037.0</v>
      </c>
      <c r="U799" s="1139">
        <f t="shared" si="478"/>
        <v>45884</v>
      </c>
      <c r="V799" s="125"/>
      <c r="W799" s="125"/>
      <c r="X799" s="125"/>
      <c r="Y799" s="1158">
        <f t="shared" si="479"/>
        <v>45889</v>
      </c>
      <c r="Z799" s="125">
        <v>221645.0</v>
      </c>
      <c r="AA799" s="499">
        <v>15.0</v>
      </c>
      <c r="AB799" s="499">
        <v>183.0</v>
      </c>
      <c r="AC799" s="1141">
        <f t="shared" ref="AC799:AC805" si="484">IFERROR((Z799-R799)/R799,"")</f>
        <v>0.6122919576</v>
      </c>
      <c r="AD799" s="1142">
        <f t="shared" ref="AD799:AD805" si="485">(AA799+AB799)/Z799</f>
        <v>0.0008933203997</v>
      </c>
      <c r="AE799" s="1143">
        <f t="shared" si="483"/>
        <v>17.1307045</v>
      </c>
      <c r="AF799" s="1159" t="s">
        <v>4575</v>
      </c>
      <c r="AG799" s="1160"/>
      <c r="AH799" s="1144"/>
      <c r="AI799" s="1144">
        <f t="shared" si="459"/>
        <v>221645</v>
      </c>
      <c r="AJ799" s="18"/>
    </row>
    <row r="800" ht="21.0" customHeight="1">
      <c r="A800" s="18"/>
      <c r="B800" s="1127" t="s">
        <v>4576</v>
      </c>
      <c r="C800" s="1127" t="s">
        <v>169</v>
      </c>
      <c r="D800" s="1128" t="e">
        <v>#N/A</v>
      </c>
      <c r="E800" s="1129" t="e">
        <v>#N/A</v>
      </c>
      <c r="F800" s="1130">
        <v>5412.0</v>
      </c>
      <c r="G800" s="1131" t="s">
        <v>4508</v>
      </c>
      <c r="H800" s="1132" t="s">
        <v>2426</v>
      </c>
      <c r="I800" s="1127" t="s">
        <v>2418</v>
      </c>
      <c r="J800" s="1424" t="s">
        <v>170</v>
      </c>
      <c r="K800" s="1134"/>
      <c r="L800" s="1135" t="s">
        <v>3295</v>
      </c>
      <c r="M800" s="1127"/>
      <c r="N800" s="1136" t="s">
        <v>2421</v>
      </c>
      <c r="O800" s="55">
        <v>45588.0</v>
      </c>
      <c r="P800" s="1173" t="s">
        <v>4577</v>
      </c>
      <c r="Q800" s="1138">
        <v>45839.0</v>
      </c>
      <c r="R800" s="125">
        <v>87966.0</v>
      </c>
      <c r="S800" s="499">
        <v>3.0</v>
      </c>
      <c r="T800" s="499">
        <v>1051.0</v>
      </c>
      <c r="U800" s="1139">
        <f>O800+5</f>
        <v>45593</v>
      </c>
      <c r="V800" s="1133"/>
      <c r="W800" s="1133"/>
      <c r="X800" s="1133"/>
      <c r="Y800" s="1140">
        <v>45852.0</v>
      </c>
      <c r="Z800" s="125">
        <v>88077.0</v>
      </c>
      <c r="AA800" s="499">
        <v>3.0</v>
      </c>
      <c r="AB800" s="499">
        <v>1051.0</v>
      </c>
      <c r="AC800" s="1141">
        <f t="shared" si="484"/>
        <v>0.00126185117</v>
      </c>
      <c r="AD800" s="1142">
        <f t="shared" si="485"/>
        <v>0.01196680178</v>
      </c>
      <c r="AE800" s="1143">
        <f t="shared" si="483"/>
        <v>0</v>
      </c>
      <c r="AF800" s="1144"/>
      <c r="AG800" s="1145" t="s">
        <v>4578</v>
      </c>
      <c r="AH800" s="1144"/>
      <c r="AI800" s="1144">
        <f t="shared" si="459"/>
        <v>88077</v>
      </c>
      <c r="AJ800" s="18"/>
    </row>
    <row r="801" ht="21.0" customHeight="1">
      <c r="A801" s="18"/>
      <c r="B801" s="1127" t="s">
        <v>3038</v>
      </c>
      <c r="C801" s="1127" t="s">
        <v>3039</v>
      </c>
      <c r="D801" s="1128" t="e">
        <v>#N/A</v>
      </c>
      <c r="E801" s="1129" t="e">
        <v>#N/A</v>
      </c>
      <c r="F801" s="1130"/>
      <c r="G801" s="1131" t="s">
        <v>4508</v>
      </c>
      <c r="H801" s="1132" t="e">
        <v>#N/A</v>
      </c>
      <c r="I801" s="1127" t="s">
        <v>2418</v>
      </c>
      <c r="J801" s="1133" t="s">
        <v>3040</v>
      </c>
      <c r="K801" s="1134"/>
      <c r="L801" s="1135" t="s">
        <v>2544</v>
      </c>
      <c r="M801" s="1127"/>
      <c r="N801" s="1136" t="s">
        <v>2421</v>
      </c>
      <c r="O801" s="55">
        <v>45724.0</v>
      </c>
      <c r="P801" s="1425" t="s">
        <v>4579</v>
      </c>
      <c r="Q801" s="1138">
        <f t="shared" ref="Q801:Q806" si="486">INDIRECT("o"&amp;ROW())+1</f>
        <v>45725</v>
      </c>
      <c r="R801" s="125"/>
      <c r="S801" s="499"/>
      <c r="T801" s="499"/>
      <c r="U801" s="1139">
        <f t="shared" ref="U801:U806" si="487">INDIRECT("o"&amp;ROW())+5</f>
        <v>45729</v>
      </c>
      <c r="V801" s="1133"/>
      <c r="W801" s="1133"/>
      <c r="X801" s="1133"/>
      <c r="Y801" s="1158">
        <v>45845.0</v>
      </c>
      <c r="Z801" s="125">
        <v>11354.0</v>
      </c>
      <c r="AA801" s="499">
        <v>12.0</v>
      </c>
      <c r="AB801" s="499">
        <v>157.0</v>
      </c>
      <c r="AC801" s="1141" t="str">
        <f t="shared" si="484"/>
        <v/>
      </c>
      <c r="AD801" s="1142">
        <f t="shared" si="485"/>
        <v>0.01488462216</v>
      </c>
      <c r="AE801" s="1143">
        <f t="shared" si="483"/>
        <v>0</v>
      </c>
      <c r="AF801" s="1159"/>
      <c r="AG801" s="1160"/>
      <c r="AH801" s="1144"/>
      <c r="AI801" s="1144">
        <f t="shared" si="459"/>
        <v>11354</v>
      </c>
      <c r="AJ801" s="18"/>
    </row>
    <row r="802" ht="21.0" customHeight="1">
      <c r="A802" s="18"/>
      <c r="B802" s="1127" t="s">
        <v>3054</v>
      </c>
      <c r="C802" s="1127" t="s">
        <v>3055</v>
      </c>
      <c r="D802" s="1128">
        <v>13400.0</v>
      </c>
      <c r="E802" s="1129" t="e">
        <v>#N/A</v>
      </c>
      <c r="F802" s="1130"/>
      <c r="G802" s="1131" t="s">
        <v>4580</v>
      </c>
      <c r="H802" s="1132" t="e">
        <v>#N/A</v>
      </c>
      <c r="I802" s="1127" t="s">
        <v>2418</v>
      </c>
      <c r="J802" s="1133" t="s">
        <v>3057</v>
      </c>
      <c r="K802" s="1134"/>
      <c r="L802" s="1135" t="s">
        <v>2420</v>
      </c>
      <c r="M802" s="1127"/>
      <c r="N802" s="1136" t="s">
        <v>2421</v>
      </c>
      <c r="O802" s="55">
        <v>45627.0</v>
      </c>
      <c r="P802" s="1426" t="s">
        <v>4581</v>
      </c>
      <c r="Q802" s="1138">
        <f t="shared" si="486"/>
        <v>45628</v>
      </c>
      <c r="R802" s="125"/>
      <c r="S802" s="499"/>
      <c r="T802" s="499"/>
      <c r="U802" s="1139">
        <f t="shared" si="487"/>
        <v>45632</v>
      </c>
      <c r="V802" s="125"/>
      <c r="W802" s="1133"/>
      <c r="X802" s="1133"/>
      <c r="Y802" s="1158">
        <v>45843.0</v>
      </c>
      <c r="Z802" s="125">
        <v>26203.0</v>
      </c>
      <c r="AA802" s="499">
        <v>67.0</v>
      </c>
      <c r="AB802" s="499">
        <v>362.0</v>
      </c>
      <c r="AC802" s="1141" t="str">
        <f t="shared" si="484"/>
        <v/>
      </c>
      <c r="AD802" s="1142">
        <f t="shared" si="485"/>
        <v>0.01637217113</v>
      </c>
      <c r="AE802" s="1143">
        <f t="shared" si="483"/>
        <v>511.3918254</v>
      </c>
      <c r="AF802" s="1159"/>
      <c r="AG802" s="1160"/>
      <c r="AH802" s="1144"/>
      <c r="AI802" s="1144">
        <f t="shared" si="459"/>
        <v>26203</v>
      </c>
      <c r="AJ802" s="18"/>
    </row>
    <row r="803" ht="21.0" customHeight="1">
      <c r="A803" s="18"/>
      <c r="B803" s="1127" t="s">
        <v>3054</v>
      </c>
      <c r="C803" s="1127" t="s">
        <v>3055</v>
      </c>
      <c r="D803" s="1128">
        <v>13400.0</v>
      </c>
      <c r="E803" s="1129" t="e">
        <v>#N/A</v>
      </c>
      <c r="F803" s="1130"/>
      <c r="G803" s="1131" t="s">
        <v>4508</v>
      </c>
      <c r="H803" s="1132" t="e">
        <v>#N/A</v>
      </c>
      <c r="I803" s="1127" t="s">
        <v>2418</v>
      </c>
      <c r="J803" s="1133" t="s">
        <v>3057</v>
      </c>
      <c r="K803" s="1134"/>
      <c r="L803" s="1135" t="s">
        <v>2420</v>
      </c>
      <c r="M803" s="1127"/>
      <c r="N803" s="1136" t="s">
        <v>2421</v>
      </c>
      <c r="O803" s="55">
        <v>45627.0</v>
      </c>
      <c r="P803" s="1426" t="s">
        <v>4582</v>
      </c>
      <c r="Q803" s="1138">
        <f t="shared" si="486"/>
        <v>45628</v>
      </c>
      <c r="R803" s="125"/>
      <c r="S803" s="499"/>
      <c r="T803" s="499"/>
      <c r="U803" s="1139">
        <f t="shared" si="487"/>
        <v>45632</v>
      </c>
      <c r="V803" s="1133"/>
      <c r="W803" s="1133"/>
      <c r="X803" s="1133"/>
      <c r="Y803" s="1158">
        <v>45843.0</v>
      </c>
      <c r="Z803" s="125">
        <v>94173.0</v>
      </c>
      <c r="AA803" s="499">
        <v>44.0</v>
      </c>
      <c r="AB803" s="499">
        <v>289.0</v>
      </c>
      <c r="AC803" s="1141" t="str">
        <f t="shared" si="484"/>
        <v/>
      </c>
      <c r="AD803" s="1142">
        <f t="shared" si="485"/>
        <v>0.003536045363</v>
      </c>
      <c r="AE803" s="1143">
        <f t="shared" si="483"/>
        <v>142.2913149</v>
      </c>
      <c r="AF803" s="1159"/>
      <c r="AG803" s="1160"/>
      <c r="AH803" s="1144"/>
      <c r="AI803" s="1144">
        <f t="shared" si="459"/>
        <v>94173</v>
      </c>
      <c r="AJ803" s="18"/>
    </row>
    <row r="804" ht="21.0" customHeight="1">
      <c r="A804" s="18"/>
      <c r="B804" s="1127" t="s">
        <v>3054</v>
      </c>
      <c r="C804" s="1127" t="s">
        <v>3055</v>
      </c>
      <c r="D804" s="1128">
        <v>11000.0</v>
      </c>
      <c r="E804" s="1129" t="e">
        <v>#N/A</v>
      </c>
      <c r="F804" s="1130" t="e">
        <v>#N/A</v>
      </c>
      <c r="G804" s="1131" t="s">
        <v>4583</v>
      </c>
      <c r="H804" s="1132" t="e">
        <v>#N/A</v>
      </c>
      <c r="I804" s="1127" t="s">
        <v>2418</v>
      </c>
      <c r="J804" s="1133" t="s">
        <v>3057</v>
      </c>
      <c r="K804" s="1134"/>
      <c r="L804" s="1135" t="s">
        <v>3058</v>
      </c>
      <c r="M804" s="1127"/>
      <c r="N804" s="1136" t="s">
        <v>2421</v>
      </c>
      <c r="O804" s="55">
        <v>45798.0</v>
      </c>
      <c r="P804" s="1425" t="s">
        <v>4584</v>
      </c>
      <c r="Q804" s="1138">
        <f t="shared" si="486"/>
        <v>45799</v>
      </c>
      <c r="R804" s="125"/>
      <c r="S804" s="499"/>
      <c r="T804" s="499"/>
      <c r="U804" s="1139">
        <f t="shared" si="487"/>
        <v>45803</v>
      </c>
      <c r="V804" s="1133"/>
      <c r="W804" s="1133"/>
      <c r="X804" s="1133"/>
      <c r="Y804" s="1158">
        <v>45849.0</v>
      </c>
      <c r="Z804" s="125">
        <v>138754.0</v>
      </c>
      <c r="AA804" s="499">
        <v>212.0</v>
      </c>
      <c r="AB804" s="499">
        <v>809.0</v>
      </c>
      <c r="AC804" s="1141" t="str">
        <f t="shared" si="484"/>
        <v/>
      </c>
      <c r="AD804" s="1142">
        <f t="shared" si="485"/>
        <v>0.007358346426</v>
      </c>
      <c r="AE804" s="1143">
        <f t="shared" si="483"/>
        <v>79.27699382</v>
      </c>
      <c r="AF804" s="1159"/>
      <c r="AG804" s="1160"/>
      <c r="AH804" s="1144"/>
      <c r="AI804" s="1144">
        <f t="shared" si="459"/>
        <v>138754</v>
      </c>
      <c r="AJ804" s="18"/>
    </row>
    <row r="805" ht="21.0" customHeight="1">
      <c r="A805" s="18"/>
      <c r="B805" s="1127" t="s">
        <v>3054</v>
      </c>
      <c r="C805" s="1127" t="s">
        <v>3055</v>
      </c>
      <c r="D805" s="1128" t="e">
        <v>#N/A</v>
      </c>
      <c r="E805" s="1129" t="e">
        <v>#N/A</v>
      </c>
      <c r="F805" s="1130">
        <v>4911.0</v>
      </c>
      <c r="G805" s="1131" t="s">
        <v>357</v>
      </c>
      <c r="H805" s="1132" t="s">
        <v>2476</v>
      </c>
      <c r="I805" s="1127" t="s">
        <v>2418</v>
      </c>
      <c r="J805" s="1133" t="s">
        <v>3057</v>
      </c>
      <c r="K805" s="1134"/>
      <c r="L805" s="1135" t="s">
        <v>2420</v>
      </c>
      <c r="M805" s="1127"/>
      <c r="N805" s="1136" t="s">
        <v>2421</v>
      </c>
      <c r="O805" s="55">
        <v>45871.0</v>
      </c>
      <c r="P805" s="1425" t="s">
        <v>4585</v>
      </c>
      <c r="Q805" s="1138">
        <f t="shared" si="486"/>
        <v>45872</v>
      </c>
      <c r="R805" s="125"/>
      <c r="S805" s="499"/>
      <c r="T805" s="499"/>
      <c r="U805" s="1139">
        <f t="shared" si="487"/>
        <v>45876</v>
      </c>
      <c r="V805" s="125">
        <v>30466.0</v>
      </c>
      <c r="W805" s="125">
        <v>103.0</v>
      </c>
      <c r="X805" s="125">
        <v>404.0</v>
      </c>
      <c r="Y805" s="1158">
        <v>45848.0</v>
      </c>
      <c r="Z805" s="125">
        <v>30455.0</v>
      </c>
      <c r="AA805" s="499">
        <v>103.0</v>
      </c>
      <c r="AB805" s="499">
        <v>404.0</v>
      </c>
      <c r="AC805" s="1141" t="str">
        <f t="shared" si="484"/>
        <v/>
      </c>
      <c r="AD805" s="1142">
        <f t="shared" si="485"/>
        <v>0.01664751272</v>
      </c>
      <c r="AE805" s="1143">
        <f t="shared" si="483"/>
        <v>0</v>
      </c>
      <c r="AF805" s="1159"/>
      <c r="AG805" s="1160"/>
      <c r="AH805" s="1144"/>
      <c r="AI805" s="1144">
        <f t="shared" si="459"/>
        <v>30455</v>
      </c>
      <c r="AJ805" s="18"/>
    </row>
    <row r="806" ht="21.0" customHeight="1">
      <c r="A806" s="18"/>
      <c r="B806" s="1127" t="s">
        <v>360</v>
      </c>
      <c r="C806" s="1161" t="s">
        <v>361</v>
      </c>
      <c r="D806" s="1162">
        <v>7546.0</v>
      </c>
      <c r="E806" s="1129" t="e">
        <v>#N/A</v>
      </c>
      <c r="F806" s="1147" t="e">
        <v>#N/A</v>
      </c>
      <c r="G806" s="1163" t="s">
        <v>4522</v>
      </c>
      <c r="H806" s="1132" t="e">
        <v>#N/A</v>
      </c>
      <c r="I806" s="1161" t="s">
        <v>2418</v>
      </c>
      <c r="J806" s="1133" t="s">
        <v>1695</v>
      </c>
      <c r="K806" s="1148"/>
      <c r="L806" s="1135" t="s">
        <v>2420</v>
      </c>
      <c r="M806" s="1146"/>
      <c r="N806" s="1136" t="s">
        <v>2421</v>
      </c>
      <c r="O806" s="1084">
        <v>45835.0</v>
      </c>
      <c r="P806" s="1164" t="s">
        <v>4586</v>
      </c>
      <c r="Q806" s="297">
        <f t="shared" si="486"/>
        <v>45836</v>
      </c>
      <c r="R806" s="1152">
        <v>105930.0</v>
      </c>
      <c r="S806" s="1153">
        <v>54.0</v>
      </c>
      <c r="T806" s="1153"/>
      <c r="U806" s="297">
        <f t="shared" si="487"/>
        <v>45840</v>
      </c>
      <c r="V806" s="1152">
        <v>87090.0</v>
      </c>
      <c r="W806" s="286">
        <v>54.0</v>
      </c>
      <c r="X806" s="1152">
        <v>-1.0</v>
      </c>
      <c r="Y806" s="297">
        <f t="array" ref="Y806">INDIRECT("o"&amp;ROW())+10</f>
        <v>45845</v>
      </c>
      <c r="Z806" s="1152">
        <v>92233.0</v>
      </c>
      <c r="AA806" s="1153">
        <v>56.0</v>
      </c>
      <c r="AB806" s="1153">
        <v>-1.0</v>
      </c>
      <c r="AC806" s="1141">
        <f t="array" ref="AC806">IFERROR((INDIRECT("Z"&amp;ROW()) - INDIRECT("R"&amp;ROW())) / INDIRECT("R"&amp;ROW()), "")</f>
        <v>-0.1293023695</v>
      </c>
      <c r="AD806" s="1142">
        <f t="array" ref="AD806">(INDIRECT("AA"&amp;ROW()) + INDIRECT("AB"&amp;ROW())) / INDIRECT("Z"&amp;ROW())</f>
        <v>0.0005963158522</v>
      </c>
      <c r="AE806" s="1143">
        <f t="array" ref="AE806">INDIRECT("D"&amp;ROW()) / INDIRECT("Z"&amp;ROW()) * 1000</f>
        <v>81.81453493</v>
      </c>
      <c r="AF806" s="286"/>
      <c r="AI806" s="1144">
        <f t="shared" si="459"/>
        <v>92233</v>
      </c>
      <c r="AJ806" s="18"/>
    </row>
    <row r="807" ht="21.0" customHeight="1">
      <c r="A807" s="18"/>
      <c r="B807" s="1127" t="s">
        <v>4587</v>
      </c>
      <c r="C807" s="1127" t="s">
        <v>4588</v>
      </c>
      <c r="D807" s="1128" t="e">
        <v>#N/A</v>
      </c>
      <c r="E807" s="1129" t="e">
        <v>#N/A</v>
      </c>
      <c r="F807" s="1130" t="e">
        <v>#N/A</v>
      </c>
      <c r="G807" s="1131" t="s">
        <v>4589</v>
      </c>
      <c r="H807" s="1247" t="s">
        <v>2682</v>
      </c>
      <c r="I807" s="1127" t="s">
        <v>2418</v>
      </c>
      <c r="J807" s="1133" t="s">
        <v>4590</v>
      </c>
      <c r="K807" s="1134"/>
      <c r="L807" s="1135" t="s">
        <v>2420</v>
      </c>
      <c r="M807" s="1127"/>
      <c r="N807" s="1136" t="s">
        <v>2421</v>
      </c>
      <c r="O807" s="55">
        <v>45461.0</v>
      </c>
      <c r="P807" s="1173" t="s">
        <v>4591</v>
      </c>
      <c r="Q807" s="1138">
        <v>45839.0</v>
      </c>
      <c r="R807" s="125">
        <v>5454.0</v>
      </c>
      <c r="S807" s="499">
        <v>3.0</v>
      </c>
      <c r="T807" s="499">
        <v>81.0</v>
      </c>
      <c r="U807" s="1139">
        <f>O807+5</f>
        <v>45466</v>
      </c>
      <c r="V807" s="1133"/>
      <c r="W807" s="1133"/>
      <c r="X807" s="1133"/>
      <c r="Y807" s="1140">
        <v>45852.0</v>
      </c>
      <c r="Z807" s="125">
        <v>5469.0</v>
      </c>
      <c r="AA807" s="499">
        <v>3.0</v>
      </c>
      <c r="AB807" s="499">
        <v>81.0</v>
      </c>
      <c r="AC807" s="1141">
        <f>IFERROR((Z807-R807)/R807,"")</f>
        <v>0.002750275028</v>
      </c>
      <c r="AD807" s="1142">
        <f>(AA807+AB807)/Z807</f>
        <v>0.01535929786</v>
      </c>
      <c r="AE807" s="1143">
        <f t="shared" ref="AE807:AE809" si="488">iferror(INDIRECT("D"&amp;ROW()) / INDIRECT("AI"&amp;ROW()) * 1000,0)</f>
        <v>0</v>
      </c>
      <c r="AF807" s="1144"/>
      <c r="AG807" s="1145" t="s">
        <v>4592</v>
      </c>
      <c r="AH807" s="1144"/>
      <c r="AI807" s="1144">
        <f t="shared" si="459"/>
        <v>5469</v>
      </c>
      <c r="AJ807" s="18"/>
    </row>
    <row r="808" ht="21.0" customHeight="1">
      <c r="A808" s="18"/>
      <c r="B808" s="1127" t="s">
        <v>319</v>
      </c>
      <c r="C808" s="1136" t="s">
        <v>320</v>
      </c>
      <c r="D808" s="1128">
        <v>7000.0</v>
      </c>
      <c r="E808" s="1129" t="e">
        <v>#N/A</v>
      </c>
      <c r="F808" s="1147">
        <v>2554.0</v>
      </c>
      <c r="G808" s="1135" t="s">
        <v>661</v>
      </c>
      <c r="H808" s="1132" t="s">
        <v>2426</v>
      </c>
      <c r="I808" s="1136" t="s">
        <v>2418</v>
      </c>
      <c r="J808" s="1133" t="s">
        <v>3086</v>
      </c>
      <c r="K808" s="1148"/>
      <c r="L808" s="1135" t="s">
        <v>2544</v>
      </c>
      <c r="M808" s="1146"/>
      <c r="N808" s="1136" t="s">
        <v>2421</v>
      </c>
      <c r="O808" s="1149">
        <v>45925.0</v>
      </c>
      <c r="P808" s="1150" t="s">
        <v>4593</v>
      </c>
      <c r="Q808" s="1151">
        <f t="shared" ref="Q808:Q811" si="489">INDIRECT("o"&amp;ROW())+1</f>
        <v>45926</v>
      </c>
      <c r="R808" s="1152">
        <v>19057.0</v>
      </c>
      <c r="S808" s="1153">
        <v>20.0</v>
      </c>
      <c r="T808" s="1153">
        <v>358.0</v>
      </c>
      <c r="U808" s="1154">
        <f t="shared" ref="U808:U811" si="490">INDIRECT("o"&amp;ROW())+5</f>
        <v>45930</v>
      </c>
      <c r="V808" s="1152">
        <v>63153.0</v>
      </c>
      <c r="W808" s="1152">
        <v>23.0</v>
      </c>
      <c r="X808" s="1152">
        <v>535.0</v>
      </c>
      <c r="Y808" s="1155">
        <f t="shared" ref="Y808:Y811" si="491">INDIRECT("o"&amp;ROW())+10</f>
        <v>45935</v>
      </c>
      <c r="Z808" s="1152">
        <v>64282.0</v>
      </c>
      <c r="AA808" s="1153">
        <v>23.0</v>
      </c>
      <c r="AB808" s="1153">
        <v>548.0</v>
      </c>
      <c r="AC808" s="1141">
        <f t="shared" ref="AC808:AC811" si="492">IFERROR((INDIRECT("Z"&amp;ROW()) - INDIRECT("R"&amp;ROW())) / INDIRECT("R"&amp;ROW()), "")</f>
        <v>2.373143727</v>
      </c>
      <c r="AD808" s="1142">
        <f t="shared" ref="AD808:AD811" si="493">(INDIRECT("AA"&amp;ROW()) + INDIRECT("AB"&amp;ROW())) / INDIRECT("Z"&amp;ROW())</f>
        <v>0.008882735447</v>
      </c>
      <c r="AE808" s="1143">
        <f t="shared" si="488"/>
        <v>108.8951806</v>
      </c>
      <c r="AF808" s="286" t="s">
        <v>4594</v>
      </c>
      <c r="AI808" s="1144">
        <f t="shared" si="459"/>
        <v>64282</v>
      </c>
      <c r="AJ808" s="18"/>
    </row>
    <row r="809" ht="21.0" customHeight="1">
      <c r="A809" s="18"/>
      <c r="B809" s="1127" t="s">
        <v>319</v>
      </c>
      <c r="C809" s="1136" t="s">
        <v>320</v>
      </c>
      <c r="D809" s="1128">
        <v>7000.0</v>
      </c>
      <c r="E809" s="1129" t="e">
        <v>#N/A</v>
      </c>
      <c r="F809" s="1147">
        <v>2554.0</v>
      </c>
      <c r="G809" s="1135" t="s">
        <v>661</v>
      </c>
      <c r="H809" s="1132" t="s">
        <v>2426</v>
      </c>
      <c r="I809" s="1136" t="s">
        <v>2445</v>
      </c>
      <c r="J809" s="1133" t="s">
        <v>3099</v>
      </c>
      <c r="K809" s="1148"/>
      <c r="L809" s="1135" t="s">
        <v>2544</v>
      </c>
      <c r="M809" s="1146"/>
      <c r="N809" s="1136" t="s">
        <v>2421</v>
      </c>
      <c r="O809" s="1149">
        <v>45925.0</v>
      </c>
      <c r="P809" s="1150" t="s">
        <v>4595</v>
      </c>
      <c r="Q809" s="1151">
        <f t="shared" si="489"/>
        <v>45926</v>
      </c>
      <c r="R809" s="1152">
        <v>10486.0</v>
      </c>
      <c r="S809" s="1153">
        <v>13.0</v>
      </c>
      <c r="T809" s="1153">
        <v>261.0</v>
      </c>
      <c r="U809" s="1154">
        <f t="shared" si="490"/>
        <v>45930</v>
      </c>
      <c r="V809" s="1152">
        <v>18900.0</v>
      </c>
      <c r="W809" s="1152">
        <v>22.0</v>
      </c>
      <c r="X809" s="1152">
        <v>349.0</v>
      </c>
      <c r="Y809" s="1155">
        <f t="shared" si="491"/>
        <v>45935</v>
      </c>
      <c r="Z809" s="1152">
        <v>22200.0</v>
      </c>
      <c r="AA809" s="1153">
        <v>21.0</v>
      </c>
      <c r="AB809" s="1153">
        <v>399.0</v>
      </c>
      <c r="AC809" s="1141">
        <f t="shared" si="492"/>
        <v>1.117108526</v>
      </c>
      <c r="AD809" s="1142">
        <f t="shared" si="493"/>
        <v>0.01891891892</v>
      </c>
      <c r="AE809" s="1143">
        <f t="shared" si="488"/>
        <v>315.3153153</v>
      </c>
      <c r="AF809" s="286" t="s">
        <v>4596</v>
      </c>
      <c r="AI809" s="1144">
        <f t="shared" si="459"/>
        <v>22200</v>
      </c>
      <c r="AJ809" s="18"/>
    </row>
    <row r="810" ht="21.0" customHeight="1">
      <c r="A810" s="38"/>
      <c r="B810" s="1127" t="s">
        <v>319</v>
      </c>
      <c r="C810" s="1127" t="s">
        <v>320</v>
      </c>
      <c r="D810" s="1128">
        <v>5833.0</v>
      </c>
      <c r="E810" s="1129" t="e">
        <v>#N/A</v>
      </c>
      <c r="F810" s="1147" t="e">
        <v>#N/A</v>
      </c>
      <c r="G810" s="1135" t="s">
        <v>4522</v>
      </c>
      <c r="H810" s="1132" t="e">
        <v>#N/A</v>
      </c>
      <c r="I810" s="1136" t="s">
        <v>2418</v>
      </c>
      <c r="J810" s="1127"/>
      <c r="K810" s="1148"/>
      <c r="L810" s="1135" t="s">
        <v>2420</v>
      </c>
      <c r="M810" s="1146"/>
      <c r="N810" s="1136" t="s">
        <v>2421</v>
      </c>
      <c r="O810" s="1149">
        <v>45959.0</v>
      </c>
      <c r="P810" s="1150" t="s">
        <v>4597</v>
      </c>
      <c r="Q810" s="297">
        <f t="shared" si="489"/>
        <v>45960</v>
      </c>
      <c r="R810" s="1152">
        <v>13328.0</v>
      </c>
      <c r="S810" s="1153">
        <v>8.0</v>
      </c>
      <c r="T810" s="1153">
        <v>244.0</v>
      </c>
      <c r="U810" s="297">
        <f t="shared" si="490"/>
        <v>45964</v>
      </c>
      <c r="V810" s="1152">
        <v>44983.0</v>
      </c>
      <c r="W810" s="1152">
        <v>21.0</v>
      </c>
      <c r="X810" s="1152">
        <v>732.0</v>
      </c>
      <c r="Y810" s="1155">
        <f t="shared" si="491"/>
        <v>45969</v>
      </c>
      <c r="Z810" s="1152">
        <v>46002.0</v>
      </c>
      <c r="AA810" s="1153">
        <v>21.0</v>
      </c>
      <c r="AB810" s="1153">
        <v>736.0</v>
      </c>
      <c r="AC810" s="1167">
        <f t="shared" si="492"/>
        <v>2.451530612</v>
      </c>
      <c r="AD810" s="1142">
        <f t="shared" si="493"/>
        <v>0.01645580627</v>
      </c>
      <c r="AE810" s="1168">
        <f t="shared" ref="AE810:AE811" si="494">INDIRECT("D"&amp;ROW()) / INDIRECT("Z"&amp;ROW()) * 1000</f>
        <v>126.7988348</v>
      </c>
      <c r="AF810" s="286" t="s">
        <v>4598</v>
      </c>
      <c r="AI810" s="1144">
        <f t="shared" si="459"/>
        <v>46002</v>
      </c>
      <c r="AJ810" s="18"/>
    </row>
    <row r="811" ht="21.0" customHeight="1">
      <c r="A811" s="18"/>
      <c r="B811" s="1127" t="s">
        <v>518</v>
      </c>
      <c r="C811" s="1136" t="s">
        <v>519</v>
      </c>
      <c r="D811" s="1128" t="s">
        <v>2416</v>
      </c>
      <c r="E811" s="1129" t="e">
        <v>#N/A</v>
      </c>
      <c r="F811" s="1147" t="e">
        <v>#N/A</v>
      </c>
      <c r="G811" s="1135" t="s">
        <v>4508</v>
      </c>
      <c r="H811" s="1132" t="e">
        <v>#N/A</v>
      </c>
      <c r="I811" s="1136" t="s">
        <v>2418</v>
      </c>
      <c r="J811" s="1133" t="s">
        <v>520</v>
      </c>
      <c r="K811" s="1148"/>
      <c r="L811" s="1225"/>
      <c r="M811" s="1146"/>
      <c r="N811" s="1136" t="s">
        <v>2421</v>
      </c>
      <c r="O811" s="1149">
        <v>45926.0</v>
      </c>
      <c r="P811" s="1150" t="s">
        <v>4599</v>
      </c>
      <c r="Q811" s="1151">
        <f t="shared" si="489"/>
        <v>45927</v>
      </c>
      <c r="R811" s="1152">
        <v>1912.0</v>
      </c>
      <c r="S811" s="1153">
        <v>2.0</v>
      </c>
      <c r="T811" s="1153">
        <v>-1.0</v>
      </c>
      <c r="U811" s="1154">
        <f t="shared" si="490"/>
        <v>45931</v>
      </c>
      <c r="V811" s="1152">
        <v>4909.0</v>
      </c>
      <c r="W811" s="1152">
        <v>2.0</v>
      </c>
      <c r="X811" s="1152">
        <v>-1.0</v>
      </c>
      <c r="Y811" s="1155">
        <f t="shared" si="491"/>
        <v>45936</v>
      </c>
      <c r="Z811" s="1152">
        <v>5326.0</v>
      </c>
      <c r="AA811" s="1153">
        <v>2.0</v>
      </c>
      <c r="AB811" s="1153">
        <v>-1.0</v>
      </c>
      <c r="AC811" s="1141">
        <f t="shared" si="492"/>
        <v>1.785564854</v>
      </c>
      <c r="AD811" s="1142">
        <f t="shared" si="493"/>
        <v>0.0001877581675</v>
      </c>
      <c r="AE811" s="1143">
        <f t="shared" si="494"/>
        <v>0</v>
      </c>
      <c r="AF811" s="286" t="s">
        <v>4600</v>
      </c>
      <c r="AI811" s="1144">
        <f t="shared" si="459"/>
        <v>5326</v>
      </c>
      <c r="AJ811" s="18"/>
    </row>
    <row r="812" ht="21.0" customHeight="1">
      <c r="A812" s="18"/>
      <c r="B812" s="1127" t="s">
        <v>4601</v>
      </c>
      <c r="C812" s="1127" t="s">
        <v>4602</v>
      </c>
      <c r="D812" s="1128" t="e">
        <v>#N/A</v>
      </c>
      <c r="E812" s="1129" t="e">
        <v>#N/A</v>
      </c>
      <c r="F812" s="1130" t="e">
        <v>#N/A</v>
      </c>
      <c r="G812" s="1223" t="s">
        <v>4603</v>
      </c>
      <c r="H812" s="1132" t="e">
        <v>#N/A</v>
      </c>
      <c r="I812" s="1127" t="s">
        <v>2418</v>
      </c>
      <c r="J812" s="1133" t="s">
        <v>4604</v>
      </c>
      <c r="K812" s="1134"/>
      <c r="L812" s="1355"/>
      <c r="M812" s="1127"/>
      <c r="N812" s="1127" t="s">
        <v>3076</v>
      </c>
      <c r="O812" s="55">
        <v>45835.0</v>
      </c>
      <c r="P812" s="1173" t="s">
        <v>4605</v>
      </c>
      <c r="Q812" s="1138">
        <f>O812+1</f>
        <v>45836</v>
      </c>
      <c r="R812" s="125">
        <v>0.0</v>
      </c>
      <c r="S812" s="499">
        <v>0.0</v>
      </c>
      <c r="T812" s="499">
        <v>152.0</v>
      </c>
      <c r="U812" s="1139">
        <f>O812+5</f>
        <v>45840</v>
      </c>
      <c r="V812" s="1133"/>
      <c r="W812" s="1133"/>
      <c r="X812" s="1133"/>
      <c r="Y812" s="1140">
        <v>45852.0</v>
      </c>
      <c r="Z812" s="1133"/>
      <c r="AA812" s="499">
        <v>0.0</v>
      </c>
      <c r="AB812" s="499">
        <v>179.0</v>
      </c>
      <c r="AC812" s="1141" t="str">
        <f t="shared" ref="AC812:AC813" si="495">IFERROR((Z812-R812)/R812,"")</f>
        <v/>
      </c>
      <c r="AD812" s="1142" t="str">
        <f t="shared" ref="AD812:AD813" si="496">(AA812+AB812)/Z812</f>
        <v>#DIV/0!</v>
      </c>
      <c r="AE812" s="1143">
        <f t="shared" ref="AE812:AE813" si="497">iferror(INDIRECT("D"&amp;ROW()) / INDIRECT("AI"&amp;ROW()) * 1000,0)</f>
        <v>0</v>
      </c>
      <c r="AF812" s="1159"/>
      <c r="AG812" s="1144"/>
      <c r="AH812" s="1144"/>
      <c r="AI812" s="1144">
        <f t="shared" si="459"/>
        <v>0</v>
      </c>
      <c r="AJ812" s="18"/>
    </row>
    <row r="813" ht="21.0" customHeight="1">
      <c r="A813" s="18"/>
      <c r="B813" s="1127" t="s">
        <v>505</v>
      </c>
      <c r="C813" s="1127" t="s">
        <v>506</v>
      </c>
      <c r="D813" s="1128" t="s">
        <v>2416</v>
      </c>
      <c r="E813" s="1129" t="e">
        <v>#N/A</v>
      </c>
      <c r="F813" s="1130" t="e">
        <v>#N/A</v>
      </c>
      <c r="G813" s="1131" t="s">
        <v>4508</v>
      </c>
      <c r="H813" s="1132" t="e">
        <v>#N/A</v>
      </c>
      <c r="I813" s="1127" t="s">
        <v>2418</v>
      </c>
      <c r="J813" s="1133" t="s">
        <v>507</v>
      </c>
      <c r="K813" s="1134"/>
      <c r="L813" s="1135" t="s">
        <v>3295</v>
      </c>
      <c r="M813" s="1127"/>
      <c r="N813" s="1136" t="s">
        <v>2421</v>
      </c>
      <c r="O813" s="1156">
        <v>45892.0</v>
      </c>
      <c r="P813" s="1157" t="s">
        <v>4606</v>
      </c>
      <c r="Q813" s="1138">
        <f t="shared" ref="Q813:Q818" si="498">INDIRECT("o"&amp;ROW())+1</f>
        <v>45893</v>
      </c>
      <c r="R813" s="125">
        <v>44189.0</v>
      </c>
      <c r="S813" s="499">
        <v>49.0</v>
      </c>
      <c r="T813" s="499">
        <v>880.0</v>
      </c>
      <c r="U813" s="1139">
        <f t="shared" ref="U813:U818" si="499">INDIRECT("o"&amp;ROW())+5</f>
        <v>45897</v>
      </c>
      <c r="V813" s="125">
        <v>101134.0</v>
      </c>
      <c r="W813" s="125">
        <v>56.0</v>
      </c>
      <c r="X813" s="125">
        <v>3075.0</v>
      </c>
      <c r="Y813" s="1158">
        <f t="shared" ref="Y813:Y818" si="500">INDIRECT("o"&amp;ROW())+10</f>
        <v>45902</v>
      </c>
      <c r="Z813" s="125">
        <v>107915.0</v>
      </c>
      <c r="AA813" s="499">
        <v>60.0</v>
      </c>
      <c r="AB813" s="499">
        <v>2800.0</v>
      </c>
      <c r="AC813" s="1141">
        <f t="shared" si="495"/>
        <v>1.442123605</v>
      </c>
      <c r="AD813" s="1142">
        <f t="shared" si="496"/>
        <v>0.0265023398</v>
      </c>
      <c r="AE813" s="1143">
        <f t="shared" si="497"/>
        <v>0</v>
      </c>
      <c r="AF813" s="1159" t="s">
        <v>4607</v>
      </c>
      <c r="AG813" s="1160"/>
      <c r="AH813" s="1144"/>
      <c r="AI813" s="1144">
        <f t="shared" si="459"/>
        <v>107915</v>
      </c>
      <c r="AJ813" s="18"/>
    </row>
    <row r="814" ht="21.0" customHeight="1">
      <c r="A814" s="18"/>
      <c r="B814" s="1127" t="s">
        <v>4608</v>
      </c>
      <c r="C814" s="1127" t="s">
        <v>4609</v>
      </c>
      <c r="D814" s="1128" t="s">
        <v>2416</v>
      </c>
      <c r="E814" s="1129" t="e">
        <v>#N/A</v>
      </c>
      <c r="F814" s="1147" t="e">
        <v>#N/A</v>
      </c>
      <c r="G814" s="1225"/>
      <c r="H814" s="1132" t="e">
        <v>#N/A</v>
      </c>
      <c r="I814" s="1136" t="s">
        <v>2445</v>
      </c>
      <c r="J814" s="1127" t="s">
        <v>4610</v>
      </c>
      <c r="K814" s="1148"/>
      <c r="L814" s="1225"/>
      <c r="M814" s="1146"/>
      <c r="N814" s="1136" t="s">
        <v>2421</v>
      </c>
      <c r="O814" s="1149">
        <v>45626.0</v>
      </c>
      <c r="P814" s="1150" t="s">
        <v>4611</v>
      </c>
      <c r="Q814" s="297">
        <f t="shared" si="498"/>
        <v>45627</v>
      </c>
      <c r="R814" s="1152">
        <v>3276.0</v>
      </c>
      <c r="S814" s="1153">
        <v>2.0</v>
      </c>
      <c r="T814" s="1153">
        <v>21.0</v>
      </c>
      <c r="U814" s="297">
        <f t="shared" si="499"/>
        <v>45631</v>
      </c>
      <c r="V814" s="1165"/>
      <c r="W814" s="1165"/>
      <c r="X814" s="1165"/>
      <c r="Y814" s="1155">
        <f t="shared" si="500"/>
        <v>45636</v>
      </c>
      <c r="Z814" s="1152"/>
      <c r="AA814" s="1153"/>
      <c r="AB814" s="1153"/>
      <c r="AC814" s="1167">
        <f t="shared" ref="AC814:AC818" si="501">IFERROR((INDIRECT("Z"&amp;ROW()) - INDIRECT("R"&amp;ROW())) / INDIRECT("R"&amp;ROW()), "")</f>
        <v>-1</v>
      </c>
      <c r="AD814" s="1178" t="str">
        <f t="shared" ref="AD814:AD818" si="502">(INDIRECT("AA"&amp;ROW()) + INDIRECT("AB"&amp;ROW())) / INDIRECT("Z"&amp;ROW())</f>
        <v>#DIV/0!</v>
      </c>
      <c r="AE814" s="1168" t="str">
        <f t="shared" ref="AE814:AE818" si="503">INDIRECT("D"&amp;ROW()) / INDIRECT("Z"&amp;ROW()) * 1000</f>
        <v>#DIV/0!</v>
      </c>
      <c r="AF814" s="286" t="s">
        <v>4612</v>
      </c>
      <c r="AI814" s="1144">
        <f t="shared" si="459"/>
        <v>3276</v>
      </c>
      <c r="AJ814" s="18"/>
    </row>
    <row r="815" ht="21.0" customHeight="1">
      <c r="A815" s="18"/>
      <c r="B815" s="1127" t="s">
        <v>559</v>
      </c>
      <c r="C815" s="1180" t="s">
        <v>560</v>
      </c>
      <c r="D815" s="1128" t="s">
        <v>2416</v>
      </c>
      <c r="E815" s="1129" t="e">
        <v>#N/A</v>
      </c>
      <c r="F815" s="1130" t="e">
        <v>#N/A</v>
      </c>
      <c r="G815" s="1427"/>
      <c r="H815" s="1132" t="e">
        <v>#N/A</v>
      </c>
      <c r="I815" s="1127" t="s">
        <v>2418</v>
      </c>
      <c r="J815" s="1127"/>
      <c r="K815" s="1134"/>
      <c r="L815" s="1225"/>
      <c r="M815" s="1127"/>
      <c r="N815" s="1136" t="s">
        <v>2421</v>
      </c>
      <c r="O815" s="1182">
        <v>45982.0</v>
      </c>
      <c r="P815" s="1183" t="s">
        <v>4613</v>
      </c>
      <c r="Q815" s="1138">
        <f t="shared" si="498"/>
        <v>45983</v>
      </c>
      <c r="R815" s="125">
        <v>5621.0</v>
      </c>
      <c r="S815" s="499">
        <v>0.0</v>
      </c>
      <c r="T815" s="499">
        <v>238.0</v>
      </c>
      <c r="U815" s="1139">
        <f t="shared" si="499"/>
        <v>45987</v>
      </c>
      <c r="V815" s="125"/>
      <c r="W815" s="125"/>
      <c r="X815" s="125"/>
      <c r="Y815" s="1184">
        <f t="shared" si="500"/>
        <v>45992</v>
      </c>
      <c r="Z815" s="1185"/>
      <c r="AA815" s="1185"/>
      <c r="AB815" s="1185"/>
      <c r="AC815" s="1141">
        <f t="shared" si="501"/>
        <v>-1</v>
      </c>
      <c r="AD815" s="1142" t="str">
        <f t="shared" si="502"/>
        <v>#DIV/0!</v>
      </c>
      <c r="AE815" s="1143" t="str">
        <f t="shared" si="503"/>
        <v>#DIV/0!</v>
      </c>
      <c r="AF815" s="1186" t="s">
        <v>4614</v>
      </c>
      <c r="AG815" s="1160"/>
      <c r="AH815" s="1144"/>
      <c r="AI815" s="1144"/>
      <c r="AJ815" s="18"/>
    </row>
    <row r="816" ht="21.0" customHeight="1">
      <c r="A816" s="18"/>
      <c r="B816" s="1127" t="s">
        <v>559</v>
      </c>
      <c r="C816" s="1180" t="s">
        <v>560</v>
      </c>
      <c r="D816" s="1128" t="s">
        <v>2416</v>
      </c>
      <c r="E816" s="1129" t="e">
        <v>#N/A</v>
      </c>
      <c r="F816" s="1130" t="e">
        <v>#N/A</v>
      </c>
      <c r="G816" s="1427"/>
      <c r="H816" s="1132" t="e">
        <v>#N/A</v>
      </c>
      <c r="I816" s="1127" t="s">
        <v>2418</v>
      </c>
      <c r="J816" s="1127"/>
      <c r="K816" s="1134"/>
      <c r="L816" s="1225"/>
      <c r="M816" s="1127"/>
      <c r="N816" s="1136" t="s">
        <v>2421</v>
      </c>
      <c r="O816" s="1182">
        <v>45982.0</v>
      </c>
      <c r="P816" s="1183" t="s">
        <v>4615</v>
      </c>
      <c r="Q816" s="1138">
        <f t="shared" si="498"/>
        <v>45983</v>
      </c>
      <c r="R816" s="125">
        <v>4727.0</v>
      </c>
      <c r="S816" s="499">
        <v>0.0</v>
      </c>
      <c r="T816" s="499">
        <v>142.0</v>
      </c>
      <c r="U816" s="1139">
        <f t="shared" si="499"/>
        <v>45987</v>
      </c>
      <c r="V816" s="125"/>
      <c r="W816" s="125"/>
      <c r="X816" s="125"/>
      <c r="Y816" s="1184">
        <f t="shared" si="500"/>
        <v>45992</v>
      </c>
      <c r="Z816" s="1185"/>
      <c r="AA816" s="1185"/>
      <c r="AB816" s="1185"/>
      <c r="AC816" s="1141">
        <f t="shared" si="501"/>
        <v>-1</v>
      </c>
      <c r="AD816" s="1142" t="str">
        <f t="shared" si="502"/>
        <v>#DIV/0!</v>
      </c>
      <c r="AE816" s="1143" t="str">
        <f t="shared" si="503"/>
        <v>#DIV/0!</v>
      </c>
      <c r="AF816" s="1186" t="s">
        <v>4616</v>
      </c>
      <c r="AG816" s="1160"/>
      <c r="AH816" s="1144"/>
      <c r="AI816" s="1144"/>
      <c r="AJ816" s="18"/>
    </row>
    <row r="817" ht="21.0" customHeight="1">
      <c r="A817" s="18"/>
      <c r="B817" s="1127" t="s">
        <v>1304</v>
      </c>
      <c r="C817" s="1161" t="s">
        <v>3171</v>
      </c>
      <c r="D817" s="1162">
        <v>8704.0</v>
      </c>
      <c r="E817" s="1129" t="e">
        <v>#N/A</v>
      </c>
      <c r="F817" s="1147" t="e">
        <v>#N/A</v>
      </c>
      <c r="G817" s="1163" t="s">
        <v>4522</v>
      </c>
      <c r="H817" s="1132" t="e">
        <v>#N/A</v>
      </c>
      <c r="I817" s="1161" t="s">
        <v>2418</v>
      </c>
      <c r="J817" s="1133" t="s">
        <v>3173</v>
      </c>
      <c r="K817" s="1148"/>
      <c r="L817" s="1135" t="s">
        <v>2420</v>
      </c>
      <c r="M817" s="1146"/>
      <c r="N817" s="1136" t="s">
        <v>2421</v>
      </c>
      <c r="O817" s="1084">
        <v>45835.0</v>
      </c>
      <c r="P817" s="1164" t="s">
        <v>4617</v>
      </c>
      <c r="Q817" s="297">
        <f t="shared" si="498"/>
        <v>45836</v>
      </c>
      <c r="R817" s="1152">
        <v>6348.0</v>
      </c>
      <c r="S817" s="1153">
        <v>4.0</v>
      </c>
      <c r="T817" s="1153">
        <v>55.0</v>
      </c>
      <c r="U817" s="297">
        <f t="shared" si="499"/>
        <v>45840</v>
      </c>
      <c r="V817" s="1165"/>
      <c r="W817" s="1165"/>
      <c r="X817" s="1152"/>
      <c r="Y817" s="297">
        <f t="shared" si="500"/>
        <v>45845</v>
      </c>
      <c r="Z817" s="1152">
        <v>6348.0</v>
      </c>
      <c r="AA817" s="1153">
        <v>4.0</v>
      </c>
      <c r="AB817" s="1153">
        <v>55.0</v>
      </c>
      <c r="AC817" s="1141">
        <f t="shared" si="501"/>
        <v>0</v>
      </c>
      <c r="AD817" s="1142">
        <f t="shared" si="502"/>
        <v>0.009294265911</v>
      </c>
      <c r="AE817" s="1143">
        <f t="shared" si="503"/>
        <v>1371.140517</v>
      </c>
      <c r="AF817" s="286" t="s">
        <v>4618</v>
      </c>
      <c r="AI817" s="1144">
        <f t="shared" ref="AI817:AI833" si="504">iferror(IFS(Z817&gt;1,Z817,V817&gt;1,V817,R817&gt;1,R817),0)</f>
        <v>6348</v>
      </c>
      <c r="AJ817" s="18"/>
    </row>
    <row r="818" ht="21.0" customHeight="1">
      <c r="A818" s="18"/>
      <c r="B818" s="1127" t="s">
        <v>1304</v>
      </c>
      <c r="C818" s="1161" t="s">
        <v>3171</v>
      </c>
      <c r="D818" s="1162">
        <v>3766.0</v>
      </c>
      <c r="E818" s="1129" t="e">
        <v>#N/A</v>
      </c>
      <c r="F818" s="1147" t="e">
        <v>#N/A</v>
      </c>
      <c r="G818" s="1163" t="s">
        <v>4522</v>
      </c>
      <c r="H818" s="1132" t="e">
        <v>#N/A</v>
      </c>
      <c r="I818" s="1161" t="s">
        <v>2445</v>
      </c>
      <c r="J818" s="1133" t="s">
        <v>4120</v>
      </c>
      <c r="K818" s="1148"/>
      <c r="L818" s="1135" t="s">
        <v>2420</v>
      </c>
      <c r="M818" s="1146"/>
      <c r="N818" s="1136" t="s">
        <v>2421</v>
      </c>
      <c r="O818" s="1084">
        <v>45835.0</v>
      </c>
      <c r="P818" s="1164" t="s">
        <v>4619</v>
      </c>
      <c r="Q818" s="297">
        <f t="shared" si="498"/>
        <v>45836</v>
      </c>
      <c r="R818" s="1152">
        <v>1114.0</v>
      </c>
      <c r="S818" s="1153">
        <v>1.0</v>
      </c>
      <c r="T818" s="1153">
        <v>26.0</v>
      </c>
      <c r="U818" s="297">
        <f t="shared" si="499"/>
        <v>45840</v>
      </c>
      <c r="V818" s="1165"/>
      <c r="W818" s="1165"/>
      <c r="X818" s="1152"/>
      <c r="Y818" s="297">
        <f t="shared" si="500"/>
        <v>45845</v>
      </c>
      <c r="Z818" s="1152">
        <v>1114.0</v>
      </c>
      <c r="AA818" s="1153">
        <v>1.0</v>
      </c>
      <c r="AB818" s="1153">
        <v>26.0</v>
      </c>
      <c r="AC818" s="1141">
        <f t="shared" si="501"/>
        <v>0</v>
      </c>
      <c r="AD818" s="1142">
        <f t="shared" si="502"/>
        <v>0.02423698384</v>
      </c>
      <c r="AE818" s="1143">
        <f t="shared" si="503"/>
        <v>3380.610413</v>
      </c>
      <c r="AF818" s="286" t="s">
        <v>4620</v>
      </c>
      <c r="AI818" s="1144">
        <f t="shared" si="504"/>
        <v>1114</v>
      </c>
      <c r="AJ818" s="18"/>
    </row>
    <row r="819" ht="21.0" customHeight="1">
      <c r="A819" s="18"/>
      <c r="B819" s="1127" t="s">
        <v>1304</v>
      </c>
      <c r="C819" s="1127" t="s">
        <v>3171</v>
      </c>
      <c r="D819" s="1128" t="e">
        <v>#N/A</v>
      </c>
      <c r="E819" s="1129" t="e">
        <v>#N/A</v>
      </c>
      <c r="F819" s="1130" t="e">
        <v>#N/A</v>
      </c>
      <c r="G819" s="1223" t="s">
        <v>4508</v>
      </c>
      <c r="H819" s="1132" t="e">
        <v>#N/A</v>
      </c>
      <c r="I819" s="1127" t="s">
        <v>2445</v>
      </c>
      <c r="J819" s="1133" t="s">
        <v>4120</v>
      </c>
      <c r="K819" s="1134"/>
      <c r="L819" s="1355"/>
      <c r="M819" s="1127"/>
      <c r="N819" s="1136" t="s">
        <v>2421</v>
      </c>
      <c r="O819" s="55">
        <v>45836.0</v>
      </c>
      <c r="P819" s="1422" t="s">
        <v>4621</v>
      </c>
      <c r="Q819" s="1138">
        <f>O819+1</f>
        <v>45837</v>
      </c>
      <c r="R819" s="125"/>
      <c r="S819" s="499"/>
      <c r="T819" s="499"/>
      <c r="U819" s="1139">
        <f>O819+5</f>
        <v>45841</v>
      </c>
      <c r="V819" s="125">
        <v>970.0</v>
      </c>
      <c r="W819" s="125">
        <v>1.0</v>
      </c>
      <c r="X819" s="125">
        <v>24.0</v>
      </c>
      <c r="Y819" s="1140">
        <f>O819+10</f>
        <v>45846</v>
      </c>
      <c r="Z819" s="125">
        <v>1036.0</v>
      </c>
      <c r="AA819" s="499">
        <v>1.0</v>
      </c>
      <c r="AB819" s="499">
        <v>24.0</v>
      </c>
      <c r="AC819" s="1141" t="str">
        <f>IFERROR((Z819-R819)/R819,"")</f>
        <v/>
      </c>
      <c r="AD819" s="1142">
        <f>(AA819+AB819)/Z819</f>
        <v>0.02413127413</v>
      </c>
      <c r="AE819" s="1143">
        <f t="array" ref="AE819">iferror(INDIRECT("D"&amp;ROW()) / INDIRECT("AI"&amp;ROW()) * 1000,0)</f>
        <v>0</v>
      </c>
      <c r="AF819" s="1159"/>
      <c r="AG819" s="1145" t="s">
        <v>4622</v>
      </c>
      <c r="AH819" s="1144"/>
      <c r="AI819" s="1144">
        <f t="shared" si="504"/>
        <v>1036</v>
      </c>
      <c r="AJ819" s="18"/>
    </row>
    <row r="820" ht="21.0" customHeight="1">
      <c r="A820" s="18"/>
      <c r="B820" s="1127" t="s">
        <v>4623</v>
      </c>
      <c r="C820" s="1127" t="s">
        <v>4624</v>
      </c>
      <c r="D820" s="1128" t="s">
        <v>2416</v>
      </c>
      <c r="E820" s="1129" t="e">
        <v>#N/A</v>
      </c>
      <c r="F820" s="1147" t="e">
        <v>#N/A</v>
      </c>
      <c r="G820" s="1135" t="s">
        <v>4508</v>
      </c>
      <c r="H820" s="1132" t="e">
        <v>#N/A</v>
      </c>
      <c r="I820" s="1136" t="s">
        <v>2445</v>
      </c>
      <c r="J820" s="1127" t="s">
        <v>4625</v>
      </c>
      <c r="K820" s="1148"/>
      <c r="L820" s="1225"/>
      <c r="M820" s="1146"/>
      <c r="N820" s="1136" t="s">
        <v>2421</v>
      </c>
      <c r="O820" s="1149">
        <v>45573.0</v>
      </c>
      <c r="P820" s="1150" t="s">
        <v>4626</v>
      </c>
      <c r="Q820" s="297">
        <f t="shared" ref="Q820:Q821" si="505">INDIRECT("o"&amp;ROW())+1</f>
        <v>45574</v>
      </c>
      <c r="R820" s="1152">
        <v>25728.0</v>
      </c>
      <c r="S820" s="1153">
        <v>24.0</v>
      </c>
      <c r="T820" s="1153">
        <v>301.0</v>
      </c>
      <c r="U820" s="297">
        <f t="shared" ref="U820:U821" si="506">INDIRECT("o"&amp;ROW())+5</f>
        <v>45578</v>
      </c>
      <c r="V820" s="1165"/>
      <c r="W820" s="1165"/>
      <c r="X820" s="1165"/>
      <c r="Y820" s="1155">
        <f t="shared" ref="Y820:Y821" si="507">INDIRECT("o"&amp;ROW())+10</f>
        <v>45583</v>
      </c>
      <c r="Z820" s="1152"/>
      <c r="AA820" s="1153"/>
      <c r="AB820" s="1153"/>
      <c r="AC820" s="1167">
        <f t="shared" ref="AC820:AC821" si="508">IFERROR((INDIRECT("Z"&amp;ROW()) - INDIRECT("R"&amp;ROW())) / INDIRECT("R"&amp;ROW()), "")</f>
        <v>-1</v>
      </c>
      <c r="AD820" s="1178" t="str">
        <f t="shared" ref="AD820:AD821" si="509">(INDIRECT("AA"&amp;ROW()) + INDIRECT("AB"&amp;ROW())) / INDIRECT("Z"&amp;ROW())</f>
        <v>#DIV/0!</v>
      </c>
      <c r="AE820" s="1168" t="str">
        <f t="shared" ref="AE820:AE821" si="510">INDIRECT("D"&amp;ROW()) / INDIRECT("Z"&amp;ROW()) * 1000</f>
        <v>#DIV/0!</v>
      </c>
      <c r="AF820" s="286" t="s">
        <v>4627</v>
      </c>
      <c r="AI820" s="1144">
        <f t="shared" si="504"/>
        <v>25728</v>
      </c>
      <c r="AJ820" s="18"/>
    </row>
    <row r="821" ht="21.0" customHeight="1">
      <c r="A821" s="18"/>
      <c r="B821" s="1127" t="s">
        <v>3186</v>
      </c>
      <c r="C821" s="1127" t="s">
        <v>3187</v>
      </c>
      <c r="D821" s="1128">
        <v>0.0</v>
      </c>
      <c r="E821" s="1129" t="e">
        <v>#N/A</v>
      </c>
      <c r="F821" s="1147" t="e">
        <v>#N/A</v>
      </c>
      <c r="G821" s="1135" t="s">
        <v>4522</v>
      </c>
      <c r="H821" s="1132" t="e">
        <v>#N/A</v>
      </c>
      <c r="I821" s="1136" t="s">
        <v>2445</v>
      </c>
      <c r="J821" s="1127" t="s">
        <v>3189</v>
      </c>
      <c r="K821" s="1148"/>
      <c r="L821" s="1135" t="s">
        <v>3190</v>
      </c>
      <c r="M821" s="1146"/>
      <c r="N821" s="1136" t="s">
        <v>2421</v>
      </c>
      <c r="O821" s="1149">
        <v>45829.0</v>
      </c>
      <c r="P821" s="1150" t="s">
        <v>4628</v>
      </c>
      <c r="Q821" s="297">
        <f t="shared" si="505"/>
        <v>45830</v>
      </c>
      <c r="R821" s="1152">
        <v>246728.0</v>
      </c>
      <c r="S821" s="1153">
        <v>57.0</v>
      </c>
      <c r="T821" s="1153">
        <v>5481.0</v>
      </c>
      <c r="U821" s="297">
        <f t="shared" si="506"/>
        <v>45834</v>
      </c>
      <c r="V821" s="1165"/>
      <c r="W821" s="1165"/>
      <c r="X821" s="1165"/>
      <c r="Y821" s="1155">
        <f t="shared" si="507"/>
        <v>45839</v>
      </c>
      <c r="Z821" s="1152"/>
      <c r="AA821" s="1153"/>
      <c r="AB821" s="1153"/>
      <c r="AC821" s="1167">
        <f t="shared" si="508"/>
        <v>-1</v>
      </c>
      <c r="AD821" s="1178" t="str">
        <f t="shared" si="509"/>
        <v>#DIV/0!</v>
      </c>
      <c r="AE821" s="1168" t="str">
        <f t="shared" si="510"/>
        <v>#DIV/0!</v>
      </c>
      <c r="AF821" s="286" t="s">
        <v>4629</v>
      </c>
      <c r="AI821" s="1144">
        <f t="shared" si="504"/>
        <v>246728</v>
      </c>
      <c r="AJ821" s="18"/>
    </row>
    <row r="822" ht="21.0" customHeight="1">
      <c r="A822" s="18"/>
      <c r="B822" s="1127" t="s">
        <v>3186</v>
      </c>
      <c r="C822" s="1127" t="s">
        <v>3187</v>
      </c>
      <c r="D822" s="1128">
        <v>0.0</v>
      </c>
      <c r="E822" s="1129" t="e">
        <v>#N/A</v>
      </c>
      <c r="F822" s="1130" t="e">
        <v>#N/A</v>
      </c>
      <c r="G822" s="1131" t="s">
        <v>4630</v>
      </c>
      <c r="H822" s="1132" t="e">
        <v>#N/A</v>
      </c>
      <c r="I822" s="1127" t="s">
        <v>2445</v>
      </c>
      <c r="J822" s="1133" t="s">
        <v>3193</v>
      </c>
      <c r="K822" s="1134"/>
      <c r="L822" s="1135" t="s">
        <v>3190</v>
      </c>
      <c r="M822" s="1127"/>
      <c r="N822" s="1136" t="s">
        <v>2421</v>
      </c>
      <c r="O822" s="55">
        <v>45843.0</v>
      </c>
      <c r="P822" s="1229" t="s">
        <v>4631</v>
      </c>
      <c r="Q822" s="1138">
        <f>O822+1</f>
        <v>45844</v>
      </c>
      <c r="R822" s="125">
        <v>53159.0</v>
      </c>
      <c r="S822" s="499">
        <v>32.0</v>
      </c>
      <c r="T822" s="499">
        <v>1303.0</v>
      </c>
      <c r="U822" s="1139">
        <f>O822+5</f>
        <v>45848</v>
      </c>
      <c r="V822" s="1133"/>
      <c r="W822" s="1133"/>
      <c r="X822" s="1133"/>
      <c r="Y822" s="1140">
        <f>O822+10</f>
        <v>45853</v>
      </c>
      <c r="Z822" s="125">
        <v>76700.0</v>
      </c>
      <c r="AA822" s="499">
        <v>38.0</v>
      </c>
      <c r="AB822" s="499">
        <v>2032.0</v>
      </c>
      <c r="AC822" s="1141">
        <f t="shared" ref="AC822:AC823" si="511">IFERROR((Z822-R822)/R822,"")</f>
        <v>0.4428412875</v>
      </c>
      <c r="AD822" s="1142">
        <f t="shared" ref="AD822:AD823" si="512">(AA822+AB822)/Z822</f>
        <v>0.02698826597</v>
      </c>
      <c r="AE822" s="1143">
        <f t="shared" ref="AE822:AE827" si="513">iferror(INDIRECT("D"&amp;ROW()) / INDIRECT("AI"&amp;ROW()) * 1000,0)</f>
        <v>0</v>
      </c>
      <c r="AF822" s="1159" t="s">
        <v>4632</v>
      </c>
      <c r="AG822" s="1160"/>
      <c r="AH822" s="1144"/>
      <c r="AI822" s="1144">
        <f t="shared" si="504"/>
        <v>76700</v>
      </c>
      <c r="AJ822" s="18"/>
    </row>
    <row r="823" ht="21.0" customHeight="1">
      <c r="A823" s="18"/>
      <c r="B823" s="1127" t="s">
        <v>3186</v>
      </c>
      <c r="C823" s="1136" t="s">
        <v>3187</v>
      </c>
      <c r="D823" s="1128">
        <v>0.0</v>
      </c>
      <c r="E823" s="1129" t="e">
        <v>#N/A</v>
      </c>
      <c r="F823" s="1147">
        <v>2434.0</v>
      </c>
      <c r="G823" s="1135" t="s">
        <v>4633</v>
      </c>
      <c r="H823" s="1132" t="s">
        <v>2440</v>
      </c>
      <c r="I823" s="1136" t="s">
        <v>2445</v>
      </c>
      <c r="J823" s="1133" t="s">
        <v>3193</v>
      </c>
      <c r="K823" s="1148"/>
      <c r="L823" s="1135" t="s">
        <v>3190</v>
      </c>
      <c r="M823" s="1146"/>
      <c r="N823" s="1136" t="s">
        <v>2421</v>
      </c>
      <c r="O823" s="1149">
        <v>45906.0</v>
      </c>
      <c r="P823" s="1150" t="s">
        <v>4634</v>
      </c>
      <c r="Q823" s="1151">
        <f t="shared" ref="Q823:Q837" si="514">INDIRECT("o"&amp;ROW())+1</f>
        <v>45907</v>
      </c>
      <c r="R823" s="1152">
        <v>2687.0</v>
      </c>
      <c r="S823" s="1153">
        <v>1.0</v>
      </c>
      <c r="T823" s="1153">
        <v>77.0</v>
      </c>
      <c r="U823" s="1154">
        <f t="shared" ref="U823:U837" si="515">INDIRECT("o"&amp;ROW())+5</f>
        <v>45911</v>
      </c>
      <c r="V823" s="1152">
        <v>21000.0</v>
      </c>
      <c r="W823" s="1152">
        <v>1.0</v>
      </c>
      <c r="X823" s="1152">
        <v>98.0</v>
      </c>
      <c r="Y823" s="1155">
        <f t="shared" ref="Y823:Y837" si="516">INDIRECT("o"&amp;ROW())+10</f>
        <v>45916</v>
      </c>
      <c r="Z823" s="1152">
        <v>25300.0</v>
      </c>
      <c r="AA823" s="1153">
        <v>1.0</v>
      </c>
      <c r="AB823" s="1153">
        <v>122.0</v>
      </c>
      <c r="AC823" s="1141">
        <f t="shared" si="511"/>
        <v>8.415705247</v>
      </c>
      <c r="AD823" s="1142">
        <f t="shared" si="512"/>
        <v>0.004861660079</v>
      </c>
      <c r="AE823" s="1143">
        <f t="shared" si="513"/>
        <v>0</v>
      </c>
      <c r="AF823" s="286" t="s">
        <v>4635</v>
      </c>
      <c r="AI823" s="1144">
        <f t="shared" si="504"/>
        <v>25300</v>
      </c>
      <c r="AJ823" s="18"/>
    </row>
    <row r="824" ht="21.0" customHeight="1">
      <c r="A824" s="18"/>
      <c r="B824" s="1127" t="s">
        <v>3186</v>
      </c>
      <c r="C824" s="1136" t="s">
        <v>3187</v>
      </c>
      <c r="D824" s="1128">
        <v>0.0</v>
      </c>
      <c r="E824" s="1129" t="e">
        <v>#N/A</v>
      </c>
      <c r="F824" s="1147" t="e">
        <v>#N/A</v>
      </c>
      <c r="G824" s="1135" t="s">
        <v>4636</v>
      </c>
      <c r="H824" s="1132" t="e">
        <v>#N/A</v>
      </c>
      <c r="I824" s="1136" t="s">
        <v>2445</v>
      </c>
      <c r="J824" s="1133" t="s">
        <v>3193</v>
      </c>
      <c r="K824" s="1148"/>
      <c r="L824" s="1135" t="s">
        <v>3190</v>
      </c>
      <c r="M824" s="1146"/>
      <c r="N824" s="1136" t="s">
        <v>2421</v>
      </c>
      <c r="O824" s="1149">
        <v>45910.0</v>
      </c>
      <c r="P824" s="1179" t="s">
        <v>4637</v>
      </c>
      <c r="Q824" s="1151">
        <f t="shared" si="514"/>
        <v>45911</v>
      </c>
      <c r="R824" s="1152">
        <v>2334.0</v>
      </c>
      <c r="S824" s="1153">
        <v>0.0</v>
      </c>
      <c r="T824" s="1153">
        <v>87.0</v>
      </c>
      <c r="U824" s="1154">
        <f t="shared" si="515"/>
        <v>45915</v>
      </c>
      <c r="V824" s="1152">
        <v>3732.0</v>
      </c>
      <c r="W824" s="1152">
        <v>0.0</v>
      </c>
      <c r="X824" s="1152">
        <v>110.0</v>
      </c>
      <c r="Y824" s="1155">
        <f t="shared" si="516"/>
        <v>45920</v>
      </c>
      <c r="Z824" s="1152">
        <v>4874.0</v>
      </c>
      <c r="AA824" s="1153">
        <v>0.0</v>
      </c>
      <c r="AB824" s="1153">
        <v>128.0</v>
      </c>
      <c r="AC824" s="1141">
        <f t="shared" ref="AC824:AC837" si="517">IFERROR((INDIRECT("Z"&amp;ROW()) - INDIRECT("R"&amp;ROW())) / INDIRECT("R"&amp;ROW()), "")</f>
        <v>1.088260497</v>
      </c>
      <c r="AD824" s="1142">
        <f t="shared" ref="AD824:AD837" si="518">(INDIRECT("AA"&amp;ROW()) + INDIRECT("AB"&amp;ROW())) / INDIRECT("Z"&amp;ROW())</f>
        <v>0.02626179729</v>
      </c>
      <c r="AE824" s="1143">
        <f t="shared" si="513"/>
        <v>0</v>
      </c>
      <c r="AF824" s="286" t="s">
        <v>4638</v>
      </c>
      <c r="AI824" s="1144">
        <f t="shared" si="504"/>
        <v>4874</v>
      </c>
      <c r="AJ824" s="18"/>
    </row>
    <row r="825" ht="21.0" customHeight="1">
      <c r="A825" s="18"/>
      <c r="B825" s="1127" t="s">
        <v>3186</v>
      </c>
      <c r="C825" s="1136" t="s">
        <v>3187</v>
      </c>
      <c r="D825" s="1128">
        <v>0.0</v>
      </c>
      <c r="E825" s="1129" t="e">
        <v>#N/A</v>
      </c>
      <c r="F825" s="1147" t="e">
        <v>#N/A</v>
      </c>
      <c r="G825" s="1135" t="s">
        <v>4522</v>
      </c>
      <c r="H825" s="1132" t="e">
        <v>#N/A</v>
      </c>
      <c r="I825" s="1136" t="s">
        <v>2445</v>
      </c>
      <c r="J825" s="1133" t="s">
        <v>3193</v>
      </c>
      <c r="K825" s="1148"/>
      <c r="L825" s="1135" t="s">
        <v>3190</v>
      </c>
      <c r="M825" s="1146"/>
      <c r="N825" s="1136" t="s">
        <v>2421</v>
      </c>
      <c r="O825" s="1149">
        <v>45912.0</v>
      </c>
      <c r="P825" s="1150" t="s">
        <v>4639</v>
      </c>
      <c r="Q825" s="1151">
        <f t="shared" si="514"/>
        <v>45913</v>
      </c>
      <c r="R825" s="1152">
        <v>1493.0</v>
      </c>
      <c r="S825" s="1153">
        <v>0.0</v>
      </c>
      <c r="T825" s="1153">
        <v>49.0</v>
      </c>
      <c r="U825" s="1154">
        <f t="shared" si="515"/>
        <v>45917</v>
      </c>
      <c r="V825" s="1152">
        <v>1694.0</v>
      </c>
      <c r="W825" s="1152">
        <v>0.0</v>
      </c>
      <c r="X825" s="1152">
        <v>54.0</v>
      </c>
      <c r="Y825" s="1155">
        <f t="shared" si="516"/>
        <v>45922</v>
      </c>
      <c r="Z825" s="1152">
        <v>2174.0</v>
      </c>
      <c r="AA825" s="1153">
        <v>0.0</v>
      </c>
      <c r="AB825" s="1153">
        <v>59.0</v>
      </c>
      <c r="AC825" s="1141">
        <f t="shared" si="517"/>
        <v>0.4561286001</v>
      </c>
      <c r="AD825" s="1142">
        <f t="shared" si="518"/>
        <v>0.02713891444</v>
      </c>
      <c r="AE825" s="1143">
        <f t="shared" si="513"/>
        <v>0</v>
      </c>
      <c r="AF825" s="286" t="s">
        <v>4640</v>
      </c>
      <c r="AI825" s="1144">
        <f t="shared" si="504"/>
        <v>2174</v>
      </c>
      <c r="AJ825" s="18"/>
    </row>
    <row r="826" ht="21.0" customHeight="1">
      <c r="A826" s="18"/>
      <c r="B826" s="1127" t="s">
        <v>629</v>
      </c>
      <c r="C826" s="1136" t="s">
        <v>630</v>
      </c>
      <c r="D826" s="1128" t="s">
        <v>2416</v>
      </c>
      <c r="E826" s="1129" t="e">
        <v>#N/A</v>
      </c>
      <c r="F826" s="1147" t="e">
        <v>#N/A</v>
      </c>
      <c r="G826" s="1135" t="s">
        <v>351</v>
      </c>
      <c r="H826" s="1132" t="e">
        <v>#N/A</v>
      </c>
      <c r="I826" s="1136" t="s">
        <v>2418</v>
      </c>
      <c r="J826" s="1133" t="s">
        <v>631</v>
      </c>
      <c r="K826" s="1148"/>
      <c r="L826" s="1225"/>
      <c r="M826" s="1146"/>
      <c r="N826" s="1136" t="s">
        <v>3076</v>
      </c>
      <c r="O826" s="1149">
        <v>45917.0</v>
      </c>
      <c r="P826" s="1150" t="s">
        <v>4641</v>
      </c>
      <c r="Q826" s="1151">
        <f t="shared" si="514"/>
        <v>45918</v>
      </c>
      <c r="R826" s="1152">
        <v>0.0</v>
      </c>
      <c r="S826" s="1153">
        <v>12.0</v>
      </c>
      <c r="T826" s="1153">
        <v>-1.0</v>
      </c>
      <c r="U826" s="1154">
        <f t="shared" si="515"/>
        <v>45922</v>
      </c>
      <c r="V826" s="1165"/>
      <c r="W826" s="1165"/>
      <c r="X826" s="1152"/>
      <c r="Y826" s="1155">
        <f t="shared" si="516"/>
        <v>45927</v>
      </c>
      <c r="Z826" s="1152"/>
      <c r="AA826" s="1153">
        <v>12.0</v>
      </c>
      <c r="AB826" s="1153">
        <v>-1.0</v>
      </c>
      <c r="AC826" s="1141" t="str">
        <f t="shared" si="517"/>
        <v/>
      </c>
      <c r="AD826" s="1142" t="str">
        <f t="shared" si="518"/>
        <v>#DIV/0!</v>
      </c>
      <c r="AE826" s="1143">
        <f t="shared" si="513"/>
        <v>0</v>
      </c>
      <c r="AF826" s="286" t="s">
        <v>4642</v>
      </c>
      <c r="AI826" s="1144">
        <f t="shared" si="504"/>
        <v>0</v>
      </c>
      <c r="AJ826" s="18"/>
    </row>
    <row r="827" ht="21.0" customHeight="1">
      <c r="A827" s="18"/>
      <c r="B827" s="1127" t="s">
        <v>1599</v>
      </c>
      <c r="C827" s="1136" t="s">
        <v>1600</v>
      </c>
      <c r="D827" s="1128">
        <v>6328.0</v>
      </c>
      <c r="E827" s="1129" t="e">
        <v>#N/A</v>
      </c>
      <c r="F827" s="1147">
        <v>6141.0</v>
      </c>
      <c r="G827" s="1135" t="s">
        <v>4643</v>
      </c>
      <c r="H827" s="1132" t="e">
        <v>#N/A</v>
      </c>
      <c r="I827" s="1136" t="s">
        <v>2418</v>
      </c>
      <c r="J827" s="1133" t="s">
        <v>1601</v>
      </c>
      <c r="K827" s="1148"/>
      <c r="L827" s="1135" t="s">
        <v>2420</v>
      </c>
      <c r="M827" s="1146"/>
      <c r="N827" s="1136" t="s">
        <v>2421</v>
      </c>
      <c r="O827" s="1149">
        <v>45922.0</v>
      </c>
      <c r="P827" s="1150" t="s">
        <v>4644</v>
      </c>
      <c r="Q827" s="297">
        <f t="shared" si="514"/>
        <v>45923</v>
      </c>
      <c r="R827" s="1152">
        <v>10132.0</v>
      </c>
      <c r="S827" s="1153">
        <v>6.0</v>
      </c>
      <c r="T827" s="1153">
        <v>161.0</v>
      </c>
      <c r="U827" s="297">
        <f t="shared" si="515"/>
        <v>45927</v>
      </c>
      <c r="V827" s="1152">
        <v>16894.0</v>
      </c>
      <c r="W827" s="1152">
        <v>7.0</v>
      </c>
      <c r="X827" s="1152">
        <v>198.0</v>
      </c>
      <c r="Y827" s="297">
        <f t="shared" si="516"/>
        <v>45932</v>
      </c>
      <c r="Z827" s="1152">
        <v>21784.0</v>
      </c>
      <c r="AA827" s="1153">
        <v>7.0</v>
      </c>
      <c r="AB827" s="1153">
        <v>210.0</v>
      </c>
      <c r="AC827" s="1167">
        <f t="shared" si="517"/>
        <v>1.150019739</v>
      </c>
      <c r="AD827" s="1178">
        <f t="shared" si="518"/>
        <v>0.009961439589</v>
      </c>
      <c r="AE827" s="1168">
        <f t="shared" si="513"/>
        <v>290.4884319</v>
      </c>
      <c r="AF827" s="286" t="s">
        <v>4645</v>
      </c>
      <c r="AI827" s="1144">
        <f t="shared" si="504"/>
        <v>21784</v>
      </c>
      <c r="AJ827" s="18"/>
    </row>
    <row r="828" ht="21.0" customHeight="1">
      <c r="A828" s="18"/>
      <c r="B828" s="1127" t="s">
        <v>4229</v>
      </c>
      <c r="C828" s="1127" t="s">
        <v>4230</v>
      </c>
      <c r="D828" s="1128">
        <v>0.0</v>
      </c>
      <c r="E828" s="1129" t="e">
        <v>#N/A</v>
      </c>
      <c r="F828" s="1147" t="e">
        <v>#N/A</v>
      </c>
      <c r="G828" s="1135" t="s">
        <v>3190</v>
      </c>
      <c r="H828" s="1132" t="e">
        <v>#N/A</v>
      </c>
      <c r="I828" s="1136" t="s">
        <v>2445</v>
      </c>
      <c r="J828" s="1127" t="s">
        <v>4231</v>
      </c>
      <c r="K828" s="1148"/>
      <c r="L828" s="1135" t="s">
        <v>3190</v>
      </c>
      <c r="M828" s="1146"/>
      <c r="N828" s="1136" t="s">
        <v>2421</v>
      </c>
      <c r="O828" s="1149">
        <v>45636.0</v>
      </c>
      <c r="P828" s="1150" t="s">
        <v>4646</v>
      </c>
      <c r="Q828" s="297">
        <f t="shared" si="514"/>
        <v>45637</v>
      </c>
      <c r="R828" s="1152">
        <v>543.0</v>
      </c>
      <c r="S828" s="1153">
        <v>1.0</v>
      </c>
      <c r="T828" s="1153">
        <v>9.0</v>
      </c>
      <c r="U828" s="297">
        <f t="shared" si="515"/>
        <v>45641</v>
      </c>
      <c r="V828" s="1165"/>
      <c r="W828" s="1165"/>
      <c r="X828" s="1165"/>
      <c r="Y828" s="1155">
        <f t="shared" si="516"/>
        <v>45646</v>
      </c>
      <c r="Z828" s="1152"/>
      <c r="AA828" s="1153"/>
      <c r="AB828" s="1153"/>
      <c r="AC828" s="1167">
        <f t="shared" si="517"/>
        <v>-1</v>
      </c>
      <c r="AD828" s="1178" t="str">
        <f t="shared" si="518"/>
        <v>#DIV/0!</v>
      </c>
      <c r="AE828" s="1168" t="str">
        <f t="shared" ref="AE828:AE837" si="519">INDIRECT("D"&amp;ROW()) / INDIRECT("Z"&amp;ROW()) * 1000</f>
        <v>#DIV/0!</v>
      </c>
      <c r="AF828" s="286" t="s">
        <v>4647</v>
      </c>
      <c r="AI828" s="1144">
        <f t="shared" si="504"/>
        <v>543</v>
      </c>
      <c r="AJ828" s="18"/>
    </row>
    <row r="829" ht="21.0" customHeight="1">
      <c r="A829" s="18"/>
      <c r="B829" s="1127" t="s">
        <v>4229</v>
      </c>
      <c r="C829" s="1127" t="s">
        <v>4230</v>
      </c>
      <c r="D829" s="1128">
        <v>0.0</v>
      </c>
      <c r="E829" s="1129" t="e">
        <v>#N/A</v>
      </c>
      <c r="F829" s="1147" t="e">
        <v>#N/A</v>
      </c>
      <c r="G829" s="1135" t="s">
        <v>4648</v>
      </c>
      <c r="H829" s="1132" t="e">
        <v>#N/A</v>
      </c>
      <c r="I829" s="1136" t="s">
        <v>2445</v>
      </c>
      <c r="J829" s="1127" t="s">
        <v>4231</v>
      </c>
      <c r="K829" s="1148"/>
      <c r="L829" s="1135" t="s">
        <v>3190</v>
      </c>
      <c r="M829" s="1146"/>
      <c r="N829" s="1136" t="s">
        <v>2421</v>
      </c>
      <c r="O829" s="1149">
        <v>45716.0</v>
      </c>
      <c r="P829" s="1150" t="s">
        <v>4649</v>
      </c>
      <c r="Q829" s="297">
        <f t="shared" si="514"/>
        <v>45717</v>
      </c>
      <c r="R829" s="1152">
        <v>10290.0</v>
      </c>
      <c r="S829" s="1153">
        <v>0.0</v>
      </c>
      <c r="T829" s="1153">
        <v>12.0</v>
      </c>
      <c r="U829" s="297">
        <f t="shared" si="515"/>
        <v>45721</v>
      </c>
      <c r="V829" s="1165"/>
      <c r="W829" s="1165"/>
      <c r="X829" s="1165"/>
      <c r="Y829" s="1155">
        <f t="shared" si="516"/>
        <v>45726</v>
      </c>
      <c r="Z829" s="1152"/>
      <c r="AA829" s="1153"/>
      <c r="AB829" s="1153"/>
      <c r="AC829" s="1167">
        <f t="shared" si="517"/>
        <v>-1</v>
      </c>
      <c r="AD829" s="1178" t="str">
        <f t="shared" si="518"/>
        <v>#DIV/0!</v>
      </c>
      <c r="AE829" s="1168" t="str">
        <f t="shared" si="519"/>
        <v>#DIV/0!</v>
      </c>
      <c r="AF829" s="286" t="s">
        <v>4650</v>
      </c>
      <c r="AI829" s="1144">
        <f t="shared" si="504"/>
        <v>10290</v>
      </c>
      <c r="AJ829" s="18"/>
    </row>
    <row r="830" ht="21.0" customHeight="1">
      <c r="A830" s="18"/>
      <c r="B830" s="1127" t="s">
        <v>4229</v>
      </c>
      <c r="C830" s="1127" t="s">
        <v>4230</v>
      </c>
      <c r="D830" s="1128">
        <v>0.0</v>
      </c>
      <c r="E830" s="1129" t="e">
        <v>#N/A</v>
      </c>
      <c r="F830" s="1147" t="e">
        <v>#N/A</v>
      </c>
      <c r="G830" s="1135" t="s">
        <v>3190</v>
      </c>
      <c r="H830" s="1132" t="e">
        <v>#N/A</v>
      </c>
      <c r="I830" s="1136" t="s">
        <v>2445</v>
      </c>
      <c r="J830" s="1127" t="s">
        <v>4231</v>
      </c>
      <c r="K830" s="1148"/>
      <c r="L830" s="1135" t="s">
        <v>3190</v>
      </c>
      <c r="M830" s="1146"/>
      <c r="N830" s="1136" t="s">
        <v>2421</v>
      </c>
      <c r="O830" s="1149">
        <v>45759.0</v>
      </c>
      <c r="P830" s="1150" t="s">
        <v>4651</v>
      </c>
      <c r="Q830" s="297">
        <f t="shared" si="514"/>
        <v>45760</v>
      </c>
      <c r="R830" s="1152">
        <v>892.0</v>
      </c>
      <c r="S830" s="1153">
        <v>0.0</v>
      </c>
      <c r="T830" s="1153">
        <v>38.0</v>
      </c>
      <c r="U830" s="297">
        <f t="shared" si="515"/>
        <v>45764</v>
      </c>
      <c r="V830" s="1165"/>
      <c r="W830" s="1165"/>
      <c r="X830" s="1165"/>
      <c r="Y830" s="1155">
        <f t="shared" si="516"/>
        <v>45769</v>
      </c>
      <c r="Z830" s="1152"/>
      <c r="AA830" s="1153"/>
      <c r="AB830" s="1153"/>
      <c r="AC830" s="1167">
        <f t="shared" si="517"/>
        <v>-1</v>
      </c>
      <c r="AD830" s="1178" t="str">
        <f t="shared" si="518"/>
        <v>#DIV/0!</v>
      </c>
      <c r="AE830" s="1168" t="str">
        <f t="shared" si="519"/>
        <v>#DIV/0!</v>
      </c>
      <c r="AF830" s="286" t="s">
        <v>4652</v>
      </c>
      <c r="AI830" s="1144">
        <f t="shared" si="504"/>
        <v>892</v>
      </c>
      <c r="AJ830" s="18"/>
    </row>
    <row r="831" ht="21.0" customHeight="1">
      <c r="A831" s="18"/>
      <c r="B831" s="1127" t="s">
        <v>4358</v>
      </c>
      <c r="C831" s="1161" t="s">
        <v>4359</v>
      </c>
      <c r="D831" s="1162">
        <v>3766.0</v>
      </c>
      <c r="E831" s="1129" t="e">
        <v>#N/A</v>
      </c>
      <c r="F831" s="1147" t="e">
        <v>#N/A</v>
      </c>
      <c r="G831" s="1163" t="s">
        <v>4653</v>
      </c>
      <c r="H831" s="1132" t="e">
        <v>#N/A</v>
      </c>
      <c r="I831" s="1161" t="s">
        <v>2418</v>
      </c>
      <c r="J831" s="1133" t="s">
        <v>4362</v>
      </c>
      <c r="K831" s="1148"/>
      <c r="L831" s="1135" t="s">
        <v>2420</v>
      </c>
      <c r="M831" s="1146"/>
      <c r="N831" s="1136" t="s">
        <v>2421</v>
      </c>
      <c r="O831" s="1084">
        <v>45737.0</v>
      </c>
      <c r="P831" s="1421" t="s">
        <v>4654</v>
      </c>
      <c r="Q831" s="297">
        <f t="shared" si="514"/>
        <v>45738</v>
      </c>
      <c r="R831" s="1152"/>
      <c r="S831" s="1153"/>
      <c r="T831" s="1153"/>
      <c r="U831" s="297">
        <f t="shared" si="515"/>
        <v>45742</v>
      </c>
      <c r="V831" s="1165"/>
      <c r="W831" s="1165"/>
      <c r="X831" s="1152"/>
      <c r="Y831" s="297">
        <f t="shared" si="516"/>
        <v>45747</v>
      </c>
      <c r="Z831" s="1152"/>
      <c r="AA831" s="1153"/>
      <c r="AB831" s="1153"/>
      <c r="AC831" s="1141" t="str">
        <f t="shared" si="517"/>
        <v/>
      </c>
      <c r="AD831" s="1142" t="str">
        <f t="shared" si="518"/>
        <v>#DIV/0!</v>
      </c>
      <c r="AE831" s="1143" t="str">
        <f t="shared" si="519"/>
        <v>#DIV/0!</v>
      </c>
      <c r="AF831" s="286"/>
      <c r="AI831" s="1144">
        <f t="shared" si="504"/>
        <v>0</v>
      </c>
      <c r="AJ831" s="18"/>
    </row>
    <row r="832" ht="21.0" customHeight="1">
      <c r="A832" s="18"/>
      <c r="B832" s="1127" t="s">
        <v>4358</v>
      </c>
      <c r="C832" s="1161" t="s">
        <v>4359</v>
      </c>
      <c r="D832" s="1162">
        <v>3766.0</v>
      </c>
      <c r="E832" s="1129" t="e">
        <v>#N/A</v>
      </c>
      <c r="F832" s="1147" t="e">
        <v>#N/A</v>
      </c>
      <c r="G832" s="1163" t="s">
        <v>4653</v>
      </c>
      <c r="H832" s="1132" t="e">
        <v>#N/A</v>
      </c>
      <c r="I832" s="1161" t="s">
        <v>2445</v>
      </c>
      <c r="J832" s="1133" t="s">
        <v>4360</v>
      </c>
      <c r="K832" s="1148"/>
      <c r="L832" s="1135" t="s">
        <v>2420</v>
      </c>
      <c r="M832" s="1146"/>
      <c r="N832" s="1136" t="s">
        <v>2421</v>
      </c>
      <c r="O832" s="1084">
        <v>45737.0</v>
      </c>
      <c r="P832" s="1164" t="s">
        <v>4655</v>
      </c>
      <c r="Q832" s="297">
        <f t="shared" si="514"/>
        <v>45738</v>
      </c>
      <c r="R832" s="1152"/>
      <c r="S832" s="1153"/>
      <c r="T832" s="1153"/>
      <c r="U832" s="297">
        <f t="shared" si="515"/>
        <v>45742</v>
      </c>
      <c r="V832" s="1165"/>
      <c r="W832" s="1165"/>
      <c r="X832" s="1152"/>
      <c r="Y832" s="297">
        <f t="shared" si="516"/>
        <v>45747</v>
      </c>
      <c r="Z832" s="1152">
        <v>766.0</v>
      </c>
      <c r="AA832" s="1153">
        <v>0.0</v>
      </c>
      <c r="AB832" s="1153">
        <v>14.0</v>
      </c>
      <c r="AC832" s="1141" t="str">
        <f t="shared" si="517"/>
        <v/>
      </c>
      <c r="AD832" s="1142">
        <f t="shared" si="518"/>
        <v>0.0182767624</v>
      </c>
      <c r="AE832" s="1143">
        <f t="shared" si="519"/>
        <v>4916.449086</v>
      </c>
      <c r="AF832" s="286"/>
      <c r="AI832" s="1144">
        <f t="shared" si="504"/>
        <v>766</v>
      </c>
      <c r="AJ832" s="18"/>
    </row>
    <row r="833" ht="21.0" customHeight="1">
      <c r="A833" s="18"/>
      <c r="B833" s="1127" t="s">
        <v>3285</v>
      </c>
      <c r="C833" s="1136" t="s">
        <v>3286</v>
      </c>
      <c r="D833" s="1128" t="s">
        <v>2416</v>
      </c>
      <c r="E833" s="1129" t="e">
        <v>#N/A</v>
      </c>
      <c r="F833" s="1147" t="e">
        <v>#N/A</v>
      </c>
      <c r="G833" s="1225"/>
      <c r="H833" s="1132" t="e">
        <v>#N/A</v>
      </c>
      <c r="I833" s="1136" t="s">
        <v>2445</v>
      </c>
      <c r="J833" s="1133" t="s">
        <v>3288</v>
      </c>
      <c r="K833" s="1148"/>
      <c r="L833" s="1225"/>
      <c r="M833" s="1146"/>
      <c r="N833" s="1136" t="s">
        <v>2421</v>
      </c>
      <c r="O833" s="1149">
        <v>45901.0</v>
      </c>
      <c r="P833" s="1150" t="s">
        <v>4656</v>
      </c>
      <c r="Q833" s="1151">
        <f t="shared" si="514"/>
        <v>45902</v>
      </c>
      <c r="R833" s="1152">
        <v>27944.0</v>
      </c>
      <c r="S833" s="1153">
        <v>9.0</v>
      </c>
      <c r="T833" s="1153">
        <v>380.0</v>
      </c>
      <c r="U833" s="1154">
        <f t="shared" si="515"/>
        <v>45906</v>
      </c>
      <c r="V833" s="1165"/>
      <c r="W833" s="1165"/>
      <c r="X833" s="1152"/>
      <c r="Y833" s="1155">
        <f t="shared" si="516"/>
        <v>45911</v>
      </c>
      <c r="Z833" s="1152">
        <v>29200.0</v>
      </c>
      <c r="AA833" s="1153">
        <v>10.0</v>
      </c>
      <c r="AB833" s="1153">
        <v>394.0</v>
      </c>
      <c r="AC833" s="1141">
        <f t="shared" si="517"/>
        <v>0.04494703693</v>
      </c>
      <c r="AD833" s="1142">
        <f t="shared" si="518"/>
        <v>0.01383561644</v>
      </c>
      <c r="AE833" s="1143">
        <f t="shared" si="519"/>
        <v>0</v>
      </c>
      <c r="AF833" s="286" t="s">
        <v>4657</v>
      </c>
      <c r="AI833" s="1144">
        <f t="shared" si="504"/>
        <v>29200</v>
      </c>
      <c r="AJ833" s="18"/>
    </row>
    <row r="834" ht="21.0" customHeight="1">
      <c r="A834" s="18"/>
      <c r="B834" s="1127" t="s">
        <v>1230</v>
      </c>
      <c r="C834" s="1180" t="s">
        <v>1231</v>
      </c>
      <c r="D834" s="1128" t="s">
        <v>2416</v>
      </c>
      <c r="E834" s="1129" t="e">
        <v>#N/A</v>
      </c>
      <c r="F834" s="1130" t="e">
        <v>#N/A</v>
      </c>
      <c r="G834" s="1427"/>
      <c r="H834" s="1132" t="e">
        <v>#N/A</v>
      </c>
      <c r="I834" s="1127" t="s">
        <v>2418</v>
      </c>
      <c r="J834" s="1127"/>
      <c r="K834" s="1134"/>
      <c r="L834" s="1225"/>
      <c r="M834" s="1127"/>
      <c r="N834" s="1136" t="s">
        <v>2421</v>
      </c>
      <c r="O834" s="1182">
        <v>45982.0</v>
      </c>
      <c r="P834" s="1183" t="s">
        <v>4658</v>
      </c>
      <c r="Q834" s="1138">
        <f t="shared" si="514"/>
        <v>45983</v>
      </c>
      <c r="R834" s="125">
        <v>10816.0</v>
      </c>
      <c r="S834" s="499">
        <v>2.0</v>
      </c>
      <c r="T834" s="499">
        <v>-1.0</v>
      </c>
      <c r="U834" s="1139">
        <f t="shared" si="515"/>
        <v>45987</v>
      </c>
      <c r="V834" s="125"/>
      <c r="W834" s="125"/>
      <c r="X834" s="125"/>
      <c r="Y834" s="1184">
        <f t="shared" si="516"/>
        <v>45992</v>
      </c>
      <c r="Z834" s="1185"/>
      <c r="AA834" s="1185"/>
      <c r="AB834" s="1185"/>
      <c r="AC834" s="1141">
        <f t="shared" si="517"/>
        <v>-1</v>
      </c>
      <c r="AD834" s="1142" t="str">
        <f t="shared" si="518"/>
        <v>#DIV/0!</v>
      </c>
      <c r="AE834" s="1143" t="str">
        <f t="shared" si="519"/>
        <v>#DIV/0!</v>
      </c>
      <c r="AF834" s="1186" t="s">
        <v>4659</v>
      </c>
      <c r="AG834" s="1160"/>
      <c r="AH834" s="1144"/>
      <c r="AI834" s="1144"/>
      <c r="AJ834" s="18"/>
    </row>
    <row r="835" ht="21.0" customHeight="1">
      <c r="A835" s="18"/>
      <c r="B835" s="1127" t="s">
        <v>1800</v>
      </c>
      <c r="C835" s="1180" t="s">
        <v>1801</v>
      </c>
      <c r="D835" s="1128" t="s">
        <v>2416</v>
      </c>
      <c r="E835" s="1129" t="e">
        <v>#N/A</v>
      </c>
      <c r="F835" s="1130" t="e">
        <v>#N/A</v>
      </c>
      <c r="G835" s="1427"/>
      <c r="H835" s="1132" t="e">
        <v>#N/A</v>
      </c>
      <c r="I835" s="1127" t="s">
        <v>2445</v>
      </c>
      <c r="J835" s="1127" t="s">
        <v>4469</v>
      </c>
      <c r="K835" s="1134"/>
      <c r="L835" s="1225"/>
      <c r="M835" s="1127"/>
      <c r="N835" s="1136" t="s">
        <v>2495</v>
      </c>
      <c r="O835" s="1182">
        <v>45981.0</v>
      </c>
      <c r="P835" s="1183" t="s">
        <v>4660</v>
      </c>
      <c r="Q835" s="1138">
        <f t="shared" si="514"/>
        <v>45982</v>
      </c>
      <c r="R835" s="125">
        <v>619.0</v>
      </c>
      <c r="S835" s="499">
        <v>4.0</v>
      </c>
      <c r="T835" s="499">
        <v>25.0</v>
      </c>
      <c r="U835" s="1139">
        <f t="shared" si="515"/>
        <v>45986</v>
      </c>
      <c r="V835" s="125"/>
      <c r="W835" s="125"/>
      <c r="X835" s="125"/>
      <c r="Y835" s="1184">
        <f t="shared" si="516"/>
        <v>45991</v>
      </c>
      <c r="Z835" s="1185"/>
      <c r="AA835" s="1185"/>
      <c r="AB835" s="1185"/>
      <c r="AC835" s="1141">
        <f t="shared" si="517"/>
        <v>-1</v>
      </c>
      <c r="AD835" s="1142" t="str">
        <f t="shared" si="518"/>
        <v>#DIV/0!</v>
      </c>
      <c r="AE835" s="1143" t="str">
        <f t="shared" si="519"/>
        <v>#DIV/0!</v>
      </c>
      <c r="AF835" s="1186" t="s">
        <v>4661</v>
      </c>
      <c r="AG835" s="1160"/>
      <c r="AH835" s="1144"/>
      <c r="AI835" s="1144"/>
      <c r="AJ835" s="18"/>
    </row>
    <row r="836" ht="21.0" customHeight="1">
      <c r="A836" s="18"/>
      <c r="B836" s="1127" t="s">
        <v>1282</v>
      </c>
      <c r="C836" s="1180" t="s">
        <v>1283</v>
      </c>
      <c r="D836" s="1128" t="s">
        <v>2416</v>
      </c>
      <c r="E836" s="1129" t="e">
        <v>#N/A</v>
      </c>
      <c r="F836" s="1130" t="e">
        <v>#N/A</v>
      </c>
      <c r="G836" s="1427"/>
      <c r="H836" s="1132" t="e">
        <v>#N/A</v>
      </c>
      <c r="I836" s="1127" t="s">
        <v>2418</v>
      </c>
      <c r="J836" s="1127"/>
      <c r="K836" s="1134"/>
      <c r="L836" s="1225"/>
      <c r="M836" s="1127"/>
      <c r="N836" s="1136" t="s">
        <v>2421</v>
      </c>
      <c r="O836" s="1182">
        <v>45983.0</v>
      </c>
      <c r="P836" s="1183" t="s">
        <v>4662</v>
      </c>
      <c r="Q836" s="1138">
        <f t="shared" si="514"/>
        <v>45984</v>
      </c>
      <c r="R836" s="125">
        <v>1557.0</v>
      </c>
      <c r="S836" s="499">
        <v>7.0</v>
      </c>
      <c r="T836" s="499">
        <v>423.0</v>
      </c>
      <c r="U836" s="1139">
        <f t="shared" si="515"/>
        <v>45988</v>
      </c>
      <c r="V836" s="125"/>
      <c r="W836" s="125"/>
      <c r="X836" s="125"/>
      <c r="Y836" s="1184">
        <f t="shared" si="516"/>
        <v>45993</v>
      </c>
      <c r="Z836" s="1185"/>
      <c r="AA836" s="1428"/>
      <c r="AB836" s="1428"/>
      <c r="AC836" s="1141">
        <f t="shared" si="517"/>
        <v>-1</v>
      </c>
      <c r="AD836" s="1142" t="str">
        <f t="shared" si="518"/>
        <v>#DIV/0!</v>
      </c>
      <c r="AE836" s="1143" t="str">
        <f t="shared" si="519"/>
        <v>#DIV/0!</v>
      </c>
      <c r="AF836" s="1186" t="s">
        <v>4663</v>
      </c>
      <c r="AG836" s="1160"/>
      <c r="AH836" s="1144"/>
      <c r="AI836" s="1144"/>
      <c r="AJ836" s="18"/>
    </row>
    <row r="837" ht="21.0" customHeight="1">
      <c r="A837" s="18"/>
      <c r="B837" s="1174" t="e">
        <v>#N/A</v>
      </c>
      <c r="C837" s="1175" t="s">
        <v>4664</v>
      </c>
      <c r="D837" s="1176" t="s">
        <v>2416</v>
      </c>
      <c r="E837" s="1129" t="e">
        <v>#N/A</v>
      </c>
      <c r="F837" s="1147" t="e">
        <v>#N/A</v>
      </c>
      <c r="G837" s="1135" t="s">
        <v>4665</v>
      </c>
      <c r="H837" s="1132" t="e">
        <v>#N/A</v>
      </c>
      <c r="I837" s="1136" t="s">
        <v>2418</v>
      </c>
      <c r="J837" s="1169"/>
      <c r="K837" s="1148"/>
      <c r="L837" s="1135" t="s">
        <v>2420</v>
      </c>
      <c r="M837" s="1146"/>
      <c r="N837" s="1136" t="s">
        <v>4666</v>
      </c>
      <c r="O837" s="1149">
        <v>45278.0</v>
      </c>
      <c r="P837" s="59" t="s">
        <v>4667</v>
      </c>
      <c r="Q837" s="1151">
        <f t="shared" si="514"/>
        <v>45279</v>
      </c>
      <c r="R837" s="1152"/>
      <c r="S837" s="1153"/>
      <c r="T837" s="1153"/>
      <c r="U837" s="1154">
        <f t="shared" si="515"/>
        <v>45283</v>
      </c>
      <c r="V837" s="1152"/>
      <c r="W837" s="1152"/>
      <c r="X837" s="1152"/>
      <c r="Y837" s="1155">
        <f t="shared" si="516"/>
        <v>45288</v>
      </c>
      <c r="Z837" s="1152"/>
      <c r="AA837" s="1153">
        <v>0.0</v>
      </c>
      <c r="AB837" s="1153">
        <v>6.0</v>
      </c>
      <c r="AC837" s="1141" t="str">
        <f t="shared" si="517"/>
        <v/>
      </c>
      <c r="AD837" s="1178" t="str">
        <f t="shared" si="518"/>
        <v>#DIV/0!</v>
      </c>
      <c r="AE837" s="1168" t="str">
        <f t="shared" si="519"/>
        <v>#DIV/0!</v>
      </c>
      <c r="AF837" s="286" t="s">
        <v>4668</v>
      </c>
      <c r="AG837" s="286" t="s">
        <v>4669</v>
      </c>
      <c r="AI837" s="1144">
        <f t="shared" ref="AI837:AI896" si="520">iferror(IFS(Z837&gt;1,Z837,V837&gt;1,V837,R837&gt;1,R837),0)</f>
        <v>0</v>
      </c>
      <c r="AJ837" s="18"/>
    </row>
    <row r="838" ht="21.0" customHeight="1">
      <c r="A838" s="18"/>
      <c r="B838" s="1127" t="e">
        <v>#N/A</v>
      </c>
      <c r="C838" s="1127" t="s">
        <v>4670</v>
      </c>
      <c r="D838" s="1128" t="e">
        <v>#N/A</v>
      </c>
      <c r="E838" s="1129" t="e">
        <v>#N/A</v>
      </c>
      <c r="F838" s="1130">
        <v>1384.0</v>
      </c>
      <c r="G838" s="1131" t="s">
        <v>4671</v>
      </c>
      <c r="H838" s="1247" t="s">
        <v>4672</v>
      </c>
      <c r="I838" s="1127" t="s">
        <v>2418</v>
      </c>
      <c r="J838" s="1133" t="s">
        <v>4673</v>
      </c>
      <c r="K838" s="1134"/>
      <c r="L838" s="1135" t="s">
        <v>2420</v>
      </c>
      <c r="M838" s="1127"/>
      <c r="N838" s="1136" t="s">
        <v>2421</v>
      </c>
      <c r="O838" s="55">
        <v>45569.0</v>
      </c>
      <c r="P838" s="1173" t="s">
        <v>4674</v>
      </c>
      <c r="Q838" s="1138">
        <v>45839.0</v>
      </c>
      <c r="R838" s="125">
        <v>10616.0</v>
      </c>
      <c r="S838" s="499">
        <v>0.0</v>
      </c>
      <c r="T838" s="499">
        <v>72.0</v>
      </c>
      <c r="U838" s="1139">
        <f>O838+5</f>
        <v>45574</v>
      </c>
      <c r="V838" s="1133"/>
      <c r="W838" s="1133"/>
      <c r="X838" s="1133"/>
      <c r="Y838" s="1140">
        <v>45852.0</v>
      </c>
      <c r="Z838" s="125">
        <v>10629.0</v>
      </c>
      <c r="AA838" s="499">
        <v>0.0</v>
      </c>
      <c r="AB838" s="499">
        <v>72.0</v>
      </c>
      <c r="AC838" s="1141">
        <f>IFERROR((Z838-R838)/R838,"")</f>
        <v>0.001224566692</v>
      </c>
      <c r="AD838" s="1142">
        <f>(AA838+AB838)/Z838</f>
        <v>0.006773920406</v>
      </c>
      <c r="AE838" s="1143">
        <f t="array" ref="AE838">iferror(INDIRECT("D"&amp;ROW()) / INDIRECT("AI"&amp;ROW()) * 1000,0)</f>
        <v>0</v>
      </c>
      <c r="AF838" s="1144"/>
      <c r="AG838" s="1145" t="s">
        <v>4675</v>
      </c>
      <c r="AH838" s="1144"/>
      <c r="AI838" s="1144">
        <f t="shared" si="520"/>
        <v>10629</v>
      </c>
      <c r="AJ838" s="18"/>
    </row>
    <row r="839" ht="21.0" customHeight="1">
      <c r="A839" s="18"/>
      <c r="B839" s="1127" t="e">
        <v>#N/A</v>
      </c>
      <c r="C839" s="1127" t="s">
        <v>3465</v>
      </c>
      <c r="D839" s="1128" t="s">
        <v>2416</v>
      </c>
      <c r="E839" s="1129" t="e">
        <v>#N/A</v>
      </c>
      <c r="F839" s="1147" t="e">
        <v>#N/A</v>
      </c>
      <c r="G839" s="1225"/>
      <c r="H839" s="1132" t="e">
        <v>#N/A</v>
      </c>
      <c r="I839" s="1136" t="s">
        <v>2445</v>
      </c>
      <c r="J839" s="1127" t="s">
        <v>3466</v>
      </c>
      <c r="K839" s="1148"/>
      <c r="L839" s="1225"/>
      <c r="M839" s="1146"/>
      <c r="N839" s="1136" t="s">
        <v>2421</v>
      </c>
      <c r="O839" s="1149">
        <v>45651.0</v>
      </c>
      <c r="P839" s="1150" t="s">
        <v>4676</v>
      </c>
      <c r="Q839" s="297">
        <f t="shared" ref="Q839:Q843" si="521">INDIRECT("o"&amp;ROW())+1</f>
        <v>45652</v>
      </c>
      <c r="R839" s="1152">
        <v>2012285.0</v>
      </c>
      <c r="S839" s="1153">
        <v>467.0</v>
      </c>
      <c r="T839" s="1153">
        <v>84597.0</v>
      </c>
      <c r="U839" s="297">
        <f t="shared" ref="U839:U843" si="522">INDIRECT("o"&amp;ROW())+5</f>
        <v>45656</v>
      </c>
      <c r="V839" s="1165"/>
      <c r="W839" s="1165"/>
      <c r="X839" s="1165"/>
      <c r="Y839" s="1155">
        <f t="shared" ref="Y839:Y842" si="523">INDIRECT("o"&amp;ROW())+10</f>
        <v>45661</v>
      </c>
      <c r="Z839" s="1152"/>
      <c r="AA839" s="1153"/>
      <c r="AB839" s="1153"/>
      <c r="AC839" s="1167">
        <f t="shared" ref="AC839:AC842" si="524">IFERROR((INDIRECT("Z"&amp;ROW()) - INDIRECT("R"&amp;ROW())) / INDIRECT("R"&amp;ROW()), "")</f>
        <v>-1</v>
      </c>
      <c r="AD839" s="1178" t="str">
        <f t="shared" ref="AD839:AD842" si="525">(INDIRECT("AA"&amp;ROW()) + INDIRECT("AB"&amp;ROW())) / INDIRECT("Z"&amp;ROW())</f>
        <v>#DIV/0!</v>
      </c>
      <c r="AE839" s="1168" t="str">
        <f t="shared" ref="AE839:AE842" si="526">INDIRECT("D"&amp;ROW()) / INDIRECT("Z"&amp;ROW()) * 1000</f>
        <v>#DIV/0!</v>
      </c>
      <c r="AF839" s="286" t="s">
        <v>4677</v>
      </c>
      <c r="AI839" s="1144">
        <f t="shared" si="520"/>
        <v>2012285</v>
      </c>
      <c r="AJ839" s="18"/>
    </row>
    <row r="840" ht="21.0" customHeight="1">
      <c r="A840" s="18"/>
      <c r="B840" s="1127" t="e">
        <v>#N/A</v>
      </c>
      <c r="C840" s="1127" t="s">
        <v>4678</v>
      </c>
      <c r="D840" s="1128" t="s">
        <v>2416</v>
      </c>
      <c r="E840" s="1129" t="e">
        <v>#N/A</v>
      </c>
      <c r="F840" s="1147" t="e">
        <v>#N/A</v>
      </c>
      <c r="G840" s="1225"/>
      <c r="H840" s="1132" t="e">
        <v>#N/A</v>
      </c>
      <c r="I840" s="1136" t="s">
        <v>2445</v>
      </c>
      <c r="J840" s="1127" t="s">
        <v>4679</v>
      </c>
      <c r="K840" s="1148"/>
      <c r="L840" s="1225"/>
      <c r="M840" s="1146"/>
      <c r="N840" s="1136" t="s">
        <v>2421</v>
      </c>
      <c r="O840" s="1149">
        <v>45667.0</v>
      </c>
      <c r="P840" s="1150" t="s">
        <v>4680</v>
      </c>
      <c r="Q840" s="297">
        <f t="shared" si="521"/>
        <v>45668</v>
      </c>
      <c r="R840" s="1152">
        <v>1951.0</v>
      </c>
      <c r="S840" s="1153">
        <v>3.0</v>
      </c>
      <c r="T840" s="1153">
        <v>42.0</v>
      </c>
      <c r="U840" s="297">
        <f t="shared" si="522"/>
        <v>45672</v>
      </c>
      <c r="V840" s="1165"/>
      <c r="W840" s="1165"/>
      <c r="X840" s="1165"/>
      <c r="Y840" s="1155">
        <f t="shared" si="523"/>
        <v>45677</v>
      </c>
      <c r="Z840" s="1152"/>
      <c r="AA840" s="1153"/>
      <c r="AB840" s="1153"/>
      <c r="AC840" s="1167">
        <f t="shared" si="524"/>
        <v>-1</v>
      </c>
      <c r="AD840" s="1178" t="str">
        <f t="shared" si="525"/>
        <v>#DIV/0!</v>
      </c>
      <c r="AE840" s="1168" t="str">
        <f t="shared" si="526"/>
        <v>#DIV/0!</v>
      </c>
      <c r="AF840" s="286" t="s">
        <v>4681</v>
      </c>
      <c r="AI840" s="1144">
        <f t="shared" si="520"/>
        <v>1951</v>
      </c>
      <c r="AJ840" s="18"/>
    </row>
    <row r="841" ht="21.0" customHeight="1">
      <c r="A841" s="18"/>
      <c r="B841" s="1127" t="e">
        <v>#N/A</v>
      </c>
      <c r="C841" s="1127" t="s">
        <v>3465</v>
      </c>
      <c r="D841" s="1128" t="s">
        <v>2416</v>
      </c>
      <c r="E841" s="1129" t="e">
        <v>#N/A</v>
      </c>
      <c r="F841" s="1147" t="e">
        <v>#N/A</v>
      </c>
      <c r="G841" s="1225"/>
      <c r="H841" s="1132" t="e">
        <v>#N/A</v>
      </c>
      <c r="I841" s="1136" t="s">
        <v>2445</v>
      </c>
      <c r="J841" s="1127" t="s">
        <v>3466</v>
      </c>
      <c r="K841" s="1148"/>
      <c r="L841" s="1225"/>
      <c r="M841" s="1146"/>
      <c r="N841" s="1136" t="s">
        <v>2421</v>
      </c>
      <c r="O841" s="1149">
        <v>45678.0</v>
      </c>
      <c r="P841" s="1150" t="s">
        <v>4682</v>
      </c>
      <c r="Q841" s="297">
        <f t="shared" si="521"/>
        <v>45679</v>
      </c>
      <c r="R841" s="1152">
        <v>151666.0</v>
      </c>
      <c r="S841" s="1153">
        <v>35.0</v>
      </c>
      <c r="T841" s="1153">
        <v>5411.0</v>
      </c>
      <c r="U841" s="297">
        <f t="shared" si="522"/>
        <v>45683</v>
      </c>
      <c r="V841" s="1165"/>
      <c r="W841" s="1165"/>
      <c r="X841" s="1165"/>
      <c r="Y841" s="1155">
        <f t="shared" si="523"/>
        <v>45688</v>
      </c>
      <c r="Z841" s="1152"/>
      <c r="AA841" s="1153"/>
      <c r="AB841" s="1153"/>
      <c r="AC841" s="1167">
        <f t="shared" si="524"/>
        <v>-1</v>
      </c>
      <c r="AD841" s="1178" t="str">
        <f t="shared" si="525"/>
        <v>#DIV/0!</v>
      </c>
      <c r="AE841" s="1168" t="str">
        <f t="shared" si="526"/>
        <v>#DIV/0!</v>
      </c>
      <c r="AF841" s="286" t="s">
        <v>4683</v>
      </c>
      <c r="AI841" s="1144">
        <f t="shared" si="520"/>
        <v>151666</v>
      </c>
      <c r="AJ841" s="18"/>
    </row>
    <row r="842" ht="21.0" customHeight="1">
      <c r="A842" s="18"/>
      <c r="B842" s="1127" t="e">
        <v>#N/A</v>
      </c>
      <c r="C842" s="1127" t="s">
        <v>3471</v>
      </c>
      <c r="D842" s="1128" t="s">
        <v>2416</v>
      </c>
      <c r="E842" s="1129" t="e">
        <v>#N/A</v>
      </c>
      <c r="F842" s="1147" t="e">
        <v>#N/A</v>
      </c>
      <c r="G842" s="1225"/>
      <c r="H842" s="1132" t="e">
        <v>#N/A</v>
      </c>
      <c r="I842" s="1136" t="s">
        <v>2445</v>
      </c>
      <c r="J842" s="1127" t="s">
        <v>4684</v>
      </c>
      <c r="K842" s="1148"/>
      <c r="L842" s="1225"/>
      <c r="M842" s="1146"/>
      <c r="N842" s="1136" t="s">
        <v>2421</v>
      </c>
      <c r="O842" s="1149">
        <v>45716.0</v>
      </c>
      <c r="P842" s="1150" t="s">
        <v>4685</v>
      </c>
      <c r="Q842" s="297">
        <f t="shared" si="521"/>
        <v>45717</v>
      </c>
      <c r="R842" s="1152">
        <v>57705.0</v>
      </c>
      <c r="S842" s="1153">
        <v>17.0</v>
      </c>
      <c r="T842" s="1153">
        <v>1263.0</v>
      </c>
      <c r="U842" s="297">
        <f t="shared" si="522"/>
        <v>45721</v>
      </c>
      <c r="V842" s="1165"/>
      <c r="W842" s="1165"/>
      <c r="X842" s="1165"/>
      <c r="Y842" s="1155">
        <f t="shared" si="523"/>
        <v>45726</v>
      </c>
      <c r="Z842" s="1152"/>
      <c r="AA842" s="1153"/>
      <c r="AB842" s="1153"/>
      <c r="AC842" s="1167">
        <f t="shared" si="524"/>
        <v>-1</v>
      </c>
      <c r="AD842" s="1178" t="str">
        <f t="shared" si="525"/>
        <v>#DIV/0!</v>
      </c>
      <c r="AE842" s="1168" t="str">
        <f t="shared" si="526"/>
        <v>#DIV/0!</v>
      </c>
      <c r="AF842" s="286" t="s">
        <v>4686</v>
      </c>
      <c r="AI842" s="1144">
        <f t="shared" si="520"/>
        <v>57705</v>
      </c>
      <c r="AJ842" s="18"/>
    </row>
    <row r="843" ht="21.0" customHeight="1">
      <c r="A843" s="18"/>
      <c r="B843" s="1127" t="e">
        <v>#N/A</v>
      </c>
      <c r="C843" s="1127" t="s">
        <v>3536</v>
      </c>
      <c r="D843" s="1128" t="e">
        <v>#N/A</v>
      </c>
      <c r="E843" s="1129" t="e">
        <v>#N/A</v>
      </c>
      <c r="F843" s="1130">
        <v>6072.0</v>
      </c>
      <c r="G843" s="1131" t="s">
        <v>1314</v>
      </c>
      <c r="H843" s="1132" t="s">
        <v>3211</v>
      </c>
      <c r="I843" s="1127" t="s">
        <v>2445</v>
      </c>
      <c r="J843" s="1133" t="s">
        <v>3538</v>
      </c>
      <c r="K843" s="1134"/>
      <c r="L843" s="1135" t="s">
        <v>2544</v>
      </c>
      <c r="M843" s="1127"/>
      <c r="N843" s="1136" t="s">
        <v>2421</v>
      </c>
      <c r="O843" s="55">
        <v>45831.0</v>
      </c>
      <c r="P843" s="1170" t="s">
        <v>4687</v>
      </c>
      <c r="Q843" s="1138">
        <f t="shared" si="521"/>
        <v>45832</v>
      </c>
      <c r="R843" s="125"/>
      <c r="S843" s="499"/>
      <c r="T843" s="499"/>
      <c r="U843" s="1139">
        <f t="shared" si="522"/>
        <v>45836</v>
      </c>
      <c r="V843" s="1133"/>
      <c r="W843" s="1133"/>
      <c r="X843" s="1133"/>
      <c r="Y843" s="1158">
        <v>45873.0</v>
      </c>
      <c r="Z843" s="125">
        <v>875.0</v>
      </c>
      <c r="AA843" s="499">
        <v>1.0</v>
      </c>
      <c r="AB843" s="499">
        <v>1657.0</v>
      </c>
      <c r="AC843" s="1141" t="str">
        <f t="shared" ref="AC843:AC868" si="527">IFERROR((Z843-R843)/R843,"")</f>
        <v/>
      </c>
      <c r="AD843" s="1142">
        <f t="shared" ref="AD843:AD868" si="528">(AA843+AB843)/Z843</f>
        <v>1.894857143</v>
      </c>
      <c r="AE843" s="1143">
        <f t="shared" ref="AE843:AE878" si="529">iferror(INDIRECT("D"&amp;ROW()) / INDIRECT("AI"&amp;ROW()) * 1000,0)</f>
        <v>0</v>
      </c>
      <c r="AF843" s="1159" t="s">
        <v>4688</v>
      </c>
      <c r="AG843" s="1160"/>
      <c r="AH843" s="1144"/>
      <c r="AI843" s="1144">
        <f t="shared" si="520"/>
        <v>875</v>
      </c>
      <c r="AJ843" s="18"/>
    </row>
    <row r="844" ht="21.0" customHeight="1">
      <c r="A844" s="18"/>
      <c r="B844" s="1127" t="e">
        <v>#N/A</v>
      </c>
      <c r="C844" s="1127" t="s">
        <v>4689</v>
      </c>
      <c r="D844" s="1128" t="e">
        <v>#N/A</v>
      </c>
      <c r="E844" s="1129" t="e">
        <v>#N/A</v>
      </c>
      <c r="F844" s="1429" t="s">
        <v>4508</v>
      </c>
      <c r="G844" s="1223" t="s">
        <v>4603</v>
      </c>
      <c r="H844" s="1132" t="e">
        <v>#N/A</v>
      </c>
      <c r="I844" s="1127" t="s">
        <v>2418</v>
      </c>
      <c r="J844" s="1133" t="s">
        <v>4690</v>
      </c>
      <c r="K844" s="1134"/>
      <c r="L844" s="1355"/>
      <c r="M844" s="1127"/>
      <c r="N844" s="1136" t="s">
        <v>2421</v>
      </c>
      <c r="O844" s="55">
        <v>45845.0</v>
      </c>
      <c r="P844" s="1430" t="s">
        <v>4691</v>
      </c>
      <c r="Q844" s="1138">
        <f t="shared" ref="Q844:Q845" si="530">O844+1</f>
        <v>45846</v>
      </c>
      <c r="R844" s="125">
        <v>388.0</v>
      </c>
      <c r="S844" s="499">
        <v>0.0</v>
      </c>
      <c r="T844" s="499">
        <v>2.0</v>
      </c>
      <c r="U844" s="1139">
        <f t="shared" ref="U844:U845" si="531">O844+5</f>
        <v>45850</v>
      </c>
      <c r="V844" s="125">
        <v>4659.0</v>
      </c>
      <c r="W844" s="125">
        <v>0.0</v>
      </c>
      <c r="X844" s="125">
        <v>16.0</v>
      </c>
      <c r="Y844" s="1140">
        <f t="shared" ref="Y844:Y845" si="532">O844+10</f>
        <v>45855</v>
      </c>
      <c r="Z844" s="125">
        <v>4764.0</v>
      </c>
      <c r="AA844" s="499">
        <v>0.0</v>
      </c>
      <c r="AB844" s="499">
        <v>17.0</v>
      </c>
      <c r="AC844" s="1141">
        <f t="shared" si="527"/>
        <v>11.27835052</v>
      </c>
      <c r="AD844" s="1142">
        <f t="shared" si="528"/>
        <v>0.003568429891</v>
      </c>
      <c r="AE844" s="1143">
        <f t="shared" si="529"/>
        <v>0</v>
      </c>
      <c r="AF844" s="1159"/>
      <c r="AG844" s="1145" t="s">
        <v>4692</v>
      </c>
      <c r="AH844" s="1144"/>
      <c r="AI844" s="1144">
        <f t="shared" si="520"/>
        <v>4764</v>
      </c>
      <c r="AJ844" s="18"/>
    </row>
    <row r="845" ht="21.0" customHeight="1">
      <c r="A845" s="18"/>
      <c r="B845" s="1127" t="e">
        <v>#N/A</v>
      </c>
      <c r="C845" s="1127" t="s">
        <v>4693</v>
      </c>
      <c r="D845" s="1128" t="e">
        <v>#N/A</v>
      </c>
      <c r="E845" s="1129" t="e">
        <v>#N/A</v>
      </c>
      <c r="F845" s="1130" t="e">
        <v>#N/A</v>
      </c>
      <c r="G845" s="1131" t="s">
        <v>4694</v>
      </c>
      <c r="H845" s="1132" t="e">
        <v>#N/A</v>
      </c>
      <c r="I845" s="1127" t="s">
        <v>2418</v>
      </c>
      <c r="J845" s="1133" t="s">
        <v>4695</v>
      </c>
      <c r="K845" s="1134"/>
      <c r="L845" s="1355"/>
      <c r="M845" s="1127"/>
      <c r="N845" s="1136" t="s">
        <v>2421</v>
      </c>
      <c r="O845" s="55">
        <v>45847.0</v>
      </c>
      <c r="P845" s="1229" t="s">
        <v>4696</v>
      </c>
      <c r="Q845" s="1138">
        <f t="shared" si="530"/>
        <v>45848</v>
      </c>
      <c r="R845" s="125">
        <v>712.0</v>
      </c>
      <c r="S845" s="499">
        <v>2.0</v>
      </c>
      <c r="T845" s="499">
        <v>27.0</v>
      </c>
      <c r="U845" s="1139">
        <f t="shared" si="531"/>
        <v>45852</v>
      </c>
      <c r="V845" s="125">
        <v>876.0</v>
      </c>
      <c r="W845" s="125">
        <v>3.0</v>
      </c>
      <c r="X845" s="125">
        <v>33.0</v>
      </c>
      <c r="Y845" s="1140">
        <f t="shared" si="532"/>
        <v>45857</v>
      </c>
      <c r="Z845" s="125">
        <v>1006.0</v>
      </c>
      <c r="AA845" s="499">
        <v>3.0</v>
      </c>
      <c r="AB845" s="499">
        <v>38.0</v>
      </c>
      <c r="AC845" s="1141">
        <f t="shared" si="527"/>
        <v>0.4129213483</v>
      </c>
      <c r="AD845" s="1142">
        <f t="shared" si="528"/>
        <v>0.0407554672</v>
      </c>
      <c r="AE845" s="1143">
        <f t="shared" si="529"/>
        <v>0</v>
      </c>
      <c r="AF845" s="1159" t="s">
        <v>4697</v>
      </c>
      <c r="AG845" s="1160"/>
      <c r="AH845" s="1144"/>
      <c r="AI845" s="1144">
        <f t="shared" si="520"/>
        <v>1006</v>
      </c>
      <c r="AJ845" s="18"/>
    </row>
    <row r="846" ht="21.0" customHeight="1">
      <c r="A846" s="18"/>
      <c r="B846" s="1127" t="e">
        <v>#N/A</v>
      </c>
      <c r="C846" s="1127" t="s">
        <v>3657</v>
      </c>
      <c r="D846" s="1128">
        <v>0.0</v>
      </c>
      <c r="E846" s="1129" t="e">
        <v>#N/A</v>
      </c>
      <c r="F846" s="1130" t="e">
        <v>#N/A</v>
      </c>
      <c r="G846" s="1131" t="s">
        <v>4522</v>
      </c>
      <c r="H846" s="1132" t="e">
        <v>#N/A</v>
      </c>
      <c r="I846" s="1127" t="s">
        <v>2445</v>
      </c>
      <c r="J846" s="1133" t="s">
        <v>3659</v>
      </c>
      <c r="K846" s="1134"/>
      <c r="L846" s="1135" t="s">
        <v>2652</v>
      </c>
      <c r="M846" s="1127"/>
      <c r="N846" s="1127" t="s">
        <v>3076</v>
      </c>
      <c r="O846" s="1156">
        <v>45876.0</v>
      </c>
      <c r="P846" s="1431" t="s">
        <v>4698</v>
      </c>
      <c r="Q846" s="1138">
        <f t="shared" ref="Q846:Q913" si="533">INDIRECT("o"&amp;ROW())+1</f>
        <v>45877</v>
      </c>
      <c r="R846" s="125"/>
      <c r="S846" s="499"/>
      <c r="T846" s="499"/>
      <c r="U846" s="1139">
        <f t="shared" ref="U846:U913" si="534">INDIRECT("o"&amp;ROW())+5</f>
        <v>45881</v>
      </c>
      <c r="V846" s="1133"/>
      <c r="W846" s="1133"/>
      <c r="X846" s="1133"/>
      <c r="Y846" s="1158">
        <f t="shared" ref="Y846:Y913" si="535">INDIRECT("o"&amp;ROW())+10</f>
        <v>45886</v>
      </c>
      <c r="Z846" s="125">
        <v>699.0</v>
      </c>
      <c r="AA846" s="499">
        <v>1.0</v>
      </c>
      <c r="AB846" s="499">
        <v>38.0</v>
      </c>
      <c r="AC846" s="1141" t="str">
        <f t="shared" si="527"/>
        <v/>
      </c>
      <c r="AD846" s="1142">
        <f t="shared" si="528"/>
        <v>0.05579399142</v>
      </c>
      <c r="AE846" s="1143">
        <f t="shared" si="529"/>
        <v>0</v>
      </c>
      <c r="AF846" s="1159"/>
      <c r="AG846" s="1160"/>
      <c r="AH846" s="1144"/>
      <c r="AI846" s="1144">
        <f t="shared" si="520"/>
        <v>699</v>
      </c>
      <c r="AJ846" s="18"/>
    </row>
    <row r="847" ht="21.0" customHeight="1">
      <c r="A847" s="18"/>
      <c r="B847" s="1127" t="e">
        <v>#N/A</v>
      </c>
      <c r="C847" s="1127" t="s">
        <v>3653</v>
      </c>
      <c r="D847" s="1128">
        <v>0.0</v>
      </c>
      <c r="E847" s="1129" t="e">
        <v>#N/A</v>
      </c>
      <c r="F847" s="1130" t="e">
        <v>#N/A</v>
      </c>
      <c r="G847" s="1432"/>
      <c r="H847" s="1132" t="e">
        <v>#N/A</v>
      </c>
      <c r="I847" s="1127" t="s">
        <v>2445</v>
      </c>
      <c r="J847" s="1133" t="s">
        <v>3655</v>
      </c>
      <c r="K847" s="1134"/>
      <c r="L847" s="1135" t="s">
        <v>2652</v>
      </c>
      <c r="M847" s="1127"/>
      <c r="N847" s="1127" t="s">
        <v>3076</v>
      </c>
      <c r="O847" s="1156">
        <v>45876.0</v>
      </c>
      <c r="P847" s="1431" t="s">
        <v>4699</v>
      </c>
      <c r="Q847" s="1138">
        <f t="shared" si="533"/>
        <v>45877</v>
      </c>
      <c r="R847" s="125"/>
      <c r="S847" s="499"/>
      <c r="T847" s="499"/>
      <c r="U847" s="1139">
        <f t="shared" si="534"/>
        <v>45881</v>
      </c>
      <c r="V847" s="1133"/>
      <c r="W847" s="1133"/>
      <c r="X847" s="1133"/>
      <c r="Y847" s="1158">
        <f t="shared" si="535"/>
        <v>45886</v>
      </c>
      <c r="Z847" s="125">
        <v>1067.0</v>
      </c>
      <c r="AA847" s="499">
        <v>12.0</v>
      </c>
      <c r="AB847" s="499">
        <v>35.0</v>
      </c>
      <c r="AC847" s="1141" t="str">
        <f t="shared" si="527"/>
        <v/>
      </c>
      <c r="AD847" s="1142">
        <f t="shared" si="528"/>
        <v>0.04404873477</v>
      </c>
      <c r="AE847" s="1143">
        <f t="shared" si="529"/>
        <v>0</v>
      </c>
      <c r="AF847" s="1159"/>
      <c r="AG847" s="1160"/>
      <c r="AH847" s="1144"/>
      <c r="AI847" s="1144">
        <f t="shared" si="520"/>
        <v>1067</v>
      </c>
      <c r="AJ847" s="18"/>
    </row>
    <row r="848" ht="21.0" customHeight="1">
      <c r="A848" s="18"/>
      <c r="B848" s="1127" t="e">
        <v>#N/A</v>
      </c>
      <c r="C848" s="1127" t="s">
        <v>3657</v>
      </c>
      <c r="D848" s="1128">
        <v>0.0</v>
      </c>
      <c r="E848" s="1129" t="e">
        <v>#N/A</v>
      </c>
      <c r="F848" s="1130" t="e">
        <v>#N/A</v>
      </c>
      <c r="G848" s="1131" t="s">
        <v>4508</v>
      </c>
      <c r="H848" s="1132" t="e">
        <v>#N/A</v>
      </c>
      <c r="I848" s="1127" t="s">
        <v>2445</v>
      </c>
      <c r="J848" s="1133" t="s">
        <v>3659</v>
      </c>
      <c r="K848" s="1134"/>
      <c r="L848" s="1135" t="s">
        <v>2652</v>
      </c>
      <c r="M848" s="1127"/>
      <c r="N848" s="1136" t="s">
        <v>2421</v>
      </c>
      <c r="O848" s="1156">
        <v>45877.0</v>
      </c>
      <c r="P848" s="1431" t="s">
        <v>4700</v>
      </c>
      <c r="Q848" s="1138">
        <f t="shared" si="533"/>
        <v>45878</v>
      </c>
      <c r="R848" s="125"/>
      <c r="S848" s="499"/>
      <c r="T848" s="499"/>
      <c r="U848" s="1139">
        <f t="shared" si="534"/>
        <v>45882</v>
      </c>
      <c r="V848" s="1133"/>
      <c r="W848" s="1133"/>
      <c r="X848" s="1133"/>
      <c r="Y848" s="1158">
        <f t="shared" si="535"/>
        <v>45887</v>
      </c>
      <c r="Z848" s="125">
        <v>611.0</v>
      </c>
      <c r="AA848" s="499">
        <v>2.0</v>
      </c>
      <c r="AB848" s="499">
        <v>33.0</v>
      </c>
      <c r="AC848" s="1141" t="str">
        <f t="shared" si="527"/>
        <v/>
      </c>
      <c r="AD848" s="1142">
        <f t="shared" si="528"/>
        <v>0.05728314239</v>
      </c>
      <c r="AE848" s="1143">
        <f t="shared" si="529"/>
        <v>0</v>
      </c>
      <c r="AF848" s="1159"/>
      <c r="AG848" s="1160"/>
      <c r="AH848" s="1144"/>
      <c r="AI848" s="1144">
        <f t="shared" si="520"/>
        <v>611</v>
      </c>
      <c r="AJ848" s="18"/>
    </row>
    <row r="849" ht="21.0" customHeight="1">
      <c r="A849" s="18"/>
      <c r="B849" s="1127" t="e">
        <v>#N/A</v>
      </c>
      <c r="C849" s="1127" t="s">
        <v>4701</v>
      </c>
      <c r="D849" s="1128">
        <v>0.0</v>
      </c>
      <c r="E849" s="1129" t="e">
        <v>#N/A</v>
      </c>
      <c r="F849" s="1130" t="e">
        <v>#N/A</v>
      </c>
      <c r="G849" s="1432"/>
      <c r="H849" s="1132" t="e">
        <v>#N/A</v>
      </c>
      <c r="I849" s="1127" t="s">
        <v>2445</v>
      </c>
      <c r="J849" s="1133" t="s">
        <v>4702</v>
      </c>
      <c r="K849" s="1134"/>
      <c r="L849" s="1135" t="s">
        <v>2652</v>
      </c>
      <c r="M849" s="1127"/>
      <c r="N849" s="1136" t="s">
        <v>2421</v>
      </c>
      <c r="O849" s="1156">
        <v>45880.0</v>
      </c>
      <c r="P849" s="1431" t="s">
        <v>4703</v>
      </c>
      <c r="Q849" s="1138">
        <f t="shared" si="533"/>
        <v>45881</v>
      </c>
      <c r="R849" s="125"/>
      <c r="S849" s="499"/>
      <c r="T849" s="499"/>
      <c r="U849" s="1139">
        <f t="shared" si="534"/>
        <v>45885</v>
      </c>
      <c r="V849" s="125">
        <v>10.0</v>
      </c>
      <c r="W849" s="125">
        <v>5.0</v>
      </c>
      <c r="X849" s="125">
        <v>10.0</v>
      </c>
      <c r="Y849" s="1158">
        <f t="shared" si="535"/>
        <v>45890</v>
      </c>
      <c r="Z849" s="125">
        <v>160.0</v>
      </c>
      <c r="AA849" s="499">
        <v>5.0</v>
      </c>
      <c r="AB849" s="499">
        <v>10.0</v>
      </c>
      <c r="AC849" s="1141" t="str">
        <f t="shared" si="527"/>
        <v/>
      </c>
      <c r="AD849" s="1142">
        <f t="shared" si="528"/>
        <v>0.09375</v>
      </c>
      <c r="AE849" s="1143">
        <f t="shared" si="529"/>
        <v>0</v>
      </c>
      <c r="AF849" s="1159"/>
      <c r="AG849" s="1160"/>
      <c r="AH849" s="1144"/>
      <c r="AI849" s="1144">
        <f t="shared" si="520"/>
        <v>160</v>
      </c>
      <c r="AJ849" s="18"/>
    </row>
    <row r="850" ht="21.0" customHeight="1">
      <c r="A850" s="18"/>
      <c r="B850" s="1127" t="e">
        <v>#N/A</v>
      </c>
      <c r="C850" s="1127" t="s">
        <v>3691</v>
      </c>
      <c r="D850" s="1128">
        <v>0.0</v>
      </c>
      <c r="E850" s="1129" t="e">
        <v>#N/A</v>
      </c>
      <c r="F850" s="1130" t="e">
        <v>#N/A</v>
      </c>
      <c r="G850" s="1432"/>
      <c r="H850" s="1132" t="e">
        <v>#N/A</v>
      </c>
      <c r="I850" s="1127" t="s">
        <v>2418</v>
      </c>
      <c r="J850" s="1133" t="s">
        <v>4704</v>
      </c>
      <c r="K850" s="1134"/>
      <c r="L850" s="1135" t="s">
        <v>2652</v>
      </c>
      <c r="M850" s="1127"/>
      <c r="N850" s="1127" t="s">
        <v>3076</v>
      </c>
      <c r="O850" s="1156">
        <v>45880.0</v>
      </c>
      <c r="P850" s="1431" t="s">
        <v>4705</v>
      </c>
      <c r="Q850" s="1138">
        <f t="shared" si="533"/>
        <v>45881</v>
      </c>
      <c r="R850" s="125"/>
      <c r="S850" s="499"/>
      <c r="T850" s="499"/>
      <c r="U850" s="1139">
        <f t="shared" si="534"/>
        <v>45885</v>
      </c>
      <c r="V850" s="125">
        <v>14.0</v>
      </c>
      <c r="W850" s="125">
        <v>2.0</v>
      </c>
      <c r="X850" s="125">
        <v>14.0</v>
      </c>
      <c r="Y850" s="1158">
        <f t="shared" si="535"/>
        <v>45890</v>
      </c>
      <c r="Z850" s="125">
        <v>319.0</v>
      </c>
      <c r="AA850" s="499">
        <v>2.0</v>
      </c>
      <c r="AB850" s="499">
        <v>14.0</v>
      </c>
      <c r="AC850" s="1141" t="str">
        <f t="shared" si="527"/>
        <v/>
      </c>
      <c r="AD850" s="1142">
        <f t="shared" si="528"/>
        <v>0.05015673981</v>
      </c>
      <c r="AE850" s="1143">
        <f t="shared" si="529"/>
        <v>0</v>
      </c>
      <c r="AF850" s="1159"/>
      <c r="AG850" s="1160"/>
      <c r="AH850" s="1144"/>
      <c r="AI850" s="1144">
        <f t="shared" si="520"/>
        <v>319</v>
      </c>
      <c r="AJ850" s="18"/>
    </row>
    <row r="851" ht="21.0" customHeight="1">
      <c r="A851" s="18"/>
      <c r="B851" s="1127" t="e">
        <v>#N/A</v>
      </c>
      <c r="C851" s="1127" t="s">
        <v>3691</v>
      </c>
      <c r="D851" s="1128">
        <v>0.0</v>
      </c>
      <c r="E851" s="1129" t="e">
        <v>#N/A</v>
      </c>
      <c r="F851" s="1130" t="e">
        <v>#N/A</v>
      </c>
      <c r="G851" s="1131" t="s">
        <v>4522</v>
      </c>
      <c r="H851" s="1132" t="e">
        <v>#N/A</v>
      </c>
      <c r="I851" s="1127" t="s">
        <v>2445</v>
      </c>
      <c r="J851" s="1133" t="s">
        <v>3693</v>
      </c>
      <c r="K851" s="1134"/>
      <c r="L851" s="1135" t="s">
        <v>2652</v>
      </c>
      <c r="M851" s="1127"/>
      <c r="N851" s="1127" t="s">
        <v>3076</v>
      </c>
      <c r="O851" s="1156">
        <v>45880.0</v>
      </c>
      <c r="P851" s="1431" t="s">
        <v>4706</v>
      </c>
      <c r="Q851" s="1138">
        <f t="shared" si="533"/>
        <v>45881</v>
      </c>
      <c r="R851" s="125"/>
      <c r="S851" s="499"/>
      <c r="T851" s="499"/>
      <c r="U851" s="1139">
        <f t="shared" si="534"/>
        <v>45885</v>
      </c>
      <c r="V851" s="125">
        <v>44.0</v>
      </c>
      <c r="W851" s="125">
        <v>6.0</v>
      </c>
      <c r="X851" s="125">
        <v>44.0</v>
      </c>
      <c r="Y851" s="1158">
        <f t="shared" si="535"/>
        <v>45890</v>
      </c>
      <c r="Z851" s="125">
        <v>1068.0</v>
      </c>
      <c r="AA851" s="499">
        <v>6.0</v>
      </c>
      <c r="AB851" s="499">
        <v>44.0</v>
      </c>
      <c r="AC851" s="1141" t="str">
        <f t="shared" si="527"/>
        <v/>
      </c>
      <c r="AD851" s="1142">
        <f t="shared" si="528"/>
        <v>0.0468164794</v>
      </c>
      <c r="AE851" s="1143">
        <f t="shared" si="529"/>
        <v>0</v>
      </c>
      <c r="AF851" s="1159"/>
      <c r="AG851" s="1160"/>
      <c r="AH851" s="1144"/>
      <c r="AI851" s="1144">
        <f t="shared" si="520"/>
        <v>1068</v>
      </c>
      <c r="AJ851" s="18"/>
    </row>
    <row r="852" ht="21.0" customHeight="1">
      <c r="A852" s="18"/>
      <c r="B852" s="1127" t="e">
        <v>#N/A</v>
      </c>
      <c r="C852" s="1136" t="s">
        <v>4707</v>
      </c>
      <c r="D852" s="1128" t="s">
        <v>2416</v>
      </c>
      <c r="E852" s="1129" t="e">
        <v>#N/A</v>
      </c>
      <c r="F852" s="1147" t="e">
        <v>#N/A</v>
      </c>
      <c r="G852" s="1225"/>
      <c r="H852" s="1132" t="e">
        <v>#N/A</v>
      </c>
      <c r="I852" s="1136" t="s">
        <v>2445</v>
      </c>
      <c r="J852" s="1127" t="s">
        <v>4708</v>
      </c>
      <c r="K852" s="1148"/>
      <c r="L852" s="1225"/>
      <c r="M852" s="1146"/>
      <c r="N852" s="1136" t="s">
        <v>2421</v>
      </c>
      <c r="O852" s="1149">
        <v>45881.0</v>
      </c>
      <c r="P852" s="1150" t="s">
        <v>4709</v>
      </c>
      <c r="Q852" s="1151">
        <f t="shared" si="533"/>
        <v>45882</v>
      </c>
      <c r="R852" s="1152">
        <v>2121.0</v>
      </c>
      <c r="S852" s="1153">
        <v>7.0</v>
      </c>
      <c r="T852" s="1153">
        <v>71.0</v>
      </c>
      <c r="U852" s="1154">
        <f t="shared" si="534"/>
        <v>45886</v>
      </c>
      <c r="V852" s="1165"/>
      <c r="W852" s="1165"/>
      <c r="X852" s="1165"/>
      <c r="Y852" s="1155">
        <f t="shared" si="535"/>
        <v>45891</v>
      </c>
      <c r="Z852" s="1152">
        <v>2123.0</v>
      </c>
      <c r="AA852" s="1153">
        <v>7.0</v>
      </c>
      <c r="AB852" s="1153">
        <v>71.0</v>
      </c>
      <c r="AC852" s="1141">
        <f t="shared" si="527"/>
        <v>0.000942951438</v>
      </c>
      <c r="AD852" s="1142">
        <f t="shared" si="528"/>
        <v>0.03674046161</v>
      </c>
      <c r="AE852" s="1143">
        <f t="shared" si="529"/>
        <v>0</v>
      </c>
      <c r="AF852" s="286" t="s">
        <v>4710</v>
      </c>
      <c r="AI852" s="1144">
        <f t="shared" si="520"/>
        <v>2123</v>
      </c>
      <c r="AJ852" s="18"/>
    </row>
    <row r="853" ht="21.0" customHeight="1">
      <c r="A853" s="18"/>
      <c r="B853" s="1127" t="e">
        <v>#N/A</v>
      </c>
      <c r="C853" s="1136" t="s">
        <v>4707</v>
      </c>
      <c r="D853" s="1128" t="s">
        <v>2416</v>
      </c>
      <c r="E853" s="1129" t="e">
        <v>#N/A</v>
      </c>
      <c r="F853" s="1147" t="e">
        <v>#N/A</v>
      </c>
      <c r="G853" s="1225"/>
      <c r="H853" s="1132" t="e">
        <v>#N/A</v>
      </c>
      <c r="I853" s="1136" t="s">
        <v>2445</v>
      </c>
      <c r="J853" s="1127" t="s">
        <v>4708</v>
      </c>
      <c r="K853" s="1148"/>
      <c r="L853" s="1225"/>
      <c r="M853" s="1146"/>
      <c r="N853" s="1136" t="s">
        <v>2421</v>
      </c>
      <c r="O853" s="1149">
        <v>45881.0</v>
      </c>
      <c r="P853" s="1150" t="s">
        <v>4711</v>
      </c>
      <c r="Q853" s="1151">
        <f t="shared" si="533"/>
        <v>45882</v>
      </c>
      <c r="R853" s="1152">
        <v>1153.0</v>
      </c>
      <c r="S853" s="1153">
        <v>3.0</v>
      </c>
      <c r="T853" s="1153">
        <v>39.0</v>
      </c>
      <c r="U853" s="1154">
        <f t="shared" si="534"/>
        <v>45886</v>
      </c>
      <c r="V853" s="1165"/>
      <c r="W853" s="1165"/>
      <c r="X853" s="1165"/>
      <c r="Y853" s="1155">
        <f t="shared" si="535"/>
        <v>45891</v>
      </c>
      <c r="Z853" s="1152">
        <v>1153.0</v>
      </c>
      <c r="AA853" s="1153">
        <v>3.0</v>
      </c>
      <c r="AB853" s="1153">
        <v>39.0</v>
      </c>
      <c r="AC853" s="1141">
        <f t="shared" si="527"/>
        <v>0</v>
      </c>
      <c r="AD853" s="1142">
        <f t="shared" si="528"/>
        <v>0.03642671292</v>
      </c>
      <c r="AE853" s="1143">
        <f t="shared" si="529"/>
        <v>0</v>
      </c>
      <c r="AF853" s="286" t="s">
        <v>4712</v>
      </c>
      <c r="AI853" s="1144">
        <f t="shared" si="520"/>
        <v>1153</v>
      </c>
      <c r="AJ853" s="18"/>
    </row>
    <row r="854" ht="21.0" customHeight="1">
      <c r="A854" s="18"/>
      <c r="B854" s="1127" t="e">
        <v>#N/A</v>
      </c>
      <c r="C854" s="1127" t="s">
        <v>4713</v>
      </c>
      <c r="D854" s="1128">
        <v>0.0</v>
      </c>
      <c r="E854" s="1129" t="e">
        <v>#N/A</v>
      </c>
      <c r="F854" s="1130" t="e">
        <v>#N/A</v>
      </c>
      <c r="G854" s="1131" t="s">
        <v>4508</v>
      </c>
      <c r="H854" s="1132" t="e">
        <v>#N/A</v>
      </c>
      <c r="I854" s="1127" t="s">
        <v>2418</v>
      </c>
      <c r="J854" s="1133" t="s">
        <v>4714</v>
      </c>
      <c r="K854" s="1134"/>
      <c r="L854" s="1135" t="s">
        <v>2652</v>
      </c>
      <c r="M854" s="1127"/>
      <c r="N854" s="1136" t="s">
        <v>2421</v>
      </c>
      <c r="O854" s="1156">
        <v>45886.0</v>
      </c>
      <c r="P854" s="1157" t="s">
        <v>4715</v>
      </c>
      <c r="Q854" s="1138">
        <f t="shared" si="533"/>
        <v>45887</v>
      </c>
      <c r="R854" s="125">
        <v>741.0</v>
      </c>
      <c r="S854" s="499">
        <v>1.0</v>
      </c>
      <c r="T854" s="499">
        <v>17.0</v>
      </c>
      <c r="U854" s="1139">
        <f t="shared" si="534"/>
        <v>45891</v>
      </c>
      <c r="V854" s="125"/>
      <c r="W854" s="125"/>
      <c r="X854" s="125"/>
      <c r="Y854" s="1158">
        <f t="shared" si="535"/>
        <v>45896</v>
      </c>
      <c r="Z854" s="125">
        <v>1441.0</v>
      </c>
      <c r="AA854" s="499">
        <v>2.0</v>
      </c>
      <c r="AB854" s="499">
        <v>34.0</v>
      </c>
      <c r="AC854" s="1141">
        <f t="shared" si="527"/>
        <v>0.9446693657</v>
      </c>
      <c r="AD854" s="1142">
        <f t="shared" si="528"/>
        <v>0.02498265094</v>
      </c>
      <c r="AE854" s="1143">
        <f t="shared" si="529"/>
        <v>0</v>
      </c>
      <c r="AF854" s="1159" t="s">
        <v>4716</v>
      </c>
      <c r="AG854" s="1160"/>
      <c r="AH854" s="1144"/>
      <c r="AI854" s="1144">
        <f t="shared" si="520"/>
        <v>1441</v>
      </c>
      <c r="AJ854" s="18"/>
    </row>
    <row r="855" ht="21.0" customHeight="1">
      <c r="A855" s="18"/>
      <c r="B855" s="1127" t="e">
        <v>#N/A</v>
      </c>
      <c r="C855" s="1136" t="s">
        <v>4717</v>
      </c>
      <c r="D855" s="1128" t="s">
        <v>2416</v>
      </c>
      <c r="E855" s="1129" t="e">
        <v>#N/A</v>
      </c>
      <c r="F855" s="1147" t="e">
        <v>#N/A</v>
      </c>
      <c r="G855" s="1225"/>
      <c r="H855" s="1132" t="e">
        <v>#N/A</v>
      </c>
      <c r="I855" s="1136" t="s">
        <v>2445</v>
      </c>
      <c r="J855" s="1127" t="s">
        <v>4718</v>
      </c>
      <c r="K855" s="1148"/>
      <c r="L855" s="1225"/>
      <c r="M855" s="1146"/>
      <c r="N855" s="1136" t="s">
        <v>2421</v>
      </c>
      <c r="O855" s="1149">
        <v>45886.0</v>
      </c>
      <c r="P855" s="1150" t="s">
        <v>4719</v>
      </c>
      <c r="Q855" s="1151">
        <f t="shared" si="533"/>
        <v>45887</v>
      </c>
      <c r="R855" s="1152">
        <v>105.0</v>
      </c>
      <c r="S855" s="1153">
        <v>0.0</v>
      </c>
      <c r="T855" s="1153">
        <v>7.0</v>
      </c>
      <c r="U855" s="1154">
        <f t="shared" si="534"/>
        <v>45891</v>
      </c>
      <c r="V855" s="1165"/>
      <c r="W855" s="1165"/>
      <c r="X855" s="1165"/>
      <c r="Y855" s="1155">
        <f t="shared" si="535"/>
        <v>45896</v>
      </c>
      <c r="Z855" s="1152">
        <v>106.0</v>
      </c>
      <c r="AA855" s="1153">
        <v>0.0</v>
      </c>
      <c r="AB855" s="1153">
        <v>7.0</v>
      </c>
      <c r="AC855" s="1141">
        <f t="shared" si="527"/>
        <v>0.009523809524</v>
      </c>
      <c r="AD855" s="1142">
        <f t="shared" si="528"/>
        <v>0.06603773585</v>
      </c>
      <c r="AE855" s="1143">
        <f t="shared" si="529"/>
        <v>0</v>
      </c>
      <c r="AF855" s="286" t="s">
        <v>4720</v>
      </c>
      <c r="AI855" s="1144">
        <f t="shared" si="520"/>
        <v>106</v>
      </c>
      <c r="AJ855" s="18"/>
    </row>
    <row r="856" ht="21.0" customHeight="1">
      <c r="A856" s="18"/>
      <c r="B856" s="1127" t="e">
        <v>#N/A</v>
      </c>
      <c r="C856" s="1127" t="s">
        <v>4713</v>
      </c>
      <c r="D856" s="1128">
        <v>0.0</v>
      </c>
      <c r="E856" s="1129" t="e">
        <v>#N/A</v>
      </c>
      <c r="F856" s="1130" t="e">
        <v>#N/A</v>
      </c>
      <c r="G856" s="1131" t="s">
        <v>4508</v>
      </c>
      <c r="H856" s="1132" t="e">
        <v>#N/A</v>
      </c>
      <c r="I856" s="1127" t="s">
        <v>2418</v>
      </c>
      <c r="J856" s="1133" t="s">
        <v>4714</v>
      </c>
      <c r="K856" s="1134"/>
      <c r="L856" s="1135" t="s">
        <v>2652</v>
      </c>
      <c r="M856" s="1127"/>
      <c r="N856" s="1127" t="s">
        <v>3076</v>
      </c>
      <c r="O856" s="1156">
        <v>45887.0</v>
      </c>
      <c r="P856" s="1157" t="s">
        <v>4721</v>
      </c>
      <c r="Q856" s="1138">
        <f t="shared" si="533"/>
        <v>45888</v>
      </c>
      <c r="R856" s="125">
        <v>0.0</v>
      </c>
      <c r="S856" s="499">
        <v>1.0</v>
      </c>
      <c r="T856" s="499">
        <v>15.0</v>
      </c>
      <c r="U856" s="1139">
        <f t="shared" si="534"/>
        <v>45892</v>
      </c>
      <c r="V856" s="125"/>
      <c r="W856" s="125"/>
      <c r="X856" s="125"/>
      <c r="Y856" s="1158">
        <f t="shared" si="535"/>
        <v>45897</v>
      </c>
      <c r="Z856" s="125"/>
      <c r="AA856" s="499">
        <v>2.0</v>
      </c>
      <c r="AB856" s="499">
        <v>33.0</v>
      </c>
      <c r="AC856" s="1141" t="str">
        <f t="shared" si="527"/>
        <v/>
      </c>
      <c r="AD856" s="1142" t="str">
        <f t="shared" si="528"/>
        <v>#DIV/0!</v>
      </c>
      <c r="AE856" s="1143">
        <f t="shared" si="529"/>
        <v>0</v>
      </c>
      <c r="AF856" s="1159" t="s">
        <v>4722</v>
      </c>
      <c r="AG856" s="1160"/>
      <c r="AH856" s="1144"/>
      <c r="AI856" s="1144">
        <f t="shared" si="520"/>
        <v>0</v>
      </c>
      <c r="AJ856" s="18"/>
    </row>
    <row r="857" ht="21.0" customHeight="1">
      <c r="A857" s="18"/>
      <c r="B857" s="1127" t="e">
        <v>#N/A</v>
      </c>
      <c r="C857" s="1127" t="s">
        <v>4713</v>
      </c>
      <c r="D857" s="1128">
        <v>0.0</v>
      </c>
      <c r="E857" s="1129" t="e">
        <v>#N/A</v>
      </c>
      <c r="F857" s="1130" t="e">
        <v>#N/A</v>
      </c>
      <c r="G857" s="1131" t="s">
        <v>4508</v>
      </c>
      <c r="H857" s="1132" t="e">
        <v>#N/A</v>
      </c>
      <c r="I857" s="1127" t="s">
        <v>2418</v>
      </c>
      <c r="J857" s="1133" t="s">
        <v>4714</v>
      </c>
      <c r="K857" s="1134"/>
      <c r="L857" s="1135" t="s">
        <v>2652</v>
      </c>
      <c r="M857" s="1127"/>
      <c r="N857" s="1127" t="s">
        <v>3076</v>
      </c>
      <c r="O857" s="1156">
        <v>45891.0</v>
      </c>
      <c r="P857" s="1157" t="s">
        <v>4723</v>
      </c>
      <c r="Q857" s="1138">
        <f t="shared" si="533"/>
        <v>45892</v>
      </c>
      <c r="R857" s="125">
        <v>0.0</v>
      </c>
      <c r="S857" s="499">
        <v>4.0</v>
      </c>
      <c r="T857" s="499">
        <v>21.0</v>
      </c>
      <c r="U857" s="1139">
        <f t="shared" si="534"/>
        <v>45896</v>
      </c>
      <c r="V857" s="125"/>
      <c r="W857" s="125">
        <v>4.0</v>
      </c>
      <c r="X857" s="125">
        <v>22.0</v>
      </c>
      <c r="Y857" s="1158">
        <f t="shared" si="535"/>
        <v>45901</v>
      </c>
      <c r="Z857" s="125"/>
      <c r="AA857" s="499">
        <v>4.0</v>
      </c>
      <c r="AB857" s="499">
        <v>23.0</v>
      </c>
      <c r="AC857" s="1141" t="str">
        <f t="shared" si="527"/>
        <v/>
      </c>
      <c r="AD857" s="1142" t="str">
        <f t="shared" si="528"/>
        <v>#DIV/0!</v>
      </c>
      <c r="AE857" s="1143">
        <f t="shared" si="529"/>
        <v>0</v>
      </c>
      <c r="AF857" s="1159" t="s">
        <v>4724</v>
      </c>
      <c r="AG857" s="1160"/>
      <c r="AH857" s="1144"/>
      <c r="AI857" s="1144">
        <f t="shared" si="520"/>
        <v>0</v>
      </c>
      <c r="AJ857" s="18"/>
    </row>
    <row r="858" ht="21.0" customHeight="1">
      <c r="A858" s="18"/>
      <c r="B858" s="1127" t="e">
        <v>#N/A</v>
      </c>
      <c r="C858" s="1127" t="s">
        <v>4713</v>
      </c>
      <c r="D858" s="1128">
        <v>0.0</v>
      </c>
      <c r="E858" s="1129" t="e">
        <v>#N/A</v>
      </c>
      <c r="F858" s="1130" t="e">
        <v>#N/A</v>
      </c>
      <c r="G858" s="1131" t="s">
        <v>4573</v>
      </c>
      <c r="H858" s="1132" t="e">
        <v>#N/A</v>
      </c>
      <c r="I858" s="1127" t="s">
        <v>2418</v>
      </c>
      <c r="J858" s="1133" t="s">
        <v>4714</v>
      </c>
      <c r="K858" s="1134"/>
      <c r="L858" s="1135" t="s">
        <v>2652</v>
      </c>
      <c r="M858" s="1127"/>
      <c r="N858" s="1127" t="s">
        <v>3076</v>
      </c>
      <c r="O858" s="1156">
        <v>45892.0</v>
      </c>
      <c r="P858" s="1157" t="s">
        <v>4725</v>
      </c>
      <c r="Q858" s="1138">
        <f t="shared" si="533"/>
        <v>45893</v>
      </c>
      <c r="R858" s="125">
        <v>0.0</v>
      </c>
      <c r="S858" s="499">
        <v>0.0</v>
      </c>
      <c r="T858" s="499">
        <v>7.0</v>
      </c>
      <c r="U858" s="1139">
        <f t="shared" si="534"/>
        <v>45897</v>
      </c>
      <c r="V858" s="125"/>
      <c r="W858" s="125">
        <v>0.0</v>
      </c>
      <c r="X858" s="125">
        <v>7.0</v>
      </c>
      <c r="Y858" s="1158">
        <f t="shared" si="535"/>
        <v>45902</v>
      </c>
      <c r="Z858" s="125"/>
      <c r="AA858" s="499">
        <v>0.0</v>
      </c>
      <c r="AB858" s="499">
        <v>7.0</v>
      </c>
      <c r="AC858" s="1141" t="str">
        <f t="shared" si="527"/>
        <v/>
      </c>
      <c r="AD858" s="1142" t="str">
        <f t="shared" si="528"/>
        <v>#DIV/0!</v>
      </c>
      <c r="AE858" s="1143">
        <f t="shared" si="529"/>
        <v>0</v>
      </c>
      <c r="AF858" s="1159" t="s">
        <v>4726</v>
      </c>
      <c r="AG858" s="1160"/>
      <c r="AH858" s="1144"/>
      <c r="AI858" s="1144">
        <f t="shared" si="520"/>
        <v>0</v>
      </c>
      <c r="AJ858" s="18"/>
    </row>
    <row r="859" ht="21.0" customHeight="1">
      <c r="A859" s="18"/>
      <c r="B859" s="1127" t="e">
        <v>#N/A</v>
      </c>
      <c r="C859" s="1127" t="s">
        <v>4713</v>
      </c>
      <c r="D859" s="1128">
        <v>0.0</v>
      </c>
      <c r="E859" s="1129" t="e">
        <v>#N/A</v>
      </c>
      <c r="F859" s="1130" t="e">
        <v>#N/A</v>
      </c>
      <c r="G859" s="1131" t="s">
        <v>4573</v>
      </c>
      <c r="H859" s="1132" t="e">
        <v>#N/A</v>
      </c>
      <c r="I859" s="1127" t="s">
        <v>2418</v>
      </c>
      <c r="J859" s="1133" t="s">
        <v>4714</v>
      </c>
      <c r="K859" s="1134"/>
      <c r="L859" s="1135" t="s">
        <v>2652</v>
      </c>
      <c r="M859" s="1127"/>
      <c r="N859" s="1127" t="s">
        <v>3076</v>
      </c>
      <c r="O859" s="1156">
        <v>45892.0</v>
      </c>
      <c r="P859" s="1157" t="s">
        <v>4727</v>
      </c>
      <c r="Q859" s="1138">
        <f t="shared" si="533"/>
        <v>45893</v>
      </c>
      <c r="R859" s="125">
        <v>0.0</v>
      </c>
      <c r="S859" s="499">
        <v>0.0</v>
      </c>
      <c r="T859" s="499">
        <v>19.0</v>
      </c>
      <c r="U859" s="1139">
        <f t="shared" si="534"/>
        <v>45897</v>
      </c>
      <c r="V859" s="125"/>
      <c r="W859" s="125">
        <v>0.0</v>
      </c>
      <c r="X859" s="125">
        <v>22.0</v>
      </c>
      <c r="Y859" s="1158">
        <f t="shared" si="535"/>
        <v>45902</v>
      </c>
      <c r="Z859" s="125"/>
      <c r="AA859" s="499">
        <v>0.0</v>
      </c>
      <c r="AB859" s="499">
        <v>25.0</v>
      </c>
      <c r="AC859" s="1141" t="str">
        <f t="shared" si="527"/>
        <v/>
      </c>
      <c r="AD859" s="1142" t="str">
        <f t="shared" si="528"/>
        <v>#DIV/0!</v>
      </c>
      <c r="AE859" s="1143">
        <f t="shared" si="529"/>
        <v>0</v>
      </c>
      <c r="AF859" s="1159" t="s">
        <v>4728</v>
      </c>
      <c r="AG859" s="1160"/>
      <c r="AH859" s="1144"/>
      <c r="AI859" s="1144">
        <f t="shared" si="520"/>
        <v>0</v>
      </c>
      <c r="AJ859" s="18"/>
    </row>
    <row r="860" ht="21.0" customHeight="1">
      <c r="A860" s="18"/>
      <c r="B860" s="1127" t="e">
        <v>#N/A</v>
      </c>
      <c r="C860" s="1127" t="s">
        <v>4713</v>
      </c>
      <c r="D860" s="1128">
        <v>0.0</v>
      </c>
      <c r="E860" s="1129" t="e">
        <v>#N/A</v>
      </c>
      <c r="F860" s="1130" t="e">
        <v>#N/A</v>
      </c>
      <c r="G860" s="1131" t="s">
        <v>4508</v>
      </c>
      <c r="H860" s="1132" t="e">
        <v>#N/A</v>
      </c>
      <c r="I860" s="1127" t="s">
        <v>2418</v>
      </c>
      <c r="J860" s="1133" t="s">
        <v>4714</v>
      </c>
      <c r="K860" s="1134"/>
      <c r="L860" s="1135" t="s">
        <v>2652</v>
      </c>
      <c r="M860" s="1127"/>
      <c r="N860" s="1127" t="s">
        <v>3076</v>
      </c>
      <c r="O860" s="1156">
        <v>45897.0</v>
      </c>
      <c r="P860" s="1157" t="s">
        <v>4729</v>
      </c>
      <c r="Q860" s="1138">
        <f t="shared" si="533"/>
        <v>45898</v>
      </c>
      <c r="R860" s="125">
        <v>0.0</v>
      </c>
      <c r="S860" s="499">
        <v>0.0</v>
      </c>
      <c r="T860" s="499">
        <v>5.0</v>
      </c>
      <c r="U860" s="1139">
        <f t="shared" si="534"/>
        <v>45902</v>
      </c>
      <c r="V860" s="125"/>
      <c r="W860" s="125"/>
      <c r="X860" s="125"/>
      <c r="Y860" s="1158">
        <f t="shared" si="535"/>
        <v>45907</v>
      </c>
      <c r="Z860" s="125"/>
      <c r="AA860" s="499">
        <v>0.0</v>
      </c>
      <c r="AB860" s="499">
        <v>5.0</v>
      </c>
      <c r="AC860" s="1141" t="str">
        <f t="shared" si="527"/>
        <v/>
      </c>
      <c r="AD860" s="1142" t="str">
        <f t="shared" si="528"/>
        <v>#DIV/0!</v>
      </c>
      <c r="AE860" s="1143">
        <f t="shared" si="529"/>
        <v>0</v>
      </c>
      <c r="AF860" s="1159" t="s">
        <v>4730</v>
      </c>
      <c r="AG860" s="1160"/>
      <c r="AH860" s="1144"/>
      <c r="AI860" s="1144">
        <f t="shared" si="520"/>
        <v>0</v>
      </c>
      <c r="AJ860" s="18"/>
    </row>
    <row r="861" ht="21.0" customHeight="1">
      <c r="A861" s="18"/>
      <c r="B861" s="1127" t="e">
        <v>#N/A</v>
      </c>
      <c r="C861" s="1127" t="s">
        <v>4731</v>
      </c>
      <c r="D861" s="1128" t="s">
        <v>2416</v>
      </c>
      <c r="E861" s="1129" t="e">
        <v>#N/A</v>
      </c>
      <c r="F861" s="1130" t="e">
        <v>#N/A</v>
      </c>
      <c r="G861" s="1432"/>
      <c r="H861" s="1132" t="e">
        <v>#N/A</v>
      </c>
      <c r="I861" s="1127" t="s">
        <v>2445</v>
      </c>
      <c r="J861" s="1133" t="s">
        <v>4732</v>
      </c>
      <c r="K861" s="1134"/>
      <c r="L861" s="1171"/>
      <c r="M861" s="1127"/>
      <c r="N861" s="1136" t="s">
        <v>2421</v>
      </c>
      <c r="O861" s="1156">
        <v>45898.0</v>
      </c>
      <c r="P861" s="1157" t="s">
        <v>4733</v>
      </c>
      <c r="Q861" s="1138">
        <f t="shared" si="533"/>
        <v>45899</v>
      </c>
      <c r="R861" s="125">
        <v>14159.0</v>
      </c>
      <c r="S861" s="499">
        <v>4.0</v>
      </c>
      <c r="T861" s="499">
        <v>836.0</v>
      </c>
      <c r="U861" s="1139">
        <f t="shared" si="534"/>
        <v>45903</v>
      </c>
      <c r="V861" s="125"/>
      <c r="W861" s="125"/>
      <c r="X861" s="125"/>
      <c r="Y861" s="1158">
        <f t="shared" si="535"/>
        <v>45908</v>
      </c>
      <c r="Z861" s="125">
        <v>14200.0</v>
      </c>
      <c r="AA861" s="499">
        <v>4.0</v>
      </c>
      <c r="AB861" s="499">
        <v>836.0</v>
      </c>
      <c r="AC861" s="1141">
        <f t="shared" si="527"/>
        <v>0.002895684723</v>
      </c>
      <c r="AD861" s="1142">
        <f t="shared" si="528"/>
        <v>0.05915492958</v>
      </c>
      <c r="AE861" s="1143">
        <f t="shared" si="529"/>
        <v>0</v>
      </c>
      <c r="AF861" s="1159" t="s">
        <v>4734</v>
      </c>
      <c r="AG861" s="1160"/>
      <c r="AH861" s="1144"/>
      <c r="AI861" s="1144">
        <f t="shared" si="520"/>
        <v>14200</v>
      </c>
      <c r="AJ861" s="18"/>
    </row>
    <row r="862" ht="21.0" customHeight="1">
      <c r="A862" s="18"/>
      <c r="B862" s="1127" t="e">
        <v>#N/A</v>
      </c>
      <c r="C862" s="1127" t="s">
        <v>4713</v>
      </c>
      <c r="D862" s="1128">
        <v>0.0</v>
      </c>
      <c r="E862" s="1129" t="e">
        <v>#N/A</v>
      </c>
      <c r="F862" s="1130" t="e">
        <v>#N/A</v>
      </c>
      <c r="G862" s="1432"/>
      <c r="H862" s="1132" t="e">
        <v>#N/A</v>
      </c>
      <c r="I862" s="1127" t="s">
        <v>2418</v>
      </c>
      <c r="J862" s="1133" t="s">
        <v>4714</v>
      </c>
      <c r="K862" s="1134"/>
      <c r="L862" s="1135" t="s">
        <v>2652</v>
      </c>
      <c r="M862" s="1127"/>
      <c r="N862" s="1127" t="s">
        <v>3076</v>
      </c>
      <c r="O862" s="1156">
        <v>45898.0</v>
      </c>
      <c r="P862" s="1157" t="s">
        <v>4735</v>
      </c>
      <c r="Q862" s="1138">
        <f t="shared" si="533"/>
        <v>45899</v>
      </c>
      <c r="R862" s="125">
        <v>0.0</v>
      </c>
      <c r="S862" s="499">
        <v>0.0</v>
      </c>
      <c r="T862" s="499">
        <v>12.0</v>
      </c>
      <c r="U862" s="1139">
        <f t="shared" si="534"/>
        <v>45903</v>
      </c>
      <c r="V862" s="125"/>
      <c r="W862" s="125"/>
      <c r="X862" s="125"/>
      <c r="Y862" s="1158">
        <f t="shared" si="535"/>
        <v>45908</v>
      </c>
      <c r="Z862" s="125"/>
      <c r="AA862" s="499">
        <v>0.0</v>
      </c>
      <c r="AB862" s="499">
        <v>16.0</v>
      </c>
      <c r="AC862" s="1141" t="str">
        <f t="shared" si="527"/>
        <v/>
      </c>
      <c r="AD862" s="1142" t="str">
        <f t="shared" si="528"/>
        <v>#DIV/0!</v>
      </c>
      <c r="AE862" s="1143">
        <f t="shared" si="529"/>
        <v>0</v>
      </c>
      <c r="AF862" s="1159" t="s">
        <v>4736</v>
      </c>
      <c r="AG862" s="1160"/>
      <c r="AH862" s="1144"/>
      <c r="AI862" s="1144">
        <f t="shared" si="520"/>
        <v>0</v>
      </c>
      <c r="AJ862" s="18"/>
    </row>
    <row r="863" ht="21.0" customHeight="1">
      <c r="A863" s="18"/>
      <c r="B863" s="1146" t="e">
        <v>#N/A</v>
      </c>
      <c r="C863" s="1136" t="s">
        <v>3702</v>
      </c>
      <c r="D863" s="1128" t="s">
        <v>2416</v>
      </c>
      <c r="E863" s="1129" t="e">
        <v>#N/A</v>
      </c>
      <c r="F863" s="1147" t="e">
        <v>#N/A</v>
      </c>
      <c r="G863" s="1135" t="s">
        <v>4737</v>
      </c>
      <c r="H863" s="1132" t="e">
        <v>#N/A</v>
      </c>
      <c r="I863" s="1136" t="s">
        <v>2445</v>
      </c>
      <c r="J863" s="1133" t="s">
        <v>3703</v>
      </c>
      <c r="K863" s="1148"/>
      <c r="L863" s="1225"/>
      <c r="M863" s="1146"/>
      <c r="N863" s="1136" t="s">
        <v>2421</v>
      </c>
      <c r="O863" s="1149">
        <v>45899.0</v>
      </c>
      <c r="P863" s="1150" t="s">
        <v>4738</v>
      </c>
      <c r="Q863" s="1151">
        <f t="shared" si="533"/>
        <v>45900</v>
      </c>
      <c r="R863" s="1152">
        <v>27519.0</v>
      </c>
      <c r="S863" s="1153">
        <v>24.0</v>
      </c>
      <c r="T863" s="1153">
        <v>697.0</v>
      </c>
      <c r="U863" s="1154">
        <f t="shared" si="534"/>
        <v>45904</v>
      </c>
      <c r="V863" s="1152">
        <v>42200.0</v>
      </c>
      <c r="W863" s="1152">
        <v>27.0</v>
      </c>
      <c r="X863" s="1152">
        <v>1065.0</v>
      </c>
      <c r="Y863" s="1155">
        <f t="shared" si="535"/>
        <v>45909</v>
      </c>
      <c r="Z863" s="1152">
        <v>67700.0</v>
      </c>
      <c r="AA863" s="1153">
        <v>33.0</v>
      </c>
      <c r="AB863" s="1153">
        <v>1630.0</v>
      </c>
      <c r="AC863" s="1141">
        <f t="shared" si="527"/>
        <v>1.460118464</v>
      </c>
      <c r="AD863" s="1142">
        <f t="shared" si="528"/>
        <v>0.02456425406</v>
      </c>
      <c r="AE863" s="1143">
        <f t="shared" si="529"/>
        <v>0</v>
      </c>
      <c r="AF863" s="286" t="s">
        <v>4739</v>
      </c>
      <c r="AI863" s="1144">
        <f t="shared" si="520"/>
        <v>67700</v>
      </c>
      <c r="AJ863" s="18"/>
    </row>
    <row r="864" ht="21.0" customHeight="1">
      <c r="A864" s="18"/>
      <c r="B864" s="1146" t="e">
        <v>#N/A</v>
      </c>
      <c r="C864" s="1136" t="s">
        <v>4740</v>
      </c>
      <c r="D864" s="1128" t="s">
        <v>2416</v>
      </c>
      <c r="E864" s="1129" t="e">
        <v>#N/A</v>
      </c>
      <c r="F864" s="1147" t="e">
        <v>#N/A</v>
      </c>
      <c r="G864" s="1225"/>
      <c r="H864" s="1132" t="e">
        <v>#N/A</v>
      </c>
      <c r="I864" s="1136" t="s">
        <v>2445</v>
      </c>
      <c r="J864" s="1133" t="s">
        <v>4741</v>
      </c>
      <c r="K864" s="1148"/>
      <c r="L864" s="1135" t="s">
        <v>4742</v>
      </c>
      <c r="M864" s="1146"/>
      <c r="N864" s="1136" t="s">
        <v>2421</v>
      </c>
      <c r="O864" s="1149">
        <v>45900.0</v>
      </c>
      <c r="P864" s="1150" t="s">
        <v>4743</v>
      </c>
      <c r="Q864" s="1151">
        <f t="shared" si="533"/>
        <v>45901</v>
      </c>
      <c r="R864" s="1152">
        <v>13941.0</v>
      </c>
      <c r="S864" s="1153">
        <v>7.0</v>
      </c>
      <c r="T864" s="1153">
        <v>477.0</v>
      </c>
      <c r="U864" s="1154">
        <f t="shared" si="534"/>
        <v>45905</v>
      </c>
      <c r="V864" s="1152">
        <v>14400.0</v>
      </c>
      <c r="W864" s="1152">
        <v>7.0</v>
      </c>
      <c r="X864" s="1152">
        <v>488.0</v>
      </c>
      <c r="Y864" s="1155">
        <f t="shared" si="535"/>
        <v>45910</v>
      </c>
      <c r="Z864" s="1152">
        <v>15800.0</v>
      </c>
      <c r="AA864" s="1153">
        <v>7.0</v>
      </c>
      <c r="AB864" s="1153">
        <v>514.0</v>
      </c>
      <c r="AC864" s="1141">
        <f t="shared" si="527"/>
        <v>0.1333476795</v>
      </c>
      <c r="AD864" s="1142">
        <f t="shared" si="528"/>
        <v>0.03297468354</v>
      </c>
      <c r="AE864" s="1143">
        <f t="shared" si="529"/>
        <v>0</v>
      </c>
      <c r="AF864" s="286" t="s">
        <v>4744</v>
      </c>
      <c r="AI864" s="1144">
        <f t="shared" si="520"/>
        <v>15800</v>
      </c>
      <c r="AJ864" s="18"/>
    </row>
    <row r="865" ht="21.0" customHeight="1">
      <c r="A865" s="18"/>
      <c r="B865" s="1146" t="e">
        <v>#N/A</v>
      </c>
      <c r="C865" s="1136" t="s">
        <v>4745</v>
      </c>
      <c r="D865" s="1128" t="s">
        <v>2416</v>
      </c>
      <c r="E865" s="1129" t="e">
        <v>#N/A</v>
      </c>
      <c r="F865" s="1147" t="e">
        <v>#N/A</v>
      </c>
      <c r="G865" s="1225"/>
      <c r="H865" s="1132" t="e">
        <v>#N/A</v>
      </c>
      <c r="I865" s="1136" t="s">
        <v>2445</v>
      </c>
      <c r="J865" s="1133" t="s">
        <v>4746</v>
      </c>
      <c r="K865" s="1148"/>
      <c r="L865" s="1225"/>
      <c r="M865" s="1146"/>
      <c r="N865" s="1136" t="s">
        <v>2421</v>
      </c>
      <c r="O865" s="1149">
        <v>45901.0</v>
      </c>
      <c r="P865" s="1150" t="s">
        <v>4747</v>
      </c>
      <c r="Q865" s="1151">
        <f t="shared" si="533"/>
        <v>45902</v>
      </c>
      <c r="R865" s="1152">
        <v>417.0</v>
      </c>
      <c r="S865" s="1153">
        <v>0.0</v>
      </c>
      <c r="T865" s="1153">
        <v>1.0</v>
      </c>
      <c r="U865" s="1154">
        <f t="shared" si="534"/>
        <v>45906</v>
      </c>
      <c r="V865" s="1152">
        <v>417.0</v>
      </c>
      <c r="W865" s="1152">
        <v>0.0</v>
      </c>
      <c r="X865" s="1152">
        <v>1.0</v>
      </c>
      <c r="Y865" s="1155">
        <f t="shared" si="535"/>
        <v>45911</v>
      </c>
      <c r="Z865" s="1152">
        <v>417.0</v>
      </c>
      <c r="AA865" s="1153">
        <v>0.0</v>
      </c>
      <c r="AB865" s="1153">
        <v>1.0</v>
      </c>
      <c r="AC865" s="1141">
        <f t="shared" si="527"/>
        <v>0</v>
      </c>
      <c r="AD865" s="1142">
        <f t="shared" si="528"/>
        <v>0.002398081535</v>
      </c>
      <c r="AE865" s="1143">
        <f t="shared" si="529"/>
        <v>0</v>
      </c>
      <c r="AF865" s="286" t="s">
        <v>4748</v>
      </c>
      <c r="AI865" s="1144">
        <f t="shared" si="520"/>
        <v>417</v>
      </c>
      <c r="AJ865" s="18"/>
    </row>
    <row r="866" ht="21.0" customHeight="1">
      <c r="A866" s="18"/>
      <c r="B866" s="1146" t="e">
        <v>#N/A</v>
      </c>
      <c r="C866" s="1136" t="s">
        <v>4707</v>
      </c>
      <c r="D866" s="1128" t="s">
        <v>2416</v>
      </c>
      <c r="E866" s="1129" t="e">
        <v>#N/A</v>
      </c>
      <c r="F866" s="1147" t="e">
        <v>#N/A</v>
      </c>
      <c r="G866" s="1225"/>
      <c r="H866" s="1132" t="e">
        <v>#N/A</v>
      </c>
      <c r="I866" s="1136" t="s">
        <v>2445</v>
      </c>
      <c r="J866" s="1133" t="s">
        <v>4749</v>
      </c>
      <c r="K866" s="1148"/>
      <c r="L866" s="1225"/>
      <c r="M866" s="1146"/>
      <c r="N866" s="1136" t="s">
        <v>2421</v>
      </c>
      <c r="O866" s="1149">
        <v>45902.0</v>
      </c>
      <c r="P866" s="1179" t="s">
        <v>4750</v>
      </c>
      <c r="Q866" s="1151">
        <f t="shared" si="533"/>
        <v>45903</v>
      </c>
      <c r="R866" s="1152">
        <v>401.0</v>
      </c>
      <c r="S866" s="1153">
        <v>3.0</v>
      </c>
      <c r="T866" s="1153">
        <v>22.0</v>
      </c>
      <c r="U866" s="1154">
        <f t="shared" si="534"/>
        <v>45907</v>
      </c>
      <c r="V866" s="1152">
        <v>549.0</v>
      </c>
      <c r="W866" s="1152">
        <v>3.0</v>
      </c>
      <c r="X866" s="1152">
        <v>33.0</v>
      </c>
      <c r="Y866" s="1155">
        <f t="shared" si="535"/>
        <v>45912</v>
      </c>
      <c r="Z866" s="1152">
        <v>686.0</v>
      </c>
      <c r="AA866" s="1153">
        <v>3.0</v>
      </c>
      <c r="AB866" s="1153">
        <v>35.0</v>
      </c>
      <c r="AC866" s="1141">
        <f t="shared" si="527"/>
        <v>0.710723192</v>
      </c>
      <c r="AD866" s="1142">
        <f t="shared" si="528"/>
        <v>0.05539358601</v>
      </c>
      <c r="AE866" s="1143">
        <f t="shared" si="529"/>
        <v>0</v>
      </c>
      <c r="AF866" s="286" t="s">
        <v>4751</v>
      </c>
      <c r="AI866" s="1144">
        <f t="shared" si="520"/>
        <v>686</v>
      </c>
      <c r="AJ866" s="18"/>
    </row>
    <row r="867" ht="21.0" customHeight="1">
      <c r="A867" s="18"/>
      <c r="B867" s="1146" t="e">
        <v>#N/A</v>
      </c>
      <c r="C867" s="1136" t="s">
        <v>4713</v>
      </c>
      <c r="D867" s="1128">
        <v>0.0</v>
      </c>
      <c r="E867" s="1129" t="e">
        <v>#N/A</v>
      </c>
      <c r="F867" s="1147" t="e">
        <v>#N/A</v>
      </c>
      <c r="G867" s="1135" t="s">
        <v>4508</v>
      </c>
      <c r="H867" s="1132" t="e">
        <v>#N/A</v>
      </c>
      <c r="I867" s="1136" t="s">
        <v>2418</v>
      </c>
      <c r="J867" s="1133" t="s">
        <v>4714</v>
      </c>
      <c r="K867" s="1148"/>
      <c r="L867" s="1135" t="s">
        <v>2652</v>
      </c>
      <c r="M867" s="1146"/>
      <c r="N867" s="1136" t="s">
        <v>3076</v>
      </c>
      <c r="O867" s="1149">
        <v>45904.0</v>
      </c>
      <c r="P867" s="1150" t="s">
        <v>4752</v>
      </c>
      <c r="Q867" s="1151">
        <f t="shared" si="533"/>
        <v>45905</v>
      </c>
      <c r="R867" s="1152">
        <v>0.0</v>
      </c>
      <c r="S867" s="1153">
        <v>0.0</v>
      </c>
      <c r="T867" s="1153">
        <v>5.0</v>
      </c>
      <c r="U867" s="1154">
        <f t="shared" si="534"/>
        <v>45909</v>
      </c>
      <c r="V867" s="1165"/>
      <c r="W867" s="1152">
        <v>0.0</v>
      </c>
      <c r="X867" s="1152">
        <v>5.0</v>
      </c>
      <c r="Y867" s="1155">
        <f t="shared" si="535"/>
        <v>45914</v>
      </c>
      <c r="Z867" s="1152"/>
      <c r="AA867" s="1153">
        <v>0.0</v>
      </c>
      <c r="AB867" s="1153">
        <v>5.0</v>
      </c>
      <c r="AC867" s="1141" t="str">
        <f t="shared" si="527"/>
        <v/>
      </c>
      <c r="AD867" s="1142" t="str">
        <f t="shared" si="528"/>
        <v>#DIV/0!</v>
      </c>
      <c r="AE867" s="1143">
        <f t="shared" si="529"/>
        <v>0</v>
      </c>
      <c r="AF867" s="286" t="s">
        <v>4753</v>
      </c>
      <c r="AI867" s="1144">
        <f t="shared" si="520"/>
        <v>0</v>
      </c>
      <c r="AJ867" s="18"/>
    </row>
    <row r="868" ht="21.0" customHeight="1">
      <c r="A868" s="18"/>
      <c r="B868" s="1127" t="e">
        <v>#N/A</v>
      </c>
      <c r="C868" s="1136" t="s">
        <v>4740</v>
      </c>
      <c r="D868" s="1128" t="s">
        <v>2416</v>
      </c>
      <c r="E868" s="1129" t="e">
        <v>#N/A</v>
      </c>
      <c r="F868" s="1147" t="e">
        <v>#N/A</v>
      </c>
      <c r="G868" s="1225"/>
      <c r="H868" s="1132" t="e">
        <v>#N/A</v>
      </c>
      <c r="I868" s="1136" t="s">
        <v>2445</v>
      </c>
      <c r="J868" s="1133" t="s">
        <v>4741</v>
      </c>
      <c r="K868" s="1148"/>
      <c r="L868" s="1135" t="s">
        <v>4742</v>
      </c>
      <c r="M868" s="1146"/>
      <c r="N868" s="1136" t="s">
        <v>2421</v>
      </c>
      <c r="O868" s="1149">
        <v>45910.0</v>
      </c>
      <c r="P868" s="1150" t="s">
        <v>4754</v>
      </c>
      <c r="Q868" s="1151">
        <f t="shared" si="533"/>
        <v>45911</v>
      </c>
      <c r="R868" s="1152">
        <v>21555.0</v>
      </c>
      <c r="S868" s="1153">
        <v>14.0</v>
      </c>
      <c r="T868" s="1153">
        <v>1157.0</v>
      </c>
      <c r="U868" s="1154">
        <f t="shared" si="534"/>
        <v>45915</v>
      </c>
      <c r="V868" s="1152">
        <v>52300.0</v>
      </c>
      <c r="W868" s="1152">
        <v>37.0</v>
      </c>
      <c r="X868" s="1152">
        <v>2121.0</v>
      </c>
      <c r="Y868" s="1155">
        <f t="shared" si="535"/>
        <v>45920</v>
      </c>
      <c r="Z868" s="1152">
        <v>54700.0</v>
      </c>
      <c r="AA868" s="1153">
        <v>41.0</v>
      </c>
      <c r="AB868" s="1153">
        <v>2151.0</v>
      </c>
      <c r="AC868" s="1141">
        <f t="shared" si="527"/>
        <v>1.53769427</v>
      </c>
      <c r="AD868" s="1142">
        <f t="shared" si="528"/>
        <v>0.04007312614</v>
      </c>
      <c r="AE868" s="1143">
        <f t="shared" si="529"/>
        <v>0</v>
      </c>
      <c r="AF868" s="286" t="s">
        <v>4755</v>
      </c>
      <c r="AI868" s="1144">
        <f t="shared" si="520"/>
        <v>54700</v>
      </c>
      <c r="AJ868" s="18"/>
    </row>
    <row r="869" ht="21.0" customHeight="1">
      <c r="A869" s="18"/>
      <c r="B869" s="1127" t="e">
        <v>#N/A</v>
      </c>
      <c r="C869" s="1136" t="s">
        <v>4713</v>
      </c>
      <c r="D869" s="1128">
        <v>0.0</v>
      </c>
      <c r="E869" s="1129" t="e">
        <v>#N/A</v>
      </c>
      <c r="F869" s="1147" t="e">
        <v>#N/A</v>
      </c>
      <c r="G869" s="1135" t="s">
        <v>4508</v>
      </c>
      <c r="H869" s="1132" t="e">
        <v>#N/A</v>
      </c>
      <c r="I869" s="1136" t="s">
        <v>2418</v>
      </c>
      <c r="J869" s="1133" t="s">
        <v>4714</v>
      </c>
      <c r="K869" s="1148"/>
      <c r="L869" s="1135" t="s">
        <v>2652</v>
      </c>
      <c r="M869" s="1146"/>
      <c r="N869" s="1136" t="s">
        <v>3076</v>
      </c>
      <c r="O869" s="1149">
        <v>45913.0</v>
      </c>
      <c r="P869" s="1150" t="s">
        <v>4756</v>
      </c>
      <c r="Q869" s="1151">
        <f t="shared" si="533"/>
        <v>45914</v>
      </c>
      <c r="R869" s="1152">
        <v>0.0</v>
      </c>
      <c r="S869" s="1153">
        <v>1.0</v>
      </c>
      <c r="T869" s="1153">
        <v>7.0</v>
      </c>
      <c r="U869" s="1154">
        <f t="shared" si="534"/>
        <v>45918</v>
      </c>
      <c r="V869" s="1165"/>
      <c r="W869" s="1152">
        <v>1.0</v>
      </c>
      <c r="X869" s="1152">
        <v>7.0</v>
      </c>
      <c r="Y869" s="1155">
        <f t="shared" si="535"/>
        <v>45923</v>
      </c>
      <c r="Z869" s="1152"/>
      <c r="AA869" s="1153">
        <v>1.0</v>
      </c>
      <c r="AB869" s="1153">
        <v>8.0</v>
      </c>
      <c r="AC869" s="1141" t="str">
        <f t="shared" ref="AC869:AC913" si="536">IFERROR((INDIRECT("Z"&amp;ROW()) - INDIRECT("R"&amp;ROW())) / INDIRECT("R"&amp;ROW()), "")</f>
        <v/>
      </c>
      <c r="AD869" s="1142" t="str">
        <f t="shared" ref="AD869:AD913" si="537">(INDIRECT("AA"&amp;ROW()) + INDIRECT("AB"&amp;ROW())) / INDIRECT("Z"&amp;ROW())</f>
        <v>#DIV/0!</v>
      </c>
      <c r="AE869" s="1143">
        <f t="shared" si="529"/>
        <v>0</v>
      </c>
      <c r="AF869" s="286" t="s">
        <v>4757</v>
      </c>
      <c r="AI869" s="1144">
        <f t="shared" si="520"/>
        <v>0</v>
      </c>
      <c r="AJ869" s="18"/>
    </row>
    <row r="870" ht="21.0" customHeight="1">
      <c r="A870" s="18"/>
      <c r="B870" s="1127" t="e">
        <v>#N/A</v>
      </c>
      <c r="C870" s="1136" t="s">
        <v>4758</v>
      </c>
      <c r="D870" s="1128" t="s">
        <v>2416</v>
      </c>
      <c r="E870" s="1129" t="e">
        <v>#N/A</v>
      </c>
      <c r="F870" s="1147" t="e">
        <v>#N/A</v>
      </c>
      <c r="G870" s="1225"/>
      <c r="H870" s="1132" t="e">
        <v>#N/A</v>
      </c>
      <c r="I870" s="1136" t="s">
        <v>2445</v>
      </c>
      <c r="J870" s="1133" t="s">
        <v>4759</v>
      </c>
      <c r="K870" s="1148"/>
      <c r="L870" s="1225"/>
      <c r="M870" s="1146"/>
      <c r="N870" s="1136" t="s">
        <v>2421</v>
      </c>
      <c r="O870" s="1149">
        <v>45914.0</v>
      </c>
      <c r="P870" s="1150" t="s">
        <v>4760</v>
      </c>
      <c r="Q870" s="1151">
        <f t="shared" si="533"/>
        <v>45915</v>
      </c>
      <c r="R870" s="1152">
        <v>6169.0</v>
      </c>
      <c r="S870" s="1153">
        <v>10.0</v>
      </c>
      <c r="T870" s="1153">
        <v>321.0</v>
      </c>
      <c r="U870" s="1154">
        <f t="shared" si="534"/>
        <v>45919</v>
      </c>
      <c r="V870" s="1152">
        <v>7967.0</v>
      </c>
      <c r="W870" s="1152">
        <v>14.0</v>
      </c>
      <c r="X870" s="1152">
        <v>376.0</v>
      </c>
      <c r="Y870" s="1155">
        <f t="shared" si="535"/>
        <v>45924</v>
      </c>
      <c r="Z870" s="1152">
        <v>8949.0</v>
      </c>
      <c r="AA870" s="1153">
        <v>17.0</v>
      </c>
      <c r="AB870" s="1153">
        <v>397.0</v>
      </c>
      <c r="AC870" s="1141">
        <f t="shared" si="536"/>
        <v>0.4506402983</v>
      </c>
      <c r="AD870" s="1142">
        <f t="shared" si="537"/>
        <v>0.0462621522</v>
      </c>
      <c r="AE870" s="1143">
        <f t="shared" si="529"/>
        <v>0</v>
      </c>
      <c r="AF870" s="286" t="s">
        <v>4761</v>
      </c>
      <c r="AI870" s="1144">
        <f t="shared" si="520"/>
        <v>8949</v>
      </c>
      <c r="AJ870" s="18"/>
    </row>
    <row r="871" ht="21.0" customHeight="1">
      <c r="A871" s="18"/>
      <c r="B871" s="1127" t="e">
        <v>#N/A</v>
      </c>
      <c r="C871" s="1136" t="s">
        <v>4713</v>
      </c>
      <c r="D871" s="1128">
        <v>0.0</v>
      </c>
      <c r="E871" s="1129" t="e">
        <v>#N/A</v>
      </c>
      <c r="F871" s="1147" t="e">
        <v>#N/A</v>
      </c>
      <c r="G871" s="1135" t="s">
        <v>4508</v>
      </c>
      <c r="H871" s="1132" t="e">
        <v>#N/A</v>
      </c>
      <c r="I871" s="1136" t="s">
        <v>2418</v>
      </c>
      <c r="J871" s="1133" t="s">
        <v>4714</v>
      </c>
      <c r="K871" s="1148"/>
      <c r="L871" s="1135" t="s">
        <v>2652</v>
      </c>
      <c r="M871" s="1146"/>
      <c r="N871" s="1136" t="s">
        <v>3076</v>
      </c>
      <c r="O871" s="1149">
        <v>45914.0</v>
      </c>
      <c r="P871" s="1150" t="s">
        <v>4762</v>
      </c>
      <c r="Q871" s="1151">
        <f t="shared" si="533"/>
        <v>45915</v>
      </c>
      <c r="R871" s="1152">
        <v>0.0</v>
      </c>
      <c r="S871" s="1153">
        <v>0.0</v>
      </c>
      <c r="T871" s="1153">
        <v>4.0</v>
      </c>
      <c r="U871" s="1154">
        <f t="shared" si="534"/>
        <v>45919</v>
      </c>
      <c r="V871" s="1165"/>
      <c r="W871" s="1152">
        <v>0.0</v>
      </c>
      <c r="X871" s="1152">
        <v>4.0</v>
      </c>
      <c r="Y871" s="1155">
        <f t="shared" si="535"/>
        <v>45924</v>
      </c>
      <c r="Z871" s="1152"/>
      <c r="AA871" s="1153">
        <v>0.0</v>
      </c>
      <c r="AB871" s="1153">
        <v>4.0</v>
      </c>
      <c r="AC871" s="1141" t="str">
        <f t="shared" si="536"/>
        <v/>
      </c>
      <c r="AD871" s="1142" t="str">
        <f t="shared" si="537"/>
        <v>#DIV/0!</v>
      </c>
      <c r="AE871" s="1143">
        <f t="shared" si="529"/>
        <v>0</v>
      </c>
      <c r="AF871" s="286" t="s">
        <v>4763</v>
      </c>
      <c r="AI871" s="1144">
        <f t="shared" si="520"/>
        <v>0</v>
      </c>
      <c r="AJ871" s="18"/>
    </row>
    <row r="872" ht="21.0" customHeight="1">
      <c r="A872" s="18"/>
      <c r="B872" s="1127" t="e">
        <v>#N/A</v>
      </c>
      <c r="C872" s="1136" t="s">
        <v>4713</v>
      </c>
      <c r="D872" s="1128">
        <v>0.0</v>
      </c>
      <c r="E872" s="1129" t="e">
        <v>#N/A</v>
      </c>
      <c r="F872" s="1147" t="e">
        <v>#N/A</v>
      </c>
      <c r="G872" s="1135" t="s">
        <v>4508</v>
      </c>
      <c r="H872" s="1132" t="e">
        <v>#N/A</v>
      </c>
      <c r="I872" s="1136" t="s">
        <v>2418</v>
      </c>
      <c r="J872" s="1133" t="s">
        <v>4714</v>
      </c>
      <c r="K872" s="1148"/>
      <c r="L872" s="1135" t="s">
        <v>2652</v>
      </c>
      <c r="M872" s="1146"/>
      <c r="N872" s="1136" t="s">
        <v>2421</v>
      </c>
      <c r="O872" s="1149">
        <v>45915.0</v>
      </c>
      <c r="P872" s="1150" t="s">
        <v>4764</v>
      </c>
      <c r="Q872" s="1151">
        <f t="shared" si="533"/>
        <v>45916</v>
      </c>
      <c r="R872" s="1152">
        <v>1058.0</v>
      </c>
      <c r="S872" s="1153">
        <v>0.0</v>
      </c>
      <c r="T872" s="1153">
        <v>23.0</v>
      </c>
      <c r="U872" s="1154">
        <f t="shared" si="534"/>
        <v>45920</v>
      </c>
      <c r="V872" s="1152">
        <v>1184.0</v>
      </c>
      <c r="W872" s="1152">
        <v>0.0</v>
      </c>
      <c r="X872" s="1152">
        <v>26.0</v>
      </c>
      <c r="Y872" s="1155">
        <f t="shared" si="535"/>
        <v>45925</v>
      </c>
      <c r="Z872" s="1152">
        <v>1220.0</v>
      </c>
      <c r="AA872" s="1153">
        <v>0.0</v>
      </c>
      <c r="AB872" s="1153">
        <v>26.0</v>
      </c>
      <c r="AC872" s="1141">
        <f t="shared" si="536"/>
        <v>0.1531190926</v>
      </c>
      <c r="AD872" s="1142">
        <f t="shared" si="537"/>
        <v>0.02131147541</v>
      </c>
      <c r="AE872" s="1143">
        <f t="shared" si="529"/>
        <v>0</v>
      </c>
      <c r="AF872" s="286" t="s">
        <v>4765</v>
      </c>
      <c r="AI872" s="1144">
        <f t="shared" si="520"/>
        <v>1220</v>
      </c>
      <c r="AJ872" s="18"/>
    </row>
    <row r="873" ht="21.0" customHeight="1">
      <c r="A873" s="18"/>
      <c r="B873" s="1127" t="e">
        <v>#N/A</v>
      </c>
      <c r="C873" s="1136" t="s">
        <v>4713</v>
      </c>
      <c r="D873" s="1128">
        <v>0.0</v>
      </c>
      <c r="E873" s="1129" t="e">
        <v>#N/A</v>
      </c>
      <c r="F873" s="1147" t="e">
        <v>#N/A</v>
      </c>
      <c r="G873" s="1135" t="s">
        <v>4508</v>
      </c>
      <c r="H873" s="1132" t="e">
        <v>#N/A</v>
      </c>
      <c r="I873" s="1136" t="s">
        <v>2418</v>
      </c>
      <c r="J873" s="1133" t="s">
        <v>4714</v>
      </c>
      <c r="K873" s="1148"/>
      <c r="L873" s="1135" t="s">
        <v>2652</v>
      </c>
      <c r="M873" s="1146"/>
      <c r="N873" s="1136" t="s">
        <v>2421</v>
      </c>
      <c r="O873" s="1149">
        <v>45916.0</v>
      </c>
      <c r="P873" s="1150" t="s">
        <v>4766</v>
      </c>
      <c r="Q873" s="1151">
        <f t="shared" si="533"/>
        <v>45917</v>
      </c>
      <c r="R873" s="1152">
        <v>668.0</v>
      </c>
      <c r="S873" s="1153">
        <v>0.0</v>
      </c>
      <c r="T873" s="1153">
        <v>12.0</v>
      </c>
      <c r="U873" s="1154">
        <f t="shared" si="534"/>
        <v>45921</v>
      </c>
      <c r="V873" s="1152">
        <v>856.0</v>
      </c>
      <c r="W873" s="1152">
        <v>0.0</v>
      </c>
      <c r="X873" s="1152">
        <v>13.0</v>
      </c>
      <c r="Y873" s="1155">
        <f t="shared" si="535"/>
        <v>45926</v>
      </c>
      <c r="Z873" s="1152">
        <v>898.0</v>
      </c>
      <c r="AA873" s="1153">
        <v>0.0</v>
      </c>
      <c r="AB873" s="1153">
        <v>13.0</v>
      </c>
      <c r="AC873" s="1141">
        <f t="shared" si="536"/>
        <v>0.3443113772</v>
      </c>
      <c r="AD873" s="1142">
        <f t="shared" si="537"/>
        <v>0.0144766147</v>
      </c>
      <c r="AE873" s="1143">
        <f t="shared" si="529"/>
        <v>0</v>
      </c>
      <c r="AF873" s="286" t="s">
        <v>4767</v>
      </c>
      <c r="AI873" s="1144">
        <f t="shared" si="520"/>
        <v>898</v>
      </c>
      <c r="AJ873" s="18"/>
    </row>
    <row r="874" ht="21.0" customHeight="1">
      <c r="A874" s="18"/>
      <c r="B874" s="1127" t="e">
        <v>#N/A</v>
      </c>
      <c r="C874" s="1136" t="s">
        <v>4768</v>
      </c>
      <c r="D874" s="1128" t="s">
        <v>2416</v>
      </c>
      <c r="E874" s="1129" t="e">
        <v>#N/A</v>
      </c>
      <c r="F874" s="1147" t="e">
        <v>#N/A</v>
      </c>
      <c r="G874" s="1135" t="s">
        <v>4522</v>
      </c>
      <c r="H874" s="1132" t="e">
        <v>#N/A</v>
      </c>
      <c r="I874" s="1136" t="s">
        <v>2418</v>
      </c>
      <c r="J874" s="1133" t="s">
        <v>4769</v>
      </c>
      <c r="K874" s="1148"/>
      <c r="L874" s="1135" t="s">
        <v>2652</v>
      </c>
      <c r="M874" s="1146"/>
      <c r="N874" s="1136" t="s">
        <v>2421</v>
      </c>
      <c r="O874" s="1149">
        <v>45918.0</v>
      </c>
      <c r="P874" s="1150" t="s">
        <v>4770</v>
      </c>
      <c r="Q874" s="1151">
        <f t="shared" si="533"/>
        <v>45919</v>
      </c>
      <c r="R874" s="1152">
        <v>12766.0</v>
      </c>
      <c r="S874" s="1153">
        <v>4.0</v>
      </c>
      <c r="T874" s="1153">
        <v>240.0</v>
      </c>
      <c r="U874" s="1154">
        <f t="shared" si="534"/>
        <v>45923</v>
      </c>
      <c r="V874" s="1165"/>
      <c r="W874" s="1165"/>
      <c r="X874" s="1152"/>
      <c r="Y874" s="1155">
        <f t="shared" si="535"/>
        <v>45928</v>
      </c>
      <c r="Z874" s="1152">
        <v>21597.0</v>
      </c>
      <c r="AA874" s="1153">
        <v>4.0</v>
      </c>
      <c r="AB874" s="1153">
        <v>402.0</v>
      </c>
      <c r="AC874" s="1141">
        <f t="shared" si="536"/>
        <v>0.6917593608</v>
      </c>
      <c r="AD874" s="1142">
        <f t="shared" si="537"/>
        <v>0.01879890726</v>
      </c>
      <c r="AE874" s="1143">
        <f t="shared" si="529"/>
        <v>0</v>
      </c>
      <c r="AF874" s="286" t="s">
        <v>4771</v>
      </c>
      <c r="AI874" s="1144">
        <f t="shared" si="520"/>
        <v>21597</v>
      </c>
      <c r="AJ874" s="18"/>
    </row>
    <row r="875" ht="21.0" customHeight="1">
      <c r="A875" s="18"/>
      <c r="B875" s="1127" t="e">
        <v>#N/A</v>
      </c>
      <c r="C875" s="1136" t="s">
        <v>4772</v>
      </c>
      <c r="D875" s="1128" t="s">
        <v>2416</v>
      </c>
      <c r="E875" s="1129" t="e">
        <v>#N/A</v>
      </c>
      <c r="F875" s="1147" t="e">
        <v>#N/A</v>
      </c>
      <c r="G875" s="1225"/>
      <c r="H875" s="1132" t="e">
        <v>#N/A</v>
      </c>
      <c r="I875" s="1136" t="s">
        <v>2445</v>
      </c>
      <c r="J875" s="1133" t="s">
        <v>4773</v>
      </c>
      <c r="K875" s="1148"/>
      <c r="L875" s="1135" t="s">
        <v>4742</v>
      </c>
      <c r="M875" s="1146"/>
      <c r="N875" s="1136" t="s">
        <v>2421</v>
      </c>
      <c r="O875" s="1149">
        <v>45918.0</v>
      </c>
      <c r="P875" s="1150" t="s">
        <v>4774</v>
      </c>
      <c r="Q875" s="1151">
        <f t="shared" si="533"/>
        <v>45919</v>
      </c>
      <c r="R875" s="1152">
        <v>315.0</v>
      </c>
      <c r="S875" s="1153">
        <v>0.0</v>
      </c>
      <c r="T875" s="1153">
        <v>21.0</v>
      </c>
      <c r="U875" s="1154">
        <f t="shared" si="534"/>
        <v>45923</v>
      </c>
      <c r="V875" s="1165"/>
      <c r="W875" s="1165"/>
      <c r="X875" s="1165"/>
      <c r="Y875" s="1155">
        <f t="shared" si="535"/>
        <v>45928</v>
      </c>
      <c r="Z875" s="1152">
        <v>1055.0</v>
      </c>
      <c r="AA875" s="1153">
        <v>1.0</v>
      </c>
      <c r="AB875" s="1153">
        <v>52.0</v>
      </c>
      <c r="AC875" s="1141">
        <f t="shared" si="536"/>
        <v>2.349206349</v>
      </c>
      <c r="AD875" s="1142">
        <f t="shared" si="537"/>
        <v>0.05023696682</v>
      </c>
      <c r="AE875" s="1143">
        <f t="shared" si="529"/>
        <v>0</v>
      </c>
      <c r="AF875" s="286" t="s">
        <v>4775</v>
      </c>
      <c r="AI875" s="1144">
        <f t="shared" si="520"/>
        <v>1055</v>
      </c>
      <c r="AJ875" s="18"/>
    </row>
    <row r="876" ht="21.0" customHeight="1">
      <c r="A876" s="18"/>
      <c r="B876" s="1127" t="e">
        <v>#N/A</v>
      </c>
      <c r="C876" s="1136" t="s">
        <v>4745</v>
      </c>
      <c r="D876" s="1128" t="s">
        <v>2416</v>
      </c>
      <c r="E876" s="1129" t="e">
        <v>#N/A</v>
      </c>
      <c r="F876" s="1147" t="e">
        <v>#N/A</v>
      </c>
      <c r="G876" s="1225"/>
      <c r="H876" s="1132" t="e">
        <v>#N/A</v>
      </c>
      <c r="I876" s="1136" t="s">
        <v>2445</v>
      </c>
      <c r="J876" s="1133" t="s">
        <v>4746</v>
      </c>
      <c r="K876" s="1148"/>
      <c r="L876" s="1135" t="s">
        <v>4742</v>
      </c>
      <c r="M876" s="1146"/>
      <c r="N876" s="1136" t="s">
        <v>2421</v>
      </c>
      <c r="O876" s="1149">
        <v>45918.0</v>
      </c>
      <c r="P876" s="1150" t="s">
        <v>4776</v>
      </c>
      <c r="Q876" s="1151">
        <f t="shared" si="533"/>
        <v>45919</v>
      </c>
      <c r="R876" s="1152">
        <v>119.0</v>
      </c>
      <c r="S876" s="1153">
        <v>0.0</v>
      </c>
      <c r="T876" s="1153">
        <v>1.0</v>
      </c>
      <c r="U876" s="1154">
        <f t="shared" si="534"/>
        <v>45923</v>
      </c>
      <c r="V876" s="1165"/>
      <c r="W876" s="1165"/>
      <c r="X876" s="1165"/>
      <c r="Y876" s="1155">
        <f t="shared" si="535"/>
        <v>45928</v>
      </c>
      <c r="Z876" s="1152">
        <v>127.0</v>
      </c>
      <c r="AA876" s="1153">
        <v>1.0</v>
      </c>
      <c r="AB876" s="1153">
        <v>3.0</v>
      </c>
      <c r="AC876" s="1141">
        <f t="shared" si="536"/>
        <v>0.06722689076</v>
      </c>
      <c r="AD876" s="1142">
        <f t="shared" si="537"/>
        <v>0.03149606299</v>
      </c>
      <c r="AE876" s="1143">
        <f t="shared" si="529"/>
        <v>0</v>
      </c>
      <c r="AF876" s="286" t="s">
        <v>4777</v>
      </c>
      <c r="AI876" s="1144">
        <f t="shared" si="520"/>
        <v>127</v>
      </c>
      <c r="AJ876" s="18"/>
    </row>
    <row r="877" ht="21.0" customHeight="1">
      <c r="A877" s="18"/>
      <c r="B877" s="1127" t="e">
        <v>#N/A</v>
      </c>
      <c r="C877" s="1136" t="s">
        <v>4713</v>
      </c>
      <c r="D877" s="1128">
        <v>0.0</v>
      </c>
      <c r="E877" s="1129" t="e">
        <v>#N/A</v>
      </c>
      <c r="F877" s="1147" t="e">
        <v>#N/A</v>
      </c>
      <c r="G877" s="1135" t="s">
        <v>4508</v>
      </c>
      <c r="H877" s="1132" t="e">
        <v>#N/A</v>
      </c>
      <c r="I877" s="1136" t="s">
        <v>2418</v>
      </c>
      <c r="J877" s="1133" t="s">
        <v>4714</v>
      </c>
      <c r="K877" s="1148"/>
      <c r="L877" s="1135" t="s">
        <v>2652</v>
      </c>
      <c r="M877" s="1146"/>
      <c r="N877" s="1136" t="s">
        <v>2421</v>
      </c>
      <c r="O877" s="1149">
        <v>45920.0</v>
      </c>
      <c r="P877" s="1150" t="s">
        <v>4778</v>
      </c>
      <c r="Q877" s="1151">
        <f t="shared" si="533"/>
        <v>45921</v>
      </c>
      <c r="R877" s="1152">
        <v>510.0</v>
      </c>
      <c r="S877" s="1153">
        <v>0.0</v>
      </c>
      <c r="T877" s="1153">
        <v>8.0</v>
      </c>
      <c r="U877" s="1154">
        <f t="shared" si="534"/>
        <v>45925</v>
      </c>
      <c r="V877" s="1152">
        <v>528.0</v>
      </c>
      <c r="W877" s="1152">
        <v>0.0</v>
      </c>
      <c r="X877" s="1152">
        <v>8.0</v>
      </c>
      <c r="Y877" s="1155">
        <f t="shared" si="535"/>
        <v>45930</v>
      </c>
      <c r="Z877" s="1152">
        <v>538.0</v>
      </c>
      <c r="AA877" s="1153">
        <v>0.0</v>
      </c>
      <c r="AB877" s="1153">
        <v>9.0</v>
      </c>
      <c r="AC877" s="1141">
        <f t="shared" si="536"/>
        <v>0.05490196078</v>
      </c>
      <c r="AD877" s="1142">
        <f t="shared" si="537"/>
        <v>0.01672862454</v>
      </c>
      <c r="AE877" s="1143">
        <f t="shared" si="529"/>
        <v>0</v>
      </c>
      <c r="AF877" s="286" t="s">
        <v>4779</v>
      </c>
      <c r="AI877" s="1144">
        <f t="shared" si="520"/>
        <v>538</v>
      </c>
      <c r="AJ877" s="18"/>
    </row>
    <row r="878" ht="21.0" customHeight="1">
      <c r="A878" s="18"/>
      <c r="B878" s="1127" t="e">
        <v>#N/A</v>
      </c>
      <c r="C878" s="1136" t="s">
        <v>4713</v>
      </c>
      <c r="D878" s="1128">
        <v>0.0</v>
      </c>
      <c r="E878" s="1129" t="e">
        <v>#N/A</v>
      </c>
      <c r="F878" s="1147" t="e">
        <v>#N/A</v>
      </c>
      <c r="G878" s="1135" t="s">
        <v>4508</v>
      </c>
      <c r="H878" s="1132" t="e">
        <v>#N/A</v>
      </c>
      <c r="I878" s="1136" t="s">
        <v>2418</v>
      </c>
      <c r="J878" s="1133" t="s">
        <v>4714</v>
      </c>
      <c r="K878" s="1148"/>
      <c r="L878" s="1135" t="s">
        <v>2652</v>
      </c>
      <c r="M878" s="1146"/>
      <c r="N878" s="1136" t="s">
        <v>3076</v>
      </c>
      <c r="O878" s="1149">
        <v>45920.0</v>
      </c>
      <c r="P878" s="1150" t="s">
        <v>4780</v>
      </c>
      <c r="Q878" s="1151">
        <f t="shared" si="533"/>
        <v>45921</v>
      </c>
      <c r="R878" s="1152">
        <v>0.0</v>
      </c>
      <c r="S878" s="1153">
        <v>0.0</v>
      </c>
      <c r="T878" s="1153">
        <v>19.0</v>
      </c>
      <c r="U878" s="1154">
        <f t="shared" si="534"/>
        <v>45925</v>
      </c>
      <c r="V878" s="1165"/>
      <c r="W878" s="1152">
        <v>0.0</v>
      </c>
      <c r="X878" s="1152">
        <v>19.0</v>
      </c>
      <c r="Y878" s="1155">
        <f t="shared" si="535"/>
        <v>45930</v>
      </c>
      <c r="Z878" s="1152"/>
      <c r="AA878" s="1153">
        <v>0.0</v>
      </c>
      <c r="AB878" s="1153">
        <v>21.0</v>
      </c>
      <c r="AC878" s="1141" t="str">
        <f t="shared" si="536"/>
        <v/>
      </c>
      <c r="AD878" s="1142" t="str">
        <f t="shared" si="537"/>
        <v>#DIV/0!</v>
      </c>
      <c r="AE878" s="1143">
        <f t="shared" si="529"/>
        <v>0</v>
      </c>
      <c r="AF878" s="286" t="s">
        <v>4781</v>
      </c>
      <c r="AI878" s="1144">
        <f t="shared" si="520"/>
        <v>0</v>
      </c>
      <c r="AJ878" s="18"/>
    </row>
    <row r="879" ht="21.0" customHeight="1">
      <c r="A879" s="18"/>
      <c r="B879" s="1127" t="e">
        <v>#N/A</v>
      </c>
      <c r="C879" s="1136" t="s">
        <v>4740</v>
      </c>
      <c r="D879" s="1128">
        <v>0.0</v>
      </c>
      <c r="E879" s="1129" t="e">
        <v>#N/A</v>
      </c>
      <c r="F879" s="1147" t="e">
        <v>#N/A</v>
      </c>
      <c r="G879" s="1225"/>
      <c r="H879" s="1132" t="e">
        <v>#N/A</v>
      </c>
      <c r="I879" s="1136" t="s">
        <v>2445</v>
      </c>
      <c r="J879" s="1169" t="s">
        <v>4741</v>
      </c>
      <c r="K879" s="1148"/>
      <c r="L879" s="1135" t="s">
        <v>4742</v>
      </c>
      <c r="M879" s="1146"/>
      <c r="N879" s="1136" t="s">
        <v>2421</v>
      </c>
      <c r="O879" s="1149">
        <v>45921.0</v>
      </c>
      <c r="P879" s="1150" t="s">
        <v>4782</v>
      </c>
      <c r="Q879" s="1151">
        <f t="shared" si="533"/>
        <v>45922</v>
      </c>
      <c r="R879" s="1152">
        <v>20812.0</v>
      </c>
      <c r="S879" s="1153">
        <v>12.0</v>
      </c>
      <c r="T879" s="1153">
        <v>811.0</v>
      </c>
      <c r="U879" s="1154">
        <f t="shared" si="534"/>
        <v>45926</v>
      </c>
      <c r="V879" s="1152"/>
      <c r="W879" s="1152"/>
      <c r="X879" s="1152"/>
      <c r="Y879" s="1155">
        <f t="shared" si="535"/>
        <v>45931</v>
      </c>
      <c r="Z879" s="1152">
        <v>20800.0</v>
      </c>
      <c r="AA879" s="1153">
        <v>12.0</v>
      </c>
      <c r="AB879" s="1153">
        <v>811.0</v>
      </c>
      <c r="AC879" s="1141">
        <f t="shared" si="536"/>
        <v>-0.0005765904286</v>
      </c>
      <c r="AD879" s="1142">
        <f t="shared" si="537"/>
        <v>0.03956730769</v>
      </c>
      <c r="AE879" s="1143">
        <f t="shared" ref="AE879:AE881" si="538">INDIRECT("D"&amp;ROW()) / INDIRECT("Z"&amp;ROW()) * 1000</f>
        <v>0</v>
      </c>
      <c r="AF879" s="286" t="s">
        <v>4783</v>
      </c>
      <c r="AI879" s="1144">
        <f t="shared" si="520"/>
        <v>20800</v>
      </c>
      <c r="AJ879" s="18"/>
    </row>
    <row r="880" ht="21.0" customHeight="1">
      <c r="A880" s="18"/>
      <c r="B880" s="1127" t="e">
        <v>#N/A</v>
      </c>
      <c r="C880" s="1127" t="s">
        <v>4784</v>
      </c>
      <c r="D880" s="1128" t="s">
        <v>2416</v>
      </c>
      <c r="E880" s="1129" t="e">
        <v>#N/A</v>
      </c>
      <c r="F880" s="1147" t="e">
        <v>#N/A</v>
      </c>
      <c r="G880" s="1225"/>
      <c r="H880" s="1132" t="e">
        <v>#N/A</v>
      </c>
      <c r="I880" s="1136" t="s">
        <v>2445</v>
      </c>
      <c r="J880" s="1127" t="s">
        <v>4785</v>
      </c>
      <c r="K880" s="1148"/>
      <c r="L880" s="1135" t="s">
        <v>4742</v>
      </c>
      <c r="M880" s="1146"/>
      <c r="N880" s="1136" t="s">
        <v>2421</v>
      </c>
      <c r="O880" s="1149">
        <v>45922.0</v>
      </c>
      <c r="P880" s="1150" t="s">
        <v>4786</v>
      </c>
      <c r="Q880" s="297">
        <f t="shared" si="533"/>
        <v>45923</v>
      </c>
      <c r="R880" s="1152">
        <v>1573.0</v>
      </c>
      <c r="S880" s="1153">
        <v>8.0</v>
      </c>
      <c r="T880" s="1153">
        <v>72.0</v>
      </c>
      <c r="U880" s="297">
        <f t="shared" si="534"/>
        <v>45927</v>
      </c>
      <c r="V880" s="1165"/>
      <c r="W880" s="1165"/>
      <c r="X880" s="1165"/>
      <c r="Y880" s="1155">
        <f t="shared" si="535"/>
        <v>45932</v>
      </c>
      <c r="Z880" s="1152"/>
      <c r="AA880" s="1153"/>
      <c r="AB880" s="1153"/>
      <c r="AC880" s="1167">
        <f t="shared" si="536"/>
        <v>-1</v>
      </c>
      <c r="AD880" s="1178" t="str">
        <f t="shared" si="537"/>
        <v>#DIV/0!</v>
      </c>
      <c r="AE880" s="1168" t="str">
        <f t="shared" si="538"/>
        <v>#DIV/0!</v>
      </c>
      <c r="AF880" s="286" t="s">
        <v>4787</v>
      </c>
      <c r="AI880" s="1144">
        <f t="shared" si="520"/>
        <v>1573</v>
      </c>
      <c r="AJ880" s="18"/>
    </row>
    <row r="881" ht="21.0" customHeight="1">
      <c r="A881" s="18"/>
      <c r="B881" s="1127" t="e">
        <v>#N/A</v>
      </c>
      <c r="C881" s="1127" t="s">
        <v>4788</v>
      </c>
      <c r="D881" s="1128" t="s">
        <v>2416</v>
      </c>
      <c r="E881" s="1129" t="e">
        <v>#N/A</v>
      </c>
      <c r="F881" s="1147" t="e">
        <v>#N/A</v>
      </c>
      <c r="G881" s="1225"/>
      <c r="H881" s="1132" t="e">
        <v>#REF!</v>
      </c>
      <c r="I881" s="1136" t="s">
        <v>2445</v>
      </c>
      <c r="J881" s="1127" t="s">
        <v>4789</v>
      </c>
      <c r="K881" s="1148"/>
      <c r="L881" s="1225"/>
      <c r="M881" s="1146"/>
      <c r="N881" s="1136" t="s">
        <v>2421</v>
      </c>
      <c r="O881" s="1149">
        <v>45922.0</v>
      </c>
      <c r="P881" s="1150" t="s">
        <v>4790</v>
      </c>
      <c r="Q881" s="297">
        <f t="shared" si="533"/>
        <v>45923</v>
      </c>
      <c r="R881" s="1152">
        <v>372.0</v>
      </c>
      <c r="S881" s="1153">
        <v>0.0</v>
      </c>
      <c r="T881" s="1153">
        <v>28.0</v>
      </c>
      <c r="U881" s="297">
        <f t="shared" si="534"/>
        <v>45927</v>
      </c>
      <c r="V881" s="1165"/>
      <c r="W881" s="1165"/>
      <c r="X881" s="1165"/>
      <c r="Y881" s="1155">
        <f t="shared" si="535"/>
        <v>45932</v>
      </c>
      <c r="Z881" s="1152"/>
      <c r="AA881" s="1153"/>
      <c r="AB881" s="1153"/>
      <c r="AC881" s="1167">
        <f t="shared" si="536"/>
        <v>-1</v>
      </c>
      <c r="AD881" s="1178" t="str">
        <f t="shared" si="537"/>
        <v>#DIV/0!</v>
      </c>
      <c r="AE881" s="1168" t="str">
        <f t="shared" si="538"/>
        <v>#DIV/0!</v>
      </c>
      <c r="AF881" s="286" t="s">
        <v>4791</v>
      </c>
      <c r="AI881" s="1144">
        <f t="shared" si="520"/>
        <v>372</v>
      </c>
      <c r="AJ881" s="18"/>
    </row>
    <row r="882" ht="21.0" customHeight="1">
      <c r="A882" s="18"/>
      <c r="B882" s="1127" t="e">
        <v>#N/A</v>
      </c>
      <c r="C882" s="1136" t="s">
        <v>4713</v>
      </c>
      <c r="D882" s="1128">
        <v>0.0</v>
      </c>
      <c r="E882" s="1129" t="e">
        <v>#N/A</v>
      </c>
      <c r="F882" s="1147" t="e">
        <v>#N/A</v>
      </c>
      <c r="G882" s="1135" t="s">
        <v>4508</v>
      </c>
      <c r="H882" s="1132" t="e">
        <v>#N/A</v>
      </c>
      <c r="I882" s="1136" t="s">
        <v>2418</v>
      </c>
      <c r="J882" s="1133" t="s">
        <v>4714</v>
      </c>
      <c r="K882" s="1148"/>
      <c r="L882" s="1135" t="s">
        <v>2652</v>
      </c>
      <c r="M882" s="1146"/>
      <c r="N882" s="1136" t="s">
        <v>3076</v>
      </c>
      <c r="O882" s="1149">
        <v>45922.0</v>
      </c>
      <c r="P882" s="1150" t="s">
        <v>4792</v>
      </c>
      <c r="Q882" s="1151">
        <f t="shared" si="533"/>
        <v>45923</v>
      </c>
      <c r="R882" s="1152">
        <v>0.0</v>
      </c>
      <c r="S882" s="1153">
        <v>0.0</v>
      </c>
      <c r="T882" s="1153">
        <v>1.0</v>
      </c>
      <c r="U882" s="1154">
        <f t="shared" si="534"/>
        <v>45927</v>
      </c>
      <c r="V882" s="1165"/>
      <c r="W882" s="1152">
        <v>0.0</v>
      </c>
      <c r="X882" s="1152">
        <v>2.0</v>
      </c>
      <c r="Y882" s="1155">
        <f t="shared" si="535"/>
        <v>45932</v>
      </c>
      <c r="Z882" s="1152"/>
      <c r="AA882" s="1153">
        <v>0.0</v>
      </c>
      <c r="AB882" s="1153">
        <v>2.0</v>
      </c>
      <c r="AC882" s="1141" t="str">
        <f t="shared" si="536"/>
        <v/>
      </c>
      <c r="AD882" s="1142" t="str">
        <f t="shared" si="537"/>
        <v>#DIV/0!</v>
      </c>
      <c r="AE882" s="1143">
        <f t="array" ref="AE882">iferror(INDIRECT("D"&amp;ROW()) / INDIRECT("AI"&amp;ROW()) * 1000,0)</f>
        <v>0</v>
      </c>
      <c r="AF882" s="286" t="s">
        <v>4793</v>
      </c>
      <c r="AI882" s="1144">
        <f t="shared" si="520"/>
        <v>0</v>
      </c>
      <c r="AJ882" s="18"/>
    </row>
    <row r="883" ht="21.0" customHeight="1">
      <c r="A883" s="18"/>
      <c r="B883" s="1127" t="e">
        <v>#N/A</v>
      </c>
      <c r="C883" s="1136" t="s">
        <v>4794</v>
      </c>
      <c r="D883" s="1128" t="s">
        <v>2416</v>
      </c>
      <c r="E883" s="1129" t="e">
        <v>#N/A</v>
      </c>
      <c r="F883" s="1147" t="e">
        <v>#N/A</v>
      </c>
      <c r="G883" s="1225"/>
      <c r="H883" s="1132" t="e">
        <v>#N/A</v>
      </c>
      <c r="I883" s="1136" t="s">
        <v>2445</v>
      </c>
      <c r="J883" s="1133" t="s">
        <v>4795</v>
      </c>
      <c r="K883" s="1148"/>
      <c r="L883" s="1135" t="s">
        <v>4742</v>
      </c>
      <c r="M883" s="1146"/>
      <c r="N883" s="1136" t="s">
        <v>2421</v>
      </c>
      <c r="O883" s="1149">
        <v>45924.0</v>
      </c>
      <c r="P883" s="1150" t="s">
        <v>4796</v>
      </c>
      <c r="Q883" s="1151">
        <f t="shared" si="533"/>
        <v>45925</v>
      </c>
      <c r="R883" s="1152">
        <v>779.0</v>
      </c>
      <c r="S883" s="1153">
        <v>1.0</v>
      </c>
      <c r="T883" s="1153">
        <v>33.0</v>
      </c>
      <c r="U883" s="1154">
        <f t="shared" si="534"/>
        <v>45929</v>
      </c>
      <c r="V883" s="1165"/>
      <c r="W883" s="1165"/>
      <c r="X883" s="1152"/>
      <c r="Y883" s="1155">
        <f t="shared" si="535"/>
        <v>45934</v>
      </c>
      <c r="Z883" s="1152">
        <v>783.0</v>
      </c>
      <c r="AA883" s="1153">
        <v>1.0</v>
      </c>
      <c r="AB883" s="1153">
        <v>33.0</v>
      </c>
      <c r="AC883" s="1141">
        <f t="shared" si="536"/>
        <v>0.00513478819</v>
      </c>
      <c r="AD883" s="1142">
        <f t="shared" si="537"/>
        <v>0.04342273308</v>
      </c>
      <c r="AE883" s="1143">
        <f t="shared" ref="AE883:AE913" si="539">INDIRECT("D"&amp;ROW()) / INDIRECT("Z"&amp;ROW()) * 1000</f>
        <v>0</v>
      </c>
      <c r="AF883" s="286" t="s">
        <v>4797</v>
      </c>
      <c r="AI883" s="1144">
        <f t="shared" si="520"/>
        <v>783</v>
      </c>
      <c r="AJ883" s="18"/>
    </row>
    <row r="884" ht="21.0" customHeight="1">
      <c r="A884" s="18"/>
      <c r="B884" s="1127" t="e">
        <v>#N/A</v>
      </c>
      <c r="C884" s="1136" t="s">
        <v>4798</v>
      </c>
      <c r="D884" s="1128" t="s">
        <v>2416</v>
      </c>
      <c r="E884" s="1129" t="e">
        <v>#N/A</v>
      </c>
      <c r="F884" s="1147" t="e">
        <v>#N/A</v>
      </c>
      <c r="G884" s="1225"/>
      <c r="H884" s="1132" t="e">
        <v>#N/A</v>
      </c>
      <c r="I884" s="1136" t="s">
        <v>2445</v>
      </c>
      <c r="J884" s="1133" t="s">
        <v>4799</v>
      </c>
      <c r="K884" s="1148"/>
      <c r="L884" s="1135" t="s">
        <v>4742</v>
      </c>
      <c r="M884" s="1146"/>
      <c r="N884" s="1136" t="s">
        <v>2421</v>
      </c>
      <c r="O884" s="1149">
        <v>45926.0</v>
      </c>
      <c r="P884" s="1150" t="s">
        <v>4800</v>
      </c>
      <c r="Q884" s="1151">
        <f t="shared" si="533"/>
        <v>45927</v>
      </c>
      <c r="R884" s="1152">
        <v>3674.0</v>
      </c>
      <c r="S884" s="1153">
        <v>8.0</v>
      </c>
      <c r="T884" s="1153">
        <v>123.0</v>
      </c>
      <c r="U884" s="1154">
        <f t="shared" si="534"/>
        <v>45931</v>
      </c>
      <c r="V884" s="1152">
        <v>25400.0</v>
      </c>
      <c r="W884" s="1152">
        <v>12.0</v>
      </c>
      <c r="X884" s="1152">
        <v>604.0</v>
      </c>
      <c r="Y884" s="1155">
        <f t="shared" si="535"/>
        <v>45936</v>
      </c>
      <c r="Z884" s="1152">
        <v>28700.0</v>
      </c>
      <c r="AA884" s="1153">
        <v>13.0</v>
      </c>
      <c r="AB884" s="1153">
        <v>678.0</v>
      </c>
      <c r="AC884" s="1141">
        <f t="shared" si="536"/>
        <v>6.811649428</v>
      </c>
      <c r="AD884" s="1142">
        <f t="shared" si="537"/>
        <v>0.02407665505</v>
      </c>
      <c r="AE884" s="1143">
        <f t="shared" si="539"/>
        <v>0</v>
      </c>
      <c r="AF884" s="286" t="s">
        <v>4801</v>
      </c>
      <c r="AI884" s="1144">
        <f t="shared" si="520"/>
        <v>28700</v>
      </c>
      <c r="AJ884" s="18"/>
    </row>
    <row r="885" ht="21.0" customHeight="1">
      <c r="A885" s="18"/>
      <c r="B885" s="1127" t="e">
        <v>#N/A</v>
      </c>
      <c r="C885" s="1136" t="s">
        <v>4802</v>
      </c>
      <c r="D885" s="1128" t="s">
        <v>2416</v>
      </c>
      <c r="E885" s="1129" t="e">
        <v>#N/A</v>
      </c>
      <c r="F885" s="1147" t="e">
        <v>#N/A</v>
      </c>
      <c r="G885" s="1135" t="s">
        <v>4522</v>
      </c>
      <c r="H885" s="1132" t="e">
        <v>#N/A</v>
      </c>
      <c r="I885" s="1136" t="s">
        <v>2418</v>
      </c>
      <c r="J885" s="1169" t="s">
        <v>4803</v>
      </c>
      <c r="K885" s="1148"/>
      <c r="L885" s="1225"/>
      <c r="M885" s="1146"/>
      <c r="N885" s="1136" t="s">
        <v>2421</v>
      </c>
      <c r="O885" s="1149">
        <v>45933.0</v>
      </c>
      <c r="P885" s="1150" t="s">
        <v>4804</v>
      </c>
      <c r="Q885" s="1151">
        <f t="shared" si="533"/>
        <v>45934</v>
      </c>
      <c r="R885" s="1152">
        <v>3261.0</v>
      </c>
      <c r="S885" s="1153">
        <v>11.0</v>
      </c>
      <c r="T885" s="1153">
        <v>64.0</v>
      </c>
      <c r="U885" s="1154">
        <f t="shared" si="534"/>
        <v>45938</v>
      </c>
      <c r="V885" s="1152">
        <v>5608.0</v>
      </c>
      <c r="W885" s="1152">
        <v>20.0</v>
      </c>
      <c r="X885" s="1152">
        <v>260.0</v>
      </c>
      <c r="Y885" s="1155">
        <f t="shared" si="535"/>
        <v>45943</v>
      </c>
      <c r="Z885" s="1152">
        <v>5810.0</v>
      </c>
      <c r="AA885" s="1153">
        <v>21.0</v>
      </c>
      <c r="AB885" s="1153">
        <v>263.0</v>
      </c>
      <c r="AC885" s="1141">
        <f t="shared" si="536"/>
        <v>0.7816620669</v>
      </c>
      <c r="AD885" s="1142">
        <f t="shared" si="537"/>
        <v>0.04888123924</v>
      </c>
      <c r="AE885" s="1143">
        <f t="shared" si="539"/>
        <v>0</v>
      </c>
      <c r="AF885" s="286" t="s">
        <v>4805</v>
      </c>
      <c r="AI885" s="1144">
        <f t="shared" si="520"/>
        <v>5810</v>
      </c>
      <c r="AJ885" s="18"/>
    </row>
    <row r="886" ht="21.0" customHeight="1">
      <c r="A886" s="18"/>
      <c r="B886" s="1127" t="e">
        <v>#N/A</v>
      </c>
      <c r="C886" s="1136" t="s">
        <v>4806</v>
      </c>
      <c r="D886" s="1128" t="s">
        <v>2416</v>
      </c>
      <c r="E886" s="1129" t="e">
        <v>#N/A</v>
      </c>
      <c r="F886" s="1147" t="e">
        <v>#N/A</v>
      </c>
      <c r="G886" s="1225"/>
      <c r="H886" s="1132" t="e">
        <v>#N/A</v>
      </c>
      <c r="I886" s="1136" t="s">
        <v>2418</v>
      </c>
      <c r="J886" s="1169" t="s">
        <v>4807</v>
      </c>
      <c r="K886" s="1148"/>
      <c r="L886" s="1225"/>
      <c r="M886" s="1146"/>
      <c r="N886" s="1136" t="s">
        <v>3076</v>
      </c>
      <c r="O886" s="1149">
        <v>45934.0</v>
      </c>
      <c r="P886" s="1150" t="s">
        <v>4808</v>
      </c>
      <c r="Q886" s="1151">
        <f t="shared" si="533"/>
        <v>45935</v>
      </c>
      <c r="R886" s="1152">
        <v>0.0</v>
      </c>
      <c r="S886" s="1153">
        <v>27.0</v>
      </c>
      <c r="T886" s="1153">
        <v>84.0</v>
      </c>
      <c r="U886" s="1154">
        <f t="shared" si="534"/>
        <v>45939</v>
      </c>
      <c r="V886" s="1152"/>
      <c r="W886" s="1152">
        <v>53.0</v>
      </c>
      <c r="X886" s="1152">
        <v>128.0</v>
      </c>
      <c r="Y886" s="1155">
        <f t="shared" si="535"/>
        <v>45944</v>
      </c>
      <c r="Z886" s="1152"/>
      <c r="AA886" s="1153">
        <v>56.0</v>
      </c>
      <c r="AB886" s="1153">
        <v>132.0</v>
      </c>
      <c r="AC886" s="1141" t="str">
        <f t="shared" si="536"/>
        <v/>
      </c>
      <c r="AD886" s="1142" t="str">
        <f t="shared" si="537"/>
        <v>#DIV/0!</v>
      </c>
      <c r="AE886" s="1143" t="str">
        <f t="shared" si="539"/>
        <v>#DIV/0!</v>
      </c>
      <c r="AF886" s="286" t="s">
        <v>4809</v>
      </c>
      <c r="AI886" s="1144">
        <f t="shared" si="520"/>
        <v>0</v>
      </c>
      <c r="AJ886" s="18"/>
    </row>
    <row r="887" ht="21.0" customHeight="1">
      <c r="A887" s="18"/>
      <c r="B887" s="1127" t="e">
        <v>#N/A</v>
      </c>
      <c r="C887" s="1136" t="s">
        <v>4810</v>
      </c>
      <c r="D887" s="1128" t="s">
        <v>2416</v>
      </c>
      <c r="E887" s="1129" t="e">
        <v>#N/A</v>
      </c>
      <c r="F887" s="1147" t="e">
        <v>#N/A</v>
      </c>
      <c r="G887" s="1135" t="s">
        <v>4811</v>
      </c>
      <c r="H887" s="1132" t="e">
        <v>#N/A</v>
      </c>
      <c r="I887" s="1136" t="s">
        <v>2418</v>
      </c>
      <c r="J887" s="1169"/>
      <c r="K887" s="1148"/>
      <c r="L887" s="1135" t="s">
        <v>3190</v>
      </c>
      <c r="M887" s="1146"/>
      <c r="N887" s="1136" t="s">
        <v>4666</v>
      </c>
      <c r="O887" s="1149">
        <v>45939.0</v>
      </c>
      <c r="P887" s="1245" t="s">
        <v>4812</v>
      </c>
      <c r="Q887" s="1151">
        <f t="shared" si="533"/>
        <v>45940</v>
      </c>
      <c r="R887" s="1152">
        <v>0.0</v>
      </c>
      <c r="S887" s="1153">
        <v>0.0</v>
      </c>
      <c r="T887" s="1153">
        <v>13.0</v>
      </c>
      <c r="U887" s="1154">
        <f t="shared" si="534"/>
        <v>45944</v>
      </c>
      <c r="V887" s="1152"/>
      <c r="W887" s="1152">
        <v>0.0</v>
      </c>
      <c r="X887" s="1152">
        <v>14.0</v>
      </c>
      <c r="Y887" s="1155">
        <f t="shared" si="535"/>
        <v>45949</v>
      </c>
      <c r="Z887" s="1152"/>
      <c r="AA887" s="1153">
        <v>0.0</v>
      </c>
      <c r="AB887" s="1153">
        <v>15.0</v>
      </c>
      <c r="AC887" s="1141" t="str">
        <f t="shared" si="536"/>
        <v/>
      </c>
      <c r="AD887" s="1142" t="str">
        <f t="shared" si="537"/>
        <v>#DIV/0!</v>
      </c>
      <c r="AE887" s="1168" t="str">
        <f t="shared" si="539"/>
        <v>#DIV/0!</v>
      </c>
      <c r="AF887" s="286" t="s">
        <v>4813</v>
      </c>
      <c r="AI887" s="1144">
        <f t="shared" si="520"/>
        <v>0</v>
      </c>
      <c r="AJ887" s="18"/>
    </row>
    <row r="888" ht="21.0" customHeight="1">
      <c r="A888" s="18"/>
      <c r="B888" s="1127" t="e">
        <v>#N/A</v>
      </c>
      <c r="C888" s="1127" t="s">
        <v>4814</v>
      </c>
      <c r="D888" s="1128" t="s">
        <v>2416</v>
      </c>
      <c r="E888" s="1129" t="e">
        <v>#N/A</v>
      </c>
      <c r="F888" s="1147" t="e">
        <v>#N/A</v>
      </c>
      <c r="G888" s="1225"/>
      <c r="H888" s="1132" t="e">
        <v>#N/A</v>
      </c>
      <c r="I888" s="1136" t="s">
        <v>2445</v>
      </c>
      <c r="J888" s="1127" t="s">
        <v>4815</v>
      </c>
      <c r="K888" s="1148"/>
      <c r="L888" s="1135" t="s">
        <v>4742</v>
      </c>
      <c r="M888" s="1146"/>
      <c r="N888" s="1136" t="s">
        <v>2421</v>
      </c>
      <c r="O888" s="1149">
        <v>45942.0</v>
      </c>
      <c r="P888" s="1150" t="s">
        <v>4816</v>
      </c>
      <c r="Q888" s="297">
        <f t="shared" si="533"/>
        <v>45943</v>
      </c>
      <c r="R888" s="1152">
        <v>192.0</v>
      </c>
      <c r="S888" s="1153">
        <v>1.0</v>
      </c>
      <c r="T888" s="1153">
        <v>8.0</v>
      </c>
      <c r="U888" s="297">
        <f t="shared" si="534"/>
        <v>45947</v>
      </c>
      <c r="V888" s="1152">
        <v>201.0</v>
      </c>
      <c r="W888" s="1152">
        <v>1.0</v>
      </c>
      <c r="X888" s="1152">
        <v>8.0</v>
      </c>
      <c r="Y888" s="1155">
        <f t="shared" si="535"/>
        <v>45952</v>
      </c>
      <c r="Z888" s="1152">
        <v>209.0</v>
      </c>
      <c r="AA888" s="1153">
        <v>1.0</v>
      </c>
      <c r="AB888" s="1153">
        <v>8.0</v>
      </c>
      <c r="AC888" s="1167">
        <f t="shared" si="536"/>
        <v>0.08854166667</v>
      </c>
      <c r="AD888" s="1142">
        <f t="shared" si="537"/>
        <v>0.04306220096</v>
      </c>
      <c r="AE888" s="1168">
        <f t="shared" si="539"/>
        <v>0</v>
      </c>
      <c r="AF888" s="286" t="s">
        <v>4817</v>
      </c>
      <c r="AI888" s="1144">
        <f t="shared" si="520"/>
        <v>209</v>
      </c>
      <c r="AJ888" s="18"/>
    </row>
    <row r="889" ht="21.0" customHeight="1">
      <c r="A889" s="18"/>
      <c r="B889" s="1127" t="e">
        <v>#N/A</v>
      </c>
      <c r="C889" s="1127" t="s">
        <v>4806</v>
      </c>
      <c r="D889" s="1128" t="s">
        <v>2416</v>
      </c>
      <c r="E889" s="1129" t="e">
        <v>#N/A</v>
      </c>
      <c r="F889" s="1147" t="e">
        <v>#N/A</v>
      </c>
      <c r="G889" s="1135" t="s">
        <v>4818</v>
      </c>
      <c r="H889" s="1132" t="e">
        <v>#N/A</v>
      </c>
      <c r="I889" s="1136" t="s">
        <v>2418</v>
      </c>
      <c r="J889" s="1127"/>
      <c r="K889" s="1148"/>
      <c r="L889" s="1225"/>
      <c r="M889" s="1146"/>
      <c r="N889" s="1136" t="s">
        <v>2421</v>
      </c>
      <c r="O889" s="1149">
        <v>45946.0</v>
      </c>
      <c r="P889" s="1150" t="s">
        <v>4819</v>
      </c>
      <c r="Q889" s="297">
        <f t="shared" si="533"/>
        <v>45947</v>
      </c>
      <c r="R889" s="1152">
        <v>386.0</v>
      </c>
      <c r="S889" s="1153">
        <v>0.0</v>
      </c>
      <c r="T889" s="1153">
        <v>-1.0</v>
      </c>
      <c r="U889" s="297">
        <f t="shared" si="534"/>
        <v>45951</v>
      </c>
      <c r="V889" s="1152">
        <v>1925.0</v>
      </c>
      <c r="W889" s="1152">
        <v>0.0</v>
      </c>
      <c r="X889" s="1152">
        <v>-1.0</v>
      </c>
      <c r="Y889" s="1155">
        <f t="shared" si="535"/>
        <v>45956</v>
      </c>
      <c r="Z889" s="1152">
        <v>2214.0</v>
      </c>
      <c r="AA889" s="1153">
        <v>1.0</v>
      </c>
      <c r="AB889" s="1153">
        <v>-1.0</v>
      </c>
      <c r="AC889" s="1167">
        <f t="shared" si="536"/>
        <v>4.735751295</v>
      </c>
      <c r="AD889" s="1142">
        <f t="shared" si="537"/>
        <v>0</v>
      </c>
      <c r="AE889" s="1168">
        <f t="shared" si="539"/>
        <v>0</v>
      </c>
      <c r="AF889" s="286" t="s">
        <v>4820</v>
      </c>
      <c r="AI889" s="1144">
        <f t="shared" si="520"/>
        <v>2214</v>
      </c>
      <c r="AJ889" s="18"/>
    </row>
    <row r="890" ht="21.0" customHeight="1">
      <c r="A890" s="18"/>
      <c r="B890" s="1127" t="e">
        <v>#N/A</v>
      </c>
      <c r="C890" s="1127" t="s">
        <v>4821</v>
      </c>
      <c r="D890" s="1128" t="s">
        <v>2416</v>
      </c>
      <c r="E890" s="1129" t="e">
        <v>#N/A</v>
      </c>
      <c r="F890" s="1147" t="e">
        <v>#N/A</v>
      </c>
      <c r="G890" s="1225"/>
      <c r="H890" s="1132" t="e">
        <v>#N/A</v>
      </c>
      <c r="I890" s="1136" t="s">
        <v>2418</v>
      </c>
      <c r="J890" s="1127"/>
      <c r="K890" s="1148"/>
      <c r="L890" s="1225"/>
      <c r="M890" s="1146"/>
      <c r="N890" s="1136" t="s">
        <v>2421</v>
      </c>
      <c r="O890" s="1149">
        <v>45947.0</v>
      </c>
      <c r="P890" s="1150" t="s">
        <v>4822</v>
      </c>
      <c r="Q890" s="297">
        <f t="shared" si="533"/>
        <v>45948</v>
      </c>
      <c r="R890" s="1152">
        <v>2208.0</v>
      </c>
      <c r="S890" s="1153">
        <v>270.0</v>
      </c>
      <c r="T890" s="1153">
        <v>711.0</v>
      </c>
      <c r="U890" s="297">
        <f t="shared" si="534"/>
        <v>45952</v>
      </c>
      <c r="V890" s="1152">
        <v>2315.0</v>
      </c>
      <c r="W890" s="1152">
        <v>394.0</v>
      </c>
      <c r="X890" s="1152">
        <v>751.0</v>
      </c>
      <c r="Y890" s="1155">
        <f t="shared" si="535"/>
        <v>45957</v>
      </c>
      <c r="Z890" s="1152">
        <v>2544.0</v>
      </c>
      <c r="AA890" s="1153">
        <v>595.0</v>
      </c>
      <c r="AB890" s="1153">
        <v>763.0</v>
      </c>
      <c r="AC890" s="1167">
        <f t="shared" si="536"/>
        <v>0.152173913</v>
      </c>
      <c r="AD890" s="1142">
        <f t="shared" si="537"/>
        <v>0.5338050314</v>
      </c>
      <c r="AE890" s="1168">
        <f t="shared" si="539"/>
        <v>0</v>
      </c>
      <c r="AF890" s="286" t="s">
        <v>4823</v>
      </c>
      <c r="AI890" s="1144">
        <f t="shared" si="520"/>
        <v>2544</v>
      </c>
      <c r="AJ890" s="18"/>
    </row>
    <row r="891" ht="21.0" customHeight="1">
      <c r="A891" s="18"/>
      <c r="B891" s="1127" t="e">
        <v>#N/A</v>
      </c>
      <c r="C891" s="1127" t="s">
        <v>4821</v>
      </c>
      <c r="D891" s="1128" t="s">
        <v>2416</v>
      </c>
      <c r="E891" s="1129" t="e">
        <v>#N/A</v>
      </c>
      <c r="F891" s="1147" t="e">
        <v>#N/A</v>
      </c>
      <c r="G891" s="1135" t="s">
        <v>4824</v>
      </c>
      <c r="H891" s="1132" t="e">
        <v>#N/A</v>
      </c>
      <c r="I891" s="1136" t="s">
        <v>2418</v>
      </c>
      <c r="J891" s="1127"/>
      <c r="K891" s="1148"/>
      <c r="L891" s="1225"/>
      <c r="M891" s="1146"/>
      <c r="N891" s="1136" t="s">
        <v>2421</v>
      </c>
      <c r="O891" s="1149">
        <v>45947.0</v>
      </c>
      <c r="P891" s="1150" t="s">
        <v>4825</v>
      </c>
      <c r="Q891" s="297">
        <f t="shared" si="533"/>
        <v>45948</v>
      </c>
      <c r="R891" s="1152">
        <v>1607.0</v>
      </c>
      <c r="S891" s="1153">
        <v>34.0</v>
      </c>
      <c r="T891" s="1153">
        <v>722.0</v>
      </c>
      <c r="U891" s="297">
        <f t="shared" si="534"/>
        <v>45952</v>
      </c>
      <c r="V891" s="1152">
        <v>1624.0</v>
      </c>
      <c r="W891" s="1152">
        <v>34.0</v>
      </c>
      <c r="X891" s="1152">
        <v>726.0</v>
      </c>
      <c r="Y891" s="1155">
        <f t="shared" si="535"/>
        <v>45957</v>
      </c>
      <c r="Z891" s="1264">
        <v>1785.0</v>
      </c>
      <c r="AA891" s="1265">
        <v>34.0</v>
      </c>
      <c r="AB891" s="1265">
        <v>729.0</v>
      </c>
      <c r="AC891" s="1167">
        <f t="shared" si="536"/>
        <v>0.1107654014</v>
      </c>
      <c r="AD891" s="1142">
        <f t="shared" si="537"/>
        <v>0.4274509804</v>
      </c>
      <c r="AE891" s="1168">
        <f t="shared" si="539"/>
        <v>0</v>
      </c>
      <c r="AF891" s="286" t="s">
        <v>4826</v>
      </c>
      <c r="AI891" s="1144">
        <f t="shared" si="520"/>
        <v>1785</v>
      </c>
      <c r="AJ891" s="18"/>
    </row>
    <row r="892" ht="21.0" customHeight="1">
      <c r="A892" s="18"/>
      <c r="B892" s="1127" t="e">
        <v>#N/A</v>
      </c>
      <c r="C892" s="1267" t="s">
        <v>4827</v>
      </c>
      <c r="D892" s="1128" t="s">
        <v>2416</v>
      </c>
      <c r="E892" s="1129" t="e">
        <v>#N/A</v>
      </c>
      <c r="F892" s="1147" t="e">
        <v>#N/A</v>
      </c>
      <c r="G892" s="1376"/>
      <c r="H892" s="1132" t="e">
        <v>#REF!</v>
      </c>
      <c r="I892" s="1136" t="s">
        <v>2445</v>
      </c>
      <c r="J892" s="1127" t="s">
        <v>4828</v>
      </c>
      <c r="K892" s="1148"/>
      <c r="L892" s="1225"/>
      <c r="M892" s="1146"/>
      <c r="N892" s="1136" t="s">
        <v>2495</v>
      </c>
      <c r="O892" s="1149">
        <v>45948.0</v>
      </c>
      <c r="P892" s="1272" t="s">
        <v>4829</v>
      </c>
      <c r="Q892" s="297">
        <f t="shared" si="533"/>
        <v>45949</v>
      </c>
      <c r="R892" s="1152">
        <v>6181.0</v>
      </c>
      <c r="S892" s="1153">
        <v>4.0</v>
      </c>
      <c r="T892" s="1153">
        <v>208.0</v>
      </c>
      <c r="U892" s="297">
        <f t="shared" si="534"/>
        <v>45953</v>
      </c>
      <c r="V892" s="1152"/>
      <c r="W892" s="1152"/>
      <c r="X892" s="1152"/>
      <c r="Y892" s="1155">
        <f t="shared" si="535"/>
        <v>45958</v>
      </c>
      <c r="Z892" s="1273"/>
      <c r="AA892" s="1274"/>
      <c r="AB892" s="1274"/>
      <c r="AC892" s="1167">
        <f t="shared" si="536"/>
        <v>-1</v>
      </c>
      <c r="AD892" s="1142" t="str">
        <f t="shared" si="537"/>
        <v>#DIV/0!</v>
      </c>
      <c r="AE892" s="1168" t="str">
        <f t="shared" si="539"/>
        <v>#DIV/0!</v>
      </c>
      <c r="AF892" s="286" t="s">
        <v>4830</v>
      </c>
      <c r="AI892" s="1144">
        <f t="shared" si="520"/>
        <v>6181</v>
      </c>
      <c r="AJ892" s="18"/>
    </row>
    <row r="893" ht="21.0" customHeight="1">
      <c r="A893" s="18"/>
      <c r="B893" s="1127" t="e">
        <v>#N/A</v>
      </c>
      <c r="C893" s="1298" t="s">
        <v>4806</v>
      </c>
      <c r="D893" s="1128" t="s">
        <v>2416</v>
      </c>
      <c r="E893" s="1129" t="e">
        <v>#N/A</v>
      </c>
      <c r="F893" s="1147" t="e">
        <v>#N/A</v>
      </c>
      <c r="G893" s="1261" t="s">
        <v>4831</v>
      </c>
      <c r="H893" s="1132" t="e">
        <v>#N/A</v>
      </c>
      <c r="I893" s="1136" t="s">
        <v>2418</v>
      </c>
      <c r="J893" s="1127"/>
      <c r="K893" s="1148"/>
      <c r="L893" s="1225"/>
      <c r="M893" s="1146"/>
      <c r="N893" s="1136" t="s">
        <v>2421</v>
      </c>
      <c r="O893" s="1149">
        <v>45948.0</v>
      </c>
      <c r="P893" s="1263" t="s">
        <v>4832</v>
      </c>
      <c r="Q893" s="297">
        <f t="shared" si="533"/>
        <v>45949</v>
      </c>
      <c r="R893" s="1152">
        <v>120.0</v>
      </c>
      <c r="S893" s="1153">
        <v>1.0</v>
      </c>
      <c r="T893" s="1153">
        <v>-1.0</v>
      </c>
      <c r="U893" s="297">
        <f t="shared" si="534"/>
        <v>45953</v>
      </c>
      <c r="V893" s="1152">
        <v>835.0</v>
      </c>
      <c r="W893" s="1152">
        <v>3.0</v>
      </c>
      <c r="X893" s="1152">
        <v>-1.0</v>
      </c>
      <c r="Y893" s="1155">
        <f t="shared" si="535"/>
        <v>45958</v>
      </c>
      <c r="Z893" s="1264">
        <v>986.0</v>
      </c>
      <c r="AA893" s="1265">
        <v>4.0</v>
      </c>
      <c r="AB893" s="1265">
        <v>-1.0</v>
      </c>
      <c r="AC893" s="1167">
        <f t="shared" si="536"/>
        <v>7.216666667</v>
      </c>
      <c r="AD893" s="1142">
        <f t="shared" si="537"/>
        <v>0.003042596349</v>
      </c>
      <c r="AE893" s="1168">
        <f t="shared" si="539"/>
        <v>0</v>
      </c>
      <c r="AF893" s="1266" t="s">
        <v>4833</v>
      </c>
      <c r="AI893" s="1144">
        <f t="shared" si="520"/>
        <v>986</v>
      </c>
      <c r="AJ893" s="18"/>
    </row>
    <row r="894" ht="21.0" customHeight="1">
      <c r="A894" s="18"/>
      <c r="B894" s="1127" t="e">
        <v>#N/A</v>
      </c>
      <c r="C894" s="1127" t="s">
        <v>4834</v>
      </c>
      <c r="D894" s="1128" t="s">
        <v>2416</v>
      </c>
      <c r="E894" s="1129" t="e">
        <v>#N/A</v>
      </c>
      <c r="F894" s="1147" t="e">
        <v>#N/A</v>
      </c>
      <c r="G894" s="1225"/>
      <c r="H894" s="1132" t="e">
        <v>#N/A</v>
      </c>
      <c r="I894" s="1136" t="s">
        <v>2418</v>
      </c>
      <c r="J894" s="1127"/>
      <c r="K894" s="1148"/>
      <c r="L894" s="1225"/>
      <c r="M894" s="1146"/>
      <c r="N894" s="1136" t="s">
        <v>3076</v>
      </c>
      <c r="O894" s="1149">
        <v>45950.0</v>
      </c>
      <c r="P894" s="1150" t="s">
        <v>4835</v>
      </c>
      <c r="Q894" s="297">
        <f t="shared" si="533"/>
        <v>45951</v>
      </c>
      <c r="R894" s="1152">
        <v>0.0</v>
      </c>
      <c r="S894" s="1153">
        <v>2.0</v>
      </c>
      <c r="T894" s="1153">
        <v>266.0</v>
      </c>
      <c r="U894" s="297">
        <f t="shared" si="534"/>
        <v>45955</v>
      </c>
      <c r="V894" s="1165"/>
      <c r="W894" s="1152">
        <v>14.0</v>
      </c>
      <c r="X894" s="1152">
        <v>402.0</v>
      </c>
      <c r="Y894" s="1155">
        <f t="shared" si="535"/>
        <v>45960</v>
      </c>
      <c r="Z894" s="1152"/>
      <c r="AA894" s="1153">
        <v>14.0</v>
      </c>
      <c r="AB894" s="1153">
        <v>408.0</v>
      </c>
      <c r="AC894" s="1167" t="str">
        <f t="shared" si="536"/>
        <v/>
      </c>
      <c r="AD894" s="1142" t="str">
        <f t="shared" si="537"/>
        <v>#DIV/0!</v>
      </c>
      <c r="AE894" s="1168" t="str">
        <f t="shared" si="539"/>
        <v>#DIV/0!</v>
      </c>
      <c r="AF894" s="286" t="s">
        <v>4836</v>
      </c>
      <c r="AI894" s="1144">
        <f t="shared" si="520"/>
        <v>0</v>
      </c>
      <c r="AJ894" s="18"/>
    </row>
    <row r="895" ht="21.0" customHeight="1">
      <c r="A895" s="18"/>
      <c r="B895" s="1127" t="e">
        <v>#N/A</v>
      </c>
      <c r="C895" s="1127" t="s">
        <v>4821</v>
      </c>
      <c r="D895" s="1128" t="s">
        <v>2416</v>
      </c>
      <c r="E895" s="1129" t="e">
        <v>#N/A</v>
      </c>
      <c r="F895" s="1147" t="e">
        <v>#N/A</v>
      </c>
      <c r="G895" s="1225"/>
      <c r="H895" s="1132" t="e">
        <v>#N/A</v>
      </c>
      <c r="I895" s="1136" t="s">
        <v>2418</v>
      </c>
      <c r="J895" s="1127"/>
      <c r="K895" s="1148"/>
      <c r="L895" s="1225"/>
      <c r="M895" s="1146"/>
      <c r="N895" s="1136" t="s">
        <v>2421</v>
      </c>
      <c r="O895" s="1149">
        <v>45954.0</v>
      </c>
      <c r="P895" s="1150" t="s">
        <v>4837</v>
      </c>
      <c r="Q895" s="297">
        <f t="shared" si="533"/>
        <v>45955</v>
      </c>
      <c r="R895" s="1152">
        <v>1107.0</v>
      </c>
      <c r="S895" s="1153">
        <v>12.0</v>
      </c>
      <c r="T895" s="1153">
        <v>546.0</v>
      </c>
      <c r="U895" s="297">
        <f t="shared" si="534"/>
        <v>45959</v>
      </c>
      <c r="V895" s="1152">
        <v>1657.0</v>
      </c>
      <c r="W895" s="1152">
        <v>21.0</v>
      </c>
      <c r="X895" s="1152">
        <v>808.0</v>
      </c>
      <c r="Y895" s="1155">
        <f t="shared" si="535"/>
        <v>45964</v>
      </c>
      <c r="Z895" s="1152">
        <v>1689.0</v>
      </c>
      <c r="AA895" s="1153">
        <v>23.0</v>
      </c>
      <c r="AB895" s="1153">
        <v>811.0</v>
      </c>
      <c r="AC895" s="1167">
        <f t="shared" si="536"/>
        <v>0.5257452575</v>
      </c>
      <c r="AD895" s="1142">
        <f t="shared" si="537"/>
        <v>0.4937833037</v>
      </c>
      <c r="AE895" s="1168">
        <f t="shared" si="539"/>
        <v>0</v>
      </c>
      <c r="AF895" s="286" t="s">
        <v>4838</v>
      </c>
      <c r="AI895" s="1144">
        <f t="shared" si="520"/>
        <v>1689</v>
      </c>
      <c r="AJ895" s="18"/>
    </row>
    <row r="896" ht="21.0" customHeight="1">
      <c r="A896" s="18"/>
      <c r="B896" s="1127" t="e">
        <v>#N/A</v>
      </c>
      <c r="C896" s="1127" t="s">
        <v>4821</v>
      </c>
      <c r="D896" s="1128" t="s">
        <v>2416</v>
      </c>
      <c r="E896" s="1129" t="e">
        <v>#N/A</v>
      </c>
      <c r="F896" s="1147" t="e">
        <v>#N/A</v>
      </c>
      <c r="G896" s="1225"/>
      <c r="H896" s="1132" t="e">
        <v>#N/A</v>
      </c>
      <c r="I896" s="1136" t="s">
        <v>2418</v>
      </c>
      <c r="J896" s="1127"/>
      <c r="K896" s="1148"/>
      <c r="L896" s="1225"/>
      <c r="M896" s="1146"/>
      <c r="N896" s="1136" t="s">
        <v>2421</v>
      </c>
      <c r="O896" s="1149">
        <v>45959.0</v>
      </c>
      <c r="P896" s="1150" t="s">
        <v>4839</v>
      </c>
      <c r="Q896" s="297">
        <f t="shared" si="533"/>
        <v>45960</v>
      </c>
      <c r="R896" s="1152">
        <v>1808.0</v>
      </c>
      <c r="S896" s="1153">
        <v>18.0</v>
      </c>
      <c r="T896" s="1153">
        <v>860.0</v>
      </c>
      <c r="U896" s="297">
        <f t="shared" si="534"/>
        <v>45964</v>
      </c>
      <c r="V896" s="1152"/>
      <c r="W896" s="1152"/>
      <c r="X896" s="1152"/>
      <c r="Y896" s="1155">
        <f t="shared" si="535"/>
        <v>45969</v>
      </c>
      <c r="Z896" s="1152">
        <v>1875.0</v>
      </c>
      <c r="AA896" s="1153">
        <v>18.0</v>
      </c>
      <c r="AB896" s="1153">
        <v>861.0</v>
      </c>
      <c r="AC896" s="1167">
        <f t="shared" si="536"/>
        <v>0.03705752212</v>
      </c>
      <c r="AD896" s="1142">
        <f t="shared" si="537"/>
        <v>0.4688</v>
      </c>
      <c r="AE896" s="1168">
        <f t="shared" si="539"/>
        <v>0</v>
      </c>
      <c r="AF896" s="286" t="s">
        <v>4840</v>
      </c>
      <c r="AI896" s="1144">
        <f t="shared" si="520"/>
        <v>1875</v>
      </c>
      <c r="AJ896" s="18"/>
    </row>
    <row r="897" ht="21.0" customHeight="1">
      <c r="A897" s="18"/>
      <c r="B897" s="1127" t="e">
        <v>#N/A</v>
      </c>
      <c r="C897" s="1127" t="s">
        <v>4821</v>
      </c>
      <c r="D897" s="1128" t="s">
        <v>2416</v>
      </c>
      <c r="E897" s="1129" t="e">
        <v>#N/A</v>
      </c>
      <c r="F897" s="1130" t="e">
        <v>#N/A</v>
      </c>
      <c r="G897" s="1432"/>
      <c r="H897" s="1132" t="e">
        <v>#N/A</v>
      </c>
      <c r="I897" s="1127" t="s">
        <v>2418</v>
      </c>
      <c r="J897" s="1127"/>
      <c r="K897" s="1134"/>
      <c r="L897" s="1225"/>
      <c r="M897" s="1127"/>
      <c r="N897" s="1136" t="s">
        <v>2421</v>
      </c>
      <c r="O897" s="1156">
        <v>45968.0</v>
      </c>
      <c r="P897" s="1231" t="s">
        <v>4841</v>
      </c>
      <c r="Q897" s="1138">
        <f t="shared" si="533"/>
        <v>45969</v>
      </c>
      <c r="R897" s="125">
        <v>2508.0</v>
      </c>
      <c r="S897" s="499">
        <v>32.0</v>
      </c>
      <c r="T897" s="499">
        <v>709.0</v>
      </c>
      <c r="U897" s="1139">
        <f t="shared" si="534"/>
        <v>45973</v>
      </c>
      <c r="V897" s="125">
        <v>2471.0</v>
      </c>
      <c r="W897" s="125">
        <v>33.0</v>
      </c>
      <c r="X897" s="125">
        <v>716.0</v>
      </c>
      <c r="Y897" s="1155">
        <f t="shared" si="535"/>
        <v>45978</v>
      </c>
      <c r="Z897" s="125">
        <v>2716.0</v>
      </c>
      <c r="AA897" s="499">
        <v>33.0</v>
      </c>
      <c r="AB897" s="499">
        <v>724.0</v>
      </c>
      <c r="AC897" s="1141">
        <f t="shared" si="536"/>
        <v>0.08293460925</v>
      </c>
      <c r="AD897" s="1142">
        <f t="shared" si="537"/>
        <v>0.278718704</v>
      </c>
      <c r="AE897" s="1143">
        <f t="shared" si="539"/>
        <v>0</v>
      </c>
      <c r="AF897" s="1159" t="s">
        <v>4842</v>
      </c>
      <c r="AG897" s="1160"/>
      <c r="AH897" s="1144"/>
      <c r="AI897" s="1144"/>
      <c r="AJ897" s="18"/>
    </row>
    <row r="898" ht="21.0" customHeight="1">
      <c r="A898" s="18"/>
      <c r="B898" s="1127" t="e">
        <v>#N/A</v>
      </c>
      <c r="C898" s="1127" t="s">
        <v>4806</v>
      </c>
      <c r="D898" s="1128" t="s">
        <v>2416</v>
      </c>
      <c r="E898" s="1129" t="e">
        <v>#N/A</v>
      </c>
      <c r="F898" s="1130" t="e">
        <v>#N/A</v>
      </c>
      <c r="G898" s="1432"/>
      <c r="H898" s="1132" t="e">
        <v>#N/A</v>
      </c>
      <c r="I898" s="1127" t="s">
        <v>2418</v>
      </c>
      <c r="J898" s="1127"/>
      <c r="K898" s="1134"/>
      <c r="L898" s="1225"/>
      <c r="M898" s="1127"/>
      <c r="N898" s="1136" t="s">
        <v>3076</v>
      </c>
      <c r="O898" s="1156">
        <v>45973.0</v>
      </c>
      <c r="P898" s="1231" t="s">
        <v>4843</v>
      </c>
      <c r="Q898" s="1138">
        <f t="shared" si="533"/>
        <v>45974</v>
      </c>
      <c r="R898" s="125">
        <v>0.0</v>
      </c>
      <c r="S898" s="499">
        <v>1.0</v>
      </c>
      <c r="T898" s="499">
        <v>-1.0</v>
      </c>
      <c r="U898" s="1139">
        <f t="shared" si="534"/>
        <v>45978</v>
      </c>
      <c r="V898" s="125"/>
      <c r="W898" s="125">
        <v>1.0</v>
      </c>
      <c r="X898" s="125">
        <v>-1.0</v>
      </c>
      <c r="Y898" s="1155">
        <f t="shared" si="535"/>
        <v>45983</v>
      </c>
      <c r="Z898" s="125"/>
      <c r="AA898" s="499">
        <v>1.0</v>
      </c>
      <c r="AB898" s="499">
        <v>-1.0</v>
      </c>
      <c r="AC898" s="1141" t="str">
        <f t="shared" si="536"/>
        <v/>
      </c>
      <c r="AD898" s="1142" t="str">
        <f t="shared" si="537"/>
        <v>#DIV/0!</v>
      </c>
      <c r="AE898" s="1143" t="str">
        <f t="shared" si="539"/>
        <v>#DIV/0!</v>
      </c>
      <c r="AF898" s="1159" t="s">
        <v>4844</v>
      </c>
      <c r="AG898" s="1160"/>
      <c r="AH898" s="1144"/>
      <c r="AI898" s="1144"/>
      <c r="AJ898" s="18"/>
    </row>
    <row r="899" ht="21.0" customHeight="1">
      <c r="A899" s="18"/>
      <c r="B899" s="1127" t="e">
        <v>#N/A</v>
      </c>
      <c r="C899" s="1127" t="s">
        <v>4806</v>
      </c>
      <c r="D899" s="1128" t="s">
        <v>2416</v>
      </c>
      <c r="E899" s="1129" t="e">
        <v>#N/A</v>
      </c>
      <c r="F899" s="1130" t="e">
        <v>#N/A</v>
      </c>
      <c r="G899" s="1432"/>
      <c r="H899" s="1132" t="e">
        <v>#N/A</v>
      </c>
      <c r="I899" s="1127" t="s">
        <v>2418</v>
      </c>
      <c r="J899" s="1127"/>
      <c r="K899" s="1134"/>
      <c r="L899" s="1225"/>
      <c r="M899" s="1127"/>
      <c r="N899" s="1136" t="s">
        <v>3076</v>
      </c>
      <c r="O899" s="1156">
        <v>45979.0</v>
      </c>
      <c r="P899" s="1231" t="s">
        <v>4845</v>
      </c>
      <c r="Q899" s="1138">
        <f t="shared" si="533"/>
        <v>45980</v>
      </c>
      <c r="R899" s="125">
        <v>0.0</v>
      </c>
      <c r="S899" s="499">
        <v>0.0</v>
      </c>
      <c r="T899" s="499">
        <v>-1.0</v>
      </c>
      <c r="U899" s="1139">
        <f t="shared" si="534"/>
        <v>45984</v>
      </c>
      <c r="V899" s="125"/>
      <c r="W899" s="125">
        <v>0.0</v>
      </c>
      <c r="X899" s="125">
        <v>-1.0</v>
      </c>
      <c r="Y899" s="1155">
        <f t="shared" si="535"/>
        <v>45989</v>
      </c>
      <c r="Z899" s="125"/>
      <c r="AA899" s="499"/>
      <c r="AB899" s="499"/>
      <c r="AC899" s="1141" t="str">
        <f t="shared" si="536"/>
        <v/>
      </c>
      <c r="AD899" s="1142" t="str">
        <f t="shared" si="537"/>
        <v>#DIV/0!</v>
      </c>
      <c r="AE899" s="1143" t="str">
        <f t="shared" si="539"/>
        <v>#DIV/0!</v>
      </c>
      <c r="AF899" s="1159" t="s">
        <v>4846</v>
      </c>
      <c r="AG899" s="1160"/>
      <c r="AH899" s="1144"/>
      <c r="AI899" s="1144"/>
      <c r="AJ899" s="18"/>
    </row>
    <row r="900" ht="21.0" customHeight="1">
      <c r="A900" s="18"/>
      <c r="B900" s="1127" t="e">
        <v>#N/A</v>
      </c>
      <c r="C900" s="1127" t="s">
        <v>4847</v>
      </c>
      <c r="D900" s="1128" t="s">
        <v>2416</v>
      </c>
      <c r="E900" s="1129" t="e">
        <v>#N/A</v>
      </c>
      <c r="F900" s="1130" t="e">
        <v>#N/A</v>
      </c>
      <c r="G900" s="1432"/>
      <c r="H900" s="1132" t="e">
        <v>#N/A</v>
      </c>
      <c r="I900" s="1127" t="s">
        <v>2418</v>
      </c>
      <c r="J900" s="1127"/>
      <c r="K900" s="1134"/>
      <c r="L900" s="1225"/>
      <c r="M900" s="1127"/>
      <c r="N900" s="1136" t="s">
        <v>4666</v>
      </c>
      <c r="O900" s="1156">
        <v>45965.0</v>
      </c>
      <c r="P900" s="1231" t="s">
        <v>4848</v>
      </c>
      <c r="Q900" s="1138">
        <f t="shared" si="533"/>
        <v>45966</v>
      </c>
      <c r="R900" s="125">
        <v>0.0</v>
      </c>
      <c r="S900" s="499">
        <v>78.0</v>
      </c>
      <c r="T900" s="499">
        <v>-1.0</v>
      </c>
      <c r="U900" s="1139">
        <f t="shared" si="534"/>
        <v>45970</v>
      </c>
      <c r="V900" s="125"/>
      <c r="W900" s="125"/>
      <c r="X900" s="125"/>
      <c r="Y900" s="1155">
        <f t="shared" si="535"/>
        <v>45975</v>
      </c>
      <c r="Z900" s="125"/>
      <c r="AA900" s="499"/>
      <c r="AB900" s="499"/>
      <c r="AC900" s="1141" t="str">
        <f t="shared" si="536"/>
        <v/>
      </c>
      <c r="AD900" s="1142" t="str">
        <f t="shared" si="537"/>
        <v>#DIV/0!</v>
      </c>
      <c r="AE900" s="1143" t="str">
        <f t="shared" si="539"/>
        <v>#DIV/0!</v>
      </c>
      <c r="AF900" s="1159" t="s">
        <v>4849</v>
      </c>
      <c r="AG900" s="1160"/>
      <c r="AH900" s="1144"/>
      <c r="AI900" s="1144"/>
      <c r="AJ900" s="18"/>
    </row>
    <row r="901" ht="21.0" customHeight="1">
      <c r="A901" s="18"/>
      <c r="B901" s="1127" t="e">
        <v>#N/A</v>
      </c>
      <c r="C901" s="1180" t="s">
        <v>4850</v>
      </c>
      <c r="D901" s="1128" t="s">
        <v>2416</v>
      </c>
      <c r="E901" s="1129" t="e">
        <v>#N/A</v>
      </c>
      <c r="F901" s="1130" t="e">
        <v>#N/A</v>
      </c>
      <c r="G901" s="1427"/>
      <c r="H901" s="1132" t="e">
        <v>#N/A</v>
      </c>
      <c r="I901" s="1127" t="s">
        <v>2445</v>
      </c>
      <c r="J901" s="1127" t="s">
        <v>4851</v>
      </c>
      <c r="K901" s="1134"/>
      <c r="L901" s="1225"/>
      <c r="M901" s="1127"/>
      <c r="N901" s="1136" t="s">
        <v>2495</v>
      </c>
      <c r="O901" s="1182">
        <v>45978.0</v>
      </c>
      <c r="P901" s="1183" t="s">
        <v>4852</v>
      </c>
      <c r="Q901" s="1138">
        <f t="shared" si="533"/>
        <v>45979</v>
      </c>
      <c r="R901" s="125">
        <v>1063.0</v>
      </c>
      <c r="S901" s="499">
        <v>1.0</v>
      </c>
      <c r="T901" s="499">
        <v>20.0</v>
      </c>
      <c r="U901" s="1139">
        <f t="shared" si="534"/>
        <v>45983</v>
      </c>
      <c r="V901" s="125">
        <v>1065.0</v>
      </c>
      <c r="W901" s="125">
        <v>1.0</v>
      </c>
      <c r="X901" s="125">
        <v>20.0</v>
      </c>
      <c r="Y901" s="1184">
        <f t="shared" si="535"/>
        <v>45988</v>
      </c>
      <c r="Z901" s="1185"/>
      <c r="AA901" s="1185"/>
      <c r="AB901" s="1185"/>
      <c r="AC901" s="1141">
        <f t="shared" si="536"/>
        <v>-1</v>
      </c>
      <c r="AD901" s="1142" t="str">
        <f t="shared" si="537"/>
        <v>#DIV/0!</v>
      </c>
      <c r="AE901" s="1143" t="str">
        <f t="shared" si="539"/>
        <v>#DIV/0!</v>
      </c>
      <c r="AF901" s="1186" t="s">
        <v>4853</v>
      </c>
      <c r="AG901" s="1160"/>
      <c r="AH901" s="1144"/>
      <c r="AI901" s="1144"/>
      <c r="AJ901" s="18"/>
    </row>
    <row r="902" ht="21.0" customHeight="1">
      <c r="A902" s="18"/>
      <c r="B902" s="1127" t="e">
        <v>#N/A</v>
      </c>
      <c r="C902" s="1180" t="s">
        <v>4854</v>
      </c>
      <c r="D902" s="1128" t="s">
        <v>2416</v>
      </c>
      <c r="E902" s="1129" t="e">
        <v>#N/A</v>
      </c>
      <c r="F902" s="1130" t="e">
        <v>#N/A</v>
      </c>
      <c r="G902" s="1427"/>
      <c r="H902" s="1132" t="e">
        <v>#N/A</v>
      </c>
      <c r="I902" s="1127" t="s">
        <v>2445</v>
      </c>
      <c r="J902" s="1127" t="s">
        <v>4855</v>
      </c>
      <c r="K902" s="1134"/>
      <c r="L902" s="1225"/>
      <c r="M902" s="1127"/>
      <c r="N902" s="1136" t="s">
        <v>2495</v>
      </c>
      <c r="O902" s="1182">
        <v>45970.0</v>
      </c>
      <c r="P902" s="1183" t="s">
        <v>4856</v>
      </c>
      <c r="Q902" s="1138">
        <f t="shared" si="533"/>
        <v>45971</v>
      </c>
      <c r="R902" s="125">
        <v>14467.0</v>
      </c>
      <c r="S902" s="499">
        <v>47.0</v>
      </c>
      <c r="T902" s="499">
        <v>660.0</v>
      </c>
      <c r="U902" s="1139">
        <f t="shared" si="534"/>
        <v>45975</v>
      </c>
      <c r="V902" s="125"/>
      <c r="W902" s="125"/>
      <c r="X902" s="125"/>
      <c r="Y902" s="1184">
        <f t="shared" si="535"/>
        <v>45980</v>
      </c>
      <c r="Z902" s="1185"/>
      <c r="AA902" s="1185"/>
      <c r="AB902" s="1185"/>
      <c r="AC902" s="1141">
        <f t="shared" si="536"/>
        <v>-1</v>
      </c>
      <c r="AD902" s="1142" t="str">
        <f t="shared" si="537"/>
        <v>#DIV/0!</v>
      </c>
      <c r="AE902" s="1143" t="str">
        <f t="shared" si="539"/>
        <v>#DIV/0!</v>
      </c>
      <c r="AF902" s="1186" t="s">
        <v>4857</v>
      </c>
      <c r="AG902" s="1160"/>
      <c r="AH902" s="1144"/>
      <c r="AI902" s="1144"/>
      <c r="AJ902" s="18"/>
    </row>
    <row r="903" ht="21.0" customHeight="1">
      <c r="A903" s="18"/>
      <c r="B903" s="1127" t="e">
        <v>#N/A</v>
      </c>
      <c r="C903" s="1180" t="s">
        <v>2650</v>
      </c>
      <c r="D903" s="1128" t="s">
        <v>2416</v>
      </c>
      <c r="E903" s="1129" t="e">
        <v>#N/A</v>
      </c>
      <c r="F903" s="1130" t="e">
        <v>#N/A</v>
      </c>
      <c r="G903" s="1427"/>
      <c r="H903" s="1132" t="e">
        <v>#N/A</v>
      </c>
      <c r="I903" s="1127" t="s">
        <v>2445</v>
      </c>
      <c r="J903" s="1127" t="s">
        <v>2651</v>
      </c>
      <c r="K903" s="1134"/>
      <c r="L903" s="1225"/>
      <c r="M903" s="1127"/>
      <c r="N903" s="1136" t="s">
        <v>2495</v>
      </c>
      <c r="O903" s="1182">
        <v>45982.0</v>
      </c>
      <c r="P903" s="1183" t="s">
        <v>4858</v>
      </c>
      <c r="Q903" s="1138">
        <f t="shared" si="533"/>
        <v>45983</v>
      </c>
      <c r="R903" s="125">
        <v>500.0</v>
      </c>
      <c r="S903" s="499">
        <v>0.0</v>
      </c>
      <c r="T903" s="499">
        <v>9.0</v>
      </c>
      <c r="U903" s="1139">
        <f t="shared" si="534"/>
        <v>45987</v>
      </c>
      <c r="V903" s="125"/>
      <c r="W903" s="125"/>
      <c r="X903" s="125"/>
      <c r="Y903" s="1184">
        <f t="shared" si="535"/>
        <v>45992</v>
      </c>
      <c r="Z903" s="1185"/>
      <c r="AA903" s="1185"/>
      <c r="AB903" s="1185"/>
      <c r="AC903" s="1141">
        <f t="shared" si="536"/>
        <v>-1</v>
      </c>
      <c r="AD903" s="1142" t="str">
        <f t="shared" si="537"/>
        <v>#DIV/0!</v>
      </c>
      <c r="AE903" s="1143" t="str">
        <f t="shared" si="539"/>
        <v>#DIV/0!</v>
      </c>
      <c r="AF903" s="1186" t="s">
        <v>4859</v>
      </c>
      <c r="AG903" s="1160"/>
      <c r="AH903" s="1144"/>
      <c r="AI903" s="1144"/>
      <c r="AJ903" s="18"/>
    </row>
    <row r="904" ht="21.0" customHeight="1">
      <c r="A904" s="18"/>
      <c r="B904" s="1127" t="e">
        <v>#N/A</v>
      </c>
      <c r="C904" s="1180" t="s">
        <v>4860</v>
      </c>
      <c r="D904" s="1128" t="s">
        <v>2416</v>
      </c>
      <c r="E904" s="1129" t="e">
        <v>#N/A</v>
      </c>
      <c r="F904" s="1130" t="e">
        <v>#N/A</v>
      </c>
      <c r="G904" s="1427"/>
      <c r="H904" s="1132" t="e">
        <v>#N/A</v>
      </c>
      <c r="I904" s="1127" t="s">
        <v>2445</v>
      </c>
      <c r="J904" s="1127" t="s">
        <v>4861</v>
      </c>
      <c r="K904" s="1134"/>
      <c r="L904" s="1225"/>
      <c r="M904" s="1127"/>
      <c r="N904" s="1136" t="s">
        <v>2495</v>
      </c>
      <c r="O904" s="1182">
        <v>45958.0</v>
      </c>
      <c r="P904" s="1183" t="s">
        <v>4862</v>
      </c>
      <c r="Q904" s="1138">
        <f t="shared" si="533"/>
        <v>45959</v>
      </c>
      <c r="R904" s="125">
        <v>26381.0</v>
      </c>
      <c r="S904" s="499">
        <v>19.0</v>
      </c>
      <c r="T904" s="499">
        <v>563.0</v>
      </c>
      <c r="U904" s="1139">
        <f t="shared" si="534"/>
        <v>45963</v>
      </c>
      <c r="V904" s="125"/>
      <c r="W904" s="125"/>
      <c r="X904" s="125"/>
      <c r="Y904" s="1184">
        <f t="shared" si="535"/>
        <v>45968</v>
      </c>
      <c r="Z904" s="1185"/>
      <c r="AA904" s="1185"/>
      <c r="AB904" s="1185"/>
      <c r="AC904" s="1141">
        <f t="shared" si="536"/>
        <v>-1</v>
      </c>
      <c r="AD904" s="1142" t="str">
        <f t="shared" si="537"/>
        <v>#DIV/0!</v>
      </c>
      <c r="AE904" s="1143" t="str">
        <f t="shared" si="539"/>
        <v>#DIV/0!</v>
      </c>
      <c r="AF904" s="1186" t="s">
        <v>4863</v>
      </c>
      <c r="AG904" s="1160"/>
      <c r="AH904" s="1144"/>
      <c r="AI904" s="1144"/>
      <c r="AJ904" s="18"/>
    </row>
    <row r="905" ht="21.0" customHeight="1">
      <c r="A905" s="18"/>
      <c r="B905" s="1127" t="e">
        <v>#N/A</v>
      </c>
      <c r="C905" s="1180" t="s">
        <v>2764</v>
      </c>
      <c r="D905" s="1128" t="s">
        <v>2416</v>
      </c>
      <c r="E905" s="1129" t="e">
        <v>#N/A</v>
      </c>
      <c r="F905" s="1130" t="e">
        <v>#N/A</v>
      </c>
      <c r="G905" s="1427"/>
      <c r="H905" s="1132" t="e">
        <v>#N/A</v>
      </c>
      <c r="I905" s="1127" t="s">
        <v>2445</v>
      </c>
      <c r="J905" s="1127" t="s">
        <v>2779</v>
      </c>
      <c r="K905" s="1134"/>
      <c r="L905" s="1225"/>
      <c r="M905" s="1127"/>
      <c r="N905" s="1136" t="s">
        <v>2495</v>
      </c>
      <c r="O905" s="1182">
        <v>45954.0</v>
      </c>
      <c r="P905" s="1183" t="s">
        <v>4864</v>
      </c>
      <c r="Q905" s="1138">
        <f t="shared" si="533"/>
        <v>45955</v>
      </c>
      <c r="R905" s="125">
        <v>43169.0</v>
      </c>
      <c r="S905" s="499">
        <v>8.0</v>
      </c>
      <c r="T905" s="499">
        <v>535.0</v>
      </c>
      <c r="U905" s="1139">
        <f t="shared" si="534"/>
        <v>45959</v>
      </c>
      <c r="V905" s="125"/>
      <c r="W905" s="125"/>
      <c r="X905" s="125"/>
      <c r="Y905" s="1184">
        <f t="shared" si="535"/>
        <v>45964</v>
      </c>
      <c r="Z905" s="1185"/>
      <c r="AA905" s="1185"/>
      <c r="AB905" s="1185"/>
      <c r="AC905" s="1141">
        <f t="shared" si="536"/>
        <v>-1</v>
      </c>
      <c r="AD905" s="1142" t="str">
        <f t="shared" si="537"/>
        <v>#DIV/0!</v>
      </c>
      <c r="AE905" s="1143" t="str">
        <f t="shared" si="539"/>
        <v>#DIV/0!</v>
      </c>
      <c r="AF905" s="1186" t="s">
        <v>4865</v>
      </c>
      <c r="AG905" s="1160"/>
      <c r="AH905" s="1144"/>
      <c r="AI905" s="1144"/>
      <c r="AJ905" s="18"/>
    </row>
    <row r="906" ht="21.0" customHeight="1">
      <c r="A906" s="18"/>
      <c r="B906" s="1127" t="e">
        <v>#N/A</v>
      </c>
      <c r="C906" s="1180" t="s">
        <v>4854</v>
      </c>
      <c r="D906" s="1128" t="s">
        <v>2416</v>
      </c>
      <c r="E906" s="1129" t="e">
        <v>#N/A</v>
      </c>
      <c r="F906" s="1130" t="e">
        <v>#N/A</v>
      </c>
      <c r="G906" s="1427"/>
      <c r="H906" s="1132" t="e">
        <v>#N/A</v>
      </c>
      <c r="I906" s="1127" t="s">
        <v>2445</v>
      </c>
      <c r="J906" s="1127" t="s">
        <v>4855</v>
      </c>
      <c r="K906" s="1134"/>
      <c r="L906" s="1225"/>
      <c r="M906" s="1127"/>
      <c r="N906" s="1136" t="s">
        <v>2495</v>
      </c>
      <c r="O906" s="1182">
        <v>45957.0</v>
      </c>
      <c r="P906" s="1183" t="s">
        <v>4866</v>
      </c>
      <c r="Q906" s="1138">
        <f t="shared" si="533"/>
        <v>45958</v>
      </c>
      <c r="R906" s="125">
        <v>928.0</v>
      </c>
      <c r="S906" s="499">
        <v>4.0</v>
      </c>
      <c r="T906" s="499">
        <v>123.0</v>
      </c>
      <c r="U906" s="1139">
        <f t="shared" si="534"/>
        <v>45962</v>
      </c>
      <c r="V906" s="125"/>
      <c r="W906" s="125"/>
      <c r="X906" s="125"/>
      <c r="Y906" s="1184">
        <f t="shared" si="535"/>
        <v>45967</v>
      </c>
      <c r="Z906" s="1185"/>
      <c r="AA906" s="1185"/>
      <c r="AB906" s="1185"/>
      <c r="AC906" s="1141">
        <f t="shared" si="536"/>
        <v>-1</v>
      </c>
      <c r="AD906" s="1142" t="str">
        <f t="shared" si="537"/>
        <v>#DIV/0!</v>
      </c>
      <c r="AE906" s="1143" t="str">
        <f t="shared" si="539"/>
        <v>#DIV/0!</v>
      </c>
      <c r="AF906" s="1186" t="s">
        <v>4867</v>
      </c>
      <c r="AG906" s="1160"/>
      <c r="AH906" s="1144"/>
      <c r="AI906" s="1144"/>
      <c r="AJ906" s="18"/>
    </row>
    <row r="907" ht="21.0" customHeight="1">
      <c r="A907" s="18"/>
      <c r="B907" s="1127" t="e">
        <v>#N/A</v>
      </c>
      <c r="C907" s="1180" t="s">
        <v>4860</v>
      </c>
      <c r="D907" s="1128" t="s">
        <v>2416</v>
      </c>
      <c r="E907" s="1129" t="e">
        <v>#N/A</v>
      </c>
      <c r="F907" s="1130" t="e">
        <v>#N/A</v>
      </c>
      <c r="G907" s="1427"/>
      <c r="H907" s="1132" t="e">
        <v>#N/A</v>
      </c>
      <c r="I907" s="1127" t="s">
        <v>2445</v>
      </c>
      <c r="J907" s="1127" t="s">
        <v>4861</v>
      </c>
      <c r="K907" s="1134"/>
      <c r="L907" s="1225"/>
      <c r="M907" s="1127"/>
      <c r="N907" s="1136" t="s">
        <v>2495</v>
      </c>
      <c r="O907" s="1182">
        <v>45956.0</v>
      </c>
      <c r="P907" s="1183" t="s">
        <v>4868</v>
      </c>
      <c r="Q907" s="1138">
        <f t="shared" si="533"/>
        <v>45957</v>
      </c>
      <c r="R907" s="125">
        <v>21480.0</v>
      </c>
      <c r="S907" s="499">
        <v>13.0</v>
      </c>
      <c r="T907" s="499">
        <v>652.0</v>
      </c>
      <c r="U907" s="1139">
        <f t="shared" si="534"/>
        <v>45961</v>
      </c>
      <c r="V907" s="125"/>
      <c r="W907" s="125"/>
      <c r="X907" s="125"/>
      <c r="Y907" s="1184">
        <f t="shared" si="535"/>
        <v>45966</v>
      </c>
      <c r="Z907" s="1185"/>
      <c r="AA907" s="1185"/>
      <c r="AB907" s="1185"/>
      <c r="AC907" s="1141">
        <f t="shared" si="536"/>
        <v>-1</v>
      </c>
      <c r="AD907" s="1142" t="str">
        <f t="shared" si="537"/>
        <v>#DIV/0!</v>
      </c>
      <c r="AE907" s="1143" t="str">
        <f t="shared" si="539"/>
        <v>#DIV/0!</v>
      </c>
      <c r="AF907" s="1186" t="s">
        <v>4869</v>
      </c>
      <c r="AG907" s="1160"/>
      <c r="AH907" s="1144"/>
      <c r="AI907" s="1144"/>
      <c r="AJ907" s="18"/>
    </row>
    <row r="908" ht="21.0" customHeight="1">
      <c r="A908" s="18"/>
      <c r="B908" s="1127" t="e">
        <v>#N/A</v>
      </c>
      <c r="C908" s="1180" t="s">
        <v>4821</v>
      </c>
      <c r="D908" s="1128" t="s">
        <v>2416</v>
      </c>
      <c r="E908" s="1129" t="e">
        <v>#N/A</v>
      </c>
      <c r="F908" s="1130" t="e">
        <v>#N/A</v>
      </c>
      <c r="G908" s="1427"/>
      <c r="H908" s="1132" t="e">
        <v>#N/A</v>
      </c>
      <c r="I908" s="1127" t="s">
        <v>2418</v>
      </c>
      <c r="J908" s="1127"/>
      <c r="K908" s="1134"/>
      <c r="L908" s="1225"/>
      <c r="M908" s="1127"/>
      <c r="N908" s="1136" t="s">
        <v>2421</v>
      </c>
      <c r="O908" s="1182">
        <v>45980.0</v>
      </c>
      <c r="P908" s="1183" t="s">
        <v>4870</v>
      </c>
      <c r="Q908" s="1138">
        <f t="shared" si="533"/>
        <v>45981</v>
      </c>
      <c r="R908" s="125">
        <v>1787.0</v>
      </c>
      <c r="S908" s="499">
        <v>58.0</v>
      </c>
      <c r="T908" s="499">
        <v>866.0</v>
      </c>
      <c r="U908" s="1139">
        <f t="shared" si="534"/>
        <v>45985</v>
      </c>
      <c r="V908" s="125"/>
      <c r="W908" s="125"/>
      <c r="X908" s="125"/>
      <c r="Y908" s="1184">
        <f t="shared" si="535"/>
        <v>45990</v>
      </c>
      <c r="Z908" s="1185"/>
      <c r="AA908" s="1185"/>
      <c r="AB908" s="1185"/>
      <c r="AC908" s="1141">
        <f t="shared" si="536"/>
        <v>-1</v>
      </c>
      <c r="AD908" s="1142" t="str">
        <f t="shared" si="537"/>
        <v>#DIV/0!</v>
      </c>
      <c r="AE908" s="1143" t="str">
        <f t="shared" si="539"/>
        <v>#DIV/0!</v>
      </c>
      <c r="AF908" s="1186" t="s">
        <v>4871</v>
      </c>
      <c r="AG908" s="1160"/>
      <c r="AH908" s="1144"/>
      <c r="AI908" s="1144"/>
      <c r="AJ908" s="18"/>
    </row>
    <row r="909" ht="21.0" customHeight="1">
      <c r="A909" s="18"/>
      <c r="B909" s="1127" t="e">
        <v>#N/A</v>
      </c>
      <c r="C909" s="1180" t="s">
        <v>4872</v>
      </c>
      <c r="D909" s="1128" t="s">
        <v>2416</v>
      </c>
      <c r="E909" s="1129" t="e">
        <v>#N/A</v>
      </c>
      <c r="F909" s="1130" t="e">
        <v>#N/A</v>
      </c>
      <c r="G909" s="1427"/>
      <c r="H909" s="1132" t="e">
        <v>#N/A</v>
      </c>
      <c r="I909" s="1127" t="s">
        <v>2445</v>
      </c>
      <c r="J909" s="1127" t="s">
        <v>4873</v>
      </c>
      <c r="K909" s="1134"/>
      <c r="L909" s="1225"/>
      <c r="M909" s="1127"/>
      <c r="N909" s="1136" t="s">
        <v>2495</v>
      </c>
      <c r="O909" s="1182">
        <v>45984.0</v>
      </c>
      <c r="P909" s="1183" t="s">
        <v>4874</v>
      </c>
      <c r="Q909" s="1138">
        <f t="shared" si="533"/>
        <v>45985</v>
      </c>
      <c r="R909" s="125">
        <v>930.0</v>
      </c>
      <c r="S909" s="499">
        <v>2.0</v>
      </c>
      <c r="T909" s="499">
        <v>75.0</v>
      </c>
      <c r="U909" s="1139">
        <f t="shared" si="534"/>
        <v>45989</v>
      </c>
      <c r="V909" s="125"/>
      <c r="W909" s="125"/>
      <c r="X909" s="125"/>
      <c r="Y909" s="1184">
        <f t="shared" si="535"/>
        <v>45994</v>
      </c>
      <c r="Z909" s="1433"/>
      <c r="AA909" s="1428"/>
      <c r="AB909" s="1428"/>
      <c r="AC909" s="1141">
        <f t="shared" si="536"/>
        <v>-1</v>
      </c>
      <c r="AD909" s="1142" t="str">
        <f t="shared" si="537"/>
        <v>#DIV/0!</v>
      </c>
      <c r="AE909" s="1143" t="str">
        <f t="shared" si="539"/>
        <v>#DIV/0!</v>
      </c>
      <c r="AF909" s="1186" t="s">
        <v>4875</v>
      </c>
      <c r="AG909" s="1160"/>
      <c r="AH909" s="1144"/>
      <c r="AI909" s="1144"/>
      <c r="AJ909" s="18"/>
    </row>
    <row r="910" ht="21.0" customHeight="1">
      <c r="A910" s="18"/>
      <c r="B910" s="1127" t="e">
        <v>#N/A</v>
      </c>
      <c r="C910" s="1180" t="s">
        <v>3187</v>
      </c>
      <c r="D910" s="1128" t="s">
        <v>2416</v>
      </c>
      <c r="E910" s="1129" t="e">
        <v>#N/A</v>
      </c>
      <c r="F910" s="1130" t="e">
        <v>#N/A</v>
      </c>
      <c r="G910" s="1427"/>
      <c r="H910" s="1132" t="e">
        <v>#N/A</v>
      </c>
      <c r="I910" s="1127" t="s">
        <v>2445</v>
      </c>
      <c r="J910" s="1127" t="s">
        <v>3189</v>
      </c>
      <c r="K910" s="1134"/>
      <c r="L910" s="1225"/>
      <c r="M910" s="1127"/>
      <c r="N910" s="1136" t="s">
        <v>2495</v>
      </c>
      <c r="O910" s="1182">
        <v>45983.0</v>
      </c>
      <c r="P910" s="1183" t="s">
        <v>4876</v>
      </c>
      <c r="Q910" s="1138">
        <f t="shared" si="533"/>
        <v>45984</v>
      </c>
      <c r="R910" s="125">
        <v>2469.0</v>
      </c>
      <c r="S910" s="499">
        <v>3.0</v>
      </c>
      <c r="T910" s="499">
        <v>88.0</v>
      </c>
      <c r="U910" s="1139">
        <f t="shared" si="534"/>
        <v>45988</v>
      </c>
      <c r="V910" s="125"/>
      <c r="W910" s="125"/>
      <c r="X910" s="125"/>
      <c r="Y910" s="1184">
        <f t="shared" si="535"/>
        <v>45993</v>
      </c>
      <c r="Z910" s="1433"/>
      <c r="AA910" s="1428"/>
      <c r="AB910" s="1428"/>
      <c r="AC910" s="1141">
        <f t="shared" si="536"/>
        <v>-1</v>
      </c>
      <c r="AD910" s="1142" t="str">
        <f t="shared" si="537"/>
        <v>#DIV/0!</v>
      </c>
      <c r="AE910" s="1143" t="str">
        <f t="shared" si="539"/>
        <v>#DIV/0!</v>
      </c>
      <c r="AF910" s="1186" t="s">
        <v>4877</v>
      </c>
      <c r="AG910" s="1160"/>
      <c r="AH910" s="1144"/>
      <c r="AI910" s="1144"/>
      <c r="AJ910" s="18"/>
    </row>
    <row r="911" ht="21.0" customHeight="1">
      <c r="A911" s="18"/>
      <c r="B911" s="1127" t="e">
        <v>#N/A</v>
      </c>
      <c r="C911" s="1180" t="s">
        <v>4878</v>
      </c>
      <c r="D911" s="1128" t="s">
        <v>2416</v>
      </c>
      <c r="E911" s="1129" t="e">
        <v>#N/A</v>
      </c>
      <c r="F911" s="1130" t="e">
        <v>#N/A</v>
      </c>
      <c r="G911" s="1427"/>
      <c r="H911" s="1132" t="e">
        <v>#N/A</v>
      </c>
      <c r="I911" s="1127" t="s">
        <v>2445</v>
      </c>
      <c r="J911" s="1127" t="s">
        <v>4879</v>
      </c>
      <c r="K911" s="1134"/>
      <c r="L911" s="1225"/>
      <c r="M911" s="1127"/>
      <c r="N911" s="1136" t="s">
        <v>2495</v>
      </c>
      <c r="O911" s="1182">
        <v>45983.0</v>
      </c>
      <c r="P911" s="1183" t="s">
        <v>4880</v>
      </c>
      <c r="Q911" s="1138">
        <f t="shared" si="533"/>
        <v>45984</v>
      </c>
      <c r="R911" s="125">
        <v>3684.0</v>
      </c>
      <c r="S911" s="499">
        <v>0.0</v>
      </c>
      <c r="T911" s="499">
        <v>20.0</v>
      </c>
      <c r="U911" s="1139">
        <f t="shared" si="534"/>
        <v>45988</v>
      </c>
      <c r="V911" s="125"/>
      <c r="W911" s="125"/>
      <c r="X911" s="125"/>
      <c r="Y911" s="1184">
        <f t="shared" si="535"/>
        <v>45993</v>
      </c>
      <c r="Z911" s="1433"/>
      <c r="AA911" s="1428"/>
      <c r="AB911" s="1428"/>
      <c r="AC911" s="1141">
        <f t="shared" si="536"/>
        <v>-1</v>
      </c>
      <c r="AD911" s="1142" t="str">
        <f t="shared" si="537"/>
        <v>#DIV/0!</v>
      </c>
      <c r="AE911" s="1143" t="str">
        <f t="shared" si="539"/>
        <v>#DIV/0!</v>
      </c>
      <c r="AF911" s="1186" t="s">
        <v>4881</v>
      </c>
      <c r="AG911" s="1160"/>
      <c r="AH911" s="1144"/>
      <c r="AI911" s="1144"/>
      <c r="AJ911" s="18"/>
    </row>
    <row r="912" ht="21.0" customHeight="1">
      <c r="A912" s="18"/>
      <c r="B912" s="1127" t="e">
        <v>#N/A</v>
      </c>
      <c r="C912" s="1180" t="s">
        <v>4882</v>
      </c>
      <c r="D912" s="1128" t="s">
        <v>2416</v>
      </c>
      <c r="E912" s="1129" t="e">
        <v>#N/A</v>
      </c>
      <c r="F912" s="1130" t="e">
        <v>#N/A</v>
      </c>
      <c r="G912" s="1427"/>
      <c r="H912" s="1132" t="e">
        <v>#N/A</v>
      </c>
      <c r="I912" s="1127" t="s">
        <v>2445</v>
      </c>
      <c r="J912" s="1127" t="s">
        <v>4883</v>
      </c>
      <c r="K912" s="1134"/>
      <c r="L912" s="1225"/>
      <c r="M912" s="1127"/>
      <c r="N912" s="1136" t="s">
        <v>2495</v>
      </c>
      <c r="O912" s="1182">
        <v>45961.0</v>
      </c>
      <c r="P912" s="1183" t="s">
        <v>4884</v>
      </c>
      <c r="Q912" s="1138">
        <f t="shared" si="533"/>
        <v>45962</v>
      </c>
      <c r="R912" s="125">
        <v>8254.0</v>
      </c>
      <c r="S912" s="499">
        <v>1.0</v>
      </c>
      <c r="T912" s="499">
        <v>328.0</v>
      </c>
      <c r="U912" s="1139">
        <f t="shared" si="534"/>
        <v>45966</v>
      </c>
      <c r="V912" s="125"/>
      <c r="W912" s="125"/>
      <c r="X912" s="125"/>
      <c r="Y912" s="1184">
        <f t="shared" si="535"/>
        <v>45971</v>
      </c>
      <c r="Z912" s="1433"/>
      <c r="AA912" s="1428"/>
      <c r="AB912" s="1428"/>
      <c r="AC912" s="1141">
        <f t="shared" si="536"/>
        <v>-1</v>
      </c>
      <c r="AD912" s="1142" t="str">
        <f t="shared" si="537"/>
        <v>#DIV/0!</v>
      </c>
      <c r="AE912" s="1143" t="str">
        <f t="shared" si="539"/>
        <v>#DIV/0!</v>
      </c>
      <c r="AF912" s="1186" t="s">
        <v>4885</v>
      </c>
      <c r="AG912" s="1160"/>
      <c r="AH912" s="1144"/>
      <c r="AI912" s="1144"/>
      <c r="AJ912" s="18"/>
    </row>
    <row r="913" ht="21.0" customHeight="1">
      <c r="A913" s="18"/>
      <c r="B913" s="1127" t="e">
        <v>#N/A</v>
      </c>
      <c r="C913" s="1180"/>
      <c r="D913" s="1128"/>
      <c r="E913" s="1129" t="e">
        <v>#N/A</v>
      </c>
      <c r="F913" s="1130" t="e">
        <v>#N/A</v>
      </c>
      <c r="G913" s="1427"/>
      <c r="H913" s="1132" t="e">
        <v>#N/A</v>
      </c>
      <c r="I913" s="1127" t="s">
        <v>2418</v>
      </c>
      <c r="J913" s="1127"/>
      <c r="K913" s="1134"/>
      <c r="L913" s="1225"/>
      <c r="M913" s="1127"/>
      <c r="N913" s="1136"/>
      <c r="O913" s="1434" t="s">
        <v>4322</v>
      </c>
      <c r="P913" s="1183"/>
      <c r="Q913" s="1138" t="str">
        <f t="shared" si="533"/>
        <v>#VALUE!</v>
      </c>
      <c r="R913" s="125"/>
      <c r="S913" s="499"/>
      <c r="T913" s="499"/>
      <c r="U913" s="1139" t="str">
        <f t="shared" si="534"/>
        <v>#VALUE!</v>
      </c>
      <c r="V913" s="125"/>
      <c r="W913" s="125"/>
      <c r="X913" s="125"/>
      <c r="Y913" s="1184" t="str">
        <f t="shared" si="535"/>
        <v>#VALUE!</v>
      </c>
      <c r="Z913" s="1433"/>
      <c r="AA913" s="1428"/>
      <c r="AB913" s="1428"/>
      <c r="AC913" s="1141" t="str">
        <f t="shared" si="536"/>
        <v/>
      </c>
      <c r="AD913" s="1142" t="str">
        <f t="shared" si="537"/>
        <v>#DIV/0!</v>
      </c>
      <c r="AE913" s="1143" t="str">
        <f t="shared" si="539"/>
        <v>#DIV/0!</v>
      </c>
      <c r="AF913" s="1186" t="s">
        <v>4886</v>
      </c>
      <c r="AG913" s="1160"/>
      <c r="AH913" s="1144"/>
      <c r="AI913" s="1144"/>
      <c r="AJ913" s="18"/>
    </row>
    <row r="914" ht="21.0" customHeight="1">
      <c r="A914" s="18"/>
      <c r="B914" s="1127" t="s">
        <v>327</v>
      </c>
      <c r="C914" s="1127" t="s">
        <v>328</v>
      </c>
      <c r="D914" s="1128" t="s">
        <v>2416</v>
      </c>
      <c r="E914" s="1435" t="s">
        <v>76</v>
      </c>
      <c r="F914" s="1130" t="e">
        <v>#N/A</v>
      </c>
      <c r="G914" s="1131" t="s">
        <v>4887</v>
      </c>
      <c r="H914" s="1132" t="e">
        <v>#N/A</v>
      </c>
      <c r="I914" s="1127" t="s">
        <v>2418</v>
      </c>
      <c r="J914" s="1133" t="s">
        <v>2640</v>
      </c>
      <c r="K914" s="1134"/>
      <c r="L914" s="1355"/>
      <c r="M914" s="1127"/>
      <c r="N914" s="1136" t="s">
        <v>2421</v>
      </c>
      <c r="O914" s="55">
        <v>45836.0</v>
      </c>
      <c r="P914" s="1172" t="s">
        <v>4888</v>
      </c>
      <c r="Q914" s="1138">
        <v>45839.0</v>
      </c>
      <c r="R914" s="125">
        <v>16175.0</v>
      </c>
      <c r="S914" s="499">
        <v>4.0</v>
      </c>
      <c r="T914" s="499">
        <v>131.0</v>
      </c>
      <c r="U914" s="1139">
        <f>O914+5</f>
        <v>45841</v>
      </c>
      <c r="V914" s="125">
        <v>16372.0</v>
      </c>
      <c r="W914" s="125">
        <v>4.0</v>
      </c>
      <c r="X914" s="125">
        <v>133.0</v>
      </c>
      <c r="Y914" s="1140">
        <f>O914+10</f>
        <v>45846</v>
      </c>
      <c r="Z914" s="125">
        <v>16624.0</v>
      </c>
      <c r="AA914" s="499">
        <v>4.0</v>
      </c>
      <c r="AB914" s="499">
        <v>135.0</v>
      </c>
      <c r="AC914" s="1141">
        <f>IFERROR((Z914-R914)/R914,"")</f>
        <v>0.02775888717</v>
      </c>
      <c r="AD914" s="1142">
        <f>(AA914+AB914)/Z914</f>
        <v>0.008361405197</v>
      </c>
      <c r="AE914" s="1143">
        <f t="array" ref="AE914">iferror(INDIRECT("D"&amp;ROW()) / INDIRECT("AI"&amp;ROW()) * 1000,0)</f>
        <v>0</v>
      </c>
      <c r="AF914" s="1144"/>
      <c r="AG914" s="1145" t="s">
        <v>4889</v>
      </c>
      <c r="AH914" s="1144"/>
      <c r="AI914" s="1144">
        <f>iferror(IFS(Z914&gt;1,Z914,V914&gt;1,V914,R914&gt;1,R914),0)</f>
        <v>16624</v>
      </c>
      <c r="AJ914" s="18"/>
    </row>
    <row r="915" ht="21.0" customHeight="1">
      <c r="A915" s="18"/>
      <c r="B915" s="1127" t="s">
        <v>2763</v>
      </c>
      <c r="C915" s="1127" t="s">
        <v>2764</v>
      </c>
      <c r="D915" s="1128">
        <v>0.0</v>
      </c>
      <c r="E915" s="1435" t="s">
        <v>76</v>
      </c>
      <c r="F915" s="1130" t="e">
        <v>#N/A</v>
      </c>
      <c r="G915" s="1131" t="s">
        <v>4890</v>
      </c>
      <c r="H915" s="1132" t="e">
        <v>#N/A</v>
      </c>
      <c r="I915" s="1127" t="s">
        <v>2445</v>
      </c>
      <c r="J915" s="1127" t="s">
        <v>2779</v>
      </c>
      <c r="K915" s="1134"/>
      <c r="L915" s="1135" t="s">
        <v>2652</v>
      </c>
      <c r="M915" s="1127"/>
      <c r="N915" s="1136" t="s">
        <v>2495</v>
      </c>
      <c r="O915" s="1156">
        <v>45973.0</v>
      </c>
      <c r="P915" s="1231" t="s">
        <v>4891</v>
      </c>
      <c r="Q915" s="1138">
        <f t="array" ref="Q915">INDIRECT("o"&amp;ROW())+1</f>
        <v>45974</v>
      </c>
      <c r="R915" s="125">
        <v>509.0</v>
      </c>
      <c r="S915" s="499">
        <v>0.0</v>
      </c>
      <c r="T915" s="499">
        <v>19.0</v>
      </c>
      <c r="U915" s="1139">
        <f t="array" ref="U915">INDIRECT("o"&amp;ROW())+5</f>
        <v>45978</v>
      </c>
      <c r="V915" s="125">
        <v>1063.0</v>
      </c>
      <c r="W915" s="125">
        <v>0.0</v>
      </c>
      <c r="X915" s="125">
        <v>34.0</v>
      </c>
      <c r="Y915" s="1155">
        <f t="array" ref="Y915">INDIRECT("o"&amp;ROW())+10</f>
        <v>45983</v>
      </c>
      <c r="Z915" s="125">
        <v>1135.0</v>
      </c>
      <c r="AA915" s="499">
        <v>0.0</v>
      </c>
      <c r="AB915" s="499">
        <v>34.0</v>
      </c>
      <c r="AC915" s="1141">
        <f t="array" ref="AC915">IFERROR((INDIRECT("Z"&amp;ROW()) - INDIRECT("R"&amp;ROW())) / INDIRECT("R"&amp;ROW()), "")</f>
        <v>1.229862475</v>
      </c>
      <c r="AD915" s="1142">
        <f t="array" ref="AD915">(INDIRECT("AA"&amp;ROW()) + INDIRECT("AB"&amp;ROW())) / INDIRECT("Z"&amp;ROW())</f>
        <v>0.02995594714</v>
      </c>
      <c r="AE915" s="1143">
        <f t="array" ref="AE915">INDIRECT("D"&amp;ROW()) / INDIRECT("Z"&amp;ROW()) * 1000</f>
        <v>0</v>
      </c>
      <c r="AF915" s="1159" t="s">
        <v>4892</v>
      </c>
      <c r="AG915" s="1160"/>
      <c r="AH915" s="1144"/>
      <c r="AI915" s="1144"/>
      <c r="AJ915" s="18"/>
    </row>
    <row r="916" ht="21.0" customHeight="1">
      <c r="A916" s="18"/>
      <c r="B916" s="1127" t="s">
        <v>4893</v>
      </c>
      <c r="C916" s="1127" t="s">
        <v>4894</v>
      </c>
      <c r="D916" s="1128" t="s">
        <v>2416</v>
      </c>
      <c r="E916" s="1435" t="s">
        <v>76</v>
      </c>
      <c r="F916" s="1130" t="e">
        <v>#N/A</v>
      </c>
      <c r="G916" s="1131" t="s">
        <v>4887</v>
      </c>
      <c r="H916" s="1132" t="e">
        <v>#N/A</v>
      </c>
      <c r="I916" s="1127" t="s">
        <v>2445</v>
      </c>
      <c r="J916" s="1133" t="s">
        <v>4895</v>
      </c>
      <c r="K916" s="1134"/>
      <c r="L916" s="1135" t="s">
        <v>2420</v>
      </c>
      <c r="M916" s="1127"/>
      <c r="N916" s="1136" t="s">
        <v>2421</v>
      </c>
      <c r="O916" s="55">
        <v>45818.0</v>
      </c>
      <c r="P916" s="1137" t="s">
        <v>4896</v>
      </c>
      <c r="Q916" s="1138">
        <f t="shared" ref="Q916:Q917" si="540">O916+1</f>
        <v>45819</v>
      </c>
      <c r="R916" s="125"/>
      <c r="S916" s="499"/>
      <c r="T916" s="1130"/>
      <c r="U916" s="1139">
        <v>45841.0</v>
      </c>
      <c r="V916" s="125">
        <v>925.0</v>
      </c>
      <c r="W916" s="125">
        <v>10.0</v>
      </c>
      <c r="X916" s="125">
        <v>925.0</v>
      </c>
      <c r="Y916" s="1140">
        <v>45852.0</v>
      </c>
      <c r="Z916" s="125">
        <v>59100.0</v>
      </c>
      <c r="AA916" s="499">
        <v>10.0</v>
      </c>
      <c r="AB916" s="499">
        <v>927.0</v>
      </c>
      <c r="AC916" s="1141" t="str">
        <f t="shared" ref="AC916:AC919" si="541">IFERROR((Z916-R916)/R916,"")</f>
        <v/>
      </c>
      <c r="AD916" s="1142">
        <f t="shared" ref="AD916:AD919" si="542">(AA916+AB916)/Z916</f>
        <v>0.01585448393</v>
      </c>
      <c r="AE916" s="1143">
        <f t="shared" ref="AE916:AE919" si="543">iferror(INDIRECT("D"&amp;ROW()) / INDIRECT("AI"&amp;ROW()) * 1000,0)</f>
        <v>0</v>
      </c>
      <c r="AF916" s="1144"/>
      <c r="AG916" s="1145" t="s">
        <v>4897</v>
      </c>
      <c r="AH916" s="1144"/>
      <c r="AI916" s="1144">
        <f t="shared" ref="AI916:AI920" si="544">iferror(IFS(Z916&gt;1,Z916,V916&gt;1,V916,R916&gt;1,R916),0)</f>
        <v>59100</v>
      </c>
      <c r="AJ916" s="18"/>
    </row>
    <row r="917" ht="21.0" customHeight="1">
      <c r="A917" s="18"/>
      <c r="B917" s="1127" t="s">
        <v>3390</v>
      </c>
      <c r="C917" s="1127" t="s">
        <v>3391</v>
      </c>
      <c r="D917" s="1128" t="s">
        <v>2416</v>
      </c>
      <c r="E917" s="1435" t="s">
        <v>76</v>
      </c>
      <c r="F917" s="1130" t="e">
        <v>#N/A</v>
      </c>
      <c r="G917" s="1131" t="s">
        <v>4898</v>
      </c>
      <c r="H917" s="1132" t="e">
        <v>#N/A</v>
      </c>
      <c r="I917" s="1127" t="s">
        <v>2445</v>
      </c>
      <c r="J917" s="1133" t="s">
        <v>3395</v>
      </c>
      <c r="K917" s="1134"/>
      <c r="L917" s="1350" t="s">
        <v>2544</v>
      </c>
      <c r="M917" s="1127"/>
      <c r="N917" s="1136" t="s">
        <v>2421</v>
      </c>
      <c r="O917" s="55">
        <v>45843.0</v>
      </c>
      <c r="P917" s="1229" t="s">
        <v>4899</v>
      </c>
      <c r="Q917" s="1138">
        <f t="shared" si="540"/>
        <v>45844</v>
      </c>
      <c r="R917" s="125">
        <v>138495.0</v>
      </c>
      <c r="S917" s="499">
        <v>40.0</v>
      </c>
      <c r="T917" s="499">
        <v>321.0</v>
      </c>
      <c r="U917" s="1139">
        <f>O917+5</f>
        <v>45848</v>
      </c>
      <c r="V917" s="1133"/>
      <c r="W917" s="1133"/>
      <c r="X917" s="1133"/>
      <c r="Y917" s="1140">
        <f>O917+10</f>
        <v>45853</v>
      </c>
      <c r="Z917" s="125">
        <v>204100.0</v>
      </c>
      <c r="AA917" s="499">
        <v>39.0</v>
      </c>
      <c r="AB917" s="499">
        <v>322.0</v>
      </c>
      <c r="AC917" s="1141">
        <f t="shared" si="541"/>
        <v>0.4736994115</v>
      </c>
      <c r="AD917" s="1142">
        <f t="shared" si="542"/>
        <v>0.001768740813</v>
      </c>
      <c r="AE917" s="1143">
        <f t="shared" si="543"/>
        <v>0</v>
      </c>
      <c r="AF917" s="1159" t="s">
        <v>4900</v>
      </c>
      <c r="AG917" s="1160"/>
      <c r="AH917" s="1144"/>
      <c r="AI917" s="1144">
        <f t="shared" si="544"/>
        <v>204100</v>
      </c>
      <c r="AJ917" s="18"/>
    </row>
    <row r="918" ht="21.0" customHeight="1">
      <c r="A918" s="18"/>
      <c r="B918" s="1127" t="s">
        <v>3390</v>
      </c>
      <c r="C918" s="1127" t="s">
        <v>3391</v>
      </c>
      <c r="D918" s="1128" t="s">
        <v>2416</v>
      </c>
      <c r="E918" s="1435" t="s">
        <v>76</v>
      </c>
      <c r="F918" s="1130" t="e">
        <v>#N/A</v>
      </c>
      <c r="G918" s="1131" t="s">
        <v>4898</v>
      </c>
      <c r="H918" s="1132" t="e">
        <v>#N/A</v>
      </c>
      <c r="I918" s="1127" t="s">
        <v>2445</v>
      </c>
      <c r="J918" s="1133" t="s">
        <v>3395</v>
      </c>
      <c r="K918" s="1134"/>
      <c r="L918" s="1135" t="s">
        <v>2544</v>
      </c>
      <c r="M918" s="1127"/>
      <c r="N918" s="1136" t="s">
        <v>2421</v>
      </c>
      <c r="O918" s="55">
        <v>45846.0</v>
      </c>
      <c r="P918" s="1170" t="s">
        <v>4901</v>
      </c>
      <c r="Q918" s="1138">
        <f t="shared" ref="Q918:Q920" si="545">INDIRECT("o"&amp;ROW())+1</f>
        <v>45847</v>
      </c>
      <c r="R918" s="125"/>
      <c r="S918" s="499"/>
      <c r="T918" s="499"/>
      <c r="U918" s="1139">
        <f t="shared" ref="U918:U920" si="546">INDIRECT("o"&amp;ROW())+5</f>
        <v>45851</v>
      </c>
      <c r="V918" s="1133"/>
      <c r="W918" s="1133"/>
      <c r="X918" s="1133"/>
      <c r="Y918" s="1158">
        <v>45873.0</v>
      </c>
      <c r="Z918" s="125">
        <v>204200.0</v>
      </c>
      <c r="AA918" s="499">
        <v>39.0</v>
      </c>
      <c r="AB918" s="499">
        <v>323.0</v>
      </c>
      <c r="AC918" s="1141" t="str">
        <f t="shared" si="541"/>
        <v/>
      </c>
      <c r="AD918" s="1142">
        <f t="shared" si="542"/>
        <v>0.001772771792</v>
      </c>
      <c r="AE918" s="1143">
        <f t="shared" si="543"/>
        <v>0</v>
      </c>
      <c r="AF918" s="1159" t="s">
        <v>4902</v>
      </c>
      <c r="AG918" s="1160"/>
      <c r="AH918" s="1144"/>
      <c r="AI918" s="1144">
        <f t="shared" si="544"/>
        <v>204200</v>
      </c>
      <c r="AJ918" s="18"/>
    </row>
    <row r="919" ht="21.0" customHeight="1">
      <c r="A919" s="18"/>
      <c r="B919" s="1127" t="e">
        <v>#N/A</v>
      </c>
      <c r="C919" s="1127" t="s">
        <v>3552</v>
      </c>
      <c r="D919" s="1128" t="s">
        <v>2416</v>
      </c>
      <c r="E919" s="1435" t="s">
        <v>76</v>
      </c>
      <c r="F919" s="1130" t="e">
        <v>#N/A</v>
      </c>
      <c r="G919" s="1131" t="s">
        <v>4903</v>
      </c>
      <c r="H919" s="1132" t="e">
        <v>#N/A</v>
      </c>
      <c r="I919" s="1127" t="s">
        <v>2445</v>
      </c>
      <c r="J919" s="1133" t="s">
        <v>3553</v>
      </c>
      <c r="K919" s="1134"/>
      <c r="L919" s="1135" t="s">
        <v>2544</v>
      </c>
      <c r="M919" s="1127"/>
      <c r="N919" s="1136" t="s">
        <v>2421</v>
      </c>
      <c r="O919" s="55">
        <v>45840.0</v>
      </c>
      <c r="P919" s="1170" t="s">
        <v>4904</v>
      </c>
      <c r="Q919" s="1138">
        <f t="shared" si="545"/>
        <v>45841</v>
      </c>
      <c r="R919" s="125"/>
      <c r="S919" s="499"/>
      <c r="T919" s="499"/>
      <c r="U919" s="1139">
        <f t="shared" si="546"/>
        <v>45845</v>
      </c>
      <c r="V919" s="1133"/>
      <c r="W919" s="1133"/>
      <c r="X919" s="1133"/>
      <c r="Y919" s="1158">
        <v>45873.0</v>
      </c>
      <c r="Z919" s="125">
        <v>15300.0</v>
      </c>
      <c r="AA919" s="499">
        <v>0.0</v>
      </c>
      <c r="AB919" s="499">
        <v>128.0</v>
      </c>
      <c r="AC919" s="1141" t="str">
        <f t="shared" si="541"/>
        <v/>
      </c>
      <c r="AD919" s="1142">
        <f t="shared" si="542"/>
        <v>0.008366013072</v>
      </c>
      <c r="AE919" s="1143">
        <f t="shared" si="543"/>
        <v>0</v>
      </c>
      <c r="AF919" s="1159" t="s">
        <v>4905</v>
      </c>
      <c r="AG919" s="1160"/>
      <c r="AH919" s="1144"/>
      <c r="AI919" s="1144">
        <f t="shared" si="544"/>
        <v>15300</v>
      </c>
      <c r="AJ919" s="18"/>
    </row>
    <row r="920" ht="21.0" customHeight="1">
      <c r="A920" s="18"/>
      <c r="B920" s="1127" t="e">
        <v>#N/A</v>
      </c>
      <c r="C920" s="1127" t="s">
        <v>3817</v>
      </c>
      <c r="D920" s="1128" t="s">
        <v>2416</v>
      </c>
      <c r="E920" s="1435" t="s">
        <v>76</v>
      </c>
      <c r="F920" s="1147" t="e">
        <v>#N/A</v>
      </c>
      <c r="G920" s="1135" t="s">
        <v>4887</v>
      </c>
      <c r="H920" s="1132" t="e">
        <v>#N/A</v>
      </c>
      <c r="I920" s="1136" t="s">
        <v>2445</v>
      </c>
      <c r="J920" s="1127" t="s">
        <v>3818</v>
      </c>
      <c r="K920" s="1148"/>
      <c r="L920" s="1135" t="s">
        <v>2544</v>
      </c>
      <c r="M920" s="1146"/>
      <c r="N920" s="1136" t="s">
        <v>2421</v>
      </c>
      <c r="O920" s="1149">
        <v>45916.0</v>
      </c>
      <c r="P920" s="1150" t="s">
        <v>4906</v>
      </c>
      <c r="Q920" s="297">
        <f t="shared" si="545"/>
        <v>45917</v>
      </c>
      <c r="R920" s="1152">
        <v>809.0</v>
      </c>
      <c r="S920" s="1153">
        <v>1.0</v>
      </c>
      <c r="T920" s="1153">
        <v>35.0</v>
      </c>
      <c r="U920" s="297">
        <f t="shared" si="546"/>
        <v>45921</v>
      </c>
      <c r="V920" s="1165"/>
      <c r="W920" s="1165"/>
      <c r="X920" s="1165"/>
      <c r="Y920" s="1155">
        <f t="array" ref="Y920">INDIRECT("o"&amp;ROW())+10</f>
        <v>45926</v>
      </c>
      <c r="Z920" s="1152"/>
      <c r="AA920" s="1153"/>
      <c r="AB920" s="1153"/>
      <c r="AC920" s="1167">
        <f t="array" ref="AC920">IFERROR((INDIRECT("Z"&amp;ROW()) - INDIRECT("R"&amp;ROW())) / INDIRECT("R"&amp;ROW()), "")</f>
        <v>-1</v>
      </c>
      <c r="AD920" s="1178" t="str">
        <f t="array" ref="AD920">(INDIRECT("AA"&amp;ROW()) + INDIRECT("AB"&amp;ROW())) / INDIRECT("Z"&amp;ROW())</f>
        <v>#DIV/0!</v>
      </c>
      <c r="AE920" s="1168" t="str">
        <f t="array" ref="AE920">INDIRECT("D"&amp;ROW()) / INDIRECT("Z"&amp;ROW()) * 1000</f>
        <v>#DIV/0!</v>
      </c>
      <c r="AF920" s="286" t="s">
        <v>4907</v>
      </c>
      <c r="AI920" s="1144">
        <f t="shared" si="544"/>
        <v>809</v>
      </c>
      <c r="AJ920" s="18"/>
    </row>
    <row r="921" ht="21.0" customHeight="1">
      <c r="A921" s="18"/>
      <c r="B921" s="1127" t="e">
        <v>#N/A</v>
      </c>
      <c r="C921" s="1127" t="s">
        <v>3854</v>
      </c>
      <c r="D921" s="1128"/>
      <c r="E921" s="1435" t="s">
        <v>76</v>
      </c>
      <c r="F921" s="1130"/>
      <c r="G921" s="1131" t="s">
        <v>4908</v>
      </c>
      <c r="H921" s="1132"/>
      <c r="I921" s="1127"/>
      <c r="J921" s="1127"/>
      <c r="K921" s="1134"/>
      <c r="L921" s="1225"/>
      <c r="M921" s="1127"/>
      <c r="N921" s="1136" t="s">
        <v>2421</v>
      </c>
      <c r="O921" s="1156">
        <v>45963.0</v>
      </c>
      <c r="P921" s="1231" t="s">
        <v>4909</v>
      </c>
      <c r="Q921" s="1138"/>
      <c r="R921" s="125"/>
      <c r="S921" s="499"/>
      <c r="T921" s="499"/>
      <c r="U921" s="1139"/>
      <c r="V921" s="125"/>
      <c r="W921" s="125"/>
      <c r="X921" s="125"/>
      <c r="Y921" s="1155"/>
      <c r="Z921" s="125">
        <v>2671.0</v>
      </c>
      <c r="AA921" s="499">
        <v>11.0</v>
      </c>
      <c r="AB921" s="499">
        <v>49.0</v>
      </c>
      <c r="AC921" s="1141"/>
      <c r="AD921" s="1142"/>
      <c r="AE921" s="1143"/>
      <c r="AF921" s="1159"/>
      <c r="AG921" s="1160"/>
      <c r="AH921" s="1144"/>
      <c r="AI921" s="1144"/>
      <c r="AJ921" s="18"/>
    </row>
    <row r="922" ht="21.0" customHeight="1">
      <c r="A922" s="18"/>
      <c r="B922" s="44"/>
      <c r="C922" s="1186"/>
      <c r="D922" s="1436"/>
      <c r="E922" s="1437"/>
      <c r="F922" s="1130"/>
      <c r="G922" s="1438"/>
      <c r="H922" s="1439"/>
      <c r="I922" s="44"/>
      <c r="J922" s="44"/>
      <c r="K922" s="1134"/>
      <c r="L922" s="342"/>
      <c r="M922" s="44"/>
      <c r="N922" s="286"/>
      <c r="O922" s="1182"/>
      <c r="P922" s="1183" t="s">
        <v>4910</v>
      </c>
      <c r="Q922" s="1138"/>
      <c r="R922" s="125"/>
      <c r="S922" s="499"/>
      <c r="T922" s="499"/>
      <c r="U922" s="1139"/>
      <c r="V922" s="125"/>
      <c r="W922" s="125"/>
      <c r="X922" s="125"/>
      <c r="Y922" s="1184"/>
      <c r="Z922" s="1185"/>
      <c r="AA922" s="1428">
        <v>0.0</v>
      </c>
      <c r="AB922" s="1428">
        <v>7.0</v>
      </c>
      <c r="AC922" s="1141"/>
      <c r="AD922" s="1142"/>
      <c r="AE922" s="1143"/>
      <c r="AF922" s="1186"/>
      <c r="AG922" s="1160"/>
      <c r="AH922" s="1144"/>
      <c r="AI922" s="1144"/>
      <c r="AJ922" s="18"/>
    </row>
    <row r="923" ht="21.0" customHeight="1">
      <c r="A923" s="18"/>
      <c r="B923" s="44"/>
      <c r="C923" s="1186"/>
      <c r="D923" s="1436"/>
      <c r="E923" s="1437"/>
      <c r="F923" s="1130"/>
      <c r="G923" s="1438"/>
      <c r="H923" s="1439"/>
      <c r="I923" s="44"/>
      <c r="J923" s="44"/>
      <c r="K923" s="1134"/>
      <c r="L923" s="342"/>
      <c r="M923" s="44"/>
      <c r="N923" s="286"/>
      <c r="O923" s="1182"/>
      <c r="P923" s="1183" t="s">
        <v>4911</v>
      </c>
      <c r="Q923" s="1138"/>
      <c r="R923" s="125"/>
      <c r="S923" s="499"/>
      <c r="T923" s="499"/>
      <c r="U923" s="1139"/>
      <c r="V923" s="125"/>
      <c r="W923" s="125"/>
      <c r="X923" s="125"/>
      <c r="Y923" s="1184"/>
      <c r="Z923" s="1185"/>
      <c r="AA923" s="1428">
        <v>0.0</v>
      </c>
      <c r="AB923" s="1428">
        <v>3.0</v>
      </c>
      <c r="AC923" s="1141"/>
      <c r="AD923" s="1142"/>
      <c r="AE923" s="1143"/>
      <c r="AF923" s="1186"/>
      <c r="AG923" s="1160"/>
      <c r="AH923" s="1144"/>
      <c r="AI923" s="1144"/>
      <c r="AJ923" s="18"/>
    </row>
    <row r="924" ht="21.0" customHeight="1">
      <c r="A924" s="18"/>
      <c r="B924" s="44"/>
      <c r="C924" s="1186"/>
      <c r="D924" s="1436"/>
      <c r="E924" s="1437"/>
      <c r="F924" s="1130"/>
      <c r="G924" s="1438"/>
      <c r="H924" s="1439"/>
      <c r="I924" s="44"/>
      <c r="J924" s="44"/>
      <c r="K924" s="1134"/>
      <c r="L924" s="342"/>
      <c r="M924" s="44"/>
      <c r="N924" s="286"/>
      <c r="O924" s="1182"/>
      <c r="P924" s="1183" t="s">
        <v>4912</v>
      </c>
      <c r="Q924" s="1138"/>
      <c r="R924" s="125"/>
      <c r="S924" s="499"/>
      <c r="T924" s="499"/>
      <c r="U924" s="1139"/>
      <c r="V924" s="125"/>
      <c r="W924" s="125"/>
      <c r="X924" s="125"/>
      <c r="Y924" s="1184"/>
      <c r="Z924" s="1433">
        <v>225.0</v>
      </c>
      <c r="AA924" s="1428">
        <v>0.0</v>
      </c>
      <c r="AB924" s="1428">
        <v>5.0</v>
      </c>
      <c r="AC924" s="1141"/>
      <c r="AD924" s="1142"/>
      <c r="AE924" s="1143"/>
      <c r="AF924" s="1186"/>
      <c r="AG924" s="1160"/>
      <c r="AH924" s="1144"/>
      <c r="AI924" s="1144"/>
      <c r="AJ924" s="18"/>
    </row>
  </sheetData>
  <customSheetViews>
    <customSheetView guid="{DCE8D343-4D36-42D5-9E48-D21986EF1BB0}" filter="1" showAutoFilter="1">
      <autoFilter ref="$B$1:$AI$924">
        <filterColumn colId="1">
          <filters blank="1">
            <filter val="tomprouvost"/>
            <filter val="richreviewofficial"/>
            <filter val="Warmandpro"/>
            <filter val="immikeyu"/>
            <filter val="gun_2morrowdiet"/>
            <filter val="hungryhub.com"/>
            <filter val="hungry.hub.suomi"/>
            <filter val="hannari.thailand"/>
          </filters>
        </filterColumn>
      </autoFilter>
    </customSheetView>
  </customSheetViews>
  <conditionalFormatting sqref="G106:G131 G133:G134 G137:G139 G141:G924">
    <cfRule type="expression" dxfId="6" priority="1">
      <formula>"$R2="Posted""</formula>
    </cfRule>
  </conditionalFormatting>
  <conditionalFormatting sqref="P2:P924">
    <cfRule type="expression" dxfId="10" priority="2">
      <formula>Countif(P:P,P2)&gt;1</formula>
    </cfRule>
  </conditionalFormatting>
  <dataValidations>
    <dataValidation type="list" allowBlank="1" sqref="L2:L924">
      <formula1>"Paid,Organic,Paid Thai,Restau,Internal,Warning,Deleted,Page,Paid - SG Challenge"</formula1>
    </dataValidation>
    <dataValidation type="custom" allowBlank="1" showDropDown="1" sqref="K2:K924 O2:O924 Q2:Q924 U2:U924 Y2:Y924">
      <formula1>OR(NOT(ISERROR(DATEVALUE(K2))), AND(ISNUMBER(K2), LEFT(CELL("format", K2))="D"))</formula1>
    </dataValidation>
    <dataValidation type="custom" allowBlank="1" showDropDown="1" sqref="D2:D924 F2:F924 R2:T924 V2:X924 Z2:AE924">
      <formula1>AND(ISNUMBER(D2),(NOT(OR(NOT(ISERROR(DATEVALUE(D2))), AND(ISNUMBER(D2), LEFT(CELL("format", D2))="D")))))</formula1>
    </dataValidation>
    <dataValidation allowBlank="1" showDropDown="1" sqref="E2:E924 P2:P924"/>
    <dataValidation type="list" allowBlank="1" sqref="G2:G924">
      <formula1>#REF!</formula1>
    </dataValidation>
  </dataValidations>
  <hyperlinks>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23"/>
    <hyperlink r:id="rId19" ref="P24"/>
    <hyperlink r:id="rId20" ref="P25"/>
    <hyperlink r:id="rId21" ref="P26"/>
    <hyperlink r:id="rId22" ref="P27"/>
    <hyperlink r:id="rId23" ref="P28"/>
    <hyperlink r:id="rId24" ref="P32"/>
    <hyperlink r:id="rId25" ref="P33"/>
    <hyperlink r:id="rId26" ref="P34"/>
    <hyperlink r:id="rId27" ref="P35"/>
    <hyperlink r:id="rId28" ref="P36"/>
    <hyperlink r:id="rId29" ref="P39"/>
    <hyperlink r:id="rId30" ref="P40"/>
    <hyperlink r:id="rId31" ref="P41"/>
    <hyperlink r:id="rId32" ref="P42"/>
    <hyperlink r:id="rId33" ref="P43"/>
    <hyperlink r:id="rId34" ref="P45"/>
    <hyperlink r:id="rId35" ref="P46"/>
    <hyperlink r:id="rId36" ref="P47"/>
    <hyperlink r:id="rId37" ref="P50"/>
    <hyperlink r:id="rId38" ref="P54"/>
    <hyperlink r:id="rId39" ref="P55"/>
    <hyperlink r:id="rId40" ref="P56"/>
    <hyperlink r:id="rId41" ref="P58"/>
    <hyperlink r:id="rId42" ref="P59"/>
    <hyperlink r:id="rId43" ref="P61"/>
    <hyperlink r:id="rId44" ref="P62"/>
    <hyperlink r:id="rId45" ref="P63"/>
    <hyperlink r:id="rId46" ref="P64"/>
    <hyperlink r:id="rId47" ref="P65"/>
    <hyperlink r:id="rId48" ref="P66"/>
    <hyperlink r:id="rId49" ref="P76"/>
    <hyperlink r:id="rId50" ref="P77"/>
    <hyperlink r:id="rId51" ref="P78"/>
    <hyperlink r:id="rId52" ref="P79"/>
    <hyperlink r:id="rId53" ref="P80"/>
    <hyperlink r:id="rId54" ref="P81"/>
    <hyperlink r:id="rId55" ref="P82"/>
    <hyperlink r:id="rId56" ref="P83"/>
    <hyperlink r:id="rId57" ref="P84"/>
    <hyperlink r:id="rId58" ref="P85"/>
    <hyperlink r:id="rId59" ref="P86"/>
    <hyperlink r:id="rId60" ref="P87"/>
    <hyperlink r:id="rId61" ref="P88"/>
    <hyperlink r:id="rId62" ref="P89"/>
    <hyperlink r:id="rId63" ref="P90"/>
    <hyperlink r:id="rId64" ref="P91"/>
    <hyperlink r:id="rId65" ref="P92"/>
    <hyperlink r:id="rId66" ref="P93"/>
    <hyperlink r:id="rId67" ref="P94"/>
    <hyperlink r:id="rId68" ref="P95"/>
    <hyperlink r:id="rId69" ref="P96"/>
    <hyperlink r:id="rId70" ref="P97"/>
    <hyperlink r:id="rId71" ref="P98"/>
    <hyperlink r:id="rId72" ref="P99"/>
    <hyperlink r:id="rId73" ref="P100"/>
    <hyperlink r:id="rId74" ref="P101"/>
    <hyperlink r:id="rId75" ref="P102"/>
    <hyperlink r:id="rId76" ref="P103"/>
    <hyperlink r:id="rId77" ref="P104"/>
    <hyperlink r:id="rId78" ref="P105"/>
    <hyperlink r:id="rId79" ref="P106"/>
    <hyperlink r:id="rId80" ref="P107"/>
    <hyperlink r:id="rId81" ref="P108"/>
    <hyperlink r:id="rId82" ref="P109"/>
    <hyperlink r:id="rId83" ref="P110"/>
    <hyperlink r:id="rId84" ref="P111"/>
    <hyperlink r:id="rId85" ref="P112"/>
    <hyperlink r:id="rId86" ref="P113"/>
    <hyperlink r:id="rId87" ref="P114"/>
    <hyperlink r:id="rId88" ref="P115"/>
    <hyperlink r:id="rId89" ref="P116"/>
    <hyperlink r:id="rId90" ref="P117"/>
    <hyperlink r:id="rId91" ref="P118"/>
    <hyperlink r:id="rId92" ref="P119"/>
    <hyperlink r:id="rId93" ref="P120"/>
    <hyperlink r:id="rId94" ref="P121"/>
    <hyperlink r:id="rId95" ref="P122"/>
    <hyperlink r:id="rId96" ref="P123"/>
    <hyperlink r:id="rId97" ref="P124"/>
    <hyperlink r:id="rId98" ref="P125"/>
    <hyperlink r:id="rId99" ref="P126"/>
    <hyperlink r:id="rId100" ref="P127"/>
    <hyperlink r:id="rId101" ref="P128"/>
    <hyperlink r:id="rId102" ref="P129"/>
    <hyperlink r:id="rId103" ref="P130"/>
    <hyperlink r:id="rId104" ref="P131"/>
    <hyperlink r:id="rId105" ref="P132"/>
    <hyperlink r:id="rId106" ref="P133"/>
    <hyperlink r:id="rId107" ref="P134"/>
    <hyperlink r:id="rId108" ref="P135"/>
    <hyperlink r:id="rId109" ref="P138"/>
    <hyperlink r:id="rId110" ref="P139"/>
    <hyperlink r:id="rId111" ref="P140"/>
    <hyperlink r:id="rId112" ref="P141"/>
    <hyperlink r:id="rId113" ref="P142"/>
    <hyperlink r:id="rId114" ref="P143"/>
    <hyperlink r:id="rId115" ref="P144"/>
    <hyperlink r:id="rId116" ref="P146"/>
    <hyperlink r:id="rId117" ref="P147"/>
    <hyperlink r:id="rId118" ref="P148"/>
    <hyperlink r:id="rId119" ref="P149"/>
    <hyperlink r:id="rId120" ref="P150"/>
    <hyperlink r:id="rId121" ref="P151"/>
    <hyperlink r:id="rId122" ref="P152"/>
    <hyperlink r:id="rId123" ref="P153"/>
    <hyperlink r:id="rId124" ref="P154"/>
    <hyperlink r:id="rId125" ref="P155"/>
    <hyperlink r:id="rId126" ref="P156"/>
    <hyperlink r:id="rId127" ref="P157"/>
    <hyperlink r:id="rId128" ref="P159"/>
    <hyperlink r:id="rId129" ref="P160"/>
    <hyperlink r:id="rId130" ref="P161"/>
    <hyperlink r:id="rId131" ref="P162"/>
    <hyperlink r:id="rId132" ref="P163"/>
    <hyperlink r:id="rId133" ref="P164"/>
    <hyperlink r:id="rId134" ref="P165"/>
    <hyperlink r:id="rId135" ref="P166"/>
    <hyperlink r:id="rId136" ref="P168"/>
    <hyperlink r:id="rId137" ref="P169"/>
    <hyperlink r:id="rId138" ref="P170"/>
    <hyperlink r:id="rId139" ref="P171"/>
    <hyperlink r:id="rId140" ref="P172"/>
    <hyperlink r:id="rId141" ref="P173"/>
    <hyperlink r:id="rId142" ref="P176"/>
    <hyperlink r:id="rId143" ref="P177"/>
    <hyperlink r:id="rId144" ref="P178"/>
    <hyperlink r:id="rId145" ref="P179"/>
    <hyperlink r:id="rId146" ref="P180"/>
    <hyperlink r:id="rId147" ref="P181"/>
    <hyperlink r:id="rId148" ref="P182"/>
    <hyperlink r:id="rId149" ref="P183"/>
    <hyperlink r:id="rId150" ref="P184"/>
    <hyperlink r:id="rId151" ref="P185"/>
    <hyperlink r:id="rId152" ref="P186"/>
    <hyperlink r:id="rId153" ref="P187"/>
    <hyperlink r:id="rId154" ref="P188"/>
    <hyperlink r:id="rId155" ref="P189"/>
    <hyperlink r:id="rId156" ref="P190"/>
    <hyperlink r:id="rId157" ref="P193"/>
    <hyperlink r:id="rId158" ref="P194"/>
    <hyperlink r:id="rId159" ref="P195"/>
    <hyperlink r:id="rId160" ref="P196"/>
    <hyperlink r:id="rId161" ref="P199"/>
    <hyperlink r:id="rId162" ref="P200"/>
    <hyperlink r:id="rId163" ref="P201"/>
    <hyperlink r:id="rId164" ref="P202"/>
    <hyperlink r:id="rId165" ref="P203"/>
    <hyperlink r:id="rId166" ref="P205"/>
    <hyperlink r:id="rId167" ref="P206"/>
    <hyperlink r:id="rId168" ref="P208"/>
    <hyperlink r:id="rId169" ref="P209"/>
    <hyperlink r:id="rId170" ref="P210"/>
    <hyperlink r:id="rId171" ref="P211"/>
    <hyperlink r:id="rId172" ref="P212"/>
    <hyperlink r:id="rId173" ref="P213"/>
    <hyperlink r:id="rId174" ref="P214"/>
    <hyperlink r:id="rId175" ref="P215"/>
    <hyperlink r:id="rId176" ref="P216"/>
    <hyperlink r:id="rId177" ref="P217"/>
    <hyperlink r:id="rId178" ref="P218"/>
    <hyperlink r:id="rId179" ref="P219"/>
    <hyperlink r:id="rId180" ref="P220"/>
    <hyperlink r:id="rId181" ref="P221"/>
    <hyperlink r:id="rId182" ref="P222"/>
    <hyperlink r:id="rId183" ref="P223"/>
    <hyperlink r:id="rId184" ref="P224"/>
    <hyperlink r:id="rId185" ref="P225"/>
    <hyperlink r:id="rId186" ref="P226"/>
    <hyperlink r:id="rId187" ref="P228"/>
    <hyperlink r:id="rId188" ref="P229"/>
    <hyperlink r:id="rId189" ref="P232"/>
    <hyperlink r:id="rId190" ref="P233"/>
    <hyperlink r:id="rId191" ref="P234"/>
    <hyperlink r:id="rId192" ref="P235"/>
    <hyperlink r:id="rId193" ref="P236"/>
    <hyperlink r:id="rId194" ref="P237"/>
    <hyperlink r:id="rId195" ref="P238"/>
    <hyperlink r:id="rId196" ref="P239"/>
    <hyperlink r:id="rId197" ref="P240"/>
    <hyperlink r:id="rId198" ref="P241"/>
    <hyperlink r:id="rId199" ref="P242"/>
    <hyperlink r:id="rId200" ref="P243"/>
    <hyperlink r:id="rId201" ref="P244"/>
    <hyperlink r:id="rId202" ref="P245"/>
    <hyperlink r:id="rId203" ref="P246"/>
    <hyperlink r:id="rId204" ref="P247"/>
    <hyperlink r:id="rId205" ref="P248"/>
    <hyperlink r:id="rId206" ref="P249"/>
    <hyperlink r:id="rId207" ref="P250"/>
    <hyperlink r:id="rId208" ref="P251"/>
    <hyperlink r:id="rId209" ref="P252"/>
    <hyperlink r:id="rId210" ref="P254"/>
    <hyperlink r:id="rId211" ref="P255"/>
    <hyperlink r:id="rId212" ref="P256"/>
    <hyperlink r:id="rId213" ref="P257"/>
    <hyperlink r:id="rId214" ref="P258"/>
    <hyperlink r:id="rId215" ref="P259"/>
    <hyperlink r:id="rId216" ref="P260"/>
    <hyperlink r:id="rId217" ref="P261"/>
    <hyperlink r:id="rId218" ref="P262"/>
    <hyperlink r:id="rId219" ref="P264"/>
    <hyperlink r:id="rId220" ref="P265"/>
    <hyperlink r:id="rId221" ref="P267"/>
    <hyperlink r:id="rId222" ref="P268"/>
    <hyperlink r:id="rId223" ref="P269"/>
    <hyperlink r:id="rId224" ref="P270"/>
    <hyperlink r:id="rId225" ref="P271"/>
    <hyperlink r:id="rId226" ref="P272"/>
    <hyperlink r:id="rId227" ref="P273"/>
    <hyperlink r:id="rId228" ref="P274"/>
    <hyperlink r:id="rId229" ref="P275"/>
    <hyperlink r:id="rId230" ref="P276"/>
    <hyperlink r:id="rId231" ref="P277"/>
    <hyperlink r:id="rId232" ref="P278"/>
    <hyperlink r:id="rId233" ref="P279"/>
    <hyperlink r:id="rId234" ref="P280"/>
    <hyperlink r:id="rId235" ref="P282"/>
    <hyperlink r:id="rId236" ref="P283"/>
    <hyperlink r:id="rId237" ref="P284"/>
    <hyperlink r:id="rId238" ref="P285"/>
    <hyperlink r:id="rId239" ref="P286"/>
    <hyperlink r:id="rId240" ref="P287"/>
    <hyperlink r:id="rId241" ref="P288"/>
    <hyperlink r:id="rId242" ref="P289"/>
    <hyperlink r:id="rId243" ref="P290"/>
    <hyperlink r:id="rId244" ref="P291"/>
    <hyperlink r:id="rId245" ref="P292"/>
    <hyperlink r:id="rId246" ref="P293"/>
    <hyperlink r:id="rId247" ref="P294"/>
    <hyperlink r:id="rId248" ref="P295"/>
    <hyperlink r:id="rId249" ref="P296"/>
    <hyperlink r:id="rId250" ref="P297"/>
    <hyperlink r:id="rId251" ref="P298"/>
    <hyperlink r:id="rId252" ref="P299"/>
    <hyperlink r:id="rId253" ref="P300"/>
    <hyperlink r:id="rId254" ref="P301"/>
    <hyperlink r:id="rId255" ref="P302"/>
    <hyperlink r:id="rId256" ref="P303"/>
    <hyperlink r:id="rId257" ref="P304"/>
    <hyperlink r:id="rId258" ref="P305"/>
    <hyperlink r:id="rId259" ref="P306"/>
    <hyperlink r:id="rId260" ref="P307"/>
    <hyperlink r:id="rId261" ref="P309"/>
    <hyperlink r:id="rId262" ref="P310"/>
    <hyperlink r:id="rId263" ref="P311"/>
    <hyperlink r:id="rId264" ref="P312"/>
    <hyperlink r:id="rId265" ref="P313"/>
    <hyperlink r:id="rId266" ref="P314"/>
    <hyperlink r:id="rId267" ref="P315"/>
    <hyperlink r:id="rId268" ref="P316"/>
    <hyperlink r:id="rId269" ref="P317"/>
    <hyperlink r:id="rId270" ref="P318"/>
    <hyperlink r:id="rId271" ref="P319"/>
    <hyperlink r:id="rId272" ref="P320"/>
    <hyperlink r:id="rId273" ref="P321"/>
    <hyperlink r:id="rId274" ref="P322"/>
    <hyperlink r:id="rId275" ref="P323"/>
    <hyperlink r:id="rId276" ref="P324"/>
    <hyperlink r:id="rId277" ref="P325"/>
    <hyperlink r:id="rId278" ref="P326"/>
    <hyperlink r:id="rId279" ref="P327"/>
    <hyperlink r:id="rId280" ref="P328"/>
    <hyperlink r:id="rId281" ref="P329"/>
    <hyperlink r:id="rId282" ref="P330"/>
    <hyperlink r:id="rId283" ref="P331"/>
    <hyperlink r:id="rId284" ref="P332"/>
    <hyperlink r:id="rId285" ref="P333"/>
    <hyperlink r:id="rId286" ref="P334"/>
    <hyperlink r:id="rId287" ref="P335"/>
    <hyperlink r:id="rId288" ref="P336"/>
    <hyperlink r:id="rId289" ref="P337"/>
    <hyperlink r:id="rId290" ref="P338"/>
    <hyperlink r:id="rId291" ref="P339"/>
    <hyperlink r:id="rId292" ref="P340"/>
    <hyperlink r:id="rId293" ref="P341"/>
    <hyperlink r:id="rId294" ref="P342"/>
    <hyperlink r:id="rId295" ref="P343"/>
    <hyperlink r:id="rId296" ref="P344"/>
    <hyperlink r:id="rId297" ref="P345"/>
    <hyperlink r:id="rId298" ref="P346"/>
    <hyperlink r:id="rId299" ref="P347"/>
    <hyperlink r:id="rId300" ref="P348"/>
    <hyperlink r:id="rId301" ref="P349"/>
    <hyperlink r:id="rId302" ref="P350"/>
    <hyperlink r:id="rId303" ref="P351"/>
    <hyperlink r:id="rId304" ref="P352"/>
    <hyperlink r:id="rId305" ref="P353"/>
    <hyperlink r:id="rId306" ref="P354"/>
    <hyperlink r:id="rId307" ref="P355"/>
    <hyperlink r:id="rId308" ref="P356"/>
    <hyperlink r:id="rId309" ref="P357"/>
    <hyperlink r:id="rId310" ref="P358"/>
    <hyperlink r:id="rId311" ref="P359"/>
    <hyperlink r:id="rId312" ref="P360"/>
    <hyperlink r:id="rId313" ref="P361"/>
    <hyperlink r:id="rId314" ref="P362"/>
    <hyperlink r:id="rId315" ref="P363"/>
    <hyperlink r:id="rId316" ref="P364"/>
    <hyperlink r:id="rId317" ref="P365"/>
    <hyperlink r:id="rId318" ref="P366"/>
    <hyperlink r:id="rId319" ref="P367"/>
    <hyperlink r:id="rId320" ref="P368"/>
    <hyperlink r:id="rId321" ref="P369"/>
    <hyperlink r:id="rId322" ref="P370"/>
    <hyperlink r:id="rId323" ref="P371"/>
    <hyperlink r:id="rId324" ref="P372"/>
    <hyperlink r:id="rId325" ref="P373"/>
    <hyperlink r:id="rId326" ref="P374"/>
    <hyperlink r:id="rId327" ref="P375"/>
    <hyperlink r:id="rId328" ref="P376"/>
    <hyperlink r:id="rId329" ref="P377"/>
    <hyperlink r:id="rId330" ref="P378"/>
    <hyperlink r:id="rId331" ref="P385"/>
    <hyperlink r:id="rId332" ref="P386"/>
    <hyperlink r:id="rId333" ref="P387"/>
    <hyperlink r:id="rId334" ref="P388"/>
    <hyperlink r:id="rId335" ref="P389"/>
    <hyperlink r:id="rId336" ref="P390"/>
    <hyperlink r:id="rId337" ref="P391"/>
    <hyperlink r:id="rId338" ref="P392"/>
    <hyperlink r:id="rId339" ref="P393"/>
    <hyperlink r:id="rId340" ref="P394"/>
    <hyperlink r:id="rId341" ref="P397"/>
    <hyperlink r:id="rId342" ref="P398"/>
    <hyperlink r:id="rId343" ref="P401"/>
    <hyperlink r:id="rId344" ref="P402"/>
    <hyperlink r:id="rId345" ref="P403"/>
    <hyperlink r:id="rId346" ref="P404"/>
    <hyperlink r:id="rId347" ref="P405"/>
    <hyperlink r:id="rId348" ref="P406"/>
    <hyperlink r:id="rId349" ref="P407"/>
    <hyperlink r:id="rId350" ref="P408"/>
    <hyperlink r:id="rId351" ref="P409"/>
    <hyperlink r:id="rId352" ref="P410"/>
    <hyperlink r:id="rId353" ref="P411"/>
    <hyperlink r:id="rId354" ref="P412"/>
    <hyperlink r:id="rId355" ref="P413"/>
    <hyperlink r:id="rId356" ref="P414"/>
    <hyperlink r:id="rId357" ref="P415"/>
    <hyperlink r:id="rId358" ref="P416"/>
    <hyperlink r:id="rId359" ref="P417"/>
    <hyperlink r:id="rId360" ref="P418"/>
    <hyperlink r:id="rId361" ref="P419"/>
    <hyperlink r:id="rId362" ref="P420"/>
    <hyperlink r:id="rId363" ref="P421"/>
    <hyperlink r:id="rId364" ref="P422"/>
    <hyperlink r:id="rId365" ref="P423"/>
    <hyperlink r:id="rId366" ref="P424"/>
    <hyperlink r:id="rId367" ref="P425"/>
    <hyperlink r:id="rId368" ref="P426"/>
    <hyperlink r:id="rId369" ref="P427"/>
    <hyperlink r:id="rId370" ref="P428"/>
    <hyperlink r:id="rId371" ref="P429"/>
    <hyperlink r:id="rId372" ref="P430"/>
    <hyperlink r:id="rId373" ref="P431"/>
    <hyperlink r:id="rId374" ref="P432"/>
    <hyperlink r:id="rId375" ref="P433"/>
    <hyperlink r:id="rId376" ref="P434"/>
    <hyperlink r:id="rId377" ref="P435"/>
    <hyperlink r:id="rId378" ref="P436"/>
    <hyperlink r:id="rId379" ref="P437"/>
    <hyperlink r:id="rId380" ref="P438"/>
    <hyperlink r:id="rId381" ref="P439"/>
    <hyperlink r:id="rId382" ref="P440"/>
    <hyperlink r:id="rId383" ref="P441"/>
    <hyperlink r:id="rId384" ref="P442"/>
    <hyperlink r:id="rId385" ref="P443"/>
    <hyperlink r:id="rId386" ref="P444"/>
    <hyperlink r:id="rId387" ref="P445"/>
    <hyperlink r:id="rId388" ref="P446"/>
    <hyperlink r:id="rId389" ref="P447"/>
    <hyperlink r:id="rId390" ref="P448"/>
    <hyperlink r:id="rId391" ref="P449"/>
    <hyperlink r:id="rId392" ref="P450"/>
    <hyperlink r:id="rId393" ref="P451"/>
    <hyperlink r:id="rId394" ref="P452"/>
    <hyperlink r:id="rId395" ref="P453"/>
    <hyperlink r:id="rId396" ref="P454"/>
    <hyperlink r:id="rId397" ref="P455"/>
    <hyperlink r:id="rId398" ref="P456"/>
    <hyperlink r:id="rId399" ref="P457"/>
    <hyperlink r:id="rId400" ref="P458"/>
    <hyperlink r:id="rId401" ref="P459"/>
    <hyperlink r:id="rId402" ref="P460"/>
    <hyperlink r:id="rId403" ref="P461"/>
    <hyperlink r:id="rId404" ref="P462"/>
    <hyperlink r:id="rId405" ref="P463"/>
    <hyperlink r:id="rId406" ref="P464"/>
    <hyperlink r:id="rId407" ref="P465"/>
    <hyperlink r:id="rId408" ref="P466"/>
    <hyperlink r:id="rId409" ref="P467"/>
    <hyperlink r:id="rId410" ref="P468"/>
    <hyperlink r:id="rId411" ref="P469"/>
    <hyperlink r:id="rId412" ref="P470"/>
    <hyperlink r:id="rId413" ref="P471"/>
    <hyperlink r:id="rId414" ref="P472"/>
    <hyperlink r:id="rId415" ref="P473"/>
    <hyperlink r:id="rId416" ref="P474"/>
    <hyperlink r:id="rId417" ref="P475"/>
    <hyperlink r:id="rId418" ref="P476"/>
    <hyperlink r:id="rId419" ref="P477"/>
    <hyperlink r:id="rId420" ref="P478"/>
    <hyperlink r:id="rId421" ref="P479"/>
    <hyperlink r:id="rId422" ref="P480"/>
    <hyperlink r:id="rId423" ref="P481"/>
    <hyperlink r:id="rId424" ref="P482"/>
    <hyperlink r:id="rId425" ref="P483"/>
    <hyperlink r:id="rId426" ref="P484"/>
    <hyperlink r:id="rId427" ref="P485"/>
    <hyperlink r:id="rId428" ref="P486"/>
    <hyperlink r:id="rId429" ref="P487"/>
    <hyperlink r:id="rId430" ref="P488"/>
    <hyperlink r:id="rId431" ref="P489"/>
    <hyperlink r:id="rId432" ref="P490"/>
    <hyperlink r:id="rId433" ref="P491"/>
    <hyperlink r:id="rId434" ref="P492"/>
    <hyperlink r:id="rId435" ref="P493"/>
    <hyperlink r:id="rId436" ref="P494"/>
    <hyperlink r:id="rId437" ref="P495"/>
    <hyperlink r:id="rId438" ref="P496"/>
    <hyperlink r:id="rId439" ref="P497"/>
    <hyperlink r:id="rId440" ref="P498"/>
    <hyperlink r:id="rId441" ref="P499"/>
    <hyperlink r:id="rId442" ref="P500"/>
    <hyperlink r:id="rId443" ref="P501"/>
    <hyperlink r:id="rId444" ref="P502"/>
    <hyperlink r:id="rId445" ref="P503"/>
    <hyperlink r:id="rId446" ref="P504"/>
    <hyperlink r:id="rId447" ref="P505"/>
    <hyperlink r:id="rId448" ref="P506"/>
    <hyperlink r:id="rId449" ref="P507"/>
    <hyperlink r:id="rId450" ref="P508"/>
    <hyperlink r:id="rId451" ref="P509"/>
    <hyperlink r:id="rId452" ref="P510"/>
    <hyperlink r:id="rId453" ref="P511"/>
    <hyperlink r:id="rId454" ref="P512"/>
    <hyperlink r:id="rId455" ref="P513"/>
    <hyperlink r:id="rId456" ref="P514"/>
    <hyperlink r:id="rId457" ref="P515"/>
    <hyperlink r:id="rId458" ref="P516"/>
    <hyperlink r:id="rId459" ref="P517"/>
    <hyperlink r:id="rId460" ref="P518"/>
    <hyperlink r:id="rId461" ref="P519"/>
    <hyperlink r:id="rId462" ref="P520"/>
    <hyperlink r:id="rId463" ref="P521"/>
    <hyperlink r:id="rId464" ref="P522"/>
    <hyperlink r:id="rId465" ref="P523"/>
    <hyperlink r:id="rId466" ref="P524"/>
    <hyperlink r:id="rId467" ref="P525"/>
    <hyperlink r:id="rId468" ref="P526"/>
    <hyperlink r:id="rId469" ref="P527"/>
    <hyperlink r:id="rId470" ref="P528"/>
    <hyperlink r:id="rId471" ref="P529"/>
    <hyperlink r:id="rId472" ref="P530"/>
    <hyperlink r:id="rId473" ref="P531"/>
    <hyperlink r:id="rId474" ref="P532"/>
    <hyperlink r:id="rId475" ref="P533"/>
    <hyperlink r:id="rId476" ref="P534"/>
    <hyperlink r:id="rId477" ref="P535"/>
    <hyperlink r:id="rId478" ref="P536"/>
    <hyperlink r:id="rId479" ref="P537"/>
    <hyperlink r:id="rId480" ref="P538"/>
    <hyperlink r:id="rId481" ref="P539"/>
    <hyperlink r:id="rId482" ref="P540"/>
    <hyperlink r:id="rId483" ref="P541"/>
    <hyperlink r:id="rId484" ref="P542"/>
    <hyperlink r:id="rId485" ref="P543"/>
    <hyperlink r:id="rId486" ref="P544"/>
    <hyperlink r:id="rId487" ref="P545"/>
    <hyperlink r:id="rId488" ref="P546"/>
    <hyperlink r:id="rId489" ref="P547"/>
    <hyperlink r:id="rId490" ref="P548"/>
    <hyperlink r:id="rId491" ref="P549"/>
    <hyperlink r:id="rId492" ref="P550"/>
    <hyperlink r:id="rId493" ref="P551"/>
    <hyperlink r:id="rId494" ref="P552"/>
    <hyperlink r:id="rId495" ref="P553"/>
    <hyperlink r:id="rId496" ref="P554"/>
    <hyperlink r:id="rId497" ref="P555"/>
    <hyperlink r:id="rId498" ref="P556"/>
    <hyperlink r:id="rId499" ref="P557"/>
    <hyperlink r:id="rId500" ref="P558"/>
    <hyperlink r:id="rId501" ref="P559"/>
    <hyperlink r:id="rId502" ref="P560"/>
    <hyperlink r:id="rId503" ref="P561"/>
    <hyperlink r:id="rId504" ref="P562"/>
    <hyperlink r:id="rId505" ref="P563"/>
    <hyperlink r:id="rId506" ref="P564"/>
    <hyperlink r:id="rId507" ref="P565"/>
    <hyperlink r:id="rId508" ref="P566"/>
    <hyperlink r:id="rId509" ref="P567"/>
    <hyperlink r:id="rId510" ref="P568"/>
    <hyperlink r:id="rId511" ref="P569"/>
    <hyperlink r:id="rId512" ref="P570"/>
    <hyperlink r:id="rId513" ref="P571"/>
    <hyperlink r:id="rId514" ref="P572"/>
    <hyperlink r:id="rId515" ref="P573"/>
    <hyperlink r:id="rId516" ref="P574"/>
    <hyperlink r:id="rId517" ref="P575"/>
    <hyperlink r:id="rId518" ref="P576"/>
    <hyperlink r:id="rId519" ref="P577"/>
    <hyperlink r:id="rId520" ref="P578"/>
    <hyperlink r:id="rId521" ref="P579"/>
    <hyperlink r:id="rId522" ref="P580"/>
    <hyperlink r:id="rId523" ref="P581"/>
    <hyperlink r:id="rId524" ref="P582"/>
    <hyperlink r:id="rId525" ref="P583"/>
    <hyperlink r:id="rId526" ref="P584"/>
    <hyperlink r:id="rId527" ref="P585"/>
    <hyperlink r:id="rId528" ref="P586"/>
    <hyperlink r:id="rId529" ref="P587"/>
    <hyperlink r:id="rId530" ref="P588"/>
    <hyperlink r:id="rId531" ref="P589"/>
    <hyperlink r:id="rId532" ref="P590"/>
    <hyperlink r:id="rId533" ref="P591"/>
    <hyperlink r:id="rId534" ref="P592"/>
    <hyperlink r:id="rId535" ref="P593"/>
    <hyperlink r:id="rId536" ref="P594"/>
    <hyperlink r:id="rId537" ref="P595"/>
    <hyperlink r:id="rId538" ref="P596"/>
    <hyperlink r:id="rId539" ref="P597"/>
    <hyperlink r:id="rId540" ref="P598"/>
    <hyperlink r:id="rId541" ref="P599"/>
    <hyperlink r:id="rId542" ref="P600"/>
    <hyperlink r:id="rId543" ref="P601"/>
    <hyperlink r:id="rId544" ref="P602"/>
    <hyperlink r:id="rId545" ref="P603"/>
    <hyperlink r:id="rId546" ref="P604"/>
    <hyperlink r:id="rId547" ref="P605"/>
    <hyperlink r:id="rId548" ref="P606"/>
    <hyperlink r:id="rId549" ref="P607"/>
    <hyperlink r:id="rId550" ref="P608"/>
    <hyperlink r:id="rId551" ref="P609"/>
    <hyperlink r:id="rId552" ref="P610"/>
    <hyperlink r:id="rId553" ref="P611"/>
    <hyperlink r:id="rId554" ref="P612"/>
    <hyperlink r:id="rId555" ref="P613"/>
    <hyperlink r:id="rId556" ref="P614"/>
    <hyperlink r:id="rId557" ref="P615"/>
    <hyperlink r:id="rId558" ref="P616"/>
    <hyperlink r:id="rId559" ref="P617"/>
    <hyperlink r:id="rId560" ref="P618"/>
    <hyperlink r:id="rId561" ref="P619"/>
    <hyperlink r:id="rId562" ref="P620"/>
    <hyperlink r:id="rId563" ref="P621"/>
    <hyperlink r:id="rId564" ref="P622"/>
    <hyperlink r:id="rId565" ref="P623"/>
    <hyperlink r:id="rId566" ref="P624"/>
    <hyperlink r:id="rId567" ref="P625"/>
    <hyperlink r:id="rId568" ref="P626"/>
    <hyperlink r:id="rId569" ref="P627"/>
    <hyperlink r:id="rId570" ref="P628"/>
    <hyperlink r:id="rId571" ref="P629"/>
    <hyperlink r:id="rId572" ref="P630"/>
    <hyperlink r:id="rId573" ref="P631"/>
    <hyperlink r:id="rId574" ref="P632"/>
    <hyperlink r:id="rId575" ref="P633"/>
    <hyperlink r:id="rId576" ref="P634"/>
    <hyperlink r:id="rId577" ref="P635"/>
    <hyperlink r:id="rId578" ref="P636"/>
    <hyperlink r:id="rId579" ref="P637"/>
    <hyperlink r:id="rId580" ref="P638"/>
    <hyperlink r:id="rId581" ref="P639"/>
    <hyperlink r:id="rId582" ref="P640"/>
    <hyperlink r:id="rId583" ref="P641"/>
    <hyperlink r:id="rId584" ref="P642"/>
    <hyperlink r:id="rId585" ref="P643"/>
    <hyperlink r:id="rId586" ref="P644"/>
    <hyperlink r:id="rId587" ref="P645"/>
    <hyperlink r:id="rId588" ref="P646"/>
    <hyperlink r:id="rId589" ref="P647"/>
    <hyperlink r:id="rId590" ref="P648"/>
    <hyperlink r:id="rId591" ref="P649"/>
    <hyperlink r:id="rId592" ref="P650"/>
    <hyperlink r:id="rId593" ref="P651"/>
    <hyperlink r:id="rId594" ref="P652"/>
    <hyperlink r:id="rId595" ref="P653"/>
    <hyperlink r:id="rId596" ref="P654"/>
    <hyperlink r:id="rId597" ref="P655"/>
    <hyperlink r:id="rId598" ref="P656"/>
    <hyperlink r:id="rId599" ref="P657"/>
    <hyperlink r:id="rId600" ref="P658"/>
    <hyperlink r:id="rId601" ref="P659"/>
    <hyperlink r:id="rId602" ref="P660"/>
    <hyperlink r:id="rId603" ref="P661"/>
    <hyperlink r:id="rId604" ref="P662"/>
    <hyperlink r:id="rId605" ref="P663"/>
    <hyperlink r:id="rId606" ref="P664"/>
    <hyperlink r:id="rId607" ref="P665"/>
    <hyperlink r:id="rId608" ref="P668"/>
    <hyperlink r:id="rId609" ref="P669"/>
    <hyperlink r:id="rId610" ref="P670"/>
    <hyperlink r:id="rId611" ref="P671"/>
    <hyperlink r:id="rId612" ref="P672"/>
    <hyperlink r:id="rId613" ref="P673"/>
    <hyperlink r:id="rId614" ref="P674"/>
    <hyperlink r:id="rId615" ref="P675"/>
    <hyperlink r:id="rId616" ref="P676"/>
    <hyperlink r:id="rId617" ref="P677"/>
    <hyperlink r:id="rId618" ref="P678"/>
    <hyperlink r:id="rId619" ref="P679"/>
    <hyperlink r:id="rId620" ref="P680"/>
    <hyperlink r:id="rId621" ref="P681"/>
    <hyperlink r:id="rId622" ref="P682"/>
    <hyperlink r:id="rId623" ref="P683"/>
    <hyperlink r:id="rId624" ref="P684"/>
    <hyperlink r:id="rId625" ref="P685"/>
    <hyperlink r:id="rId626" ref="P686"/>
    <hyperlink r:id="rId627" ref="P687"/>
    <hyperlink r:id="rId628" ref="P688"/>
    <hyperlink r:id="rId629" ref="P689"/>
    <hyperlink r:id="rId630" ref="P690"/>
    <hyperlink r:id="rId631" ref="P691"/>
    <hyperlink r:id="rId632" ref="P692"/>
    <hyperlink r:id="rId633" ref="P693"/>
    <hyperlink r:id="rId634" ref="P694"/>
    <hyperlink r:id="rId635" ref="P695"/>
    <hyperlink r:id="rId636" ref="P696"/>
    <hyperlink r:id="rId637" ref="P697"/>
    <hyperlink r:id="rId638" ref="P698"/>
    <hyperlink r:id="rId639" ref="P699"/>
    <hyperlink r:id="rId640" ref="P700"/>
    <hyperlink r:id="rId641" ref="P701"/>
    <hyperlink r:id="rId642" ref="P702"/>
    <hyperlink r:id="rId643" ref="P703"/>
    <hyperlink r:id="rId644" ref="P704"/>
    <hyperlink r:id="rId645" ref="P705"/>
    <hyperlink r:id="rId646" ref="P706"/>
    <hyperlink r:id="rId647" ref="P707"/>
    <hyperlink r:id="rId648" ref="P708"/>
    <hyperlink r:id="rId649" ref="P709"/>
    <hyperlink r:id="rId650" ref="P710"/>
    <hyperlink r:id="rId651" ref="P711"/>
    <hyperlink r:id="rId652" ref="P712"/>
    <hyperlink r:id="rId653" ref="P713"/>
    <hyperlink r:id="rId654" ref="P714"/>
    <hyperlink r:id="rId655" ref="P715"/>
    <hyperlink r:id="rId656" ref="P716"/>
    <hyperlink r:id="rId657" ref="P717"/>
    <hyperlink r:id="rId658" ref="P718"/>
    <hyperlink r:id="rId659" ref="P719"/>
    <hyperlink r:id="rId660" ref="P720"/>
    <hyperlink r:id="rId661" ref="P721"/>
    <hyperlink r:id="rId662" ref="P722"/>
    <hyperlink r:id="rId663" ref="P723"/>
    <hyperlink r:id="rId664" ref="P724"/>
    <hyperlink r:id="rId665" ref="P725"/>
    <hyperlink r:id="rId666" ref="P726"/>
    <hyperlink r:id="rId667" ref="P727"/>
    <hyperlink r:id="rId668" ref="P728"/>
    <hyperlink r:id="rId669" ref="P729"/>
    <hyperlink r:id="rId670" ref="P730"/>
    <hyperlink r:id="rId671" ref="P731"/>
    <hyperlink r:id="rId672" ref="P732"/>
    <hyperlink r:id="rId673" ref="P733"/>
    <hyperlink r:id="rId674" ref="P734"/>
    <hyperlink r:id="rId675" ref="P735"/>
    <hyperlink r:id="rId676" ref="P736"/>
    <hyperlink r:id="rId677" ref="P737"/>
    <hyperlink r:id="rId678" ref="P738"/>
    <hyperlink r:id="rId679" ref="P739"/>
    <hyperlink r:id="rId680" ref="P740"/>
    <hyperlink r:id="rId681" ref="P741"/>
    <hyperlink r:id="rId682" ref="P742"/>
    <hyperlink r:id="rId683" ref="P743"/>
    <hyperlink r:id="rId684" ref="P744"/>
    <hyperlink r:id="rId685" ref="P745"/>
    <hyperlink r:id="rId686" ref="P746"/>
    <hyperlink r:id="rId687" ref="P747"/>
    <hyperlink r:id="rId688" ref="P748"/>
    <hyperlink r:id="rId689" ref="P749"/>
    <hyperlink r:id="rId690" ref="P750"/>
    <hyperlink r:id="rId691" ref="P751"/>
    <hyperlink r:id="rId692" ref="P752"/>
    <hyperlink r:id="rId693" ref="P753"/>
    <hyperlink r:id="rId694" ref="P754"/>
    <hyperlink r:id="rId695" ref="P755"/>
    <hyperlink r:id="rId696" ref="P756"/>
    <hyperlink r:id="rId697" ref="P757"/>
    <hyperlink r:id="rId698" ref="P758"/>
    <hyperlink r:id="rId699" ref="P759"/>
    <hyperlink r:id="rId700" ref="P760"/>
    <hyperlink r:id="rId701" ref="P761"/>
    <hyperlink r:id="rId702" ref="P762"/>
    <hyperlink r:id="rId703" ref="P763"/>
    <hyperlink r:id="rId704" ref="P764"/>
    <hyperlink r:id="rId705" ref="P765"/>
    <hyperlink r:id="rId706" ref="P766"/>
    <hyperlink r:id="rId707" ref="P767"/>
    <hyperlink r:id="rId708" ref="P768"/>
    <hyperlink r:id="rId709" ref="P769"/>
    <hyperlink r:id="rId710" ref="P770"/>
    <hyperlink r:id="rId711" ref="P771"/>
    <hyperlink r:id="rId712" ref="P772"/>
    <hyperlink r:id="rId713" ref="P773"/>
    <hyperlink r:id="rId714" ref="P774"/>
    <hyperlink r:id="rId715" ref="P775"/>
    <hyperlink r:id="rId716" ref="P776"/>
    <hyperlink r:id="rId717" ref="P777"/>
    <hyperlink r:id="rId718" ref="P778"/>
    <hyperlink r:id="rId719" ref="P780"/>
    <hyperlink r:id="rId720" ref="P781"/>
    <hyperlink r:id="rId721" ref="P782"/>
    <hyperlink r:id="rId722" ref="P783"/>
    <hyperlink r:id="rId723" ref="P784"/>
    <hyperlink r:id="rId724" ref="P787"/>
    <hyperlink r:id="rId725" ref="P788"/>
    <hyperlink r:id="rId726" ref="P790"/>
    <hyperlink r:id="rId727" ref="P791"/>
    <hyperlink r:id="rId728" ref="P792"/>
    <hyperlink r:id="rId729" ref="P793"/>
    <hyperlink r:id="rId730" ref="P794"/>
    <hyperlink r:id="rId731" ref="P795"/>
    <hyperlink r:id="rId732" ref="P796"/>
    <hyperlink r:id="rId733" ref="P797"/>
    <hyperlink r:id="rId734" ref="P798"/>
    <hyperlink r:id="rId735" ref="P799"/>
    <hyperlink r:id="rId736" ref="P801"/>
    <hyperlink r:id="rId737" ref="P802"/>
    <hyperlink r:id="rId738" ref="P803"/>
    <hyperlink r:id="rId739" ref="P804"/>
    <hyperlink r:id="rId740" ref="P805"/>
    <hyperlink r:id="rId741" ref="P806"/>
    <hyperlink r:id="rId742" ref="P808"/>
    <hyperlink r:id="rId743" ref="P809"/>
    <hyperlink r:id="rId744" ref="P810"/>
    <hyperlink r:id="rId745" ref="P811"/>
    <hyperlink r:id="rId746" ref="P813"/>
    <hyperlink r:id="rId747" ref="P814"/>
    <hyperlink r:id="rId748" ref="P815"/>
    <hyperlink r:id="rId749" ref="P816"/>
    <hyperlink r:id="rId750" ref="P817"/>
    <hyperlink r:id="rId751" ref="P818"/>
    <hyperlink r:id="rId752" ref="P820"/>
    <hyperlink r:id="rId753" ref="P821"/>
    <hyperlink r:id="rId754" ref="P823"/>
    <hyperlink r:id="rId755" ref="P824"/>
    <hyperlink r:id="rId756" ref="P825"/>
    <hyperlink r:id="rId757" ref="P826"/>
    <hyperlink r:id="rId758" ref="P827"/>
    <hyperlink r:id="rId759" ref="P828"/>
    <hyperlink r:id="rId760" ref="P829"/>
    <hyperlink r:id="rId761" ref="P830"/>
    <hyperlink r:id="rId762" ref="P831"/>
    <hyperlink r:id="rId763" ref="P832"/>
    <hyperlink r:id="rId764" ref="P833"/>
    <hyperlink r:id="rId765" ref="P834"/>
    <hyperlink r:id="rId766" ref="P835"/>
    <hyperlink r:id="rId767" ref="P836"/>
    <hyperlink r:id="rId768" ref="P837"/>
    <hyperlink r:id="rId769" ref="P839"/>
    <hyperlink r:id="rId770" ref="P840"/>
    <hyperlink r:id="rId771" ref="P841"/>
    <hyperlink r:id="rId772" ref="P842"/>
    <hyperlink r:id="rId773" ref="P843"/>
    <hyperlink r:id="rId774" ref="P844"/>
    <hyperlink r:id="rId775" ref="P846"/>
    <hyperlink r:id="rId776" ref="P847"/>
    <hyperlink r:id="rId777" ref="P848"/>
    <hyperlink r:id="rId778" ref="P849"/>
    <hyperlink r:id="rId779" ref="P850"/>
    <hyperlink r:id="rId780" ref="P851"/>
    <hyperlink r:id="rId781" ref="P852"/>
    <hyperlink r:id="rId782" ref="P853"/>
    <hyperlink r:id="rId783" ref="P854"/>
    <hyperlink r:id="rId784" ref="P855"/>
    <hyperlink r:id="rId785" ref="P856"/>
    <hyperlink r:id="rId786" ref="P857"/>
    <hyperlink r:id="rId787" ref="P858"/>
    <hyperlink r:id="rId788" ref="P859"/>
    <hyperlink r:id="rId789" ref="P860"/>
    <hyperlink r:id="rId790" ref="P861"/>
    <hyperlink r:id="rId791" ref="P862"/>
    <hyperlink r:id="rId792" ref="P863"/>
    <hyperlink r:id="rId793" ref="P864"/>
    <hyperlink r:id="rId794" ref="P865"/>
    <hyperlink r:id="rId795" ref="P866"/>
    <hyperlink r:id="rId796" ref="P867"/>
    <hyperlink r:id="rId797" ref="P868"/>
    <hyperlink r:id="rId798" ref="P869"/>
    <hyperlink r:id="rId799" ref="P870"/>
    <hyperlink r:id="rId800" ref="P871"/>
    <hyperlink r:id="rId801" ref="P872"/>
    <hyperlink r:id="rId802" ref="P873"/>
    <hyperlink r:id="rId803" ref="P874"/>
    <hyperlink r:id="rId804" ref="P875"/>
    <hyperlink r:id="rId805" ref="P876"/>
    <hyperlink r:id="rId806" ref="P877"/>
    <hyperlink r:id="rId807" ref="P878"/>
    <hyperlink r:id="rId808" ref="P879"/>
    <hyperlink r:id="rId809" ref="P880"/>
    <hyperlink r:id="rId810" ref="P881"/>
    <hyperlink r:id="rId811" ref="P882"/>
    <hyperlink r:id="rId812" ref="P883"/>
    <hyperlink r:id="rId813" ref="P884"/>
    <hyperlink r:id="rId814" ref="P885"/>
    <hyperlink r:id="rId815" ref="P886"/>
    <hyperlink r:id="rId816" ref="P887"/>
    <hyperlink r:id="rId817" ref="P888"/>
    <hyperlink r:id="rId818" ref="P889"/>
    <hyperlink r:id="rId819" ref="P890"/>
    <hyperlink r:id="rId820" ref="P891"/>
    <hyperlink r:id="rId821" ref="P892"/>
    <hyperlink r:id="rId822" ref="P893"/>
    <hyperlink r:id="rId823" ref="P894"/>
    <hyperlink r:id="rId824" ref="P895"/>
    <hyperlink r:id="rId825" ref="P896"/>
    <hyperlink r:id="rId826" ref="P897"/>
    <hyperlink r:id="rId827" ref="P898"/>
    <hyperlink r:id="rId828" ref="P899"/>
    <hyperlink r:id="rId829" ref="P900"/>
    <hyperlink r:id="rId830" ref="P901"/>
    <hyperlink r:id="rId831" ref="P902"/>
    <hyperlink r:id="rId832" ref="P903"/>
    <hyperlink r:id="rId833" ref="P904"/>
    <hyperlink r:id="rId834" ref="P905"/>
    <hyperlink r:id="rId835" ref="P906"/>
    <hyperlink r:id="rId836" ref="P907"/>
    <hyperlink r:id="rId837" ref="P908"/>
    <hyperlink r:id="rId838" ref="P909"/>
    <hyperlink r:id="rId839" ref="P910"/>
    <hyperlink r:id="rId840" ref="P911"/>
    <hyperlink r:id="rId841" ref="P912"/>
    <hyperlink r:id="rId842" ref="P915"/>
    <hyperlink r:id="rId843" ref="P918"/>
    <hyperlink r:id="rId844" ref="P919"/>
    <hyperlink r:id="rId845" ref="P920"/>
    <hyperlink r:id="rId846" ref="P921"/>
    <hyperlink r:id="rId847" ref="P922"/>
    <hyperlink r:id="rId848" ref="P923"/>
    <hyperlink r:id="rId849" ref="P924"/>
  </hyperlinks>
  <drawing r:id="rId850"/>
  <legacyDrawing r:id="rId851"/>
  <tableParts count="1">
    <tablePart r:id="rId85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25"/>
    <col customWidth="1" min="3" max="3" width="35.25"/>
    <col customWidth="1" min="9" max="9" width="46.38"/>
  </cols>
  <sheetData>
    <row r="1">
      <c r="A1" s="1440" t="s">
        <v>4913</v>
      </c>
      <c r="B1" s="1441" t="s">
        <v>4914</v>
      </c>
      <c r="C1" s="1441" t="s">
        <v>4915</v>
      </c>
      <c r="D1" s="1441" t="s">
        <v>4916</v>
      </c>
      <c r="E1" s="1441" t="s">
        <v>4917</v>
      </c>
      <c r="F1" s="1441" t="s">
        <v>4918</v>
      </c>
      <c r="G1" s="1441" t="s">
        <v>4919</v>
      </c>
      <c r="H1" s="1441" t="s">
        <v>4920</v>
      </c>
      <c r="I1" s="1441" t="s">
        <v>4921</v>
      </c>
      <c r="J1" s="1441" t="s">
        <v>4922</v>
      </c>
      <c r="K1" s="1441" t="s">
        <v>4923</v>
      </c>
      <c r="L1" s="1441" t="s">
        <v>4924</v>
      </c>
      <c r="M1" s="1441" t="s">
        <v>4925</v>
      </c>
      <c r="N1" s="1442" t="s">
        <v>4926</v>
      </c>
      <c r="O1" s="1443"/>
      <c r="P1" s="1443"/>
    </row>
    <row r="2">
      <c r="A2" s="1444">
        <v>33.0</v>
      </c>
      <c r="B2" s="1445" t="s">
        <v>891</v>
      </c>
      <c r="C2" s="1445" t="s">
        <v>4927</v>
      </c>
      <c r="D2" s="1446" t="s">
        <v>4928</v>
      </c>
      <c r="E2" s="1445">
        <v>2.7126667E7</v>
      </c>
      <c r="F2" s="1445">
        <v>8.43307389E8</v>
      </c>
      <c r="G2" s="1447" t="b">
        <v>1</v>
      </c>
      <c r="H2" s="1445" t="s">
        <v>76</v>
      </c>
      <c r="I2" s="1445" t="s">
        <v>4929</v>
      </c>
      <c r="J2" s="1448">
        <v>91511.0</v>
      </c>
      <c r="K2" s="1445" t="s">
        <v>2426</v>
      </c>
      <c r="L2" s="1445" t="s">
        <v>4930</v>
      </c>
      <c r="M2" s="1445" t="s">
        <v>4931</v>
      </c>
      <c r="N2" s="1449" t="s">
        <v>4932</v>
      </c>
      <c r="O2" s="1450"/>
      <c r="P2" s="1450"/>
    </row>
    <row r="3">
      <c r="A3" s="1444">
        <v>168.0</v>
      </c>
      <c r="B3" s="1445" t="s">
        <v>4933</v>
      </c>
      <c r="C3" s="1445" t="s">
        <v>4934</v>
      </c>
      <c r="D3" s="1446" t="s">
        <v>4935</v>
      </c>
      <c r="E3" s="1445">
        <v>2.3023329E7</v>
      </c>
      <c r="F3" s="1445">
        <v>8.59291626E8</v>
      </c>
      <c r="G3" s="1447" t="b">
        <v>1</v>
      </c>
      <c r="H3" s="1445" t="s">
        <v>76</v>
      </c>
      <c r="I3" s="1445" t="s">
        <v>4936</v>
      </c>
      <c r="J3" s="1448">
        <v>717019.0</v>
      </c>
      <c r="K3" s="1445" t="s">
        <v>2937</v>
      </c>
      <c r="L3" s="1445" t="s">
        <v>4937</v>
      </c>
      <c r="M3" s="1445" t="s">
        <v>4938</v>
      </c>
      <c r="N3" s="1449" t="s">
        <v>2937</v>
      </c>
      <c r="O3" s="1450"/>
      <c r="P3" s="1450"/>
    </row>
    <row r="4">
      <c r="A4" s="1444">
        <v>220.0</v>
      </c>
      <c r="B4" s="1445" t="s">
        <v>3319</v>
      </c>
      <c r="C4" s="1445" t="s">
        <v>3319</v>
      </c>
      <c r="D4" s="1446" t="s">
        <v>4939</v>
      </c>
      <c r="E4" s="1445">
        <v>2.6498353E7</v>
      </c>
      <c r="F4" s="1445">
        <v>2.6498353E7</v>
      </c>
      <c r="G4" s="1447" t="b">
        <v>1</v>
      </c>
      <c r="H4" s="1445" t="s">
        <v>76</v>
      </c>
      <c r="I4" s="1445" t="s">
        <v>4940</v>
      </c>
      <c r="J4" s="1448">
        <v>41930.0</v>
      </c>
      <c r="K4" s="1445" t="s">
        <v>2426</v>
      </c>
      <c r="L4" s="1451"/>
      <c r="M4" s="1445" t="s">
        <v>76</v>
      </c>
      <c r="N4" s="1449" t="s">
        <v>2426</v>
      </c>
      <c r="O4" s="1450"/>
      <c r="P4" s="1450"/>
    </row>
    <row r="5">
      <c r="A5" s="1444">
        <v>222.0</v>
      </c>
      <c r="B5" s="1445" t="s">
        <v>4941</v>
      </c>
      <c r="C5" s="1445" t="s">
        <v>4942</v>
      </c>
      <c r="D5" s="1446" t="s">
        <v>4943</v>
      </c>
      <c r="E5" s="1445" t="s">
        <v>4944</v>
      </c>
      <c r="F5" s="1445">
        <v>2.65088E7</v>
      </c>
      <c r="G5" s="1447" t="b">
        <v>1</v>
      </c>
      <c r="H5" s="1445" t="s">
        <v>76</v>
      </c>
      <c r="I5" s="1445" t="s">
        <v>4940</v>
      </c>
      <c r="J5" s="1448">
        <v>41930.0</v>
      </c>
      <c r="K5" s="1445" t="s">
        <v>2426</v>
      </c>
      <c r="L5" s="1451"/>
      <c r="M5" s="1445" t="s">
        <v>4945</v>
      </c>
      <c r="N5" s="1449" t="s">
        <v>4946</v>
      </c>
      <c r="O5" s="1450"/>
      <c r="P5" s="1450"/>
    </row>
    <row r="6">
      <c r="A6" s="1444">
        <v>280.0</v>
      </c>
      <c r="B6" s="1445" t="s">
        <v>258</v>
      </c>
      <c r="C6" s="1445" t="s">
        <v>4947</v>
      </c>
      <c r="D6" s="1446" t="s">
        <v>4948</v>
      </c>
      <c r="E6" s="1445">
        <v>2.67912E7</v>
      </c>
      <c r="F6" s="1445" t="s">
        <v>4949</v>
      </c>
      <c r="G6" s="1447" t="b">
        <v>1</v>
      </c>
      <c r="H6" s="1445" t="s">
        <v>76</v>
      </c>
      <c r="I6" s="1445" t="s">
        <v>4950</v>
      </c>
      <c r="J6" s="1448">
        <v>41930.0</v>
      </c>
      <c r="K6" s="1445" t="s">
        <v>2426</v>
      </c>
      <c r="L6" s="1445" t="s">
        <v>4951</v>
      </c>
      <c r="M6" s="1445" t="s">
        <v>4951</v>
      </c>
      <c r="N6" s="1449" t="s">
        <v>4952</v>
      </c>
      <c r="O6" s="1450"/>
      <c r="P6" s="1450"/>
    </row>
    <row r="7">
      <c r="A7" s="1444">
        <v>370.0</v>
      </c>
      <c r="B7" s="1445" t="s">
        <v>3511</v>
      </c>
      <c r="C7" s="1445" t="s">
        <v>3511</v>
      </c>
      <c r="D7" s="1446" t="s">
        <v>4953</v>
      </c>
      <c r="E7" s="1445">
        <v>2.6498356E7</v>
      </c>
      <c r="F7" s="1445">
        <v>2.6498356E7</v>
      </c>
      <c r="G7" s="1447" t="b">
        <v>1</v>
      </c>
      <c r="H7" s="1445" t="s">
        <v>76</v>
      </c>
      <c r="I7" s="1445" t="s">
        <v>4940</v>
      </c>
      <c r="J7" s="1448">
        <v>41930.0</v>
      </c>
      <c r="K7" s="1445" t="s">
        <v>2426</v>
      </c>
      <c r="L7" s="1451"/>
      <c r="M7" s="1445" t="s">
        <v>4954</v>
      </c>
      <c r="N7" s="1449" t="s">
        <v>2426</v>
      </c>
      <c r="O7" s="1450"/>
      <c r="P7" s="1450"/>
    </row>
    <row r="8">
      <c r="A8" s="1444">
        <v>425.0</v>
      </c>
      <c r="B8" s="1445" t="s">
        <v>1081</v>
      </c>
      <c r="C8" s="1445" t="s">
        <v>4955</v>
      </c>
      <c r="D8" s="1446" t="s">
        <v>4956</v>
      </c>
      <c r="E8" s="1445">
        <v>2.0036244E7</v>
      </c>
      <c r="F8" s="1445">
        <v>9.2626404E7</v>
      </c>
      <c r="G8" s="1447" t="b">
        <v>1</v>
      </c>
      <c r="H8" s="1445" t="s">
        <v>76</v>
      </c>
      <c r="I8" s="1445" t="s">
        <v>4929</v>
      </c>
      <c r="J8" s="1448">
        <v>91511.0</v>
      </c>
      <c r="K8" s="1445" t="s">
        <v>2426</v>
      </c>
      <c r="L8" s="1451"/>
      <c r="M8" s="1451"/>
      <c r="N8" s="1449" t="s">
        <v>4932</v>
      </c>
      <c r="O8" s="1450"/>
      <c r="P8" s="1450"/>
    </row>
    <row r="9">
      <c r="A9" s="1444">
        <v>426.0</v>
      </c>
      <c r="B9" s="1445" t="s">
        <v>4957</v>
      </c>
      <c r="C9" s="1445" t="s">
        <v>4958</v>
      </c>
      <c r="D9" s="1446" t="s">
        <v>4959</v>
      </c>
      <c r="E9" s="1445">
        <v>2.9371091E7</v>
      </c>
      <c r="F9" s="1445">
        <v>8.16413571E8</v>
      </c>
      <c r="G9" s="1447" t="b">
        <v>1</v>
      </c>
      <c r="H9" s="1445" t="s">
        <v>76</v>
      </c>
      <c r="I9" s="1445" t="s">
        <v>4929</v>
      </c>
      <c r="J9" s="1448">
        <v>91511.0</v>
      </c>
      <c r="K9" s="1445" t="s">
        <v>2426</v>
      </c>
      <c r="L9" s="1451"/>
      <c r="M9" s="1445" t="s">
        <v>4960</v>
      </c>
      <c r="N9" s="1449" t="s">
        <v>4932</v>
      </c>
      <c r="O9" s="1450"/>
      <c r="P9" s="1450"/>
    </row>
    <row r="10">
      <c r="A10" s="1444">
        <v>447.0</v>
      </c>
      <c r="B10" s="1445" t="s">
        <v>3779</v>
      </c>
      <c r="C10" s="1445" t="s">
        <v>3779</v>
      </c>
      <c r="D10" s="1446" t="s">
        <v>4961</v>
      </c>
      <c r="E10" s="1445">
        <v>2.68791E7</v>
      </c>
      <c r="F10" s="1445">
        <v>9.08805627E8</v>
      </c>
      <c r="G10" s="1447" t="b">
        <v>1</v>
      </c>
      <c r="H10" s="1445" t="s">
        <v>76</v>
      </c>
      <c r="I10" s="1445" t="s">
        <v>4940</v>
      </c>
      <c r="J10" s="1448">
        <v>41930.0</v>
      </c>
      <c r="K10" s="1445" t="s">
        <v>2426</v>
      </c>
      <c r="L10" s="1445" t="s">
        <v>4962</v>
      </c>
      <c r="M10" s="1445" t="s">
        <v>4945</v>
      </c>
      <c r="N10" s="1449" t="s">
        <v>4963</v>
      </c>
      <c r="O10" s="1450"/>
      <c r="P10" s="1450"/>
    </row>
    <row r="11">
      <c r="A11" s="1444">
        <v>565.0</v>
      </c>
      <c r="B11" s="1445" t="s">
        <v>3287</v>
      </c>
      <c r="C11" s="1445" t="s">
        <v>4964</v>
      </c>
      <c r="D11" s="1446" t="s">
        <v>4965</v>
      </c>
      <c r="E11" s="1445">
        <v>2.67912E7</v>
      </c>
      <c r="F11" s="1445">
        <v>8.45273322E8</v>
      </c>
      <c r="G11" s="1447" t="b">
        <v>1</v>
      </c>
      <c r="H11" s="1445" t="s">
        <v>76</v>
      </c>
      <c r="I11" s="1445" t="s">
        <v>4950</v>
      </c>
      <c r="J11" s="1448">
        <v>41930.0</v>
      </c>
      <c r="K11" s="1445" t="s">
        <v>2659</v>
      </c>
      <c r="L11" s="1451"/>
      <c r="M11" s="1445" t="s">
        <v>4951</v>
      </c>
      <c r="N11" s="1449" t="s">
        <v>2659</v>
      </c>
      <c r="O11" s="1450"/>
      <c r="P11" s="1450"/>
    </row>
    <row r="12">
      <c r="A12" s="1444">
        <v>598.0</v>
      </c>
      <c r="B12" s="1445" t="s">
        <v>4966</v>
      </c>
      <c r="C12" s="1445" t="s">
        <v>4967</v>
      </c>
      <c r="D12" s="1446" t="s">
        <v>4968</v>
      </c>
      <c r="E12" s="1445">
        <v>9.52519799E8</v>
      </c>
      <c r="F12" s="1445">
        <v>9.52519799E8</v>
      </c>
      <c r="G12" s="1447" t="b">
        <v>1</v>
      </c>
      <c r="H12" s="1445" t="s">
        <v>76</v>
      </c>
      <c r="I12" s="1445" t="s">
        <v>4936</v>
      </c>
      <c r="J12" s="1448">
        <v>717019.0</v>
      </c>
      <c r="K12" s="1445" t="s">
        <v>2426</v>
      </c>
      <c r="L12" s="1451"/>
      <c r="M12" s="1445" t="s">
        <v>4969</v>
      </c>
      <c r="N12" s="1449" t="s">
        <v>4970</v>
      </c>
      <c r="O12" s="1450"/>
      <c r="P12" s="1450"/>
    </row>
    <row r="13">
      <c r="A13" s="1444">
        <v>643.0</v>
      </c>
      <c r="B13" s="1445" t="s">
        <v>134</v>
      </c>
      <c r="C13" s="1445" t="s">
        <v>4971</v>
      </c>
      <c r="D13" s="1446" t="s">
        <v>4972</v>
      </c>
      <c r="E13" s="1445">
        <v>2.0111111E7</v>
      </c>
      <c r="F13" s="1445">
        <v>8.20023832E8</v>
      </c>
      <c r="G13" s="1447" t="b">
        <v>1</v>
      </c>
      <c r="H13" s="1445" t="s">
        <v>76</v>
      </c>
      <c r="I13" s="1445" t="s">
        <v>4940</v>
      </c>
      <c r="J13" s="1448">
        <v>41930.0</v>
      </c>
      <c r="K13" s="1445" t="s">
        <v>2571</v>
      </c>
      <c r="L13" s="1451"/>
      <c r="M13" s="1451"/>
      <c r="N13" s="1449" t="s">
        <v>4973</v>
      </c>
      <c r="O13" s="1450"/>
      <c r="P13" s="1450"/>
    </row>
    <row r="14">
      <c r="A14" s="1444">
        <v>668.0</v>
      </c>
      <c r="B14" s="1445" t="s">
        <v>4974</v>
      </c>
      <c r="C14" s="1445" t="s">
        <v>4975</v>
      </c>
      <c r="D14" s="1446" t="s">
        <v>4976</v>
      </c>
      <c r="E14" s="1445">
        <v>2.0953083E7</v>
      </c>
      <c r="F14" s="1452">
        <v>8.09460391063824E18</v>
      </c>
      <c r="G14" s="1447" t="b">
        <v>1</v>
      </c>
      <c r="H14" s="1445" t="s">
        <v>76</v>
      </c>
      <c r="I14" s="1445" t="s">
        <v>1077</v>
      </c>
      <c r="J14" s="1448">
        <v>319244.0</v>
      </c>
      <c r="K14" s="1445" t="s">
        <v>2659</v>
      </c>
      <c r="L14" s="1451"/>
      <c r="M14" s="1451"/>
      <c r="N14" s="1449" t="s">
        <v>4977</v>
      </c>
      <c r="O14" s="1450"/>
      <c r="P14" s="1450"/>
    </row>
    <row r="15">
      <c r="A15" s="1444">
        <v>712.0</v>
      </c>
      <c r="B15" s="1445" t="s">
        <v>77</v>
      </c>
      <c r="C15" s="1445" t="s">
        <v>4978</v>
      </c>
      <c r="D15" s="1446" t="s">
        <v>4979</v>
      </c>
      <c r="E15" s="1445">
        <v>2.67912E7</v>
      </c>
      <c r="F15" s="1453"/>
      <c r="G15" s="1447" t="b">
        <v>1</v>
      </c>
      <c r="H15" s="1445" t="s">
        <v>76</v>
      </c>
      <c r="I15" s="1445" t="s">
        <v>4950</v>
      </c>
      <c r="J15" s="1448">
        <v>41930.0</v>
      </c>
      <c r="K15" s="1445" t="s">
        <v>2426</v>
      </c>
      <c r="L15" s="1445" t="s">
        <v>4951</v>
      </c>
      <c r="M15" s="1445" t="s">
        <v>4951</v>
      </c>
      <c r="N15" s="1449" t="s">
        <v>4980</v>
      </c>
      <c r="O15" s="1450"/>
      <c r="P15" s="1450"/>
    </row>
    <row r="16">
      <c r="A16" s="1444">
        <v>740.0</v>
      </c>
      <c r="B16" s="1445" t="s">
        <v>3196</v>
      </c>
      <c r="C16" s="1445" t="s">
        <v>4981</v>
      </c>
      <c r="D16" s="1446" t="s">
        <v>4982</v>
      </c>
      <c r="E16" s="1445">
        <v>2.8539492E7</v>
      </c>
      <c r="F16" s="1445">
        <v>8.3096358E8</v>
      </c>
      <c r="G16" s="1447" t="b">
        <v>1</v>
      </c>
      <c r="H16" s="1445" t="s">
        <v>76</v>
      </c>
      <c r="I16" s="1445" t="s">
        <v>4929</v>
      </c>
      <c r="J16" s="1448">
        <v>91511.0</v>
      </c>
      <c r="K16" s="1445" t="s">
        <v>2659</v>
      </c>
      <c r="L16" s="1451"/>
      <c r="M16" s="1445" t="s">
        <v>4945</v>
      </c>
      <c r="N16" s="1449" t="s">
        <v>2659</v>
      </c>
      <c r="O16" s="1450"/>
      <c r="P16" s="1450"/>
    </row>
    <row r="17">
      <c r="A17" s="1444">
        <v>741.0</v>
      </c>
      <c r="B17" s="1445" t="s">
        <v>4983</v>
      </c>
      <c r="C17" s="1445" t="s">
        <v>4984</v>
      </c>
      <c r="D17" s="1446" t="s">
        <v>4985</v>
      </c>
      <c r="E17" s="1445">
        <v>2.9388177E7</v>
      </c>
      <c r="F17" s="1453"/>
      <c r="G17" s="1447" t="b">
        <v>1</v>
      </c>
      <c r="H17" s="1445" t="s">
        <v>76</v>
      </c>
      <c r="I17" s="1445" t="s">
        <v>4929</v>
      </c>
      <c r="J17" s="1448">
        <v>91511.0</v>
      </c>
      <c r="K17" s="1445" t="s">
        <v>2659</v>
      </c>
      <c r="L17" s="1445" t="s">
        <v>4986</v>
      </c>
      <c r="M17" s="1445" t="s">
        <v>4960</v>
      </c>
      <c r="N17" s="1449" t="s">
        <v>2659</v>
      </c>
      <c r="O17" s="1450"/>
      <c r="P17" s="1450"/>
    </row>
    <row r="18">
      <c r="A18" s="1444">
        <v>742.0</v>
      </c>
      <c r="B18" s="1445" t="s">
        <v>4987</v>
      </c>
      <c r="C18" s="1445" t="s">
        <v>4988</v>
      </c>
      <c r="D18" s="1446" t="s">
        <v>4989</v>
      </c>
      <c r="E18" s="1445">
        <v>2.9586273E7</v>
      </c>
      <c r="F18" s="1445">
        <v>8.30963583E8</v>
      </c>
      <c r="G18" s="1447" t="b">
        <v>1</v>
      </c>
      <c r="H18" s="1445" t="s">
        <v>76</v>
      </c>
      <c r="I18" s="1445" t="s">
        <v>4929</v>
      </c>
      <c r="J18" s="1448">
        <v>91511.0</v>
      </c>
      <c r="K18" s="1445" t="s">
        <v>2659</v>
      </c>
      <c r="L18" s="1451"/>
      <c r="M18" s="1445" t="s">
        <v>4990</v>
      </c>
      <c r="N18" s="1449" t="s">
        <v>2659</v>
      </c>
      <c r="O18" s="1450"/>
      <c r="P18" s="1450"/>
    </row>
    <row r="19">
      <c r="A19" s="1444">
        <v>743.0</v>
      </c>
      <c r="B19" s="1445" t="s">
        <v>4991</v>
      </c>
      <c r="C19" s="1445" t="s">
        <v>4992</v>
      </c>
      <c r="D19" s="1446" t="s">
        <v>4993</v>
      </c>
      <c r="E19" s="1445">
        <v>2.947527E7</v>
      </c>
      <c r="F19" s="1445">
        <v>9.30963584E8</v>
      </c>
      <c r="G19" s="1447" t="b">
        <v>1</v>
      </c>
      <c r="H19" s="1445" t="s">
        <v>76</v>
      </c>
      <c r="I19" s="1445" t="s">
        <v>4929</v>
      </c>
      <c r="J19" s="1448">
        <v>91511.0</v>
      </c>
      <c r="K19" s="1445" t="s">
        <v>2659</v>
      </c>
      <c r="L19" s="1451"/>
      <c r="M19" s="1445" t="s">
        <v>4994</v>
      </c>
      <c r="N19" s="1449" t="s">
        <v>2659</v>
      </c>
      <c r="O19" s="1450"/>
      <c r="P19" s="1450"/>
    </row>
    <row r="20">
      <c r="A20" s="1444">
        <v>745.0</v>
      </c>
      <c r="B20" s="1445" t="s">
        <v>4995</v>
      </c>
      <c r="C20" s="1445" t="s">
        <v>4996</v>
      </c>
      <c r="D20" s="1446" t="s">
        <v>4997</v>
      </c>
      <c r="E20" s="1445">
        <v>2.1051435E7</v>
      </c>
      <c r="F20" s="1445">
        <v>2.1051435E7</v>
      </c>
      <c r="G20" s="1447" t="b">
        <v>1</v>
      </c>
      <c r="H20" s="1445" t="s">
        <v>76</v>
      </c>
      <c r="I20" s="1445" t="s">
        <v>4929</v>
      </c>
      <c r="J20" s="1448">
        <v>91511.0</v>
      </c>
      <c r="K20" s="1445" t="s">
        <v>2659</v>
      </c>
      <c r="L20" s="1451"/>
      <c r="M20" s="1445" t="s">
        <v>4998</v>
      </c>
      <c r="N20" s="1449" t="s">
        <v>2659</v>
      </c>
      <c r="O20" s="1450"/>
      <c r="P20" s="1450"/>
    </row>
    <row r="21">
      <c r="A21" s="1444">
        <v>746.0</v>
      </c>
      <c r="B21" s="1445" t="s">
        <v>4999</v>
      </c>
      <c r="C21" s="1445" t="s">
        <v>5000</v>
      </c>
      <c r="D21" s="1446" t="s">
        <v>5001</v>
      </c>
      <c r="E21" s="1445">
        <v>2.1113884E7</v>
      </c>
      <c r="F21" s="1445">
        <v>8.30963581E8</v>
      </c>
      <c r="G21" s="1447" t="b">
        <v>1</v>
      </c>
      <c r="H21" s="1445" t="s">
        <v>76</v>
      </c>
      <c r="I21" s="1445" t="s">
        <v>4929</v>
      </c>
      <c r="J21" s="1448">
        <v>91511.0</v>
      </c>
      <c r="K21" s="1445" t="s">
        <v>2659</v>
      </c>
      <c r="L21" s="1445" t="s">
        <v>5002</v>
      </c>
      <c r="M21" s="1445" t="s">
        <v>5002</v>
      </c>
      <c r="N21" s="1449" t="s">
        <v>2659</v>
      </c>
      <c r="O21" s="1450"/>
      <c r="P21" s="1450"/>
    </row>
    <row r="22">
      <c r="A22" s="1444">
        <v>753.0</v>
      </c>
      <c r="B22" s="1445" t="s">
        <v>5003</v>
      </c>
      <c r="C22" s="1445" t="s">
        <v>5004</v>
      </c>
      <c r="D22" s="1446" t="s">
        <v>5005</v>
      </c>
      <c r="E22" s="1445">
        <v>2.0739965E7</v>
      </c>
      <c r="F22" s="1452">
        <v>8.09695484063824E18</v>
      </c>
      <c r="G22" s="1447" t="b">
        <v>1</v>
      </c>
      <c r="H22" s="1445" t="s">
        <v>76</v>
      </c>
      <c r="I22" s="1445" t="s">
        <v>1077</v>
      </c>
      <c r="J22" s="1448">
        <v>319244.0</v>
      </c>
      <c r="K22" s="1445" t="s">
        <v>2659</v>
      </c>
      <c r="L22" s="1445" t="s">
        <v>5006</v>
      </c>
      <c r="M22" s="1453"/>
      <c r="N22" s="1449" t="s">
        <v>4977</v>
      </c>
      <c r="O22" s="1450"/>
      <c r="P22" s="1450"/>
    </row>
    <row r="23">
      <c r="A23" s="1444">
        <v>763.0</v>
      </c>
      <c r="B23" s="1445" t="s">
        <v>5007</v>
      </c>
      <c r="C23" s="1445" t="s">
        <v>5008</v>
      </c>
      <c r="D23" s="1446" t="s">
        <v>5009</v>
      </c>
      <c r="E23" s="1445">
        <v>2.0385114E7</v>
      </c>
      <c r="F23" s="1445">
        <v>2.0385114E7</v>
      </c>
      <c r="G23" s="1447" t="b">
        <v>1</v>
      </c>
      <c r="H23" s="1445" t="s">
        <v>76</v>
      </c>
      <c r="I23" s="1445" t="s">
        <v>5010</v>
      </c>
      <c r="J23" s="1448">
        <v>833553.0</v>
      </c>
      <c r="K23" s="1445" t="s">
        <v>2937</v>
      </c>
      <c r="L23" s="1445" t="s">
        <v>5011</v>
      </c>
      <c r="M23" s="1445" t="s">
        <v>5012</v>
      </c>
      <c r="N23" s="1449" t="s">
        <v>2937</v>
      </c>
      <c r="O23" s="1450"/>
      <c r="P23" s="1450"/>
    </row>
    <row r="24">
      <c r="A24" s="1444">
        <v>781.0</v>
      </c>
      <c r="B24" s="1445" t="s">
        <v>5013</v>
      </c>
      <c r="C24" s="1445" t="s">
        <v>5014</v>
      </c>
      <c r="D24" s="1446" t="s">
        <v>5015</v>
      </c>
      <c r="E24" s="1445">
        <v>9.41916629E8</v>
      </c>
      <c r="F24" s="1445">
        <v>9.41916629E8</v>
      </c>
      <c r="G24" s="1447" t="b">
        <v>1</v>
      </c>
      <c r="H24" s="1445" t="s">
        <v>76</v>
      </c>
      <c r="I24" s="1445" t="s">
        <v>4940</v>
      </c>
      <c r="J24" s="1448">
        <v>41930.0</v>
      </c>
      <c r="K24" s="1445" t="s">
        <v>2464</v>
      </c>
      <c r="L24" s="1445" t="s">
        <v>5006</v>
      </c>
      <c r="M24" s="1445" t="s">
        <v>4954</v>
      </c>
      <c r="N24" s="1449" t="s">
        <v>2464</v>
      </c>
      <c r="O24" s="1450"/>
      <c r="P24" s="1450"/>
    </row>
    <row r="25">
      <c r="A25" s="1444">
        <v>783.0</v>
      </c>
      <c r="B25" s="1445" t="s">
        <v>5016</v>
      </c>
      <c r="C25" s="1445" t="s">
        <v>5017</v>
      </c>
      <c r="D25" s="1446" t="s">
        <v>5018</v>
      </c>
      <c r="E25" s="1445">
        <v>8.65558789E8</v>
      </c>
      <c r="F25" s="1445">
        <v>8.65558789E8</v>
      </c>
      <c r="G25" s="1447" t="b">
        <v>1</v>
      </c>
      <c r="H25" s="1445" t="s">
        <v>76</v>
      </c>
      <c r="I25" s="1445" t="s">
        <v>1204</v>
      </c>
      <c r="J25" s="1448">
        <v>583715.0</v>
      </c>
      <c r="K25" s="1445" t="s">
        <v>2437</v>
      </c>
      <c r="L25" s="1445" t="s">
        <v>5019</v>
      </c>
      <c r="M25" s="1453"/>
      <c r="N25" s="1449" t="s">
        <v>5020</v>
      </c>
      <c r="O25" s="1450"/>
      <c r="P25" s="1450"/>
    </row>
    <row r="26">
      <c r="A26" s="1444">
        <v>790.0</v>
      </c>
      <c r="B26" s="1445" t="s">
        <v>5021</v>
      </c>
      <c r="C26" s="1445" t="s">
        <v>5022</v>
      </c>
      <c r="D26" s="1446" t="s">
        <v>5023</v>
      </c>
      <c r="E26" s="1445">
        <v>2.6498359E7</v>
      </c>
      <c r="F26" s="1445">
        <v>2.6498359E7</v>
      </c>
      <c r="G26" s="1447" t="b">
        <v>1</v>
      </c>
      <c r="H26" s="1445" t="s">
        <v>76</v>
      </c>
      <c r="I26" s="1445" t="s">
        <v>4940</v>
      </c>
      <c r="J26" s="1448">
        <v>41930.0</v>
      </c>
      <c r="K26" s="1445" t="s">
        <v>2426</v>
      </c>
      <c r="L26" s="1451"/>
      <c r="M26" s="1445" t="s">
        <v>4954</v>
      </c>
      <c r="N26" s="1449" t="s">
        <v>5024</v>
      </c>
      <c r="O26" s="1450"/>
      <c r="P26" s="1450"/>
    </row>
    <row r="27">
      <c r="A27" s="1444">
        <v>808.0</v>
      </c>
      <c r="B27" s="1445" t="s">
        <v>5025</v>
      </c>
      <c r="C27" s="1445" t="s">
        <v>5026</v>
      </c>
      <c r="D27" s="1446" t="s">
        <v>5027</v>
      </c>
      <c r="E27" s="1454">
        <f t="shared" ref="E27:F27" si="1">+6626867000</f>
        <v>6626867000</v>
      </c>
      <c r="F27" s="1454">
        <f t="shared" si="1"/>
        <v>6626867000</v>
      </c>
      <c r="G27" s="1447" t="b">
        <v>1</v>
      </c>
      <c r="H27" s="1445" t="s">
        <v>76</v>
      </c>
      <c r="I27" s="1445" t="s">
        <v>4936</v>
      </c>
      <c r="J27" s="1448">
        <v>717019.0</v>
      </c>
      <c r="K27" s="1445" t="s">
        <v>2937</v>
      </c>
      <c r="L27" s="1451"/>
      <c r="M27" s="1445" t="s">
        <v>4938</v>
      </c>
      <c r="N27" s="1449" t="s">
        <v>5028</v>
      </c>
      <c r="O27" s="1450"/>
      <c r="P27" s="1450"/>
    </row>
    <row r="28">
      <c r="A28" s="1444">
        <v>828.0</v>
      </c>
      <c r="B28" s="1445" t="s">
        <v>3537</v>
      </c>
      <c r="C28" s="1445" t="s">
        <v>5029</v>
      </c>
      <c r="D28" s="1446" t="s">
        <v>5030</v>
      </c>
      <c r="E28" s="1445">
        <v>2.3093E7</v>
      </c>
      <c r="F28" s="1445">
        <v>8.99212786E8</v>
      </c>
      <c r="G28" s="1447" t="b">
        <v>1</v>
      </c>
      <c r="H28" s="1445" t="s">
        <v>76</v>
      </c>
      <c r="I28" s="1445" t="s">
        <v>1077</v>
      </c>
      <c r="J28" s="1448">
        <v>319244.0</v>
      </c>
      <c r="K28" s="1445" t="s">
        <v>2426</v>
      </c>
      <c r="L28" s="1451"/>
      <c r="M28" s="1451"/>
      <c r="N28" s="1449" t="s">
        <v>2426</v>
      </c>
      <c r="O28" s="1450"/>
      <c r="P28" s="1450"/>
    </row>
    <row r="29">
      <c r="A29" s="1444">
        <v>835.0</v>
      </c>
      <c r="B29" s="1445" t="s">
        <v>5031</v>
      </c>
      <c r="C29" s="1445" t="s">
        <v>5032</v>
      </c>
      <c r="D29" s="1446" t="s">
        <v>5033</v>
      </c>
      <c r="E29" s="1445">
        <v>2.624E7</v>
      </c>
      <c r="F29" s="1445">
        <v>6.33938848E8</v>
      </c>
      <c r="G29" s="1447" t="b">
        <v>1</v>
      </c>
      <c r="H29" s="1445" t="s">
        <v>76</v>
      </c>
      <c r="I29" s="1445" t="s">
        <v>4940</v>
      </c>
      <c r="J29" s="1448">
        <v>41930.0</v>
      </c>
      <c r="K29" s="1445" t="s">
        <v>2426</v>
      </c>
      <c r="L29" s="1445" t="s">
        <v>4951</v>
      </c>
      <c r="M29" s="1445" t="s">
        <v>4951</v>
      </c>
      <c r="N29" s="1449" t="s">
        <v>4932</v>
      </c>
      <c r="O29" s="1450"/>
      <c r="P29" s="1450"/>
    </row>
    <row r="30">
      <c r="A30" s="1444">
        <v>837.0</v>
      </c>
      <c r="B30" s="1445" t="s">
        <v>283</v>
      </c>
      <c r="C30" s="1445" t="s">
        <v>283</v>
      </c>
      <c r="D30" s="1446" t="s">
        <v>5034</v>
      </c>
      <c r="E30" s="1445">
        <v>9.22811818E8</v>
      </c>
      <c r="F30" s="1445" t="s">
        <v>5035</v>
      </c>
      <c r="G30" s="1447" t="b">
        <v>1</v>
      </c>
      <c r="H30" s="1445" t="s">
        <v>76</v>
      </c>
      <c r="I30" s="1445" t="s">
        <v>5036</v>
      </c>
      <c r="J30" s="1448">
        <v>3708.0</v>
      </c>
      <c r="K30" s="1445" t="s">
        <v>2426</v>
      </c>
      <c r="L30" s="1451"/>
      <c r="M30" s="1445" t="s">
        <v>5037</v>
      </c>
      <c r="N30" s="1449" t="s">
        <v>5038</v>
      </c>
      <c r="O30" s="1450"/>
      <c r="P30" s="1450"/>
    </row>
    <row r="31">
      <c r="A31" s="1444">
        <v>843.0</v>
      </c>
      <c r="B31" s="1445" t="s">
        <v>2721</v>
      </c>
      <c r="C31" s="1445" t="s">
        <v>5039</v>
      </c>
      <c r="D31" s="1446" t="s">
        <v>5040</v>
      </c>
      <c r="E31" s="1445">
        <v>8.63265205E8</v>
      </c>
      <c r="F31" s="1445">
        <v>8.63265205E8</v>
      </c>
      <c r="G31" s="1447" t="b">
        <v>1</v>
      </c>
      <c r="H31" s="1445" t="s">
        <v>76</v>
      </c>
      <c r="I31" s="1445" t="s">
        <v>1077</v>
      </c>
      <c r="J31" s="1448">
        <v>319244.0</v>
      </c>
      <c r="K31" s="1445" t="s">
        <v>2464</v>
      </c>
      <c r="L31" s="1445" t="s">
        <v>5041</v>
      </c>
      <c r="M31" s="1445" t="s">
        <v>5041</v>
      </c>
      <c r="N31" s="1449" t="s">
        <v>5042</v>
      </c>
      <c r="O31" s="1450"/>
      <c r="P31" s="1450"/>
    </row>
    <row r="32">
      <c r="A32" s="1444">
        <v>863.0</v>
      </c>
      <c r="B32" s="1445" t="s">
        <v>5043</v>
      </c>
      <c r="C32" s="1445" t="s">
        <v>5044</v>
      </c>
      <c r="D32" s="1446" t="s">
        <v>5045</v>
      </c>
      <c r="E32" s="1445">
        <v>2.6461413E7</v>
      </c>
      <c r="F32" s="1445">
        <v>9.5254826E8</v>
      </c>
      <c r="G32" s="1447" t="b">
        <v>1</v>
      </c>
      <c r="H32" s="1445" t="s">
        <v>76</v>
      </c>
      <c r="I32" s="1445" t="s">
        <v>4929</v>
      </c>
      <c r="J32" s="1448">
        <v>91511.0</v>
      </c>
      <c r="K32" s="1445" t="s">
        <v>2536</v>
      </c>
      <c r="L32" s="1445" t="s">
        <v>5046</v>
      </c>
      <c r="M32" s="1445" t="s">
        <v>4945</v>
      </c>
      <c r="N32" s="1449" t="s">
        <v>5047</v>
      </c>
      <c r="O32" s="1450"/>
      <c r="P32" s="1450"/>
    </row>
    <row r="33">
      <c r="A33" s="1444">
        <v>865.0</v>
      </c>
      <c r="B33" s="1445" t="s">
        <v>5048</v>
      </c>
      <c r="C33" s="1445" t="s">
        <v>5049</v>
      </c>
      <c r="D33" s="1446" t="s">
        <v>5050</v>
      </c>
      <c r="E33" s="1445">
        <v>2.105225E7</v>
      </c>
      <c r="F33" s="1445" t="s">
        <v>5051</v>
      </c>
      <c r="G33" s="1447" t="b">
        <v>1</v>
      </c>
      <c r="H33" s="1445" t="s">
        <v>76</v>
      </c>
      <c r="I33" s="1445" t="s">
        <v>4929</v>
      </c>
      <c r="J33" s="1448">
        <v>91511.0</v>
      </c>
      <c r="K33" s="1445" t="s">
        <v>2536</v>
      </c>
      <c r="L33" s="1453"/>
      <c r="M33" s="1445" t="s">
        <v>5052</v>
      </c>
      <c r="N33" s="1449" t="s">
        <v>5047</v>
      </c>
      <c r="O33" s="1450"/>
      <c r="P33" s="1450"/>
    </row>
    <row r="34">
      <c r="A34" s="1444">
        <v>875.0</v>
      </c>
      <c r="B34" s="1445" t="s">
        <v>5053</v>
      </c>
      <c r="C34" s="1445" t="s">
        <v>5053</v>
      </c>
      <c r="D34" s="1446" t="s">
        <v>5054</v>
      </c>
      <c r="E34" s="1445">
        <v>2.3025265E7</v>
      </c>
      <c r="F34" s="1445">
        <v>2.3025265E7</v>
      </c>
      <c r="G34" s="1447" t="b">
        <v>1</v>
      </c>
      <c r="H34" s="1445" t="s">
        <v>76</v>
      </c>
      <c r="I34" s="1445" t="s">
        <v>4940</v>
      </c>
      <c r="J34" s="1448">
        <v>41930.0</v>
      </c>
      <c r="K34" s="1445" t="s">
        <v>2426</v>
      </c>
      <c r="L34" s="1445" t="s">
        <v>5006</v>
      </c>
      <c r="M34" s="1445" t="s">
        <v>4954</v>
      </c>
      <c r="N34" s="1449" t="s">
        <v>2426</v>
      </c>
      <c r="O34" s="1450"/>
      <c r="P34" s="1450"/>
    </row>
    <row r="35">
      <c r="A35" s="1444">
        <v>894.0</v>
      </c>
      <c r="B35" s="1445" t="s">
        <v>5055</v>
      </c>
      <c r="C35" s="1445" t="s">
        <v>5056</v>
      </c>
      <c r="D35" s="1446" t="s">
        <v>5057</v>
      </c>
      <c r="E35" s="1445">
        <v>2.67912E7</v>
      </c>
      <c r="F35" s="1445">
        <v>9.79629519E8</v>
      </c>
      <c r="G35" s="1447" t="b">
        <v>1</v>
      </c>
      <c r="H35" s="1445" t="s">
        <v>76</v>
      </c>
      <c r="I35" s="1445" t="s">
        <v>4950</v>
      </c>
      <c r="J35" s="1448">
        <v>41930.0</v>
      </c>
      <c r="K35" s="1445" t="s">
        <v>2426</v>
      </c>
      <c r="L35" s="1453"/>
      <c r="M35" s="1445" t="s">
        <v>4951</v>
      </c>
      <c r="N35" s="1449" t="s">
        <v>2426</v>
      </c>
      <c r="O35" s="1450"/>
      <c r="P35" s="1450"/>
    </row>
    <row r="36">
      <c r="A36" s="1444">
        <v>901.0</v>
      </c>
      <c r="B36" s="1445" t="s">
        <v>343</v>
      </c>
      <c r="C36" s="1445" t="s">
        <v>5058</v>
      </c>
      <c r="D36" s="1446" t="s">
        <v>5059</v>
      </c>
      <c r="E36" s="1445">
        <v>2.2342588E7</v>
      </c>
      <c r="F36" s="1445">
        <v>2.2342588E7</v>
      </c>
      <c r="G36" s="1447" t="b">
        <v>1</v>
      </c>
      <c r="H36" s="1445" t="s">
        <v>76</v>
      </c>
      <c r="I36" s="1445" t="s">
        <v>5060</v>
      </c>
      <c r="J36" s="1448">
        <v>1044620.0</v>
      </c>
      <c r="K36" s="1445" t="s">
        <v>2536</v>
      </c>
      <c r="L36" s="1451"/>
      <c r="M36" s="1445" t="s">
        <v>5061</v>
      </c>
      <c r="N36" s="1449" t="s">
        <v>2536</v>
      </c>
      <c r="O36" s="1450"/>
      <c r="P36" s="1450"/>
    </row>
    <row r="37">
      <c r="A37" s="1444">
        <v>902.0</v>
      </c>
      <c r="B37" s="1445" t="s">
        <v>5062</v>
      </c>
      <c r="C37" s="1445" t="s">
        <v>5063</v>
      </c>
      <c r="D37" s="1446" t="s">
        <v>5064</v>
      </c>
      <c r="E37" s="1445">
        <v>9.15454387E8</v>
      </c>
      <c r="F37" s="1445">
        <v>9.15454387E8</v>
      </c>
      <c r="G37" s="1447" t="b">
        <v>1</v>
      </c>
      <c r="H37" s="1445" t="s">
        <v>76</v>
      </c>
      <c r="I37" s="1445" t="s">
        <v>4929</v>
      </c>
      <c r="J37" s="1448">
        <v>91511.0</v>
      </c>
      <c r="K37" s="1445" t="s">
        <v>2426</v>
      </c>
      <c r="L37" s="1445" t="s">
        <v>5065</v>
      </c>
      <c r="M37" s="1445" t="s">
        <v>5065</v>
      </c>
      <c r="N37" s="1449" t="s">
        <v>5066</v>
      </c>
      <c r="O37" s="1450"/>
      <c r="P37" s="1450"/>
    </row>
    <row r="38">
      <c r="A38" s="1444">
        <v>911.0</v>
      </c>
      <c r="B38" s="1445" t="s">
        <v>5067</v>
      </c>
      <c r="C38" s="1445" t="s">
        <v>5068</v>
      </c>
      <c r="D38" s="1446" t="s">
        <v>5069</v>
      </c>
      <c r="E38" s="1445">
        <v>8.0072943E8</v>
      </c>
      <c r="F38" s="1445">
        <v>8.97192747E8</v>
      </c>
      <c r="G38" s="1447" t="b">
        <v>1</v>
      </c>
      <c r="H38" s="1445" t="s">
        <v>76</v>
      </c>
      <c r="I38" s="1445" t="s">
        <v>4929</v>
      </c>
      <c r="J38" s="1448">
        <v>91511.0</v>
      </c>
      <c r="K38" s="1445" t="s">
        <v>2432</v>
      </c>
      <c r="L38" s="1451"/>
      <c r="M38" s="1445" t="s">
        <v>4931</v>
      </c>
      <c r="N38" s="1449" t="s">
        <v>2432</v>
      </c>
      <c r="O38" s="1450"/>
      <c r="P38" s="1450"/>
    </row>
    <row r="39">
      <c r="A39" s="1444">
        <v>915.0</v>
      </c>
      <c r="B39" s="1445" t="s">
        <v>261</v>
      </c>
      <c r="C39" s="1445" t="s">
        <v>5070</v>
      </c>
      <c r="D39" s="1446" t="s">
        <v>5071</v>
      </c>
      <c r="E39" s="1445">
        <v>8.16315642E8</v>
      </c>
      <c r="F39" s="1445">
        <v>8.16315642E8</v>
      </c>
      <c r="G39" s="1447" t="b">
        <v>1</v>
      </c>
      <c r="H39" s="1445" t="s">
        <v>76</v>
      </c>
      <c r="I39" s="1445" t="s">
        <v>1077</v>
      </c>
      <c r="J39" s="1448">
        <v>319244.0</v>
      </c>
      <c r="K39" s="1445" t="s">
        <v>2432</v>
      </c>
      <c r="L39" s="1445" t="s">
        <v>5072</v>
      </c>
      <c r="M39" s="1451"/>
      <c r="N39" s="1449" t="s">
        <v>2432</v>
      </c>
      <c r="O39" s="1450"/>
      <c r="P39" s="1450"/>
    </row>
    <row r="40">
      <c r="A40" s="1444">
        <v>923.0</v>
      </c>
      <c r="B40" s="1445" t="s">
        <v>5073</v>
      </c>
      <c r="C40" s="1445" t="s">
        <v>5074</v>
      </c>
      <c r="D40" s="1446" t="s">
        <v>5075</v>
      </c>
      <c r="E40" s="1445">
        <v>2.1194515E7</v>
      </c>
      <c r="F40" s="1445" t="s">
        <v>5076</v>
      </c>
      <c r="G40" s="1447" t="b">
        <v>1</v>
      </c>
      <c r="H40" s="1445" t="s">
        <v>76</v>
      </c>
      <c r="I40" s="1445" t="s">
        <v>1077</v>
      </c>
      <c r="J40" s="1448">
        <v>319244.0</v>
      </c>
      <c r="K40" s="1445" t="s">
        <v>2659</v>
      </c>
      <c r="L40" s="1445" t="s">
        <v>5077</v>
      </c>
      <c r="M40" s="1445" t="s">
        <v>5041</v>
      </c>
      <c r="N40" s="1449" t="s">
        <v>4977</v>
      </c>
      <c r="O40" s="1450"/>
      <c r="P40" s="1450"/>
    </row>
    <row r="41">
      <c r="A41" s="1444">
        <v>924.0</v>
      </c>
      <c r="B41" s="1445" t="s">
        <v>5078</v>
      </c>
      <c r="C41" s="1445" t="s">
        <v>5079</v>
      </c>
      <c r="D41" s="1446" t="s">
        <v>5080</v>
      </c>
      <c r="E41" s="1445">
        <v>9.09862996E8</v>
      </c>
      <c r="F41" s="1445">
        <v>9.09862996E8</v>
      </c>
      <c r="G41" s="1447" t="b">
        <v>1</v>
      </c>
      <c r="H41" s="1445" t="s">
        <v>76</v>
      </c>
      <c r="I41" s="1445" t="s">
        <v>1204</v>
      </c>
      <c r="J41" s="1448">
        <v>583715.0</v>
      </c>
      <c r="K41" s="1445" t="s">
        <v>2432</v>
      </c>
      <c r="L41" s="1445" t="s">
        <v>5081</v>
      </c>
      <c r="M41" s="1445" t="s">
        <v>5082</v>
      </c>
      <c r="N41" s="1449" t="s">
        <v>2432</v>
      </c>
      <c r="O41" s="1450"/>
      <c r="P41" s="1450"/>
    </row>
    <row r="42">
      <c r="A42" s="1444">
        <v>928.0</v>
      </c>
      <c r="B42" s="1445" t="s">
        <v>5083</v>
      </c>
      <c r="C42" s="1445" t="s">
        <v>5084</v>
      </c>
      <c r="D42" s="1446" t="s">
        <v>5085</v>
      </c>
      <c r="E42" s="1445">
        <v>2.3099999E7</v>
      </c>
      <c r="F42" s="1445">
        <v>9.15454384E8</v>
      </c>
      <c r="G42" s="1447" t="b">
        <v>1</v>
      </c>
      <c r="H42" s="1445" t="s">
        <v>76</v>
      </c>
      <c r="I42" s="1445" t="s">
        <v>4929</v>
      </c>
      <c r="J42" s="1448">
        <v>91511.0</v>
      </c>
      <c r="K42" s="1445" t="s">
        <v>2659</v>
      </c>
      <c r="L42" s="1445" t="s">
        <v>5086</v>
      </c>
      <c r="M42" s="1445" t="s">
        <v>5065</v>
      </c>
      <c r="N42" s="1449" t="s">
        <v>2659</v>
      </c>
      <c r="O42" s="1450"/>
      <c r="P42" s="1450"/>
    </row>
    <row r="43">
      <c r="A43" s="1444">
        <v>945.0</v>
      </c>
      <c r="B43" s="1445" t="s">
        <v>2711</v>
      </c>
      <c r="C43" s="1445" t="s">
        <v>5087</v>
      </c>
      <c r="D43" s="1446" t="s">
        <v>5088</v>
      </c>
      <c r="E43" s="1445">
        <v>2.2077E7</v>
      </c>
      <c r="F43" s="1445">
        <v>8.44632426E8</v>
      </c>
      <c r="G43" s="1447" t="b">
        <v>1</v>
      </c>
      <c r="H43" s="1445" t="s">
        <v>76</v>
      </c>
      <c r="I43" s="1445" t="s">
        <v>1077</v>
      </c>
      <c r="J43" s="1448">
        <v>319244.0</v>
      </c>
      <c r="K43" s="1445" t="s">
        <v>2426</v>
      </c>
      <c r="L43" s="1445" t="s">
        <v>5089</v>
      </c>
      <c r="M43" s="1445" t="s">
        <v>4931</v>
      </c>
      <c r="N43" s="1449" t="s">
        <v>2426</v>
      </c>
      <c r="O43" s="1450"/>
      <c r="P43" s="1450"/>
    </row>
    <row r="44">
      <c r="A44" s="1444">
        <v>949.0</v>
      </c>
      <c r="B44" s="1445" t="s">
        <v>5090</v>
      </c>
      <c r="C44" s="1445" t="s">
        <v>5091</v>
      </c>
      <c r="D44" s="1446" t="s">
        <v>5092</v>
      </c>
      <c r="E44" s="1445">
        <v>2.6539E7</v>
      </c>
      <c r="F44" s="1445">
        <v>2.6539E7</v>
      </c>
      <c r="G44" s="1447" t="b">
        <v>1</v>
      </c>
      <c r="H44" s="1445" t="s">
        <v>76</v>
      </c>
      <c r="I44" s="1445" t="s">
        <v>1077</v>
      </c>
      <c r="J44" s="1448">
        <v>319244.0</v>
      </c>
      <c r="K44" s="1445" t="s">
        <v>2464</v>
      </c>
      <c r="L44" s="1445" t="s">
        <v>5086</v>
      </c>
      <c r="M44" s="1445" t="s">
        <v>5093</v>
      </c>
      <c r="N44" s="1449" t="s">
        <v>5094</v>
      </c>
      <c r="O44" s="1450"/>
      <c r="P44" s="1450"/>
    </row>
    <row r="45">
      <c r="A45" s="1444">
        <v>955.0</v>
      </c>
      <c r="B45" s="1445" t="s">
        <v>5095</v>
      </c>
      <c r="C45" s="1445" t="s">
        <v>5096</v>
      </c>
      <c r="D45" s="1446" t="s">
        <v>5097</v>
      </c>
      <c r="E45" s="1445">
        <v>9.93907111E8</v>
      </c>
      <c r="F45" s="1445">
        <v>8.30764615E8</v>
      </c>
      <c r="G45" s="1447" t="b">
        <v>1</v>
      </c>
      <c r="H45" s="1445" t="s">
        <v>76</v>
      </c>
      <c r="I45" s="1445" t="s">
        <v>1077</v>
      </c>
      <c r="J45" s="1448">
        <v>319244.0</v>
      </c>
      <c r="K45" s="1445" t="s">
        <v>2464</v>
      </c>
      <c r="L45" s="1445" t="s">
        <v>5098</v>
      </c>
      <c r="M45" s="1451"/>
      <c r="N45" s="1449" t="s">
        <v>2464</v>
      </c>
      <c r="O45" s="1450"/>
      <c r="P45" s="1450"/>
    </row>
    <row r="46">
      <c r="A46" s="1444">
        <v>982.0</v>
      </c>
      <c r="B46" s="1445" t="s">
        <v>3506</v>
      </c>
      <c r="C46" s="1445" t="s">
        <v>5099</v>
      </c>
      <c r="D46" s="1446" t="s">
        <v>5100</v>
      </c>
      <c r="E46" s="1445">
        <v>2.6281111E7</v>
      </c>
      <c r="F46" s="1445">
        <v>2.6281111E7</v>
      </c>
      <c r="G46" s="1447" t="b">
        <v>1</v>
      </c>
      <c r="H46" s="1445" t="s">
        <v>76</v>
      </c>
      <c r="I46" s="1445" t="s">
        <v>4929</v>
      </c>
      <c r="J46" s="1448">
        <v>91511.0</v>
      </c>
      <c r="K46" s="1445" t="s">
        <v>2426</v>
      </c>
      <c r="L46" s="1445" t="s">
        <v>5101</v>
      </c>
      <c r="M46" s="1445" t="s">
        <v>5102</v>
      </c>
      <c r="N46" s="1449" t="s">
        <v>5103</v>
      </c>
      <c r="O46" s="1450"/>
      <c r="P46" s="1450"/>
    </row>
    <row r="47">
      <c r="A47" s="1444">
        <v>984.0</v>
      </c>
      <c r="B47" s="1445" t="s">
        <v>5104</v>
      </c>
      <c r="C47" s="1445" t="s">
        <v>5105</v>
      </c>
      <c r="D47" s="1446" t="s">
        <v>5106</v>
      </c>
      <c r="E47" s="1445">
        <v>8.92311511E8</v>
      </c>
      <c r="F47" s="1445">
        <v>8.92311511E8</v>
      </c>
      <c r="G47" s="1447" t="b">
        <v>1</v>
      </c>
      <c r="H47" s="1445" t="s">
        <v>76</v>
      </c>
      <c r="I47" s="1445" t="s">
        <v>4929</v>
      </c>
      <c r="J47" s="1448">
        <v>91511.0</v>
      </c>
      <c r="K47" s="1445" t="s">
        <v>2659</v>
      </c>
      <c r="L47" s="1445" t="s">
        <v>5102</v>
      </c>
      <c r="M47" s="1445" t="s">
        <v>5102</v>
      </c>
      <c r="N47" s="1449" t="s">
        <v>2659</v>
      </c>
      <c r="O47" s="1450"/>
      <c r="P47" s="1450"/>
    </row>
    <row r="48">
      <c r="A48" s="1444">
        <v>997.0</v>
      </c>
      <c r="B48" s="1445" t="s">
        <v>5107</v>
      </c>
      <c r="C48" s="1445" t="s">
        <v>5108</v>
      </c>
      <c r="D48" s="1446" t="s">
        <v>5109</v>
      </c>
      <c r="E48" s="1445">
        <v>2.1259E7</v>
      </c>
      <c r="F48" s="1445">
        <v>9.31594229E8</v>
      </c>
      <c r="G48" s="1447" t="b">
        <v>1</v>
      </c>
      <c r="H48" s="1445" t="s">
        <v>76</v>
      </c>
      <c r="I48" s="1445" t="s">
        <v>4929</v>
      </c>
      <c r="J48" s="1448">
        <v>91511.0</v>
      </c>
      <c r="K48" s="1445" t="s">
        <v>2536</v>
      </c>
      <c r="L48" s="1445" t="s">
        <v>4945</v>
      </c>
      <c r="M48" s="1445" t="s">
        <v>4945</v>
      </c>
      <c r="N48" s="1449" t="s">
        <v>5110</v>
      </c>
      <c r="O48" s="1450"/>
      <c r="P48" s="1450"/>
    </row>
    <row r="49">
      <c r="A49" s="1444">
        <v>1000.0</v>
      </c>
      <c r="B49" s="1445" t="s">
        <v>392</v>
      </c>
      <c r="C49" s="1445" t="s">
        <v>5111</v>
      </c>
      <c r="D49" s="1446" t="s">
        <v>5112</v>
      </c>
      <c r="E49" s="1445">
        <v>8.16315646E8</v>
      </c>
      <c r="F49" s="1445">
        <v>8.16315646E8</v>
      </c>
      <c r="G49" s="1447" t="b">
        <v>1</v>
      </c>
      <c r="H49" s="1445" t="s">
        <v>76</v>
      </c>
      <c r="I49" s="1445" t="s">
        <v>1077</v>
      </c>
      <c r="J49" s="1448">
        <v>319244.0</v>
      </c>
      <c r="K49" s="1445" t="s">
        <v>2432</v>
      </c>
      <c r="L49" s="1451"/>
      <c r="M49" s="1445" t="s">
        <v>5113</v>
      </c>
      <c r="N49" s="1449" t="s">
        <v>2432</v>
      </c>
      <c r="O49" s="1450"/>
      <c r="P49" s="1450"/>
    </row>
    <row r="50">
      <c r="A50" s="1444">
        <v>1003.0</v>
      </c>
      <c r="B50" s="1445" t="s">
        <v>5114</v>
      </c>
      <c r="C50" s="1445" t="s">
        <v>5115</v>
      </c>
      <c r="D50" s="1446" t="s">
        <v>5116</v>
      </c>
      <c r="E50" s="1445">
        <v>2.0797555E7</v>
      </c>
      <c r="F50" s="1445">
        <v>9.49292434E8</v>
      </c>
      <c r="G50" s="1447" t="b">
        <v>1</v>
      </c>
      <c r="H50" s="1445" t="s">
        <v>76</v>
      </c>
      <c r="I50" s="1445" t="s">
        <v>4929</v>
      </c>
      <c r="J50" s="1448">
        <v>91511.0</v>
      </c>
      <c r="K50" s="1445" t="s">
        <v>2464</v>
      </c>
      <c r="L50" s="1451"/>
      <c r="M50" s="1451"/>
      <c r="N50" s="1449" t="s">
        <v>5117</v>
      </c>
      <c r="O50" s="1450"/>
      <c r="P50" s="1450"/>
    </row>
    <row r="51">
      <c r="A51" s="1444">
        <v>1006.0</v>
      </c>
      <c r="B51" s="1445" t="s">
        <v>3241</v>
      </c>
      <c r="C51" s="1445" t="s">
        <v>5118</v>
      </c>
      <c r="D51" s="1446" t="s">
        <v>5119</v>
      </c>
      <c r="E51" s="1445">
        <v>9.0991134E8</v>
      </c>
      <c r="F51" s="1445">
        <v>9.0991134E8</v>
      </c>
      <c r="G51" s="1447" t="b">
        <v>1</v>
      </c>
      <c r="H51" s="1445" t="s">
        <v>76</v>
      </c>
      <c r="I51" s="1445" t="s">
        <v>1077</v>
      </c>
      <c r="J51" s="1448">
        <v>319244.0</v>
      </c>
      <c r="K51" s="1445" t="s">
        <v>2464</v>
      </c>
      <c r="L51" s="1451"/>
      <c r="M51" s="1445" t="s">
        <v>4998</v>
      </c>
      <c r="N51" s="1449" t="s">
        <v>2464</v>
      </c>
      <c r="O51" s="1450"/>
      <c r="P51" s="1450"/>
    </row>
    <row r="52">
      <c r="A52" s="1444">
        <v>1007.0</v>
      </c>
      <c r="B52" s="1445" t="s">
        <v>5120</v>
      </c>
      <c r="C52" s="1445" t="s">
        <v>5121</v>
      </c>
      <c r="D52" s="1446" t="s">
        <v>5122</v>
      </c>
      <c r="E52" s="1445">
        <v>9.573468E8</v>
      </c>
      <c r="F52" s="1445">
        <v>9.573468E8</v>
      </c>
      <c r="G52" s="1447" t="b">
        <v>1</v>
      </c>
      <c r="H52" s="1445" t="s">
        <v>76</v>
      </c>
      <c r="I52" s="1445" t="s">
        <v>1077</v>
      </c>
      <c r="J52" s="1448">
        <v>319244.0</v>
      </c>
      <c r="K52" s="1445" t="s">
        <v>2464</v>
      </c>
      <c r="L52" s="1445" t="s">
        <v>3864</v>
      </c>
      <c r="M52" s="1451"/>
      <c r="N52" s="1449" t="s">
        <v>2464</v>
      </c>
      <c r="O52" s="1450"/>
      <c r="P52" s="1450"/>
    </row>
    <row r="53">
      <c r="A53" s="1444">
        <v>1023.0</v>
      </c>
      <c r="B53" s="1445" t="s">
        <v>5123</v>
      </c>
      <c r="C53" s="1445" t="s">
        <v>5124</v>
      </c>
      <c r="D53" s="1446" t="s">
        <v>5125</v>
      </c>
      <c r="E53" s="1445">
        <v>2.2922999E7</v>
      </c>
      <c r="F53" s="1445">
        <v>8.89749069E8</v>
      </c>
      <c r="G53" s="1447" t="b">
        <v>1</v>
      </c>
      <c r="H53" s="1445" t="s">
        <v>76</v>
      </c>
      <c r="I53" s="1445" t="s">
        <v>4929</v>
      </c>
      <c r="J53" s="1448">
        <v>91511.0</v>
      </c>
      <c r="K53" s="1445" t="s">
        <v>2659</v>
      </c>
      <c r="L53" s="1445" t="s">
        <v>5126</v>
      </c>
      <c r="M53" s="1445" t="s">
        <v>5126</v>
      </c>
      <c r="N53" s="1449" t="s">
        <v>2659</v>
      </c>
      <c r="O53" s="1450"/>
      <c r="P53" s="1450"/>
    </row>
    <row r="54">
      <c r="A54" s="1444">
        <v>1039.0</v>
      </c>
      <c r="B54" s="1445" t="s">
        <v>5127</v>
      </c>
      <c r="C54" s="1445" t="s">
        <v>5128</v>
      </c>
      <c r="D54" s="1446" t="s">
        <v>5129</v>
      </c>
      <c r="E54" s="1445">
        <v>9.67711E8</v>
      </c>
      <c r="F54" s="1445">
        <v>9.67711E8</v>
      </c>
      <c r="G54" s="1447" t="b">
        <v>1</v>
      </c>
      <c r="H54" s="1445" t="s">
        <v>76</v>
      </c>
      <c r="I54" s="1445" t="s">
        <v>1077</v>
      </c>
      <c r="J54" s="1448">
        <v>319244.0</v>
      </c>
      <c r="K54" s="1445" t="s">
        <v>3363</v>
      </c>
      <c r="L54" s="1445" t="s">
        <v>4937</v>
      </c>
      <c r="M54" s="1445" t="s">
        <v>4931</v>
      </c>
      <c r="N54" s="1449" t="s">
        <v>3363</v>
      </c>
      <c r="O54" s="1450"/>
      <c r="P54" s="1450"/>
    </row>
    <row r="55">
      <c r="A55" s="1444">
        <v>1056.0</v>
      </c>
      <c r="B55" s="1445" t="s">
        <v>3684</v>
      </c>
      <c r="C55" s="1445" t="s">
        <v>5130</v>
      </c>
      <c r="D55" s="1446" t="s">
        <v>5131</v>
      </c>
      <c r="E55" s="1445">
        <v>8.38166969E8</v>
      </c>
      <c r="F55" s="1445">
        <v>8.38166969E8</v>
      </c>
      <c r="G55" s="1447" t="b">
        <v>1</v>
      </c>
      <c r="H55" s="1445" t="s">
        <v>76</v>
      </c>
      <c r="I55" s="1445" t="s">
        <v>1077</v>
      </c>
      <c r="J55" s="1448">
        <v>319244.0</v>
      </c>
      <c r="K55" s="1445" t="s">
        <v>2426</v>
      </c>
      <c r="L55" s="1451"/>
      <c r="M55" s="1445" t="s">
        <v>4938</v>
      </c>
      <c r="N55" s="1449" t="s">
        <v>5132</v>
      </c>
      <c r="O55" s="1450"/>
      <c r="P55" s="1450"/>
    </row>
    <row r="56">
      <c r="A56" s="1444">
        <v>1065.0</v>
      </c>
      <c r="B56" s="1445" t="s">
        <v>5133</v>
      </c>
      <c r="C56" s="1445" t="s">
        <v>5134</v>
      </c>
      <c r="D56" s="1446" t="s">
        <v>5135</v>
      </c>
      <c r="E56" s="1445">
        <v>2.3023333E7</v>
      </c>
      <c r="F56" s="1445">
        <v>8.59291626E8</v>
      </c>
      <c r="G56" s="1447" t="b">
        <v>1</v>
      </c>
      <c r="H56" s="1445" t="s">
        <v>76</v>
      </c>
      <c r="I56" s="1445" t="s">
        <v>4936</v>
      </c>
      <c r="J56" s="1448">
        <v>717019.0</v>
      </c>
      <c r="K56" s="1445" t="s">
        <v>2426</v>
      </c>
      <c r="L56" s="1445" t="s">
        <v>4937</v>
      </c>
      <c r="M56" s="1445" t="s">
        <v>4931</v>
      </c>
      <c r="N56" s="1449" t="s">
        <v>5024</v>
      </c>
      <c r="O56" s="1450"/>
      <c r="P56" s="1450"/>
    </row>
    <row r="57">
      <c r="A57" s="1444">
        <v>1069.0</v>
      </c>
      <c r="B57" s="1445" t="s">
        <v>5136</v>
      </c>
      <c r="C57" s="1445" t="s">
        <v>5137</v>
      </c>
      <c r="D57" s="1446" t="s">
        <v>5138</v>
      </c>
      <c r="E57" s="1445">
        <v>2.3023333E7</v>
      </c>
      <c r="F57" s="1445">
        <v>8.59291626E8</v>
      </c>
      <c r="G57" s="1447" t="b">
        <v>1</v>
      </c>
      <c r="H57" s="1445" t="s">
        <v>76</v>
      </c>
      <c r="I57" s="1445" t="s">
        <v>4936</v>
      </c>
      <c r="J57" s="1448">
        <v>717019.0</v>
      </c>
      <c r="K57" s="1445" t="s">
        <v>2426</v>
      </c>
      <c r="L57" s="1451"/>
      <c r="M57" s="1445" t="s">
        <v>4931</v>
      </c>
      <c r="N57" s="1449" t="s">
        <v>5024</v>
      </c>
      <c r="O57" s="1450"/>
      <c r="P57" s="1450"/>
    </row>
    <row r="58">
      <c r="A58" s="1444">
        <v>1075.0</v>
      </c>
      <c r="B58" s="1445" t="s">
        <v>5139</v>
      </c>
      <c r="C58" s="1445" t="s">
        <v>5140</v>
      </c>
      <c r="D58" s="1446" t="s">
        <v>5141</v>
      </c>
      <c r="E58" s="1445">
        <v>8.34282362E8</v>
      </c>
      <c r="F58" s="1445">
        <v>8.34282362E8</v>
      </c>
      <c r="G58" s="1447" t="b">
        <v>1</v>
      </c>
      <c r="H58" s="1445" t="s">
        <v>76</v>
      </c>
      <c r="I58" s="1445" t="s">
        <v>5142</v>
      </c>
      <c r="J58" s="1448">
        <v>42.0</v>
      </c>
      <c r="K58" s="1445" t="s">
        <v>2464</v>
      </c>
      <c r="L58" s="1445" t="s">
        <v>5143</v>
      </c>
      <c r="M58" s="1445" t="s">
        <v>4960</v>
      </c>
      <c r="N58" s="1449" t="s">
        <v>5144</v>
      </c>
      <c r="O58" s="1450"/>
      <c r="P58" s="1450"/>
    </row>
    <row r="59">
      <c r="A59" s="1444">
        <v>1146.0</v>
      </c>
      <c r="B59" s="1445" t="s">
        <v>5145</v>
      </c>
      <c r="C59" s="1445" t="s">
        <v>5146</v>
      </c>
      <c r="D59" s="1446" t="s">
        <v>5147</v>
      </c>
      <c r="E59" s="1445">
        <v>2.0885666E7</v>
      </c>
      <c r="F59" s="1445">
        <v>2.0885666E7</v>
      </c>
      <c r="G59" s="1447" t="b">
        <v>1</v>
      </c>
      <c r="H59" s="1445" t="s">
        <v>76</v>
      </c>
      <c r="I59" s="1445" t="s">
        <v>4940</v>
      </c>
      <c r="J59" s="1448">
        <v>41930.0</v>
      </c>
      <c r="K59" s="1445" t="s">
        <v>2659</v>
      </c>
      <c r="L59" s="1445" t="s">
        <v>5148</v>
      </c>
      <c r="M59" s="1445" t="s">
        <v>5061</v>
      </c>
      <c r="N59" s="1449" t="s">
        <v>5149</v>
      </c>
      <c r="O59" s="1450"/>
      <c r="P59" s="1450"/>
    </row>
    <row r="60">
      <c r="A60" s="1444">
        <v>1153.0</v>
      </c>
      <c r="B60" s="1445" t="s">
        <v>5150</v>
      </c>
      <c r="C60" s="1445" t="s">
        <v>5150</v>
      </c>
      <c r="D60" s="1446" t="s">
        <v>5151</v>
      </c>
      <c r="E60" s="1445">
        <v>2.344421E7</v>
      </c>
      <c r="F60" s="1445">
        <v>6.14399294E8</v>
      </c>
      <c r="G60" s="1447" t="b">
        <v>1</v>
      </c>
      <c r="H60" s="1445" t="s">
        <v>76</v>
      </c>
      <c r="I60" s="1445" t="s">
        <v>4940</v>
      </c>
      <c r="J60" s="1448">
        <v>41930.0</v>
      </c>
      <c r="K60" s="1445" t="s">
        <v>2426</v>
      </c>
      <c r="L60" s="1451"/>
      <c r="M60" s="1445" t="s">
        <v>5061</v>
      </c>
      <c r="N60" s="1449" t="s">
        <v>5152</v>
      </c>
      <c r="O60" s="1450"/>
      <c r="P60" s="1450"/>
    </row>
    <row r="61">
      <c r="A61" s="1444">
        <v>1157.0</v>
      </c>
      <c r="B61" s="1445" t="s">
        <v>333</v>
      </c>
      <c r="C61" s="1445" t="s">
        <v>5153</v>
      </c>
      <c r="D61" s="1446" t="s">
        <v>5154</v>
      </c>
      <c r="E61" s="1445">
        <v>9.22848717E8</v>
      </c>
      <c r="F61" s="1445">
        <v>9.22848717E8</v>
      </c>
      <c r="G61" s="1447" t="b">
        <v>1</v>
      </c>
      <c r="H61" s="1445" t="s">
        <v>76</v>
      </c>
      <c r="I61" s="1445" t="s">
        <v>4940</v>
      </c>
      <c r="J61" s="1448">
        <v>41930.0</v>
      </c>
      <c r="K61" s="1445" t="s">
        <v>2464</v>
      </c>
      <c r="L61" s="1445" t="s">
        <v>4930</v>
      </c>
      <c r="M61" s="1445" t="s">
        <v>4931</v>
      </c>
      <c r="N61" s="1449" t="s">
        <v>5155</v>
      </c>
      <c r="O61" s="1450"/>
      <c r="P61" s="1450"/>
    </row>
    <row r="62">
      <c r="A62" s="1444">
        <v>1159.0</v>
      </c>
      <c r="B62" s="1445" t="s">
        <v>5156</v>
      </c>
      <c r="C62" s="1445" t="s">
        <v>5157</v>
      </c>
      <c r="D62" s="1446" t="s">
        <v>5158</v>
      </c>
      <c r="E62" s="1445">
        <v>2.5411234E7</v>
      </c>
      <c r="F62" s="1445">
        <v>8.6032711E8</v>
      </c>
      <c r="G62" s="1447" t="b">
        <v>1</v>
      </c>
      <c r="H62" s="1445" t="s">
        <v>76</v>
      </c>
      <c r="I62" s="1445" t="s">
        <v>4940</v>
      </c>
      <c r="J62" s="1448">
        <v>41930.0</v>
      </c>
      <c r="K62" s="1445" t="s">
        <v>2476</v>
      </c>
      <c r="L62" s="1453"/>
      <c r="M62" s="1445" t="s">
        <v>5159</v>
      </c>
      <c r="N62" s="1449" t="s">
        <v>5160</v>
      </c>
      <c r="O62" s="1450"/>
      <c r="P62" s="1450"/>
    </row>
    <row r="63">
      <c r="A63" s="1444">
        <v>1168.0</v>
      </c>
      <c r="B63" s="1445" t="s">
        <v>5161</v>
      </c>
      <c r="C63" s="1445" t="s">
        <v>5162</v>
      </c>
      <c r="D63" s="1446" t="s">
        <v>5163</v>
      </c>
      <c r="E63" s="1445">
        <v>6.29464777E8</v>
      </c>
      <c r="F63" s="1445">
        <v>6.29464777E8</v>
      </c>
      <c r="G63" s="1447" t="b">
        <v>1</v>
      </c>
      <c r="H63" s="1445" t="s">
        <v>76</v>
      </c>
      <c r="I63" s="1445" t="s">
        <v>1077</v>
      </c>
      <c r="J63" s="1448">
        <v>319244.0</v>
      </c>
      <c r="K63" s="1445" t="s">
        <v>2432</v>
      </c>
      <c r="L63" s="1445" t="s">
        <v>5164</v>
      </c>
      <c r="M63" s="1445" t="s">
        <v>5165</v>
      </c>
      <c r="N63" s="1449" t="s">
        <v>2432</v>
      </c>
      <c r="O63" s="1450"/>
      <c r="P63" s="1450"/>
    </row>
    <row r="64">
      <c r="A64" s="1444">
        <v>1170.0</v>
      </c>
      <c r="B64" s="1445" t="s">
        <v>5166</v>
      </c>
      <c r="C64" s="1445" t="s">
        <v>5167</v>
      </c>
      <c r="D64" s="1446" t="s">
        <v>5168</v>
      </c>
      <c r="E64" s="1445">
        <v>8.46657777E8</v>
      </c>
      <c r="F64" s="1445">
        <v>8.46657777E8</v>
      </c>
      <c r="G64" s="1447" t="b">
        <v>1</v>
      </c>
      <c r="H64" s="1445" t="s">
        <v>76</v>
      </c>
      <c r="I64" s="1445" t="s">
        <v>1077</v>
      </c>
      <c r="J64" s="1448">
        <v>319244.0</v>
      </c>
      <c r="K64" s="1445" t="s">
        <v>2432</v>
      </c>
      <c r="L64" s="1445" t="s">
        <v>5113</v>
      </c>
      <c r="M64" s="1445" t="s">
        <v>5113</v>
      </c>
      <c r="N64" s="1449" t="s">
        <v>2432</v>
      </c>
      <c r="O64" s="1450"/>
      <c r="P64" s="1450"/>
    </row>
    <row r="65">
      <c r="A65" s="1444">
        <v>1171.0</v>
      </c>
      <c r="B65" s="1445" t="s">
        <v>5169</v>
      </c>
      <c r="C65" s="1445" t="s">
        <v>5170</v>
      </c>
      <c r="D65" s="1446" t="s">
        <v>5171</v>
      </c>
      <c r="E65" s="1445">
        <v>6.28285777E8</v>
      </c>
      <c r="F65" s="1445">
        <v>6.28285777E8</v>
      </c>
      <c r="G65" s="1447" t="b">
        <v>1</v>
      </c>
      <c r="H65" s="1445" t="s">
        <v>76</v>
      </c>
      <c r="I65" s="1445" t="s">
        <v>1077</v>
      </c>
      <c r="J65" s="1448">
        <v>319244.0</v>
      </c>
      <c r="K65" s="1445" t="s">
        <v>2432</v>
      </c>
      <c r="L65" s="1445" t="s">
        <v>5172</v>
      </c>
      <c r="M65" s="1451"/>
      <c r="N65" s="1449" t="s">
        <v>2432</v>
      </c>
      <c r="O65" s="1450"/>
      <c r="P65" s="1450"/>
    </row>
    <row r="66">
      <c r="A66" s="1444">
        <v>1178.0</v>
      </c>
      <c r="B66" s="1445" t="s">
        <v>5173</v>
      </c>
      <c r="C66" s="1445" t="s">
        <v>5174</v>
      </c>
      <c r="D66" s="1446" t="s">
        <v>5175</v>
      </c>
      <c r="E66" s="1445">
        <v>6.25980302E8</v>
      </c>
      <c r="F66" s="1445">
        <v>6.25980302E8</v>
      </c>
      <c r="G66" s="1447" t="b">
        <v>1</v>
      </c>
      <c r="H66" s="1445" t="s">
        <v>76</v>
      </c>
      <c r="I66" s="1445" t="s">
        <v>4929</v>
      </c>
      <c r="J66" s="1448">
        <v>91511.0</v>
      </c>
      <c r="K66" s="1445" t="s">
        <v>2571</v>
      </c>
      <c r="L66" s="1451"/>
      <c r="M66" s="1451"/>
      <c r="N66" s="1449" t="s">
        <v>5176</v>
      </c>
      <c r="O66" s="1450"/>
      <c r="P66" s="1450"/>
    </row>
    <row r="67">
      <c r="A67" s="1444">
        <v>1181.0</v>
      </c>
      <c r="B67" s="1445" t="s">
        <v>398</v>
      </c>
      <c r="C67" s="1445" t="s">
        <v>5177</v>
      </c>
      <c r="D67" s="1446" t="s">
        <v>5178</v>
      </c>
      <c r="E67" s="1445">
        <v>2.67912E7</v>
      </c>
      <c r="F67" s="1453"/>
      <c r="G67" s="1447" t="b">
        <v>1</v>
      </c>
      <c r="H67" s="1445" t="s">
        <v>76</v>
      </c>
      <c r="I67" s="1445" t="s">
        <v>4950</v>
      </c>
      <c r="J67" s="1448">
        <v>41930.0</v>
      </c>
      <c r="K67" s="1445" t="s">
        <v>2464</v>
      </c>
      <c r="L67" s="1451"/>
      <c r="M67" s="1445" t="s">
        <v>5165</v>
      </c>
      <c r="N67" s="1449" t="s">
        <v>2464</v>
      </c>
      <c r="O67" s="1450"/>
      <c r="P67" s="1450"/>
    </row>
    <row r="68">
      <c r="A68" s="1444">
        <v>1184.0</v>
      </c>
      <c r="B68" s="1445" t="s">
        <v>5179</v>
      </c>
      <c r="C68" s="1445" t="s">
        <v>5180</v>
      </c>
      <c r="D68" s="1446" t="s">
        <v>5181</v>
      </c>
      <c r="E68" s="1445">
        <v>2.1025789E7</v>
      </c>
      <c r="F68" s="1445">
        <v>8.91641645E8</v>
      </c>
      <c r="G68" s="1447" t="b">
        <v>1</v>
      </c>
      <c r="H68" s="1445" t="s">
        <v>76</v>
      </c>
      <c r="I68" s="1445" t="s">
        <v>4936</v>
      </c>
      <c r="J68" s="1448">
        <v>717019.0</v>
      </c>
      <c r="K68" s="1445" t="s">
        <v>2659</v>
      </c>
      <c r="L68" s="1445" t="s">
        <v>5182</v>
      </c>
      <c r="M68" s="1451"/>
      <c r="N68" s="1449" t="s">
        <v>5183</v>
      </c>
      <c r="O68" s="1450"/>
      <c r="P68" s="1450"/>
    </row>
    <row r="69">
      <c r="A69" s="1444">
        <v>1192.0</v>
      </c>
      <c r="B69" s="1445" t="s">
        <v>3677</v>
      </c>
      <c r="C69" s="1445" t="s">
        <v>5184</v>
      </c>
      <c r="D69" s="1446" t="s">
        <v>5185</v>
      </c>
      <c r="E69" s="1445">
        <v>8.13756607E8</v>
      </c>
      <c r="F69" s="1445">
        <v>8.13756607E8</v>
      </c>
      <c r="G69" s="1447" t="b">
        <v>1</v>
      </c>
      <c r="H69" s="1445" t="s">
        <v>76</v>
      </c>
      <c r="I69" s="1445" t="s">
        <v>1077</v>
      </c>
      <c r="J69" s="1448">
        <v>319244.0</v>
      </c>
      <c r="K69" s="1445" t="s">
        <v>2659</v>
      </c>
      <c r="L69" s="1445" t="s">
        <v>5089</v>
      </c>
      <c r="M69" s="1451"/>
      <c r="N69" s="1449" t="s">
        <v>2659</v>
      </c>
      <c r="O69" s="1450"/>
      <c r="P69" s="1450"/>
    </row>
    <row r="70">
      <c r="A70" s="1444">
        <v>1198.0</v>
      </c>
      <c r="B70" s="1445" t="s">
        <v>453</v>
      </c>
      <c r="C70" s="1445" t="s">
        <v>5186</v>
      </c>
      <c r="D70" s="1446" t="s">
        <v>5187</v>
      </c>
      <c r="E70" s="1445">
        <v>2.1006255E7</v>
      </c>
      <c r="F70" s="1445">
        <v>6.53291979E8</v>
      </c>
      <c r="G70" s="1447" t="b">
        <v>1</v>
      </c>
      <c r="H70" s="1445" t="s">
        <v>76</v>
      </c>
      <c r="I70" s="1445" t="s">
        <v>4940</v>
      </c>
      <c r="J70" s="1448">
        <v>41930.0</v>
      </c>
      <c r="K70" s="1445" t="s">
        <v>2426</v>
      </c>
      <c r="L70" s="1445" t="s">
        <v>4945</v>
      </c>
      <c r="M70" s="1445" t="s">
        <v>4945</v>
      </c>
      <c r="N70" s="1449" t="s">
        <v>5188</v>
      </c>
      <c r="O70" s="1450"/>
      <c r="P70" s="1450"/>
    </row>
    <row r="71">
      <c r="A71" s="1444">
        <v>1235.0</v>
      </c>
      <c r="B71" s="1445" t="s">
        <v>5189</v>
      </c>
      <c r="C71" s="1445" t="s">
        <v>5190</v>
      </c>
      <c r="D71" s="1446" t="s">
        <v>5191</v>
      </c>
      <c r="E71" s="1445">
        <v>2.1051962E7</v>
      </c>
      <c r="F71" s="1445">
        <v>6.26024222E8</v>
      </c>
      <c r="G71" s="1447" t="b">
        <v>1</v>
      </c>
      <c r="H71" s="1445" t="s">
        <v>76</v>
      </c>
      <c r="I71" s="1445" t="s">
        <v>1077</v>
      </c>
      <c r="J71" s="1448">
        <v>319244.0</v>
      </c>
      <c r="K71" s="1445" t="s">
        <v>2432</v>
      </c>
      <c r="L71" s="1451"/>
      <c r="M71" s="1445" t="s">
        <v>5192</v>
      </c>
      <c r="N71" s="1449" t="s">
        <v>2432</v>
      </c>
      <c r="O71" s="1450"/>
      <c r="P71" s="1450"/>
    </row>
    <row r="72">
      <c r="A72" s="1444">
        <v>1236.0</v>
      </c>
      <c r="B72" s="1445" t="s">
        <v>5193</v>
      </c>
      <c r="C72" s="1445" t="s">
        <v>5194</v>
      </c>
      <c r="D72" s="1446" t="s">
        <v>5195</v>
      </c>
      <c r="E72" s="1445">
        <v>6.26025544E8</v>
      </c>
      <c r="F72" s="1445">
        <v>6.26025544E8</v>
      </c>
      <c r="G72" s="1447" t="b">
        <v>1</v>
      </c>
      <c r="H72" s="1445" t="s">
        <v>76</v>
      </c>
      <c r="I72" s="1445" t="s">
        <v>1077</v>
      </c>
      <c r="J72" s="1448">
        <v>319244.0</v>
      </c>
      <c r="K72" s="1445" t="s">
        <v>2432</v>
      </c>
      <c r="L72" s="1445" t="s">
        <v>5196</v>
      </c>
      <c r="M72" s="1445" t="s">
        <v>5196</v>
      </c>
      <c r="N72" s="1449" t="s">
        <v>2432</v>
      </c>
      <c r="O72" s="1450"/>
      <c r="P72" s="1450"/>
    </row>
    <row r="73">
      <c r="A73" s="1444">
        <v>1238.0</v>
      </c>
      <c r="B73" s="1445" t="s">
        <v>5197</v>
      </c>
      <c r="C73" s="1445" t="s">
        <v>5198</v>
      </c>
      <c r="D73" s="1446" t="s">
        <v>5199</v>
      </c>
      <c r="E73" s="1445">
        <v>6.25946644E8</v>
      </c>
      <c r="F73" s="1445">
        <v>6.25946644E8</v>
      </c>
      <c r="G73" s="1447" t="b">
        <v>1</v>
      </c>
      <c r="H73" s="1445" t="s">
        <v>76</v>
      </c>
      <c r="I73" s="1445" t="s">
        <v>1077</v>
      </c>
      <c r="J73" s="1448">
        <v>319244.0</v>
      </c>
      <c r="K73" s="1445" t="s">
        <v>2432</v>
      </c>
      <c r="L73" s="1451"/>
      <c r="M73" s="1445" t="s">
        <v>4960</v>
      </c>
      <c r="N73" s="1449" t="s">
        <v>2432</v>
      </c>
      <c r="O73" s="1450"/>
      <c r="P73" s="1450"/>
    </row>
    <row r="74">
      <c r="A74" s="1444">
        <v>1239.0</v>
      </c>
      <c r="B74" s="1445" t="s">
        <v>5200</v>
      </c>
      <c r="C74" s="1445" t="s">
        <v>5201</v>
      </c>
      <c r="D74" s="1446" t="s">
        <v>5202</v>
      </c>
      <c r="E74" s="1445">
        <v>9.85623666E8</v>
      </c>
      <c r="F74" s="1445">
        <v>9.85623666E8</v>
      </c>
      <c r="G74" s="1447" t="b">
        <v>1</v>
      </c>
      <c r="H74" s="1445" t="s">
        <v>76</v>
      </c>
      <c r="I74" s="1445" t="s">
        <v>1077</v>
      </c>
      <c r="J74" s="1448">
        <v>319244.0</v>
      </c>
      <c r="K74" s="1445" t="s">
        <v>2432</v>
      </c>
      <c r="L74" s="1445" t="s">
        <v>5196</v>
      </c>
      <c r="M74" s="1445" t="s">
        <v>5196</v>
      </c>
      <c r="N74" s="1449" t="s">
        <v>2432</v>
      </c>
      <c r="O74" s="1450"/>
      <c r="P74" s="1450"/>
    </row>
    <row r="75">
      <c r="A75" s="1444">
        <v>1242.0</v>
      </c>
      <c r="B75" s="1445" t="s">
        <v>5203</v>
      </c>
      <c r="C75" s="1445" t="s">
        <v>5204</v>
      </c>
      <c r="D75" s="1446" t="s">
        <v>5205</v>
      </c>
      <c r="E75" s="1445">
        <v>6.33933646E8</v>
      </c>
      <c r="F75" s="1445">
        <v>6.33933646E8</v>
      </c>
      <c r="G75" s="1447" t="b">
        <v>1</v>
      </c>
      <c r="H75" s="1445" t="s">
        <v>76</v>
      </c>
      <c r="I75" s="1445" t="s">
        <v>4936</v>
      </c>
      <c r="J75" s="1448">
        <v>717019.0</v>
      </c>
      <c r="K75" s="1445" t="s">
        <v>2659</v>
      </c>
      <c r="L75" s="1453"/>
      <c r="M75" s="1445" t="s">
        <v>5041</v>
      </c>
      <c r="N75" s="1449" t="s">
        <v>5183</v>
      </c>
      <c r="O75" s="1450"/>
      <c r="P75" s="1450"/>
    </row>
    <row r="76">
      <c r="A76" s="1444">
        <v>1244.0</v>
      </c>
      <c r="B76" s="1445" t="s">
        <v>5206</v>
      </c>
      <c r="C76" s="1445" t="s">
        <v>5207</v>
      </c>
      <c r="D76" s="1446" t="s">
        <v>5208</v>
      </c>
      <c r="E76" s="1445">
        <v>6.3393365E8</v>
      </c>
      <c r="F76" s="1445">
        <v>6.3393365E8</v>
      </c>
      <c r="G76" s="1447" t="b">
        <v>1</v>
      </c>
      <c r="H76" s="1445" t="s">
        <v>76</v>
      </c>
      <c r="I76" s="1445" t="s">
        <v>4936</v>
      </c>
      <c r="J76" s="1448">
        <v>717019.0</v>
      </c>
      <c r="K76" s="1445" t="s">
        <v>2659</v>
      </c>
      <c r="L76" s="1445" t="s">
        <v>4954</v>
      </c>
      <c r="M76" s="1445" t="s">
        <v>5209</v>
      </c>
      <c r="N76" s="1449" t="s">
        <v>5183</v>
      </c>
      <c r="O76" s="1450"/>
      <c r="P76" s="1450"/>
    </row>
    <row r="77">
      <c r="A77" s="1444">
        <v>1246.0</v>
      </c>
      <c r="B77" s="1445" t="s">
        <v>2730</v>
      </c>
      <c r="C77" s="1445" t="s">
        <v>5210</v>
      </c>
      <c r="D77" s="1446" t="s">
        <v>5211</v>
      </c>
      <c r="E77" s="1445">
        <v>6.33933642E8</v>
      </c>
      <c r="F77" s="1445">
        <v>6.33933642E8</v>
      </c>
      <c r="G77" s="1447" t="b">
        <v>1</v>
      </c>
      <c r="H77" s="1445" t="s">
        <v>76</v>
      </c>
      <c r="I77" s="1445" t="s">
        <v>4936</v>
      </c>
      <c r="J77" s="1448">
        <v>717019.0</v>
      </c>
      <c r="K77" s="1445" t="s">
        <v>2659</v>
      </c>
      <c r="L77" s="1445" t="s">
        <v>5212</v>
      </c>
      <c r="M77" s="1445" t="s">
        <v>5213</v>
      </c>
      <c r="N77" s="1449" t="s">
        <v>5183</v>
      </c>
      <c r="O77" s="1450"/>
      <c r="P77" s="1450"/>
    </row>
    <row r="78">
      <c r="A78" s="1444">
        <v>1259.0</v>
      </c>
      <c r="B78" s="1445" t="s">
        <v>5214</v>
      </c>
      <c r="C78" s="1445" t="s">
        <v>5215</v>
      </c>
      <c r="D78" s="1446" t="s">
        <v>5216</v>
      </c>
      <c r="E78" s="1445">
        <v>6.33933643E8</v>
      </c>
      <c r="F78" s="1445">
        <v>6.33933643E8</v>
      </c>
      <c r="G78" s="1447" t="b">
        <v>1</v>
      </c>
      <c r="H78" s="1445" t="s">
        <v>76</v>
      </c>
      <c r="I78" s="1445" t="s">
        <v>4936</v>
      </c>
      <c r="J78" s="1448">
        <v>717019.0</v>
      </c>
      <c r="K78" s="1445" t="s">
        <v>2659</v>
      </c>
      <c r="L78" s="1451"/>
      <c r="M78" s="1445" t="s">
        <v>4954</v>
      </c>
      <c r="N78" s="1449" t="s">
        <v>5183</v>
      </c>
      <c r="O78" s="1450"/>
      <c r="P78" s="1450"/>
    </row>
    <row r="79">
      <c r="A79" s="1444">
        <v>1296.0</v>
      </c>
      <c r="B79" s="1445" t="s">
        <v>5217</v>
      </c>
      <c r="C79" s="1445" t="s">
        <v>5218</v>
      </c>
      <c r="D79" s="1446" t="s">
        <v>5219</v>
      </c>
      <c r="E79" s="1445">
        <v>8.02215491E8</v>
      </c>
      <c r="F79" s="1445">
        <v>8.02215491E8</v>
      </c>
      <c r="G79" s="1447" t="b">
        <v>1</v>
      </c>
      <c r="H79" s="1445" t="s">
        <v>76</v>
      </c>
      <c r="I79" s="1445" t="s">
        <v>5142</v>
      </c>
      <c r="J79" s="1448">
        <v>42.0</v>
      </c>
      <c r="K79" s="1445" t="s">
        <v>2461</v>
      </c>
      <c r="L79" s="1451"/>
      <c r="M79" s="1445" t="s">
        <v>4931</v>
      </c>
      <c r="N79" s="1449" t="s">
        <v>5220</v>
      </c>
      <c r="O79" s="1450"/>
      <c r="P79" s="1450"/>
    </row>
    <row r="80">
      <c r="A80" s="1444">
        <v>1336.0</v>
      </c>
      <c r="B80" s="1445" t="s">
        <v>5221</v>
      </c>
      <c r="C80" s="1445" t="s">
        <v>5222</v>
      </c>
      <c r="D80" s="1446" t="s">
        <v>5223</v>
      </c>
      <c r="E80" s="1445">
        <v>2.9539399E7</v>
      </c>
      <c r="F80" s="1445">
        <v>6.25925566E8</v>
      </c>
      <c r="G80" s="1447" t="b">
        <v>1</v>
      </c>
      <c r="H80" s="1445" t="s">
        <v>76</v>
      </c>
      <c r="I80" s="1445" t="s">
        <v>1077</v>
      </c>
      <c r="J80" s="1448">
        <v>319244.0</v>
      </c>
      <c r="K80" s="1445" t="s">
        <v>2432</v>
      </c>
      <c r="L80" s="1445" t="s">
        <v>5224</v>
      </c>
      <c r="M80" s="1445" t="s">
        <v>4945</v>
      </c>
      <c r="N80" s="1449" t="s">
        <v>2432</v>
      </c>
      <c r="O80" s="1450"/>
      <c r="P80" s="1450"/>
    </row>
    <row r="81">
      <c r="A81" s="1444">
        <v>1337.0</v>
      </c>
      <c r="B81" s="1445" t="s">
        <v>5225</v>
      </c>
      <c r="C81" s="1445" t="s">
        <v>5226</v>
      </c>
      <c r="D81" s="1446" t="s">
        <v>5227</v>
      </c>
      <c r="E81" s="1445">
        <v>2.0567832E7</v>
      </c>
      <c r="F81" s="1445">
        <v>6.25923663E8</v>
      </c>
      <c r="G81" s="1447" t="b">
        <v>1</v>
      </c>
      <c r="H81" s="1445" t="s">
        <v>76</v>
      </c>
      <c r="I81" s="1445" t="s">
        <v>1077</v>
      </c>
      <c r="J81" s="1448">
        <v>319244.0</v>
      </c>
      <c r="K81" s="1445" t="s">
        <v>2432</v>
      </c>
      <c r="L81" s="1445" t="s">
        <v>5228</v>
      </c>
      <c r="M81" s="1445" t="s">
        <v>5229</v>
      </c>
      <c r="N81" s="1449" t="s">
        <v>2432</v>
      </c>
      <c r="O81" s="1450"/>
      <c r="P81" s="1450"/>
    </row>
    <row r="82">
      <c r="A82" s="1444">
        <v>1350.0</v>
      </c>
      <c r="B82" s="1445" t="s">
        <v>5230</v>
      </c>
      <c r="C82" s="1445" t="s">
        <v>5231</v>
      </c>
      <c r="D82" s="1446" t="s">
        <v>5232</v>
      </c>
      <c r="E82" s="1445">
        <v>8.28266696E8</v>
      </c>
      <c r="F82" s="1445">
        <v>8.28266696E8</v>
      </c>
      <c r="G82" s="1447" t="b">
        <v>1</v>
      </c>
      <c r="H82" s="1445" t="s">
        <v>76</v>
      </c>
      <c r="I82" s="1445" t="s">
        <v>4936</v>
      </c>
      <c r="J82" s="1448">
        <v>717019.0</v>
      </c>
      <c r="K82" s="1445" t="s">
        <v>2464</v>
      </c>
      <c r="L82" s="1445" t="s">
        <v>5126</v>
      </c>
      <c r="M82" s="1445" t="s">
        <v>5126</v>
      </c>
      <c r="N82" s="1449" t="s">
        <v>2464</v>
      </c>
      <c r="O82" s="1450"/>
      <c r="P82" s="1450"/>
    </row>
    <row r="83">
      <c r="A83" s="1444">
        <v>1353.0</v>
      </c>
      <c r="B83" s="1445" t="s">
        <v>569</v>
      </c>
      <c r="C83" s="1445" t="s">
        <v>5233</v>
      </c>
      <c r="D83" s="1446" t="s">
        <v>5234</v>
      </c>
      <c r="E83" s="1445">
        <v>2.6453939E7</v>
      </c>
      <c r="F83" s="1445">
        <v>2.6453939E7</v>
      </c>
      <c r="G83" s="1447" t="b">
        <v>1</v>
      </c>
      <c r="H83" s="1445" t="s">
        <v>76</v>
      </c>
      <c r="I83" s="1445" t="s">
        <v>1077</v>
      </c>
      <c r="J83" s="1448">
        <v>319244.0</v>
      </c>
      <c r="K83" s="1445" t="s">
        <v>2464</v>
      </c>
      <c r="L83" s="1451"/>
      <c r="M83" s="1445" t="s">
        <v>5235</v>
      </c>
      <c r="N83" s="1449" t="s">
        <v>5236</v>
      </c>
      <c r="O83" s="1450"/>
      <c r="P83" s="1450"/>
    </row>
    <row r="84">
      <c r="A84" s="1444">
        <v>1363.0</v>
      </c>
      <c r="B84" s="1445" t="s">
        <v>5237</v>
      </c>
      <c r="C84" s="1445" t="s">
        <v>5238</v>
      </c>
      <c r="D84" s="1446" t="s">
        <v>5239</v>
      </c>
      <c r="E84" s="1445">
        <v>2.5087275E7</v>
      </c>
      <c r="F84" s="1445">
        <v>6.14140222E8</v>
      </c>
      <c r="G84" s="1447" t="b">
        <v>1</v>
      </c>
      <c r="H84" s="1445" t="s">
        <v>76</v>
      </c>
      <c r="I84" s="1445" t="s">
        <v>1077</v>
      </c>
      <c r="J84" s="1448">
        <v>319244.0</v>
      </c>
      <c r="K84" s="1445" t="s">
        <v>2432</v>
      </c>
      <c r="L84" s="1451"/>
      <c r="M84" s="1445" t="s">
        <v>4994</v>
      </c>
      <c r="N84" s="1449" t="s">
        <v>2432</v>
      </c>
      <c r="O84" s="1450"/>
      <c r="P84" s="1450"/>
    </row>
    <row r="85">
      <c r="A85" s="1444">
        <v>1364.0</v>
      </c>
      <c r="B85" s="1445" t="s">
        <v>5240</v>
      </c>
      <c r="C85" s="1445" t="s">
        <v>5241</v>
      </c>
      <c r="D85" s="1446" t="s">
        <v>5242</v>
      </c>
      <c r="E85" s="1445">
        <v>2.4549696E7</v>
      </c>
      <c r="F85" s="1445">
        <v>6.25964442E8</v>
      </c>
      <c r="G85" s="1447" t="b">
        <v>1</v>
      </c>
      <c r="H85" s="1445" t="s">
        <v>76</v>
      </c>
      <c r="I85" s="1445" t="s">
        <v>1077</v>
      </c>
      <c r="J85" s="1448">
        <v>319244.0</v>
      </c>
      <c r="K85" s="1445" t="s">
        <v>2432</v>
      </c>
      <c r="L85" s="1445" t="s">
        <v>5081</v>
      </c>
      <c r="M85" s="1445" t="s">
        <v>5081</v>
      </c>
      <c r="N85" s="1449" t="s">
        <v>2432</v>
      </c>
      <c r="O85" s="1450"/>
      <c r="P85" s="1450"/>
    </row>
    <row r="86">
      <c r="A86" s="1444">
        <v>1365.0</v>
      </c>
      <c r="B86" s="1445" t="s">
        <v>5243</v>
      </c>
      <c r="C86" s="1445" t="s">
        <v>5244</v>
      </c>
      <c r="D86" s="1446" t="s">
        <v>5245</v>
      </c>
      <c r="E86" s="1445">
        <v>2.5087275E7</v>
      </c>
      <c r="F86" s="1445">
        <v>6.14145333E8</v>
      </c>
      <c r="G86" s="1447" t="b">
        <v>1</v>
      </c>
      <c r="H86" s="1445" t="s">
        <v>76</v>
      </c>
      <c r="I86" s="1445" t="s">
        <v>1077</v>
      </c>
      <c r="J86" s="1448">
        <v>319244.0</v>
      </c>
      <c r="K86" s="1445" t="s">
        <v>2432</v>
      </c>
      <c r="L86" s="1451"/>
      <c r="M86" s="1445" t="s">
        <v>4931</v>
      </c>
      <c r="N86" s="1449" t="s">
        <v>2432</v>
      </c>
      <c r="O86" s="1450"/>
      <c r="P86" s="1450"/>
    </row>
    <row r="87">
      <c r="A87" s="1444">
        <v>1382.0</v>
      </c>
      <c r="B87" s="1445" t="s">
        <v>5246</v>
      </c>
      <c r="C87" s="1445" t="s">
        <v>5247</v>
      </c>
      <c r="D87" s="1446" t="s">
        <v>5248</v>
      </c>
      <c r="E87" s="1445">
        <v>2.3915674E7</v>
      </c>
      <c r="F87" s="1445">
        <v>2.3915674E7</v>
      </c>
      <c r="G87" s="1447" t="b">
        <v>1</v>
      </c>
      <c r="H87" s="1445" t="s">
        <v>76</v>
      </c>
      <c r="I87" s="1445" t="s">
        <v>4929</v>
      </c>
      <c r="J87" s="1448">
        <v>91511.0</v>
      </c>
      <c r="K87" s="1445" t="s">
        <v>2432</v>
      </c>
      <c r="L87" s="1445" t="s">
        <v>5249</v>
      </c>
      <c r="M87" s="1451"/>
      <c r="N87" s="1449" t="s">
        <v>4672</v>
      </c>
      <c r="O87" s="1450"/>
      <c r="P87" s="1450"/>
    </row>
    <row r="88">
      <c r="A88" s="1444">
        <v>1384.0</v>
      </c>
      <c r="B88" s="1445" t="s">
        <v>4671</v>
      </c>
      <c r="C88" s="1445" t="s">
        <v>5250</v>
      </c>
      <c r="D88" s="1446" t="s">
        <v>5251</v>
      </c>
      <c r="E88" s="1445">
        <v>2.2381877E7</v>
      </c>
      <c r="F88" s="1445">
        <v>2.2381877E7</v>
      </c>
      <c r="G88" s="1447" t="b">
        <v>1</v>
      </c>
      <c r="H88" s="1445" t="s">
        <v>76</v>
      </c>
      <c r="I88" s="1445" t="s">
        <v>4929</v>
      </c>
      <c r="J88" s="1448">
        <v>91511.0</v>
      </c>
      <c r="K88" s="1445" t="s">
        <v>2432</v>
      </c>
      <c r="L88" s="1451"/>
      <c r="M88" s="1445" t="s">
        <v>5061</v>
      </c>
      <c r="N88" s="1449" t="s">
        <v>4672</v>
      </c>
      <c r="O88" s="1450"/>
      <c r="P88" s="1450"/>
    </row>
    <row r="89">
      <c r="A89" s="1444">
        <v>1410.0</v>
      </c>
      <c r="B89" s="1445" t="s">
        <v>5252</v>
      </c>
      <c r="C89" s="1445" t="s">
        <v>5253</v>
      </c>
      <c r="D89" s="1446" t="s">
        <v>5254</v>
      </c>
      <c r="E89" s="1445">
        <v>2.1022822E7</v>
      </c>
      <c r="F89" s="1445">
        <v>6.26025222E8</v>
      </c>
      <c r="G89" s="1447" t="b">
        <v>1</v>
      </c>
      <c r="H89" s="1445" t="s">
        <v>76</v>
      </c>
      <c r="I89" s="1445" t="s">
        <v>1077</v>
      </c>
      <c r="J89" s="1448">
        <v>319244.0</v>
      </c>
      <c r="K89" s="1445" t="s">
        <v>2432</v>
      </c>
      <c r="L89" s="1445" t="s">
        <v>3864</v>
      </c>
      <c r="M89" s="1445" t="s">
        <v>3864</v>
      </c>
      <c r="N89" s="1449" t="s">
        <v>2432</v>
      </c>
      <c r="O89" s="1450"/>
      <c r="P89" s="1450"/>
    </row>
    <row r="90">
      <c r="A90" s="1444">
        <v>1422.0</v>
      </c>
      <c r="B90" s="1445" t="s">
        <v>5255</v>
      </c>
      <c r="C90" s="1445" t="s">
        <v>5256</v>
      </c>
      <c r="D90" s="1446" t="s">
        <v>5257</v>
      </c>
      <c r="E90" s="1445">
        <v>8.65595662E8</v>
      </c>
      <c r="F90" s="1445">
        <v>8.65595662E8</v>
      </c>
      <c r="G90" s="1447" t="b">
        <v>1</v>
      </c>
      <c r="H90" s="1445" t="s">
        <v>76</v>
      </c>
      <c r="I90" s="1445" t="s">
        <v>5142</v>
      </c>
      <c r="J90" s="1448">
        <v>42.0</v>
      </c>
      <c r="K90" s="1445" t="s">
        <v>2440</v>
      </c>
      <c r="L90" s="1445" t="s">
        <v>5258</v>
      </c>
      <c r="M90" s="1451"/>
      <c r="N90" s="1449" t="s">
        <v>5259</v>
      </c>
      <c r="O90" s="1450"/>
      <c r="P90" s="1450"/>
    </row>
    <row r="91">
      <c r="A91" s="1444">
        <v>1433.0</v>
      </c>
      <c r="B91" s="1445" t="s">
        <v>136</v>
      </c>
      <c r="C91" s="1445" t="s">
        <v>5260</v>
      </c>
      <c r="D91" s="1446" t="s">
        <v>5261</v>
      </c>
      <c r="E91" s="1445">
        <v>9.34232999E8</v>
      </c>
      <c r="F91" s="1445">
        <v>9.34232999E8</v>
      </c>
      <c r="G91" s="1447" t="b">
        <v>1</v>
      </c>
      <c r="H91" s="1445" t="s">
        <v>76</v>
      </c>
      <c r="I91" s="1445" t="s">
        <v>4936</v>
      </c>
      <c r="J91" s="1448">
        <v>717019.0</v>
      </c>
      <c r="K91" s="1445" t="s">
        <v>2464</v>
      </c>
      <c r="L91" s="1451"/>
      <c r="M91" s="1445" t="s">
        <v>5262</v>
      </c>
      <c r="N91" s="1449" t="s">
        <v>5263</v>
      </c>
      <c r="O91" s="1450"/>
      <c r="P91" s="1450"/>
    </row>
    <row r="92">
      <c r="A92" s="1444">
        <v>1448.0</v>
      </c>
      <c r="B92" s="1445" t="s">
        <v>5264</v>
      </c>
      <c r="C92" s="1445" t="s">
        <v>5265</v>
      </c>
      <c r="D92" s="1446" t="s">
        <v>5266</v>
      </c>
      <c r="E92" s="1445">
        <v>8.86329235E8</v>
      </c>
      <c r="F92" s="1445">
        <v>8.86329235E8</v>
      </c>
      <c r="G92" s="1447" t="b">
        <v>1</v>
      </c>
      <c r="H92" s="1445" t="s">
        <v>76</v>
      </c>
      <c r="I92" s="1445" t="s">
        <v>5142</v>
      </c>
      <c r="J92" s="1448">
        <v>42.0</v>
      </c>
      <c r="K92" s="1445" t="s">
        <v>2476</v>
      </c>
      <c r="L92" s="1445" t="s">
        <v>5267</v>
      </c>
      <c r="M92" s="1451"/>
      <c r="N92" s="1449" t="s">
        <v>5268</v>
      </c>
      <c r="O92" s="1450"/>
      <c r="P92" s="1450"/>
    </row>
    <row r="93">
      <c r="A93" s="1444">
        <v>1457.0</v>
      </c>
      <c r="B93" s="1445" t="s">
        <v>5269</v>
      </c>
      <c r="C93" s="1445" t="s">
        <v>5270</v>
      </c>
      <c r="D93" s="1446" t="s">
        <v>5271</v>
      </c>
      <c r="E93" s="1445">
        <v>9.47838565E8</v>
      </c>
      <c r="F93" s="1445">
        <v>9.47838565E8</v>
      </c>
      <c r="G93" s="1447" t="b">
        <v>1</v>
      </c>
      <c r="H93" s="1445" t="s">
        <v>76</v>
      </c>
      <c r="I93" s="1445" t="s">
        <v>4940</v>
      </c>
      <c r="J93" s="1448">
        <v>41930.0</v>
      </c>
      <c r="K93" s="1445" t="s">
        <v>2464</v>
      </c>
      <c r="L93" s="1445" t="s">
        <v>4962</v>
      </c>
      <c r="M93" s="1445" t="s">
        <v>4945</v>
      </c>
      <c r="N93" s="1449" t="s">
        <v>2464</v>
      </c>
      <c r="O93" s="1450"/>
      <c r="P93" s="1450"/>
    </row>
    <row r="94">
      <c r="A94" s="1444">
        <v>1458.0</v>
      </c>
      <c r="B94" s="1445" t="s">
        <v>5272</v>
      </c>
      <c r="C94" s="1445" t="s">
        <v>5273</v>
      </c>
      <c r="D94" s="1446" t="s">
        <v>5274</v>
      </c>
      <c r="E94" s="1445">
        <v>2.65088E7</v>
      </c>
      <c r="F94" s="1453"/>
      <c r="G94" s="1447" t="b">
        <v>1</v>
      </c>
      <c r="H94" s="1445" t="s">
        <v>76</v>
      </c>
      <c r="I94" s="1445" t="s">
        <v>4940</v>
      </c>
      <c r="J94" s="1448">
        <v>41930.0</v>
      </c>
      <c r="K94" s="1445" t="s">
        <v>2659</v>
      </c>
      <c r="L94" s="1451"/>
      <c r="M94" s="1445" t="s">
        <v>4945</v>
      </c>
      <c r="N94" s="1449" t="s">
        <v>2659</v>
      </c>
      <c r="O94" s="1450"/>
      <c r="P94" s="1450"/>
    </row>
    <row r="95">
      <c r="A95" s="1444">
        <v>1483.0</v>
      </c>
      <c r="B95" s="1445" t="s">
        <v>1004</v>
      </c>
      <c r="C95" s="1445" t="s">
        <v>5275</v>
      </c>
      <c r="D95" s="1446" t="s">
        <v>5276</v>
      </c>
      <c r="E95" s="1445">
        <v>2.0885666E7</v>
      </c>
      <c r="F95" s="1445">
        <v>2.0885666E7</v>
      </c>
      <c r="G95" s="1447" t="b">
        <v>1</v>
      </c>
      <c r="H95" s="1445" t="s">
        <v>76</v>
      </c>
      <c r="I95" s="1445" t="s">
        <v>4940</v>
      </c>
      <c r="J95" s="1448">
        <v>41930.0</v>
      </c>
      <c r="K95" s="1445" t="s">
        <v>2426</v>
      </c>
      <c r="L95" s="1445" t="s">
        <v>5148</v>
      </c>
      <c r="M95" s="1451"/>
      <c r="N95" s="1449" t="s">
        <v>2426</v>
      </c>
      <c r="O95" s="1450"/>
      <c r="P95" s="1450"/>
    </row>
    <row r="96">
      <c r="A96" s="1444">
        <v>1487.0</v>
      </c>
      <c r="B96" s="1445" t="s">
        <v>5277</v>
      </c>
      <c r="C96" s="1445" t="s">
        <v>5278</v>
      </c>
      <c r="D96" s="1446" t="s">
        <v>5279</v>
      </c>
      <c r="E96" s="1445">
        <v>8.02215491E8</v>
      </c>
      <c r="F96" s="1445">
        <v>8.02215491E8</v>
      </c>
      <c r="G96" s="1447" t="b">
        <v>1</v>
      </c>
      <c r="H96" s="1445" t="s">
        <v>76</v>
      </c>
      <c r="I96" s="1445" t="s">
        <v>5142</v>
      </c>
      <c r="J96" s="1448">
        <v>42.0</v>
      </c>
      <c r="K96" s="1445" t="s">
        <v>2461</v>
      </c>
      <c r="L96" s="1451"/>
      <c r="M96" s="1445" t="s">
        <v>4931</v>
      </c>
      <c r="N96" s="1449" t="s">
        <v>5280</v>
      </c>
      <c r="O96" s="1450"/>
      <c r="P96" s="1450"/>
    </row>
    <row r="97">
      <c r="A97" s="1444">
        <v>1538.0</v>
      </c>
      <c r="B97" s="1445" t="s">
        <v>5281</v>
      </c>
      <c r="C97" s="1445" t="s">
        <v>5282</v>
      </c>
      <c r="D97" s="1446" t="s">
        <v>5283</v>
      </c>
      <c r="E97" s="1445">
        <v>2.2660123E7</v>
      </c>
      <c r="F97" s="1445">
        <v>9.0198589E8</v>
      </c>
      <c r="G97" s="1447" t="b">
        <v>1</v>
      </c>
      <c r="H97" s="1445" t="s">
        <v>76</v>
      </c>
      <c r="I97" s="1445" t="s">
        <v>4940</v>
      </c>
      <c r="J97" s="1448">
        <v>41930.0</v>
      </c>
      <c r="K97" s="1445" t="s">
        <v>2464</v>
      </c>
      <c r="L97" s="1445" t="s">
        <v>5284</v>
      </c>
      <c r="M97" s="1445" t="s">
        <v>5061</v>
      </c>
      <c r="N97" s="1449" t="s">
        <v>5285</v>
      </c>
      <c r="O97" s="1450"/>
      <c r="P97" s="1450"/>
    </row>
    <row r="98">
      <c r="A98" s="1444">
        <v>1545.0</v>
      </c>
      <c r="B98" s="1445" t="s">
        <v>284</v>
      </c>
      <c r="C98" s="1445" t="s">
        <v>5286</v>
      </c>
      <c r="D98" s="1446" t="s">
        <v>5287</v>
      </c>
      <c r="E98" s="1445">
        <v>9.79866989E8</v>
      </c>
      <c r="F98" s="1445">
        <v>9.79866989E8</v>
      </c>
      <c r="G98" s="1447" t="b">
        <v>1</v>
      </c>
      <c r="H98" s="1445" t="s">
        <v>76</v>
      </c>
      <c r="I98" s="1445" t="s">
        <v>4940</v>
      </c>
      <c r="J98" s="1448">
        <v>41930.0</v>
      </c>
      <c r="K98" s="1445" t="s">
        <v>2464</v>
      </c>
      <c r="L98" s="1451"/>
      <c r="M98" s="1445" t="s">
        <v>5288</v>
      </c>
      <c r="N98" s="1449" t="s">
        <v>2464</v>
      </c>
      <c r="O98" s="1450"/>
      <c r="P98" s="1450"/>
    </row>
    <row r="99">
      <c r="A99" s="1444">
        <v>1552.0</v>
      </c>
      <c r="B99" s="1445" t="s">
        <v>5289</v>
      </c>
      <c r="C99" s="1445" t="s">
        <v>5290</v>
      </c>
      <c r="D99" s="1446" t="s">
        <v>5291</v>
      </c>
      <c r="E99" s="1445">
        <v>9.70780315E8</v>
      </c>
      <c r="F99" s="1445">
        <v>9.84703436E8</v>
      </c>
      <c r="G99" s="1447" t="b">
        <v>1</v>
      </c>
      <c r="H99" s="1445" t="s">
        <v>76</v>
      </c>
      <c r="I99" s="1445" t="s">
        <v>4940</v>
      </c>
      <c r="J99" s="1448">
        <v>41930.0</v>
      </c>
      <c r="K99" s="1445" t="s">
        <v>2536</v>
      </c>
      <c r="L99" s="1451"/>
      <c r="M99" s="1445" t="s">
        <v>4931</v>
      </c>
      <c r="N99" s="1449" t="s">
        <v>5292</v>
      </c>
      <c r="O99" s="1450"/>
      <c r="P99" s="1450"/>
    </row>
    <row r="100">
      <c r="A100" s="1444">
        <v>1559.0</v>
      </c>
      <c r="B100" s="1445" t="s">
        <v>5293</v>
      </c>
      <c r="C100" s="1445" t="s">
        <v>5294</v>
      </c>
      <c r="D100" s="1446" t="s">
        <v>5295</v>
      </c>
      <c r="E100" s="1445" t="s">
        <v>5296</v>
      </c>
      <c r="F100" s="1445">
        <v>8.51994557E8</v>
      </c>
      <c r="G100" s="1447" t="b">
        <v>1</v>
      </c>
      <c r="H100" s="1445" t="s">
        <v>76</v>
      </c>
      <c r="I100" s="1445" t="s">
        <v>4929</v>
      </c>
      <c r="J100" s="1448">
        <v>91511.0</v>
      </c>
      <c r="K100" s="1445" t="s">
        <v>2426</v>
      </c>
      <c r="L100" s="1451"/>
      <c r="M100" s="1445" t="s">
        <v>4931</v>
      </c>
      <c r="N100" s="1449" t="s">
        <v>2426</v>
      </c>
      <c r="O100" s="1450"/>
      <c r="P100" s="1450"/>
    </row>
    <row r="101">
      <c r="A101" s="1444">
        <v>1560.0</v>
      </c>
      <c r="B101" s="1445" t="s">
        <v>5297</v>
      </c>
      <c r="C101" s="1445" t="s">
        <v>5298</v>
      </c>
      <c r="D101" s="1446" t="s">
        <v>5299</v>
      </c>
      <c r="E101" s="1445">
        <v>8.05211253E8</v>
      </c>
      <c r="F101" s="1453"/>
      <c r="G101" s="1447" t="b">
        <v>1</v>
      </c>
      <c r="H101" s="1445" t="s">
        <v>76</v>
      </c>
      <c r="I101" s="1445" t="s">
        <v>4940</v>
      </c>
      <c r="J101" s="1448">
        <v>41930.0</v>
      </c>
      <c r="K101" s="1445" t="s">
        <v>2937</v>
      </c>
      <c r="L101" s="1445" t="s">
        <v>5300</v>
      </c>
      <c r="M101" s="1451"/>
      <c r="N101" s="1449" t="s">
        <v>2937</v>
      </c>
      <c r="O101" s="1450"/>
      <c r="P101" s="1450"/>
    </row>
    <row r="102">
      <c r="A102" s="1444">
        <v>1561.0</v>
      </c>
      <c r="B102" s="1445" t="s">
        <v>5301</v>
      </c>
      <c r="C102" s="1445" t="s">
        <v>5302</v>
      </c>
      <c r="D102" s="1446" t="s">
        <v>5303</v>
      </c>
      <c r="E102" s="1454">
        <f>+660819841545</f>
        <v>660819841545</v>
      </c>
      <c r="F102" s="1454">
        <f>+660891359293</f>
        <v>660891359293</v>
      </c>
      <c r="G102" s="1447" t="b">
        <v>1</v>
      </c>
      <c r="H102" s="1445" t="s">
        <v>76</v>
      </c>
      <c r="I102" s="1445" t="s">
        <v>4940</v>
      </c>
      <c r="J102" s="1448">
        <v>41930.0</v>
      </c>
      <c r="K102" s="1445" t="s">
        <v>2426</v>
      </c>
      <c r="L102" s="1445" t="s">
        <v>5300</v>
      </c>
      <c r="M102" s="1445" t="s">
        <v>4945</v>
      </c>
      <c r="N102" s="1449" t="s">
        <v>5304</v>
      </c>
      <c r="O102" s="1450"/>
      <c r="P102" s="1450"/>
    </row>
    <row r="103">
      <c r="A103" s="1444">
        <v>1579.0</v>
      </c>
      <c r="B103" s="1445" t="s">
        <v>508</v>
      </c>
      <c r="C103" s="1445" t="s">
        <v>5305</v>
      </c>
      <c r="D103" s="1446" t="s">
        <v>5306</v>
      </c>
      <c r="E103" s="1445">
        <v>2.4319492E7</v>
      </c>
      <c r="F103" s="1445">
        <v>6.31890193E8</v>
      </c>
      <c r="G103" s="1447" t="b">
        <v>1</v>
      </c>
      <c r="H103" s="1445" t="s">
        <v>76</v>
      </c>
      <c r="I103" s="1445" t="s">
        <v>1077</v>
      </c>
      <c r="J103" s="1448">
        <v>319244.0</v>
      </c>
      <c r="K103" s="1445" t="s">
        <v>2476</v>
      </c>
      <c r="L103" s="1445" t="s">
        <v>5307</v>
      </c>
      <c r="M103" s="1445" t="s">
        <v>5307</v>
      </c>
      <c r="N103" s="1449" t="s">
        <v>5160</v>
      </c>
      <c r="O103" s="1450"/>
      <c r="P103" s="1450"/>
    </row>
    <row r="104">
      <c r="A104" s="1444">
        <v>1582.0</v>
      </c>
      <c r="B104" s="1445" t="s">
        <v>3595</v>
      </c>
      <c r="C104" s="1445" t="s">
        <v>5308</v>
      </c>
      <c r="D104" s="1446" t="s">
        <v>5309</v>
      </c>
      <c r="E104" s="1445">
        <v>6.55198408E8</v>
      </c>
      <c r="F104" s="1445">
        <v>6.55198408E8</v>
      </c>
      <c r="G104" s="1447" t="b">
        <v>1</v>
      </c>
      <c r="H104" s="1445" t="s">
        <v>76</v>
      </c>
      <c r="I104" s="1445" t="s">
        <v>1077</v>
      </c>
      <c r="J104" s="1448">
        <v>319244.0</v>
      </c>
      <c r="K104" s="1445" t="s">
        <v>2432</v>
      </c>
      <c r="L104" s="1445" t="s">
        <v>5164</v>
      </c>
      <c r="M104" s="1451"/>
      <c r="N104" s="1449" t="s">
        <v>2432</v>
      </c>
      <c r="O104" s="1450"/>
      <c r="P104" s="1450"/>
    </row>
    <row r="105">
      <c r="A105" s="1444">
        <v>1584.0</v>
      </c>
      <c r="B105" s="1445" t="s">
        <v>5310</v>
      </c>
      <c r="C105" s="1445" t="s">
        <v>5311</v>
      </c>
      <c r="D105" s="1446" t="s">
        <v>5312</v>
      </c>
      <c r="E105" s="1445">
        <v>6.57260472E8</v>
      </c>
      <c r="F105" s="1445">
        <v>6.57260472E8</v>
      </c>
      <c r="G105" s="1447" t="b">
        <v>1</v>
      </c>
      <c r="H105" s="1445" t="s">
        <v>76</v>
      </c>
      <c r="I105" s="1445" t="s">
        <v>1077</v>
      </c>
      <c r="J105" s="1448">
        <v>319244.0</v>
      </c>
      <c r="K105" s="1445" t="s">
        <v>2464</v>
      </c>
      <c r="L105" s="1445" t="s">
        <v>5307</v>
      </c>
      <c r="M105" s="1445" t="s">
        <v>5307</v>
      </c>
      <c r="N105" s="1449" t="s">
        <v>2464</v>
      </c>
      <c r="O105" s="1450"/>
      <c r="P105" s="1450"/>
    </row>
    <row r="106">
      <c r="A106" s="1444">
        <v>1594.0</v>
      </c>
      <c r="B106" s="1445" t="s">
        <v>956</v>
      </c>
      <c r="C106" s="1445" t="s">
        <v>5313</v>
      </c>
      <c r="D106" s="1446" t="s">
        <v>5314</v>
      </c>
      <c r="E106" s="1445">
        <v>2.1255E7</v>
      </c>
      <c r="F106" s="1445">
        <v>2.1255E7</v>
      </c>
      <c r="G106" s="1447" t="b">
        <v>1</v>
      </c>
      <c r="H106" s="1445" t="s">
        <v>76</v>
      </c>
      <c r="I106" s="1445" t="s">
        <v>4940</v>
      </c>
      <c r="J106" s="1448">
        <v>41930.0</v>
      </c>
      <c r="K106" s="1445" t="s">
        <v>2426</v>
      </c>
      <c r="L106" s="1453"/>
      <c r="M106" s="1445" t="s">
        <v>5315</v>
      </c>
      <c r="N106" s="1449" t="s">
        <v>5316</v>
      </c>
      <c r="O106" s="1450"/>
      <c r="P106" s="1450"/>
    </row>
    <row r="107">
      <c r="A107" s="1444">
        <v>1613.0</v>
      </c>
      <c r="B107" s="1445" t="s">
        <v>5317</v>
      </c>
      <c r="C107" s="1445" t="s">
        <v>5318</v>
      </c>
      <c r="D107" s="1446" t="s">
        <v>5319</v>
      </c>
      <c r="E107" s="1445">
        <v>8.66101343E8</v>
      </c>
      <c r="F107" s="1445">
        <v>8.66101343E8</v>
      </c>
      <c r="G107" s="1447" t="b">
        <v>1</v>
      </c>
      <c r="H107" s="1445" t="s">
        <v>76</v>
      </c>
      <c r="I107" s="1445" t="s">
        <v>4936</v>
      </c>
      <c r="J107" s="1448">
        <v>717019.0</v>
      </c>
      <c r="K107" s="1445" t="s">
        <v>2437</v>
      </c>
      <c r="L107" s="1451"/>
      <c r="M107" s="1451"/>
      <c r="N107" s="1449" t="s">
        <v>2437</v>
      </c>
      <c r="O107" s="1450"/>
      <c r="P107" s="1450"/>
    </row>
    <row r="108">
      <c r="A108" s="1444">
        <v>1622.0</v>
      </c>
      <c r="B108" s="1445" t="s">
        <v>5320</v>
      </c>
      <c r="C108" s="1445" t="s">
        <v>5321</v>
      </c>
      <c r="D108" s="1446" t="s">
        <v>5322</v>
      </c>
      <c r="E108" s="1445">
        <v>6.21679987E8</v>
      </c>
      <c r="F108" s="1445">
        <v>6.21679987E8</v>
      </c>
      <c r="G108" s="1447" t="b">
        <v>1</v>
      </c>
      <c r="H108" s="1445" t="s">
        <v>76</v>
      </c>
      <c r="I108" s="1445" t="s">
        <v>1077</v>
      </c>
      <c r="J108" s="1448">
        <v>319244.0</v>
      </c>
      <c r="K108" s="1445" t="s">
        <v>2426</v>
      </c>
      <c r="L108" s="1451"/>
      <c r="M108" s="1445" t="s">
        <v>5061</v>
      </c>
      <c r="N108" s="1449" t="s">
        <v>2426</v>
      </c>
      <c r="O108" s="1450"/>
      <c r="P108" s="1450"/>
    </row>
    <row r="109">
      <c r="A109" s="1444">
        <v>1625.0</v>
      </c>
      <c r="B109" s="1445" t="s">
        <v>245</v>
      </c>
      <c r="C109" s="1445" t="s">
        <v>5323</v>
      </c>
      <c r="D109" s="1446" t="s">
        <v>5324</v>
      </c>
      <c r="E109" s="1445">
        <v>7.6363999E7</v>
      </c>
      <c r="F109" s="1445">
        <v>7.6363999E7</v>
      </c>
      <c r="G109" s="1447" t="b">
        <v>1</v>
      </c>
      <c r="H109" s="1445" t="s">
        <v>244</v>
      </c>
      <c r="I109" s="1445" t="s">
        <v>4929</v>
      </c>
      <c r="J109" s="1448">
        <v>91511.0</v>
      </c>
      <c r="K109" s="1445" t="s">
        <v>2464</v>
      </c>
      <c r="L109" s="1445" t="s">
        <v>244</v>
      </c>
      <c r="M109" s="1445" t="s">
        <v>244</v>
      </c>
      <c r="N109" s="1449" t="s">
        <v>2464</v>
      </c>
      <c r="O109" s="1450"/>
      <c r="P109" s="1450"/>
    </row>
    <row r="110">
      <c r="A110" s="1444">
        <v>1629.0</v>
      </c>
      <c r="B110" s="1445" t="s">
        <v>5325</v>
      </c>
      <c r="C110" s="1445" t="s">
        <v>5326</v>
      </c>
      <c r="D110" s="1446" t="s">
        <v>5327</v>
      </c>
      <c r="E110" s="1445">
        <v>2.0111111E7</v>
      </c>
      <c r="F110" s="1445">
        <v>8.13515523E8</v>
      </c>
      <c r="G110" s="1447" t="b">
        <v>1</v>
      </c>
      <c r="H110" s="1445" t="s">
        <v>76</v>
      </c>
      <c r="I110" s="1445" t="s">
        <v>4940</v>
      </c>
      <c r="J110" s="1448">
        <v>41930.0</v>
      </c>
      <c r="K110" s="1445" t="s">
        <v>2426</v>
      </c>
      <c r="L110" s="1445" t="s">
        <v>5006</v>
      </c>
      <c r="M110" s="1445" t="s">
        <v>4954</v>
      </c>
      <c r="N110" s="1449" t="s">
        <v>2426</v>
      </c>
      <c r="O110" s="1450"/>
      <c r="P110" s="1450"/>
    </row>
    <row r="111">
      <c r="A111" s="1444">
        <v>1639.0</v>
      </c>
      <c r="B111" s="1445" t="s">
        <v>5328</v>
      </c>
      <c r="C111" s="1445" t="s">
        <v>5329</v>
      </c>
      <c r="D111" s="1446" t="s">
        <v>5330</v>
      </c>
      <c r="E111" s="1445">
        <v>7.6645999E7</v>
      </c>
      <c r="F111" s="1445">
        <v>7.6645999E7</v>
      </c>
      <c r="G111" s="1447" t="b">
        <v>1</v>
      </c>
      <c r="H111" s="1445" t="s">
        <v>244</v>
      </c>
      <c r="I111" s="1445" t="s">
        <v>4936</v>
      </c>
      <c r="J111" s="1448">
        <v>717019.0</v>
      </c>
      <c r="K111" s="1445" t="s">
        <v>2426</v>
      </c>
      <c r="L111" s="1445" t="s">
        <v>244</v>
      </c>
      <c r="M111" s="1445" t="s">
        <v>244</v>
      </c>
      <c r="N111" s="1449" t="s">
        <v>2426</v>
      </c>
      <c r="O111" s="1450"/>
      <c r="P111" s="1450"/>
    </row>
    <row r="112">
      <c r="A112" s="1444">
        <v>1648.0</v>
      </c>
      <c r="B112" s="1445" t="s">
        <v>5331</v>
      </c>
      <c r="C112" s="1445" t="s">
        <v>5331</v>
      </c>
      <c r="D112" s="1446" t="s">
        <v>5332</v>
      </c>
      <c r="E112" s="1445">
        <v>9.26504459E8</v>
      </c>
      <c r="F112" s="1445">
        <v>9.26504459E8</v>
      </c>
      <c r="G112" s="1447" t="b">
        <v>1</v>
      </c>
      <c r="H112" s="1445" t="s">
        <v>76</v>
      </c>
      <c r="I112" s="1445" t="s">
        <v>4940</v>
      </c>
      <c r="J112" s="1448">
        <v>41930.0</v>
      </c>
      <c r="K112" s="1445" t="s">
        <v>2937</v>
      </c>
      <c r="L112" s="1451"/>
      <c r="M112" s="1445" t="s">
        <v>76</v>
      </c>
      <c r="N112" s="1449" t="s">
        <v>2937</v>
      </c>
      <c r="O112" s="1450"/>
      <c r="P112" s="1450"/>
    </row>
    <row r="113">
      <c r="A113" s="1444">
        <v>1656.0</v>
      </c>
      <c r="B113" s="1445" t="s">
        <v>967</v>
      </c>
      <c r="C113" s="1445" t="s">
        <v>5333</v>
      </c>
      <c r="D113" s="1446" t="s">
        <v>5334</v>
      </c>
      <c r="E113" s="1445">
        <v>6.49311393E8</v>
      </c>
      <c r="F113" s="1445">
        <v>6.49311393E8</v>
      </c>
      <c r="G113" s="1447" t="b">
        <v>1</v>
      </c>
      <c r="H113" s="1445" t="s">
        <v>76</v>
      </c>
      <c r="I113" s="1445" t="s">
        <v>4936</v>
      </c>
      <c r="J113" s="1448">
        <v>717019.0</v>
      </c>
      <c r="K113" s="1445" t="s">
        <v>2426</v>
      </c>
      <c r="L113" s="1451"/>
      <c r="M113" s="1445" t="s">
        <v>5165</v>
      </c>
      <c r="N113" s="1449" t="s">
        <v>5335</v>
      </c>
      <c r="O113" s="1450"/>
      <c r="P113" s="1450"/>
    </row>
    <row r="114">
      <c r="A114" s="1444">
        <v>1659.0</v>
      </c>
      <c r="B114" s="1445" t="s">
        <v>5336</v>
      </c>
      <c r="C114" s="1445" t="s">
        <v>5337</v>
      </c>
      <c r="D114" s="1446" t="s">
        <v>5338</v>
      </c>
      <c r="E114" s="1445">
        <v>6.42469555E8</v>
      </c>
      <c r="F114" s="1445">
        <v>6.42469555E8</v>
      </c>
      <c r="G114" s="1447" t="b">
        <v>1</v>
      </c>
      <c r="H114" s="1445" t="s">
        <v>76</v>
      </c>
      <c r="I114" s="1445" t="s">
        <v>4929</v>
      </c>
      <c r="J114" s="1448">
        <v>91511.0</v>
      </c>
      <c r="K114" s="1445" t="s">
        <v>2432</v>
      </c>
      <c r="L114" s="1451"/>
      <c r="M114" s="1445" t="s">
        <v>4945</v>
      </c>
      <c r="N114" s="1449" t="s">
        <v>2432</v>
      </c>
      <c r="O114" s="1450"/>
      <c r="P114" s="1450"/>
    </row>
    <row r="115">
      <c r="A115" s="1444">
        <v>1661.0</v>
      </c>
      <c r="B115" s="1445" t="s">
        <v>5339</v>
      </c>
      <c r="C115" s="1445" t="s">
        <v>5340</v>
      </c>
      <c r="D115" s="1446" t="s">
        <v>5341</v>
      </c>
      <c r="E115" s="1445">
        <v>6.42469555E8</v>
      </c>
      <c r="F115" s="1445">
        <v>6.42469555E8</v>
      </c>
      <c r="G115" s="1447" t="b">
        <v>1</v>
      </c>
      <c r="H115" s="1445" t="s">
        <v>76</v>
      </c>
      <c r="I115" s="1445" t="s">
        <v>4929</v>
      </c>
      <c r="J115" s="1448">
        <v>91511.0</v>
      </c>
      <c r="K115" s="1445" t="s">
        <v>2432</v>
      </c>
      <c r="L115" s="1451"/>
      <c r="M115" s="1445" t="s">
        <v>4931</v>
      </c>
      <c r="N115" s="1449" t="s">
        <v>2432</v>
      </c>
      <c r="O115" s="1450"/>
      <c r="P115" s="1450"/>
    </row>
    <row r="116">
      <c r="A116" s="1444">
        <v>1666.0</v>
      </c>
      <c r="B116" s="1445" t="s">
        <v>5342</v>
      </c>
      <c r="C116" s="1445" t="s">
        <v>5343</v>
      </c>
      <c r="D116" s="1446" t="s">
        <v>5344</v>
      </c>
      <c r="E116" s="1445">
        <v>6.32726852E8</v>
      </c>
      <c r="F116" s="1445">
        <v>6.32726852E8</v>
      </c>
      <c r="G116" s="1447" t="b">
        <v>1</v>
      </c>
      <c r="H116" s="1445" t="s">
        <v>76</v>
      </c>
      <c r="I116" s="1445" t="s">
        <v>4929</v>
      </c>
      <c r="J116" s="1448">
        <v>91511.0</v>
      </c>
      <c r="K116" s="1445" t="s">
        <v>2437</v>
      </c>
      <c r="L116" s="1445" t="s">
        <v>5345</v>
      </c>
      <c r="M116" s="1445" t="s">
        <v>5235</v>
      </c>
      <c r="N116" s="1449" t="s">
        <v>5346</v>
      </c>
      <c r="O116" s="1450"/>
      <c r="P116" s="1450"/>
    </row>
    <row r="117">
      <c r="A117" s="1444">
        <v>1667.0</v>
      </c>
      <c r="B117" s="1445" t="s">
        <v>5347</v>
      </c>
      <c r="C117" s="1445" t="s">
        <v>5348</v>
      </c>
      <c r="D117" s="1446" t="s">
        <v>5349</v>
      </c>
      <c r="E117" s="1445">
        <v>6.14189412E8</v>
      </c>
      <c r="F117" s="1445">
        <v>6.14189412E8</v>
      </c>
      <c r="G117" s="1447" t="b">
        <v>1</v>
      </c>
      <c r="H117" s="1445" t="s">
        <v>76</v>
      </c>
      <c r="I117" s="1445" t="s">
        <v>4929</v>
      </c>
      <c r="J117" s="1448">
        <v>91511.0</v>
      </c>
      <c r="K117" s="1445" t="s">
        <v>2437</v>
      </c>
      <c r="L117" s="1445" t="s">
        <v>4962</v>
      </c>
      <c r="M117" s="1445" t="s">
        <v>4945</v>
      </c>
      <c r="N117" s="1449" t="s">
        <v>5346</v>
      </c>
      <c r="O117" s="1450"/>
      <c r="P117" s="1450"/>
    </row>
    <row r="118">
      <c r="A118" s="1444">
        <v>1671.0</v>
      </c>
      <c r="B118" s="1445" t="s">
        <v>5350</v>
      </c>
      <c r="C118" s="1445" t="s">
        <v>5351</v>
      </c>
      <c r="D118" s="1446" t="s">
        <v>5352</v>
      </c>
      <c r="E118" s="1445">
        <v>6.14036049E8</v>
      </c>
      <c r="F118" s="1445">
        <v>6.14036049E8</v>
      </c>
      <c r="G118" s="1447" t="b">
        <v>1</v>
      </c>
      <c r="H118" s="1445" t="s">
        <v>76</v>
      </c>
      <c r="I118" s="1445" t="s">
        <v>4929</v>
      </c>
      <c r="J118" s="1448">
        <v>91511.0</v>
      </c>
      <c r="K118" s="1445" t="s">
        <v>2437</v>
      </c>
      <c r="L118" s="1445" t="s">
        <v>4954</v>
      </c>
      <c r="M118" s="1445" t="s">
        <v>4954</v>
      </c>
      <c r="N118" s="1449" t="s">
        <v>5346</v>
      </c>
      <c r="O118" s="1450"/>
      <c r="P118" s="1450"/>
    </row>
    <row r="119">
      <c r="A119" s="1444">
        <v>1682.0</v>
      </c>
      <c r="B119" s="1445" t="s">
        <v>5353</v>
      </c>
      <c r="C119" s="1445" t="s">
        <v>5353</v>
      </c>
      <c r="D119" s="1446" t="s">
        <v>5354</v>
      </c>
      <c r="E119" s="1454">
        <f t="shared" ref="E119:F119" si="2">+66625916802</f>
        <v>66625916802</v>
      </c>
      <c r="F119" s="1454">
        <f t="shared" si="2"/>
        <v>66625916802</v>
      </c>
      <c r="G119" s="1447" t="b">
        <v>1</v>
      </c>
      <c r="H119" s="1445" t="s">
        <v>76</v>
      </c>
      <c r="I119" s="1445" t="s">
        <v>4929</v>
      </c>
      <c r="J119" s="1448">
        <v>91511.0</v>
      </c>
      <c r="K119" s="1445" t="s">
        <v>2437</v>
      </c>
      <c r="L119" s="1445" t="s">
        <v>5041</v>
      </c>
      <c r="M119" s="1445" t="s">
        <v>5041</v>
      </c>
      <c r="N119" s="1449" t="s">
        <v>5346</v>
      </c>
      <c r="O119" s="1450"/>
      <c r="P119" s="1450"/>
    </row>
    <row r="120">
      <c r="A120" s="1444">
        <v>1683.0</v>
      </c>
      <c r="B120" s="1445" t="s">
        <v>5355</v>
      </c>
      <c r="C120" s="1445" t="s">
        <v>5356</v>
      </c>
      <c r="D120" s="1446" t="s">
        <v>5357</v>
      </c>
      <c r="E120" s="1445">
        <v>6.14037536E8</v>
      </c>
      <c r="F120" s="1445">
        <v>6.14037536E8</v>
      </c>
      <c r="G120" s="1447" t="b">
        <v>1</v>
      </c>
      <c r="H120" s="1445" t="s">
        <v>76</v>
      </c>
      <c r="I120" s="1445" t="s">
        <v>4929</v>
      </c>
      <c r="J120" s="1448">
        <v>91511.0</v>
      </c>
      <c r="K120" s="1445" t="s">
        <v>2437</v>
      </c>
      <c r="L120" s="1445" t="s">
        <v>5148</v>
      </c>
      <c r="M120" s="1445" t="s">
        <v>5061</v>
      </c>
      <c r="N120" s="1449" t="s">
        <v>5346</v>
      </c>
      <c r="O120" s="1450"/>
      <c r="P120" s="1450"/>
    </row>
    <row r="121">
      <c r="A121" s="1444">
        <v>1684.0</v>
      </c>
      <c r="B121" s="1445" t="s">
        <v>5358</v>
      </c>
      <c r="C121" s="1445" t="s">
        <v>5359</v>
      </c>
      <c r="D121" s="1446" t="s">
        <v>5360</v>
      </c>
      <c r="E121" s="1445">
        <v>9.54295074E8</v>
      </c>
      <c r="F121" s="1445">
        <v>9.54295074E8</v>
      </c>
      <c r="G121" s="1447" t="b">
        <v>1</v>
      </c>
      <c r="H121" s="1445" t="s">
        <v>76</v>
      </c>
      <c r="I121" s="1445" t="s">
        <v>4929</v>
      </c>
      <c r="J121" s="1448">
        <v>91511.0</v>
      </c>
      <c r="K121" s="1445" t="s">
        <v>2464</v>
      </c>
      <c r="L121" s="1445" t="s">
        <v>5164</v>
      </c>
      <c r="M121" s="1445" t="s">
        <v>5361</v>
      </c>
      <c r="N121" s="1449" t="s">
        <v>5362</v>
      </c>
      <c r="O121" s="1450"/>
      <c r="P121" s="1450"/>
    </row>
    <row r="122">
      <c r="A122" s="1444">
        <v>1685.0</v>
      </c>
      <c r="B122" s="1445" t="s">
        <v>5363</v>
      </c>
      <c r="C122" s="1445" t="s">
        <v>5364</v>
      </c>
      <c r="D122" s="1446" t="s">
        <v>5365</v>
      </c>
      <c r="E122" s="1445">
        <v>6.55072668E8</v>
      </c>
      <c r="F122" s="1445">
        <v>6.55072668E8</v>
      </c>
      <c r="G122" s="1447" t="b">
        <v>1</v>
      </c>
      <c r="H122" s="1445" t="s">
        <v>76</v>
      </c>
      <c r="I122" s="1445" t="s">
        <v>4929</v>
      </c>
      <c r="J122" s="1448">
        <v>91511.0</v>
      </c>
      <c r="K122" s="1445" t="s">
        <v>2437</v>
      </c>
      <c r="L122" s="1451"/>
      <c r="M122" s="1445" t="s">
        <v>5061</v>
      </c>
      <c r="N122" s="1449" t="s">
        <v>5346</v>
      </c>
      <c r="O122" s="1450"/>
      <c r="P122" s="1450"/>
    </row>
    <row r="123">
      <c r="A123" s="1444">
        <v>1686.0</v>
      </c>
      <c r="B123" s="1445" t="s">
        <v>5366</v>
      </c>
      <c r="C123" s="1445" t="s">
        <v>5367</v>
      </c>
      <c r="D123" s="1446" t="s">
        <v>5368</v>
      </c>
      <c r="E123" s="1445">
        <v>6.31989706E8</v>
      </c>
      <c r="F123" s="1445">
        <v>6.31989706E8</v>
      </c>
      <c r="G123" s="1447" t="b">
        <v>1</v>
      </c>
      <c r="H123" s="1445" t="s">
        <v>76</v>
      </c>
      <c r="I123" s="1445" t="s">
        <v>4929</v>
      </c>
      <c r="J123" s="1448">
        <v>91511.0</v>
      </c>
      <c r="K123" s="1445" t="s">
        <v>2437</v>
      </c>
      <c r="L123" s="1445" t="s">
        <v>5369</v>
      </c>
      <c r="M123" s="1445" t="s">
        <v>5370</v>
      </c>
      <c r="N123" s="1449" t="s">
        <v>5346</v>
      </c>
      <c r="O123" s="1450"/>
      <c r="P123" s="1450"/>
    </row>
    <row r="124">
      <c r="A124" s="1444">
        <v>1706.0</v>
      </c>
      <c r="B124" s="1445" t="s">
        <v>5371</v>
      </c>
      <c r="C124" s="1445" t="s">
        <v>5372</v>
      </c>
      <c r="D124" s="1446" t="s">
        <v>5373</v>
      </c>
      <c r="E124" s="1445">
        <v>2.4319497E7</v>
      </c>
      <c r="F124" s="1453"/>
      <c r="G124" s="1447" t="b">
        <v>1</v>
      </c>
      <c r="H124" s="1445" t="s">
        <v>76</v>
      </c>
      <c r="I124" s="1445" t="s">
        <v>1077</v>
      </c>
      <c r="J124" s="1448">
        <v>319244.0</v>
      </c>
      <c r="K124" s="1445" t="s">
        <v>2432</v>
      </c>
      <c r="L124" s="1445" t="s">
        <v>5374</v>
      </c>
      <c r="M124" s="1451"/>
      <c r="N124" s="1449" t="s">
        <v>2432</v>
      </c>
      <c r="O124" s="1450"/>
      <c r="P124" s="1450"/>
    </row>
    <row r="125">
      <c r="A125" s="1444">
        <v>1722.0</v>
      </c>
      <c r="B125" s="1445" t="s">
        <v>5375</v>
      </c>
      <c r="C125" s="1445" t="s">
        <v>5376</v>
      </c>
      <c r="D125" s="1446" t="s">
        <v>5377</v>
      </c>
      <c r="E125" s="1445">
        <v>8.32975467E8</v>
      </c>
      <c r="F125" s="1445">
        <v>8.32975467E8</v>
      </c>
      <c r="G125" s="1447" t="b">
        <v>1</v>
      </c>
      <c r="H125" s="1445" t="s">
        <v>76</v>
      </c>
      <c r="I125" s="1445" t="s">
        <v>4936</v>
      </c>
      <c r="J125" s="1448">
        <v>717019.0</v>
      </c>
      <c r="K125" s="1445" t="s">
        <v>2464</v>
      </c>
      <c r="L125" s="1445" t="s">
        <v>4951</v>
      </c>
      <c r="M125" s="1445" t="s">
        <v>4951</v>
      </c>
      <c r="N125" s="1449" t="s">
        <v>2464</v>
      </c>
      <c r="O125" s="1450"/>
      <c r="P125" s="1450"/>
    </row>
    <row r="126">
      <c r="A126" s="1444">
        <v>1727.0</v>
      </c>
      <c r="B126" s="1445" t="s">
        <v>5378</v>
      </c>
      <c r="C126" s="1445" t="s">
        <v>5379</v>
      </c>
      <c r="D126" s="1446" t="s">
        <v>5380</v>
      </c>
      <c r="E126" s="1445">
        <v>2.4319491E7</v>
      </c>
      <c r="F126" s="1445">
        <v>2.4760022E7</v>
      </c>
      <c r="G126" s="1447" t="b">
        <v>1</v>
      </c>
      <c r="H126" s="1445" t="s">
        <v>76</v>
      </c>
      <c r="I126" s="1445" t="s">
        <v>1077</v>
      </c>
      <c r="J126" s="1448">
        <v>319244.0</v>
      </c>
      <c r="K126" s="1445" t="s">
        <v>2659</v>
      </c>
      <c r="L126" s="1445" t="s">
        <v>5164</v>
      </c>
      <c r="M126" s="1445" t="s">
        <v>5229</v>
      </c>
      <c r="N126" s="1449" t="s">
        <v>2659</v>
      </c>
      <c r="O126" s="1450"/>
      <c r="P126" s="1450"/>
    </row>
    <row r="127">
      <c r="A127" s="1444">
        <v>1728.0</v>
      </c>
      <c r="B127" s="1445" t="s">
        <v>3210</v>
      </c>
      <c r="C127" s="1445" t="s">
        <v>5381</v>
      </c>
      <c r="D127" s="1446" t="s">
        <v>5382</v>
      </c>
      <c r="E127" s="1445">
        <v>9.11201859E8</v>
      </c>
      <c r="F127" s="1445" t="s">
        <v>5383</v>
      </c>
      <c r="G127" s="1447" t="b">
        <v>1</v>
      </c>
      <c r="H127" s="1445" t="s">
        <v>76</v>
      </c>
      <c r="I127" s="1445" t="s">
        <v>4940</v>
      </c>
      <c r="J127" s="1448">
        <v>41930.0</v>
      </c>
      <c r="K127" s="1445" t="s">
        <v>3211</v>
      </c>
      <c r="L127" s="1445" t="s">
        <v>4951</v>
      </c>
      <c r="M127" s="1445" t="s">
        <v>5041</v>
      </c>
      <c r="N127" s="1449" t="s">
        <v>5384</v>
      </c>
      <c r="O127" s="1450"/>
      <c r="P127" s="1450"/>
    </row>
    <row r="128">
      <c r="A128" s="1444">
        <v>1733.0</v>
      </c>
      <c r="B128" s="1445" t="s">
        <v>5385</v>
      </c>
      <c r="C128" s="1445" t="s">
        <v>5386</v>
      </c>
      <c r="D128" s="1446" t="s">
        <v>5387</v>
      </c>
      <c r="E128" s="1445">
        <v>2.67912E7</v>
      </c>
      <c r="F128" s="1445">
        <v>6.39536292E8</v>
      </c>
      <c r="G128" s="1447" t="b">
        <v>1</v>
      </c>
      <c r="H128" s="1445" t="s">
        <v>76</v>
      </c>
      <c r="I128" s="1445" t="s">
        <v>4950</v>
      </c>
      <c r="J128" s="1448">
        <v>41930.0</v>
      </c>
      <c r="K128" s="1445" t="s">
        <v>2426</v>
      </c>
      <c r="L128" s="1445" t="s">
        <v>4951</v>
      </c>
      <c r="M128" s="1451"/>
      <c r="N128" s="1449" t="s">
        <v>2426</v>
      </c>
      <c r="O128" s="1450"/>
      <c r="P128" s="1450"/>
    </row>
    <row r="129">
      <c r="A129" s="1444">
        <v>1736.0</v>
      </c>
      <c r="B129" s="1445" t="s">
        <v>5388</v>
      </c>
      <c r="C129" s="1445" t="s">
        <v>5389</v>
      </c>
      <c r="D129" s="1446" t="s">
        <v>5390</v>
      </c>
      <c r="E129" s="1445">
        <v>9.90807888E8</v>
      </c>
      <c r="F129" s="1445">
        <v>9.90807888E8</v>
      </c>
      <c r="G129" s="1447" t="b">
        <v>1</v>
      </c>
      <c r="H129" s="1445" t="s">
        <v>244</v>
      </c>
      <c r="I129" s="1445" t="s">
        <v>4936</v>
      </c>
      <c r="J129" s="1448">
        <v>717019.0</v>
      </c>
      <c r="K129" s="1445" t="s">
        <v>5391</v>
      </c>
      <c r="L129" s="1445" t="s">
        <v>244</v>
      </c>
      <c r="M129" s="1445" t="s">
        <v>244</v>
      </c>
      <c r="N129" s="1449" t="s">
        <v>5392</v>
      </c>
      <c r="O129" s="1450"/>
      <c r="P129" s="1450"/>
    </row>
    <row r="130">
      <c r="A130" s="1444">
        <v>1747.0</v>
      </c>
      <c r="B130" s="1445" t="s">
        <v>3804</v>
      </c>
      <c r="C130" s="1445" t="s">
        <v>5393</v>
      </c>
      <c r="D130" s="1446" t="s">
        <v>5394</v>
      </c>
      <c r="E130" s="1445">
        <v>9.91105888E8</v>
      </c>
      <c r="F130" s="1445">
        <v>9.91105888E8</v>
      </c>
      <c r="G130" s="1447" t="b">
        <v>1</v>
      </c>
      <c r="H130" s="1445" t="s">
        <v>76</v>
      </c>
      <c r="I130" s="1445" t="s">
        <v>4929</v>
      </c>
      <c r="J130" s="1448">
        <v>91511.0</v>
      </c>
      <c r="K130" s="1445" t="s">
        <v>3238</v>
      </c>
      <c r="L130" s="1451"/>
      <c r="M130" s="1445" t="s">
        <v>5165</v>
      </c>
      <c r="N130" s="1449" t="s">
        <v>5395</v>
      </c>
      <c r="O130" s="1450"/>
      <c r="P130" s="1450"/>
    </row>
    <row r="131">
      <c r="A131" s="1444">
        <v>1767.0</v>
      </c>
      <c r="B131" s="1445" t="s">
        <v>3581</v>
      </c>
      <c r="C131" s="1445" t="s">
        <v>5396</v>
      </c>
      <c r="D131" s="1446" t="s">
        <v>5397</v>
      </c>
      <c r="E131" s="1445">
        <v>2.6563939E7</v>
      </c>
      <c r="F131" s="1445">
        <v>6.18236932E8</v>
      </c>
      <c r="G131" s="1447" t="b">
        <v>1</v>
      </c>
      <c r="H131" s="1445" t="s">
        <v>76</v>
      </c>
      <c r="I131" s="1445" t="s">
        <v>4936</v>
      </c>
      <c r="J131" s="1448">
        <v>717019.0</v>
      </c>
      <c r="K131" s="1445" t="s">
        <v>2659</v>
      </c>
      <c r="L131" s="1445" t="s">
        <v>5398</v>
      </c>
      <c r="M131" s="1445" t="s">
        <v>5093</v>
      </c>
      <c r="N131" s="1449" t="s">
        <v>5399</v>
      </c>
      <c r="O131" s="1450"/>
      <c r="P131" s="1450"/>
    </row>
    <row r="132">
      <c r="A132" s="1444">
        <v>1768.0</v>
      </c>
      <c r="B132" s="1445" t="s">
        <v>2718</v>
      </c>
      <c r="C132" s="1445" t="s">
        <v>5400</v>
      </c>
      <c r="D132" s="1446" t="s">
        <v>5401</v>
      </c>
      <c r="E132" s="1445">
        <v>9.55317609E8</v>
      </c>
      <c r="F132" s="1445">
        <v>9.55317609E8</v>
      </c>
      <c r="G132" s="1447" t="b">
        <v>1</v>
      </c>
      <c r="H132" s="1445" t="s">
        <v>76</v>
      </c>
      <c r="I132" s="1445" t="s">
        <v>1077</v>
      </c>
      <c r="J132" s="1448">
        <v>319244.0</v>
      </c>
      <c r="K132" s="1445" t="s">
        <v>2426</v>
      </c>
      <c r="L132" s="1445" t="s">
        <v>5345</v>
      </c>
      <c r="M132" s="1445" t="s">
        <v>5235</v>
      </c>
      <c r="N132" s="1449" t="s">
        <v>5402</v>
      </c>
      <c r="O132" s="1450"/>
      <c r="P132" s="1450"/>
    </row>
    <row r="133">
      <c r="A133" s="1444">
        <v>1769.0</v>
      </c>
      <c r="B133" s="1445" t="s">
        <v>5403</v>
      </c>
      <c r="C133" s="1445" t="s">
        <v>5404</v>
      </c>
      <c r="D133" s="1446" t="s">
        <v>5405</v>
      </c>
      <c r="E133" s="1445">
        <v>8.19075263E8</v>
      </c>
      <c r="F133" s="1445">
        <v>8.19075263E8</v>
      </c>
      <c r="G133" s="1447" t="b">
        <v>1</v>
      </c>
      <c r="H133" s="1445" t="s">
        <v>76</v>
      </c>
      <c r="I133" s="1445" t="s">
        <v>1077</v>
      </c>
      <c r="J133" s="1448">
        <v>319244.0</v>
      </c>
      <c r="K133" s="1445" t="s">
        <v>2432</v>
      </c>
      <c r="L133" s="1451"/>
      <c r="M133" s="1445" t="s">
        <v>4954</v>
      </c>
      <c r="N133" s="1449" t="s">
        <v>2432</v>
      </c>
      <c r="O133" s="1450"/>
      <c r="P133" s="1450"/>
    </row>
    <row r="134">
      <c r="A134" s="1444">
        <v>1771.0</v>
      </c>
      <c r="B134" s="1445" t="s">
        <v>5406</v>
      </c>
      <c r="C134" s="1445" t="s">
        <v>5407</v>
      </c>
      <c r="D134" s="1446" t="s">
        <v>5408</v>
      </c>
      <c r="E134" s="1445">
        <v>8.02617075E8</v>
      </c>
      <c r="F134" s="1445">
        <v>8.02617075E8</v>
      </c>
      <c r="G134" s="1447" t="b">
        <v>1</v>
      </c>
      <c r="H134" s="1445" t="s">
        <v>76</v>
      </c>
      <c r="I134" s="1445" t="s">
        <v>4929</v>
      </c>
      <c r="J134" s="1448">
        <v>91511.0</v>
      </c>
      <c r="K134" s="1445" t="s">
        <v>2659</v>
      </c>
      <c r="L134" s="1451"/>
      <c r="M134" s="1445" t="s">
        <v>4945</v>
      </c>
      <c r="N134" s="1449" t="s">
        <v>2659</v>
      </c>
      <c r="O134" s="1450"/>
      <c r="P134" s="1450"/>
    </row>
    <row r="135">
      <c r="A135" s="1444">
        <v>1773.0</v>
      </c>
      <c r="B135" s="1445" t="s">
        <v>1032</v>
      </c>
      <c r="C135" s="1445" t="s">
        <v>5409</v>
      </c>
      <c r="D135" s="1446" t="s">
        <v>5410</v>
      </c>
      <c r="E135" s="1445" t="s">
        <v>5411</v>
      </c>
      <c r="F135" s="1445" t="s">
        <v>5411</v>
      </c>
      <c r="G135" s="1447" t="b">
        <v>1</v>
      </c>
      <c r="H135" s="1445" t="s">
        <v>76</v>
      </c>
      <c r="I135" s="1445" t="s">
        <v>4936</v>
      </c>
      <c r="J135" s="1448">
        <v>717019.0</v>
      </c>
      <c r="K135" s="1445" t="s">
        <v>2464</v>
      </c>
      <c r="L135" s="1445" t="s">
        <v>5041</v>
      </c>
      <c r="M135" s="1445" t="s">
        <v>5041</v>
      </c>
      <c r="N135" s="1449" t="s">
        <v>2464</v>
      </c>
      <c r="O135" s="1450"/>
      <c r="P135" s="1450"/>
    </row>
    <row r="136">
      <c r="A136" s="1444">
        <v>1801.0</v>
      </c>
      <c r="B136" s="1445" t="s">
        <v>5412</v>
      </c>
      <c r="C136" s="1445" t="s">
        <v>5413</v>
      </c>
      <c r="D136" s="1446" t="s">
        <v>5414</v>
      </c>
      <c r="E136" s="1445">
        <v>2.8335435E7</v>
      </c>
      <c r="F136" s="1445">
        <v>2.8335435E7</v>
      </c>
      <c r="G136" s="1447" t="b">
        <v>1</v>
      </c>
      <c r="H136" s="1445" t="s">
        <v>76</v>
      </c>
      <c r="I136" s="1445" t="s">
        <v>5142</v>
      </c>
      <c r="J136" s="1448">
        <v>42.0</v>
      </c>
      <c r="K136" s="1445" t="s">
        <v>2659</v>
      </c>
      <c r="L136" s="1445" t="s">
        <v>5415</v>
      </c>
      <c r="M136" s="1453"/>
      <c r="N136" s="1449" t="s">
        <v>2659</v>
      </c>
      <c r="O136" s="1450"/>
      <c r="P136" s="1450"/>
    </row>
    <row r="137">
      <c r="A137" s="1444">
        <v>1803.0</v>
      </c>
      <c r="B137" s="1445" t="s">
        <v>5416</v>
      </c>
      <c r="C137" s="1445" t="s">
        <v>5417</v>
      </c>
      <c r="D137" s="1446" t="s">
        <v>5418</v>
      </c>
      <c r="E137" s="1445">
        <v>8.16315641E8</v>
      </c>
      <c r="F137" s="1445">
        <v>8.16315641E8</v>
      </c>
      <c r="G137" s="1447" t="b">
        <v>1</v>
      </c>
      <c r="H137" s="1445" t="s">
        <v>76</v>
      </c>
      <c r="I137" s="1445" t="s">
        <v>1077</v>
      </c>
      <c r="J137" s="1448">
        <v>319244.0</v>
      </c>
      <c r="K137" s="1445" t="s">
        <v>2432</v>
      </c>
      <c r="L137" s="1445" t="s">
        <v>3864</v>
      </c>
      <c r="M137" s="1445" t="s">
        <v>3864</v>
      </c>
      <c r="N137" s="1449" t="s">
        <v>2432</v>
      </c>
      <c r="O137" s="1450"/>
      <c r="P137" s="1450"/>
    </row>
    <row r="138">
      <c r="A138" s="1444">
        <v>1806.0</v>
      </c>
      <c r="B138" s="1445" t="s">
        <v>5419</v>
      </c>
      <c r="C138" s="1445" t="s">
        <v>5420</v>
      </c>
      <c r="D138" s="1446" t="s">
        <v>5421</v>
      </c>
      <c r="E138" s="1445">
        <v>9.35499451E8</v>
      </c>
      <c r="F138" s="1445">
        <v>9.35499451E8</v>
      </c>
      <c r="G138" s="1447" t="b">
        <v>1</v>
      </c>
      <c r="H138" s="1445" t="s">
        <v>76</v>
      </c>
      <c r="I138" s="1445" t="s">
        <v>5142</v>
      </c>
      <c r="J138" s="1448">
        <v>42.0</v>
      </c>
      <c r="K138" s="1445" t="s">
        <v>2476</v>
      </c>
      <c r="L138" s="1445" t="s">
        <v>5422</v>
      </c>
      <c r="M138" s="1445" t="s">
        <v>4945</v>
      </c>
      <c r="N138" s="1449" t="s">
        <v>5423</v>
      </c>
      <c r="O138" s="1450"/>
      <c r="P138" s="1450"/>
    </row>
    <row r="139">
      <c r="A139" s="1444">
        <v>1807.0</v>
      </c>
      <c r="B139" s="1445" t="s">
        <v>5424</v>
      </c>
      <c r="C139" s="1445" t="s">
        <v>5425</v>
      </c>
      <c r="D139" s="1446" t="s">
        <v>5426</v>
      </c>
      <c r="E139" s="1445" t="s">
        <v>5427</v>
      </c>
      <c r="F139" s="1445">
        <v>8.86903743E8</v>
      </c>
      <c r="G139" s="1447" t="b">
        <v>1</v>
      </c>
      <c r="H139" s="1445" t="s">
        <v>76</v>
      </c>
      <c r="I139" s="1445" t="s">
        <v>4936</v>
      </c>
      <c r="J139" s="1448">
        <v>717019.0</v>
      </c>
      <c r="K139" s="1445" t="s">
        <v>2659</v>
      </c>
      <c r="L139" s="1445" t="s">
        <v>5428</v>
      </c>
      <c r="M139" s="1451"/>
      <c r="N139" s="1449" t="s">
        <v>2659</v>
      </c>
      <c r="O139" s="1450"/>
      <c r="P139" s="1450"/>
    </row>
    <row r="140">
      <c r="A140" s="1444">
        <v>1825.0</v>
      </c>
      <c r="B140" s="1445" t="s">
        <v>5429</v>
      </c>
      <c r="C140" s="1445" t="s">
        <v>5430</v>
      </c>
      <c r="D140" s="1446" t="s">
        <v>5431</v>
      </c>
      <c r="E140" s="1445">
        <v>9.97564262E8</v>
      </c>
      <c r="F140" s="1445">
        <v>9.97564262E8</v>
      </c>
      <c r="G140" s="1447" t="b">
        <v>1</v>
      </c>
      <c r="H140" s="1445" t="s">
        <v>76</v>
      </c>
      <c r="I140" s="1445" t="s">
        <v>1077</v>
      </c>
      <c r="J140" s="1448">
        <v>319244.0</v>
      </c>
      <c r="K140" s="1445" t="s">
        <v>2426</v>
      </c>
      <c r="L140" s="1445" t="s">
        <v>5006</v>
      </c>
      <c r="M140" s="1445" t="s">
        <v>4954</v>
      </c>
      <c r="N140" s="1449" t="s">
        <v>5432</v>
      </c>
      <c r="O140" s="1450"/>
      <c r="P140" s="1450"/>
    </row>
    <row r="141">
      <c r="A141" s="1444">
        <v>1826.0</v>
      </c>
      <c r="B141" s="1445" t="s">
        <v>376</v>
      </c>
      <c r="C141" s="1445" t="s">
        <v>5433</v>
      </c>
      <c r="D141" s="1446" t="s">
        <v>5434</v>
      </c>
      <c r="E141" s="1445">
        <v>2.797E7</v>
      </c>
      <c r="F141" s="1445">
        <v>2.797E7</v>
      </c>
      <c r="G141" s="1447" t="b">
        <v>1</v>
      </c>
      <c r="H141" s="1445" t="s">
        <v>76</v>
      </c>
      <c r="I141" s="1445" t="s">
        <v>4929</v>
      </c>
      <c r="J141" s="1448">
        <v>91511.0</v>
      </c>
      <c r="K141" s="1445" t="s">
        <v>2426</v>
      </c>
      <c r="L141" s="1445" t="s">
        <v>4930</v>
      </c>
      <c r="M141" s="1445" t="s">
        <v>4931</v>
      </c>
      <c r="N141" s="1449" t="s">
        <v>5024</v>
      </c>
      <c r="O141" s="1450"/>
      <c r="P141" s="1450"/>
    </row>
    <row r="142">
      <c r="A142" s="1444">
        <v>1831.0</v>
      </c>
      <c r="B142" s="1445" t="s">
        <v>5435</v>
      </c>
      <c r="C142" s="1445" t="s">
        <v>5436</v>
      </c>
      <c r="D142" s="1446" t="s">
        <v>5437</v>
      </c>
      <c r="E142" s="1445">
        <v>6.31989706E8</v>
      </c>
      <c r="F142" s="1445">
        <v>9.22486891E8</v>
      </c>
      <c r="G142" s="1447" t="b">
        <v>1</v>
      </c>
      <c r="H142" s="1445" t="s">
        <v>263</v>
      </c>
      <c r="I142" s="1445" t="s">
        <v>4929</v>
      </c>
      <c r="J142" s="1448">
        <v>91511.0</v>
      </c>
      <c r="K142" s="1445" t="s">
        <v>2437</v>
      </c>
      <c r="L142" s="1445" t="s">
        <v>263</v>
      </c>
      <c r="M142" s="1445" t="s">
        <v>263</v>
      </c>
      <c r="N142" s="1449" t="s">
        <v>5346</v>
      </c>
      <c r="O142" s="1450"/>
      <c r="P142" s="1450"/>
    </row>
    <row r="143">
      <c r="A143" s="1444">
        <v>1834.0</v>
      </c>
      <c r="B143" s="1445" t="s">
        <v>5438</v>
      </c>
      <c r="C143" s="1445" t="s">
        <v>5439</v>
      </c>
      <c r="D143" s="1446" t="s">
        <v>5440</v>
      </c>
      <c r="E143" s="1445">
        <v>6.45062931E8</v>
      </c>
      <c r="F143" s="1445">
        <v>6.45062931E8</v>
      </c>
      <c r="G143" s="1447" t="b">
        <v>1</v>
      </c>
      <c r="H143" s="1445" t="s">
        <v>244</v>
      </c>
      <c r="I143" s="1445" t="s">
        <v>4929</v>
      </c>
      <c r="J143" s="1448">
        <v>91511.0</v>
      </c>
      <c r="K143" s="1445" t="s">
        <v>2437</v>
      </c>
      <c r="L143" s="1445" t="s">
        <v>244</v>
      </c>
      <c r="M143" s="1445" t="s">
        <v>244</v>
      </c>
      <c r="N143" s="1449" t="s">
        <v>5346</v>
      </c>
      <c r="O143" s="1450"/>
      <c r="P143" s="1450"/>
    </row>
    <row r="144">
      <c r="A144" s="1444">
        <v>1836.0</v>
      </c>
      <c r="B144" s="1445" t="s">
        <v>5441</v>
      </c>
      <c r="C144" s="1445" t="s">
        <v>5442</v>
      </c>
      <c r="D144" s="1446" t="s">
        <v>5443</v>
      </c>
      <c r="E144" s="1445">
        <v>6.32247279E8</v>
      </c>
      <c r="F144" s="1445">
        <v>6.32377861E8</v>
      </c>
      <c r="G144" s="1447" t="b">
        <v>1</v>
      </c>
      <c r="H144" s="1445" t="s">
        <v>244</v>
      </c>
      <c r="I144" s="1445" t="s">
        <v>4929</v>
      </c>
      <c r="J144" s="1448">
        <v>91511.0</v>
      </c>
      <c r="K144" s="1445" t="s">
        <v>2437</v>
      </c>
      <c r="L144" s="1445" t="s">
        <v>244</v>
      </c>
      <c r="M144" s="1445" t="s">
        <v>244</v>
      </c>
      <c r="N144" s="1449" t="s">
        <v>5346</v>
      </c>
      <c r="O144" s="1450"/>
      <c r="P144" s="1450"/>
    </row>
    <row r="145">
      <c r="A145" s="1444">
        <v>1837.0</v>
      </c>
      <c r="B145" s="1445" t="s">
        <v>5444</v>
      </c>
      <c r="C145" s="1445" t="s">
        <v>5445</v>
      </c>
      <c r="D145" s="1446" t="s">
        <v>5446</v>
      </c>
      <c r="E145" s="1445">
        <v>9.6071755E8</v>
      </c>
      <c r="F145" s="1445">
        <v>9.6071755E8</v>
      </c>
      <c r="G145" s="1447" t="b">
        <v>1</v>
      </c>
      <c r="H145" s="1445" t="s">
        <v>244</v>
      </c>
      <c r="I145" s="1445" t="s">
        <v>4929</v>
      </c>
      <c r="J145" s="1448">
        <v>91511.0</v>
      </c>
      <c r="K145" s="1445" t="s">
        <v>2437</v>
      </c>
      <c r="L145" s="1445" t="s">
        <v>244</v>
      </c>
      <c r="M145" s="1445" t="s">
        <v>244</v>
      </c>
      <c r="N145" s="1449" t="s">
        <v>5346</v>
      </c>
      <c r="O145" s="1450"/>
      <c r="P145" s="1450"/>
    </row>
    <row r="146">
      <c r="A146" s="1444">
        <v>1841.0</v>
      </c>
      <c r="B146" s="1445" t="s">
        <v>5447</v>
      </c>
      <c r="C146" s="1445" t="s">
        <v>5447</v>
      </c>
      <c r="D146" s="1446" t="s">
        <v>5448</v>
      </c>
      <c r="E146" s="1445">
        <v>8.80223658E8</v>
      </c>
      <c r="F146" s="1445">
        <v>8.80223658E8</v>
      </c>
      <c r="G146" s="1447" t="b">
        <v>1</v>
      </c>
      <c r="H146" s="1445" t="s">
        <v>76</v>
      </c>
      <c r="I146" s="1445" t="s">
        <v>4940</v>
      </c>
      <c r="J146" s="1448">
        <v>41930.0</v>
      </c>
      <c r="K146" s="1445" t="s">
        <v>2426</v>
      </c>
      <c r="L146" s="1445" t="s">
        <v>5284</v>
      </c>
      <c r="M146" s="1445" t="s">
        <v>5449</v>
      </c>
      <c r="N146" s="1449" t="s">
        <v>5450</v>
      </c>
      <c r="O146" s="1450"/>
      <c r="P146" s="1450"/>
    </row>
    <row r="147">
      <c r="A147" s="1444">
        <v>1847.0</v>
      </c>
      <c r="B147" s="1445" t="s">
        <v>5451</v>
      </c>
      <c r="C147" s="1445" t="s">
        <v>5452</v>
      </c>
      <c r="D147" s="1446" t="s">
        <v>5453</v>
      </c>
      <c r="E147" s="1445">
        <v>6.152552E8</v>
      </c>
      <c r="F147" s="1445">
        <v>6.152552E8</v>
      </c>
      <c r="G147" s="1447" t="b">
        <v>1</v>
      </c>
      <c r="H147" s="1445" t="s">
        <v>76</v>
      </c>
      <c r="I147" s="1445" t="s">
        <v>1204</v>
      </c>
      <c r="J147" s="1448">
        <v>583715.0</v>
      </c>
      <c r="K147" s="1445" t="s">
        <v>2432</v>
      </c>
      <c r="L147" s="1445" t="s">
        <v>5148</v>
      </c>
      <c r="M147" s="1451"/>
      <c r="N147" s="1449" t="s">
        <v>2432</v>
      </c>
      <c r="O147" s="1450"/>
      <c r="P147" s="1450"/>
    </row>
    <row r="148">
      <c r="A148" s="1444">
        <v>1854.0</v>
      </c>
      <c r="B148" s="1445" t="s">
        <v>5454</v>
      </c>
      <c r="C148" s="1445" t="s">
        <v>5455</v>
      </c>
      <c r="D148" s="1446" t="s">
        <v>5456</v>
      </c>
      <c r="E148" s="1445">
        <v>8.34767524E8</v>
      </c>
      <c r="F148" s="1445" t="s">
        <v>5457</v>
      </c>
      <c r="G148" s="1447" t="b">
        <v>1</v>
      </c>
      <c r="H148" s="1445" t="s">
        <v>76</v>
      </c>
      <c r="I148" s="1445" t="s">
        <v>1077</v>
      </c>
      <c r="J148" s="1448">
        <v>319244.0</v>
      </c>
      <c r="K148" s="1445" t="s">
        <v>2432</v>
      </c>
      <c r="L148" s="1445" t="s">
        <v>5458</v>
      </c>
      <c r="M148" s="1445" t="s">
        <v>5398</v>
      </c>
      <c r="N148" s="1449" t="s">
        <v>2432</v>
      </c>
      <c r="O148" s="1450"/>
      <c r="P148" s="1450"/>
    </row>
    <row r="149">
      <c r="A149" s="1444">
        <v>1856.0</v>
      </c>
      <c r="B149" s="1445" t="s">
        <v>577</v>
      </c>
      <c r="C149" s="1445" t="s">
        <v>5459</v>
      </c>
      <c r="D149" s="1446" t="s">
        <v>5460</v>
      </c>
      <c r="E149" s="1445">
        <v>6.14082716E8</v>
      </c>
      <c r="F149" s="1445">
        <v>6.14082402E8</v>
      </c>
      <c r="G149" s="1447" t="b">
        <v>1</v>
      </c>
      <c r="H149" s="1445" t="s">
        <v>76</v>
      </c>
      <c r="I149" s="1445" t="s">
        <v>4940</v>
      </c>
      <c r="J149" s="1448">
        <v>41930.0</v>
      </c>
      <c r="K149" s="1445" t="s">
        <v>2426</v>
      </c>
      <c r="L149" s="1445" t="s">
        <v>5089</v>
      </c>
      <c r="M149" s="1445" t="s">
        <v>4931</v>
      </c>
      <c r="N149" s="1449" t="s">
        <v>5461</v>
      </c>
      <c r="O149" s="1450"/>
      <c r="P149" s="1450"/>
    </row>
    <row r="150">
      <c r="A150" s="1444">
        <v>1864.0</v>
      </c>
      <c r="B150" s="1445" t="s">
        <v>5462</v>
      </c>
      <c r="C150" s="1445" t="s">
        <v>5463</v>
      </c>
      <c r="D150" s="1446" t="s">
        <v>5464</v>
      </c>
      <c r="E150" s="1445">
        <v>8.36657777E8</v>
      </c>
      <c r="F150" s="1445">
        <v>8.36657777E8</v>
      </c>
      <c r="G150" s="1447" t="b">
        <v>1</v>
      </c>
      <c r="H150" s="1445" t="s">
        <v>76</v>
      </c>
      <c r="I150" s="1445" t="s">
        <v>1077</v>
      </c>
      <c r="J150" s="1448">
        <v>319244.0</v>
      </c>
      <c r="K150" s="1445" t="s">
        <v>2432</v>
      </c>
      <c r="L150" s="1451"/>
      <c r="M150" s="1445" t="s">
        <v>5465</v>
      </c>
      <c r="N150" s="1449" t="s">
        <v>2432</v>
      </c>
      <c r="O150" s="1450"/>
      <c r="P150" s="1450"/>
    </row>
    <row r="151">
      <c r="A151" s="1444">
        <v>1865.0</v>
      </c>
      <c r="B151" s="1445" t="s">
        <v>5466</v>
      </c>
      <c r="C151" s="1445" t="s">
        <v>5467</v>
      </c>
      <c r="D151" s="1446" t="s">
        <v>5468</v>
      </c>
      <c r="E151" s="1445">
        <v>8.35597777E8</v>
      </c>
      <c r="F151" s="1445">
        <v>8.35597777E8</v>
      </c>
      <c r="G151" s="1447" t="b">
        <v>1</v>
      </c>
      <c r="H151" s="1445" t="s">
        <v>76</v>
      </c>
      <c r="I151" s="1445" t="s">
        <v>1077</v>
      </c>
      <c r="J151" s="1448">
        <v>319244.0</v>
      </c>
      <c r="K151" s="1445" t="s">
        <v>2432</v>
      </c>
      <c r="L151" s="1445" t="s">
        <v>5469</v>
      </c>
      <c r="M151" s="1445" t="s">
        <v>5037</v>
      </c>
      <c r="N151" s="1449" t="s">
        <v>2432</v>
      </c>
      <c r="O151" s="1450"/>
      <c r="P151" s="1450"/>
    </row>
    <row r="152">
      <c r="A152" s="1444">
        <v>1866.0</v>
      </c>
      <c r="B152" s="1445" t="s">
        <v>5470</v>
      </c>
      <c r="C152" s="1445" t="s">
        <v>5471</v>
      </c>
      <c r="D152" s="1446" t="s">
        <v>5472</v>
      </c>
      <c r="E152" s="1445">
        <v>9.91947777E8</v>
      </c>
      <c r="F152" s="1445">
        <v>9.91947777E8</v>
      </c>
      <c r="G152" s="1447" t="b">
        <v>1</v>
      </c>
      <c r="H152" s="1445" t="s">
        <v>76</v>
      </c>
      <c r="I152" s="1445" t="s">
        <v>1077</v>
      </c>
      <c r="J152" s="1448">
        <v>319244.0</v>
      </c>
      <c r="K152" s="1445" t="s">
        <v>2432</v>
      </c>
      <c r="L152" s="1445" t="s">
        <v>4998</v>
      </c>
      <c r="M152" s="1445" t="s">
        <v>5192</v>
      </c>
      <c r="N152" s="1449" t="s">
        <v>2432</v>
      </c>
      <c r="O152" s="1450"/>
      <c r="P152" s="1450"/>
    </row>
    <row r="153">
      <c r="A153" s="1444">
        <v>1867.0</v>
      </c>
      <c r="B153" s="1445" t="s">
        <v>5473</v>
      </c>
      <c r="C153" s="1445" t="s">
        <v>5474</v>
      </c>
      <c r="D153" s="1446" t="s">
        <v>5475</v>
      </c>
      <c r="E153" s="1445">
        <v>8.46647777E8</v>
      </c>
      <c r="F153" s="1445">
        <v>8.46647777E8</v>
      </c>
      <c r="G153" s="1447" t="b">
        <v>1</v>
      </c>
      <c r="H153" s="1445" t="s">
        <v>76</v>
      </c>
      <c r="I153" s="1445" t="s">
        <v>1077</v>
      </c>
      <c r="J153" s="1448">
        <v>319244.0</v>
      </c>
      <c r="K153" s="1445" t="s">
        <v>2432</v>
      </c>
      <c r="L153" s="1445" t="s">
        <v>4951</v>
      </c>
      <c r="M153" s="1451"/>
      <c r="N153" s="1449" t="s">
        <v>2432</v>
      </c>
      <c r="O153" s="1450"/>
      <c r="P153" s="1450"/>
    </row>
    <row r="154">
      <c r="A154" s="1444">
        <v>1868.0</v>
      </c>
      <c r="B154" s="1445" t="s">
        <v>5476</v>
      </c>
      <c r="C154" s="1445" t="s">
        <v>5477</v>
      </c>
      <c r="D154" s="1446" t="s">
        <v>5478</v>
      </c>
      <c r="E154" s="1445">
        <v>6.18957777E8</v>
      </c>
      <c r="F154" s="1445">
        <v>6.18957777E8</v>
      </c>
      <c r="G154" s="1447" t="b">
        <v>1</v>
      </c>
      <c r="H154" s="1445" t="s">
        <v>76</v>
      </c>
      <c r="I154" s="1445" t="s">
        <v>1077</v>
      </c>
      <c r="J154" s="1448">
        <v>319244.0</v>
      </c>
      <c r="K154" s="1445" t="s">
        <v>2432</v>
      </c>
      <c r="L154" s="1445" t="s">
        <v>5479</v>
      </c>
      <c r="M154" s="1445" t="s">
        <v>4945</v>
      </c>
      <c r="N154" s="1449" t="s">
        <v>2432</v>
      </c>
      <c r="O154" s="1450"/>
      <c r="P154" s="1450"/>
    </row>
    <row r="155">
      <c r="A155" s="1444">
        <v>1878.0</v>
      </c>
      <c r="B155" s="1445" t="s">
        <v>5480</v>
      </c>
      <c r="C155" s="1445" t="s">
        <v>5481</v>
      </c>
      <c r="D155" s="1446" t="s">
        <v>5482</v>
      </c>
      <c r="E155" s="1445">
        <v>6.17960432E8</v>
      </c>
      <c r="F155" s="1445">
        <v>6.17960432E8</v>
      </c>
      <c r="G155" s="1447" t="b">
        <v>1</v>
      </c>
      <c r="H155" s="1445" t="s">
        <v>76</v>
      </c>
      <c r="I155" s="1445" t="s">
        <v>4936</v>
      </c>
      <c r="J155" s="1448">
        <v>717019.0</v>
      </c>
      <c r="K155" s="1445" t="s">
        <v>2659</v>
      </c>
      <c r="L155" s="1451"/>
      <c r="M155" s="1445" t="s">
        <v>4954</v>
      </c>
      <c r="N155" s="1449" t="s">
        <v>5483</v>
      </c>
      <c r="O155" s="1450"/>
      <c r="P155" s="1450"/>
    </row>
    <row r="156">
      <c r="A156" s="1444">
        <v>1890.0</v>
      </c>
      <c r="B156" s="1445" t="s">
        <v>5484</v>
      </c>
      <c r="C156" s="1445" t="s">
        <v>5484</v>
      </c>
      <c r="D156" s="1446" t="s">
        <v>5485</v>
      </c>
      <c r="E156" s="1454">
        <f t="shared" ref="E156:F156" si="3">+6676429388</f>
        <v>6676429388</v>
      </c>
      <c r="F156" s="1454">
        <f t="shared" si="3"/>
        <v>6676429388</v>
      </c>
      <c r="G156" s="1447" t="b">
        <v>1</v>
      </c>
      <c r="H156" s="1445" t="s">
        <v>244</v>
      </c>
      <c r="I156" s="1445" t="s">
        <v>5142</v>
      </c>
      <c r="J156" s="1448">
        <v>42.0</v>
      </c>
      <c r="K156" s="1445" t="s">
        <v>2426</v>
      </c>
      <c r="L156" s="1445" t="s">
        <v>5486</v>
      </c>
      <c r="M156" s="1445" t="s">
        <v>5486</v>
      </c>
      <c r="N156" s="1449" t="s">
        <v>5487</v>
      </c>
      <c r="O156" s="1450"/>
      <c r="P156" s="1450"/>
    </row>
    <row r="157">
      <c r="A157" s="1444">
        <v>1893.0</v>
      </c>
      <c r="B157" s="1445" t="s">
        <v>254</v>
      </c>
      <c r="C157" s="1445" t="s">
        <v>5488</v>
      </c>
      <c r="D157" s="1446" t="s">
        <v>5489</v>
      </c>
      <c r="E157" s="1445">
        <v>6.59895148E8</v>
      </c>
      <c r="F157" s="1445">
        <v>6.59895148E8</v>
      </c>
      <c r="G157" s="1447" t="b">
        <v>1</v>
      </c>
      <c r="H157" s="1445" t="s">
        <v>76</v>
      </c>
      <c r="I157" s="1445" t="s">
        <v>4940</v>
      </c>
      <c r="J157" s="1448">
        <v>41930.0</v>
      </c>
      <c r="K157" s="1445" t="s">
        <v>2464</v>
      </c>
      <c r="L157" s="1451"/>
      <c r="M157" s="1445" t="s">
        <v>5126</v>
      </c>
      <c r="N157" s="1449" t="s">
        <v>5490</v>
      </c>
      <c r="O157" s="1450"/>
      <c r="P157" s="1450"/>
    </row>
    <row r="158">
      <c r="A158" s="1444">
        <v>1900.0</v>
      </c>
      <c r="B158" s="1445" t="s">
        <v>5491</v>
      </c>
      <c r="C158" s="1445" t="s">
        <v>5492</v>
      </c>
      <c r="D158" s="1446" t="s">
        <v>5493</v>
      </c>
      <c r="E158" s="1454">
        <f t="shared" ref="E158:F158" si="4">+66076608771</f>
        <v>66076608771</v>
      </c>
      <c r="F158" s="1454">
        <f t="shared" si="4"/>
        <v>66076608771</v>
      </c>
      <c r="G158" s="1447" t="b">
        <v>1</v>
      </c>
      <c r="H158" s="1445" t="s">
        <v>244</v>
      </c>
      <c r="I158" s="1445" t="s">
        <v>5142</v>
      </c>
      <c r="J158" s="1448">
        <v>42.0</v>
      </c>
      <c r="K158" s="1445" t="s">
        <v>2426</v>
      </c>
      <c r="L158" s="1445" t="s">
        <v>244</v>
      </c>
      <c r="M158" s="1445" t="s">
        <v>244</v>
      </c>
      <c r="N158" s="1449" t="s">
        <v>2426</v>
      </c>
      <c r="O158" s="1450"/>
      <c r="P158" s="1450"/>
    </row>
    <row r="159">
      <c r="A159" s="1444">
        <v>1903.0</v>
      </c>
      <c r="B159" s="1445" t="s">
        <v>5494</v>
      </c>
      <c r="C159" s="1445" t="s">
        <v>5495</v>
      </c>
      <c r="D159" s="1446" t="s">
        <v>5496</v>
      </c>
      <c r="E159" s="1445">
        <v>6.37879022E8</v>
      </c>
      <c r="F159" s="1445">
        <v>6.37879022E8</v>
      </c>
      <c r="G159" s="1447" t="b">
        <v>1</v>
      </c>
      <c r="H159" s="1445" t="s">
        <v>76</v>
      </c>
      <c r="I159" s="1445" t="s">
        <v>4929</v>
      </c>
      <c r="J159" s="1448">
        <v>91511.0</v>
      </c>
      <c r="K159" s="1445" t="s">
        <v>2464</v>
      </c>
      <c r="L159" s="1445" t="s">
        <v>4994</v>
      </c>
      <c r="M159" s="1445" t="s">
        <v>4994</v>
      </c>
      <c r="N159" s="1449" t="s">
        <v>5155</v>
      </c>
      <c r="O159" s="1450"/>
      <c r="P159" s="1450"/>
    </row>
    <row r="160">
      <c r="A160" s="1444">
        <v>1904.0</v>
      </c>
      <c r="B160" s="1445" t="s">
        <v>5497</v>
      </c>
      <c r="C160" s="1445" t="s">
        <v>5498</v>
      </c>
      <c r="D160" s="1446" t="s">
        <v>5499</v>
      </c>
      <c r="E160" s="1445">
        <v>9.89691541E8</v>
      </c>
      <c r="F160" s="1445">
        <v>9.89691541E8</v>
      </c>
      <c r="G160" s="1447" t="b">
        <v>1</v>
      </c>
      <c r="H160" s="1445" t="s">
        <v>76</v>
      </c>
      <c r="I160" s="1445" t="s">
        <v>4929</v>
      </c>
      <c r="J160" s="1448">
        <v>91511.0</v>
      </c>
      <c r="K160" s="1445" t="s">
        <v>2464</v>
      </c>
      <c r="L160" s="1445" t="s">
        <v>5086</v>
      </c>
      <c r="M160" s="1445" t="s">
        <v>4945</v>
      </c>
      <c r="N160" s="1449" t="s">
        <v>5155</v>
      </c>
      <c r="O160" s="1450"/>
      <c r="P160" s="1450"/>
    </row>
    <row r="161">
      <c r="A161" s="1444">
        <v>1905.0</v>
      </c>
      <c r="B161" s="1445" t="s">
        <v>5500</v>
      </c>
      <c r="C161" s="1445" t="s">
        <v>5501</v>
      </c>
      <c r="D161" s="1446" t="s">
        <v>5502</v>
      </c>
      <c r="E161" s="1454">
        <f>+66076338000</f>
        <v>66076338000</v>
      </c>
      <c r="F161" s="1445">
        <v>8.15358593E8</v>
      </c>
      <c r="G161" s="1447" t="b">
        <v>1</v>
      </c>
      <c r="H161" s="1445" t="s">
        <v>244</v>
      </c>
      <c r="I161" s="1445" t="s">
        <v>5142</v>
      </c>
      <c r="J161" s="1448">
        <v>42.0</v>
      </c>
      <c r="K161" s="1445" t="s">
        <v>2432</v>
      </c>
      <c r="L161" s="1445" t="s">
        <v>244</v>
      </c>
      <c r="M161" s="1445" t="s">
        <v>244</v>
      </c>
      <c r="N161" s="1449" t="s">
        <v>5503</v>
      </c>
      <c r="O161" s="1450"/>
      <c r="P161" s="1450"/>
    </row>
    <row r="162">
      <c r="A162" s="1444">
        <v>1937.0</v>
      </c>
      <c r="B162" s="1445" t="s">
        <v>5504</v>
      </c>
      <c r="C162" s="1445" t="s">
        <v>5505</v>
      </c>
      <c r="D162" s="1446" t="s">
        <v>5506</v>
      </c>
      <c r="E162" s="1445">
        <v>2.67202E7</v>
      </c>
      <c r="F162" s="1445">
        <v>9.11201868E8</v>
      </c>
      <c r="G162" s="1447" t="b">
        <v>1</v>
      </c>
      <c r="H162" s="1445" t="s">
        <v>76</v>
      </c>
      <c r="I162" s="1445" t="s">
        <v>4940</v>
      </c>
      <c r="J162" s="1448">
        <v>41930.0</v>
      </c>
      <c r="K162" s="1445" t="s">
        <v>2426</v>
      </c>
      <c r="L162" s="1445" t="s">
        <v>5041</v>
      </c>
      <c r="M162" s="1445" t="s">
        <v>5041</v>
      </c>
      <c r="N162" s="1449" t="s">
        <v>2426</v>
      </c>
      <c r="O162" s="1450"/>
      <c r="P162" s="1450"/>
    </row>
    <row r="163">
      <c r="A163" s="1444">
        <v>1955.0</v>
      </c>
      <c r="B163" s="1445" t="s">
        <v>5507</v>
      </c>
      <c r="C163" s="1445" t="s">
        <v>5508</v>
      </c>
      <c r="D163" s="1446" t="s">
        <v>5509</v>
      </c>
      <c r="E163" s="1445">
        <v>9.44050419E8</v>
      </c>
      <c r="F163" s="1445">
        <v>9.44050419E8</v>
      </c>
      <c r="G163" s="1447" t="b">
        <v>1</v>
      </c>
      <c r="H163" s="1445" t="s">
        <v>76</v>
      </c>
      <c r="I163" s="1445" t="s">
        <v>4929</v>
      </c>
      <c r="J163" s="1448">
        <v>91511.0</v>
      </c>
      <c r="K163" s="1445" t="s">
        <v>2464</v>
      </c>
      <c r="L163" s="1445" t="s">
        <v>5172</v>
      </c>
      <c r="M163" s="1445" t="s">
        <v>5510</v>
      </c>
      <c r="N163" s="1449" t="s">
        <v>5155</v>
      </c>
      <c r="O163" s="1450"/>
      <c r="P163" s="1450"/>
    </row>
    <row r="164">
      <c r="A164" s="1444">
        <v>1961.0</v>
      </c>
      <c r="B164" s="1445" t="s">
        <v>5511</v>
      </c>
      <c r="C164" s="1445" t="s">
        <v>5512</v>
      </c>
      <c r="D164" s="1446" t="s">
        <v>5513</v>
      </c>
      <c r="E164" s="1445">
        <v>2.3078888E7</v>
      </c>
      <c r="F164" s="1445">
        <v>2.3078888E7</v>
      </c>
      <c r="G164" s="1447" t="b">
        <v>1</v>
      </c>
      <c r="H164" s="1445" t="s">
        <v>76</v>
      </c>
      <c r="I164" s="1445" t="s">
        <v>4940</v>
      </c>
      <c r="J164" s="1448">
        <v>41930.0</v>
      </c>
      <c r="K164" s="1445" t="s">
        <v>2426</v>
      </c>
      <c r="L164" s="1445" t="s">
        <v>5284</v>
      </c>
      <c r="M164" s="1445" t="s">
        <v>5126</v>
      </c>
      <c r="N164" s="1449" t="s">
        <v>2426</v>
      </c>
      <c r="O164" s="1450"/>
      <c r="P164" s="1450"/>
    </row>
    <row r="165">
      <c r="A165" s="1444">
        <v>1986.0</v>
      </c>
      <c r="B165" s="1445" t="s">
        <v>3879</v>
      </c>
      <c r="C165" s="1445" t="s">
        <v>5514</v>
      </c>
      <c r="D165" s="1446" t="s">
        <v>5515</v>
      </c>
      <c r="E165" s="1445">
        <v>8.17198901E8</v>
      </c>
      <c r="F165" s="1445">
        <v>8.17198901E8</v>
      </c>
      <c r="G165" s="1447" t="b">
        <v>1</v>
      </c>
      <c r="H165" s="1445" t="s">
        <v>244</v>
      </c>
      <c r="I165" s="1445" t="s">
        <v>5142</v>
      </c>
      <c r="J165" s="1448">
        <v>42.0</v>
      </c>
      <c r="K165" s="1445" t="s">
        <v>2432</v>
      </c>
      <c r="L165" s="1445" t="s">
        <v>244</v>
      </c>
      <c r="M165" s="1445" t="s">
        <v>244</v>
      </c>
      <c r="N165" s="1449" t="s">
        <v>2432</v>
      </c>
      <c r="O165" s="1450"/>
      <c r="P165" s="1450"/>
    </row>
    <row r="166">
      <c r="A166" s="1444">
        <v>1990.0</v>
      </c>
      <c r="B166" s="1445" t="s">
        <v>5516</v>
      </c>
      <c r="C166" s="1445" t="s">
        <v>5517</v>
      </c>
      <c r="D166" s="1446" t="s">
        <v>5518</v>
      </c>
      <c r="E166" s="1445">
        <v>6.19287897E8</v>
      </c>
      <c r="F166" s="1445">
        <v>6.19287897E8</v>
      </c>
      <c r="G166" s="1447" t="b">
        <v>1</v>
      </c>
      <c r="H166" s="1445" t="s">
        <v>76</v>
      </c>
      <c r="I166" s="1445" t="s">
        <v>1077</v>
      </c>
      <c r="J166" s="1448">
        <v>319244.0</v>
      </c>
      <c r="K166" s="1445" t="s">
        <v>2937</v>
      </c>
      <c r="L166" s="1445" t="s">
        <v>3864</v>
      </c>
      <c r="M166" s="1451"/>
      <c r="N166" s="1449" t="s">
        <v>5028</v>
      </c>
      <c r="O166" s="1450"/>
      <c r="P166" s="1450"/>
    </row>
    <row r="167">
      <c r="A167" s="1444">
        <v>2001.0</v>
      </c>
      <c r="B167" s="1445" t="s">
        <v>5519</v>
      </c>
      <c r="C167" s="1445" t="s">
        <v>5520</v>
      </c>
      <c r="D167" s="1446" t="s">
        <v>5521</v>
      </c>
      <c r="E167" s="1445">
        <v>9.22258606E8</v>
      </c>
      <c r="F167" s="1445">
        <v>9.22258606E8</v>
      </c>
      <c r="G167" s="1447" t="b">
        <v>1</v>
      </c>
      <c r="H167" s="1445" t="s">
        <v>76</v>
      </c>
      <c r="I167" s="1445" t="s">
        <v>4940</v>
      </c>
      <c r="J167" s="1448">
        <v>41930.0</v>
      </c>
      <c r="K167" s="1445" t="s">
        <v>2426</v>
      </c>
      <c r="L167" s="1453"/>
      <c r="M167" s="1445" t="s">
        <v>4945</v>
      </c>
      <c r="N167" s="1449" t="s">
        <v>5522</v>
      </c>
      <c r="O167" s="1450"/>
      <c r="P167" s="1450"/>
    </row>
    <row r="168">
      <c r="A168" s="1444">
        <v>2002.0</v>
      </c>
      <c r="B168" s="1445" t="s">
        <v>5523</v>
      </c>
      <c r="C168" s="1445" t="s">
        <v>5524</v>
      </c>
      <c r="D168" s="1446" t="s">
        <v>5525</v>
      </c>
      <c r="E168" s="1445">
        <v>9.52074615E8</v>
      </c>
      <c r="F168" s="1445">
        <v>9.52074615E8</v>
      </c>
      <c r="G168" s="1447" t="b">
        <v>1</v>
      </c>
      <c r="H168" s="1445" t="s">
        <v>76</v>
      </c>
      <c r="I168" s="1445" t="s">
        <v>4929</v>
      </c>
      <c r="J168" s="1448">
        <v>91511.0</v>
      </c>
      <c r="K168" s="1445" t="s">
        <v>2432</v>
      </c>
      <c r="L168" s="1445" t="s">
        <v>4990</v>
      </c>
      <c r="M168" s="1445" t="s">
        <v>4990</v>
      </c>
      <c r="N168" s="1449" t="s">
        <v>5526</v>
      </c>
      <c r="O168" s="1450"/>
      <c r="P168" s="1450"/>
    </row>
    <row r="169">
      <c r="A169" s="1444">
        <v>2003.0</v>
      </c>
      <c r="B169" s="1445" t="s">
        <v>5527</v>
      </c>
      <c r="C169" s="1445" t="s">
        <v>5528</v>
      </c>
      <c r="D169" s="1446" t="s">
        <v>5529</v>
      </c>
      <c r="E169" s="1445">
        <v>2.7219966E7</v>
      </c>
      <c r="F169" s="1445">
        <v>2.7219966E7</v>
      </c>
      <c r="G169" s="1447" t="b">
        <v>1</v>
      </c>
      <c r="H169" s="1445" t="s">
        <v>76</v>
      </c>
      <c r="I169" s="1445" t="s">
        <v>4929</v>
      </c>
      <c r="J169" s="1448">
        <v>91511.0</v>
      </c>
      <c r="K169" s="1445" t="s">
        <v>2432</v>
      </c>
      <c r="L169" s="1453"/>
      <c r="M169" s="1445" t="s">
        <v>5213</v>
      </c>
      <c r="N169" s="1449" t="s">
        <v>5526</v>
      </c>
      <c r="O169" s="1450"/>
      <c r="P169" s="1450"/>
    </row>
    <row r="170">
      <c r="A170" s="1444">
        <v>2004.0</v>
      </c>
      <c r="B170" s="1445" t="s">
        <v>5530</v>
      </c>
      <c r="C170" s="1445" t="s">
        <v>5531</v>
      </c>
      <c r="D170" s="1446" t="s">
        <v>5532</v>
      </c>
      <c r="E170" s="1445">
        <v>9.52074622E8</v>
      </c>
      <c r="F170" s="1445">
        <v>9.52074622E8</v>
      </c>
      <c r="G170" s="1447" t="b">
        <v>1</v>
      </c>
      <c r="H170" s="1445" t="s">
        <v>76</v>
      </c>
      <c r="I170" s="1445" t="s">
        <v>4929</v>
      </c>
      <c r="J170" s="1448">
        <v>91511.0</v>
      </c>
      <c r="K170" s="1445" t="s">
        <v>2432</v>
      </c>
      <c r="L170" s="1445" t="s">
        <v>4994</v>
      </c>
      <c r="M170" s="1445" t="s">
        <v>4994</v>
      </c>
      <c r="N170" s="1449" t="s">
        <v>5533</v>
      </c>
      <c r="O170" s="1450"/>
      <c r="P170" s="1450"/>
    </row>
    <row r="171">
      <c r="A171" s="1444">
        <v>2005.0</v>
      </c>
      <c r="B171" s="1445" t="s">
        <v>5534</v>
      </c>
      <c r="C171" s="1445" t="s">
        <v>5535</v>
      </c>
      <c r="D171" s="1446" t="s">
        <v>5536</v>
      </c>
      <c r="E171" s="1445">
        <v>2.1603847E7</v>
      </c>
      <c r="F171" s="1445">
        <v>2.1603847E7</v>
      </c>
      <c r="G171" s="1447" t="b">
        <v>1</v>
      </c>
      <c r="H171" s="1445" t="s">
        <v>76</v>
      </c>
      <c r="I171" s="1445" t="s">
        <v>4929</v>
      </c>
      <c r="J171" s="1448">
        <v>91511.0</v>
      </c>
      <c r="K171" s="1445" t="s">
        <v>2432</v>
      </c>
      <c r="L171" s="1451"/>
      <c r="M171" s="1445" t="s">
        <v>5235</v>
      </c>
      <c r="N171" s="1449" t="s">
        <v>5537</v>
      </c>
      <c r="O171" s="1450"/>
      <c r="P171" s="1450"/>
    </row>
    <row r="172">
      <c r="A172" s="1444">
        <v>2008.0</v>
      </c>
      <c r="B172" s="1445" t="s">
        <v>5538</v>
      </c>
      <c r="C172" s="1445" t="s">
        <v>5539</v>
      </c>
      <c r="D172" s="1446" t="s">
        <v>5540</v>
      </c>
      <c r="E172" s="1445">
        <v>6.38755025E8</v>
      </c>
      <c r="F172" s="1445">
        <v>6.38755025E8</v>
      </c>
      <c r="G172" s="1447" t="b">
        <v>1</v>
      </c>
      <c r="H172" s="1445" t="s">
        <v>5541</v>
      </c>
      <c r="I172" s="1445" t="s">
        <v>4929</v>
      </c>
      <c r="J172" s="1448">
        <v>91511.0</v>
      </c>
      <c r="K172" s="1445" t="s">
        <v>2432</v>
      </c>
      <c r="L172" s="1445" t="s">
        <v>5542</v>
      </c>
      <c r="M172" s="1445" t="s">
        <v>5542</v>
      </c>
      <c r="N172" s="1449" t="s">
        <v>5526</v>
      </c>
      <c r="O172" s="1450"/>
      <c r="P172" s="1450"/>
    </row>
    <row r="173">
      <c r="A173" s="1444">
        <v>2012.0</v>
      </c>
      <c r="B173" s="1445" t="s">
        <v>5543</v>
      </c>
      <c r="C173" s="1445" t="s">
        <v>5544</v>
      </c>
      <c r="D173" s="1446" t="s">
        <v>5545</v>
      </c>
      <c r="E173" s="1445">
        <v>2.0300585E7</v>
      </c>
      <c r="F173" s="1445">
        <v>2.0300585E7</v>
      </c>
      <c r="G173" s="1447" t="b">
        <v>1</v>
      </c>
      <c r="H173" s="1445" t="s">
        <v>76</v>
      </c>
      <c r="I173" s="1445" t="s">
        <v>4929</v>
      </c>
      <c r="J173" s="1448">
        <v>91511.0</v>
      </c>
      <c r="K173" s="1445" t="s">
        <v>2432</v>
      </c>
      <c r="L173" s="1445" t="s">
        <v>5224</v>
      </c>
      <c r="M173" s="1445" t="s">
        <v>4945</v>
      </c>
      <c r="N173" s="1449" t="s">
        <v>5526</v>
      </c>
      <c r="O173" s="1450"/>
      <c r="P173" s="1450"/>
    </row>
    <row r="174">
      <c r="A174" s="1444">
        <v>2015.0</v>
      </c>
      <c r="B174" s="1445" t="s">
        <v>5546</v>
      </c>
      <c r="C174" s="1445" t="s">
        <v>5547</v>
      </c>
      <c r="D174" s="1446" t="s">
        <v>5548</v>
      </c>
      <c r="E174" s="1445">
        <v>2.1001234E7</v>
      </c>
      <c r="F174" s="1445">
        <v>2.1001234E7</v>
      </c>
      <c r="G174" s="1447" t="b">
        <v>1</v>
      </c>
      <c r="H174" s="1445" t="s">
        <v>76</v>
      </c>
      <c r="I174" s="1445" t="s">
        <v>4940</v>
      </c>
      <c r="J174" s="1448">
        <v>41930.0</v>
      </c>
      <c r="K174" s="1445" t="s">
        <v>2426</v>
      </c>
      <c r="L174" s="1453"/>
      <c r="M174" s="1453"/>
      <c r="N174" s="1449" t="s">
        <v>4970</v>
      </c>
      <c r="O174" s="1450"/>
      <c r="P174" s="1450"/>
    </row>
    <row r="175">
      <c r="A175" s="1444">
        <v>2022.0</v>
      </c>
      <c r="B175" s="1445" t="s">
        <v>264</v>
      </c>
      <c r="C175" s="1445" t="s">
        <v>264</v>
      </c>
      <c r="D175" s="1446" t="s">
        <v>5549</v>
      </c>
      <c r="E175" s="1454">
        <f t="shared" ref="E175:F175" si="5">+6633125488</f>
        <v>6633125488</v>
      </c>
      <c r="F175" s="1454">
        <f t="shared" si="5"/>
        <v>6633125488</v>
      </c>
      <c r="G175" s="1447" t="b">
        <v>1</v>
      </c>
      <c r="H175" s="1445" t="s">
        <v>263</v>
      </c>
      <c r="I175" s="1445" t="s">
        <v>1204</v>
      </c>
      <c r="J175" s="1448">
        <v>583715.0</v>
      </c>
      <c r="K175" s="1445" t="s">
        <v>2426</v>
      </c>
      <c r="L175" s="1445" t="s">
        <v>263</v>
      </c>
      <c r="M175" s="1445" t="s">
        <v>263</v>
      </c>
      <c r="N175" s="1449" t="s">
        <v>5316</v>
      </c>
      <c r="O175" s="1450"/>
      <c r="P175" s="1450"/>
    </row>
    <row r="176">
      <c r="A176" s="1444">
        <v>2029.0</v>
      </c>
      <c r="B176" s="1445" t="s">
        <v>5550</v>
      </c>
      <c r="C176" s="1445" t="s">
        <v>5551</v>
      </c>
      <c r="D176" s="1446" t="s">
        <v>5552</v>
      </c>
      <c r="E176" s="1445">
        <v>8.16315647E8</v>
      </c>
      <c r="F176" s="1445">
        <v>8.16315647E8</v>
      </c>
      <c r="G176" s="1447" t="b">
        <v>1</v>
      </c>
      <c r="H176" s="1445" t="s">
        <v>76</v>
      </c>
      <c r="I176" s="1445" t="s">
        <v>1077</v>
      </c>
      <c r="J176" s="1448">
        <v>319244.0</v>
      </c>
      <c r="K176" s="1445" t="s">
        <v>2432</v>
      </c>
      <c r="L176" s="1445" t="s">
        <v>5428</v>
      </c>
      <c r="M176" s="1451"/>
      <c r="N176" s="1449" t="s">
        <v>2432</v>
      </c>
      <c r="O176" s="1450"/>
      <c r="P176" s="1450"/>
    </row>
    <row r="177">
      <c r="A177" s="1444">
        <v>2031.0</v>
      </c>
      <c r="B177" s="1445" t="s">
        <v>5553</v>
      </c>
      <c r="C177" s="1445" t="s">
        <v>5554</v>
      </c>
      <c r="D177" s="1446" t="s">
        <v>5555</v>
      </c>
      <c r="E177" s="1445">
        <v>9.17838772E8</v>
      </c>
      <c r="F177" s="1445">
        <v>9.17801254E8</v>
      </c>
      <c r="G177" s="1447" t="b">
        <v>1</v>
      </c>
      <c r="H177" s="1445" t="s">
        <v>263</v>
      </c>
      <c r="I177" s="1445" t="s">
        <v>4936</v>
      </c>
      <c r="J177" s="1448">
        <v>717019.0</v>
      </c>
      <c r="K177" s="1445" t="s">
        <v>2476</v>
      </c>
      <c r="L177" s="1445" t="s">
        <v>263</v>
      </c>
      <c r="M177" s="1445" t="s">
        <v>263</v>
      </c>
      <c r="N177" s="1449" t="s">
        <v>5556</v>
      </c>
      <c r="O177" s="1450"/>
      <c r="P177" s="1450"/>
    </row>
    <row r="178">
      <c r="A178" s="1444">
        <v>2042.0</v>
      </c>
      <c r="B178" s="1445" t="s">
        <v>5557</v>
      </c>
      <c r="C178" s="1445" t="s">
        <v>5558</v>
      </c>
      <c r="D178" s="1446" t="s">
        <v>5559</v>
      </c>
      <c r="E178" s="1445">
        <v>6.14415181E8</v>
      </c>
      <c r="F178" s="1445">
        <v>9.17801254E8</v>
      </c>
      <c r="G178" s="1447" t="b">
        <v>1</v>
      </c>
      <c r="H178" s="1445" t="s">
        <v>263</v>
      </c>
      <c r="I178" s="1445" t="s">
        <v>5142</v>
      </c>
      <c r="J178" s="1448">
        <v>42.0</v>
      </c>
      <c r="K178" s="1445" t="s">
        <v>2464</v>
      </c>
      <c r="L178" s="1445" t="s">
        <v>263</v>
      </c>
      <c r="M178" s="1445" t="s">
        <v>263</v>
      </c>
      <c r="N178" s="1449" t="s">
        <v>2464</v>
      </c>
      <c r="O178" s="1450"/>
      <c r="P178" s="1450"/>
    </row>
    <row r="179">
      <c r="A179" s="1444">
        <v>2044.0</v>
      </c>
      <c r="B179" s="1445" t="s">
        <v>5560</v>
      </c>
      <c r="C179" s="1445" t="s">
        <v>5561</v>
      </c>
      <c r="D179" s="1446" t="s">
        <v>5562</v>
      </c>
      <c r="E179" s="1445">
        <v>7.6688225E7</v>
      </c>
      <c r="F179" s="1445">
        <v>8.18753539E8</v>
      </c>
      <c r="G179" s="1447" t="b">
        <v>1</v>
      </c>
      <c r="H179" s="1445" t="s">
        <v>244</v>
      </c>
      <c r="I179" s="1445" t="s">
        <v>5142</v>
      </c>
      <c r="J179" s="1448">
        <v>42.0</v>
      </c>
      <c r="K179" s="1445" t="s">
        <v>2464</v>
      </c>
      <c r="L179" s="1445" t="s">
        <v>244</v>
      </c>
      <c r="M179" s="1445" t="s">
        <v>244</v>
      </c>
      <c r="N179" s="1449" t="s">
        <v>2464</v>
      </c>
      <c r="O179" s="1450"/>
      <c r="P179" s="1450"/>
    </row>
    <row r="180">
      <c r="A180" s="1444">
        <v>2049.0</v>
      </c>
      <c r="B180" s="1445" t="s">
        <v>5563</v>
      </c>
      <c r="C180" s="1445" t="s">
        <v>5564</v>
      </c>
      <c r="D180" s="1446" t="s">
        <v>5565</v>
      </c>
      <c r="E180" s="1445">
        <v>8.66235954E8</v>
      </c>
      <c r="F180" s="1445">
        <v>8.66235954E8</v>
      </c>
      <c r="G180" s="1447" t="b">
        <v>1</v>
      </c>
      <c r="H180" s="1445" t="s">
        <v>76</v>
      </c>
      <c r="I180" s="1445" t="s">
        <v>4940</v>
      </c>
      <c r="J180" s="1448">
        <v>41930.0</v>
      </c>
      <c r="K180" s="1445" t="s">
        <v>2937</v>
      </c>
      <c r="L180" s="1451"/>
      <c r="M180" s="1445" t="s">
        <v>4960</v>
      </c>
      <c r="N180" s="1449" t="s">
        <v>2937</v>
      </c>
      <c r="O180" s="1450"/>
      <c r="P180" s="1450"/>
    </row>
    <row r="181">
      <c r="A181" s="1444">
        <v>2069.0</v>
      </c>
      <c r="B181" s="1445" t="s">
        <v>5566</v>
      </c>
      <c r="C181" s="1445" t="s">
        <v>5567</v>
      </c>
      <c r="D181" s="1446" t="s">
        <v>5568</v>
      </c>
      <c r="E181" s="1445">
        <v>8.16395599E8</v>
      </c>
      <c r="F181" s="1445">
        <v>8.16395599E8</v>
      </c>
      <c r="G181" s="1447" t="b">
        <v>1</v>
      </c>
      <c r="H181" s="1445" t="s">
        <v>263</v>
      </c>
      <c r="I181" s="1445" t="s">
        <v>5142</v>
      </c>
      <c r="J181" s="1448">
        <v>42.0</v>
      </c>
      <c r="K181" s="1445" t="s">
        <v>2464</v>
      </c>
      <c r="L181" s="1445" t="s">
        <v>263</v>
      </c>
      <c r="M181" s="1445" t="s">
        <v>263</v>
      </c>
      <c r="N181" s="1449" t="s">
        <v>2464</v>
      </c>
      <c r="O181" s="1450"/>
      <c r="P181" s="1450"/>
    </row>
    <row r="182">
      <c r="A182" s="1444">
        <v>2072.0</v>
      </c>
      <c r="B182" s="1445" t="s">
        <v>5569</v>
      </c>
      <c r="C182" s="1445" t="s">
        <v>5570</v>
      </c>
      <c r="D182" s="1446" t="s">
        <v>5571</v>
      </c>
      <c r="E182" s="1445">
        <v>2.21637E7</v>
      </c>
      <c r="F182" s="1445">
        <v>2.21637E7</v>
      </c>
      <c r="G182" s="1447" t="b">
        <v>1</v>
      </c>
      <c r="H182" s="1445" t="s">
        <v>76</v>
      </c>
      <c r="I182" s="1445" t="s">
        <v>4929</v>
      </c>
      <c r="J182" s="1448">
        <v>91511.0</v>
      </c>
      <c r="K182" s="1445" t="s">
        <v>3363</v>
      </c>
      <c r="L182" s="1445" t="s">
        <v>4945</v>
      </c>
      <c r="M182" s="1445" t="s">
        <v>4945</v>
      </c>
      <c r="N182" s="1449" t="s">
        <v>3363</v>
      </c>
      <c r="O182" s="1450"/>
      <c r="P182" s="1450"/>
    </row>
    <row r="183">
      <c r="A183" s="1444">
        <v>2086.0</v>
      </c>
      <c r="B183" s="1445" t="s">
        <v>5572</v>
      </c>
      <c r="C183" s="1445" t="s">
        <v>5573</v>
      </c>
      <c r="D183" s="1446" t="s">
        <v>5574</v>
      </c>
      <c r="E183" s="1445">
        <v>8.19075263E8</v>
      </c>
      <c r="F183" s="1445">
        <v>8.19075263E8</v>
      </c>
      <c r="G183" s="1447" t="b">
        <v>1</v>
      </c>
      <c r="H183" s="1445" t="s">
        <v>76</v>
      </c>
      <c r="I183" s="1445" t="s">
        <v>1077</v>
      </c>
      <c r="J183" s="1448">
        <v>319244.0</v>
      </c>
      <c r="K183" s="1445" t="s">
        <v>2440</v>
      </c>
      <c r="L183" s="1451"/>
      <c r="M183" s="1445" t="s">
        <v>4954</v>
      </c>
      <c r="N183" s="1449" t="s">
        <v>5575</v>
      </c>
      <c r="O183" s="1450"/>
      <c r="P183" s="1450"/>
    </row>
    <row r="184">
      <c r="A184" s="1444">
        <v>2090.0</v>
      </c>
      <c r="B184" s="1445" t="s">
        <v>5576</v>
      </c>
      <c r="C184" s="1445" t="s">
        <v>5577</v>
      </c>
      <c r="D184" s="1446" t="s">
        <v>5578</v>
      </c>
      <c r="E184" s="1445">
        <v>2.2212121E7</v>
      </c>
      <c r="F184" s="1445">
        <v>6.4725564E8</v>
      </c>
      <c r="G184" s="1447" t="b">
        <v>1</v>
      </c>
      <c r="H184" s="1445" t="s">
        <v>76</v>
      </c>
      <c r="I184" s="1445" t="s">
        <v>4929</v>
      </c>
      <c r="J184" s="1448">
        <v>91511.0</v>
      </c>
      <c r="K184" s="1445" t="s">
        <v>2659</v>
      </c>
      <c r="L184" s="1451"/>
      <c r="M184" s="1445" t="s">
        <v>5262</v>
      </c>
      <c r="N184" s="1449" t="s">
        <v>2659</v>
      </c>
      <c r="O184" s="1450"/>
      <c r="P184" s="1450"/>
    </row>
    <row r="185">
      <c r="A185" s="1444">
        <v>2091.0</v>
      </c>
      <c r="B185" s="1445" t="s">
        <v>5579</v>
      </c>
      <c r="C185" s="1445" t="s">
        <v>5580</v>
      </c>
      <c r="D185" s="1446" t="s">
        <v>5581</v>
      </c>
      <c r="E185" s="1445">
        <v>8.98889929E8</v>
      </c>
      <c r="F185" s="1445">
        <v>8.98889929E8</v>
      </c>
      <c r="G185" s="1447" t="b">
        <v>1</v>
      </c>
      <c r="H185" s="1445" t="s">
        <v>263</v>
      </c>
      <c r="I185" s="1445" t="s">
        <v>5142</v>
      </c>
      <c r="J185" s="1448">
        <v>42.0</v>
      </c>
      <c r="K185" s="1445" t="s">
        <v>2426</v>
      </c>
      <c r="L185" s="1445" t="s">
        <v>263</v>
      </c>
      <c r="M185" s="1445" t="s">
        <v>263</v>
      </c>
      <c r="N185" s="1449" t="s">
        <v>5582</v>
      </c>
      <c r="O185" s="1450"/>
      <c r="P185" s="1450"/>
    </row>
    <row r="186">
      <c r="A186" s="1444">
        <v>2102.0</v>
      </c>
      <c r="B186" s="1445" t="s">
        <v>5583</v>
      </c>
      <c r="C186" s="1445" t="s">
        <v>5584</v>
      </c>
      <c r="D186" s="1446" t="s">
        <v>5585</v>
      </c>
      <c r="E186" s="1445">
        <v>2.162052E7</v>
      </c>
      <c r="F186" s="1445">
        <v>8.77857997E8</v>
      </c>
      <c r="G186" s="1447" t="b">
        <v>1</v>
      </c>
      <c r="H186" s="1445" t="s">
        <v>76</v>
      </c>
      <c r="I186" s="1445" t="s">
        <v>4929</v>
      </c>
      <c r="J186" s="1448">
        <v>91511.0</v>
      </c>
      <c r="K186" s="1445" t="s">
        <v>3238</v>
      </c>
      <c r="L186" s="1451"/>
      <c r="M186" s="1445" t="s">
        <v>4945</v>
      </c>
      <c r="N186" s="1449" t="s">
        <v>5395</v>
      </c>
      <c r="O186" s="1450"/>
      <c r="P186" s="1450"/>
    </row>
    <row r="187">
      <c r="A187" s="1444">
        <v>2110.0</v>
      </c>
      <c r="B187" s="1445" t="s">
        <v>5586</v>
      </c>
      <c r="C187" s="1445" t="s">
        <v>5587</v>
      </c>
      <c r="D187" s="1446" t="s">
        <v>5588</v>
      </c>
      <c r="E187" s="1445">
        <v>9.80832564E8</v>
      </c>
      <c r="F187" s="1445">
        <v>9.80832564E8</v>
      </c>
      <c r="G187" s="1447" t="b">
        <v>1</v>
      </c>
      <c r="H187" s="1445" t="s">
        <v>244</v>
      </c>
      <c r="I187" s="1445" t="s">
        <v>4936</v>
      </c>
      <c r="J187" s="1448">
        <v>717019.0</v>
      </c>
      <c r="K187" s="1445" t="s">
        <v>2937</v>
      </c>
      <c r="L187" s="1445" t="s">
        <v>244</v>
      </c>
      <c r="M187" s="1445" t="s">
        <v>244</v>
      </c>
      <c r="N187" s="1449" t="s">
        <v>5028</v>
      </c>
      <c r="O187" s="1450"/>
      <c r="P187" s="1450"/>
    </row>
    <row r="188">
      <c r="A188" s="1444">
        <v>2114.0</v>
      </c>
      <c r="B188" s="1445" t="s">
        <v>5589</v>
      </c>
      <c r="C188" s="1445" t="s">
        <v>5590</v>
      </c>
      <c r="D188" s="1446" t="s">
        <v>5591</v>
      </c>
      <c r="E188" s="1445">
        <v>8.29508089E8</v>
      </c>
      <c r="F188" s="1445">
        <v>8.29508089E8</v>
      </c>
      <c r="G188" s="1447" t="b">
        <v>1</v>
      </c>
      <c r="H188" s="1445" t="s">
        <v>76</v>
      </c>
      <c r="I188" s="1445" t="s">
        <v>1077</v>
      </c>
      <c r="J188" s="1448">
        <v>319244.0</v>
      </c>
      <c r="K188" s="1445" t="s">
        <v>2432</v>
      </c>
      <c r="L188" s="1445" t="s">
        <v>5592</v>
      </c>
      <c r="M188" s="1445" t="s">
        <v>5510</v>
      </c>
      <c r="N188" s="1449" t="s">
        <v>2432</v>
      </c>
      <c r="O188" s="1450"/>
      <c r="P188" s="1450"/>
    </row>
    <row r="189">
      <c r="A189" s="1444">
        <v>2144.0</v>
      </c>
      <c r="B189" s="1445" t="s">
        <v>5593</v>
      </c>
      <c r="C189" s="1445" t="s">
        <v>5594</v>
      </c>
      <c r="D189" s="1446" t="s">
        <v>5595</v>
      </c>
      <c r="E189" s="1445">
        <v>9.49109899E8</v>
      </c>
      <c r="F189" s="1445">
        <v>9.49109899E8</v>
      </c>
      <c r="G189" s="1447" t="b">
        <v>1</v>
      </c>
      <c r="H189" s="1445" t="s">
        <v>263</v>
      </c>
      <c r="I189" s="1445" t="s">
        <v>1204</v>
      </c>
      <c r="J189" s="1448">
        <v>583715.0</v>
      </c>
      <c r="K189" s="1445" t="s">
        <v>2426</v>
      </c>
      <c r="L189" s="1445" t="s">
        <v>263</v>
      </c>
      <c r="M189" s="1445" t="s">
        <v>263</v>
      </c>
      <c r="N189" s="1449" t="s">
        <v>5596</v>
      </c>
      <c r="O189" s="1450"/>
      <c r="P189" s="1450"/>
    </row>
    <row r="190">
      <c r="A190" s="1444">
        <v>2145.0</v>
      </c>
      <c r="B190" s="1445" t="s">
        <v>5597</v>
      </c>
      <c r="C190" s="1445" t="s">
        <v>5598</v>
      </c>
      <c r="D190" s="1446" t="s">
        <v>5599</v>
      </c>
      <c r="E190" s="1445">
        <v>6.5594549E8</v>
      </c>
      <c r="F190" s="1445">
        <v>6.5594549E8</v>
      </c>
      <c r="G190" s="1447" t="b">
        <v>1</v>
      </c>
      <c r="H190" s="1445" t="s">
        <v>76</v>
      </c>
      <c r="I190" s="1445" t="s">
        <v>5142</v>
      </c>
      <c r="J190" s="1448">
        <v>42.0</v>
      </c>
      <c r="K190" s="1445" t="s">
        <v>4007</v>
      </c>
      <c r="L190" s="1445" t="s">
        <v>5229</v>
      </c>
      <c r="M190" s="1445" t="s">
        <v>5600</v>
      </c>
      <c r="N190" s="1449" t="s">
        <v>5601</v>
      </c>
      <c r="O190" s="1450"/>
      <c r="P190" s="1450"/>
    </row>
    <row r="191">
      <c r="A191" s="1444">
        <v>2146.0</v>
      </c>
      <c r="B191" s="1445" t="s">
        <v>3438</v>
      </c>
      <c r="C191" s="1445" t="s">
        <v>5602</v>
      </c>
      <c r="D191" s="1446" t="s">
        <v>5603</v>
      </c>
      <c r="E191" s="1445">
        <v>8.50213131E8</v>
      </c>
      <c r="F191" s="1445">
        <v>8.50213131E8</v>
      </c>
      <c r="G191" s="1447" t="b">
        <v>1</v>
      </c>
      <c r="H191" s="1445" t="s">
        <v>76</v>
      </c>
      <c r="I191" s="1445" t="s">
        <v>5142</v>
      </c>
      <c r="J191" s="1448">
        <v>42.0</v>
      </c>
      <c r="K191" s="1445" t="s">
        <v>2476</v>
      </c>
      <c r="L191" s="1445" t="s">
        <v>5196</v>
      </c>
      <c r="M191" s="1445" t="s">
        <v>5604</v>
      </c>
      <c r="N191" s="1449" t="s">
        <v>5605</v>
      </c>
      <c r="O191" s="1450"/>
      <c r="P191" s="1450"/>
    </row>
    <row r="192">
      <c r="A192" s="1444">
        <v>2151.0</v>
      </c>
      <c r="B192" s="1445" t="s">
        <v>5606</v>
      </c>
      <c r="C192" s="1445" t="s">
        <v>5606</v>
      </c>
      <c r="D192" s="1446" t="s">
        <v>5607</v>
      </c>
      <c r="E192" s="1445">
        <v>8.11111111E8</v>
      </c>
      <c r="F192" s="1445">
        <v>8.11111111E8</v>
      </c>
      <c r="G192" s="1447" t="b">
        <v>1</v>
      </c>
      <c r="H192" s="1445" t="s">
        <v>5608</v>
      </c>
      <c r="I192" s="1445" t="s">
        <v>5609</v>
      </c>
      <c r="J192" s="1448">
        <v>331513.0</v>
      </c>
      <c r="K192" s="1445" t="s">
        <v>5610</v>
      </c>
      <c r="L192" s="1445" t="s">
        <v>5249</v>
      </c>
      <c r="M192" s="1445" t="s">
        <v>5611</v>
      </c>
      <c r="N192" s="1449" t="s">
        <v>5612</v>
      </c>
      <c r="O192" s="1450"/>
      <c r="P192" s="1450"/>
    </row>
    <row r="193">
      <c r="A193" s="1444">
        <v>2169.0</v>
      </c>
      <c r="B193" s="1445" t="s">
        <v>3607</v>
      </c>
      <c r="C193" s="1445" t="s">
        <v>5613</v>
      </c>
      <c r="D193" s="1446" t="s">
        <v>5614</v>
      </c>
      <c r="E193" s="1445">
        <v>2.7182E7</v>
      </c>
      <c r="F193" s="1445">
        <v>8.00621035E8</v>
      </c>
      <c r="G193" s="1447" t="b">
        <v>1</v>
      </c>
      <c r="H193" s="1445" t="s">
        <v>76</v>
      </c>
      <c r="I193" s="1445" t="s">
        <v>4929</v>
      </c>
      <c r="J193" s="1448">
        <v>91511.0</v>
      </c>
      <c r="K193" s="1445" t="s">
        <v>2432</v>
      </c>
      <c r="L193" s="1451"/>
      <c r="M193" s="1445" t="s">
        <v>5615</v>
      </c>
      <c r="N193" s="1449" t="s">
        <v>2432</v>
      </c>
      <c r="O193" s="1450"/>
      <c r="P193" s="1450"/>
    </row>
    <row r="194">
      <c r="A194" s="1444">
        <v>2188.0</v>
      </c>
      <c r="B194" s="1445" t="s">
        <v>5616</v>
      </c>
      <c r="C194" s="1445" t="s">
        <v>5617</v>
      </c>
      <c r="D194" s="1446" t="s">
        <v>5618</v>
      </c>
      <c r="E194" s="1445">
        <v>2.125503E7</v>
      </c>
      <c r="F194" s="1453"/>
      <c r="G194" s="1447" t="b">
        <v>1</v>
      </c>
      <c r="H194" s="1445" t="s">
        <v>76</v>
      </c>
      <c r="I194" s="1445" t="s">
        <v>4940</v>
      </c>
      <c r="J194" s="1448">
        <v>41930.0</v>
      </c>
      <c r="K194" s="1445" t="s">
        <v>2659</v>
      </c>
      <c r="L194" s="1451"/>
      <c r="M194" s="1445" t="s">
        <v>4945</v>
      </c>
      <c r="N194" s="1449" t="s">
        <v>2659</v>
      </c>
      <c r="O194" s="1450"/>
      <c r="P194" s="1450"/>
    </row>
    <row r="195">
      <c r="A195" s="1444">
        <v>2190.0</v>
      </c>
      <c r="B195" s="1445" t="s">
        <v>5619</v>
      </c>
      <c r="C195" s="1445" t="s">
        <v>5620</v>
      </c>
      <c r="D195" s="1446" t="s">
        <v>5621</v>
      </c>
      <c r="E195" s="1445">
        <v>2.4319494E7</v>
      </c>
      <c r="F195" s="1445">
        <v>6.57168435E8</v>
      </c>
      <c r="G195" s="1447" t="b">
        <v>1</v>
      </c>
      <c r="H195" s="1445" t="s">
        <v>76</v>
      </c>
      <c r="I195" s="1445" t="s">
        <v>1077</v>
      </c>
      <c r="J195" s="1448">
        <v>319244.0</v>
      </c>
      <c r="K195" s="1445" t="s">
        <v>2937</v>
      </c>
      <c r="L195" s="1451"/>
      <c r="M195" s="1451"/>
      <c r="N195" s="1449" t="s">
        <v>2937</v>
      </c>
      <c r="O195" s="1450"/>
      <c r="P195" s="1450"/>
    </row>
    <row r="196">
      <c r="A196" s="1444">
        <v>2199.0</v>
      </c>
      <c r="B196" s="1445" t="s">
        <v>5622</v>
      </c>
      <c r="C196" s="1445" t="s">
        <v>5623</v>
      </c>
      <c r="D196" s="1446" t="s">
        <v>5624</v>
      </c>
      <c r="E196" s="1445">
        <v>7.6202777E7</v>
      </c>
      <c r="F196" s="1445">
        <v>7.6202777E7</v>
      </c>
      <c r="G196" s="1447" t="b">
        <v>1</v>
      </c>
      <c r="H196" s="1445" t="s">
        <v>244</v>
      </c>
      <c r="I196" s="1445" t="s">
        <v>5142</v>
      </c>
      <c r="J196" s="1448">
        <v>42.0</v>
      </c>
      <c r="K196" s="1445" t="s">
        <v>2476</v>
      </c>
      <c r="L196" s="1445" t="s">
        <v>244</v>
      </c>
      <c r="M196" s="1445" t="s">
        <v>244</v>
      </c>
      <c r="N196" s="1449" t="s">
        <v>5160</v>
      </c>
      <c r="O196" s="1450"/>
      <c r="P196" s="1450"/>
    </row>
    <row r="197">
      <c r="A197" s="1444">
        <v>2201.0</v>
      </c>
      <c r="B197" s="1445" t="s">
        <v>5625</v>
      </c>
      <c r="C197" s="1445" t="s">
        <v>5626</v>
      </c>
      <c r="D197" s="1446" t="s">
        <v>5627</v>
      </c>
      <c r="E197" s="1445">
        <v>9.22486906E8</v>
      </c>
      <c r="F197" s="1445">
        <v>9.22486906E8</v>
      </c>
      <c r="G197" s="1447" t="b">
        <v>1</v>
      </c>
      <c r="H197" s="1445" t="s">
        <v>76</v>
      </c>
      <c r="I197" s="1445" t="s">
        <v>4929</v>
      </c>
      <c r="J197" s="1448">
        <v>91511.0</v>
      </c>
      <c r="K197" s="1445" t="s">
        <v>2437</v>
      </c>
      <c r="L197" s="1445" t="s">
        <v>5224</v>
      </c>
      <c r="M197" s="1445" t="s">
        <v>4945</v>
      </c>
      <c r="N197" s="1449" t="s">
        <v>5346</v>
      </c>
      <c r="O197" s="1450"/>
      <c r="P197" s="1450"/>
    </row>
    <row r="198">
      <c r="A198" s="1444">
        <v>2208.0</v>
      </c>
      <c r="B198" s="1445" t="s">
        <v>5628</v>
      </c>
      <c r="C198" s="1445" t="s">
        <v>5629</v>
      </c>
      <c r="D198" s="1446" t="s">
        <v>5630</v>
      </c>
      <c r="E198" s="1445">
        <v>2.6647535E7</v>
      </c>
      <c r="F198" s="1445">
        <v>6.47028387E8</v>
      </c>
      <c r="G198" s="1447" t="b">
        <v>1</v>
      </c>
      <c r="H198" s="1445" t="s">
        <v>76</v>
      </c>
      <c r="I198" s="1445" t="s">
        <v>4929</v>
      </c>
      <c r="J198" s="1448">
        <v>91511.0</v>
      </c>
      <c r="K198" s="1445" t="s">
        <v>2536</v>
      </c>
      <c r="L198" s="1445" t="s">
        <v>5006</v>
      </c>
      <c r="M198" s="1445" t="s">
        <v>4938</v>
      </c>
      <c r="N198" s="1449" t="s">
        <v>5047</v>
      </c>
      <c r="O198" s="1450"/>
      <c r="P198" s="1450"/>
    </row>
    <row r="199">
      <c r="A199" s="1444">
        <v>2239.0</v>
      </c>
      <c r="B199" s="1445" t="s">
        <v>5631</v>
      </c>
      <c r="C199" s="1445" t="s">
        <v>5631</v>
      </c>
      <c r="D199" s="1446" t="s">
        <v>5632</v>
      </c>
      <c r="E199" s="1445">
        <v>8.17510559E8</v>
      </c>
      <c r="F199" s="1445">
        <v>8.17510559E8</v>
      </c>
      <c r="G199" s="1447" t="b">
        <v>1</v>
      </c>
      <c r="H199" s="1445" t="s">
        <v>76</v>
      </c>
      <c r="I199" s="1445" t="s">
        <v>4940</v>
      </c>
      <c r="J199" s="1448">
        <v>41930.0</v>
      </c>
      <c r="K199" s="1445" t="s">
        <v>2659</v>
      </c>
      <c r="L199" s="1445" t="s">
        <v>5633</v>
      </c>
      <c r="M199" s="1445" t="s">
        <v>5159</v>
      </c>
      <c r="N199" s="1449" t="s">
        <v>2659</v>
      </c>
      <c r="O199" s="1450"/>
      <c r="P199" s="1450"/>
    </row>
    <row r="200">
      <c r="A200" s="1444">
        <v>2250.0</v>
      </c>
      <c r="B200" s="1445" t="s">
        <v>3348</v>
      </c>
      <c r="C200" s="1445" t="s">
        <v>3348</v>
      </c>
      <c r="D200" s="1446" t="s">
        <v>5634</v>
      </c>
      <c r="E200" s="1445">
        <v>2.2077777E7</v>
      </c>
      <c r="F200" s="1445">
        <v>2.2077713E7</v>
      </c>
      <c r="G200" s="1447" t="b">
        <v>1</v>
      </c>
      <c r="H200" s="1445" t="s">
        <v>76</v>
      </c>
      <c r="I200" s="1445" t="s">
        <v>4940</v>
      </c>
      <c r="J200" s="1448">
        <v>41930.0</v>
      </c>
      <c r="K200" s="1445" t="s">
        <v>3024</v>
      </c>
      <c r="L200" s="1445" t="s">
        <v>5374</v>
      </c>
      <c r="M200" s="1445" t="s">
        <v>4945</v>
      </c>
      <c r="N200" s="1449" t="s">
        <v>5635</v>
      </c>
      <c r="O200" s="1450"/>
      <c r="P200" s="1450"/>
    </row>
    <row r="201">
      <c r="A201" s="1444">
        <v>2252.0</v>
      </c>
      <c r="B201" s="1445" t="s">
        <v>5636</v>
      </c>
      <c r="C201" s="1445" t="s">
        <v>5637</v>
      </c>
      <c r="D201" s="1446" t="s">
        <v>5638</v>
      </c>
      <c r="E201" s="1445">
        <v>8.50991092E8</v>
      </c>
      <c r="F201" s="1445">
        <v>8.50991092E8</v>
      </c>
      <c r="G201" s="1447" t="b">
        <v>1</v>
      </c>
      <c r="H201" s="1445" t="s">
        <v>76</v>
      </c>
      <c r="I201" s="1445" t="s">
        <v>1077</v>
      </c>
      <c r="J201" s="1448">
        <v>319244.0</v>
      </c>
      <c r="K201" s="1445" t="s">
        <v>2440</v>
      </c>
      <c r="L201" s="1445" t="s">
        <v>5267</v>
      </c>
      <c r="M201" s="1451"/>
      <c r="N201" s="1449" t="s">
        <v>5639</v>
      </c>
      <c r="O201" s="1450"/>
      <c r="P201" s="1450"/>
    </row>
    <row r="202">
      <c r="A202" s="1444">
        <v>2255.0</v>
      </c>
      <c r="B202" s="1445" t="s">
        <v>5640</v>
      </c>
      <c r="C202" s="1445" t="s">
        <v>5641</v>
      </c>
      <c r="D202" s="1446" t="s">
        <v>5642</v>
      </c>
      <c r="E202" s="1445">
        <v>9.80165463E8</v>
      </c>
      <c r="F202" s="1445">
        <v>9.80165463E8</v>
      </c>
      <c r="G202" s="1447" t="b">
        <v>1</v>
      </c>
      <c r="H202" s="1445" t="s">
        <v>244</v>
      </c>
      <c r="I202" s="1445" t="s">
        <v>5142</v>
      </c>
      <c r="J202" s="1448">
        <v>42.0</v>
      </c>
      <c r="K202" s="1445" t="s">
        <v>2659</v>
      </c>
      <c r="L202" s="1445" t="s">
        <v>244</v>
      </c>
      <c r="M202" s="1445" t="s">
        <v>244</v>
      </c>
      <c r="N202" s="1449" t="s">
        <v>2659</v>
      </c>
      <c r="O202" s="1450"/>
      <c r="P202" s="1450"/>
    </row>
    <row r="203">
      <c r="A203" s="1444">
        <v>2270.0</v>
      </c>
      <c r="B203" s="1445" t="s">
        <v>5643</v>
      </c>
      <c r="C203" s="1445" t="s">
        <v>5644</v>
      </c>
      <c r="D203" s="1446" t="s">
        <v>5645</v>
      </c>
      <c r="E203" s="1445">
        <v>8.14167555E8</v>
      </c>
      <c r="F203" s="1445">
        <v>8.14167555E8</v>
      </c>
      <c r="G203" s="1447" t="b">
        <v>1</v>
      </c>
      <c r="H203" s="1445" t="s">
        <v>244</v>
      </c>
      <c r="I203" s="1445" t="s">
        <v>4936</v>
      </c>
      <c r="J203" s="1448">
        <v>717019.0</v>
      </c>
      <c r="K203" s="1445" t="s">
        <v>5391</v>
      </c>
      <c r="L203" s="1445" t="s">
        <v>244</v>
      </c>
      <c r="M203" s="1445" t="s">
        <v>244</v>
      </c>
      <c r="N203" s="1449" t="s">
        <v>5391</v>
      </c>
      <c r="O203" s="1450"/>
      <c r="P203" s="1450"/>
    </row>
    <row r="204">
      <c r="A204" s="1444">
        <v>2272.0</v>
      </c>
      <c r="B204" s="1445" t="s">
        <v>5646</v>
      </c>
      <c r="C204" s="1445" t="s">
        <v>5646</v>
      </c>
      <c r="D204" s="1446" t="s">
        <v>5647</v>
      </c>
      <c r="E204" s="1445">
        <v>6.2669909E8</v>
      </c>
      <c r="F204" s="1445">
        <v>6.2669909E8</v>
      </c>
      <c r="G204" s="1447" t="b">
        <v>1</v>
      </c>
      <c r="H204" s="1445" t="s">
        <v>244</v>
      </c>
      <c r="I204" s="1445" t="s">
        <v>5142</v>
      </c>
      <c r="J204" s="1448">
        <v>42.0</v>
      </c>
      <c r="K204" s="1445" t="s">
        <v>2437</v>
      </c>
      <c r="L204" s="1445" t="s">
        <v>244</v>
      </c>
      <c r="M204" s="1445" t="s">
        <v>244</v>
      </c>
      <c r="N204" s="1449" t="s">
        <v>2437</v>
      </c>
      <c r="O204" s="1450"/>
      <c r="P204" s="1450"/>
    </row>
    <row r="205">
      <c r="A205" s="1444">
        <v>2284.0</v>
      </c>
      <c r="B205" s="1445" t="s">
        <v>5648</v>
      </c>
      <c r="C205" s="1445" t="s">
        <v>5648</v>
      </c>
      <c r="D205" s="1446" t="s">
        <v>5649</v>
      </c>
      <c r="E205" s="1445">
        <v>8.63269556E8</v>
      </c>
      <c r="F205" s="1445">
        <v>8.63269556E8</v>
      </c>
      <c r="G205" s="1447" t="b">
        <v>1</v>
      </c>
      <c r="H205" s="1445" t="s">
        <v>76</v>
      </c>
      <c r="I205" s="1445" t="s">
        <v>5142</v>
      </c>
      <c r="J205" s="1448">
        <v>42.0</v>
      </c>
      <c r="K205" s="1445" t="s">
        <v>2432</v>
      </c>
      <c r="L205" s="1451"/>
      <c r="M205" s="1445" t="s">
        <v>5650</v>
      </c>
      <c r="N205" s="1449" t="s">
        <v>2432</v>
      </c>
      <c r="O205" s="1450"/>
      <c r="P205" s="1450"/>
    </row>
    <row r="206">
      <c r="A206" s="1444">
        <v>2294.0</v>
      </c>
      <c r="B206" s="1445" t="s">
        <v>5651</v>
      </c>
      <c r="C206" s="1445" t="s">
        <v>5652</v>
      </c>
      <c r="D206" s="1446" t="s">
        <v>5653</v>
      </c>
      <c r="E206" s="1445">
        <v>6.14081607E8</v>
      </c>
      <c r="F206" s="1445">
        <v>6.14082402E8</v>
      </c>
      <c r="G206" s="1447" t="b">
        <v>1</v>
      </c>
      <c r="H206" s="1445" t="s">
        <v>76</v>
      </c>
      <c r="I206" s="1445" t="s">
        <v>4940</v>
      </c>
      <c r="J206" s="1448">
        <v>41930.0</v>
      </c>
      <c r="K206" s="1445" t="s">
        <v>2464</v>
      </c>
      <c r="L206" s="1445" t="s">
        <v>5089</v>
      </c>
      <c r="M206" s="1445" t="s">
        <v>4931</v>
      </c>
      <c r="N206" s="1449" t="s">
        <v>2464</v>
      </c>
      <c r="O206" s="1450"/>
      <c r="P206" s="1450"/>
    </row>
    <row r="207">
      <c r="A207" s="1444">
        <v>2319.0</v>
      </c>
      <c r="B207" s="1445" t="s">
        <v>5654</v>
      </c>
      <c r="C207" s="1445" t="s">
        <v>5654</v>
      </c>
      <c r="D207" s="1446" t="s">
        <v>5655</v>
      </c>
      <c r="E207" s="1445">
        <v>2.6879E7</v>
      </c>
      <c r="F207" s="1445">
        <v>2.6879E7</v>
      </c>
      <c r="G207" s="1447" t="b">
        <v>1</v>
      </c>
      <c r="H207" s="1445" t="s">
        <v>76</v>
      </c>
      <c r="I207" s="1445" t="s">
        <v>4940</v>
      </c>
      <c r="J207" s="1448">
        <v>41930.0</v>
      </c>
      <c r="K207" s="1445" t="s">
        <v>2432</v>
      </c>
      <c r="L207" s="1451"/>
      <c r="M207" s="1445" t="s">
        <v>4945</v>
      </c>
      <c r="N207" s="1449" t="s">
        <v>2432</v>
      </c>
      <c r="O207" s="1450"/>
      <c r="P207" s="1450"/>
    </row>
    <row r="208">
      <c r="A208" s="1444">
        <v>2346.0</v>
      </c>
      <c r="B208" s="1445" t="s">
        <v>5656</v>
      </c>
      <c r="C208" s="1445" t="s">
        <v>5657</v>
      </c>
      <c r="D208" s="1446" t="s">
        <v>5658</v>
      </c>
      <c r="E208" s="1445">
        <v>9.96168589E8</v>
      </c>
      <c r="F208" s="1445">
        <v>9.96168589E8</v>
      </c>
      <c r="G208" s="1447" t="b">
        <v>1</v>
      </c>
      <c r="H208" s="1445" t="s">
        <v>244</v>
      </c>
      <c r="I208" s="1445" t="s">
        <v>4936</v>
      </c>
      <c r="J208" s="1448">
        <v>717019.0</v>
      </c>
      <c r="K208" s="1445" t="s">
        <v>2426</v>
      </c>
      <c r="L208" s="1445" t="s">
        <v>244</v>
      </c>
      <c r="M208" s="1445" t="s">
        <v>244</v>
      </c>
      <c r="N208" s="1449" t="s">
        <v>2426</v>
      </c>
      <c r="O208" s="1450"/>
      <c r="P208" s="1450"/>
    </row>
    <row r="209">
      <c r="A209" s="1444">
        <v>2354.0</v>
      </c>
      <c r="B209" s="1445" t="s">
        <v>5659</v>
      </c>
      <c r="C209" s="1445" t="s">
        <v>5660</v>
      </c>
      <c r="D209" s="1446" t="s">
        <v>5661</v>
      </c>
      <c r="E209" s="1445">
        <v>3.253147E7</v>
      </c>
      <c r="F209" s="1445">
        <v>3.253147E7</v>
      </c>
      <c r="G209" s="1447" t="b">
        <v>1</v>
      </c>
      <c r="H209" s="1445" t="s">
        <v>5608</v>
      </c>
      <c r="I209" s="1445" t="s">
        <v>4936</v>
      </c>
      <c r="J209" s="1448">
        <v>717019.0</v>
      </c>
      <c r="K209" s="1445" t="s">
        <v>2464</v>
      </c>
      <c r="L209" s="1445" t="s">
        <v>5608</v>
      </c>
      <c r="M209" s="1445" t="s">
        <v>5608</v>
      </c>
      <c r="N209" s="1449" t="s">
        <v>5094</v>
      </c>
      <c r="O209" s="1450"/>
      <c r="P209" s="1450"/>
    </row>
    <row r="210">
      <c r="A210" s="1444">
        <v>2371.0</v>
      </c>
      <c r="B210" s="1445" t="s">
        <v>5662</v>
      </c>
      <c r="C210" s="1445" t="s">
        <v>5663</v>
      </c>
      <c r="D210" s="1446" t="s">
        <v>5664</v>
      </c>
      <c r="E210" s="1445">
        <v>3.2618333E7</v>
      </c>
      <c r="F210" s="1445">
        <v>3.2618333E7</v>
      </c>
      <c r="G210" s="1447" t="b">
        <v>1</v>
      </c>
      <c r="H210" s="1445" t="s">
        <v>5608</v>
      </c>
      <c r="I210" s="1445" t="s">
        <v>5142</v>
      </c>
      <c r="J210" s="1448">
        <v>42.0</v>
      </c>
      <c r="K210" s="1445" t="s">
        <v>2437</v>
      </c>
      <c r="L210" s="1445" t="s">
        <v>5608</v>
      </c>
      <c r="M210" s="1445" t="s">
        <v>5608</v>
      </c>
      <c r="N210" s="1449" t="s">
        <v>4980</v>
      </c>
      <c r="O210" s="1450"/>
      <c r="P210" s="1450"/>
    </row>
    <row r="211">
      <c r="A211" s="1444">
        <v>2381.0</v>
      </c>
      <c r="B211" s="1445" t="s">
        <v>2742</v>
      </c>
      <c r="C211" s="1445" t="s">
        <v>5665</v>
      </c>
      <c r="D211" s="1446" t="s">
        <v>5666</v>
      </c>
      <c r="E211" s="1445">
        <v>9.88298878E8</v>
      </c>
      <c r="F211" s="1445">
        <v>9.88298878E8</v>
      </c>
      <c r="G211" s="1447" t="b">
        <v>1</v>
      </c>
      <c r="H211" s="1445" t="s">
        <v>76</v>
      </c>
      <c r="I211" s="1445" t="s">
        <v>4929</v>
      </c>
      <c r="J211" s="1448">
        <v>91511.0</v>
      </c>
      <c r="K211" s="1445" t="s">
        <v>2464</v>
      </c>
      <c r="L211" s="1445" t="s">
        <v>5249</v>
      </c>
      <c r="M211" s="1445" t="s">
        <v>4931</v>
      </c>
      <c r="N211" s="1449" t="s">
        <v>2464</v>
      </c>
      <c r="O211" s="1450"/>
      <c r="P211" s="1450"/>
    </row>
    <row r="212">
      <c r="A212" s="1444">
        <v>2382.0</v>
      </c>
      <c r="B212" s="1445" t="s">
        <v>183</v>
      </c>
      <c r="C212" s="1445" t="s">
        <v>5667</v>
      </c>
      <c r="D212" s="1446" t="s">
        <v>5668</v>
      </c>
      <c r="E212" s="1445">
        <v>9.79077777E8</v>
      </c>
      <c r="F212" s="1445">
        <v>8.79077777E8</v>
      </c>
      <c r="G212" s="1447" t="b">
        <v>1</v>
      </c>
      <c r="H212" s="1445" t="s">
        <v>76</v>
      </c>
      <c r="I212" s="1445" t="s">
        <v>4929</v>
      </c>
      <c r="J212" s="1448">
        <v>91511.0</v>
      </c>
      <c r="K212" s="1445" t="s">
        <v>2464</v>
      </c>
      <c r="L212" s="1445" t="s">
        <v>4945</v>
      </c>
      <c r="M212" s="1445" t="s">
        <v>4945</v>
      </c>
      <c r="N212" s="1449" t="s">
        <v>2464</v>
      </c>
      <c r="O212" s="1450"/>
      <c r="P212" s="1450"/>
    </row>
    <row r="213">
      <c r="A213" s="1444">
        <v>2421.0</v>
      </c>
      <c r="B213" s="1445" t="s">
        <v>317</v>
      </c>
      <c r="C213" s="1445" t="s">
        <v>5669</v>
      </c>
      <c r="D213" s="1446" t="s">
        <v>5670</v>
      </c>
      <c r="E213" s="1445">
        <v>2.2540404E7</v>
      </c>
      <c r="F213" s="1445">
        <v>8.47000223E8</v>
      </c>
      <c r="G213" s="1447" t="b">
        <v>1</v>
      </c>
      <c r="H213" s="1445" t="s">
        <v>76</v>
      </c>
      <c r="I213" s="1445" t="s">
        <v>4936</v>
      </c>
      <c r="J213" s="1448">
        <v>717019.0</v>
      </c>
      <c r="K213" s="1445" t="s">
        <v>2536</v>
      </c>
      <c r="L213" s="1445" t="s">
        <v>5089</v>
      </c>
      <c r="M213" s="1445" t="s">
        <v>4954</v>
      </c>
      <c r="N213" s="1449" t="s">
        <v>5671</v>
      </c>
      <c r="O213" s="1450"/>
      <c r="P213" s="1450"/>
    </row>
    <row r="214">
      <c r="A214" s="1444">
        <v>2422.0</v>
      </c>
      <c r="B214" s="1445" t="s">
        <v>5672</v>
      </c>
      <c r="C214" s="1445" t="s">
        <v>5672</v>
      </c>
      <c r="D214" s="1446" t="s">
        <v>5673</v>
      </c>
      <c r="E214" s="1445">
        <v>6.13983248E8</v>
      </c>
      <c r="F214" s="1445">
        <v>6.13983248E8</v>
      </c>
      <c r="G214" s="1447" t="b">
        <v>1</v>
      </c>
      <c r="H214" s="1445" t="s">
        <v>76</v>
      </c>
      <c r="I214" s="1445" t="s">
        <v>5142</v>
      </c>
      <c r="J214" s="1448">
        <v>42.0</v>
      </c>
      <c r="K214" s="1445" t="s">
        <v>2426</v>
      </c>
      <c r="L214" s="1445" t="s">
        <v>4962</v>
      </c>
      <c r="M214" s="1445" t="s">
        <v>4945</v>
      </c>
      <c r="N214" s="1449" t="s">
        <v>2426</v>
      </c>
      <c r="O214" s="1450"/>
      <c r="P214" s="1450"/>
    </row>
    <row r="215">
      <c r="A215" s="1444">
        <v>2424.0</v>
      </c>
      <c r="B215" s="1445" t="s">
        <v>5674</v>
      </c>
      <c r="C215" s="1445" t="s">
        <v>5675</v>
      </c>
      <c r="D215" s="1446" t="s">
        <v>5676</v>
      </c>
      <c r="E215" s="1445">
        <v>2.1629E7</v>
      </c>
      <c r="F215" s="1445">
        <v>2.1629E7</v>
      </c>
      <c r="G215" s="1447" t="b">
        <v>1</v>
      </c>
      <c r="H215" s="1445" t="s">
        <v>76</v>
      </c>
      <c r="I215" s="1445" t="s">
        <v>4929</v>
      </c>
      <c r="J215" s="1448">
        <v>91511.0</v>
      </c>
      <c r="K215" s="1445" t="s">
        <v>2426</v>
      </c>
      <c r="L215" s="1451"/>
      <c r="M215" s="1445" t="s">
        <v>5677</v>
      </c>
      <c r="N215" s="1449" t="s">
        <v>2426</v>
      </c>
      <c r="O215" s="1450"/>
      <c r="P215" s="1450"/>
    </row>
    <row r="216">
      <c r="A216" s="1444">
        <v>2429.0</v>
      </c>
      <c r="B216" s="1445" t="s">
        <v>5678</v>
      </c>
      <c r="C216" s="1445" t="s">
        <v>5679</v>
      </c>
      <c r="D216" s="1446" t="s">
        <v>5680</v>
      </c>
      <c r="E216" s="1445">
        <v>8.47000228E8</v>
      </c>
      <c r="F216" s="1445">
        <v>8.47000228E8</v>
      </c>
      <c r="G216" s="1447" t="b">
        <v>1</v>
      </c>
      <c r="H216" s="1445" t="s">
        <v>76</v>
      </c>
      <c r="I216" s="1445" t="s">
        <v>4936</v>
      </c>
      <c r="J216" s="1448">
        <v>717019.0</v>
      </c>
      <c r="K216" s="1445" t="s">
        <v>2659</v>
      </c>
      <c r="L216" s="1445" t="s">
        <v>5089</v>
      </c>
      <c r="M216" s="1445" t="s">
        <v>4954</v>
      </c>
      <c r="N216" s="1449" t="s">
        <v>2659</v>
      </c>
      <c r="O216" s="1450"/>
      <c r="P216" s="1450"/>
    </row>
    <row r="217">
      <c r="A217" s="1444">
        <v>2433.0</v>
      </c>
      <c r="B217" s="1445" t="s">
        <v>5681</v>
      </c>
      <c r="C217" s="1445" t="s">
        <v>5682</v>
      </c>
      <c r="D217" s="1446" t="s">
        <v>5683</v>
      </c>
      <c r="E217" s="1445">
        <v>9.22639874E8</v>
      </c>
      <c r="F217" s="1445">
        <v>9.22639874E8</v>
      </c>
      <c r="G217" s="1447" t="b">
        <v>1</v>
      </c>
      <c r="H217" s="1445" t="s">
        <v>76</v>
      </c>
      <c r="I217" s="1445" t="s">
        <v>1204</v>
      </c>
      <c r="J217" s="1448">
        <v>583715.0</v>
      </c>
      <c r="K217" s="1445" t="s">
        <v>2464</v>
      </c>
      <c r="L217" s="1445" t="s">
        <v>5633</v>
      </c>
      <c r="M217" s="1445" t="s">
        <v>5684</v>
      </c>
      <c r="N217" s="1449" t="s">
        <v>5094</v>
      </c>
      <c r="O217" s="1450"/>
      <c r="P217" s="1450"/>
    </row>
    <row r="218">
      <c r="A218" s="1444">
        <v>2434.0</v>
      </c>
      <c r="B218" s="1445" t="s">
        <v>4633</v>
      </c>
      <c r="C218" s="1445" t="s">
        <v>5685</v>
      </c>
      <c r="D218" s="1446" t="s">
        <v>5686</v>
      </c>
      <c r="E218" s="1445">
        <v>2.7970131E7</v>
      </c>
      <c r="F218" s="1445">
        <v>2.7970131E7</v>
      </c>
      <c r="G218" s="1447" t="b">
        <v>1</v>
      </c>
      <c r="H218" s="1445" t="s">
        <v>76</v>
      </c>
      <c r="I218" s="1445" t="s">
        <v>4929</v>
      </c>
      <c r="J218" s="1448">
        <v>91511.0</v>
      </c>
      <c r="K218" s="1445" t="s">
        <v>2440</v>
      </c>
      <c r="L218" s="1445" t="s">
        <v>4930</v>
      </c>
      <c r="M218" s="1445" t="s">
        <v>4931</v>
      </c>
      <c r="N218" s="1449" t="s">
        <v>5687</v>
      </c>
      <c r="O218" s="1450"/>
      <c r="P218" s="1450"/>
    </row>
    <row r="219">
      <c r="A219" s="1444">
        <v>2439.0</v>
      </c>
      <c r="B219" s="1445" t="s">
        <v>5688</v>
      </c>
      <c r="C219" s="1445" t="s">
        <v>5689</v>
      </c>
      <c r="D219" s="1446" t="s">
        <v>5690</v>
      </c>
      <c r="E219" s="1445">
        <v>8.96324852E8</v>
      </c>
      <c r="F219" s="1445">
        <v>8.96324852E8</v>
      </c>
      <c r="G219" s="1447" t="b">
        <v>1</v>
      </c>
      <c r="H219" s="1445" t="s">
        <v>5691</v>
      </c>
      <c r="I219" s="1445" t="s">
        <v>5142</v>
      </c>
      <c r="J219" s="1448">
        <v>42.0</v>
      </c>
      <c r="K219" s="1445" t="s">
        <v>2440</v>
      </c>
      <c r="L219" s="1445" t="s">
        <v>5691</v>
      </c>
      <c r="M219" s="1445" t="s">
        <v>5691</v>
      </c>
      <c r="N219" s="1449" t="s">
        <v>5687</v>
      </c>
      <c r="O219" s="1450"/>
      <c r="P219" s="1450"/>
    </row>
    <row r="220">
      <c r="A220" s="1444">
        <v>2441.0</v>
      </c>
      <c r="B220" s="1445" t="s">
        <v>325</v>
      </c>
      <c r="C220" s="1445" t="s">
        <v>325</v>
      </c>
      <c r="D220" s="1446" t="s">
        <v>5692</v>
      </c>
      <c r="E220" s="1445">
        <v>9.880881E8</v>
      </c>
      <c r="F220" s="1445">
        <v>8.97611001E8</v>
      </c>
      <c r="G220" s="1447" t="b">
        <v>1</v>
      </c>
      <c r="H220" s="1445" t="s">
        <v>76</v>
      </c>
      <c r="I220" s="1445" t="s">
        <v>4929</v>
      </c>
      <c r="J220" s="1448">
        <v>91511.0</v>
      </c>
      <c r="K220" s="1445" t="s">
        <v>2432</v>
      </c>
      <c r="L220" s="1445" t="s">
        <v>4951</v>
      </c>
      <c r="M220" s="1453"/>
      <c r="N220" s="1449" t="s">
        <v>2432</v>
      </c>
      <c r="O220" s="1450"/>
      <c r="P220" s="1450"/>
    </row>
    <row r="221">
      <c r="A221" s="1444">
        <v>2442.0</v>
      </c>
      <c r="B221" s="1445" t="s">
        <v>5693</v>
      </c>
      <c r="C221" s="1445" t="s">
        <v>5694</v>
      </c>
      <c r="D221" s="1446" t="s">
        <v>5695</v>
      </c>
      <c r="E221" s="1445">
        <v>2.1006255E7</v>
      </c>
      <c r="F221" s="1453"/>
      <c r="G221" s="1447" t="b">
        <v>1</v>
      </c>
      <c r="H221" s="1445" t="s">
        <v>76</v>
      </c>
      <c r="I221" s="1445" t="s">
        <v>4940</v>
      </c>
      <c r="J221" s="1448">
        <v>41930.0</v>
      </c>
      <c r="K221" s="1445" t="s">
        <v>3211</v>
      </c>
      <c r="L221" s="1453"/>
      <c r="M221" s="1445" t="s">
        <v>4945</v>
      </c>
      <c r="N221" s="1449" t="s">
        <v>3211</v>
      </c>
      <c r="O221" s="1450"/>
      <c r="P221" s="1450"/>
    </row>
    <row r="222">
      <c r="A222" s="1444">
        <v>2446.0</v>
      </c>
      <c r="B222" s="1445" t="s">
        <v>5696</v>
      </c>
      <c r="C222" s="1445" t="s">
        <v>5696</v>
      </c>
      <c r="D222" s="1446" t="s">
        <v>5697</v>
      </c>
      <c r="E222" s="1445">
        <v>9.57588587E8</v>
      </c>
      <c r="F222" s="1445">
        <v>9.57588587E8</v>
      </c>
      <c r="G222" s="1447" t="b">
        <v>1</v>
      </c>
      <c r="H222" s="1445" t="s">
        <v>76</v>
      </c>
      <c r="I222" s="1445" t="s">
        <v>4936</v>
      </c>
      <c r="J222" s="1448">
        <v>717019.0</v>
      </c>
      <c r="K222" s="1445" t="s">
        <v>2432</v>
      </c>
      <c r="L222" s="1445" t="s">
        <v>5065</v>
      </c>
      <c r="M222" s="1445" t="s">
        <v>5065</v>
      </c>
      <c r="N222" s="1449" t="s">
        <v>2432</v>
      </c>
      <c r="O222" s="1450"/>
      <c r="P222" s="1450"/>
    </row>
    <row r="223">
      <c r="A223" s="1444">
        <v>2447.0</v>
      </c>
      <c r="B223" s="1445" t="s">
        <v>3386</v>
      </c>
      <c r="C223" s="1445" t="s">
        <v>5698</v>
      </c>
      <c r="D223" s="1446" t="s">
        <v>5699</v>
      </c>
      <c r="E223" s="1445">
        <v>9.09505385E8</v>
      </c>
      <c r="F223" s="1445">
        <v>9.09505385E8</v>
      </c>
      <c r="G223" s="1447" t="b">
        <v>1</v>
      </c>
      <c r="H223" s="1445" t="s">
        <v>76</v>
      </c>
      <c r="I223" s="1445" t="s">
        <v>1077</v>
      </c>
      <c r="J223" s="1448">
        <v>319244.0</v>
      </c>
      <c r="K223" s="1445" t="s">
        <v>2440</v>
      </c>
      <c r="L223" s="1445" t="s">
        <v>4998</v>
      </c>
      <c r="M223" s="1445" t="s">
        <v>4998</v>
      </c>
      <c r="N223" s="1449" t="s">
        <v>5639</v>
      </c>
      <c r="O223" s="1450"/>
      <c r="P223" s="1450"/>
    </row>
    <row r="224">
      <c r="A224" s="1444">
        <v>2449.0</v>
      </c>
      <c r="B224" s="1445" t="s">
        <v>5700</v>
      </c>
      <c r="C224" s="1445" t="s">
        <v>5701</v>
      </c>
      <c r="D224" s="1446" t="s">
        <v>5702</v>
      </c>
      <c r="E224" s="1445">
        <v>6.41421693E8</v>
      </c>
      <c r="F224" s="1445">
        <v>6.41421693E8</v>
      </c>
      <c r="G224" s="1447" t="b">
        <v>1</v>
      </c>
      <c r="H224" s="1445" t="s">
        <v>76</v>
      </c>
      <c r="I224" s="1445" t="s">
        <v>1204</v>
      </c>
      <c r="J224" s="1448">
        <v>583715.0</v>
      </c>
      <c r="K224" s="1445" t="s">
        <v>2464</v>
      </c>
      <c r="L224" s="1451"/>
      <c r="M224" s="1445" t="s">
        <v>4931</v>
      </c>
      <c r="N224" s="1449" t="s">
        <v>2464</v>
      </c>
      <c r="O224" s="1450"/>
      <c r="P224" s="1450"/>
    </row>
    <row r="225">
      <c r="A225" s="1444">
        <v>2451.0</v>
      </c>
      <c r="B225" s="1445" t="s">
        <v>3722</v>
      </c>
      <c r="C225" s="1445" t="s">
        <v>5703</v>
      </c>
      <c r="D225" s="1446" t="s">
        <v>5704</v>
      </c>
      <c r="E225" s="1445">
        <v>6.44598262E8</v>
      </c>
      <c r="F225" s="1445">
        <v>6.44598262E8</v>
      </c>
      <c r="G225" s="1447" t="b">
        <v>1</v>
      </c>
      <c r="H225" s="1445" t="s">
        <v>76</v>
      </c>
      <c r="I225" s="1445" t="s">
        <v>1077</v>
      </c>
      <c r="J225" s="1448">
        <v>319244.0</v>
      </c>
      <c r="K225" s="1445" t="s">
        <v>2464</v>
      </c>
      <c r="L225" s="1445" t="s">
        <v>5052</v>
      </c>
      <c r="M225" s="1451"/>
      <c r="N225" s="1449" t="s">
        <v>5705</v>
      </c>
      <c r="O225" s="1450"/>
      <c r="P225" s="1450"/>
    </row>
    <row r="226">
      <c r="A226" s="1444">
        <v>2452.0</v>
      </c>
      <c r="B226" s="1445" t="s">
        <v>5706</v>
      </c>
      <c r="C226" s="1445" t="s">
        <v>5707</v>
      </c>
      <c r="D226" s="1446" t="s">
        <v>5708</v>
      </c>
      <c r="E226" s="1445">
        <v>6.41432659E8</v>
      </c>
      <c r="F226" s="1445">
        <v>6.41432659E8</v>
      </c>
      <c r="G226" s="1447" t="b">
        <v>1</v>
      </c>
      <c r="H226" s="1445" t="s">
        <v>76</v>
      </c>
      <c r="I226" s="1445" t="s">
        <v>1204</v>
      </c>
      <c r="J226" s="1448">
        <v>583715.0</v>
      </c>
      <c r="K226" s="1445" t="s">
        <v>2464</v>
      </c>
      <c r="L226" s="1445" t="s">
        <v>3864</v>
      </c>
      <c r="M226" s="1451"/>
      <c r="N226" s="1449" t="s">
        <v>2464</v>
      </c>
      <c r="O226" s="1450"/>
      <c r="P226" s="1450"/>
    </row>
    <row r="227">
      <c r="A227" s="1444">
        <v>2454.0</v>
      </c>
      <c r="B227" s="1445" t="s">
        <v>5709</v>
      </c>
      <c r="C227" s="1445" t="s">
        <v>5710</v>
      </c>
      <c r="D227" s="1446" t="s">
        <v>5711</v>
      </c>
      <c r="E227" s="1445">
        <v>6.4143265E8</v>
      </c>
      <c r="F227" s="1445">
        <v>6.4143265E8</v>
      </c>
      <c r="G227" s="1447" t="b">
        <v>1</v>
      </c>
      <c r="H227" s="1445" t="s">
        <v>76</v>
      </c>
      <c r="I227" s="1445" t="s">
        <v>1204</v>
      </c>
      <c r="J227" s="1448">
        <v>583715.0</v>
      </c>
      <c r="K227" s="1445" t="s">
        <v>2464</v>
      </c>
      <c r="L227" s="1445" t="s">
        <v>5345</v>
      </c>
      <c r="M227" s="1445" t="s">
        <v>5712</v>
      </c>
      <c r="N227" s="1449" t="s">
        <v>2464</v>
      </c>
      <c r="O227" s="1450"/>
      <c r="P227" s="1450"/>
    </row>
    <row r="228">
      <c r="A228" s="1444">
        <v>2457.0</v>
      </c>
      <c r="B228" s="1445" t="s">
        <v>5713</v>
      </c>
      <c r="C228" s="1445" t="s">
        <v>5714</v>
      </c>
      <c r="D228" s="1446" t="s">
        <v>5715</v>
      </c>
      <c r="E228" s="1445">
        <v>6.41432914E8</v>
      </c>
      <c r="F228" s="1445">
        <v>6.41432914E8</v>
      </c>
      <c r="G228" s="1447" t="b">
        <v>1</v>
      </c>
      <c r="H228" s="1445" t="s">
        <v>76</v>
      </c>
      <c r="I228" s="1445" t="s">
        <v>1204</v>
      </c>
      <c r="J228" s="1448">
        <v>583715.0</v>
      </c>
      <c r="K228" s="1445" t="s">
        <v>2464</v>
      </c>
      <c r="L228" s="1445" t="s">
        <v>5041</v>
      </c>
      <c r="M228" s="1445" t="s">
        <v>5041</v>
      </c>
      <c r="N228" s="1449" t="s">
        <v>2464</v>
      </c>
      <c r="O228" s="1450"/>
      <c r="P228" s="1450"/>
    </row>
    <row r="229">
      <c r="A229" s="1444">
        <v>2460.0</v>
      </c>
      <c r="B229" s="1445" t="s">
        <v>5716</v>
      </c>
      <c r="C229" s="1445" t="s">
        <v>5717</v>
      </c>
      <c r="D229" s="1446" t="s">
        <v>5718</v>
      </c>
      <c r="E229" s="1445">
        <v>6.41433502E8</v>
      </c>
      <c r="F229" s="1445">
        <v>6.41433502E8</v>
      </c>
      <c r="G229" s="1447" t="b">
        <v>1</v>
      </c>
      <c r="H229" s="1445" t="s">
        <v>76</v>
      </c>
      <c r="I229" s="1445" t="s">
        <v>1204</v>
      </c>
      <c r="J229" s="1448">
        <v>583715.0</v>
      </c>
      <c r="K229" s="1445" t="s">
        <v>2464</v>
      </c>
      <c r="L229" s="1445" t="s">
        <v>4994</v>
      </c>
      <c r="M229" s="1445" t="s">
        <v>4994</v>
      </c>
      <c r="N229" s="1449" t="s">
        <v>2464</v>
      </c>
      <c r="O229" s="1450"/>
      <c r="P229" s="1450"/>
    </row>
    <row r="230">
      <c r="A230" s="1444">
        <v>2461.0</v>
      </c>
      <c r="B230" s="1445" t="s">
        <v>5719</v>
      </c>
      <c r="C230" s="1445" t="s">
        <v>5720</v>
      </c>
      <c r="D230" s="1446" t="s">
        <v>5721</v>
      </c>
      <c r="E230" s="1445">
        <v>9.48935222E8</v>
      </c>
      <c r="F230" s="1445">
        <v>9.48935222E8</v>
      </c>
      <c r="G230" s="1447" t="b">
        <v>1</v>
      </c>
      <c r="H230" s="1445" t="s">
        <v>263</v>
      </c>
      <c r="I230" s="1445" t="s">
        <v>5142</v>
      </c>
      <c r="J230" s="1448">
        <v>42.0</v>
      </c>
      <c r="K230" s="1445" t="s">
        <v>2426</v>
      </c>
      <c r="L230" s="1445" t="s">
        <v>263</v>
      </c>
      <c r="M230" s="1445" t="s">
        <v>263</v>
      </c>
      <c r="N230" s="1449" t="s">
        <v>2426</v>
      </c>
      <c r="O230" s="1450"/>
      <c r="P230" s="1450"/>
    </row>
    <row r="231">
      <c r="A231" s="1444">
        <v>2462.0</v>
      </c>
      <c r="B231" s="1445" t="s">
        <v>5722</v>
      </c>
      <c r="C231" s="1445" t="s">
        <v>5723</v>
      </c>
      <c r="D231" s="1446" t="s">
        <v>5724</v>
      </c>
      <c r="E231" s="1445">
        <v>6.4142204E8</v>
      </c>
      <c r="F231" s="1445">
        <v>6.4142204E8</v>
      </c>
      <c r="G231" s="1447" t="b">
        <v>1</v>
      </c>
      <c r="H231" s="1445" t="s">
        <v>76</v>
      </c>
      <c r="I231" s="1445" t="s">
        <v>1204</v>
      </c>
      <c r="J231" s="1448">
        <v>583715.0</v>
      </c>
      <c r="K231" s="1445" t="s">
        <v>2464</v>
      </c>
      <c r="L231" s="1445" t="s">
        <v>5046</v>
      </c>
      <c r="M231" s="1445" t="s">
        <v>4945</v>
      </c>
      <c r="N231" s="1449" t="s">
        <v>2464</v>
      </c>
      <c r="O231" s="1450"/>
      <c r="P231" s="1450"/>
    </row>
    <row r="232">
      <c r="A232" s="1444">
        <v>2463.0</v>
      </c>
      <c r="B232" s="1445" t="s">
        <v>5725</v>
      </c>
      <c r="C232" s="1445" t="s">
        <v>5726</v>
      </c>
      <c r="D232" s="1446" t="s">
        <v>5727</v>
      </c>
      <c r="E232" s="1445">
        <v>6.41433658E8</v>
      </c>
      <c r="F232" s="1445">
        <v>6.41433658E8</v>
      </c>
      <c r="G232" s="1447" t="b">
        <v>1</v>
      </c>
      <c r="H232" s="1445" t="s">
        <v>76</v>
      </c>
      <c r="I232" s="1445" t="s">
        <v>1204</v>
      </c>
      <c r="J232" s="1448">
        <v>583715.0</v>
      </c>
      <c r="K232" s="1445" t="s">
        <v>2464</v>
      </c>
      <c r="L232" s="1451"/>
      <c r="M232" s="1445" t="s">
        <v>4938</v>
      </c>
      <c r="N232" s="1449" t="s">
        <v>2464</v>
      </c>
      <c r="O232" s="1450"/>
      <c r="P232" s="1450"/>
    </row>
    <row r="233">
      <c r="A233" s="1444">
        <v>2465.0</v>
      </c>
      <c r="B233" s="1445" t="s">
        <v>5728</v>
      </c>
      <c r="C233" s="1445" t="s">
        <v>5729</v>
      </c>
      <c r="D233" s="1446" t="s">
        <v>5730</v>
      </c>
      <c r="E233" s="1445">
        <v>6.41433549E8</v>
      </c>
      <c r="F233" s="1445">
        <v>6.41433549E8</v>
      </c>
      <c r="G233" s="1447" t="b">
        <v>1</v>
      </c>
      <c r="H233" s="1445" t="s">
        <v>76</v>
      </c>
      <c r="I233" s="1445" t="s">
        <v>1204</v>
      </c>
      <c r="J233" s="1448">
        <v>583715.0</v>
      </c>
      <c r="K233" s="1445" t="s">
        <v>2464</v>
      </c>
      <c r="L233" s="1445" t="s">
        <v>4951</v>
      </c>
      <c r="M233" s="1451"/>
      <c r="N233" s="1449" t="s">
        <v>2464</v>
      </c>
      <c r="O233" s="1450"/>
      <c r="P233" s="1450"/>
    </row>
    <row r="234">
      <c r="A234" s="1444">
        <v>2466.0</v>
      </c>
      <c r="B234" s="1445" t="s">
        <v>5731</v>
      </c>
      <c r="C234" s="1445" t="s">
        <v>5732</v>
      </c>
      <c r="D234" s="1446" t="s">
        <v>5733</v>
      </c>
      <c r="E234" s="1445">
        <v>9.53748002E8</v>
      </c>
      <c r="F234" s="1445">
        <v>9.53748002E8</v>
      </c>
      <c r="G234" s="1447" t="b">
        <v>1</v>
      </c>
      <c r="H234" s="1445" t="s">
        <v>76</v>
      </c>
      <c r="I234" s="1445" t="s">
        <v>1204</v>
      </c>
      <c r="J234" s="1448">
        <v>583715.0</v>
      </c>
      <c r="K234" s="1445" t="s">
        <v>2464</v>
      </c>
      <c r="L234" s="1445" t="s">
        <v>5101</v>
      </c>
      <c r="M234" s="1445" t="s">
        <v>4954</v>
      </c>
      <c r="N234" s="1449" t="s">
        <v>2464</v>
      </c>
      <c r="O234" s="1450"/>
      <c r="P234" s="1450"/>
    </row>
    <row r="235">
      <c r="A235" s="1444">
        <v>2468.0</v>
      </c>
      <c r="B235" s="1445" t="s">
        <v>5734</v>
      </c>
      <c r="C235" s="1445" t="s">
        <v>5735</v>
      </c>
      <c r="D235" s="1446" t="s">
        <v>5736</v>
      </c>
      <c r="E235" s="1445">
        <v>6.45818028E8</v>
      </c>
      <c r="F235" s="1445">
        <v>6.45818028E8</v>
      </c>
      <c r="G235" s="1447" t="b">
        <v>1</v>
      </c>
      <c r="H235" s="1445" t="s">
        <v>76</v>
      </c>
      <c r="I235" s="1445" t="s">
        <v>1204</v>
      </c>
      <c r="J235" s="1448">
        <v>583715.0</v>
      </c>
      <c r="K235" s="1445" t="s">
        <v>2464</v>
      </c>
      <c r="L235" s="1451"/>
      <c r="M235" s="1445" t="s">
        <v>5061</v>
      </c>
      <c r="N235" s="1449" t="s">
        <v>2464</v>
      </c>
      <c r="O235" s="1450"/>
      <c r="P235" s="1450"/>
    </row>
    <row r="236">
      <c r="A236" s="1444">
        <v>2469.0</v>
      </c>
      <c r="B236" s="1445" t="s">
        <v>5737</v>
      </c>
      <c r="C236" s="1445" t="s">
        <v>5738</v>
      </c>
      <c r="D236" s="1446" t="s">
        <v>5739</v>
      </c>
      <c r="E236" s="1445">
        <v>6.41435146E8</v>
      </c>
      <c r="F236" s="1445">
        <v>6.41435146E8</v>
      </c>
      <c r="G236" s="1447" t="b">
        <v>1</v>
      </c>
      <c r="H236" s="1445" t="s">
        <v>76</v>
      </c>
      <c r="I236" s="1445" t="s">
        <v>1204</v>
      </c>
      <c r="J236" s="1448">
        <v>583715.0</v>
      </c>
      <c r="K236" s="1445" t="s">
        <v>2464</v>
      </c>
      <c r="L236" s="1445" t="s">
        <v>5740</v>
      </c>
      <c r="M236" s="1445" t="s">
        <v>5633</v>
      </c>
      <c r="N236" s="1449" t="s">
        <v>2464</v>
      </c>
      <c r="O236" s="1450"/>
      <c r="P236" s="1450"/>
    </row>
    <row r="237">
      <c r="A237" s="1444">
        <v>2475.0</v>
      </c>
      <c r="B237" s="1445" t="s">
        <v>5741</v>
      </c>
      <c r="C237" s="1445" t="s">
        <v>5742</v>
      </c>
      <c r="D237" s="1446" t="s">
        <v>5743</v>
      </c>
      <c r="E237" s="1445">
        <v>2.3319091E7</v>
      </c>
      <c r="F237" s="1445">
        <v>6.35357213E8</v>
      </c>
      <c r="G237" s="1447" t="b">
        <v>1</v>
      </c>
      <c r="H237" s="1445" t="s">
        <v>76</v>
      </c>
      <c r="I237" s="1445" t="s">
        <v>4936</v>
      </c>
      <c r="J237" s="1448">
        <v>717019.0</v>
      </c>
      <c r="K237" s="1445" t="s">
        <v>2476</v>
      </c>
      <c r="L237" s="1445" t="s">
        <v>5212</v>
      </c>
      <c r="M237" s="1451"/>
      <c r="N237" s="1449" t="s">
        <v>5744</v>
      </c>
      <c r="O237" s="1450"/>
      <c r="P237" s="1450"/>
    </row>
    <row r="238">
      <c r="A238" s="1444">
        <v>2478.0</v>
      </c>
      <c r="B238" s="1445" t="s">
        <v>5745</v>
      </c>
      <c r="C238" s="1445" t="s">
        <v>5746</v>
      </c>
      <c r="D238" s="1446" t="s">
        <v>5747</v>
      </c>
      <c r="E238" s="1445">
        <v>7.6220832E7</v>
      </c>
      <c r="F238" s="1445">
        <v>8.98723814E8</v>
      </c>
      <c r="G238" s="1447" t="b">
        <v>1</v>
      </c>
      <c r="H238" s="1445" t="s">
        <v>244</v>
      </c>
      <c r="I238" s="1445" t="s">
        <v>4936</v>
      </c>
      <c r="J238" s="1448">
        <v>717019.0</v>
      </c>
      <c r="K238" s="1445" t="s">
        <v>2464</v>
      </c>
      <c r="L238" s="1445" t="s">
        <v>244</v>
      </c>
      <c r="M238" s="1445" t="s">
        <v>244</v>
      </c>
      <c r="N238" s="1449" t="s">
        <v>2464</v>
      </c>
      <c r="O238" s="1450"/>
      <c r="P238" s="1450"/>
    </row>
    <row r="239">
      <c r="A239" s="1444">
        <v>2482.0</v>
      </c>
      <c r="B239" s="1445" t="s">
        <v>2480</v>
      </c>
      <c r="C239" s="1445" t="s">
        <v>5748</v>
      </c>
      <c r="D239" s="1446" t="s">
        <v>5749</v>
      </c>
      <c r="E239" s="1445">
        <v>2.67912E7</v>
      </c>
      <c r="F239" s="1445">
        <v>2.67912E7</v>
      </c>
      <c r="G239" s="1447" t="b">
        <v>1</v>
      </c>
      <c r="H239" s="1445" t="s">
        <v>76</v>
      </c>
      <c r="I239" s="1445" t="s">
        <v>4950</v>
      </c>
      <c r="J239" s="1448">
        <v>41930.0</v>
      </c>
      <c r="K239" s="1445" t="s">
        <v>2464</v>
      </c>
      <c r="L239" s="1445" t="s">
        <v>4951</v>
      </c>
      <c r="M239" s="1445" t="s">
        <v>4951</v>
      </c>
      <c r="N239" s="1449" t="s">
        <v>5285</v>
      </c>
      <c r="O239" s="1450"/>
      <c r="P239" s="1450"/>
    </row>
    <row r="240">
      <c r="A240" s="1444">
        <v>2483.0</v>
      </c>
      <c r="B240" s="1445" t="s">
        <v>2917</v>
      </c>
      <c r="C240" s="1445" t="s">
        <v>5750</v>
      </c>
      <c r="D240" s="1446" t="s">
        <v>5751</v>
      </c>
      <c r="E240" s="1445">
        <v>2.6329E7</v>
      </c>
      <c r="F240" s="1445">
        <v>2.6329E7</v>
      </c>
      <c r="G240" s="1447" t="b">
        <v>1</v>
      </c>
      <c r="H240" s="1445" t="s">
        <v>76</v>
      </c>
      <c r="I240" s="1445" t="s">
        <v>1077</v>
      </c>
      <c r="J240" s="1448">
        <v>319244.0</v>
      </c>
      <c r="K240" s="1445" t="s">
        <v>2659</v>
      </c>
      <c r="L240" s="1451"/>
      <c r="M240" s="1445" t="s">
        <v>5061</v>
      </c>
      <c r="N240" s="1449" t="s">
        <v>2659</v>
      </c>
      <c r="O240" s="1450"/>
      <c r="P240" s="1450"/>
    </row>
    <row r="241">
      <c r="A241" s="1444">
        <v>2485.0</v>
      </c>
      <c r="B241" s="1445" t="s">
        <v>5752</v>
      </c>
      <c r="C241" s="1445" t="s">
        <v>5753</v>
      </c>
      <c r="D241" s="1446" t="s">
        <v>5754</v>
      </c>
      <c r="E241" s="1445">
        <v>3.84250257E8</v>
      </c>
      <c r="F241" s="1445">
        <v>3.84250257E8</v>
      </c>
      <c r="G241" s="1447" t="b">
        <v>1</v>
      </c>
      <c r="H241" s="1445" t="s">
        <v>263</v>
      </c>
      <c r="I241" s="1445" t="s">
        <v>1204</v>
      </c>
      <c r="J241" s="1448">
        <v>583715.0</v>
      </c>
      <c r="K241" s="1445" t="s">
        <v>2426</v>
      </c>
      <c r="L241" s="1445" t="s">
        <v>263</v>
      </c>
      <c r="M241" s="1445" t="s">
        <v>263</v>
      </c>
      <c r="N241" s="1449" t="s">
        <v>5402</v>
      </c>
      <c r="O241" s="1450"/>
      <c r="P241" s="1450"/>
    </row>
    <row r="242">
      <c r="A242" s="1444">
        <v>2506.0</v>
      </c>
      <c r="B242" s="1445" t="s">
        <v>185</v>
      </c>
      <c r="C242" s="1445" t="s">
        <v>5755</v>
      </c>
      <c r="D242" s="1446" t="s">
        <v>5756</v>
      </c>
      <c r="E242" s="1445">
        <v>2.67912E7</v>
      </c>
      <c r="F242" s="1445">
        <v>2.67912E7</v>
      </c>
      <c r="G242" s="1447" t="b">
        <v>1</v>
      </c>
      <c r="H242" s="1445" t="s">
        <v>76</v>
      </c>
      <c r="I242" s="1445" t="s">
        <v>4950</v>
      </c>
      <c r="J242" s="1448">
        <v>41930.0</v>
      </c>
      <c r="K242" s="1445" t="s">
        <v>2464</v>
      </c>
      <c r="L242" s="1445" t="s">
        <v>4951</v>
      </c>
      <c r="M242" s="1445" t="s">
        <v>4951</v>
      </c>
      <c r="N242" s="1449" t="s">
        <v>5285</v>
      </c>
      <c r="O242" s="1450"/>
      <c r="P242" s="1450"/>
    </row>
    <row r="243">
      <c r="A243" s="1444">
        <v>2519.0</v>
      </c>
      <c r="B243" s="1445" t="s">
        <v>5757</v>
      </c>
      <c r="C243" s="1445" t="s">
        <v>5758</v>
      </c>
      <c r="D243" s="1446" t="s">
        <v>5759</v>
      </c>
      <c r="E243" s="1445">
        <v>6.15424569E8</v>
      </c>
      <c r="F243" s="1445">
        <v>6.15424569E8</v>
      </c>
      <c r="G243" s="1447" t="b">
        <v>1</v>
      </c>
      <c r="H243" s="1445" t="s">
        <v>76</v>
      </c>
      <c r="I243" s="1445" t="s">
        <v>5142</v>
      </c>
      <c r="J243" s="1448">
        <v>42.0</v>
      </c>
      <c r="K243" s="1445" t="s">
        <v>2476</v>
      </c>
      <c r="L243" s="1445" t="s">
        <v>5006</v>
      </c>
      <c r="M243" s="1445" t="s">
        <v>4931</v>
      </c>
      <c r="N243" s="1449" t="s">
        <v>5760</v>
      </c>
      <c r="O243" s="1450"/>
      <c r="P243" s="1450"/>
    </row>
    <row r="244">
      <c r="A244" s="1444">
        <v>2531.0</v>
      </c>
      <c r="B244" s="1445" t="s">
        <v>5761</v>
      </c>
      <c r="C244" s="1445" t="s">
        <v>5762</v>
      </c>
      <c r="D244" s="1446" t="s">
        <v>5763</v>
      </c>
      <c r="E244" s="1445">
        <v>6.36329422E8</v>
      </c>
      <c r="F244" s="1445">
        <v>6.36329422E8</v>
      </c>
      <c r="G244" s="1447" t="b">
        <v>1</v>
      </c>
      <c r="H244" s="1445" t="s">
        <v>76</v>
      </c>
      <c r="I244" s="1445" t="s">
        <v>4936</v>
      </c>
      <c r="J244" s="1448">
        <v>717019.0</v>
      </c>
      <c r="K244" s="1445" t="s">
        <v>2659</v>
      </c>
      <c r="L244" s="1451"/>
      <c r="M244" s="1451"/>
      <c r="N244" s="1449" t="s">
        <v>5183</v>
      </c>
      <c r="O244" s="1450"/>
      <c r="P244" s="1450"/>
    </row>
    <row r="245">
      <c r="A245" s="1444">
        <v>2533.0</v>
      </c>
      <c r="B245" s="1445" t="s">
        <v>5764</v>
      </c>
      <c r="C245" s="1445" t="s">
        <v>5765</v>
      </c>
      <c r="D245" s="1446" t="s">
        <v>5766</v>
      </c>
      <c r="E245" s="1445">
        <v>9.824761E8</v>
      </c>
      <c r="F245" s="1445">
        <v>9.824761E8</v>
      </c>
      <c r="G245" s="1447" t="b">
        <v>1</v>
      </c>
      <c r="H245" s="1445" t="s">
        <v>263</v>
      </c>
      <c r="I245" s="1445" t="s">
        <v>5142</v>
      </c>
      <c r="J245" s="1448">
        <v>42.0</v>
      </c>
      <c r="K245" s="1445" t="s">
        <v>2426</v>
      </c>
      <c r="L245" s="1445" t="s">
        <v>263</v>
      </c>
      <c r="M245" s="1445" t="s">
        <v>263</v>
      </c>
      <c r="N245" s="1449" t="s">
        <v>5582</v>
      </c>
      <c r="O245" s="1450"/>
      <c r="P245" s="1450"/>
    </row>
    <row r="246">
      <c r="A246" s="1444">
        <v>2536.0</v>
      </c>
      <c r="B246" s="1445" t="s">
        <v>1165</v>
      </c>
      <c r="C246" s="1445" t="s">
        <v>5767</v>
      </c>
      <c r="D246" s="1446" t="s">
        <v>5768</v>
      </c>
      <c r="E246" s="1445">
        <v>2.2660123E7</v>
      </c>
      <c r="F246" s="1453"/>
      <c r="G246" s="1447" t="b">
        <v>1</v>
      </c>
      <c r="H246" s="1445" t="s">
        <v>76</v>
      </c>
      <c r="I246" s="1445" t="s">
        <v>4940</v>
      </c>
      <c r="J246" s="1448">
        <v>41930.0</v>
      </c>
      <c r="K246" s="1445" t="s">
        <v>2937</v>
      </c>
      <c r="L246" s="1445" t="s">
        <v>5284</v>
      </c>
      <c r="M246" s="1445" t="s">
        <v>5061</v>
      </c>
      <c r="N246" s="1449" t="s">
        <v>5769</v>
      </c>
      <c r="O246" s="1450"/>
      <c r="P246" s="1450"/>
    </row>
    <row r="247">
      <c r="A247" s="1444">
        <v>2539.0</v>
      </c>
      <c r="B247" s="1445" t="s">
        <v>5770</v>
      </c>
      <c r="C247" s="1445" t="s">
        <v>5771</v>
      </c>
      <c r="D247" s="1446" t="s">
        <v>5772</v>
      </c>
      <c r="E247" s="1445">
        <v>2.3319091E7</v>
      </c>
      <c r="F247" s="1445">
        <v>2.3319091E7</v>
      </c>
      <c r="G247" s="1447" t="b">
        <v>1</v>
      </c>
      <c r="H247" s="1445" t="s">
        <v>76</v>
      </c>
      <c r="I247" s="1445" t="s">
        <v>4936</v>
      </c>
      <c r="J247" s="1448">
        <v>717019.0</v>
      </c>
      <c r="K247" s="1445" t="s">
        <v>2426</v>
      </c>
      <c r="L247" s="1451"/>
      <c r="M247" s="1445" t="s">
        <v>5773</v>
      </c>
      <c r="N247" s="1449" t="s">
        <v>2426</v>
      </c>
      <c r="O247" s="1450"/>
      <c r="P247" s="1450"/>
    </row>
    <row r="248">
      <c r="A248" s="1444">
        <v>2554.0</v>
      </c>
      <c r="B248" s="1445" t="s">
        <v>661</v>
      </c>
      <c r="C248" s="1445" t="s">
        <v>5774</v>
      </c>
      <c r="D248" s="1446" t="s">
        <v>5775</v>
      </c>
      <c r="E248" s="1445">
        <v>2.6563939E7</v>
      </c>
      <c r="F248" s="1445">
        <v>6.18236932E8</v>
      </c>
      <c r="G248" s="1447" t="b">
        <v>1</v>
      </c>
      <c r="H248" s="1445" t="s">
        <v>76</v>
      </c>
      <c r="I248" s="1445" t="s">
        <v>4936</v>
      </c>
      <c r="J248" s="1448">
        <v>717019.0</v>
      </c>
      <c r="K248" s="1445" t="s">
        <v>2426</v>
      </c>
      <c r="L248" s="1445" t="s">
        <v>5086</v>
      </c>
      <c r="M248" s="1445" t="s">
        <v>5065</v>
      </c>
      <c r="N248" s="1449" t="s">
        <v>5776</v>
      </c>
      <c r="O248" s="1450"/>
      <c r="P248" s="1450"/>
    </row>
    <row r="249">
      <c r="A249" s="1444">
        <v>2556.0</v>
      </c>
      <c r="B249" s="1445" t="s">
        <v>5777</v>
      </c>
      <c r="C249" s="1445" t="s">
        <v>5778</v>
      </c>
      <c r="D249" s="1446" t="s">
        <v>5779</v>
      </c>
      <c r="E249" s="1445">
        <v>9.17711179E8</v>
      </c>
      <c r="F249" s="1445">
        <v>9.17711179E8</v>
      </c>
      <c r="G249" s="1447" t="b">
        <v>1</v>
      </c>
      <c r="H249" s="1445" t="s">
        <v>76</v>
      </c>
      <c r="I249" s="1445" t="s">
        <v>1077</v>
      </c>
      <c r="J249" s="1448">
        <v>319244.0</v>
      </c>
      <c r="K249" s="1445" t="s">
        <v>2937</v>
      </c>
      <c r="L249" s="1445" t="s">
        <v>5196</v>
      </c>
      <c r="M249" s="1445" t="s">
        <v>5780</v>
      </c>
      <c r="N249" s="1449" t="s">
        <v>2937</v>
      </c>
      <c r="O249" s="1450"/>
      <c r="P249" s="1450"/>
    </row>
    <row r="250">
      <c r="A250" s="1444">
        <v>2558.0</v>
      </c>
      <c r="B250" s="1445" t="s">
        <v>5781</v>
      </c>
      <c r="C250" s="1445" t="s">
        <v>5782</v>
      </c>
      <c r="D250" s="1446" t="s">
        <v>5783</v>
      </c>
      <c r="E250" s="1445">
        <v>8.89684342E8</v>
      </c>
      <c r="F250" s="1445">
        <v>8.89684342E8</v>
      </c>
      <c r="G250" s="1447" t="b">
        <v>1</v>
      </c>
      <c r="H250" s="1445" t="s">
        <v>76</v>
      </c>
      <c r="I250" s="1445" t="s">
        <v>1077</v>
      </c>
      <c r="J250" s="1448">
        <v>319244.0</v>
      </c>
      <c r="K250" s="1445" t="s">
        <v>2937</v>
      </c>
      <c r="L250" s="1445" t="s">
        <v>5101</v>
      </c>
      <c r="M250" s="1445" t="s">
        <v>4954</v>
      </c>
      <c r="N250" s="1449" t="s">
        <v>2937</v>
      </c>
      <c r="O250" s="1450"/>
      <c r="P250" s="1450"/>
    </row>
    <row r="251">
      <c r="A251" s="1444">
        <v>2566.0</v>
      </c>
      <c r="B251" s="1445" t="s">
        <v>5784</v>
      </c>
      <c r="C251" s="1445" t="s">
        <v>5785</v>
      </c>
      <c r="D251" s="1446" t="s">
        <v>5786</v>
      </c>
      <c r="E251" s="1445">
        <v>8.89162361E8</v>
      </c>
      <c r="F251" s="1445">
        <v>8.35532623E8</v>
      </c>
      <c r="G251" s="1447" t="b">
        <v>1</v>
      </c>
      <c r="H251" s="1445" t="s">
        <v>263</v>
      </c>
      <c r="I251" s="1445" t="s">
        <v>5142</v>
      </c>
      <c r="J251" s="1448">
        <v>42.0</v>
      </c>
      <c r="K251" s="1445" t="s">
        <v>2464</v>
      </c>
      <c r="L251" s="1445" t="s">
        <v>263</v>
      </c>
      <c r="M251" s="1445" t="s">
        <v>263</v>
      </c>
      <c r="N251" s="1449" t="s">
        <v>2464</v>
      </c>
      <c r="O251" s="1450"/>
      <c r="P251" s="1450"/>
    </row>
    <row r="252">
      <c r="A252" s="1444">
        <v>2569.0</v>
      </c>
      <c r="B252" s="1445" t="s">
        <v>5787</v>
      </c>
      <c r="C252" s="1445" t="s">
        <v>5788</v>
      </c>
      <c r="D252" s="1446" t="s">
        <v>5789</v>
      </c>
      <c r="E252" s="1445">
        <v>6.14562925E8</v>
      </c>
      <c r="F252" s="1445">
        <v>6.14562925E8</v>
      </c>
      <c r="G252" s="1447" t="b">
        <v>1</v>
      </c>
      <c r="H252" s="1445" t="s">
        <v>76</v>
      </c>
      <c r="I252" s="1445" t="s">
        <v>1077</v>
      </c>
      <c r="J252" s="1448">
        <v>319244.0</v>
      </c>
      <c r="K252" s="1445" t="s">
        <v>2464</v>
      </c>
      <c r="L252" s="1451"/>
      <c r="M252" s="1445" t="s">
        <v>5712</v>
      </c>
      <c r="N252" s="1449" t="s">
        <v>2464</v>
      </c>
      <c r="O252" s="1450"/>
      <c r="P252" s="1450"/>
    </row>
    <row r="253">
      <c r="A253" s="1444">
        <v>2593.0</v>
      </c>
      <c r="B253" s="1445" t="s">
        <v>5790</v>
      </c>
      <c r="C253" s="1445" t="s">
        <v>5791</v>
      </c>
      <c r="D253" s="1446" t="s">
        <v>5792</v>
      </c>
      <c r="E253" s="1445">
        <v>3.2538999E7</v>
      </c>
      <c r="F253" s="1445">
        <v>9.29186E8</v>
      </c>
      <c r="G253" s="1447" t="b">
        <v>1</v>
      </c>
      <c r="H253" s="1445" t="s">
        <v>5608</v>
      </c>
      <c r="I253" s="1445" t="s">
        <v>4936</v>
      </c>
      <c r="J253" s="1448">
        <v>717019.0</v>
      </c>
      <c r="K253" s="1445" t="s">
        <v>2464</v>
      </c>
      <c r="L253" s="1445" t="s">
        <v>5608</v>
      </c>
      <c r="M253" s="1445" t="s">
        <v>5608</v>
      </c>
      <c r="N253" s="1449" t="s">
        <v>2464</v>
      </c>
      <c r="O253" s="1450"/>
      <c r="P253" s="1450"/>
    </row>
    <row r="254">
      <c r="A254" s="1444">
        <v>2594.0</v>
      </c>
      <c r="B254" s="1445" t="s">
        <v>5793</v>
      </c>
      <c r="C254" s="1445" t="s">
        <v>5794</v>
      </c>
      <c r="D254" s="1446" t="s">
        <v>5795</v>
      </c>
      <c r="E254" s="1445">
        <v>3.2538999E7</v>
      </c>
      <c r="F254" s="1445">
        <v>8.44784359E8</v>
      </c>
      <c r="G254" s="1447" t="b">
        <v>1</v>
      </c>
      <c r="H254" s="1445" t="s">
        <v>5608</v>
      </c>
      <c r="I254" s="1445" t="s">
        <v>4936</v>
      </c>
      <c r="J254" s="1448">
        <v>717019.0</v>
      </c>
      <c r="K254" s="1445" t="s">
        <v>2659</v>
      </c>
      <c r="L254" s="1445" t="s">
        <v>5608</v>
      </c>
      <c r="M254" s="1445" t="s">
        <v>5608</v>
      </c>
      <c r="N254" s="1449" t="s">
        <v>2659</v>
      </c>
      <c r="O254" s="1450"/>
      <c r="P254" s="1450"/>
    </row>
    <row r="255">
      <c r="A255" s="1444">
        <v>2599.0</v>
      </c>
      <c r="B255" s="1445" t="s">
        <v>5796</v>
      </c>
      <c r="C255" s="1445" t="s">
        <v>5797</v>
      </c>
      <c r="D255" s="1446" t="s">
        <v>5798</v>
      </c>
      <c r="E255" s="1445">
        <v>7.6643555E7</v>
      </c>
      <c r="F255" s="1445">
        <v>9.12290774E8</v>
      </c>
      <c r="G255" s="1447" t="b">
        <v>1</v>
      </c>
      <c r="H255" s="1445" t="s">
        <v>244</v>
      </c>
      <c r="I255" s="1445" t="s">
        <v>4936</v>
      </c>
      <c r="J255" s="1448">
        <v>717019.0</v>
      </c>
      <c r="K255" s="1445" t="s">
        <v>2426</v>
      </c>
      <c r="L255" s="1445" t="s">
        <v>244</v>
      </c>
      <c r="M255" s="1445" t="s">
        <v>244</v>
      </c>
      <c r="N255" s="1449" t="s">
        <v>5316</v>
      </c>
      <c r="O255" s="1450"/>
      <c r="P255" s="1450"/>
    </row>
    <row r="256">
      <c r="A256" s="1444">
        <v>2600.0</v>
      </c>
      <c r="B256" s="1445" t="s">
        <v>5799</v>
      </c>
      <c r="C256" s="1445" t="s">
        <v>5799</v>
      </c>
      <c r="D256" s="1446" t="s">
        <v>5800</v>
      </c>
      <c r="E256" s="1445">
        <v>3.8488954E7</v>
      </c>
      <c r="F256" s="1445">
        <v>9.29254904E8</v>
      </c>
      <c r="G256" s="1447" t="b">
        <v>1</v>
      </c>
      <c r="H256" s="1445" t="s">
        <v>263</v>
      </c>
      <c r="I256" s="1445" t="s">
        <v>5142</v>
      </c>
      <c r="J256" s="1448">
        <v>42.0</v>
      </c>
      <c r="K256" s="1445" t="s">
        <v>2426</v>
      </c>
      <c r="L256" s="1445" t="s">
        <v>263</v>
      </c>
      <c r="M256" s="1445" t="s">
        <v>263</v>
      </c>
      <c r="N256" s="1449" t="s">
        <v>5801</v>
      </c>
      <c r="O256" s="1450"/>
      <c r="P256" s="1450"/>
    </row>
    <row r="257">
      <c r="A257" s="1444">
        <v>2604.0</v>
      </c>
      <c r="B257" s="1445" t="s">
        <v>5802</v>
      </c>
      <c r="C257" s="1445" t="s">
        <v>5803</v>
      </c>
      <c r="D257" s="1446" t="s">
        <v>5804</v>
      </c>
      <c r="E257" s="1445">
        <v>2.4760022E7</v>
      </c>
      <c r="F257" s="1445">
        <v>2.4760022E7</v>
      </c>
      <c r="G257" s="1447" t="b">
        <v>1</v>
      </c>
      <c r="H257" s="1445" t="s">
        <v>76</v>
      </c>
      <c r="I257" s="1445" t="s">
        <v>1077</v>
      </c>
      <c r="J257" s="1448">
        <v>319244.0</v>
      </c>
      <c r="K257" s="1445" t="s">
        <v>2464</v>
      </c>
      <c r="L257" s="1445" t="s">
        <v>5164</v>
      </c>
      <c r="M257" s="1445" t="s">
        <v>5307</v>
      </c>
      <c r="N257" s="1449" t="s">
        <v>2464</v>
      </c>
      <c r="O257" s="1450"/>
      <c r="P257" s="1450"/>
    </row>
    <row r="258">
      <c r="A258" s="1444">
        <v>2606.0</v>
      </c>
      <c r="B258" s="1445" t="s">
        <v>5805</v>
      </c>
      <c r="C258" s="1445" t="s">
        <v>5806</v>
      </c>
      <c r="D258" s="1446" t="s">
        <v>5807</v>
      </c>
      <c r="E258" s="1445">
        <v>3.2708E7</v>
      </c>
      <c r="F258" s="1445">
        <v>9.71359825E8</v>
      </c>
      <c r="G258" s="1447" t="b">
        <v>1</v>
      </c>
      <c r="H258" s="1445" t="s">
        <v>5608</v>
      </c>
      <c r="I258" s="1445" t="s">
        <v>4936</v>
      </c>
      <c r="J258" s="1448">
        <v>717019.0</v>
      </c>
      <c r="K258" s="1445" t="s">
        <v>2464</v>
      </c>
      <c r="L258" s="1445" t="s">
        <v>5608</v>
      </c>
      <c r="M258" s="1445" t="s">
        <v>5608</v>
      </c>
      <c r="N258" s="1449" t="s">
        <v>2464</v>
      </c>
      <c r="O258" s="1450"/>
      <c r="P258" s="1450"/>
    </row>
    <row r="259">
      <c r="A259" s="1444">
        <v>2615.0</v>
      </c>
      <c r="B259" s="1445" t="s">
        <v>3252</v>
      </c>
      <c r="C259" s="1445" t="s">
        <v>5808</v>
      </c>
      <c r="D259" s="1446" t="s">
        <v>5809</v>
      </c>
      <c r="E259" s="1445">
        <v>2.6563939E7</v>
      </c>
      <c r="F259" s="1445">
        <v>6.18236932E8</v>
      </c>
      <c r="G259" s="1447" t="b">
        <v>1</v>
      </c>
      <c r="H259" s="1445" t="s">
        <v>76</v>
      </c>
      <c r="I259" s="1445" t="s">
        <v>4936</v>
      </c>
      <c r="J259" s="1448">
        <v>717019.0</v>
      </c>
      <c r="K259" s="1445" t="s">
        <v>2426</v>
      </c>
      <c r="L259" s="1445" t="s">
        <v>5065</v>
      </c>
      <c r="M259" s="1445" t="s">
        <v>5065</v>
      </c>
      <c r="N259" s="1449" t="s">
        <v>5810</v>
      </c>
      <c r="O259" s="1450"/>
      <c r="P259" s="1450"/>
    </row>
    <row r="260">
      <c r="A260" s="1444">
        <v>2623.0</v>
      </c>
      <c r="B260" s="1445" t="s">
        <v>5811</v>
      </c>
      <c r="C260" s="1445" t="s">
        <v>5812</v>
      </c>
      <c r="D260" s="1446" t="s">
        <v>5813</v>
      </c>
      <c r="E260" s="1445">
        <v>7.6625017E7</v>
      </c>
      <c r="F260" s="1445">
        <v>8.39264655E8</v>
      </c>
      <c r="G260" s="1447" t="b">
        <v>1</v>
      </c>
      <c r="H260" s="1445" t="s">
        <v>244</v>
      </c>
      <c r="I260" s="1445" t="s">
        <v>5142</v>
      </c>
      <c r="J260" s="1448">
        <v>42.0</v>
      </c>
      <c r="K260" s="1445" t="s">
        <v>2426</v>
      </c>
      <c r="L260" s="1445" t="s">
        <v>244</v>
      </c>
      <c r="M260" s="1445" t="s">
        <v>244</v>
      </c>
      <c r="N260" s="1449" t="s">
        <v>2426</v>
      </c>
      <c r="O260" s="1450"/>
      <c r="P260" s="1450"/>
    </row>
    <row r="261">
      <c r="A261" s="1444">
        <v>2624.0</v>
      </c>
      <c r="B261" s="1445" t="s">
        <v>5814</v>
      </c>
      <c r="C261" s="1445" t="s">
        <v>5815</v>
      </c>
      <c r="D261" s="1446" t="s">
        <v>5816</v>
      </c>
      <c r="E261" s="1445">
        <v>7.639049E7</v>
      </c>
      <c r="F261" s="1445">
        <v>8.39264655E8</v>
      </c>
      <c r="G261" s="1447" t="b">
        <v>1</v>
      </c>
      <c r="H261" s="1445" t="s">
        <v>244</v>
      </c>
      <c r="I261" s="1445" t="s">
        <v>5142</v>
      </c>
      <c r="J261" s="1448">
        <v>42.0</v>
      </c>
      <c r="K261" s="1445" t="s">
        <v>2426</v>
      </c>
      <c r="L261" s="1445" t="s">
        <v>244</v>
      </c>
      <c r="M261" s="1445" t="s">
        <v>244</v>
      </c>
      <c r="N261" s="1449" t="s">
        <v>5024</v>
      </c>
      <c r="O261" s="1450"/>
      <c r="P261" s="1450"/>
    </row>
    <row r="262">
      <c r="A262" s="1444">
        <v>2627.0</v>
      </c>
      <c r="B262" s="1445" t="s">
        <v>5817</v>
      </c>
      <c r="C262" s="1445" t="s">
        <v>5818</v>
      </c>
      <c r="D262" s="1446" t="s">
        <v>5819</v>
      </c>
      <c r="E262" s="1445">
        <v>2.3660505E7</v>
      </c>
      <c r="F262" s="1445">
        <v>9.59082628E8</v>
      </c>
      <c r="G262" s="1447" t="b">
        <v>1</v>
      </c>
      <c r="H262" s="1445" t="s">
        <v>76</v>
      </c>
      <c r="I262" s="1445" t="s">
        <v>5142</v>
      </c>
      <c r="J262" s="1448">
        <v>42.0</v>
      </c>
      <c r="K262" s="1445" t="s">
        <v>2426</v>
      </c>
      <c r="L262" s="1445" t="s">
        <v>5213</v>
      </c>
      <c r="M262" s="1445" t="s">
        <v>5213</v>
      </c>
      <c r="N262" s="1449" t="s">
        <v>5335</v>
      </c>
      <c r="O262" s="1450"/>
      <c r="P262" s="1450"/>
    </row>
    <row r="263">
      <c r="A263" s="1444">
        <v>2634.0</v>
      </c>
      <c r="B263" s="1445" t="s">
        <v>203</v>
      </c>
      <c r="C263" s="1445" t="s">
        <v>5820</v>
      </c>
      <c r="D263" s="1446" t="s">
        <v>5821</v>
      </c>
      <c r="E263" s="1445">
        <v>8.45550689E8</v>
      </c>
      <c r="F263" s="1445">
        <v>8.45550689E8</v>
      </c>
      <c r="G263" s="1447" t="b">
        <v>1</v>
      </c>
      <c r="H263" s="1445" t="s">
        <v>76</v>
      </c>
      <c r="I263" s="1445" t="s">
        <v>4940</v>
      </c>
      <c r="J263" s="1448">
        <v>41930.0</v>
      </c>
      <c r="K263" s="1445" t="s">
        <v>2426</v>
      </c>
      <c r="L263" s="1445" t="s">
        <v>5374</v>
      </c>
      <c r="M263" s="1445" t="s">
        <v>4945</v>
      </c>
      <c r="N263" s="1449" t="s">
        <v>2426</v>
      </c>
      <c r="O263" s="1450"/>
      <c r="P263" s="1450"/>
    </row>
    <row r="264">
      <c r="A264" s="1444">
        <v>2645.0</v>
      </c>
      <c r="B264" s="1445" t="s">
        <v>5822</v>
      </c>
      <c r="C264" s="1445" t="s">
        <v>5823</v>
      </c>
      <c r="D264" s="1446" t="s">
        <v>5824</v>
      </c>
      <c r="E264" s="1445">
        <v>9.61730555E8</v>
      </c>
      <c r="F264" s="1445">
        <v>9.61730555E8</v>
      </c>
      <c r="G264" s="1447" t="b">
        <v>1</v>
      </c>
      <c r="H264" s="1445" t="s">
        <v>76</v>
      </c>
      <c r="I264" s="1445" t="s">
        <v>1077</v>
      </c>
      <c r="J264" s="1448">
        <v>319244.0</v>
      </c>
      <c r="K264" s="1445" t="s">
        <v>3363</v>
      </c>
      <c r="L264" s="1451"/>
      <c r="M264" s="1445" t="s">
        <v>5235</v>
      </c>
      <c r="N264" s="1449" t="s">
        <v>3363</v>
      </c>
      <c r="O264" s="1450"/>
      <c r="P264" s="1450"/>
    </row>
    <row r="265">
      <c r="A265" s="1444">
        <v>2649.0</v>
      </c>
      <c r="B265" s="1445" t="s">
        <v>5825</v>
      </c>
      <c r="C265" s="1445" t="s">
        <v>5825</v>
      </c>
      <c r="D265" s="1446" t="s">
        <v>5826</v>
      </c>
      <c r="E265" s="1445">
        <v>6.27305097E8</v>
      </c>
      <c r="F265" s="1445">
        <v>6.27305097E8</v>
      </c>
      <c r="G265" s="1447" t="b">
        <v>1</v>
      </c>
      <c r="H265" s="1445" t="s">
        <v>76</v>
      </c>
      <c r="I265" s="1445" t="s">
        <v>5142</v>
      </c>
      <c r="J265" s="1448">
        <v>42.0</v>
      </c>
      <c r="K265" s="1445" t="s">
        <v>2426</v>
      </c>
      <c r="L265" s="1453"/>
      <c r="M265" s="1445" t="s">
        <v>4931</v>
      </c>
      <c r="N265" s="1449" t="s">
        <v>5024</v>
      </c>
      <c r="O265" s="1450"/>
      <c r="P265" s="1450"/>
    </row>
    <row r="266">
      <c r="A266" s="1444">
        <v>2650.0</v>
      </c>
      <c r="B266" s="1445" t="s">
        <v>5827</v>
      </c>
      <c r="C266" s="1445" t="s">
        <v>5827</v>
      </c>
      <c r="D266" s="1446" t="s">
        <v>5828</v>
      </c>
      <c r="E266" s="1445">
        <v>2.6513355E7</v>
      </c>
      <c r="F266" s="1445">
        <v>2.6513355E7</v>
      </c>
      <c r="G266" s="1447" t="b">
        <v>1</v>
      </c>
      <c r="H266" s="1445" t="s">
        <v>76</v>
      </c>
      <c r="I266" s="1445" t="s">
        <v>5142</v>
      </c>
      <c r="J266" s="1448">
        <v>42.0</v>
      </c>
      <c r="K266" s="1445" t="s">
        <v>2426</v>
      </c>
      <c r="L266" s="1445" t="s">
        <v>5089</v>
      </c>
      <c r="M266" s="1445" t="s">
        <v>4931</v>
      </c>
      <c r="N266" s="1449" t="s">
        <v>2426</v>
      </c>
      <c r="O266" s="1450"/>
      <c r="P266" s="1450"/>
    </row>
    <row r="267">
      <c r="A267" s="1444">
        <v>2652.0</v>
      </c>
      <c r="B267" s="1445" t="s">
        <v>5829</v>
      </c>
      <c r="C267" s="1445" t="s">
        <v>5829</v>
      </c>
      <c r="D267" s="1446" t="s">
        <v>5830</v>
      </c>
      <c r="E267" s="1445">
        <v>6.27305097E8</v>
      </c>
      <c r="F267" s="1445">
        <v>6.27305097E8</v>
      </c>
      <c r="G267" s="1447" t="b">
        <v>1</v>
      </c>
      <c r="H267" s="1445" t="s">
        <v>76</v>
      </c>
      <c r="I267" s="1445" t="s">
        <v>5142</v>
      </c>
      <c r="J267" s="1448">
        <v>42.0</v>
      </c>
      <c r="K267" s="1445" t="s">
        <v>2426</v>
      </c>
      <c r="L267" s="1453"/>
      <c r="M267" s="1445" t="s">
        <v>4931</v>
      </c>
      <c r="N267" s="1449" t="s">
        <v>5831</v>
      </c>
      <c r="O267" s="1450"/>
      <c r="P267" s="1450"/>
    </row>
    <row r="268">
      <c r="A268" s="1444">
        <v>2657.0</v>
      </c>
      <c r="B268" s="1445" t="s">
        <v>5832</v>
      </c>
      <c r="C268" s="1445" t="s">
        <v>5833</v>
      </c>
      <c r="D268" s="1446" t="s">
        <v>5834</v>
      </c>
      <c r="E268" s="1445">
        <v>6.32046799E8</v>
      </c>
      <c r="F268" s="1445">
        <v>6.32046799E8</v>
      </c>
      <c r="G268" s="1447" t="b">
        <v>1</v>
      </c>
      <c r="H268" s="1445" t="s">
        <v>263</v>
      </c>
      <c r="I268" s="1445" t="s">
        <v>4936</v>
      </c>
      <c r="J268" s="1448">
        <v>717019.0</v>
      </c>
      <c r="K268" s="1445" t="s">
        <v>2426</v>
      </c>
      <c r="L268" s="1445" t="s">
        <v>263</v>
      </c>
      <c r="M268" s="1445" t="s">
        <v>263</v>
      </c>
      <c r="N268" s="1449" t="s">
        <v>2426</v>
      </c>
      <c r="O268" s="1450"/>
      <c r="P268" s="1450"/>
    </row>
    <row r="269">
      <c r="A269" s="1444">
        <v>2669.0</v>
      </c>
      <c r="B269" s="1445" t="s">
        <v>5835</v>
      </c>
      <c r="C269" s="1445" t="s">
        <v>5836</v>
      </c>
      <c r="D269" s="1446" t="s">
        <v>5837</v>
      </c>
      <c r="E269" s="1445">
        <v>8.38304405E8</v>
      </c>
      <c r="F269" s="1445">
        <v>6.46677788E8</v>
      </c>
      <c r="G269" s="1447" t="b">
        <v>1</v>
      </c>
      <c r="H269" s="1445" t="s">
        <v>76</v>
      </c>
      <c r="I269" s="1445" t="s">
        <v>5142</v>
      </c>
      <c r="J269" s="1448">
        <v>42.0</v>
      </c>
      <c r="K269" s="1445" t="s">
        <v>2715</v>
      </c>
      <c r="L269" s="1445" t="s">
        <v>5838</v>
      </c>
      <c r="M269" s="1445" t="s">
        <v>5838</v>
      </c>
      <c r="N269" s="1449" t="s">
        <v>5839</v>
      </c>
      <c r="O269" s="1450"/>
      <c r="P269" s="1450"/>
    </row>
    <row r="270">
      <c r="A270" s="1444">
        <v>2675.0</v>
      </c>
      <c r="B270" s="1445" t="s">
        <v>5840</v>
      </c>
      <c r="C270" s="1445" t="s">
        <v>5841</v>
      </c>
      <c r="D270" s="1446" t="s">
        <v>5842</v>
      </c>
      <c r="E270" s="1445">
        <v>8.15905769E8</v>
      </c>
      <c r="F270" s="1445">
        <v>8.15905769E8</v>
      </c>
      <c r="G270" s="1447" t="b">
        <v>1</v>
      </c>
      <c r="H270" s="1445" t="s">
        <v>76</v>
      </c>
      <c r="I270" s="1445" t="s">
        <v>5142</v>
      </c>
      <c r="J270" s="1448">
        <v>42.0</v>
      </c>
      <c r="K270" s="1445" t="s">
        <v>2659</v>
      </c>
      <c r="L270" s="1451"/>
      <c r="M270" s="1445" t="s">
        <v>5213</v>
      </c>
      <c r="N270" s="1449" t="s">
        <v>2659</v>
      </c>
      <c r="O270" s="1450"/>
      <c r="P270" s="1450"/>
    </row>
    <row r="271">
      <c r="A271" s="1444">
        <v>2681.0</v>
      </c>
      <c r="B271" s="1445" t="s">
        <v>370</v>
      </c>
      <c r="C271" s="1445" t="s">
        <v>5843</v>
      </c>
      <c r="D271" s="1446" t="s">
        <v>5844</v>
      </c>
      <c r="E271" s="1445">
        <v>2.1032228E7</v>
      </c>
      <c r="F271" s="1445">
        <v>2.1032228E7</v>
      </c>
      <c r="G271" s="1447" t="b">
        <v>1</v>
      </c>
      <c r="H271" s="1445" t="s">
        <v>76</v>
      </c>
      <c r="I271" s="1445" t="s">
        <v>1204</v>
      </c>
      <c r="J271" s="1448">
        <v>583715.0</v>
      </c>
      <c r="K271" s="1445" t="s">
        <v>2464</v>
      </c>
      <c r="L271" s="1445" t="s">
        <v>5633</v>
      </c>
      <c r="M271" s="1445" t="s">
        <v>5633</v>
      </c>
      <c r="N271" s="1449" t="s">
        <v>5236</v>
      </c>
      <c r="O271" s="1450"/>
      <c r="P271" s="1450"/>
    </row>
    <row r="272">
      <c r="A272" s="1444">
        <v>2704.0</v>
      </c>
      <c r="B272" s="1445" t="s">
        <v>5845</v>
      </c>
      <c r="C272" s="1445" t="s">
        <v>5846</v>
      </c>
      <c r="D272" s="1446" t="s">
        <v>5847</v>
      </c>
      <c r="E272" s="1445">
        <v>7.5637195E7</v>
      </c>
      <c r="F272" s="1445">
        <v>6.30793421E8</v>
      </c>
      <c r="G272" s="1447" t="b">
        <v>1</v>
      </c>
      <c r="H272" s="1445" t="s">
        <v>5848</v>
      </c>
      <c r="I272" s="1445" t="s">
        <v>4936</v>
      </c>
      <c r="J272" s="1448">
        <v>717019.0</v>
      </c>
      <c r="K272" s="1445" t="s">
        <v>2464</v>
      </c>
      <c r="L272" s="1445" t="s">
        <v>5848</v>
      </c>
      <c r="M272" s="1445" t="s">
        <v>5848</v>
      </c>
      <c r="N272" s="1449" t="s">
        <v>2464</v>
      </c>
      <c r="O272" s="1450"/>
      <c r="P272" s="1450"/>
    </row>
    <row r="273">
      <c r="A273" s="1444">
        <v>2707.0</v>
      </c>
      <c r="B273" s="1445" t="s">
        <v>5849</v>
      </c>
      <c r="C273" s="1445" t="s">
        <v>5850</v>
      </c>
      <c r="D273" s="1446" t="s">
        <v>5851</v>
      </c>
      <c r="E273" s="1445">
        <v>8.31111174E8</v>
      </c>
      <c r="F273" s="1445">
        <v>8.31111174E8</v>
      </c>
      <c r="G273" s="1447" t="b">
        <v>1</v>
      </c>
      <c r="H273" s="1445" t="s">
        <v>76</v>
      </c>
      <c r="I273" s="1445" t="s">
        <v>5142</v>
      </c>
      <c r="J273" s="1448">
        <v>42.0</v>
      </c>
      <c r="K273" s="1445" t="s">
        <v>4317</v>
      </c>
      <c r="L273" s="1445" t="s">
        <v>4951</v>
      </c>
      <c r="M273" s="1451"/>
      <c r="N273" s="1449" t="s">
        <v>4317</v>
      </c>
      <c r="O273" s="1450"/>
      <c r="P273" s="1450"/>
    </row>
    <row r="274">
      <c r="A274" s="1444">
        <v>2723.0</v>
      </c>
      <c r="B274" s="1445" t="s">
        <v>3654</v>
      </c>
      <c r="C274" s="1445" t="s">
        <v>5852</v>
      </c>
      <c r="D274" s="1446" t="s">
        <v>5853</v>
      </c>
      <c r="E274" s="1445">
        <v>8.89795032E8</v>
      </c>
      <c r="F274" s="1445">
        <v>8.89795032E8</v>
      </c>
      <c r="G274" s="1447" t="b">
        <v>1</v>
      </c>
      <c r="H274" s="1445" t="s">
        <v>76</v>
      </c>
      <c r="I274" s="1445" t="s">
        <v>1204</v>
      </c>
      <c r="J274" s="1448">
        <v>583715.0</v>
      </c>
      <c r="K274" s="1445" t="s">
        <v>2464</v>
      </c>
      <c r="L274" s="1451"/>
      <c r="M274" s="1445" t="s">
        <v>4945</v>
      </c>
      <c r="N274" s="1449" t="s">
        <v>2464</v>
      </c>
      <c r="O274" s="1450"/>
      <c r="P274" s="1450"/>
    </row>
    <row r="275">
      <c r="A275" s="1444">
        <v>2724.0</v>
      </c>
      <c r="B275" s="1445" t="s">
        <v>5854</v>
      </c>
      <c r="C275" s="1445" t="s">
        <v>5855</v>
      </c>
      <c r="D275" s="1446" t="s">
        <v>5856</v>
      </c>
      <c r="E275" s="1445">
        <v>6.29952294E8</v>
      </c>
      <c r="F275" s="1445">
        <v>6.29952294E8</v>
      </c>
      <c r="G275" s="1447" t="b">
        <v>1</v>
      </c>
      <c r="H275" s="1445" t="s">
        <v>76</v>
      </c>
      <c r="I275" s="1445" t="s">
        <v>1077</v>
      </c>
      <c r="J275" s="1448">
        <v>319244.0</v>
      </c>
      <c r="K275" s="1445" t="s">
        <v>2432</v>
      </c>
      <c r="L275" s="1445" t="s">
        <v>4951</v>
      </c>
      <c r="M275" s="1451"/>
      <c r="N275" s="1449" t="s">
        <v>2432</v>
      </c>
      <c r="O275" s="1450"/>
      <c r="P275" s="1450"/>
    </row>
    <row r="276">
      <c r="A276" s="1444">
        <v>2727.0</v>
      </c>
      <c r="B276" s="1445" t="s">
        <v>5857</v>
      </c>
      <c r="C276" s="1445" t="s">
        <v>5858</v>
      </c>
      <c r="D276" s="1446" t="s">
        <v>5859</v>
      </c>
      <c r="E276" s="1445">
        <v>3.822532E7</v>
      </c>
      <c r="F276" s="1445">
        <v>3.822532E7</v>
      </c>
      <c r="G276" s="1447" t="b">
        <v>1</v>
      </c>
      <c r="H276" s="1445" t="s">
        <v>263</v>
      </c>
      <c r="I276" s="1445" t="s">
        <v>5142</v>
      </c>
      <c r="J276" s="1448">
        <v>42.0</v>
      </c>
      <c r="K276" s="1445" t="s">
        <v>2426</v>
      </c>
      <c r="L276" s="1445" t="s">
        <v>263</v>
      </c>
      <c r="M276" s="1445" t="s">
        <v>263</v>
      </c>
      <c r="N276" s="1449" t="s">
        <v>2426</v>
      </c>
      <c r="O276" s="1450"/>
      <c r="P276" s="1450"/>
    </row>
    <row r="277">
      <c r="A277" s="1444">
        <v>2733.0</v>
      </c>
      <c r="B277" s="1445" t="s">
        <v>205</v>
      </c>
      <c r="C277" s="1445" t="s">
        <v>5860</v>
      </c>
      <c r="D277" s="1446" t="s">
        <v>5861</v>
      </c>
      <c r="E277" s="1445">
        <v>2.0797E7</v>
      </c>
      <c r="F277" s="1445">
        <v>2.0797E7</v>
      </c>
      <c r="G277" s="1447" t="b">
        <v>1</v>
      </c>
      <c r="H277" s="1445" t="s">
        <v>76</v>
      </c>
      <c r="I277" s="1445" t="s">
        <v>4929</v>
      </c>
      <c r="J277" s="1448">
        <v>91511.0</v>
      </c>
      <c r="K277" s="1445" t="s">
        <v>2464</v>
      </c>
      <c r="L277" s="1451"/>
      <c r="M277" s="1445" t="s">
        <v>4931</v>
      </c>
      <c r="N277" s="1449" t="s">
        <v>2464</v>
      </c>
      <c r="O277" s="1450"/>
      <c r="P277" s="1450"/>
    </row>
    <row r="278">
      <c r="A278" s="1444">
        <v>2735.0</v>
      </c>
      <c r="B278" s="1445" t="s">
        <v>5862</v>
      </c>
      <c r="C278" s="1445" t="s">
        <v>5863</v>
      </c>
      <c r="D278" s="1446" t="s">
        <v>5864</v>
      </c>
      <c r="E278" s="1445">
        <v>2.0797133E7</v>
      </c>
      <c r="F278" s="1445">
        <v>2.0797133E7</v>
      </c>
      <c r="G278" s="1447" t="b">
        <v>1</v>
      </c>
      <c r="H278" s="1445" t="s">
        <v>76</v>
      </c>
      <c r="I278" s="1445" t="s">
        <v>4929</v>
      </c>
      <c r="J278" s="1448">
        <v>91511.0</v>
      </c>
      <c r="K278" s="1445" t="s">
        <v>2426</v>
      </c>
      <c r="L278" s="1445" t="s">
        <v>5006</v>
      </c>
      <c r="M278" s="1445" t="s">
        <v>4931</v>
      </c>
      <c r="N278" s="1449" t="s">
        <v>5865</v>
      </c>
      <c r="O278" s="1450"/>
      <c r="P278" s="1450"/>
    </row>
    <row r="279">
      <c r="A279" s="1444">
        <v>2739.0</v>
      </c>
      <c r="B279" s="1445" t="s">
        <v>5866</v>
      </c>
      <c r="C279" s="1445" t="s">
        <v>5867</v>
      </c>
      <c r="D279" s="1446" t="s">
        <v>5868</v>
      </c>
      <c r="E279" s="1445">
        <v>8.13449333E8</v>
      </c>
      <c r="F279" s="1445">
        <v>8.13449333E8</v>
      </c>
      <c r="G279" s="1447" t="b">
        <v>1</v>
      </c>
      <c r="H279" s="1445" t="s">
        <v>76</v>
      </c>
      <c r="I279" s="1445" t="s">
        <v>4936</v>
      </c>
      <c r="J279" s="1448">
        <v>717019.0</v>
      </c>
      <c r="K279" s="1445" t="s">
        <v>2464</v>
      </c>
      <c r="L279" s="1445" t="s">
        <v>5370</v>
      </c>
      <c r="M279" s="1445" t="s">
        <v>5370</v>
      </c>
      <c r="N279" s="1449" t="s">
        <v>2464</v>
      </c>
      <c r="O279" s="1450"/>
      <c r="P279" s="1450"/>
    </row>
    <row r="280">
      <c r="A280" s="1444">
        <v>2743.0</v>
      </c>
      <c r="B280" s="1445" t="s">
        <v>5869</v>
      </c>
      <c r="C280" s="1445" t="s">
        <v>5870</v>
      </c>
      <c r="D280" s="1446" t="s">
        <v>5871</v>
      </c>
      <c r="E280" s="1445">
        <v>8.77746601E8</v>
      </c>
      <c r="F280" s="1445">
        <v>8.77746601E8</v>
      </c>
      <c r="G280" s="1447" t="b">
        <v>1</v>
      </c>
      <c r="H280" s="1445" t="s">
        <v>5541</v>
      </c>
      <c r="I280" s="1445" t="s">
        <v>5142</v>
      </c>
      <c r="J280" s="1448">
        <v>42.0</v>
      </c>
      <c r="K280" s="1445" t="s">
        <v>2426</v>
      </c>
      <c r="L280" s="1445" t="s">
        <v>5542</v>
      </c>
      <c r="M280" s="1445" t="s">
        <v>5872</v>
      </c>
      <c r="N280" s="1449" t="s">
        <v>2426</v>
      </c>
      <c r="O280" s="1450"/>
      <c r="P280" s="1450"/>
    </row>
    <row r="281">
      <c r="A281" s="1444">
        <v>2749.0</v>
      </c>
      <c r="B281" s="1445" t="s">
        <v>899</v>
      </c>
      <c r="C281" s="1445" t="s">
        <v>5873</v>
      </c>
      <c r="D281" s="1446" t="s">
        <v>5874</v>
      </c>
      <c r="E281" s="1445">
        <v>8.47000228E8</v>
      </c>
      <c r="F281" s="1445">
        <v>2.2540404E7</v>
      </c>
      <c r="G281" s="1447" t="b">
        <v>1</v>
      </c>
      <c r="H281" s="1445" t="s">
        <v>76</v>
      </c>
      <c r="I281" s="1445" t="s">
        <v>4936</v>
      </c>
      <c r="J281" s="1448">
        <v>717019.0</v>
      </c>
      <c r="K281" s="1445" t="s">
        <v>2426</v>
      </c>
      <c r="L281" s="1445" t="s">
        <v>5089</v>
      </c>
      <c r="M281" s="1445" t="s">
        <v>4954</v>
      </c>
      <c r="N281" s="1449" t="s">
        <v>2426</v>
      </c>
      <c r="O281" s="1450"/>
      <c r="P281" s="1450"/>
    </row>
    <row r="282">
      <c r="A282" s="1444">
        <v>2757.0</v>
      </c>
      <c r="B282" s="1445" t="s">
        <v>5875</v>
      </c>
      <c r="C282" s="1445" t="s">
        <v>5876</v>
      </c>
      <c r="D282" s="1446" t="s">
        <v>5877</v>
      </c>
      <c r="E282" s="1445">
        <v>7.6584447E7</v>
      </c>
      <c r="F282" s="1445">
        <v>7.6584447E7</v>
      </c>
      <c r="G282" s="1447" t="b">
        <v>1</v>
      </c>
      <c r="H282" s="1445" t="s">
        <v>5486</v>
      </c>
      <c r="I282" s="1445" t="s">
        <v>5142</v>
      </c>
      <c r="J282" s="1448">
        <v>42.0</v>
      </c>
      <c r="K282" s="1445" t="s">
        <v>2937</v>
      </c>
      <c r="L282" s="1445" t="s">
        <v>5486</v>
      </c>
      <c r="M282" s="1445" t="s">
        <v>5486</v>
      </c>
      <c r="N282" s="1449" t="s">
        <v>5831</v>
      </c>
      <c r="O282" s="1450"/>
      <c r="P282" s="1450"/>
    </row>
    <row r="283">
      <c r="A283" s="1444">
        <v>2758.0</v>
      </c>
      <c r="B283" s="1445" t="s">
        <v>5878</v>
      </c>
      <c r="C283" s="1445" t="s">
        <v>5879</v>
      </c>
      <c r="D283" s="1446" t="s">
        <v>5880</v>
      </c>
      <c r="E283" s="1445">
        <v>9.59566926E8</v>
      </c>
      <c r="F283" s="1445">
        <v>9.59566926E8</v>
      </c>
      <c r="G283" s="1447" t="b">
        <v>1</v>
      </c>
      <c r="H283" s="1445" t="s">
        <v>76</v>
      </c>
      <c r="I283" s="1445" t="s">
        <v>5142</v>
      </c>
      <c r="J283" s="1448">
        <v>42.0</v>
      </c>
      <c r="K283" s="1445" t="s">
        <v>2464</v>
      </c>
      <c r="L283" s="1445" t="s">
        <v>5072</v>
      </c>
      <c r="M283" s="1445" t="s">
        <v>4960</v>
      </c>
      <c r="N283" s="1449" t="s">
        <v>5881</v>
      </c>
      <c r="O283" s="1450"/>
      <c r="P283" s="1450"/>
    </row>
    <row r="284">
      <c r="A284" s="1444">
        <v>2759.0</v>
      </c>
      <c r="B284" s="1445" t="s">
        <v>5882</v>
      </c>
      <c r="C284" s="1445" t="s">
        <v>5882</v>
      </c>
      <c r="D284" s="1446" t="s">
        <v>5883</v>
      </c>
      <c r="E284" s="1445">
        <v>2.2328888E7</v>
      </c>
      <c r="F284" s="1445">
        <v>9.48814627E8</v>
      </c>
      <c r="G284" s="1447" t="b">
        <v>1</v>
      </c>
      <c r="H284" s="1445" t="s">
        <v>76</v>
      </c>
      <c r="I284" s="1445" t="s">
        <v>4929</v>
      </c>
      <c r="J284" s="1448">
        <v>91511.0</v>
      </c>
      <c r="K284" s="1445" t="s">
        <v>2715</v>
      </c>
      <c r="L284" s="1451"/>
      <c r="M284" s="1445" t="s">
        <v>5061</v>
      </c>
      <c r="N284" s="1449" t="s">
        <v>5839</v>
      </c>
      <c r="O284" s="1450"/>
      <c r="P284" s="1450"/>
    </row>
    <row r="285">
      <c r="A285" s="1444">
        <v>2769.0</v>
      </c>
      <c r="B285" s="1445" t="s">
        <v>5884</v>
      </c>
      <c r="C285" s="1445" t="s">
        <v>5885</v>
      </c>
      <c r="D285" s="1446" t="s">
        <v>5886</v>
      </c>
      <c r="E285" s="1445">
        <v>7.6685088E7</v>
      </c>
      <c r="F285" s="1445">
        <v>8.15500995E8</v>
      </c>
      <c r="G285" s="1447" t="b">
        <v>1</v>
      </c>
      <c r="H285" s="1445" t="s">
        <v>244</v>
      </c>
      <c r="I285" s="1445" t="s">
        <v>5142</v>
      </c>
      <c r="J285" s="1448">
        <v>42.0</v>
      </c>
      <c r="K285" s="1445" t="s">
        <v>2426</v>
      </c>
      <c r="L285" s="1445" t="s">
        <v>244</v>
      </c>
      <c r="M285" s="1445" t="s">
        <v>244</v>
      </c>
      <c r="N285" s="1449" t="s">
        <v>2426</v>
      </c>
      <c r="O285" s="1450"/>
      <c r="P285" s="1450"/>
    </row>
    <row r="286">
      <c r="A286" s="1444">
        <v>2770.0</v>
      </c>
      <c r="B286" s="1445" t="s">
        <v>5887</v>
      </c>
      <c r="C286" s="1445" t="s">
        <v>5888</v>
      </c>
      <c r="D286" s="1446" t="s">
        <v>5889</v>
      </c>
      <c r="E286" s="1445">
        <v>9.74699919E8</v>
      </c>
      <c r="F286" s="1445">
        <v>9.74699919E8</v>
      </c>
      <c r="G286" s="1447" t="b">
        <v>1</v>
      </c>
      <c r="H286" s="1445" t="s">
        <v>263</v>
      </c>
      <c r="I286" s="1445" t="s">
        <v>5142</v>
      </c>
      <c r="J286" s="1448">
        <v>42.0</v>
      </c>
      <c r="K286" s="1445" t="s">
        <v>2715</v>
      </c>
      <c r="L286" s="1445" t="s">
        <v>263</v>
      </c>
      <c r="M286" s="1445" t="s">
        <v>263</v>
      </c>
      <c r="N286" s="1449" t="s">
        <v>2715</v>
      </c>
      <c r="O286" s="1450"/>
      <c r="P286" s="1450"/>
    </row>
    <row r="287">
      <c r="A287" s="1444">
        <v>2773.0</v>
      </c>
      <c r="B287" s="1445" t="s">
        <v>5890</v>
      </c>
      <c r="C287" s="1445" t="s">
        <v>5890</v>
      </c>
      <c r="D287" s="1446" t="s">
        <v>5891</v>
      </c>
      <c r="E287" s="1445">
        <v>2.6867E7</v>
      </c>
      <c r="F287" s="1445">
        <v>2.6867E7</v>
      </c>
      <c r="G287" s="1447" t="b">
        <v>1</v>
      </c>
      <c r="H287" s="1445" t="s">
        <v>76</v>
      </c>
      <c r="I287" s="1445" t="s">
        <v>4936</v>
      </c>
      <c r="J287" s="1448">
        <v>717019.0</v>
      </c>
      <c r="K287" s="1445" t="s">
        <v>2426</v>
      </c>
      <c r="L287" s="1445" t="s">
        <v>4937</v>
      </c>
      <c r="M287" s="1445" t="s">
        <v>4931</v>
      </c>
      <c r="N287" s="1449" t="s">
        <v>2426</v>
      </c>
      <c r="O287" s="1450"/>
      <c r="P287" s="1450"/>
    </row>
    <row r="288">
      <c r="A288" s="1444">
        <v>2780.0</v>
      </c>
      <c r="B288" s="1445" t="s">
        <v>5892</v>
      </c>
      <c r="C288" s="1445" t="s">
        <v>5893</v>
      </c>
      <c r="D288" s="1446" t="s">
        <v>5894</v>
      </c>
      <c r="E288" s="1445">
        <v>8.69179536E8</v>
      </c>
      <c r="F288" s="1445">
        <v>8.69179536E8</v>
      </c>
      <c r="G288" s="1447" t="b">
        <v>1</v>
      </c>
      <c r="H288" s="1445" t="s">
        <v>263</v>
      </c>
      <c r="I288" s="1445" t="s">
        <v>1077</v>
      </c>
      <c r="J288" s="1448">
        <v>319244.0</v>
      </c>
      <c r="K288" s="1445" t="s">
        <v>2464</v>
      </c>
      <c r="L288" s="1445" t="s">
        <v>263</v>
      </c>
      <c r="M288" s="1445" t="s">
        <v>263</v>
      </c>
      <c r="N288" s="1449" t="s">
        <v>2464</v>
      </c>
      <c r="O288" s="1450"/>
      <c r="P288" s="1450"/>
    </row>
    <row r="289">
      <c r="A289" s="1444">
        <v>2788.0</v>
      </c>
      <c r="B289" s="1445" t="s">
        <v>5895</v>
      </c>
      <c r="C289" s="1445" t="s">
        <v>5896</v>
      </c>
      <c r="D289" s="1446" t="s">
        <v>5897</v>
      </c>
      <c r="E289" s="1445">
        <v>9.71469977E8</v>
      </c>
      <c r="F289" s="1445">
        <v>9.71469977E8</v>
      </c>
      <c r="G289" s="1447" t="b">
        <v>1</v>
      </c>
      <c r="H289" s="1445" t="s">
        <v>244</v>
      </c>
      <c r="I289" s="1445" t="s">
        <v>5142</v>
      </c>
      <c r="J289" s="1448">
        <v>42.0</v>
      </c>
      <c r="K289" s="1445" t="s">
        <v>2659</v>
      </c>
      <c r="L289" s="1445" t="s">
        <v>244</v>
      </c>
      <c r="M289" s="1445" t="s">
        <v>244</v>
      </c>
      <c r="N289" s="1449" t="s">
        <v>2659</v>
      </c>
      <c r="O289" s="1450"/>
      <c r="P289" s="1450"/>
    </row>
    <row r="290">
      <c r="A290" s="1444">
        <v>2792.0</v>
      </c>
      <c r="B290" s="1445" t="s">
        <v>5898</v>
      </c>
      <c r="C290" s="1445" t="s">
        <v>5898</v>
      </c>
      <c r="D290" s="1446" t="s">
        <v>5899</v>
      </c>
      <c r="E290" s="1445">
        <v>9.09901152E8</v>
      </c>
      <c r="F290" s="1445">
        <v>9.09901152E8</v>
      </c>
      <c r="G290" s="1447" t="b">
        <v>1</v>
      </c>
      <c r="H290" s="1445" t="s">
        <v>76</v>
      </c>
      <c r="I290" s="1445" t="s">
        <v>1077</v>
      </c>
      <c r="J290" s="1448">
        <v>319244.0</v>
      </c>
      <c r="K290" s="1445" t="s">
        <v>2937</v>
      </c>
      <c r="L290" s="1445" t="s">
        <v>5006</v>
      </c>
      <c r="M290" s="1451"/>
      <c r="N290" s="1449" t="s">
        <v>2937</v>
      </c>
      <c r="O290" s="1450"/>
      <c r="P290" s="1450"/>
    </row>
    <row r="291">
      <c r="A291" s="1444">
        <v>2794.0</v>
      </c>
      <c r="B291" s="1445" t="s">
        <v>5900</v>
      </c>
      <c r="C291" s="1445" t="s">
        <v>5900</v>
      </c>
      <c r="D291" s="1446" t="s">
        <v>5901</v>
      </c>
      <c r="E291" s="1445">
        <v>6.38422381E8</v>
      </c>
      <c r="F291" s="1445">
        <v>6.38422381E8</v>
      </c>
      <c r="G291" s="1447" t="b">
        <v>1</v>
      </c>
      <c r="H291" s="1445" t="s">
        <v>5608</v>
      </c>
      <c r="I291" s="1445" t="s">
        <v>1077</v>
      </c>
      <c r="J291" s="1448">
        <v>319244.0</v>
      </c>
      <c r="K291" s="1445" t="s">
        <v>2937</v>
      </c>
      <c r="L291" s="1445" t="s">
        <v>5608</v>
      </c>
      <c r="M291" s="1445" t="s">
        <v>5608</v>
      </c>
      <c r="N291" s="1449" t="s">
        <v>2937</v>
      </c>
      <c r="O291" s="1450"/>
      <c r="P291" s="1450"/>
    </row>
    <row r="292">
      <c r="A292" s="1444">
        <v>2795.0</v>
      </c>
      <c r="B292" s="1445" t="s">
        <v>5902</v>
      </c>
      <c r="C292" s="1445" t="s">
        <v>5902</v>
      </c>
      <c r="D292" s="1446" t="s">
        <v>5903</v>
      </c>
      <c r="E292" s="1445">
        <v>9.09901152E8</v>
      </c>
      <c r="F292" s="1445">
        <v>9.0990115E8</v>
      </c>
      <c r="G292" s="1447" t="b">
        <v>1</v>
      </c>
      <c r="H292" s="1445" t="s">
        <v>76</v>
      </c>
      <c r="I292" s="1445" t="s">
        <v>1077</v>
      </c>
      <c r="J292" s="1448">
        <v>319244.0</v>
      </c>
      <c r="K292" s="1445" t="s">
        <v>2937</v>
      </c>
      <c r="L292" s="1445" t="s">
        <v>5904</v>
      </c>
      <c r="M292" s="1451"/>
      <c r="N292" s="1449" t="s">
        <v>2937</v>
      </c>
      <c r="O292" s="1450"/>
      <c r="P292" s="1450"/>
    </row>
    <row r="293">
      <c r="A293" s="1444">
        <v>2801.0</v>
      </c>
      <c r="B293" s="1445" t="s">
        <v>5905</v>
      </c>
      <c r="C293" s="1445" t="s">
        <v>5906</v>
      </c>
      <c r="D293" s="1446" t="s">
        <v>5907</v>
      </c>
      <c r="E293" s="1445">
        <v>9.29509699E8</v>
      </c>
      <c r="F293" s="1445">
        <v>9.29509699E8</v>
      </c>
      <c r="G293" s="1447" t="b">
        <v>1</v>
      </c>
      <c r="H293" s="1445" t="s">
        <v>5608</v>
      </c>
      <c r="I293" s="1445" t="s">
        <v>1204</v>
      </c>
      <c r="J293" s="1448">
        <v>583715.0</v>
      </c>
      <c r="K293" s="1445" t="s">
        <v>2437</v>
      </c>
      <c r="L293" s="1445" t="s">
        <v>5608</v>
      </c>
      <c r="M293" s="1445" t="s">
        <v>5608</v>
      </c>
      <c r="N293" s="1449" t="s">
        <v>5908</v>
      </c>
      <c r="O293" s="1450"/>
      <c r="P293" s="1450"/>
    </row>
    <row r="294">
      <c r="A294" s="1444">
        <v>2802.0</v>
      </c>
      <c r="B294" s="1445" t="s">
        <v>5909</v>
      </c>
      <c r="C294" s="1445" t="s">
        <v>5910</v>
      </c>
      <c r="D294" s="1446" t="s">
        <v>5911</v>
      </c>
      <c r="E294" s="1445">
        <v>2.3660505E7</v>
      </c>
      <c r="F294" s="1445">
        <v>9.59082628E8</v>
      </c>
      <c r="G294" s="1447" t="b">
        <v>1</v>
      </c>
      <c r="H294" s="1445" t="s">
        <v>76</v>
      </c>
      <c r="I294" s="1445" t="s">
        <v>5142</v>
      </c>
      <c r="J294" s="1448">
        <v>42.0</v>
      </c>
      <c r="K294" s="1445" t="s">
        <v>2426</v>
      </c>
      <c r="L294" s="1445" t="s">
        <v>4998</v>
      </c>
      <c r="M294" s="1445" t="s">
        <v>4998</v>
      </c>
      <c r="N294" s="1449" t="s">
        <v>2426</v>
      </c>
      <c r="O294" s="1450"/>
      <c r="P294" s="1450"/>
    </row>
    <row r="295">
      <c r="A295" s="1444">
        <v>2806.0</v>
      </c>
      <c r="B295" s="1445" t="s">
        <v>5912</v>
      </c>
      <c r="C295" s="1445" t="s">
        <v>5913</v>
      </c>
      <c r="D295" s="1446" t="s">
        <v>5914</v>
      </c>
      <c r="E295" s="1445">
        <v>9.24933399E8</v>
      </c>
      <c r="F295" s="1445">
        <v>9.24917788E8</v>
      </c>
      <c r="G295" s="1447" t="b">
        <v>1</v>
      </c>
      <c r="H295" s="1445" t="s">
        <v>76</v>
      </c>
      <c r="I295" s="1445" t="s">
        <v>5142</v>
      </c>
      <c r="J295" s="1448">
        <v>42.0</v>
      </c>
      <c r="K295" s="1445" t="s">
        <v>2659</v>
      </c>
      <c r="L295" s="1445" t="s">
        <v>5838</v>
      </c>
      <c r="M295" s="1445" t="s">
        <v>4954</v>
      </c>
      <c r="N295" s="1449" t="s">
        <v>5149</v>
      </c>
      <c r="O295" s="1450"/>
      <c r="P295" s="1450"/>
    </row>
    <row r="296">
      <c r="A296" s="1444">
        <v>2810.0</v>
      </c>
      <c r="B296" s="1445" t="s">
        <v>5915</v>
      </c>
      <c r="C296" s="1445" t="s">
        <v>5916</v>
      </c>
      <c r="D296" s="1446" t="s">
        <v>5917</v>
      </c>
      <c r="E296" s="1445">
        <v>8.3701371E8</v>
      </c>
      <c r="F296" s="1445">
        <v>8.3701371E8</v>
      </c>
      <c r="G296" s="1447" t="b">
        <v>1</v>
      </c>
      <c r="H296" s="1445" t="s">
        <v>244</v>
      </c>
      <c r="I296" s="1445" t="s">
        <v>4929</v>
      </c>
      <c r="J296" s="1448">
        <v>91511.0</v>
      </c>
      <c r="K296" s="1445" t="s">
        <v>2437</v>
      </c>
      <c r="L296" s="1445" t="s">
        <v>244</v>
      </c>
      <c r="M296" s="1445" t="s">
        <v>244</v>
      </c>
      <c r="N296" s="1449" t="s">
        <v>5346</v>
      </c>
      <c r="O296" s="1450"/>
      <c r="P296" s="1450"/>
    </row>
    <row r="297">
      <c r="A297" s="1444">
        <v>2811.0</v>
      </c>
      <c r="B297" s="1445" t="s">
        <v>5918</v>
      </c>
      <c r="C297" s="1445" t="s">
        <v>5919</v>
      </c>
      <c r="D297" s="1446" t="s">
        <v>5920</v>
      </c>
      <c r="E297" s="1445">
        <v>6.537629E8</v>
      </c>
      <c r="F297" s="1445">
        <v>6.537629E8</v>
      </c>
      <c r="G297" s="1447" t="b">
        <v>1</v>
      </c>
      <c r="H297" s="1445" t="s">
        <v>244</v>
      </c>
      <c r="I297" s="1445" t="s">
        <v>4929</v>
      </c>
      <c r="J297" s="1448">
        <v>91511.0</v>
      </c>
      <c r="K297" s="1445" t="s">
        <v>2437</v>
      </c>
      <c r="L297" s="1445" t="s">
        <v>244</v>
      </c>
      <c r="M297" s="1445" t="s">
        <v>244</v>
      </c>
      <c r="N297" s="1449" t="s">
        <v>5346</v>
      </c>
      <c r="O297" s="1450"/>
      <c r="P297" s="1450"/>
    </row>
    <row r="298">
      <c r="A298" s="1444">
        <v>2813.0</v>
      </c>
      <c r="B298" s="1445" t="s">
        <v>5921</v>
      </c>
      <c r="C298" s="1445" t="s">
        <v>5922</v>
      </c>
      <c r="D298" s="1446" t="s">
        <v>5923</v>
      </c>
      <c r="E298" s="1445">
        <v>2.2540404E7</v>
      </c>
      <c r="F298" s="1445">
        <v>8.47000242E8</v>
      </c>
      <c r="G298" s="1447" t="b">
        <v>1</v>
      </c>
      <c r="H298" s="1445" t="s">
        <v>76</v>
      </c>
      <c r="I298" s="1445" t="s">
        <v>4936</v>
      </c>
      <c r="J298" s="1448">
        <v>717019.0</v>
      </c>
      <c r="K298" s="1445" t="s">
        <v>2426</v>
      </c>
      <c r="L298" s="1451"/>
      <c r="M298" s="1445" t="s">
        <v>4954</v>
      </c>
      <c r="N298" s="1449" t="s">
        <v>5924</v>
      </c>
      <c r="O298" s="1450"/>
      <c r="P298" s="1450"/>
    </row>
    <row r="299">
      <c r="A299" s="1444">
        <v>2816.0</v>
      </c>
      <c r="B299" s="1445" t="s">
        <v>5925</v>
      </c>
      <c r="C299" s="1445" t="s">
        <v>5926</v>
      </c>
      <c r="D299" s="1446" t="s">
        <v>5927</v>
      </c>
      <c r="E299" s="1445">
        <v>8.00342958E8</v>
      </c>
      <c r="F299" s="1445">
        <v>8.00342958E8</v>
      </c>
      <c r="G299" s="1447" t="b">
        <v>1</v>
      </c>
      <c r="H299" s="1445" t="s">
        <v>76</v>
      </c>
      <c r="I299" s="1445" t="s">
        <v>4936</v>
      </c>
      <c r="J299" s="1448">
        <v>717019.0</v>
      </c>
      <c r="K299" s="1445" t="s">
        <v>3363</v>
      </c>
      <c r="L299" s="1451"/>
      <c r="M299" s="1445" t="s">
        <v>5093</v>
      </c>
      <c r="N299" s="1449" t="s">
        <v>3363</v>
      </c>
      <c r="O299" s="1450"/>
      <c r="P299" s="1450"/>
    </row>
    <row r="300">
      <c r="A300" s="1444">
        <v>2817.0</v>
      </c>
      <c r="B300" s="1445" t="s">
        <v>5928</v>
      </c>
      <c r="C300" s="1445" t="s">
        <v>5928</v>
      </c>
      <c r="D300" s="1446" t="s">
        <v>5929</v>
      </c>
      <c r="E300" s="1445">
        <v>2.0044741E7</v>
      </c>
      <c r="F300" s="1445">
        <v>8.1797965E8</v>
      </c>
      <c r="G300" s="1447" t="b">
        <v>1</v>
      </c>
      <c r="H300" s="1445" t="s">
        <v>76</v>
      </c>
      <c r="I300" s="1445" t="s">
        <v>5142</v>
      </c>
      <c r="J300" s="1448">
        <v>42.0</v>
      </c>
      <c r="K300" s="1445" t="s">
        <v>2937</v>
      </c>
      <c r="L300" s="1445" t="s">
        <v>5052</v>
      </c>
      <c r="M300" s="1451"/>
      <c r="N300" s="1449" t="s">
        <v>2937</v>
      </c>
      <c r="O300" s="1450"/>
      <c r="P300" s="1450"/>
    </row>
    <row r="301">
      <c r="A301" s="1444">
        <v>2820.0</v>
      </c>
      <c r="B301" s="1445" t="s">
        <v>5930</v>
      </c>
      <c r="C301" s="1445" t="s">
        <v>5931</v>
      </c>
      <c r="D301" s="1446" t="s">
        <v>5932</v>
      </c>
      <c r="E301" s="1445">
        <v>2.7182E7</v>
      </c>
      <c r="F301" s="1445">
        <v>2.7182E7</v>
      </c>
      <c r="G301" s="1447" t="b">
        <v>1</v>
      </c>
      <c r="H301" s="1445" t="s">
        <v>76</v>
      </c>
      <c r="I301" s="1445" t="s">
        <v>4936</v>
      </c>
      <c r="J301" s="1448">
        <v>717019.0</v>
      </c>
      <c r="K301" s="1445" t="s">
        <v>2426</v>
      </c>
      <c r="L301" s="1445" t="s">
        <v>5196</v>
      </c>
      <c r="M301" s="1445" t="s">
        <v>5933</v>
      </c>
      <c r="N301" s="1449" t="s">
        <v>2426</v>
      </c>
      <c r="O301" s="1450"/>
      <c r="P301" s="1450"/>
    </row>
    <row r="302">
      <c r="A302" s="1444">
        <v>2823.0</v>
      </c>
      <c r="B302" s="1445" t="s">
        <v>5934</v>
      </c>
      <c r="C302" s="1445" t="s">
        <v>5935</v>
      </c>
      <c r="D302" s="1446" t="s">
        <v>5936</v>
      </c>
      <c r="E302" s="1445">
        <v>9.7058091E8</v>
      </c>
      <c r="F302" s="1445">
        <v>9.7058091E8</v>
      </c>
      <c r="G302" s="1447" t="b">
        <v>1</v>
      </c>
      <c r="H302" s="1445" t="s">
        <v>263</v>
      </c>
      <c r="I302" s="1445" t="s">
        <v>5142</v>
      </c>
      <c r="J302" s="1448">
        <v>42.0</v>
      </c>
      <c r="K302" s="1445" t="s">
        <v>2426</v>
      </c>
      <c r="L302" s="1445" t="s">
        <v>263</v>
      </c>
      <c r="M302" s="1445" t="s">
        <v>263</v>
      </c>
      <c r="N302" s="1449" t="s">
        <v>5188</v>
      </c>
      <c r="O302" s="1450"/>
      <c r="P302" s="1450"/>
    </row>
    <row r="303">
      <c r="A303" s="1444">
        <v>2824.0</v>
      </c>
      <c r="B303" s="1445" t="s">
        <v>5937</v>
      </c>
      <c r="C303" s="1445" t="s">
        <v>5938</v>
      </c>
      <c r="D303" s="1446" t="s">
        <v>5939</v>
      </c>
      <c r="E303" s="1445">
        <v>6.13903444E8</v>
      </c>
      <c r="F303" s="1445">
        <v>6.13903444E8</v>
      </c>
      <c r="G303" s="1447" t="b">
        <v>1</v>
      </c>
      <c r="H303" s="1445" t="s">
        <v>76</v>
      </c>
      <c r="I303" s="1445" t="s">
        <v>4929</v>
      </c>
      <c r="J303" s="1448">
        <v>91511.0</v>
      </c>
      <c r="K303" s="1445" t="s">
        <v>2426</v>
      </c>
      <c r="L303" s="1445" t="s">
        <v>5229</v>
      </c>
      <c r="M303" s="1445" t="s">
        <v>5229</v>
      </c>
      <c r="N303" s="1449" t="s">
        <v>5940</v>
      </c>
      <c r="O303" s="1450"/>
      <c r="P303" s="1450"/>
    </row>
    <row r="304">
      <c r="A304" s="1444">
        <v>2830.0</v>
      </c>
      <c r="B304" s="1445" t="s">
        <v>5941</v>
      </c>
      <c r="C304" s="1445" t="s">
        <v>5942</v>
      </c>
      <c r="D304" s="1446" t="s">
        <v>5943</v>
      </c>
      <c r="E304" s="1445">
        <v>3.3266155E7</v>
      </c>
      <c r="F304" s="1445">
        <v>3.3266155E7</v>
      </c>
      <c r="G304" s="1447" t="b">
        <v>1</v>
      </c>
      <c r="H304" s="1445" t="s">
        <v>263</v>
      </c>
      <c r="I304" s="1445" t="s">
        <v>4936</v>
      </c>
      <c r="J304" s="1448">
        <v>717019.0</v>
      </c>
      <c r="K304" s="1445" t="s">
        <v>2426</v>
      </c>
      <c r="L304" s="1445" t="s">
        <v>263</v>
      </c>
      <c r="M304" s="1445" t="s">
        <v>263</v>
      </c>
      <c r="N304" s="1449" t="s">
        <v>2426</v>
      </c>
      <c r="O304" s="1450"/>
      <c r="P304" s="1450"/>
    </row>
    <row r="305">
      <c r="A305" s="1444">
        <v>2841.0</v>
      </c>
      <c r="B305" s="1445" t="s">
        <v>5944</v>
      </c>
      <c r="C305" s="1445" t="s">
        <v>5945</v>
      </c>
      <c r="D305" s="1446" t="s">
        <v>5946</v>
      </c>
      <c r="E305" s="1445">
        <v>2.6234555E7</v>
      </c>
      <c r="F305" s="1445">
        <v>2.6234555E7</v>
      </c>
      <c r="G305" s="1447" t="b">
        <v>1</v>
      </c>
      <c r="H305" s="1445" t="s">
        <v>76</v>
      </c>
      <c r="I305" s="1445" t="s">
        <v>1204</v>
      </c>
      <c r="J305" s="1448">
        <v>583715.0</v>
      </c>
      <c r="K305" s="1445" t="s">
        <v>2426</v>
      </c>
      <c r="L305" s="1445" t="s">
        <v>5148</v>
      </c>
      <c r="M305" s="1445" t="s">
        <v>5061</v>
      </c>
      <c r="N305" s="1449" t="s">
        <v>2426</v>
      </c>
      <c r="O305" s="1450"/>
      <c r="P305" s="1450"/>
    </row>
    <row r="306">
      <c r="A306" s="1444">
        <v>2845.0</v>
      </c>
      <c r="B306" s="1445" t="s">
        <v>5947</v>
      </c>
      <c r="C306" s="1445" t="s">
        <v>5948</v>
      </c>
      <c r="D306" s="1446" t="s">
        <v>5949</v>
      </c>
      <c r="E306" s="1445">
        <v>3.289913E7</v>
      </c>
      <c r="F306" s="1445">
        <v>8.61072325E8</v>
      </c>
      <c r="G306" s="1447" t="b">
        <v>1</v>
      </c>
      <c r="H306" s="1445" t="s">
        <v>5608</v>
      </c>
      <c r="I306" s="1445" t="s">
        <v>4936</v>
      </c>
      <c r="J306" s="1448">
        <v>717019.0</v>
      </c>
      <c r="K306" s="1445" t="s">
        <v>2426</v>
      </c>
      <c r="L306" s="1445" t="s">
        <v>5608</v>
      </c>
      <c r="M306" s="1445" t="s">
        <v>5608</v>
      </c>
      <c r="N306" s="1449" t="s">
        <v>5950</v>
      </c>
      <c r="O306" s="1450"/>
      <c r="P306" s="1450"/>
    </row>
    <row r="307">
      <c r="A307" s="1444">
        <v>2853.0</v>
      </c>
      <c r="B307" s="1445" t="s">
        <v>3658</v>
      </c>
      <c r="C307" s="1445" t="s">
        <v>3658</v>
      </c>
      <c r="D307" s="1446" t="s">
        <v>5951</v>
      </c>
      <c r="E307" s="1445">
        <v>2.2211188E7</v>
      </c>
      <c r="F307" s="1445">
        <v>2.2211188E7</v>
      </c>
      <c r="G307" s="1447" t="b">
        <v>1</v>
      </c>
      <c r="H307" s="1445" t="s">
        <v>76</v>
      </c>
      <c r="I307" s="1445" t="s">
        <v>4936</v>
      </c>
      <c r="J307" s="1448">
        <v>717019.0</v>
      </c>
      <c r="K307" s="1445" t="s">
        <v>2464</v>
      </c>
      <c r="L307" s="1451"/>
      <c r="M307" s="1445" t="s">
        <v>5370</v>
      </c>
      <c r="N307" s="1449" t="s">
        <v>5094</v>
      </c>
      <c r="O307" s="1450"/>
      <c r="P307" s="1450"/>
    </row>
    <row r="308">
      <c r="A308" s="1444">
        <v>2856.0</v>
      </c>
      <c r="B308" s="1445" t="s">
        <v>5952</v>
      </c>
      <c r="C308" s="1445" t="s">
        <v>5953</v>
      </c>
      <c r="D308" s="1446" t="s">
        <v>5954</v>
      </c>
      <c r="E308" s="1445">
        <v>2.6335E7</v>
      </c>
      <c r="F308" s="1445">
        <v>6.28718777E8</v>
      </c>
      <c r="G308" s="1447" t="b">
        <v>1</v>
      </c>
      <c r="H308" s="1445" t="s">
        <v>76</v>
      </c>
      <c r="I308" s="1445" t="s">
        <v>4936</v>
      </c>
      <c r="J308" s="1448">
        <v>717019.0</v>
      </c>
      <c r="K308" s="1445" t="s">
        <v>2426</v>
      </c>
      <c r="L308" s="1445" t="s">
        <v>5370</v>
      </c>
      <c r="M308" s="1445" t="s">
        <v>5370</v>
      </c>
      <c r="N308" s="1449" t="s">
        <v>5955</v>
      </c>
      <c r="O308" s="1450"/>
      <c r="P308" s="1450"/>
    </row>
    <row r="309">
      <c r="A309" s="1444">
        <v>2861.0</v>
      </c>
      <c r="B309" s="1445" t="s">
        <v>5956</v>
      </c>
      <c r="C309" s="1445" t="s">
        <v>5957</v>
      </c>
      <c r="D309" s="1446" t="s">
        <v>5958</v>
      </c>
      <c r="E309" s="1445">
        <v>9.59542386E8</v>
      </c>
      <c r="F309" s="1445">
        <v>9.59542386E8</v>
      </c>
      <c r="G309" s="1447" t="b">
        <v>1</v>
      </c>
      <c r="H309" s="1445" t="s">
        <v>76</v>
      </c>
      <c r="I309" s="1445" t="s">
        <v>1077</v>
      </c>
      <c r="J309" s="1448">
        <v>319244.0</v>
      </c>
      <c r="K309" s="1445" t="s">
        <v>2432</v>
      </c>
      <c r="L309" s="1445" t="s">
        <v>5479</v>
      </c>
      <c r="M309" s="1451"/>
      <c r="N309" s="1449" t="s">
        <v>5959</v>
      </c>
      <c r="O309" s="1450"/>
      <c r="P309" s="1450"/>
    </row>
    <row r="310">
      <c r="A310" s="1444">
        <v>2864.0</v>
      </c>
      <c r="B310" s="1445" t="s">
        <v>5960</v>
      </c>
      <c r="C310" s="1445" t="s">
        <v>5961</v>
      </c>
      <c r="D310" s="1446" t="s">
        <v>5962</v>
      </c>
      <c r="E310" s="1445">
        <v>6.58627732E8</v>
      </c>
      <c r="F310" s="1445">
        <v>6.58627732E8</v>
      </c>
      <c r="G310" s="1447" t="b">
        <v>1</v>
      </c>
      <c r="H310" s="1445" t="s">
        <v>76</v>
      </c>
      <c r="I310" s="1445" t="s">
        <v>1077</v>
      </c>
      <c r="J310" s="1448">
        <v>319244.0</v>
      </c>
      <c r="K310" s="1445" t="s">
        <v>2432</v>
      </c>
      <c r="L310" s="1445" t="s">
        <v>5963</v>
      </c>
      <c r="M310" s="1451"/>
      <c r="N310" s="1449" t="s">
        <v>2432</v>
      </c>
      <c r="O310" s="1450"/>
      <c r="P310" s="1450"/>
    </row>
    <row r="311">
      <c r="A311" s="1444">
        <v>2866.0</v>
      </c>
      <c r="B311" s="1445" t="s">
        <v>5964</v>
      </c>
      <c r="C311" s="1445" t="s">
        <v>5965</v>
      </c>
      <c r="D311" s="1446" t="s">
        <v>5966</v>
      </c>
      <c r="E311" s="1445">
        <v>9.72577208E8</v>
      </c>
      <c r="F311" s="1445">
        <v>9.72577208E8</v>
      </c>
      <c r="G311" s="1447" t="b">
        <v>1</v>
      </c>
      <c r="H311" s="1445" t="s">
        <v>76</v>
      </c>
      <c r="I311" s="1445" t="s">
        <v>1077</v>
      </c>
      <c r="J311" s="1448">
        <v>319244.0</v>
      </c>
      <c r="K311" s="1445" t="s">
        <v>2432</v>
      </c>
      <c r="L311" s="1445" t="s">
        <v>5224</v>
      </c>
      <c r="M311" s="1451"/>
      <c r="N311" s="1449" t="s">
        <v>2432</v>
      </c>
      <c r="O311" s="1450"/>
      <c r="P311" s="1450"/>
    </row>
    <row r="312">
      <c r="A312" s="1444">
        <v>2870.0</v>
      </c>
      <c r="B312" s="1445" t="s">
        <v>5967</v>
      </c>
      <c r="C312" s="1445" t="s">
        <v>5968</v>
      </c>
      <c r="D312" s="1446" t="s">
        <v>5969</v>
      </c>
      <c r="E312" s="1445">
        <v>7.6371008E7</v>
      </c>
      <c r="F312" s="1445">
        <v>9.80832564E8</v>
      </c>
      <c r="G312" s="1447" t="b">
        <v>1</v>
      </c>
      <c r="H312" s="1445" t="s">
        <v>244</v>
      </c>
      <c r="I312" s="1445" t="s">
        <v>4936</v>
      </c>
      <c r="J312" s="1448">
        <v>717019.0</v>
      </c>
      <c r="K312" s="1445" t="s">
        <v>2432</v>
      </c>
      <c r="L312" s="1445" t="s">
        <v>244</v>
      </c>
      <c r="M312" s="1445" t="s">
        <v>244</v>
      </c>
      <c r="N312" s="1449" t="s">
        <v>2432</v>
      </c>
      <c r="O312" s="1450"/>
      <c r="P312" s="1450"/>
    </row>
    <row r="313">
      <c r="A313" s="1444">
        <v>2872.0</v>
      </c>
      <c r="B313" s="1445" t="s">
        <v>5970</v>
      </c>
      <c r="C313" s="1445" t="s">
        <v>5971</v>
      </c>
      <c r="D313" s="1446" t="s">
        <v>5972</v>
      </c>
      <c r="E313" s="1445">
        <v>2.0301848E7</v>
      </c>
      <c r="F313" s="1445">
        <v>6.59652687E8</v>
      </c>
      <c r="G313" s="1447" t="b">
        <v>1</v>
      </c>
      <c r="H313" s="1445" t="s">
        <v>76</v>
      </c>
      <c r="I313" s="1445" t="s">
        <v>4929</v>
      </c>
      <c r="J313" s="1448">
        <v>91511.0</v>
      </c>
      <c r="K313" s="1445" t="s">
        <v>4317</v>
      </c>
      <c r="L313" s="1451"/>
      <c r="M313" s="1445" t="s">
        <v>5165</v>
      </c>
      <c r="N313" s="1449" t="s">
        <v>5973</v>
      </c>
      <c r="O313" s="1450"/>
      <c r="P313" s="1450"/>
    </row>
    <row r="314">
      <c r="A314" s="1444">
        <v>2877.0</v>
      </c>
      <c r="B314" s="1445" t="s">
        <v>5974</v>
      </c>
      <c r="C314" s="1445" t="s">
        <v>5975</v>
      </c>
      <c r="D314" s="1446" t="s">
        <v>5976</v>
      </c>
      <c r="E314" s="1445">
        <v>9.51656262E8</v>
      </c>
      <c r="F314" s="1445">
        <v>9.51656262E8</v>
      </c>
      <c r="G314" s="1447" t="b">
        <v>1</v>
      </c>
      <c r="H314" s="1445" t="s">
        <v>76</v>
      </c>
      <c r="I314" s="1445" t="s">
        <v>5142</v>
      </c>
      <c r="J314" s="1448">
        <v>42.0</v>
      </c>
      <c r="K314" s="1445" t="s">
        <v>2432</v>
      </c>
      <c r="L314" s="1451"/>
      <c r="M314" s="1445" t="s">
        <v>5165</v>
      </c>
      <c r="N314" s="1449" t="s">
        <v>2432</v>
      </c>
      <c r="O314" s="1450"/>
      <c r="P314" s="1450"/>
    </row>
    <row r="315">
      <c r="A315" s="1444">
        <v>2884.0</v>
      </c>
      <c r="B315" s="1445" t="s">
        <v>5977</v>
      </c>
      <c r="C315" s="1445" t="s">
        <v>5978</v>
      </c>
      <c r="D315" s="1446" t="s">
        <v>5979</v>
      </c>
      <c r="E315" s="1445">
        <v>6.32694888E8</v>
      </c>
      <c r="F315" s="1445">
        <v>6.14152999E8</v>
      </c>
      <c r="G315" s="1447" t="b">
        <v>1</v>
      </c>
      <c r="H315" s="1445" t="s">
        <v>76</v>
      </c>
      <c r="I315" s="1445" t="s">
        <v>1077</v>
      </c>
      <c r="J315" s="1448">
        <v>319244.0</v>
      </c>
      <c r="K315" s="1445" t="s">
        <v>2432</v>
      </c>
      <c r="L315" s="1451"/>
      <c r="M315" s="1445" t="s">
        <v>4945</v>
      </c>
      <c r="N315" s="1449" t="s">
        <v>2432</v>
      </c>
      <c r="O315" s="1450"/>
      <c r="P315" s="1450"/>
    </row>
    <row r="316">
      <c r="A316" s="1444">
        <v>2888.0</v>
      </c>
      <c r="B316" s="1445" t="s">
        <v>5980</v>
      </c>
      <c r="C316" s="1445" t="s">
        <v>5981</v>
      </c>
      <c r="D316" s="1446" t="s">
        <v>5982</v>
      </c>
      <c r="E316" s="1445">
        <v>2.4760022E7</v>
      </c>
      <c r="F316" s="1445">
        <v>2.4760022E7</v>
      </c>
      <c r="G316" s="1447" t="b">
        <v>1</v>
      </c>
      <c r="H316" s="1445" t="s">
        <v>76</v>
      </c>
      <c r="I316" s="1445" t="s">
        <v>1077</v>
      </c>
      <c r="J316" s="1448">
        <v>319244.0</v>
      </c>
      <c r="K316" s="1445" t="s">
        <v>2426</v>
      </c>
      <c r="L316" s="1445" t="s">
        <v>5307</v>
      </c>
      <c r="M316" s="1445" t="s">
        <v>5307</v>
      </c>
      <c r="N316" s="1449" t="s">
        <v>5024</v>
      </c>
      <c r="O316" s="1450"/>
      <c r="P316" s="1450"/>
    </row>
    <row r="317">
      <c r="A317" s="1444">
        <v>2892.0</v>
      </c>
      <c r="B317" s="1445" t="s">
        <v>5983</v>
      </c>
      <c r="C317" s="1445" t="s">
        <v>5983</v>
      </c>
      <c r="D317" s="1446" t="s">
        <v>5984</v>
      </c>
      <c r="E317" s="1445">
        <v>7.6391123E7</v>
      </c>
      <c r="F317" s="1445">
        <v>8.10689626E8</v>
      </c>
      <c r="G317" s="1447" t="b">
        <v>1</v>
      </c>
      <c r="H317" s="1445" t="s">
        <v>244</v>
      </c>
      <c r="I317" s="1445" t="s">
        <v>5142</v>
      </c>
      <c r="J317" s="1448">
        <v>42.0</v>
      </c>
      <c r="K317" s="1445" t="s">
        <v>2426</v>
      </c>
      <c r="L317" s="1445" t="s">
        <v>244</v>
      </c>
      <c r="M317" s="1445" t="s">
        <v>244</v>
      </c>
      <c r="N317" s="1449" t="s">
        <v>2426</v>
      </c>
      <c r="O317" s="1450"/>
      <c r="P317" s="1450"/>
    </row>
    <row r="318">
      <c r="A318" s="1444">
        <v>2895.0</v>
      </c>
      <c r="B318" s="1445" t="s">
        <v>5985</v>
      </c>
      <c r="C318" s="1445" t="s">
        <v>5985</v>
      </c>
      <c r="D318" s="1446" t="s">
        <v>5986</v>
      </c>
      <c r="E318" s="1445">
        <v>8.66101343E8</v>
      </c>
      <c r="F318" s="1445">
        <v>8.66101343E8</v>
      </c>
      <c r="G318" s="1447" t="b">
        <v>1</v>
      </c>
      <c r="H318" s="1445" t="s">
        <v>76</v>
      </c>
      <c r="I318" s="1445" t="s">
        <v>4936</v>
      </c>
      <c r="J318" s="1448">
        <v>717019.0</v>
      </c>
      <c r="K318" s="1445" t="s">
        <v>2464</v>
      </c>
      <c r="L318" s="1445" t="s">
        <v>5479</v>
      </c>
      <c r="M318" s="1445" t="s">
        <v>4945</v>
      </c>
      <c r="N318" s="1449" t="s">
        <v>2464</v>
      </c>
      <c r="O318" s="1450"/>
      <c r="P318" s="1450"/>
    </row>
    <row r="319">
      <c r="A319" s="1444">
        <v>2907.0</v>
      </c>
      <c r="B319" s="1445" t="s">
        <v>3870</v>
      </c>
      <c r="C319" s="1445" t="s">
        <v>3870</v>
      </c>
      <c r="D319" s="1446" t="s">
        <v>5987</v>
      </c>
      <c r="E319" s="1445">
        <v>3.31405E7</v>
      </c>
      <c r="F319" s="1445">
        <v>9.89640837E8</v>
      </c>
      <c r="G319" s="1447" t="b">
        <v>1</v>
      </c>
      <c r="H319" s="1445" t="s">
        <v>263</v>
      </c>
      <c r="I319" s="1445" t="s">
        <v>1204</v>
      </c>
      <c r="J319" s="1448">
        <v>583715.0</v>
      </c>
      <c r="K319" s="1445" t="s">
        <v>2426</v>
      </c>
      <c r="L319" s="1445" t="s">
        <v>263</v>
      </c>
      <c r="M319" s="1445" t="s">
        <v>263</v>
      </c>
      <c r="N319" s="1449" t="s">
        <v>5316</v>
      </c>
      <c r="O319" s="1450"/>
      <c r="P319" s="1450"/>
    </row>
    <row r="320">
      <c r="A320" s="1444">
        <v>2908.0</v>
      </c>
      <c r="B320" s="1445" t="s">
        <v>5988</v>
      </c>
      <c r="C320" s="1445" t="s">
        <v>5989</v>
      </c>
      <c r="D320" s="1446" t="s">
        <v>5990</v>
      </c>
      <c r="E320" s="1445">
        <v>8.22192389E8</v>
      </c>
      <c r="F320" s="1445">
        <v>8.22192389E8</v>
      </c>
      <c r="G320" s="1447" t="b">
        <v>1</v>
      </c>
      <c r="H320" s="1445" t="s">
        <v>244</v>
      </c>
      <c r="I320" s="1445" t="s">
        <v>5142</v>
      </c>
      <c r="J320" s="1448">
        <v>42.0</v>
      </c>
      <c r="K320" s="1445" t="s">
        <v>2464</v>
      </c>
      <c r="L320" s="1445" t="s">
        <v>244</v>
      </c>
      <c r="M320" s="1445" t="s">
        <v>244</v>
      </c>
      <c r="N320" s="1449" t="s">
        <v>5094</v>
      </c>
      <c r="O320" s="1450"/>
      <c r="P320" s="1450"/>
    </row>
    <row r="321">
      <c r="A321" s="1444">
        <v>2909.0</v>
      </c>
      <c r="B321" s="1445" t="s">
        <v>3695</v>
      </c>
      <c r="C321" s="1445" t="s">
        <v>5991</v>
      </c>
      <c r="D321" s="1446" t="s">
        <v>5992</v>
      </c>
      <c r="E321" s="1445">
        <v>2.1006255E7</v>
      </c>
      <c r="F321" s="1445">
        <v>6.53291979E8</v>
      </c>
      <c r="G321" s="1447" t="b">
        <v>1</v>
      </c>
      <c r="H321" s="1445" t="s">
        <v>76</v>
      </c>
      <c r="I321" s="1445" t="s">
        <v>4940</v>
      </c>
      <c r="J321" s="1448">
        <v>41930.0</v>
      </c>
      <c r="K321" s="1445" t="s">
        <v>2426</v>
      </c>
      <c r="L321" s="1451"/>
      <c r="M321" s="1445" t="s">
        <v>4945</v>
      </c>
      <c r="N321" s="1449" t="s">
        <v>5024</v>
      </c>
      <c r="O321" s="1450"/>
      <c r="P321" s="1450"/>
    </row>
    <row r="322">
      <c r="A322" s="1444">
        <v>2911.0</v>
      </c>
      <c r="B322" s="1445" t="s">
        <v>5993</v>
      </c>
      <c r="C322" s="1445" t="s">
        <v>5993</v>
      </c>
      <c r="D322" s="1446" t="s">
        <v>5994</v>
      </c>
      <c r="E322" s="1445">
        <v>2.1006255E7</v>
      </c>
      <c r="F322" s="1445">
        <v>6.53291979E8</v>
      </c>
      <c r="G322" s="1447" t="b">
        <v>1</v>
      </c>
      <c r="H322" s="1445" t="s">
        <v>76</v>
      </c>
      <c r="I322" s="1445" t="s">
        <v>4940</v>
      </c>
      <c r="J322" s="1448">
        <v>41930.0</v>
      </c>
      <c r="K322" s="1445" t="s">
        <v>2426</v>
      </c>
      <c r="L322" s="1451"/>
      <c r="M322" s="1445" t="s">
        <v>4945</v>
      </c>
      <c r="N322" s="1449" t="s">
        <v>2426</v>
      </c>
      <c r="O322" s="1450"/>
      <c r="P322" s="1450"/>
    </row>
    <row r="323">
      <c r="A323" s="1444">
        <v>2915.0</v>
      </c>
      <c r="B323" s="1445" t="s">
        <v>5995</v>
      </c>
      <c r="C323" s="1445" t="s">
        <v>5996</v>
      </c>
      <c r="D323" s="1446" t="s">
        <v>5997</v>
      </c>
      <c r="E323" s="1445">
        <v>9.11596923E8</v>
      </c>
      <c r="F323" s="1445">
        <v>8.38561751E8</v>
      </c>
      <c r="G323" s="1447" t="b">
        <v>1</v>
      </c>
      <c r="H323" s="1445" t="s">
        <v>76</v>
      </c>
      <c r="I323" s="1445" t="s">
        <v>1077</v>
      </c>
      <c r="J323" s="1448">
        <v>319244.0</v>
      </c>
      <c r="K323" s="1445" t="s">
        <v>2659</v>
      </c>
      <c r="L323" s="1445" t="s">
        <v>5998</v>
      </c>
      <c r="M323" s="1445" t="s">
        <v>5041</v>
      </c>
      <c r="N323" s="1449" t="s">
        <v>2659</v>
      </c>
      <c r="O323" s="1450"/>
      <c r="P323" s="1450"/>
    </row>
    <row r="324">
      <c r="A324" s="1444">
        <v>2916.0</v>
      </c>
      <c r="B324" s="1445" t="s">
        <v>5999</v>
      </c>
      <c r="C324" s="1445" t="s">
        <v>6000</v>
      </c>
      <c r="D324" s="1446" t="s">
        <v>6001</v>
      </c>
      <c r="E324" s="1445">
        <v>2.1018727E7</v>
      </c>
      <c r="F324" s="1445">
        <v>8.38561751E8</v>
      </c>
      <c r="G324" s="1447" t="b">
        <v>1</v>
      </c>
      <c r="H324" s="1445" t="s">
        <v>76</v>
      </c>
      <c r="I324" s="1445" t="s">
        <v>1077</v>
      </c>
      <c r="J324" s="1448">
        <v>319244.0</v>
      </c>
      <c r="K324" s="1445" t="s">
        <v>2464</v>
      </c>
      <c r="L324" s="1445" t="s">
        <v>5148</v>
      </c>
      <c r="M324" s="1445" t="s">
        <v>5061</v>
      </c>
      <c r="N324" s="1449" t="s">
        <v>2464</v>
      </c>
      <c r="O324" s="1450"/>
      <c r="P324" s="1450"/>
    </row>
    <row r="325">
      <c r="A325" s="1444">
        <v>2918.0</v>
      </c>
      <c r="B325" s="1445" t="s">
        <v>6002</v>
      </c>
      <c r="C325" s="1445" t="s">
        <v>6003</v>
      </c>
      <c r="D325" s="1446" t="s">
        <v>6004</v>
      </c>
      <c r="E325" s="1445">
        <v>2.6777395E7</v>
      </c>
      <c r="F325" s="1445">
        <v>8.38561751E8</v>
      </c>
      <c r="G325" s="1447" t="b">
        <v>1</v>
      </c>
      <c r="H325" s="1445" t="s">
        <v>76</v>
      </c>
      <c r="I325" s="1445" t="s">
        <v>1077</v>
      </c>
      <c r="J325" s="1448">
        <v>319244.0</v>
      </c>
      <c r="K325" s="1445" t="s">
        <v>2464</v>
      </c>
      <c r="L325" s="1445" t="s">
        <v>5374</v>
      </c>
      <c r="M325" s="1445" t="s">
        <v>4951</v>
      </c>
      <c r="N325" s="1449" t="s">
        <v>2464</v>
      </c>
      <c r="O325" s="1450"/>
      <c r="P325" s="1450"/>
    </row>
    <row r="326">
      <c r="A326" s="1444">
        <v>2919.0</v>
      </c>
      <c r="B326" s="1445" t="s">
        <v>6005</v>
      </c>
      <c r="C326" s="1445" t="s">
        <v>6006</v>
      </c>
      <c r="D326" s="1446" t="s">
        <v>6007</v>
      </c>
      <c r="E326" s="1445">
        <v>8.38561751E8</v>
      </c>
      <c r="F326" s="1445">
        <v>8.38561751E8</v>
      </c>
      <c r="G326" s="1447" t="b">
        <v>1</v>
      </c>
      <c r="H326" s="1445" t="s">
        <v>76</v>
      </c>
      <c r="I326" s="1445" t="s">
        <v>1077</v>
      </c>
      <c r="J326" s="1448">
        <v>319244.0</v>
      </c>
      <c r="K326" s="1445" t="s">
        <v>2464</v>
      </c>
      <c r="L326" s="1451"/>
      <c r="M326" s="1445" t="s">
        <v>4954</v>
      </c>
      <c r="N326" s="1449" t="s">
        <v>2464</v>
      </c>
      <c r="O326" s="1450"/>
      <c r="P326" s="1450"/>
    </row>
    <row r="327">
      <c r="A327" s="1444">
        <v>2921.0</v>
      </c>
      <c r="B327" s="1445" t="s">
        <v>6008</v>
      </c>
      <c r="C327" s="1445" t="s">
        <v>6009</v>
      </c>
      <c r="D327" s="1446" t="s">
        <v>6010</v>
      </c>
      <c r="E327" s="1445">
        <v>6.31870777E8</v>
      </c>
      <c r="F327" s="1445">
        <v>6.31870777E8</v>
      </c>
      <c r="G327" s="1447" t="b">
        <v>1</v>
      </c>
      <c r="H327" s="1445" t="s">
        <v>5608</v>
      </c>
      <c r="I327" s="1445" t="s">
        <v>4936</v>
      </c>
      <c r="J327" s="1448">
        <v>717019.0</v>
      </c>
      <c r="K327" s="1445" t="s">
        <v>2464</v>
      </c>
      <c r="L327" s="1445" t="s">
        <v>5608</v>
      </c>
      <c r="M327" s="1445" t="s">
        <v>5608</v>
      </c>
      <c r="N327" s="1449" t="s">
        <v>2464</v>
      </c>
      <c r="O327" s="1450"/>
      <c r="P327" s="1450"/>
    </row>
    <row r="328">
      <c r="A328" s="1444">
        <v>2925.0</v>
      </c>
      <c r="B328" s="1445" t="s">
        <v>3324</v>
      </c>
      <c r="C328" s="1445" t="s">
        <v>3324</v>
      </c>
      <c r="D328" s="1446" t="s">
        <v>6011</v>
      </c>
      <c r="E328" s="1445">
        <v>2.65677E7</v>
      </c>
      <c r="F328" s="1445">
        <v>2.65677E7</v>
      </c>
      <c r="G328" s="1447" t="b">
        <v>1</v>
      </c>
      <c r="H328" s="1445" t="s">
        <v>76</v>
      </c>
      <c r="I328" s="1445" t="s">
        <v>1077</v>
      </c>
      <c r="J328" s="1448">
        <v>319244.0</v>
      </c>
      <c r="K328" s="1445" t="s">
        <v>2426</v>
      </c>
      <c r="L328" s="1451"/>
      <c r="M328" s="1445" t="s">
        <v>4954</v>
      </c>
      <c r="N328" s="1449" t="s">
        <v>6012</v>
      </c>
      <c r="O328" s="1450"/>
      <c r="P328" s="1450"/>
    </row>
    <row r="329">
      <c r="A329" s="1444">
        <v>2928.0</v>
      </c>
      <c r="B329" s="1445" t="s">
        <v>1180</v>
      </c>
      <c r="C329" s="1445" t="s">
        <v>6013</v>
      </c>
      <c r="D329" s="1446" t="s">
        <v>6014</v>
      </c>
      <c r="E329" s="1445">
        <v>2.2078E7</v>
      </c>
      <c r="F329" s="1445">
        <v>2.2078E7</v>
      </c>
      <c r="G329" s="1447" t="b">
        <v>1</v>
      </c>
      <c r="H329" s="1445" t="s">
        <v>76</v>
      </c>
      <c r="I329" s="1445" t="s">
        <v>4929</v>
      </c>
      <c r="J329" s="1448">
        <v>91511.0</v>
      </c>
      <c r="K329" s="1445" t="s">
        <v>2426</v>
      </c>
      <c r="L329" s="1451"/>
      <c r="M329" s="1445" t="s">
        <v>4945</v>
      </c>
      <c r="N329" s="1449" t="s">
        <v>2426</v>
      </c>
      <c r="O329" s="1450"/>
      <c r="P329" s="1450"/>
    </row>
    <row r="330">
      <c r="A330" s="1444">
        <v>2959.0</v>
      </c>
      <c r="B330" s="1445" t="s">
        <v>6015</v>
      </c>
      <c r="C330" s="1445" t="s">
        <v>6016</v>
      </c>
      <c r="D330" s="1446" t="s">
        <v>6017</v>
      </c>
      <c r="E330" s="1445">
        <v>9.09619494E8</v>
      </c>
      <c r="F330" s="1445">
        <v>9.09619494E8</v>
      </c>
      <c r="G330" s="1447" t="b">
        <v>1</v>
      </c>
      <c r="H330" s="1445" t="s">
        <v>76</v>
      </c>
      <c r="I330" s="1445" t="s">
        <v>1204</v>
      </c>
      <c r="J330" s="1448">
        <v>583715.0</v>
      </c>
      <c r="K330" s="1445" t="s">
        <v>2464</v>
      </c>
      <c r="L330" s="1445" t="s">
        <v>4930</v>
      </c>
      <c r="M330" s="1445" t="s">
        <v>4931</v>
      </c>
      <c r="N330" s="1449" t="s">
        <v>5094</v>
      </c>
      <c r="O330" s="1450"/>
      <c r="P330" s="1450"/>
    </row>
    <row r="331">
      <c r="A331" s="1444">
        <v>2982.0</v>
      </c>
      <c r="B331" s="1445" t="s">
        <v>6018</v>
      </c>
      <c r="C331" s="1445" t="s">
        <v>6019</v>
      </c>
      <c r="D331" s="1446" t="s">
        <v>6020</v>
      </c>
      <c r="E331" s="1445">
        <v>8.03656328E8</v>
      </c>
      <c r="F331" s="1445">
        <v>8.03656328E8</v>
      </c>
      <c r="G331" s="1447" t="b">
        <v>1</v>
      </c>
      <c r="H331" s="1445" t="s">
        <v>76</v>
      </c>
      <c r="I331" s="1445" t="s">
        <v>4929</v>
      </c>
      <c r="J331" s="1448">
        <v>91511.0</v>
      </c>
      <c r="K331" s="1445" t="s">
        <v>2464</v>
      </c>
      <c r="L331" s="1445" t="s">
        <v>5224</v>
      </c>
      <c r="M331" s="1445" t="s">
        <v>4945</v>
      </c>
      <c r="N331" s="1449" t="s">
        <v>5236</v>
      </c>
      <c r="O331" s="1450"/>
      <c r="P331" s="1450"/>
    </row>
    <row r="332">
      <c r="A332" s="1444">
        <v>2983.0</v>
      </c>
      <c r="B332" s="1445" t="s">
        <v>6021</v>
      </c>
      <c r="C332" s="1445" t="s">
        <v>6021</v>
      </c>
      <c r="D332" s="1446" t="s">
        <v>6022</v>
      </c>
      <c r="E332" s="1445">
        <v>8.9640837E7</v>
      </c>
      <c r="F332" s="1445">
        <v>8.9640837E7</v>
      </c>
      <c r="G332" s="1447" t="b">
        <v>1</v>
      </c>
      <c r="H332" s="1445" t="s">
        <v>263</v>
      </c>
      <c r="I332" s="1445" t="s">
        <v>4936</v>
      </c>
      <c r="J332" s="1448">
        <v>717019.0</v>
      </c>
      <c r="K332" s="1445" t="s">
        <v>2426</v>
      </c>
      <c r="L332" s="1445" t="s">
        <v>263</v>
      </c>
      <c r="M332" s="1445" t="s">
        <v>263</v>
      </c>
      <c r="N332" s="1449" t="s">
        <v>2426</v>
      </c>
      <c r="O332" s="1450"/>
      <c r="P332" s="1450"/>
    </row>
    <row r="333">
      <c r="A333" s="1444">
        <v>2986.0</v>
      </c>
      <c r="B333" s="1445" t="s">
        <v>6023</v>
      </c>
      <c r="C333" s="1445" t="s">
        <v>6024</v>
      </c>
      <c r="D333" s="1446" t="s">
        <v>6025</v>
      </c>
      <c r="E333" s="1445">
        <v>8.42764025E8</v>
      </c>
      <c r="F333" s="1445">
        <v>8.42764025E8</v>
      </c>
      <c r="G333" s="1447" t="b">
        <v>1</v>
      </c>
      <c r="H333" s="1445" t="s">
        <v>263</v>
      </c>
      <c r="I333" s="1445" t="s">
        <v>4936</v>
      </c>
      <c r="J333" s="1448">
        <v>717019.0</v>
      </c>
      <c r="K333" s="1445" t="s">
        <v>2426</v>
      </c>
      <c r="L333" s="1445" t="s">
        <v>263</v>
      </c>
      <c r="M333" s="1445" t="s">
        <v>263</v>
      </c>
      <c r="N333" s="1449" t="s">
        <v>6026</v>
      </c>
      <c r="O333" s="1450"/>
      <c r="P333" s="1450"/>
    </row>
    <row r="334">
      <c r="A334" s="1444">
        <v>2990.0</v>
      </c>
      <c r="B334" s="1445" t="s">
        <v>6027</v>
      </c>
      <c r="C334" s="1445" t="s">
        <v>6028</v>
      </c>
      <c r="D334" s="1446" t="s">
        <v>6029</v>
      </c>
      <c r="E334" s="1445">
        <v>8.66956566E8</v>
      </c>
      <c r="F334" s="1445">
        <v>8.66956566E8</v>
      </c>
      <c r="G334" s="1447" t="b">
        <v>1</v>
      </c>
      <c r="H334" s="1445" t="s">
        <v>76</v>
      </c>
      <c r="I334" s="1445" t="s">
        <v>4936</v>
      </c>
      <c r="J334" s="1448">
        <v>717019.0</v>
      </c>
      <c r="K334" s="1445" t="s">
        <v>2659</v>
      </c>
      <c r="L334" s="1445" t="s">
        <v>5224</v>
      </c>
      <c r="M334" s="1445" t="s">
        <v>4945</v>
      </c>
      <c r="N334" s="1449" t="s">
        <v>2659</v>
      </c>
      <c r="O334" s="1450"/>
      <c r="P334" s="1450"/>
    </row>
    <row r="335">
      <c r="A335" s="1444">
        <v>2991.0</v>
      </c>
      <c r="B335" s="1445" t="s">
        <v>6030</v>
      </c>
      <c r="C335" s="1445" t="s">
        <v>6031</v>
      </c>
      <c r="D335" s="1446" t="s">
        <v>6032</v>
      </c>
      <c r="E335" s="1445">
        <v>2.6234555E7</v>
      </c>
      <c r="F335" s="1445">
        <v>9.66426997E8</v>
      </c>
      <c r="G335" s="1447" t="b">
        <v>1</v>
      </c>
      <c r="H335" s="1445" t="s">
        <v>76</v>
      </c>
      <c r="I335" s="1445" t="s">
        <v>1204</v>
      </c>
      <c r="J335" s="1448">
        <v>583715.0</v>
      </c>
      <c r="K335" s="1445" t="s">
        <v>2937</v>
      </c>
      <c r="L335" s="1451"/>
      <c r="M335" s="1445" t="s">
        <v>5061</v>
      </c>
      <c r="N335" s="1449" t="s">
        <v>2937</v>
      </c>
      <c r="O335" s="1450"/>
      <c r="P335" s="1450"/>
    </row>
    <row r="336">
      <c r="A336" s="1444">
        <v>2999.0</v>
      </c>
      <c r="B336" s="1445" t="s">
        <v>6033</v>
      </c>
      <c r="C336" s="1445" t="s">
        <v>6034</v>
      </c>
      <c r="D336" s="1446" t="s">
        <v>6035</v>
      </c>
      <c r="E336" s="1445">
        <v>9.92252868E8</v>
      </c>
      <c r="F336" s="1445">
        <v>8.44513807E8</v>
      </c>
      <c r="G336" s="1447" t="b">
        <v>1</v>
      </c>
      <c r="H336" s="1445" t="s">
        <v>76</v>
      </c>
      <c r="I336" s="1445" t="s">
        <v>5142</v>
      </c>
      <c r="J336" s="1448">
        <v>42.0</v>
      </c>
      <c r="K336" s="1445" t="s">
        <v>2464</v>
      </c>
      <c r="L336" s="1445" t="s">
        <v>5037</v>
      </c>
      <c r="M336" s="1445" t="s">
        <v>5037</v>
      </c>
      <c r="N336" s="1449" t="s">
        <v>2464</v>
      </c>
      <c r="O336" s="1450"/>
      <c r="P336" s="1450"/>
    </row>
    <row r="337">
      <c r="A337" s="1444">
        <v>3000.0</v>
      </c>
      <c r="B337" s="1445" t="s">
        <v>6036</v>
      </c>
      <c r="C337" s="1445" t="s">
        <v>6037</v>
      </c>
      <c r="D337" s="1446" t="s">
        <v>6038</v>
      </c>
      <c r="E337" s="1445">
        <v>3.8194699E7</v>
      </c>
      <c r="F337" s="1445">
        <v>8.63486479E8</v>
      </c>
      <c r="G337" s="1447" t="b">
        <v>1</v>
      </c>
      <c r="H337" s="1445" t="s">
        <v>263</v>
      </c>
      <c r="I337" s="1445" t="s">
        <v>4936</v>
      </c>
      <c r="J337" s="1448">
        <v>717019.0</v>
      </c>
      <c r="K337" s="1445" t="s">
        <v>2426</v>
      </c>
      <c r="L337" s="1445" t="s">
        <v>263</v>
      </c>
      <c r="M337" s="1445" t="s">
        <v>263</v>
      </c>
      <c r="N337" s="1449" t="s">
        <v>5188</v>
      </c>
      <c r="O337" s="1450"/>
      <c r="P337" s="1450"/>
    </row>
    <row r="338">
      <c r="A338" s="1444">
        <v>3005.0</v>
      </c>
      <c r="B338" s="1445" t="s">
        <v>165</v>
      </c>
      <c r="C338" s="1445" t="s">
        <v>6039</v>
      </c>
      <c r="D338" s="1446" t="s">
        <v>6040</v>
      </c>
      <c r="E338" s="1445">
        <v>2.0551888E7</v>
      </c>
      <c r="F338" s="1445">
        <v>2.0551888E7</v>
      </c>
      <c r="G338" s="1447" t="b">
        <v>1</v>
      </c>
      <c r="H338" s="1445" t="s">
        <v>76</v>
      </c>
      <c r="I338" s="1445" t="s">
        <v>4929</v>
      </c>
      <c r="J338" s="1448">
        <v>91511.0</v>
      </c>
      <c r="K338" s="1445" t="s">
        <v>2426</v>
      </c>
      <c r="L338" s="1451"/>
      <c r="M338" s="1445" t="s">
        <v>5165</v>
      </c>
      <c r="N338" s="1449" t="s">
        <v>4946</v>
      </c>
      <c r="O338" s="1450"/>
      <c r="P338" s="1450"/>
    </row>
    <row r="339">
      <c r="A339" s="1444">
        <v>3006.0</v>
      </c>
      <c r="B339" s="1445" t="s">
        <v>6041</v>
      </c>
      <c r="C339" s="1445" t="s">
        <v>6042</v>
      </c>
      <c r="D339" s="1446" t="s">
        <v>6043</v>
      </c>
      <c r="E339" s="1445">
        <v>9.94931331E8</v>
      </c>
      <c r="F339" s="1445">
        <v>9.94931331E8</v>
      </c>
      <c r="G339" s="1447" t="b">
        <v>1</v>
      </c>
      <c r="H339" s="1445" t="s">
        <v>76</v>
      </c>
      <c r="I339" s="1445" t="s">
        <v>4936</v>
      </c>
      <c r="J339" s="1448">
        <v>717019.0</v>
      </c>
      <c r="K339" s="1445" t="s">
        <v>2937</v>
      </c>
      <c r="L339" s="1445" t="s">
        <v>5370</v>
      </c>
      <c r="M339" s="1445" t="s">
        <v>5370</v>
      </c>
      <c r="N339" s="1449" t="s">
        <v>6044</v>
      </c>
      <c r="O339" s="1450"/>
      <c r="P339" s="1450"/>
    </row>
    <row r="340">
      <c r="A340" s="1444">
        <v>3007.0</v>
      </c>
      <c r="B340" s="1445" t="s">
        <v>6045</v>
      </c>
      <c r="C340" s="1445" t="s">
        <v>6046</v>
      </c>
      <c r="D340" s="1446" t="s">
        <v>6047</v>
      </c>
      <c r="E340" s="1445">
        <v>9.94931331E8</v>
      </c>
      <c r="F340" s="1445">
        <v>9.94931331E8</v>
      </c>
      <c r="G340" s="1447" t="b">
        <v>1</v>
      </c>
      <c r="H340" s="1445" t="s">
        <v>76</v>
      </c>
      <c r="I340" s="1445" t="s">
        <v>4936</v>
      </c>
      <c r="J340" s="1448">
        <v>717019.0</v>
      </c>
      <c r="K340" s="1445" t="s">
        <v>2426</v>
      </c>
      <c r="L340" s="1445" t="s">
        <v>5370</v>
      </c>
      <c r="M340" s="1445" t="s">
        <v>5370</v>
      </c>
      <c r="N340" s="1449" t="s">
        <v>2426</v>
      </c>
      <c r="O340" s="1450"/>
      <c r="P340" s="1450"/>
    </row>
    <row r="341">
      <c r="A341" s="1444">
        <v>3010.0</v>
      </c>
      <c r="B341" s="1445" t="s">
        <v>6048</v>
      </c>
      <c r="C341" s="1445" t="s">
        <v>6049</v>
      </c>
      <c r="D341" s="1446" t="s">
        <v>6050</v>
      </c>
      <c r="E341" s="1445">
        <v>6.174199E8</v>
      </c>
      <c r="F341" s="1445">
        <v>6.174199E8</v>
      </c>
      <c r="G341" s="1447" t="b">
        <v>1</v>
      </c>
      <c r="H341" s="1445" t="s">
        <v>76</v>
      </c>
      <c r="I341" s="1445" t="s">
        <v>5142</v>
      </c>
      <c r="J341" s="1448">
        <v>42.0</v>
      </c>
      <c r="K341" s="1445" t="s">
        <v>2464</v>
      </c>
      <c r="L341" s="1445" t="s">
        <v>5228</v>
      </c>
      <c r="M341" s="1445" t="s">
        <v>5604</v>
      </c>
      <c r="N341" s="1449" t="s">
        <v>2464</v>
      </c>
      <c r="O341" s="1450"/>
      <c r="P341" s="1450"/>
    </row>
    <row r="342">
      <c r="A342" s="1444">
        <v>3021.0</v>
      </c>
      <c r="B342" s="1445" t="s">
        <v>3188</v>
      </c>
      <c r="C342" s="1445" t="s">
        <v>6051</v>
      </c>
      <c r="D342" s="1446" t="s">
        <v>6052</v>
      </c>
      <c r="E342" s="1445">
        <v>9.59642461E8</v>
      </c>
      <c r="F342" s="1445">
        <v>9.59642461E8</v>
      </c>
      <c r="G342" s="1447" t="b">
        <v>1</v>
      </c>
      <c r="H342" s="1445" t="s">
        <v>76</v>
      </c>
      <c r="I342" s="1445" t="s">
        <v>4936</v>
      </c>
      <c r="J342" s="1448">
        <v>717019.0</v>
      </c>
      <c r="K342" s="1445" t="s">
        <v>2464</v>
      </c>
      <c r="L342" s="1445" t="s">
        <v>5165</v>
      </c>
      <c r="M342" s="1445" t="s">
        <v>5165</v>
      </c>
      <c r="N342" s="1449" t="s">
        <v>5490</v>
      </c>
      <c r="O342" s="1450"/>
      <c r="P342" s="1450"/>
    </row>
    <row r="343">
      <c r="A343" s="1444">
        <v>3023.0</v>
      </c>
      <c r="B343" s="1445" t="s">
        <v>6053</v>
      </c>
      <c r="C343" s="1445" t="s">
        <v>6054</v>
      </c>
      <c r="D343" s="1446" t="s">
        <v>6055</v>
      </c>
      <c r="E343" s="1445">
        <v>9.22580208E8</v>
      </c>
      <c r="F343" s="1445">
        <v>9.22580208E8</v>
      </c>
      <c r="G343" s="1447" t="b">
        <v>1</v>
      </c>
      <c r="H343" s="1445" t="s">
        <v>76</v>
      </c>
      <c r="I343" s="1445" t="s">
        <v>5142</v>
      </c>
      <c r="J343" s="1448">
        <v>42.0</v>
      </c>
      <c r="K343" s="1445" t="s">
        <v>3363</v>
      </c>
      <c r="L343" s="1445" t="s">
        <v>6056</v>
      </c>
      <c r="M343" s="1445" t="s">
        <v>5235</v>
      </c>
      <c r="N343" s="1449" t="s">
        <v>3363</v>
      </c>
      <c r="O343" s="1450"/>
      <c r="P343" s="1450"/>
    </row>
    <row r="344">
      <c r="A344" s="1444">
        <v>3024.0</v>
      </c>
      <c r="B344" s="1445" t="s">
        <v>6057</v>
      </c>
      <c r="C344" s="1445" t="s">
        <v>6057</v>
      </c>
      <c r="D344" s="1446" t="s">
        <v>6058</v>
      </c>
      <c r="E344" s="1445">
        <v>9.84942111E8</v>
      </c>
      <c r="F344" s="1445">
        <v>9.84942111E8</v>
      </c>
      <c r="G344" s="1447" t="b">
        <v>1</v>
      </c>
      <c r="H344" s="1445" t="s">
        <v>76</v>
      </c>
      <c r="I344" s="1445" t="s">
        <v>4929</v>
      </c>
      <c r="J344" s="1448">
        <v>91511.0</v>
      </c>
      <c r="K344" s="1445" t="s">
        <v>2937</v>
      </c>
      <c r="L344" s="1451"/>
      <c r="M344" s="1445" t="s">
        <v>5838</v>
      </c>
      <c r="N344" s="1449" t="s">
        <v>2937</v>
      </c>
      <c r="O344" s="1450"/>
      <c r="P344" s="1450"/>
    </row>
    <row r="345">
      <c r="A345" s="1444">
        <v>3026.0</v>
      </c>
      <c r="B345" s="1445" t="s">
        <v>6059</v>
      </c>
      <c r="C345" s="1445" t="s">
        <v>6060</v>
      </c>
      <c r="D345" s="1446" t="s">
        <v>6061</v>
      </c>
      <c r="E345" s="1445">
        <v>6.24455625E8</v>
      </c>
      <c r="F345" s="1445">
        <v>6.24455625E8</v>
      </c>
      <c r="G345" s="1447" t="b">
        <v>1</v>
      </c>
      <c r="H345" s="1445" t="s">
        <v>76</v>
      </c>
      <c r="I345" s="1445" t="s">
        <v>4929</v>
      </c>
      <c r="J345" s="1448">
        <v>91511.0</v>
      </c>
      <c r="K345" s="1445" t="s">
        <v>2440</v>
      </c>
      <c r="L345" s="1445" t="s">
        <v>5019</v>
      </c>
      <c r="M345" s="1451"/>
      <c r="N345" s="1449" t="s">
        <v>6062</v>
      </c>
      <c r="O345" s="1450"/>
      <c r="P345" s="1450"/>
    </row>
    <row r="346">
      <c r="A346" s="1444">
        <v>3029.0</v>
      </c>
      <c r="B346" s="1445" t="s">
        <v>6063</v>
      </c>
      <c r="C346" s="1445" t="s">
        <v>6064</v>
      </c>
      <c r="D346" s="1446" t="s">
        <v>6065</v>
      </c>
      <c r="E346" s="1445">
        <v>6.41597928E8</v>
      </c>
      <c r="F346" s="1445">
        <v>6.41597928E8</v>
      </c>
      <c r="G346" s="1447" t="b">
        <v>1</v>
      </c>
      <c r="H346" s="1445" t="s">
        <v>244</v>
      </c>
      <c r="I346" s="1445" t="s">
        <v>5142</v>
      </c>
      <c r="J346" s="1448">
        <v>42.0</v>
      </c>
      <c r="K346" s="1445" t="s">
        <v>2476</v>
      </c>
      <c r="L346" s="1445" t="s">
        <v>244</v>
      </c>
      <c r="M346" s="1445" t="s">
        <v>244</v>
      </c>
      <c r="N346" s="1449" t="s">
        <v>5160</v>
      </c>
      <c r="O346" s="1450"/>
      <c r="P346" s="1450"/>
    </row>
    <row r="347">
      <c r="A347" s="1444">
        <v>3030.0</v>
      </c>
      <c r="B347" s="1445" t="s">
        <v>588</v>
      </c>
      <c r="C347" s="1445" t="s">
        <v>588</v>
      </c>
      <c r="D347" s="1446" t="s">
        <v>6066</v>
      </c>
      <c r="E347" s="1445">
        <v>9.35844129E8</v>
      </c>
      <c r="F347" s="1445">
        <v>9.35844129E8</v>
      </c>
      <c r="G347" s="1447" t="b">
        <v>1</v>
      </c>
      <c r="H347" s="1445" t="s">
        <v>76</v>
      </c>
      <c r="I347" s="1445" t="s">
        <v>4929</v>
      </c>
      <c r="J347" s="1448">
        <v>91511.0</v>
      </c>
      <c r="K347" s="1445" t="s">
        <v>2432</v>
      </c>
      <c r="L347" s="1445" t="s">
        <v>4930</v>
      </c>
      <c r="M347" s="1445" t="s">
        <v>4931</v>
      </c>
      <c r="N347" s="1449" t="s">
        <v>2432</v>
      </c>
      <c r="O347" s="1450"/>
      <c r="P347" s="1450"/>
    </row>
    <row r="348">
      <c r="A348" s="1444">
        <v>3032.0</v>
      </c>
      <c r="B348" s="1445" t="s">
        <v>6067</v>
      </c>
      <c r="C348" s="1445" t="s">
        <v>6068</v>
      </c>
      <c r="D348" s="1446" t="s">
        <v>6069</v>
      </c>
      <c r="E348" s="1445">
        <v>6.19399554E8</v>
      </c>
      <c r="F348" s="1445">
        <v>6.19399554E8</v>
      </c>
      <c r="G348" s="1447" t="b">
        <v>1</v>
      </c>
      <c r="H348" s="1445" t="s">
        <v>76</v>
      </c>
      <c r="I348" s="1445" t="s">
        <v>5142</v>
      </c>
      <c r="J348" s="1448">
        <v>42.0</v>
      </c>
      <c r="K348" s="1445" t="s">
        <v>2440</v>
      </c>
      <c r="L348" s="1445" t="s">
        <v>6070</v>
      </c>
      <c r="M348" s="1445" t="s">
        <v>6070</v>
      </c>
      <c r="N348" s="1449" t="s">
        <v>5687</v>
      </c>
      <c r="O348" s="1450"/>
      <c r="P348" s="1450"/>
    </row>
    <row r="349">
      <c r="A349" s="1444">
        <v>3033.0</v>
      </c>
      <c r="B349" s="1445" t="s">
        <v>6071</v>
      </c>
      <c r="C349" s="1445" t="s">
        <v>6072</v>
      </c>
      <c r="D349" s="1446" t="s">
        <v>6073</v>
      </c>
      <c r="E349" s="1445">
        <v>8.86088844E8</v>
      </c>
      <c r="F349" s="1445">
        <v>8.86088844E8</v>
      </c>
      <c r="G349" s="1447" t="b">
        <v>1</v>
      </c>
      <c r="H349" s="1445" t="s">
        <v>76</v>
      </c>
      <c r="I349" s="1445" t="s">
        <v>1077</v>
      </c>
      <c r="J349" s="1448">
        <v>319244.0</v>
      </c>
      <c r="K349" s="1445" t="s">
        <v>2464</v>
      </c>
      <c r="L349" s="1445" t="s">
        <v>5633</v>
      </c>
      <c r="M349" s="1445" t="s">
        <v>5633</v>
      </c>
      <c r="N349" s="1449" t="s">
        <v>6074</v>
      </c>
      <c r="O349" s="1450"/>
      <c r="P349" s="1450"/>
    </row>
    <row r="350">
      <c r="A350" s="1444">
        <v>3034.0</v>
      </c>
      <c r="B350" s="1445" t="s">
        <v>6075</v>
      </c>
      <c r="C350" s="1445" t="s">
        <v>6075</v>
      </c>
      <c r="D350" s="1446" t="s">
        <v>6076</v>
      </c>
      <c r="E350" s="1445">
        <v>9.48014564E8</v>
      </c>
      <c r="F350" s="1445">
        <v>9.46040172E8</v>
      </c>
      <c r="G350" s="1447" t="b">
        <v>1</v>
      </c>
      <c r="H350" s="1445" t="s">
        <v>244</v>
      </c>
      <c r="I350" s="1445" t="s">
        <v>5142</v>
      </c>
      <c r="J350" s="1448">
        <v>42.0</v>
      </c>
      <c r="K350" s="1445" t="s">
        <v>2937</v>
      </c>
      <c r="L350" s="1445" t="s">
        <v>244</v>
      </c>
      <c r="M350" s="1445" t="s">
        <v>244</v>
      </c>
      <c r="N350" s="1449" t="s">
        <v>6077</v>
      </c>
      <c r="O350" s="1450"/>
      <c r="P350" s="1450"/>
    </row>
    <row r="351">
      <c r="A351" s="1444">
        <v>3038.0</v>
      </c>
      <c r="B351" s="1445" t="s">
        <v>6078</v>
      </c>
      <c r="C351" s="1445" t="s">
        <v>6078</v>
      </c>
      <c r="D351" s="1446" t="s">
        <v>6079</v>
      </c>
      <c r="E351" s="1445">
        <v>4.6040172E7</v>
      </c>
      <c r="F351" s="1445">
        <v>9.46040172E8</v>
      </c>
      <c r="G351" s="1447" t="b">
        <v>1</v>
      </c>
      <c r="H351" s="1445" t="s">
        <v>244</v>
      </c>
      <c r="I351" s="1445" t="s">
        <v>5142</v>
      </c>
      <c r="J351" s="1448">
        <v>42.0</v>
      </c>
      <c r="K351" s="1445" t="s">
        <v>2432</v>
      </c>
      <c r="L351" s="1445" t="s">
        <v>244</v>
      </c>
      <c r="M351" s="1445" t="s">
        <v>244</v>
      </c>
      <c r="N351" s="1449" t="s">
        <v>2432</v>
      </c>
      <c r="O351" s="1450"/>
      <c r="P351" s="1450"/>
    </row>
    <row r="352">
      <c r="A352" s="1444">
        <v>3040.0</v>
      </c>
      <c r="B352" s="1445" t="s">
        <v>6080</v>
      </c>
      <c r="C352" s="1445" t="s">
        <v>6081</v>
      </c>
      <c r="D352" s="1446" t="s">
        <v>6082</v>
      </c>
      <c r="E352" s="1445">
        <v>9.46040172E8</v>
      </c>
      <c r="F352" s="1445">
        <v>9.46040172E8</v>
      </c>
      <c r="G352" s="1447" t="b">
        <v>1</v>
      </c>
      <c r="H352" s="1445" t="s">
        <v>244</v>
      </c>
      <c r="I352" s="1445" t="s">
        <v>5142</v>
      </c>
      <c r="J352" s="1448">
        <v>42.0</v>
      </c>
      <c r="K352" s="1445" t="s">
        <v>2937</v>
      </c>
      <c r="L352" s="1445" t="s">
        <v>244</v>
      </c>
      <c r="M352" s="1445" t="s">
        <v>244</v>
      </c>
      <c r="N352" s="1449" t="s">
        <v>6083</v>
      </c>
      <c r="O352" s="1450"/>
      <c r="P352" s="1450"/>
    </row>
    <row r="353">
      <c r="A353" s="1444">
        <v>3041.0</v>
      </c>
      <c r="B353" s="1445" t="s">
        <v>6084</v>
      </c>
      <c r="C353" s="1445" t="s">
        <v>6084</v>
      </c>
      <c r="D353" s="1446" t="s">
        <v>6085</v>
      </c>
      <c r="E353" s="1445">
        <v>7.6364591E7</v>
      </c>
      <c r="F353" s="1445">
        <v>9.94792698E8</v>
      </c>
      <c r="G353" s="1447" t="b">
        <v>1</v>
      </c>
      <c r="H353" s="1445" t="s">
        <v>244</v>
      </c>
      <c r="I353" s="1445" t="s">
        <v>5142</v>
      </c>
      <c r="J353" s="1448">
        <v>42.0</v>
      </c>
      <c r="K353" s="1445" t="s">
        <v>2464</v>
      </c>
      <c r="L353" s="1445" t="s">
        <v>244</v>
      </c>
      <c r="M353" s="1445" t="s">
        <v>244</v>
      </c>
      <c r="N353" s="1449" t="s">
        <v>2464</v>
      </c>
      <c r="O353" s="1450"/>
      <c r="P353" s="1450"/>
    </row>
    <row r="354">
      <c r="A354" s="1444">
        <v>3043.0</v>
      </c>
      <c r="B354" s="1445" t="s">
        <v>6086</v>
      </c>
      <c r="C354" s="1445" t="s">
        <v>6086</v>
      </c>
      <c r="D354" s="1446" t="s">
        <v>6087</v>
      </c>
      <c r="E354" s="1445">
        <v>9.29159515E8</v>
      </c>
      <c r="F354" s="1445">
        <v>9.29159515E8</v>
      </c>
      <c r="G354" s="1447" t="b">
        <v>1</v>
      </c>
      <c r="H354" s="1445" t="s">
        <v>244</v>
      </c>
      <c r="I354" s="1445" t="s">
        <v>5142</v>
      </c>
      <c r="J354" s="1448">
        <v>42.0</v>
      </c>
      <c r="K354" s="1445" t="s">
        <v>2426</v>
      </c>
      <c r="L354" s="1445" t="s">
        <v>244</v>
      </c>
      <c r="M354" s="1445" t="s">
        <v>244</v>
      </c>
      <c r="N354" s="1449" t="s">
        <v>5402</v>
      </c>
      <c r="O354" s="1450"/>
      <c r="P354" s="1450"/>
    </row>
    <row r="355">
      <c r="A355" s="1444">
        <v>3044.0</v>
      </c>
      <c r="B355" s="1445" t="s">
        <v>6088</v>
      </c>
      <c r="C355" s="1445" t="s">
        <v>6088</v>
      </c>
      <c r="D355" s="1446" t="s">
        <v>6089</v>
      </c>
      <c r="E355" s="1445">
        <v>9.19914191E8</v>
      </c>
      <c r="F355" s="1445">
        <v>9.19914191E8</v>
      </c>
      <c r="G355" s="1447" t="b">
        <v>1</v>
      </c>
      <c r="H355" s="1445" t="s">
        <v>76</v>
      </c>
      <c r="I355" s="1445" t="s">
        <v>4936</v>
      </c>
      <c r="J355" s="1448">
        <v>717019.0</v>
      </c>
      <c r="K355" s="1445" t="s">
        <v>2426</v>
      </c>
      <c r="L355" s="1445" t="s">
        <v>6090</v>
      </c>
      <c r="M355" s="1451"/>
      <c r="N355" s="1449" t="s">
        <v>2426</v>
      </c>
      <c r="O355" s="1450"/>
      <c r="P355" s="1450"/>
    </row>
    <row r="356">
      <c r="A356" s="1444">
        <v>3045.0</v>
      </c>
      <c r="B356" s="1445" t="s">
        <v>6091</v>
      </c>
      <c r="C356" s="1445" t="s">
        <v>6091</v>
      </c>
      <c r="D356" s="1446" t="s">
        <v>6092</v>
      </c>
      <c r="E356" s="1445">
        <v>9.36696519E8</v>
      </c>
      <c r="F356" s="1445">
        <v>9.36696519E8</v>
      </c>
      <c r="G356" s="1447" t="b">
        <v>1</v>
      </c>
      <c r="H356" s="1445" t="s">
        <v>76</v>
      </c>
      <c r="I356" s="1445" t="s">
        <v>4936</v>
      </c>
      <c r="J356" s="1448">
        <v>717019.0</v>
      </c>
      <c r="K356" s="1445" t="s">
        <v>2426</v>
      </c>
      <c r="L356" s="1445" t="s">
        <v>6093</v>
      </c>
      <c r="M356" s="1445" t="s">
        <v>6093</v>
      </c>
      <c r="N356" s="1449" t="s">
        <v>5402</v>
      </c>
      <c r="O356" s="1450"/>
      <c r="P356" s="1450"/>
    </row>
    <row r="357">
      <c r="A357" s="1444">
        <v>3047.0</v>
      </c>
      <c r="B357" s="1445" t="s">
        <v>6094</v>
      </c>
      <c r="C357" s="1445" t="s">
        <v>6094</v>
      </c>
      <c r="D357" s="1446" t="s">
        <v>6095</v>
      </c>
      <c r="E357" s="1445">
        <v>9.00961333E8</v>
      </c>
      <c r="F357" s="1445">
        <v>9.00961333E8</v>
      </c>
      <c r="G357" s="1447" t="b">
        <v>1</v>
      </c>
      <c r="H357" s="1445" t="s">
        <v>263</v>
      </c>
      <c r="I357" s="1445" t="s">
        <v>4936</v>
      </c>
      <c r="J357" s="1448">
        <v>717019.0</v>
      </c>
      <c r="K357" s="1445" t="s">
        <v>2464</v>
      </c>
      <c r="L357" s="1445" t="s">
        <v>263</v>
      </c>
      <c r="M357" s="1445" t="s">
        <v>263</v>
      </c>
      <c r="N357" s="1449" t="s">
        <v>5881</v>
      </c>
      <c r="O357" s="1450"/>
      <c r="P357" s="1450"/>
    </row>
    <row r="358">
      <c r="A358" s="1444">
        <v>3052.0</v>
      </c>
      <c r="B358" s="1445" t="s">
        <v>6096</v>
      </c>
      <c r="C358" s="1445" t="s">
        <v>6097</v>
      </c>
      <c r="D358" s="1446" t="s">
        <v>6098</v>
      </c>
      <c r="E358" s="1445">
        <v>8.49926997E8</v>
      </c>
      <c r="F358" s="1445">
        <v>8.18988355E8</v>
      </c>
      <c r="G358" s="1447" t="b">
        <v>1</v>
      </c>
      <c r="H358" s="1445" t="s">
        <v>244</v>
      </c>
      <c r="I358" s="1445" t="s">
        <v>5142</v>
      </c>
      <c r="J358" s="1448">
        <v>42.0</v>
      </c>
      <c r="K358" s="1445" t="s">
        <v>2432</v>
      </c>
      <c r="L358" s="1445" t="s">
        <v>6099</v>
      </c>
      <c r="M358" s="1445" t="s">
        <v>6099</v>
      </c>
      <c r="N358" s="1449" t="s">
        <v>2432</v>
      </c>
      <c r="O358" s="1450"/>
      <c r="P358" s="1450"/>
    </row>
    <row r="359">
      <c r="A359" s="1444">
        <v>3055.0</v>
      </c>
      <c r="B359" s="1445" t="s">
        <v>6100</v>
      </c>
      <c r="C359" s="1445" t="s">
        <v>6101</v>
      </c>
      <c r="D359" s="1446" t="s">
        <v>6102</v>
      </c>
      <c r="E359" s="1445">
        <v>9.84942E8</v>
      </c>
      <c r="F359" s="1445">
        <v>9.84942E8</v>
      </c>
      <c r="G359" s="1447" t="b">
        <v>1</v>
      </c>
      <c r="H359" s="1445" t="s">
        <v>76</v>
      </c>
      <c r="I359" s="1445" t="s">
        <v>4929</v>
      </c>
      <c r="J359" s="1448">
        <v>91511.0</v>
      </c>
      <c r="K359" s="1445" t="s">
        <v>4048</v>
      </c>
      <c r="L359" s="1445" t="s">
        <v>5212</v>
      </c>
      <c r="M359" s="1445" t="s">
        <v>5838</v>
      </c>
      <c r="N359" s="1449" t="s">
        <v>4048</v>
      </c>
      <c r="O359" s="1450"/>
      <c r="P359" s="1450"/>
    </row>
    <row r="360">
      <c r="A360" s="1444">
        <v>3056.0</v>
      </c>
      <c r="B360" s="1445" t="s">
        <v>6103</v>
      </c>
      <c r="C360" s="1445" t="s">
        <v>6104</v>
      </c>
      <c r="D360" s="1446" t="s">
        <v>6105</v>
      </c>
      <c r="E360" s="1445">
        <v>6.35425525E8</v>
      </c>
      <c r="F360" s="1445">
        <v>6.35425525E8</v>
      </c>
      <c r="G360" s="1447" t="b">
        <v>1</v>
      </c>
      <c r="H360" s="1445" t="s">
        <v>6106</v>
      </c>
      <c r="I360" s="1445" t="s">
        <v>5142</v>
      </c>
      <c r="J360" s="1448">
        <v>42.0</v>
      </c>
      <c r="K360" s="1445" t="s">
        <v>2464</v>
      </c>
      <c r="L360" s="1445" t="s">
        <v>6107</v>
      </c>
      <c r="M360" s="1445" t="s">
        <v>6107</v>
      </c>
      <c r="N360" s="1449" t="s">
        <v>2464</v>
      </c>
      <c r="O360" s="1450"/>
      <c r="P360" s="1450"/>
    </row>
    <row r="361">
      <c r="A361" s="1444">
        <v>3058.0</v>
      </c>
      <c r="B361" s="1445" t="s">
        <v>6108</v>
      </c>
      <c r="C361" s="1445" t="s">
        <v>6108</v>
      </c>
      <c r="D361" s="1446" t="s">
        <v>6109</v>
      </c>
      <c r="E361" s="1445">
        <v>2.566102E7</v>
      </c>
      <c r="F361" s="1445">
        <v>8.48757578E8</v>
      </c>
      <c r="G361" s="1447" t="b">
        <v>1</v>
      </c>
      <c r="H361" s="1445" t="s">
        <v>76</v>
      </c>
      <c r="I361" s="1445" t="s">
        <v>5142</v>
      </c>
      <c r="J361" s="1448">
        <v>42.0</v>
      </c>
      <c r="K361" s="1445" t="s">
        <v>2426</v>
      </c>
      <c r="L361" s="1445" t="s">
        <v>6093</v>
      </c>
      <c r="M361" s="1445" t="s">
        <v>6093</v>
      </c>
      <c r="N361" s="1449" t="s">
        <v>5188</v>
      </c>
      <c r="O361" s="1450"/>
      <c r="P361" s="1450"/>
    </row>
    <row r="362">
      <c r="A362" s="1444">
        <v>3060.0</v>
      </c>
      <c r="B362" s="1445" t="s">
        <v>6110</v>
      </c>
      <c r="C362" s="1445" t="s">
        <v>6111</v>
      </c>
      <c r="D362" s="1446" t="s">
        <v>6112</v>
      </c>
      <c r="E362" s="1445">
        <v>9.17280238E8</v>
      </c>
      <c r="F362" s="1445">
        <v>9.17280238E8</v>
      </c>
      <c r="G362" s="1447" t="b">
        <v>1</v>
      </c>
      <c r="H362" s="1445" t="s">
        <v>76</v>
      </c>
      <c r="I362" s="1445" t="s">
        <v>1077</v>
      </c>
      <c r="J362" s="1448">
        <v>319244.0</v>
      </c>
      <c r="K362" s="1445" t="s">
        <v>2464</v>
      </c>
      <c r="L362" s="1445" t="s">
        <v>5229</v>
      </c>
      <c r="M362" s="1445" t="s">
        <v>5229</v>
      </c>
      <c r="N362" s="1449" t="s">
        <v>2464</v>
      </c>
      <c r="O362" s="1450"/>
      <c r="P362" s="1450"/>
    </row>
    <row r="363">
      <c r="A363" s="1444">
        <v>3064.0</v>
      </c>
      <c r="B363" s="1445" t="s">
        <v>6113</v>
      </c>
      <c r="C363" s="1445" t="s">
        <v>6113</v>
      </c>
      <c r="D363" s="1446" t="s">
        <v>6114</v>
      </c>
      <c r="E363" s="1445">
        <v>8.44440855E8</v>
      </c>
      <c r="F363" s="1445">
        <v>8.44440855E8</v>
      </c>
      <c r="G363" s="1447" t="b">
        <v>1</v>
      </c>
      <c r="H363" s="1445" t="s">
        <v>76</v>
      </c>
      <c r="I363" s="1445" t="s">
        <v>5142</v>
      </c>
      <c r="J363" s="1448">
        <v>42.0</v>
      </c>
      <c r="K363" s="1445" t="s">
        <v>2476</v>
      </c>
      <c r="L363" s="1445" t="s">
        <v>5072</v>
      </c>
      <c r="M363" s="1445" t="s">
        <v>5604</v>
      </c>
      <c r="N363" s="1449" t="s">
        <v>6115</v>
      </c>
      <c r="O363" s="1450"/>
      <c r="P363" s="1450"/>
    </row>
    <row r="364">
      <c r="A364" s="1444">
        <v>3070.0</v>
      </c>
      <c r="B364" s="1445" t="s">
        <v>6116</v>
      </c>
      <c r="C364" s="1445" t="s">
        <v>6117</v>
      </c>
      <c r="D364" s="1446" t="s">
        <v>6118</v>
      </c>
      <c r="E364" s="1445">
        <v>2.0797555E7</v>
      </c>
      <c r="F364" s="1445">
        <v>9.49292434E8</v>
      </c>
      <c r="G364" s="1447" t="b">
        <v>1</v>
      </c>
      <c r="H364" s="1445" t="s">
        <v>76</v>
      </c>
      <c r="I364" s="1445" t="s">
        <v>4929</v>
      </c>
      <c r="J364" s="1448">
        <v>91511.0</v>
      </c>
      <c r="K364" s="1445" t="s">
        <v>2426</v>
      </c>
      <c r="L364" s="1445" t="s">
        <v>5838</v>
      </c>
      <c r="M364" s="1451"/>
      <c r="N364" s="1449" t="s">
        <v>2426</v>
      </c>
      <c r="O364" s="1450"/>
      <c r="P364" s="1450"/>
    </row>
    <row r="365">
      <c r="A365" s="1444">
        <v>3076.0</v>
      </c>
      <c r="B365" s="1445" t="s">
        <v>6119</v>
      </c>
      <c r="C365" s="1445" t="s">
        <v>6120</v>
      </c>
      <c r="D365" s="1446" t="s">
        <v>6121</v>
      </c>
      <c r="E365" s="1445">
        <v>9.82509049E8</v>
      </c>
      <c r="F365" s="1445">
        <v>9.82509049E8</v>
      </c>
      <c r="G365" s="1447" t="b">
        <v>1</v>
      </c>
      <c r="H365" s="1445" t="s">
        <v>76</v>
      </c>
      <c r="I365" s="1445" t="s">
        <v>4929</v>
      </c>
      <c r="J365" s="1448">
        <v>91511.0</v>
      </c>
      <c r="K365" s="1445" t="s">
        <v>2437</v>
      </c>
      <c r="L365" s="1445" t="s">
        <v>5307</v>
      </c>
      <c r="M365" s="1445" t="s">
        <v>5307</v>
      </c>
      <c r="N365" s="1449" t="s">
        <v>5346</v>
      </c>
      <c r="O365" s="1450"/>
      <c r="P365" s="1450"/>
    </row>
    <row r="366">
      <c r="A366" s="1444">
        <v>3077.0</v>
      </c>
      <c r="B366" s="1445" t="s">
        <v>6122</v>
      </c>
      <c r="C366" s="1445" t="s">
        <v>6123</v>
      </c>
      <c r="D366" s="1446" t="s">
        <v>6124</v>
      </c>
      <c r="E366" s="1445">
        <v>6.11469694E8</v>
      </c>
      <c r="F366" s="1445">
        <v>6.11469694E8</v>
      </c>
      <c r="G366" s="1447" t="b">
        <v>1</v>
      </c>
      <c r="H366" s="1445" t="s">
        <v>76</v>
      </c>
      <c r="I366" s="1445" t="s">
        <v>5142</v>
      </c>
      <c r="J366" s="1448">
        <v>42.0</v>
      </c>
      <c r="K366" s="1445" t="s">
        <v>2464</v>
      </c>
      <c r="L366" s="1445" t="s">
        <v>6125</v>
      </c>
      <c r="M366" s="1445" t="s">
        <v>6125</v>
      </c>
      <c r="N366" s="1449" t="s">
        <v>2464</v>
      </c>
      <c r="O366" s="1450"/>
      <c r="P366" s="1450"/>
    </row>
    <row r="367">
      <c r="A367" s="1444">
        <v>3085.0</v>
      </c>
      <c r="B367" s="1445" t="s">
        <v>6126</v>
      </c>
      <c r="C367" s="1445" t="s">
        <v>6127</v>
      </c>
      <c r="D367" s="1446" t="s">
        <v>6128</v>
      </c>
      <c r="E367" s="1445">
        <v>2.0953105E7</v>
      </c>
      <c r="F367" s="1445">
        <v>9.54821715E8</v>
      </c>
      <c r="G367" s="1447" t="b">
        <v>1</v>
      </c>
      <c r="H367" s="1445" t="s">
        <v>76</v>
      </c>
      <c r="I367" s="1445" t="s">
        <v>1077</v>
      </c>
      <c r="J367" s="1448">
        <v>319244.0</v>
      </c>
      <c r="K367" s="1445" t="s">
        <v>2659</v>
      </c>
      <c r="L367" s="1445" t="s">
        <v>5428</v>
      </c>
      <c r="M367" s="1451"/>
      <c r="N367" s="1449" t="s">
        <v>4977</v>
      </c>
      <c r="O367" s="1450"/>
      <c r="P367" s="1450"/>
    </row>
    <row r="368">
      <c r="A368" s="1444">
        <v>3091.0</v>
      </c>
      <c r="B368" s="1445" t="s">
        <v>6129</v>
      </c>
      <c r="C368" s="1445" t="s">
        <v>6130</v>
      </c>
      <c r="D368" s="1446" t="s">
        <v>6131</v>
      </c>
      <c r="E368" s="1445">
        <v>3.289913E7</v>
      </c>
      <c r="F368" s="1445">
        <v>3.289913E7</v>
      </c>
      <c r="G368" s="1447" t="b">
        <v>1</v>
      </c>
      <c r="H368" s="1445" t="s">
        <v>5608</v>
      </c>
      <c r="I368" s="1445" t="s">
        <v>4936</v>
      </c>
      <c r="J368" s="1448">
        <v>717019.0</v>
      </c>
      <c r="K368" s="1445" t="s">
        <v>2464</v>
      </c>
      <c r="L368" s="1445" t="s">
        <v>5608</v>
      </c>
      <c r="M368" s="1445" t="s">
        <v>5608</v>
      </c>
      <c r="N368" s="1449" t="s">
        <v>6132</v>
      </c>
      <c r="O368" s="1450"/>
      <c r="P368" s="1450"/>
    </row>
    <row r="369">
      <c r="A369" s="1444">
        <v>3092.0</v>
      </c>
      <c r="B369" s="1445" t="s">
        <v>6133</v>
      </c>
      <c r="C369" s="1445" t="s">
        <v>6134</v>
      </c>
      <c r="D369" s="1446" t="s">
        <v>6135</v>
      </c>
      <c r="E369" s="1445">
        <v>2.2485511E7</v>
      </c>
      <c r="F369" s="1445">
        <v>8.42082408E8</v>
      </c>
      <c r="G369" s="1447" t="b">
        <v>1</v>
      </c>
      <c r="H369" s="1445" t="s">
        <v>76</v>
      </c>
      <c r="I369" s="1445" t="s">
        <v>5142</v>
      </c>
      <c r="J369" s="1448">
        <v>42.0</v>
      </c>
      <c r="K369" s="1445" t="s">
        <v>2426</v>
      </c>
      <c r="L369" s="1445" t="s">
        <v>5086</v>
      </c>
      <c r="M369" s="1445" t="s">
        <v>5065</v>
      </c>
      <c r="N369" s="1449" t="s">
        <v>5801</v>
      </c>
      <c r="O369" s="1450"/>
      <c r="P369" s="1450"/>
    </row>
    <row r="370">
      <c r="A370" s="1444">
        <v>3094.0</v>
      </c>
      <c r="B370" s="1445" t="s">
        <v>6136</v>
      </c>
      <c r="C370" s="1445" t="s">
        <v>6137</v>
      </c>
      <c r="D370" s="1446" t="s">
        <v>6138</v>
      </c>
      <c r="E370" s="1445">
        <v>8.09289239E8</v>
      </c>
      <c r="F370" s="1445">
        <v>8.09289239E8</v>
      </c>
      <c r="G370" s="1447" t="b">
        <v>1</v>
      </c>
      <c r="H370" s="1445" t="s">
        <v>76</v>
      </c>
      <c r="I370" s="1445" t="s">
        <v>5142</v>
      </c>
      <c r="J370" s="1448">
        <v>42.0</v>
      </c>
      <c r="K370" s="1445" t="s">
        <v>2464</v>
      </c>
      <c r="L370" s="1445" t="s">
        <v>4930</v>
      </c>
      <c r="M370" s="1445" t="s">
        <v>4954</v>
      </c>
      <c r="N370" s="1449" t="s">
        <v>6139</v>
      </c>
      <c r="O370" s="1450"/>
      <c r="P370" s="1450"/>
    </row>
    <row r="371">
      <c r="A371" s="1444">
        <v>3111.0</v>
      </c>
      <c r="B371" s="1445" t="s">
        <v>6140</v>
      </c>
      <c r="C371" s="1445" t="s">
        <v>6141</v>
      </c>
      <c r="D371" s="1446" t="s">
        <v>6142</v>
      </c>
      <c r="E371" s="1445">
        <v>2.5087275E7</v>
      </c>
      <c r="F371" s="1445">
        <v>6.32736555E8</v>
      </c>
      <c r="G371" s="1447" t="b">
        <v>1</v>
      </c>
      <c r="H371" s="1445" t="s">
        <v>76</v>
      </c>
      <c r="I371" s="1445" t="s">
        <v>1077</v>
      </c>
      <c r="J371" s="1448">
        <v>319244.0</v>
      </c>
      <c r="K371" s="1445" t="s">
        <v>2432</v>
      </c>
      <c r="L371" s="1451"/>
      <c r="M371" s="1445" t="s">
        <v>4945</v>
      </c>
      <c r="N371" s="1449" t="s">
        <v>2432</v>
      </c>
      <c r="O371" s="1450"/>
      <c r="P371" s="1450"/>
    </row>
    <row r="372">
      <c r="A372" s="1444">
        <v>3113.0</v>
      </c>
      <c r="B372" s="1445" t="s">
        <v>6143</v>
      </c>
      <c r="C372" s="1445" t="s">
        <v>6144</v>
      </c>
      <c r="D372" s="1446" t="s">
        <v>6145</v>
      </c>
      <c r="E372" s="1445">
        <v>9.09826935E8</v>
      </c>
      <c r="F372" s="1445">
        <v>9.09826935E8</v>
      </c>
      <c r="G372" s="1447" t="b">
        <v>1</v>
      </c>
      <c r="H372" s="1445" t="s">
        <v>244</v>
      </c>
      <c r="I372" s="1445" t="s">
        <v>5142</v>
      </c>
      <c r="J372" s="1448">
        <v>42.0</v>
      </c>
      <c r="K372" s="1445" t="s">
        <v>2426</v>
      </c>
      <c r="L372" s="1445" t="s">
        <v>244</v>
      </c>
      <c r="M372" s="1445" t="s">
        <v>244</v>
      </c>
      <c r="N372" s="1449" t="s">
        <v>6146</v>
      </c>
      <c r="O372" s="1450"/>
      <c r="P372" s="1450"/>
    </row>
    <row r="373">
      <c r="A373" s="1444">
        <v>3117.0</v>
      </c>
      <c r="B373" s="1445" t="s">
        <v>6147</v>
      </c>
      <c r="C373" s="1445" t="s">
        <v>6147</v>
      </c>
      <c r="D373" s="1446" t="s">
        <v>6148</v>
      </c>
      <c r="E373" s="1445">
        <v>2.7968888E7</v>
      </c>
      <c r="F373" s="1445">
        <v>2.7968888E7</v>
      </c>
      <c r="G373" s="1447" t="b">
        <v>1</v>
      </c>
      <c r="H373" s="1445" t="s">
        <v>76</v>
      </c>
      <c r="I373" s="1445" t="s">
        <v>4936</v>
      </c>
      <c r="J373" s="1448">
        <v>717019.0</v>
      </c>
      <c r="K373" s="1445" t="s">
        <v>2464</v>
      </c>
      <c r="L373" s="1451"/>
      <c r="M373" s="1445" t="s">
        <v>6149</v>
      </c>
      <c r="N373" s="1449" t="s">
        <v>6150</v>
      </c>
      <c r="O373" s="1450"/>
      <c r="P373" s="1450"/>
    </row>
    <row r="374">
      <c r="A374" s="1444">
        <v>3119.0</v>
      </c>
      <c r="B374" s="1445" t="s">
        <v>6151</v>
      </c>
      <c r="C374" s="1445" t="s">
        <v>6152</v>
      </c>
      <c r="D374" s="1446" t="s">
        <v>6153</v>
      </c>
      <c r="E374" s="1445">
        <v>2.6563939E7</v>
      </c>
      <c r="F374" s="1445">
        <v>6.18236932E8</v>
      </c>
      <c r="G374" s="1447" t="b">
        <v>1</v>
      </c>
      <c r="H374" s="1445" t="s">
        <v>76</v>
      </c>
      <c r="I374" s="1445" t="s">
        <v>4936</v>
      </c>
      <c r="J374" s="1448">
        <v>717019.0</v>
      </c>
      <c r="K374" s="1445" t="s">
        <v>2426</v>
      </c>
      <c r="L374" s="1445" t="s">
        <v>5086</v>
      </c>
      <c r="M374" s="1445" t="s">
        <v>5065</v>
      </c>
      <c r="N374" s="1449" t="s">
        <v>5316</v>
      </c>
      <c r="O374" s="1450"/>
      <c r="P374" s="1450"/>
    </row>
    <row r="375">
      <c r="A375" s="1444">
        <v>3121.0</v>
      </c>
      <c r="B375" s="1445" t="s">
        <v>6154</v>
      </c>
      <c r="C375" s="1445" t="s">
        <v>6155</v>
      </c>
      <c r="D375" s="1446" t="s">
        <v>6156</v>
      </c>
      <c r="E375" s="1445">
        <v>6.26824774E8</v>
      </c>
      <c r="F375" s="1445">
        <v>6.26824774E8</v>
      </c>
      <c r="G375" s="1447" t="b">
        <v>1</v>
      </c>
      <c r="H375" s="1445" t="s">
        <v>244</v>
      </c>
      <c r="I375" s="1445" t="s">
        <v>5142</v>
      </c>
      <c r="J375" s="1448">
        <v>42.0</v>
      </c>
      <c r="K375" s="1445" t="s">
        <v>2426</v>
      </c>
      <c r="L375" s="1445" t="s">
        <v>244</v>
      </c>
      <c r="M375" s="1445" t="s">
        <v>244</v>
      </c>
      <c r="N375" s="1449" t="s">
        <v>6157</v>
      </c>
      <c r="O375" s="1450"/>
      <c r="P375" s="1450"/>
    </row>
    <row r="376">
      <c r="A376" s="1444">
        <v>3122.0</v>
      </c>
      <c r="B376" s="1445" t="s">
        <v>6158</v>
      </c>
      <c r="C376" s="1445" t="s">
        <v>6159</v>
      </c>
      <c r="D376" s="1446" t="s">
        <v>6160</v>
      </c>
      <c r="E376" s="1445">
        <v>9.31248607E8</v>
      </c>
      <c r="F376" s="1445">
        <v>9.31248607E8</v>
      </c>
      <c r="G376" s="1447" t="b">
        <v>1</v>
      </c>
      <c r="H376" s="1445" t="s">
        <v>76</v>
      </c>
      <c r="I376" s="1445" t="s">
        <v>5142</v>
      </c>
      <c r="J376" s="1448">
        <v>42.0</v>
      </c>
      <c r="K376" s="1445" t="s">
        <v>2426</v>
      </c>
      <c r="L376" s="1451"/>
      <c r="M376" s="1445" t="s">
        <v>4931</v>
      </c>
      <c r="N376" s="1449" t="s">
        <v>6161</v>
      </c>
      <c r="O376" s="1450"/>
      <c r="P376" s="1450"/>
    </row>
    <row r="377">
      <c r="A377" s="1444">
        <v>3125.0</v>
      </c>
      <c r="B377" s="1445" t="s">
        <v>6162</v>
      </c>
      <c r="C377" s="1445" t="s">
        <v>6162</v>
      </c>
      <c r="D377" s="1446" t="s">
        <v>6163</v>
      </c>
      <c r="E377" s="1445">
        <v>8.30393456E8</v>
      </c>
      <c r="F377" s="1445">
        <v>8.30393456E8</v>
      </c>
      <c r="G377" s="1447" t="b">
        <v>1</v>
      </c>
      <c r="H377" s="1445" t="s">
        <v>76</v>
      </c>
      <c r="I377" s="1445" t="s">
        <v>5142</v>
      </c>
      <c r="J377" s="1448">
        <v>42.0</v>
      </c>
      <c r="K377" s="1445" t="s">
        <v>3363</v>
      </c>
      <c r="L377" s="1445" t="s">
        <v>6164</v>
      </c>
      <c r="M377" s="1445" t="s">
        <v>4998</v>
      </c>
      <c r="N377" s="1449" t="s">
        <v>3363</v>
      </c>
      <c r="O377" s="1450"/>
      <c r="P377" s="1450"/>
    </row>
    <row r="378">
      <c r="A378" s="1444">
        <v>3126.0</v>
      </c>
      <c r="B378" s="1445" t="s">
        <v>6165</v>
      </c>
      <c r="C378" s="1445" t="s">
        <v>6166</v>
      </c>
      <c r="D378" s="1446" t="s">
        <v>6167</v>
      </c>
      <c r="E378" s="1445">
        <v>9.58501197E8</v>
      </c>
      <c r="F378" s="1445">
        <v>9.58501197E8</v>
      </c>
      <c r="G378" s="1447" t="b">
        <v>1</v>
      </c>
      <c r="H378" s="1445" t="s">
        <v>76</v>
      </c>
      <c r="I378" s="1445" t="s">
        <v>5142</v>
      </c>
      <c r="J378" s="1448">
        <v>42.0</v>
      </c>
      <c r="K378" s="1445" t="s">
        <v>2437</v>
      </c>
      <c r="L378" s="1445" t="s">
        <v>6168</v>
      </c>
      <c r="M378" s="1445" t="s">
        <v>5262</v>
      </c>
      <c r="N378" s="1449" t="s">
        <v>6169</v>
      </c>
      <c r="O378" s="1450"/>
      <c r="P378" s="1450"/>
    </row>
    <row r="379">
      <c r="A379" s="1444">
        <v>3131.0</v>
      </c>
      <c r="B379" s="1445" t="s">
        <v>6170</v>
      </c>
      <c r="C379" s="1445" t="s">
        <v>6170</v>
      </c>
      <c r="D379" s="1446" t="s">
        <v>6171</v>
      </c>
      <c r="E379" s="1445">
        <v>8.17200029E8</v>
      </c>
      <c r="F379" s="1445">
        <v>8.17200029E8</v>
      </c>
      <c r="G379" s="1447" t="b">
        <v>1</v>
      </c>
      <c r="H379" s="1445" t="s">
        <v>5691</v>
      </c>
      <c r="I379" s="1445" t="s">
        <v>5142</v>
      </c>
      <c r="J379" s="1448">
        <v>42.0</v>
      </c>
      <c r="K379" s="1445" t="s">
        <v>2426</v>
      </c>
      <c r="L379" s="1445" t="s">
        <v>5691</v>
      </c>
      <c r="M379" s="1445" t="s">
        <v>5691</v>
      </c>
      <c r="N379" s="1449" t="s">
        <v>5024</v>
      </c>
      <c r="O379" s="1450"/>
      <c r="P379" s="1450"/>
    </row>
    <row r="380">
      <c r="A380" s="1444">
        <v>3138.0</v>
      </c>
      <c r="B380" s="1445" t="s">
        <v>6172</v>
      </c>
      <c r="C380" s="1445" t="s">
        <v>6173</v>
      </c>
      <c r="D380" s="1446" t="s">
        <v>6174</v>
      </c>
      <c r="E380" s="1445">
        <v>6.43548836E8</v>
      </c>
      <c r="F380" s="1445">
        <v>6.43548836E8</v>
      </c>
      <c r="G380" s="1447" t="b">
        <v>1</v>
      </c>
      <c r="H380" s="1445" t="s">
        <v>6106</v>
      </c>
      <c r="I380" s="1445" t="s">
        <v>5142</v>
      </c>
      <c r="J380" s="1448">
        <v>42.0</v>
      </c>
      <c r="K380" s="1445" t="s">
        <v>2426</v>
      </c>
      <c r="L380" s="1445" t="s">
        <v>5196</v>
      </c>
      <c r="M380" s="1445" t="s">
        <v>6175</v>
      </c>
      <c r="N380" s="1449" t="s">
        <v>2426</v>
      </c>
      <c r="O380" s="1450"/>
      <c r="P380" s="1450"/>
    </row>
    <row r="381">
      <c r="A381" s="1444">
        <v>3163.0</v>
      </c>
      <c r="B381" s="1445" t="s">
        <v>6176</v>
      </c>
      <c r="C381" s="1445" t="s">
        <v>6177</v>
      </c>
      <c r="D381" s="1446" t="s">
        <v>6178</v>
      </c>
      <c r="E381" s="1445">
        <v>3.253354E7</v>
      </c>
      <c r="F381" s="1445">
        <v>3.253354E7</v>
      </c>
      <c r="G381" s="1447" t="b">
        <v>1</v>
      </c>
      <c r="H381" s="1445" t="s">
        <v>5608</v>
      </c>
      <c r="I381" s="1445" t="s">
        <v>4936</v>
      </c>
      <c r="J381" s="1448">
        <v>717019.0</v>
      </c>
      <c r="K381" s="1445" t="s">
        <v>2426</v>
      </c>
      <c r="L381" s="1445" t="s">
        <v>5608</v>
      </c>
      <c r="M381" s="1445" t="s">
        <v>5608</v>
      </c>
      <c r="N381" s="1449" t="s">
        <v>5316</v>
      </c>
      <c r="O381" s="1450"/>
      <c r="P381" s="1450"/>
    </row>
    <row r="382">
      <c r="A382" s="1444">
        <v>3164.0</v>
      </c>
      <c r="B382" s="1445" t="s">
        <v>6179</v>
      </c>
      <c r="C382" s="1445" t="s">
        <v>6180</v>
      </c>
      <c r="D382" s="1446" t="s">
        <v>6181</v>
      </c>
      <c r="E382" s="1445">
        <v>2.6563939E7</v>
      </c>
      <c r="F382" s="1445">
        <v>6.18236932E8</v>
      </c>
      <c r="G382" s="1447" t="b">
        <v>1</v>
      </c>
      <c r="H382" s="1445" t="s">
        <v>76</v>
      </c>
      <c r="I382" s="1445" t="s">
        <v>4936</v>
      </c>
      <c r="J382" s="1448">
        <v>717019.0</v>
      </c>
      <c r="K382" s="1445" t="s">
        <v>2426</v>
      </c>
      <c r="L382" s="1445" t="s">
        <v>5398</v>
      </c>
      <c r="M382" s="1445" t="s">
        <v>5065</v>
      </c>
      <c r="N382" s="1449" t="s">
        <v>6182</v>
      </c>
      <c r="O382" s="1450"/>
      <c r="P382" s="1450"/>
    </row>
    <row r="383">
      <c r="A383" s="1444">
        <v>3165.0</v>
      </c>
      <c r="B383" s="1445" t="s">
        <v>6183</v>
      </c>
      <c r="C383" s="1445" t="s">
        <v>6184</v>
      </c>
      <c r="D383" s="1446" t="s">
        <v>6185</v>
      </c>
      <c r="E383" s="1445">
        <v>9.32658949E8</v>
      </c>
      <c r="F383" s="1445">
        <v>9.32658949E8</v>
      </c>
      <c r="G383" s="1447" t="b">
        <v>1</v>
      </c>
      <c r="H383" s="1445" t="s">
        <v>76</v>
      </c>
      <c r="I383" s="1445" t="s">
        <v>5142</v>
      </c>
      <c r="J383" s="1448">
        <v>42.0</v>
      </c>
      <c r="K383" s="1445" t="s">
        <v>2659</v>
      </c>
      <c r="L383" s="1445" t="s">
        <v>5284</v>
      </c>
      <c r="M383" s="1451"/>
      <c r="N383" s="1449" t="s">
        <v>2659</v>
      </c>
      <c r="O383" s="1450"/>
      <c r="P383" s="1450"/>
    </row>
    <row r="384">
      <c r="A384" s="1444">
        <v>3166.0</v>
      </c>
      <c r="B384" s="1445" t="s">
        <v>962</v>
      </c>
      <c r="C384" s="1445" t="s">
        <v>962</v>
      </c>
      <c r="D384" s="1446" t="s">
        <v>6186</v>
      </c>
      <c r="E384" s="1445">
        <v>8.20695569E8</v>
      </c>
      <c r="F384" s="1445" t="s">
        <v>6187</v>
      </c>
      <c r="G384" s="1447" t="b">
        <v>1</v>
      </c>
      <c r="H384" s="1445" t="s">
        <v>76</v>
      </c>
      <c r="I384" s="1445" t="s">
        <v>4936</v>
      </c>
      <c r="J384" s="1448">
        <v>717019.0</v>
      </c>
      <c r="K384" s="1445" t="s">
        <v>2432</v>
      </c>
      <c r="L384" s="1445" t="s">
        <v>5148</v>
      </c>
      <c r="M384" s="1445" t="s">
        <v>5061</v>
      </c>
      <c r="N384" s="1449" t="s">
        <v>6188</v>
      </c>
      <c r="O384" s="1450"/>
      <c r="P384" s="1450"/>
    </row>
    <row r="385">
      <c r="A385" s="1444">
        <v>3167.0</v>
      </c>
      <c r="B385" s="1445" t="s">
        <v>6189</v>
      </c>
      <c r="C385" s="1445" t="s">
        <v>6190</v>
      </c>
      <c r="D385" s="1446" t="s">
        <v>6191</v>
      </c>
      <c r="E385" s="1445">
        <v>8.20695659E8</v>
      </c>
      <c r="F385" s="1445">
        <v>8.20695659E8</v>
      </c>
      <c r="G385" s="1447" t="b">
        <v>1</v>
      </c>
      <c r="H385" s="1445" t="s">
        <v>76</v>
      </c>
      <c r="I385" s="1445" t="s">
        <v>4936</v>
      </c>
      <c r="J385" s="1448">
        <v>717019.0</v>
      </c>
      <c r="K385" s="1445" t="s">
        <v>2432</v>
      </c>
      <c r="L385" s="1445" t="s">
        <v>5415</v>
      </c>
      <c r="M385" s="1451"/>
      <c r="N385" s="1449" t="s">
        <v>2432</v>
      </c>
      <c r="O385" s="1450"/>
      <c r="P385" s="1450"/>
    </row>
    <row r="386">
      <c r="A386" s="1444">
        <v>3173.0</v>
      </c>
      <c r="B386" s="1445" t="s">
        <v>6192</v>
      </c>
      <c r="C386" s="1445" t="s">
        <v>6192</v>
      </c>
      <c r="D386" s="1446" t="s">
        <v>6193</v>
      </c>
      <c r="E386" s="1445">
        <v>9.31248607E8</v>
      </c>
      <c r="F386" s="1445">
        <v>9.31248607E8</v>
      </c>
      <c r="G386" s="1447" t="b">
        <v>1</v>
      </c>
      <c r="H386" s="1445" t="s">
        <v>76</v>
      </c>
      <c r="I386" s="1445" t="s">
        <v>5142</v>
      </c>
      <c r="J386" s="1448">
        <v>42.0</v>
      </c>
      <c r="K386" s="1445" t="s">
        <v>2432</v>
      </c>
      <c r="L386" s="1451"/>
      <c r="M386" s="1445" t="s">
        <v>4931</v>
      </c>
      <c r="N386" s="1449" t="s">
        <v>2432</v>
      </c>
      <c r="O386" s="1450"/>
      <c r="P386" s="1450"/>
    </row>
    <row r="387">
      <c r="A387" s="1444">
        <v>3176.0</v>
      </c>
      <c r="B387" s="1445" t="s">
        <v>6194</v>
      </c>
      <c r="C387" s="1445" t="s">
        <v>6195</v>
      </c>
      <c r="D387" s="1446" t="s">
        <v>6196</v>
      </c>
      <c r="E387" s="1445">
        <v>2.2270685E7</v>
      </c>
      <c r="F387" s="1445">
        <v>2.2270685E7</v>
      </c>
      <c r="G387" s="1447" t="b">
        <v>1</v>
      </c>
      <c r="H387" s="1445" t="s">
        <v>76</v>
      </c>
      <c r="I387" s="1445" t="s">
        <v>1077</v>
      </c>
      <c r="J387" s="1448">
        <v>319244.0</v>
      </c>
      <c r="K387" s="1445" t="s">
        <v>2464</v>
      </c>
      <c r="L387" s="1445" t="s">
        <v>5143</v>
      </c>
      <c r="M387" s="1445" t="s">
        <v>4960</v>
      </c>
      <c r="N387" s="1449" t="s">
        <v>2464</v>
      </c>
      <c r="O387" s="1450"/>
      <c r="P387" s="1450"/>
    </row>
    <row r="388">
      <c r="A388" s="1444">
        <v>3180.0</v>
      </c>
      <c r="B388" s="1445" t="s">
        <v>6197</v>
      </c>
      <c r="C388" s="1445" t="s">
        <v>6198</v>
      </c>
      <c r="D388" s="1446" t="s">
        <v>6199</v>
      </c>
      <c r="E388" s="1445">
        <v>8.26142657E8</v>
      </c>
      <c r="F388" s="1445">
        <v>8.26142657E8</v>
      </c>
      <c r="G388" s="1447" t="b">
        <v>1</v>
      </c>
      <c r="H388" s="1445" t="s">
        <v>76</v>
      </c>
      <c r="I388" s="1445" t="s">
        <v>1077</v>
      </c>
      <c r="J388" s="1448">
        <v>319244.0</v>
      </c>
      <c r="K388" s="1445" t="s">
        <v>2426</v>
      </c>
      <c r="L388" s="1445" t="s">
        <v>5307</v>
      </c>
      <c r="M388" s="1445" t="s">
        <v>5307</v>
      </c>
      <c r="N388" s="1449" t="s">
        <v>5450</v>
      </c>
      <c r="O388" s="1450"/>
      <c r="P388" s="1450"/>
    </row>
    <row r="389">
      <c r="A389" s="1444">
        <v>3181.0</v>
      </c>
      <c r="B389" s="1445" t="s">
        <v>6200</v>
      </c>
      <c r="C389" s="1445" t="s">
        <v>6201</v>
      </c>
      <c r="D389" s="1446" t="s">
        <v>6202</v>
      </c>
      <c r="E389" s="1445">
        <v>8.50991092E8</v>
      </c>
      <c r="F389" s="1445">
        <v>8.50991092E8</v>
      </c>
      <c r="G389" s="1447" t="b">
        <v>1</v>
      </c>
      <c r="H389" s="1445" t="s">
        <v>76</v>
      </c>
      <c r="I389" s="1445" t="s">
        <v>1077</v>
      </c>
      <c r="J389" s="1448">
        <v>319244.0</v>
      </c>
      <c r="K389" s="1445" t="s">
        <v>2440</v>
      </c>
      <c r="L389" s="1445" t="s">
        <v>5963</v>
      </c>
      <c r="M389" s="1451"/>
      <c r="N389" s="1449" t="s">
        <v>5639</v>
      </c>
      <c r="O389" s="1450"/>
      <c r="P389" s="1450"/>
    </row>
    <row r="390">
      <c r="A390" s="1444">
        <v>3184.0</v>
      </c>
      <c r="B390" s="1445" t="s">
        <v>6203</v>
      </c>
      <c r="C390" s="1445" t="s">
        <v>6204</v>
      </c>
      <c r="D390" s="1446" t="s">
        <v>6205</v>
      </c>
      <c r="E390" s="1445">
        <v>2.2270685E7</v>
      </c>
      <c r="F390" s="1445">
        <v>2.2270685E7</v>
      </c>
      <c r="G390" s="1447" t="b">
        <v>1</v>
      </c>
      <c r="H390" s="1445" t="s">
        <v>76</v>
      </c>
      <c r="I390" s="1445" t="s">
        <v>1077</v>
      </c>
      <c r="J390" s="1448">
        <v>319244.0</v>
      </c>
      <c r="K390" s="1445" t="s">
        <v>2464</v>
      </c>
      <c r="L390" s="1445" t="s">
        <v>5143</v>
      </c>
      <c r="M390" s="1445" t="s">
        <v>4960</v>
      </c>
      <c r="N390" s="1449" t="s">
        <v>2464</v>
      </c>
      <c r="O390" s="1450"/>
      <c r="P390" s="1450"/>
    </row>
    <row r="391">
      <c r="A391" s="1444">
        <v>3187.0</v>
      </c>
      <c r="B391" s="1445" t="s">
        <v>6206</v>
      </c>
      <c r="C391" s="1445" t="s">
        <v>6207</v>
      </c>
      <c r="D391" s="1446" t="s">
        <v>6208</v>
      </c>
      <c r="E391" s="1445">
        <v>9.09974261E8</v>
      </c>
      <c r="F391" s="1445">
        <v>9.09974261E8</v>
      </c>
      <c r="G391" s="1447" t="b">
        <v>1</v>
      </c>
      <c r="H391" s="1445" t="s">
        <v>76</v>
      </c>
      <c r="I391" s="1445" t="s">
        <v>5142</v>
      </c>
      <c r="J391" s="1448">
        <v>42.0</v>
      </c>
      <c r="K391" s="1445" t="s">
        <v>3363</v>
      </c>
      <c r="L391" s="1445" t="s">
        <v>6090</v>
      </c>
      <c r="M391" s="1451"/>
      <c r="N391" s="1449" t="s">
        <v>3363</v>
      </c>
      <c r="O391" s="1450"/>
      <c r="P391" s="1450"/>
    </row>
    <row r="392">
      <c r="A392" s="1444">
        <v>3191.0</v>
      </c>
      <c r="B392" s="1445" t="s">
        <v>6209</v>
      </c>
      <c r="C392" s="1445" t="s">
        <v>6210</v>
      </c>
      <c r="D392" s="1446" t="s">
        <v>6211</v>
      </c>
      <c r="E392" s="1445">
        <v>2.1509008E7</v>
      </c>
      <c r="F392" s="1445">
        <v>8.30963589E8</v>
      </c>
      <c r="G392" s="1447" t="b">
        <v>1</v>
      </c>
      <c r="H392" s="1445" t="s">
        <v>76</v>
      </c>
      <c r="I392" s="1445" t="s">
        <v>4929</v>
      </c>
      <c r="J392" s="1448">
        <v>91511.0</v>
      </c>
      <c r="K392" s="1445" t="s">
        <v>2659</v>
      </c>
      <c r="L392" s="1445" t="s">
        <v>5196</v>
      </c>
      <c r="M392" s="1445" t="s">
        <v>5196</v>
      </c>
      <c r="N392" s="1449" t="s">
        <v>2659</v>
      </c>
      <c r="O392" s="1450"/>
      <c r="P392" s="1450"/>
    </row>
    <row r="393">
      <c r="A393" s="1444">
        <v>3192.0</v>
      </c>
      <c r="B393" s="1445" t="s">
        <v>6212</v>
      </c>
      <c r="C393" s="1445" t="s">
        <v>6213</v>
      </c>
      <c r="D393" s="1446" t="s">
        <v>6214</v>
      </c>
      <c r="E393" s="1445">
        <v>2.1085058E7</v>
      </c>
      <c r="F393" s="1445">
        <v>2.9339087E7</v>
      </c>
      <c r="G393" s="1447" t="b">
        <v>1</v>
      </c>
      <c r="H393" s="1445" t="s">
        <v>76</v>
      </c>
      <c r="I393" s="1445" t="s">
        <v>4929</v>
      </c>
      <c r="J393" s="1448">
        <v>91511.0</v>
      </c>
      <c r="K393" s="1445" t="s">
        <v>2659</v>
      </c>
      <c r="L393" s="1445" t="s">
        <v>4994</v>
      </c>
      <c r="M393" s="1445" t="s">
        <v>4994</v>
      </c>
      <c r="N393" s="1449" t="s">
        <v>2659</v>
      </c>
      <c r="O393" s="1450"/>
      <c r="P393" s="1450"/>
    </row>
    <row r="394">
      <c r="A394" s="1444">
        <v>3194.0</v>
      </c>
      <c r="B394" s="1445" t="s">
        <v>6215</v>
      </c>
      <c r="C394" s="1445" t="s">
        <v>6215</v>
      </c>
      <c r="D394" s="1446" t="s">
        <v>6216</v>
      </c>
      <c r="E394" s="1445">
        <v>6.26683818E8</v>
      </c>
      <c r="F394" s="1445">
        <v>9.53646187E8</v>
      </c>
      <c r="G394" s="1447" t="b">
        <v>1</v>
      </c>
      <c r="H394" s="1445" t="s">
        <v>244</v>
      </c>
      <c r="I394" s="1445" t="s">
        <v>5142</v>
      </c>
      <c r="J394" s="1448">
        <v>42.0</v>
      </c>
      <c r="K394" s="1445" t="s">
        <v>2426</v>
      </c>
      <c r="L394" s="1445" t="s">
        <v>244</v>
      </c>
      <c r="M394" s="1445" t="s">
        <v>244</v>
      </c>
      <c r="N394" s="1449" t="s">
        <v>5188</v>
      </c>
      <c r="O394" s="1450"/>
      <c r="P394" s="1450"/>
    </row>
    <row r="395">
      <c r="A395" s="1444">
        <v>3195.0</v>
      </c>
      <c r="B395" s="1445" t="s">
        <v>6217</v>
      </c>
      <c r="C395" s="1445" t="s">
        <v>6218</v>
      </c>
      <c r="D395" s="1446" t="s">
        <v>6219</v>
      </c>
      <c r="E395" s="1445">
        <v>8.7328209E8</v>
      </c>
      <c r="F395" s="1445">
        <v>8.7328209E8</v>
      </c>
      <c r="G395" s="1447" t="b">
        <v>1</v>
      </c>
      <c r="H395" s="1445" t="s">
        <v>76</v>
      </c>
      <c r="I395" s="1445" t="s">
        <v>1204</v>
      </c>
      <c r="J395" s="1448">
        <v>583715.0</v>
      </c>
      <c r="K395" s="1445" t="s">
        <v>2536</v>
      </c>
      <c r="L395" s="1445" t="s">
        <v>4960</v>
      </c>
      <c r="M395" s="1445" t="s">
        <v>4960</v>
      </c>
      <c r="N395" s="1449" t="s">
        <v>6220</v>
      </c>
      <c r="O395" s="1450"/>
      <c r="P395" s="1450"/>
    </row>
    <row r="396">
      <c r="A396" s="1444">
        <v>3198.0</v>
      </c>
      <c r="B396" s="1445" t="s">
        <v>6221</v>
      </c>
      <c r="C396" s="1445" t="s">
        <v>6222</v>
      </c>
      <c r="D396" s="1446" t="s">
        <v>6223</v>
      </c>
      <c r="E396" s="1445">
        <v>9.89786555E8</v>
      </c>
      <c r="F396" s="1445">
        <v>9.89786555E8</v>
      </c>
      <c r="G396" s="1447" t="b">
        <v>1</v>
      </c>
      <c r="H396" s="1445" t="s">
        <v>76</v>
      </c>
      <c r="I396" s="1445" t="s">
        <v>1204</v>
      </c>
      <c r="J396" s="1448">
        <v>583715.0</v>
      </c>
      <c r="K396" s="1445" t="s">
        <v>2464</v>
      </c>
      <c r="L396" s="1445" t="s">
        <v>5081</v>
      </c>
      <c r="M396" s="1445" t="s">
        <v>5081</v>
      </c>
      <c r="N396" s="1449" t="s">
        <v>2464</v>
      </c>
      <c r="O396" s="1450"/>
      <c r="P396" s="1450"/>
    </row>
    <row r="397">
      <c r="A397" s="1444">
        <v>3200.0</v>
      </c>
      <c r="B397" s="1445" t="s">
        <v>6224</v>
      </c>
      <c r="C397" s="1445" t="s">
        <v>6225</v>
      </c>
      <c r="D397" s="1446" t="s">
        <v>6226</v>
      </c>
      <c r="E397" s="1445">
        <v>6.31964999E8</v>
      </c>
      <c r="F397" s="1445">
        <v>6.31964999E8</v>
      </c>
      <c r="G397" s="1447" t="b">
        <v>1</v>
      </c>
      <c r="H397" s="1445" t="s">
        <v>5541</v>
      </c>
      <c r="I397" s="1445" t="s">
        <v>5142</v>
      </c>
      <c r="J397" s="1448">
        <v>42.0</v>
      </c>
      <c r="K397" s="1445" t="s">
        <v>2464</v>
      </c>
      <c r="L397" s="1445" t="s">
        <v>5541</v>
      </c>
      <c r="M397" s="1445" t="s">
        <v>6227</v>
      </c>
      <c r="N397" s="1449" t="s">
        <v>5490</v>
      </c>
      <c r="O397" s="1450"/>
      <c r="P397" s="1450"/>
    </row>
    <row r="398">
      <c r="A398" s="1444">
        <v>3201.0</v>
      </c>
      <c r="B398" s="1445" t="s">
        <v>6228</v>
      </c>
      <c r="C398" s="1445" t="s">
        <v>6229</v>
      </c>
      <c r="D398" s="1446" t="s">
        <v>6230</v>
      </c>
      <c r="E398" s="1445">
        <v>9.4782555E8</v>
      </c>
      <c r="F398" s="1445">
        <v>9.4782555E8</v>
      </c>
      <c r="G398" s="1447" t="b">
        <v>1</v>
      </c>
      <c r="H398" s="1445" t="s">
        <v>76</v>
      </c>
      <c r="I398" s="1445" t="s">
        <v>4929</v>
      </c>
      <c r="J398" s="1448">
        <v>91511.0</v>
      </c>
      <c r="K398" s="1445" t="s">
        <v>2937</v>
      </c>
      <c r="L398" s="1451"/>
      <c r="M398" s="1445" t="s">
        <v>5213</v>
      </c>
      <c r="N398" s="1449" t="s">
        <v>5028</v>
      </c>
      <c r="O398" s="1450"/>
      <c r="P398" s="1450"/>
    </row>
    <row r="399">
      <c r="A399" s="1444">
        <v>3209.0</v>
      </c>
      <c r="B399" s="1445" t="s">
        <v>6231</v>
      </c>
      <c r="C399" s="1445" t="s">
        <v>6232</v>
      </c>
      <c r="D399" s="1446" t="s">
        <v>6233</v>
      </c>
      <c r="E399" s="1445">
        <v>9.67461824E8</v>
      </c>
      <c r="F399" s="1445">
        <v>9.67461824E8</v>
      </c>
      <c r="G399" s="1447" t="b">
        <v>1</v>
      </c>
      <c r="H399" s="1445" t="s">
        <v>76</v>
      </c>
      <c r="I399" s="1445" t="s">
        <v>1077</v>
      </c>
      <c r="J399" s="1448">
        <v>319244.0</v>
      </c>
      <c r="K399" s="1445" t="s">
        <v>2440</v>
      </c>
      <c r="L399" s="1451"/>
      <c r="M399" s="1445" t="s">
        <v>5061</v>
      </c>
      <c r="N399" s="1449" t="s">
        <v>6062</v>
      </c>
      <c r="O399" s="1450"/>
      <c r="P399" s="1450"/>
    </row>
    <row r="400">
      <c r="A400" s="1444">
        <v>3210.0</v>
      </c>
      <c r="B400" s="1445" t="s">
        <v>6234</v>
      </c>
      <c r="C400" s="1445" t="s">
        <v>6235</v>
      </c>
      <c r="D400" s="1446" t="s">
        <v>6236</v>
      </c>
      <c r="E400" s="1445">
        <v>9.41865193E8</v>
      </c>
      <c r="F400" s="1445">
        <v>9.41865193E8</v>
      </c>
      <c r="G400" s="1447" t="b">
        <v>1</v>
      </c>
      <c r="H400" s="1445" t="s">
        <v>76</v>
      </c>
      <c r="I400" s="1445" t="s">
        <v>1077</v>
      </c>
      <c r="J400" s="1448">
        <v>319244.0</v>
      </c>
      <c r="K400" s="1445" t="s">
        <v>2464</v>
      </c>
      <c r="L400" s="1451"/>
      <c r="M400" s="1445" t="s">
        <v>5061</v>
      </c>
      <c r="N400" s="1449" t="s">
        <v>2464</v>
      </c>
      <c r="O400" s="1450"/>
      <c r="P400" s="1450"/>
    </row>
    <row r="401">
      <c r="A401" s="1444">
        <v>3217.0</v>
      </c>
      <c r="B401" s="1445" t="s">
        <v>6237</v>
      </c>
      <c r="C401" s="1445" t="s">
        <v>6238</v>
      </c>
      <c r="D401" s="1446" t="s">
        <v>6239</v>
      </c>
      <c r="E401" s="1445">
        <v>2.7110536E7</v>
      </c>
      <c r="F401" s="1445">
        <v>2.7110536E7</v>
      </c>
      <c r="G401" s="1447" t="b">
        <v>1</v>
      </c>
      <c r="H401" s="1445" t="s">
        <v>76</v>
      </c>
      <c r="I401" s="1445" t="s">
        <v>4936</v>
      </c>
      <c r="J401" s="1448">
        <v>717019.0</v>
      </c>
      <c r="K401" s="1445" t="s">
        <v>2432</v>
      </c>
      <c r="L401" s="1451"/>
      <c r="M401" s="1445" t="s">
        <v>6240</v>
      </c>
      <c r="N401" s="1449" t="s">
        <v>2432</v>
      </c>
      <c r="O401" s="1450"/>
      <c r="P401" s="1450"/>
    </row>
    <row r="402">
      <c r="A402" s="1444">
        <v>3219.0</v>
      </c>
      <c r="B402" s="1445" t="s">
        <v>6241</v>
      </c>
      <c r="C402" s="1445" t="s">
        <v>6242</v>
      </c>
      <c r="D402" s="1446" t="s">
        <v>6243</v>
      </c>
      <c r="E402" s="1445">
        <v>9.6951515E8</v>
      </c>
      <c r="F402" s="1445">
        <v>9.3504195E8</v>
      </c>
      <c r="G402" s="1447" t="b">
        <v>1</v>
      </c>
      <c r="H402" s="1445" t="s">
        <v>76</v>
      </c>
      <c r="I402" s="1445" t="s">
        <v>5142</v>
      </c>
      <c r="J402" s="1448">
        <v>42.0</v>
      </c>
      <c r="K402" s="1445" t="s">
        <v>2659</v>
      </c>
      <c r="L402" s="1445" t="s">
        <v>6244</v>
      </c>
      <c r="M402" s="1445" t="s">
        <v>6244</v>
      </c>
      <c r="N402" s="1449" t="s">
        <v>2659</v>
      </c>
      <c r="O402" s="1450"/>
      <c r="P402" s="1450"/>
    </row>
    <row r="403">
      <c r="A403" s="1444">
        <v>3220.0</v>
      </c>
      <c r="B403" s="1445" t="s">
        <v>6245</v>
      </c>
      <c r="C403" s="1445" t="s">
        <v>6246</v>
      </c>
      <c r="D403" s="1446" t="s">
        <v>6247</v>
      </c>
      <c r="E403" s="1445">
        <v>6.39935355E8</v>
      </c>
      <c r="F403" s="1445">
        <v>6.39935355E8</v>
      </c>
      <c r="G403" s="1447" t="b">
        <v>1</v>
      </c>
      <c r="H403" s="1445" t="s">
        <v>263</v>
      </c>
      <c r="I403" s="1445" t="s">
        <v>5142</v>
      </c>
      <c r="J403" s="1448">
        <v>42.0</v>
      </c>
      <c r="K403" s="1445" t="s">
        <v>2426</v>
      </c>
      <c r="L403" s="1445" t="s">
        <v>263</v>
      </c>
      <c r="M403" s="1445" t="s">
        <v>263</v>
      </c>
      <c r="N403" s="1449" t="s">
        <v>2426</v>
      </c>
      <c r="O403" s="1450"/>
      <c r="P403" s="1450"/>
    </row>
    <row r="404">
      <c r="A404" s="1444">
        <v>3225.0</v>
      </c>
      <c r="B404" s="1445" t="s">
        <v>6248</v>
      </c>
      <c r="C404" s="1445" t="s">
        <v>6249</v>
      </c>
      <c r="D404" s="1446" t="s">
        <v>6250</v>
      </c>
      <c r="E404" s="1445">
        <v>8.29619541E8</v>
      </c>
      <c r="F404" s="1445">
        <v>8.29619541E8</v>
      </c>
      <c r="G404" s="1447" t="b">
        <v>1</v>
      </c>
      <c r="H404" s="1445" t="s">
        <v>263</v>
      </c>
      <c r="I404" s="1445" t="s">
        <v>4936</v>
      </c>
      <c r="J404" s="1448">
        <v>717019.0</v>
      </c>
      <c r="K404" s="1445" t="s">
        <v>2426</v>
      </c>
      <c r="L404" s="1445" t="s">
        <v>263</v>
      </c>
      <c r="M404" s="1445" t="s">
        <v>263</v>
      </c>
      <c r="N404" s="1449" t="s">
        <v>2426</v>
      </c>
      <c r="O404" s="1450"/>
      <c r="P404" s="1450"/>
    </row>
    <row r="405">
      <c r="A405" s="1444">
        <v>3234.0</v>
      </c>
      <c r="B405" s="1445" t="s">
        <v>6251</v>
      </c>
      <c r="C405" s="1445" t="s">
        <v>6251</v>
      </c>
      <c r="D405" s="1446" t="s">
        <v>6252</v>
      </c>
      <c r="E405" s="1445">
        <v>9.04087878E8</v>
      </c>
      <c r="F405" s="1445">
        <v>9.04087878E8</v>
      </c>
      <c r="G405" s="1447" t="b">
        <v>1</v>
      </c>
      <c r="H405" s="1445" t="s">
        <v>76</v>
      </c>
      <c r="I405" s="1445" t="s">
        <v>5142</v>
      </c>
      <c r="J405" s="1448">
        <v>42.0</v>
      </c>
      <c r="K405" s="1445" t="s">
        <v>2426</v>
      </c>
      <c r="L405" s="1445" t="s">
        <v>4937</v>
      </c>
      <c r="M405" s="1445" t="s">
        <v>4931</v>
      </c>
      <c r="N405" s="1449" t="s">
        <v>5188</v>
      </c>
      <c r="O405" s="1450"/>
      <c r="P405" s="1450"/>
    </row>
    <row r="406">
      <c r="A406" s="1444">
        <v>3239.0</v>
      </c>
      <c r="B406" s="1445" t="s">
        <v>6253</v>
      </c>
      <c r="C406" s="1445" t="s">
        <v>6254</v>
      </c>
      <c r="D406" s="1446" t="s">
        <v>6255</v>
      </c>
      <c r="E406" s="1445">
        <v>8.53226354E8</v>
      </c>
      <c r="F406" s="1445">
        <v>8.53226354E8</v>
      </c>
      <c r="G406" s="1447" t="b">
        <v>1</v>
      </c>
      <c r="H406" s="1445" t="s">
        <v>5608</v>
      </c>
      <c r="I406" s="1445" t="s">
        <v>4936</v>
      </c>
      <c r="J406" s="1448">
        <v>717019.0</v>
      </c>
      <c r="K406" s="1445" t="s">
        <v>2426</v>
      </c>
      <c r="L406" s="1445" t="s">
        <v>5608</v>
      </c>
      <c r="M406" s="1445" t="s">
        <v>5608</v>
      </c>
      <c r="N406" s="1449" t="s">
        <v>2426</v>
      </c>
      <c r="O406" s="1450"/>
      <c r="P406" s="1450"/>
    </row>
    <row r="407">
      <c r="A407" s="1444">
        <v>3240.0</v>
      </c>
      <c r="B407" s="1445" t="s">
        <v>6256</v>
      </c>
      <c r="C407" s="1445" t="s">
        <v>6257</v>
      </c>
      <c r="D407" s="1446" t="s">
        <v>6258</v>
      </c>
      <c r="E407" s="1445">
        <v>6.49365666E8</v>
      </c>
      <c r="F407" s="1445">
        <v>6.49365666E8</v>
      </c>
      <c r="G407" s="1447" t="b">
        <v>1</v>
      </c>
      <c r="H407" s="1445" t="s">
        <v>76</v>
      </c>
      <c r="I407" s="1445" t="s">
        <v>4936</v>
      </c>
      <c r="J407" s="1448">
        <v>717019.0</v>
      </c>
      <c r="K407" s="1445" t="s">
        <v>2937</v>
      </c>
      <c r="L407" s="1445" t="s">
        <v>5963</v>
      </c>
      <c r="M407" s="1451"/>
      <c r="N407" s="1449" t="s">
        <v>6083</v>
      </c>
      <c r="O407" s="1450"/>
      <c r="P407" s="1450"/>
    </row>
    <row r="408">
      <c r="A408" s="1444">
        <v>3241.0</v>
      </c>
      <c r="B408" s="1445" t="s">
        <v>6259</v>
      </c>
      <c r="C408" s="1445" t="s">
        <v>6260</v>
      </c>
      <c r="D408" s="1446" t="s">
        <v>6261</v>
      </c>
      <c r="E408" s="1445" t="s">
        <v>6262</v>
      </c>
      <c r="F408" s="1445" t="s">
        <v>6262</v>
      </c>
      <c r="G408" s="1447" t="b">
        <v>1</v>
      </c>
      <c r="H408" s="1445" t="s">
        <v>76</v>
      </c>
      <c r="I408" s="1445" t="s">
        <v>1077</v>
      </c>
      <c r="J408" s="1448">
        <v>319244.0</v>
      </c>
      <c r="K408" s="1445" t="s">
        <v>2659</v>
      </c>
      <c r="L408" s="1445" t="s">
        <v>3864</v>
      </c>
      <c r="M408" s="1445" t="s">
        <v>3864</v>
      </c>
      <c r="N408" s="1449" t="s">
        <v>4977</v>
      </c>
      <c r="O408" s="1450"/>
      <c r="P408" s="1450"/>
    </row>
    <row r="409">
      <c r="A409" s="1444">
        <v>3242.0</v>
      </c>
      <c r="B409" s="1445" t="s">
        <v>6263</v>
      </c>
      <c r="C409" s="1445" t="s">
        <v>6263</v>
      </c>
      <c r="D409" s="1446" t="s">
        <v>6264</v>
      </c>
      <c r="E409" s="1445">
        <v>8.38289566E8</v>
      </c>
      <c r="F409" s="1445">
        <v>8.38289566E8</v>
      </c>
      <c r="G409" s="1447" t="b">
        <v>1</v>
      </c>
      <c r="H409" s="1445" t="s">
        <v>76</v>
      </c>
      <c r="I409" s="1445" t="s">
        <v>5142</v>
      </c>
      <c r="J409" s="1448">
        <v>42.0</v>
      </c>
      <c r="K409" s="1445" t="s">
        <v>2464</v>
      </c>
      <c r="L409" s="1445" t="s">
        <v>5052</v>
      </c>
      <c r="M409" s="1445" t="s">
        <v>5052</v>
      </c>
      <c r="N409" s="1449" t="s">
        <v>2464</v>
      </c>
      <c r="O409" s="1450"/>
      <c r="P409" s="1450"/>
    </row>
    <row r="410">
      <c r="A410" s="1444">
        <v>3243.0</v>
      </c>
      <c r="B410" s="1445" t="s">
        <v>6265</v>
      </c>
      <c r="C410" s="1445" t="s">
        <v>6266</v>
      </c>
      <c r="D410" s="1446" t="s">
        <v>6267</v>
      </c>
      <c r="E410" s="1445">
        <v>9.09906835E8</v>
      </c>
      <c r="F410" s="1445">
        <v>9.09906835E8</v>
      </c>
      <c r="G410" s="1447" t="b">
        <v>1</v>
      </c>
      <c r="H410" s="1445" t="s">
        <v>76</v>
      </c>
      <c r="I410" s="1445" t="s">
        <v>1077</v>
      </c>
      <c r="J410" s="1448">
        <v>319244.0</v>
      </c>
      <c r="K410" s="1445" t="s">
        <v>2659</v>
      </c>
      <c r="L410" s="1445" t="s">
        <v>5963</v>
      </c>
      <c r="M410" s="1451"/>
      <c r="N410" s="1449" t="s">
        <v>4977</v>
      </c>
      <c r="O410" s="1450"/>
      <c r="P410" s="1450"/>
    </row>
    <row r="411">
      <c r="A411" s="1444">
        <v>3248.0</v>
      </c>
      <c r="B411" s="1445" t="s">
        <v>6268</v>
      </c>
      <c r="C411" s="1445" t="s">
        <v>6269</v>
      </c>
      <c r="D411" s="1446" t="s">
        <v>6270</v>
      </c>
      <c r="E411" s="1445">
        <v>8.72404222E8</v>
      </c>
      <c r="F411" s="1445">
        <v>8.72404222E8</v>
      </c>
      <c r="G411" s="1447" t="b">
        <v>1</v>
      </c>
      <c r="H411" s="1445" t="s">
        <v>76</v>
      </c>
      <c r="I411" s="1445" t="s">
        <v>1204</v>
      </c>
      <c r="J411" s="1448">
        <v>583715.0</v>
      </c>
      <c r="K411" s="1445" t="s">
        <v>2937</v>
      </c>
      <c r="L411" s="1451"/>
      <c r="M411" s="1445" t="s">
        <v>5126</v>
      </c>
      <c r="N411" s="1449" t="s">
        <v>5028</v>
      </c>
      <c r="O411" s="1450"/>
      <c r="P411" s="1450"/>
    </row>
    <row r="412">
      <c r="A412" s="1444">
        <v>3253.0</v>
      </c>
      <c r="B412" s="1445" t="s">
        <v>6271</v>
      </c>
      <c r="C412" s="1445" t="s">
        <v>6272</v>
      </c>
      <c r="D412" s="1446" t="s">
        <v>6273</v>
      </c>
      <c r="E412" s="1445">
        <v>2.6222349E7</v>
      </c>
      <c r="F412" s="1445">
        <v>9.55514E8</v>
      </c>
      <c r="G412" s="1447" t="b">
        <v>1</v>
      </c>
      <c r="H412" s="1445" t="s">
        <v>76</v>
      </c>
      <c r="I412" s="1445" t="s">
        <v>5142</v>
      </c>
      <c r="J412" s="1448">
        <v>42.0</v>
      </c>
      <c r="K412" s="1445" t="s">
        <v>2464</v>
      </c>
      <c r="L412" s="1445" t="s">
        <v>6274</v>
      </c>
      <c r="M412" s="1445" t="s">
        <v>5370</v>
      </c>
      <c r="N412" s="1449" t="s">
        <v>2464</v>
      </c>
      <c r="O412" s="1450"/>
      <c r="P412" s="1450"/>
    </row>
    <row r="413">
      <c r="A413" s="1444">
        <v>3254.0</v>
      </c>
      <c r="B413" s="1445" t="s">
        <v>6275</v>
      </c>
      <c r="C413" s="1445" t="s">
        <v>6276</v>
      </c>
      <c r="D413" s="1446" t="s">
        <v>6277</v>
      </c>
      <c r="E413" s="1445">
        <v>9.22561436E8</v>
      </c>
      <c r="F413" s="1445">
        <v>9.22561436E8</v>
      </c>
      <c r="G413" s="1447" t="b">
        <v>1</v>
      </c>
      <c r="H413" s="1445" t="s">
        <v>76</v>
      </c>
      <c r="I413" s="1445" t="s">
        <v>1077</v>
      </c>
      <c r="J413" s="1448">
        <v>319244.0</v>
      </c>
      <c r="K413" s="1445" t="s">
        <v>2432</v>
      </c>
      <c r="L413" s="1451"/>
      <c r="M413" s="1445" t="s">
        <v>4945</v>
      </c>
      <c r="N413" s="1449" t="s">
        <v>2432</v>
      </c>
      <c r="O413" s="1450"/>
      <c r="P413" s="1450"/>
    </row>
    <row r="414">
      <c r="A414" s="1444">
        <v>3255.0</v>
      </c>
      <c r="B414" s="1445" t="s">
        <v>6278</v>
      </c>
      <c r="C414" s="1445" t="s">
        <v>6279</v>
      </c>
      <c r="D414" s="1446" t="s">
        <v>6280</v>
      </c>
      <c r="E414" s="1445">
        <v>6.13973601E8</v>
      </c>
      <c r="F414" s="1445">
        <v>6.13973601E8</v>
      </c>
      <c r="G414" s="1447" t="b">
        <v>1</v>
      </c>
      <c r="H414" s="1445" t="s">
        <v>76</v>
      </c>
      <c r="I414" s="1445" t="s">
        <v>1077</v>
      </c>
      <c r="J414" s="1448">
        <v>319244.0</v>
      </c>
      <c r="K414" s="1445" t="s">
        <v>2432</v>
      </c>
      <c r="L414" s="1451"/>
      <c r="M414" s="1445" t="s">
        <v>4990</v>
      </c>
      <c r="N414" s="1449" t="s">
        <v>2432</v>
      </c>
      <c r="O414" s="1450"/>
      <c r="P414" s="1450"/>
    </row>
    <row r="415">
      <c r="A415" s="1444">
        <v>3256.0</v>
      </c>
      <c r="B415" s="1445" t="s">
        <v>6281</v>
      </c>
      <c r="C415" s="1445" t="s">
        <v>6282</v>
      </c>
      <c r="D415" s="1446" t="s">
        <v>6283</v>
      </c>
      <c r="E415" s="1445">
        <v>6.25912471E8</v>
      </c>
      <c r="F415" s="1445">
        <v>6.25912471E8</v>
      </c>
      <c r="G415" s="1447" t="b">
        <v>1</v>
      </c>
      <c r="H415" s="1445" t="s">
        <v>76</v>
      </c>
      <c r="I415" s="1445" t="s">
        <v>1077</v>
      </c>
      <c r="J415" s="1448">
        <v>319244.0</v>
      </c>
      <c r="K415" s="1445" t="s">
        <v>2432</v>
      </c>
      <c r="L415" s="1451"/>
      <c r="M415" s="1445" t="s">
        <v>5113</v>
      </c>
      <c r="N415" s="1449" t="s">
        <v>2432</v>
      </c>
      <c r="O415" s="1450"/>
      <c r="P415" s="1450"/>
    </row>
    <row r="416">
      <c r="A416" s="1444">
        <v>3257.0</v>
      </c>
      <c r="B416" s="1445" t="s">
        <v>6284</v>
      </c>
      <c r="C416" s="1445" t="s">
        <v>6285</v>
      </c>
      <c r="D416" s="1446" t="s">
        <v>6286</v>
      </c>
      <c r="E416" s="1445">
        <v>6.25935332E8</v>
      </c>
      <c r="F416" s="1445">
        <v>6.25935332E8</v>
      </c>
      <c r="G416" s="1447" t="b">
        <v>1</v>
      </c>
      <c r="H416" s="1445" t="s">
        <v>76</v>
      </c>
      <c r="I416" s="1445" t="s">
        <v>1077</v>
      </c>
      <c r="J416" s="1448">
        <v>319244.0</v>
      </c>
      <c r="K416" s="1445" t="s">
        <v>2432</v>
      </c>
      <c r="L416" s="1451"/>
      <c r="M416" s="1445" t="s">
        <v>5633</v>
      </c>
      <c r="N416" s="1449" t="s">
        <v>2432</v>
      </c>
      <c r="O416" s="1450"/>
      <c r="P416" s="1450"/>
    </row>
    <row r="417">
      <c r="A417" s="1444">
        <v>3258.0</v>
      </c>
      <c r="B417" s="1445" t="s">
        <v>6287</v>
      </c>
      <c r="C417" s="1445" t="s">
        <v>6288</v>
      </c>
      <c r="D417" s="1446" t="s">
        <v>6289</v>
      </c>
      <c r="E417" s="1445">
        <v>9.22561497E8</v>
      </c>
      <c r="F417" s="1445">
        <v>9.22561497E8</v>
      </c>
      <c r="G417" s="1447" t="b">
        <v>1</v>
      </c>
      <c r="H417" s="1445" t="s">
        <v>76</v>
      </c>
      <c r="I417" s="1445" t="s">
        <v>1077</v>
      </c>
      <c r="J417" s="1448">
        <v>319244.0</v>
      </c>
      <c r="K417" s="1445" t="s">
        <v>2432</v>
      </c>
      <c r="L417" s="1445" t="s">
        <v>5249</v>
      </c>
      <c r="M417" s="1445" t="s">
        <v>4954</v>
      </c>
      <c r="N417" s="1449" t="s">
        <v>2432</v>
      </c>
      <c r="O417" s="1450"/>
      <c r="P417" s="1450"/>
    </row>
    <row r="418">
      <c r="A418" s="1444">
        <v>3259.0</v>
      </c>
      <c r="B418" s="1445" t="s">
        <v>6290</v>
      </c>
      <c r="C418" s="1445" t="s">
        <v>6291</v>
      </c>
      <c r="D418" s="1446" t="s">
        <v>6292</v>
      </c>
      <c r="E418" s="1445">
        <v>6.55027223E8</v>
      </c>
      <c r="F418" s="1445">
        <v>6.55027223E8</v>
      </c>
      <c r="G418" s="1447" t="b">
        <v>1</v>
      </c>
      <c r="H418" s="1445" t="s">
        <v>76</v>
      </c>
      <c r="I418" s="1445" t="s">
        <v>1077</v>
      </c>
      <c r="J418" s="1448">
        <v>319244.0</v>
      </c>
      <c r="K418" s="1445" t="s">
        <v>2432</v>
      </c>
      <c r="L418" s="1451"/>
      <c r="M418" s="1445" t="s">
        <v>4994</v>
      </c>
      <c r="N418" s="1449" t="s">
        <v>2432</v>
      </c>
      <c r="O418" s="1450"/>
      <c r="P418" s="1450"/>
    </row>
    <row r="419">
      <c r="A419" s="1444">
        <v>3260.0</v>
      </c>
      <c r="B419" s="1445" t="s">
        <v>6293</v>
      </c>
      <c r="C419" s="1445" t="s">
        <v>6294</v>
      </c>
      <c r="D419" s="1446" t="s">
        <v>6295</v>
      </c>
      <c r="E419" s="1445">
        <v>5.3904974E7</v>
      </c>
      <c r="F419" s="1445">
        <v>5.3904974E7</v>
      </c>
      <c r="G419" s="1447" t="b">
        <v>1</v>
      </c>
      <c r="H419" s="1445" t="s">
        <v>6296</v>
      </c>
      <c r="I419" s="1445" t="s">
        <v>5142</v>
      </c>
      <c r="J419" s="1448">
        <v>42.0</v>
      </c>
      <c r="K419" s="1445" t="s">
        <v>2426</v>
      </c>
      <c r="L419" s="1445" t="s">
        <v>6296</v>
      </c>
      <c r="M419" s="1445" t="s">
        <v>6296</v>
      </c>
      <c r="N419" s="1449" t="s">
        <v>2426</v>
      </c>
      <c r="O419" s="1450"/>
      <c r="P419" s="1450"/>
    </row>
    <row r="420">
      <c r="A420" s="1444">
        <v>3261.0</v>
      </c>
      <c r="B420" s="1445" t="s">
        <v>6297</v>
      </c>
      <c r="C420" s="1445" t="s">
        <v>6298</v>
      </c>
      <c r="D420" s="1446" t="s">
        <v>6299</v>
      </c>
      <c r="E420" s="1445">
        <v>6.14105259E8</v>
      </c>
      <c r="F420" s="1445">
        <v>6.14105259E8</v>
      </c>
      <c r="G420" s="1447" t="b">
        <v>1</v>
      </c>
      <c r="H420" s="1445" t="s">
        <v>76</v>
      </c>
      <c r="I420" s="1445" t="s">
        <v>1077</v>
      </c>
      <c r="J420" s="1448">
        <v>319244.0</v>
      </c>
      <c r="K420" s="1445" t="s">
        <v>2432</v>
      </c>
      <c r="L420" s="1451"/>
      <c r="M420" s="1445" t="s">
        <v>4998</v>
      </c>
      <c r="N420" s="1449" t="s">
        <v>2432</v>
      </c>
      <c r="O420" s="1450"/>
      <c r="P420" s="1450"/>
    </row>
    <row r="421">
      <c r="A421" s="1444">
        <v>3262.0</v>
      </c>
      <c r="B421" s="1445" t="s">
        <v>6300</v>
      </c>
      <c r="C421" s="1445" t="s">
        <v>6301</v>
      </c>
      <c r="D421" s="1446" t="s">
        <v>6302</v>
      </c>
      <c r="E421" s="1445">
        <v>6.57294991E8</v>
      </c>
      <c r="F421" s="1445">
        <v>6.57294991E8</v>
      </c>
      <c r="G421" s="1447" t="b">
        <v>1</v>
      </c>
      <c r="H421" s="1445" t="s">
        <v>76</v>
      </c>
      <c r="I421" s="1445" t="s">
        <v>1077</v>
      </c>
      <c r="J421" s="1448">
        <v>319244.0</v>
      </c>
      <c r="K421" s="1445" t="s">
        <v>2432</v>
      </c>
      <c r="L421" s="1451"/>
      <c r="M421" s="1445" t="s">
        <v>5712</v>
      </c>
      <c r="N421" s="1449" t="s">
        <v>2432</v>
      </c>
      <c r="O421" s="1450"/>
      <c r="P421" s="1450"/>
    </row>
    <row r="422">
      <c r="A422" s="1444">
        <v>3263.0</v>
      </c>
      <c r="B422" s="1445" t="s">
        <v>6303</v>
      </c>
      <c r="C422" s="1445" t="s">
        <v>6304</v>
      </c>
      <c r="D422" s="1446" t="s">
        <v>6305</v>
      </c>
      <c r="E422" s="1445">
        <v>6.59513275E8</v>
      </c>
      <c r="F422" s="1445">
        <v>6.59513275E8</v>
      </c>
      <c r="G422" s="1447" t="b">
        <v>1</v>
      </c>
      <c r="H422" s="1445" t="s">
        <v>76</v>
      </c>
      <c r="I422" s="1445" t="s">
        <v>1077</v>
      </c>
      <c r="J422" s="1448">
        <v>319244.0</v>
      </c>
      <c r="K422" s="1445" t="s">
        <v>2432</v>
      </c>
      <c r="L422" s="1445" t="s">
        <v>6306</v>
      </c>
      <c r="M422" s="1453"/>
      <c r="N422" s="1449" t="s">
        <v>2432</v>
      </c>
      <c r="O422" s="1450"/>
      <c r="P422" s="1450"/>
    </row>
    <row r="423">
      <c r="A423" s="1444">
        <v>3264.0</v>
      </c>
      <c r="B423" s="1445" t="s">
        <v>6307</v>
      </c>
      <c r="C423" s="1445" t="s">
        <v>6308</v>
      </c>
      <c r="D423" s="1446" t="s">
        <v>6309</v>
      </c>
      <c r="E423" s="1445">
        <v>6.55163158E8</v>
      </c>
      <c r="F423" s="1445">
        <v>6.55163158E8</v>
      </c>
      <c r="G423" s="1447" t="b">
        <v>1</v>
      </c>
      <c r="H423" s="1445" t="s">
        <v>76</v>
      </c>
      <c r="I423" s="1445" t="s">
        <v>1077</v>
      </c>
      <c r="J423" s="1448">
        <v>319244.0</v>
      </c>
      <c r="K423" s="1445" t="s">
        <v>2432</v>
      </c>
      <c r="L423" s="1445" t="s">
        <v>5963</v>
      </c>
      <c r="M423" s="1453"/>
      <c r="N423" s="1449" t="s">
        <v>2432</v>
      </c>
      <c r="O423" s="1450"/>
      <c r="P423" s="1450"/>
    </row>
    <row r="424">
      <c r="A424" s="1444">
        <v>3270.0</v>
      </c>
      <c r="B424" s="1445" t="s">
        <v>6310</v>
      </c>
      <c r="C424" s="1445" t="s">
        <v>6310</v>
      </c>
      <c r="D424" s="1446" t="s">
        <v>6311</v>
      </c>
      <c r="E424" s="1445">
        <v>8.29661999E8</v>
      </c>
      <c r="F424" s="1445">
        <v>8.29661999E8</v>
      </c>
      <c r="G424" s="1447" t="b">
        <v>1</v>
      </c>
      <c r="H424" s="1445" t="s">
        <v>76</v>
      </c>
      <c r="I424" s="1445" t="s">
        <v>4936</v>
      </c>
      <c r="J424" s="1448">
        <v>717019.0</v>
      </c>
      <c r="K424" s="1445" t="s">
        <v>2464</v>
      </c>
      <c r="L424" s="1445" t="s">
        <v>5196</v>
      </c>
      <c r="M424" s="1445" t="s">
        <v>6312</v>
      </c>
      <c r="N424" s="1449" t="s">
        <v>6313</v>
      </c>
      <c r="O424" s="1450"/>
      <c r="P424" s="1450"/>
    </row>
    <row r="425">
      <c r="A425" s="1444">
        <v>3276.0</v>
      </c>
      <c r="B425" s="1445" t="s">
        <v>6314</v>
      </c>
      <c r="C425" s="1445" t="s">
        <v>6315</v>
      </c>
      <c r="D425" s="1446" t="s">
        <v>6316</v>
      </c>
      <c r="E425" s="1445">
        <v>6.59388082E8</v>
      </c>
      <c r="F425" s="1445">
        <v>6.59388082E8</v>
      </c>
      <c r="G425" s="1447" t="b">
        <v>1</v>
      </c>
      <c r="H425" s="1445" t="s">
        <v>76</v>
      </c>
      <c r="I425" s="1445" t="s">
        <v>5142</v>
      </c>
      <c r="J425" s="1448">
        <v>42.0</v>
      </c>
      <c r="K425" s="1445" t="s">
        <v>2432</v>
      </c>
      <c r="L425" s="1445" t="s">
        <v>5019</v>
      </c>
      <c r="M425" s="1453"/>
      <c r="N425" s="1449" t="s">
        <v>2432</v>
      </c>
      <c r="O425" s="1450"/>
      <c r="P425" s="1450"/>
    </row>
    <row r="426">
      <c r="A426" s="1444">
        <v>3278.0</v>
      </c>
      <c r="B426" s="1445" t="s">
        <v>6317</v>
      </c>
      <c r="C426" s="1445" t="s">
        <v>6318</v>
      </c>
      <c r="D426" s="1446" t="s">
        <v>6319</v>
      </c>
      <c r="E426" s="1445">
        <v>8.9666691E8</v>
      </c>
      <c r="F426" s="1445">
        <v>8.9666691E8</v>
      </c>
      <c r="G426" s="1447" t="b">
        <v>1</v>
      </c>
      <c r="H426" s="1445" t="s">
        <v>244</v>
      </c>
      <c r="I426" s="1445" t="s">
        <v>5142</v>
      </c>
      <c r="J426" s="1448">
        <v>42.0</v>
      </c>
      <c r="K426" s="1445" t="s">
        <v>2464</v>
      </c>
      <c r="L426" s="1445" t="s">
        <v>6320</v>
      </c>
      <c r="M426" s="1445" t="s">
        <v>6320</v>
      </c>
      <c r="N426" s="1449" t="s">
        <v>2464</v>
      </c>
      <c r="O426" s="1450"/>
      <c r="P426" s="1450"/>
    </row>
    <row r="427">
      <c r="A427" s="1444">
        <v>3279.0</v>
      </c>
      <c r="B427" s="1445" t="s">
        <v>6321</v>
      </c>
      <c r="C427" s="1445" t="s">
        <v>6322</v>
      </c>
      <c r="D427" s="1446" t="s">
        <v>6323</v>
      </c>
      <c r="E427" s="1445">
        <v>9.49959999E8</v>
      </c>
      <c r="F427" s="1445">
        <v>9.49959999E8</v>
      </c>
      <c r="G427" s="1447" t="b">
        <v>1</v>
      </c>
      <c r="H427" s="1445" t="s">
        <v>76</v>
      </c>
      <c r="I427" s="1445" t="s">
        <v>4936</v>
      </c>
      <c r="J427" s="1448">
        <v>717019.0</v>
      </c>
      <c r="K427" s="1445" t="s">
        <v>2432</v>
      </c>
      <c r="L427" s="1445" t="s">
        <v>5300</v>
      </c>
      <c r="M427" s="1445" t="s">
        <v>4945</v>
      </c>
      <c r="N427" s="1449" t="s">
        <v>2432</v>
      </c>
      <c r="O427" s="1450"/>
      <c r="P427" s="1450"/>
    </row>
    <row r="428">
      <c r="A428" s="1444">
        <v>3280.0</v>
      </c>
      <c r="B428" s="1445" t="s">
        <v>6324</v>
      </c>
      <c r="C428" s="1445" t="s">
        <v>6325</v>
      </c>
      <c r="D428" s="1446" t="s">
        <v>6326</v>
      </c>
      <c r="E428" s="1445">
        <v>6.42242495E8</v>
      </c>
      <c r="F428" s="1445">
        <v>6.42242495E8</v>
      </c>
      <c r="G428" s="1447" t="b">
        <v>1</v>
      </c>
      <c r="H428" s="1445" t="s">
        <v>76</v>
      </c>
      <c r="I428" s="1445" t="s">
        <v>5142</v>
      </c>
      <c r="J428" s="1448">
        <v>42.0</v>
      </c>
      <c r="K428" s="1445" t="s">
        <v>3363</v>
      </c>
      <c r="L428" s="1445" t="s">
        <v>5633</v>
      </c>
      <c r="M428" s="1445" t="s">
        <v>5633</v>
      </c>
      <c r="N428" s="1449" t="s">
        <v>3363</v>
      </c>
      <c r="O428" s="1450"/>
      <c r="P428" s="1450"/>
    </row>
    <row r="429">
      <c r="A429" s="1444">
        <v>3282.0</v>
      </c>
      <c r="B429" s="1445" t="s">
        <v>6327</v>
      </c>
      <c r="C429" s="1445" t="s">
        <v>6328</v>
      </c>
      <c r="D429" s="1446" t="s">
        <v>6329</v>
      </c>
      <c r="E429" s="1445">
        <v>9.46195665E8</v>
      </c>
      <c r="F429" s="1445">
        <v>9.46195665E8</v>
      </c>
      <c r="G429" s="1447" t="b">
        <v>1</v>
      </c>
      <c r="H429" s="1445" t="s">
        <v>76</v>
      </c>
      <c r="I429" s="1445" t="s">
        <v>1077</v>
      </c>
      <c r="J429" s="1448">
        <v>319244.0</v>
      </c>
      <c r="K429" s="1445" t="s">
        <v>2440</v>
      </c>
      <c r="L429" s="1445" t="s">
        <v>5228</v>
      </c>
      <c r="M429" s="1445" t="s">
        <v>5229</v>
      </c>
      <c r="N429" s="1449" t="s">
        <v>2440</v>
      </c>
      <c r="O429" s="1450"/>
      <c r="P429" s="1450"/>
    </row>
    <row r="430">
      <c r="A430" s="1444">
        <v>3283.0</v>
      </c>
      <c r="B430" s="1445" t="s">
        <v>6330</v>
      </c>
      <c r="C430" s="1445" t="s">
        <v>6331</v>
      </c>
      <c r="D430" s="1446" t="s">
        <v>6332</v>
      </c>
      <c r="E430" s="1445">
        <v>9.8974225E8</v>
      </c>
      <c r="F430" s="1445">
        <v>9.8974225E8</v>
      </c>
      <c r="G430" s="1447" t="b">
        <v>1</v>
      </c>
      <c r="H430" s="1445" t="s">
        <v>76</v>
      </c>
      <c r="I430" s="1445" t="s">
        <v>1077</v>
      </c>
      <c r="J430" s="1448">
        <v>319244.0</v>
      </c>
      <c r="K430" s="1445" t="s">
        <v>2440</v>
      </c>
      <c r="L430" s="1445" t="s">
        <v>5052</v>
      </c>
      <c r="M430" s="1445" t="s">
        <v>5052</v>
      </c>
      <c r="N430" s="1449" t="s">
        <v>6333</v>
      </c>
      <c r="O430" s="1450"/>
      <c r="P430" s="1450"/>
    </row>
    <row r="431">
      <c r="A431" s="1444">
        <v>3294.0</v>
      </c>
      <c r="B431" s="1445" t="s">
        <v>6334</v>
      </c>
      <c r="C431" s="1445" t="s">
        <v>6335</v>
      </c>
      <c r="D431" s="1446" t="s">
        <v>6336</v>
      </c>
      <c r="E431" s="1445">
        <v>9.27897181E8</v>
      </c>
      <c r="F431" s="1445">
        <v>9.27897181E8</v>
      </c>
      <c r="G431" s="1447" t="b">
        <v>1</v>
      </c>
      <c r="H431" s="1445" t="s">
        <v>76</v>
      </c>
      <c r="I431" s="1445" t="s">
        <v>1077</v>
      </c>
      <c r="J431" s="1448">
        <v>319244.0</v>
      </c>
      <c r="K431" s="1445" t="s">
        <v>2476</v>
      </c>
      <c r="L431" s="1445" t="s">
        <v>5196</v>
      </c>
      <c r="M431" s="1445" t="s">
        <v>5196</v>
      </c>
      <c r="N431" s="1449" t="s">
        <v>5556</v>
      </c>
      <c r="O431" s="1450"/>
      <c r="P431" s="1450"/>
    </row>
    <row r="432">
      <c r="A432" s="1444">
        <v>3295.0</v>
      </c>
      <c r="B432" s="1445" t="s">
        <v>6337</v>
      </c>
      <c r="C432" s="1445" t="s">
        <v>6338</v>
      </c>
      <c r="D432" s="1446" t="s">
        <v>6339</v>
      </c>
      <c r="E432" s="1445">
        <v>8.27207247E8</v>
      </c>
      <c r="F432" s="1445">
        <v>8.27207247E8</v>
      </c>
      <c r="G432" s="1447" t="b">
        <v>1</v>
      </c>
      <c r="H432" s="1445" t="s">
        <v>76</v>
      </c>
      <c r="I432" s="1445" t="s">
        <v>4936</v>
      </c>
      <c r="J432" s="1448">
        <v>717019.0</v>
      </c>
      <c r="K432" s="1445" t="s">
        <v>2426</v>
      </c>
      <c r="L432" s="1445" t="s">
        <v>5398</v>
      </c>
      <c r="M432" s="1445" t="s">
        <v>5398</v>
      </c>
      <c r="N432" s="1449" t="s">
        <v>6340</v>
      </c>
      <c r="O432" s="1450"/>
      <c r="P432" s="1450"/>
    </row>
    <row r="433">
      <c r="A433" s="1444">
        <v>3298.0</v>
      </c>
      <c r="B433" s="1445" t="s">
        <v>6341</v>
      </c>
      <c r="C433" s="1445" t="s">
        <v>6342</v>
      </c>
      <c r="D433" s="1446" t="s">
        <v>6343</v>
      </c>
      <c r="E433" s="1445">
        <v>9.32961639E8</v>
      </c>
      <c r="F433" s="1445">
        <v>9.32961639E8</v>
      </c>
      <c r="G433" s="1447" t="b">
        <v>1</v>
      </c>
      <c r="H433" s="1445" t="s">
        <v>76</v>
      </c>
      <c r="I433" s="1445" t="s">
        <v>5142</v>
      </c>
      <c r="J433" s="1448">
        <v>42.0</v>
      </c>
      <c r="K433" s="1445" t="s">
        <v>2464</v>
      </c>
      <c r="L433" s="1445" t="s">
        <v>4951</v>
      </c>
      <c r="M433" s="1451"/>
      <c r="N433" s="1449" t="s">
        <v>2464</v>
      </c>
      <c r="O433" s="1450"/>
      <c r="P433" s="1450"/>
    </row>
    <row r="434">
      <c r="A434" s="1444">
        <v>3299.0</v>
      </c>
      <c r="B434" s="1445" t="s">
        <v>6344</v>
      </c>
      <c r="C434" s="1445" t="s">
        <v>6345</v>
      </c>
      <c r="D434" s="1446" t="s">
        <v>6346</v>
      </c>
      <c r="E434" s="1445">
        <v>6.5539404E8</v>
      </c>
      <c r="F434" s="1445">
        <v>6.5539404E8</v>
      </c>
      <c r="G434" s="1447" t="b">
        <v>1</v>
      </c>
      <c r="H434" s="1445" t="s">
        <v>76</v>
      </c>
      <c r="I434" s="1445" t="s">
        <v>6347</v>
      </c>
      <c r="J434" s="1448">
        <v>632884.0</v>
      </c>
      <c r="K434" s="1445" t="s">
        <v>2440</v>
      </c>
      <c r="L434" s="1445" t="s">
        <v>3864</v>
      </c>
      <c r="M434" s="1451"/>
      <c r="N434" s="1449" t="s">
        <v>2440</v>
      </c>
      <c r="O434" s="1450"/>
      <c r="P434" s="1450"/>
    </row>
    <row r="435">
      <c r="A435" s="1444">
        <v>3302.0</v>
      </c>
      <c r="B435" s="1445" t="s">
        <v>6348</v>
      </c>
      <c r="C435" s="1445" t="s">
        <v>6349</v>
      </c>
      <c r="D435" s="1446" t="s">
        <v>6350</v>
      </c>
      <c r="E435" s="1445">
        <v>8.00302285E8</v>
      </c>
      <c r="F435" s="1445">
        <v>8.00302285E8</v>
      </c>
      <c r="G435" s="1447" t="b">
        <v>1</v>
      </c>
      <c r="H435" s="1445" t="s">
        <v>76</v>
      </c>
      <c r="I435" s="1445" t="s">
        <v>4936</v>
      </c>
      <c r="J435" s="1448">
        <v>717019.0</v>
      </c>
      <c r="K435" s="1445" t="s">
        <v>2464</v>
      </c>
      <c r="L435" s="1451"/>
      <c r="M435" s="1445" t="s">
        <v>5102</v>
      </c>
      <c r="N435" s="1449" t="s">
        <v>6351</v>
      </c>
      <c r="O435" s="1450"/>
      <c r="P435" s="1450"/>
    </row>
    <row r="436">
      <c r="A436" s="1444">
        <v>3305.0</v>
      </c>
      <c r="B436" s="1445" t="s">
        <v>6352</v>
      </c>
      <c r="C436" s="1445" t="s">
        <v>6353</v>
      </c>
      <c r="D436" s="1446" t="s">
        <v>6354</v>
      </c>
      <c r="E436" s="1445">
        <v>3.8237815E7</v>
      </c>
      <c r="F436" s="1445">
        <v>3.8237815E7</v>
      </c>
      <c r="G436" s="1447" t="b">
        <v>1</v>
      </c>
      <c r="H436" s="1445" t="s">
        <v>263</v>
      </c>
      <c r="I436" s="1445" t="s">
        <v>4936</v>
      </c>
      <c r="J436" s="1448">
        <v>717019.0</v>
      </c>
      <c r="K436" s="1445" t="s">
        <v>2426</v>
      </c>
      <c r="L436" s="1445" t="s">
        <v>263</v>
      </c>
      <c r="M436" s="1445" t="s">
        <v>263</v>
      </c>
      <c r="N436" s="1449" t="s">
        <v>2426</v>
      </c>
      <c r="O436" s="1450"/>
      <c r="P436" s="1450"/>
    </row>
    <row r="437">
      <c r="A437" s="1444">
        <v>3306.0</v>
      </c>
      <c r="B437" s="1445" t="s">
        <v>6355</v>
      </c>
      <c r="C437" s="1445" t="s">
        <v>6356</v>
      </c>
      <c r="D437" s="1446" t="s">
        <v>6357</v>
      </c>
      <c r="E437" s="1445">
        <v>4.4634678E7</v>
      </c>
      <c r="F437" s="1445">
        <v>4.4634678E7</v>
      </c>
      <c r="G437" s="1447" t="b">
        <v>1</v>
      </c>
      <c r="H437" s="1445" t="s">
        <v>6358</v>
      </c>
      <c r="I437" s="1445" t="s">
        <v>5142</v>
      </c>
      <c r="J437" s="1448">
        <v>42.0</v>
      </c>
      <c r="K437" s="1445" t="s">
        <v>2426</v>
      </c>
      <c r="L437" s="1445" t="s">
        <v>6358</v>
      </c>
      <c r="M437" s="1445" t="s">
        <v>6358</v>
      </c>
      <c r="N437" s="1449" t="s">
        <v>2426</v>
      </c>
      <c r="O437" s="1450"/>
      <c r="P437" s="1450"/>
    </row>
    <row r="438">
      <c r="A438" s="1444">
        <v>3309.0</v>
      </c>
      <c r="B438" s="1445" t="s">
        <v>6359</v>
      </c>
      <c r="C438" s="1445" t="s">
        <v>6360</v>
      </c>
      <c r="D438" s="1446" t="s">
        <v>6361</v>
      </c>
      <c r="E438" s="1445">
        <v>5.3904974E7</v>
      </c>
      <c r="F438" s="1445">
        <v>5.3904974E7</v>
      </c>
      <c r="G438" s="1447" t="b">
        <v>1</v>
      </c>
      <c r="H438" s="1445" t="s">
        <v>6296</v>
      </c>
      <c r="I438" s="1445" t="s">
        <v>5142</v>
      </c>
      <c r="J438" s="1448">
        <v>42.0</v>
      </c>
      <c r="K438" s="1445" t="s">
        <v>2426</v>
      </c>
      <c r="L438" s="1445" t="s">
        <v>6296</v>
      </c>
      <c r="M438" s="1445" t="s">
        <v>6296</v>
      </c>
      <c r="N438" s="1449" t="s">
        <v>2426</v>
      </c>
      <c r="O438" s="1450"/>
      <c r="P438" s="1450"/>
    </row>
    <row r="439">
      <c r="A439" s="1444">
        <v>3310.0</v>
      </c>
      <c r="B439" s="1445" t="s">
        <v>6362</v>
      </c>
      <c r="C439" s="1445" t="s">
        <v>6363</v>
      </c>
      <c r="D439" s="1446" t="s">
        <v>6364</v>
      </c>
      <c r="E439" s="1445">
        <v>3.8237815E7</v>
      </c>
      <c r="F439" s="1445">
        <v>3.8237815E7</v>
      </c>
      <c r="G439" s="1447" t="b">
        <v>1</v>
      </c>
      <c r="H439" s="1445" t="s">
        <v>263</v>
      </c>
      <c r="I439" s="1445" t="s">
        <v>4936</v>
      </c>
      <c r="J439" s="1448">
        <v>717019.0</v>
      </c>
      <c r="K439" s="1445" t="s">
        <v>2426</v>
      </c>
      <c r="L439" s="1445" t="s">
        <v>263</v>
      </c>
      <c r="M439" s="1445" t="s">
        <v>263</v>
      </c>
      <c r="N439" s="1449" t="s">
        <v>2426</v>
      </c>
      <c r="O439" s="1450"/>
      <c r="P439" s="1450"/>
    </row>
    <row r="440">
      <c r="A440" s="1444">
        <v>3313.0</v>
      </c>
      <c r="B440" s="1445" t="s">
        <v>6365</v>
      </c>
      <c r="C440" s="1445" t="s">
        <v>6366</v>
      </c>
      <c r="D440" s="1446" t="s">
        <v>6367</v>
      </c>
      <c r="E440" s="1445">
        <v>8.55181451E8</v>
      </c>
      <c r="F440" s="1445">
        <v>8.55181451E8</v>
      </c>
      <c r="G440" s="1447" t="b">
        <v>1</v>
      </c>
      <c r="H440" s="1445" t="s">
        <v>76</v>
      </c>
      <c r="I440" s="1445" t="s">
        <v>5142</v>
      </c>
      <c r="J440" s="1448">
        <v>42.0</v>
      </c>
      <c r="K440" s="1445" t="s">
        <v>2464</v>
      </c>
      <c r="L440" s="1445" t="s">
        <v>5101</v>
      </c>
      <c r="M440" s="1445" t="s">
        <v>4954</v>
      </c>
      <c r="N440" s="1449" t="s">
        <v>5094</v>
      </c>
      <c r="O440" s="1450"/>
      <c r="P440" s="1450"/>
    </row>
    <row r="441">
      <c r="A441" s="1444">
        <v>3314.0</v>
      </c>
      <c r="B441" s="1445" t="s">
        <v>6368</v>
      </c>
      <c r="C441" s="1445" t="s">
        <v>6369</v>
      </c>
      <c r="D441" s="1446" t="s">
        <v>6370</v>
      </c>
      <c r="E441" s="1445">
        <v>9.27446586E8</v>
      </c>
      <c r="F441" s="1445">
        <v>9.27446586E8</v>
      </c>
      <c r="G441" s="1447" t="b">
        <v>1</v>
      </c>
      <c r="H441" s="1445" t="s">
        <v>76</v>
      </c>
      <c r="I441" s="1445" t="s">
        <v>1077</v>
      </c>
      <c r="J441" s="1448">
        <v>319244.0</v>
      </c>
      <c r="K441" s="1445" t="s">
        <v>2426</v>
      </c>
      <c r="L441" s="1445" t="s">
        <v>4990</v>
      </c>
      <c r="M441" s="1445" t="s">
        <v>4990</v>
      </c>
      <c r="N441" s="1449" t="s">
        <v>6371</v>
      </c>
      <c r="O441" s="1450"/>
      <c r="P441" s="1450"/>
    </row>
    <row r="442">
      <c r="A442" s="1444">
        <v>3315.0</v>
      </c>
      <c r="B442" s="1445" t="s">
        <v>6372</v>
      </c>
      <c r="C442" s="1445" t="s">
        <v>6373</v>
      </c>
      <c r="D442" s="1446" t="s">
        <v>6374</v>
      </c>
      <c r="E442" s="1445">
        <v>9.66150695E8</v>
      </c>
      <c r="F442" s="1445">
        <v>9.66150695E8</v>
      </c>
      <c r="G442" s="1447" t="b">
        <v>1</v>
      </c>
      <c r="H442" s="1445" t="s">
        <v>76</v>
      </c>
      <c r="I442" s="1445" t="s">
        <v>1077</v>
      </c>
      <c r="J442" s="1448">
        <v>319244.0</v>
      </c>
      <c r="K442" s="1445" t="s">
        <v>2426</v>
      </c>
      <c r="L442" s="1445" t="s">
        <v>6375</v>
      </c>
      <c r="M442" s="1445" t="s">
        <v>6376</v>
      </c>
      <c r="N442" s="1449" t="s">
        <v>6371</v>
      </c>
      <c r="O442" s="1450"/>
      <c r="P442" s="1450"/>
    </row>
    <row r="443">
      <c r="A443" s="1444">
        <v>3316.0</v>
      </c>
      <c r="B443" s="1445" t="s">
        <v>6377</v>
      </c>
      <c r="C443" s="1445" t="s">
        <v>6378</v>
      </c>
      <c r="D443" s="1446" t="s">
        <v>6379</v>
      </c>
      <c r="E443" s="1445">
        <v>9.48081155E8</v>
      </c>
      <c r="F443" s="1445">
        <v>9.48081155E8</v>
      </c>
      <c r="G443" s="1447" t="b">
        <v>1</v>
      </c>
      <c r="H443" s="1445" t="s">
        <v>76</v>
      </c>
      <c r="I443" s="1445" t="s">
        <v>1077</v>
      </c>
      <c r="J443" s="1448">
        <v>319244.0</v>
      </c>
      <c r="K443" s="1445" t="s">
        <v>2426</v>
      </c>
      <c r="L443" s="1445" t="s">
        <v>3864</v>
      </c>
      <c r="M443" s="1445" t="s">
        <v>3864</v>
      </c>
      <c r="N443" s="1449" t="s">
        <v>6371</v>
      </c>
      <c r="O443" s="1450"/>
      <c r="P443" s="1450"/>
    </row>
    <row r="444">
      <c r="A444" s="1444">
        <v>3317.0</v>
      </c>
      <c r="B444" s="1445" t="s">
        <v>6380</v>
      </c>
      <c r="C444" s="1445" t="s">
        <v>6381</v>
      </c>
      <c r="D444" s="1446" t="s">
        <v>6382</v>
      </c>
      <c r="E444" s="1445">
        <v>9.50025799E8</v>
      </c>
      <c r="F444" s="1445">
        <v>9.50025799E8</v>
      </c>
      <c r="G444" s="1447" t="b">
        <v>1</v>
      </c>
      <c r="H444" s="1445" t="s">
        <v>76</v>
      </c>
      <c r="I444" s="1445" t="s">
        <v>1077</v>
      </c>
      <c r="J444" s="1448">
        <v>319244.0</v>
      </c>
      <c r="K444" s="1445" t="s">
        <v>2426</v>
      </c>
      <c r="L444" s="1445" t="s">
        <v>6383</v>
      </c>
      <c r="M444" s="1445" t="s">
        <v>6383</v>
      </c>
      <c r="N444" s="1449" t="s">
        <v>6371</v>
      </c>
      <c r="O444" s="1450"/>
      <c r="P444" s="1450"/>
    </row>
    <row r="445">
      <c r="A445" s="1444">
        <v>3319.0</v>
      </c>
      <c r="B445" s="1445" t="s">
        <v>6384</v>
      </c>
      <c r="C445" s="1445" t="s">
        <v>6385</v>
      </c>
      <c r="D445" s="1446" t="s">
        <v>6386</v>
      </c>
      <c r="E445" s="1445">
        <v>8.40024666E8</v>
      </c>
      <c r="F445" s="1445">
        <v>8.40024666E8</v>
      </c>
      <c r="G445" s="1447" t="b">
        <v>1</v>
      </c>
      <c r="H445" s="1445" t="s">
        <v>76</v>
      </c>
      <c r="I445" s="1445" t="s">
        <v>1077</v>
      </c>
      <c r="J445" s="1448">
        <v>319244.0</v>
      </c>
      <c r="K445" s="1445" t="s">
        <v>4317</v>
      </c>
      <c r="L445" s="1445" t="s">
        <v>5182</v>
      </c>
      <c r="M445" s="1445" t="s">
        <v>3864</v>
      </c>
      <c r="N445" s="1449" t="s">
        <v>6387</v>
      </c>
      <c r="O445" s="1450"/>
      <c r="P445" s="1450"/>
    </row>
    <row r="446">
      <c r="A446" s="1444">
        <v>3321.0</v>
      </c>
      <c r="B446" s="1445" t="s">
        <v>6388</v>
      </c>
      <c r="C446" s="1445" t="s">
        <v>6389</v>
      </c>
      <c r="D446" s="1446" t="s">
        <v>6390</v>
      </c>
      <c r="E446" s="1445">
        <v>2.0803145E7</v>
      </c>
      <c r="F446" s="1445">
        <v>2.0803145E7</v>
      </c>
      <c r="G446" s="1447" t="b">
        <v>1</v>
      </c>
      <c r="H446" s="1445" t="s">
        <v>76</v>
      </c>
      <c r="I446" s="1445" t="s">
        <v>4929</v>
      </c>
      <c r="J446" s="1448">
        <v>91511.0</v>
      </c>
      <c r="K446" s="1445" t="s">
        <v>2464</v>
      </c>
      <c r="L446" s="1445" t="s">
        <v>5089</v>
      </c>
      <c r="M446" s="1445" t="s">
        <v>4931</v>
      </c>
      <c r="N446" s="1449" t="s">
        <v>5094</v>
      </c>
      <c r="O446" s="1450"/>
      <c r="P446" s="1450"/>
    </row>
    <row r="447">
      <c r="A447" s="1444">
        <v>3323.0</v>
      </c>
      <c r="B447" s="1445" t="s">
        <v>6391</v>
      </c>
      <c r="C447" s="1445" t="s">
        <v>6392</v>
      </c>
      <c r="D447" s="1446" t="s">
        <v>6393</v>
      </c>
      <c r="E447" s="1445">
        <v>9.2446072E8</v>
      </c>
      <c r="F447" s="1445">
        <v>9.2446072E8</v>
      </c>
      <c r="G447" s="1447" t="b">
        <v>1</v>
      </c>
      <c r="H447" s="1445" t="s">
        <v>76</v>
      </c>
      <c r="I447" s="1445" t="s">
        <v>1077</v>
      </c>
      <c r="J447" s="1448">
        <v>319244.0</v>
      </c>
      <c r="K447" s="1445" t="s">
        <v>2937</v>
      </c>
      <c r="L447" s="1445" t="s">
        <v>5307</v>
      </c>
      <c r="M447" s="1445" t="s">
        <v>5307</v>
      </c>
      <c r="N447" s="1449" t="s">
        <v>2937</v>
      </c>
      <c r="O447" s="1450"/>
      <c r="P447" s="1450"/>
    </row>
    <row r="448">
      <c r="A448" s="1444">
        <v>3324.0</v>
      </c>
      <c r="B448" s="1445" t="s">
        <v>6394</v>
      </c>
      <c r="C448" s="1445" t="s">
        <v>6394</v>
      </c>
      <c r="D448" s="1446" t="s">
        <v>6395</v>
      </c>
      <c r="E448" s="1445">
        <v>8.35386768E8</v>
      </c>
      <c r="F448" s="1445">
        <v>8.35386768E8</v>
      </c>
      <c r="G448" s="1447" t="b">
        <v>1</v>
      </c>
      <c r="H448" s="1445" t="s">
        <v>244</v>
      </c>
      <c r="I448" s="1445" t="s">
        <v>5142</v>
      </c>
      <c r="J448" s="1448">
        <v>42.0</v>
      </c>
      <c r="K448" s="1445" t="s">
        <v>2426</v>
      </c>
      <c r="L448" s="1445" t="s">
        <v>244</v>
      </c>
      <c r="M448" s="1445" t="s">
        <v>244</v>
      </c>
      <c r="N448" s="1449" t="s">
        <v>2426</v>
      </c>
      <c r="O448" s="1450"/>
      <c r="P448" s="1450"/>
    </row>
    <row r="449">
      <c r="A449" s="1444">
        <v>3329.0</v>
      </c>
      <c r="B449" s="1445" t="s">
        <v>6396</v>
      </c>
      <c r="C449" s="1445" t="s">
        <v>6397</v>
      </c>
      <c r="D449" s="1446" t="s">
        <v>6398</v>
      </c>
      <c r="E449" s="1445">
        <v>9.71288272E8</v>
      </c>
      <c r="F449" s="1445">
        <v>9.71288272E8</v>
      </c>
      <c r="G449" s="1447" t="b">
        <v>1</v>
      </c>
      <c r="H449" s="1445" t="s">
        <v>6399</v>
      </c>
      <c r="I449" s="1445" t="s">
        <v>5142</v>
      </c>
      <c r="J449" s="1448">
        <v>42.0</v>
      </c>
      <c r="K449" s="1445" t="s">
        <v>2426</v>
      </c>
      <c r="L449" s="1445" t="s">
        <v>6399</v>
      </c>
      <c r="M449" s="1445" t="s">
        <v>6399</v>
      </c>
      <c r="N449" s="1449" t="s">
        <v>6400</v>
      </c>
      <c r="O449" s="1450"/>
      <c r="P449" s="1450"/>
    </row>
    <row r="450">
      <c r="A450" s="1444">
        <v>3336.0</v>
      </c>
      <c r="B450" s="1445" t="s">
        <v>6401</v>
      </c>
      <c r="C450" s="1445" t="s">
        <v>6402</v>
      </c>
      <c r="D450" s="1446" t="s">
        <v>6403</v>
      </c>
      <c r="E450" s="1445">
        <v>8.45166553E8</v>
      </c>
      <c r="F450" s="1445">
        <v>8.45166553E8</v>
      </c>
      <c r="G450" s="1447" t="b">
        <v>1</v>
      </c>
      <c r="H450" s="1445" t="s">
        <v>6404</v>
      </c>
      <c r="I450" s="1445" t="s">
        <v>5142</v>
      </c>
      <c r="J450" s="1448">
        <v>42.0</v>
      </c>
      <c r="K450" s="1445" t="s">
        <v>2464</v>
      </c>
      <c r="L450" s="1445" t="s">
        <v>6404</v>
      </c>
      <c r="M450" s="1445" t="s">
        <v>6404</v>
      </c>
      <c r="N450" s="1449" t="s">
        <v>2464</v>
      </c>
      <c r="O450" s="1450"/>
      <c r="P450" s="1450"/>
    </row>
    <row r="451">
      <c r="A451" s="1444">
        <v>3339.0</v>
      </c>
      <c r="B451" s="1445" t="s">
        <v>6405</v>
      </c>
      <c r="C451" s="1445" t="s">
        <v>6406</v>
      </c>
      <c r="D451" s="1446" t="s">
        <v>6407</v>
      </c>
      <c r="E451" s="1445">
        <v>2.1728999E7</v>
      </c>
      <c r="F451" s="1445">
        <v>2.1728999E7</v>
      </c>
      <c r="G451" s="1447" t="b">
        <v>1</v>
      </c>
      <c r="H451" s="1445" t="s">
        <v>76</v>
      </c>
      <c r="I451" s="1445" t="s">
        <v>4936</v>
      </c>
      <c r="J451" s="1448">
        <v>717019.0</v>
      </c>
      <c r="K451" s="1445" t="s">
        <v>2426</v>
      </c>
      <c r="L451" s="1445" t="s">
        <v>6090</v>
      </c>
      <c r="M451" s="1453"/>
      <c r="N451" s="1449" t="s">
        <v>2426</v>
      </c>
      <c r="O451" s="1450"/>
      <c r="P451" s="1450"/>
    </row>
    <row r="452">
      <c r="A452" s="1444">
        <v>3346.0</v>
      </c>
      <c r="B452" s="1445" t="s">
        <v>6408</v>
      </c>
      <c r="C452" s="1445" t="s">
        <v>6409</v>
      </c>
      <c r="D452" s="1446" t="s">
        <v>6410</v>
      </c>
      <c r="E452" s="1445">
        <v>9.70749287E8</v>
      </c>
      <c r="F452" s="1445">
        <v>9.70749287E8</v>
      </c>
      <c r="G452" s="1447" t="b">
        <v>1</v>
      </c>
      <c r="H452" s="1445" t="s">
        <v>76</v>
      </c>
      <c r="I452" s="1445" t="s">
        <v>5142</v>
      </c>
      <c r="J452" s="1448">
        <v>42.0</v>
      </c>
      <c r="K452" s="1445" t="s">
        <v>2437</v>
      </c>
      <c r="L452" s="1445" t="s">
        <v>4994</v>
      </c>
      <c r="M452" s="1445" t="s">
        <v>4994</v>
      </c>
      <c r="N452" s="1449" t="s">
        <v>4980</v>
      </c>
      <c r="O452" s="1450"/>
      <c r="P452" s="1450"/>
    </row>
    <row r="453">
      <c r="A453" s="1444">
        <v>3365.0</v>
      </c>
      <c r="B453" s="1445" t="s">
        <v>6411</v>
      </c>
      <c r="C453" s="1445" t="s">
        <v>6411</v>
      </c>
      <c r="D453" s="1446" t="s">
        <v>6412</v>
      </c>
      <c r="E453" s="1445">
        <v>9.26530351E8</v>
      </c>
      <c r="F453" s="1445">
        <v>9.26530351E8</v>
      </c>
      <c r="G453" s="1447" t="b">
        <v>1</v>
      </c>
      <c r="H453" s="1445" t="s">
        <v>76</v>
      </c>
      <c r="I453" s="1445" t="s">
        <v>5142</v>
      </c>
      <c r="J453" s="1448">
        <v>42.0</v>
      </c>
      <c r="K453" s="1445" t="s">
        <v>3024</v>
      </c>
      <c r="L453" s="1445" t="s">
        <v>4930</v>
      </c>
      <c r="M453" s="1445" t="s">
        <v>4931</v>
      </c>
      <c r="N453" s="1449" t="s">
        <v>6413</v>
      </c>
      <c r="O453" s="1450"/>
      <c r="P453" s="1450"/>
    </row>
    <row r="454">
      <c r="A454" s="1444">
        <v>3366.0</v>
      </c>
      <c r="B454" s="1445" t="s">
        <v>6414</v>
      </c>
      <c r="C454" s="1445" t="s">
        <v>6415</v>
      </c>
      <c r="D454" s="1446" t="s">
        <v>6416</v>
      </c>
      <c r="E454" s="1445">
        <v>3.841212E7</v>
      </c>
      <c r="F454" s="1445">
        <v>3.841212E7</v>
      </c>
      <c r="G454" s="1447" t="b">
        <v>1</v>
      </c>
      <c r="H454" s="1445" t="s">
        <v>263</v>
      </c>
      <c r="I454" s="1445" t="s">
        <v>4936</v>
      </c>
      <c r="J454" s="1448">
        <v>717019.0</v>
      </c>
      <c r="K454" s="1445" t="s">
        <v>2476</v>
      </c>
      <c r="L454" s="1445" t="s">
        <v>263</v>
      </c>
      <c r="M454" s="1445" t="s">
        <v>263</v>
      </c>
      <c r="N454" s="1449" t="s">
        <v>5160</v>
      </c>
      <c r="O454" s="1450"/>
      <c r="P454" s="1450"/>
    </row>
    <row r="455">
      <c r="A455" s="1444">
        <v>3367.0</v>
      </c>
      <c r="B455" s="1445" t="s">
        <v>6417</v>
      </c>
      <c r="C455" s="1445" t="s">
        <v>6418</v>
      </c>
      <c r="D455" s="1446" t="s">
        <v>6419</v>
      </c>
      <c r="E455" s="1445">
        <v>3.841212E7</v>
      </c>
      <c r="F455" s="1445">
        <v>3.841212E7</v>
      </c>
      <c r="G455" s="1447" t="b">
        <v>1</v>
      </c>
      <c r="H455" s="1445" t="s">
        <v>263</v>
      </c>
      <c r="I455" s="1445" t="s">
        <v>4936</v>
      </c>
      <c r="J455" s="1448">
        <v>717019.0</v>
      </c>
      <c r="K455" s="1445" t="s">
        <v>2432</v>
      </c>
      <c r="L455" s="1445" t="s">
        <v>263</v>
      </c>
      <c r="M455" s="1445" t="s">
        <v>263</v>
      </c>
      <c r="N455" s="1449" t="s">
        <v>2432</v>
      </c>
      <c r="O455" s="1450"/>
      <c r="P455" s="1450"/>
    </row>
    <row r="456">
      <c r="A456" s="1444">
        <v>3371.0</v>
      </c>
      <c r="B456" s="1445" t="s">
        <v>6420</v>
      </c>
      <c r="C456" s="1445" t="s">
        <v>6420</v>
      </c>
      <c r="D456" s="1446" t="s">
        <v>6421</v>
      </c>
      <c r="E456" s="1445">
        <v>8.060604E8</v>
      </c>
      <c r="F456" s="1445">
        <v>8.060604E8</v>
      </c>
      <c r="G456" s="1447" t="b">
        <v>1</v>
      </c>
      <c r="H456" s="1445" t="s">
        <v>76</v>
      </c>
      <c r="I456" s="1445" t="s">
        <v>5142</v>
      </c>
      <c r="J456" s="1448">
        <v>42.0</v>
      </c>
      <c r="K456" s="1445" t="s">
        <v>3024</v>
      </c>
      <c r="L456" s="1445" t="s">
        <v>4951</v>
      </c>
      <c r="M456" s="1451"/>
      <c r="N456" s="1449" t="s">
        <v>3024</v>
      </c>
      <c r="O456" s="1450"/>
      <c r="P456" s="1450"/>
    </row>
    <row r="457">
      <c r="A457" s="1444">
        <v>3372.0</v>
      </c>
      <c r="B457" s="1445" t="s">
        <v>6422</v>
      </c>
      <c r="C457" s="1445" t="s">
        <v>6423</v>
      </c>
      <c r="D457" s="1446" t="s">
        <v>6424</v>
      </c>
      <c r="E457" s="1445">
        <v>2.6285999E7</v>
      </c>
      <c r="F457" s="1445">
        <v>2.6285999E7</v>
      </c>
      <c r="G457" s="1447" t="b">
        <v>1</v>
      </c>
      <c r="H457" s="1445" t="s">
        <v>76</v>
      </c>
      <c r="I457" s="1445" t="s">
        <v>5142</v>
      </c>
      <c r="J457" s="1448">
        <v>42.0</v>
      </c>
      <c r="K457" s="1445" t="s">
        <v>2464</v>
      </c>
      <c r="L457" s="1445" t="s">
        <v>5370</v>
      </c>
      <c r="M457" s="1445" t="s">
        <v>5370</v>
      </c>
      <c r="N457" s="1449" t="s">
        <v>2464</v>
      </c>
      <c r="O457" s="1450"/>
      <c r="P457" s="1450"/>
    </row>
    <row r="458">
      <c r="A458" s="1444">
        <v>3373.0</v>
      </c>
      <c r="B458" s="1445" t="s">
        <v>6425</v>
      </c>
      <c r="C458" s="1445" t="s">
        <v>6425</v>
      </c>
      <c r="D458" s="1446" t="s">
        <v>6426</v>
      </c>
      <c r="E458" s="1445">
        <v>9.46646414E8</v>
      </c>
      <c r="F458" s="1445">
        <v>9.46646414E8</v>
      </c>
      <c r="G458" s="1447" t="b">
        <v>1</v>
      </c>
      <c r="H458" s="1445" t="s">
        <v>76</v>
      </c>
      <c r="I458" s="1445" t="s">
        <v>4936</v>
      </c>
      <c r="J458" s="1448">
        <v>717019.0</v>
      </c>
      <c r="K458" s="1445" t="s">
        <v>2464</v>
      </c>
      <c r="L458" s="1445" t="s">
        <v>6090</v>
      </c>
      <c r="M458" s="1451"/>
      <c r="N458" s="1449" t="s">
        <v>2464</v>
      </c>
      <c r="O458" s="1450"/>
      <c r="P458" s="1450"/>
    </row>
    <row r="459">
      <c r="A459" s="1444">
        <v>3377.0</v>
      </c>
      <c r="B459" s="1445" t="s">
        <v>6427</v>
      </c>
      <c r="C459" s="1445" t="s">
        <v>6428</v>
      </c>
      <c r="D459" s="1446" t="s">
        <v>6429</v>
      </c>
      <c r="E459" s="1445">
        <v>2.1268866E7</v>
      </c>
      <c r="F459" s="1453"/>
      <c r="G459" s="1447" t="b">
        <v>1</v>
      </c>
      <c r="H459" s="1445" t="s">
        <v>76</v>
      </c>
      <c r="I459" s="1445" t="s">
        <v>1077</v>
      </c>
      <c r="J459" s="1448">
        <v>319244.0</v>
      </c>
      <c r="K459" s="1445" t="s">
        <v>3963</v>
      </c>
      <c r="L459" s="1451"/>
      <c r="M459" s="1451"/>
      <c r="N459" s="1449" t="s">
        <v>6430</v>
      </c>
      <c r="O459" s="1450"/>
      <c r="P459" s="1450"/>
    </row>
    <row r="460">
      <c r="A460" s="1444">
        <v>3378.0</v>
      </c>
      <c r="B460" s="1445" t="s">
        <v>6431</v>
      </c>
      <c r="C460" s="1445" t="s">
        <v>6432</v>
      </c>
      <c r="D460" s="1446" t="s">
        <v>6433</v>
      </c>
      <c r="E460" s="1445">
        <v>6.28274333E8</v>
      </c>
      <c r="F460" s="1445">
        <v>6.28274333E8</v>
      </c>
      <c r="G460" s="1447" t="b">
        <v>1</v>
      </c>
      <c r="H460" s="1445" t="s">
        <v>76</v>
      </c>
      <c r="I460" s="1445" t="s">
        <v>1077</v>
      </c>
      <c r="J460" s="1448">
        <v>319244.0</v>
      </c>
      <c r="K460" s="1445" t="s">
        <v>2432</v>
      </c>
      <c r="L460" s="1451"/>
      <c r="M460" s="1451"/>
      <c r="N460" s="1449" t="s">
        <v>2432</v>
      </c>
      <c r="O460" s="1450"/>
      <c r="P460" s="1450"/>
    </row>
    <row r="461">
      <c r="A461" s="1444">
        <v>3379.0</v>
      </c>
      <c r="B461" s="1445" t="s">
        <v>6434</v>
      </c>
      <c r="C461" s="1445" t="s">
        <v>6435</v>
      </c>
      <c r="D461" s="1446" t="s">
        <v>6436</v>
      </c>
      <c r="E461" s="1445">
        <v>9.55488601E8</v>
      </c>
      <c r="F461" s="1445">
        <v>9.55488601E8</v>
      </c>
      <c r="G461" s="1447" t="b">
        <v>1</v>
      </c>
      <c r="H461" s="1445" t="s">
        <v>6437</v>
      </c>
      <c r="I461" s="1445" t="s">
        <v>5142</v>
      </c>
      <c r="J461" s="1448">
        <v>42.0</v>
      </c>
      <c r="K461" s="1445" t="s">
        <v>2426</v>
      </c>
      <c r="L461" s="1445" t="s">
        <v>6437</v>
      </c>
      <c r="M461" s="1445" t="s">
        <v>6437</v>
      </c>
      <c r="N461" s="1449" t="s">
        <v>2426</v>
      </c>
      <c r="O461" s="1450"/>
      <c r="P461" s="1450"/>
    </row>
    <row r="462">
      <c r="A462" s="1444">
        <v>3380.0</v>
      </c>
      <c r="B462" s="1445" t="s">
        <v>6438</v>
      </c>
      <c r="C462" s="1445" t="s">
        <v>6439</v>
      </c>
      <c r="D462" s="1446" t="s">
        <v>6440</v>
      </c>
      <c r="E462" s="1445">
        <v>6.15463188E8</v>
      </c>
      <c r="F462" s="1445">
        <v>6.15463188E8</v>
      </c>
      <c r="G462" s="1447" t="b">
        <v>1</v>
      </c>
      <c r="H462" s="1445" t="s">
        <v>76</v>
      </c>
      <c r="I462" s="1445" t="s">
        <v>5142</v>
      </c>
      <c r="J462" s="1448">
        <v>42.0</v>
      </c>
      <c r="K462" s="1445" t="s">
        <v>2432</v>
      </c>
      <c r="L462" s="1445" t="s">
        <v>6441</v>
      </c>
      <c r="M462" s="1445" t="s">
        <v>6441</v>
      </c>
      <c r="N462" s="1449" t="s">
        <v>2432</v>
      </c>
      <c r="O462" s="1450"/>
      <c r="P462" s="1450"/>
    </row>
    <row r="463">
      <c r="A463" s="1444">
        <v>3381.0</v>
      </c>
      <c r="B463" s="1445" t="s">
        <v>6442</v>
      </c>
      <c r="C463" s="1445" t="s">
        <v>6443</v>
      </c>
      <c r="D463" s="1446" t="s">
        <v>6444</v>
      </c>
      <c r="E463" s="1445">
        <v>9.17029565E8</v>
      </c>
      <c r="F463" s="1445">
        <v>9.17029565E8</v>
      </c>
      <c r="G463" s="1447" t="b">
        <v>1</v>
      </c>
      <c r="H463" s="1445" t="s">
        <v>76</v>
      </c>
      <c r="I463" s="1445" t="s">
        <v>1077</v>
      </c>
      <c r="J463" s="1448">
        <v>319244.0</v>
      </c>
      <c r="K463" s="1445" t="s">
        <v>2659</v>
      </c>
      <c r="L463" s="1445" t="s">
        <v>5019</v>
      </c>
      <c r="M463" s="1453"/>
      <c r="N463" s="1449" t="s">
        <v>2659</v>
      </c>
      <c r="O463" s="1450"/>
      <c r="P463" s="1450"/>
    </row>
    <row r="464">
      <c r="A464" s="1444">
        <v>3409.0</v>
      </c>
      <c r="B464" s="1445" t="s">
        <v>6445</v>
      </c>
      <c r="C464" s="1445" t="s">
        <v>6446</v>
      </c>
      <c r="D464" s="1446" t="s">
        <v>6447</v>
      </c>
      <c r="E464" s="1445">
        <v>9.53685777E8</v>
      </c>
      <c r="F464" s="1445">
        <v>9.53685777E8</v>
      </c>
      <c r="G464" s="1447" t="b">
        <v>1</v>
      </c>
      <c r="H464" s="1445" t="s">
        <v>76</v>
      </c>
      <c r="I464" s="1445" t="s">
        <v>1077</v>
      </c>
      <c r="J464" s="1448">
        <v>319244.0</v>
      </c>
      <c r="K464" s="1445" t="s">
        <v>2432</v>
      </c>
      <c r="L464" s="1451"/>
      <c r="M464" s="1445" t="s">
        <v>5126</v>
      </c>
      <c r="N464" s="1449" t="s">
        <v>2432</v>
      </c>
      <c r="O464" s="1450"/>
      <c r="P464" s="1450"/>
    </row>
    <row r="465">
      <c r="A465" s="1444">
        <v>3414.0</v>
      </c>
      <c r="B465" s="1445" t="s">
        <v>6448</v>
      </c>
      <c r="C465" s="1445" t="s">
        <v>6449</v>
      </c>
      <c r="D465" s="1446" t="s">
        <v>6450</v>
      </c>
      <c r="E465" s="1445">
        <v>6.58182139E8</v>
      </c>
      <c r="F465" s="1445">
        <v>6.58182139E8</v>
      </c>
      <c r="G465" s="1447" t="b">
        <v>1</v>
      </c>
      <c r="H465" s="1445" t="s">
        <v>76</v>
      </c>
      <c r="I465" s="1445" t="s">
        <v>1077</v>
      </c>
      <c r="J465" s="1448">
        <v>319244.0</v>
      </c>
      <c r="K465" s="1445" t="s">
        <v>3363</v>
      </c>
      <c r="L465" s="1451"/>
      <c r="M465" s="1445" t="s">
        <v>5213</v>
      </c>
      <c r="N465" s="1449" t="s">
        <v>3363</v>
      </c>
      <c r="O465" s="1450"/>
      <c r="P465" s="1450"/>
    </row>
    <row r="466">
      <c r="A466" s="1444">
        <v>3440.0</v>
      </c>
      <c r="B466" s="1445" t="s">
        <v>6451</v>
      </c>
      <c r="C466" s="1445" t="s">
        <v>6452</v>
      </c>
      <c r="D466" s="1446" t="s">
        <v>6453</v>
      </c>
      <c r="E466" s="1445">
        <v>4.4651555E7</v>
      </c>
      <c r="F466" s="1445">
        <v>4.4651555E7</v>
      </c>
      <c r="G466" s="1447" t="b">
        <v>1</v>
      </c>
      <c r="H466" s="1445" t="s">
        <v>6358</v>
      </c>
      <c r="I466" s="1445" t="s">
        <v>5142</v>
      </c>
      <c r="J466" s="1448">
        <v>42.0</v>
      </c>
      <c r="K466" s="1445" t="s">
        <v>2432</v>
      </c>
      <c r="L466" s="1445" t="s">
        <v>6358</v>
      </c>
      <c r="M466" s="1445" t="s">
        <v>6358</v>
      </c>
      <c r="N466" s="1449" t="s">
        <v>2432</v>
      </c>
      <c r="O466" s="1450"/>
      <c r="P466" s="1450"/>
    </row>
    <row r="467">
      <c r="A467" s="1444">
        <v>3441.0</v>
      </c>
      <c r="B467" s="1445" t="s">
        <v>6454</v>
      </c>
      <c r="C467" s="1445" t="s">
        <v>6455</v>
      </c>
      <c r="D467" s="1446" t="s">
        <v>6456</v>
      </c>
      <c r="E467" s="1445">
        <v>4.4651555E7</v>
      </c>
      <c r="F467" s="1445">
        <v>4.4651555E7</v>
      </c>
      <c r="G467" s="1447" t="b">
        <v>1</v>
      </c>
      <c r="H467" s="1445" t="s">
        <v>6358</v>
      </c>
      <c r="I467" s="1445" t="s">
        <v>5142</v>
      </c>
      <c r="J467" s="1448">
        <v>42.0</v>
      </c>
      <c r="K467" s="1445" t="s">
        <v>2426</v>
      </c>
      <c r="L467" s="1445" t="s">
        <v>6358</v>
      </c>
      <c r="M467" s="1445" t="s">
        <v>6358</v>
      </c>
      <c r="N467" s="1449" t="s">
        <v>4970</v>
      </c>
      <c r="O467" s="1450"/>
      <c r="P467" s="1450"/>
    </row>
    <row r="468">
      <c r="A468" s="1444">
        <v>3453.0</v>
      </c>
      <c r="B468" s="1445" t="s">
        <v>6457</v>
      </c>
      <c r="C468" s="1445" t="s">
        <v>6458</v>
      </c>
      <c r="D468" s="1446" t="s">
        <v>6459</v>
      </c>
      <c r="E468" s="1445">
        <v>3.8418999E7</v>
      </c>
      <c r="F468" s="1445">
        <v>3.8418999E7</v>
      </c>
      <c r="G468" s="1447" t="b">
        <v>1</v>
      </c>
      <c r="H468" s="1445" t="s">
        <v>263</v>
      </c>
      <c r="I468" s="1445" t="s">
        <v>5142</v>
      </c>
      <c r="J468" s="1448">
        <v>42.0</v>
      </c>
      <c r="K468" s="1445" t="s">
        <v>2426</v>
      </c>
      <c r="L468" s="1445" t="s">
        <v>263</v>
      </c>
      <c r="M468" s="1445" t="s">
        <v>263</v>
      </c>
      <c r="N468" s="1449" t="s">
        <v>2426</v>
      </c>
      <c r="O468" s="1450"/>
      <c r="P468" s="1450"/>
    </row>
    <row r="469">
      <c r="A469" s="1444">
        <v>3457.0</v>
      </c>
      <c r="B469" s="1445" t="s">
        <v>6460</v>
      </c>
      <c r="C469" s="1445" t="s">
        <v>6460</v>
      </c>
      <c r="D469" s="1446" t="s">
        <v>6461</v>
      </c>
      <c r="E469" s="1445">
        <v>7.6356999E7</v>
      </c>
      <c r="F469" s="1445">
        <v>7.6356999E7</v>
      </c>
      <c r="G469" s="1447" t="b">
        <v>1</v>
      </c>
      <c r="H469" s="1445" t="s">
        <v>244</v>
      </c>
      <c r="I469" s="1445" t="s">
        <v>5142</v>
      </c>
      <c r="J469" s="1448">
        <v>42.0</v>
      </c>
      <c r="K469" s="1445" t="s">
        <v>2437</v>
      </c>
      <c r="L469" s="1445" t="s">
        <v>244</v>
      </c>
      <c r="M469" s="1445" t="s">
        <v>244</v>
      </c>
      <c r="N469" s="1449" t="s">
        <v>6462</v>
      </c>
      <c r="O469" s="1450"/>
      <c r="P469" s="1450"/>
    </row>
    <row r="470">
      <c r="A470" s="1444">
        <v>3461.0</v>
      </c>
      <c r="B470" s="1445" t="s">
        <v>6463</v>
      </c>
      <c r="C470" s="1445" t="s">
        <v>6464</v>
      </c>
      <c r="D470" s="1446" t="s">
        <v>6465</v>
      </c>
      <c r="E470" s="1445">
        <v>6.55140424E8</v>
      </c>
      <c r="F470" s="1445">
        <v>6.55140424E8</v>
      </c>
      <c r="G470" s="1447" t="b">
        <v>1</v>
      </c>
      <c r="H470" s="1445" t="s">
        <v>76</v>
      </c>
      <c r="I470" s="1445" t="s">
        <v>1077</v>
      </c>
      <c r="J470" s="1448">
        <v>319244.0</v>
      </c>
      <c r="K470" s="1445" t="s">
        <v>2432</v>
      </c>
      <c r="L470" s="1445" t="s">
        <v>6466</v>
      </c>
      <c r="M470" s="1445" t="s">
        <v>5113</v>
      </c>
      <c r="N470" s="1449" t="s">
        <v>2432</v>
      </c>
      <c r="O470" s="1450"/>
      <c r="P470" s="1450"/>
    </row>
    <row r="471">
      <c r="A471" s="1444">
        <v>3463.0</v>
      </c>
      <c r="B471" s="1445" t="s">
        <v>6467</v>
      </c>
      <c r="C471" s="1445" t="s">
        <v>6468</v>
      </c>
      <c r="D471" s="1446" t="s">
        <v>6469</v>
      </c>
      <c r="E471" s="1445">
        <v>9.81027809E8</v>
      </c>
      <c r="F471" s="1445">
        <v>9.81027809E8</v>
      </c>
      <c r="G471" s="1447" t="b">
        <v>1</v>
      </c>
      <c r="H471" s="1445" t="s">
        <v>6358</v>
      </c>
      <c r="I471" s="1445" t="s">
        <v>5142</v>
      </c>
      <c r="J471" s="1448">
        <v>42.0</v>
      </c>
      <c r="K471" s="1445" t="s">
        <v>2426</v>
      </c>
      <c r="L471" s="1445" t="s">
        <v>6358</v>
      </c>
      <c r="M471" s="1445" t="s">
        <v>6358</v>
      </c>
      <c r="N471" s="1449" t="s">
        <v>2426</v>
      </c>
      <c r="O471" s="1450"/>
      <c r="P471" s="1450"/>
    </row>
    <row r="472">
      <c r="A472" s="1444">
        <v>3471.0</v>
      </c>
      <c r="B472" s="1445" t="s">
        <v>6470</v>
      </c>
      <c r="C472" s="1445" t="s">
        <v>6471</v>
      </c>
      <c r="D472" s="1446" t="s">
        <v>6472</v>
      </c>
      <c r="E472" s="1445">
        <v>9.52202741E8</v>
      </c>
      <c r="F472" s="1445">
        <v>9.52202741E8</v>
      </c>
      <c r="G472" s="1447" t="b">
        <v>1</v>
      </c>
      <c r="H472" s="1445" t="s">
        <v>76</v>
      </c>
      <c r="I472" s="1445" t="s">
        <v>5142</v>
      </c>
      <c r="J472" s="1448">
        <v>42.0</v>
      </c>
      <c r="K472" s="1445" t="s">
        <v>2464</v>
      </c>
      <c r="L472" s="1445" t="s">
        <v>6473</v>
      </c>
      <c r="M472" s="1445" t="s">
        <v>5196</v>
      </c>
      <c r="N472" s="1449" t="s">
        <v>2464</v>
      </c>
      <c r="O472" s="1450"/>
      <c r="P472" s="1450"/>
    </row>
    <row r="473">
      <c r="A473" s="1444">
        <v>3473.0</v>
      </c>
      <c r="B473" s="1445" t="s">
        <v>6474</v>
      </c>
      <c r="C473" s="1445" t="s">
        <v>6475</v>
      </c>
      <c r="D473" s="1446" t="s">
        <v>6476</v>
      </c>
      <c r="E473" s="1445">
        <v>3.2533543E7</v>
      </c>
      <c r="F473" s="1445">
        <v>3.2533543E7</v>
      </c>
      <c r="G473" s="1447" t="b">
        <v>1</v>
      </c>
      <c r="H473" s="1445" t="s">
        <v>5608</v>
      </c>
      <c r="I473" s="1445" t="s">
        <v>5142</v>
      </c>
      <c r="J473" s="1448">
        <v>42.0</v>
      </c>
      <c r="K473" s="1445" t="s">
        <v>2426</v>
      </c>
      <c r="L473" s="1445" t="s">
        <v>5608</v>
      </c>
      <c r="M473" s="1445" t="s">
        <v>5608</v>
      </c>
      <c r="N473" s="1449" t="s">
        <v>2426</v>
      </c>
      <c r="O473" s="1450"/>
      <c r="P473" s="1450"/>
    </row>
    <row r="474">
      <c r="A474" s="1444">
        <v>3474.0</v>
      </c>
      <c r="B474" s="1445" t="s">
        <v>6477</v>
      </c>
      <c r="C474" s="1445" t="s">
        <v>6478</v>
      </c>
      <c r="D474" s="1446" t="s">
        <v>6479</v>
      </c>
      <c r="E474" s="1445">
        <v>2.1141289E7</v>
      </c>
      <c r="F474" s="1445">
        <v>2.1141289E7</v>
      </c>
      <c r="G474" s="1447" t="b">
        <v>1</v>
      </c>
      <c r="H474" s="1445" t="s">
        <v>76</v>
      </c>
      <c r="I474" s="1445" t="s">
        <v>6480</v>
      </c>
      <c r="J474" s="1448">
        <v>126855.0</v>
      </c>
      <c r="K474" s="1445" t="s">
        <v>2432</v>
      </c>
      <c r="L474" s="1445" t="s">
        <v>4998</v>
      </c>
      <c r="M474" s="1445" t="s">
        <v>4998</v>
      </c>
      <c r="N474" s="1449" t="s">
        <v>2432</v>
      </c>
      <c r="O474" s="1450"/>
      <c r="P474" s="1450"/>
    </row>
    <row r="475">
      <c r="A475" s="1444">
        <v>3475.0</v>
      </c>
      <c r="B475" s="1445" t="s">
        <v>6481</v>
      </c>
      <c r="C475" s="1445" t="s">
        <v>6482</v>
      </c>
      <c r="D475" s="1446" t="s">
        <v>6483</v>
      </c>
      <c r="E475" s="1445">
        <v>8.34796518E8</v>
      </c>
      <c r="F475" s="1445">
        <v>8.34796518E8</v>
      </c>
      <c r="G475" s="1447" t="b">
        <v>1</v>
      </c>
      <c r="H475" s="1445" t="s">
        <v>76</v>
      </c>
      <c r="I475" s="1445" t="s">
        <v>1077</v>
      </c>
      <c r="J475" s="1448">
        <v>319244.0</v>
      </c>
      <c r="K475" s="1445" t="s">
        <v>3363</v>
      </c>
      <c r="L475" s="1445" t="s">
        <v>5002</v>
      </c>
      <c r="M475" s="1445" t="s">
        <v>5002</v>
      </c>
      <c r="N475" s="1449" t="s">
        <v>3363</v>
      </c>
      <c r="O475" s="1450"/>
      <c r="P475" s="1450"/>
    </row>
    <row r="476">
      <c r="A476" s="1444">
        <v>3479.0</v>
      </c>
      <c r="B476" s="1445" t="s">
        <v>6484</v>
      </c>
      <c r="C476" s="1445" t="s">
        <v>6485</v>
      </c>
      <c r="D476" s="1446" t="s">
        <v>6486</v>
      </c>
      <c r="E476" s="1445">
        <v>9.71652804E8</v>
      </c>
      <c r="F476" s="1445">
        <v>9.71652804E8</v>
      </c>
      <c r="G476" s="1447" t="b">
        <v>1</v>
      </c>
      <c r="H476" s="1445" t="s">
        <v>263</v>
      </c>
      <c r="I476" s="1445" t="s">
        <v>5142</v>
      </c>
      <c r="J476" s="1448">
        <v>42.0</v>
      </c>
      <c r="K476" s="1445" t="s">
        <v>2426</v>
      </c>
      <c r="L476" s="1445" t="s">
        <v>263</v>
      </c>
      <c r="M476" s="1445" t="s">
        <v>263</v>
      </c>
      <c r="N476" s="1449" t="s">
        <v>5024</v>
      </c>
      <c r="O476" s="1450"/>
      <c r="P476" s="1450"/>
    </row>
    <row r="477">
      <c r="A477" s="1444">
        <v>3481.0</v>
      </c>
      <c r="B477" s="1445" t="s">
        <v>6487</v>
      </c>
      <c r="C477" s="1445" t="s">
        <v>6488</v>
      </c>
      <c r="D477" s="1446" t="s">
        <v>6489</v>
      </c>
      <c r="E477" s="1445">
        <v>5.3214828E7</v>
      </c>
      <c r="F477" s="1445">
        <v>5.3214828E7</v>
      </c>
      <c r="G477" s="1447" t="b">
        <v>1</v>
      </c>
      <c r="H477" s="1445" t="s">
        <v>6296</v>
      </c>
      <c r="I477" s="1445" t="s">
        <v>4936</v>
      </c>
      <c r="J477" s="1448">
        <v>717019.0</v>
      </c>
      <c r="K477" s="1445" t="s">
        <v>2437</v>
      </c>
      <c r="L477" s="1445" t="s">
        <v>6296</v>
      </c>
      <c r="M477" s="1445" t="s">
        <v>6296</v>
      </c>
      <c r="N477" s="1449" t="s">
        <v>6490</v>
      </c>
      <c r="O477" s="1450"/>
      <c r="P477" s="1450"/>
    </row>
    <row r="478">
      <c r="A478" s="1444">
        <v>3482.0</v>
      </c>
      <c r="B478" s="1445" t="s">
        <v>6491</v>
      </c>
      <c r="C478" s="1445" t="s">
        <v>6492</v>
      </c>
      <c r="D478" s="1446" t="s">
        <v>6493</v>
      </c>
      <c r="E478" s="1445">
        <v>9.89286446E8</v>
      </c>
      <c r="F478" s="1445">
        <v>9.89286446E8</v>
      </c>
      <c r="G478" s="1447" t="b">
        <v>1</v>
      </c>
      <c r="H478" s="1445" t="s">
        <v>76</v>
      </c>
      <c r="I478" s="1445" t="s">
        <v>1077</v>
      </c>
      <c r="J478" s="1448">
        <v>319244.0</v>
      </c>
      <c r="K478" s="1445" t="s">
        <v>2432</v>
      </c>
      <c r="L478" s="1445" t="s">
        <v>5019</v>
      </c>
      <c r="M478" s="1451"/>
      <c r="N478" s="1449" t="s">
        <v>2432</v>
      </c>
      <c r="O478" s="1450"/>
      <c r="P478" s="1450"/>
    </row>
    <row r="479">
      <c r="A479" s="1444">
        <v>3486.0</v>
      </c>
      <c r="B479" s="1445" t="s">
        <v>6494</v>
      </c>
      <c r="C479" s="1445" t="s">
        <v>6495</v>
      </c>
      <c r="D479" s="1446" t="s">
        <v>6496</v>
      </c>
      <c r="E479" s="1445">
        <v>8.82516554E8</v>
      </c>
      <c r="F479" s="1445">
        <v>8.82516554E8</v>
      </c>
      <c r="G479" s="1447" t="b">
        <v>1</v>
      </c>
      <c r="H479" s="1445" t="s">
        <v>6296</v>
      </c>
      <c r="I479" s="1445" t="s">
        <v>1204</v>
      </c>
      <c r="J479" s="1448">
        <v>583715.0</v>
      </c>
      <c r="K479" s="1445" t="s">
        <v>3363</v>
      </c>
      <c r="L479" s="1445" t="s">
        <v>6296</v>
      </c>
      <c r="M479" s="1445" t="s">
        <v>6296</v>
      </c>
      <c r="N479" s="1449" t="s">
        <v>3363</v>
      </c>
      <c r="O479" s="1450"/>
      <c r="P479" s="1450"/>
    </row>
    <row r="480">
      <c r="A480" s="1444">
        <v>3491.0</v>
      </c>
      <c r="B480" s="1445" t="s">
        <v>6497</v>
      </c>
      <c r="C480" s="1445" t="s">
        <v>6498</v>
      </c>
      <c r="D480" s="1446" t="s">
        <v>6499</v>
      </c>
      <c r="E480" s="1445">
        <v>8.59066351E8</v>
      </c>
      <c r="F480" s="1445">
        <v>8.59066351E8</v>
      </c>
      <c r="G480" s="1447" t="b">
        <v>1</v>
      </c>
      <c r="H480" s="1445" t="s">
        <v>76</v>
      </c>
      <c r="I480" s="1445" t="s">
        <v>5142</v>
      </c>
      <c r="J480" s="1448">
        <v>42.0</v>
      </c>
      <c r="K480" s="1445" t="s">
        <v>2464</v>
      </c>
      <c r="L480" s="1445" t="s">
        <v>6125</v>
      </c>
      <c r="M480" s="1445" t="s">
        <v>6125</v>
      </c>
      <c r="N480" s="1449" t="s">
        <v>5155</v>
      </c>
      <c r="O480" s="1450"/>
      <c r="P480" s="1450"/>
    </row>
    <row r="481">
      <c r="A481" s="1444">
        <v>3492.0</v>
      </c>
      <c r="B481" s="1445" t="s">
        <v>6500</v>
      </c>
      <c r="C481" s="1445" t="s">
        <v>6501</v>
      </c>
      <c r="D481" s="1446" t="s">
        <v>6502</v>
      </c>
      <c r="E481" s="1445">
        <v>6.22539898E8</v>
      </c>
      <c r="F481" s="1445">
        <v>6.22539898E8</v>
      </c>
      <c r="G481" s="1447" t="b">
        <v>1</v>
      </c>
      <c r="H481" s="1445" t="s">
        <v>76</v>
      </c>
      <c r="I481" s="1445" t="s">
        <v>4936</v>
      </c>
      <c r="J481" s="1448">
        <v>717019.0</v>
      </c>
      <c r="K481" s="1445" t="s">
        <v>2437</v>
      </c>
      <c r="L481" s="1445" t="s">
        <v>5458</v>
      </c>
      <c r="M481" s="1451"/>
      <c r="N481" s="1449" t="s">
        <v>6503</v>
      </c>
      <c r="O481" s="1450"/>
      <c r="P481" s="1450"/>
    </row>
    <row r="482">
      <c r="A482" s="1444">
        <v>3493.0</v>
      </c>
      <c r="B482" s="1445" t="s">
        <v>6504</v>
      </c>
      <c r="C482" s="1445" t="s">
        <v>6505</v>
      </c>
      <c r="D482" s="1446" t="s">
        <v>6506</v>
      </c>
      <c r="E482" s="1445">
        <v>3.8183888E7</v>
      </c>
      <c r="F482" s="1445">
        <v>3.8183888E7</v>
      </c>
      <c r="G482" s="1447" t="b">
        <v>1</v>
      </c>
      <c r="H482" s="1445" t="s">
        <v>263</v>
      </c>
      <c r="I482" s="1445" t="s">
        <v>5142</v>
      </c>
      <c r="J482" s="1448">
        <v>42.0</v>
      </c>
      <c r="K482" s="1445" t="s">
        <v>2426</v>
      </c>
      <c r="L482" s="1445" t="s">
        <v>263</v>
      </c>
      <c r="M482" s="1445" t="s">
        <v>263</v>
      </c>
      <c r="N482" s="1449" t="s">
        <v>2426</v>
      </c>
      <c r="O482" s="1450"/>
      <c r="P482" s="1450"/>
    </row>
    <row r="483">
      <c r="A483" s="1444">
        <v>3494.0</v>
      </c>
      <c r="B483" s="1445" t="s">
        <v>6507</v>
      </c>
      <c r="C483" s="1445" t="s">
        <v>6508</v>
      </c>
      <c r="D483" s="1446" t="s">
        <v>6509</v>
      </c>
      <c r="E483" s="1445">
        <v>2.1011591E7</v>
      </c>
      <c r="F483" s="1445">
        <v>2.1011591E7</v>
      </c>
      <c r="G483" s="1447" t="b">
        <v>1</v>
      </c>
      <c r="H483" s="1445" t="s">
        <v>76</v>
      </c>
      <c r="I483" s="1445" t="s">
        <v>1077</v>
      </c>
      <c r="J483" s="1448">
        <v>319244.0</v>
      </c>
      <c r="K483" s="1445" t="s">
        <v>2432</v>
      </c>
      <c r="L483" s="1445" t="s">
        <v>4930</v>
      </c>
      <c r="M483" s="1445" t="s">
        <v>4931</v>
      </c>
      <c r="N483" s="1449" t="s">
        <v>2432</v>
      </c>
      <c r="O483" s="1450"/>
      <c r="P483" s="1450"/>
    </row>
    <row r="484">
      <c r="A484" s="1444">
        <v>3499.0</v>
      </c>
      <c r="B484" s="1445" t="s">
        <v>6510</v>
      </c>
      <c r="C484" s="1445" t="s">
        <v>6510</v>
      </c>
      <c r="D484" s="1446" t="s">
        <v>6511</v>
      </c>
      <c r="E484" s="1445">
        <v>8.99343008E8</v>
      </c>
      <c r="F484" s="1445">
        <v>8.99343008E8</v>
      </c>
      <c r="G484" s="1447" t="b">
        <v>1</v>
      </c>
      <c r="H484" s="1445" t="s">
        <v>6512</v>
      </c>
      <c r="I484" s="1445" t="s">
        <v>6480</v>
      </c>
      <c r="J484" s="1448">
        <v>126855.0</v>
      </c>
      <c r="K484" s="1445" t="s">
        <v>2426</v>
      </c>
      <c r="L484" s="1445" t="s">
        <v>6512</v>
      </c>
      <c r="M484" s="1445" t="s">
        <v>6512</v>
      </c>
      <c r="N484" s="1449" t="s">
        <v>2426</v>
      </c>
      <c r="O484" s="1450"/>
      <c r="P484" s="1450"/>
    </row>
    <row r="485">
      <c r="A485" s="1444">
        <v>3514.0</v>
      </c>
      <c r="B485" s="1445" t="s">
        <v>6513</v>
      </c>
      <c r="C485" s="1445" t="s">
        <v>6513</v>
      </c>
      <c r="D485" s="1446" t="s">
        <v>6514</v>
      </c>
      <c r="E485" s="1445">
        <v>8.29719282E8</v>
      </c>
      <c r="F485" s="1445">
        <v>8.29719282E8</v>
      </c>
      <c r="G485" s="1447" t="b">
        <v>1</v>
      </c>
      <c r="H485" s="1445" t="s">
        <v>76</v>
      </c>
      <c r="I485" s="1445" t="s">
        <v>5142</v>
      </c>
      <c r="J485" s="1448">
        <v>42.0</v>
      </c>
      <c r="K485" s="1445" t="s">
        <v>2432</v>
      </c>
      <c r="L485" s="1445" t="s">
        <v>5126</v>
      </c>
      <c r="M485" s="1445" t="s">
        <v>5126</v>
      </c>
      <c r="N485" s="1449" t="s">
        <v>2432</v>
      </c>
      <c r="O485" s="1450"/>
      <c r="P485" s="1450"/>
    </row>
    <row r="486">
      <c r="A486" s="1444">
        <v>3517.0</v>
      </c>
      <c r="B486" s="1445" t="s">
        <v>6515</v>
      </c>
      <c r="C486" s="1445" t="s">
        <v>6516</v>
      </c>
      <c r="D486" s="1446" t="s">
        <v>6517</v>
      </c>
      <c r="E486" s="1445">
        <v>8.15552229E8</v>
      </c>
      <c r="F486" s="1445">
        <v>8.15552229E8</v>
      </c>
      <c r="G486" s="1447" t="b">
        <v>1</v>
      </c>
      <c r="H486" s="1445" t="s">
        <v>76</v>
      </c>
      <c r="I486" s="1445" t="s">
        <v>1204</v>
      </c>
      <c r="J486" s="1448">
        <v>583715.0</v>
      </c>
      <c r="K486" s="1445" t="s">
        <v>2426</v>
      </c>
      <c r="L486" s="1451"/>
      <c r="M486" s="1445" t="s">
        <v>5307</v>
      </c>
      <c r="N486" s="1449" t="s">
        <v>2426</v>
      </c>
      <c r="O486" s="1450"/>
      <c r="P486" s="1450"/>
    </row>
    <row r="487">
      <c r="A487" s="1444">
        <v>3522.0</v>
      </c>
      <c r="B487" s="1445" t="s">
        <v>6518</v>
      </c>
      <c r="C487" s="1445" t="s">
        <v>6518</v>
      </c>
      <c r="D487" s="1446" t="s">
        <v>6519</v>
      </c>
      <c r="E487" s="1445">
        <v>9.52517729E8</v>
      </c>
      <c r="F487" s="1445">
        <v>9.52517729E8</v>
      </c>
      <c r="G487" s="1447" t="b">
        <v>1</v>
      </c>
      <c r="H487" s="1445" t="s">
        <v>5608</v>
      </c>
      <c r="I487" s="1445" t="s">
        <v>5142</v>
      </c>
      <c r="J487" s="1448">
        <v>42.0</v>
      </c>
      <c r="K487" s="1445" t="s">
        <v>2426</v>
      </c>
      <c r="L487" s="1445" t="s">
        <v>5608</v>
      </c>
      <c r="M487" s="1445" t="s">
        <v>5608</v>
      </c>
      <c r="N487" s="1449" t="s">
        <v>2426</v>
      </c>
      <c r="O487" s="1450"/>
      <c r="P487" s="1450"/>
    </row>
    <row r="488">
      <c r="A488" s="1444">
        <v>3528.0</v>
      </c>
      <c r="B488" s="1445" t="s">
        <v>6520</v>
      </c>
      <c r="C488" s="1445" t="s">
        <v>6521</v>
      </c>
      <c r="D488" s="1446" t="s">
        <v>6522</v>
      </c>
      <c r="E488" s="1445">
        <v>8.94243442E8</v>
      </c>
      <c r="F488" s="1445">
        <v>8.94243442E8</v>
      </c>
      <c r="G488" s="1447" t="b">
        <v>1</v>
      </c>
      <c r="H488" s="1445" t="s">
        <v>76</v>
      </c>
      <c r="I488" s="1445" t="s">
        <v>4936</v>
      </c>
      <c r="J488" s="1448">
        <v>717019.0</v>
      </c>
      <c r="K488" s="1445" t="s">
        <v>2426</v>
      </c>
      <c r="L488" s="1445" t="s">
        <v>3864</v>
      </c>
      <c r="M488" s="1445" t="s">
        <v>5510</v>
      </c>
      <c r="N488" s="1449" t="s">
        <v>2426</v>
      </c>
      <c r="O488" s="1450"/>
      <c r="P488" s="1450"/>
    </row>
    <row r="489">
      <c r="A489" s="1444">
        <v>3529.0</v>
      </c>
      <c r="B489" s="1445" t="s">
        <v>6523</v>
      </c>
      <c r="C489" s="1445" t="s">
        <v>6524</v>
      </c>
      <c r="D489" s="1446" t="s">
        <v>6525</v>
      </c>
      <c r="E489" s="1445">
        <v>2.248551115E9</v>
      </c>
      <c r="F489" s="1445">
        <v>2.248551115E9</v>
      </c>
      <c r="G489" s="1447" t="b">
        <v>1</v>
      </c>
      <c r="H489" s="1445" t="s">
        <v>76</v>
      </c>
      <c r="I489" s="1445" t="s">
        <v>5142</v>
      </c>
      <c r="J489" s="1448">
        <v>42.0</v>
      </c>
      <c r="K489" s="1445" t="s">
        <v>2464</v>
      </c>
      <c r="L489" s="1445" t="s">
        <v>5086</v>
      </c>
      <c r="M489" s="1445" t="s">
        <v>5398</v>
      </c>
      <c r="N489" s="1449" t="s">
        <v>5094</v>
      </c>
      <c r="O489" s="1450"/>
      <c r="P489" s="1450"/>
    </row>
    <row r="490">
      <c r="A490" s="1444">
        <v>3537.0</v>
      </c>
      <c r="B490" s="1445" t="s">
        <v>6526</v>
      </c>
      <c r="C490" s="1445" t="s">
        <v>6527</v>
      </c>
      <c r="D490" s="1446" t="s">
        <v>6528</v>
      </c>
      <c r="E490" s="1445">
        <v>2.3093E7</v>
      </c>
      <c r="F490" s="1445">
        <v>2.3093E7</v>
      </c>
      <c r="G490" s="1447" t="b">
        <v>1</v>
      </c>
      <c r="H490" s="1445" t="s">
        <v>76</v>
      </c>
      <c r="I490" s="1445" t="s">
        <v>1077</v>
      </c>
      <c r="J490" s="1448">
        <v>319244.0</v>
      </c>
      <c r="K490" s="1445" t="s">
        <v>2437</v>
      </c>
      <c r="L490" s="1451"/>
      <c r="M490" s="1445" t="s">
        <v>4931</v>
      </c>
      <c r="N490" s="1449" t="s">
        <v>4980</v>
      </c>
      <c r="O490" s="1450"/>
      <c r="P490" s="1450"/>
    </row>
    <row r="491">
      <c r="A491" s="1444">
        <v>3538.0</v>
      </c>
      <c r="B491" s="1445" t="s">
        <v>6529</v>
      </c>
      <c r="C491" s="1445" t="s">
        <v>6529</v>
      </c>
      <c r="D491" s="1446" t="s">
        <v>6530</v>
      </c>
      <c r="E491" s="1445">
        <v>2.2588555E7</v>
      </c>
      <c r="F491" s="1445">
        <v>2.2588555E7</v>
      </c>
      <c r="G491" s="1447" t="b">
        <v>1</v>
      </c>
      <c r="H491" s="1445" t="s">
        <v>76</v>
      </c>
      <c r="I491" s="1445" t="s">
        <v>4936</v>
      </c>
      <c r="J491" s="1448">
        <v>717019.0</v>
      </c>
      <c r="K491" s="1445" t="s">
        <v>2464</v>
      </c>
      <c r="L491" s="1451"/>
      <c r="M491" s="1445" t="s">
        <v>4954</v>
      </c>
      <c r="N491" s="1449" t="s">
        <v>5094</v>
      </c>
      <c r="O491" s="1450"/>
      <c r="P491" s="1450"/>
    </row>
    <row r="492">
      <c r="A492" s="1444">
        <v>3543.0</v>
      </c>
      <c r="B492" s="1445" t="s">
        <v>6531</v>
      </c>
      <c r="C492" s="1445" t="s">
        <v>6532</v>
      </c>
      <c r="D492" s="1446" t="s">
        <v>6533</v>
      </c>
      <c r="E492" s="1445">
        <v>6.39010777E8</v>
      </c>
      <c r="F492" s="1445">
        <v>6.39010777E8</v>
      </c>
      <c r="G492" s="1447" t="b">
        <v>1</v>
      </c>
      <c r="H492" s="1445" t="s">
        <v>76</v>
      </c>
      <c r="I492" s="1445" t="s">
        <v>1077</v>
      </c>
      <c r="J492" s="1448">
        <v>319244.0</v>
      </c>
      <c r="K492" s="1445" t="s">
        <v>2432</v>
      </c>
      <c r="L492" s="1451"/>
      <c r="M492" s="1445" t="s">
        <v>3864</v>
      </c>
      <c r="N492" s="1449" t="s">
        <v>2432</v>
      </c>
      <c r="O492" s="1450"/>
      <c r="P492" s="1450"/>
    </row>
    <row r="493">
      <c r="A493" s="1444">
        <v>3544.0</v>
      </c>
      <c r="B493" s="1445" t="s">
        <v>6534</v>
      </c>
      <c r="C493" s="1445" t="s">
        <v>6535</v>
      </c>
      <c r="D493" s="1446" t="s">
        <v>6536</v>
      </c>
      <c r="E493" s="1445">
        <v>9.59593818E8</v>
      </c>
      <c r="F493" s="1445">
        <v>9.59593818E8</v>
      </c>
      <c r="G493" s="1447" t="b">
        <v>1</v>
      </c>
      <c r="H493" s="1445" t="s">
        <v>76</v>
      </c>
      <c r="I493" s="1445" t="s">
        <v>5142</v>
      </c>
      <c r="J493" s="1448">
        <v>42.0</v>
      </c>
      <c r="K493" s="1445" t="s">
        <v>2937</v>
      </c>
      <c r="L493" s="1445" t="s">
        <v>5213</v>
      </c>
      <c r="M493" s="1445" t="s">
        <v>5213</v>
      </c>
      <c r="N493" s="1449" t="s">
        <v>2937</v>
      </c>
      <c r="O493" s="1450"/>
      <c r="P493" s="1450"/>
    </row>
    <row r="494">
      <c r="A494" s="1444">
        <v>3545.0</v>
      </c>
      <c r="B494" s="1445" t="s">
        <v>6537</v>
      </c>
      <c r="C494" s="1445" t="s">
        <v>6538</v>
      </c>
      <c r="D494" s="1446" t="s">
        <v>6539</v>
      </c>
      <c r="E494" s="1445">
        <v>8.19389108E8</v>
      </c>
      <c r="F494" s="1445">
        <v>8.19389108E8</v>
      </c>
      <c r="G494" s="1447" t="b">
        <v>1</v>
      </c>
      <c r="H494" s="1445" t="s">
        <v>5541</v>
      </c>
      <c r="I494" s="1445" t="s">
        <v>5142</v>
      </c>
      <c r="J494" s="1448">
        <v>42.0</v>
      </c>
      <c r="K494" s="1445" t="s">
        <v>2426</v>
      </c>
      <c r="L494" s="1445" t="s">
        <v>5541</v>
      </c>
      <c r="M494" s="1445" t="s">
        <v>6227</v>
      </c>
      <c r="N494" s="1449" t="s">
        <v>2426</v>
      </c>
      <c r="O494" s="1450"/>
      <c r="P494" s="1450"/>
    </row>
    <row r="495">
      <c r="A495" s="1444">
        <v>3558.0</v>
      </c>
      <c r="B495" s="1445" t="s">
        <v>6540</v>
      </c>
      <c r="C495" s="1445" t="s">
        <v>6541</v>
      </c>
      <c r="D495" s="1446" t="s">
        <v>6542</v>
      </c>
      <c r="E495" s="1445">
        <v>8.94243442E8</v>
      </c>
      <c r="F495" s="1445">
        <v>8.94243442E8</v>
      </c>
      <c r="G495" s="1447" t="b">
        <v>1</v>
      </c>
      <c r="H495" s="1445" t="s">
        <v>76</v>
      </c>
      <c r="I495" s="1445" t="s">
        <v>4936</v>
      </c>
      <c r="J495" s="1448">
        <v>717019.0</v>
      </c>
      <c r="K495" s="1445" t="s">
        <v>2426</v>
      </c>
      <c r="L495" s="1445" t="s">
        <v>3864</v>
      </c>
      <c r="M495" s="1445" t="s">
        <v>6543</v>
      </c>
      <c r="N495" s="1449" t="s">
        <v>2426</v>
      </c>
      <c r="O495" s="1450"/>
      <c r="P495" s="1450"/>
    </row>
    <row r="496">
      <c r="A496" s="1444">
        <v>3560.0</v>
      </c>
      <c r="B496" s="1445" t="s">
        <v>6544</v>
      </c>
      <c r="C496" s="1445" t="s">
        <v>6545</v>
      </c>
      <c r="D496" s="1446" t="s">
        <v>6546</v>
      </c>
      <c r="E496" s="1445">
        <v>2.65010548E8</v>
      </c>
      <c r="F496" s="1445">
        <v>2.65010548E8</v>
      </c>
      <c r="G496" s="1447" t="b">
        <v>1</v>
      </c>
      <c r="H496" s="1445" t="s">
        <v>76</v>
      </c>
      <c r="I496" s="1445" t="s">
        <v>4936</v>
      </c>
      <c r="J496" s="1448">
        <v>717019.0</v>
      </c>
      <c r="K496" s="1445" t="s">
        <v>2464</v>
      </c>
      <c r="L496" s="1445" t="s">
        <v>5086</v>
      </c>
      <c r="M496" s="1445" t="s">
        <v>5065</v>
      </c>
      <c r="N496" s="1449" t="s">
        <v>2464</v>
      </c>
      <c r="O496" s="1450"/>
      <c r="P496" s="1450"/>
    </row>
    <row r="497">
      <c r="A497" s="1444">
        <v>3561.0</v>
      </c>
      <c r="B497" s="1445" t="s">
        <v>6547</v>
      </c>
      <c r="C497" s="1445" t="s">
        <v>6548</v>
      </c>
      <c r="D497" s="1446" t="s">
        <v>6549</v>
      </c>
      <c r="E497" s="1445">
        <v>2.0953111E7</v>
      </c>
      <c r="F497" s="1445">
        <v>2.0953111E7</v>
      </c>
      <c r="G497" s="1447" t="b">
        <v>1</v>
      </c>
      <c r="H497" s="1445" t="s">
        <v>76</v>
      </c>
      <c r="I497" s="1445" t="s">
        <v>1077</v>
      </c>
      <c r="J497" s="1448">
        <v>319244.0</v>
      </c>
      <c r="K497" s="1445" t="s">
        <v>2659</v>
      </c>
      <c r="L497" s="1445" t="s">
        <v>5998</v>
      </c>
      <c r="M497" s="1451"/>
      <c r="N497" s="1449" t="s">
        <v>4977</v>
      </c>
      <c r="O497" s="1450"/>
      <c r="P497" s="1450"/>
    </row>
    <row r="498">
      <c r="A498" s="1444">
        <v>3564.0</v>
      </c>
      <c r="B498" s="1445" t="s">
        <v>6550</v>
      </c>
      <c r="C498" s="1445" t="s">
        <v>6550</v>
      </c>
      <c r="D498" s="1446" t="s">
        <v>6551</v>
      </c>
      <c r="E498" s="1445">
        <v>2.2601111E7</v>
      </c>
      <c r="F498" s="1445">
        <v>2.2601111E7</v>
      </c>
      <c r="G498" s="1447" t="b">
        <v>1</v>
      </c>
      <c r="H498" s="1445" t="s">
        <v>76</v>
      </c>
      <c r="I498" s="1445" t="s">
        <v>4929</v>
      </c>
      <c r="J498" s="1448">
        <v>91511.0</v>
      </c>
      <c r="K498" s="1445" t="s">
        <v>2426</v>
      </c>
      <c r="L498" s="1445" t="s">
        <v>4937</v>
      </c>
      <c r="M498" s="1445" t="s">
        <v>4931</v>
      </c>
      <c r="N498" s="1449" t="s">
        <v>6552</v>
      </c>
      <c r="O498" s="1450"/>
      <c r="P498" s="1450"/>
    </row>
    <row r="499">
      <c r="A499" s="1444">
        <v>3566.0</v>
      </c>
      <c r="B499" s="1445" t="s">
        <v>6553</v>
      </c>
      <c r="C499" s="1445" t="s">
        <v>6553</v>
      </c>
      <c r="D499" s="1446" t="s">
        <v>6554</v>
      </c>
      <c r="E499" s="1445">
        <v>2.8448787E7</v>
      </c>
      <c r="F499" s="1445">
        <v>2.8448787E7</v>
      </c>
      <c r="G499" s="1447" t="b">
        <v>1</v>
      </c>
      <c r="H499" s="1445" t="s">
        <v>76</v>
      </c>
      <c r="I499" s="1445" t="s">
        <v>4936</v>
      </c>
      <c r="J499" s="1448">
        <v>717019.0</v>
      </c>
      <c r="K499" s="1445" t="s">
        <v>2464</v>
      </c>
      <c r="L499" s="1445" t="s">
        <v>5284</v>
      </c>
      <c r="M499" s="1445" t="s">
        <v>5126</v>
      </c>
      <c r="N499" s="1449" t="s">
        <v>5285</v>
      </c>
      <c r="O499" s="1450"/>
      <c r="P499" s="1450"/>
    </row>
    <row r="500">
      <c r="A500" s="1444">
        <v>3569.0</v>
      </c>
      <c r="B500" s="1445" t="s">
        <v>3315</v>
      </c>
      <c r="C500" s="1445" t="s">
        <v>6555</v>
      </c>
      <c r="D500" s="1446" t="s">
        <v>6556</v>
      </c>
      <c r="E500" s="1445">
        <v>2.3023333E7</v>
      </c>
      <c r="F500" s="1445">
        <v>2.3023333E7</v>
      </c>
      <c r="G500" s="1447" t="b">
        <v>1</v>
      </c>
      <c r="H500" s="1445" t="s">
        <v>76</v>
      </c>
      <c r="I500" s="1445" t="s">
        <v>4936</v>
      </c>
      <c r="J500" s="1448">
        <v>717019.0</v>
      </c>
      <c r="K500" s="1445" t="s">
        <v>2659</v>
      </c>
      <c r="L500" s="1445" t="s">
        <v>4937</v>
      </c>
      <c r="M500" s="1445" t="s">
        <v>4931</v>
      </c>
      <c r="N500" s="1449" t="s">
        <v>2659</v>
      </c>
      <c r="O500" s="1450"/>
      <c r="P500" s="1450"/>
    </row>
    <row r="501">
      <c r="A501" s="1444">
        <v>3570.0</v>
      </c>
      <c r="B501" s="1445" t="s">
        <v>6557</v>
      </c>
      <c r="C501" s="1445" t="s">
        <v>6558</v>
      </c>
      <c r="D501" s="1446" t="s">
        <v>6559</v>
      </c>
      <c r="E501" s="1445">
        <v>9.89996285E8</v>
      </c>
      <c r="F501" s="1445">
        <v>9.89996285E8</v>
      </c>
      <c r="G501" s="1447" t="b">
        <v>1</v>
      </c>
      <c r="H501" s="1445" t="s">
        <v>76</v>
      </c>
      <c r="I501" s="1445" t="s">
        <v>5142</v>
      </c>
      <c r="J501" s="1448">
        <v>42.0</v>
      </c>
      <c r="K501" s="1445" t="s">
        <v>2426</v>
      </c>
      <c r="L501" s="1445" t="s">
        <v>5052</v>
      </c>
      <c r="M501" s="1445" t="s">
        <v>5052</v>
      </c>
      <c r="N501" s="1449" t="s">
        <v>6400</v>
      </c>
      <c r="O501" s="1450"/>
      <c r="P501" s="1450"/>
    </row>
    <row r="502">
      <c r="A502" s="1444">
        <v>3577.0</v>
      </c>
      <c r="B502" s="1445" t="s">
        <v>1272</v>
      </c>
      <c r="C502" s="1445" t="s">
        <v>1272</v>
      </c>
      <c r="D502" s="1446" t="s">
        <v>6560</v>
      </c>
      <c r="E502" s="1445">
        <v>2.2597007E7</v>
      </c>
      <c r="F502" s="1445">
        <v>2.2597007E7</v>
      </c>
      <c r="G502" s="1447" t="b">
        <v>1</v>
      </c>
      <c r="H502" s="1445" t="s">
        <v>76</v>
      </c>
      <c r="I502" s="1445" t="s">
        <v>4936</v>
      </c>
      <c r="J502" s="1448">
        <v>717019.0</v>
      </c>
      <c r="K502" s="1445" t="s">
        <v>2426</v>
      </c>
      <c r="L502" s="1445" t="s">
        <v>4937</v>
      </c>
      <c r="M502" s="1445" t="s">
        <v>4954</v>
      </c>
      <c r="N502" s="1449" t="s">
        <v>5335</v>
      </c>
      <c r="O502" s="1450"/>
      <c r="P502" s="1450"/>
    </row>
    <row r="503">
      <c r="A503" s="1444">
        <v>3579.0</v>
      </c>
      <c r="B503" s="1445" t="s">
        <v>6561</v>
      </c>
      <c r="C503" s="1445" t="s">
        <v>6562</v>
      </c>
      <c r="D503" s="1446" t="s">
        <v>6563</v>
      </c>
      <c r="E503" s="1445">
        <v>7.6336888E7</v>
      </c>
      <c r="F503" s="1445">
        <v>7.6336888E7</v>
      </c>
      <c r="G503" s="1447" t="b">
        <v>1</v>
      </c>
      <c r="H503" s="1445" t="s">
        <v>244</v>
      </c>
      <c r="I503" s="1445" t="s">
        <v>5142</v>
      </c>
      <c r="J503" s="1448">
        <v>42.0</v>
      </c>
      <c r="K503" s="1445" t="s">
        <v>2464</v>
      </c>
      <c r="L503" s="1445" t="s">
        <v>244</v>
      </c>
      <c r="M503" s="1445" t="s">
        <v>244</v>
      </c>
      <c r="N503" s="1449" t="s">
        <v>5094</v>
      </c>
      <c r="O503" s="1450"/>
      <c r="P503" s="1450"/>
    </row>
    <row r="504">
      <c r="A504" s="1444">
        <v>3581.0</v>
      </c>
      <c r="B504" s="1445" t="s">
        <v>6564</v>
      </c>
      <c r="C504" s="1445" t="s">
        <v>6565</v>
      </c>
      <c r="D504" s="1446" t="s">
        <v>6566</v>
      </c>
      <c r="E504" s="1445">
        <v>9.25126996E8</v>
      </c>
      <c r="F504" s="1445">
        <v>9.25126996E8</v>
      </c>
      <c r="G504" s="1447" t="b">
        <v>1</v>
      </c>
      <c r="H504" s="1445" t="s">
        <v>76</v>
      </c>
      <c r="I504" s="1445" t="s">
        <v>5036</v>
      </c>
      <c r="J504" s="1448">
        <v>3708.0</v>
      </c>
      <c r="K504" s="1445" t="s">
        <v>2440</v>
      </c>
      <c r="L504" s="1445" t="s">
        <v>5019</v>
      </c>
      <c r="M504" s="1451"/>
      <c r="N504" s="1449" t="s">
        <v>6062</v>
      </c>
      <c r="O504" s="1450"/>
      <c r="P504" s="1450"/>
    </row>
    <row r="505">
      <c r="A505" s="1444">
        <v>3583.0</v>
      </c>
      <c r="B505" s="1445" t="s">
        <v>6567</v>
      </c>
      <c r="C505" s="1445" t="s">
        <v>6568</v>
      </c>
      <c r="D505" s="1446" t="s">
        <v>6569</v>
      </c>
      <c r="E505" s="1445">
        <v>2.1080023E7</v>
      </c>
      <c r="F505" s="1445">
        <v>2.1080023E7</v>
      </c>
      <c r="G505" s="1447" t="b">
        <v>1</v>
      </c>
      <c r="H505" s="1445" t="s">
        <v>76</v>
      </c>
      <c r="I505" s="1445" t="s">
        <v>5036</v>
      </c>
      <c r="J505" s="1448">
        <v>3708.0</v>
      </c>
      <c r="K505" s="1445" t="s">
        <v>2440</v>
      </c>
      <c r="L505" s="1445" t="s">
        <v>5370</v>
      </c>
      <c r="M505" s="1445" t="s">
        <v>5370</v>
      </c>
      <c r="N505" s="1449" t="s">
        <v>6062</v>
      </c>
      <c r="O505" s="1450"/>
      <c r="P505" s="1450"/>
    </row>
    <row r="506">
      <c r="A506" s="1444">
        <v>3586.0</v>
      </c>
      <c r="B506" s="1445" t="s">
        <v>6570</v>
      </c>
      <c r="C506" s="1445" t="s">
        <v>6571</v>
      </c>
      <c r="D506" s="1446" t="s">
        <v>6572</v>
      </c>
      <c r="E506" s="1445">
        <v>3.2809999E7</v>
      </c>
      <c r="F506" s="1445">
        <v>3.2809999E7</v>
      </c>
      <c r="G506" s="1447" t="b">
        <v>1</v>
      </c>
      <c r="H506" s="1445" t="s">
        <v>5608</v>
      </c>
      <c r="I506" s="1445" t="s">
        <v>4936</v>
      </c>
      <c r="J506" s="1448">
        <v>717019.0</v>
      </c>
      <c r="K506" s="1445" t="s">
        <v>2426</v>
      </c>
      <c r="L506" s="1445" t="s">
        <v>5608</v>
      </c>
      <c r="M506" s="1445" t="s">
        <v>5608</v>
      </c>
      <c r="N506" s="1449" t="s">
        <v>6573</v>
      </c>
      <c r="O506" s="1450"/>
      <c r="P506" s="1450"/>
    </row>
    <row r="507">
      <c r="A507" s="1444">
        <v>3587.0</v>
      </c>
      <c r="B507" s="1445" t="s">
        <v>6574</v>
      </c>
      <c r="C507" s="1445" t="s">
        <v>6575</v>
      </c>
      <c r="D507" s="1446" t="s">
        <v>6576</v>
      </c>
      <c r="E507" s="1445">
        <v>3.2809999E7</v>
      </c>
      <c r="F507" s="1445">
        <v>3.2809999E7</v>
      </c>
      <c r="G507" s="1447" t="b">
        <v>1</v>
      </c>
      <c r="H507" s="1445" t="s">
        <v>5608</v>
      </c>
      <c r="I507" s="1445" t="s">
        <v>4936</v>
      </c>
      <c r="J507" s="1448">
        <v>717019.0</v>
      </c>
      <c r="K507" s="1445" t="s">
        <v>2464</v>
      </c>
      <c r="L507" s="1445" t="s">
        <v>5608</v>
      </c>
      <c r="M507" s="1445" t="s">
        <v>5608</v>
      </c>
      <c r="N507" s="1449" t="s">
        <v>5094</v>
      </c>
      <c r="O507" s="1450"/>
      <c r="P507" s="1450"/>
    </row>
    <row r="508">
      <c r="A508" s="1444">
        <v>3588.0</v>
      </c>
      <c r="B508" s="1445" t="s">
        <v>6577</v>
      </c>
      <c r="C508" s="1445" t="s">
        <v>6578</v>
      </c>
      <c r="D508" s="1446" t="s">
        <v>6579</v>
      </c>
      <c r="E508" s="1445">
        <v>2.13687E7</v>
      </c>
      <c r="F508" s="1445">
        <v>2.13687E7</v>
      </c>
      <c r="G508" s="1447" t="b">
        <v>1</v>
      </c>
      <c r="H508" s="1445" t="s">
        <v>76</v>
      </c>
      <c r="I508" s="1445" t="s">
        <v>5142</v>
      </c>
      <c r="J508" s="1448">
        <v>42.0</v>
      </c>
      <c r="K508" s="1445" t="s">
        <v>2426</v>
      </c>
      <c r="L508" s="1445" t="s">
        <v>5229</v>
      </c>
      <c r="M508" s="1445" t="s">
        <v>5600</v>
      </c>
      <c r="N508" s="1449" t="s">
        <v>5940</v>
      </c>
      <c r="O508" s="1450"/>
      <c r="P508" s="1450"/>
    </row>
    <row r="509">
      <c r="A509" s="1444">
        <v>3590.0</v>
      </c>
      <c r="B509" s="1445" t="s">
        <v>6580</v>
      </c>
      <c r="C509" s="1445" t="s">
        <v>6580</v>
      </c>
      <c r="D509" s="1446" t="s">
        <v>6581</v>
      </c>
      <c r="E509" s="1445">
        <v>6.46607088E8</v>
      </c>
      <c r="F509" s="1445">
        <v>6.46607088E8</v>
      </c>
      <c r="G509" s="1447" t="b">
        <v>1</v>
      </c>
      <c r="H509" s="1445" t="s">
        <v>76</v>
      </c>
      <c r="I509" s="1445" t="s">
        <v>1204</v>
      </c>
      <c r="J509" s="1448">
        <v>583715.0</v>
      </c>
      <c r="K509" s="1445" t="s">
        <v>2426</v>
      </c>
      <c r="L509" s="1445" t="s">
        <v>5213</v>
      </c>
      <c r="M509" s="1445" t="s">
        <v>5213</v>
      </c>
      <c r="N509" s="1449" t="s">
        <v>6157</v>
      </c>
      <c r="O509" s="1450"/>
      <c r="P509" s="1450"/>
    </row>
    <row r="510">
      <c r="A510" s="1444">
        <v>3596.0</v>
      </c>
      <c r="B510" s="1445" t="s">
        <v>2753</v>
      </c>
      <c r="C510" s="1445" t="s">
        <v>6582</v>
      </c>
      <c r="D510" s="1446" t="s">
        <v>6583</v>
      </c>
      <c r="E510" s="1445">
        <v>2.0226336E7</v>
      </c>
      <c r="F510" s="1445">
        <v>2.0226336E7</v>
      </c>
      <c r="G510" s="1447" t="b">
        <v>1</v>
      </c>
      <c r="H510" s="1445" t="s">
        <v>76</v>
      </c>
      <c r="I510" s="1445" t="s">
        <v>4936</v>
      </c>
      <c r="J510" s="1448">
        <v>717019.0</v>
      </c>
      <c r="K510" s="1445" t="s">
        <v>2426</v>
      </c>
      <c r="L510" s="1445" t="s">
        <v>5370</v>
      </c>
      <c r="M510" s="1445" t="s">
        <v>5370</v>
      </c>
      <c r="N510" s="1449" t="s">
        <v>6584</v>
      </c>
      <c r="O510" s="1450"/>
      <c r="P510" s="1450"/>
    </row>
    <row r="511">
      <c r="A511" s="1444">
        <v>3600.0</v>
      </c>
      <c r="B511" s="1445" t="s">
        <v>3623</v>
      </c>
      <c r="C511" s="1445" t="s">
        <v>3623</v>
      </c>
      <c r="D511" s="1446" t="s">
        <v>6585</v>
      </c>
      <c r="E511" s="1445">
        <v>6.14936266E8</v>
      </c>
      <c r="F511" s="1445">
        <v>6.14936266E8</v>
      </c>
      <c r="G511" s="1447" t="b">
        <v>1</v>
      </c>
      <c r="H511" s="1445" t="s">
        <v>76</v>
      </c>
      <c r="I511" s="1445" t="s">
        <v>4929</v>
      </c>
      <c r="J511" s="1448">
        <v>91511.0</v>
      </c>
      <c r="K511" s="1445" t="s">
        <v>2437</v>
      </c>
      <c r="L511" s="1451"/>
      <c r="M511" s="1451"/>
      <c r="N511" s="1449" t="s">
        <v>6586</v>
      </c>
      <c r="O511" s="1450"/>
      <c r="P511" s="1450"/>
    </row>
    <row r="512">
      <c r="A512" s="1444">
        <v>3618.0</v>
      </c>
      <c r="B512" s="1445" t="s">
        <v>6587</v>
      </c>
      <c r="C512" s="1445" t="s">
        <v>6588</v>
      </c>
      <c r="D512" s="1446" t="s">
        <v>6589</v>
      </c>
      <c r="E512" s="1445">
        <v>2.6942222E7</v>
      </c>
      <c r="F512" s="1445">
        <v>2.6942222E7</v>
      </c>
      <c r="G512" s="1447" t="b">
        <v>1</v>
      </c>
      <c r="H512" s="1445" t="s">
        <v>76</v>
      </c>
      <c r="I512" s="1445" t="s">
        <v>4929</v>
      </c>
      <c r="J512" s="1448">
        <v>91511.0</v>
      </c>
      <c r="K512" s="1445" t="s">
        <v>2432</v>
      </c>
      <c r="L512" s="1445" t="s">
        <v>5235</v>
      </c>
      <c r="M512" s="1445" t="s">
        <v>5235</v>
      </c>
      <c r="N512" s="1449" t="s">
        <v>2432</v>
      </c>
      <c r="O512" s="1450"/>
      <c r="P512" s="1450"/>
    </row>
    <row r="513">
      <c r="A513" s="1444">
        <v>3619.0</v>
      </c>
      <c r="B513" s="1445" t="s">
        <v>6590</v>
      </c>
      <c r="C513" s="1445" t="s">
        <v>6591</v>
      </c>
      <c r="D513" s="1446" t="s">
        <v>6592</v>
      </c>
      <c r="E513" s="1445">
        <v>2.6321777E7</v>
      </c>
      <c r="F513" s="1445">
        <v>2.6321777E7</v>
      </c>
      <c r="G513" s="1447" t="b">
        <v>1</v>
      </c>
      <c r="H513" s="1445" t="s">
        <v>76</v>
      </c>
      <c r="I513" s="1445" t="s">
        <v>4936</v>
      </c>
      <c r="J513" s="1448">
        <v>717019.0</v>
      </c>
      <c r="K513" s="1445" t="s">
        <v>2432</v>
      </c>
      <c r="L513" s="1445" t="s">
        <v>4951</v>
      </c>
      <c r="M513" s="1445" t="s">
        <v>5061</v>
      </c>
      <c r="N513" s="1449" t="s">
        <v>2432</v>
      </c>
      <c r="O513" s="1450"/>
      <c r="P513" s="1450"/>
    </row>
    <row r="514">
      <c r="A514" s="1444">
        <v>3620.0</v>
      </c>
      <c r="B514" s="1445" t="s">
        <v>6593</v>
      </c>
      <c r="C514" s="1445" t="s">
        <v>6594</v>
      </c>
      <c r="D514" s="1446" t="s">
        <v>6595</v>
      </c>
      <c r="E514" s="1445">
        <v>2.6942222E7</v>
      </c>
      <c r="F514" s="1445">
        <v>2.6942222E7</v>
      </c>
      <c r="G514" s="1447" t="b">
        <v>1</v>
      </c>
      <c r="H514" s="1445" t="s">
        <v>76</v>
      </c>
      <c r="I514" s="1445" t="s">
        <v>4929</v>
      </c>
      <c r="J514" s="1448">
        <v>91511.0</v>
      </c>
      <c r="K514" s="1445" t="s">
        <v>2659</v>
      </c>
      <c r="L514" s="1451"/>
      <c r="M514" s="1445" t="s">
        <v>5235</v>
      </c>
      <c r="N514" s="1449" t="s">
        <v>2659</v>
      </c>
      <c r="O514" s="1450"/>
      <c r="P514" s="1450"/>
    </row>
    <row r="515">
      <c r="A515" s="1444">
        <v>3622.0</v>
      </c>
      <c r="B515" s="1445" t="s">
        <v>6596</v>
      </c>
      <c r="C515" s="1445" t="s">
        <v>6596</v>
      </c>
      <c r="D515" s="1446" t="s">
        <v>6597</v>
      </c>
      <c r="E515" s="1445">
        <v>2.2588555E7</v>
      </c>
      <c r="F515" s="1445">
        <v>2.2588555E7</v>
      </c>
      <c r="G515" s="1447" t="b">
        <v>1</v>
      </c>
      <c r="H515" s="1445" t="s">
        <v>76</v>
      </c>
      <c r="I515" s="1445" t="s">
        <v>4936</v>
      </c>
      <c r="J515" s="1448">
        <v>717019.0</v>
      </c>
      <c r="K515" s="1445" t="s">
        <v>2426</v>
      </c>
      <c r="L515" s="1451"/>
      <c r="M515" s="1445" t="s">
        <v>4954</v>
      </c>
      <c r="N515" s="1449" t="s">
        <v>2426</v>
      </c>
      <c r="O515" s="1450"/>
      <c r="P515" s="1450"/>
    </row>
    <row r="516">
      <c r="A516" s="1444">
        <v>3625.0</v>
      </c>
      <c r="B516" s="1445" t="s">
        <v>6598</v>
      </c>
      <c r="C516" s="1445" t="s">
        <v>6599</v>
      </c>
      <c r="D516" s="1446" t="s">
        <v>6600</v>
      </c>
      <c r="E516" s="1445">
        <v>6.12262462E8</v>
      </c>
      <c r="F516" s="1445">
        <v>6.12262462E8</v>
      </c>
      <c r="G516" s="1447" t="b">
        <v>1</v>
      </c>
      <c r="H516" s="1445" t="s">
        <v>76</v>
      </c>
      <c r="I516" s="1445" t="s">
        <v>5142</v>
      </c>
      <c r="J516" s="1448">
        <v>42.0</v>
      </c>
      <c r="K516" s="1445" t="s">
        <v>2426</v>
      </c>
      <c r="L516" s="1445" t="s">
        <v>4930</v>
      </c>
      <c r="M516" s="1445" t="s">
        <v>4954</v>
      </c>
      <c r="N516" s="1449" t="s">
        <v>4970</v>
      </c>
      <c r="O516" s="1450"/>
      <c r="P516" s="1450"/>
    </row>
    <row r="517">
      <c r="A517" s="1444">
        <v>3626.0</v>
      </c>
      <c r="B517" s="1445" t="s">
        <v>419</v>
      </c>
      <c r="C517" s="1445" t="s">
        <v>6601</v>
      </c>
      <c r="D517" s="1446" t="s">
        <v>6602</v>
      </c>
      <c r="E517" s="1445">
        <v>8.93636262E8</v>
      </c>
      <c r="F517" s="1445">
        <v>8.93636262E8</v>
      </c>
      <c r="G517" s="1447" t="b">
        <v>1</v>
      </c>
      <c r="H517" s="1445" t="s">
        <v>76</v>
      </c>
      <c r="I517" s="1445" t="s">
        <v>4936</v>
      </c>
      <c r="J517" s="1448">
        <v>717019.0</v>
      </c>
      <c r="K517" s="1445" t="s">
        <v>2432</v>
      </c>
      <c r="L517" s="1445" t="s">
        <v>5148</v>
      </c>
      <c r="M517" s="1445" t="s">
        <v>5061</v>
      </c>
      <c r="N517" s="1449" t="s">
        <v>2432</v>
      </c>
      <c r="O517" s="1450"/>
      <c r="P517" s="1450"/>
    </row>
    <row r="518">
      <c r="A518" s="1444">
        <v>3629.0</v>
      </c>
      <c r="B518" s="1445" t="s">
        <v>1397</v>
      </c>
      <c r="C518" s="1445" t="s">
        <v>6603</v>
      </c>
      <c r="D518" s="1446" t="s">
        <v>6604</v>
      </c>
      <c r="E518" s="1445">
        <v>2.1267999E7</v>
      </c>
      <c r="F518" s="1445">
        <v>2.1267999E7</v>
      </c>
      <c r="G518" s="1447" t="b">
        <v>1</v>
      </c>
      <c r="H518" s="1445" t="s">
        <v>76</v>
      </c>
      <c r="I518" s="1445" t="s">
        <v>4940</v>
      </c>
      <c r="J518" s="1448">
        <v>41930.0</v>
      </c>
      <c r="K518" s="1445" t="s">
        <v>2426</v>
      </c>
      <c r="L518" s="1451"/>
      <c r="M518" s="1445" t="s">
        <v>5065</v>
      </c>
      <c r="N518" s="1449" t="s">
        <v>6605</v>
      </c>
      <c r="O518" s="1450"/>
      <c r="P518" s="1450"/>
    </row>
    <row r="519">
      <c r="A519" s="1444">
        <v>3632.0</v>
      </c>
      <c r="B519" s="1445" t="s">
        <v>6606</v>
      </c>
      <c r="C519" s="1445" t="s">
        <v>6606</v>
      </c>
      <c r="D519" s="1446" t="s">
        <v>6607</v>
      </c>
      <c r="E519" s="1445">
        <v>8.04690408E8</v>
      </c>
      <c r="F519" s="1445">
        <v>8.04690408E8</v>
      </c>
      <c r="G519" s="1447" t="b">
        <v>1</v>
      </c>
      <c r="H519" s="1445" t="s">
        <v>76</v>
      </c>
      <c r="I519" s="1445" t="s">
        <v>4929</v>
      </c>
      <c r="J519" s="1448">
        <v>91511.0</v>
      </c>
      <c r="K519" s="1445" t="s">
        <v>2437</v>
      </c>
      <c r="L519" s="1445" t="s">
        <v>4954</v>
      </c>
      <c r="M519" s="1445" t="s">
        <v>4954</v>
      </c>
      <c r="N519" s="1449" t="s">
        <v>4980</v>
      </c>
      <c r="O519" s="1450"/>
      <c r="P519" s="1450"/>
    </row>
    <row r="520">
      <c r="A520" s="1444">
        <v>3633.0</v>
      </c>
      <c r="B520" s="1445" t="s">
        <v>6608</v>
      </c>
      <c r="C520" s="1445" t="s">
        <v>6609</v>
      </c>
      <c r="D520" s="1446" t="s">
        <v>6610</v>
      </c>
      <c r="E520" s="1445">
        <v>8.04690408E8</v>
      </c>
      <c r="F520" s="1445">
        <v>8.04690408E8</v>
      </c>
      <c r="G520" s="1447" t="b">
        <v>1</v>
      </c>
      <c r="H520" s="1445" t="s">
        <v>76</v>
      </c>
      <c r="I520" s="1445" t="s">
        <v>4929</v>
      </c>
      <c r="J520" s="1448">
        <v>91511.0</v>
      </c>
      <c r="K520" s="1445" t="s">
        <v>2426</v>
      </c>
      <c r="L520" s="1445" t="s">
        <v>5006</v>
      </c>
      <c r="M520" s="1445" t="s">
        <v>4954</v>
      </c>
      <c r="N520" s="1449" t="s">
        <v>2426</v>
      </c>
      <c r="O520" s="1450"/>
      <c r="P520" s="1450"/>
    </row>
    <row r="521">
      <c r="A521" s="1444">
        <v>3636.0</v>
      </c>
      <c r="B521" s="1445" t="s">
        <v>6611</v>
      </c>
      <c r="C521" s="1445" t="s">
        <v>6612</v>
      </c>
      <c r="D521" s="1446" t="s">
        <v>6613</v>
      </c>
      <c r="E521" s="1445">
        <v>9.29616192E8</v>
      </c>
      <c r="F521" s="1445">
        <v>9.29616192E8</v>
      </c>
      <c r="G521" s="1447" t="b">
        <v>1</v>
      </c>
      <c r="H521" s="1445" t="s">
        <v>76</v>
      </c>
      <c r="I521" s="1445" t="s">
        <v>1077</v>
      </c>
      <c r="J521" s="1448">
        <v>319244.0</v>
      </c>
      <c r="K521" s="1445" t="s">
        <v>3363</v>
      </c>
      <c r="L521" s="1445" t="s">
        <v>5113</v>
      </c>
      <c r="M521" s="1445" t="s">
        <v>5113</v>
      </c>
      <c r="N521" s="1449" t="s">
        <v>3363</v>
      </c>
      <c r="O521" s="1450"/>
      <c r="P521" s="1450"/>
    </row>
    <row r="522">
      <c r="A522" s="1444">
        <v>3637.0</v>
      </c>
      <c r="B522" s="1445" t="s">
        <v>6614</v>
      </c>
      <c r="C522" s="1445" t="s">
        <v>6615</v>
      </c>
      <c r="D522" s="1446" t="s">
        <v>6616</v>
      </c>
      <c r="E522" s="1445">
        <v>9.29616192E8</v>
      </c>
      <c r="F522" s="1445">
        <v>9.29616192E8</v>
      </c>
      <c r="G522" s="1447" t="b">
        <v>1</v>
      </c>
      <c r="H522" s="1445" t="s">
        <v>76</v>
      </c>
      <c r="I522" s="1445" t="s">
        <v>1077</v>
      </c>
      <c r="J522" s="1448">
        <v>319244.0</v>
      </c>
      <c r="K522" s="1445" t="s">
        <v>3363</v>
      </c>
      <c r="L522" s="1445" t="s">
        <v>6617</v>
      </c>
      <c r="M522" s="1453"/>
      <c r="N522" s="1449" t="s">
        <v>3363</v>
      </c>
      <c r="O522" s="1450"/>
      <c r="P522" s="1450"/>
    </row>
    <row r="523">
      <c r="A523" s="1444">
        <v>3639.0</v>
      </c>
      <c r="B523" s="1445" t="s">
        <v>6618</v>
      </c>
      <c r="C523" s="1445" t="s">
        <v>6619</v>
      </c>
      <c r="D523" s="1446" t="s">
        <v>6620</v>
      </c>
      <c r="E523" s="1445">
        <v>9.66945565E8</v>
      </c>
      <c r="F523" s="1445">
        <v>9.66945565E8</v>
      </c>
      <c r="G523" s="1447" t="b">
        <v>1</v>
      </c>
      <c r="H523" s="1445" t="s">
        <v>6296</v>
      </c>
      <c r="I523" s="1445" t="s">
        <v>4936</v>
      </c>
      <c r="J523" s="1448">
        <v>717019.0</v>
      </c>
      <c r="K523" s="1445" t="s">
        <v>2432</v>
      </c>
      <c r="L523" s="1445" t="s">
        <v>6296</v>
      </c>
      <c r="M523" s="1445" t="s">
        <v>6296</v>
      </c>
      <c r="N523" s="1449" t="s">
        <v>2432</v>
      </c>
      <c r="O523" s="1450"/>
      <c r="P523" s="1450"/>
    </row>
    <row r="524">
      <c r="A524" s="1444">
        <v>3640.0</v>
      </c>
      <c r="B524" s="1445" t="s">
        <v>6621</v>
      </c>
      <c r="C524" s="1445" t="s">
        <v>6622</v>
      </c>
      <c r="D524" s="1446" t="s">
        <v>6623</v>
      </c>
      <c r="E524" s="1445">
        <v>9.89265196E8</v>
      </c>
      <c r="F524" s="1445">
        <v>9.89265196E8</v>
      </c>
      <c r="G524" s="1447" t="b">
        <v>1</v>
      </c>
      <c r="H524" s="1445" t="s">
        <v>244</v>
      </c>
      <c r="I524" s="1445" t="s">
        <v>5142</v>
      </c>
      <c r="J524" s="1448">
        <v>42.0</v>
      </c>
      <c r="K524" s="1445" t="s">
        <v>2659</v>
      </c>
      <c r="L524" s="1445" t="s">
        <v>244</v>
      </c>
      <c r="M524" s="1445" t="s">
        <v>244</v>
      </c>
      <c r="N524" s="1449" t="s">
        <v>6624</v>
      </c>
      <c r="O524" s="1450"/>
      <c r="P524" s="1450"/>
    </row>
    <row r="525">
      <c r="A525" s="1444">
        <v>3644.0</v>
      </c>
      <c r="B525" s="1445" t="s">
        <v>6625</v>
      </c>
      <c r="C525" s="1445" t="s">
        <v>6626</v>
      </c>
      <c r="D525" s="1446" t="s">
        <v>6627</v>
      </c>
      <c r="E525" s="1445">
        <v>8.98156588E8</v>
      </c>
      <c r="F525" s="1445">
        <v>8.98156588E8</v>
      </c>
      <c r="G525" s="1447" t="b">
        <v>1</v>
      </c>
      <c r="H525" s="1445" t="s">
        <v>263</v>
      </c>
      <c r="I525" s="1445" t="s">
        <v>5142</v>
      </c>
      <c r="J525" s="1448">
        <v>42.0</v>
      </c>
      <c r="K525" s="1445" t="s">
        <v>2464</v>
      </c>
      <c r="L525" s="1445" t="s">
        <v>263</v>
      </c>
      <c r="M525" s="1445" t="s">
        <v>263</v>
      </c>
      <c r="N525" s="1449" t="s">
        <v>5881</v>
      </c>
      <c r="O525" s="1450"/>
      <c r="P525" s="1450"/>
    </row>
    <row r="526">
      <c r="A526" s="1444">
        <v>3645.0</v>
      </c>
      <c r="B526" s="1445" t="s">
        <v>6628</v>
      </c>
      <c r="C526" s="1445" t="s">
        <v>6629</v>
      </c>
      <c r="D526" s="1446" t="s">
        <v>6630</v>
      </c>
      <c r="E526" s="1445">
        <v>3.3005929E7</v>
      </c>
      <c r="F526" s="1445">
        <v>3.3005929E7</v>
      </c>
      <c r="G526" s="1447" t="b">
        <v>1</v>
      </c>
      <c r="H526" s="1445" t="s">
        <v>263</v>
      </c>
      <c r="I526" s="1445" t="s">
        <v>5142</v>
      </c>
      <c r="J526" s="1448">
        <v>42.0</v>
      </c>
      <c r="K526" s="1445" t="s">
        <v>2426</v>
      </c>
      <c r="L526" s="1445" t="s">
        <v>263</v>
      </c>
      <c r="M526" s="1445" t="s">
        <v>263</v>
      </c>
      <c r="N526" s="1449" t="s">
        <v>2426</v>
      </c>
      <c r="O526" s="1450"/>
      <c r="P526" s="1450"/>
    </row>
    <row r="527">
      <c r="A527" s="1444">
        <v>3646.0</v>
      </c>
      <c r="B527" s="1445" t="s">
        <v>6631</v>
      </c>
      <c r="C527" s="1445" t="s">
        <v>6632</v>
      </c>
      <c r="D527" s="1446" t="s">
        <v>6633</v>
      </c>
      <c r="E527" s="1445">
        <v>2.6867E7</v>
      </c>
      <c r="F527" s="1445">
        <v>2.6867E7</v>
      </c>
      <c r="G527" s="1447" t="b">
        <v>1</v>
      </c>
      <c r="H527" s="1445" t="s">
        <v>76</v>
      </c>
      <c r="I527" s="1445" t="s">
        <v>4936</v>
      </c>
      <c r="J527" s="1448">
        <v>717019.0</v>
      </c>
      <c r="K527" s="1445" t="s">
        <v>2426</v>
      </c>
      <c r="L527" s="1445" t="s">
        <v>4937</v>
      </c>
      <c r="M527" s="1445" t="s">
        <v>4931</v>
      </c>
      <c r="N527" s="1449" t="s">
        <v>5188</v>
      </c>
      <c r="O527" s="1450"/>
      <c r="P527" s="1450"/>
    </row>
    <row r="528">
      <c r="A528" s="1444">
        <v>3647.0</v>
      </c>
      <c r="B528" s="1445" t="s">
        <v>6634</v>
      </c>
      <c r="C528" s="1445" t="s">
        <v>6635</v>
      </c>
      <c r="D528" s="1446" t="s">
        <v>6636</v>
      </c>
      <c r="E528" s="1445">
        <v>4.4756685E7</v>
      </c>
      <c r="F528" s="1445">
        <v>4.4756685E7</v>
      </c>
      <c r="G528" s="1447" t="b">
        <v>1</v>
      </c>
      <c r="H528" s="1445" t="s">
        <v>5541</v>
      </c>
      <c r="I528" s="1445" t="s">
        <v>5142</v>
      </c>
      <c r="J528" s="1448">
        <v>42.0</v>
      </c>
      <c r="K528" s="1445" t="s">
        <v>2426</v>
      </c>
      <c r="L528" s="1445" t="s">
        <v>5542</v>
      </c>
      <c r="M528" s="1445" t="s">
        <v>5542</v>
      </c>
      <c r="N528" s="1449" t="s">
        <v>2426</v>
      </c>
      <c r="O528" s="1450"/>
      <c r="P528" s="1450"/>
    </row>
    <row r="529">
      <c r="A529" s="1444">
        <v>3649.0</v>
      </c>
      <c r="B529" s="1445" t="s">
        <v>6637</v>
      </c>
      <c r="C529" s="1445" t="s">
        <v>6638</v>
      </c>
      <c r="D529" s="1446" t="s">
        <v>6639</v>
      </c>
      <c r="E529" s="1445">
        <v>2.5411234E7</v>
      </c>
      <c r="F529" s="1445">
        <v>2.5411234E7</v>
      </c>
      <c r="G529" s="1447" t="b">
        <v>1</v>
      </c>
      <c r="H529" s="1445" t="s">
        <v>76</v>
      </c>
      <c r="I529" s="1445" t="s">
        <v>4940</v>
      </c>
      <c r="J529" s="1448">
        <v>41930.0</v>
      </c>
      <c r="K529" s="1445" t="s">
        <v>2426</v>
      </c>
      <c r="L529" s="1445" t="s">
        <v>5633</v>
      </c>
      <c r="M529" s="1445" t="s">
        <v>5159</v>
      </c>
      <c r="N529" s="1449" t="s">
        <v>6640</v>
      </c>
      <c r="O529" s="1450"/>
      <c r="P529" s="1450"/>
    </row>
    <row r="530">
      <c r="A530" s="1444">
        <v>3653.0</v>
      </c>
      <c r="B530" s="1445" t="s">
        <v>6641</v>
      </c>
      <c r="C530" s="1445" t="s">
        <v>6642</v>
      </c>
      <c r="D530" s="1446" t="s">
        <v>6643</v>
      </c>
      <c r="E530" s="1445">
        <v>9.88311525E8</v>
      </c>
      <c r="F530" s="1445">
        <v>9.88311525E8</v>
      </c>
      <c r="G530" s="1447" t="b">
        <v>1</v>
      </c>
      <c r="H530" s="1445" t="s">
        <v>6644</v>
      </c>
      <c r="I530" s="1445" t="s">
        <v>5142</v>
      </c>
      <c r="J530" s="1448">
        <v>42.0</v>
      </c>
      <c r="K530" s="1445" t="s">
        <v>2476</v>
      </c>
      <c r="L530" s="1445" t="s">
        <v>6644</v>
      </c>
      <c r="M530" s="1445" t="s">
        <v>6644</v>
      </c>
      <c r="N530" s="1449" t="s">
        <v>5556</v>
      </c>
      <c r="O530" s="1450"/>
      <c r="P530" s="1450"/>
    </row>
    <row r="531">
      <c r="A531" s="1444">
        <v>3654.0</v>
      </c>
      <c r="B531" s="1445" t="s">
        <v>6645</v>
      </c>
      <c r="C531" s="1445" t="s">
        <v>6646</v>
      </c>
      <c r="D531" s="1446" t="s">
        <v>6647</v>
      </c>
      <c r="E531" s="1445">
        <v>2.0427959E7</v>
      </c>
      <c r="F531" s="1445">
        <v>2.0427959E7</v>
      </c>
      <c r="G531" s="1447" t="b">
        <v>1</v>
      </c>
      <c r="H531" s="1445" t="s">
        <v>76</v>
      </c>
      <c r="I531" s="1445" t="s">
        <v>1204</v>
      </c>
      <c r="J531" s="1448">
        <v>583715.0</v>
      </c>
      <c r="K531" s="1445" t="s">
        <v>3363</v>
      </c>
      <c r="L531" s="1445" t="s">
        <v>5479</v>
      </c>
      <c r="M531" s="1445" t="s">
        <v>4945</v>
      </c>
      <c r="N531" s="1449" t="s">
        <v>3363</v>
      </c>
      <c r="O531" s="1450"/>
      <c r="P531" s="1450"/>
    </row>
    <row r="532">
      <c r="A532" s="1444">
        <v>3657.0</v>
      </c>
      <c r="B532" s="1445" t="s">
        <v>6648</v>
      </c>
      <c r="C532" s="1445" t="s">
        <v>6649</v>
      </c>
      <c r="D532" s="1446" t="s">
        <v>6650</v>
      </c>
      <c r="E532" s="1445">
        <v>8.25799266E8</v>
      </c>
      <c r="F532" s="1445">
        <v>8.25799266E8</v>
      </c>
      <c r="G532" s="1447" t="b">
        <v>1</v>
      </c>
      <c r="H532" s="1445" t="s">
        <v>76</v>
      </c>
      <c r="I532" s="1445" t="s">
        <v>5142</v>
      </c>
      <c r="J532" s="1448">
        <v>42.0</v>
      </c>
      <c r="K532" s="1445" t="s">
        <v>5391</v>
      </c>
      <c r="L532" s="1445" t="s">
        <v>3864</v>
      </c>
      <c r="M532" s="1445" t="s">
        <v>3864</v>
      </c>
      <c r="N532" s="1449" t="s">
        <v>5392</v>
      </c>
      <c r="O532" s="1450"/>
      <c r="P532" s="1450"/>
    </row>
    <row r="533">
      <c r="A533" s="1444">
        <v>3659.0</v>
      </c>
      <c r="B533" s="1445" t="s">
        <v>6651</v>
      </c>
      <c r="C533" s="1445" t="s">
        <v>6652</v>
      </c>
      <c r="D533" s="1446" t="s">
        <v>6653</v>
      </c>
      <c r="E533" s="1445">
        <v>8.89801444E8</v>
      </c>
      <c r="F533" s="1445">
        <v>8.89801444E8</v>
      </c>
      <c r="G533" s="1447" t="b">
        <v>1</v>
      </c>
      <c r="H533" s="1445" t="s">
        <v>76</v>
      </c>
      <c r="I533" s="1445" t="s">
        <v>1077</v>
      </c>
      <c r="J533" s="1448">
        <v>319244.0</v>
      </c>
      <c r="K533" s="1445" t="s">
        <v>2432</v>
      </c>
      <c r="L533" s="1451"/>
      <c r="M533" s="1445" t="s">
        <v>5165</v>
      </c>
      <c r="N533" s="1449" t="s">
        <v>2432</v>
      </c>
      <c r="O533" s="1450"/>
      <c r="P533" s="1450"/>
    </row>
    <row r="534">
      <c r="A534" s="1444">
        <v>3660.0</v>
      </c>
      <c r="B534" s="1445" t="s">
        <v>6654</v>
      </c>
      <c r="C534" s="1445" t="s">
        <v>6655</v>
      </c>
      <c r="D534" s="1446" t="s">
        <v>6656</v>
      </c>
      <c r="E534" s="1445">
        <v>8.89801444E8</v>
      </c>
      <c r="F534" s="1445">
        <v>8.89801444E8</v>
      </c>
      <c r="G534" s="1447" t="b">
        <v>1</v>
      </c>
      <c r="H534" s="1445" t="s">
        <v>244</v>
      </c>
      <c r="I534" s="1445" t="s">
        <v>1077</v>
      </c>
      <c r="J534" s="1448">
        <v>319244.0</v>
      </c>
      <c r="K534" s="1445" t="s">
        <v>2432</v>
      </c>
      <c r="L534" s="1445" t="s">
        <v>244</v>
      </c>
      <c r="M534" s="1445" t="s">
        <v>244</v>
      </c>
      <c r="N534" s="1449" t="s">
        <v>2432</v>
      </c>
      <c r="O534" s="1450"/>
      <c r="P534" s="1450"/>
    </row>
    <row r="535">
      <c r="A535" s="1444">
        <v>3662.0</v>
      </c>
      <c r="B535" s="1445" t="s">
        <v>6657</v>
      </c>
      <c r="C535" s="1445" t="s">
        <v>6658</v>
      </c>
      <c r="D535" s="1446" t="s">
        <v>6659</v>
      </c>
      <c r="E535" s="1445">
        <v>9.48202552E8</v>
      </c>
      <c r="F535" s="1445">
        <v>9.48202552E8</v>
      </c>
      <c r="G535" s="1447" t="b">
        <v>1</v>
      </c>
      <c r="H535" s="1445" t="s">
        <v>76</v>
      </c>
      <c r="I535" s="1445" t="s">
        <v>1077</v>
      </c>
      <c r="J535" s="1448">
        <v>319244.0</v>
      </c>
      <c r="K535" s="1445" t="s">
        <v>2426</v>
      </c>
      <c r="L535" s="1451"/>
      <c r="M535" s="1445" t="s">
        <v>5113</v>
      </c>
      <c r="N535" s="1449" t="s">
        <v>6371</v>
      </c>
      <c r="O535" s="1450"/>
      <c r="P535" s="1450"/>
    </row>
    <row r="536">
      <c r="A536" s="1444">
        <v>3663.0</v>
      </c>
      <c r="B536" s="1445" t="s">
        <v>1299</v>
      </c>
      <c r="C536" s="1445" t="s">
        <v>6660</v>
      </c>
      <c r="D536" s="1446" t="s">
        <v>6661</v>
      </c>
      <c r="E536" s="1445">
        <v>7.5535156E7</v>
      </c>
      <c r="F536" s="1445">
        <v>7.5535156E7</v>
      </c>
      <c r="G536" s="1447" t="b">
        <v>1</v>
      </c>
      <c r="H536" s="1445" t="s">
        <v>6662</v>
      </c>
      <c r="I536" s="1445" t="s">
        <v>5142</v>
      </c>
      <c r="J536" s="1448">
        <v>42.0</v>
      </c>
      <c r="K536" s="1445" t="s">
        <v>2426</v>
      </c>
      <c r="L536" s="1445" t="s">
        <v>6662</v>
      </c>
      <c r="M536" s="1445" t="s">
        <v>6662</v>
      </c>
      <c r="N536" s="1449" t="s">
        <v>2426</v>
      </c>
      <c r="O536" s="1450"/>
      <c r="P536" s="1450"/>
    </row>
    <row r="537">
      <c r="A537" s="1444">
        <v>3667.0</v>
      </c>
      <c r="B537" s="1445" t="s">
        <v>6663</v>
      </c>
      <c r="C537" s="1445" t="s">
        <v>6664</v>
      </c>
      <c r="D537" s="1446" t="s">
        <v>6665</v>
      </c>
      <c r="E537" s="1445">
        <v>8.26196644E8</v>
      </c>
      <c r="F537" s="1445">
        <v>8.26196644E8</v>
      </c>
      <c r="G537" s="1447" t="b">
        <v>1</v>
      </c>
      <c r="H537" s="1445" t="s">
        <v>76</v>
      </c>
      <c r="I537" s="1445" t="s">
        <v>4936</v>
      </c>
      <c r="J537" s="1448">
        <v>717019.0</v>
      </c>
      <c r="K537" s="1445" t="s">
        <v>2432</v>
      </c>
      <c r="L537" s="1445" t="s">
        <v>5213</v>
      </c>
      <c r="M537" s="1445" t="s">
        <v>5213</v>
      </c>
      <c r="N537" s="1449" t="s">
        <v>2432</v>
      </c>
      <c r="O537" s="1450"/>
      <c r="P537" s="1450"/>
    </row>
    <row r="538">
      <c r="A538" s="1444">
        <v>3668.0</v>
      </c>
      <c r="B538" s="1445" t="s">
        <v>6666</v>
      </c>
      <c r="C538" s="1445" t="s">
        <v>6667</v>
      </c>
      <c r="D538" s="1446" t="s">
        <v>6668</v>
      </c>
      <c r="E538" s="1445">
        <v>8.58579929E8</v>
      </c>
      <c r="F538" s="1445">
        <v>8.58579929E8</v>
      </c>
      <c r="G538" s="1447" t="b">
        <v>1</v>
      </c>
      <c r="H538" s="1445" t="s">
        <v>76</v>
      </c>
      <c r="I538" s="1445" t="s">
        <v>5142</v>
      </c>
      <c r="J538" s="1448">
        <v>42.0</v>
      </c>
      <c r="K538" s="1445" t="s">
        <v>3363</v>
      </c>
      <c r="L538" s="1445" t="s">
        <v>5398</v>
      </c>
      <c r="M538" s="1445" t="s">
        <v>5398</v>
      </c>
      <c r="N538" s="1449" t="s">
        <v>3363</v>
      </c>
      <c r="O538" s="1450"/>
      <c r="P538" s="1450"/>
    </row>
    <row r="539">
      <c r="A539" s="1444">
        <v>3673.0</v>
      </c>
      <c r="B539" s="1445" t="s">
        <v>6669</v>
      </c>
      <c r="C539" s="1445" t="s">
        <v>6670</v>
      </c>
      <c r="D539" s="1446" t="s">
        <v>6671</v>
      </c>
      <c r="E539" s="1445">
        <v>2.21637E7</v>
      </c>
      <c r="F539" s="1445">
        <v>2.21637E7</v>
      </c>
      <c r="G539" s="1447" t="b">
        <v>1</v>
      </c>
      <c r="H539" s="1445" t="s">
        <v>76</v>
      </c>
      <c r="I539" s="1445" t="s">
        <v>4929</v>
      </c>
      <c r="J539" s="1448">
        <v>91511.0</v>
      </c>
      <c r="K539" s="1445" t="s">
        <v>2426</v>
      </c>
      <c r="L539" s="1453"/>
      <c r="M539" s="1445" t="s">
        <v>4945</v>
      </c>
      <c r="N539" s="1449" t="s">
        <v>2426</v>
      </c>
      <c r="O539" s="1450"/>
      <c r="P539" s="1450"/>
    </row>
    <row r="540">
      <c r="A540" s="1444">
        <v>3674.0</v>
      </c>
      <c r="B540" s="1445" t="s">
        <v>6672</v>
      </c>
      <c r="C540" s="1445" t="s">
        <v>6673</v>
      </c>
      <c r="D540" s="1446" t="s">
        <v>6674</v>
      </c>
      <c r="E540" s="1445">
        <v>2.5411234E7</v>
      </c>
      <c r="F540" s="1445">
        <v>2.5411234E7</v>
      </c>
      <c r="G540" s="1447" t="b">
        <v>1</v>
      </c>
      <c r="H540" s="1445" t="s">
        <v>76</v>
      </c>
      <c r="I540" s="1445" t="s">
        <v>4940</v>
      </c>
      <c r="J540" s="1448">
        <v>41930.0</v>
      </c>
      <c r="K540" s="1445" t="s">
        <v>2432</v>
      </c>
      <c r="L540" s="1453"/>
      <c r="M540" s="1445" t="s">
        <v>5633</v>
      </c>
      <c r="N540" s="1449" t="s">
        <v>2432</v>
      </c>
      <c r="O540" s="1450"/>
      <c r="P540" s="1450"/>
    </row>
    <row r="541">
      <c r="A541" s="1444">
        <v>3676.0</v>
      </c>
      <c r="B541" s="1445" t="s">
        <v>6675</v>
      </c>
      <c r="C541" s="1445" t="s">
        <v>6675</v>
      </c>
      <c r="D541" s="1446" t="s">
        <v>6676</v>
      </c>
      <c r="E541" s="1445">
        <v>8.24415366E8</v>
      </c>
      <c r="F541" s="1445">
        <v>8.24415366E8</v>
      </c>
      <c r="G541" s="1447" t="b">
        <v>1</v>
      </c>
      <c r="H541" s="1445" t="s">
        <v>76</v>
      </c>
      <c r="I541" s="1445" t="s">
        <v>5142</v>
      </c>
      <c r="J541" s="1448">
        <v>42.0</v>
      </c>
      <c r="K541" s="1445" t="s">
        <v>2426</v>
      </c>
      <c r="L541" s="1445" t="s">
        <v>4930</v>
      </c>
      <c r="M541" s="1445" t="s">
        <v>4931</v>
      </c>
      <c r="N541" s="1449" t="s">
        <v>5024</v>
      </c>
      <c r="O541" s="1450"/>
      <c r="P541" s="1450"/>
    </row>
    <row r="542">
      <c r="A542" s="1444">
        <v>3678.0</v>
      </c>
      <c r="B542" s="1445" t="s">
        <v>6677</v>
      </c>
      <c r="C542" s="1445" t="s">
        <v>6677</v>
      </c>
      <c r="D542" s="1446" t="s">
        <v>6678</v>
      </c>
      <c r="E542" s="1445">
        <v>9.56593242E8</v>
      </c>
      <c r="F542" s="1445">
        <v>9.56593242E8</v>
      </c>
      <c r="G542" s="1447" t="b">
        <v>1</v>
      </c>
      <c r="H542" s="1445" t="s">
        <v>76</v>
      </c>
      <c r="I542" s="1445" t="s">
        <v>5142</v>
      </c>
      <c r="J542" s="1448">
        <v>42.0</v>
      </c>
      <c r="K542" s="1445" t="s">
        <v>2437</v>
      </c>
      <c r="L542" s="1445" t="s">
        <v>6679</v>
      </c>
      <c r="M542" s="1445" t="s">
        <v>6679</v>
      </c>
      <c r="N542" s="1449" t="s">
        <v>4980</v>
      </c>
      <c r="O542" s="1450"/>
      <c r="P542" s="1450"/>
    </row>
    <row r="543">
      <c r="A543" s="1444">
        <v>3681.0</v>
      </c>
      <c r="B543" s="1445" t="s">
        <v>6680</v>
      </c>
      <c r="C543" s="1445" t="s">
        <v>6681</v>
      </c>
      <c r="D543" s="1446" t="s">
        <v>6682</v>
      </c>
      <c r="E543" s="1445">
        <v>2.8448787E7</v>
      </c>
      <c r="F543" s="1445">
        <v>2.8448787E7</v>
      </c>
      <c r="G543" s="1447" t="b">
        <v>1</v>
      </c>
      <c r="H543" s="1445" t="s">
        <v>76</v>
      </c>
      <c r="I543" s="1445" t="s">
        <v>4936</v>
      </c>
      <c r="J543" s="1448">
        <v>717019.0</v>
      </c>
      <c r="K543" s="1445" t="s">
        <v>2426</v>
      </c>
      <c r="L543" s="1445" t="s">
        <v>5284</v>
      </c>
      <c r="M543" s="1445" t="s">
        <v>5126</v>
      </c>
      <c r="N543" s="1449" t="s">
        <v>2426</v>
      </c>
      <c r="O543" s="1450"/>
      <c r="P543" s="1450"/>
    </row>
    <row r="544">
      <c r="A544" s="1444">
        <v>3682.0</v>
      </c>
      <c r="B544" s="1445" t="s">
        <v>6683</v>
      </c>
      <c r="C544" s="1445" t="s">
        <v>6684</v>
      </c>
      <c r="D544" s="1446" t="s">
        <v>6685</v>
      </c>
      <c r="E544" s="1445">
        <v>8.00894099E8</v>
      </c>
      <c r="F544" s="1445">
        <v>8.00894099E8</v>
      </c>
      <c r="G544" s="1447" t="b">
        <v>1</v>
      </c>
      <c r="H544" s="1445" t="s">
        <v>76</v>
      </c>
      <c r="I544" s="1445" t="s">
        <v>4929</v>
      </c>
      <c r="J544" s="1448">
        <v>91511.0</v>
      </c>
      <c r="K544" s="1445" t="s">
        <v>2432</v>
      </c>
      <c r="L544" s="1445" t="s">
        <v>5143</v>
      </c>
      <c r="M544" s="1445" t="s">
        <v>4960</v>
      </c>
      <c r="N544" s="1449" t="s">
        <v>2432</v>
      </c>
      <c r="O544" s="1450"/>
      <c r="P544" s="1450"/>
    </row>
    <row r="545">
      <c r="A545" s="1444">
        <v>3686.0</v>
      </c>
      <c r="B545" s="1445" t="s">
        <v>6686</v>
      </c>
      <c r="C545" s="1445" t="s">
        <v>6687</v>
      </c>
      <c r="D545" s="1446" t="s">
        <v>6688</v>
      </c>
      <c r="E545" s="1445">
        <v>8.19375854E8</v>
      </c>
      <c r="F545" s="1445">
        <v>8.19375854E8</v>
      </c>
      <c r="G545" s="1447" t="b">
        <v>1</v>
      </c>
      <c r="H545" s="1445" t="s">
        <v>76</v>
      </c>
      <c r="I545" s="1445" t="s">
        <v>5142</v>
      </c>
      <c r="J545" s="1448">
        <v>42.0</v>
      </c>
      <c r="K545" s="1445" t="s">
        <v>2464</v>
      </c>
      <c r="L545" s="1445" t="s">
        <v>6093</v>
      </c>
      <c r="M545" s="1445" t="s">
        <v>6093</v>
      </c>
      <c r="N545" s="1449" t="s">
        <v>2464</v>
      </c>
      <c r="O545" s="1450"/>
      <c r="P545" s="1450"/>
    </row>
    <row r="546">
      <c r="A546" s="1444">
        <v>3688.0</v>
      </c>
      <c r="B546" s="1445" t="s">
        <v>6689</v>
      </c>
      <c r="C546" s="1445" t="s">
        <v>6690</v>
      </c>
      <c r="D546" s="1446" t="s">
        <v>6691</v>
      </c>
      <c r="E546" s="1445">
        <v>6.12670183E8</v>
      </c>
      <c r="F546" s="1445">
        <v>6.12670183E8</v>
      </c>
      <c r="G546" s="1447" t="b">
        <v>1</v>
      </c>
      <c r="H546" s="1445" t="s">
        <v>6692</v>
      </c>
      <c r="I546" s="1445" t="s">
        <v>5142</v>
      </c>
      <c r="J546" s="1448">
        <v>42.0</v>
      </c>
      <c r="K546" s="1445" t="s">
        <v>2464</v>
      </c>
      <c r="L546" s="1445" t="s">
        <v>6692</v>
      </c>
      <c r="M546" s="1445" t="s">
        <v>6692</v>
      </c>
      <c r="N546" s="1449" t="s">
        <v>5881</v>
      </c>
      <c r="O546" s="1450"/>
      <c r="P546" s="1450"/>
    </row>
    <row r="547">
      <c r="A547" s="1444">
        <v>3695.0</v>
      </c>
      <c r="B547" s="1445" t="s">
        <v>6693</v>
      </c>
      <c r="C547" s="1445" t="s">
        <v>6694</v>
      </c>
      <c r="D547" s="1446" t="s">
        <v>6695</v>
      </c>
      <c r="E547" s="1445">
        <v>9.57743616E8</v>
      </c>
      <c r="F547" s="1445">
        <v>9.57743616E8</v>
      </c>
      <c r="G547" s="1447" t="b">
        <v>1</v>
      </c>
      <c r="H547" s="1445" t="s">
        <v>76</v>
      </c>
      <c r="I547" s="1445" t="s">
        <v>1077</v>
      </c>
      <c r="J547" s="1448">
        <v>319244.0</v>
      </c>
      <c r="K547" s="1445" t="s">
        <v>2432</v>
      </c>
      <c r="L547" s="1445" t="s">
        <v>5113</v>
      </c>
      <c r="M547" s="1445" t="s">
        <v>5113</v>
      </c>
      <c r="N547" s="1449" t="s">
        <v>2432</v>
      </c>
      <c r="O547" s="1450"/>
      <c r="P547" s="1450"/>
    </row>
    <row r="548">
      <c r="A548" s="1444">
        <v>3697.0</v>
      </c>
      <c r="B548" s="1445" t="s">
        <v>6696</v>
      </c>
      <c r="C548" s="1445" t="s">
        <v>6697</v>
      </c>
      <c r="D548" s="1446" t="s">
        <v>6698</v>
      </c>
      <c r="E548" s="1445">
        <v>8.47524638E8</v>
      </c>
      <c r="F548" s="1445">
        <v>8.47524638E8</v>
      </c>
      <c r="G548" s="1447" t="b">
        <v>1</v>
      </c>
      <c r="H548" s="1445" t="s">
        <v>76</v>
      </c>
      <c r="I548" s="1445" t="s">
        <v>1077</v>
      </c>
      <c r="J548" s="1448">
        <v>319244.0</v>
      </c>
      <c r="K548" s="1445" t="s">
        <v>2426</v>
      </c>
      <c r="L548" s="1453"/>
      <c r="M548" s="1445" t="s">
        <v>5061</v>
      </c>
      <c r="N548" s="1449" t="s">
        <v>2426</v>
      </c>
      <c r="O548" s="1450"/>
      <c r="P548" s="1450"/>
    </row>
    <row r="549">
      <c r="A549" s="1444">
        <v>3702.0</v>
      </c>
      <c r="B549" s="1445" t="s">
        <v>6699</v>
      </c>
      <c r="C549" s="1445" t="s">
        <v>6700</v>
      </c>
      <c r="D549" s="1446" t="s">
        <v>6701</v>
      </c>
      <c r="E549" s="1445">
        <v>8.41551862E8</v>
      </c>
      <c r="F549" s="1445">
        <v>8.41551862E8</v>
      </c>
      <c r="G549" s="1447" t="b">
        <v>1</v>
      </c>
      <c r="H549" s="1445" t="s">
        <v>76</v>
      </c>
      <c r="I549" s="1445" t="s">
        <v>1204</v>
      </c>
      <c r="J549" s="1448">
        <v>583715.0</v>
      </c>
      <c r="K549" s="1445" t="s">
        <v>2464</v>
      </c>
      <c r="L549" s="1445" t="s">
        <v>5633</v>
      </c>
      <c r="M549" s="1445" t="s">
        <v>6702</v>
      </c>
      <c r="N549" s="1449" t="s">
        <v>2464</v>
      </c>
      <c r="O549" s="1450"/>
      <c r="P549" s="1450"/>
    </row>
    <row r="550">
      <c r="A550" s="1444">
        <v>3708.0</v>
      </c>
      <c r="B550" s="1445" t="s">
        <v>6703</v>
      </c>
      <c r="C550" s="1445" t="s">
        <v>6704</v>
      </c>
      <c r="D550" s="1446" t="s">
        <v>6705</v>
      </c>
      <c r="E550" s="1445">
        <v>9.24419989E8</v>
      </c>
      <c r="F550" s="1445">
        <v>9.24419989E8</v>
      </c>
      <c r="G550" s="1447" t="b">
        <v>1</v>
      </c>
      <c r="H550" s="1445" t="s">
        <v>76</v>
      </c>
      <c r="I550" s="1445" t="s">
        <v>5142</v>
      </c>
      <c r="J550" s="1448">
        <v>42.0</v>
      </c>
      <c r="K550" s="1445" t="s">
        <v>2937</v>
      </c>
      <c r="L550" s="1445" t="s">
        <v>6164</v>
      </c>
      <c r="M550" s="1445" t="s">
        <v>5052</v>
      </c>
      <c r="N550" s="1449" t="s">
        <v>6706</v>
      </c>
      <c r="O550" s="1450"/>
      <c r="P550" s="1450"/>
    </row>
    <row r="551">
      <c r="A551" s="1444">
        <v>3709.0</v>
      </c>
      <c r="B551" s="1445" t="s">
        <v>6707</v>
      </c>
      <c r="C551" s="1445" t="s">
        <v>6708</v>
      </c>
      <c r="D551" s="1446" t="s">
        <v>6709</v>
      </c>
      <c r="E551" s="1445">
        <v>9.93566456E8</v>
      </c>
      <c r="F551" s="1445">
        <v>9.93566456E8</v>
      </c>
      <c r="G551" s="1447" t="b">
        <v>1</v>
      </c>
      <c r="H551" s="1445" t="s">
        <v>76</v>
      </c>
      <c r="I551" s="1445" t="s">
        <v>4936</v>
      </c>
      <c r="J551" s="1448">
        <v>717019.0</v>
      </c>
      <c r="K551" s="1445" t="s">
        <v>3238</v>
      </c>
      <c r="L551" s="1445" t="s">
        <v>4951</v>
      </c>
      <c r="M551" s="1445" t="s">
        <v>6710</v>
      </c>
      <c r="N551" s="1449" t="s">
        <v>5395</v>
      </c>
      <c r="O551" s="1450"/>
      <c r="P551" s="1450"/>
    </row>
    <row r="552">
      <c r="A552" s="1444">
        <v>3710.0</v>
      </c>
      <c r="B552" s="1445" t="s">
        <v>6711</v>
      </c>
      <c r="C552" s="1445" t="s">
        <v>6711</v>
      </c>
      <c r="D552" s="1446" t="s">
        <v>6712</v>
      </c>
      <c r="E552" s="1445">
        <v>8.17257748E8</v>
      </c>
      <c r="F552" s="1445">
        <v>2.1153333E7</v>
      </c>
      <c r="G552" s="1447" t="b">
        <v>1</v>
      </c>
      <c r="H552" s="1445" t="s">
        <v>76</v>
      </c>
      <c r="I552" s="1445" t="s">
        <v>1077</v>
      </c>
      <c r="J552" s="1448">
        <v>319244.0</v>
      </c>
      <c r="K552" s="1445" t="s">
        <v>2426</v>
      </c>
      <c r="L552" s="1445" t="s">
        <v>5065</v>
      </c>
      <c r="M552" s="1445" t="s">
        <v>5065</v>
      </c>
      <c r="N552" s="1449" t="s">
        <v>6713</v>
      </c>
      <c r="O552" s="1450"/>
      <c r="P552" s="1450"/>
    </row>
    <row r="553">
      <c r="A553" s="1444">
        <v>3712.0</v>
      </c>
      <c r="B553" s="1445" t="s">
        <v>6714</v>
      </c>
      <c r="C553" s="1445" t="s">
        <v>6715</v>
      </c>
      <c r="D553" s="1446" t="s">
        <v>6716</v>
      </c>
      <c r="E553" s="1445">
        <v>2.678834E7</v>
      </c>
      <c r="F553" s="1445">
        <v>2.678834E7</v>
      </c>
      <c r="G553" s="1447" t="b">
        <v>1</v>
      </c>
      <c r="H553" s="1445" t="s">
        <v>76</v>
      </c>
      <c r="I553" s="1445" t="s">
        <v>5036</v>
      </c>
      <c r="J553" s="1448">
        <v>3708.0</v>
      </c>
      <c r="K553" s="1445" t="s">
        <v>2440</v>
      </c>
      <c r="L553" s="1445" t="s">
        <v>5077</v>
      </c>
      <c r="M553" s="1445" t="s">
        <v>5041</v>
      </c>
      <c r="N553" s="1449" t="s">
        <v>6062</v>
      </c>
      <c r="O553" s="1450"/>
      <c r="P553" s="1450"/>
    </row>
    <row r="554">
      <c r="A554" s="1444">
        <v>3717.0</v>
      </c>
      <c r="B554" s="1445" t="s">
        <v>6717</v>
      </c>
      <c r="C554" s="1445" t="s">
        <v>6717</v>
      </c>
      <c r="D554" s="1446" t="s">
        <v>6718</v>
      </c>
      <c r="E554" s="1445">
        <v>9.54425657E8</v>
      </c>
      <c r="F554" s="1445">
        <v>9.54425657E8</v>
      </c>
      <c r="G554" s="1447" t="b">
        <v>1</v>
      </c>
      <c r="H554" s="1445" t="s">
        <v>263</v>
      </c>
      <c r="I554" s="1445" t="s">
        <v>1204</v>
      </c>
      <c r="J554" s="1448">
        <v>583715.0</v>
      </c>
      <c r="K554" s="1445" t="s">
        <v>2464</v>
      </c>
      <c r="L554" s="1445" t="s">
        <v>263</v>
      </c>
      <c r="M554" s="1445" t="s">
        <v>263</v>
      </c>
      <c r="N554" s="1449" t="s">
        <v>5094</v>
      </c>
      <c r="O554" s="1450"/>
      <c r="P554" s="1450"/>
    </row>
    <row r="555">
      <c r="A555" s="1444">
        <v>3720.0</v>
      </c>
      <c r="B555" s="1445" t="s">
        <v>6719</v>
      </c>
      <c r="C555" s="1445" t="s">
        <v>6719</v>
      </c>
      <c r="D555" s="1446" t="s">
        <v>6720</v>
      </c>
      <c r="E555" s="1445">
        <v>8.38382624E8</v>
      </c>
      <c r="F555" s="1445">
        <v>8.38382624E8</v>
      </c>
      <c r="G555" s="1447" t="b">
        <v>1</v>
      </c>
      <c r="H555" s="1445" t="s">
        <v>76</v>
      </c>
      <c r="I555" s="1445" t="s">
        <v>1077</v>
      </c>
      <c r="J555" s="1448">
        <v>319244.0</v>
      </c>
      <c r="K555" s="1445" t="s">
        <v>2432</v>
      </c>
      <c r="L555" s="1445" t="s">
        <v>5196</v>
      </c>
      <c r="M555" s="1445" t="s">
        <v>5196</v>
      </c>
      <c r="N555" s="1449" t="s">
        <v>6721</v>
      </c>
      <c r="O555" s="1450"/>
      <c r="P555" s="1450"/>
    </row>
    <row r="556">
      <c r="A556" s="1444">
        <v>3723.0</v>
      </c>
      <c r="B556" s="1445" t="s">
        <v>6722</v>
      </c>
      <c r="C556" s="1445" t="s">
        <v>6722</v>
      </c>
      <c r="D556" s="1446" t="s">
        <v>6723</v>
      </c>
      <c r="E556" s="1445">
        <v>2.6663309E7</v>
      </c>
      <c r="F556" s="1445">
        <v>2.6663309E7</v>
      </c>
      <c r="G556" s="1447" t="b">
        <v>1</v>
      </c>
      <c r="H556" s="1445" t="s">
        <v>76</v>
      </c>
      <c r="I556" s="1445" t="s">
        <v>4929</v>
      </c>
      <c r="J556" s="1448">
        <v>91511.0</v>
      </c>
      <c r="K556" s="1445" t="s">
        <v>2426</v>
      </c>
      <c r="L556" s="1445" t="s">
        <v>5300</v>
      </c>
      <c r="M556" s="1445" t="s">
        <v>4945</v>
      </c>
      <c r="N556" s="1449" t="s">
        <v>2426</v>
      </c>
      <c r="O556" s="1450"/>
      <c r="P556" s="1450"/>
    </row>
    <row r="557">
      <c r="A557" s="1444">
        <v>3725.0</v>
      </c>
      <c r="B557" s="1445" t="s">
        <v>6724</v>
      </c>
      <c r="C557" s="1445" t="s">
        <v>6724</v>
      </c>
      <c r="D557" s="1446" t="s">
        <v>6725</v>
      </c>
      <c r="E557" s="1445">
        <v>5.3447211E7</v>
      </c>
      <c r="F557" s="1445">
        <v>5.3447211E7</v>
      </c>
      <c r="G557" s="1447" t="b">
        <v>1</v>
      </c>
      <c r="H557" s="1445" t="s">
        <v>6296</v>
      </c>
      <c r="I557" s="1445" t="s">
        <v>5142</v>
      </c>
      <c r="J557" s="1448">
        <v>42.0</v>
      </c>
      <c r="K557" s="1445" t="s">
        <v>2464</v>
      </c>
      <c r="L557" s="1445" t="s">
        <v>6296</v>
      </c>
      <c r="M557" s="1445" t="s">
        <v>6296</v>
      </c>
      <c r="N557" s="1449" t="s">
        <v>2464</v>
      </c>
      <c r="O557" s="1450"/>
      <c r="P557" s="1450"/>
    </row>
    <row r="558">
      <c r="A558" s="1444">
        <v>3733.0</v>
      </c>
      <c r="B558" s="1445" t="s">
        <v>6726</v>
      </c>
      <c r="C558" s="1445" t="s">
        <v>6727</v>
      </c>
      <c r="D558" s="1446" t="s">
        <v>6728</v>
      </c>
      <c r="E558" s="1445">
        <v>8.94972057E8</v>
      </c>
      <c r="F558" s="1445">
        <v>8.94972057E8</v>
      </c>
      <c r="G558" s="1447" t="b">
        <v>1</v>
      </c>
      <c r="H558" s="1445" t="s">
        <v>76</v>
      </c>
      <c r="I558" s="1445" t="s">
        <v>6729</v>
      </c>
      <c r="J558" s="1448">
        <v>875294.0</v>
      </c>
      <c r="K558" s="1445" t="s">
        <v>2432</v>
      </c>
      <c r="L558" s="1445" t="s">
        <v>5172</v>
      </c>
      <c r="M558" s="1445" t="s">
        <v>5510</v>
      </c>
      <c r="N558" s="1449" t="s">
        <v>2432</v>
      </c>
      <c r="O558" s="1450"/>
      <c r="P558" s="1450"/>
    </row>
    <row r="559">
      <c r="A559" s="1444">
        <v>3740.0</v>
      </c>
      <c r="B559" s="1445" t="s">
        <v>6730</v>
      </c>
      <c r="C559" s="1445" t="s">
        <v>6731</v>
      </c>
      <c r="D559" s="1446" t="s">
        <v>6732</v>
      </c>
      <c r="E559" s="1445">
        <v>7.6397777E7</v>
      </c>
      <c r="F559" s="1445">
        <v>7.6397777E7</v>
      </c>
      <c r="G559" s="1447" t="b">
        <v>1</v>
      </c>
      <c r="H559" s="1445" t="s">
        <v>244</v>
      </c>
      <c r="I559" s="1445" t="s">
        <v>5142</v>
      </c>
      <c r="J559" s="1448">
        <v>42.0</v>
      </c>
      <c r="K559" s="1445" t="s">
        <v>2464</v>
      </c>
      <c r="L559" s="1445" t="s">
        <v>244</v>
      </c>
      <c r="M559" s="1445" t="s">
        <v>244</v>
      </c>
      <c r="N559" s="1449" t="s">
        <v>5094</v>
      </c>
      <c r="O559" s="1450"/>
      <c r="P559" s="1450"/>
    </row>
    <row r="560">
      <c r="A560" s="1444">
        <v>3742.0</v>
      </c>
      <c r="B560" s="1445" t="s">
        <v>6733</v>
      </c>
      <c r="C560" s="1445" t="s">
        <v>6733</v>
      </c>
      <c r="D560" s="1446" t="s">
        <v>6734</v>
      </c>
      <c r="E560" s="1445">
        <v>8.12710092E8</v>
      </c>
      <c r="F560" s="1445">
        <v>8.12710092E8</v>
      </c>
      <c r="G560" s="1447" t="b">
        <v>1</v>
      </c>
      <c r="H560" s="1445" t="s">
        <v>6735</v>
      </c>
      <c r="I560" s="1445" t="s">
        <v>5142</v>
      </c>
      <c r="J560" s="1448">
        <v>42.0</v>
      </c>
      <c r="K560" s="1445" t="s">
        <v>2432</v>
      </c>
      <c r="L560" s="1445" t="s">
        <v>6735</v>
      </c>
      <c r="M560" s="1445" t="s">
        <v>6735</v>
      </c>
      <c r="N560" s="1449" t="s">
        <v>2432</v>
      </c>
      <c r="O560" s="1450"/>
      <c r="P560" s="1450"/>
    </row>
    <row r="561">
      <c r="A561" s="1444">
        <v>3745.0</v>
      </c>
      <c r="B561" s="1445" t="s">
        <v>6736</v>
      </c>
      <c r="C561" s="1445" t="s">
        <v>6737</v>
      </c>
      <c r="D561" s="1446" t="s">
        <v>6738</v>
      </c>
      <c r="E561" s="1445">
        <v>8.79993803E8</v>
      </c>
      <c r="F561" s="1445">
        <v>8.79993803E8</v>
      </c>
      <c r="G561" s="1447" t="b">
        <v>1</v>
      </c>
      <c r="H561" s="1445" t="s">
        <v>76</v>
      </c>
      <c r="I561" s="1445" t="s">
        <v>5142</v>
      </c>
      <c r="J561" s="1448">
        <v>42.0</v>
      </c>
      <c r="K561" s="1445" t="s">
        <v>2464</v>
      </c>
      <c r="L561" s="1445" t="s">
        <v>3864</v>
      </c>
      <c r="M561" s="1445" t="s">
        <v>3864</v>
      </c>
      <c r="N561" s="1449" t="s">
        <v>2464</v>
      </c>
      <c r="O561" s="1450"/>
      <c r="P561" s="1450"/>
    </row>
    <row r="562">
      <c r="A562" s="1444">
        <v>3752.0</v>
      </c>
      <c r="B562" s="1445" t="s">
        <v>6739</v>
      </c>
      <c r="C562" s="1445" t="s">
        <v>6740</v>
      </c>
      <c r="D562" s="1446" t="s">
        <v>6741</v>
      </c>
      <c r="E562" s="1445">
        <v>2.2517552E7</v>
      </c>
      <c r="F562" s="1445">
        <v>2.2517552E7</v>
      </c>
      <c r="G562" s="1447" t="b">
        <v>1</v>
      </c>
      <c r="H562" s="1445" t="s">
        <v>6742</v>
      </c>
      <c r="I562" s="1445" t="s">
        <v>5142</v>
      </c>
      <c r="J562" s="1448">
        <v>42.0</v>
      </c>
      <c r="K562" s="1445" t="s">
        <v>2426</v>
      </c>
      <c r="L562" s="1445" t="s">
        <v>6742</v>
      </c>
      <c r="M562" s="1445" t="s">
        <v>6742</v>
      </c>
      <c r="N562" s="1449" t="s">
        <v>2426</v>
      </c>
      <c r="O562" s="1450"/>
      <c r="P562" s="1450"/>
    </row>
    <row r="563">
      <c r="A563" s="1444">
        <v>3755.0</v>
      </c>
      <c r="B563" s="1445" t="s">
        <v>6743</v>
      </c>
      <c r="C563" s="1445" t="s">
        <v>6744</v>
      </c>
      <c r="D563" s="1446" t="s">
        <v>6745</v>
      </c>
      <c r="E563" s="1445">
        <v>2.7143984E7</v>
      </c>
      <c r="F563" s="1445">
        <v>2.7143984E7</v>
      </c>
      <c r="G563" s="1447" t="b">
        <v>1</v>
      </c>
      <c r="H563" s="1445" t="s">
        <v>76</v>
      </c>
      <c r="I563" s="1445" t="s">
        <v>5142</v>
      </c>
      <c r="J563" s="1448">
        <v>42.0</v>
      </c>
      <c r="K563" s="1445" t="s">
        <v>2432</v>
      </c>
      <c r="L563" s="1451"/>
      <c r="M563" s="1445" t="s">
        <v>4931</v>
      </c>
      <c r="N563" s="1449" t="s">
        <v>2432</v>
      </c>
      <c r="O563" s="1450"/>
      <c r="P563" s="1450"/>
    </row>
    <row r="564">
      <c r="A564" s="1444">
        <v>3756.0</v>
      </c>
      <c r="B564" s="1445" t="s">
        <v>6746</v>
      </c>
      <c r="C564" s="1445" t="s">
        <v>6747</v>
      </c>
      <c r="D564" s="1446" t="s">
        <v>6748</v>
      </c>
      <c r="E564" s="1445">
        <v>9.22598033E8</v>
      </c>
      <c r="F564" s="1445">
        <v>9.22598033E8</v>
      </c>
      <c r="G564" s="1447" t="b">
        <v>1</v>
      </c>
      <c r="H564" s="1445" t="s">
        <v>76</v>
      </c>
      <c r="I564" s="1445" t="s">
        <v>5142</v>
      </c>
      <c r="J564" s="1448">
        <v>42.0</v>
      </c>
      <c r="K564" s="1445" t="s">
        <v>2437</v>
      </c>
      <c r="L564" s="1445" t="s">
        <v>6749</v>
      </c>
      <c r="M564" s="1445" t="s">
        <v>6749</v>
      </c>
      <c r="N564" s="1449" t="s">
        <v>4980</v>
      </c>
      <c r="O564" s="1450"/>
      <c r="P564" s="1450"/>
    </row>
    <row r="565">
      <c r="A565" s="1444">
        <v>3757.0</v>
      </c>
      <c r="B565" s="1445" t="s">
        <v>6750</v>
      </c>
      <c r="C565" s="1445" t="s">
        <v>6751</v>
      </c>
      <c r="D565" s="1446" t="s">
        <v>6752</v>
      </c>
      <c r="E565" s="1445">
        <v>9.45556895E8</v>
      </c>
      <c r="F565" s="1445">
        <v>9.45556895E8</v>
      </c>
      <c r="G565" s="1447" t="b">
        <v>1</v>
      </c>
      <c r="H565" s="1445" t="s">
        <v>76</v>
      </c>
      <c r="I565" s="1445" t="s">
        <v>4936</v>
      </c>
      <c r="J565" s="1448">
        <v>717019.0</v>
      </c>
      <c r="K565" s="1445" t="s">
        <v>2476</v>
      </c>
      <c r="L565" s="1445" t="s">
        <v>5019</v>
      </c>
      <c r="M565" s="1451"/>
      <c r="N565" s="1449" t="s">
        <v>5268</v>
      </c>
      <c r="O565" s="1450"/>
      <c r="P565" s="1450"/>
    </row>
    <row r="566">
      <c r="A566" s="1444">
        <v>3760.0</v>
      </c>
      <c r="B566" s="1445" t="s">
        <v>6753</v>
      </c>
      <c r="C566" s="1445" t="s">
        <v>6754</v>
      </c>
      <c r="D566" s="1446" t="s">
        <v>6755</v>
      </c>
      <c r="E566" s="1445">
        <v>9.23296629E8</v>
      </c>
      <c r="F566" s="1445">
        <v>9.23296629E8</v>
      </c>
      <c r="G566" s="1447" t="b">
        <v>1</v>
      </c>
      <c r="H566" s="1445" t="s">
        <v>76</v>
      </c>
      <c r="I566" s="1445" t="s">
        <v>5142</v>
      </c>
      <c r="J566" s="1448">
        <v>42.0</v>
      </c>
      <c r="K566" s="1445" t="s">
        <v>2937</v>
      </c>
      <c r="L566" s="1445" t="s">
        <v>5089</v>
      </c>
      <c r="M566" s="1445" t="s">
        <v>4931</v>
      </c>
      <c r="N566" s="1449" t="s">
        <v>6077</v>
      </c>
      <c r="O566" s="1450"/>
      <c r="P566" s="1450"/>
    </row>
    <row r="567">
      <c r="A567" s="1444">
        <v>3761.0</v>
      </c>
      <c r="B567" s="1445" t="s">
        <v>6756</v>
      </c>
      <c r="C567" s="1445" t="s">
        <v>6757</v>
      </c>
      <c r="D567" s="1446" t="s">
        <v>6758</v>
      </c>
      <c r="E567" s="1445">
        <v>6.33933641E8</v>
      </c>
      <c r="F567" s="1445">
        <v>6.33933641E8</v>
      </c>
      <c r="G567" s="1447" t="b">
        <v>1</v>
      </c>
      <c r="H567" s="1445" t="s">
        <v>76</v>
      </c>
      <c r="I567" s="1445" t="s">
        <v>4936</v>
      </c>
      <c r="J567" s="1448">
        <v>717019.0</v>
      </c>
      <c r="K567" s="1445" t="s">
        <v>2659</v>
      </c>
      <c r="L567" s="1445" t="s">
        <v>5267</v>
      </c>
      <c r="M567" s="1445" t="s">
        <v>4960</v>
      </c>
      <c r="N567" s="1449" t="s">
        <v>5183</v>
      </c>
      <c r="O567" s="1450"/>
      <c r="P567" s="1450"/>
    </row>
    <row r="568">
      <c r="A568" s="1444">
        <v>3762.0</v>
      </c>
      <c r="B568" s="1445" t="s">
        <v>6759</v>
      </c>
      <c r="C568" s="1445" t="s">
        <v>6760</v>
      </c>
      <c r="D568" s="1446" t="s">
        <v>6761</v>
      </c>
      <c r="E568" s="1445">
        <v>6.33933645E8</v>
      </c>
      <c r="F568" s="1445">
        <v>6.33933645E8</v>
      </c>
      <c r="G568" s="1447" t="b">
        <v>1</v>
      </c>
      <c r="H568" s="1445" t="s">
        <v>5541</v>
      </c>
      <c r="I568" s="1445" t="s">
        <v>4936</v>
      </c>
      <c r="J568" s="1448">
        <v>717019.0</v>
      </c>
      <c r="K568" s="1445" t="s">
        <v>2659</v>
      </c>
      <c r="L568" s="1445" t="s">
        <v>5542</v>
      </c>
      <c r="M568" s="1445" t="s">
        <v>5542</v>
      </c>
      <c r="N568" s="1449" t="s">
        <v>5183</v>
      </c>
      <c r="O568" s="1450"/>
      <c r="P568" s="1450"/>
    </row>
    <row r="569">
      <c r="A569" s="1444">
        <v>3763.0</v>
      </c>
      <c r="B569" s="1445" t="s">
        <v>6762</v>
      </c>
      <c r="C569" s="1445" t="s">
        <v>6763</v>
      </c>
      <c r="D569" s="1446" t="s">
        <v>6764</v>
      </c>
      <c r="E569" s="1445">
        <v>9.59155785E8</v>
      </c>
      <c r="F569" s="1445">
        <v>9.59155785E8</v>
      </c>
      <c r="G569" s="1447" t="b">
        <v>1</v>
      </c>
      <c r="H569" s="1445" t="s">
        <v>76</v>
      </c>
      <c r="I569" s="1445" t="s">
        <v>5142</v>
      </c>
      <c r="J569" s="1448">
        <v>42.0</v>
      </c>
      <c r="K569" s="1445" t="s">
        <v>2426</v>
      </c>
      <c r="L569" s="1445" t="s">
        <v>5196</v>
      </c>
      <c r="M569" s="1445" t="s">
        <v>5196</v>
      </c>
      <c r="N569" s="1449" t="s">
        <v>5402</v>
      </c>
      <c r="O569" s="1450"/>
      <c r="P569" s="1450"/>
    </row>
    <row r="570">
      <c r="A570" s="1444">
        <v>3764.0</v>
      </c>
      <c r="B570" s="1445" t="s">
        <v>6765</v>
      </c>
      <c r="C570" s="1445" t="s">
        <v>6765</v>
      </c>
      <c r="D570" s="1446" t="s">
        <v>6766</v>
      </c>
      <c r="E570" s="1445">
        <v>2.6512E7</v>
      </c>
      <c r="F570" s="1445">
        <v>2.6512E7</v>
      </c>
      <c r="G570" s="1447" t="b">
        <v>1</v>
      </c>
      <c r="H570" s="1445" t="s">
        <v>76</v>
      </c>
      <c r="I570" s="1445" t="s">
        <v>5142</v>
      </c>
      <c r="J570" s="1448">
        <v>42.0</v>
      </c>
      <c r="K570" s="1445" t="s">
        <v>2464</v>
      </c>
      <c r="L570" s="1453"/>
      <c r="M570" s="1445" t="s">
        <v>4931</v>
      </c>
      <c r="N570" s="1449" t="s">
        <v>2464</v>
      </c>
      <c r="O570" s="1450"/>
      <c r="P570" s="1450"/>
    </row>
    <row r="571">
      <c r="A571" s="1444">
        <v>3765.0</v>
      </c>
      <c r="B571" s="1445" t="s">
        <v>6767</v>
      </c>
      <c r="C571" s="1445" t="s">
        <v>6768</v>
      </c>
      <c r="D571" s="1446" t="s">
        <v>6769</v>
      </c>
      <c r="E571" s="1445">
        <v>7.6372111E7</v>
      </c>
      <c r="F571" s="1445">
        <v>7.6372111E7</v>
      </c>
      <c r="G571" s="1447" t="b">
        <v>1</v>
      </c>
      <c r="H571" s="1445" t="s">
        <v>244</v>
      </c>
      <c r="I571" s="1445" t="s">
        <v>5142</v>
      </c>
      <c r="J571" s="1448">
        <v>42.0</v>
      </c>
      <c r="K571" s="1445" t="s">
        <v>2464</v>
      </c>
      <c r="L571" s="1445" t="s">
        <v>244</v>
      </c>
      <c r="M571" s="1445" t="s">
        <v>244</v>
      </c>
      <c r="N571" s="1449" t="s">
        <v>2464</v>
      </c>
      <c r="O571" s="1450"/>
      <c r="P571" s="1450"/>
    </row>
    <row r="572">
      <c r="A572" s="1444">
        <v>3766.0</v>
      </c>
      <c r="B572" s="1445" t="s">
        <v>6770</v>
      </c>
      <c r="C572" s="1445" t="s">
        <v>6771</v>
      </c>
      <c r="D572" s="1446" t="s">
        <v>6772</v>
      </c>
      <c r="E572" s="1445">
        <v>9.32600547E8</v>
      </c>
      <c r="F572" s="1445">
        <v>9.32600547E8</v>
      </c>
      <c r="G572" s="1447" t="b">
        <v>1</v>
      </c>
      <c r="H572" s="1445" t="s">
        <v>76</v>
      </c>
      <c r="I572" s="1445" t="s">
        <v>5142</v>
      </c>
      <c r="J572" s="1448">
        <v>42.0</v>
      </c>
      <c r="K572" s="1445" t="s">
        <v>2461</v>
      </c>
      <c r="L572" s="1445" t="s">
        <v>4930</v>
      </c>
      <c r="M572" s="1445" t="s">
        <v>4931</v>
      </c>
      <c r="N572" s="1449" t="s">
        <v>2461</v>
      </c>
      <c r="O572" s="1450"/>
      <c r="P572" s="1450"/>
    </row>
    <row r="573">
      <c r="A573" s="1444">
        <v>3767.0</v>
      </c>
      <c r="B573" s="1445" t="s">
        <v>6773</v>
      </c>
      <c r="C573" s="1445" t="s">
        <v>6774</v>
      </c>
      <c r="D573" s="1446" t="s">
        <v>6775</v>
      </c>
      <c r="E573" s="1445">
        <v>3.2297298E7</v>
      </c>
      <c r="F573" s="1445">
        <v>3.2297298E7</v>
      </c>
      <c r="G573" s="1447" t="b">
        <v>1</v>
      </c>
      <c r="H573" s="1445" t="s">
        <v>6399</v>
      </c>
      <c r="I573" s="1445" t="s">
        <v>5142</v>
      </c>
      <c r="J573" s="1448">
        <v>42.0</v>
      </c>
      <c r="K573" s="1445" t="s">
        <v>2464</v>
      </c>
      <c r="L573" s="1445" t="s">
        <v>6399</v>
      </c>
      <c r="M573" s="1445" t="s">
        <v>6399</v>
      </c>
      <c r="N573" s="1449" t="s">
        <v>2464</v>
      </c>
      <c r="O573" s="1450"/>
      <c r="P573" s="1450"/>
    </row>
    <row r="574">
      <c r="A574" s="1444">
        <v>3769.0</v>
      </c>
      <c r="B574" s="1445" t="s">
        <v>6776</v>
      </c>
      <c r="C574" s="1445" t="s">
        <v>6776</v>
      </c>
      <c r="D574" s="1446" t="s">
        <v>6777</v>
      </c>
      <c r="E574" s="1445">
        <v>2.6512E7</v>
      </c>
      <c r="F574" s="1445">
        <v>2.6512E7</v>
      </c>
      <c r="G574" s="1447" t="b">
        <v>1</v>
      </c>
      <c r="H574" s="1445" t="s">
        <v>76</v>
      </c>
      <c r="I574" s="1445" t="s">
        <v>5142</v>
      </c>
      <c r="J574" s="1448">
        <v>42.0</v>
      </c>
      <c r="K574" s="1445" t="s">
        <v>2426</v>
      </c>
      <c r="L574" s="1453"/>
      <c r="M574" s="1445" t="s">
        <v>4931</v>
      </c>
      <c r="N574" s="1449" t="s">
        <v>2426</v>
      </c>
      <c r="O574" s="1450"/>
      <c r="P574" s="1450"/>
    </row>
    <row r="575">
      <c r="A575" s="1444">
        <v>3770.0</v>
      </c>
      <c r="B575" s="1445" t="s">
        <v>6778</v>
      </c>
      <c r="C575" s="1445" t="s">
        <v>6778</v>
      </c>
      <c r="D575" s="1446" t="s">
        <v>6779</v>
      </c>
      <c r="E575" s="1445">
        <v>9.36696519E8</v>
      </c>
      <c r="F575" s="1445">
        <v>9.36696519E8</v>
      </c>
      <c r="G575" s="1447" t="b">
        <v>1</v>
      </c>
      <c r="H575" s="1445" t="s">
        <v>76</v>
      </c>
      <c r="I575" s="1445" t="s">
        <v>4936</v>
      </c>
      <c r="J575" s="1448">
        <v>717019.0</v>
      </c>
      <c r="K575" s="1445" t="s">
        <v>2426</v>
      </c>
      <c r="L575" s="1445" t="s">
        <v>6093</v>
      </c>
      <c r="M575" s="1445" t="s">
        <v>6093</v>
      </c>
      <c r="N575" s="1449" t="s">
        <v>2426</v>
      </c>
      <c r="O575" s="1450"/>
      <c r="P575" s="1450"/>
    </row>
    <row r="576">
      <c r="A576" s="1444">
        <v>3785.0</v>
      </c>
      <c r="B576" s="1445" t="s">
        <v>6780</v>
      </c>
      <c r="C576" s="1445" t="s">
        <v>6781</v>
      </c>
      <c r="D576" s="1446" t="s">
        <v>6782</v>
      </c>
      <c r="E576" s="1445">
        <v>9.91523089E8</v>
      </c>
      <c r="F576" s="1445">
        <v>9.91523089E8</v>
      </c>
      <c r="G576" s="1447" t="b">
        <v>1</v>
      </c>
      <c r="H576" s="1445" t="s">
        <v>76</v>
      </c>
      <c r="I576" s="1445" t="s">
        <v>1077</v>
      </c>
      <c r="J576" s="1448">
        <v>319244.0</v>
      </c>
      <c r="K576" s="1445" t="s">
        <v>2432</v>
      </c>
      <c r="L576" s="1445" t="s">
        <v>5002</v>
      </c>
      <c r="M576" s="1445" t="s">
        <v>5002</v>
      </c>
      <c r="N576" s="1449" t="s">
        <v>2432</v>
      </c>
      <c r="O576" s="1450"/>
      <c r="P576" s="1450"/>
    </row>
    <row r="577">
      <c r="A577" s="1444">
        <v>3786.0</v>
      </c>
      <c r="B577" s="1445" t="s">
        <v>363</v>
      </c>
      <c r="C577" s="1445" t="s">
        <v>6783</v>
      </c>
      <c r="D577" s="1446" t="s">
        <v>6784</v>
      </c>
      <c r="E577" s="1445">
        <v>9.91204893E8</v>
      </c>
      <c r="F577" s="1445">
        <v>9.91204893E8</v>
      </c>
      <c r="G577" s="1447" t="b">
        <v>1</v>
      </c>
      <c r="H577" s="1445" t="s">
        <v>76</v>
      </c>
      <c r="I577" s="1445" t="s">
        <v>1077</v>
      </c>
      <c r="J577" s="1448">
        <v>319244.0</v>
      </c>
      <c r="K577" s="1445" t="s">
        <v>2432</v>
      </c>
      <c r="L577" s="1445" t="s">
        <v>5052</v>
      </c>
      <c r="M577" s="1445" t="s">
        <v>5052</v>
      </c>
      <c r="N577" s="1449" t="s">
        <v>2432</v>
      </c>
      <c r="O577" s="1450"/>
      <c r="P577" s="1450"/>
    </row>
    <row r="578">
      <c r="A578" s="1444">
        <v>3788.0</v>
      </c>
      <c r="B578" s="1445" t="s">
        <v>6785</v>
      </c>
      <c r="C578" s="1445" t="s">
        <v>6786</v>
      </c>
      <c r="D578" s="1446" t="s">
        <v>6787</v>
      </c>
      <c r="E578" s="1445">
        <v>8.15279033E8</v>
      </c>
      <c r="F578" s="1445">
        <v>8.15279033E8</v>
      </c>
      <c r="G578" s="1447" t="b">
        <v>1</v>
      </c>
      <c r="H578" s="1445" t="s">
        <v>6399</v>
      </c>
      <c r="I578" s="1445" t="s">
        <v>5142</v>
      </c>
      <c r="J578" s="1448">
        <v>42.0</v>
      </c>
      <c r="K578" s="1445" t="s">
        <v>2426</v>
      </c>
      <c r="L578" s="1445" t="s">
        <v>6399</v>
      </c>
      <c r="M578" s="1445" t="s">
        <v>6399</v>
      </c>
      <c r="N578" s="1449" t="s">
        <v>2426</v>
      </c>
      <c r="O578" s="1450"/>
      <c r="P578" s="1450"/>
    </row>
    <row r="579">
      <c r="A579" s="1444">
        <v>3790.0</v>
      </c>
      <c r="B579" s="1445" t="s">
        <v>6788</v>
      </c>
      <c r="C579" s="1445" t="s">
        <v>6789</v>
      </c>
      <c r="D579" s="1446" t="s">
        <v>6790</v>
      </c>
      <c r="E579" s="1445">
        <v>8.18923455E8</v>
      </c>
      <c r="F579" s="1445">
        <v>8.18923455E8</v>
      </c>
      <c r="G579" s="1447" t="b">
        <v>1</v>
      </c>
      <c r="H579" s="1445" t="s">
        <v>6791</v>
      </c>
      <c r="I579" s="1445" t="s">
        <v>5142</v>
      </c>
      <c r="J579" s="1448">
        <v>42.0</v>
      </c>
      <c r="K579" s="1445" t="s">
        <v>2464</v>
      </c>
      <c r="L579" s="1445" t="s">
        <v>6791</v>
      </c>
      <c r="M579" s="1445" t="s">
        <v>6791</v>
      </c>
      <c r="N579" s="1449" t="s">
        <v>2464</v>
      </c>
      <c r="O579" s="1450"/>
      <c r="P579" s="1450"/>
    </row>
    <row r="580">
      <c r="A580" s="1444">
        <v>3791.0</v>
      </c>
      <c r="B580" s="1445" t="s">
        <v>6792</v>
      </c>
      <c r="C580" s="1445" t="s">
        <v>6793</v>
      </c>
      <c r="D580" s="1446" t="s">
        <v>6794</v>
      </c>
      <c r="E580" s="1445">
        <v>2.0432288E7</v>
      </c>
      <c r="F580" s="1445">
        <v>2.0432288E7</v>
      </c>
      <c r="G580" s="1447" t="b">
        <v>1</v>
      </c>
      <c r="H580" s="1445" t="s">
        <v>76</v>
      </c>
      <c r="I580" s="1445" t="s">
        <v>5142</v>
      </c>
      <c r="J580" s="1448">
        <v>42.0</v>
      </c>
      <c r="K580" s="1445" t="s">
        <v>2437</v>
      </c>
      <c r="L580" s="1445" t="s">
        <v>5081</v>
      </c>
      <c r="M580" s="1445" t="s">
        <v>5081</v>
      </c>
      <c r="N580" s="1449" t="s">
        <v>6795</v>
      </c>
      <c r="O580" s="1450"/>
      <c r="P580" s="1450"/>
    </row>
    <row r="581">
      <c r="A581" s="1444">
        <v>3796.0</v>
      </c>
      <c r="B581" s="1445" t="s">
        <v>6796</v>
      </c>
      <c r="C581" s="1445" t="s">
        <v>6797</v>
      </c>
      <c r="D581" s="1446" t="s">
        <v>6798</v>
      </c>
      <c r="E581" s="1445">
        <v>6.55202089E8</v>
      </c>
      <c r="F581" s="1445">
        <v>6.55202089E8</v>
      </c>
      <c r="G581" s="1447" t="b">
        <v>1</v>
      </c>
      <c r="H581" s="1445" t="s">
        <v>76</v>
      </c>
      <c r="I581" s="1445" t="s">
        <v>1077</v>
      </c>
      <c r="J581" s="1448">
        <v>319244.0</v>
      </c>
      <c r="K581" s="1445" t="s">
        <v>2432</v>
      </c>
      <c r="L581" s="1453"/>
      <c r="M581" s="1445" t="s">
        <v>4945</v>
      </c>
      <c r="N581" s="1449" t="s">
        <v>2432</v>
      </c>
      <c r="O581" s="1450"/>
      <c r="P581" s="1450"/>
    </row>
    <row r="582">
      <c r="A582" s="1444">
        <v>3797.0</v>
      </c>
      <c r="B582" s="1445" t="s">
        <v>6799</v>
      </c>
      <c r="C582" s="1445" t="s">
        <v>6800</v>
      </c>
      <c r="D582" s="1446" t="s">
        <v>6801</v>
      </c>
      <c r="E582" s="1445">
        <v>6.25944723E8</v>
      </c>
      <c r="F582" s="1445">
        <v>6.25944723E8</v>
      </c>
      <c r="G582" s="1447" t="b">
        <v>1</v>
      </c>
      <c r="H582" s="1445" t="s">
        <v>76</v>
      </c>
      <c r="I582" s="1445" t="s">
        <v>1077</v>
      </c>
      <c r="J582" s="1448">
        <v>319244.0</v>
      </c>
      <c r="K582" s="1445" t="s">
        <v>2432</v>
      </c>
      <c r="L582" s="1445" t="s">
        <v>5196</v>
      </c>
      <c r="M582" s="1445" t="s">
        <v>5196</v>
      </c>
      <c r="N582" s="1449" t="s">
        <v>2432</v>
      </c>
      <c r="O582" s="1450"/>
      <c r="P582" s="1450"/>
    </row>
    <row r="583">
      <c r="A583" s="1444">
        <v>3802.0</v>
      </c>
      <c r="B583" s="1445" t="s">
        <v>6802</v>
      </c>
      <c r="C583" s="1445" t="s">
        <v>6802</v>
      </c>
      <c r="D583" s="1446" t="s">
        <v>6803</v>
      </c>
      <c r="E583" s="1445">
        <v>2.8213888E7</v>
      </c>
      <c r="F583" s="1445">
        <v>2.8213888E7</v>
      </c>
      <c r="G583" s="1447" t="b">
        <v>1</v>
      </c>
      <c r="H583" s="1445" t="s">
        <v>76</v>
      </c>
      <c r="I583" s="1445" t="s">
        <v>4929</v>
      </c>
      <c r="J583" s="1448">
        <v>91511.0</v>
      </c>
      <c r="K583" s="1445" t="s">
        <v>2426</v>
      </c>
      <c r="L583" s="1445" t="s">
        <v>4951</v>
      </c>
      <c r="M583" s="1451"/>
      <c r="N583" s="1449" t="s">
        <v>2426</v>
      </c>
      <c r="O583" s="1450"/>
      <c r="P583" s="1450"/>
    </row>
    <row r="584">
      <c r="A584" s="1444">
        <v>3803.0</v>
      </c>
      <c r="B584" s="1445" t="s">
        <v>6804</v>
      </c>
      <c r="C584" s="1445" t="s">
        <v>6804</v>
      </c>
      <c r="D584" s="1446" t="s">
        <v>6805</v>
      </c>
      <c r="E584" s="1445">
        <v>2.8213888E7</v>
      </c>
      <c r="F584" s="1445">
        <v>2.8213888E7</v>
      </c>
      <c r="G584" s="1447" t="b">
        <v>1</v>
      </c>
      <c r="H584" s="1445" t="s">
        <v>76</v>
      </c>
      <c r="I584" s="1445" t="s">
        <v>4929</v>
      </c>
      <c r="J584" s="1448">
        <v>91511.0</v>
      </c>
      <c r="K584" s="1445" t="s">
        <v>2426</v>
      </c>
      <c r="L584" s="1445" t="s">
        <v>4951</v>
      </c>
      <c r="M584" s="1451"/>
      <c r="N584" s="1449" t="s">
        <v>2426</v>
      </c>
      <c r="O584" s="1450"/>
      <c r="P584" s="1450"/>
    </row>
    <row r="585">
      <c r="A585" s="1444">
        <v>3804.0</v>
      </c>
      <c r="B585" s="1445" t="s">
        <v>6806</v>
      </c>
      <c r="C585" s="1445" t="s">
        <v>6807</v>
      </c>
      <c r="D585" s="1446" t="s">
        <v>6808</v>
      </c>
      <c r="E585" s="1445">
        <v>2.8213888E7</v>
      </c>
      <c r="F585" s="1445">
        <v>2.8213888E7</v>
      </c>
      <c r="G585" s="1447" t="b">
        <v>1</v>
      </c>
      <c r="H585" s="1445" t="s">
        <v>76</v>
      </c>
      <c r="I585" s="1445" t="s">
        <v>4929</v>
      </c>
      <c r="J585" s="1448">
        <v>91511.0</v>
      </c>
      <c r="K585" s="1445" t="s">
        <v>2426</v>
      </c>
      <c r="L585" s="1445" t="s">
        <v>4951</v>
      </c>
      <c r="M585" s="1453"/>
      <c r="N585" s="1449" t="s">
        <v>2426</v>
      </c>
      <c r="O585" s="1450"/>
      <c r="P585" s="1450"/>
    </row>
    <row r="586">
      <c r="A586" s="1444">
        <v>3805.0</v>
      </c>
      <c r="B586" s="1445" t="s">
        <v>6809</v>
      </c>
      <c r="C586" s="1445" t="s">
        <v>6809</v>
      </c>
      <c r="D586" s="1446" t="s">
        <v>6810</v>
      </c>
      <c r="E586" s="1445">
        <v>2.6942222E7</v>
      </c>
      <c r="F586" s="1445">
        <v>2.6942222E7</v>
      </c>
      <c r="G586" s="1447" t="b">
        <v>1</v>
      </c>
      <c r="H586" s="1445" t="s">
        <v>76</v>
      </c>
      <c r="I586" s="1445" t="s">
        <v>4929</v>
      </c>
      <c r="J586" s="1448">
        <v>91511.0</v>
      </c>
      <c r="K586" s="1445" t="s">
        <v>2426</v>
      </c>
      <c r="L586" s="1453"/>
      <c r="M586" s="1445" t="s">
        <v>5235</v>
      </c>
      <c r="N586" s="1449" t="s">
        <v>5335</v>
      </c>
      <c r="O586" s="1450"/>
      <c r="P586" s="1450"/>
    </row>
    <row r="587">
      <c r="A587" s="1444">
        <v>3806.0</v>
      </c>
      <c r="B587" s="1445" t="s">
        <v>6811</v>
      </c>
      <c r="C587" s="1445" t="s">
        <v>6812</v>
      </c>
      <c r="D587" s="1446" t="s">
        <v>6813</v>
      </c>
      <c r="E587" s="1445">
        <v>8.19458855E8</v>
      </c>
      <c r="F587" s="1445">
        <v>8.19458855E8</v>
      </c>
      <c r="G587" s="1447" t="b">
        <v>1</v>
      </c>
      <c r="H587" s="1445" t="s">
        <v>76</v>
      </c>
      <c r="I587" s="1445" t="s">
        <v>5142</v>
      </c>
      <c r="J587" s="1448">
        <v>42.0</v>
      </c>
      <c r="K587" s="1445" t="s">
        <v>2476</v>
      </c>
      <c r="L587" s="1445" t="s">
        <v>5089</v>
      </c>
      <c r="M587" s="1445" t="s">
        <v>4954</v>
      </c>
      <c r="N587" s="1449" t="s">
        <v>6814</v>
      </c>
      <c r="O587" s="1450"/>
      <c r="P587" s="1450"/>
    </row>
    <row r="588">
      <c r="A588" s="1444">
        <v>3817.0</v>
      </c>
      <c r="B588" s="1445" t="s">
        <v>6815</v>
      </c>
      <c r="C588" s="1445" t="s">
        <v>6816</v>
      </c>
      <c r="D588" s="1446" t="s">
        <v>6817</v>
      </c>
      <c r="E588" s="1445">
        <v>8.02637409E8</v>
      </c>
      <c r="F588" s="1445">
        <v>8.02637409E8</v>
      </c>
      <c r="G588" s="1447" t="b">
        <v>1</v>
      </c>
      <c r="H588" s="1445" t="s">
        <v>6644</v>
      </c>
      <c r="I588" s="1445" t="s">
        <v>1077</v>
      </c>
      <c r="J588" s="1448">
        <v>319244.0</v>
      </c>
      <c r="K588" s="1445" t="s">
        <v>2659</v>
      </c>
      <c r="L588" s="1445" t="s">
        <v>6644</v>
      </c>
      <c r="M588" s="1445" t="s">
        <v>6644</v>
      </c>
      <c r="N588" s="1449" t="s">
        <v>4977</v>
      </c>
      <c r="O588" s="1450"/>
      <c r="P588" s="1450"/>
    </row>
    <row r="589">
      <c r="A589" s="1444">
        <v>3818.0</v>
      </c>
      <c r="B589" s="1445" t="s">
        <v>246</v>
      </c>
      <c r="C589" s="1445" t="s">
        <v>6818</v>
      </c>
      <c r="D589" s="1446" t="s">
        <v>6819</v>
      </c>
      <c r="E589" s="1445">
        <v>6.56886654E8</v>
      </c>
      <c r="F589" s="1445">
        <v>6.56886654E8</v>
      </c>
      <c r="G589" s="1447" t="b">
        <v>1</v>
      </c>
      <c r="H589" s="1445" t="s">
        <v>76</v>
      </c>
      <c r="I589" s="1445" t="s">
        <v>4936</v>
      </c>
      <c r="J589" s="1448">
        <v>717019.0</v>
      </c>
      <c r="K589" s="1445" t="s">
        <v>2432</v>
      </c>
      <c r="L589" s="1445" t="s">
        <v>5235</v>
      </c>
      <c r="M589" s="1445" t="s">
        <v>5235</v>
      </c>
      <c r="N589" s="1449" t="s">
        <v>2432</v>
      </c>
      <c r="O589" s="1450"/>
      <c r="P589" s="1450"/>
    </row>
    <row r="590">
      <c r="A590" s="1444">
        <v>3820.0</v>
      </c>
      <c r="B590" s="1445" t="s">
        <v>6820</v>
      </c>
      <c r="C590" s="1445" t="s">
        <v>6820</v>
      </c>
      <c r="D590" s="1446" t="s">
        <v>6821</v>
      </c>
      <c r="E590" s="1445">
        <v>9.44734007E8</v>
      </c>
      <c r="F590" s="1445">
        <v>9.44734007E8</v>
      </c>
      <c r="G590" s="1447" t="b">
        <v>1</v>
      </c>
      <c r="H590" s="1445" t="s">
        <v>76</v>
      </c>
      <c r="I590" s="1445" t="s">
        <v>5142</v>
      </c>
      <c r="J590" s="1448">
        <v>42.0</v>
      </c>
      <c r="K590" s="1445" t="s">
        <v>2432</v>
      </c>
      <c r="L590" s="1445" t="s">
        <v>5229</v>
      </c>
      <c r="M590" s="1445" t="s">
        <v>5229</v>
      </c>
      <c r="N590" s="1449" t="s">
        <v>2432</v>
      </c>
      <c r="O590" s="1450"/>
      <c r="P590" s="1450"/>
    </row>
    <row r="591">
      <c r="A591" s="1444">
        <v>3825.0</v>
      </c>
      <c r="B591" s="1445" t="s">
        <v>6822</v>
      </c>
      <c r="C591" s="1445" t="s">
        <v>6823</v>
      </c>
      <c r="D591" s="1446" t="s">
        <v>6824</v>
      </c>
      <c r="E591" s="1445">
        <v>6.29646619E8</v>
      </c>
      <c r="F591" s="1445">
        <v>6.29646619E8</v>
      </c>
      <c r="G591" s="1447" t="b">
        <v>1</v>
      </c>
      <c r="H591" s="1445" t="s">
        <v>76</v>
      </c>
      <c r="I591" s="1445" t="s">
        <v>5142</v>
      </c>
      <c r="J591" s="1448">
        <v>42.0</v>
      </c>
      <c r="K591" s="1445" t="s">
        <v>2437</v>
      </c>
      <c r="L591" s="1445" t="s">
        <v>4986</v>
      </c>
      <c r="M591" s="1445" t="s">
        <v>5633</v>
      </c>
      <c r="N591" s="1449" t="s">
        <v>6825</v>
      </c>
      <c r="O591" s="1450"/>
      <c r="P591" s="1450"/>
    </row>
    <row r="592">
      <c r="A592" s="1444">
        <v>3827.0</v>
      </c>
      <c r="B592" s="1445" t="s">
        <v>6826</v>
      </c>
      <c r="C592" s="1445" t="s">
        <v>6826</v>
      </c>
      <c r="D592" s="1446" t="s">
        <v>6827</v>
      </c>
      <c r="E592" s="1445">
        <v>9.26530351E8</v>
      </c>
      <c r="F592" s="1445">
        <v>9.26530351E8</v>
      </c>
      <c r="G592" s="1447" t="b">
        <v>1</v>
      </c>
      <c r="H592" s="1445" t="s">
        <v>76</v>
      </c>
      <c r="I592" s="1445" t="s">
        <v>5142</v>
      </c>
      <c r="J592" s="1448">
        <v>42.0</v>
      </c>
      <c r="K592" s="1445" t="s">
        <v>6828</v>
      </c>
      <c r="L592" s="1445" t="s">
        <v>4930</v>
      </c>
      <c r="M592" s="1445" t="s">
        <v>4931</v>
      </c>
      <c r="N592" s="1449" t="s">
        <v>6829</v>
      </c>
      <c r="O592" s="1450"/>
      <c r="P592" s="1450"/>
    </row>
    <row r="593">
      <c r="A593" s="1444">
        <v>3828.0</v>
      </c>
      <c r="B593" s="1445" t="s">
        <v>291</v>
      </c>
      <c r="C593" s="1445" t="s">
        <v>291</v>
      </c>
      <c r="D593" s="1446" t="s">
        <v>6830</v>
      </c>
      <c r="E593" s="1445">
        <v>2.1141289E7</v>
      </c>
      <c r="F593" s="1445">
        <v>2.1141289E7</v>
      </c>
      <c r="G593" s="1447" t="b">
        <v>1</v>
      </c>
      <c r="H593" s="1445" t="s">
        <v>76</v>
      </c>
      <c r="I593" s="1445" t="s">
        <v>4929</v>
      </c>
      <c r="J593" s="1448">
        <v>91511.0</v>
      </c>
      <c r="K593" s="1445" t="s">
        <v>2715</v>
      </c>
      <c r="L593" s="1445" t="s">
        <v>4998</v>
      </c>
      <c r="M593" s="1445" t="s">
        <v>4998</v>
      </c>
      <c r="N593" s="1449" t="s">
        <v>6831</v>
      </c>
      <c r="O593" s="1450"/>
      <c r="P593" s="1450"/>
    </row>
    <row r="594">
      <c r="A594" s="1444">
        <v>3829.0</v>
      </c>
      <c r="B594" s="1445" t="s">
        <v>6832</v>
      </c>
      <c r="C594" s="1445" t="s">
        <v>6832</v>
      </c>
      <c r="D594" s="1446" t="s">
        <v>6833</v>
      </c>
      <c r="E594" s="1445">
        <v>7.6371008E7</v>
      </c>
      <c r="F594" s="1445">
        <v>7.6371008E7</v>
      </c>
      <c r="G594" s="1447" t="b">
        <v>1</v>
      </c>
      <c r="H594" s="1445" t="s">
        <v>244</v>
      </c>
      <c r="I594" s="1445" t="s">
        <v>4936</v>
      </c>
      <c r="J594" s="1448">
        <v>717019.0</v>
      </c>
      <c r="K594" s="1445" t="s">
        <v>2426</v>
      </c>
      <c r="L594" s="1445" t="s">
        <v>244</v>
      </c>
      <c r="M594" s="1445" t="s">
        <v>244</v>
      </c>
      <c r="N594" s="1449" t="s">
        <v>6834</v>
      </c>
      <c r="O594" s="1450"/>
      <c r="P594" s="1450"/>
    </row>
    <row r="595">
      <c r="A595" s="1444">
        <v>3830.0</v>
      </c>
      <c r="B595" s="1445" t="s">
        <v>6835</v>
      </c>
      <c r="C595" s="1445" t="s">
        <v>6835</v>
      </c>
      <c r="D595" s="1446" t="s">
        <v>6836</v>
      </c>
      <c r="E595" s="1445">
        <v>7.6371008E7</v>
      </c>
      <c r="F595" s="1445">
        <v>7.6371008E7</v>
      </c>
      <c r="G595" s="1447" t="b">
        <v>1</v>
      </c>
      <c r="H595" s="1445" t="s">
        <v>244</v>
      </c>
      <c r="I595" s="1445" t="s">
        <v>4936</v>
      </c>
      <c r="J595" s="1448">
        <v>717019.0</v>
      </c>
      <c r="K595" s="1445" t="s">
        <v>2659</v>
      </c>
      <c r="L595" s="1445" t="s">
        <v>244</v>
      </c>
      <c r="M595" s="1445" t="s">
        <v>244</v>
      </c>
      <c r="N595" s="1449" t="s">
        <v>2659</v>
      </c>
      <c r="O595" s="1450"/>
      <c r="P595" s="1450"/>
    </row>
    <row r="596">
      <c r="A596" s="1444">
        <v>3831.0</v>
      </c>
      <c r="B596" s="1445" t="s">
        <v>6837</v>
      </c>
      <c r="C596" s="1445" t="s">
        <v>6838</v>
      </c>
      <c r="D596" s="1446" t="s">
        <v>6839</v>
      </c>
      <c r="E596" s="1445">
        <v>2.24678E7</v>
      </c>
      <c r="F596" s="1445">
        <v>2.24678E7</v>
      </c>
      <c r="G596" s="1447" t="b">
        <v>1</v>
      </c>
      <c r="H596" s="1445" t="s">
        <v>76</v>
      </c>
      <c r="I596" s="1445" t="s">
        <v>5142</v>
      </c>
      <c r="J596" s="1448">
        <v>42.0</v>
      </c>
      <c r="K596" s="1445" t="s">
        <v>2426</v>
      </c>
      <c r="L596" s="1445" t="s">
        <v>5065</v>
      </c>
      <c r="M596" s="1453"/>
      <c r="N596" s="1449" t="s">
        <v>5316</v>
      </c>
      <c r="O596" s="1450"/>
      <c r="P596" s="1450"/>
    </row>
    <row r="597">
      <c r="A597" s="1444">
        <v>3833.0</v>
      </c>
      <c r="B597" s="1445" t="s">
        <v>6840</v>
      </c>
      <c r="C597" s="1445" t="s">
        <v>6841</v>
      </c>
      <c r="D597" s="1446" t="s">
        <v>6842</v>
      </c>
      <c r="E597" s="1445">
        <v>8.53884888E8</v>
      </c>
      <c r="F597" s="1445">
        <v>8.53884888E8</v>
      </c>
      <c r="G597" s="1447" t="b">
        <v>1</v>
      </c>
      <c r="H597" s="1445" t="s">
        <v>76</v>
      </c>
      <c r="I597" s="1445" t="s">
        <v>1077</v>
      </c>
      <c r="J597" s="1448">
        <v>319244.0</v>
      </c>
      <c r="K597" s="1445" t="s">
        <v>2432</v>
      </c>
      <c r="L597" s="1445" t="s">
        <v>6466</v>
      </c>
      <c r="M597" s="1445" t="s">
        <v>5113</v>
      </c>
      <c r="N597" s="1449" t="s">
        <v>2432</v>
      </c>
      <c r="O597" s="1450"/>
      <c r="P597" s="1450"/>
    </row>
    <row r="598">
      <c r="A598" s="1444">
        <v>3834.0</v>
      </c>
      <c r="B598" s="1445" t="s">
        <v>6843</v>
      </c>
      <c r="C598" s="1445" t="s">
        <v>6844</v>
      </c>
      <c r="D598" s="1446" t="s">
        <v>6845</v>
      </c>
      <c r="E598" s="1445">
        <v>8.25245161E8</v>
      </c>
      <c r="F598" s="1445">
        <v>8.25245161E8</v>
      </c>
      <c r="G598" s="1447" t="b">
        <v>1</v>
      </c>
      <c r="H598" s="1445" t="s">
        <v>263</v>
      </c>
      <c r="I598" s="1445" t="s">
        <v>1077</v>
      </c>
      <c r="J598" s="1448">
        <v>319244.0</v>
      </c>
      <c r="K598" s="1445" t="s">
        <v>2432</v>
      </c>
      <c r="L598" s="1445" t="s">
        <v>263</v>
      </c>
      <c r="M598" s="1445" t="s">
        <v>263</v>
      </c>
      <c r="N598" s="1449" t="s">
        <v>2432</v>
      </c>
      <c r="O598" s="1450"/>
      <c r="P598" s="1450"/>
    </row>
    <row r="599">
      <c r="A599" s="1444">
        <v>3837.0</v>
      </c>
      <c r="B599" s="1445" t="s">
        <v>6846</v>
      </c>
      <c r="C599" s="1445" t="s">
        <v>6847</v>
      </c>
      <c r="D599" s="1446" t="s">
        <v>6848</v>
      </c>
      <c r="E599" s="1445">
        <v>2.9088077E7</v>
      </c>
      <c r="F599" s="1445">
        <v>2.9088077E7</v>
      </c>
      <c r="G599" s="1447" t="b">
        <v>1</v>
      </c>
      <c r="H599" s="1445" t="s">
        <v>76</v>
      </c>
      <c r="I599" s="1445" t="s">
        <v>5142</v>
      </c>
      <c r="J599" s="1448">
        <v>42.0</v>
      </c>
      <c r="K599" s="1445" t="s">
        <v>2426</v>
      </c>
      <c r="L599" s="1445" t="s">
        <v>4990</v>
      </c>
      <c r="M599" s="1453"/>
      <c r="N599" s="1449" t="s">
        <v>5940</v>
      </c>
      <c r="O599" s="1450"/>
      <c r="P599" s="1450"/>
    </row>
    <row r="600">
      <c r="A600" s="1444">
        <v>3840.0</v>
      </c>
      <c r="B600" s="1445" t="s">
        <v>6849</v>
      </c>
      <c r="C600" s="1445" t="s">
        <v>6850</v>
      </c>
      <c r="D600" s="1446" t="s">
        <v>6851</v>
      </c>
      <c r="E600" s="1445">
        <v>2.5150748E7</v>
      </c>
      <c r="F600" s="1445">
        <v>2.5150748E7</v>
      </c>
      <c r="G600" s="1447" t="b">
        <v>1</v>
      </c>
      <c r="H600" s="1445" t="s">
        <v>76</v>
      </c>
      <c r="I600" s="1445" t="s">
        <v>4936</v>
      </c>
      <c r="J600" s="1448">
        <v>717019.0</v>
      </c>
      <c r="K600" s="1445" t="s">
        <v>2476</v>
      </c>
      <c r="L600" s="1445" t="s">
        <v>4930</v>
      </c>
      <c r="M600" s="1445" t="s">
        <v>4931</v>
      </c>
      <c r="N600" s="1449" t="s">
        <v>5160</v>
      </c>
      <c r="O600" s="1450"/>
      <c r="P600" s="1450"/>
    </row>
    <row r="601">
      <c r="A601" s="1444">
        <v>3847.0</v>
      </c>
      <c r="B601" s="1445" t="s">
        <v>6852</v>
      </c>
      <c r="C601" s="1445" t="s">
        <v>6853</v>
      </c>
      <c r="D601" s="1446" t="s">
        <v>6854</v>
      </c>
      <c r="E601" s="1445">
        <v>6.455399E8</v>
      </c>
      <c r="F601" s="1445">
        <v>6.455399E8</v>
      </c>
      <c r="G601" s="1447" t="b">
        <v>1</v>
      </c>
      <c r="H601" s="1445" t="s">
        <v>263</v>
      </c>
      <c r="I601" s="1445" t="s">
        <v>1077</v>
      </c>
      <c r="J601" s="1448">
        <v>319244.0</v>
      </c>
      <c r="K601" s="1445" t="s">
        <v>2937</v>
      </c>
      <c r="L601" s="1445" t="s">
        <v>263</v>
      </c>
      <c r="M601" s="1445" t="s">
        <v>263</v>
      </c>
      <c r="N601" s="1449" t="s">
        <v>2937</v>
      </c>
      <c r="O601" s="1450"/>
      <c r="P601" s="1450"/>
    </row>
    <row r="602">
      <c r="A602" s="1444">
        <v>3851.0</v>
      </c>
      <c r="B602" s="1445" t="s">
        <v>6855</v>
      </c>
      <c r="C602" s="1445" t="s">
        <v>6856</v>
      </c>
      <c r="D602" s="1446" t="s">
        <v>6857</v>
      </c>
      <c r="E602" s="1445">
        <v>6.28087333E8</v>
      </c>
      <c r="F602" s="1445">
        <v>6.28087333E8</v>
      </c>
      <c r="G602" s="1447" t="b">
        <v>1</v>
      </c>
      <c r="H602" s="1445" t="s">
        <v>76</v>
      </c>
      <c r="I602" s="1445" t="s">
        <v>5142</v>
      </c>
      <c r="J602" s="1448">
        <v>42.0</v>
      </c>
      <c r="K602" s="1445" t="s">
        <v>2437</v>
      </c>
      <c r="L602" s="1445" t="s">
        <v>5006</v>
      </c>
      <c r="M602" s="1445" t="s">
        <v>4954</v>
      </c>
      <c r="N602" s="1449" t="s">
        <v>6858</v>
      </c>
      <c r="O602" s="1450"/>
      <c r="P602" s="1450"/>
    </row>
    <row r="603">
      <c r="A603" s="1444">
        <v>3852.0</v>
      </c>
      <c r="B603" s="1445" t="s">
        <v>6859</v>
      </c>
      <c r="C603" s="1445" t="s">
        <v>6860</v>
      </c>
      <c r="D603" s="1446" t="s">
        <v>6861</v>
      </c>
      <c r="E603" s="1445">
        <v>6.14262642E8</v>
      </c>
      <c r="F603" s="1445">
        <v>6.14262642E8</v>
      </c>
      <c r="G603" s="1447" t="b">
        <v>1</v>
      </c>
      <c r="H603" s="1445" t="s">
        <v>76</v>
      </c>
      <c r="I603" s="1445" t="s">
        <v>4929</v>
      </c>
      <c r="J603" s="1448">
        <v>91511.0</v>
      </c>
      <c r="K603" s="1445" t="s">
        <v>2682</v>
      </c>
      <c r="L603" s="1445" t="s">
        <v>5006</v>
      </c>
      <c r="M603" s="1445" t="s">
        <v>4931</v>
      </c>
      <c r="N603" s="1449" t="s">
        <v>6862</v>
      </c>
      <c r="O603" s="1450"/>
      <c r="P603" s="1450"/>
    </row>
    <row r="604">
      <c r="A604" s="1444">
        <v>3854.0</v>
      </c>
      <c r="B604" s="1445" t="s">
        <v>6863</v>
      </c>
      <c r="C604" s="1445" t="s">
        <v>6864</v>
      </c>
      <c r="D604" s="1446" t="s">
        <v>6865</v>
      </c>
      <c r="E604" s="1445">
        <v>9.22635646E8</v>
      </c>
      <c r="F604" s="1445">
        <v>9.22635646E8</v>
      </c>
      <c r="G604" s="1447" t="b">
        <v>1</v>
      </c>
      <c r="H604" s="1445" t="s">
        <v>76</v>
      </c>
      <c r="I604" s="1445" t="s">
        <v>4940</v>
      </c>
      <c r="J604" s="1448">
        <v>41930.0</v>
      </c>
      <c r="K604" s="1445" t="s">
        <v>2464</v>
      </c>
      <c r="L604" s="1453"/>
      <c r="M604" s="1445" t="s">
        <v>5159</v>
      </c>
      <c r="N604" s="1449" t="s">
        <v>2464</v>
      </c>
      <c r="O604" s="1450"/>
      <c r="P604" s="1450"/>
    </row>
    <row r="605">
      <c r="A605" s="1444">
        <v>3856.0</v>
      </c>
      <c r="B605" s="1445" t="s">
        <v>6866</v>
      </c>
      <c r="C605" s="1445" t="s">
        <v>6867</v>
      </c>
      <c r="D605" s="1446" t="s">
        <v>6868</v>
      </c>
      <c r="E605" s="1445">
        <v>2.6329E7</v>
      </c>
      <c r="F605" s="1445">
        <v>2.6329E7</v>
      </c>
      <c r="G605" s="1447" t="b">
        <v>1</v>
      </c>
      <c r="H605" s="1445" t="s">
        <v>76</v>
      </c>
      <c r="I605" s="1445" t="s">
        <v>1077</v>
      </c>
      <c r="J605" s="1448">
        <v>319244.0</v>
      </c>
      <c r="K605" s="1445" t="s">
        <v>2426</v>
      </c>
      <c r="L605" s="1453"/>
      <c r="M605" s="1445" t="s">
        <v>5061</v>
      </c>
      <c r="N605" s="1449" t="s">
        <v>5024</v>
      </c>
      <c r="O605" s="1450"/>
      <c r="P605" s="1450"/>
    </row>
    <row r="606">
      <c r="A606" s="1444">
        <v>3860.0</v>
      </c>
      <c r="B606" s="1445" t="s">
        <v>6869</v>
      </c>
      <c r="C606" s="1445" t="s">
        <v>6870</v>
      </c>
      <c r="D606" s="1446" t="s">
        <v>6871</v>
      </c>
      <c r="E606" s="1445">
        <v>2.3660505E7</v>
      </c>
      <c r="F606" s="1445">
        <v>2.3660505E7</v>
      </c>
      <c r="G606" s="1447" t="b">
        <v>1</v>
      </c>
      <c r="H606" s="1445" t="s">
        <v>76</v>
      </c>
      <c r="I606" s="1445" t="s">
        <v>5142</v>
      </c>
      <c r="J606" s="1448">
        <v>42.0</v>
      </c>
      <c r="K606" s="1445" t="s">
        <v>2659</v>
      </c>
      <c r="L606" s="1445" t="s">
        <v>4998</v>
      </c>
      <c r="M606" s="1445" t="s">
        <v>6872</v>
      </c>
      <c r="N606" s="1449" t="s">
        <v>2659</v>
      </c>
      <c r="O606" s="1450"/>
      <c r="P606" s="1450"/>
    </row>
    <row r="607">
      <c r="A607" s="1444">
        <v>3862.0</v>
      </c>
      <c r="B607" s="1445" t="s">
        <v>184</v>
      </c>
      <c r="C607" s="1445" t="s">
        <v>6873</v>
      </c>
      <c r="D607" s="1446" t="s">
        <v>6874</v>
      </c>
      <c r="E607" s="1445">
        <v>2.2660123E7</v>
      </c>
      <c r="F607" s="1445">
        <v>2.2660123E7</v>
      </c>
      <c r="G607" s="1447" t="b">
        <v>1</v>
      </c>
      <c r="H607" s="1445" t="s">
        <v>76</v>
      </c>
      <c r="I607" s="1445" t="s">
        <v>4940</v>
      </c>
      <c r="J607" s="1448">
        <v>41930.0</v>
      </c>
      <c r="K607" s="1445" t="s">
        <v>2426</v>
      </c>
      <c r="L607" s="1445" t="s">
        <v>5284</v>
      </c>
      <c r="M607" s="1445" t="s">
        <v>5061</v>
      </c>
      <c r="N607" s="1449" t="s">
        <v>5950</v>
      </c>
      <c r="O607" s="1450"/>
      <c r="P607" s="1450"/>
    </row>
    <row r="608">
      <c r="A608" s="1444">
        <v>3863.0</v>
      </c>
      <c r="B608" s="1445" t="s">
        <v>6875</v>
      </c>
      <c r="C608" s="1445" t="s">
        <v>6876</v>
      </c>
      <c r="D608" s="1446" t="s">
        <v>6877</v>
      </c>
      <c r="E608" s="1445">
        <v>2.6867E7</v>
      </c>
      <c r="F608" s="1445">
        <v>2.6867E7</v>
      </c>
      <c r="G608" s="1447" t="b">
        <v>1</v>
      </c>
      <c r="H608" s="1445" t="s">
        <v>76</v>
      </c>
      <c r="I608" s="1445" t="s">
        <v>4936</v>
      </c>
      <c r="J608" s="1448">
        <v>717019.0</v>
      </c>
      <c r="K608" s="1445" t="s">
        <v>2464</v>
      </c>
      <c r="L608" s="1445" t="s">
        <v>4937</v>
      </c>
      <c r="M608" s="1445" t="s">
        <v>4931</v>
      </c>
      <c r="N608" s="1449" t="s">
        <v>5094</v>
      </c>
      <c r="O608" s="1450"/>
      <c r="P608" s="1450"/>
    </row>
    <row r="609">
      <c r="A609" s="1444">
        <v>3868.0</v>
      </c>
      <c r="B609" s="1445" t="s">
        <v>6878</v>
      </c>
      <c r="C609" s="1445" t="s">
        <v>6878</v>
      </c>
      <c r="D609" s="1446" t="s">
        <v>6879</v>
      </c>
      <c r="E609" s="1445">
        <v>7.6363488E7</v>
      </c>
      <c r="F609" s="1445">
        <v>7.6363488E7</v>
      </c>
      <c r="G609" s="1447" t="b">
        <v>1</v>
      </c>
      <c r="H609" s="1445" t="s">
        <v>244</v>
      </c>
      <c r="I609" s="1445" t="s">
        <v>5142</v>
      </c>
      <c r="J609" s="1448">
        <v>42.0</v>
      </c>
      <c r="K609" s="1445" t="s">
        <v>2426</v>
      </c>
      <c r="L609" s="1445" t="s">
        <v>244</v>
      </c>
      <c r="M609" s="1445" t="s">
        <v>244</v>
      </c>
      <c r="N609" s="1449" t="s">
        <v>2426</v>
      </c>
      <c r="O609" s="1450"/>
      <c r="P609" s="1450"/>
    </row>
    <row r="610">
      <c r="A610" s="1444">
        <v>3870.0</v>
      </c>
      <c r="B610" s="1445" t="s">
        <v>6880</v>
      </c>
      <c r="C610" s="1445" t="s">
        <v>6880</v>
      </c>
      <c r="D610" s="1446" t="s">
        <v>6881</v>
      </c>
      <c r="E610" s="1445">
        <v>2.1141289E7</v>
      </c>
      <c r="F610" s="1445">
        <v>2.1141289E7</v>
      </c>
      <c r="G610" s="1447" t="b">
        <v>1</v>
      </c>
      <c r="H610" s="1445" t="s">
        <v>76</v>
      </c>
      <c r="I610" s="1445" t="s">
        <v>4929</v>
      </c>
      <c r="J610" s="1448">
        <v>91511.0</v>
      </c>
      <c r="K610" s="1445" t="s">
        <v>2426</v>
      </c>
      <c r="L610" s="1445" t="s">
        <v>4998</v>
      </c>
      <c r="M610" s="1445" t="s">
        <v>4998</v>
      </c>
      <c r="N610" s="1449" t="s">
        <v>6882</v>
      </c>
      <c r="O610" s="1450"/>
      <c r="P610" s="1450"/>
    </row>
    <row r="611">
      <c r="A611" s="1444">
        <v>3872.0</v>
      </c>
      <c r="B611" s="1445" t="s">
        <v>6883</v>
      </c>
      <c r="C611" s="1445" t="s">
        <v>6884</v>
      </c>
      <c r="D611" s="1446" t="s">
        <v>6885</v>
      </c>
      <c r="E611" s="1445">
        <v>9.55875885E8</v>
      </c>
      <c r="F611" s="1445">
        <v>9.55875885E8</v>
      </c>
      <c r="G611" s="1447" t="b">
        <v>1</v>
      </c>
      <c r="H611" s="1445" t="s">
        <v>76</v>
      </c>
      <c r="I611" s="1445" t="s">
        <v>4936</v>
      </c>
      <c r="J611" s="1448">
        <v>717019.0</v>
      </c>
      <c r="K611" s="1445" t="s">
        <v>2432</v>
      </c>
      <c r="L611" s="1445" t="s">
        <v>3864</v>
      </c>
      <c r="M611" s="1445" t="s">
        <v>3864</v>
      </c>
      <c r="N611" s="1449" t="s">
        <v>2432</v>
      </c>
      <c r="O611" s="1450"/>
      <c r="P611" s="1450"/>
    </row>
    <row r="612">
      <c r="A612" s="1444">
        <v>3874.0</v>
      </c>
      <c r="B612" s="1445" t="s">
        <v>6886</v>
      </c>
      <c r="C612" s="1445" t="s">
        <v>6887</v>
      </c>
      <c r="D612" s="1446" t="s">
        <v>6888</v>
      </c>
      <c r="E612" s="1445">
        <v>6.32340051E8</v>
      </c>
      <c r="F612" s="1445">
        <v>6.32340051E8</v>
      </c>
      <c r="G612" s="1447" t="b">
        <v>1</v>
      </c>
      <c r="H612" s="1445" t="s">
        <v>76</v>
      </c>
      <c r="I612" s="1445" t="s">
        <v>1077</v>
      </c>
      <c r="J612" s="1448">
        <v>319244.0</v>
      </c>
      <c r="K612" s="1445" t="s">
        <v>2426</v>
      </c>
      <c r="L612" s="1445" t="s">
        <v>5284</v>
      </c>
      <c r="M612" s="1445" t="s">
        <v>5126</v>
      </c>
      <c r="N612" s="1449" t="s">
        <v>6889</v>
      </c>
      <c r="O612" s="1450"/>
      <c r="P612" s="1450"/>
    </row>
    <row r="613">
      <c r="A613" s="1444">
        <v>3875.0</v>
      </c>
      <c r="B613" s="1445" t="s">
        <v>6890</v>
      </c>
      <c r="C613" s="1445" t="s">
        <v>6891</v>
      </c>
      <c r="D613" s="1446" t="s">
        <v>6892</v>
      </c>
      <c r="E613" s="1445">
        <v>2.2169555E7</v>
      </c>
      <c r="F613" s="1445">
        <v>2.2169555E7</v>
      </c>
      <c r="G613" s="1447" t="b">
        <v>1</v>
      </c>
      <c r="H613" s="1445" t="s">
        <v>76</v>
      </c>
      <c r="I613" s="1445" t="s">
        <v>4936</v>
      </c>
      <c r="J613" s="1448">
        <v>717019.0</v>
      </c>
      <c r="K613" s="1445" t="s">
        <v>2659</v>
      </c>
      <c r="L613" s="1445" t="s">
        <v>5422</v>
      </c>
      <c r="M613" s="1445" t="s">
        <v>6893</v>
      </c>
      <c r="N613" s="1449" t="s">
        <v>2659</v>
      </c>
      <c r="O613" s="1450"/>
      <c r="P613" s="1450"/>
    </row>
    <row r="614">
      <c r="A614" s="1444">
        <v>3876.0</v>
      </c>
      <c r="B614" s="1445" t="s">
        <v>6894</v>
      </c>
      <c r="C614" s="1445" t="s">
        <v>6895</v>
      </c>
      <c r="D614" s="1446" t="s">
        <v>6896</v>
      </c>
      <c r="E614" s="1445">
        <v>9.90123444E8</v>
      </c>
      <c r="F614" s="1445">
        <v>9.90123444E8</v>
      </c>
      <c r="G614" s="1447" t="b">
        <v>1</v>
      </c>
      <c r="H614" s="1445" t="s">
        <v>6897</v>
      </c>
      <c r="I614" s="1445" t="s">
        <v>5142</v>
      </c>
      <c r="J614" s="1448">
        <v>42.0</v>
      </c>
      <c r="K614" s="1445" t="s">
        <v>2426</v>
      </c>
      <c r="L614" s="1445" t="s">
        <v>6742</v>
      </c>
      <c r="M614" s="1445" t="s">
        <v>6742</v>
      </c>
      <c r="N614" s="1449" t="s">
        <v>2426</v>
      </c>
      <c r="O614" s="1450"/>
      <c r="P614" s="1450"/>
    </row>
    <row r="615">
      <c r="A615" s="1444">
        <v>3877.0</v>
      </c>
      <c r="B615" s="1445" t="s">
        <v>6898</v>
      </c>
      <c r="C615" s="1445" t="s">
        <v>6899</v>
      </c>
      <c r="D615" s="1446" t="s">
        <v>6900</v>
      </c>
      <c r="E615" s="1445">
        <v>2.4372168E7</v>
      </c>
      <c r="F615" s="1445">
        <v>2.4372168E7</v>
      </c>
      <c r="G615" s="1447" t="b">
        <v>1</v>
      </c>
      <c r="H615" s="1445" t="s">
        <v>76</v>
      </c>
      <c r="I615" s="1445" t="s">
        <v>4936</v>
      </c>
      <c r="J615" s="1448">
        <v>717019.0</v>
      </c>
      <c r="K615" s="1445" t="s">
        <v>2426</v>
      </c>
      <c r="L615" s="1445" t="s">
        <v>5165</v>
      </c>
      <c r="M615" s="1445" t="s">
        <v>5165</v>
      </c>
      <c r="N615" s="1449" t="s">
        <v>2426</v>
      </c>
      <c r="O615" s="1450"/>
      <c r="P615" s="1450"/>
    </row>
    <row r="616">
      <c r="A616" s="1444">
        <v>3880.0</v>
      </c>
      <c r="B616" s="1445" t="s">
        <v>6901</v>
      </c>
      <c r="C616" s="1445" t="s">
        <v>6901</v>
      </c>
      <c r="D616" s="1446" t="s">
        <v>6902</v>
      </c>
      <c r="E616" s="1445">
        <v>2.3436925E7</v>
      </c>
      <c r="F616" s="1445">
        <v>2.3436925E7</v>
      </c>
      <c r="G616" s="1447" t="b">
        <v>1</v>
      </c>
      <c r="H616" s="1445" t="s">
        <v>76</v>
      </c>
      <c r="I616" s="1445" t="s">
        <v>1077</v>
      </c>
      <c r="J616" s="1448">
        <v>319244.0</v>
      </c>
      <c r="K616" s="1445" t="s">
        <v>2426</v>
      </c>
      <c r="L616" s="1445" t="s">
        <v>4951</v>
      </c>
      <c r="M616" s="1451"/>
      <c r="N616" s="1449" t="s">
        <v>5402</v>
      </c>
      <c r="O616" s="1450"/>
      <c r="P616" s="1450"/>
    </row>
    <row r="617">
      <c r="A617" s="1444">
        <v>3882.0</v>
      </c>
      <c r="B617" s="1445" t="s">
        <v>6903</v>
      </c>
      <c r="C617" s="1445" t="s">
        <v>6903</v>
      </c>
      <c r="D617" s="1446" t="s">
        <v>6904</v>
      </c>
      <c r="E617" s="1445">
        <v>7.6371008E7</v>
      </c>
      <c r="F617" s="1445">
        <v>7.6371008E7</v>
      </c>
      <c r="G617" s="1447" t="b">
        <v>1</v>
      </c>
      <c r="H617" s="1445" t="s">
        <v>244</v>
      </c>
      <c r="I617" s="1445" t="s">
        <v>4936</v>
      </c>
      <c r="J617" s="1448">
        <v>717019.0</v>
      </c>
      <c r="K617" s="1445" t="s">
        <v>2476</v>
      </c>
      <c r="L617" s="1445" t="s">
        <v>244</v>
      </c>
      <c r="M617" s="1445" t="s">
        <v>244</v>
      </c>
      <c r="N617" s="1449" t="s">
        <v>2476</v>
      </c>
      <c r="O617" s="1450"/>
      <c r="P617" s="1450"/>
    </row>
    <row r="618">
      <c r="A618" s="1444">
        <v>3883.0</v>
      </c>
      <c r="B618" s="1445" t="s">
        <v>6905</v>
      </c>
      <c r="C618" s="1445" t="s">
        <v>6905</v>
      </c>
      <c r="D618" s="1446" t="s">
        <v>6906</v>
      </c>
      <c r="E618" s="1445">
        <v>9.52562345E8</v>
      </c>
      <c r="F618" s="1445">
        <v>9.52562345E8</v>
      </c>
      <c r="G618" s="1447" t="b">
        <v>1</v>
      </c>
      <c r="H618" s="1445" t="s">
        <v>76</v>
      </c>
      <c r="I618" s="1445" t="s">
        <v>4936</v>
      </c>
      <c r="J618" s="1448">
        <v>717019.0</v>
      </c>
      <c r="K618" s="1445" t="s">
        <v>2432</v>
      </c>
      <c r="L618" s="1445" t="s">
        <v>6164</v>
      </c>
      <c r="M618" s="1445" t="s">
        <v>4998</v>
      </c>
      <c r="N618" s="1449" t="s">
        <v>2432</v>
      </c>
      <c r="O618" s="1450"/>
      <c r="P618" s="1450"/>
    </row>
    <row r="619">
      <c r="A619" s="1444">
        <v>3885.0</v>
      </c>
      <c r="B619" s="1445" t="s">
        <v>6907</v>
      </c>
      <c r="C619" s="1445" t="s">
        <v>6907</v>
      </c>
      <c r="D619" s="1446" t="s">
        <v>6908</v>
      </c>
      <c r="E619" s="1445">
        <v>2.7182E7</v>
      </c>
      <c r="F619" s="1445">
        <v>2.7182E7</v>
      </c>
      <c r="G619" s="1447" t="b">
        <v>1</v>
      </c>
      <c r="H619" s="1445" t="s">
        <v>76</v>
      </c>
      <c r="I619" s="1445" t="s">
        <v>4929</v>
      </c>
      <c r="J619" s="1448">
        <v>91511.0</v>
      </c>
      <c r="K619" s="1445" t="s">
        <v>2426</v>
      </c>
      <c r="L619" s="1445" t="s">
        <v>5196</v>
      </c>
      <c r="M619" s="1445" t="s">
        <v>5933</v>
      </c>
      <c r="N619" s="1449" t="s">
        <v>6909</v>
      </c>
      <c r="O619" s="1450"/>
      <c r="P619" s="1450"/>
    </row>
    <row r="620">
      <c r="A620" s="1444">
        <v>3886.0</v>
      </c>
      <c r="B620" s="1445" t="s">
        <v>6910</v>
      </c>
      <c r="C620" s="1445" t="s">
        <v>6911</v>
      </c>
      <c r="D620" s="1446" t="s">
        <v>6912</v>
      </c>
      <c r="E620" s="1445">
        <v>9.71423461E8</v>
      </c>
      <c r="F620" s="1445">
        <v>9.71423461E8</v>
      </c>
      <c r="G620" s="1447" t="b">
        <v>1</v>
      </c>
      <c r="H620" s="1445" t="s">
        <v>76</v>
      </c>
      <c r="I620" s="1445" t="s">
        <v>1077</v>
      </c>
      <c r="J620" s="1448">
        <v>319244.0</v>
      </c>
      <c r="K620" s="1445" t="s">
        <v>2659</v>
      </c>
      <c r="L620" s="1445" t="s">
        <v>5740</v>
      </c>
      <c r="M620" s="1445" t="s">
        <v>5633</v>
      </c>
      <c r="N620" s="1449" t="s">
        <v>2659</v>
      </c>
      <c r="O620" s="1450"/>
      <c r="P620" s="1450"/>
    </row>
    <row r="621">
      <c r="A621" s="1444">
        <v>3887.0</v>
      </c>
      <c r="B621" s="1445" t="s">
        <v>6913</v>
      </c>
      <c r="C621" s="1445" t="s">
        <v>6914</v>
      </c>
      <c r="D621" s="1446" t="s">
        <v>6915</v>
      </c>
      <c r="E621" s="1445">
        <v>2.561051E7</v>
      </c>
      <c r="F621" s="1445">
        <v>2.561051E7</v>
      </c>
      <c r="G621" s="1447" t="b">
        <v>1</v>
      </c>
      <c r="H621" s="1445" t="s">
        <v>76</v>
      </c>
      <c r="I621" s="1445" t="s">
        <v>5142</v>
      </c>
      <c r="J621" s="1448">
        <v>42.0</v>
      </c>
      <c r="K621" s="1445" t="s">
        <v>2426</v>
      </c>
      <c r="L621" s="1445" t="s">
        <v>5740</v>
      </c>
      <c r="M621" s="1445" t="s">
        <v>5633</v>
      </c>
      <c r="N621" s="1449" t="s">
        <v>2426</v>
      </c>
      <c r="O621" s="1450"/>
      <c r="P621" s="1450"/>
    </row>
    <row r="622">
      <c r="A622" s="1444">
        <v>3889.0</v>
      </c>
      <c r="B622" s="1445" t="s">
        <v>6916</v>
      </c>
      <c r="C622" s="1445" t="s">
        <v>6917</v>
      </c>
      <c r="D622" s="1446" t="s">
        <v>6918</v>
      </c>
      <c r="E622" s="1445">
        <v>2.6656546E7</v>
      </c>
      <c r="F622" s="1445">
        <v>2.6656546E7</v>
      </c>
      <c r="G622" s="1447" t="b">
        <v>1</v>
      </c>
      <c r="H622" s="1445" t="s">
        <v>76</v>
      </c>
      <c r="I622" s="1445" t="s">
        <v>4936</v>
      </c>
      <c r="J622" s="1448">
        <v>717019.0</v>
      </c>
      <c r="K622" s="1445" t="s">
        <v>2464</v>
      </c>
      <c r="L622" s="1451"/>
      <c r="M622" s="1445" t="s">
        <v>4954</v>
      </c>
      <c r="N622" s="1449" t="s">
        <v>2464</v>
      </c>
      <c r="O622" s="1450"/>
      <c r="P622" s="1450"/>
    </row>
    <row r="623">
      <c r="A623" s="1444">
        <v>3891.0</v>
      </c>
      <c r="B623" s="1445" t="s">
        <v>6919</v>
      </c>
      <c r="C623" s="1445" t="s">
        <v>6919</v>
      </c>
      <c r="D623" s="1446" t="s">
        <v>6920</v>
      </c>
      <c r="E623" s="1445">
        <v>6.26099571E8</v>
      </c>
      <c r="F623" s="1445">
        <v>6.26099571E8</v>
      </c>
      <c r="G623" s="1447" t="b">
        <v>1</v>
      </c>
      <c r="H623" s="1445" t="s">
        <v>76</v>
      </c>
      <c r="I623" s="1445" t="s">
        <v>4936</v>
      </c>
      <c r="J623" s="1448">
        <v>717019.0</v>
      </c>
      <c r="K623" s="1445" t="s">
        <v>2432</v>
      </c>
      <c r="L623" s="1445" t="s">
        <v>3864</v>
      </c>
      <c r="M623" s="1445" t="s">
        <v>3864</v>
      </c>
      <c r="N623" s="1449" t="s">
        <v>2432</v>
      </c>
      <c r="O623" s="1450"/>
      <c r="P623" s="1450"/>
    </row>
    <row r="624">
      <c r="A624" s="1444">
        <v>3896.0</v>
      </c>
      <c r="B624" s="1445" t="s">
        <v>6921</v>
      </c>
      <c r="C624" s="1445" t="s">
        <v>6921</v>
      </c>
      <c r="D624" s="1446" t="s">
        <v>6922</v>
      </c>
      <c r="E624" s="1445">
        <v>8.19021063E8</v>
      </c>
      <c r="F624" s="1445">
        <v>8.19021063E8</v>
      </c>
      <c r="G624" s="1447" t="b">
        <v>1</v>
      </c>
      <c r="H624" s="1445" t="s">
        <v>76</v>
      </c>
      <c r="I624" s="1445" t="s">
        <v>5142</v>
      </c>
      <c r="J624" s="1448">
        <v>42.0</v>
      </c>
      <c r="K624" s="1445" t="s">
        <v>2464</v>
      </c>
      <c r="L624" s="1445" t="s">
        <v>3864</v>
      </c>
      <c r="M624" s="1445" t="s">
        <v>3864</v>
      </c>
      <c r="N624" s="1449" t="s">
        <v>2464</v>
      </c>
      <c r="O624" s="1450"/>
      <c r="P624" s="1450"/>
    </row>
    <row r="625">
      <c r="A625" s="1444">
        <v>3897.0</v>
      </c>
      <c r="B625" s="1445" t="s">
        <v>6923</v>
      </c>
      <c r="C625" s="1445" t="s">
        <v>6924</v>
      </c>
      <c r="D625" s="1446" t="s">
        <v>6925</v>
      </c>
      <c r="E625" s="1445">
        <v>6.33355304E8</v>
      </c>
      <c r="F625" s="1445">
        <v>6.33355304E8</v>
      </c>
      <c r="G625" s="1447" t="b">
        <v>1</v>
      </c>
      <c r="H625" s="1445" t="s">
        <v>76</v>
      </c>
      <c r="I625" s="1445" t="s">
        <v>5142</v>
      </c>
      <c r="J625" s="1448">
        <v>42.0</v>
      </c>
      <c r="K625" s="1445" t="s">
        <v>2432</v>
      </c>
      <c r="L625" s="1445" t="s">
        <v>4930</v>
      </c>
      <c r="M625" s="1445" t="s">
        <v>4931</v>
      </c>
      <c r="N625" s="1449" t="s">
        <v>2432</v>
      </c>
      <c r="O625" s="1450"/>
      <c r="P625" s="1450"/>
    </row>
    <row r="626">
      <c r="A626" s="1444">
        <v>3898.0</v>
      </c>
      <c r="B626" s="1445" t="s">
        <v>6926</v>
      </c>
      <c r="C626" s="1445" t="s">
        <v>6926</v>
      </c>
      <c r="D626" s="1446" t="s">
        <v>6927</v>
      </c>
      <c r="E626" s="1445">
        <v>7.6318888E7</v>
      </c>
      <c r="F626" s="1445">
        <v>7.6318888E7</v>
      </c>
      <c r="G626" s="1447" t="b">
        <v>1</v>
      </c>
      <c r="H626" s="1445" t="s">
        <v>244</v>
      </c>
      <c r="I626" s="1445" t="s">
        <v>5142</v>
      </c>
      <c r="J626" s="1448">
        <v>42.0</v>
      </c>
      <c r="K626" s="1445" t="s">
        <v>2426</v>
      </c>
      <c r="L626" s="1445" t="s">
        <v>244</v>
      </c>
      <c r="M626" s="1445" t="s">
        <v>244</v>
      </c>
      <c r="N626" s="1449" t="s">
        <v>2426</v>
      </c>
      <c r="O626" s="1450"/>
      <c r="P626" s="1450"/>
    </row>
    <row r="627">
      <c r="A627" s="1444">
        <v>3899.0</v>
      </c>
      <c r="B627" s="1445" t="s">
        <v>6928</v>
      </c>
      <c r="C627" s="1445" t="s">
        <v>6928</v>
      </c>
      <c r="D627" s="1446" t="s">
        <v>6929</v>
      </c>
      <c r="E627" s="1445">
        <v>7.6318888E7</v>
      </c>
      <c r="F627" s="1445">
        <v>7.6318888E7</v>
      </c>
      <c r="G627" s="1447" t="b">
        <v>1</v>
      </c>
      <c r="H627" s="1445" t="s">
        <v>244</v>
      </c>
      <c r="I627" s="1445" t="s">
        <v>5142</v>
      </c>
      <c r="J627" s="1448">
        <v>42.0</v>
      </c>
      <c r="K627" s="1445" t="s">
        <v>2464</v>
      </c>
      <c r="L627" s="1445" t="s">
        <v>244</v>
      </c>
      <c r="M627" s="1445" t="s">
        <v>244</v>
      </c>
      <c r="N627" s="1449" t="s">
        <v>2464</v>
      </c>
      <c r="O627" s="1450"/>
      <c r="P627" s="1450"/>
    </row>
    <row r="628">
      <c r="A628" s="1444">
        <v>3900.0</v>
      </c>
      <c r="B628" s="1445" t="s">
        <v>6930</v>
      </c>
      <c r="C628" s="1445" t="s">
        <v>6930</v>
      </c>
      <c r="D628" s="1446" t="s">
        <v>6931</v>
      </c>
      <c r="E628" s="1445">
        <v>7.6318888E7</v>
      </c>
      <c r="F628" s="1445">
        <v>7.6318888E7</v>
      </c>
      <c r="G628" s="1447" t="b">
        <v>1</v>
      </c>
      <c r="H628" s="1445" t="s">
        <v>244</v>
      </c>
      <c r="I628" s="1445" t="s">
        <v>5142</v>
      </c>
      <c r="J628" s="1448">
        <v>42.0</v>
      </c>
      <c r="K628" s="1445" t="s">
        <v>2426</v>
      </c>
      <c r="L628" s="1445" t="s">
        <v>244</v>
      </c>
      <c r="M628" s="1445" t="s">
        <v>244</v>
      </c>
      <c r="N628" s="1449" t="s">
        <v>5940</v>
      </c>
      <c r="O628" s="1450"/>
      <c r="P628" s="1450"/>
    </row>
    <row r="629">
      <c r="A629" s="1444">
        <v>3901.0</v>
      </c>
      <c r="B629" s="1445" t="s">
        <v>281</v>
      </c>
      <c r="C629" s="1445" t="s">
        <v>281</v>
      </c>
      <c r="D629" s="1446" t="s">
        <v>6932</v>
      </c>
      <c r="E629" s="1445">
        <v>6.32268798E8</v>
      </c>
      <c r="F629" s="1445">
        <v>6.32268798E8</v>
      </c>
      <c r="G629" s="1447" t="b">
        <v>1</v>
      </c>
      <c r="H629" s="1445" t="s">
        <v>76</v>
      </c>
      <c r="I629" s="1445" t="s">
        <v>4929</v>
      </c>
      <c r="J629" s="1448">
        <v>91511.0</v>
      </c>
      <c r="K629" s="1445" t="s">
        <v>2476</v>
      </c>
      <c r="L629" s="1453"/>
      <c r="M629" s="1453"/>
      <c r="N629" s="1449" t="s">
        <v>6933</v>
      </c>
      <c r="O629" s="1450"/>
      <c r="P629" s="1450"/>
    </row>
    <row r="630">
      <c r="A630" s="1444">
        <v>3903.0</v>
      </c>
      <c r="B630" s="1445" t="s">
        <v>6934</v>
      </c>
      <c r="C630" s="1445" t="s">
        <v>6935</v>
      </c>
      <c r="D630" s="1446" t="s">
        <v>6936</v>
      </c>
      <c r="E630" s="1445">
        <v>8.11041511E8</v>
      </c>
      <c r="F630" s="1445">
        <v>8.11041511E8</v>
      </c>
      <c r="G630" s="1447" t="b">
        <v>1</v>
      </c>
      <c r="H630" s="1445" t="s">
        <v>76</v>
      </c>
      <c r="I630" s="1445" t="s">
        <v>4929</v>
      </c>
      <c r="J630" s="1448">
        <v>91511.0</v>
      </c>
      <c r="K630" s="1445" t="s">
        <v>2476</v>
      </c>
      <c r="L630" s="1451"/>
      <c r="M630" s="1445" t="s">
        <v>5061</v>
      </c>
      <c r="N630" s="1449" t="s">
        <v>6937</v>
      </c>
      <c r="O630" s="1450"/>
      <c r="P630" s="1450"/>
    </row>
    <row r="631">
      <c r="A631" s="1444">
        <v>3904.0</v>
      </c>
      <c r="B631" s="1445" t="s">
        <v>6938</v>
      </c>
      <c r="C631" s="1445" t="s">
        <v>6939</v>
      </c>
      <c r="D631" s="1446" t="s">
        <v>6940</v>
      </c>
      <c r="E631" s="1445">
        <v>8.00649728E8</v>
      </c>
      <c r="F631" s="1445">
        <v>8.00649728E8</v>
      </c>
      <c r="G631" s="1447" t="b">
        <v>1</v>
      </c>
      <c r="H631" s="1445" t="s">
        <v>76</v>
      </c>
      <c r="I631" s="1445" t="s">
        <v>4929</v>
      </c>
      <c r="J631" s="1448">
        <v>91511.0</v>
      </c>
      <c r="K631" s="1445" t="s">
        <v>2476</v>
      </c>
      <c r="L631" s="1453"/>
      <c r="M631" s="1445" t="s">
        <v>4945</v>
      </c>
      <c r="N631" s="1449" t="s">
        <v>6937</v>
      </c>
      <c r="O631" s="1450"/>
      <c r="P631" s="1450"/>
    </row>
    <row r="632">
      <c r="A632" s="1444">
        <v>3905.0</v>
      </c>
      <c r="B632" s="1445" t="s">
        <v>2733</v>
      </c>
      <c r="C632" s="1445" t="s">
        <v>6941</v>
      </c>
      <c r="D632" s="1446" t="s">
        <v>6942</v>
      </c>
      <c r="E632" s="1445">
        <v>8.00730933E8</v>
      </c>
      <c r="F632" s="1445">
        <v>8.00730933E8</v>
      </c>
      <c r="G632" s="1447" t="b">
        <v>1</v>
      </c>
      <c r="H632" s="1445" t="s">
        <v>76</v>
      </c>
      <c r="I632" s="1445" t="s">
        <v>4929</v>
      </c>
      <c r="J632" s="1448">
        <v>91511.0</v>
      </c>
      <c r="K632" s="1445" t="s">
        <v>2659</v>
      </c>
      <c r="L632" s="1453"/>
      <c r="M632" s="1445" t="s">
        <v>4954</v>
      </c>
      <c r="N632" s="1449" t="s">
        <v>2659</v>
      </c>
      <c r="O632" s="1450"/>
      <c r="P632" s="1450"/>
    </row>
    <row r="633">
      <c r="A633" s="1444">
        <v>3908.0</v>
      </c>
      <c r="B633" s="1445" t="s">
        <v>6943</v>
      </c>
      <c r="C633" s="1445" t="s">
        <v>6944</v>
      </c>
      <c r="D633" s="1446" t="s">
        <v>6945</v>
      </c>
      <c r="E633" s="1445">
        <v>9.42320555E8</v>
      </c>
      <c r="F633" s="1445">
        <v>9.42320555E8</v>
      </c>
      <c r="G633" s="1447" t="b">
        <v>1</v>
      </c>
      <c r="H633" s="1445" t="s">
        <v>76</v>
      </c>
      <c r="I633" s="1445" t="s">
        <v>1077</v>
      </c>
      <c r="J633" s="1448">
        <v>319244.0</v>
      </c>
      <c r="K633" s="1445" t="s">
        <v>2432</v>
      </c>
      <c r="L633" s="1445" t="s">
        <v>4930</v>
      </c>
      <c r="M633" s="1445" t="s">
        <v>4931</v>
      </c>
      <c r="N633" s="1449" t="s">
        <v>2432</v>
      </c>
      <c r="O633" s="1450"/>
      <c r="P633" s="1450"/>
    </row>
    <row r="634">
      <c r="A634" s="1444">
        <v>3913.0</v>
      </c>
      <c r="B634" s="1445" t="s">
        <v>6946</v>
      </c>
      <c r="C634" s="1445" t="s">
        <v>6947</v>
      </c>
      <c r="D634" s="1446" t="s">
        <v>6948</v>
      </c>
      <c r="E634" s="1445">
        <v>4.4251234E7</v>
      </c>
      <c r="F634" s="1445">
        <v>4.4251234E7</v>
      </c>
      <c r="G634" s="1447" t="b">
        <v>1</v>
      </c>
      <c r="H634" s="1445" t="s">
        <v>5541</v>
      </c>
      <c r="I634" s="1445" t="s">
        <v>1077</v>
      </c>
      <c r="J634" s="1448">
        <v>319244.0</v>
      </c>
      <c r="K634" s="1445" t="s">
        <v>2432</v>
      </c>
      <c r="L634" s="1445" t="s">
        <v>5542</v>
      </c>
      <c r="M634" s="1445" t="s">
        <v>5542</v>
      </c>
      <c r="N634" s="1449" t="s">
        <v>6949</v>
      </c>
      <c r="O634" s="1450"/>
      <c r="P634" s="1450"/>
    </row>
    <row r="635">
      <c r="A635" s="1444">
        <v>3914.0</v>
      </c>
      <c r="B635" s="1445" t="s">
        <v>6950</v>
      </c>
      <c r="C635" s="1445" t="s">
        <v>6950</v>
      </c>
      <c r="D635" s="1446" t="s">
        <v>6951</v>
      </c>
      <c r="E635" s="1445">
        <v>2.5415599E7</v>
      </c>
      <c r="F635" s="1445">
        <v>2.5415599E7</v>
      </c>
      <c r="G635" s="1447" t="b">
        <v>1</v>
      </c>
      <c r="H635" s="1445" t="s">
        <v>76</v>
      </c>
      <c r="I635" s="1445" t="s">
        <v>5142</v>
      </c>
      <c r="J635" s="1448">
        <v>42.0</v>
      </c>
      <c r="K635" s="1445" t="s">
        <v>2464</v>
      </c>
      <c r="L635" s="1453"/>
      <c r="M635" s="1445" t="s">
        <v>5126</v>
      </c>
      <c r="N635" s="1449" t="s">
        <v>5094</v>
      </c>
      <c r="O635" s="1450"/>
      <c r="P635" s="1450"/>
    </row>
    <row r="636">
      <c r="A636" s="1444">
        <v>3924.0</v>
      </c>
      <c r="B636" s="1445" t="s">
        <v>6952</v>
      </c>
      <c r="C636" s="1445" t="s">
        <v>6953</v>
      </c>
      <c r="D636" s="1446" t="s">
        <v>6954</v>
      </c>
      <c r="E636" s="1445">
        <v>8.02807009E8</v>
      </c>
      <c r="F636" s="1445">
        <v>8.02807009E8</v>
      </c>
      <c r="G636" s="1447" t="b">
        <v>1</v>
      </c>
      <c r="H636" s="1445" t="s">
        <v>263</v>
      </c>
      <c r="I636" s="1445" t="s">
        <v>1204</v>
      </c>
      <c r="J636" s="1448">
        <v>583715.0</v>
      </c>
      <c r="K636" s="1445" t="s">
        <v>2437</v>
      </c>
      <c r="L636" s="1445" t="s">
        <v>263</v>
      </c>
      <c r="M636" s="1445" t="s">
        <v>263</v>
      </c>
      <c r="N636" s="1449" t="s">
        <v>6955</v>
      </c>
      <c r="O636" s="1450"/>
      <c r="P636" s="1450"/>
    </row>
    <row r="637">
      <c r="A637" s="1444">
        <v>3925.0</v>
      </c>
      <c r="B637" s="1445" t="s">
        <v>6956</v>
      </c>
      <c r="C637" s="1445" t="s">
        <v>6957</v>
      </c>
      <c r="D637" s="1446" t="s">
        <v>6958</v>
      </c>
      <c r="E637" s="1445">
        <v>9.62262246E8</v>
      </c>
      <c r="F637" s="1445">
        <v>9.62262246E8</v>
      </c>
      <c r="G637" s="1447" t="b">
        <v>1</v>
      </c>
      <c r="H637" s="1445" t="s">
        <v>76</v>
      </c>
      <c r="I637" s="1445" t="s">
        <v>5142</v>
      </c>
      <c r="J637" s="1448">
        <v>42.0</v>
      </c>
      <c r="K637" s="1445" t="s">
        <v>2937</v>
      </c>
      <c r="L637" s="1445" t="s">
        <v>5838</v>
      </c>
      <c r="M637" s="1453"/>
      <c r="N637" s="1449" t="s">
        <v>5028</v>
      </c>
      <c r="O637" s="1450"/>
      <c r="P637" s="1450"/>
    </row>
    <row r="638">
      <c r="A638" s="1444">
        <v>3926.0</v>
      </c>
      <c r="B638" s="1445" t="s">
        <v>6959</v>
      </c>
      <c r="C638" s="1445" t="s">
        <v>6960</v>
      </c>
      <c r="D638" s="1446" t="s">
        <v>6961</v>
      </c>
      <c r="E638" s="1445">
        <v>9.54425658E8</v>
      </c>
      <c r="F638" s="1445">
        <v>9.54425658E8</v>
      </c>
      <c r="G638" s="1447" t="b">
        <v>1</v>
      </c>
      <c r="H638" s="1445" t="s">
        <v>263</v>
      </c>
      <c r="I638" s="1445" t="s">
        <v>1204</v>
      </c>
      <c r="J638" s="1448">
        <v>583715.0</v>
      </c>
      <c r="K638" s="1445" t="s">
        <v>2476</v>
      </c>
      <c r="L638" s="1445" t="s">
        <v>263</v>
      </c>
      <c r="M638" s="1445" t="s">
        <v>263</v>
      </c>
      <c r="N638" s="1449" t="s">
        <v>2476</v>
      </c>
      <c r="O638" s="1450"/>
      <c r="P638" s="1450"/>
    </row>
    <row r="639">
      <c r="A639" s="1444">
        <v>3927.0</v>
      </c>
      <c r="B639" s="1445" t="s">
        <v>6962</v>
      </c>
      <c r="C639" s="1445" t="s">
        <v>6962</v>
      </c>
      <c r="D639" s="1446" t="s">
        <v>6963</v>
      </c>
      <c r="E639" s="1445">
        <v>8.30124229E8</v>
      </c>
      <c r="F639" s="1445">
        <v>8.30124229E8</v>
      </c>
      <c r="G639" s="1447" t="b">
        <v>1</v>
      </c>
      <c r="H639" s="1445" t="s">
        <v>6964</v>
      </c>
      <c r="I639" s="1445" t="s">
        <v>5142</v>
      </c>
      <c r="J639" s="1448">
        <v>42.0</v>
      </c>
      <c r="K639" s="1445" t="s">
        <v>2464</v>
      </c>
      <c r="L639" s="1445" t="s">
        <v>6965</v>
      </c>
      <c r="M639" s="1445" t="s">
        <v>6965</v>
      </c>
      <c r="N639" s="1449" t="s">
        <v>2464</v>
      </c>
      <c r="O639" s="1450"/>
      <c r="P639" s="1450"/>
    </row>
    <row r="640">
      <c r="A640" s="1444">
        <v>3928.0</v>
      </c>
      <c r="B640" s="1445" t="s">
        <v>6966</v>
      </c>
      <c r="C640" s="1445" t="s">
        <v>6967</v>
      </c>
      <c r="D640" s="1446" t="s">
        <v>6968</v>
      </c>
      <c r="E640" s="1445">
        <v>6.3082971E8</v>
      </c>
      <c r="F640" s="1445">
        <v>6.3082971E8</v>
      </c>
      <c r="G640" s="1447" t="b">
        <v>1</v>
      </c>
      <c r="H640" s="1445" t="s">
        <v>244</v>
      </c>
      <c r="I640" s="1445" t="s">
        <v>4929</v>
      </c>
      <c r="J640" s="1448">
        <v>91511.0</v>
      </c>
      <c r="K640" s="1445" t="s">
        <v>2437</v>
      </c>
      <c r="L640" s="1445" t="s">
        <v>244</v>
      </c>
      <c r="M640" s="1445" t="s">
        <v>244</v>
      </c>
      <c r="N640" s="1449" t="s">
        <v>5346</v>
      </c>
      <c r="O640" s="1450"/>
      <c r="P640" s="1450"/>
    </row>
    <row r="641">
      <c r="A641" s="1444">
        <v>3932.0</v>
      </c>
      <c r="B641" s="1445" t="s">
        <v>6969</v>
      </c>
      <c r="C641" s="1445" t="s">
        <v>6970</v>
      </c>
      <c r="D641" s="1446" t="s">
        <v>6971</v>
      </c>
      <c r="E641" s="1445">
        <v>6.32230555E8</v>
      </c>
      <c r="F641" s="1445">
        <v>6.32230555E8</v>
      </c>
      <c r="G641" s="1447" t="b">
        <v>1</v>
      </c>
      <c r="H641" s="1445" t="s">
        <v>76</v>
      </c>
      <c r="I641" s="1445" t="s">
        <v>5142</v>
      </c>
      <c r="J641" s="1448">
        <v>42.0</v>
      </c>
      <c r="K641" s="1445" t="s">
        <v>2426</v>
      </c>
      <c r="L641" s="1453"/>
      <c r="M641" s="1445" t="s">
        <v>5126</v>
      </c>
      <c r="N641" s="1449" t="s">
        <v>2426</v>
      </c>
      <c r="O641" s="1450"/>
      <c r="P641" s="1450"/>
    </row>
    <row r="642">
      <c r="A642" s="1444">
        <v>3933.0</v>
      </c>
      <c r="B642" s="1445" t="s">
        <v>6972</v>
      </c>
      <c r="C642" s="1445" t="s">
        <v>6973</v>
      </c>
      <c r="D642" s="1446" t="s">
        <v>6974</v>
      </c>
      <c r="E642" s="1445">
        <v>6.32140999E8</v>
      </c>
      <c r="F642" s="1445">
        <v>6.32140999E8</v>
      </c>
      <c r="G642" s="1447" t="b">
        <v>1</v>
      </c>
      <c r="H642" s="1445" t="s">
        <v>76</v>
      </c>
      <c r="I642" s="1445" t="s">
        <v>5142</v>
      </c>
      <c r="J642" s="1448">
        <v>42.0</v>
      </c>
      <c r="K642" s="1445" t="s">
        <v>2464</v>
      </c>
      <c r="L642" s="1445" t="s">
        <v>5284</v>
      </c>
      <c r="M642" s="1445" t="s">
        <v>5165</v>
      </c>
      <c r="N642" s="1449" t="s">
        <v>5094</v>
      </c>
      <c r="O642" s="1450"/>
      <c r="P642" s="1450"/>
    </row>
    <row r="643">
      <c r="A643" s="1444">
        <v>3934.0</v>
      </c>
      <c r="B643" s="1445" t="s">
        <v>107</v>
      </c>
      <c r="C643" s="1445" t="s">
        <v>6975</v>
      </c>
      <c r="D643" s="1446" t="s">
        <v>6976</v>
      </c>
      <c r="E643" s="1445">
        <v>8.1916427E8</v>
      </c>
      <c r="F643" s="1445">
        <v>8.1916427E8</v>
      </c>
      <c r="G643" s="1447" t="b">
        <v>1</v>
      </c>
      <c r="H643" s="1445" t="s">
        <v>76</v>
      </c>
      <c r="I643" s="1445" t="s">
        <v>4936</v>
      </c>
      <c r="J643" s="1448">
        <v>717019.0</v>
      </c>
      <c r="K643" s="1445" t="s">
        <v>2437</v>
      </c>
      <c r="L643" s="1453"/>
      <c r="M643" s="1445" t="s">
        <v>5838</v>
      </c>
      <c r="N643" s="1449" t="s">
        <v>6977</v>
      </c>
      <c r="O643" s="1450"/>
      <c r="P643" s="1450"/>
    </row>
    <row r="644">
      <c r="A644" s="1444">
        <v>3935.0</v>
      </c>
      <c r="B644" s="1445" t="s">
        <v>6978</v>
      </c>
      <c r="C644" s="1445" t="s">
        <v>6979</v>
      </c>
      <c r="D644" s="1446" t="s">
        <v>6980</v>
      </c>
      <c r="E644" s="1445">
        <v>9.18704888E8</v>
      </c>
      <c r="F644" s="1445">
        <v>9.18704888E8</v>
      </c>
      <c r="G644" s="1447" t="b">
        <v>1</v>
      </c>
      <c r="H644" s="1445" t="s">
        <v>6644</v>
      </c>
      <c r="I644" s="1445" t="s">
        <v>1077</v>
      </c>
      <c r="J644" s="1448">
        <v>319244.0</v>
      </c>
      <c r="K644" s="1445" t="s">
        <v>2432</v>
      </c>
      <c r="L644" s="1445" t="s">
        <v>6644</v>
      </c>
      <c r="M644" s="1445" t="s">
        <v>6644</v>
      </c>
      <c r="N644" s="1449" t="s">
        <v>2432</v>
      </c>
      <c r="O644" s="1450"/>
      <c r="P644" s="1450"/>
    </row>
    <row r="645">
      <c r="A645" s="1444">
        <v>3937.0</v>
      </c>
      <c r="B645" s="1445" t="s">
        <v>6981</v>
      </c>
      <c r="C645" s="1445" t="s">
        <v>6981</v>
      </c>
      <c r="D645" s="1446" t="s">
        <v>6982</v>
      </c>
      <c r="E645" s="1445">
        <v>2.6882596E7</v>
      </c>
      <c r="F645" s="1445">
        <v>2.6882596E7</v>
      </c>
      <c r="G645" s="1447" t="b">
        <v>1</v>
      </c>
      <c r="H645" s="1445" t="s">
        <v>76</v>
      </c>
      <c r="I645" s="1445" t="s">
        <v>4929</v>
      </c>
      <c r="J645" s="1448">
        <v>91511.0</v>
      </c>
      <c r="K645" s="1445" t="s">
        <v>2476</v>
      </c>
      <c r="L645" s="1445" t="s">
        <v>5284</v>
      </c>
      <c r="M645" s="1445" t="s">
        <v>5126</v>
      </c>
      <c r="N645" s="1449" t="s">
        <v>6983</v>
      </c>
      <c r="O645" s="1450"/>
      <c r="P645" s="1450"/>
    </row>
    <row r="646">
      <c r="A646" s="1444">
        <v>3940.0</v>
      </c>
      <c r="B646" s="1445" t="s">
        <v>6984</v>
      </c>
      <c r="C646" s="1445" t="s">
        <v>6984</v>
      </c>
      <c r="D646" s="1446" t="s">
        <v>6985</v>
      </c>
      <c r="E646" s="1445">
        <v>9.26298668E8</v>
      </c>
      <c r="F646" s="1445">
        <v>9.26298668E8</v>
      </c>
      <c r="G646" s="1447" t="b">
        <v>1</v>
      </c>
      <c r="H646" s="1445" t="s">
        <v>263</v>
      </c>
      <c r="I646" s="1445" t="s">
        <v>5142</v>
      </c>
      <c r="J646" s="1448">
        <v>42.0</v>
      </c>
      <c r="K646" s="1445" t="s">
        <v>2464</v>
      </c>
      <c r="L646" s="1445" t="s">
        <v>263</v>
      </c>
      <c r="M646" s="1445" t="s">
        <v>263</v>
      </c>
      <c r="N646" s="1449" t="s">
        <v>2464</v>
      </c>
      <c r="O646" s="1450"/>
      <c r="P646" s="1450"/>
    </row>
    <row r="647">
      <c r="A647" s="1444">
        <v>3941.0</v>
      </c>
      <c r="B647" s="1445" t="s">
        <v>6986</v>
      </c>
      <c r="C647" s="1445" t="s">
        <v>6986</v>
      </c>
      <c r="D647" s="1446" t="s">
        <v>6987</v>
      </c>
      <c r="E647" s="1445">
        <v>2.2605555E7</v>
      </c>
      <c r="F647" s="1445">
        <v>2.2605555E7</v>
      </c>
      <c r="G647" s="1447" t="b">
        <v>1</v>
      </c>
      <c r="H647" s="1445" t="s">
        <v>76</v>
      </c>
      <c r="I647" s="1445" t="s">
        <v>4929</v>
      </c>
      <c r="J647" s="1448">
        <v>91511.0</v>
      </c>
      <c r="K647" s="1445" t="s">
        <v>2437</v>
      </c>
      <c r="L647" s="1445" t="s">
        <v>5006</v>
      </c>
      <c r="M647" s="1445" t="s">
        <v>4954</v>
      </c>
      <c r="N647" s="1449" t="s">
        <v>6988</v>
      </c>
      <c r="O647" s="1450"/>
      <c r="P647" s="1450"/>
    </row>
    <row r="648">
      <c r="A648" s="1444">
        <v>3942.0</v>
      </c>
      <c r="B648" s="1445" t="s">
        <v>6989</v>
      </c>
      <c r="C648" s="1445" t="s">
        <v>6990</v>
      </c>
      <c r="D648" s="1446" t="s">
        <v>6991</v>
      </c>
      <c r="E648" s="1445">
        <v>2.3524E7</v>
      </c>
      <c r="F648" s="1445">
        <v>2.3524E7</v>
      </c>
      <c r="G648" s="1447" t="b">
        <v>1</v>
      </c>
      <c r="H648" s="1445" t="s">
        <v>76</v>
      </c>
      <c r="I648" s="1445" t="s">
        <v>4929</v>
      </c>
      <c r="J648" s="1448">
        <v>91511.0</v>
      </c>
      <c r="K648" s="1445" t="s">
        <v>2437</v>
      </c>
      <c r="L648" s="1445" t="s">
        <v>5148</v>
      </c>
      <c r="M648" s="1445" t="s">
        <v>5061</v>
      </c>
      <c r="N648" s="1449" t="s">
        <v>6977</v>
      </c>
      <c r="O648" s="1450"/>
      <c r="P648" s="1450"/>
    </row>
    <row r="649">
      <c r="A649" s="1444">
        <v>3943.0</v>
      </c>
      <c r="B649" s="1445" t="s">
        <v>6992</v>
      </c>
      <c r="C649" s="1445" t="s">
        <v>6993</v>
      </c>
      <c r="D649" s="1446" t="s">
        <v>6994</v>
      </c>
      <c r="E649" s="1445">
        <v>9.09505385E8</v>
      </c>
      <c r="F649" s="1445">
        <v>9.09505385E8</v>
      </c>
      <c r="G649" s="1447" t="b">
        <v>1</v>
      </c>
      <c r="H649" s="1445" t="s">
        <v>76</v>
      </c>
      <c r="I649" s="1445" t="s">
        <v>1077</v>
      </c>
      <c r="J649" s="1448">
        <v>319244.0</v>
      </c>
      <c r="K649" s="1445" t="s">
        <v>2432</v>
      </c>
      <c r="L649" s="1445" t="s">
        <v>5963</v>
      </c>
      <c r="M649" s="1445" t="s">
        <v>3864</v>
      </c>
      <c r="N649" s="1449" t="s">
        <v>6995</v>
      </c>
      <c r="O649" s="1450"/>
      <c r="P649" s="1450"/>
    </row>
    <row r="650">
      <c r="A650" s="1444">
        <v>3944.0</v>
      </c>
      <c r="B650" s="1445" t="s">
        <v>6996</v>
      </c>
      <c r="C650" s="1445" t="s">
        <v>6997</v>
      </c>
      <c r="D650" s="1446" t="s">
        <v>6998</v>
      </c>
      <c r="E650" s="1445">
        <v>6.34565656E8</v>
      </c>
      <c r="F650" s="1445">
        <v>6.34565656E8</v>
      </c>
      <c r="G650" s="1447" t="b">
        <v>1</v>
      </c>
      <c r="H650" s="1445" t="s">
        <v>76</v>
      </c>
      <c r="I650" s="1445" t="s">
        <v>4936</v>
      </c>
      <c r="J650" s="1448">
        <v>717019.0</v>
      </c>
      <c r="K650" s="1445" t="s">
        <v>2432</v>
      </c>
      <c r="L650" s="1445" t="s">
        <v>4945</v>
      </c>
      <c r="M650" s="1445" t="s">
        <v>4945</v>
      </c>
      <c r="N650" s="1449" t="s">
        <v>2432</v>
      </c>
      <c r="O650" s="1450"/>
      <c r="P650" s="1450"/>
    </row>
    <row r="651">
      <c r="A651" s="1444">
        <v>3948.0</v>
      </c>
      <c r="B651" s="1445" t="s">
        <v>6999</v>
      </c>
      <c r="C651" s="1445" t="s">
        <v>7000</v>
      </c>
      <c r="D651" s="1446" t="s">
        <v>7001</v>
      </c>
      <c r="E651" s="1445">
        <v>9.71348097E8</v>
      </c>
      <c r="F651" s="1445">
        <v>9.71348097E8</v>
      </c>
      <c r="G651" s="1447" t="b">
        <v>1</v>
      </c>
      <c r="H651" s="1445" t="s">
        <v>76</v>
      </c>
      <c r="I651" s="1445" t="s">
        <v>1077</v>
      </c>
      <c r="J651" s="1448">
        <v>319244.0</v>
      </c>
      <c r="K651" s="1445" t="s">
        <v>2432</v>
      </c>
      <c r="L651" s="1445" t="s">
        <v>7002</v>
      </c>
      <c r="M651" s="1445" t="s">
        <v>5398</v>
      </c>
      <c r="N651" s="1449" t="s">
        <v>7003</v>
      </c>
      <c r="O651" s="1450"/>
      <c r="P651" s="1450"/>
    </row>
    <row r="652">
      <c r="A652" s="1444">
        <v>3949.0</v>
      </c>
      <c r="B652" s="1445" t="s">
        <v>3568</v>
      </c>
      <c r="C652" s="1445" t="s">
        <v>7004</v>
      </c>
      <c r="D652" s="1446" t="s">
        <v>7005</v>
      </c>
      <c r="E652" s="1445">
        <v>2.0595999E7</v>
      </c>
      <c r="F652" s="1445">
        <v>2.0595999E7</v>
      </c>
      <c r="G652" s="1447" t="b">
        <v>1</v>
      </c>
      <c r="H652" s="1445" t="s">
        <v>76</v>
      </c>
      <c r="I652" s="1445" t="s">
        <v>4940</v>
      </c>
      <c r="J652" s="1448">
        <v>41930.0</v>
      </c>
      <c r="K652" s="1445" t="s">
        <v>2464</v>
      </c>
      <c r="L652" s="1453"/>
      <c r="M652" s="1445" t="s">
        <v>5126</v>
      </c>
      <c r="N652" s="1449" t="s">
        <v>2464</v>
      </c>
      <c r="O652" s="1450"/>
      <c r="P652" s="1450"/>
    </row>
    <row r="653">
      <c r="A653" s="1444">
        <v>3953.0</v>
      </c>
      <c r="B653" s="1445" t="s">
        <v>7006</v>
      </c>
      <c r="C653" s="1445" t="s">
        <v>7007</v>
      </c>
      <c r="D653" s="1446" t="s">
        <v>7008</v>
      </c>
      <c r="E653" s="1445">
        <v>6.57971888E8</v>
      </c>
      <c r="F653" s="1445">
        <v>6.57971888E8</v>
      </c>
      <c r="G653" s="1447" t="b">
        <v>1</v>
      </c>
      <c r="H653" s="1445" t="s">
        <v>76</v>
      </c>
      <c r="I653" s="1445" t="s">
        <v>1077</v>
      </c>
      <c r="J653" s="1448">
        <v>319244.0</v>
      </c>
      <c r="K653" s="1445" t="s">
        <v>2659</v>
      </c>
      <c r="L653" s="1445" t="s">
        <v>5998</v>
      </c>
      <c r="M653" s="1445" t="s">
        <v>5041</v>
      </c>
      <c r="N653" s="1449" t="s">
        <v>6624</v>
      </c>
      <c r="O653" s="1450"/>
      <c r="P653" s="1450"/>
    </row>
    <row r="654">
      <c r="A654" s="1444">
        <v>3956.0</v>
      </c>
      <c r="B654" s="1445" t="s">
        <v>7009</v>
      </c>
      <c r="C654" s="1445" t="s">
        <v>7009</v>
      </c>
      <c r="D654" s="1446" t="s">
        <v>7010</v>
      </c>
      <c r="E654" s="1445">
        <v>8.18260144E8</v>
      </c>
      <c r="F654" s="1445">
        <v>8.18260144E8</v>
      </c>
      <c r="G654" s="1447" t="b">
        <v>1</v>
      </c>
      <c r="H654" s="1445" t="s">
        <v>76</v>
      </c>
      <c r="I654" s="1445" t="s">
        <v>1077</v>
      </c>
      <c r="J654" s="1448">
        <v>319244.0</v>
      </c>
      <c r="K654" s="1445" t="s">
        <v>2536</v>
      </c>
      <c r="L654" s="1445" t="s">
        <v>3864</v>
      </c>
      <c r="M654" s="1453"/>
      <c r="N654" s="1449" t="s">
        <v>2536</v>
      </c>
      <c r="O654" s="1450"/>
      <c r="P654" s="1450"/>
    </row>
    <row r="655">
      <c r="A655" s="1444">
        <v>3958.0</v>
      </c>
      <c r="B655" s="1445" t="s">
        <v>7011</v>
      </c>
      <c r="C655" s="1445" t="s">
        <v>7011</v>
      </c>
      <c r="D655" s="1446" t="s">
        <v>7012</v>
      </c>
      <c r="E655" s="1445">
        <v>9.71100029E8</v>
      </c>
      <c r="F655" s="1445">
        <v>9.71100029E8</v>
      </c>
      <c r="G655" s="1447" t="b">
        <v>1</v>
      </c>
      <c r="H655" s="1445" t="s">
        <v>76</v>
      </c>
      <c r="I655" s="1445" t="s">
        <v>1077</v>
      </c>
      <c r="J655" s="1448">
        <v>319244.0</v>
      </c>
      <c r="K655" s="1445" t="s">
        <v>2432</v>
      </c>
      <c r="L655" s="1453"/>
      <c r="M655" s="1445" t="s">
        <v>5398</v>
      </c>
      <c r="N655" s="1449" t="s">
        <v>2432</v>
      </c>
      <c r="O655" s="1450"/>
      <c r="P655" s="1450"/>
    </row>
    <row r="656">
      <c r="A656" s="1444">
        <v>3960.0</v>
      </c>
      <c r="B656" s="1445" t="s">
        <v>7013</v>
      </c>
      <c r="C656" s="1445" t="s">
        <v>7014</v>
      </c>
      <c r="D656" s="1446" t="s">
        <v>7015</v>
      </c>
      <c r="E656" s="1445">
        <v>2.9544412E7</v>
      </c>
      <c r="F656" s="1445">
        <v>2.9544412E7</v>
      </c>
      <c r="G656" s="1447" t="b">
        <v>1</v>
      </c>
      <c r="H656" s="1445" t="s">
        <v>76</v>
      </c>
      <c r="I656" s="1445" t="s">
        <v>5142</v>
      </c>
      <c r="J656" s="1448">
        <v>42.0</v>
      </c>
      <c r="K656" s="1445" t="s">
        <v>2476</v>
      </c>
      <c r="L656" s="1445" t="s">
        <v>5098</v>
      </c>
      <c r="M656" s="1445" t="s">
        <v>3864</v>
      </c>
      <c r="N656" s="1449" t="s">
        <v>7016</v>
      </c>
      <c r="O656" s="1450"/>
      <c r="P656" s="1450"/>
    </row>
    <row r="657">
      <c r="A657" s="1444">
        <v>3964.0</v>
      </c>
      <c r="B657" s="1445" t="s">
        <v>7017</v>
      </c>
      <c r="C657" s="1445" t="s">
        <v>7018</v>
      </c>
      <c r="D657" s="1446" t="s">
        <v>7019</v>
      </c>
      <c r="E657" s="1445">
        <v>6.57153308E8</v>
      </c>
      <c r="F657" s="1445">
        <v>6.57153308E8</v>
      </c>
      <c r="G657" s="1447" t="b">
        <v>1</v>
      </c>
      <c r="H657" s="1445" t="s">
        <v>76</v>
      </c>
      <c r="I657" s="1445" t="s">
        <v>4929</v>
      </c>
      <c r="J657" s="1448">
        <v>91511.0</v>
      </c>
      <c r="K657" s="1445" t="s">
        <v>2432</v>
      </c>
      <c r="L657" s="1445" t="s">
        <v>5196</v>
      </c>
      <c r="M657" s="1445" t="s">
        <v>7020</v>
      </c>
      <c r="N657" s="1449" t="s">
        <v>2432</v>
      </c>
      <c r="O657" s="1450"/>
      <c r="P657" s="1450"/>
    </row>
    <row r="658">
      <c r="A658" s="1444">
        <v>3965.0</v>
      </c>
      <c r="B658" s="1445" t="s">
        <v>7021</v>
      </c>
      <c r="C658" s="1445" t="s">
        <v>7021</v>
      </c>
      <c r="D658" s="1446" t="s">
        <v>7022</v>
      </c>
      <c r="E658" s="1445">
        <v>9.71100029E8</v>
      </c>
      <c r="F658" s="1445">
        <v>9.71100029E8</v>
      </c>
      <c r="G658" s="1447" t="b">
        <v>1</v>
      </c>
      <c r="H658" s="1445" t="s">
        <v>76</v>
      </c>
      <c r="I658" s="1445" t="s">
        <v>1077</v>
      </c>
      <c r="J658" s="1448">
        <v>319244.0</v>
      </c>
      <c r="K658" s="1445" t="s">
        <v>2432</v>
      </c>
      <c r="L658" s="1453"/>
      <c r="M658" s="1453"/>
      <c r="N658" s="1449" t="s">
        <v>2432</v>
      </c>
      <c r="O658" s="1450"/>
      <c r="P658" s="1450"/>
    </row>
    <row r="659">
      <c r="A659" s="1444">
        <v>3966.0</v>
      </c>
      <c r="B659" s="1445" t="s">
        <v>7023</v>
      </c>
      <c r="C659" s="1445" t="s">
        <v>7023</v>
      </c>
      <c r="D659" s="1446" t="s">
        <v>7024</v>
      </c>
      <c r="E659" s="1445">
        <v>6.59715977E8</v>
      </c>
      <c r="F659" s="1445" t="s">
        <v>7025</v>
      </c>
      <c r="G659" s="1447" t="b">
        <v>1</v>
      </c>
      <c r="H659" s="1445" t="s">
        <v>76</v>
      </c>
      <c r="I659" s="1445" t="s">
        <v>4936</v>
      </c>
      <c r="J659" s="1448">
        <v>717019.0</v>
      </c>
      <c r="K659" s="1445" t="s">
        <v>3211</v>
      </c>
      <c r="L659" s="1445" t="s">
        <v>6383</v>
      </c>
      <c r="M659" s="1445" t="s">
        <v>6383</v>
      </c>
      <c r="N659" s="1449" t="s">
        <v>3211</v>
      </c>
      <c r="O659" s="1450"/>
      <c r="P659" s="1450"/>
    </row>
    <row r="660">
      <c r="A660" s="1444">
        <v>3969.0</v>
      </c>
      <c r="B660" s="1445" t="s">
        <v>7026</v>
      </c>
      <c r="C660" s="1445" t="s">
        <v>7026</v>
      </c>
      <c r="D660" s="1446" t="s">
        <v>7027</v>
      </c>
      <c r="E660" s="1445">
        <v>3.8221234E7</v>
      </c>
      <c r="F660" s="1445">
        <v>3.8221234E7</v>
      </c>
      <c r="G660" s="1447" t="b">
        <v>1</v>
      </c>
      <c r="H660" s="1445" t="s">
        <v>263</v>
      </c>
      <c r="I660" s="1445" t="s">
        <v>4936</v>
      </c>
      <c r="J660" s="1448">
        <v>717019.0</v>
      </c>
      <c r="K660" s="1445" t="s">
        <v>2464</v>
      </c>
      <c r="L660" s="1445" t="s">
        <v>263</v>
      </c>
      <c r="M660" s="1445" t="s">
        <v>263</v>
      </c>
      <c r="N660" s="1449" t="s">
        <v>5705</v>
      </c>
      <c r="O660" s="1450"/>
      <c r="P660" s="1450"/>
    </row>
    <row r="661">
      <c r="A661" s="1444">
        <v>3971.0</v>
      </c>
      <c r="B661" s="1445" t="s">
        <v>7028</v>
      </c>
      <c r="C661" s="1445" t="s">
        <v>7028</v>
      </c>
      <c r="D661" s="1446" t="s">
        <v>7029</v>
      </c>
      <c r="E661" s="1445">
        <v>3.8221234E7</v>
      </c>
      <c r="F661" s="1445">
        <v>3.8221234E7</v>
      </c>
      <c r="G661" s="1447" t="b">
        <v>1</v>
      </c>
      <c r="H661" s="1445" t="s">
        <v>263</v>
      </c>
      <c r="I661" s="1445" t="s">
        <v>4936</v>
      </c>
      <c r="J661" s="1448">
        <v>717019.0</v>
      </c>
      <c r="K661" s="1445" t="s">
        <v>2937</v>
      </c>
      <c r="L661" s="1445" t="s">
        <v>263</v>
      </c>
      <c r="M661" s="1445" t="s">
        <v>263</v>
      </c>
      <c r="N661" s="1449" t="s">
        <v>2937</v>
      </c>
      <c r="O661" s="1450"/>
      <c r="P661" s="1450"/>
    </row>
    <row r="662">
      <c r="A662" s="1444">
        <v>3972.0</v>
      </c>
      <c r="B662" s="1445" t="s">
        <v>7030</v>
      </c>
      <c r="C662" s="1445" t="s">
        <v>7031</v>
      </c>
      <c r="D662" s="1446" t="s">
        <v>7032</v>
      </c>
      <c r="E662" s="1445">
        <v>2.6882596E7</v>
      </c>
      <c r="F662" s="1445">
        <v>2.6882596E7</v>
      </c>
      <c r="G662" s="1447" t="b">
        <v>1</v>
      </c>
      <c r="H662" s="1445" t="s">
        <v>76</v>
      </c>
      <c r="I662" s="1445" t="s">
        <v>7033</v>
      </c>
      <c r="J662" s="1448">
        <v>632882.0</v>
      </c>
      <c r="K662" s="1445" t="s">
        <v>2426</v>
      </c>
      <c r="L662" s="1445" t="s">
        <v>5284</v>
      </c>
      <c r="M662" s="1453"/>
      <c r="N662" s="1449" t="s">
        <v>2426</v>
      </c>
      <c r="O662" s="1450"/>
      <c r="P662" s="1450"/>
    </row>
    <row r="663">
      <c r="A663" s="1444">
        <v>3973.0</v>
      </c>
      <c r="B663" s="1445" t="s">
        <v>3875</v>
      </c>
      <c r="C663" s="1445" t="s">
        <v>3875</v>
      </c>
      <c r="D663" s="1446" t="s">
        <v>7034</v>
      </c>
      <c r="E663" s="1454">
        <f>+66038221234</f>
        <v>66038221234</v>
      </c>
      <c r="F663" s="1445">
        <v>3.8221234E7</v>
      </c>
      <c r="G663" s="1447" t="b">
        <v>1</v>
      </c>
      <c r="H663" s="1445" t="s">
        <v>263</v>
      </c>
      <c r="I663" s="1445" t="s">
        <v>4936</v>
      </c>
      <c r="J663" s="1448">
        <v>717019.0</v>
      </c>
      <c r="K663" s="1445" t="s">
        <v>2426</v>
      </c>
      <c r="L663" s="1445" t="s">
        <v>263</v>
      </c>
      <c r="M663" s="1445" t="s">
        <v>263</v>
      </c>
      <c r="N663" s="1449" t="s">
        <v>5801</v>
      </c>
      <c r="O663" s="1450"/>
      <c r="P663" s="1450"/>
    </row>
    <row r="664">
      <c r="A664" s="1444">
        <v>3975.0</v>
      </c>
      <c r="B664" s="1445" t="s">
        <v>7035</v>
      </c>
      <c r="C664" s="1445" t="s">
        <v>7035</v>
      </c>
      <c r="D664" s="1446" t="s">
        <v>7036</v>
      </c>
      <c r="E664" s="1445">
        <v>7.668306E7</v>
      </c>
      <c r="F664" s="1445">
        <v>7.668306E7</v>
      </c>
      <c r="G664" s="1447" t="b">
        <v>1</v>
      </c>
      <c r="H664" s="1445" t="s">
        <v>244</v>
      </c>
      <c r="I664" s="1445" t="s">
        <v>5142</v>
      </c>
      <c r="J664" s="1448">
        <v>42.0</v>
      </c>
      <c r="K664" s="1445" t="s">
        <v>2437</v>
      </c>
      <c r="L664" s="1445" t="s">
        <v>244</v>
      </c>
      <c r="M664" s="1445" t="s">
        <v>244</v>
      </c>
      <c r="N664" s="1449" t="s">
        <v>7037</v>
      </c>
      <c r="O664" s="1450"/>
      <c r="P664" s="1450"/>
    </row>
    <row r="665">
      <c r="A665" s="1444">
        <v>3978.0</v>
      </c>
      <c r="B665" s="1445" t="s">
        <v>7038</v>
      </c>
      <c r="C665" s="1445" t="s">
        <v>7039</v>
      </c>
      <c r="D665" s="1446" t="s">
        <v>7040</v>
      </c>
      <c r="E665" s="1445">
        <v>2.3448888E7</v>
      </c>
      <c r="F665" s="1445">
        <v>2.3448888E7</v>
      </c>
      <c r="G665" s="1447" t="b">
        <v>1</v>
      </c>
      <c r="H665" s="1445" t="s">
        <v>76</v>
      </c>
      <c r="I665" s="1445" t="s">
        <v>4940</v>
      </c>
      <c r="J665" s="1448">
        <v>41930.0</v>
      </c>
      <c r="K665" s="1445" t="s">
        <v>2476</v>
      </c>
      <c r="L665" s="1445" t="s">
        <v>4951</v>
      </c>
      <c r="M665" s="1453"/>
      <c r="N665" s="1449" t="s">
        <v>5160</v>
      </c>
      <c r="O665" s="1450"/>
      <c r="P665" s="1450"/>
    </row>
    <row r="666">
      <c r="A666" s="1444">
        <v>3979.0</v>
      </c>
      <c r="B666" s="1445" t="s">
        <v>7041</v>
      </c>
      <c r="C666" s="1445" t="s">
        <v>7042</v>
      </c>
      <c r="D666" s="1446" t="s">
        <v>7043</v>
      </c>
      <c r="E666" s="1445">
        <v>2.3448888E7</v>
      </c>
      <c r="F666" s="1445">
        <v>2.3448888E7</v>
      </c>
      <c r="G666" s="1447" t="b">
        <v>1</v>
      </c>
      <c r="H666" s="1445" t="s">
        <v>76</v>
      </c>
      <c r="I666" s="1445" t="s">
        <v>4940</v>
      </c>
      <c r="J666" s="1448">
        <v>41930.0</v>
      </c>
      <c r="K666" s="1445" t="s">
        <v>2937</v>
      </c>
      <c r="L666" s="1445" t="s">
        <v>4951</v>
      </c>
      <c r="M666" s="1453"/>
      <c r="N666" s="1449" t="s">
        <v>2937</v>
      </c>
      <c r="O666" s="1450"/>
      <c r="P666" s="1450"/>
    </row>
    <row r="667">
      <c r="A667" s="1444">
        <v>3980.0</v>
      </c>
      <c r="B667" s="1445" t="s">
        <v>7044</v>
      </c>
      <c r="C667" s="1445" t="s">
        <v>7045</v>
      </c>
      <c r="D667" s="1446" t="s">
        <v>7046</v>
      </c>
      <c r="E667" s="1445">
        <v>2.20717E7</v>
      </c>
      <c r="F667" s="1445">
        <v>2.20717E7</v>
      </c>
      <c r="G667" s="1447" t="b">
        <v>1</v>
      </c>
      <c r="H667" s="1445" t="s">
        <v>76</v>
      </c>
      <c r="I667" s="1445" t="s">
        <v>4929</v>
      </c>
      <c r="J667" s="1448">
        <v>91511.0</v>
      </c>
      <c r="K667" s="1445" t="s">
        <v>2426</v>
      </c>
      <c r="L667" s="1445" t="s">
        <v>5086</v>
      </c>
      <c r="M667" s="1453"/>
      <c r="N667" s="1449" t="s">
        <v>2426</v>
      </c>
      <c r="O667" s="1450"/>
      <c r="P667" s="1450"/>
    </row>
    <row r="668">
      <c r="A668" s="1444">
        <v>3985.0</v>
      </c>
      <c r="B668" s="1445" t="s">
        <v>7047</v>
      </c>
      <c r="C668" s="1445" t="s">
        <v>7047</v>
      </c>
      <c r="D668" s="1446" t="s">
        <v>7048</v>
      </c>
      <c r="E668" s="1445">
        <v>9.46646414E8</v>
      </c>
      <c r="F668" s="1445">
        <v>9.46646414E8</v>
      </c>
      <c r="G668" s="1447" t="b">
        <v>1</v>
      </c>
      <c r="H668" s="1445" t="s">
        <v>76</v>
      </c>
      <c r="I668" s="1445" t="s">
        <v>4936</v>
      </c>
      <c r="J668" s="1448">
        <v>717019.0</v>
      </c>
      <c r="K668" s="1445" t="s">
        <v>2426</v>
      </c>
      <c r="L668" s="1445" t="s">
        <v>6090</v>
      </c>
      <c r="M668" s="1453"/>
      <c r="N668" s="1449" t="s">
        <v>7049</v>
      </c>
      <c r="O668" s="1450"/>
      <c r="P668" s="1450"/>
    </row>
    <row r="669">
      <c r="A669" s="1444">
        <v>3988.0</v>
      </c>
      <c r="B669" s="1445" t="s">
        <v>7050</v>
      </c>
      <c r="C669" s="1445" t="s">
        <v>7050</v>
      </c>
      <c r="D669" s="1446" t="s">
        <v>7051</v>
      </c>
      <c r="E669" s="1445">
        <v>2.3448652E7</v>
      </c>
      <c r="F669" s="1445">
        <v>2.3448652E7</v>
      </c>
      <c r="G669" s="1447" t="b">
        <v>1</v>
      </c>
      <c r="H669" s="1445" t="s">
        <v>76</v>
      </c>
      <c r="I669" s="1445" t="s">
        <v>4940</v>
      </c>
      <c r="J669" s="1448">
        <v>41930.0</v>
      </c>
      <c r="K669" s="1445" t="s">
        <v>2464</v>
      </c>
      <c r="L669" s="1445" t="s">
        <v>4951</v>
      </c>
      <c r="M669" s="1453"/>
      <c r="N669" s="1449" t="s">
        <v>2464</v>
      </c>
      <c r="O669" s="1450"/>
      <c r="P669" s="1450"/>
    </row>
    <row r="670">
      <c r="A670" s="1444">
        <v>3989.0</v>
      </c>
      <c r="B670" s="1445" t="s">
        <v>7052</v>
      </c>
      <c r="C670" s="1445" t="s">
        <v>7052</v>
      </c>
      <c r="D670" s="1446" t="s">
        <v>7053</v>
      </c>
      <c r="E670" s="1445">
        <v>2.344865E7</v>
      </c>
      <c r="F670" s="1445">
        <v>2.344865E7</v>
      </c>
      <c r="G670" s="1447" t="b">
        <v>1</v>
      </c>
      <c r="H670" s="1445" t="s">
        <v>76</v>
      </c>
      <c r="I670" s="1445" t="s">
        <v>4940</v>
      </c>
      <c r="J670" s="1448">
        <v>41930.0</v>
      </c>
      <c r="K670" s="1445" t="s">
        <v>2426</v>
      </c>
      <c r="L670" s="1445" t="s">
        <v>4951</v>
      </c>
      <c r="M670" s="1451"/>
      <c r="N670" s="1449" t="s">
        <v>2426</v>
      </c>
      <c r="O670" s="1450"/>
      <c r="P670" s="1450"/>
    </row>
    <row r="671">
      <c r="A671" s="1444">
        <v>3990.0</v>
      </c>
      <c r="B671" s="1445" t="s">
        <v>7054</v>
      </c>
      <c r="C671" s="1445" t="s">
        <v>7055</v>
      </c>
      <c r="D671" s="1446" t="s">
        <v>7056</v>
      </c>
      <c r="E671" s="1445">
        <v>6.18516665E8</v>
      </c>
      <c r="F671" s="1445">
        <v>6.18516665E8</v>
      </c>
      <c r="G671" s="1447" t="b">
        <v>1</v>
      </c>
      <c r="H671" s="1445" t="s">
        <v>76</v>
      </c>
      <c r="I671" s="1445" t="s">
        <v>4929</v>
      </c>
      <c r="J671" s="1448">
        <v>91511.0</v>
      </c>
      <c r="K671" s="1445" t="s">
        <v>2937</v>
      </c>
      <c r="L671" s="1445" t="s">
        <v>5712</v>
      </c>
      <c r="M671" s="1445" t="s">
        <v>5712</v>
      </c>
      <c r="N671" s="1449" t="s">
        <v>5028</v>
      </c>
      <c r="O671" s="1450"/>
      <c r="P671" s="1450"/>
    </row>
    <row r="672">
      <c r="A672" s="1444">
        <v>3991.0</v>
      </c>
      <c r="B672" s="1445" t="s">
        <v>7057</v>
      </c>
      <c r="C672" s="1445" t="s">
        <v>7058</v>
      </c>
      <c r="D672" s="1446" t="s">
        <v>7059</v>
      </c>
      <c r="E672" s="1445">
        <v>6.28486667E8</v>
      </c>
      <c r="F672" s="1445">
        <v>6.28486667E8</v>
      </c>
      <c r="G672" s="1447" t="b">
        <v>1</v>
      </c>
      <c r="H672" s="1445" t="s">
        <v>76</v>
      </c>
      <c r="I672" s="1445" t="s">
        <v>4929</v>
      </c>
      <c r="J672" s="1448">
        <v>91511.0</v>
      </c>
      <c r="K672" s="1445" t="s">
        <v>2937</v>
      </c>
      <c r="L672" s="1451"/>
      <c r="M672" s="1445" t="s">
        <v>7060</v>
      </c>
      <c r="N672" s="1449" t="s">
        <v>5028</v>
      </c>
      <c r="O672" s="1450"/>
      <c r="P672" s="1450"/>
    </row>
    <row r="673">
      <c r="A673" s="1444">
        <v>3993.0</v>
      </c>
      <c r="B673" s="1445" t="s">
        <v>7061</v>
      </c>
      <c r="C673" s="1445" t="s">
        <v>7062</v>
      </c>
      <c r="D673" s="1446" t="s">
        <v>7063</v>
      </c>
      <c r="E673" s="1445">
        <v>9.44389989E8</v>
      </c>
      <c r="F673" s="1445">
        <v>9.44389989E8</v>
      </c>
      <c r="G673" s="1447" t="b">
        <v>1</v>
      </c>
      <c r="H673" s="1445" t="s">
        <v>76</v>
      </c>
      <c r="I673" s="1445" t="s">
        <v>4929</v>
      </c>
      <c r="J673" s="1448">
        <v>91511.0</v>
      </c>
      <c r="K673" s="1445" t="s">
        <v>2937</v>
      </c>
      <c r="L673" s="1445" t="s">
        <v>6090</v>
      </c>
      <c r="M673" s="1453"/>
      <c r="N673" s="1449" t="s">
        <v>5028</v>
      </c>
      <c r="O673" s="1450"/>
      <c r="P673" s="1450"/>
    </row>
    <row r="674">
      <c r="A674" s="1444">
        <v>3994.0</v>
      </c>
      <c r="B674" s="1445" t="s">
        <v>7064</v>
      </c>
      <c r="C674" s="1445" t="s">
        <v>7065</v>
      </c>
      <c r="D674" s="1446" t="s">
        <v>7066</v>
      </c>
      <c r="E674" s="1445">
        <v>6.18496622E8</v>
      </c>
      <c r="F674" s="1445">
        <v>6.18496622E8</v>
      </c>
      <c r="G674" s="1447" t="b">
        <v>1</v>
      </c>
      <c r="H674" s="1445" t="s">
        <v>76</v>
      </c>
      <c r="I674" s="1445" t="s">
        <v>4929</v>
      </c>
      <c r="J674" s="1448">
        <v>91511.0</v>
      </c>
      <c r="K674" s="1445" t="s">
        <v>2937</v>
      </c>
      <c r="L674" s="1445" t="s">
        <v>4990</v>
      </c>
      <c r="M674" s="1451"/>
      <c r="N674" s="1449" t="s">
        <v>5028</v>
      </c>
      <c r="O674" s="1450"/>
      <c r="P674" s="1450"/>
    </row>
    <row r="675">
      <c r="A675" s="1444">
        <v>3996.0</v>
      </c>
      <c r="B675" s="1445" t="s">
        <v>7067</v>
      </c>
      <c r="C675" s="1445" t="s">
        <v>7067</v>
      </c>
      <c r="D675" s="1446" t="s">
        <v>7068</v>
      </c>
      <c r="E675" s="1445">
        <v>6.14298978E8</v>
      </c>
      <c r="F675" s="1445">
        <v>6.14298978E8</v>
      </c>
      <c r="G675" s="1447" t="b">
        <v>1</v>
      </c>
      <c r="H675" s="1445" t="s">
        <v>76</v>
      </c>
      <c r="I675" s="1445" t="s">
        <v>1077</v>
      </c>
      <c r="J675" s="1448">
        <v>319244.0</v>
      </c>
      <c r="K675" s="1445" t="s">
        <v>2432</v>
      </c>
      <c r="L675" s="1445" t="s">
        <v>5006</v>
      </c>
      <c r="M675" s="1445" t="s">
        <v>4931</v>
      </c>
      <c r="N675" s="1449" t="s">
        <v>5503</v>
      </c>
      <c r="O675" s="1450"/>
      <c r="P675" s="1450"/>
    </row>
    <row r="676">
      <c r="A676" s="1444">
        <v>4000.0</v>
      </c>
      <c r="B676" s="1445" t="s">
        <v>7069</v>
      </c>
      <c r="C676" s="1445" t="s">
        <v>7070</v>
      </c>
      <c r="D676" s="1446" t="s">
        <v>7071</v>
      </c>
      <c r="E676" s="1445">
        <v>9.59162956E8</v>
      </c>
      <c r="F676" s="1445">
        <v>9.59162956E8</v>
      </c>
      <c r="G676" s="1447" t="b">
        <v>1</v>
      </c>
      <c r="H676" s="1445" t="s">
        <v>76</v>
      </c>
      <c r="I676" s="1445" t="s">
        <v>5142</v>
      </c>
      <c r="J676" s="1448">
        <v>42.0</v>
      </c>
      <c r="K676" s="1445" t="s">
        <v>3024</v>
      </c>
      <c r="L676" s="1445" t="s">
        <v>5633</v>
      </c>
      <c r="M676" s="1445" t="s">
        <v>5633</v>
      </c>
      <c r="N676" s="1449" t="s">
        <v>7072</v>
      </c>
      <c r="O676" s="1450"/>
      <c r="P676" s="1450"/>
    </row>
    <row r="677">
      <c r="A677" s="1444">
        <v>4009.0</v>
      </c>
      <c r="B677" s="1445" t="s">
        <v>7073</v>
      </c>
      <c r="C677" s="1445" t="s">
        <v>7074</v>
      </c>
      <c r="D677" s="1446" t="s">
        <v>7075</v>
      </c>
      <c r="E677" s="1445">
        <v>3.3125488E7</v>
      </c>
      <c r="F677" s="1445">
        <v>3.3125488E7</v>
      </c>
      <c r="G677" s="1447" t="b">
        <v>1</v>
      </c>
      <c r="H677" s="1445" t="s">
        <v>263</v>
      </c>
      <c r="I677" s="1445" t="s">
        <v>1204</v>
      </c>
      <c r="J677" s="1448">
        <v>583715.0</v>
      </c>
      <c r="K677" s="1445" t="s">
        <v>2426</v>
      </c>
      <c r="L677" s="1445" t="s">
        <v>263</v>
      </c>
      <c r="M677" s="1445" t="s">
        <v>263</v>
      </c>
      <c r="N677" s="1449" t="s">
        <v>4970</v>
      </c>
      <c r="O677" s="1450"/>
      <c r="P677" s="1450"/>
    </row>
    <row r="678">
      <c r="A678" s="1444">
        <v>4021.0</v>
      </c>
      <c r="B678" s="1445" t="s">
        <v>7076</v>
      </c>
      <c r="C678" s="1445" t="s">
        <v>7077</v>
      </c>
      <c r="D678" s="1446" t="s">
        <v>7078</v>
      </c>
      <c r="E678" s="1445">
        <v>9.96233382E8</v>
      </c>
      <c r="F678" s="1445">
        <v>9.96233382E8</v>
      </c>
      <c r="G678" s="1447" t="b">
        <v>1</v>
      </c>
      <c r="H678" s="1445" t="s">
        <v>76</v>
      </c>
      <c r="I678" s="1445" t="s">
        <v>1077</v>
      </c>
      <c r="J678" s="1448">
        <v>319244.0</v>
      </c>
      <c r="K678" s="1445" t="s">
        <v>2432</v>
      </c>
      <c r="L678" s="1453"/>
      <c r="M678" s="1445" t="s">
        <v>7079</v>
      </c>
      <c r="N678" s="1449" t="s">
        <v>2432</v>
      </c>
      <c r="O678" s="1450"/>
      <c r="P678" s="1450"/>
    </row>
    <row r="679">
      <c r="A679" s="1444">
        <v>4026.0</v>
      </c>
      <c r="B679" s="1445" t="s">
        <v>7080</v>
      </c>
      <c r="C679" s="1445" t="s">
        <v>7080</v>
      </c>
      <c r="D679" s="1446" t="s">
        <v>7081</v>
      </c>
      <c r="E679" s="1445">
        <v>2.2113333E7</v>
      </c>
      <c r="F679" s="1445">
        <v>2.2113333E7</v>
      </c>
      <c r="G679" s="1447" t="b">
        <v>1</v>
      </c>
      <c r="H679" s="1445" t="s">
        <v>76</v>
      </c>
      <c r="I679" s="1445" t="s">
        <v>1077</v>
      </c>
      <c r="J679" s="1448">
        <v>319244.0</v>
      </c>
      <c r="K679" s="1445" t="s">
        <v>2426</v>
      </c>
      <c r="L679" s="1445" t="s">
        <v>5224</v>
      </c>
      <c r="M679" s="1445" t="s">
        <v>5061</v>
      </c>
      <c r="N679" s="1449" t="s">
        <v>7082</v>
      </c>
      <c r="O679" s="1450"/>
      <c r="P679" s="1450"/>
    </row>
    <row r="680">
      <c r="A680" s="1444">
        <v>4029.0</v>
      </c>
      <c r="B680" s="1445" t="s">
        <v>7083</v>
      </c>
      <c r="C680" s="1445" t="s">
        <v>7083</v>
      </c>
      <c r="D680" s="1446" t="s">
        <v>7084</v>
      </c>
      <c r="E680" s="1445">
        <v>3.8259999E7</v>
      </c>
      <c r="F680" s="1445">
        <v>3.8259999E7</v>
      </c>
      <c r="G680" s="1447" t="b">
        <v>1</v>
      </c>
      <c r="H680" s="1445" t="s">
        <v>263</v>
      </c>
      <c r="I680" s="1445" t="s">
        <v>4936</v>
      </c>
      <c r="J680" s="1448">
        <v>717019.0</v>
      </c>
      <c r="K680" s="1445" t="s">
        <v>3024</v>
      </c>
      <c r="L680" s="1445" t="s">
        <v>263</v>
      </c>
      <c r="M680" s="1445" t="s">
        <v>263</v>
      </c>
      <c r="N680" s="1449" t="s">
        <v>3024</v>
      </c>
      <c r="O680" s="1450"/>
      <c r="P680" s="1450"/>
    </row>
    <row r="681">
      <c r="A681" s="1444">
        <v>4031.0</v>
      </c>
      <c r="B681" s="1445" t="s">
        <v>7085</v>
      </c>
      <c r="C681" s="1445" t="s">
        <v>7086</v>
      </c>
      <c r="D681" s="1446" t="s">
        <v>7087</v>
      </c>
      <c r="E681" s="1445">
        <v>6.57271029E8</v>
      </c>
      <c r="F681" s="1445">
        <v>6.57271029E8</v>
      </c>
      <c r="G681" s="1447" t="b">
        <v>1</v>
      </c>
      <c r="H681" s="1445" t="s">
        <v>76</v>
      </c>
      <c r="I681" s="1445" t="s">
        <v>1077</v>
      </c>
      <c r="J681" s="1448">
        <v>319244.0</v>
      </c>
      <c r="K681" s="1445" t="s">
        <v>2426</v>
      </c>
      <c r="L681" s="1445" t="s">
        <v>5002</v>
      </c>
      <c r="M681" s="1445" t="s">
        <v>7088</v>
      </c>
      <c r="N681" s="1449" t="s">
        <v>6371</v>
      </c>
      <c r="O681" s="1450"/>
      <c r="P681" s="1450"/>
    </row>
    <row r="682">
      <c r="A682" s="1444">
        <v>4033.0</v>
      </c>
      <c r="B682" s="1445" t="s">
        <v>7089</v>
      </c>
      <c r="C682" s="1445" t="s">
        <v>7089</v>
      </c>
      <c r="D682" s="1446" t="s">
        <v>7090</v>
      </c>
      <c r="E682" s="1445">
        <v>6.24319495E8</v>
      </c>
      <c r="F682" s="1445">
        <v>6.24319495E8</v>
      </c>
      <c r="G682" s="1447" t="b">
        <v>1</v>
      </c>
      <c r="H682" s="1445" t="s">
        <v>76</v>
      </c>
      <c r="I682" s="1445" t="s">
        <v>1077</v>
      </c>
      <c r="J682" s="1448">
        <v>319244.0</v>
      </c>
      <c r="K682" s="1445" t="s">
        <v>2476</v>
      </c>
      <c r="L682" s="1445" t="s">
        <v>5374</v>
      </c>
      <c r="M682" s="1445" t="s">
        <v>4945</v>
      </c>
      <c r="N682" s="1449" t="s">
        <v>7091</v>
      </c>
      <c r="O682" s="1450"/>
      <c r="P682" s="1450"/>
    </row>
    <row r="683">
      <c r="A683" s="1444">
        <v>4034.0</v>
      </c>
      <c r="B683" s="1445" t="s">
        <v>7092</v>
      </c>
      <c r="C683" s="1445" t="s">
        <v>7093</v>
      </c>
      <c r="D683" s="1446" t="s">
        <v>7094</v>
      </c>
      <c r="E683" s="1445">
        <v>9.88919249E8</v>
      </c>
      <c r="F683" s="1445">
        <v>9.88919249E8</v>
      </c>
      <c r="G683" s="1447" t="b">
        <v>1</v>
      </c>
      <c r="H683" s="1445" t="s">
        <v>7095</v>
      </c>
      <c r="I683" s="1445" t="s">
        <v>4936</v>
      </c>
      <c r="J683" s="1448">
        <v>717019.0</v>
      </c>
      <c r="K683" s="1445" t="s">
        <v>4317</v>
      </c>
      <c r="L683" s="1445" t="s">
        <v>7095</v>
      </c>
      <c r="M683" s="1445" t="s">
        <v>7095</v>
      </c>
      <c r="N683" s="1449" t="s">
        <v>6387</v>
      </c>
      <c r="O683" s="1450"/>
      <c r="P683" s="1450"/>
    </row>
    <row r="684">
      <c r="A684" s="1444">
        <v>4035.0</v>
      </c>
      <c r="B684" s="1445" t="s">
        <v>7096</v>
      </c>
      <c r="C684" s="1445" t="s">
        <v>7097</v>
      </c>
      <c r="D684" s="1446" t="s">
        <v>7098</v>
      </c>
      <c r="E684" s="1445">
        <v>2.5320168E7</v>
      </c>
      <c r="F684" s="1445">
        <v>2.5320168E7</v>
      </c>
      <c r="G684" s="1447" t="b">
        <v>1</v>
      </c>
      <c r="H684" s="1445" t="s">
        <v>76</v>
      </c>
      <c r="I684" s="1445" t="s">
        <v>5142</v>
      </c>
      <c r="J684" s="1448">
        <v>42.0</v>
      </c>
      <c r="K684" s="1445" t="s">
        <v>2440</v>
      </c>
      <c r="L684" s="1445" t="s">
        <v>4990</v>
      </c>
      <c r="M684" s="1453"/>
      <c r="N684" s="1449" t="s">
        <v>7099</v>
      </c>
      <c r="O684" s="1450"/>
      <c r="P684" s="1450"/>
    </row>
    <row r="685">
      <c r="A685" s="1444">
        <v>4039.0</v>
      </c>
      <c r="B685" s="1445" t="s">
        <v>153</v>
      </c>
      <c r="C685" s="1445" t="s">
        <v>7100</v>
      </c>
      <c r="D685" s="1446" t="s">
        <v>7101</v>
      </c>
      <c r="E685" s="1445">
        <v>9.52074613E8</v>
      </c>
      <c r="F685" s="1445">
        <v>9.52074613E8</v>
      </c>
      <c r="G685" s="1447" t="b">
        <v>1</v>
      </c>
      <c r="H685" s="1445" t="s">
        <v>76</v>
      </c>
      <c r="I685" s="1445" t="s">
        <v>4929</v>
      </c>
      <c r="J685" s="1448">
        <v>91511.0</v>
      </c>
      <c r="K685" s="1445" t="s">
        <v>2432</v>
      </c>
      <c r="L685" s="1445" t="s">
        <v>5479</v>
      </c>
      <c r="M685" s="1445" t="s">
        <v>4945</v>
      </c>
      <c r="N685" s="1449" t="s">
        <v>7102</v>
      </c>
      <c r="O685" s="1450"/>
      <c r="P685" s="1450"/>
    </row>
    <row r="686">
      <c r="A686" s="1444">
        <v>4041.0</v>
      </c>
      <c r="B686" s="1445" t="s">
        <v>7103</v>
      </c>
      <c r="C686" s="1445" t="s">
        <v>7104</v>
      </c>
      <c r="D686" s="1446" t="s">
        <v>7105</v>
      </c>
      <c r="E686" s="1445">
        <v>9.52074612E8</v>
      </c>
      <c r="F686" s="1445">
        <v>9.52074612E8</v>
      </c>
      <c r="G686" s="1447" t="b">
        <v>1</v>
      </c>
      <c r="H686" s="1445" t="s">
        <v>76</v>
      </c>
      <c r="I686" s="1445" t="s">
        <v>4929</v>
      </c>
      <c r="J686" s="1448">
        <v>91511.0</v>
      </c>
      <c r="K686" s="1445" t="s">
        <v>2432</v>
      </c>
      <c r="L686" s="1445" t="s">
        <v>3864</v>
      </c>
      <c r="M686" s="1453"/>
      <c r="N686" s="1449" t="s">
        <v>7106</v>
      </c>
      <c r="O686" s="1450"/>
      <c r="P686" s="1450"/>
    </row>
    <row r="687">
      <c r="A687" s="1444">
        <v>4044.0</v>
      </c>
      <c r="B687" s="1445" t="s">
        <v>7107</v>
      </c>
      <c r="C687" s="1445" t="s">
        <v>7107</v>
      </c>
      <c r="D687" s="1446" t="s">
        <v>7108</v>
      </c>
      <c r="E687" s="1445">
        <v>2.127592E7</v>
      </c>
      <c r="F687" s="1445">
        <v>2.127592E7</v>
      </c>
      <c r="G687" s="1447" t="b">
        <v>1</v>
      </c>
      <c r="H687" s="1445" t="s">
        <v>76</v>
      </c>
      <c r="I687" s="1445" t="s">
        <v>1204</v>
      </c>
      <c r="J687" s="1448">
        <v>583715.0</v>
      </c>
      <c r="K687" s="1445" t="s">
        <v>2426</v>
      </c>
      <c r="L687" s="1445" t="s">
        <v>4937</v>
      </c>
      <c r="M687" s="1445" t="s">
        <v>4954</v>
      </c>
      <c r="N687" s="1449" t="s">
        <v>7109</v>
      </c>
      <c r="O687" s="1450"/>
      <c r="P687" s="1450"/>
    </row>
    <row r="688">
      <c r="A688" s="1444">
        <v>4046.0</v>
      </c>
      <c r="B688" s="1445" t="s">
        <v>7110</v>
      </c>
      <c r="C688" s="1445" t="s">
        <v>7110</v>
      </c>
      <c r="D688" s="1446" t="s">
        <v>7111</v>
      </c>
      <c r="E688" s="1445">
        <v>9.82563676E8</v>
      </c>
      <c r="F688" s="1445">
        <v>9.82563676E8</v>
      </c>
      <c r="G688" s="1447" t="b">
        <v>1</v>
      </c>
      <c r="H688" s="1445" t="s">
        <v>76</v>
      </c>
      <c r="I688" s="1445" t="s">
        <v>4929</v>
      </c>
      <c r="J688" s="1448">
        <v>91511.0</v>
      </c>
      <c r="K688" s="1445" t="s">
        <v>3363</v>
      </c>
      <c r="L688" s="1445" t="s">
        <v>5838</v>
      </c>
      <c r="M688" s="1445" t="s">
        <v>4954</v>
      </c>
      <c r="N688" s="1449" t="s">
        <v>7112</v>
      </c>
      <c r="O688" s="1450"/>
      <c r="P688" s="1450"/>
    </row>
    <row r="689">
      <c r="A689" s="1444">
        <v>4048.0</v>
      </c>
      <c r="B689" s="1445" t="s">
        <v>7113</v>
      </c>
      <c r="C689" s="1445" t="s">
        <v>7113</v>
      </c>
      <c r="D689" s="1446" t="s">
        <v>7114</v>
      </c>
      <c r="E689" s="1445">
        <v>9.88788867E8</v>
      </c>
      <c r="F689" s="1445">
        <v>9.88788867E8</v>
      </c>
      <c r="G689" s="1447" t="b">
        <v>1</v>
      </c>
      <c r="H689" s="1445" t="s">
        <v>263</v>
      </c>
      <c r="I689" s="1445" t="s">
        <v>4936</v>
      </c>
      <c r="J689" s="1448">
        <v>717019.0</v>
      </c>
      <c r="K689" s="1445" t="s">
        <v>2426</v>
      </c>
      <c r="L689" s="1445" t="s">
        <v>263</v>
      </c>
      <c r="M689" s="1445" t="s">
        <v>263</v>
      </c>
      <c r="N689" s="1449" t="s">
        <v>4970</v>
      </c>
      <c r="O689" s="1450"/>
      <c r="P689" s="1450"/>
    </row>
    <row r="690">
      <c r="A690" s="1444">
        <v>4049.0</v>
      </c>
      <c r="B690" s="1445" t="s">
        <v>7115</v>
      </c>
      <c r="C690" s="1445" t="s">
        <v>7115</v>
      </c>
      <c r="D690" s="1446" t="s">
        <v>7116</v>
      </c>
      <c r="E690" s="1445">
        <v>3.8194699E7</v>
      </c>
      <c r="F690" s="1445">
        <v>3.8194699E7</v>
      </c>
      <c r="G690" s="1447" t="b">
        <v>1</v>
      </c>
      <c r="H690" s="1445" t="s">
        <v>263</v>
      </c>
      <c r="I690" s="1445" t="s">
        <v>4936</v>
      </c>
      <c r="J690" s="1448">
        <v>717019.0</v>
      </c>
      <c r="K690" s="1445" t="s">
        <v>2426</v>
      </c>
      <c r="L690" s="1445" t="s">
        <v>263</v>
      </c>
      <c r="M690" s="1445" t="s">
        <v>263</v>
      </c>
      <c r="N690" s="1449" t="s">
        <v>5402</v>
      </c>
      <c r="O690" s="1450"/>
      <c r="P690" s="1450"/>
    </row>
    <row r="691">
      <c r="A691" s="1444">
        <v>4050.0</v>
      </c>
      <c r="B691" s="1445" t="s">
        <v>7117</v>
      </c>
      <c r="C691" s="1445" t="s">
        <v>7117</v>
      </c>
      <c r="D691" s="1446" t="s">
        <v>7118</v>
      </c>
      <c r="E691" s="1445">
        <v>2.2506666E7</v>
      </c>
      <c r="F691" s="1445">
        <v>2.2506666E7</v>
      </c>
      <c r="G691" s="1447" t="b">
        <v>1</v>
      </c>
      <c r="H691" s="1445" t="s">
        <v>76</v>
      </c>
      <c r="I691" s="1445" t="s">
        <v>4929</v>
      </c>
      <c r="J691" s="1448">
        <v>91511.0</v>
      </c>
      <c r="K691" s="1445" t="s">
        <v>2476</v>
      </c>
      <c r="L691" s="1445" t="s">
        <v>4945</v>
      </c>
      <c r="M691" s="1445" t="s">
        <v>4945</v>
      </c>
      <c r="N691" s="1449" t="s">
        <v>7119</v>
      </c>
      <c r="O691" s="1450"/>
      <c r="P691" s="1450"/>
    </row>
    <row r="692">
      <c r="A692" s="1444">
        <v>4054.0</v>
      </c>
      <c r="B692" s="1445" t="s">
        <v>7120</v>
      </c>
      <c r="C692" s="1445" t="s">
        <v>7121</v>
      </c>
      <c r="D692" s="1446" t="s">
        <v>7122</v>
      </c>
      <c r="E692" s="1445">
        <v>2.1192188E7</v>
      </c>
      <c r="F692" s="1445">
        <v>2.1192188E7</v>
      </c>
      <c r="G692" s="1447" t="b">
        <v>1</v>
      </c>
      <c r="H692" s="1445" t="s">
        <v>76</v>
      </c>
      <c r="I692" s="1445" t="s">
        <v>5142</v>
      </c>
      <c r="J692" s="1448">
        <v>42.0</v>
      </c>
      <c r="K692" s="1445" t="s">
        <v>2426</v>
      </c>
      <c r="L692" s="1445" t="s">
        <v>7123</v>
      </c>
      <c r="M692" s="1445" t="s">
        <v>5052</v>
      </c>
      <c r="N692" s="1449" t="s">
        <v>5582</v>
      </c>
      <c r="O692" s="1450"/>
      <c r="P692" s="1450"/>
    </row>
    <row r="693">
      <c r="A693" s="1444">
        <v>4064.0</v>
      </c>
      <c r="B693" s="1445" t="s">
        <v>7124</v>
      </c>
      <c r="C693" s="1445" t="s">
        <v>7125</v>
      </c>
      <c r="D693" s="1446" t="s">
        <v>7126</v>
      </c>
      <c r="E693" s="1445">
        <v>2.3448888E7</v>
      </c>
      <c r="F693" s="1445">
        <v>2.3448888E7</v>
      </c>
      <c r="G693" s="1447" t="b">
        <v>1</v>
      </c>
      <c r="H693" s="1445" t="s">
        <v>76</v>
      </c>
      <c r="I693" s="1445" t="s">
        <v>4940</v>
      </c>
      <c r="J693" s="1448">
        <v>41930.0</v>
      </c>
      <c r="K693" s="1445" t="s">
        <v>2476</v>
      </c>
      <c r="L693" s="1445" t="s">
        <v>4951</v>
      </c>
      <c r="M693" s="1453"/>
      <c r="N693" s="1449" t="s">
        <v>5160</v>
      </c>
      <c r="O693" s="1450"/>
      <c r="P693" s="1450"/>
    </row>
    <row r="694">
      <c r="A694" s="1444">
        <v>4065.0</v>
      </c>
      <c r="B694" s="1445" t="s">
        <v>7127</v>
      </c>
      <c r="C694" s="1445" t="s">
        <v>7128</v>
      </c>
      <c r="D694" s="1446" t="s">
        <v>7129</v>
      </c>
      <c r="E694" s="1445">
        <v>9.63644545E8</v>
      </c>
      <c r="F694" s="1445">
        <v>9.63644545E8</v>
      </c>
      <c r="G694" s="1447" t="b">
        <v>1</v>
      </c>
      <c r="H694" s="1445" t="s">
        <v>76</v>
      </c>
      <c r="I694" s="1445" t="s">
        <v>1077</v>
      </c>
      <c r="J694" s="1448">
        <v>319244.0</v>
      </c>
      <c r="K694" s="1445" t="s">
        <v>2659</v>
      </c>
      <c r="L694" s="1445" t="s">
        <v>5182</v>
      </c>
      <c r="M694" s="1445" t="s">
        <v>7130</v>
      </c>
      <c r="N694" s="1449" t="s">
        <v>2659</v>
      </c>
      <c r="O694" s="1450"/>
      <c r="P694" s="1450"/>
    </row>
    <row r="695">
      <c r="A695" s="1444">
        <v>4066.0</v>
      </c>
      <c r="B695" s="1445" t="s">
        <v>7131</v>
      </c>
      <c r="C695" s="1445" t="s">
        <v>7132</v>
      </c>
      <c r="D695" s="1446" t="s">
        <v>7133</v>
      </c>
      <c r="E695" s="1445">
        <v>2.1052262E7</v>
      </c>
      <c r="F695" s="1445">
        <v>2.1052262E7</v>
      </c>
      <c r="G695" s="1447" t="b">
        <v>1</v>
      </c>
      <c r="H695" s="1445" t="s">
        <v>76</v>
      </c>
      <c r="I695" s="1445" t="s">
        <v>1077</v>
      </c>
      <c r="J695" s="1448">
        <v>319244.0</v>
      </c>
      <c r="K695" s="1445" t="s">
        <v>2659</v>
      </c>
      <c r="L695" s="1453"/>
      <c r="M695" s="1445" t="s">
        <v>5052</v>
      </c>
      <c r="N695" s="1449" t="s">
        <v>2659</v>
      </c>
      <c r="O695" s="1450"/>
      <c r="P695" s="1450"/>
    </row>
    <row r="696">
      <c r="A696" s="1444">
        <v>4067.0</v>
      </c>
      <c r="B696" s="1445" t="s">
        <v>7134</v>
      </c>
      <c r="C696" s="1445" t="s">
        <v>7135</v>
      </c>
      <c r="D696" s="1446" t="s">
        <v>7136</v>
      </c>
      <c r="E696" s="1445">
        <v>2.0061688E7</v>
      </c>
      <c r="F696" s="1445">
        <v>2.0061688E7</v>
      </c>
      <c r="G696" s="1447" t="b">
        <v>1</v>
      </c>
      <c r="H696" s="1445" t="s">
        <v>76</v>
      </c>
      <c r="I696" s="1445" t="s">
        <v>1077</v>
      </c>
      <c r="J696" s="1448">
        <v>319244.0</v>
      </c>
      <c r="K696" s="1445" t="s">
        <v>2659</v>
      </c>
      <c r="L696" s="1453"/>
      <c r="M696" s="1445" t="s">
        <v>4960</v>
      </c>
      <c r="N696" s="1449" t="s">
        <v>2659</v>
      </c>
      <c r="O696" s="1450"/>
      <c r="P696" s="1450"/>
    </row>
    <row r="697">
      <c r="A697" s="1444">
        <v>4068.0</v>
      </c>
      <c r="B697" s="1445" t="s">
        <v>7137</v>
      </c>
      <c r="C697" s="1445" t="s">
        <v>7137</v>
      </c>
      <c r="D697" s="1446" t="s">
        <v>7138</v>
      </c>
      <c r="E697" s="1445">
        <v>6.32215559E8</v>
      </c>
      <c r="F697" s="1445">
        <v>6.32215559E8</v>
      </c>
      <c r="G697" s="1447" t="b">
        <v>1</v>
      </c>
      <c r="H697" s="1445" t="s">
        <v>263</v>
      </c>
      <c r="I697" s="1445" t="s">
        <v>1077</v>
      </c>
      <c r="J697" s="1448">
        <v>319244.0</v>
      </c>
      <c r="K697" s="1445" t="s">
        <v>2440</v>
      </c>
      <c r="L697" s="1445" t="s">
        <v>263</v>
      </c>
      <c r="M697" s="1445" t="s">
        <v>263</v>
      </c>
      <c r="N697" s="1449" t="s">
        <v>2440</v>
      </c>
      <c r="O697" s="1450"/>
      <c r="P697" s="1450"/>
    </row>
    <row r="698">
      <c r="A698" s="1444">
        <v>4069.0</v>
      </c>
      <c r="B698" s="1445" t="s">
        <v>7139</v>
      </c>
      <c r="C698" s="1445" t="s">
        <v>7140</v>
      </c>
      <c r="D698" s="1446" t="s">
        <v>7141</v>
      </c>
      <c r="E698" s="1445">
        <v>7.7429E7</v>
      </c>
      <c r="F698" s="1445">
        <v>7.7429E7</v>
      </c>
      <c r="G698" s="1447" t="b">
        <v>1</v>
      </c>
      <c r="H698" s="1445" t="s">
        <v>5691</v>
      </c>
      <c r="I698" s="1445" t="s">
        <v>4936</v>
      </c>
      <c r="J698" s="1448">
        <v>717019.0</v>
      </c>
      <c r="K698" s="1445" t="s">
        <v>2426</v>
      </c>
      <c r="L698" s="1445" t="s">
        <v>5691</v>
      </c>
      <c r="M698" s="1445" t="s">
        <v>5691</v>
      </c>
      <c r="N698" s="1449" t="s">
        <v>7142</v>
      </c>
      <c r="O698" s="1450"/>
      <c r="P698" s="1450"/>
    </row>
    <row r="699">
      <c r="A699" s="1444">
        <v>4074.0</v>
      </c>
      <c r="B699" s="1445" t="s">
        <v>7143</v>
      </c>
      <c r="C699" s="1445" t="s">
        <v>7143</v>
      </c>
      <c r="D699" s="1446" t="s">
        <v>7144</v>
      </c>
      <c r="E699" s="1445">
        <v>9.67473705E8</v>
      </c>
      <c r="F699" s="1445">
        <v>9.67473705E8</v>
      </c>
      <c r="G699" s="1447" t="b">
        <v>1</v>
      </c>
      <c r="H699" s="1445" t="s">
        <v>76</v>
      </c>
      <c r="I699" s="1445" t="s">
        <v>5142</v>
      </c>
      <c r="J699" s="1448">
        <v>42.0</v>
      </c>
      <c r="K699" s="1445" t="s">
        <v>2461</v>
      </c>
      <c r="L699" s="1445" t="s">
        <v>4954</v>
      </c>
      <c r="M699" s="1445" t="s">
        <v>4954</v>
      </c>
      <c r="N699" s="1449" t="s">
        <v>2461</v>
      </c>
      <c r="O699" s="1450"/>
      <c r="P699" s="1450"/>
    </row>
    <row r="700">
      <c r="A700" s="1444">
        <v>4077.0</v>
      </c>
      <c r="B700" s="1445" t="s">
        <v>2714</v>
      </c>
      <c r="C700" s="1445" t="s">
        <v>2714</v>
      </c>
      <c r="D700" s="1446" t="s">
        <v>7145</v>
      </c>
      <c r="E700" s="1445">
        <v>6.22438237E8</v>
      </c>
      <c r="F700" s="1445">
        <v>6.22438237E8</v>
      </c>
      <c r="G700" s="1447" t="b">
        <v>1</v>
      </c>
      <c r="H700" s="1445" t="s">
        <v>76</v>
      </c>
      <c r="I700" s="1445" t="s">
        <v>4936</v>
      </c>
      <c r="J700" s="1448">
        <v>717019.0</v>
      </c>
      <c r="K700" s="1445" t="s">
        <v>2715</v>
      </c>
      <c r="L700" s="1453"/>
      <c r="M700" s="1445" t="s">
        <v>4954</v>
      </c>
      <c r="N700" s="1449" t="s">
        <v>2715</v>
      </c>
      <c r="O700" s="1450"/>
      <c r="P700" s="1450"/>
    </row>
    <row r="701">
      <c r="A701" s="1444">
        <v>4080.0</v>
      </c>
      <c r="B701" s="1445" t="s">
        <v>7146</v>
      </c>
      <c r="C701" s="1445" t="s">
        <v>7147</v>
      </c>
      <c r="D701" s="1446" t="s">
        <v>7148</v>
      </c>
      <c r="E701" s="1445">
        <v>9.9053181E8</v>
      </c>
      <c r="F701" s="1445">
        <v>9.9053181E8</v>
      </c>
      <c r="G701" s="1447" t="b">
        <v>1</v>
      </c>
      <c r="H701" s="1445" t="s">
        <v>76</v>
      </c>
      <c r="I701" s="1445" t="s">
        <v>5142</v>
      </c>
      <c r="J701" s="1448">
        <v>42.0</v>
      </c>
      <c r="K701" s="1445" t="s">
        <v>2464</v>
      </c>
      <c r="L701" s="1453"/>
      <c r="M701" s="1453"/>
      <c r="N701" s="1449" t="s">
        <v>5881</v>
      </c>
      <c r="O701" s="1450"/>
      <c r="P701" s="1450"/>
    </row>
    <row r="702">
      <c r="A702" s="1444">
        <v>4081.0</v>
      </c>
      <c r="B702" s="1445" t="s">
        <v>7149</v>
      </c>
      <c r="C702" s="1445" t="s">
        <v>7149</v>
      </c>
      <c r="D702" s="1446" t="s">
        <v>7150</v>
      </c>
      <c r="E702" s="1445">
        <v>3.8419419E7</v>
      </c>
      <c r="F702" s="1445">
        <v>3.8419419E7</v>
      </c>
      <c r="G702" s="1447" t="b">
        <v>1</v>
      </c>
      <c r="H702" s="1445" t="s">
        <v>263</v>
      </c>
      <c r="I702" s="1445" t="s">
        <v>5142</v>
      </c>
      <c r="J702" s="1448">
        <v>42.0</v>
      </c>
      <c r="K702" s="1445" t="s">
        <v>2426</v>
      </c>
      <c r="L702" s="1445" t="s">
        <v>263</v>
      </c>
      <c r="M702" s="1445" t="s">
        <v>263</v>
      </c>
      <c r="N702" s="1449" t="s">
        <v>5316</v>
      </c>
      <c r="O702" s="1450"/>
      <c r="P702" s="1450"/>
    </row>
    <row r="703">
      <c r="A703" s="1444">
        <v>4082.0</v>
      </c>
      <c r="B703" s="1445" t="s">
        <v>7151</v>
      </c>
      <c r="C703" s="1445" t="s">
        <v>7151</v>
      </c>
      <c r="D703" s="1446" t="s">
        <v>7152</v>
      </c>
      <c r="E703" s="1445">
        <v>3.8419419E7</v>
      </c>
      <c r="F703" s="1445">
        <v>3.8419419E7</v>
      </c>
      <c r="G703" s="1447" t="b">
        <v>1</v>
      </c>
      <c r="H703" s="1445" t="s">
        <v>263</v>
      </c>
      <c r="I703" s="1445" t="s">
        <v>5142</v>
      </c>
      <c r="J703" s="1448">
        <v>42.0</v>
      </c>
      <c r="K703" s="1445" t="s">
        <v>2426</v>
      </c>
      <c r="L703" s="1445" t="s">
        <v>263</v>
      </c>
      <c r="M703" s="1445" t="s">
        <v>263</v>
      </c>
      <c r="N703" s="1449" t="s">
        <v>5316</v>
      </c>
      <c r="O703" s="1450"/>
      <c r="P703" s="1450"/>
    </row>
    <row r="704">
      <c r="A704" s="1444">
        <v>4085.0</v>
      </c>
      <c r="B704" s="1445" t="s">
        <v>7153</v>
      </c>
      <c r="C704" s="1445" t="s">
        <v>7154</v>
      </c>
      <c r="D704" s="1446" t="s">
        <v>7155</v>
      </c>
      <c r="E704" s="1445">
        <v>6.42469555E8</v>
      </c>
      <c r="F704" s="1445">
        <v>6.42469555E8</v>
      </c>
      <c r="G704" s="1447" t="b">
        <v>1</v>
      </c>
      <c r="H704" s="1445" t="s">
        <v>76</v>
      </c>
      <c r="I704" s="1445" t="s">
        <v>4929</v>
      </c>
      <c r="J704" s="1448">
        <v>91511.0</v>
      </c>
      <c r="K704" s="1445" t="s">
        <v>2432</v>
      </c>
      <c r="L704" s="1453"/>
      <c r="M704" s="1445" t="s">
        <v>5633</v>
      </c>
      <c r="N704" s="1449" t="s">
        <v>2432</v>
      </c>
      <c r="O704" s="1450"/>
      <c r="P704" s="1450"/>
    </row>
    <row r="705">
      <c r="A705" s="1444">
        <v>4086.0</v>
      </c>
      <c r="B705" s="1445" t="s">
        <v>7156</v>
      </c>
      <c r="C705" s="1445" t="s">
        <v>7157</v>
      </c>
      <c r="D705" s="1446" t="s">
        <v>7158</v>
      </c>
      <c r="E705" s="1445">
        <v>6.42469555E8</v>
      </c>
      <c r="F705" s="1445">
        <v>6.42469555E8</v>
      </c>
      <c r="G705" s="1447" t="b">
        <v>1</v>
      </c>
      <c r="H705" s="1445" t="s">
        <v>76</v>
      </c>
      <c r="I705" s="1445" t="s">
        <v>4929</v>
      </c>
      <c r="J705" s="1448">
        <v>91511.0</v>
      </c>
      <c r="K705" s="1445" t="s">
        <v>2432</v>
      </c>
      <c r="L705" s="1453"/>
      <c r="M705" s="1453"/>
      <c r="N705" s="1449" t="s">
        <v>2432</v>
      </c>
      <c r="O705" s="1450"/>
      <c r="P705" s="1450"/>
    </row>
    <row r="706">
      <c r="A706" s="1444">
        <v>4088.0</v>
      </c>
      <c r="B706" s="1445" t="s">
        <v>7159</v>
      </c>
      <c r="C706" s="1445" t="s">
        <v>7160</v>
      </c>
      <c r="D706" s="1446" t="s">
        <v>7161</v>
      </c>
      <c r="E706" s="1445">
        <v>6.47212646E8</v>
      </c>
      <c r="F706" s="1445">
        <v>6.47212646E8</v>
      </c>
      <c r="G706" s="1447" t="b">
        <v>1</v>
      </c>
      <c r="H706" s="1445" t="s">
        <v>76</v>
      </c>
      <c r="I706" s="1445" t="s">
        <v>1077</v>
      </c>
      <c r="J706" s="1448">
        <v>319244.0</v>
      </c>
      <c r="K706" s="1445" t="s">
        <v>2659</v>
      </c>
      <c r="L706" s="1453"/>
      <c r="M706" s="1445" t="s">
        <v>5465</v>
      </c>
      <c r="N706" s="1449" t="s">
        <v>5183</v>
      </c>
      <c r="O706" s="1450"/>
      <c r="P706" s="1450"/>
    </row>
    <row r="707">
      <c r="A707" s="1444">
        <v>4089.0</v>
      </c>
      <c r="B707" s="1445" t="s">
        <v>2775</v>
      </c>
      <c r="C707" s="1445" t="s">
        <v>7162</v>
      </c>
      <c r="D707" s="1446" t="s">
        <v>7163</v>
      </c>
      <c r="E707" s="1445">
        <v>6.47212646E8</v>
      </c>
      <c r="F707" s="1445">
        <v>6.47212646E8</v>
      </c>
      <c r="G707" s="1447" t="b">
        <v>1</v>
      </c>
      <c r="H707" s="1445" t="s">
        <v>76</v>
      </c>
      <c r="I707" s="1445" t="s">
        <v>1077</v>
      </c>
      <c r="J707" s="1448">
        <v>319244.0</v>
      </c>
      <c r="K707" s="1445" t="s">
        <v>2659</v>
      </c>
      <c r="L707" s="1453"/>
      <c r="M707" s="1453"/>
      <c r="N707" s="1449" t="s">
        <v>5183</v>
      </c>
      <c r="O707" s="1450"/>
      <c r="P707" s="1450"/>
    </row>
    <row r="708">
      <c r="A708" s="1444">
        <v>4091.0</v>
      </c>
      <c r="B708" s="1445" t="s">
        <v>7164</v>
      </c>
      <c r="C708" s="1445" t="s">
        <v>7164</v>
      </c>
      <c r="D708" s="1446" t="s">
        <v>7165</v>
      </c>
      <c r="E708" s="1445">
        <v>8.1579119E8</v>
      </c>
      <c r="F708" s="1445">
        <v>8.1579119E8</v>
      </c>
      <c r="G708" s="1447" t="b">
        <v>1</v>
      </c>
      <c r="H708" s="1445" t="s">
        <v>76</v>
      </c>
      <c r="I708" s="1445" t="s">
        <v>1077</v>
      </c>
      <c r="J708" s="1448">
        <v>319244.0</v>
      </c>
      <c r="K708" s="1445" t="s">
        <v>2461</v>
      </c>
      <c r="L708" s="1445" t="s">
        <v>5089</v>
      </c>
      <c r="M708" s="1445" t="s">
        <v>4931</v>
      </c>
      <c r="N708" s="1449" t="s">
        <v>7166</v>
      </c>
      <c r="O708" s="1450"/>
      <c r="P708" s="1450"/>
    </row>
    <row r="709">
      <c r="A709" s="1444">
        <v>4093.0</v>
      </c>
      <c r="B709" s="1445" t="s">
        <v>7167</v>
      </c>
      <c r="C709" s="1445" t="s">
        <v>7168</v>
      </c>
      <c r="D709" s="1446" t="s">
        <v>7169</v>
      </c>
      <c r="E709" s="1445">
        <v>3.8418419E7</v>
      </c>
      <c r="F709" s="1445">
        <v>3.8418419E7</v>
      </c>
      <c r="G709" s="1447" t="b">
        <v>1</v>
      </c>
      <c r="H709" s="1445" t="s">
        <v>263</v>
      </c>
      <c r="I709" s="1445" t="s">
        <v>5142</v>
      </c>
      <c r="J709" s="1448">
        <v>42.0</v>
      </c>
      <c r="K709" s="1445" t="s">
        <v>2937</v>
      </c>
      <c r="L709" s="1445" t="s">
        <v>263</v>
      </c>
      <c r="M709" s="1445" t="s">
        <v>263</v>
      </c>
      <c r="N709" s="1449" t="s">
        <v>2937</v>
      </c>
      <c r="O709" s="1450"/>
      <c r="P709" s="1450"/>
    </row>
    <row r="710">
      <c r="A710" s="1444">
        <v>4094.0</v>
      </c>
      <c r="B710" s="1445" t="s">
        <v>7170</v>
      </c>
      <c r="C710" s="1445" t="s">
        <v>7171</v>
      </c>
      <c r="D710" s="1446" t="s">
        <v>7172</v>
      </c>
      <c r="E710" s="1445">
        <v>6.41158902E8</v>
      </c>
      <c r="F710" s="1445">
        <v>6.41158902E8</v>
      </c>
      <c r="G710" s="1447" t="b">
        <v>1</v>
      </c>
      <c r="H710" s="1445" t="s">
        <v>7173</v>
      </c>
      <c r="I710" s="1445" t="s">
        <v>5142</v>
      </c>
      <c r="J710" s="1448">
        <v>42.0</v>
      </c>
      <c r="K710" s="1445" t="s">
        <v>2464</v>
      </c>
      <c r="L710" s="1445" t="s">
        <v>7173</v>
      </c>
      <c r="M710" s="1445" t="s">
        <v>7173</v>
      </c>
      <c r="N710" s="1449" t="s">
        <v>2464</v>
      </c>
      <c r="O710" s="1450"/>
      <c r="P710" s="1450"/>
    </row>
    <row r="711">
      <c r="A711" s="1444">
        <v>4096.0</v>
      </c>
      <c r="B711" s="1445" t="s">
        <v>3400</v>
      </c>
      <c r="C711" s="1445" t="s">
        <v>7174</v>
      </c>
      <c r="D711" s="1446" t="s">
        <v>7175</v>
      </c>
      <c r="E711" s="1445">
        <v>2.0094999E7</v>
      </c>
      <c r="F711" s="1445">
        <v>2.0094999E7</v>
      </c>
      <c r="G711" s="1447" t="b">
        <v>1</v>
      </c>
      <c r="H711" s="1445" t="s">
        <v>76</v>
      </c>
      <c r="I711" s="1445" t="s">
        <v>4929</v>
      </c>
      <c r="J711" s="1448">
        <v>91511.0</v>
      </c>
      <c r="K711" s="1445" t="s">
        <v>2426</v>
      </c>
      <c r="L711" s="1445" t="s">
        <v>5006</v>
      </c>
      <c r="M711" s="1445" t="s">
        <v>4954</v>
      </c>
      <c r="N711" s="1449" t="s">
        <v>4970</v>
      </c>
      <c r="O711" s="1450"/>
      <c r="P711" s="1450"/>
    </row>
    <row r="712">
      <c r="A712" s="1444">
        <v>4097.0</v>
      </c>
      <c r="B712" s="1445" t="s">
        <v>7176</v>
      </c>
      <c r="C712" s="1445" t="s">
        <v>7177</v>
      </c>
      <c r="D712" s="1446" t="s">
        <v>7178</v>
      </c>
      <c r="E712" s="1445">
        <v>2.0094999E7</v>
      </c>
      <c r="F712" s="1445">
        <v>2.0094999E7</v>
      </c>
      <c r="G712" s="1447" t="b">
        <v>1</v>
      </c>
      <c r="H712" s="1445" t="s">
        <v>76</v>
      </c>
      <c r="I712" s="1445" t="s">
        <v>4929</v>
      </c>
      <c r="J712" s="1448">
        <v>91511.0</v>
      </c>
      <c r="K712" s="1445" t="s">
        <v>2437</v>
      </c>
      <c r="L712" s="1445" t="s">
        <v>4954</v>
      </c>
      <c r="M712" s="1445" t="s">
        <v>4954</v>
      </c>
      <c r="N712" s="1449" t="s">
        <v>6462</v>
      </c>
      <c r="O712" s="1450"/>
      <c r="P712" s="1450"/>
    </row>
    <row r="713">
      <c r="A713" s="1444">
        <v>4098.0</v>
      </c>
      <c r="B713" s="1445" t="s">
        <v>7179</v>
      </c>
      <c r="C713" s="1445" t="s">
        <v>7180</v>
      </c>
      <c r="D713" s="1446" t="s">
        <v>7181</v>
      </c>
      <c r="E713" s="1445">
        <v>2.1183641E7</v>
      </c>
      <c r="F713" s="1445">
        <v>2.1183641E7</v>
      </c>
      <c r="G713" s="1447" t="b">
        <v>1</v>
      </c>
      <c r="H713" s="1445" t="s">
        <v>76</v>
      </c>
      <c r="I713" s="1445" t="s">
        <v>4929</v>
      </c>
      <c r="J713" s="1448">
        <v>91511.0</v>
      </c>
      <c r="K713" s="1445" t="s">
        <v>2659</v>
      </c>
      <c r="L713" s="1453"/>
      <c r="M713" s="1445" t="s">
        <v>4954</v>
      </c>
      <c r="N713" s="1449" t="s">
        <v>2659</v>
      </c>
      <c r="O713" s="1450"/>
      <c r="P713" s="1450"/>
    </row>
    <row r="714">
      <c r="A714" s="1444">
        <v>4101.0</v>
      </c>
      <c r="B714" s="1445" t="s">
        <v>7182</v>
      </c>
      <c r="C714" s="1445" t="s">
        <v>7183</v>
      </c>
      <c r="D714" s="1446" t="s">
        <v>7184</v>
      </c>
      <c r="E714" s="1445">
        <v>6.41158902E8</v>
      </c>
      <c r="F714" s="1445">
        <v>6.41158902E8</v>
      </c>
      <c r="G714" s="1447" t="b">
        <v>1</v>
      </c>
      <c r="H714" s="1445" t="s">
        <v>7173</v>
      </c>
      <c r="I714" s="1445" t="s">
        <v>5142</v>
      </c>
      <c r="J714" s="1448">
        <v>42.0</v>
      </c>
      <c r="K714" s="1445" t="s">
        <v>2426</v>
      </c>
      <c r="L714" s="1445" t="s">
        <v>7173</v>
      </c>
      <c r="M714" s="1445" t="s">
        <v>7173</v>
      </c>
      <c r="N714" s="1449" t="s">
        <v>2426</v>
      </c>
      <c r="O714" s="1450"/>
      <c r="P714" s="1450"/>
    </row>
    <row r="715">
      <c r="A715" s="1444">
        <v>4102.0</v>
      </c>
      <c r="B715" s="1445" t="s">
        <v>7185</v>
      </c>
      <c r="C715" s="1445" t="s">
        <v>7186</v>
      </c>
      <c r="D715" s="1446" t="s">
        <v>7187</v>
      </c>
      <c r="E715" s="1445">
        <v>9.55365508E8</v>
      </c>
      <c r="F715" s="1445">
        <v>9.55365508E8</v>
      </c>
      <c r="G715" s="1447" t="b">
        <v>1</v>
      </c>
      <c r="H715" s="1445" t="s">
        <v>76</v>
      </c>
      <c r="I715" s="1445" t="s">
        <v>5142</v>
      </c>
      <c r="J715" s="1448">
        <v>42.0</v>
      </c>
      <c r="K715" s="1445" t="s">
        <v>2437</v>
      </c>
      <c r="L715" s="1445" t="s">
        <v>4960</v>
      </c>
      <c r="M715" s="1445" t="s">
        <v>4960</v>
      </c>
      <c r="N715" s="1449" t="s">
        <v>6977</v>
      </c>
      <c r="O715" s="1450"/>
      <c r="P715" s="1450"/>
    </row>
    <row r="716">
      <c r="A716" s="1444">
        <v>4103.0</v>
      </c>
      <c r="B716" s="1445" t="s">
        <v>7188</v>
      </c>
      <c r="C716" s="1445" t="s">
        <v>7189</v>
      </c>
      <c r="D716" s="1446" t="s">
        <v>7190</v>
      </c>
      <c r="E716" s="1445">
        <v>9.97892626E8</v>
      </c>
      <c r="F716" s="1445">
        <v>9.97892626E8</v>
      </c>
      <c r="G716" s="1447" t="b">
        <v>1</v>
      </c>
      <c r="H716" s="1445" t="s">
        <v>76</v>
      </c>
      <c r="I716" s="1445" t="s">
        <v>5142</v>
      </c>
      <c r="J716" s="1448">
        <v>42.0</v>
      </c>
      <c r="K716" s="1445" t="s">
        <v>2426</v>
      </c>
      <c r="L716" s="1445" t="s">
        <v>4986</v>
      </c>
      <c r="M716" s="1453"/>
      <c r="N716" s="1449" t="s">
        <v>2426</v>
      </c>
      <c r="O716" s="1450"/>
      <c r="P716" s="1450"/>
    </row>
    <row r="717">
      <c r="A717" s="1444">
        <v>4106.0</v>
      </c>
      <c r="B717" s="1445" t="s">
        <v>7191</v>
      </c>
      <c r="C717" s="1445" t="s">
        <v>7191</v>
      </c>
      <c r="D717" s="1446" t="s">
        <v>7192</v>
      </c>
      <c r="E717" s="1445">
        <v>9.96156999E8</v>
      </c>
      <c r="F717" s="1445">
        <v>9.96156999E8</v>
      </c>
      <c r="G717" s="1447" t="b">
        <v>1</v>
      </c>
      <c r="H717" s="1445" t="s">
        <v>76</v>
      </c>
      <c r="I717" s="1445" t="s">
        <v>4936</v>
      </c>
      <c r="J717" s="1448">
        <v>717019.0</v>
      </c>
      <c r="K717" s="1445" t="s">
        <v>3363</v>
      </c>
      <c r="L717" s="1453"/>
      <c r="M717" s="1445" t="s">
        <v>4931</v>
      </c>
      <c r="N717" s="1449" t="s">
        <v>7112</v>
      </c>
      <c r="O717" s="1450"/>
      <c r="P717" s="1450"/>
    </row>
    <row r="718">
      <c r="A718" s="1444">
        <v>4108.0</v>
      </c>
      <c r="B718" s="1445" t="s">
        <v>7193</v>
      </c>
      <c r="C718" s="1445" t="s">
        <v>7193</v>
      </c>
      <c r="D718" s="1446" t="s">
        <v>7194</v>
      </c>
      <c r="E718" s="1445">
        <v>2.3405496E7</v>
      </c>
      <c r="F718" s="1445">
        <v>2.3405496E7</v>
      </c>
      <c r="G718" s="1447" t="b">
        <v>1</v>
      </c>
      <c r="H718" s="1445" t="s">
        <v>76</v>
      </c>
      <c r="I718" s="1445" t="s">
        <v>4936</v>
      </c>
      <c r="J718" s="1448">
        <v>717019.0</v>
      </c>
      <c r="K718" s="1445" t="s">
        <v>2426</v>
      </c>
      <c r="L718" s="1453"/>
      <c r="M718" s="1453"/>
      <c r="N718" s="1449" t="s">
        <v>5402</v>
      </c>
      <c r="O718" s="1450"/>
      <c r="P718" s="1450"/>
    </row>
    <row r="719">
      <c r="A719" s="1444">
        <v>4109.0</v>
      </c>
      <c r="B719" s="1445" t="s">
        <v>7195</v>
      </c>
      <c r="C719" s="1445" t="s">
        <v>7195</v>
      </c>
      <c r="D719" s="1446" t="s">
        <v>7196</v>
      </c>
      <c r="E719" s="1445">
        <v>8.94444497E8</v>
      </c>
      <c r="F719" s="1445">
        <v>8.94444497E8</v>
      </c>
      <c r="G719" s="1447" t="b">
        <v>1</v>
      </c>
      <c r="H719" s="1445" t="s">
        <v>76</v>
      </c>
      <c r="I719" s="1445" t="s">
        <v>4936</v>
      </c>
      <c r="J719" s="1448">
        <v>717019.0</v>
      </c>
      <c r="K719" s="1445" t="s">
        <v>2432</v>
      </c>
      <c r="L719" s="1445" t="s">
        <v>5249</v>
      </c>
      <c r="M719" s="1445" t="s">
        <v>4931</v>
      </c>
      <c r="N719" s="1449" t="s">
        <v>2432</v>
      </c>
      <c r="O719" s="1450"/>
      <c r="P719" s="1450"/>
    </row>
    <row r="720">
      <c r="A720" s="1444">
        <v>4110.0</v>
      </c>
      <c r="B720" s="1445" t="s">
        <v>7197</v>
      </c>
      <c r="C720" s="1445" t="s">
        <v>7198</v>
      </c>
      <c r="D720" s="1446" t="s">
        <v>7199</v>
      </c>
      <c r="E720" s="1445">
        <v>2.0094999E7</v>
      </c>
      <c r="F720" s="1445">
        <v>2.0094999E7</v>
      </c>
      <c r="G720" s="1447" t="b">
        <v>1</v>
      </c>
      <c r="H720" s="1445" t="s">
        <v>76</v>
      </c>
      <c r="I720" s="1445" t="s">
        <v>4929</v>
      </c>
      <c r="J720" s="1448">
        <v>91511.0</v>
      </c>
      <c r="K720" s="1445" t="s">
        <v>2426</v>
      </c>
      <c r="L720" s="1445" t="s">
        <v>5006</v>
      </c>
      <c r="M720" s="1445" t="s">
        <v>4954</v>
      </c>
      <c r="N720" s="1449" t="s">
        <v>2426</v>
      </c>
      <c r="O720" s="1450"/>
      <c r="P720" s="1450"/>
    </row>
    <row r="721">
      <c r="A721" s="1444">
        <v>4111.0</v>
      </c>
      <c r="B721" s="1445" t="s">
        <v>7200</v>
      </c>
      <c r="C721" s="1445" t="s">
        <v>7201</v>
      </c>
      <c r="D721" s="1446" t="s">
        <v>7202</v>
      </c>
      <c r="E721" s="1445">
        <v>9.64046545E8</v>
      </c>
      <c r="F721" s="1445">
        <v>9.64046545E8</v>
      </c>
      <c r="G721" s="1447" t="b">
        <v>1</v>
      </c>
      <c r="H721" s="1445" t="s">
        <v>5541</v>
      </c>
      <c r="I721" s="1445" t="s">
        <v>5142</v>
      </c>
      <c r="J721" s="1448">
        <v>42.0</v>
      </c>
      <c r="K721" s="1445" t="s">
        <v>2426</v>
      </c>
      <c r="L721" s="1445" t="s">
        <v>5542</v>
      </c>
      <c r="M721" s="1445" t="s">
        <v>5542</v>
      </c>
      <c r="N721" s="1449" t="s">
        <v>7203</v>
      </c>
      <c r="O721" s="1450"/>
      <c r="P721" s="1450"/>
    </row>
    <row r="722">
      <c r="A722" s="1444">
        <v>4114.0</v>
      </c>
      <c r="B722" s="1445" t="s">
        <v>7204</v>
      </c>
      <c r="C722" s="1445" t="s">
        <v>7204</v>
      </c>
      <c r="D722" s="1446" t="s">
        <v>7205</v>
      </c>
      <c r="E722" s="1445">
        <v>8.43297847E8</v>
      </c>
      <c r="F722" s="1445">
        <v>8.43297847E8</v>
      </c>
      <c r="G722" s="1447" t="b">
        <v>1</v>
      </c>
      <c r="H722" s="1445" t="s">
        <v>76</v>
      </c>
      <c r="I722" s="1445" t="s">
        <v>4936</v>
      </c>
      <c r="J722" s="1448">
        <v>717019.0</v>
      </c>
      <c r="K722" s="1445" t="s">
        <v>2464</v>
      </c>
      <c r="L722" s="1445" t="s">
        <v>5235</v>
      </c>
      <c r="M722" s="1445" t="s">
        <v>5235</v>
      </c>
      <c r="N722" s="1449" t="s">
        <v>2464</v>
      </c>
      <c r="O722" s="1450"/>
      <c r="P722" s="1450"/>
    </row>
    <row r="723">
      <c r="A723" s="1444">
        <v>4115.0</v>
      </c>
      <c r="B723" s="1445" t="s">
        <v>7206</v>
      </c>
      <c r="C723" s="1445" t="s">
        <v>7207</v>
      </c>
      <c r="D723" s="1446" t="s">
        <v>7208</v>
      </c>
      <c r="E723" s="1445">
        <v>6.32209889E8</v>
      </c>
      <c r="F723" s="1445">
        <v>6.32209889E8</v>
      </c>
      <c r="G723" s="1447" t="b">
        <v>1</v>
      </c>
      <c r="H723" s="1445" t="s">
        <v>76</v>
      </c>
      <c r="I723" s="1445" t="s">
        <v>4936</v>
      </c>
      <c r="J723" s="1448">
        <v>717019.0</v>
      </c>
      <c r="K723" s="1445" t="s">
        <v>2937</v>
      </c>
      <c r="L723" s="1445" t="s">
        <v>4986</v>
      </c>
      <c r="M723" s="1453"/>
      <c r="N723" s="1449" t="s">
        <v>5831</v>
      </c>
      <c r="O723" s="1450"/>
      <c r="P723" s="1450"/>
    </row>
    <row r="724">
      <c r="A724" s="1444">
        <v>4117.0</v>
      </c>
      <c r="B724" s="1445" t="s">
        <v>7209</v>
      </c>
      <c r="C724" s="1445" t="s">
        <v>7209</v>
      </c>
      <c r="D724" s="1446" t="s">
        <v>7210</v>
      </c>
      <c r="E724" s="1445">
        <v>9.89640837E8</v>
      </c>
      <c r="F724" s="1445">
        <v>9.89640837E8</v>
      </c>
      <c r="G724" s="1447" t="b">
        <v>1</v>
      </c>
      <c r="H724" s="1445" t="s">
        <v>263</v>
      </c>
      <c r="I724" s="1445" t="s">
        <v>1204</v>
      </c>
      <c r="J724" s="1448">
        <v>583715.0</v>
      </c>
      <c r="K724" s="1445" t="s">
        <v>2476</v>
      </c>
      <c r="L724" s="1445" t="s">
        <v>263</v>
      </c>
      <c r="M724" s="1445" t="s">
        <v>263</v>
      </c>
      <c r="N724" s="1449" t="s">
        <v>2476</v>
      </c>
      <c r="O724" s="1450"/>
      <c r="P724" s="1450"/>
    </row>
    <row r="725">
      <c r="A725" s="1444">
        <v>4118.0</v>
      </c>
      <c r="B725" s="1445" t="s">
        <v>7211</v>
      </c>
      <c r="C725" s="1445" t="s">
        <v>7211</v>
      </c>
      <c r="D725" s="1446" t="s">
        <v>7212</v>
      </c>
      <c r="E725" s="1445">
        <v>2.2113333E7</v>
      </c>
      <c r="F725" s="1445">
        <v>2.2113333E7</v>
      </c>
      <c r="G725" s="1447" t="b">
        <v>1</v>
      </c>
      <c r="H725" s="1445" t="s">
        <v>76</v>
      </c>
      <c r="I725" s="1445" t="s">
        <v>1077</v>
      </c>
      <c r="J725" s="1448">
        <v>319244.0</v>
      </c>
      <c r="K725" s="1445" t="s">
        <v>2426</v>
      </c>
      <c r="L725" s="1445" t="s">
        <v>5224</v>
      </c>
      <c r="M725" s="1453"/>
      <c r="N725" s="1449" t="s">
        <v>5432</v>
      </c>
      <c r="O725" s="1450"/>
      <c r="P725" s="1450"/>
    </row>
    <row r="726">
      <c r="A726" s="1444">
        <v>4121.0</v>
      </c>
      <c r="B726" s="1445" t="s">
        <v>7213</v>
      </c>
      <c r="C726" s="1445" t="s">
        <v>7214</v>
      </c>
      <c r="D726" s="1446" t="s">
        <v>7215</v>
      </c>
      <c r="E726" s="1445">
        <v>6.41433502E8</v>
      </c>
      <c r="F726" s="1445">
        <v>6.41433502E8</v>
      </c>
      <c r="G726" s="1447" t="b">
        <v>1</v>
      </c>
      <c r="H726" s="1445" t="s">
        <v>76</v>
      </c>
      <c r="I726" s="1445" t="s">
        <v>1204</v>
      </c>
      <c r="J726" s="1448">
        <v>583715.0</v>
      </c>
      <c r="K726" s="1445" t="s">
        <v>2464</v>
      </c>
      <c r="L726" s="1445" t="s">
        <v>4951</v>
      </c>
      <c r="M726" s="1445" t="s">
        <v>5126</v>
      </c>
      <c r="N726" s="1449" t="s">
        <v>2464</v>
      </c>
      <c r="O726" s="1450"/>
      <c r="P726" s="1450"/>
    </row>
    <row r="727">
      <c r="A727" s="1444">
        <v>4123.0</v>
      </c>
      <c r="B727" s="1445" t="s">
        <v>7216</v>
      </c>
      <c r="C727" s="1445" t="s">
        <v>7216</v>
      </c>
      <c r="D727" s="1446" t="s">
        <v>7217</v>
      </c>
      <c r="E727" s="1445">
        <v>3.3265455E7</v>
      </c>
      <c r="F727" s="1445">
        <v>3.3265455E7</v>
      </c>
      <c r="G727" s="1447" t="b">
        <v>1</v>
      </c>
      <c r="H727" s="1445" t="s">
        <v>263</v>
      </c>
      <c r="I727" s="1445" t="s">
        <v>5142</v>
      </c>
      <c r="J727" s="1448">
        <v>42.0</v>
      </c>
      <c r="K727" s="1445" t="s">
        <v>2432</v>
      </c>
      <c r="L727" s="1445" t="s">
        <v>263</v>
      </c>
      <c r="M727" s="1445" t="s">
        <v>263</v>
      </c>
      <c r="N727" s="1449" t="s">
        <v>7218</v>
      </c>
      <c r="O727" s="1450"/>
      <c r="P727" s="1450"/>
    </row>
    <row r="728">
      <c r="A728" s="1444">
        <v>4125.0</v>
      </c>
      <c r="B728" s="1445" t="s">
        <v>7219</v>
      </c>
      <c r="C728" s="1445" t="s">
        <v>7219</v>
      </c>
      <c r="D728" s="1446" t="s">
        <v>7220</v>
      </c>
      <c r="E728" s="1445">
        <v>2.4071E7</v>
      </c>
      <c r="F728" s="1445">
        <v>2.4071E7</v>
      </c>
      <c r="G728" s="1447" t="b">
        <v>1</v>
      </c>
      <c r="H728" s="1445" t="s">
        <v>76</v>
      </c>
      <c r="I728" s="1445" t="s">
        <v>1077</v>
      </c>
      <c r="J728" s="1448">
        <v>319244.0</v>
      </c>
      <c r="K728" s="1445" t="s">
        <v>2426</v>
      </c>
      <c r="L728" s="1445" t="s">
        <v>5006</v>
      </c>
      <c r="M728" s="1451"/>
      <c r="N728" s="1449" t="s">
        <v>7221</v>
      </c>
      <c r="O728" s="1450"/>
      <c r="P728" s="1450"/>
    </row>
    <row r="729">
      <c r="A729" s="1444">
        <v>4126.0</v>
      </c>
      <c r="B729" s="1445" t="s">
        <v>7222</v>
      </c>
      <c r="C729" s="1445" t="s">
        <v>7222</v>
      </c>
      <c r="D729" s="1446" t="s">
        <v>7223</v>
      </c>
      <c r="E729" s="1445">
        <v>7.7914888E7</v>
      </c>
      <c r="F729" s="1445">
        <v>7.7914888E7</v>
      </c>
      <c r="G729" s="1447" t="b">
        <v>1</v>
      </c>
      <c r="H729" s="1445" t="s">
        <v>5691</v>
      </c>
      <c r="I729" s="1445" t="s">
        <v>4929</v>
      </c>
      <c r="J729" s="1448">
        <v>91511.0</v>
      </c>
      <c r="K729" s="1445" t="s">
        <v>2464</v>
      </c>
      <c r="L729" s="1445" t="s">
        <v>5691</v>
      </c>
      <c r="M729" s="1445" t="s">
        <v>5691</v>
      </c>
      <c r="N729" s="1449" t="s">
        <v>5881</v>
      </c>
      <c r="O729" s="1450"/>
      <c r="P729" s="1450"/>
    </row>
    <row r="730">
      <c r="A730" s="1444">
        <v>4134.0</v>
      </c>
      <c r="B730" s="1445" t="s">
        <v>7224</v>
      </c>
      <c r="C730" s="1445" t="s">
        <v>7225</v>
      </c>
      <c r="D730" s="1446" t="s">
        <v>7226</v>
      </c>
      <c r="E730" s="1445">
        <v>3.253599E7</v>
      </c>
      <c r="F730" s="1445">
        <v>3.253599E7</v>
      </c>
      <c r="G730" s="1447" t="b">
        <v>1</v>
      </c>
      <c r="H730" s="1445" t="s">
        <v>5608</v>
      </c>
      <c r="I730" s="1445" t="s">
        <v>6480</v>
      </c>
      <c r="J730" s="1448">
        <v>126855.0</v>
      </c>
      <c r="K730" s="1445" t="s">
        <v>2937</v>
      </c>
      <c r="L730" s="1445" t="s">
        <v>5608</v>
      </c>
      <c r="M730" s="1445" t="s">
        <v>5608</v>
      </c>
      <c r="N730" s="1449" t="s">
        <v>5831</v>
      </c>
      <c r="O730" s="1450"/>
      <c r="P730" s="1450"/>
    </row>
    <row r="731">
      <c r="A731" s="1444">
        <v>4137.0</v>
      </c>
      <c r="B731" s="1445" t="s">
        <v>7227</v>
      </c>
      <c r="C731" s="1445" t="s">
        <v>7228</v>
      </c>
      <c r="D731" s="1446" t="s">
        <v>7229</v>
      </c>
      <c r="E731" s="1445">
        <v>3.8197361E7</v>
      </c>
      <c r="F731" s="1445">
        <v>3.8197361E7</v>
      </c>
      <c r="G731" s="1447" t="b">
        <v>1</v>
      </c>
      <c r="H731" s="1445" t="s">
        <v>263</v>
      </c>
      <c r="I731" s="1445" t="s">
        <v>4936</v>
      </c>
      <c r="J731" s="1448">
        <v>717019.0</v>
      </c>
      <c r="K731" s="1445" t="s">
        <v>2426</v>
      </c>
      <c r="L731" s="1445" t="s">
        <v>263</v>
      </c>
      <c r="M731" s="1445" t="s">
        <v>263</v>
      </c>
      <c r="N731" s="1449" t="s">
        <v>7230</v>
      </c>
      <c r="O731" s="1450"/>
      <c r="P731" s="1450"/>
    </row>
    <row r="732">
      <c r="A732" s="1444">
        <v>4138.0</v>
      </c>
      <c r="B732" s="1445" t="s">
        <v>650</v>
      </c>
      <c r="C732" s="1445" t="s">
        <v>650</v>
      </c>
      <c r="D732" s="1446" t="s">
        <v>7231</v>
      </c>
      <c r="E732" s="1445">
        <v>2.2872494E7</v>
      </c>
      <c r="F732" s="1445">
        <v>2.2872494E7</v>
      </c>
      <c r="G732" s="1447" t="b">
        <v>1</v>
      </c>
      <c r="H732" s="1445" t="s">
        <v>76</v>
      </c>
      <c r="I732" s="1445" t="s">
        <v>4936</v>
      </c>
      <c r="J732" s="1448">
        <v>717019.0</v>
      </c>
      <c r="K732" s="1445" t="s">
        <v>3024</v>
      </c>
      <c r="L732" s="1445" t="s">
        <v>4951</v>
      </c>
      <c r="M732" s="1445" t="s">
        <v>4951</v>
      </c>
      <c r="N732" s="1449" t="s">
        <v>7232</v>
      </c>
      <c r="O732" s="1450"/>
      <c r="P732" s="1450"/>
    </row>
    <row r="733">
      <c r="A733" s="1444">
        <v>4139.0</v>
      </c>
      <c r="B733" s="1445" t="s">
        <v>7233</v>
      </c>
      <c r="C733" s="1445" t="s">
        <v>7234</v>
      </c>
      <c r="D733" s="1446" t="s">
        <v>7235</v>
      </c>
      <c r="E733" s="1445">
        <v>3.8197361E7</v>
      </c>
      <c r="F733" s="1445">
        <v>3.8197361E7</v>
      </c>
      <c r="G733" s="1447" t="b">
        <v>1</v>
      </c>
      <c r="H733" s="1445" t="s">
        <v>263</v>
      </c>
      <c r="I733" s="1445" t="s">
        <v>4936</v>
      </c>
      <c r="J733" s="1448">
        <v>717019.0</v>
      </c>
      <c r="K733" s="1445" t="s">
        <v>2426</v>
      </c>
      <c r="L733" s="1445" t="s">
        <v>263</v>
      </c>
      <c r="M733" s="1445" t="s">
        <v>263</v>
      </c>
      <c r="N733" s="1449" t="s">
        <v>2426</v>
      </c>
      <c r="O733" s="1450"/>
      <c r="P733" s="1450"/>
    </row>
    <row r="734">
      <c r="A734" s="1444">
        <v>4140.0</v>
      </c>
      <c r="B734" s="1445" t="s">
        <v>7236</v>
      </c>
      <c r="C734" s="1445" t="s">
        <v>7237</v>
      </c>
      <c r="D734" s="1446" t="s">
        <v>7238</v>
      </c>
      <c r="E734" s="1445">
        <v>6.36539274E8</v>
      </c>
      <c r="F734" s="1445">
        <v>6.36539274E8</v>
      </c>
      <c r="G734" s="1447" t="b">
        <v>1</v>
      </c>
      <c r="H734" s="1445" t="s">
        <v>76</v>
      </c>
      <c r="I734" s="1445" t="s">
        <v>4936</v>
      </c>
      <c r="J734" s="1448">
        <v>717019.0</v>
      </c>
      <c r="K734" s="1445" t="s">
        <v>2937</v>
      </c>
      <c r="L734" s="1445" t="s">
        <v>5148</v>
      </c>
      <c r="M734" s="1445" t="s">
        <v>5061</v>
      </c>
      <c r="N734" s="1449" t="s">
        <v>7239</v>
      </c>
      <c r="O734" s="1450"/>
      <c r="P734" s="1450"/>
    </row>
    <row r="735">
      <c r="A735" s="1444">
        <v>4141.0</v>
      </c>
      <c r="B735" s="1445" t="s">
        <v>1225</v>
      </c>
      <c r="C735" s="1445" t="s">
        <v>1225</v>
      </c>
      <c r="D735" s="1446" t="s">
        <v>7240</v>
      </c>
      <c r="E735" s="1445">
        <v>2.2538141E7</v>
      </c>
      <c r="F735" s="1445">
        <v>2.2538141E7</v>
      </c>
      <c r="G735" s="1447" t="b">
        <v>1</v>
      </c>
      <c r="H735" s="1445" t="s">
        <v>76</v>
      </c>
      <c r="I735" s="1445" t="s">
        <v>4936</v>
      </c>
      <c r="J735" s="1448">
        <v>717019.0</v>
      </c>
      <c r="K735" s="1445" t="s">
        <v>2536</v>
      </c>
      <c r="L735" s="1445" t="s">
        <v>4962</v>
      </c>
      <c r="M735" s="1445" t="s">
        <v>4945</v>
      </c>
      <c r="N735" s="1449" t="s">
        <v>2536</v>
      </c>
      <c r="O735" s="1450"/>
      <c r="P735" s="1450"/>
    </row>
    <row r="736">
      <c r="A736" s="1444">
        <v>4142.0</v>
      </c>
      <c r="B736" s="1445" t="s">
        <v>7241</v>
      </c>
      <c r="C736" s="1445" t="s">
        <v>7242</v>
      </c>
      <c r="D736" s="1446" t="s">
        <v>7243</v>
      </c>
      <c r="E736" s="1445">
        <v>8.99739918E8</v>
      </c>
      <c r="F736" s="1445">
        <v>8.99739918E8</v>
      </c>
      <c r="G736" s="1447" t="b">
        <v>1</v>
      </c>
      <c r="H736" s="1445" t="s">
        <v>76</v>
      </c>
      <c r="I736" s="1445" t="s">
        <v>4936</v>
      </c>
      <c r="J736" s="1448">
        <v>717019.0</v>
      </c>
      <c r="K736" s="1445" t="s">
        <v>2476</v>
      </c>
      <c r="L736" s="1445" t="s">
        <v>5370</v>
      </c>
      <c r="M736" s="1445" t="s">
        <v>5370</v>
      </c>
      <c r="N736" s="1449" t="s">
        <v>7244</v>
      </c>
      <c r="O736" s="1450"/>
      <c r="P736" s="1450"/>
    </row>
    <row r="737">
      <c r="A737" s="1444">
        <v>4143.0</v>
      </c>
      <c r="B737" s="1445" t="s">
        <v>7245</v>
      </c>
      <c r="C737" s="1445" t="s">
        <v>7245</v>
      </c>
      <c r="D737" s="1446" t="s">
        <v>7246</v>
      </c>
      <c r="E737" s="1445">
        <v>9.13214555E8</v>
      </c>
      <c r="F737" s="1445">
        <v>9.13214555E8</v>
      </c>
      <c r="G737" s="1447" t="b">
        <v>1</v>
      </c>
      <c r="H737" s="1445" t="s">
        <v>76</v>
      </c>
      <c r="I737" s="1445" t="s">
        <v>6347</v>
      </c>
      <c r="J737" s="1448">
        <v>632884.0</v>
      </c>
      <c r="K737" s="1445" t="s">
        <v>2571</v>
      </c>
      <c r="L737" s="1445" t="s">
        <v>5422</v>
      </c>
      <c r="M737" s="1445" t="s">
        <v>4945</v>
      </c>
      <c r="N737" s="1449" t="s">
        <v>7247</v>
      </c>
      <c r="O737" s="1450"/>
      <c r="P737" s="1450"/>
    </row>
    <row r="738">
      <c r="A738" s="1444">
        <v>4144.0</v>
      </c>
      <c r="B738" s="1445" t="s">
        <v>7248</v>
      </c>
      <c r="C738" s="1445" t="s">
        <v>7249</v>
      </c>
      <c r="D738" s="1446" t="s">
        <v>7250</v>
      </c>
      <c r="E738" s="1445">
        <v>8.14282632E8</v>
      </c>
      <c r="F738" s="1445">
        <v>8.14282632E8</v>
      </c>
      <c r="G738" s="1447" t="b">
        <v>1</v>
      </c>
      <c r="H738" s="1445" t="s">
        <v>76</v>
      </c>
      <c r="I738" s="1445" t="s">
        <v>4929</v>
      </c>
      <c r="J738" s="1448">
        <v>91511.0</v>
      </c>
      <c r="K738" s="1445" t="s">
        <v>2432</v>
      </c>
      <c r="L738" s="1445" t="s">
        <v>5196</v>
      </c>
      <c r="M738" s="1445" t="s">
        <v>7251</v>
      </c>
      <c r="N738" s="1449" t="s">
        <v>2432</v>
      </c>
      <c r="O738" s="1450"/>
      <c r="P738" s="1450"/>
    </row>
    <row r="739">
      <c r="A739" s="1444">
        <v>4148.0</v>
      </c>
      <c r="B739" s="1445" t="s">
        <v>7252</v>
      </c>
      <c r="C739" s="1445" t="s">
        <v>7253</v>
      </c>
      <c r="D739" s="1446" t="s">
        <v>7254</v>
      </c>
      <c r="E739" s="1445">
        <v>6.14078222E8</v>
      </c>
      <c r="F739" s="1445">
        <v>6.14078222E8</v>
      </c>
      <c r="G739" s="1447" t="b">
        <v>1</v>
      </c>
      <c r="H739" s="1445" t="s">
        <v>76</v>
      </c>
      <c r="I739" s="1445" t="s">
        <v>1204</v>
      </c>
      <c r="J739" s="1448">
        <v>583715.0</v>
      </c>
      <c r="K739" s="1445" t="s">
        <v>2476</v>
      </c>
      <c r="L739" s="1445" t="s">
        <v>3864</v>
      </c>
      <c r="M739" s="1453"/>
      <c r="N739" s="1449" t="s">
        <v>7255</v>
      </c>
      <c r="O739" s="1450"/>
      <c r="P739" s="1450"/>
    </row>
    <row r="740">
      <c r="A740" s="1444">
        <v>4153.0</v>
      </c>
      <c r="B740" s="1445" t="s">
        <v>7256</v>
      </c>
      <c r="C740" s="1445" t="s">
        <v>7256</v>
      </c>
      <c r="D740" s="1446" t="s">
        <v>7257</v>
      </c>
      <c r="E740" s="1445">
        <v>9.60639999E8</v>
      </c>
      <c r="F740" s="1445">
        <v>9.60639999E8</v>
      </c>
      <c r="G740" s="1447" t="b">
        <v>1</v>
      </c>
      <c r="H740" s="1445" t="s">
        <v>76</v>
      </c>
      <c r="I740" s="1445" t="s">
        <v>4936</v>
      </c>
      <c r="J740" s="1448">
        <v>717019.0</v>
      </c>
      <c r="K740" s="1445" t="s">
        <v>2659</v>
      </c>
      <c r="L740" s="1445" t="s">
        <v>4930</v>
      </c>
      <c r="M740" s="1445" t="s">
        <v>4954</v>
      </c>
      <c r="N740" s="1449" t="s">
        <v>6624</v>
      </c>
      <c r="O740" s="1450"/>
      <c r="P740" s="1450"/>
    </row>
    <row r="741">
      <c r="A741" s="1444">
        <v>4154.0</v>
      </c>
      <c r="B741" s="1445" t="s">
        <v>7258</v>
      </c>
      <c r="C741" s="1445" t="s">
        <v>7259</v>
      </c>
      <c r="D741" s="1446" t="s">
        <v>7260</v>
      </c>
      <c r="E741" s="1445">
        <v>9.77605555E8</v>
      </c>
      <c r="F741" s="1445">
        <v>9.77605555E8</v>
      </c>
      <c r="G741" s="1447" t="b">
        <v>1</v>
      </c>
      <c r="H741" s="1445" t="s">
        <v>76</v>
      </c>
      <c r="I741" s="1445" t="s">
        <v>1204</v>
      </c>
      <c r="J741" s="1448">
        <v>583715.0</v>
      </c>
      <c r="K741" s="1445" t="s">
        <v>2659</v>
      </c>
      <c r="L741" s="1453"/>
      <c r="M741" s="1445" t="s">
        <v>4945</v>
      </c>
      <c r="N741" s="1449" t="s">
        <v>2659</v>
      </c>
      <c r="O741" s="1450"/>
      <c r="P741" s="1450"/>
    </row>
    <row r="742">
      <c r="A742" s="1444">
        <v>4155.0</v>
      </c>
      <c r="B742" s="1445" t="s">
        <v>7261</v>
      </c>
      <c r="C742" s="1445" t="s">
        <v>7262</v>
      </c>
      <c r="D742" s="1446" t="s">
        <v>7263</v>
      </c>
      <c r="E742" s="1445">
        <v>9.77508888E8</v>
      </c>
      <c r="F742" s="1445">
        <v>9.77508888E8</v>
      </c>
      <c r="G742" s="1447" t="b">
        <v>1</v>
      </c>
      <c r="H742" s="1445" t="s">
        <v>76</v>
      </c>
      <c r="I742" s="1445" t="s">
        <v>1204</v>
      </c>
      <c r="J742" s="1448">
        <v>583715.0</v>
      </c>
      <c r="K742" s="1445" t="s">
        <v>2659</v>
      </c>
      <c r="L742" s="1453"/>
      <c r="M742" s="1445" t="s">
        <v>5213</v>
      </c>
      <c r="N742" s="1449" t="s">
        <v>2659</v>
      </c>
      <c r="O742" s="1450"/>
      <c r="P742" s="1450"/>
    </row>
    <row r="743">
      <c r="A743" s="1444">
        <v>4156.0</v>
      </c>
      <c r="B743" s="1445" t="s">
        <v>7264</v>
      </c>
      <c r="C743" s="1445" t="s">
        <v>7265</v>
      </c>
      <c r="D743" s="1446" t="s">
        <v>7266</v>
      </c>
      <c r="E743" s="1445">
        <v>9.77506666E8</v>
      </c>
      <c r="F743" s="1445">
        <v>9.77506666E8</v>
      </c>
      <c r="G743" s="1447" t="b">
        <v>1</v>
      </c>
      <c r="H743" s="1445" t="s">
        <v>76</v>
      </c>
      <c r="I743" s="1445" t="s">
        <v>1204</v>
      </c>
      <c r="J743" s="1448">
        <v>583715.0</v>
      </c>
      <c r="K743" s="1445" t="s">
        <v>2659</v>
      </c>
      <c r="L743" s="1445" t="s">
        <v>5267</v>
      </c>
      <c r="M743" s="1445" t="s">
        <v>4960</v>
      </c>
      <c r="N743" s="1449" t="s">
        <v>2659</v>
      </c>
      <c r="O743" s="1450"/>
      <c r="P743" s="1450"/>
    </row>
    <row r="744">
      <c r="A744" s="1444">
        <v>4157.0</v>
      </c>
      <c r="B744" s="1445" t="s">
        <v>7267</v>
      </c>
      <c r="C744" s="1445" t="s">
        <v>7268</v>
      </c>
      <c r="D744" s="1446" t="s">
        <v>7269</v>
      </c>
      <c r="E744" s="1445">
        <v>9.73807777E8</v>
      </c>
      <c r="F744" s="1445">
        <v>9.33807777E8</v>
      </c>
      <c r="G744" s="1447" t="b">
        <v>1</v>
      </c>
      <c r="H744" s="1445" t="s">
        <v>76</v>
      </c>
      <c r="I744" s="1445" t="s">
        <v>1204</v>
      </c>
      <c r="J744" s="1448">
        <v>583715.0</v>
      </c>
      <c r="K744" s="1445" t="s">
        <v>2659</v>
      </c>
      <c r="L744" s="1453"/>
      <c r="M744" s="1445" t="s">
        <v>5235</v>
      </c>
      <c r="N744" s="1449" t="s">
        <v>2659</v>
      </c>
      <c r="O744" s="1450"/>
      <c r="P744" s="1450"/>
    </row>
    <row r="745">
      <c r="A745" s="1444">
        <v>4160.0</v>
      </c>
      <c r="B745" s="1445" t="s">
        <v>7270</v>
      </c>
      <c r="C745" s="1445" t="s">
        <v>7270</v>
      </c>
      <c r="D745" s="1446" t="s">
        <v>7271</v>
      </c>
      <c r="E745" s="1445">
        <v>9.73349998E8</v>
      </c>
      <c r="F745" s="1445">
        <v>9.73349998E8</v>
      </c>
      <c r="G745" s="1447" t="b">
        <v>1</v>
      </c>
      <c r="H745" s="1445" t="s">
        <v>7272</v>
      </c>
      <c r="I745" s="1445" t="s">
        <v>5142</v>
      </c>
      <c r="J745" s="1448">
        <v>42.0</v>
      </c>
      <c r="K745" s="1445" t="s">
        <v>2937</v>
      </c>
      <c r="L745" s="1445" t="s">
        <v>7273</v>
      </c>
      <c r="M745" s="1445" t="s">
        <v>7273</v>
      </c>
      <c r="N745" s="1449" t="s">
        <v>7274</v>
      </c>
      <c r="O745" s="1450"/>
      <c r="P745" s="1450"/>
    </row>
    <row r="746">
      <c r="A746" s="1444">
        <v>4161.0</v>
      </c>
      <c r="B746" s="1445" t="s">
        <v>7275</v>
      </c>
      <c r="C746" s="1445" t="s">
        <v>7275</v>
      </c>
      <c r="D746" s="1446" t="s">
        <v>7276</v>
      </c>
      <c r="E746" s="1445">
        <v>6.11188034E8</v>
      </c>
      <c r="F746" s="1445">
        <v>6.11188034E8</v>
      </c>
      <c r="G746" s="1447" t="b">
        <v>1</v>
      </c>
      <c r="H746" s="1445" t="s">
        <v>76</v>
      </c>
      <c r="I746" s="1445" t="s">
        <v>1077</v>
      </c>
      <c r="J746" s="1448">
        <v>319244.0</v>
      </c>
      <c r="K746" s="1445" t="s">
        <v>2937</v>
      </c>
      <c r="L746" s="1445" t="s">
        <v>5249</v>
      </c>
      <c r="M746" s="1445" t="s">
        <v>4931</v>
      </c>
      <c r="N746" s="1449" t="s">
        <v>7277</v>
      </c>
      <c r="O746" s="1450"/>
      <c r="P746" s="1450"/>
    </row>
    <row r="747">
      <c r="A747" s="1444">
        <v>4163.0</v>
      </c>
      <c r="B747" s="1445" t="s">
        <v>7278</v>
      </c>
      <c r="C747" s="1445" t="s">
        <v>7279</v>
      </c>
      <c r="D747" s="1446" t="s">
        <v>7280</v>
      </c>
      <c r="E747" s="1445">
        <v>6.52403994E8</v>
      </c>
      <c r="F747" s="1445">
        <v>6.52403994E8</v>
      </c>
      <c r="G747" s="1447" t="b">
        <v>1</v>
      </c>
      <c r="H747" s="1445" t="s">
        <v>263</v>
      </c>
      <c r="I747" s="1445" t="s">
        <v>5142</v>
      </c>
      <c r="J747" s="1448">
        <v>42.0</v>
      </c>
      <c r="K747" s="1445" t="s">
        <v>2426</v>
      </c>
      <c r="L747" s="1445" t="s">
        <v>263</v>
      </c>
      <c r="M747" s="1445" t="s">
        <v>263</v>
      </c>
      <c r="N747" s="1449" t="s">
        <v>2426</v>
      </c>
      <c r="O747" s="1450"/>
      <c r="P747" s="1450"/>
    </row>
    <row r="748">
      <c r="A748" s="1444">
        <v>4164.0</v>
      </c>
      <c r="B748" s="1445" t="s">
        <v>7281</v>
      </c>
      <c r="C748" s="1445" t="s">
        <v>7281</v>
      </c>
      <c r="D748" s="1446" t="s">
        <v>7282</v>
      </c>
      <c r="E748" s="1445">
        <v>2.2113333E7</v>
      </c>
      <c r="F748" s="1445">
        <v>2.2113333E7</v>
      </c>
      <c r="G748" s="1447" t="b">
        <v>1</v>
      </c>
      <c r="H748" s="1445" t="s">
        <v>76</v>
      </c>
      <c r="I748" s="1445" t="s">
        <v>1077</v>
      </c>
      <c r="J748" s="1448">
        <v>319244.0</v>
      </c>
      <c r="K748" s="1445" t="s">
        <v>2715</v>
      </c>
      <c r="L748" s="1445" t="s">
        <v>5061</v>
      </c>
      <c r="M748" s="1445" t="s">
        <v>5061</v>
      </c>
      <c r="N748" s="1449" t="s">
        <v>7283</v>
      </c>
      <c r="O748" s="1450"/>
      <c r="P748" s="1450"/>
    </row>
    <row r="749">
      <c r="A749" s="1444">
        <v>4165.0</v>
      </c>
      <c r="B749" s="1445" t="s">
        <v>7284</v>
      </c>
      <c r="C749" s="1445" t="s">
        <v>7284</v>
      </c>
      <c r="D749" s="1446" t="s">
        <v>7285</v>
      </c>
      <c r="E749" s="1445">
        <v>3.27093E7</v>
      </c>
      <c r="F749" s="1445">
        <v>3.27093E7</v>
      </c>
      <c r="G749" s="1447" t="b">
        <v>1</v>
      </c>
      <c r="H749" s="1445" t="s">
        <v>5608</v>
      </c>
      <c r="I749" s="1445" t="s">
        <v>5142</v>
      </c>
      <c r="J749" s="1448">
        <v>42.0</v>
      </c>
      <c r="K749" s="1445" t="s">
        <v>2426</v>
      </c>
      <c r="L749" s="1445" t="s">
        <v>5608</v>
      </c>
      <c r="M749" s="1445" t="s">
        <v>5608</v>
      </c>
      <c r="N749" s="1449" t="s">
        <v>6882</v>
      </c>
      <c r="O749" s="1450"/>
      <c r="P749" s="1450"/>
    </row>
    <row r="750">
      <c r="A750" s="1444">
        <v>4166.0</v>
      </c>
      <c r="B750" s="1445" t="s">
        <v>7286</v>
      </c>
      <c r="C750" s="1445" t="s">
        <v>7287</v>
      </c>
      <c r="D750" s="1446" t="s">
        <v>7288</v>
      </c>
      <c r="E750" s="1445">
        <v>3.27093E7</v>
      </c>
      <c r="F750" s="1445">
        <v>3.27093E7</v>
      </c>
      <c r="G750" s="1447" t="b">
        <v>1</v>
      </c>
      <c r="H750" s="1445" t="s">
        <v>5608</v>
      </c>
      <c r="I750" s="1445" t="s">
        <v>7289</v>
      </c>
      <c r="J750" s="1448">
        <v>745972.0</v>
      </c>
      <c r="K750" s="1445" t="s">
        <v>2426</v>
      </c>
      <c r="L750" s="1445" t="s">
        <v>5608</v>
      </c>
      <c r="M750" s="1445" t="s">
        <v>5608</v>
      </c>
      <c r="N750" s="1449" t="s">
        <v>2426</v>
      </c>
      <c r="O750" s="1450"/>
      <c r="P750" s="1450"/>
    </row>
    <row r="751">
      <c r="A751" s="1444">
        <v>4169.0</v>
      </c>
      <c r="B751" s="1445" t="s">
        <v>7290</v>
      </c>
      <c r="C751" s="1445" t="s">
        <v>7290</v>
      </c>
      <c r="D751" s="1446" t="s">
        <v>7291</v>
      </c>
      <c r="E751" s="1445">
        <v>2.3470093E7</v>
      </c>
      <c r="F751" s="1445">
        <v>2.3470093E7</v>
      </c>
      <c r="G751" s="1447" t="b">
        <v>1</v>
      </c>
      <c r="H751" s="1445" t="s">
        <v>76</v>
      </c>
      <c r="I751" s="1445" t="s">
        <v>5142</v>
      </c>
      <c r="J751" s="1448">
        <v>42.0</v>
      </c>
      <c r="K751" s="1445" t="s">
        <v>2426</v>
      </c>
      <c r="L751" s="1445" t="s">
        <v>5196</v>
      </c>
      <c r="M751" s="1445" t="s">
        <v>5196</v>
      </c>
      <c r="N751" s="1449" t="s">
        <v>2426</v>
      </c>
      <c r="O751" s="1450"/>
      <c r="P751" s="1450"/>
    </row>
    <row r="752">
      <c r="A752" s="1444">
        <v>4170.0</v>
      </c>
      <c r="B752" s="1445" t="s">
        <v>7292</v>
      </c>
      <c r="C752" s="1445" t="s">
        <v>7292</v>
      </c>
      <c r="D752" s="1446" t="s">
        <v>7293</v>
      </c>
      <c r="E752" s="1445">
        <v>2.3740093E7</v>
      </c>
      <c r="F752" s="1445">
        <v>2.3740093E7</v>
      </c>
      <c r="G752" s="1447" t="b">
        <v>1</v>
      </c>
      <c r="H752" s="1445" t="s">
        <v>76</v>
      </c>
      <c r="I752" s="1445" t="s">
        <v>5142</v>
      </c>
      <c r="J752" s="1448">
        <v>42.0</v>
      </c>
      <c r="K752" s="1445" t="s">
        <v>2464</v>
      </c>
      <c r="L752" s="1445" t="s">
        <v>5196</v>
      </c>
      <c r="M752" s="1445" t="s">
        <v>5196</v>
      </c>
      <c r="N752" s="1449" t="s">
        <v>2464</v>
      </c>
      <c r="O752" s="1450"/>
      <c r="P752" s="1450"/>
    </row>
    <row r="753">
      <c r="A753" s="1444">
        <v>4174.0</v>
      </c>
      <c r="B753" s="1445" t="s">
        <v>7294</v>
      </c>
      <c r="C753" s="1445" t="s">
        <v>7295</v>
      </c>
      <c r="D753" s="1446" t="s">
        <v>7296</v>
      </c>
      <c r="E753" s="1445">
        <v>8.00461333E8</v>
      </c>
      <c r="F753" s="1445">
        <v>8.00461333E8</v>
      </c>
      <c r="G753" s="1447" t="b">
        <v>1</v>
      </c>
      <c r="H753" s="1445" t="s">
        <v>76</v>
      </c>
      <c r="I753" s="1445" t="s">
        <v>4929</v>
      </c>
      <c r="J753" s="1448">
        <v>91511.0</v>
      </c>
      <c r="K753" s="1445" t="s">
        <v>2432</v>
      </c>
      <c r="L753" s="1445" t="s">
        <v>7297</v>
      </c>
      <c r="M753" s="1445" t="s">
        <v>7298</v>
      </c>
      <c r="N753" s="1449" t="s">
        <v>7299</v>
      </c>
      <c r="O753" s="1450"/>
      <c r="P753" s="1450"/>
    </row>
    <row r="754">
      <c r="A754" s="1444">
        <v>4178.0</v>
      </c>
      <c r="B754" s="1445" t="s">
        <v>117</v>
      </c>
      <c r="C754" s="1445" t="s">
        <v>117</v>
      </c>
      <c r="D754" s="1446" t="s">
        <v>7300</v>
      </c>
      <c r="E754" s="1445">
        <v>8.28966393E8</v>
      </c>
      <c r="F754" s="1445">
        <v>8.28966393E8</v>
      </c>
      <c r="G754" s="1447" t="b">
        <v>1</v>
      </c>
      <c r="H754" s="1445" t="s">
        <v>76</v>
      </c>
      <c r="I754" s="1445" t="s">
        <v>1077</v>
      </c>
      <c r="J754" s="1448">
        <v>319244.0</v>
      </c>
      <c r="K754" s="1445" t="s">
        <v>2440</v>
      </c>
      <c r="L754" s="1445" t="s">
        <v>5037</v>
      </c>
      <c r="M754" s="1445" t="s">
        <v>5037</v>
      </c>
      <c r="N754" s="1449" t="s">
        <v>7301</v>
      </c>
      <c r="O754" s="1450"/>
      <c r="P754" s="1450"/>
    </row>
    <row r="755">
      <c r="A755" s="1444">
        <v>4180.0</v>
      </c>
      <c r="B755" s="1445" t="s">
        <v>7302</v>
      </c>
      <c r="C755" s="1445" t="s">
        <v>7303</v>
      </c>
      <c r="D755" s="1446" t="s">
        <v>7304</v>
      </c>
      <c r="E755" s="1445">
        <v>9.95437774E8</v>
      </c>
      <c r="F755" s="1445">
        <v>9.95437774E8</v>
      </c>
      <c r="G755" s="1447" t="b">
        <v>1</v>
      </c>
      <c r="H755" s="1445" t="s">
        <v>76</v>
      </c>
      <c r="I755" s="1445" t="s">
        <v>1077</v>
      </c>
      <c r="J755" s="1448">
        <v>319244.0</v>
      </c>
      <c r="K755" s="1445" t="s">
        <v>2432</v>
      </c>
      <c r="L755" s="1453"/>
      <c r="M755" s="1445" t="s">
        <v>4994</v>
      </c>
      <c r="N755" s="1449" t="s">
        <v>2432</v>
      </c>
      <c r="O755" s="1450"/>
      <c r="P755" s="1450"/>
    </row>
    <row r="756">
      <c r="A756" s="1444">
        <v>4184.0</v>
      </c>
      <c r="B756" s="1445" t="s">
        <v>7305</v>
      </c>
      <c r="C756" s="1445" t="s">
        <v>7306</v>
      </c>
      <c r="D756" s="1446" t="s">
        <v>7307</v>
      </c>
      <c r="E756" s="1445">
        <v>6.32280356E8</v>
      </c>
      <c r="F756" s="1445">
        <v>6.32280356E8</v>
      </c>
      <c r="G756" s="1447" t="b">
        <v>1</v>
      </c>
      <c r="H756" s="1445" t="s">
        <v>76</v>
      </c>
      <c r="I756" s="1445" t="s">
        <v>5142</v>
      </c>
      <c r="J756" s="1448">
        <v>42.0</v>
      </c>
      <c r="K756" s="1445" t="s">
        <v>2659</v>
      </c>
      <c r="L756" s="1445" t="s">
        <v>5006</v>
      </c>
      <c r="M756" s="1445" t="s">
        <v>4931</v>
      </c>
      <c r="N756" s="1449" t="s">
        <v>2659</v>
      </c>
      <c r="O756" s="1450"/>
      <c r="P756" s="1450"/>
    </row>
    <row r="757">
      <c r="A757" s="1444">
        <v>4187.0</v>
      </c>
      <c r="B757" s="1445" t="s">
        <v>7308</v>
      </c>
      <c r="C757" s="1445" t="s">
        <v>7309</v>
      </c>
      <c r="D757" s="1446" t="s">
        <v>7310</v>
      </c>
      <c r="E757" s="1445">
        <v>6.42469555E8</v>
      </c>
      <c r="F757" s="1445">
        <v>6.42469555E8</v>
      </c>
      <c r="G757" s="1447" t="b">
        <v>1</v>
      </c>
      <c r="H757" s="1445" t="s">
        <v>76</v>
      </c>
      <c r="I757" s="1445" t="s">
        <v>4929</v>
      </c>
      <c r="J757" s="1448">
        <v>91511.0</v>
      </c>
      <c r="K757" s="1445" t="s">
        <v>2432</v>
      </c>
      <c r="L757" s="1445" t="s">
        <v>3864</v>
      </c>
      <c r="M757" s="1453"/>
      <c r="N757" s="1449" t="s">
        <v>2432</v>
      </c>
      <c r="O757" s="1450"/>
      <c r="P757" s="1450"/>
    </row>
    <row r="758">
      <c r="A758" s="1444">
        <v>4194.0</v>
      </c>
      <c r="B758" s="1445" t="s">
        <v>7311</v>
      </c>
      <c r="C758" s="1445" t="s">
        <v>7312</v>
      </c>
      <c r="D758" s="1446" t="s">
        <v>7313</v>
      </c>
      <c r="E758" s="1445">
        <v>3.2909606E7</v>
      </c>
      <c r="F758" s="1445">
        <v>3.2909606E7</v>
      </c>
      <c r="G758" s="1447" t="b">
        <v>1</v>
      </c>
      <c r="H758" s="1445" t="s">
        <v>5608</v>
      </c>
      <c r="I758" s="1445" t="s">
        <v>4936</v>
      </c>
      <c r="J758" s="1448">
        <v>717019.0</v>
      </c>
      <c r="K758" s="1445" t="s">
        <v>2464</v>
      </c>
      <c r="L758" s="1445" t="s">
        <v>5608</v>
      </c>
      <c r="M758" s="1445" t="s">
        <v>5608</v>
      </c>
      <c r="N758" s="1449" t="s">
        <v>2464</v>
      </c>
      <c r="O758" s="1450"/>
      <c r="P758" s="1450"/>
    </row>
    <row r="759">
      <c r="A759" s="1444">
        <v>4195.0</v>
      </c>
      <c r="B759" s="1445" t="s">
        <v>83</v>
      </c>
      <c r="C759" s="1445" t="s">
        <v>83</v>
      </c>
      <c r="D759" s="1446" t="s">
        <v>7314</v>
      </c>
      <c r="E759" s="1445">
        <v>2.6123601E7</v>
      </c>
      <c r="F759" s="1445">
        <v>2.6123601E7</v>
      </c>
      <c r="G759" s="1447" t="b">
        <v>1</v>
      </c>
      <c r="H759" s="1445" t="s">
        <v>76</v>
      </c>
      <c r="I759" s="1445" t="s">
        <v>4940</v>
      </c>
      <c r="J759" s="1448">
        <v>41930.0</v>
      </c>
      <c r="K759" s="1445" t="s">
        <v>2464</v>
      </c>
      <c r="L759" s="1453"/>
      <c r="M759" s="1445" t="s">
        <v>4945</v>
      </c>
      <c r="N759" s="1449" t="s">
        <v>2464</v>
      </c>
      <c r="O759" s="1450"/>
      <c r="P759" s="1450"/>
    </row>
    <row r="760">
      <c r="A760" s="1444">
        <v>4199.0</v>
      </c>
      <c r="B760" s="1445" t="s">
        <v>7315</v>
      </c>
      <c r="C760" s="1445" t="s">
        <v>7315</v>
      </c>
      <c r="D760" s="1446" t="s">
        <v>7316</v>
      </c>
      <c r="E760" s="1445">
        <v>6.32185505E8</v>
      </c>
      <c r="F760" s="1445">
        <v>6.32185505E8</v>
      </c>
      <c r="G760" s="1447" t="b">
        <v>1</v>
      </c>
      <c r="H760" s="1445" t="s">
        <v>5541</v>
      </c>
      <c r="I760" s="1445" t="s">
        <v>6480</v>
      </c>
      <c r="J760" s="1448">
        <v>126855.0</v>
      </c>
      <c r="K760" s="1445" t="s">
        <v>2937</v>
      </c>
      <c r="L760" s="1445" t="s">
        <v>5541</v>
      </c>
      <c r="M760" s="1445" t="s">
        <v>5541</v>
      </c>
      <c r="N760" s="1449" t="s">
        <v>7317</v>
      </c>
      <c r="O760" s="1450"/>
      <c r="P760" s="1450"/>
    </row>
    <row r="761">
      <c r="A761" s="1444">
        <v>4200.0</v>
      </c>
      <c r="B761" s="1445" t="s">
        <v>7318</v>
      </c>
      <c r="C761" s="1445" t="s">
        <v>7318</v>
      </c>
      <c r="D761" s="1446" t="s">
        <v>7319</v>
      </c>
      <c r="E761" s="1445">
        <v>6.32185505E8</v>
      </c>
      <c r="F761" s="1445">
        <v>6.32185505E8</v>
      </c>
      <c r="G761" s="1447" t="b">
        <v>1</v>
      </c>
      <c r="H761" s="1445" t="s">
        <v>5541</v>
      </c>
      <c r="I761" s="1445" t="s">
        <v>6480</v>
      </c>
      <c r="J761" s="1448">
        <v>126855.0</v>
      </c>
      <c r="K761" s="1445" t="s">
        <v>2426</v>
      </c>
      <c r="L761" s="1445" t="s">
        <v>5541</v>
      </c>
      <c r="M761" s="1445" t="s">
        <v>5541</v>
      </c>
      <c r="N761" s="1449" t="s">
        <v>2426</v>
      </c>
      <c r="O761" s="1450"/>
      <c r="P761" s="1450"/>
    </row>
    <row r="762">
      <c r="A762" s="1444">
        <v>4201.0</v>
      </c>
      <c r="B762" s="1445" t="s">
        <v>7320</v>
      </c>
      <c r="C762" s="1445" t="s">
        <v>7320</v>
      </c>
      <c r="D762" s="1446" t="s">
        <v>7321</v>
      </c>
      <c r="E762" s="1445">
        <v>6.32185505E8</v>
      </c>
      <c r="F762" s="1445">
        <v>6.32185505E8</v>
      </c>
      <c r="G762" s="1447" t="b">
        <v>1</v>
      </c>
      <c r="H762" s="1445" t="s">
        <v>5541</v>
      </c>
      <c r="I762" s="1445" t="s">
        <v>6480</v>
      </c>
      <c r="J762" s="1448">
        <v>126855.0</v>
      </c>
      <c r="K762" s="1445" t="s">
        <v>2476</v>
      </c>
      <c r="L762" s="1445" t="s">
        <v>5541</v>
      </c>
      <c r="M762" s="1445" t="s">
        <v>5541</v>
      </c>
      <c r="N762" s="1449" t="s">
        <v>2476</v>
      </c>
      <c r="O762" s="1450"/>
      <c r="P762" s="1450"/>
    </row>
    <row r="763">
      <c r="A763" s="1444">
        <v>4202.0</v>
      </c>
      <c r="B763" s="1445" t="s">
        <v>7322</v>
      </c>
      <c r="C763" s="1445" t="s">
        <v>7322</v>
      </c>
      <c r="D763" s="1446" t="s">
        <v>7323</v>
      </c>
      <c r="E763" s="1445">
        <v>8.17737378E8</v>
      </c>
      <c r="F763" s="1445">
        <v>8.17737378E8</v>
      </c>
      <c r="G763" s="1447" t="b">
        <v>1</v>
      </c>
      <c r="H763" s="1445" t="s">
        <v>5541</v>
      </c>
      <c r="I763" s="1445" t="s">
        <v>6480</v>
      </c>
      <c r="J763" s="1448">
        <v>126855.0</v>
      </c>
      <c r="K763" s="1445" t="s">
        <v>2426</v>
      </c>
      <c r="L763" s="1445" t="s">
        <v>5541</v>
      </c>
      <c r="M763" s="1445" t="s">
        <v>5541</v>
      </c>
      <c r="N763" s="1449" t="s">
        <v>2426</v>
      </c>
      <c r="O763" s="1450"/>
      <c r="P763" s="1450"/>
    </row>
    <row r="764">
      <c r="A764" s="1444">
        <v>4203.0</v>
      </c>
      <c r="B764" s="1445" t="s">
        <v>7324</v>
      </c>
      <c r="C764" s="1445" t="s">
        <v>7325</v>
      </c>
      <c r="D764" s="1446" t="s">
        <v>7326</v>
      </c>
      <c r="E764" s="1445">
        <v>8.24957777E8</v>
      </c>
      <c r="F764" s="1445">
        <v>8.24957777E8</v>
      </c>
      <c r="G764" s="1447" t="b">
        <v>1</v>
      </c>
      <c r="H764" s="1445" t="s">
        <v>76</v>
      </c>
      <c r="I764" s="1445" t="s">
        <v>1077</v>
      </c>
      <c r="J764" s="1448">
        <v>319244.0</v>
      </c>
      <c r="K764" s="1445" t="s">
        <v>2432</v>
      </c>
      <c r="L764" s="1453"/>
      <c r="M764" s="1445" t="s">
        <v>4945</v>
      </c>
      <c r="N764" s="1449" t="s">
        <v>2432</v>
      </c>
      <c r="O764" s="1450"/>
      <c r="P764" s="1450"/>
    </row>
    <row r="765">
      <c r="A765" s="1444">
        <v>4204.0</v>
      </c>
      <c r="B765" s="1445" t="s">
        <v>7327</v>
      </c>
      <c r="C765" s="1445" t="s">
        <v>7327</v>
      </c>
      <c r="D765" s="1446" t="s">
        <v>7328</v>
      </c>
      <c r="E765" s="1445">
        <v>9.35904777E8</v>
      </c>
      <c r="F765" s="1445">
        <v>9.35904777E8</v>
      </c>
      <c r="G765" s="1447" t="b">
        <v>1</v>
      </c>
      <c r="H765" s="1445" t="s">
        <v>76</v>
      </c>
      <c r="I765" s="1445" t="s">
        <v>1077</v>
      </c>
      <c r="J765" s="1448">
        <v>319244.0</v>
      </c>
      <c r="K765" s="1445" t="s">
        <v>2432</v>
      </c>
      <c r="L765" s="1445" t="s">
        <v>4998</v>
      </c>
      <c r="M765" s="1445" t="s">
        <v>4998</v>
      </c>
      <c r="N765" s="1449" t="s">
        <v>2432</v>
      </c>
      <c r="O765" s="1450"/>
      <c r="P765" s="1450"/>
    </row>
    <row r="766">
      <c r="A766" s="1444">
        <v>4205.0</v>
      </c>
      <c r="B766" s="1445" t="s">
        <v>7329</v>
      </c>
      <c r="C766" s="1445" t="s">
        <v>7330</v>
      </c>
      <c r="D766" s="1446" t="s">
        <v>7331</v>
      </c>
      <c r="E766" s="1445">
        <v>9.35939777E8</v>
      </c>
      <c r="F766" s="1445">
        <v>9.35939777E8</v>
      </c>
      <c r="G766" s="1447" t="b">
        <v>1</v>
      </c>
      <c r="H766" s="1445" t="s">
        <v>76</v>
      </c>
      <c r="I766" s="1445" t="s">
        <v>1077</v>
      </c>
      <c r="J766" s="1448">
        <v>319244.0</v>
      </c>
      <c r="K766" s="1445" t="s">
        <v>2432</v>
      </c>
      <c r="L766" s="1453"/>
      <c r="M766" s="1453"/>
      <c r="N766" s="1449" t="s">
        <v>2432</v>
      </c>
      <c r="O766" s="1450"/>
      <c r="P766" s="1450"/>
    </row>
    <row r="767">
      <c r="A767" s="1444">
        <v>4206.0</v>
      </c>
      <c r="B767" s="1445" t="s">
        <v>7332</v>
      </c>
      <c r="C767" s="1445" t="s">
        <v>7333</v>
      </c>
      <c r="D767" s="1446" t="s">
        <v>7334</v>
      </c>
      <c r="E767" s="1445">
        <v>6.24956538E8</v>
      </c>
      <c r="F767" s="1445">
        <v>6.24956538E8</v>
      </c>
      <c r="G767" s="1447" t="b">
        <v>1</v>
      </c>
      <c r="H767" s="1445" t="s">
        <v>76</v>
      </c>
      <c r="I767" s="1445" t="s">
        <v>1077</v>
      </c>
      <c r="J767" s="1448">
        <v>319244.0</v>
      </c>
      <c r="K767" s="1445" t="s">
        <v>2432</v>
      </c>
      <c r="L767" s="1445" t="s">
        <v>3864</v>
      </c>
      <c r="M767" s="1445" t="s">
        <v>3864</v>
      </c>
      <c r="N767" s="1449" t="s">
        <v>2432</v>
      </c>
      <c r="O767" s="1450"/>
      <c r="P767" s="1450"/>
    </row>
    <row r="768">
      <c r="A768" s="1444">
        <v>4207.0</v>
      </c>
      <c r="B768" s="1445" t="s">
        <v>7335</v>
      </c>
      <c r="C768" s="1445" t="s">
        <v>7336</v>
      </c>
      <c r="D768" s="1446" t="s">
        <v>7337</v>
      </c>
      <c r="E768" s="1445">
        <v>8.28505565E8</v>
      </c>
      <c r="F768" s="1445">
        <v>8.28505565E8</v>
      </c>
      <c r="G768" s="1447" t="b">
        <v>1</v>
      </c>
      <c r="H768" s="1445" t="s">
        <v>76</v>
      </c>
      <c r="I768" s="1445" t="s">
        <v>1077</v>
      </c>
      <c r="J768" s="1448">
        <v>319244.0</v>
      </c>
      <c r="K768" s="1445" t="s">
        <v>2432</v>
      </c>
      <c r="L768" s="1445" t="s">
        <v>7123</v>
      </c>
      <c r="M768" s="1453"/>
      <c r="N768" s="1449" t="s">
        <v>2432</v>
      </c>
      <c r="O768" s="1450"/>
      <c r="P768" s="1450"/>
    </row>
    <row r="769">
      <c r="A769" s="1444">
        <v>4208.0</v>
      </c>
      <c r="B769" s="1445" t="s">
        <v>7338</v>
      </c>
      <c r="C769" s="1445" t="s">
        <v>7339</v>
      </c>
      <c r="D769" s="1446" t="s">
        <v>7340</v>
      </c>
      <c r="E769" s="1445">
        <v>6.12865959E8</v>
      </c>
      <c r="F769" s="1445">
        <v>6.12865959E8</v>
      </c>
      <c r="G769" s="1447" t="b">
        <v>1</v>
      </c>
      <c r="H769" s="1445" t="s">
        <v>76</v>
      </c>
      <c r="I769" s="1445" t="s">
        <v>1077</v>
      </c>
      <c r="J769" s="1448">
        <v>319244.0</v>
      </c>
      <c r="K769" s="1445" t="s">
        <v>2432</v>
      </c>
      <c r="L769" s="1445" t="s">
        <v>5398</v>
      </c>
      <c r="M769" s="1445" t="s">
        <v>5398</v>
      </c>
      <c r="N769" s="1449" t="s">
        <v>2432</v>
      </c>
      <c r="O769" s="1450"/>
      <c r="P769" s="1450"/>
    </row>
    <row r="770">
      <c r="A770" s="1444">
        <v>4209.0</v>
      </c>
      <c r="B770" s="1445" t="s">
        <v>7341</v>
      </c>
      <c r="C770" s="1445" t="s">
        <v>7342</v>
      </c>
      <c r="D770" s="1446" t="s">
        <v>7343</v>
      </c>
      <c r="E770" s="1445">
        <v>6.12866556E8</v>
      </c>
      <c r="F770" s="1445">
        <v>6.12866556E8</v>
      </c>
      <c r="G770" s="1447" t="b">
        <v>1</v>
      </c>
      <c r="H770" s="1445" t="s">
        <v>5541</v>
      </c>
      <c r="I770" s="1445" t="s">
        <v>1077</v>
      </c>
      <c r="J770" s="1448">
        <v>319244.0</v>
      </c>
      <c r="K770" s="1445" t="s">
        <v>2432</v>
      </c>
      <c r="L770" s="1445" t="s">
        <v>5542</v>
      </c>
      <c r="M770" s="1445" t="s">
        <v>5542</v>
      </c>
      <c r="N770" s="1449" t="s">
        <v>2432</v>
      </c>
      <c r="O770" s="1450"/>
      <c r="P770" s="1450"/>
    </row>
    <row r="771">
      <c r="A771" s="1444">
        <v>4213.0</v>
      </c>
      <c r="B771" s="1445" t="s">
        <v>7344</v>
      </c>
      <c r="C771" s="1445" t="s">
        <v>7344</v>
      </c>
      <c r="D771" s="1446" t="s">
        <v>7345</v>
      </c>
      <c r="E771" s="1445">
        <v>6.16451953E8</v>
      </c>
      <c r="F771" s="1445">
        <v>6.16451953E8</v>
      </c>
      <c r="G771" s="1447" t="b">
        <v>1</v>
      </c>
      <c r="H771" s="1445" t="s">
        <v>76</v>
      </c>
      <c r="I771" s="1445" t="s">
        <v>5142</v>
      </c>
      <c r="J771" s="1448">
        <v>42.0</v>
      </c>
      <c r="K771" s="1445" t="s">
        <v>2464</v>
      </c>
      <c r="L771" s="1445" t="s">
        <v>6056</v>
      </c>
      <c r="M771" s="1445" t="s">
        <v>7346</v>
      </c>
      <c r="N771" s="1449" t="s">
        <v>7347</v>
      </c>
      <c r="O771" s="1450"/>
      <c r="P771" s="1450"/>
    </row>
    <row r="772">
      <c r="A772" s="1444">
        <v>4215.0</v>
      </c>
      <c r="B772" s="1445" t="s">
        <v>7348</v>
      </c>
      <c r="C772" s="1445" t="s">
        <v>7349</v>
      </c>
      <c r="D772" s="1446" t="s">
        <v>7350</v>
      </c>
      <c r="E772" s="1445">
        <v>6.56178811E8</v>
      </c>
      <c r="F772" s="1445">
        <v>6.56178811E8</v>
      </c>
      <c r="G772" s="1447" t="b">
        <v>1</v>
      </c>
      <c r="H772" s="1445" t="s">
        <v>76</v>
      </c>
      <c r="I772" s="1445" t="s">
        <v>5142</v>
      </c>
      <c r="J772" s="1448">
        <v>42.0</v>
      </c>
      <c r="K772" s="1445" t="s">
        <v>2464</v>
      </c>
      <c r="L772" s="1445" t="s">
        <v>7123</v>
      </c>
      <c r="M772" s="1453"/>
      <c r="N772" s="1449" t="s">
        <v>7351</v>
      </c>
      <c r="O772" s="1450"/>
      <c r="P772" s="1450"/>
    </row>
    <row r="773">
      <c r="A773" s="1444">
        <v>4216.0</v>
      </c>
      <c r="B773" s="1445" t="s">
        <v>7352</v>
      </c>
      <c r="C773" s="1445" t="s">
        <v>7352</v>
      </c>
      <c r="D773" s="1446" t="s">
        <v>7353</v>
      </c>
      <c r="E773" s="1445">
        <v>8.53689242E8</v>
      </c>
      <c r="F773" s="1445">
        <v>9.58618363E8</v>
      </c>
      <c r="G773" s="1447" t="b">
        <v>1</v>
      </c>
      <c r="H773" s="1445" t="s">
        <v>76</v>
      </c>
      <c r="I773" s="1445" t="s">
        <v>1077</v>
      </c>
      <c r="J773" s="1448">
        <v>319244.0</v>
      </c>
      <c r="K773" s="1445" t="s">
        <v>2437</v>
      </c>
      <c r="L773" s="1453"/>
      <c r="M773" s="1445" t="s">
        <v>4945</v>
      </c>
      <c r="N773" s="1449" t="s">
        <v>7354</v>
      </c>
      <c r="O773" s="1450"/>
      <c r="P773" s="1450"/>
    </row>
    <row r="774">
      <c r="A774" s="1444">
        <v>4218.0</v>
      </c>
      <c r="B774" s="1445" t="s">
        <v>7355</v>
      </c>
      <c r="C774" s="1445" t="s">
        <v>7355</v>
      </c>
      <c r="D774" s="1446" t="s">
        <v>7356</v>
      </c>
      <c r="E774" s="1445">
        <v>7.634213E7</v>
      </c>
      <c r="F774" s="1445">
        <v>7.634213E7</v>
      </c>
      <c r="G774" s="1447" t="b">
        <v>1</v>
      </c>
      <c r="H774" s="1445" t="s">
        <v>244</v>
      </c>
      <c r="I774" s="1445" t="s">
        <v>5142</v>
      </c>
      <c r="J774" s="1448">
        <v>42.0</v>
      </c>
      <c r="K774" s="1445" t="s">
        <v>2426</v>
      </c>
      <c r="L774" s="1445" t="s">
        <v>244</v>
      </c>
      <c r="M774" s="1445" t="s">
        <v>244</v>
      </c>
      <c r="N774" s="1449" t="s">
        <v>7357</v>
      </c>
      <c r="O774" s="1450"/>
      <c r="P774" s="1450"/>
    </row>
    <row r="775">
      <c r="A775" s="1444">
        <v>4219.0</v>
      </c>
      <c r="B775" s="1445" t="s">
        <v>7358</v>
      </c>
      <c r="C775" s="1445" t="s">
        <v>7359</v>
      </c>
      <c r="D775" s="1446" t="s">
        <v>7360</v>
      </c>
      <c r="E775" s="1445">
        <v>8.12355281E8</v>
      </c>
      <c r="F775" s="1445">
        <v>8.12355281E8</v>
      </c>
      <c r="G775" s="1447" t="b">
        <v>1</v>
      </c>
      <c r="H775" s="1445" t="s">
        <v>263</v>
      </c>
      <c r="I775" s="1445" t="s">
        <v>5142</v>
      </c>
      <c r="J775" s="1448">
        <v>42.0</v>
      </c>
      <c r="K775" s="1445" t="s">
        <v>2464</v>
      </c>
      <c r="L775" s="1445" t="s">
        <v>263</v>
      </c>
      <c r="M775" s="1445" t="s">
        <v>263</v>
      </c>
      <c r="N775" s="1449" t="s">
        <v>2464</v>
      </c>
      <c r="O775" s="1450"/>
      <c r="P775" s="1450"/>
    </row>
    <row r="776">
      <c r="A776" s="1444">
        <v>4227.0</v>
      </c>
      <c r="B776" s="1445" t="s">
        <v>7361</v>
      </c>
      <c r="C776" s="1445" t="s">
        <v>7362</v>
      </c>
      <c r="D776" s="1446" t="s">
        <v>7363</v>
      </c>
      <c r="E776" s="1445">
        <v>8.12509692E8</v>
      </c>
      <c r="F776" s="1445">
        <v>8.12509692E8</v>
      </c>
      <c r="G776" s="1447" t="b">
        <v>1</v>
      </c>
      <c r="H776" s="1445" t="s">
        <v>76</v>
      </c>
      <c r="I776" s="1445" t="s">
        <v>1077</v>
      </c>
      <c r="J776" s="1448">
        <v>319244.0</v>
      </c>
      <c r="K776" s="1445" t="s">
        <v>3363</v>
      </c>
      <c r="L776" s="1445" t="s">
        <v>5002</v>
      </c>
      <c r="M776" s="1445" t="s">
        <v>5002</v>
      </c>
      <c r="N776" s="1449" t="s">
        <v>3363</v>
      </c>
      <c r="O776" s="1450"/>
      <c r="P776" s="1450"/>
    </row>
    <row r="777">
      <c r="A777" s="1444">
        <v>4228.0</v>
      </c>
      <c r="B777" s="1445" t="s">
        <v>7364</v>
      </c>
      <c r="C777" s="1445" t="s">
        <v>7365</v>
      </c>
      <c r="D777" s="1446" t="s">
        <v>7366</v>
      </c>
      <c r="E777" s="1445">
        <v>2.64115E7</v>
      </c>
      <c r="F777" s="1445">
        <v>2.64115E7</v>
      </c>
      <c r="G777" s="1447" t="b">
        <v>1</v>
      </c>
      <c r="H777" s="1445" t="s">
        <v>76</v>
      </c>
      <c r="I777" s="1445" t="s">
        <v>4929</v>
      </c>
      <c r="J777" s="1448">
        <v>91511.0</v>
      </c>
      <c r="K777" s="1445" t="s">
        <v>2426</v>
      </c>
      <c r="L777" s="1453"/>
      <c r="M777" s="1445" t="s">
        <v>5712</v>
      </c>
      <c r="N777" s="1449" t="s">
        <v>7367</v>
      </c>
      <c r="O777" s="1450"/>
      <c r="P777" s="1450"/>
    </row>
    <row r="778">
      <c r="A778" s="1444">
        <v>4229.0</v>
      </c>
      <c r="B778" s="1445" t="s">
        <v>7368</v>
      </c>
      <c r="C778" s="1445" t="s">
        <v>7368</v>
      </c>
      <c r="D778" s="1446" t="s">
        <v>7369</v>
      </c>
      <c r="E778" s="1445">
        <v>9.67901177E8</v>
      </c>
      <c r="F778" s="1445">
        <v>9.67901177E8</v>
      </c>
      <c r="G778" s="1447" t="b">
        <v>1</v>
      </c>
      <c r="H778" s="1445" t="s">
        <v>76</v>
      </c>
      <c r="I778" s="1445" t="s">
        <v>4929</v>
      </c>
      <c r="J778" s="1448">
        <v>91511.0</v>
      </c>
      <c r="K778" s="1445" t="s">
        <v>2461</v>
      </c>
      <c r="L778" s="1453"/>
      <c r="M778" s="1445" t="s">
        <v>4931</v>
      </c>
      <c r="N778" s="1449" t="s">
        <v>2461</v>
      </c>
      <c r="O778" s="1450"/>
      <c r="P778" s="1450"/>
    </row>
    <row r="779">
      <c r="A779" s="1444">
        <v>4232.0</v>
      </c>
      <c r="B779" s="1445" t="s">
        <v>7370</v>
      </c>
      <c r="C779" s="1445" t="s">
        <v>7371</v>
      </c>
      <c r="D779" s="1446" t="s">
        <v>7372</v>
      </c>
      <c r="E779" s="1445">
        <v>2.64115E7</v>
      </c>
      <c r="F779" s="1445">
        <v>2.64115E7</v>
      </c>
      <c r="G779" s="1447" t="b">
        <v>1</v>
      </c>
      <c r="H779" s="1445" t="s">
        <v>76</v>
      </c>
      <c r="I779" s="1445" t="s">
        <v>4929</v>
      </c>
      <c r="J779" s="1448">
        <v>91511.0</v>
      </c>
      <c r="K779" s="1445" t="s">
        <v>2659</v>
      </c>
      <c r="L779" s="1453"/>
      <c r="M779" s="1445" t="s">
        <v>5712</v>
      </c>
      <c r="N779" s="1449" t="s">
        <v>2659</v>
      </c>
      <c r="O779" s="1450"/>
      <c r="P779" s="1450"/>
    </row>
    <row r="780">
      <c r="A780" s="1444">
        <v>4236.0</v>
      </c>
      <c r="B780" s="1445" t="s">
        <v>7373</v>
      </c>
      <c r="C780" s="1445" t="s">
        <v>7373</v>
      </c>
      <c r="D780" s="1446" t="s">
        <v>7374</v>
      </c>
      <c r="E780" s="1445">
        <v>2.64115E7</v>
      </c>
      <c r="F780" s="1445">
        <v>2.64115E7</v>
      </c>
      <c r="G780" s="1447" t="b">
        <v>1</v>
      </c>
      <c r="H780" s="1445" t="s">
        <v>76</v>
      </c>
      <c r="I780" s="1445" t="s">
        <v>4929</v>
      </c>
      <c r="J780" s="1448">
        <v>91511.0</v>
      </c>
      <c r="K780" s="1445" t="s">
        <v>2426</v>
      </c>
      <c r="L780" s="1453"/>
      <c r="M780" s="1445" t="s">
        <v>5712</v>
      </c>
      <c r="N780" s="1449" t="s">
        <v>5402</v>
      </c>
      <c r="O780" s="1450"/>
      <c r="P780" s="1450"/>
    </row>
    <row r="781">
      <c r="A781" s="1444">
        <v>4239.0</v>
      </c>
      <c r="B781" s="1445" t="s">
        <v>7375</v>
      </c>
      <c r="C781" s="1445" t="s">
        <v>7375</v>
      </c>
      <c r="D781" s="1446" t="s">
        <v>7376</v>
      </c>
      <c r="E781" s="1445">
        <v>9.25517261E8</v>
      </c>
      <c r="F781" s="1445">
        <v>9.25517261E8</v>
      </c>
      <c r="G781" s="1447" t="b">
        <v>1</v>
      </c>
      <c r="H781" s="1445" t="s">
        <v>76</v>
      </c>
      <c r="I781" s="1445" t="s">
        <v>1204</v>
      </c>
      <c r="J781" s="1448">
        <v>583715.0</v>
      </c>
      <c r="K781" s="1445" t="s">
        <v>3024</v>
      </c>
      <c r="L781" s="1445" t="s">
        <v>5006</v>
      </c>
      <c r="M781" s="1445" t="s">
        <v>4954</v>
      </c>
      <c r="N781" s="1449" t="s">
        <v>5635</v>
      </c>
      <c r="O781" s="1450"/>
      <c r="P781" s="1450"/>
    </row>
    <row r="782">
      <c r="A782" s="1444">
        <v>4240.0</v>
      </c>
      <c r="B782" s="1445" t="s">
        <v>7377</v>
      </c>
      <c r="C782" s="1445" t="s">
        <v>7378</v>
      </c>
      <c r="D782" s="1446" t="s">
        <v>7379</v>
      </c>
      <c r="E782" s="1445">
        <v>9.26041818E8</v>
      </c>
      <c r="F782" s="1445">
        <v>9.26041818E8</v>
      </c>
      <c r="G782" s="1447" t="b">
        <v>1</v>
      </c>
      <c r="H782" s="1445" t="s">
        <v>76</v>
      </c>
      <c r="I782" s="1445" t="s">
        <v>1077</v>
      </c>
      <c r="J782" s="1448">
        <v>319244.0</v>
      </c>
      <c r="K782" s="1445" t="s">
        <v>2659</v>
      </c>
      <c r="L782" s="1453"/>
      <c r="M782" s="1445" t="s">
        <v>4938</v>
      </c>
      <c r="N782" s="1449" t="s">
        <v>2659</v>
      </c>
      <c r="O782" s="1450"/>
      <c r="P782" s="1450"/>
    </row>
    <row r="783">
      <c r="A783" s="1444">
        <v>4244.0</v>
      </c>
      <c r="B783" s="1445" t="s">
        <v>7380</v>
      </c>
      <c r="C783" s="1445" t="s">
        <v>7380</v>
      </c>
      <c r="D783" s="1446" t="s">
        <v>7381</v>
      </c>
      <c r="E783" s="1445">
        <v>6.46589124E8</v>
      </c>
      <c r="F783" s="1445">
        <v>6.46589124E8</v>
      </c>
      <c r="G783" s="1447" t="b">
        <v>1</v>
      </c>
      <c r="H783" s="1445" t="s">
        <v>76</v>
      </c>
      <c r="I783" s="1445" t="s">
        <v>1204</v>
      </c>
      <c r="J783" s="1448">
        <v>583715.0</v>
      </c>
      <c r="K783" s="1445" t="s">
        <v>2440</v>
      </c>
      <c r="L783" s="1445" t="s">
        <v>7382</v>
      </c>
      <c r="M783" s="1445" t="s">
        <v>5002</v>
      </c>
      <c r="N783" s="1449" t="s">
        <v>7383</v>
      </c>
      <c r="O783" s="1450"/>
      <c r="P783" s="1450"/>
    </row>
    <row r="784">
      <c r="A784" s="1444">
        <v>4245.0</v>
      </c>
      <c r="B784" s="1445" t="s">
        <v>7384</v>
      </c>
      <c r="C784" s="1445" t="s">
        <v>7384</v>
      </c>
      <c r="D784" s="1446" t="s">
        <v>7385</v>
      </c>
      <c r="E784" s="1445">
        <v>6.45090953E8</v>
      </c>
      <c r="F784" s="1445">
        <v>6.45090953E8</v>
      </c>
      <c r="G784" s="1447" t="b">
        <v>1</v>
      </c>
      <c r="H784" s="1445" t="s">
        <v>76</v>
      </c>
      <c r="I784" s="1445" t="s">
        <v>1204</v>
      </c>
      <c r="J784" s="1448">
        <v>583715.0</v>
      </c>
      <c r="K784" s="1445" t="s">
        <v>2440</v>
      </c>
      <c r="L784" s="1453"/>
      <c r="M784" s="1445" t="s">
        <v>5081</v>
      </c>
      <c r="N784" s="1449" t="s">
        <v>7383</v>
      </c>
      <c r="O784" s="1450"/>
      <c r="P784" s="1450"/>
    </row>
    <row r="785">
      <c r="A785" s="1444">
        <v>4246.0</v>
      </c>
      <c r="B785" s="1445" t="s">
        <v>7386</v>
      </c>
      <c r="C785" s="1445" t="s">
        <v>7386</v>
      </c>
      <c r="D785" s="1446" t="s">
        <v>7387</v>
      </c>
      <c r="E785" s="1445">
        <v>6.16144292E8</v>
      </c>
      <c r="F785" s="1445">
        <v>6.16144292E8</v>
      </c>
      <c r="G785" s="1447" t="b">
        <v>1</v>
      </c>
      <c r="H785" s="1445" t="s">
        <v>76</v>
      </c>
      <c r="I785" s="1445" t="s">
        <v>1204</v>
      </c>
      <c r="J785" s="1448">
        <v>583715.0</v>
      </c>
      <c r="K785" s="1445" t="s">
        <v>2440</v>
      </c>
      <c r="L785" s="1445" t="s">
        <v>5212</v>
      </c>
      <c r="M785" s="1445" t="s">
        <v>5213</v>
      </c>
      <c r="N785" s="1449" t="s">
        <v>7383</v>
      </c>
      <c r="O785" s="1450"/>
      <c r="P785" s="1450"/>
    </row>
    <row r="786">
      <c r="A786" s="1444">
        <v>4247.0</v>
      </c>
      <c r="B786" s="1445" t="s">
        <v>7388</v>
      </c>
      <c r="C786" s="1445" t="s">
        <v>7388</v>
      </c>
      <c r="D786" s="1446" t="s">
        <v>7389</v>
      </c>
      <c r="E786" s="1445">
        <v>9.83879793E8</v>
      </c>
      <c r="F786" s="1445">
        <v>9.83879793E8</v>
      </c>
      <c r="G786" s="1447" t="b">
        <v>1</v>
      </c>
      <c r="H786" s="1445" t="s">
        <v>76</v>
      </c>
      <c r="I786" s="1445" t="s">
        <v>1204</v>
      </c>
      <c r="J786" s="1448">
        <v>583715.0</v>
      </c>
      <c r="K786" s="1445" t="s">
        <v>2440</v>
      </c>
      <c r="L786" s="1445" t="s">
        <v>3864</v>
      </c>
      <c r="M786" s="1453"/>
      <c r="N786" s="1449" t="s">
        <v>7383</v>
      </c>
      <c r="O786" s="1450"/>
      <c r="P786" s="1450"/>
    </row>
    <row r="787">
      <c r="A787" s="1444">
        <v>4248.0</v>
      </c>
      <c r="B787" s="1445" t="s">
        <v>7390</v>
      </c>
      <c r="C787" s="1445" t="s">
        <v>7391</v>
      </c>
      <c r="D787" s="1446" t="s">
        <v>7392</v>
      </c>
      <c r="E787" s="1445">
        <v>8.50414598E8</v>
      </c>
      <c r="F787" s="1445">
        <v>8.50414598E8</v>
      </c>
      <c r="G787" s="1447" t="b">
        <v>1</v>
      </c>
      <c r="H787" s="1445" t="s">
        <v>76</v>
      </c>
      <c r="I787" s="1445" t="s">
        <v>5142</v>
      </c>
      <c r="J787" s="1448">
        <v>42.0</v>
      </c>
      <c r="K787" s="1445" t="s">
        <v>4048</v>
      </c>
      <c r="L787" s="1445" t="s">
        <v>6466</v>
      </c>
      <c r="M787" s="1445" t="s">
        <v>5113</v>
      </c>
      <c r="N787" s="1449" t="s">
        <v>4048</v>
      </c>
      <c r="O787" s="1450"/>
      <c r="P787" s="1450"/>
    </row>
    <row r="788">
      <c r="A788" s="1444">
        <v>4249.0</v>
      </c>
      <c r="B788" s="1445" t="s">
        <v>7393</v>
      </c>
      <c r="C788" s="1445" t="s">
        <v>7394</v>
      </c>
      <c r="D788" s="1446" t="s">
        <v>7395</v>
      </c>
      <c r="E788" s="1445">
        <v>2.0595999E7</v>
      </c>
      <c r="F788" s="1445">
        <v>2.0595999E7</v>
      </c>
      <c r="G788" s="1447" t="b">
        <v>1</v>
      </c>
      <c r="H788" s="1445" t="s">
        <v>76</v>
      </c>
      <c r="I788" s="1445" t="s">
        <v>4940</v>
      </c>
      <c r="J788" s="1448">
        <v>41930.0</v>
      </c>
      <c r="K788" s="1445" t="s">
        <v>2659</v>
      </c>
      <c r="L788" s="1445" t="s">
        <v>4954</v>
      </c>
      <c r="M788" s="1445" t="s">
        <v>4954</v>
      </c>
      <c r="N788" s="1449" t="s">
        <v>2659</v>
      </c>
      <c r="O788" s="1450"/>
      <c r="P788" s="1450"/>
    </row>
    <row r="789">
      <c r="A789" s="1444">
        <v>4253.0</v>
      </c>
      <c r="B789" s="1445" t="s">
        <v>7396</v>
      </c>
      <c r="C789" s="1445" t="s">
        <v>7397</v>
      </c>
      <c r="D789" s="1446" t="s">
        <v>7398</v>
      </c>
      <c r="E789" s="1445">
        <v>8.63626366E8</v>
      </c>
      <c r="F789" s="1445">
        <v>8.63626366E8</v>
      </c>
      <c r="G789" s="1447" t="b">
        <v>1</v>
      </c>
      <c r="H789" s="1445" t="s">
        <v>76</v>
      </c>
      <c r="I789" s="1445" t="s">
        <v>1077</v>
      </c>
      <c r="J789" s="1448">
        <v>319244.0</v>
      </c>
      <c r="K789" s="1445" t="s">
        <v>3363</v>
      </c>
      <c r="L789" s="1445" t="s">
        <v>6473</v>
      </c>
      <c r="M789" s="1445" t="s">
        <v>5196</v>
      </c>
      <c r="N789" s="1449" t="s">
        <v>3363</v>
      </c>
      <c r="O789" s="1450"/>
      <c r="P789" s="1450"/>
    </row>
    <row r="790">
      <c r="A790" s="1444">
        <v>4254.0</v>
      </c>
      <c r="B790" s="1445" t="s">
        <v>2789</v>
      </c>
      <c r="C790" s="1445" t="s">
        <v>7399</v>
      </c>
      <c r="D790" s="1446" t="s">
        <v>7400</v>
      </c>
      <c r="E790" s="1445">
        <v>2.7605999E7</v>
      </c>
      <c r="F790" s="1445">
        <v>2.7605999E7</v>
      </c>
      <c r="G790" s="1447" t="b">
        <v>1</v>
      </c>
      <c r="H790" s="1445" t="s">
        <v>76</v>
      </c>
      <c r="I790" s="1445" t="s">
        <v>4929</v>
      </c>
      <c r="J790" s="1448">
        <v>91511.0</v>
      </c>
      <c r="K790" s="1445" t="s">
        <v>2426</v>
      </c>
      <c r="L790" s="1453"/>
      <c r="M790" s="1445" t="s">
        <v>4931</v>
      </c>
      <c r="N790" s="1449" t="s">
        <v>5582</v>
      </c>
      <c r="O790" s="1450"/>
      <c r="P790" s="1450"/>
    </row>
    <row r="791">
      <c r="A791" s="1444">
        <v>4256.0</v>
      </c>
      <c r="B791" s="1445" t="s">
        <v>7401</v>
      </c>
      <c r="C791" s="1445" t="s">
        <v>7402</v>
      </c>
      <c r="D791" s="1446" t="s">
        <v>7403</v>
      </c>
      <c r="E791" s="1445">
        <v>7.6603847E7</v>
      </c>
      <c r="F791" s="1445">
        <v>7.6603847E7</v>
      </c>
      <c r="G791" s="1447" t="b">
        <v>1</v>
      </c>
      <c r="H791" s="1445" t="s">
        <v>244</v>
      </c>
      <c r="I791" s="1445" t="s">
        <v>5142</v>
      </c>
      <c r="J791" s="1448">
        <v>42.0</v>
      </c>
      <c r="K791" s="1445" t="s">
        <v>2426</v>
      </c>
      <c r="L791" s="1445" t="s">
        <v>244</v>
      </c>
      <c r="M791" s="1445" t="s">
        <v>244</v>
      </c>
      <c r="N791" s="1449" t="s">
        <v>7404</v>
      </c>
      <c r="O791" s="1450"/>
      <c r="P791" s="1450"/>
    </row>
    <row r="792">
      <c r="A792" s="1444">
        <v>4257.0</v>
      </c>
      <c r="B792" s="1445" t="s">
        <v>7405</v>
      </c>
      <c r="C792" s="1445" t="s">
        <v>7406</v>
      </c>
      <c r="D792" s="1446" t="s">
        <v>7407</v>
      </c>
      <c r="E792" s="1445">
        <v>9.55383535E8</v>
      </c>
      <c r="F792" s="1445">
        <v>9.55383535E8</v>
      </c>
      <c r="G792" s="1447" t="b">
        <v>1</v>
      </c>
      <c r="H792" s="1445" t="s">
        <v>76</v>
      </c>
      <c r="I792" s="1445" t="s">
        <v>1077</v>
      </c>
      <c r="J792" s="1448">
        <v>319244.0</v>
      </c>
      <c r="K792" s="1445" t="s">
        <v>2659</v>
      </c>
      <c r="L792" s="1453"/>
      <c r="M792" s="1445" t="s">
        <v>5288</v>
      </c>
      <c r="N792" s="1449" t="s">
        <v>2659</v>
      </c>
      <c r="O792" s="1450"/>
      <c r="P792" s="1450"/>
    </row>
    <row r="793">
      <c r="A793" s="1444">
        <v>4258.0</v>
      </c>
      <c r="B793" s="1445" t="s">
        <v>7408</v>
      </c>
      <c r="C793" s="1445" t="s">
        <v>7409</v>
      </c>
      <c r="D793" s="1446" t="s">
        <v>7410</v>
      </c>
      <c r="E793" s="1445">
        <v>6.38755027E8</v>
      </c>
      <c r="F793" s="1445">
        <v>6.38755027E8</v>
      </c>
      <c r="G793" s="1447" t="b">
        <v>1</v>
      </c>
      <c r="H793" s="1445" t="s">
        <v>76</v>
      </c>
      <c r="I793" s="1445" t="s">
        <v>4929</v>
      </c>
      <c r="J793" s="1448">
        <v>91511.0</v>
      </c>
      <c r="K793" s="1445" t="s">
        <v>2432</v>
      </c>
      <c r="L793" s="1453"/>
      <c r="M793" s="1445" t="s">
        <v>5192</v>
      </c>
      <c r="N793" s="1449" t="s">
        <v>5526</v>
      </c>
      <c r="O793" s="1450"/>
      <c r="P793" s="1450"/>
    </row>
    <row r="794">
      <c r="A794" s="1444">
        <v>4261.0</v>
      </c>
      <c r="B794" s="1445" t="s">
        <v>7411</v>
      </c>
      <c r="C794" s="1445" t="s">
        <v>7412</v>
      </c>
      <c r="D794" s="1446" t="s">
        <v>7413</v>
      </c>
      <c r="E794" s="1445">
        <v>3.2709E7</v>
      </c>
      <c r="F794" s="1445">
        <v>3.2709E7</v>
      </c>
      <c r="G794" s="1447" t="b">
        <v>1</v>
      </c>
      <c r="H794" s="1445" t="s">
        <v>5608</v>
      </c>
      <c r="I794" s="1445" t="s">
        <v>1077</v>
      </c>
      <c r="J794" s="1448">
        <v>319244.0</v>
      </c>
      <c r="K794" s="1445" t="s">
        <v>2426</v>
      </c>
      <c r="L794" s="1445" t="s">
        <v>5608</v>
      </c>
      <c r="M794" s="1445" t="s">
        <v>5608</v>
      </c>
      <c r="N794" s="1449" t="s">
        <v>7414</v>
      </c>
      <c r="O794" s="1450"/>
      <c r="P794" s="1450"/>
    </row>
    <row r="795">
      <c r="A795" s="1444">
        <v>4263.0</v>
      </c>
      <c r="B795" s="1445" t="s">
        <v>7415</v>
      </c>
      <c r="C795" s="1445" t="s">
        <v>7416</v>
      </c>
      <c r="D795" s="1446" t="s">
        <v>7417</v>
      </c>
      <c r="E795" s="1445">
        <v>2.2660123E7</v>
      </c>
      <c r="F795" s="1445">
        <v>2.2660123E7</v>
      </c>
      <c r="G795" s="1447" t="b">
        <v>1</v>
      </c>
      <c r="H795" s="1445" t="s">
        <v>76</v>
      </c>
      <c r="I795" s="1445" t="s">
        <v>4940</v>
      </c>
      <c r="J795" s="1448">
        <v>41930.0</v>
      </c>
      <c r="K795" s="1445" t="s">
        <v>2426</v>
      </c>
      <c r="L795" s="1445" t="s">
        <v>5164</v>
      </c>
      <c r="M795" s="1445" t="s">
        <v>5061</v>
      </c>
      <c r="N795" s="1449" t="s">
        <v>5950</v>
      </c>
      <c r="O795" s="1450"/>
      <c r="P795" s="1450"/>
    </row>
    <row r="796">
      <c r="A796" s="1444">
        <v>4265.0</v>
      </c>
      <c r="B796" s="1445" t="s">
        <v>7418</v>
      </c>
      <c r="C796" s="1445" t="s">
        <v>7418</v>
      </c>
      <c r="D796" s="1446" t="s">
        <v>7419</v>
      </c>
      <c r="E796" s="1445">
        <v>8.86864323E8</v>
      </c>
      <c r="F796" s="1445">
        <v>8.86864323E8</v>
      </c>
      <c r="G796" s="1447" t="b">
        <v>1</v>
      </c>
      <c r="H796" s="1445" t="s">
        <v>76</v>
      </c>
      <c r="I796" s="1445" t="s">
        <v>1077</v>
      </c>
      <c r="J796" s="1448">
        <v>319244.0</v>
      </c>
      <c r="K796" s="1445" t="s">
        <v>2437</v>
      </c>
      <c r="L796" s="1445" t="s">
        <v>5098</v>
      </c>
      <c r="M796" s="1445" t="s">
        <v>3864</v>
      </c>
      <c r="N796" s="1449" t="s">
        <v>6462</v>
      </c>
      <c r="O796" s="1450"/>
      <c r="P796" s="1450"/>
    </row>
    <row r="797">
      <c r="A797" s="1444">
        <v>4269.0</v>
      </c>
      <c r="B797" s="1445" t="s">
        <v>7420</v>
      </c>
      <c r="C797" s="1445" t="s">
        <v>7421</v>
      </c>
      <c r="D797" s="1446" t="s">
        <v>7422</v>
      </c>
      <c r="E797" s="1445">
        <v>6.41813968E8</v>
      </c>
      <c r="F797" s="1445">
        <v>6.41813968E8</v>
      </c>
      <c r="G797" s="1447" t="b">
        <v>1</v>
      </c>
      <c r="H797" s="1445" t="s">
        <v>76</v>
      </c>
      <c r="I797" s="1445" t="s">
        <v>4929</v>
      </c>
      <c r="J797" s="1448">
        <v>91511.0</v>
      </c>
      <c r="K797" s="1445" t="s">
        <v>2432</v>
      </c>
      <c r="L797" s="1453"/>
      <c r="M797" s="1445" t="s">
        <v>4998</v>
      </c>
      <c r="N797" s="1449" t="s">
        <v>2432</v>
      </c>
      <c r="O797" s="1450"/>
      <c r="P797" s="1450"/>
    </row>
    <row r="798">
      <c r="A798" s="1444">
        <v>4270.0</v>
      </c>
      <c r="B798" s="1445" t="s">
        <v>7423</v>
      </c>
      <c r="C798" s="1445" t="s">
        <v>7423</v>
      </c>
      <c r="D798" s="1446" t="s">
        <v>7424</v>
      </c>
      <c r="E798" s="1445">
        <v>3.27093E7</v>
      </c>
      <c r="F798" s="1445">
        <v>3.27093E7</v>
      </c>
      <c r="G798" s="1447" t="b">
        <v>1</v>
      </c>
      <c r="H798" s="1445" t="s">
        <v>5608</v>
      </c>
      <c r="I798" s="1445" t="s">
        <v>5142</v>
      </c>
      <c r="J798" s="1448">
        <v>42.0</v>
      </c>
      <c r="K798" s="1445" t="s">
        <v>2464</v>
      </c>
      <c r="L798" s="1445" t="s">
        <v>5608</v>
      </c>
      <c r="M798" s="1445" t="s">
        <v>5608</v>
      </c>
      <c r="N798" s="1449" t="s">
        <v>7425</v>
      </c>
      <c r="O798" s="1450"/>
      <c r="P798" s="1450"/>
    </row>
    <row r="799">
      <c r="A799" s="1444">
        <v>4277.0</v>
      </c>
      <c r="B799" s="1445" t="s">
        <v>7426</v>
      </c>
      <c r="C799" s="1445" t="s">
        <v>7427</v>
      </c>
      <c r="D799" s="1446" t="s">
        <v>7428</v>
      </c>
      <c r="E799" s="1445">
        <v>9.61235971E8</v>
      </c>
      <c r="F799" s="1445">
        <v>9.61235971E8</v>
      </c>
      <c r="G799" s="1447" t="b">
        <v>1</v>
      </c>
      <c r="H799" s="1445" t="s">
        <v>76</v>
      </c>
      <c r="I799" s="1445" t="s">
        <v>1077</v>
      </c>
      <c r="J799" s="1448">
        <v>319244.0</v>
      </c>
      <c r="K799" s="1445" t="s">
        <v>3363</v>
      </c>
      <c r="L799" s="1445" t="s">
        <v>5229</v>
      </c>
      <c r="M799" s="1445" t="s">
        <v>5229</v>
      </c>
      <c r="N799" s="1449" t="s">
        <v>3363</v>
      </c>
      <c r="O799" s="1450"/>
      <c r="P799" s="1450"/>
    </row>
    <row r="800">
      <c r="A800" s="1444">
        <v>4278.0</v>
      </c>
      <c r="B800" s="1445" t="s">
        <v>7429</v>
      </c>
      <c r="C800" s="1445" t="s">
        <v>7430</v>
      </c>
      <c r="D800" s="1446" t="s">
        <v>7431</v>
      </c>
      <c r="E800" s="1445">
        <v>8.04592251E8</v>
      </c>
      <c r="F800" s="1445">
        <v>8.04592251E8</v>
      </c>
      <c r="G800" s="1447" t="b">
        <v>1</v>
      </c>
      <c r="H800" s="1445" t="s">
        <v>263</v>
      </c>
      <c r="I800" s="1445" t="s">
        <v>1077</v>
      </c>
      <c r="J800" s="1448">
        <v>319244.0</v>
      </c>
      <c r="K800" s="1445" t="s">
        <v>3363</v>
      </c>
      <c r="L800" s="1445" t="s">
        <v>263</v>
      </c>
      <c r="M800" s="1445" t="s">
        <v>263</v>
      </c>
      <c r="N800" s="1449" t="s">
        <v>3363</v>
      </c>
      <c r="O800" s="1450"/>
      <c r="P800" s="1450"/>
    </row>
    <row r="801">
      <c r="A801" s="1444">
        <v>4282.0</v>
      </c>
      <c r="B801" s="1445" t="s">
        <v>7432</v>
      </c>
      <c r="C801" s="1445" t="s">
        <v>7433</v>
      </c>
      <c r="D801" s="1446" t="s">
        <v>7434</v>
      </c>
      <c r="E801" s="1445">
        <v>9.10213079E8</v>
      </c>
      <c r="F801" s="1445">
        <v>9.10213079E8</v>
      </c>
      <c r="G801" s="1447" t="b">
        <v>1</v>
      </c>
      <c r="H801" s="1445" t="s">
        <v>5542</v>
      </c>
      <c r="I801" s="1445" t="s">
        <v>1077</v>
      </c>
      <c r="J801" s="1448">
        <v>319244.0</v>
      </c>
      <c r="K801" s="1445" t="s">
        <v>3363</v>
      </c>
      <c r="L801" s="1445" t="s">
        <v>5542</v>
      </c>
      <c r="M801" s="1445" t="s">
        <v>5542</v>
      </c>
      <c r="N801" s="1449" t="s">
        <v>3363</v>
      </c>
      <c r="O801" s="1450"/>
      <c r="P801" s="1450"/>
    </row>
    <row r="802">
      <c r="A802" s="1444">
        <v>4283.0</v>
      </c>
      <c r="B802" s="1445" t="s">
        <v>7435</v>
      </c>
      <c r="C802" s="1445" t="s">
        <v>7435</v>
      </c>
      <c r="D802" s="1446" t="s">
        <v>7436</v>
      </c>
      <c r="E802" s="1445">
        <v>8.51156321E8</v>
      </c>
      <c r="F802" s="1445">
        <v>8.51156321E8</v>
      </c>
      <c r="G802" s="1447" t="b">
        <v>1</v>
      </c>
      <c r="H802" s="1445" t="s">
        <v>76</v>
      </c>
      <c r="I802" s="1445" t="s">
        <v>4940</v>
      </c>
      <c r="J802" s="1448">
        <v>41930.0</v>
      </c>
      <c r="K802" s="1445" t="s">
        <v>2464</v>
      </c>
      <c r="L802" s="1445" t="s">
        <v>5479</v>
      </c>
      <c r="M802" s="1445" t="s">
        <v>4945</v>
      </c>
      <c r="N802" s="1449" t="s">
        <v>7437</v>
      </c>
      <c r="O802" s="1450"/>
      <c r="P802" s="1450"/>
    </row>
    <row r="803">
      <c r="A803" s="1444">
        <v>4284.0</v>
      </c>
      <c r="B803" s="1445" t="s">
        <v>7438</v>
      </c>
      <c r="C803" s="1445" t="s">
        <v>7439</v>
      </c>
      <c r="D803" s="1446" t="s">
        <v>7440</v>
      </c>
      <c r="E803" s="1445">
        <v>8.07496555E8</v>
      </c>
      <c r="F803" s="1445">
        <v>8.07496555E8</v>
      </c>
      <c r="G803" s="1447" t="b">
        <v>1</v>
      </c>
      <c r="H803" s="1445" t="s">
        <v>5541</v>
      </c>
      <c r="I803" s="1445" t="s">
        <v>4936</v>
      </c>
      <c r="J803" s="1448">
        <v>717019.0</v>
      </c>
      <c r="K803" s="1445" t="s">
        <v>2437</v>
      </c>
      <c r="L803" s="1445" t="s">
        <v>5541</v>
      </c>
      <c r="M803" s="1445" t="s">
        <v>5541</v>
      </c>
      <c r="N803" s="1449" t="s">
        <v>7441</v>
      </c>
      <c r="O803" s="1450"/>
      <c r="P803" s="1450"/>
    </row>
    <row r="804">
      <c r="A804" s="1444">
        <v>4287.0</v>
      </c>
      <c r="B804" s="1445" t="s">
        <v>7442</v>
      </c>
      <c r="C804" s="1445" t="s">
        <v>7443</v>
      </c>
      <c r="D804" s="1446" t="s">
        <v>7444</v>
      </c>
      <c r="E804" s="1445">
        <v>6.41415161E8</v>
      </c>
      <c r="F804" s="1445">
        <v>6.41415161E8</v>
      </c>
      <c r="G804" s="1447" t="b">
        <v>1</v>
      </c>
      <c r="H804" s="1445" t="s">
        <v>76</v>
      </c>
      <c r="I804" s="1445" t="s">
        <v>1077</v>
      </c>
      <c r="J804" s="1448">
        <v>319244.0</v>
      </c>
      <c r="K804" s="1445" t="s">
        <v>2464</v>
      </c>
      <c r="L804" s="1445" t="s">
        <v>5398</v>
      </c>
      <c r="M804" s="1445" t="s">
        <v>5093</v>
      </c>
      <c r="N804" s="1449" t="s">
        <v>5881</v>
      </c>
      <c r="O804" s="1450"/>
      <c r="P804" s="1450"/>
    </row>
    <row r="805">
      <c r="A805" s="1444">
        <v>4288.0</v>
      </c>
      <c r="B805" s="1445" t="s">
        <v>7445</v>
      </c>
      <c r="C805" s="1445" t="s">
        <v>7445</v>
      </c>
      <c r="D805" s="1446" t="s">
        <v>7446</v>
      </c>
      <c r="E805" s="1445">
        <v>6.32710998E8</v>
      </c>
      <c r="F805" s="1445">
        <v>6.32710998E8</v>
      </c>
      <c r="G805" s="1447" t="b">
        <v>1</v>
      </c>
      <c r="H805" s="1445" t="s">
        <v>76</v>
      </c>
      <c r="I805" s="1445" t="s">
        <v>1077</v>
      </c>
      <c r="J805" s="1448">
        <v>319244.0</v>
      </c>
      <c r="K805" s="1445" t="s">
        <v>2937</v>
      </c>
      <c r="L805" s="1445" t="s">
        <v>4986</v>
      </c>
      <c r="M805" s="1453"/>
      <c r="N805" s="1449" t="s">
        <v>7447</v>
      </c>
      <c r="O805" s="1450"/>
      <c r="P805" s="1450"/>
    </row>
    <row r="806">
      <c r="A806" s="1444">
        <v>4289.0</v>
      </c>
      <c r="B806" s="1445" t="s">
        <v>7448</v>
      </c>
      <c r="C806" s="1445" t="s">
        <v>7448</v>
      </c>
      <c r="D806" s="1446" t="s">
        <v>7449</v>
      </c>
      <c r="E806" s="1445">
        <v>9.34149955E8</v>
      </c>
      <c r="F806" s="1445">
        <v>9.34149955E8</v>
      </c>
      <c r="G806" s="1447" t="b">
        <v>1</v>
      </c>
      <c r="H806" s="1445" t="s">
        <v>76</v>
      </c>
      <c r="I806" s="1445" t="s">
        <v>1077</v>
      </c>
      <c r="J806" s="1448">
        <v>319244.0</v>
      </c>
      <c r="K806" s="1445" t="s">
        <v>2464</v>
      </c>
      <c r="L806" s="1445" t="s">
        <v>5229</v>
      </c>
      <c r="M806" s="1445" t="s">
        <v>5229</v>
      </c>
      <c r="N806" s="1449" t="s">
        <v>2464</v>
      </c>
      <c r="O806" s="1450"/>
      <c r="P806" s="1450"/>
    </row>
    <row r="807">
      <c r="A807" s="1444">
        <v>4290.0</v>
      </c>
      <c r="B807" s="1445" t="s">
        <v>7450</v>
      </c>
      <c r="C807" s="1445" t="s">
        <v>7451</v>
      </c>
      <c r="D807" s="1446" t="s">
        <v>7452</v>
      </c>
      <c r="E807" s="1445">
        <v>9.59155919E8</v>
      </c>
      <c r="F807" s="1445">
        <v>9.59155919E8</v>
      </c>
      <c r="G807" s="1447" t="b">
        <v>1</v>
      </c>
      <c r="H807" s="1445" t="s">
        <v>76</v>
      </c>
      <c r="I807" s="1445" t="s">
        <v>4929</v>
      </c>
      <c r="J807" s="1448">
        <v>91511.0</v>
      </c>
      <c r="K807" s="1445" t="s">
        <v>2464</v>
      </c>
      <c r="L807" s="1451"/>
      <c r="M807" s="1445" t="s">
        <v>4945</v>
      </c>
      <c r="N807" s="1449" t="s">
        <v>7453</v>
      </c>
      <c r="O807" s="1450"/>
      <c r="P807" s="1450"/>
    </row>
    <row r="808">
      <c r="A808" s="1444">
        <v>4291.0</v>
      </c>
      <c r="B808" s="1445" t="s">
        <v>7454</v>
      </c>
      <c r="C808" s="1445" t="s">
        <v>7455</v>
      </c>
      <c r="D808" s="1446" t="s">
        <v>7456</v>
      </c>
      <c r="E808" s="1445">
        <v>9.59159415E8</v>
      </c>
      <c r="F808" s="1445">
        <v>9.59159415E8</v>
      </c>
      <c r="G808" s="1447" t="b">
        <v>1</v>
      </c>
      <c r="H808" s="1445" t="s">
        <v>76</v>
      </c>
      <c r="I808" s="1445" t="s">
        <v>4929</v>
      </c>
      <c r="J808" s="1448">
        <v>91511.0</v>
      </c>
      <c r="K808" s="1445" t="s">
        <v>2464</v>
      </c>
      <c r="L808" s="1451"/>
      <c r="M808" s="1445" t="s">
        <v>5235</v>
      </c>
      <c r="N808" s="1449" t="s">
        <v>7453</v>
      </c>
      <c r="O808" s="1450"/>
      <c r="P808" s="1450"/>
    </row>
    <row r="809">
      <c r="A809" s="1444">
        <v>4293.0</v>
      </c>
      <c r="B809" s="1445" t="s">
        <v>7457</v>
      </c>
      <c r="C809" s="1445" t="s">
        <v>7458</v>
      </c>
      <c r="D809" s="1446" t="s">
        <v>7459</v>
      </c>
      <c r="E809" s="1445">
        <v>9.56156915E8</v>
      </c>
      <c r="F809" s="1445">
        <v>9.56156915E8</v>
      </c>
      <c r="G809" s="1447" t="b">
        <v>1</v>
      </c>
      <c r="H809" s="1445" t="s">
        <v>76</v>
      </c>
      <c r="I809" s="1445" t="s">
        <v>4929</v>
      </c>
      <c r="J809" s="1448">
        <v>91511.0</v>
      </c>
      <c r="K809" s="1445" t="s">
        <v>2464</v>
      </c>
      <c r="L809" s="1451"/>
      <c r="M809" s="1445" t="s">
        <v>5213</v>
      </c>
      <c r="N809" s="1449" t="s">
        <v>7453</v>
      </c>
      <c r="O809" s="1450"/>
      <c r="P809" s="1450"/>
    </row>
    <row r="810">
      <c r="A810" s="1444">
        <v>4295.0</v>
      </c>
      <c r="B810" s="1445" t="s">
        <v>7460</v>
      </c>
      <c r="C810" s="1445" t="s">
        <v>7460</v>
      </c>
      <c r="D810" s="1446" t="s">
        <v>7461</v>
      </c>
      <c r="E810" s="1445">
        <v>8.43071122E8</v>
      </c>
      <c r="F810" s="1445">
        <v>8.43071122E8</v>
      </c>
      <c r="G810" s="1447" t="b">
        <v>1</v>
      </c>
      <c r="H810" s="1445" t="s">
        <v>76</v>
      </c>
      <c r="I810" s="1445" t="s">
        <v>5142</v>
      </c>
      <c r="J810" s="1448">
        <v>42.0</v>
      </c>
      <c r="K810" s="1445" t="s">
        <v>2536</v>
      </c>
      <c r="L810" s="1445" t="s">
        <v>4937</v>
      </c>
      <c r="M810" s="1445" t="s">
        <v>4931</v>
      </c>
      <c r="N810" s="1449" t="s">
        <v>7462</v>
      </c>
      <c r="O810" s="1450"/>
      <c r="P810" s="1450"/>
    </row>
    <row r="811">
      <c r="A811" s="1444">
        <v>4296.0</v>
      </c>
      <c r="B811" s="1445" t="s">
        <v>7463</v>
      </c>
      <c r="C811" s="1445" t="s">
        <v>7463</v>
      </c>
      <c r="D811" s="1446" t="s">
        <v>7464</v>
      </c>
      <c r="E811" s="1445">
        <v>8.25890087E8</v>
      </c>
      <c r="F811" s="1445">
        <v>8.25890087E8</v>
      </c>
      <c r="G811" s="1447" t="b">
        <v>1</v>
      </c>
      <c r="H811" s="1445" t="s">
        <v>76</v>
      </c>
      <c r="I811" s="1445" t="s">
        <v>1077</v>
      </c>
      <c r="J811" s="1448">
        <v>319244.0</v>
      </c>
      <c r="K811" s="1445" t="s">
        <v>2432</v>
      </c>
      <c r="L811" s="1445" t="s">
        <v>5006</v>
      </c>
      <c r="M811" s="1445" t="s">
        <v>4931</v>
      </c>
      <c r="N811" s="1449" t="s">
        <v>2432</v>
      </c>
      <c r="O811" s="1450"/>
      <c r="P811" s="1450"/>
    </row>
    <row r="812">
      <c r="A812" s="1444">
        <v>4298.0</v>
      </c>
      <c r="B812" s="1445" t="s">
        <v>7465</v>
      </c>
      <c r="C812" s="1445" t="s">
        <v>7466</v>
      </c>
      <c r="D812" s="1446" t="s">
        <v>7467</v>
      </c>
      <c r="E812" s="1445">
        <v>9.96536916E8</v>
      </c>
      <c r="F812" s="1445">
        <v>9.96536916E8</v>
      </c>
      <c r="G812" s="1447" t="b">
        <v>1</v>
      </c>
      <c r="H812" s="1445" t="s">
        <v>76</v>
      </c>
      <c r="I812" s="1445" t="s">
        <v>4936</v>
      </c>
      <c r="J812" s="1448">
        <v>717019.0</v>
      </c>
      <c r="K812" s="1445" t="s">
        <v>2432</v>
      </c>
      <c r="L812" s="1445" t="s">
        <v>6125</v>
      </c>
      <c r="M812" s="1445" t="s">
        <v>6125</v>
      </c>
      <c r="N812" s="1449" t="s">
        <v>7468</v>
      </c>
      <c r="O812" s="1450"/>
      <c r="P812" s="1450"/>
    </row>
    <row r="813">
      <c r="A813" s="1444">
        <v>4300.0</v>
      </c>
      <c r="B813" s="1445" t="s">
        <v>7469</v>
      </c>
      <c r="C813" s="1445" t="s">
        <v>7469</v>
      </c>
      <c r="D813" s="1446" t="s">
        <v>7470</v>
      </c>
      <c r="E813" s="1445">
        <v>8.53442479E8</v>
      </c>
      <c r="F813" s="1445">
        <v>8.53442479E8</v>
      </c>
      <c r="G813" s="1447" t="b">
        <v>1</v>
      </c>
      <c r="H813" s="1445" t="s">
        <v>76</v>
      </c>
      <c r="I813" s="1445" t="s">
        <v>5142</v>
      </c>
      <c r="J813" s="1448">
        <v>42.0</v>
      </c>
      <c r="K813" s="1445" t="s">
        <v>2461</v>
      </c>
      <c r="L813" s="1445" t="s">
        <v>5006</v>
      </c>
      <c r="M813" s="1445" t="s">
        <v>4954</v>
      </c>
      <c r="N813" s="1449" t="s">
        <v>7471</v>
      </c>
      <c r="O813" s="1450"/>
      <c r="P813" s="1450"/>
    </row>
    <row r="814">
      <c r="A814" s="1444">
        <v>4302.0</v>
      </c>
      <c r="B814" s="1445" t="s">
        <v>7472</v>
      </c>
      <c r="C814" s="1445" t="s">
        <v>7473</v>
      </c>
      <c r="D814" s="1446" t="s">
        <v>7474</v>
      </c>
      <c r="E814" s="1445">
        <v>6.13011176E8</v>
      </c>
      <c r="F814" s="1445">
        <v>6.13011176E8</v>
      </c>
      <c r="G814" s="1447" t="b">
        <v>1</v>
      </c>
      <c r="H814" s="1445" t="s">
        <v>76</v>
      </c>
      <c r="I814" s="1445" t="s">
        <v>4929</v>
      </c>
      <c r="J814" s="1448">
        <v>91511.0</v>
      </c>
      <c r="K814" s="1445" t="s">
        <v>4317</v>
      </c>
      <c r="L814" s="1453"/>
      <c r="M814" s="1445" t="s">
        <v>4931</v>
      </c>
      <c r="N814" s="1449" t="s">
        <v>6387</v>
      </c>
      <c r="O814" s="1450"/>
      <c r="P814" s="1450"/>
    </row>
    <row r="815">
      <c r="A815" s="1444">
        <v>4303.0</v>
      </c>
      <c r="B815" s="1445" t="s">
        <v>7475</v>
      </c>
      <c r="C815" s="1445" t="s">
        <v>7476</v>
      </c>
      <c r="D815" s="1446" t="s">
        <v>7477</v>
      </c>
      <c r="E815" s="1445">
        <v>6.5724628E8</v>
      </c>
      <c r="F815" s="1445">
        <v>6.5724628E8</v>
      </c>
      <c r="G815" s="1447" t="b">
        <v>1</v>
      </c>
      <c r="H815" s="1445" t="s">
        <v>76</v>
      </c>
      <c r="I815" s="1445" t="s">
        <v>4929</v>
      </c>
      <c r="J815" s="1448">
        <v>91511.0</v>
      </c>
      <c r="K815" s="1445" t="s">
        <v>4317</v>
      </c>
      <c r="L815" s="1445" t="s">
        <v>5838</v>
      </c>
      <c r="M815" s="1445" t="s">
        <v>5838</v>
      </c>
      <c r="N815" s="1449" t="s">
        <v>6387</v>
      </c>
      <c r="O815" s="1450"/>
      <c r="P815" s="1450"/>
    </row>
    <row r="816">
      <c r="A816" s="1444">
        <v>4305.0</v>
      </c>
      <c r="B816" s="1445" t="s">
        <v>7478</v>
      </c>
      <c r="C816" s="1445" t="s">
        <v>7479</v>
      </c>
      <c r="D816" s="1446" t="s">
        <v>7480</v>
      </c>
      <c r="E816" s="1445">
        <v>6.26050344E8</v>
      </c>
      <c r="F816" s="1445">
        <v>6.26050344E8</v>
      </c>
      <c r="G816" s="1447" t="b">
        <v>1</v>
      </c>
      <c r="H816" s="1445" t="s">
        <v>76</v>
      </c>
      <c r="I816" s="1445" t="s">
        <v>4929</v>
      </c>
      <c r="J816" s="1448">
        <v>91511.0</v>
      </c>
      <c r="K816" s="1445" t="s">
        <v>4317</v>
      </c>
      <c r="L816" s="1451"/>
      <c r="M816" s="1445" t="s">
        <v>5398</v>
      </c>
      <c r="N816" s="1449" t="s">
        <v>6387</v>
      </c>
      <c r="O816" s="1450"/>
      <c r="P816" s="1450"/>
    </row>
    <row r="817">
      <c r="A817" s="1444">
        <v>4306.0</v>
      </c>
      <c r="B817" s="1445" t="s">
        <v>7481</v>
      </c>
      <c r="C817" s="1445" t="s">
        <v>7482</v>
      </c>
      <c r="D817" s="1446" t="s">
        <v>7483</v>
      </c>
      <c r="E817" s="1445">
        <v>6.25969379E8</v>
      </c>
      <c r="F817" s="1445">
        <v>6.25969379E8</v>
      </c>
      <c r="G817" s="1447" t="b">
        <v>1</v>
      </c>
      <c r="H817" s="1445" t="s">
        <v>76</v>
      </c>
      <c r="I817" s="1445" t="s">
        <v>4929</v>
      </c>
      <c r="J817" s="1448">
        <v>91511.0</v>
      </c>
      <c r="K817" s="1445" t="s">
        <v>4317</v>
      </c>
      <c r="L817" s="1445" t="s">
        <v>5196</v>
      </c>
      <c r="M817" s="1445" t="s">
        <v>5196</v>
      </c>
      <c r="N817" s="1449" t="s">
        <v>6387</v>
      </c>
      <c r="O817" s="1450"/>
      <c r="P817" s="1450"/>
    </row>
    <row r="818">
      <c r="A818" s="1444">
        <v>4308.0</v>
      </c>
      <c r="B818" s="1445" t="s">
        <v>7484</v>
      </c>
      <c r="C818" s="1445" t="s">
        <v>7485</v>
      </c>
      <c r="D818" s="1446" t="s">
        <v>7486</v>
      </c>
      <c r="E818" s="1445">
        <v>6.26050348E8</v>
      </c>
      <c r="F818" s="1445">
        <v>6.26050348E8</v>
      </c>
      <c r="G818" s="1447" t="b">
        <v>1</v>
      </c>
      <c r="H818" s="1445" t="s">
        <v>76</v>
      </c>
      <c r="I818" s="1445" t="s">
        <v>4929</v>
      </c>
      <c r="J818" s="1448">
        <v>91511.0</v>
      </c>
      <c r="K818" s="1445" t="s">
        <v>2659</v>
      </c>
      <c r="L818" s="1445" t="s">
        <v>4990</v>
      </c>
      <c r="M818" s="1445" t="s">
        <v>4990</v>
      </c>
      <c r="N818" s="1449" t="s">
        <v>6624</v>
      </c>
      <c r="O818" s="1450"/>
      <c r="P818" s="1450"/>
    </row>
    <row r="819">
      <c r="A819" s="1444">
        <v>4309.0</v>
      </c>
      <c r="B819" s="1445" t="s">
        <v>7487</v>
      </c>
      <c r="C819" s="1445" t="s">
        <v>7488</v>
      </c>
      <c r="D819" s="1446" t="s">
        <v>7489</v>
      </c>
      <c r="E819" s="1445">
        <v>6.26050329E8</v>
      </c>
      <c r="F819" s="1445">
        <v>6.26050329E8</v>
      </c>
      <c r="G819" s="1447" t="b">
        <v>1</v>
      </c>
      <c r="H819" s="1445" t="s">
        <v>263</v>
      </c>
      <c r="I819" s="1445" t="s">
        <v>4929</v>
      </c>
      <c r="J819" s="1448">
        <v>91511.0</v>
      </c>
      <c r="K819" s="1445" t="s">
        <v>2659</v>
      </c>
      <c r="L819" s="1445" t="s">
        <v>263</v>
      </c>
      <c r="M819" s="1445" t="s">
        <v>263</v>
      </c>
      <c r="N819" s="1449" t="s">
        <v>6624</v>
      </c>
      <c r="O819" s="1450"/>
      <c r="P819" s="1450"/>
    </row>
    <row r="820">
      <c r="A820" s="1444">
        <v>4310.0</v>
      </c>
      <c r="B820" s="1445" t="s">
        <v>7490</v>
      </c>
      <c r="C820" s="1445" t="s">
        <v>7491</v>
      </c>
      <c r="D820" s="1446" t="s">
        <v>7492</v>
      </c>
      <c r="E820" s="1445">
        <v>6.26050338E8</v>
      </c>
      <c r="F820" s="1445">
        <v>6.26050338E8</v>
      </c>
      <c r="G820" s="1447" t="b">
        <v>1</v>
      </c>
      <c r="H820" s="1445" t="s">
        <v>6644</v>
      </c>
      <c r="I820" s="1445" t="s">
        <v>4929</v>
      </c>
      <c r="J820" s="1448">
        <v>91511.0</v>
      </c>
      <c r="K820" s="1445" t="s">
        <v>2659</v>
      </c>
      <c r="L820" s="1445" t="s">
        <v>6644</v>
      </c>
      <c r="M820" s="1445" t="s">
        <v>6644</v>
      </c>
      <c r="N820" s="1449" t="s">
        <v>6624</v>
      </c>
      <c r="O820" s="1450"/>
      <c r="P820" s="1450"/>
    </row>
    <row r="821">
      <c r="A821" s="1444">
        <v>4311.0</v>
      </c>
      <c r="B821" s="1445" t="s">
        <v>253</v>
      </c>
      <c r="C821" s="1445" t="s">
        <v>7493</v>
      </c>
      <c r="D821" s="1446" t="s">
        <v>7494</v>
      </c>
      <c r="E821" s="1445">
        <v>9.79177777E8</v>
      </c>
      <c r="F821" s="1445">
        <v>9.79177777E8</v>
      </c>
      <c r="G821" s="1447" t="b">
        <v>1</v>
      </c>
      <c r="H821" s="1445" t="s">
        <v>76</v>
      </c>
      <c r="I821" s="1445" t="s">
        <v>4929</v>
      </c>
      <c r="J821" s="1448">
        <v>91511.0</v>
      </c>
      <c r="K821" s="1445" t="s">
        <v>2464</v>
      </c>
      <c r="L821" s="1453"/>
      <c r="M821" s="1445" t="s">
        <v>4945</v>
      </c>
      <c r="N821" s="1449" t="s">
        <v>2464</v>
      </c>
      <c r="O821" s="1450"/>
      <c r="P821" s="1450"/>
    </row>
    <row r="822">
      <c r="A822" s="1444">
        <v>4315.0</v>
      </c>
      <c r="B822" s="1445" t="s">
        <v>7495</v>
      </c>
      <c r="C822" s="1445" t="s">
        <v>7496</v>
      </c>
      <c r="D822" s="1446" t="s">
        <v>7497</v>
      </c>
      <c r="E822" s="1445">
        <v>8.38987466E8</v>
      </c>
      <c r="F822" s="1445">
        <v>8.38987466E8</v>
      </c>
      <c r="G822" s="1447" t="b">
        <v>1</v>
      </c>
      <c r="H822" s="1445" t="s">
        <v>76</v>
      </c>
      <c r="I822" s="1445" t="s">
        <v>1077</v>
      </c>
      <c r="J822" s="1448">
        <v>319244.0</v>
      </c>
      <c r="K822" s="1445" t="s">
        <v>4317</v>
      </c>
      <c r="L822" s="1445" t="s">
        <v>4930</v>
      </c>
      <c r="M822" s="1445" t="s">
        <v>4931</v>
      </c>
      <c r="N822" s="1449" t="s">
        <v>6387</v>
      </c>
      <c r="O822" s="1450"/>
      <c r="P822" s="1450"/>
    </row>
    <row r="823">
      <c r="A823" s="1444">
        <v>4316.0</v>
      </c>
      <c r="B823" s="1445" t="s">
        <v>7498</v>
      </c>
      <c r="C823" s="1445" t="s">
        <v>7499</v>
      </c>
      <c r="D823" s="1446" t="s">
        <v>7500</v>
      </c>
      <c r="E823" s="1445">
        <v>6.48987466E8</v>
      </c>
      <c r="F823" s="1445">
        <v>6.48987466E8</v>
      </c>
      <c r="G823" s="1447" t="b">
        <v>1</v>
      </c>
      <c r="H823" s="1445" t="s">
        <v>76</v>
      </c>
      <c r="I823" s="1445" t="s">
        <v>1077</v>
      </c>
      <c r="J823" s="1448">
        <v>319244.0</v>
      </c>
      <c r="K823" s="1445" t="s">
        <v>4317</v>
      </c>
      <c r="L823" s="1453"/>
      <c r="M823" s="1445" t="s">
        <v>5061</v>
      </c>
      <c r="N823" s="1449" t="s">
        <v>6387</v>
      </c>
      <c r="O823" s="1450"/>
      <c r="P823" s="1450"/>
    </row>
    <row r="824">
      <c r="A824" s="1444">
        <v>4322.0</v>
      </c>
      <c r="B824" s="1445" t="s">
        <v>7501</v>
      </c>
      <c r="C824" s="1445" t="s">
        <v>7502</v>
      </c>
      <c r="D824" s="1446" t="s">
        <v>7503</v>
      </c>
      <c r="E824" s="1445">
        <v>2.3919688E7</v>
      </c>
      <c r="F824" s="1445">
        <v>2.3919688E7</v>
      </c>
      <c r="G824" s="1447" t="b">
        <v>1</v>
      </c>
      <c r="H824" s="1445" t="s">
        <v>76</v>
      </c>
      <c r="I824" s="1445" t="s">
        <v>4929</v>
      </c>
      <c r="J824" s="1448">
        <v>91511.0</v>
      </c>
      <c r="K824" s="1445" t="s">
        <v>2432</v>
      </c>
      <c r="L824" s="1445" t="s">
        <v>5249</v>
      </c>
      <c r="M824" s="1445" t="s">
        <v>4931</v>
      </c>
      <c r="N824" s="1449" t="s">
        <v>2432</v>
      </c>
      <c r="O824" s="1450"/>
      <c r="P824" s="1450"/>
    </row>
    <row r="825">
      <c r="A825" s="1444">
        <v>4329.0</v>
      </c>
      <c r="B825" s="1445" t="s">
        <v>7504</v>
      </c>
      <c r="C825" s="1445" t="s">
        <v>7505</v>
      </c>
      <c r="D825" s="1446" t="s">
        <v>7506</v>
      </c>
      <c r="E825" s="1445">
        <v>2.0163044E7</v>
      </c>
      <c r="F825" s="1445">
        <v>2.0163044E7</v>
      </c>
      <c r="G825" s="1447" t="b">
        <v>1</v>
      </c>
      <c r="H825" s="1445" t="s">
        <v>76</v>
      </c>
      <c r="I825" s="1445" t="s">
        <v>4929</v>
      </c>
      <c r="J825" s="1448">
        <v>91511.0</v>
      </c>
      <c r="K825" s="1445" t="s">
        <v>2432</v>
      </c>
      <c r="L825" s="1445" t="s">
        <v>7507</v>
      </c>
      <c r="M825" s="1445" t="s">
        <v>5510</v>
      </c>
      <c r="N825" s="1449" t="s">
        <v>4672</v>
      </c>
      <c r="O825" s="1450"/>
      <c r="P825" s="1450"/>
    </row>
    <row r="826">
      <c r="A826" s="1444">
        <v>4333.0</v>
      </c>
      <c r="B826" s="1445" t="s">
        <v>7508</v>
      </c>
      <c r="C826" s="1445" t="s">
        <v>7509</v>
      </c>
      <c r="D826" s="1446" t="s">
        <v>7510</v>
      </c>
      <c r="E826" s="1445">
        <v>2.662548E7</v>
      </c>
      <c r="F826" s="1445">
        <v>2.662548E7</v>
      </c>
      <c r="G826" s="1447" t="b">
        <v>1</v>
      </c>
      <c r="H826" s="1445" t="s">
        <v>76</v>
      </c>
      <c r="I826" s="1445" t="s">
        <v>4936</v>
      </c>
      <c r="J826" s="1448">
        <v>717019.0</v>
      </c>
      <c r="K826" s="1445" t="s">
        <v>2464</v>
      </c>
      <c r="L826" s="1453"/>
      <c r="M826" s="1445" t="s">
        <v>4931</v>
      </c>
      <c r="N826" s="1449" t="s">
        <v>7511</v>
      </c>
      <c r="O826" s="1450"/>
      <c r="P826" s="1450"/>
    </row>
    <row r="827">
      <c r="A827" s="1444">
        <v>4334.0</v>
      </c>
      <c r="B827" s="1445" t="s">
        <v>7512</v>
      </c>
      <c r="C827" s="1445" t="s">
        <v>7513</v>
      </c>
      <c r="D827" s="1446" t="s">
        <v>7514</v>
      </c>
      <c r="E827" s="1445">
        <v>2.662548E7</v>
      </c>
      <c r="F827" s="1445">
        <v>2.662548E7</v>
      </c>
      <c r="G827" s="1447" t="b">
        <v>1</v>
      </c>
      <c r="H827" s="1445" t="s">
        <v>76</v>
      </c>
      <c r="I827" s="1445" t="s">
        <v>4936</v>
      </c>
      <c r="J827" s="1448">
        <v>717019.0</v>
      </c>
      <c r="K827" s="1445" t="s">
        <v>2426</v>
      </c>
      <c r="L827" s="1453"/>
      <c r="M827" s="1445" t="s">
        <v>4931</v>
      </c>
      <c r="N827" s="1449" t="s">
        <v>2426</v>
      </c>
      <c r="O827" s="1450"/>
      <c r="P827" s="1450"/>
    </row>
    <row r="828">
      <c r="A828" s="1444">
        <v>4335.0</v>
      </c>
      <c r="B828" s="1445" t="s">
        <v>7515</v>
      </c>
      <c r="C828" s="1445" t="s">
        <v>7516</v>
      </c>
      <c r="D828" s="1446" t="s">
        <v>7517</v>
      </c>
      <c r="E828" s="1445">
        <v>9.54244235E8</v>
      </c>
      <c r="F828" s="1445">
        <v>9.54244235E8</v>
      </c>
      <c r="G828" s="1447" t="b">
        <v>1</v>
      </c>
      <c r="H828" s="1445" t="s">
        <v>76</v>
      </c>
      <c r="I828" s="1445" t="s">
        <v>1204</v>
      </c>
      <c r="J828" s="1448">
        <v>583715.0</v>
      </c>
      <c r="K828" s="1445" t="s">
        <v>2715</v>
      </c>
      <c r="L828" s="1445" t="s">
        <v>5284</v>
      </c>
      <c r="M828" s="1445" t="s">
        <v>5061</v>
      </c>
      <c r="N828" s="1449" t="s">
        <v>7518</v>
      </c>
      <c r="O828" s="1450"/>
      <c r="P828" s="1450"/>
    </row>
    <row r="829">
      <c r="A829" s="1444">
        <v>4337.0</v>
      </c>
      <c r="B829" s="1445" t="s">
        <v>7519</v>
      </c>
      <c r="C829" s="1445" t="s">
        <v>7519</v>
      </c>
      <c r="D829" s="1446" t="s">
        <v>7520</v>
      </c>
      <c r="E829" s="1445">
        <v>9.54256953E8</v>
      </c>
      <c r="F829" s="1445">
        <v>9.54256953E8</v>
      </c>
      <c r="G829" s="1447" t="b">
        <v>1</v>
      </c>
      <c r="H829" s="1445" t="s">
        <v>76</v>
      </c>
      <c r="I829" s="1445" t="s">
        <v>1204</v>
      </c>
      <c r="J829" s="1448">
        <v>583715.0</v>
      </c>
      <c r="K829" s="1445" t="s">
        <v>2659</v>
      </c>
      <c r="L829" s="1453"/>
      <c r="M829" s="1445" t="s">
        <v>5061</v>
      </c>
      <c r="N829" s="1449" t="s">
        <v>2659</v>
      </c>
      <c r="O829" s="1450"/>
      <c r="P829" s="1450"/>
    </row>
    <row r="830">
      <c r="A830" s="1444">
        <v>4338.0</v>
      </c>
      <c r="B830" s="1445" t="s">
        <v>7521</v>
      </c>
      <c r="C830" s="1445" t="s">
        <v>7521</v>
      </c>
      <c r="D830" s="1446" t="s">
        <v>7522</v>
      </c>
      <c r="E830" s="1445">
        <v>2.6251234E7</v>
      </c>
      <c r="F830" s="1445">
        <v>2.6251234E7</v>
      </c>
      <c r="G830" s="1447" t="b">
        <v>1</v>
      </c>
      <c r="H830" s="1445" t="s">
        <v>76</v>
      </c>
      <c r="I830" s="1445" t="s">
        <v>1077</v>
      </c>
      <c r="J830" s="1448">
        <v>319244.0</v>
      </c>
      <c r="K830" s="1445" t="s">
        <v>2426</v>
      </c>
      <c r="L830" s="1445" t="s">
        <v>5065</v>
      </c>
      <c r="M830" s="1445" t="s">
        <v>5065</v>
      </c>
      <c r="N830" s="1449" t="s">
        <v>2426</v>
      </c>
      <c r="O830" s="1450"/>
      <c r="P830" s="1450"/>
    </row>
    <row r="831">
      <c r="A831" s="1444">
        <v>4343.0</v>
      </c>
      <c r="B831" s="1445" t="s">
        <v>7523</v>
      </c>
      <c r="C831" s="1445" t="s">
        <v>7523</v>
      </c>
      <c r="D831" s="1446" t="s">
        <v>7524</v>
      </c>
      <c r="E831" s="1445">
        <v>8.78000989E8</v>
      </c>
      <c r="F831" s="1445">
        <v>8.78000989E8</v>
      </c>
      <c r="G831" s="1447" t="b">
        <v>1</v>
      </c>
      <c r="H831" s="1445" t="s">
        <v>263</v>
      </c>
      <c r="I831" s="1445" t="s">
        <v>4936</v>
      </c>
      <c r="J831" s="1448">
        <v>717019.0</v>
      </c>
      <c r="K831" s="1445" t="s">
        <v>2437</v>
      </c>
      <c r="L831" s="1445" t="s">
        <v>263</v>
      </c>
      <c r="M831" s="1445" t="s">
        <v>263</v>
      </c>
      <c r="N831" s="1449" t="s">
        <v>7525</v>
      </c>
      <c r="O831" s="1450"/>
      <c r="P831" s="1450"/>
    </row>
    <row r="832">
      <c r="A832" s="1444">
        <v>4350.0</v>
      </c>
      <c r="B832" s="1445" t="s">
        <v>7526</v>
      </c>
      <c r="C832" s="1445" t="s">
        <v>7527</v>
      </c>
      <c r="D832" s="1446" t="s">
        <v>7528</v>
      </c>
      <c r="E832" s="1445">
        <v>2.0301832E7</v>
      </c>
      <c r="F832" s="1453"/>
      <c r="G832" s="1447" t="b">
        <v>1</v>
      </c>
      <c r="H832" s="1445" t="s">
        <v>76</v>
      </c>
      <c r="I832" s="1445" t="s">
        <v>4929</v>
      </c>
      <c r="J832" s="1448">
        <v>91511.0</v>
      </c>
      <c r="K832" s="1445" t="s">
        <v>2659</v>
      </c>
      <c r="L832" s="1453"/>
      <c r="M832" s="1453"/>
      <c r="N832" s="1449" t="s">
        <v>2659</v>
      </c>
      <c r="O832" s="1450"/>
      <c r="P832" s="1450"/>
    </row>
    <row r="833">
      <c r="A833" s="1444">
        <v>4369.0</v>
      </c>
      <c r="B833" s="1445" t="s">
        <v>7529</v>
      </c>
      <c r="C833" s="1445" t="s">
        <v>7530</v>
      </c>
      <c r="D833" s="1446" t="s">
        <v>7531</v>
      </c>
      <c r="E833" s="1445">
        <v>2.3093939E7</v>
      </c>
      <c r="F833" s="1445">
        <v>2.3093939E7</v>
      </c>
      <c r="G833" s="1447" t="b">
        <v>1</v>
      </c>
      <c r="H833" s="1445" t="s">
        <v>76</v>
      </c>
      <c r="I833" s="1445" t="s">
        <v>4936</v>
      </c>
      <c r="J833" s="1448">
        <v>717019.0</v>
      </c>
      <c r="K833" s="1445" t="s">
        <v>2437</v>
      </c>
      <c r="L833" s="1445" t="s">
        <v>5065</v>
      </c>
      <c r="M833" s="1445" t="s">
        <v>5065</v>
      </c>
      <c r="N833" s="1449" t="s">
        <v>4980</v>
      </c>
      <c r="O833" s="1450"/>
      <c r="P833" s="1450"/>
    </row>
    <row r="834">
      <c r="A834" s="1444">
        <v>4370.0</v>
      </c>
      <c r="B834" s="1445" t="s">
        <v>7532</v>
      </c>
      <c r="C834" s="1445" t="s">
        <v>7533</v>
      </c>
      <c r="D834" s="1446" t="s">
        <v>7534</v>
      </c>
      <c r="E834" s="1445">
        <v>2.3093939E7</v>
      </c>
      <c r="F834" s="1445">
        <v>2.3093939E7</v>
      </c>
      <c r="G834" s="1447" t="b">
        <v>1</v>
      </c>
      <c r="H834" s="1445" t="s">
        <v>76</v>
      </c>
      <c r="I834" s="1445" t="s">
        <v>4936</v>
      </c>
      <c r="J834" s="1448">
        <v>717019.0</v>
      </c>
      <c r="K834" s="1445" t="s">
        <v>2437</v>
      </c>
      <c r="L834" s="1451"/>
      <c r="M834" s="1445" t="s">
        <v>5065</v>
      </c>
      <c r="N834" s="1449" t="s">
        <v>7535</v>
      </c>
      <c r="O834" s="1450"/>
      <c r="P834" s="1450"/>
    </row>
    <row r="835">
      <c r="A835" s="1444">
        <v>4371.0</v>
      </c>
      <c r="B835" s="1445" t="s">
        <v>7536</v>
      </c>
      <c r="C835" s="1445" t="s">
        <v>7537</v>
      </c>
      <c r="D835" s="1446" t="s">
        <v>7538</v>
      </c>
      <c r="E835" s="1445">
        <v>8.4109298E8</v>
      </c>
      <c r="F835" s="1445">
        <v>9.68518365E8</v>
      </c>
      <c r="G835" s="1447" t="b">
        <v>1</v>
      </c>
      <c r="H835" s="1445" t="s">
        <v>76</v>
      </c>
      <c r="I835" s="1445" t="s">
        <v>1077</v>
      </c>
      <c r="J835" s="1448">
        <v>319244.0</v>
      </c>
      <c r="K835" s="1445" t="s">
        <v>2464</v>
      </c>
      <c r="L835" s="1445" t="s">
        <v>7123</v>
      </c>
      <c r="M835" s="1445" t="s">
        <v>7123</v>
      </c>
      <c r="N835" s="1449" t="s">
        <v>5155</v>
      </c>
      <c r="O835" s="1450"/>
      <c r="P835" s="1450"/>
    </row>
    <row r="836">
      <c r="A836" s="1444">
        <v>4372.0</v>
      </c>
      <c r="B836" s="1445" t="s">
        <v>3447</v>
      </c>
      <c r="C836" s="1445" t="s">
        <v>7539</v>
      </c>
      <c r="D836" s="1446" t="s">
        <v>7540</v>
      </c>
      <c r="E836" s="1445">
        <v>9.58377085E8</v>
      </c>
      <c r="F836" s="1445">
        <v>8.00208972E8</v>
      </c>
      <c r="G836" s="1447" t="b">
        <v>1</v>
      </c>
      <c r="H836" s="1445" t="s">
        <v>76</v>
      </c>
      <c r="I836" s="1445" t="s">
        <v>1077</v>
      </c>
      <c r="J836" s="1448">
        <v>319244.0</v>
      </c>
      <c r="K836" s="1445" t="s">
        <v>2464</v>
      </c>
      <c r="L836" s="1451"/>
      <c r="M836" s="1445" t="s">
        <v>4994</v>
      </c>
      <c r="N836" s="1449" t="s">
        <v>5155</v>
      </c>
      <c r="O836" s="1450"/>
      <c r="P836" s="1450"/>
    </row>
    <row r="837">
      <c r="A837" s="1444">
        <v>4373.0</v>
      </c>
      <c r="B837" s="1445" t="s">
        <v>7541</v>
      </c>
      <c r="C837" s="1445" t="s">
        <v>7542</v>
      </c>
      <c r="D837" s="1446" t="s">
        <v>7543</v>
      </c>
      <c r="E837" s="1445">
        <v>9.71835136E8</v>
      </c>
      <c r="F837" s="1445">
        <v>9.57194482E8</v>
      </c>
      <c r="G837" s="1447" t="b">
        <v>1</v>
      </c>
      <c r="H837" s="1445" t="s">
        <v>76</v>
      </c>
      <c r="I837" s="1445" t="s">
        <v>1077</v>
      </c>
      <c r="J837" s="1448">
        <v>319244.0</v>
      </c>
      <c r="K837" s="1445" t="s">
        <v>2464</v>
      </c>
      <c r="L837" s="1453"/>
      <c r="M837" s="1445" t="s">
        <v>5213</v>
      </c>
      <c r="N837" s="1449" t="s">
        <v>5155</v>
      </c>
      <c r="O837" s="1450"/>
      <c r="P837" s="1450"/>
    </row>
    <row r="838">
      <c r="A838" s="1444">
        <v>4375.0</v>
      </c>
      <c r="B838" s="1445" t="s">
        <v>7544</v>
      </c>
      <c r="C838" s="1445" t="s">
        <v>7545</v>
      </c>
      <c r="D838" s="1446" t="s">
        <v>7546</v>
      </c>
      <c r="E838" s="1445">
        <v>9.17734033E8</v>
      </c>
      <c r="F838" s="1445">
        <v>9.69569196E8</v>
      </c>
      <c r="G838" s="1447" t="b">
        <v>1</v>
      </c>
      <c r="H838" s="1445" t="s">
        <v>76</v>
      </c>
      <c r="I838" s="1445" t="s">
        <v>1077</v>
      </c>
      <c r="J838" s="1448">
        <v>319244.0</v>
      </c>
      <c r="K838" s="1445" t="s">
        <v>2464</v>
      </c>
      <c r="L838" s="1445" t="s">
        <v>5196</v>
      </c>
      <c r="M838" s="1445" t="s">
        <v>5196</v>
      </c>
      <c r="N838" s="1449" t="s">
        <v>5155</v>
      </c>
      <c r="O838" s="1450"/>
      <c r="P838" s="1450"/>
    </row>
    <row r="839">
      <c r="A839" s="1444">
        <v>4376.0</v>
      </c>
      <c r="B839" s="1445" t="s">
        <v>7547</v>
      </c>
      <c r="C839" s="1445" t="s">
        <v>7548</v>
      </c>
      <c r="D839" s="1446" t="s">
        <v>7549</v>
      </c>
      <c r="E839" s="1445">
        <v>8.90401805E8</v>
      </c>
      <c r="F839" s="1445">
        <v>8.90401805E8</v>
      </c>
      <c r="G839" s="1447" t="b">
        <v>1</v>
      </c>
      <c r="H839" s="1445" t="s">
        <v>76</v>
      </c>
      <c r="I839" s="1445" t="s">
        <v>1077</v>
      </c>
      <c r="J839" s="1448">
        <v>319244.0</v>
      </c>
      <c r="K839" s="1445" t="s">
        <v>2464</v>
      </c>
      <c r="L839" s="1445" t="s">
        <v>3864</v>
      </c>
      <c r="M839" s="1445" t="s">
        <v>3864</v>
      </c>
      <c r="N839" s="1449" t="s">
        <v>7550</v>
      </c>
      <c r="O839" s="1450"/>
      <c r="P839" s="1450"/>
    </row>
    <row r="840">
      <c r="A840" s="1444">
        <v>4377.0</v>
      </c>
      <c r="B840" s="1445" t="s">
        <v>7551</v>
      </c>
      <c r="C840" s="1445" t="s">
        <v>7552</v>
      </c>
      <c r="D840" s="1446" t="s">
        <v>7553</v>
      </c>
      <c r="E840" s="1445">
        <v>8.90401805E8</v>
      </c>
      <c r="F840" s="1445">
        <v>8.19514415E8</v>
      </c>
      <c r="G840" s="1447" t="b">
        <v>1</v>
      </c>
      <c r="H840" s="1445" t="s">
        <v>6296</v>
      </c>
      <c r="I840" s="1445" t="s">
        <v>1077</v>
      </c>
      <c r="J840" s="1448">
        <v>319244.0</v>
      </c>
      <c r="K840" s="1445" t="s">
        <v>2464</v>
      </c>
      <c r="L840" s="1445" t="s">
        <v>6296</v>
      </c>
      <c r="M840" s="1445" t="s">
        <v>6296</v>
      </c>
      <c r="N840" s="1449" t="s">
        <v>5881</v>
      </c>
      <c r="O840" s="1450"/>
      <c r="P840" s="1450"/>
    </row>
    <row r="841">
      <c r="A841" s="1444">
        <v>4378.0</v>
      </c>
      <c r="B841" s="1445" t="s">
        <v>7554</v>
      </c>
      <c r="C841" s="1445" t="s">
        <v>7555</v>
      </c>
      <c r="D841" s="1446" t="s">
        <v>7556</v>
      </c>
      <c r="E841" s="1445">
        <v>8.89811594E8</v>
      </c>
      <c r="F841" s="1445">
        <v>8.89811594E8</v>
      </c>
      <c r="G841" s="1447" t="b">
        <v>1</v>
      </c>
      <c r="H841" s="1445" t="s">
        <v>6296</v>
      </c>
      <c r="I841" s="1445" t="s">
        <v>1077</v>
      </c>
      <c r="J841" s="1448">
        <v>319244.0</v>
      </c>
      <c r="K841" s="1445" t="s">
        <v>2464</v>
      </c>
      <c r="L841" s="1445" t="s">
        <v>7557</v>
      </c>
      <c r="M841" s="1445" t="s">
        <v>7557</v>
      </c>
      <c r="N841" s="1449" t="s">
        <v>5881</v>
      </c>
      <c r="O841" s="1450"/>
      <c r="P841" s="1450"/>
    </row>
    <row r="842">
      <c r="A842" s="1444">
        <v>4382.0</v>
      </c>
      <c r="B842" s="1445" t="s">
        <v>7558</v>
      </c>
      <c r="C842" s="1445" t="s">
        <v>7559</v>
      </c>
      <c r="D842" s="1446" t="s">
        <v>7560</v>
      </c>
      <c r="E842" s="1445">
        <v>6.5114691E8</v>
      </c>
      <c r="F842" s="1445">
        <v>6.5114691E8</v>
      </c>
      <c r="G842" s="1447" t="b">
        <v>1</v>
      </c>
      <c r="H842" s="1445" t="s">
        <v>76</v>
      </c>
      <c r="I842" s="1445" t="s">
        <v>4940</v>
      </c>
      <c r="J842" s="1448">
        <v>41930.0</v>
      </c>
      <c r="K842" s="1445" t="s">
        <v>2476</v>
      </c>
      <c r="L842" s="1445" t="s">
        <v>4951</v>
      </c>
      <c r="M842" s="1445" t="s">
        <v>5041</v>
      </c>
      <c r="N842" s="1449" t="s">
        <v>7561</v>
      </c>
      <c r="O842" s="1450"/>
      <c r="P842" s="1450"/>
    </row>
    <row r="843">
      <c r="A843" s="1444">
        <v>4383.0</v>
      </c>
      <c r="B843" s="1445" t="s">
        <v>7562</v>
      </c>
      <c r="C843" s="1445" t="s">
        <v>7563</v>
      </c>
      <c r="D843" s="1446" t="s">
        <v>7564</v>
      </c>
      <c r="E843" s="1445">
        <v>9.47838565E8</v>
      </c>
      <c r="F843" s="1445">
        <v>6.45154219E8</v>
      </c>
      <c r="G843" s="1447" t="b">
        <v>1</v>
      </c>
      <c r="H843" s="1445" t="s">
        <v>76</v>
      </c>
      <c r="I843" s="1445" t="s">
        <v>4940</v>
      </c>
      <c r="J843" s="1448">
        <v>41930.0</v>
      </c>
      <c r="K843" s="1445" t="s">
        <v>2432</v>
      </c>
      <c r="L843" s="1451"/>
      <c r="M843" s="1451"/>
      <c r="N843" s="1449" t="s">
        <v>2432</v>
      </c>
      <c r="O843" s="1450"/>
      <c r="P843" s="1450"/>
    </row>
    <row r="844">
      <c r="A844" s="1444">
        <v>4384.0</v>
      </c>
      <c r="B844" s="1445" t="s">
        <v>3366</v>
      </c>
      <c r="C844" s="1445" t="s">
        <v>7565</v>
      </c>
      <c r="D844" s="1446" t="s">
        <v>7566</v>
      </c>
      <c r="E844" s="1445">
        <v>2.1269999E7</v>
      </c>
      <c r="F844" s="1445">
        <v>2.1269999E7</v>
      </c>
      <c r="G844" s="1447" t="b">
        <v>1</v>
      </c>
      <c r="H844" s="1445" t="s">
        <v>76</v>
      </c>
      <c r="I844" s="1445" t="s">
        <v>1204</v>
      </c>
      <c r="J844" s="1448">
        <v>583715.0</v>
      </c>
      <c r="K844" s="1445" t="s">
        <v>2937</v>
      </c>
      <c r="L844" s="1453"/>
      <c r="M844" s="1445" t="s">
        <v>4938</v>
      </c>
      <c r="N844" s="1449" t="s">
        <v>2937</v>
      </c>
      <c r="O844" s="1450"/>
      <c r="P844" s="1450"/>
    </row>
    <row r="845">
      <c r="A845" s="1444">
        <v>4385.0</v>
      </c>
      <c r="B845" s="1445" t="s">
        <v>7567</v>
      </c>
      <c r="C845" s="1445" t="s">
        <v>7568</v>
      </c>
      <c r="D845" s="1446" t="s">
        <v>7569</v>
      </c>
      <c r="E845" s="1445">
        <v>9.91929666E8</v>
      </c>
      <c r="F845" s="1445">
        <v>9.91929666E8</v>
      </c>
      <c r="G845" s="1447" t="b">
        <v>1</v>
      </c>
      <c r="H845" s="1445" t="s">
        <v>76</v>
      </c>
      <c r="I845" s="1445" t="s">
        <v>4929</v>
      </c>
      <c r="J845" s="1448">
        <v>91511.0</v>
      </c>
      <c r="K845" s="1445" t="s">
        <v>2659</v>
      </c>
      <c r="L845" s="1445" t="s">
        <v>5101</v>
      </c>
      <c r="M845" s="1445" t="s">
        <v>5773</v>
      </c>
      <c r="N845" s="1449" t="s">
        <v>6624</v>
      </c>
      <c r="O845" s="1450"/>
      <c r="P845" s="1450"/>
    </row>
    <row r="846">
      <c r="A846" s="1444">
        <v>4386.0</v>
      </c>
      <c r="B846" s="1445" t="s">
        <v>7570</v>
      </c>
      <c r="C846" s="1445" t="s">
        <v>7571</v>
      </c>
      <c r="D846" s="1446" t="s">
        <v>7572</v>
      </c>
      <c r="E846" s="1445">
        <v>9.93259666E8</v>
      </c>
      <c r="F846" s="1445">
        <v>9.93259666E8</v>
      </c>
      <c r="G846" s="1447" t="b">
        <v>1</v>
      </c>
      <c r="H846" s="1445" t="s">
        <v>76</v>
      </c>
      <c r="I846" s="1445" t="s">
        <v>4929</v>
      </c>
      <c r="J846" s="1448">
        <v>91511.0</v>
      </c>
      <c r="K846" s="1445" t="s">
        <v>2659</v>
      </c>
      <c r="L846" s="1445" t="s">
        <v>5398</v>
      </c>
      <c r="M846" s="1445" t="s">
        <v>5398</v>
      </c>
      <c r="N846" s="1449" t="s">
        <v>6624</v>
      </c>
      <c r="O846" s="1450"/>
      <c r="P846" s="1450"/>
    </row>
    <row r="847">
      <c r="A847" s="1444">
        <v>4387.0</v>
      </c>
      <c r="B847" s="1445" t="s">
        <v>7573</v>
      </c>
      <c r="C847" s="1445" t="s">
        <v>7574</v>
      </c>
      <c r="D847" s="1446" t="s">
        <v>7575</v>
      </c>
      <c r="E847" s="1445">
        <v>6.33860666E8</v>
      </c>
      <c r="F847" s="1445">
        <v>6.33860666E8</v>
      </c>
      <c r="G847" s="1447" t="b">
        <v>1</v>
      </c>
      <c r="H847" s="1445" t="s">
        <v>76</v>
      </c>
      <c r="I847" s="1445" t="s">
        <v>4929</v>
      </c>
      <c r="J847" s="1448">
        <v>91511.0</v>
      </c>
      <c r="K847" s="1445" t="s">
        <v>2659</v>
      </c>
      <c r="L847" s="1445" t="s">
        <v>5345</v>
      </c>
      <c r="M847" s="1445" t="s">
        <v>5235</v>
      </c>
      <c r="N847" s="1449" t="s">
        <v>6624</v>
      </c>
      <c r="O847" s="1450"/>
      <c r="P847" s="1450"/>
    </row>
    <row r="848">
      <c r="A848" s="1444">
        <v>4390.0</v>
      </c>
      <c r="B848" s="1445" t="s">
        <v>2808</v>
      </c>
      <c r="C848" s="1445" t="s">
        <v>2808</v>
      </c>
      <c r="D848" s="1446" t="s">
        <v>7576</v>
      </c>
      <c r="E848" s="1445">
        <v>9.53606017E8</v>
      </c>
      <c r="F848" s="1445">
        <v>9.53606017E8</v>
      </c>
      <c r="G848" s="1447" t="b">
        <v>1</v>
      </c>
      <c r="H848" s="1445" t="s">
        <v>76</v>
      </c>
      <c r="I848" s="1445" t="s">
        <v>1077</v>
      </c>
      <c r="J848" s="1448">
        <v>319244.0</v>
      </c>
      <c r="K848" s="1445" t="s">
        <v>2432</v>
      </c>
      <c r="L848" s="1451"/>
      <c r="M848" s="1445" t="s">
        <v>5773</v>
      </c>
      <c r="N848" s="1449" t="s">
        <v>5959</v>
      </c>
      <c r="O848" s="1450"/>
      <c r="P848" s="1450"/>
    </row>
    <row r="849">
      <c r="A849" s="1444">
        <v>4391.0</v>
      </c>
      <c r="B849" s="1445" t="s">
        <v>7577</v>
      </c>
      <c r="C849" s="1445" t="s">
        <v>7577</v>
      </c>
      <c r="D849" s="1446" t="s">
        <v>7578</v>
      </c>
      <c r="E849" s="1445">
        <v>8.38396592E8</v>
      </c>
      <c r="F849" s="1445">
        <v>8.38396592E8</v>
      </c>
      <c r="G849" s="1447" t="b">
        <v>1</v>
      </c>
      <c r="H849" s="1445" t="s">
        <v>76</v>
      </c>
      <c r="I849" s="1445" t="s">
        <v>1077</v>
      </c>
      <c r="J849" s="1448">
        <v>319244.0</v>
      </c>
      <c r="K849" s="1445" t="s">
        <v>2937</v>
      </c>
      <c r="L849" s="1445" t="s">
        <v>5065</v>
      </c>
      <c r="M849" s="1445" t="s">
        <v>5065</v>
      </c>
      <c r="N849" s="1449" t="s">
        <v>2937</v>
      </c>
      <c r="O849" s="1450"/>
      <c r="P849" s="1450"/>
    </row>
    <row r="850">
      <c r="A850" s="1444">
        <v>4392.0</v>
      </c>
      <c r="B850" s="1445" t="s">
        <v>7579</v>
      </c>
      <c r="C850" s="1445" t="s">
        <v>7580</v>
      </c>
      <c r="D850" s="1446" t="s">
        <v>7581</v>
      </c>
      <c r="E850" s="1445">
        <v>9.93614555E8</v>
      </c>
      <c r="F850" s="1445">
        <v>9.93614555E8</v>
      </c>
      <c r="G850" s="1447" t="b">
        <v>1</v>
      </c>
      <c r="H850" s="1445" t="s">
        <v>76</v>
      </c>
      <c r="I850" s="1445" t="s">
        <v>7033</v>
      </c>
      <c r="J850" s="1448">
        <v>632882.0</v>
      </c>
      <c r="K850" s="1445" t="s">
        <v>2426</v>
      </c>
      <c r="L850" s="1451"/>
      <c r="M850" s="1451"/>
      <c r="N850" s="1449" t="s">
        <v>2426</v>
      </c>
      <c r="O850" s="1450"/>
      <c r="P850" s="1450"/>
    </row>
    <row r="851">
      <c r="A851" s="1444">
        <v>4393.0</v>
      </c>
      <c r="B851" s="1445" t="s">
        <v>7582</v>
      </c>
      <c r="C851" s="1445" t="s">
        <v>7583</v>
      </c>
      <c r="D851" s="1446" t="s">
        <v>7584</v>
      </c>
      <c r="E851" s="1445">
        <v>9.08899977E8</v>
      </c>
      <c r="F851" s="1445">
        <v>9.08899977E8</v>
      </c>
      <c r="G851" s="1447" t="b">
        <v>1</v>
      </c>
      <c r="H851" s="1445" t="s">
        <v>76</v>
      </c>
      <c r="I851" s="1445" t="s">
        <v>5142</v>
      </c>
      <c r="J851" s="1448">
        <v>42.0</v>
      </c>
      <c r="K851" s="1445" t="s">
        <v>4317</v>
      </c>
      <c r="L851" s="1445" t="s">
        <v>4990</v>
      </c>
      <c r="M851" s="1445" t="s">
        <v>4990</v>
      </c>
      <c r="N851" s="1449" t="s">
        <v>6387</v>
      </c>
      <c r="O851" s="1450"/>
      <c r="P851" s="1450"/>
    </row>
    <row r="852">
      <c r="A852" s="1444">
        <v>4394.0</v>
      </c>
      <c r="B852" s="1445" t="s">
        <v>7585</v>
      </c>
      <c r="C852" s="1445" t="s">
        <v>7586</v>
      </c>
      <c r="D852" s="1446" t="s">
        <v>7587</v>
      </c>
      <c r="E852" s="1445">
        <v>9.30748908E8</v>
      </c>
      <c r="F852" s="1445">
        <v>9.30748908E8</v>
      </c>
      <c r="G852" s="1447" t="b">
        <v>1</v>
      </c>
      <c r="H852" s="1445" t="s">
        <v>76</v>
      </c>
      <c r="I852" s="1445" t="s">
        <v>1077</v>
      </c>
      <c r="J852" s="1448">
        <v>319244.0</v>
      </c>
      <c r="K852" s="1445" t="s">
        <v>2432</v>
      </c>
      <c r="L852" s="1445" t="s">
        <v>4931</v>
      </c>
      <c r="M852" s="1445" t="s">
        <v>4931</v>
      </c>
      <c r="N852" s="1449" t="s">
        <v>2432</v>
      </c>
      <c r="O852" s="1450"/>
      <c r="P852" s="1450"/>
    </row>
    <row r="853">
      <c r="A853" s="1444">
        <v>4395.0</v>
      </c>
      <c r="B853" s="1445" t="s">
        <v>7588</v>
      </c>
      <c r="C853" s="1445" t="s">
        <v>7589</v>
      </c>
      <c r="D853" s="1446" t="s">
        <v>7590</v>
      </c>
      <c r="E853" s="1445">
        <v>2.1259E7</v>
      </c>
      <c r="F853" s="1445">
        <v>2.1259E7</v>
      </c>
      <c r="G853" s="1447" t="b">
        <v>1</v>
      </c>
      <c r="H853" s="1445" t="s">
        <v>76</v>
      </c>
      <c r="I853" s="1445" t="s">
        <v>4929</v>
      </c>
      <c r="J853" s="1448">
        <v>91511.0</v>
      </c>
      <c r="K853" s="1445" t="s">
        <v>2426</v>
      </c>
      <c r="L853" s="1445" t="s">
        <v>4962</v>
      </c>
      <c r="M853" s="1445" t="s">
        <v>6149</v>
      </c>
      <c r="N853" s="1449" t="s">
        <v>2426</v>
      </c>
      <c r="O853" s="1450"/>
      <c r="P853" s="1450"/>
    </row>
    <row r="854">
      <c r="A854" s="1444">
        <v>4397.0</v>
      </c>
      <c r="B854" s="1445" t="s">
        <v>7591</v>
      </c>
      <c r="C854" s="1445" t="s">
        <v>7592</v>
      </c>
      <c r="D854" s="1446" t="s">
        <v>7593</v>
      </c>
      <c r="E854" s="1445">
        <v>2.5663333E7</v>
      </c>
      <c r="F854" s="1445">
        <v>2.5663333E7</v>
      </c>
      <c r="G854" s="1447" t="b">
        <v>1</v>
      </c>
      <c r="H854" s="1445" t="s">
        <v>76</v>
      </c>
      <c r="I854" s="1445" t="s">
        <v>1077</v>
      </c>
      <c r="J854" s="1448">
        <v>319244.0</v>
      </c>
      <c r="K854" s="1445" t="s">
        <v>2432</v>
      </c>
      <c r="L854" s="1445" t="s">
        <v>6093</v>
      </c>
      <c r="M854" s="1445" t="s">
        <v>6093</v>
      </c>
      <c r="N854" s="1449" t="s">
        <v>2432</v>
      </c>
      <c r="O854" s="1450"/>
      <c r="P854" s="1450"/>
    </row>
    <row r="855">
      <c r="A855" s="1444">
        <v>4399.0</v>
      </c>
      <c r="B855" s="1445" t="s">
        <v>7594</v>
      </c>
      <c r="C855" s="1445" t="s">
        <v>7595</v>
      </c>
      <c r="D855" s="1446" t="s">
        <v>7596</v>
      </c>
      <c r="E855" s="1445">
        <v>9.69092285E8</v>
      </c>
      <c r="F855" s="1445">
        <v>9.69092285E8</v>
      </c>
      <c r="G855" s="1447" t="b">
        <v>1</v>
      </c>
      <c r="H855" s="1445" t="s">
        <v>76</v>
      </c>
      <c r="I855" s="1445" t="s">
        <v>1077</v>
      </c>
      <c r="J855" s="1448">
        <v>319244.0</v>
      </c>
      <c r="K855" s="1445" t="s">
        <v>2432</v>
      </c>
      <c r="L855" s="1451"/>
      <c r="M855" s="1445" t="s">
        <v>5061</v>
      </c>
      <c r="N855" s="1449" t="s">
        <v>2432</v>
      </c>
      <c r="O855" s="1450"/>
      <c r="P855" s="1450"/>
    </row>
    <row r="856">
      <c r="A856" s="1444">
        <v>4401.0</v>
      </c>
      <c r="B856" s="1445" t="s">
        <v>7597</v>
      </c>
      <c r="C856" s="1445" t="s">
        <v>7598</v>
      </c>
      <c r="D856" s="1446" t="s">
        <v>7599</v>
      </c>
      <c r="E856" s="1445">
        <v>9.08869305E8</v>
      </c>
      <c r="F856" s="1445">
        <v>9.08869305E8</v>
      </c>
      <c r="G856" s="1447" t="b">
        <v>1</v>
      </c>
      <c r="H856" s="1445" t="s">
        <v>76</v>
      </c>
      <c r="I856" s="1445" t="s">
        <v>1077</v>
      </c>
      <c r="J856" s="1448">
        <v>319244.0</v>
      </c>
      <c r="K856" s="1445" t="s">
        <v>2464</v>
      </c>
      <c r="L856" s="1445" t="s">
        <v>3864</v>
      </c>
      <c r="M856" s="1445" t="s">
        <v>3864</v>
      </c>
      <c r="N856" s="1449" t="s">
        <v>2464</v>
      </c>
      <c r="O856" s="1450"/>
      <c r="P856" s="1450"/>
    </row>
    <row r="857">
      <c r="A857" s="1444">
        <v>4403.0</v>
      </c>
      <c r="B857" s="1445" t="s">
        <v>7600</v>
      </c>
      <c r="C857" s="1445" t="s">
        <v>7601</v>
      </c>
      <c r="D857" s="1446" t="s">
        <v>7602</v>
      </c>
      <c r="E857" s="1445">
        <v>2.0805323E7</v>
      </c>
      <c r="F857" s="1445">
        <v>2.0805323E7</v>
      </c>
      <c r="G857" s="1447" t="b">
        <v>1</v>
      </c>
      <c r="H857" s="1445" t="s">
        <v>76</v>
      </c>
      <c r="I857" s="1445" t="s">
        <v>4929</v>
      </c>
      <c r="J857" s="1448">
        <v>91511.0</v>
      </c>
      <c r="K857" s="1445" t="s">
        <v>2426</v>
      </c>
      <c r="L857" s="1445" t="s">
        <v>5089</v>
      </c>
      <c r="M857" s="1445" t="s">
        <v>4954</v>
      </c>
      <c r="N857" s="1449" t="s">
        <v>2426</v>
      </c>
      <c r="O857" s="1450"/>
      <c r="P857" s="1450"/>
    </row>
    <row r="858">
      <c r="A858" s="1444">
        <v>4404.0</v>
      </c>
      <c r="B858" s="1445" t="s">
        <v>7603</v>
      </c>
      <c r="C858" s="1445" t="s">
        <v>7604</v>
      </c>
      <c r="D858" s="1446" t="s">
        <v>7605</v>
      </c>
      <c r="E858" s="1445">
        <v>7.6390388E7</v>
      </c>
      <c r="F858" s="1445">
        <v>7.6390388E7</v>
      </c>
      <c r="G858" s="1447" t="b">
        <v>1</v>
      </c>
      <c r="H858" s="1445" t="s">
        <v>244</v>
      </c>
      <c r="I858" s="1445" t="s">
        <v>5142</v>
      </c>
      <c r="J858" s="1448">
        <v>42.0</v>
      </c>
      <c r="K858" s="1445" t="s">
        <v>2426</v>
      </c>
      <c r="L858" s="1445" t="s">
        <v>244</v>
      </c>
      <c r="M858" s="1445" t="s">
        <v>244</v>
      </c>
      <c r="N858" s="1449" t="s">
        <v>5402</v>
      </c>
      <c r="O858" s="1450"/>
      <c r="P858" s="1450"/>
    </row>
    <row r="859">
      <c r="A859" s="1444">
        <v>4405.0</v>
      </c>
      <c r="B859" s="1445" t="s">
        <v>7606</v>
      </c>
      <c r="C859" s="1445" t="s">
        <v>7606</v>
      </c>
      <c r="D859" s="1446" t="s">
        <v>7607</v>
      </c>
      <c r="E859" s="1445">
        <v>2.2622999E7</v>
      </c>
      <c r="F859" s="1445">
        <v>2.2622999E7</v>
      </c>
      <c r="G859" s="1447" t="b">
        <v>1</v>
      </c>
      <c r="H859" s="1445" t="s">
        <v>76</v>
      </c>
      <c r="I859" s="1445" t="s">
        <v>4929</v>
      </c>
      <c r="J859" s="1448">
        <v>91511.0</v>
      </c>
      <c r="K859" s="1445" t="s">
        <v>2426</v>
      </c>
      <c r="L859" s="1445" t="s">
        <v>4954</v>
      </c>
      <c r="M859" s="1445" t="s">
        <v>4954</v>
      </c>
      <c r="N859" s="1449" t="s">
        <v>2426</v>
      </c>
      <c r="O859" s="1450"/>
      <c r="P859" s="1450"/>
    </row>
    <row r="860">
      <c r="A860" s="1444">
        <v>4410.0</v>
      </c>
      <c r="B860" s="1445" t="s">
        <v>7608</v>
      </c>
      <c r="C860" s="1445" t="s">
        <v>7609</v>
      </c>
      <c r="D860" s="1446" t="s">
        <v>7610</v>
      </c>
      <c r="E860" s="1445">
        <v>2.0981234E7</v>
      </c>
      <c r="F860" s="1445">
        <v>2.0981234E7</v>
      </c>
      <c r="G860" s="1447" t="b">
        <v>1</v>
      </c>
      <c r="H860" s="1445" t="s">
        <v>76</v>
      </c>
      <c r="I860" s="1445" t="s">
        <v>4940</v>
      </c>
      <c r="J860" s="1448">
        <v>41930.0</v>
      </c>
      <c r="K860" s="1445" t="s">
        <v>2426</v>
      </c>
      <c r="L860" s="1453"/>
      <c r="M860" s="1445" t="s">
        <v>4931</v>
      </c>
      <c r="N860" s="1449" t="s">
        <v>2426</v>
      </c>
      <c r="O860" s="1450"/>
      <c r="P860" s="1450"/>
    </row>
    <row r="861">
      <c r="A861" s="1444">
        <v>4412.0</v>
      </c>
      <c r="B861" s="1445" t="s">
        <v>181</v>
      </c>
      <c r="C861" s="1445" t="s">
        <v>7611</v>
      </c>
      <c r="D861" s="1446" t="s">
        <v>7612</v>
      </c>
      <c r="E861" s="1445">
        <v>2.0805388E7</v>
      </c>
      <c r="F861" s="1445">
        <v>2.0805388E7</v>
      </c>
      <c r="G861" s="1447" t="b">
        <v>1</v>
      </c>
      <c r="H861" s="1445" t="s">
        <v>76</v>
      </c>
      <c r="I861" s="1445" t="s">
        <v>4929</v>
      </c>
      <c r="J861" s="1448">
        <v>91511.0</v>
      </c>
      <c r="K861" s="1445" t="s">
        <v>2426</v>
      </c>
      <c r="L861" s="1445" t="s">
        <v>5089</v>
      </c>
      <c r="M861" s="1445" t="s">
        <v>4954</v>
      </c>
      <c r="N861" s="1449" t="s">
        <v>2426</v>
      </c>
      <c r="O861" s="1450"/>
      <c r="P861" s="1450"/>
    </row>
    <row r="862">
      <c r="A862" s="1444">
        <v>4413.0</v>
      </c>
      <c r="B862" s="1445" t="s">
        <v>7613</v>
      </c>
      <c r="C862" s="1445" t="s">
        <v>7613</v>
      </c>
      <c r="D862" s="1446" t="s">
        <v>7614</v>
      </c>
      <c r="E862" s="1445">
        <v>2.4422036E7</v>
      </c>
      <c r="F862" s="1445">
        <v>2.4422036E7</v>
      </c>
      <c r="G862" s="1447" t="b">
        <v>1</v>
      </c>
      <c r="H862" s="1445" t="s">
        <v>76</v>
      </c>
      <c r="I862" s="1445" t="s">
        <v>4929</v>
      </c>
      <c r="J862" s="1448">
        <v>91511.0</v>
      </c>
      <c r="K862" s="1445" t="s">
        <v>2426</v>
      </c>
      <c r="L862" s="1445" t="s">
        <v>5164</v>
      </c>
      <c r="M862" s="1445" t="s">
        <v>5165</v>
      </c>
      <c r="N862" s="1449" t="s">
        <v>5402</v>
      </c>
      <c r="O862" s="1450"/>
      <c r="P862" s="1450"/>
    </row>
    <row r="863">
      <c r="A863" s="1444">
        <v>4419.0</v>
      </c>
      <c r="B863" s="1445" t="s">
        <v>7615</v>
      </c>
      <c r="C863" s="1445" t="s">
        <v>7616</v>
      </c>
      <c r="D863" s="1446" t="s">
        <v>7617</v>
      </c>
      <c r="E863" s="1445">
        <v>9.71891445E8</v>
      </c>
      <c r="F863" s="1445">
        <v>9.71891445E8</v>
      </c>
      <c r="G863" s="1447" t="b">
        <v>1</v>
      </c>
      <c r="H863" s="1445" t="s">
        <v>76</v>
      </c>
      <c r="I863" s="1445" t="s">
        <v>4929</v>
      </c>
      <c r="J863" s="1448">
        <v>91511.0</v>
      </c>
      <c r="K863" s="1445" t="s">
        <v>2432</v>
      </c>
      <c r="L863" s="1445" t="s">
        <v>5182</v>
      </c>
      <c r="M863" s="1445" t="s">
        <v>3864</v>
      </c>
      <c r="N863" s="1449" t="s">
        <v>2432</v>
      </c>
      <c r="O863" s="1450"/>
      <c r="P863" s="1450"/>
    </row>
    <row r="864">
      <c r="A864" s="1444">
        <v>4420.0</v>
      </c>
      <c r="B864" s="1445" t="s">
        <v>7618</v>
      </c>
      <c r="C864" s="1445" t="s">
        <v>7619</v>
      </c>
      <c r="D864" s="1446" t="s">
        <v>7620</v>
      </c>
      <c r="E864" s="1445">
        <v>9.5207472E8</v>
      </c>
      <c r="F864" s="1445">
        <v>9.5207472E8</v>
      </c>
      <c r="G864" s="1447" t="b">
        <v>1</v>
      </c>
      <c r="H864" s="1445" t="s">
        <v>76</v>
      </c>
      <c r="I864" s="1445" t="s">
        <v>4929</v>
      </c>
      <c r="J864" s="1448">
        <v>91511.0</v>
      </c>
      <c r="K864" s="1445" t="s">
        <v>2432</v>
      </c>
      <c r="L864" s="1453"/>
      <c r="M864" s="1445" t="s">
        <v>5192</v>
      </c>
      <c r="N864" s="1449" t="s">
        <v>2432</v>
      </c>
      <c r="O864" s="1450"/>
      <c r="P864" s="1450"/>
    </row>
    <row r="865">
      <c r="A865" s="1444">
        <v>4421.0</v>
      </c>
      <c r="B865" s="1445" t="s">
        <v>7621</v>
      </c>
      <c r="C865" s="1445" t="s">
        <v>7622</v>
      </c>
      <c r="D865" s="1446" t="s">
        <v>7623</v>
      </c>
      <c r="E865" s="1445">
        <v>6.46509795E8</v>
      </c>
      <c r="F865" s="1445">
        <v>6.46509795E8</v>
      </c>
      <c r="G865" s="1447" t="b">
        <v>1</v>
      </c>
      <c r="H865" s="1445" t="s">
        <v>76</v>
      </c>
      <c r="I865" s="1445" t="s">
        <v>4929</v>
      </c>
      <c r="J865" s="1448">
        <v>91511.0</v>
      </c>
      <c r="K865" s="1445" t="s">
        <v>2432</v>
      </c>
      <c r="L865" s="1453"/>
      <c r="M865" s="1445" t="s">
        <v>5235</v>
      </c>
      <c r="N865" s="1449" t="s">
        <v>2432</v>
      </c>
      <c r="O865" s="1450"/>
      <c r="P865" s="1450"/>
    </row>
    <row r="866">
      <c r="A866" s="1444">
        <v>4422.0</v>
      </c>
      <c r="B866" s="1445" t="s">
        <v>7624</v>
      </c>
      <c r="C866" s="1445" t="s">
        <v>7625</v>
      </c>
      <c r="D866" s="1446" t="s">
        <v>7626</v>
      </c>
      <c r="E866" s="1445">
        <v>8.25168471E8</v>
      </c>
      <c r="F866" s="1445">
        <v>8.25168471E8</v>
      </c>
      <c r="G866" s="1447" t="b">
        <v>1</v>
      </c>
      <c r="H866" s="1445" t="s">
        <v>76</v>
      </c>
      <c r="I866" s="1445" t="s">
        <v>4929</v>
      </c>
      <c r="J866" s="1448">
        <v>91511.0</v>
      </c>
      <c r="K866" s="1445" t="s">
        <v>2432</v>
      </c>
      <c r="L866" s="1451"/>
      <c r="M866" s="1445" t="s">
        <v>5633</v>
      </c>
      <c r="N866" s="1449" t="s">
        <v>2432</v>
      </c>
      <c r="O866" s="1450"/>
      <c r="P866" s="1450"/>
    </row>
    <row r="867">
      <c r="A867" s="1444">
        <v>4425.0</v>
      </c>
      <c r="B867" s="1445" t="s">
        <v>7627</v>
      </c>
      <c r="C867" s="1445" t="s">
        <v>7628</v>
      </c>
      <c r="D867" s="1446" t="s">
        <v>7629</v>
      </c>
      <c r="E867" s="1445">
        <v>9.61015914E8</v>
      </c>
      <c r="F867" s="1445">
        <v>9.61015914E8</v>
      </c>
      <c r="G867" s="1447" t="b">
        <v>1</v>
      </c>
      <c r="H867" s="1445" t="s">
        <v>76</v>
      </c>
      <c r="I867" s="1445" t="s">
        <v>4929</v>
      </c>
      <c r="J867" s="1448">
        <v>91511.0</v>
      </c>
      <c r="K867" s="1445" t="s">
        <v>2432</v>
      </c>
      <c r="L867" s="1451"/>
      <c r="M867" s="1451"/>
      <c r="N867" s="1449" t="s">
        <v>2432</v>
      </c>
      <c r="O867" s="1450"/>
      <c r="P867" s="1450"/>
    </row>
    <row r="868">
      <c r="A868" s="1444">
        <v>4426.0</v>
      </c>
      <c r="B868" s="1445" t="s">
        <v>7630</v>
      </c>
      <c r="C868" s="1445" t="s">
        <v>7631</v>
      </c>
      <c r="D868" s="1446" t="s">
        <v>7632</v>
      </c>
      <c r="E868" s="1445">
        <v>6.48472688E8</v>
      </c>
      <c r="F868" s="1445">
        <v>6.48472688E8</v>
      </c>
      <c r="G868" s="1447" t="b">
        <v>1</v>
      </c>
      <c r="H868" s="1445" t="s">
        <v>76</v>
      </c>
      <c r="I868" s="1445" t="s">
        <v>4929</v>
      </c>
      <c r="J868" s="1448">
        <v>91511.0</v>
      </c>
      <c r="K868" s="1445" t="s">
        <v>2432</v>
      </c>
      <c r="L868" s="1453"/>
      <c r="M868" s="1445" t="s">
        <v>4994</v>
      </c>
      <c r="N868" s="1449" t="s">
        <v>2432</v>
      </c>
      <c r="O868" s="1450"/>
      <c r="P868" s="1450"/>
    </row>
    <row r="869">
      <c r="A869" s="1444">
        <v>4427.0</v>
      </c>
      <c r="B869" s="1445" t="s">
        <v>7633</v>
      </c>
      <c r="C869" s="1445" t="s">
        <v>7634</v>
      </c>
      <c r="D869" s="1446" t="s">
        <v>7635</v>
      </c>
      <c r="E869" s="1445">
        <v>6.3189624E8</v>
      </c>
      <c r="F869" s="1445">
        <v>6.3189624E8</v>
      </c>
      <c r="G869" s="1447" t="b">
        <v>1</v>
      </c>
      <c r="H869" s="1445" t="s">
        <v>76</v>
      </c>
      <c r="I869" s="1445" t="s">
        <v>4929</v>
      </c>
      <c r="J869" s="1448">
        <v>91511.0</v>
      </c>
      <c r="K869" s="1445" t="s">
        <v>2432</v>
      </c>
      <c r="L869" s="1453"/>
      <c r="M869" s="1453"/>
      <c r="N869" s="1449" t="s">
        <v>2432</v>
      </c>
      <c r="O869" s="1450"/>
      <c r="P869" s="1450"/>
    </row>
    <row r="870">
      <c r="A870" s="1444">
        <v>4428.0</v>
      </c>
      <c r="B870" s="1445" t="s">
        <v>7636</v>
      </c>
      <c r="C870" s="1445" t="s">
        <v>7637</v>
      </c>
      <c r="D870" s="1446" t="s">
        <v>7638</v>
      </c>
      <c r="E870" s="1445">
        <v>9.52074614E8</v>
      </c>
      <c r="F870" s="1445">
        <v>9.52074614E8</v>
      </c>
      <c r="G870" s="1447" t="b">
        <v>1</v>
      </c>
      <c r="H870" s="1445" t="s">
        <v>76</v>
      </c>
      <c r="I870" s="1445" t="s">
        <v>4929</v>
      </c>
      <c r="J870" s="1448">
        <v>91511.0</v>
      </c>
      <c r="K870" s="1445" t="s">
        <v>2432</v>
      </c>
      <c r="L870" s="1453"/>
      <c r="M870" s="1445" t="s">
        <v>5037</v>
      </c>
      <c r="N870" s="1449" t="s">
        <v>2432</v>
      </c>
      <c r="O870" s="1450"/>
      <c r="P870" s="1450"/>
    </row>
    <row r="871">
      <c r="A871" s="1444">
        <v>4429.0</v>
      </c>
      <c r="B871" s="1445" t="s">
        <v>7639</v>
      </c>
      <c r="C871" s="1445" t="s">
        <v>7640</v>
      </c>
      <c r="D871" s="1446" t="s">
        <v>7641</v>
      </c>
      <c r="E871" s="1445">
        <v>6.31966753E8</v>
      </c>
      <c r="F871" s="1445">
        <v>6.31966753E8</v>
      </c>
      <c r="G871" s="1447" t="b">
        <v>1</v>
      </c>
      <c r="H871" s="1445" t="s">
        <v>76</v>
      </c>
      <c r="I871" s="1445" t="s">
        <v>4929</v>
      </c>
      <c r="J871" s="1448">
        <v>91511.0</v>
      </c>
      <c r="K871" s="1445" t="s">
        <v>2432</v>
      </c>
      <c r="L871" s="1453"/>
      <c r="M871" s="1445" t="s">
        <v>5213</v>
      </c>
      <c r="N871" s="1449" t="s">
        <v>2432</v>
      </c>
      <c r="O871" s="1450"/>
      <c r="P871" s="1450"/>
    </row>
    <row r="872">
      <c r="A872" s="1444">
        <v>4430.0</v>
      </c>
      <c r="B872" s="1445" t="s">
        <v>7642</v>
      </c>
      <c r="C872" s="1445" t="s">
        <v>7643</v>
      </c>
      <c r="D872" s="1446" t="s">
        <v>7644</v>
      </c>
      <c r="E872" s="1445">
        <v>8.25054256E8</v>
      </c>
      <c r="F872" s="1445">
        <v>8.25054256E8</v>
      </c>
      <c r="G872" s="1447" t="b">
        <v>1</v>
      </c>
      <c r="H872" s="1445" t="s">
        <v>76</v>
      </c>
      <c r="I872" s="1445" t="s">
        <v>4929</v>
      </c>
      <c r="J872" s="1448">
        <v>91511.0</v>
      </c>
      <c r="K872" s="1445" t="s">
        <v>2432</v>
      </c>
      <c r="L872" s="1451"/>
      <c r="M872" s="1445" t="s">
        <v>5196</v>
      </c>
      <c r="N872" s="1449" t="s">
        <v>2432</v>
      </c>
      <c r="O872" s="1450"/>
      <c r="P872" s="1450"/>
    </row>
    <row r="873">
      <c r="A873" s="1444">
        <v>4431.0</v>
      </c>
      <c r="B873" s="1445" t="s">
        <v>7645</v>
      </c>
      <c r="C873" s="1445" t="s">
        <v>7646</v>
      </c>
      <c r="D873" s="1446" t="s">
        <v>7647</v>
      </c>
      <c r="E873" s="1445">
        <v>9.52074678E8</v>
      </c>
      <c r="F873" s="1445">
        <v>9.52074678E8</v>
      </c>
      <c r="G873" s="1447" t="b">
        <v>1</v>
      </c>
      <c r="H873" s="1445" t="s">
        <v>76</v>
      </c>
      <c r="I873" s="1445" t="s">
        <v>4929</v>
      </c>
      <c r="J873" s="1448">
        <v>91511.0</v>
      </c>
      <c r="K873" s="1445" t="s">
        <v>2432</v>
      </c>
      <c r="L873" s="1445" t="s">
        <v>5479</v>
      </c>
      <c r="M873" s="1445" t="s">
        <v>4945</v>
      </c>
      <c r="N873" s="1449" t="s">
        <v>2432</v>
      </c>
      <c r="O873" s="1450"/>
      <c r="P873" s="1450"/>
    </row>
    <row r="874">
      <c r="A874" s="1444">
        <v>4432.0</v>
      </c>
      <c r="B874" s="1445" t="s">
        <v>3662</v>
      </c>
      <c r="C874" s="1445" t="s">
        <v>3662</v>
      </c>
      <c r="D874" s="1446" t="s">
        <v>7648</v>
      </c>
      <c r="E874" s="1445">
        <v>2.6454999E7</v>
      </c>
      <c r="F874" s="1445">
        <v>2.6454999E7</v>
      </c>
      <c r="G874" s="1447" t="b">
        <v>1</v>
      </c>
      <c r="H874" s="1445" t="s">
        <v>76</v>
      </c>
      <c r="I874" s="1445" t="s">
        <v>4929</v>
      </c>
      <c r="J874" s="1448">
        <v>91511.0</v>
      </c>
      <c r="K874" s="1445" t="s">
        <v>2426</v>
      </c>
      <c r="L874" s="1451"/>
      <c r="M874" s="1445" t="s">
        <v>4954</v>
      </c>
      <c r="N874" s="1449" t="s">
        <v>7649</v>
      </c>
      <c r="O874" s="1450"/>
      <c r="P874" s="1450"/>
    </row>
    <row r="875">
      <c r="A875" s="1444">
        <v>4433.0</v>
      </c>
      <c r="B875" s="1445" t="s">
        <v>7650</v>
      </c>
      <c r="C875" s="1445" t="s">
        <v>7651</v>
      </c>
      <c r="D875" s="1446" t="s">
        <v>7652</v>
      </c>
      <c r="E875" s="1445">
        <v>8.32498999E8</v>
      </c>
      <c r="F875" s="1445">
        <v>8.32498999E8</v>
      </c>
      <c r="G875" s="1447" t="b">
        <v>1</v>
      </c>
      <c r="H875" s="1445" t="s">
        <v>76</v>
      </c>
      <c r="I875" s="1445" t="s">
        <v>1077</v>
      </c>
      <c r="J875" s="1448">
        <v>319244.0</v>
      </c>
      <c r="K875" s="1445" t="s">
        <v>3363</v>
      </c>
      <c r="L875" s="1445" t="s">
        <v>5428</v>
      </c>
      <c r="M875" s="1445" t="s">
        <v>4990</v>
      </c>
      <c r="N875" s="1449" t="s">
        <v>3363</v>
      </c>
      <c r="O875" s="1450"/>
      <c r="P875" s="1450"/>
    </row>
    <row r="876">
      <c r="A876" s="1444">
        <v>4434.0</v>
      </c>
      <c r="B876" s="1445" t="s">
        <v>7653</v>
      </c>
      <c r="C876" s="1445" t="s">
        <v>7654</v>
      </c>
      <c r="D876" s="1446" t="s">
        <v>7655</v>
      </c>
      <c r="E876" s="1445">
        <v>8.32298999E8</v>
      </c>
      <c r="F876" s="1445">
        <v>8.32298999E8</v>
      </c>
      <c r="G876" s="1447" t="b">
        <v>1</v>
      </c>
      <c r="H876" s="1445" t="s">
        <v>76</v>
      </c>
      <c r="I876" s="1445" t="s">
        <v>1077</v>
      </c>
      <c r="J876" s="1448">
        <v>319244.0</v>
      </c>
      <c r="K876" s="1445" t="s">
        <v>3363</v>
      </c>
      <c r="L876" s="1445" t="s">
        <v>4986</v>
      </c>
      <c r="M876" s="1453"/>
      <c r="N876" s="1449" t="s">
        <v>3363</v>
      </c>
      <c r="O876" s="1450"/>
      <c r="P876" s="1450"/>
    </row>
    <row r="877">
      <c r="A877" s="1444">
        <v>4435.0</v>
      </c>
      <c r="B877" s="1445" t="s">
        <v>7656</v>
      </c>
      <c r="C877" s="1445" t="s">
        <v>7657</v>
      </c>
      <c r="D877" s="1446" t="s">
        <v>7658</v>
      </c>
      <c r="E877" s="1445">
        <v>9.52074698E8</v>
      </c>
      <c r="F877" s="1445">
        <v>9.52074698E8</v>
      </c>
      <c r="G877" s="1447" t="b">
        <v>1</v>
      </c>
      <c r="H877" s="1445" t="s">
        <v>76</v>
      </c>
      <c r="I877" s="1445" t="s">
        <v>4929</v>
      </c>
      <c r="J877" s="1448">
        <v>91511.0</v>
      </c>
      <c r="K877" s="1445" t="s">
        <v>2432</v>
      </c>
      <c r="L877" s="1453"/>
      <c r="M877" s="1445" t="s">
        <v>5041</v>
      </c>
      <c r="N877" s="1449" t="s">
        <v>2432</v>
      </c>
      <c r="O877" s="1450"/>
      <c r="P877" s="1450"/>
    </row>
    <row r="878">
      <c r="A878" s="1444">
        <v>4437.0</v>
      </c>
      <c r="B878" s="1445" t="s">
        <v>7659</v>
      </c>
      <c r="C878" s="1445" t="s">
        <v>7660</v>
      </c>
      <c r="D878" s="1446" t="s">
        <v>7661</v>
      </c>
      <c r="E878" s="1445">
        <v>6.38497284E8</v>
      </c>
      <c r="F878" s="1445">
        <v>6.38497284E8</v>
      </c>
      <c r="G878" s="1447" t="b">
        <v>1</v>
      </c>
      <c r="H878" s="1445" t="s">
        <v>76</v>
      </c>
      <c r="I878" s="1445" t="s">
        <v>4929</v>
      </c>
      <c r="J878" s="1448">
        <v>91511.0</v>
      </c>
      <c r="K878" s="1445" t="s">
        <v>2432</v>
      </c>
      <c r="L878" s="1445" t="s">
        <v>5182</v>
      </c>
      <c r="M878" s="1453"/>
      <c r="N878" s="1449" t="s">
        <v>2432</v>
      </c>
      <c r="O878" s="1450"/>
      <c r="P878" s="1450"/>
    </row>
    <row r="879">
      <c r="A879" s="1444">
        <v>4439.0</v>
      </c>
      <c r="B879" s="1445" t="s">
        <v>7662</v>
      </c>
      <c r="C879" s="1445" t="s">
        <v>7663</v>
      </c>
      <c r="D879" s="1446" t="s">
        <v>7664</v>
      </c>
      <c r="E879" s="1445">
        <v>9.5207465E8</v>
      </c>
      <c r="F879" s="1445">
        <v>9.5207465E8</v>
      </c>
      <c r="G879" s="1447" t="b">
        <v>1</v>
      </c>
      <c r="H879" s="1445" t="s">
        <v>76</v>
      </c>
      <c r="I879" s="1445" t="s">
        <v>4929</v>
      </c>
      <c r="J879" s="1448">
        <v>91511.0</v>
      </c>
      <c r="K879" s="1445" t="s">
        <v>2432</v>
      </c>
      <c r="L879" s="1453"/>
      <c r="M879" s="1445" t="s">
        <v>4945</v>
      </c>
      <c r="N879" s="1449" t="s">
        <v>2432</v>
      </c>
      <c r="O879" s="1450"/>
      <c r="P879" s="1450"/>
    </row>
    <row r="880">
      <c r="A880" s="1444">
        <v>4441.0</v>
      </c>
      <c r="B880" s="1445" t="s">
        <v>7665</v>
      </c>
      <c r="C880" s="1445" t="s">
        <v>7666</v>
      </c>
      <c r="D880" s="1446" t="s">
        <v>7667</v>
      </c>
      <c r="E880" s="1445">
        <v>9.71950771E8</v>
      </c>
      <c r="F880" s="1445">
        <v>9.71950771E8</v>
      </c>
      <c r="G880" s="1447" t="b">
        <v>1</v>
      </c>
      <c r="H880" s="1445" t="s">
        <v>76</v>
      </c>
      <c r="I880" s="1445" t="s">
        <v>4929</v>
      </c>
      <c r="J880" s="1448">
        <v>91511.0</v>
      </c>
      <c r="K880" s="1445" t="s">
        <v>2432</v>
      </c>
      <c r="L880" s="1451"/>
      <c r="M880" s="1445" t="s">
        <v>5126</v>
      </c>
      <c r="N880" s="1449" t="s">
        <v>2432</v>
      </c>
      <c r="O880" s="1450"/>
      <c r="P880" s="1450"/>
    </row>
    <row r="881">
      <c r="A881" s="1444">
        <v>4442.0</v>
      </c>
      <c r="B881" s="1445" t="s">
        <v>7668</v>
      </c>
      <c r="C881" s="1445" t="s">
        <v>7669</v>
      </c>
      <c r="D881" s="1446" t="s">
        <v>7670</v>
      </c>
      <c r="E881" s="1445">
        <v>6.48472115E8</v>
      </c>
      <c r="F881" s="1445">
        <v>6.48472115E8</v>
      </c>
      <c r="G881" s="1447" t="b">
        <v>1</v>
      </c>
      <c r="H881" s="1445" t="s">
        <v>76</v>
      </c>
      <c r="I881" s="1445" t="s">
        <v>4929</v>
      </c>
      <c r="J881" s="1448">
        <v>91511.0</v>
      </c>
      <c r="K881" s="1445" t="s">
        <v>2432</v>
      </c>
      <c r="L881" s="1453"/>
      <c r="M881" s="1445" t="s">
        <v>5307</v>
      </c>
      <c r="N881" s="1449" t="s">
        <v>2432</v>
      </c>
      <c r="O881" s="1450"/>
      <c r="P881" s="1450"/>
    </row>
    <row r="882">
      <c r="A882" s="1444">
        <v>4446.0</v>
      </c>
      <c r="B882" s="1445" t="s">
        <v>7671</v>
      </c>
      <c r="C882" s="1445" t="s">
        <v>7672</v>
      </c>
      <c r="D882" s="1446" t="s">
        <v>7673</v>
      </c>
      <c r="E882" s="1445">
        <v>9.71890299E8</v>
      </c>
      <c r="F882" s="1445">
        <v>9.71890299E8</v>
      </c>
      <c r="G882" s="1447" t="b">
        <v>1</v>
      </c>
      <c r="H882" s="1445" t="s">
        <v>76</v>
      </c>
      <c r="I882" s="1445" t="s">
        <v>4929</v>
      </c>
      <c r="J882" s="1448">
        <v>91511.0</v>
      </c>
      <c r="K882" s="1445" t="s">
        <v>2432</v>
      </c>
      <c r="L882" s="1445" t="s">
        <v>5904</v>
      </c>
      <c r="M882" s="1445" t="s">
        <v>3864</v>
      </c>
      <c r="N882" s="1449" t="s">
        <v>2432</v>
      </c>
      <c r="O882" s="1450"/>
      <c r="P882" s="1450"/>
    </row>
    <row r="883">
      <c r="A883" s="1444">
        <v>4447.0</v>
      </c>
      <c r="B883" s="1445" t="s">
        <v>7674</v>
      </c>
      <c r="C883" s="1445" t="s">
        <v>7675</v>
      </c>
      <c r="D883" s="1446" t="s">
        <v>7676</v>
      </c>
      <c r="E883" s="1445">
        <v>9.5207433E8</v>
      </c>
      <c r="F883" s="1445">
        <v>9.5207433E8</v>
      </c>
      <c r="G883" s="1447" t="b">
        <v>1</v>
      </c>
      <c r="H883" s="1445" t="s">
        <v>76</v>
      </c>
      <c r="I883" s="1445" t="s">
        <v>4929</v>
      </c>
      <c r="J883" s="1448">
        <v>91511.0</v>
      </c>
      <c r="K883" s="1445" t="s">
        <v>2432</v>
      </c>
      <c r="L883" s="1451"/>
      <c r="M883" s="1445" t="s">
        <v>3864</v>
      </c>
      <c r="N883" s="1449" t="s">
        <v>2432</v>
      </c>
      <c r="O883" s="1450"/>
      <c r="P883" s="1450"/>
    </row>
    <row r="884">
      <c r="A884" s="1444">
        <v>4448.0</v>
      </c>
      <c r="B884" s="1445" t="s">
        <v>7677</v>
      </c>
      <c r="C884" s="1445" t="s">
        <v>7678</v>
      </c>
      <c r="D884" s="1446" t="s">
        <v>7679</v>
      </c>
      <c r="E884" s="1445">
        <v>6.38497237E8</v>
      </c>
      <c r="F884" s="1445">
        <v>6.38497237E8</v>
      </c>
      <c r="G884" s="1447" t="b">
        <v>1</v>
      </c>
      <c r="H884" s="1445" t="s">
        <v>76</v>
      </c>
      <c r="I884" s="1445" t="s">
        <v>4929</v>
      </c>
      <c r="J884" s="1448">
        <v>91511.0</v>
      </c>
      <c r="K884" s="1445" t="s">
        <v>2432</v>
      </c>
      <c r="L884" s="1453"/>
      <c r="M884" s="1445" t="s">
        <v>5081</v>
      </c>
      <c r="N884" s="1449" t="s">
        <v>2432</v>
      </c>
      <c r="O884" s="1450"/>
      <c r="P884" s="1450"/>
    </row>
    <row r="885">
      <c r="A885" s="1444">
        <v>4449.0</v>
      </c>
      <c r="B885" s="1445" t="s">
        <v>7680</v>
      </c>
      <c r="C885" s="1445" t="s">
        <v>7681</v>
      </c>
      <c r="D885" s="1446" t="s">
        <v>7682</v>
      </c>
      <c r="E885" s="1445">
        <v>8.39091641E8</v>
      </c>
      <c r="F885" s="1445">
        <v>8.39091641E8</v>
      </c>
      <c r="G885" s="1447" t="b">
        <v>1</v>
      </c>
      <c r="H885" s="1445" t="s">
        <v>76</v>
      </c>
      <c r="I885" s="1445" t="s">
        <v>4929</v>
      </c>
      <c r="J885" s="1448">
        <v>91511.0</v>
      </c>
      <c r="K885" s="1445" t="s">
        <v>2432</v>
      </c>
      <c r="L885" s="1451"/>
      <c r="M885" s="1445" t="s">
        <v>5510</v>
      </c>
      <c r="N885" s="1449" t="s">
        <v>2432</v>
      </c>
      <c r="O885" s="1450"/>
      <c r="P885" s="1450"/>
    </row>
    <row r="886">
      <c r="A886" s="1444">
        <v>4450.0</v>
      </c>
      <c r="B886" s="1445" t="s">
        <v>7683</v>
      </c>
      <c r="C886" s="1445" t="s">
        <v>7684</v>
      </c>
      <c r="D886" s="1446" t="s">
        <v>7685</v>
      </c>
      <c r="E886" s="1445">
        <v>9.52074692E8</v>
      </c>
      <c r="F886" s="1445">
        <v>9.52074692E8</v>
      </c>
      <c r="G886" s="1447" t="b">
        <v>1</v>
      </c>
      <c r="H886" s="1445" t="s">
        <v>76</v>
      </c>
      <c r="I886" s="1445" t="s">
        <v>4929</v>
      </c>
      <c r="J886" s="1448">
        <v>91511.0</v>
      </c>
      <c r="K886" s="1445" t="s">
        <v>2432</v>
      </c>
      <c r="L886" s="1453"/>
      <c r="M886" s="1445" t="s">
        <v>5113</v>
      </c>
      <c r="N886" s="1449" t="s">
        <v>2432</v>
      </c>
      <c r="O886" s="1450"/>
      <c r="P886" s="1450"/>
    </row>
    <row r="887">
      <c r="A887" s="1444">
        <v>4452.0</v>
      </c>
      <c r="B887" s="1445" t="s">
        <v>7686</v>
      </c>
      <c r="C887" s="1445" t="s">
        <v>7687</v>
      </c>
      <c r="D887" s="1446" t="s">
        <v>7688</v>
      </c>
      <c r="E887" s="1445">
        <v>8.27995658E8</v>
      </c>
      <c r="F887" s="1445">
        <v>8.27995658E8</v>
      </c>
      <c r="G887" s="1447" t="b">
        <v>1</v>
      </c>
      <c r="H887" s="1445" t="s">
        <v>76</v>
      </c>
      <c r="I887" s="1445" t="s">
        <v>4929</v>
      </c>
      <c r="J887" s="1448">
        <v>91511.0</v>
      </c>
      <c r="K887" s="1445" t="s">
        <v>2426</v>
      </c>
      <c r="L887" s="1445" t="s">
        <v>7689</v>
      </c>
      <c r="M887" s="1445" t="s">
        <v>7689</v>
      </c>
      <c r="N887" s="1449" t="s">
        <v>2426</v>
      </c>
      <c r="O887" s="1450"/>
      <c r="P887" s="1450"/>
    </row>
    <row r="888">
      <c r="A888" s="1444">
        <v>4453.0</v>
      </c>
      <c r="B888" s="1445" t="s">
        <v>7690</v>
      </c>
      <c r="C888" s="1445" t="s">
        <v>7691</v>
      </c>
      <c r="D888" s="1446" t="s">
        <v>7692</v>
      </c>
      <c r="E888" s="1445">
        <v>8.4682121E8</v>
      </c>
      <c r="F888" s="1445">
        <v>8.4682121E8</v>
      </c>
      <c r="G888" s="1447" t="b">
        <v>1</v>
      </c>
      <c r="H888" s="1445" t="s">
        <v>76</v>
      </c>
      <c r="I888" s="1445" t="s">
        <v>4929</v>
      </c>
      <c r="J888" s="1448">
        <v>91511.0</v>
      </c>
      <c r="K888" s="1445" t="s">
        <v>2426</v>
      </c>
      <c r="L888" s="1445" t="s">
        <v>5212</v>
      </c>
      <c r="M888" s="1445" t="s">
        <v>5213</v>
      </c>
      <c r="N888" s="1449" t="s">
        <v>2426</v>
      </c>
      <c r="O888" s="1450"/>
      <c r="P888" s="1450"/>
    </row>
    <row r="889">
      <c r="A889" s="1444">
        <v>4454.0</v>
      </c>
      <c r="B889" s="1445" t="s">
        <v>7693</v>
      </c>
      <c r="C889" s="1445" t="s">
        <v>7694</v>
      </c>
      <c r="D889" s="1446" t="s">
        <v>7695</v>
      </c>
      <c r="E889" s="1445">
        <v>2.4833999E7</v>
      </c>
      <c r="F889" s="1445">
        <v>2.4833999E7</v>
      </c>
      <c r="G889" s="1447" t="b">
        <v>1</v>
      </c>
      <c r="H889" s="1445" t="s">
        <v>76</v>
      </c>
      <c r="I889" s="1445" t="s">
        <v>4929</v>
      </c>
      <c r="J889" s="1448">
        <v>91511.0</v>
      </c>
      <c r="K889" s="1445" t="s">
        <v>2426</v>
      </c>
      <c r="L889" s="1445" t="s">
        <v>5101</v>
      </c>
      <c r="M889" s="1445" t="s">
        <v>4954</v>
      </c>
      <c r="N889" s="1449" t="s">
        <v>7696</v>
      </c>
      <c r="O889" s="1450"/>
      <c r="P889" s="1450"/>
    </row>
    <row r="890">
      <c r="A890" s="1444">
        <v>4455.0</v>
      </c>
      <c r="B890" s="1445" t="s">
        <v>7697</v>
      </c>
      <c r="C890" s="1445" t="s">
        <v>7698</v>
      </c>
      <c r="D890" s="1446" t="s">
        <v>7699</v>
      </c>
      <c r="E890" s="1445">
        <v>2.4833999E7</v>
      </c>
      <c r="F890" s="1445">
        <v>2.4833999E7</v>
      </c>
      <c r="G890" s="1447" t="b">
        <v>1</v>
      </c>
      <c r="H890" s="1445" t="s">
        <v>76</v>
      </c>
      <c r="I890" s="1445" t="s">
        <v>4929</v>
      </c>
      <c r="J890" s="1448">
        <v>91511.0</v>
      </c>
      <c r="K890" s="1445" t="s">
        <v>2426</v>
      </c>
      <c r="L890" s="1445" t="s">
        <v>4954</v>
      </c>
      <c r="M890" s="1445" t="s">
        <v>4954</v>
      </c>
      <c r="N890" s="1449" t="s">
        <v>7700</v>
      </c>
      <c r="O890" s="1450"/>
      <c r="P890" s="1450"/>
    </row>
    <row r="891">
      <c r="A891" s="1444">
        <v>4456.0</v>
      </c>
      <c r="B891" s="1445" t="s">
        <v>91</v>
      </c>
      <c r="C891" s="1445" t="s">
        <v>7701</v>
      </c>
      <c r="D891" s="1446" t="s">
        <v>7702</v>
      </c>
      <c r="E891" s="1445">
        <v>2.7833999E7</v>
      </c>
      <c r="F891" s="1445">
        <v>2.7833999E7</v>
      </c>
      <c r="G891" s="1447" t="b">
        <v>1</v>
      </c>
      <c r="H891" s="1445" t="s">
        <v>76</v>
      </c>
      <c r="I891" s="1445" t="s">
        <v>4929</v>
      </c>
      <c r="J891" s="1448">
        <v>91511.0</v>
      </c>
      <c r="K891" s="1445" t="s">
        <v>2476</v>
      </c>
      <c r="L891" s="1445" t="s">
        <v>4954</v>
      </c>
      <c r="M891" s="1445" t="s">
        <v>4954</v>
      </c>
      <c r="N891" s="1449" t="s">
        <v>7703</v>
      </c>
      <c r="O891" s="1450"/>
      <c r="P891" s="1450"/>
    </row>
    <row r="892">
      <c r="A892" s="1444">
        <v>4459.0</v>
      </c>
      <c r="B892" s="1445" t="s">
        <v>7704</v>
      </c>
      <c r="C892" s="1445" t="s">
        <v>7705</v>
      </c>
      <c r="D892" s="1446" t="s">
        <v>7706</v>
      </c>
      <c r="E892" s="1445">
        <v>6.48631235E8</v>
      </c>
      <c r="F892" s="1445">
        <v>6.48631235E8</v>
      </c>
      <c r="G892" s="1447" t="b">
        <v>1</v>
      </c>
      <c r="H892" s="1445" t="s">
        <v>76</v>
      </c>
      <c r="I892" s="1445" t="s">
        <v>1077</v>
      </c>
      <c r="J892" s="1448">
        <v>319244.0</v>
      </c>
      <c r="K892" s="1445" t="s">
        <v>2432</v>
      </c>
      <c r="L892" s="1445" t="s">
        <v>6441</v>
      </c>
      <c r="M892" s="1445" t="s">
        <v>6441</v>
      </c>
      <c r="N892" s="1449" t="s">
        <v>2432</v>
      </c>
      <c r="O892" s="1450"/>
      <c r="P892" s="1450"/>
    </row>
    <row r="893">
      <c r="A893" s="1444">
        <v>4460.0</v>
      </c>
      <c r="B893" s="1445" t="s">
        <v>7707</v>
      </c>
      <c r="C893" s="1445" t="s">
        <v>7708</v>
      </c>
      <c r="D893" s="1446" t="s">
        <v>7709</v>
      </c>
      <c r="E893" s="1445">
        <v>9.67978777E8</v>
      </c>
      <c r="F893" s="1445">
        <v>9.67978777E8</v>
      </c>
      <c r="G893" s="1447" t="b">
        <v>1</v>
      </c>
      <c r="H893" s="1445" t="s">
        <v>76</v>
      </c>
      <c r="I893" s="1445" t="s">
        <v>4929</v>
      </c>
      <c r="J893" s="1448">
        <v>91511.0</v>
      </c>
      <c r="K893" s="1445" t="s">
        <v>4317</v>
      </c>
      <c r="L893" s="1445" t="s">
        <v>6093</v>
      </c>
      <c r="M893" s="1445" t="s">
        <v>6093</v>
      </c>
      <c r="N893" s="1449" t="s">
        <v>6387</v>
      </c>
      <c r="O893" s="1450"/>
      <c r="P893" s="1450"/>
    </row>
    <row r="894">
      <c r="A894" s="1444">
        <v>4461.0</v>
      </c>
      <c r="B894" s="1445" t="s">
        <v>7710</v>
      </c>
      <c r="C894" s="1445" t="s">
        <v>7711</v>
      </c>
      <c r="D894" s="1446" t="s">
        <v>7712</v>
      </c>
      <c r="E894" s="1445">
        <v>8.08214926E8</v>
      </c>
      <c r="F894" s="1445">
        <v>8.08214926E8</v>
      </c>
      <c r="G894" s="1447" t="b">
        <v>1</v>
      </c>
      <c r="H894" s="1445" t="s">
        <v>76</v>
      </c>
      <c r="I894" s="1445" t="s">
        <v>4929</v>
      </c>
      <c r="J894" s="1448">
        <v>91511.0</v>
      </c>
      <c r="K894" s="1445" t="s">
        <v>4317</v>
      </c>
      <c r="L894" s="1445" t="s">
        <v>6070</v>
      </c>
      <c r="M894" s="1453"/>
      <c r="N894" s="1449" t="s">
        <v>6387</v>
      </c>
      <c r="O894" s="1450"/>
      <c r="P894" s="1450"/>
    </row>
    <row r="895">
      <c r="A895" s="1444">
        <v>4463.0</v>
      </c>
      <c r="B895" s="1445" t="s">
        <v>7713</v>
      </c>
      <c r="C895" s="1445" t="s">
        <v>7714</v>
      </c>
      <c r="D895" s="1446" t="s">
        <v>7715</v>
      </c>
      <c r="E895" s="1445">
        <v>2.0595999E7</v>
      </c>
      <c r="F895" s="1445">
        <v>2.0595999E7</v>
      </c>
      <c r="G895" s="1447" t="b">
        <v>1</v>
      </c>
      <c r="H895" s="1445" t="s">
        <v>76</v>
      </c>
      <c r="I895" s="1445" t="s">
        <v>4940</v>
      </c>
      <c r="J895" s="1448">
        <v>41930.0</v>
      </c>
      <c r="K895" s="1445" t="s">
        <v>2659</v>
      </c>
      <c r="L895" s="1453"/>
      <c r="M895" s="1445" t="s">
        <v>5126</v>
      </c>
      <c r="N895" s="1449" t="s">
        <v>2659</v>
      </c>
      <c r="O895" s="1450"/>
      <c r="P895" s="1450"/>
    </row>
    <row r="896">
      <c r="A896" s="1444">
        <v>4464.0</v>
      </c>
      <c r="B896" s="1445" t="s">
        <v>7716</v>
      </c>
      <c r="C896" s="1445" t="s">
        <v>7717</v>
      </c>
      <c r="D896" s="1446" t="s">
        <v>7718</v>
      </c>
      <c r="E896" s="1445">
        <v>9.51602226E8</v>
      </c>
      <c r="F896" s="1445">
        <v>9.51602226E8</v>
      </c>
      <c r="G896" s="1447" t="b">
        <v>1</v>
      </c>
      <c r="H896" s="1445" t="s">
        <v>76</v>
      </c>
      <c r="I896" s="1445" t="s">
        <v>4929</v>
      </c>
      <c r="J896" s="1448">
        <v>91511.0</v>
      </c>
      <c r="K896" s="1445" t="s">
        <v>4317</v>
      </c>
      <c r="L896" s="1453"/>
      <c r="M896" s="1453"/>
      <c r="N896" s="1449" t="s">
        <v>6387</v>
      </c>
      <c r="O896" s="1450"/>
      <c r="P896" s="1450"/>
    </row>
    <row r="897">
      <c r="A897" s="1444">
        <v>4468.0</v>
      </c>
      <c r="B897" s="1445" t="s">
        <v>7719</v>
      </c>
      <c r="C897" s="1445" t="s">
        <v>7720</v>
      </c>
      <c r="D897" s="1446" t="s">
        <v>7721</v>
      </c>
      <c r="E897" s="1445">
        <v>6.46646907E8</v>
      </c>
      <c r="F897" s="1445">
        <v>6.46646907E8</v>
      </c>
      <c r="G897" s="1447" t="b">
        <v>1</v>
      </c>
      <c r="H897" s="1445" t="s">
        <v>76</v>
      </c>
      <c r="I897" s="1445" t="s">
        <v>4929</v>
      </c>
      <c r="J897" s="1448">
        <v>91511.0</v>
      </c>
      <c r="K897" s="1445" t="s">
        <v>2432</v>
      </c>
      <c r="L897" s="1445" t="s">
        <v>76</v>
      </c>
      <c r="M897" s="1445" t="s">
        <v>76</v>
      </c>
      <c r="N897" s="1449" t="s">
        <v>5959</v>
      </c>
      <c r="O897" s="1450"/>
      <c r="P897" s="1450"/>
    </row>
    <row r="898">
      <c r="A898" s="1444">
        <v>4469.0</v>
      </c>
      <c r="B898" s="1445" t="s">
        <v>7722</v>
      </c>
      <c r="C898" s="1445" t="s">
        <v>7723</v>
      </c>
      <c r="D898" s="1446" t="s">
        <v>7724</v>
      </c>
      <c r="E898" s="1445">
        <v>6.46646907E8</v>
      </c>
      <c r="F898" s="1445">
        <v>6.46646907E8</v>
      </c>
      <c r="G898" s="1447" t="b">
        <v>1</v>
      </c>
      <c r="H898" s="1445" t="s">
        <v>76</v>
      </c>
      <c r="I898" s="1445" t="s">
        <v>1077</v>
      </c>
      <c r="J898" s="1448">
        <v>319244.0</v>
      </c>
      <c r="K898" s="1445" t="s">
        <v>2432</v>
      </c>
      <c r="L898" s="1445" t="s">
        <v>7725</v>
      </c>
      <c r="M898" s="1445" t="s">
        <v>7725</v>
      </c>
      <c r="N898" s="1449" t="s">
        <v>5959</v>
      </c>
      <c r="O898" s="1450"/>
      <c r="P898" s="1450"/>
    </row>
    <row r="899">
      <c r="A899" s="1444">
        <v>4470.0</v>
      </c>
      <c r="B899" s="1445" t="s">
        <v>7726</v>
      </c>
      <c r="C899" s="1445" t="s">
        <v>7726</v>
      </c>
      <c r="D899" s="1446" t="s">
        <v>7727</v>
      </c>
      <c r="E899" s="1445">
        <v>9.24416547E8</v>
      </c>
      <c r="F899" s="1445">
        <v>9.24416547E8</v>
      </c>
      <c r="G899" s="1447" t="b">
        <v>1</v>
      </c>
      <c r="H899" s="1445" t="s">
        <v>76</v>
      </c>
      <c r="I899" s="1445" t="s">
        <v>4929</v>
      </c>
      <c r="J899" s="1448">
        <v>91511.0</v>
      </c>
      <c r="K899" s="1445" t="s">
        <v>2464</v>
      </c>
      <c r="L899" s="1451"/>
      <c r="M899" s="1445" t="s">
        <v>4945</v>
      </c>
      <c r="N899" s="1449" t="s">
        <v>2464</v>
      </c>
      <c r="O899" s="1450"/>
      <c r="P899" s="1450"/>
    </row>
    <row r="900">
      <c r="A900" s="1444">
        <v>4471.0</v>
      </c>
      <c r="B900" s="1445" t="s">
        <v>113</v>
      </c>
      <c r="C900" s="1445" t="s">
        <v>113</v>
      </c>
      <c r="D900" s="1446" t="s">
        <v>7728</v>
      </c>
      <c r="E900" s="1445">
        <v>2.4422062E7</v>
      </c>
      <c r="F900" s="1445">
        <v>2.4422062E7</v>
      </c>
      <c r="G900" s="1447" t="b">
        <v>1</v>
      </c>
      <c r="H900" s="1445" t="s">
        <v>76</v>
      </c>
      <c r="I900" s="1445" t="s">
        <v>4929</v>
      </c>
      <c r="J900" s="1448">
        <v>91511.0</v>
      </c>
      <c r="K900" s="1445" t="s">
        <v>2426</v>
      </c>
      <c r="L900" s="1445" t="s">
        <v>5164</v>
      </c>
      <c r="M900" s="1445" t="s">
        <v>5165</v>
      </c>
      <c r="N900" s="1449" t="s">
        <v>2426</v>
      </c>
      <c r="O900" s="1450"/>
      <c r="P900" s="1450"/>
    </row>
    <row r="901">
      <c r="A901" s="1444">
        <v>4472.0</v>
      </c>
      <c r="B901" s="1445" t="s">
        <v>7729</v>
      </c>
      <c r="C901" s="1445" t="s">
        <v>7729</v>
      </c>
      <c r="D901" s="1446" t="s">
        <v>7730</v>
      </c>
      <c r="E901" s="1445">
        <v>2.4422E7</v>
      </c>
      <c r="F901" s="1445">
        <v>2.4422E7</v>
      </c>
      <c r="G901" s="1447" t="b">
        <v>1</v>
      </c>
      <c r="H901" s="1445" t="s">
        <v>76</v>
      </c>
      <c r="I901" s="1445" t="s">
        <v>4929</v>
      </c>
      <c r="J901" s="1448">
        <v>91511.0</v>
      </c>
      <c r="K901" s="1445" t="s">
        <v>2426</v>
      </c>
      <c r="L901" s="1445" t="s">
        <v>5164</v>
      </c>
      <c r="M901" s="1445" t="s">
        <v>5165</v>
      </c>
      <c r="N901" s="1449" t="s">
        <v>2426</v>
      </c>
      <c r="O901" s="1450"/>
      <c r="P901" s="1450"/>
    </row>
    <row r="902">
      <c r="A902" s="1444">
        <v>4473.0</v>
      </c>
      <c r="B902" s="1445" t="s">
        <v>7731</v>
      </c>
      <c r="C902" s="1445" t="s">
        <v>7731</v>
      </c>
      <c r="D902" s="1446" t="s">
        <v>7732</v>
      </c>
      <c r="E902" s="1445">
        <v>2.4422062E7</v>
      </c>
      <c r="F902" s="1445">
        <v>2.4422062E7</v>
      </c>
      <c r="G902" s="1447" t="b">
        <v>1</v>
      </c>
      <c r="H902" s="1445" t="s">
        <v>76</v>
      </c>
      <c r="I902" s="1445" t="s">
        <v>4929</v>
      </c>
      <c r="J902" s="1448">
        <v>91511.0</v>
      </c>
      <c r="K902" s="1445" t="s">
        <v>3963</v>
      </c>
      <c r="L902" s="1445" t="s">
        <v>5165</v>
      </c>
      <c r="M902" s="1445" t="s">
        <v>5165</v>
      </c>
      <c r="N902" s="1449" t="s">
        <v>7733</v>
      </c>
      <c r="O902" s="1450"/>
      <c r="P902" s="1450"/>
    </row>
    <row r="903">
      <c r="A903" s="1444">
        <v>4474.0</v>
      </c>
      <c r="B903" s="1445" t="s">
        <v>7734</v>
      </c>
      <c r="C903" s="1445" t="s">
        <v>7734</v>
      </c>
      <c r="D903" s="1446" t="s">
        <v>7735</v>
      </c>
      <c r="E903" s="1445">
        <v>8.51814718E8</v>
      </c>
      <c r="F903" s="1445">
        <v>8.51814718E8</v>
      </c>
      <c r="G903" s="1447" t="b">
        <v>1</v>
      </c>
      <c r="H903" s="1445" t="s">
        <v>76</v>
      </c>
      <c r="I903" s="1445" t="s">
        <v>4929</v>
      </c>
      <c r="J903" s="1448">
        <v>91511.0</v>
      </c>
      <c r="K903" s="1445" t="s">
        <v>2464</v>
      </c>
      <c r="L903" s="1451"/>
      <c r="M903" s="1445" t="s">
        <v>5061</v>
      </c>
      <c r="N903" s="1449" t="s">
        <v>5094</v>
      </c>
      <c r="O903" s="1450"/>
      <c r="P903" s="1450"/>
    </row>
    <row r="904">
      <c r="A904" s="1444">
        <v>4475.0</v>
      </c>
      <c r="B904" s="1445" t="s">
        <v>7736</v>
      </c>
      <c r="C904" s="1445" t="s">
        <v>7737</v>
      </c>
      <c r="D904" s="1446" t="s">
        <v>7738</v>
      </c>
      <c r="E904" s="1445">
        <v>9.4901485E8</v>
      </c>
      <c r="F904" s="1445">
        <v>9.4901485E8</v>
      </c>
      <c r="G904" s="1447" t="b">
        <v>1</v>
      </c>
      <c r="H904" s="1445" t="s">
        <v>76</v>
      </c>
      <c r="I904" s="1445" t="s">
        <v>1077</v>
      </c>
      <c r="J904" s="1448">
        <v>319244.0</v>
      </c>
      <c r="K904" s="1445" t="s">
        <v>2464</v>
      </c>
      <c r="L904" s="1445" t="s">
        <v>6125</v>
      </c>
      <c r="M904" s="1445" t="s">
        <v>6125</v>
      </c>
      <c r="N904" s="1449" t="s">
        <v>5881</v>
      </c>
      <c r="O904" s="1450"/>
      <c r="P904" s="1450"/>
    </row>
    <row r="905">
      <c r="A905" s="1444">
        <v>4477.0</v>
      </c>
      <c r="B905" s="1445" t="s">
        <v>7739</v>
      </c>
      <c r="C905" s="1445" t="s">
        <v>7740</v>
      </c>
      <c r="D905" s="1446" t="s">
        <v>7741</v>
      </c>
      <c r="E905" s="1445">
        <v>2.4151933E7</v>
      </c>
      <c r="F905" s="1445">
        <v>2.4151933E7</v>
      </c>
      <c r="G905" s="1447" t="b">
        <v>1</v>
      </c>
      <c r="H905" s="1445" t="s">
        <v>76</v>
      </c>
      <c r="I905" s="1445" t="s">
        <v>4929</v>
      </c>
      <c r="J905" s="1448">
        <v>91511.0</v>
      </c>
      <c r="K905" s="1445" t="s">
        <v>2464</v>
      </c>
      <c r="L905" s="1445" t="s">
        <v>7742</v>
      </c>
      <c r="M905" s="1451"/>
      <c r="N905" s="1449" t="s">
        <v>2464</v>
      </c>
      <c r="O905" s="1450"/>
      <c r="P905" s="1450"/>
    </row>
    <row r="906">
      <c r="A906" s="1444">
        <v>4478.0</v>
      </c>
      <c r="B906" s="1445" t="s">
        <v>7743</v>
      </c>
      <c r="C906" s="1445" t="s">
        <v>7744</v>
      </c>
      <c r="D906" s="1446" t="s">
        <v>7745</v>
      </c>
      <c r="E906" s="1445">
        <v>2.1499028E7</v>
      </c>
      <c r="F906" s="1445">
        <v>2.1499028E7</v>
      </c>
      <c r="G906" s="1447" t="b">
        <v>1</v>
      </c>
      <c r="H906" s="1445" t="s">
        <v>76</v>
      </c>
      <c r="I906" s="1445" t="s">
        <v>4929</v>
      </c>
      <c r="J906" s="1448">
        <v>91511.0</v>
      </c>
      <c r="K906" s="1445" t="s">
        <v>2464</v>
      </c>
      <c r="L906" s="1445" t="s">
        <v>3864</v>
      </c>
      <c r="M906" s="1445" t="s">
        <v>3864</v>
      </c>
      <c r="N906" s="1449" t="s">
        <v>2464</v>
      </c>
      <c r="O906" s="1450"/>
      <c r="P906" s="1450"/>
    </row>
    <row r="907">
      <c r="A907" s="1444">
        <v>4479.0</v>
      </c>
      <c r="B907" s="1445" t="s">
        <v>7746</v>
      </c>
      <c r="C907" s="1445" t="s">
        <v>7747</v>
      </c>
      <c r="D907" s="1446" t="s">
        <v>7748</v>
      </c>
      <c r="E907" s="1445">
        <v>9.52065321E8</v>
      </c>
      <c r="F907" s="1445">
        <v>9.52065321E8</v>
      </c>
      <c r="G907" s="1447" t="b">
        <v>1</v>
      </c>
      <c r="H907" s="1445" t="s">
        <v>76</v>
      </c>
      <c r="I907" s="1445" t="s">
        <v>4929</v>
      </c>
      <c r="J907" s="1448">
        <v>91511.0</v>
      </c>
      <c r="K907" s="1445" t="s">
        <v>2464</v>
      </c>
      <c r="L907" s="1445" t="s">
        <v>7689</v>
      </c>
      <c r="M907" s="1445" t="s">
        <v>7689</v>
      </c>
      <c r="N907" s="1449" t="s">
        <v>2464</v>
      </c>
      <c r="O907" s="1450"/>
      <c r="P907" s="1450"/>
    </row>
    <row r="908">
      <c r="A908" s="1444">
        <v>4480.0</v>
      </c>
      <c r="B908" s="1445" t="s">
        <v>7749</v>
      </c>
      <c r="C908" s="1445" t="s">
        <v>7750</v>
      </c>
      <c r="D908" s="1446" t="s">
        <v>7751</v>
      </c>
      <c r="E908" s="1445">
        <v>8.82859091E8</v>
      </c>
      <c r="F908" s="1445">
        <v>8.82859091E8</v>
      </c>
      <c r="G908" s="1447" t="b">
        <v>1</v>
      </c>
      <c r="H908" s="1445" t="s">
        <v>76</v>
      </c>
      <c r="I908" s="1445" t="s">
        <v>4929</v>
      </c>
      <c r="J908" s="1448">
        <v>91511.0</v>
      </c>
      <c r="K908" s="1445" t="s">
        <v>2464</v>
      </c>
      <c r="L908" s="1445" t="s">
        <v>5428</v>
      </c>
      <c r="M908" s="1451"/>
      <c r="N908" s="1449" t="s">
        <v>2464</v>
      </c>
      <c r="O908" s="1450"/>
      <c r="P908" s="1450"/>
    </row>
    <row r="909">
      <c r="A909" s="1444">
        <v>4481.0</v>
      </c>
      <c r="B909" s="1445" t="s">
        <v>7752</v>
      </c>
      <c r="C909" s="1445" t="s">
        <v>7753</v>
      </c>
      <c r="D909" s="1446" t="s">
        <v>7754</v>
      </c>
      <c r="E909" s="1445">
        <v>2.0034574E7</v>
      </c>
      <c r="F909" s="1445">
        <v>2.0034574E7</v>
      </c>
      <c r="G909" s="1447" t="b">
        <v>1</v>
      </c>
      <c r="H909" s="1445" t="s">
        <v>76</v>
      </c>
      <c r="I909" s="1445" t="s">
        <v>4929</v>
      </c>
      <c r="J909" s="1448">
        <v>91511.0</v>
      </c>
      <c r="K909" s="1445" t="s">
        <v>2464</v>
      </c>
      <c r="L909" s="1445" t="s">
        <v>5101</v>
      </c>
      <c r="M909" s="1445" t="s">
        <v>4954</v>
      </c>
      <c r="N909" s="1449" t="s">
        <v>2464</v>
      </c>
      <c r="O909" s="1450"/>
      <c r="P909" s="1450"/>
    </row>
    <row r="910">
      <c r="A910" s="1444">
        <v>4482.0</v>
      </c>
      <c r="B910" s="1445" t="s">
        <v>7755</v>
      </c>
      <c r="C910" s="1445" t="s">
        <v>7756</v>
      </c>
      <c r="D910" s="1446" t="s">
        <v>7757</v>
      </c>
      <c r="E910" s="1445">
        <v>9.73562693E8</v>
      </c>
      <c r="F910" s="1445">
        <v>9.73562693E8</v>
      </c>
      <c r="G910" s="1447" t="b">
        <v>1</v>
      </c>
      <c r="H910" s="1445" t="s">
        <v>76</v>
      </c>
      <c r="I910" s="1445" t="s">
        <v>4929</v>
      </c>
      <c r="J910" s="1448">
        <v>91511.0</v>
      </c>
      <c r="K910" s="1445" t="s">
        <v>2464</v>
      </c>
      <c r="L910" s="1451"/>
      <c r="M910" s="1445" t="s">
        <v>4945</v>
      </c>
      <c r="N910" s="1449" t="s">
        <v>2464</v>
      </c>
      <c r="O910" s="1450"/>
      <c r="P910" s="1450"/>
    </row>
    <row r="911">
      <c r="A911" s="1444">
        <v>4483.0</v>
      </c>
      <c r="B911" s="1445" t="s">
        <v>7758</v>
      </c>
      <c r="C911" s="1445" t="s">
        <v>7759</v>
      </c>
      <c r="D911" s="1446" t="s">
        <v>7760</v>
      </c>
      <c r="E911" s="1445">
        <v>2.1830784E7</v>
      </c>
      <c r="F911" s="1445">
        <v>2.1830784E7</v>
      </c>
      <c r="G911" s="1447" t="b">
        <v>1</v>
      </c>
      <c r="H911" s="1445" t="s">
        <v>76</v>
      </c>
      <c r="I911" s="1445" t="s">
        <v>4929</v>
      </c>
      <c r="J911" s="1448">
        <v>91511.0</v>
      </c>
      <c r="K911" s="1445" t="s">
        <v>2464</v>
      </c>
      <c r="L911" s="1445" t="s">
        <v>5052</v>
      </c>
      <c r="M911" s="1445" t="s">
        <v>5052</v>
      </c>
      <c r="N911" s="1449" t="s">
        <v>2464</v>
      </c>
      <c r="O911" s="1450"/>
      <c r="P911" s="1450"/>
    </row>
    <row r="912">
      <c r="A912" s="1444">
        <v>4485.0</v>
      </c>
      <c r="B912" s="1445" t="s">
        <v>7761</v>
      </c>
      <c r="C912" s="1445" t="s">
        <v>7762</v>
      </c>
      <c r="D912" s="1446" t="s">
        <v>7763</v>
      </c>
      <c r="E912" s="1445">
        <v>9.55284263E8</v>
      </c>
      <c r="F912" s="1445">
        <v>9.55284263E8</v>
      </c>
      <c r="G912" s="1447" t="b">
        <v>1</v>
      </c>
      <c r="H912" s="1445" t="s">
        <v>76</v>
      </c>
      <c r="I912" s="1445" t="s">
        <v>1204</v>
      </c>
      <c r="J912" s="1448">
        <v>583715.0</v>
      </c>
      <c r="K912" s="1445" t="s">
        <v>2464</v>
      </c>
      <c r="L912" s="1445" t="s">
        <v>5182</v>
      </c>
      <c r="M912" s="1453"/>
      <c r="N912" s="1449" t="s">
        <v>7764</v>
      </c>
      <c r="O912" s="1450"/>
      <c r="P912" s="1450"/>
    </row>
    <row r="913">
      <c r="A913" s="1444">
        <v>4486.0</v>
      </c>
      <c r="B913" s="1445" t="s">
        <v>7765</v>
      </c>
      <c r="C913" s="1445" t="s">
        <v>7766</v>
      </c>
      <c r="D913" s="1446" t="s">
        <v>7767</v>
      </c>
      <c r="E913" s="1445">
        <v>2.6539E7</v>
      </c>
      <c r="F913" s="1445">
        <v>2.6539E7</v>
      </c>
      <c r="G913" s="1447" t="b">
        <v>1</v>
      </c>
      <c r="H913" s="1445" t="s">
        <v>76</v>
      </c>
      <c r="I913" s="1445" t="s">
        <v>1077</v>
      </c>
      <c r="J913" s="1448">
        <v>319244.0</v>
      </c>
      <c r="K913" s="1445" t="s">
        <v>2464</v>
      </c>
      <c r="L913" s="1445" t="s">
        <v>5086</v>
      </c>
      <c r="M913" s="1453"/>
      <c r="N913" s="1449" t="s">
        <v>2464</v>
      </c>
      <c r="O913" s="1450"/>
      <c r="P913" s="1450"/>
    </row>
    <row r="914">
      <c r="A914" s="1444">
        <v>4489.0</v>
      </c>
      <c r="B914" s="1445" t="s">
        <v>7768</v>
      </c>
      <c r="C914" s="1445" t="s">
        <v>7769</v>
      </c>
      <c r="D914" s="1446" t="s">
        <v>7770</v>
      </c>
      <c r="E914" s="1445">
        <v>9.93259996E8</v>
      </c>
      <c r="F914" s="1445">
        <v>9.93259996E8</v>
      </c>
      <c r="G914" s="1447" t="b">
        <v>1</v>
      </c>
      <c r="H914" s="1445" t="s">
        <v>76</v>
      </c>
      <c r="I914" s="1445" t="s">
        <v>5010</v>
      </c>
      <c r="J914" s="1448">
        <v>833553.0</v>
      </c>
      <c r="K914" s="1445" t="s">
        <v>2464</v>
      </c>
      <c r="L914" s="1445" t="s">
        <v>5510</v>
      </c>
      <c r="M914" s="1445" t="s">
        <v>5510</v>
      </c>
      <c r="N914" s="1449" t="s">
        <v>2464</v>
      </c>
      <c r="O914" s="1450"/>
      <c r="P914" s="1450"/>
    </row>
    <row r="915">
      <c r="A915" s="1444">
        <v>4495.0</v>
      </c>
      <c r="B915" s="1445" t="s">
        <v>7771</v>
      </c>
      <c r="C915" s="1445" t="s">
        <v>7772</v>
      </c>
      <c r="D915" s="1446" t="s">
        <v>7773</v>
      </c>
      <c r="E915" s="1445">
        <v>9.2572695E8</v>
      </c>
      <c r="F915" s="1445">
        <v>9.2572695E8</v>
      </c>
      <c r="G915" s="1447" t="b">
        <v>1</v>
      </c>
      <c r="H915" s="1445" t="s">
        <v>76</v>
      </c>
      <c r="I915" s="1445" t="s">
        <v>4936</v>
      </c>
      <c r="J915" s="1448">
        <v>717019.0</v>
      </c>
      <c r="K915" s="1445" t="s">
        <v>2571</v>
      </c>
      <c r="L915" s="1453"/>
      <c r="M915" s="1445" t="s">
        <v>4931</v>
      </c>
      <c r="N915" s="1449" t="s">
        <v>5176</v>
      </c>
      <c r="O915" s="1450"/>
      <c r="P915" s="1450"/>
    </row>
    <row r="916">
      <c r="A916" s="1444">
        <v>4496.0</v>
      </c>
      <c r="B916" s="1445" t="s">
        <v>87</v>
      </c>
      <c r="C916" s="1445" t="s">
        <v>87</v>
      </c>
      <c r="D916" s="1446" t="s">
        <v>7774</v>
      </c>
      <c r="E916" s="1445">
        <v>2.0047174E7</v>
      </c>
      <c r="F916" s="1445">
        <v>9.17045724E8</v>
      </c>
      <c r="G916" s="1447" t="b">
        <v>1</v>
      </c>
      <c r="H916" s="1445" t="s">
        <v>76</v>
      </c>
      <c r="I916" s="1445" t="s">
        <v>4940</v>
      </c>
      <c r="J916" s="1448">
        <v>41930.0</v>
      </c>
      <c r="K916" s="1445" t="s">
        <v>2461</v>
      </c>
      <c r="L916" s="1445" t="s">
        <v>4937</v>
      </c>
      <c r="M916" s="1445" t="s">
        <v>4954</v>
      </c>
      <c r="N916" s="1449" t="s">
        <v>2461</v>
      </c>
      <c r="O916" s="1450"/>
      <c r="P916" s="1450"/>
    </row>
    <row r="917">
      <c r="A917" s="1444">
        <v>4499.0</v>
      </c>
      <c r="B917" s="1445" t="s">
        <v>7775</v>
      </c>
      <c r="C917" s="1445" t="s">
        <v>7776</v>
      </c>
      <c r="D917" s="1446" t="s">
        <v>7777</v>
      </c>
      <c r="E917" s="1445">
        <v>8.09912777E8</v>
      </c>
      <c r="F917" s="1445">
        <v>8.09912777E8</v>
      </c>
      <c r="G917" s="1447" t="b">
        <v>1</v>
      </c>
      <c r="H917" s="1445" t="s">
        <v>76</v>
      </c>
      <c r="I917" s="1445" t="s">
        <v>1077</v>
      </c>
      <c r="J917" s="1448">
        <v>319244.0</v>
      </c>
      <c r="K917" s="1445" t="s">
        <v>2659</v>
      </c>
      <c r="L917" s="1453"/>
      <c r="M917" s="1445" t="s">
        <v>5196</v>
      </c>
      <c r="N917" s="1449" t="s">
        <v>2659</v>
      </c>
      <c r="O917" s="1450"/>
      <c r="P917" s="1450"/>
    </row>
    <row r="918">
      <c r="A918" s="1444">
        <v>4500.0</v>
      </c>
      <c r="B918" s="1445" t="s">
        <v>7778</v>
      </c>
      <c r="C918" s="1445" t="s">
        <v>7779</v>
      </c>
      <c r="D918" s="1446" t="s">
        <v>7780</v>
      </c>
      <c r="E918" s="1445">
        <v>6.28983244E8</v>
      </c>
      <c r="F918" s="1445">
        <v>6.28983244E8</v>
      </c>
      <c r="G918" s="1447" t="b">
        <v>1</v>
      </c>
      <c r="H918" s="1445" t="s">
        <v>76</v>
      </c>
      <c r="I918" s="1445" t="s">
        <v>1204</v>
      </c>
      <c r="J918" s="1448">
        <v>583715.0</v>
      </c>
      <c r="K918" s="1445" t="s">
        <v>2464</v>
      </c>
      <c r="L918" s="1445" t="s">
        <v>6383</v>
      </c>
      <c r="M918" s="1445" t="s">
        <v>6383</v>
      </c>
      <c r="N918" s="1449" t="s">
        <v>7781</v>
      </c>
      <c r="O918" s="1450"/>
      <c r="P918" s="1450"/>
    </row>
    <row r="919">
      <c r="A919" s="1444">
        <v>4503.0</v>
      </c>
      <c r="B919" s="1445" t="s">
        <v>128</v>
      </c>
      <c r="C919" s="1445" t="s">
        <v>128</v>
      </c>
      <c r="D919" s="1446" t="s">
        <v>7782</v>
      </c>
      <c r="E919" s="1445">
        <v>9.22811818E8</v>
      </c>
      <c r="F919" s="1445" t="s">
        <v>5035</v>
      </c>
      <c r="G919" s="1447" t="b">
        <v>1</v>
      </c>
      <c r="H919" s="1445" t="s">
        <v>76</v>
      </c>
      <c r="I919" s="1445" t="s">
        <v>5036</v>
      </c>
      <c r="J919" s="1448">
        <v>3708.0</v>
      </c>
      <c r="K919" s="1445" t="s">
        <v>2426</v>
      </c>
      <c r="L919" s="1453"/>
      <c r="M919" s="1445" t="s">
        <v>4945</v>
      </c>
      <c r="N919" s="1449" t="s">
        <v>5038</v>
      </c>
      <c r="O919" s="1450"/>
      <c r="P919" s="1450"/>
    </row>
    <row r="920">
      <c r="A920" s="1444">
        <v>4506.0</v>
      </c>
      <c r="B920" s="1445" t="s">
        <v>7783</v>
      </c>
      <c r="C920" s="1445" t="s">
        <v>7783</v>
      </c>
      <c r="D920" s="1446" t="s">
        <v>7784</v>
      </c>
      <c r="E920" s="1445">
        <v>9.62462493E8</v>
      </c>
      <c r="F920" s="1445">
        <v>9.62462493E8</v>
      </c>
      <c r="G920" s="1447" t="b">
        <v>1</v>
      </c>
      <c r="H920" s="1445" t="s">
        <v>76</v>
      </c>
      <c r="I920" s="1445" t="s">
        <v>4936</v>
      </c>
      <c r="J920" s="1448">
        <v>717019.0</v>
      </c>
      <c r="K920" s="1445" t="s">
        <v>2937</v>
      </c>
      <c r="L920" s="1445" t="s">
        <v>5235</v>
      </c>
      <c r="M920" s="1445" t="s">
        <v>7785</v>
      </c>
      <c r="N920" s="1449" t="s">
        <v>6077</v>
      </c>
      <c r="O920" s="1450"/>
      <c r="P920" s="1450"/>
    </row>
    <row r="921">
      <c r="A921" s="1444">
        <v>4508.0</v>
      </c>
      <c r="B921" s="1445" t="s">
        <v>7786</v>
      </c>
      <c r="C921" s="1445" t="s">
        <v>7787</v>
      </c>
      <c r="D921" s="1446" t="s">
        <v>7788</v>
      </c>
      <c r="E921" s="1445">
        <v>8.63696451E8</v>
      </c>
      <c r="F921" s="1445">
        <v>8.63696451E8</v>
      </c>
      <c r="G921" s="1447" t="b">
        <v>1</v>
      </c>
      <c r="H921" s="1445" t="s">
        <v>76</v>
      </c>
      <c r="I921" s="1445" t="s">
        <v>1204</v>
      </c>
      <c r="J921" s="1448">
        <v>583715.0</v>
      </c>
      <c r="K921" s="1445" t="s">
        <v>2432</v>
      </c>
      <c r="L921" s="1453"/>
      <c r="M921" s="1445" t="s">
        <v>5633</v>
      </c>
      <c r="N921" s="1449" t="s">
        <v>2432</v>
      </c>
      <c r="O921" s="1450"/>
      <c r="P921" s="1450"/>
    </row>
    <row r="922">
      <c r="A922" s="1444">
        <v>4509.0</v>
      </c>
      <c r="B922" s="1445" t="s">
        <v>3520</v>
      </c>
      <c r="C922" s="1445" t="s">
        <v>3520</v>
      </c>
      <c r="D922" s="1446" t="s">
        <v>7789</v>
      </c>
      <c r="E922" s="1445">
        <v>2.4815227E7</v>
      </c>
      <c r="F922" s="1445">
        <v>2.4815227E7</v>
      </c>
      <c r="G922" s="1447" t="b">
        <v>1</v>
      </c>
      <c r="H922" s="1445" t="s">
        <v>76</v>
      </c>
      <c r="I922" s="1445" t="s">
        <v>4929</v>
      </c>
      <c r="J922" s="1448">
        <v>91511.0</v>
      </c>
      <c r="K922" s="1445" t="s">
        <v>2426</v>
      </c>
      <c r="L922" s="1445" t="s">
        <v>5164</v>
      </c>
      <c r="M922" s="1445" t="s">
        <v>5165</v>
      </c>
      <c r="N922" s="1449" t="s">
        <v>5940</v>
      </c>
      <c r="O922" s="1450"/>
      <c r="P922" s="1450"/>
    </row>
    <row r="923">
      <c r="A923" s="1444">
        <v>4511.0</v>
      </c>
      <c r="B923" s="1445" t="s">
        <v>104</v>
      </c>
      <c r="C923" s="1445" t="s">
        <v>104</v>
      </c>
      <c r="D923" s="1446" t="s">
        <v>7790</v>
      </c>
      <c r="E923" s="1445">
        <v>2.4815227E7</v>
      </c>
      <c r="F923" s="1445">
        <v>2.4815227E7</v>
      </c>
      <c r="G923" s="1447" t="b">
        <v>1</v>
      </c>
      <c r="H923" s="1445" t="s">
        <v>76</v>
      </c>
      <c r="I923" s="1445" t="s">
        <v>4929</v>
      </c>
      <c r="J923" s="1448">
        <v>91511.0</v>
      </c>
      <c r="K923" s="1445" t="s">
        <v>2426</v>
      </c>
      <c r="L923" s="1445" t="s">
        <v>5284</v>
      </c>
      <c r="M923" s="1445" t="s">
        <v>5165</v>
      </c>
      <c r="N923" s="1449" t="s">
        <v>4970</v>
      </c>
      <c r="O923" s="1450"/>
      <c r="P923" s="1450"/>
    </row>
    <row r="924">
      <c r="A924" s="1444">
        <v>4512.0</v>
      </c>
      <c r="B924" s="1445" t="s">
        <v>7791</v>
      </c>
      <c r="C924" s="1445" t="s">
        <v>7792</v>
      </c>
      <c r="D924" s="1446" t="s">
        <v>7793</v>
      </c>
      <c r="E924" s="1445">
        <v>2.0791189E7</v>
      </c>
      <c r="F924" s="1445">
        <v>2.0791189E7</v>
      </c>
      <c r="G924" s="1447" t="b">
        <v>1</v>
      </c>
      <c r="H924" s="1445" t="s">
        <v>76</v>
      </c>
      <c r="I924" s="1445" t="s">
        <v>1077</v>
      </c>
      <c r="J924" s="1448">
        <v>319244.0</v>
      </c>
      <c r="K924" s="1445" t="s">
        <v>2659</v>
      </c>
      <c r="L924" s="1451"/>
      <c r="M924" s="1445" t="s">
        <v>4945</v>
      </c>
      <c r="N924" s="1449" t="s">
        <v>2659</v>
      </c>
      <c r="O924" s="1450"/>
      <c r="P924" s="1450"/>
    </row>
    <row r="925">
      <c r="A925" s="1444">
        <v>4514.0</v>
      </c>
      <c r="B925" s="1445" t="s">
        <v>7794</v>
      </c>
      <c r="C925" s="1445" t="s">
        <v>7795</v>
      </c>
      <c r="D925" s="1446" t="s">
        <v>7796</v>
      </c>
      <c r="E925" s="1445">
        <v>8.29997797E8</v>
      </c>
      <c r="F925" s="1445">
        <v>8.29997797E8</v>
      </c>
      <c r="G925" s="1447" t="b">
        <v>1</v>
      </c>
      <c r="H925" s="1445" t="s">
        <v>76</v>
      </c>
      <c r="I925" s="1445" t="s">
        <v>1204</v>
      </c>
      <c r="J925" s="1448">
        <v>583715.0</v>
      </c>
      <c r="K925" s="1445" t="s">
        <v>2432</v>
      </c>
      <c r="L925" s="1453"/>
      <c r="M925" s="1445" t="s">
        <v>5113</v>
      </c>
      <c r="N925" s="1449" t="s">
        <v>2432</v>
      </c>
      <c r="O925" s="1450"/>
      <c r="P925" s="1450"/>
    </row>
    <row r="926">
      <c r="A926" s="1444">
        <v>4515.0</v>
      </c>
      <c r="B926" s="1445" t="s">
        <v>7797</v>
      </c>
      <c r="C926" s="1445" t="s">
        <v>7798</v>
      </c>
      <c r="D926" s="1446" t="s">
        <v>7799</v>
      </c>
      <c r="E926" s="1445">
        <v>9.97787877E8</v>
      </c>
      <c r="F926" s="1445">
        <v>9.97787877E8</v>
      </c>
      <c r="G926" s="1447" t="b">
        <v>1</v>
      </c>
      <c r="H926" s="1445" t="s">
        <v>76</v>
      </c>
      <c r="I926" s="1445" t="s">
        <v>1204</v>
      </c>
      <c r="J926" s="1448">
        <v>583715.0</v>
      </c>
      <c r="K926" s="1445" t="s">
        <v>2432</v>
      </c>
      <c r="L926" s="1445" t="s">
        <v>5052</v>
      </c>
      <c r="M926" s="1445" t="s">
        <v>5052</v>
      </c>
      <c r="N926" s="1449" t="s">
        <v>2432</v>
      </c>
      <c r="O926" s="1450"/>
      <c r="P926" s="1450"/>
    </row>
    <row r="927">
      <c r="A927" s="1444">
        <v>4516.0</v>
      </c>
      <c r="B927" s="1445" t="s">
        <v>7800</v>
      </c>
      <c r="C927" s="1445" t="s">
        <v>7800</v>
      </c>
      <c r="D927" s="1446" t="s">
        <v>7801</v>
      </c>
      <c r="E927" s="1445">
        <v>9.35917942E8</v>
      </c>
      <c r="F927" s="1445">
        <v>9.35917942E8</v>
      </c>
      <c r="G927" s="1447" t="b">
        <v>1</v>
      </c>
      <c r="H927" s="1445" t="s">
        <v>76</v>
      </c>
      <c r="I927" s="1445" t="s">
        <v>5142</v>
      </c>
      <c r="J927" s="1448">
        <v>42.0</v>
      </c>
      <c r="K927" s="1445" t="s">
        <v>2432</v>
      </c>
      <c r="L927" s="1445" t="s">
        <v>3864</v>
      </c>
      <c r="M927" s="1453"/>
      <c r="N927" s="1449" t="s">
        <v>2432</v>
      </c>
      <c r="O927" s="1450"/>
      <c r="P927" s="1450"/>
    </row>
    <row r="928">
      <c r="A928" s="1444">
        <v>4517.0</v>
      </c>
      <c r="B928" s="1445" t="s">
        <v>7802</v>
      </c>
      <c r="C928" s="1445" t="s">
        <v>7803</v>
      </c>
      <c r="D928" s="1446" t="s">
        <v>7804</v>
      </c>
      <c r="E928" s="1445">
        <v>6.55129754E8</v>
      </c>
      <c r="F928" s="1445">
        <v>6.55129754E8</v>
      </c>
      <c r="G928" s="1447" t="b">
        <v>1</v>
      </c>
      <c r="H928" s="1445" t="s">
        <v>76</v>
      </c>
      <c r="I928" s="1445" t="s">
        <v>4929</v>
      </c>
      <c r="J928" s="1448">
        <v>91511.0</v>
      </c>
      <c r="K928" s="1445" t="s">
        <v>4317</v>
      </c>
      <c r="L928" s="1453"/>
      <c r="M928" s="1445" t="s">
        <v>4954</v>
      </c>
      <c r="N928" s="1449" t="s">
        <v>4317</v>
      </c>
      <c r="O928" s="1450"/>
      <c r="P928" s="1450"/>
    </row>
    <row r="929">
      <c r="A929" s="1444">
        <v>4518.0</v>
      </c>
      <c r="B929" s="1445" t="s">
        <v>7805</v>
      </c>
      <c r="C929" s="1445" t="s">
        <v>7806</v>
      </c>
      <c r="D929" s="1446" t="s">
        <v>7807</v>
      </c>
      <c r="E929" s="1445">
        <v>2.2009009E7</v>
      </c>
      <c r="F929" s="1445">
        <v>2.2009009E7</v>
      </c>
      <c r="G929" s="1447" t="b">
        <v>1</v>
      </c>
      <c r="H929" s="1445" t="s">
        <v>76</v>
      </c>
      <c r="I929" s="1445" t="s">
        <v>4936</v>
      </c>
      <c r="J929" s="1448">
        <v>717019.0</v>
      </c>
      <c r="K929" s="1445" t="s">
        <v>2464</v>
      </c>
      <c r="L929" s="1453"/>
      <c r="M929" s="1445" t="s">
        <v>5061</v>
      </c>
      <c r="N929" s="1449" t="s">
        <v>2464</v>
      </c>
      <c r="O929" s="1450"/>
      <c r="P929" s="1450"/>
    </row>
    <row r="930">
      <c r="A930" s="1444">
        <v>4519.0</v>
      </c>
      <c r="B930" s="1445" t="s">
        <v>7808</v>
      </c>
      <c r="C930" s="1445" t="s">
        <v>7809</v>
      </c>
      <c r="D930" s="1446" t="s">
        <v>7810</v>
      </c>
      <c r="E930" s="1445">
        <v>2.2009009E7</v>
      </c>
      <c r="F930" s="1445">
        <v>2.2009009E7</v>
      </c>
      <c r="G930" s="1447" t="b">
        <v>1</v>
      </c>
      <c r="H930" s="1445" t="s">
        <v>76</v>
      </c>
      <c r="I930" s="1445" t="s">
        <v>4936</v>
      </c>
      <c r="J930" s="1448">
        <v>717019.0</v>
      </c>
      <c r="K930" s="1445" t="s">
        <v>2426</v>
      </c>
      <c r="L930" s="1453"/>
      <c r="M930" s="1445" t="s">
        <v>5061</v>
      </c>
      <c r="N930" s="1449" t="s">
        <v>5103</v>
      </c>
      <c r="O930" s="1450"/>
      <c r="P930" s="1450"/>
    </row>
    <row r="931">
      <c r="A931" s="1444">
        <v>4520.0</v>
      </c>
      <c r="B931" s="1445" t="s">
        <v>7811</v>
      </c>
      <c r="C931" s="1445" t="s">
        <v>7812</v>
      </c>
      <c r="D931" s="1446" t="s">
        <v>7813</v>
      </c>
      <c r="E931" s="1445">
        <v>6.25038961E8</v>
      </c>
      <c r="F931" s="1445">
        <v>6.25038961E8</v>
      </c>
      <c r="G931" s="1447" t="b">
        <v>1</v>
      </c>
      <c r="H931" s="1445" t="s">
        <v>76</v>
      </c>
      <c r="I931" s="1445" t="s">
        <v>4936</v>
      </c>
      <c r="J931" s="1448">
        <v>717019.0</v>
      </c>
      <c r="K931" s="1445" t="s">
        <v>7814</v>
      </c>
      <c r="L931" s="1453"/>
      <c r="M931" s="1445" t="s">
        <v>5061</v>
      </c>
      <c r="N931" s="1449" t="s">
        <v>7815</v>
      </c>
      <c r="O931" s="1450"/>
      <c r="P931" s="1450"/>
    </row>
    <row r="932">
      <c r="A932" s="1444">
        <v>4521.0</v>
      </c>
      <c r="B932" s="1445" t="s">
        <v>7816</v>
      </c>
      <c r="C932" s="1445" t="s">
        <v>7817</v>
      </c>
      <c r="D932" s="1446" t="s">
        <v>7818</v>
      </c>
      <c r="E932" s="1445">
        <v>2.2009009E7</v>
      </c>
      <c r="F932" s="1445">
        <v>2.2009009E7</v>
      </c>
      <c r="G932" s="1447" t="b">
        <v>1</v>
      </c>
      <c r="H932" s="1445" t="s">
        <v>76</v>
      </c>
      <c r="I932" s="1445" t="s">
        <v>4936</v>
      </c>
      <c r="J932" s="1448">
        <v>717019.0</v>
      </c>
      <c r="K932" s="1445" t="s">
        <v>4048</v>
      </c>
      <c r="L932" s="1451"/>
      <c r="M932" s="1445" t="s">
        <v>5061</v>
      </c>
      <c r="N932" s="1449" t="s">
        <v>4048</v>
      </c>
      <c r="O932" s="1450"/>
      <c r="P932" s="1450"/>
    </row>
    <row r="933">
      <c r="A933" s="1444">
        <v>4522.0</v>
      </c>
      <c r="B933" s="1445" t="s">
        <v>7819</v>
      </c>
      <c r="C933" s="1445" t="s">
        <v>7820</v>
      </c>
      <c r="D933" s="1446" t="s">
        <v>7821</v>
      </c>
      <c r="E933" s="1445">
        <v>6.53623629E8</v>
      </c>
      <c r="F933" s="1445">
        <v>6.53623629E8</v>
      </c>
      <c r="G933" s="1447" t="b">
        <v>1</v>
      </c>
      <c r="H933" s="1445" t="s">
        <v>76</v>
      </c>
      <c r="I933" s="1445" t="s">
        <v>6347</v>
      </c>
      <c r="J933" s="1448">
        <v>632884.0</v>
      </c>
      <c r="K933" s="1445" t="s">
        <v>2464</v>
      </c>
      <c r="L933" s="1445" t="s">
        <v>6441</v>
      </c>
      <c r="M933" s="1445" t="s">
        <v>6441</v>
      </c>
      <c r="N933" s="1449" t="s">
        <v>5881</v>
      </c>
      <c r="O933" s="1450"/>
      <c r="P933" s="1450"/>
    </row>
    <row r="934">
      <c r="A934" s="1444">
        <v>4523.0</v>
      </c>
      <c r="B934" s="1445" t="s">
        <v>7822</v>
      </c>
      <c r="C934" s="1445" t="s">
        <v>7822</v>
      </c>
      <c r="D934" s="1446" t="s">
        <v>7823</v>
      </c>
      <c r="E934" s="1445">
        <v>2.3100955E7</v>
      </c>
      <c r="F934" s="1445">
        <v>2.3100955E7</v>
      </c>
      <c r="G934" s="1447" t="b">
        <v>1</v>
      </c>
      <c r="H934" s="1445" t="s">
        <v>76</v>
      </c>
      <c r="I934" s="1445" t="s">
        <v>5142</v>
      </c>
      <c r="J934" s="1448">
        <v>42.0</v>
      </c>
      <c r="K934" s="1445" t="s">
        <v>2440</v>
      </c>
      <c r="L934" s="1445" t="s">
        <v>4930</v>
      </c>
      <c r="M934" s="1445" t="s">
        <v>4931</v>
      </c>
      <c r="N934" s="1449" t="s">
        <v>7824</v>
      </c>
      <c r="O934" s="1450"/>
      <c r="P934" s="1450"/>
    </row>
    <row r="935">
      <c r="A935" s="1444">
        <v>4525.0</v>
      </c>
      <c r="B935" s="1445" t="s">
        <v>7825</v>
      </c>
      <c r="C935" s="1445" t="s">
        <v>7825</v>
      </c>
      <c r="D935" s="1446" t="s">
        <v>7826</v>
      </c>
      <c r="E935" s="1445">
        <v>8.08887969E8</v>
      </c>
      <c r="F935" s="1445">
        <v>8.08887969E8</v>
      </c>
      <c r="G935" s="1447" t="b">
        <v>1</v>
      </c>
      <c r="H935" s="1445" t="s">
        <v>76</v>
      </c>
      <c r="I935" s="1445" t="s">
        <v>7033</v>
      </c>
      <c r="J935" s="1448">
        <v>632882.0</v>
      </c>
      <c r="K935" s="1445" t="s">
        <v>2659</v>
      </c>
      <c r="L935" s="1451"/>
      <c r="M935" s="1451"/>
      <c r="N935" s="1449" t="s">
        <v>2659</v>
      </c>
      <c r="O935" s="1450"/>
      <c r="P935" s="1450"/>
    </row>
    <row r="936">
      <c r="A936" s="1444">
        <v>4526.0</v>
      </c>
      <c r="B936" s="1445" t="s">
        <v>7827</v>
      </c>
      <c r="C936" s="1445" t="s">
        <v>7827</v>
      </c>
      <c r="D936" s="1446" t="s">
        <v>7828</v>
      </c>
      <c r="E936" s="1445">
        <v>9.45162636E8</v>
      </c>
      <c r="F936" s="1445">
        <v>9.45162636E8</v>
      </c>
      <c r="G936" s="1447" t="b">
        <v>1</v>
      </c>
      <c r="H936" s="1445" t="s">
        <v>76</v>
      </c>
      <c r="I936" s="1445" t="s">
        <v>5142</v>
      </c>
      <c r="J936" s="1448">
        <v>42.0</v>
      </c>
      <c r="K936" s="1445" t="s">
        <v>2464</v>
      </c>
      <c r="L936" s="1445" t="s">
        <v>6070</v>
      </c>
      <c r="M936" s="1453"/>
      <c r="N936" s="1449" t="s">
        <v>5881</v>
      </c>
      <c r="O936" s="1450"/>
      <c r="P936" s="1450"/>
    </row>
    <row r="937">
      <c r="A937" s="1444">
        <v>4527.0</v>
      </c>
      <c r="B937" s="1445" t="s">
        <v>7829</v>
      </c>
      <c r="C937" s="1445" t="s">
        <v>7829</v>
      </c>
      <c r="D937" s="1446" t="s">
        <v>7830</v>
      </c>
      <c r="E937" s="1445">
        <v>9.098641E8</v>
      </c>
      <c r="F937" s="1445">
        <v>9.098641E8</v>
      </c>
      <c r="G937" s="1447" t="b">
        <v>1</v>
      </c>
      <c r="H937" s="1445" t="s">
        <v>76</v>
      </c>
      <c r="I937" s="1445" t="s">
        <v>1077</v>
      </c>
      <c r="J937" s="1448">
        <v>319244.0</v>
      </c>
      <c r="K937" s="1445" t="s">
        <v>2937</v>
      </c>
      <c r="L937" s="1445" t="s">
        <v>6749</v>
      </c>
      <c r="M937" s="1445" t="s">
        <v>6749</v>
      </c>
      <c r="N937" s="1449" t="s">
        <v>7831</v>
      </c>
      <c r="O937" s="1450"/>
      <c r="P937" s="1450"/>
    </row>
    <row r="938">
      <c r="A938" s="1444">
        <v>4528.0</v>
      </c>
      <c r="B938" s="1445" t="s">
        <v>7832</v>
      </c>
      <c r="C938" s="1445" t="s">
        <v>7832</v>
      </c>
      <c r="D938" s="1446" t="s">
        <v>7833</v>
      </c>
      <c r="E938" s="1445">
        <v>2.125799E7</v>
      </c>
      <c r="F938" s="1445">
        <v>2.125799E7</v>
      </c>
      <c r="G938" s="1447" t="b">
        <v>1</v>
      </c>
      <c r="H938" s="1445" t="s">
        <v>76</v>
      </c>
      <c r="I938" s="1445" t="s">
        <v>4936</v>
      </c>
      <c r="J938" s="1448">
        <v>717019.0</v>
      </c>
      <c r="K938" s="1445" t="s">
        <v>2937</v>
      </c>
      <c r="L938" s="1445" t="s">
        <v>5037</v>
      </c>
      <c r="M938" s="1445" t="s">
        <v>5037</v>
      </c>
      <c r="N938" s="1449" t="s">
        <v>2937</v>
      </c>
      <c r="O938" s="1450"/>
      <c r="P938" s="1450"/>
    </row>
    <row r="939">
      <c r="A939" s="1444">
        <v>4531.0</v>
      </c>
      <c r="B939" s="1445" t="s">
        <v>7834</v>
      </c>
      <c r="C939" s="1445" t="s">
        <v>7834</v>
      </c>
      <c r="D939" s="1446" t="s">
        <v>7835</v>
      </c>
      <c r="E939" s="1445">
        <v>2.78758E7</v>
      </c>
      <c r="F939" s="1445">
        <v>2.78758E7</v>
      </c>
      <c r="G939" s="1447" t="b">
        <v>1</v>
      </c>
      <c r="H939" s="1445" t="s">
        <v>76</v>
      </c>
      <c r="I939" s="1445" t="s">
        <v>5142</v>
      </c>
      <c r="J939" s="1448">
        <v>42.0</v>
      </c>
      <c r="K939" s="1445" t="s">
        <v>2426</v>
      </c>
      <c r="L939" s="1445" t="s">
        <v>5089</v>
      </c>
      <c r="M939" s="1445" t="s">
        <v>4931</v>
      </c>
      <c r="N939" s="1449" t="s">
        <v>2426</v>
      </c>
      <c r="O939" s="1450"/>
      <c r="P939" s="1450"/>
    </row>
    <row r="940">
      <c r="A940" s="1444">
        <v>4532.0</v>
      </c>
      <c r="B940" s="1445" t="s">
        <v>7836</v>
      </c>
      <c r="C940" s="1445" t="s">
        <v>7837</v>
      </c>
      <c r="D940" s="1446" t="s">
        <v>7838</v>
      </c>
      <c r="E940" s="1445">
        <v>8.383755E8</v>
      </c>
      <c r="F940" s="1445">
        <v>8.383755E8</v>
      </c>
      <c r="G940" s="1447" t="b">
        <v>1</v>
      </c>
      <c r="H940" s="1445" t="s">
        <v>76</v>
      </c>
      <c r="I940" s="1445" t="s">
        <v>1077</v>
      </c>
      <c r="J940" s="1448">
        <v>319244.0</v>
      </c>
      <c r="K940" s="1445" t="s">
        <v>2426</v>
      </c>
      <c r="L940" s="1453"/>
      <c r="M940" s="1453"/>
      <c r="N940" s="1449" t="s">
        <v>2426</v>
      </c>
      <c r="O940" s="1450"/>
      <c r="P940" s="1450"/>
    </row>
    <row r="941">
      <c r="A941" s="1444">
        <v>4534.0</v>
      </c>
      <c r="B941" s="1445" t="s">
        <v>7839</v>
      </c>
      <c r="C941" s="1445" t="s">
        <v>7840</v>
      </c>
      <c r="D941" s="1446" t="s">
        <v>7841</v>
      </c>
      <c r="E941" s="1445">
        <v>6.596503E8</v>
      </c>
      <c r="F941" s="1445">
        <v>6.596503E8</v>
      </c>
      <c r="G941" s="1447" t="b">
        <v>1</v>
      </c>
      <c r="H941" s="1445" t="s">
        <v>76</v>
      </c>
      <c r="I941" s="1445" t="s">
        <v>5142</v>
      </c>
      <c r="J941" s="1448">
        <v>42.0</v>
      </c>
      <c r="K941" s="1445" t="s">
        <v>4317</v>
      </c>
      <c r="L941" s="1445" t="s">
        <v>5422</v>
      </c>
      <c r="M941" s="1445" t="s">
        <v>4945</v>
      </c>
      <c r="N941" s="1449" t="s">
        <v>6387</v>
      </c>
      <c r="O941" s="1450"/>
      <c r="P941" s="1450"/>
    </row>
    <row r="942">
      <c r="A942" s="1444">
        <v>4535.0</v>
      </c>
      <c r="B942" s="1445" t="s">
        <v>7842</v>
      </c>
      <c r="C942" s="1445" t="s">
        <v>7843</v>
      </c>
      <c r="D942" s="1446" t="s">
        <v>7844</v>
      </c>
      <c r="E942" s="1445">
        <v>8.56619218E8</v>
      </c>
      <c r="F942" s="1445">
        <v>8.56619218E8</v>
      </c>
      <c r="G942" s="1447" t="b">
        <v>1</v>
      </c>
      <c r="H942" s="1445" t="s">
        <v>76</v>
      </c>
      <c r="I942" s="1445" t="s">
        <v>4936</v>
      </c>
      <c r="J942" s="1448">
        <v>717019.0</v>
      </c>
      <c r="K942" s="1445" t="s">
        <v>2464</v>
      </c>
      <c r="L942" s="1445" t="s">
        <v>5196</v>
      </c>
      <c r="M942" s="1445" t="s">
        <v>5196</v>
      </c>
      <c r="N942" s="1449" t="s">
        <v>2464</v>
      </c>
      <c r="O942" s="1450"/>
      <c r="P942" s="1450"/>
    </row>
    <row r="943">
      <c r="A943" s="1444">
        <v>4536.0</v>
      </c>
      <c r="B943" s="1445" t="s">
        <v>7845</v>
      </c>
      <c r="C943" s="1445" t="s">
        <v>7846</v>
      </c>
      <c r="D943" s="1446" t="s">
        <v>7847</v>
      </c>
      <c r="E943" s="1445">
        <v>8.56619218E8</v>
      </c>
      <c r="F943" s="1445">
        <v>8.56619218E8</v>
      </c>
      <c r="G943" s="1447" t="b">
        <v>1</v>
      </c>
      <c r="H943" s="1445" t="s">
        <v>76</v>
      </c>
      <c r="I943" s="1445" t="s">
        <v>4936</v>
      </c>
      <c r="J943" s="1448">
        <v>717019.0</v>
      </c>
      <c r="K943" s="1445" t="s">
        <v>2464</v>
      </c>
      <c r="L943" s="1451"/>
      <c r="M943" s="1445" t="s">
        <v>5081</v>
      </c>
      <c r="N943" s="1449" t="s">
        <v>2464</v>
      </c>
      <c r="O943" s="1450"/>
      <c r="P943" s="1450"/>
    </row>
    <row r="944">
      <c r="A944" s="1444">
        <v>4545.0</v>
      </c>
      <c r="B944" s="1445" t="s">
        <v>7848</v>
      </c>
      <c r="C944" s="1445" t="s">
        <v>7848</v>
      </c>
      <c r="D944" s="1446" t="s">
        <v>7849</v>
      </c>
      <c r="E944" s="1445">
        <v>6.50487788E8</v>
      </c>
      <c r="F944" s="1445">
        <v>6.50487788E8</v>
      </c>
      <c r="G944" s="1447" t="b">
        <v>1</v>
      </c>
      <c r="H944" s="1445" t="s">
        <v>76</v>
      </c>
      <c r="I944" s="1445" t="s">
        <v>4936</v>
      </c>
      <c r="J944" s="1448">
        <v>717019.0</v>
      </c>
      <c r="K944" s="1445" t="s">
        <v>2464</v>
      </c>
      <c r="L944" s="1445" t="s">
        <v>4930</v>
      </c>
      <c r="M944" s="1445" t="s">
        <v>4931</v>
      </c>
      <c r="N944" s="1449" t="s">
        <v>5285</v>
      </c>
      <c r="O944" s="1450"/>
      <c r="P944" s="1450"/>
    </row>
    <row r="945">
      <c r="A945" s="1444">
        <v>4547.0</v>
      </c>
      <c r="B945" s="1445" t="s">
        <v>7850</v>
      </c>
      <c r="C945" s="1445" t="s">
        <v>7850</v>
      </c>
      <c r="D945" s="1446" t="s">
        <v>7851</v>
      </c>
      <c r="E945" s="1445">
        <v>9.93614555E8</v>
      </c>
      <c r="F945" s="1445">
        <v>9.93614555E8</v>
      </c>
      <c r="G945" s="1447" t="b">
        <v>1</v>
      </c>
      <c r="H945" s="1445" t="s">
        <v>244</v>
      </c>
      <c r="I945" s="1445" t="s">
        <v>4936</v>
      </c>
      <c r="J945" s="1448">
        <v>717019.0</v>
      </c>
      <c r="K945" s="1445" t="s">
        <v>2426</v>
      </c>
      <c r="L945" s="1445" t="s">
        <v>244</v>
      </c>
      <c r="M945" s="1445" t="s">
        <v>244</v>
      </c>
      <c r="N945" s="1449" t="s">
        <v>2426</v>
      </c>
      <c r="O945" s="1450"/>
      <c r="P945" s="1450"/>
    </row>
    <row r="946">
      <c r="A946" s="1444">
        <v>4548.0</v>
      </c>
      <c r="B946" s="1445" t="s">
        <v>7852</v>
      </c>
      <c r="C946" s="1445" t="s">
        <v>7852</v>
      </c>
      <c r="D946" s="1446" t="s">
        <v>7853</v>
      </c>
      <c r="E946" s="1445">
        <v>9.93614555E8</v>
      </c>
      <c r="F946" s="1445">
        <v>9.93614555E8</v>
      </c>
      <c r="G946" s="1447" t="b">
        <v>1</v>
      </c>
      <c r="H946" s="1445" t="s">
        <v>76</v>
      </c>
      <c r="I946" s="1445" t="s">
        <v>4936</v>
      </c>
      <c r="J946" s="1448">
        <v>717019.0</v>
      </c>
      <c r="K946" s="1445" t="s">
        <v>2476</v>
      </c>
      <c r="L946" s="1453"/>
      <c r="M946" s="1445" t="s">
        <v>4945</v>
      </c>
      <c r="N946" s="1449" t="s">
        <v>5160</v>
      </c>
      <c r="O946" s="1450"/>
      <c r="P946" s="1450"/>
    </row>
    <row r="947">
      <c r="A947" s="1444">
        <v>4549.0</v>
      </c>
      <c r="B947" s="1445" t="s">
        <v>7854</v>
      </c>
      <c r="C947" s="1445" t="s">
        <v>7855</v>
      </c>
      <c r="D947" s="1446" t="s">
        <v>7856</v>
      </c>
      <c r="E947" s="1445">
        <v>9.57581614E8</v>
      </c>
      <c r="F947" s="1445">
        <v>9.57581614E8</v>
      </c>
      <c r="G947" s="1447" t="b">
        <v>1</v>
      </c>
      <c r="H947" s="1445" t="s">
        <v>76</v>
      </c>
      <c r="I947" s="1445" t="s">
        <v>1077</v>
      </c>
      <c r="J947" s="1448">
        <v>319244.0</v>
      </c>
      <c r="K947" s="1445" t="s">
        <v>2432</v>
      </c>
      <c r="L947" s="1445" t="s">
        <v>5712</v>
      </c>
      <c r="M947" s="1445" t="s">
        <v>5712</v>
      </c>
      <c r="N947" s="1449" t="s">
        <v>2432</v>
      </c>
      <c r="O947" s="1450"/>
      <c r="P947" s="1450"/>
    </row>
    <row r="948">
      <c r="A948" s="1444">
        <v>4550.0</v>
      </c>
      <c r="B948" s="1445" t="s">
        <v>7857</v>
      </c>
      <c r="C948" s="1445" t="s">
        <v>7858</v>
      </c>
      <c r="D948" s="1446" t="s">
        <v>7859</v>
      </c>
      <c r="E948" s="1445">
        <v>9.10031569E8</v>
      </c>
      <c r="F948" s="1445">
        <v>9.10031569E8</v>
      </c>
      <c r="G948" s="1447" t="b">
        <v>1</v>
      </c>
      <c r="H948" s="1445" t="s">
        <v>76</v>
      </c>
      <c r="I948" s="1445" t="s">
        <v>1077</v>
      </c>
      <c r="J948" s="1448">
        <v>319244.0</v>
      </c>
      <c r="K948" s="1445" t="s">
        <v>2432</v>
      </c>
      <c r="L948" s="1445" t="s">
        <v>3864</v>
      </c>
      <c r="M948" s="1453"/>
      <c r="N948" s="1449" t="s">
        <v>2432</v>
      </c>
      <c r="O948" s="1450"/>
      <c r="P948" s="1450"/>
    </row>
    <row r="949">
      <c r="A949" s="1444">
        <v>4551.0</v>
      </c>
      <c r="B949" s="1445" t="s">
        <v>7860</v>
      </c>
      <c r="C949" s="1445" t="s">
        <v>7861</v>
      </c>
      <c r="D949" s="1446" t="s">
        <v>7862</v>
      </c>
      <c r="E949" s="1445">
        <v>6.37480851E8</v>
      </c>
      <c r="F949" s="1445">
        <v>6.37480851E8</v>
      </c>
      <c r="G949" s="1447" t="b">
        <v>1</v>
      </c>
      <c r="H949" s="1445" t="s">
        <v>76</v>
      </c>
      <c r="I949" s="1445" t="s">
        <v>1077</v>
      </c>
      <c r="J949" s="1448">
        <v>319244.0</v>
      </c>
      <c r="K949" s="1445" t="s">
        <v>2432</v>
      </c>
      <c r="L949" s="1445" t="s">
        <v>3864</v>
      </c>
      <c r="M949" s="1453"/>
      <c r="N949" s="1449" t="s">
        <v>2432</v>
      </c>
      <c r="O949" s="1450"/>
      <c r="P949" s="1450"/>
    </row>
    <row r="950">
      <c r="A950" s="1444">
        <v>4552.0</v>
      </c>
      <c r="B950" s="1445" t="s">
        <v>7863</v>
      </c>
      <c r="C950" s="1445" t="s">
        <v>7863</v>
      </c>
      <c r="D950" s="1446" t="s">
        <v>7864</v>
      </c>
      <c r="E950" s="1445">
        <v>2.49573E7</v>
      </c>
      <c r="F950" s="1445">
        <v>2.49573E7</v>
      </c>
      <c r="G950" s="1447" t="b">
        <v>1</v>
      </c>
      <c r="H950" s="1445" t="s">
        <v>76</v>
      </c>
      <c r="I950" s="1445" t="s">
        <v>6347</v>
      </c>
      <c r="J950" s="1448">
        <v>632884.0</v>
      </c>
      <c r="K950" s="1445" t="s">
        <v>2426</v>
      </c>
      <c r="L950" s="1453"/>
      <c r="M950" s="1453"/>
      <c r="N950" s="1449" t="s">
        <v>2426</v>
      </c>
      <c r="O950" s="1450"/>
      <c r="P950" s="1450"/>
    </row>
    <row r="951">
      <c r="A951" s="1444">
        <v>4554.0</v>
      </c>
      <c r="B951" s="1445" t="s">
        <v>7865</v>
      </c>
      <c r="C951" s="1445" t="s">
        <v>7866</v>
      </c>
      <c r="D951" s="1446" t="s">
        <v>7867</v>
      </c>
      <c r="E951" s="1445">
        <v>8.13240999E8</v>
      </c>
      <c r="F951" s="1445">
        <v>8.13240999E8</v>
      </c>
      <c r="G951" s="1447" t="b">
        <v>1</v>
      </c>
      <c r="H951" s="1445" t="s">
        <v>6512</v>
      </c>
      <c r="I951" s="1445" t="s">
        <v>1077</v>
      </c>
      <c r="J951" s="1448">
        <v>319244.0</v>
      </c>
      <c r="K951" s="1445" t="s">
        <v>2659</v>
      </c>
      <c r="L951" s="1445" t="s">
        <v>6512</v>
      </c>
      <c r="M951" s="1445" t="s">
        <v>6512</v>
      </c>
      <c r="N951" s="1449" t="s">
        <v>2659</v>
      </c>
      <c r="O951" s="1450"/>
      <c r="P951" s="1450"/>
    </row>
    <row r="952">
      <c r="A952" s="1444">
        <v>4556.0</v>
      </c>
      <c r="B952" s="1445" t="s">
        <v>7868</v>
      </c>
      <c r="C952" s="1445" t="s">
        <v>7869</v>
      </c>
      <c r="D952" s="1446" t="s">
        <v>7870</v>
      </c>
      <c r="E952" s="1445">
        <v>6.36722212E8</v>
      </c>
      <c r="F952" s="1445">
        <v>6.36722212E8</v>
      </c>
      <c r="G952" s="1447" t="b">
        <v>1</v>
      </c>
      <c r="H952" s="1445" t="s">
        <v>6296</v>
      </c>
      <c r="I952" s="1445" t="s">
        <v>5142</v>
      </c>
      <c r="J952" s="1448">
        <v>42.0</v>
      </c>
      <c r="K952" s="1445" t="s">
        <v>2437</v>
      </c>
      <c r="L952" s="1445" t="s">
        <v>6296</v>
      </c>
      <c r="M952" s="1445" t="s">
        <v>6296</v>
      </c>
      <c r="N952" s="1449" t="s">
        <v>7871</v>
      </c>
      <c r="O952" s="1450"/>
      <c r="P952" s="1450"/>
    </row>
    <row r="953">
      <c r="A953" s="1444">
        <v>4558.0</v>
      </c>
      <c r="B953" s="1445" t="s">
        <v>7872</v>
      </c>
      <c r="C953" s="1445" t="s">
        <v>7873</v>
      </c>
      <c r="D953" s="1446" t="s">
        <v>7874</v>
      </c>
      <c r="E953" s="1445">
        <v>9.02700009E8</v>
      </c>
      <c r="F953" s="1445">
        <v>9.02700009E8</v>
      </c>
      <c r="G953" s="1447" t="b">
        <v>1</v>
      </c>
      <c r="H953" s="1445" t="s">
        <v>76</v>
      </c>
      <c r="I953" s="1445" t="s">
        <v>1077</v>
      </c>
      <c r="J953" s="1448">
        <v>319244.0</v>
      </c>
      <c r="K953" s="1445" t="s">
        <v>3363</v>
      </c>
      <c r="L953" s="1445" t="s">
        <v>76</v>
      </c>
      <c r="M953" s="1445" t="s">
        <v>76</v>
      </c>
      <c r="N953" s="1449" t="s">
        <v>3363</v>
      </c>
      <c r="O953" s="1450"/>
      <c r="P953" s="1450"/>
    </row>
    <row r="954">
      <c r="A954" s="1444">
        <v>4560.0</v>
      </c>
      <c r="B954" s="1445" t="s">
        <v>7875</v>
      </c>
      <c r="C954" s="1445" t="s">
        <v>7876</v>
      </c>
      <c r="D954" s="1446" t="s">
        <v>7877</v>
      </c>
      <c r="E954" s="1445">
        <v>2.095311E7</v>
      </c>
      <c r="F954" s="1445">
        <v>2.095311E7</v>
      </c>
      <c r="G954" s="1447" t="b">
        <v>1</v>
      </c>
      <c r="H954" s="1445" t="s">
        <v>76</v>
      </c>
      <c r="I954" s="1445" t="s">
        <v>1077</v>
      </c>
      <c r="J954" s="1448">
        <v>319244.0</v>
      </c>
      <c r="K954" s="1445" t="s">
        <v>2659</v>
      </c>
      <c r="L954" s="1445" t="s">
        <v>3864</v>
      </c>
      <c r="M954" s="1445" t="s">
        <v>3864</v>
      </c>
      <c r="N954" s="1449" t="s">
        <v>2659</v>
      </c>
      <c r="O954" s="1450"/>
      <c r="P954" s="1450"/>
    </row>
    <row r="955">
      <c r="A955" s="1444">
        <v>4561.0</v>
      </c>
      <c r="B955" s="1445" t="s">
        <v>7878</v>
      </c>
      <c r="C955" s="1445" t="s">
        <v>7878</v>
      </c>
      <c r="D955" s="1446" t="s">
        <v>7879</v>
      </c>
      <c r="E955" s="1445">
        <v>8.69091258E8</v>
      </c>
      <c r="F955" s="1445">
        <v>8.69091258E8</v>
      </c>
      <c r="G955" s="1447" t="b">
        <v>1</v>
      </c>
      <c r="H955" s="1445" t="s">
        <v>76</v>
      </c>
      <c r="I955" s="1445" t="s">
        <v>5010</v>
      </c>
      <c r="J955" s="1448">
        <v>833553.0</v>
      </c>
      <c r="K955" s="1445" t="s">
        <v>2464</v>
      </c>
      <c r="L955" s="1445" t="s">
        <v>6441</v>
      </c>
      <c r="M955" s="1445" t="s">
        <v>6441</v>
      </c>
      <c r="N955" s="1449" t="s">
        <v>2464</v>
      </c>
      <c r="O955" s="1450"/>
      <c r="P955" s="1450"/>
    </row>
    <row r="956">
      <c r="A956" s="1444">
        <v>4562.0</v>
      </c>
      <c r="B956" s="1445" t="s">
        <v>7880</v>
      </c>
      <c r="C956" s="1445" t="s">
        <v>7881</v>
      </c>
      <c r="D956" s="1446" t="s">
        <v>7882</v>
      </c>
      <c r="E956" s="1445">
        <v>8.14970926E8</v>
      </c>
      <c r="F956" s="1445">
        <v>8.14970926E8</v>
      </c>
      <c r="G956" s="1447" t="b">
        <v>1</v>
      </c>
      <c r="H956" s="1445" t="s">
        <v>76</v>
      </c>
      <c r="I956" s="1445" t="s">
        <v>5010</v>
      </c>
      <c r="J956" s="1448">
        <v>833553.0</v>
      </c>
      <c r="K956" s="1445" t="s">
        <v>2461</v>
      </c>
      <c r="L956" s="1453"/>
      <c r="M956" s="1445" t="s">
        <v>5126</v>
      </c>
      <c r="N956" s="1449" t="s">
        <v>2461</v>
      </c>
      <c r="O956" s="1450"/>
      <c r="P956" s="1450"/>
    </row>
    <row r="957">
      <c r="A957" s="1444">
        <v>4563.0</v>
      </c>
      <c r="B957" s="1445" t="s">
        <v>7883</v>
      </c>
      <c r="C957" s="1445" t="s">
        <v>7884</v>
      </c>
      <c r="D957" s="1446" t="s">
        <v>7885</v>
      </c>
      <c r="E957" s="1445">
        <v>9.42611875E8</v>
      </c>
      <c r="F957" s="1445">
        <v>9.42611875E8</v>
      </c>
      <c r="G957" s="1447" t="b">
        <v>1</v>
      </c>
      <c r="H957" s="1445" t="s">
        <v>76</v>
      </c>
      <c r="I957" s="1445" t="s">
        <v>5010</v>
      </c>
      <c r="J957" s="1448">
        <v>833553.0</v>
      </c>
      <c r="K957" s="1445" t="s">
        <v>2464</v>
      </c>
      <c r="L957" s="1445" t="s">
        <v>4990</v>
      </c>
      <c r="M957" s="1445" t="s">
        <v>4990</v>
      </c>
      <c r="N957" s="1449" t="s">
        <v>2464</v>
      </c>
      <c r="O957" s="1450"/>
      <c r="P957" s="1450"/>
    </row>
    <row r="958">
      <c r="A958" s="1444">
        <v>4564.0</v>
      </c>
      <c r="B958" s="1445" t="s">
        <v>7886</v>
      </c>
      <c r="C958" s="1445" t="s">
        <v>7886</v>
      </c>
      <c r="D958" s="1446" t="s">
        <v>7887</v>
      </c>
      <c r="E958" s="1445">
        <v>9.5726111E8</v>
      </c>
      <c r="F958" s="1445">
        <v>9.5726111E8</v>
      </c>
      <c r="G958" s="1447" t="b">
        <v>1</v>
      </c>
      <c r="H958" s="1445" t="s">
        <v>76</v>
      </c>
      <c r="I958" s="1445" t="s">
        <v>4940</v>
      </c>
      <c r="J958" s="1448">
        <v>41930.0</v>
      </c>
      <c r="K958" s="1445" t="s">
        <v>3963</v>
      </c>
      <c r="L958" s="1445" t="s">
        <v>5006</v>
      </c>
      <c r="M958" s="1445" t="s">
        <v>4954</v>
      </c>
      <c r="N958" s="1449" t="s">
        <v>7888</v>
      </c>
      <c r="O958" s="1450"/>
      <c r="P958" s="1450"/>
    </row>
    <row r="959">
      <c r="A959" s="1444">
        <v>4565.0</v>
      </c>
      <c r="B959" s="1445" t="s">
        <v>7889</v>
      </c>
      <c r="C959" s="1445" t="s">
        <v>7890</v>
      </c>
      <c r="D959" s="1446" t="s">
        <v>7891</v>
      </c>
      <c r="E959" s="1445">
        <v>9.86544651E8</v>
      </c>
      <c r="F959" s="1445">
        <v>9.86544651E8</v>
      </c>
      <c r="G959" s="1447" t="b">
        <v>1</v>
      </c>
      <c r="H959" s="1445" t="s">
        <v>76</v>
      </c>
      <c r="I959" s="1445" t="s">
        <v>5010</v>
      </c>
      <c r="J959" s="1448">
        <v>833553.0</v>
      </c>
      <c r="K959" s="1445" t="s">
        <v>2464</v>
      </c>
      <c r="L959" s="1445" t="s">
        <v>5041</v>
      </c>
      <c r="M959" s="1445" t="s">
        <v>5041</v>
      </c>
      <c r="N959" s="1449" t="s">
        <v>2464</v>
      </c>
      <c r="O959" s="1450"/>
      <c r="P959" s="1450"/>
    </row>
    <row r="960">
      <c r="A960" s="1444">
        <v>4568.0</v>
      </c>
      <c r="B960" s="1445" t="s">
        <v>7892</v>
      </c>
      <c r="C960" s="1445" t="s">
        <v>7892</v>
      </c>
      <c r="D960" s="1446" t="s">
        <v>7893</v>
      </c>
      <c r="E960" s="1445">
        <v>8.93298989E8</v>
      </c>
      <c r="F960" s="1445">
        <v>8.93298989E8</v>
      </c>
      <c r="G960" s="1447" t="b">
        <v>1</v>
      </c>
      <c r="H960" s="1445" t="s">
        <v>76</v>
      </c>
      <c r="I960" s="1445" t="s">
        <v>1077</v>
      </c>
      <c r="J960" s="1448">
        <v>319244.0</v>
      </c>
      <c r="K960" s="1445" t="s">
        <v>2476</v>
      </c>
      <c r="L960" s="1445" t="s">
        <v>4998</v>
      </c>
      <c r="M960" s="1445" t="s">
        <v>5192</v>
      </c>
      <c r="N960" s="1449" t="s">
        <v>7894</v>
      </c>
      <c r="O960" s="1450"/>
      <c r="P960" s="1450"/>
    </row>
    <row r="961">
      <c r="A961" s="1444">
        <v>4571.0</v>
      </c>
      <c r="B961" s="1445" t="s">
        <v>7895</v>
      </c>
      <c r="C961" s="1445" t="s">
        <v>7895</v>
      </c>
      <c r="D961" s="1446" t="s">
        <v>7896</v>
      </c>
      <c r="E961" s="1445">
        <v>8.2040657E8</v>
      </c>
      <c r="F961" s="1445">
        <v>8.2040657E8</v>
      </c>
      <c r="G961" s="1447" t="b">
        <v>1</v>
      </c>
      <c r="H961" s="1445" t="s">
        <v>76</v>
      </c>
      <c r="I961" s="1445" t="s">
        <v>5010</v>
      </c>
      <c r="J961" s="1448">
        <v>833553.0</v>
      </c>
      <c r="K961" s="1445" t="s">
        <v>2937</v>
      </c>
      <c r="L961" s="1445" t="s">
        <v>5006</v>
      </c>
      <c r="M961" s="1445" t="s">
        <v>4954</v>
      </c>
      <c r="N961" s="1449" t="s">
        <v>7897</v>
      </c>
      <c r="O961" s="1450"/>
      <c r="P961" s="1450"/>
    </row>
    <row r="962">
      <c r="A962" s="1444">
        <v>4572.0</v>
      </c>
      <c r="B962" s="1445" t="s">
        <v>7898</v>
      </c>
      <c r="C962" s="1445" t="s">
        <v>7899</v>
      </c>
      <c r="D962" s="1446" t="s">
        <v>7900</v>
      </c>
      <c r="E962" s="1445">
        <v>2.2528001E7</v>
      </c>
      <c r="F962" s="1445">
        <v>2.2528001E7</v>
      </c>
      <c r="G962" s="1447" t="b">
        <v>1</v>
      </c>
      <c r="H962" s="1445" t="s">
        <v>76</v>
      </c>
      <c r="I962" s="1445" t="s">
        <v>4936</v>
      </c>
      <c r="J962" s="1448">
        <v>717019.0</v>
      </c>
      <c r="K962" s="1445" t="s">
        <v>2536</v>
      </c>
      <c r="L962" s="1445" t="s">
        <v>5041</v>
      </c>
      <c r="M962" s="1445" t="s">
        <v>5041</v>
      </c>
      <c r="N962" s="1449" t="s">
        <v>2536</v>
      </c>
      <c r="O962" s="1450"/>
      <c r="P962" s="1450"/>
    </row>
    <row r="963">
      <c r="A963" s="1444">
        <v>4574.0</v>
      </c>
      <c r="B963" s="1445" t="s">
        <v>7901</v>
      </c>
      <c r="C963" s="1445" t="s">
        <v>7901</v>
      </c>
      <c r="D963" s="1446" t="s">
        <v>7902</v>
      </c>
      <c r="E963" s="1445">
        <v>9.72978924E8</v>
      </c>
      <c r="F963" s="1445">
        <v>9.72978924E8</v>
      </c>
      <c r="G963" s="1447" t="b">
        <v>1</v>
      </c>
      <c r="H963" s="1445" t="s">
        <v>76</v>
      </c>
      <c r="I963" s="1445" t="s">
        <v>7903</v>
      </c>
      <c r="J963" s="1448">
        <v>578724.0</v>
      </c>
      <c r="K963" s="1445" t="s">
        <v>2437</v>
      </c>
      <c r="L963" s="1445" t="s">
        <v>5963</v>
      </c>
      <c r="M963" s="1453"/>
      <c r="N963" s="1449" t="s">
        <v>2437</v>
      </c>
      <c r="O963" s="1450"/>
      <c r="P963" s="1450"/>
    </row>
    <row r="964">
      <c r="A964" s="1444">
        <v>4576.0</v>
      </c>
      <c r="B964" s="1445" t="s">
        <v>7904</v>
      </c>
      <c r="C964" s="1445" t="s">
        <v>7904</v>
      </c>
      <c r="D964" s="1446" t="s">
        <v>7905</v>
      </c>
      <c r="E964" s="1445">
        <v>6.31410999E8</v>
      </c>
      <c r="F964" s="1445">
        <v>6.31410999E8</v>
      </c>
      <c r="G964" s="1447" t="b">
        <v>1</v>
      </c>
      <c r="H964" s="1445" t="s">
        <v>76</v>
      </c>
      <c r="I964" s="1445" t="s">
        <v>4936</v>
      </c>
      <c r="J964" s="1448">
        <v>717019.0</v>
      </c>
      <c r="K964" s="1445" t="s">
        <v>2937</v>
      </c>
      <c r="L964" s="1445" t="s">
        <v>5284</v>
      </c>
      <c r="M964" s="1445" t="s">
        <v>5126</v>
      </c>
      <c r="N964" s="1449" t="s">
        <v>5028</v>
      </c>
      <c r="O964" s="1450"/>
      <c r="P964" s="1450"/>
    </row>
    <row r="965">
      <c r="A965" s="1444">
        <v>4577.0</v>
      </c>
      <c r="B965" s="1445" t="s">
        <v>7906</v>
      </c>
      <c r="C965" s="1445" t="s">
        <v>7906</v>
      </c>
      <c r="D965" s="1446" t="s">
        <v>7907</v>
      </c>
      <c r="E965" s="1445">
        <v>8.04407154E8</v>
      </c>
      <c r="F965" s="1445">
        <v>8.04407154E8</v>
      </c>
      <c r="G965" s="1447" t="b">
        <v>1</v>
      </c>
      <c r="H965" s="1445" t="s">
        <v>5608</v>
      </c>
      <c r="I965" s="1445" t="s">
        <v>5010</v>
      </c>
      <c r="J965" s="1448">
        <v>833553.0</v>
      </c>
      <c r="K965" s="1445" t="s">
        <v>2464</v>
      </c>
      <c r="L965" s="1445" t="s">
        <v>5608</v>
      </c>
      <c r="M965" s="1445" t="s">
        <v>5608</v>
      </c>
      <c r="N965" s="1449" t="s">
        <v>2464</v>
      </c>
      <c r="O965" s="1450"/>
      <c r="P965" s="1450"/>
    </row>
    <row r="966">
      <c r="A966" s="1444">
        <v>4578.0</v>
      </c>
      <c r="B966" s="1445" t="s">
        <v>7908</v>
      </c>
      <c r="C966" s="1445" t="s">
        <v>7908</v>
      </c>
      <c r="D966" s="1446" t="s">
        <v>7909</v>
      </c>
      <c r="E966" s="1445">
        <v>8.63398582E8</v>
      </c>
      <c r="F966" s="1445">
        <v>8.63398582E8</v>
      </c>
      <c r="G966" s="1447" t="b">
        <v>1</v>
      </c>
      <c r="H966" s="1445" t="s">
        <v>76</v>
      </c>
      <c r="I966" s="1445" t="s">
        <v>4940</v>
      </c>
      <c r="J966" s="1448">
        <v>41930.0</v>
      </c>
      <c r="K966" s="1445" t="s">
        <v>2461</v>
      </c>
      <c r="L966" s="1451"/>
      <c r="M966" s="1445" t="s">
        <v>4954</v>
      </c>
      <c r="N966" s="1449" t="s">
        <v>2461</v>
      </c>
      <c r="O966" s="1450"/>
      <c r="P966" s="1450"/>
    </row>
    <row r="967">
      <c r="A967" s="1444">
        <v>4579.0</v>
      </c>
      <c r="B967" s="1445" t="s">
        <v>7910</v>
      </c>
      <c r="C967" s="1445" t="s">
        <v>7910</v>
      </c>
      <c r="D967" s="1446" t="s">
        <v>7911</v>
      </c>
      <c r="E967" s="1445">
        <v>9.14467897E8</v>
      </c>
      <c r="F967" s="1445">
        <v>9.14467897E8</v>
      </c>
      <c r="G967" s="1447" t="b">
        <v>1</v>
      </c>
      <c r="H967" s="1445" t="s">
        <v>263</v>
      </c>
      <c r="I967" s="1445" t="s">
        <v>5142</v>
      </c>
      <c r="J967" s="1448">
        <v>42.0</v>
      </c>
      <c r="K967" s="1445" t="s">
        <v>2432</v>
      </c>
      <c r="L967" s="1445" t="s">
        <v>263</v>
      </c>
      <c r="M967" s="1445" t="s">
        <v>263</v>
      </c>
      <c r="N967" s="1449" t="s">
        <v>2432</v>
      </c>
      <c r="O967" s="1450"/>
      <c r="P967" s="1450"/>
    </row>
    <row r="968">
      <c r="A968" s="1444">
        <v>4580.0</v>
      </c>
      <c r="B968" s="1445" t="s">
        <v>7912</v>
      </c>
      <c r="C968" s="1445" t="s">
        <v>7912</v>
      </c>
      <c r="D968" s="1446" t="s">
        <v>7913</v>
      </c>
      <c r="E968" s="1445">
        <v>8.86122188E8</v>
      </c>
      <c r="F968" s="1445">
        <v>8.86122188E8</v>
      </c>
      <c r="G968" s="1447" t="b">
        <v>1</v>
      </c>
      <c r="H968" s="1445" t="s">
        <v>76</v>
      </c>
      <c r="I968" s="1445" t="s">
        <v>1204</v>
      </c>
      <c r="J968" s="1448">
        <v>583715.0</v>
      </c>
      <c r="K968" s="1445" t="s">
        <v>2426</v>
      </c>
      <c r="L968" s="1445" t="s">
        <v>6383</v>
      </c>
      <c r="M968" s="1445" t="s">
        <v>6383</v>
      </c>
      <c r="N968" s="1449" t="s">
        <v>2426</v>
      </c>
      <c r="O968" s="1450"/>
      <c r="P968" s="1450"/>
    </row>
    <row r="969">
      <c r="A969" s="1444">
        <v>4590.0</v>
      </c>
      <c r="B969" s="1445" t="s">
        <v>7914</v>
      </c>
      <c r="C969" s="1445" t="s">
        <v>7915</v>
      </c>
      <c r="D969" s="1446" t="s">
        <v>7916</v>
      </c>
      <c r="E969" s="1445">
        <v>2.1472943E7</v>
      </c>
      <c r="F969" s="1445">
        <v>2.1472943E7</v>
      </c>
      <c r="G969" s="1447" t="b">
        <v>1</v>
      </c>
      <c r="H969" s="1445" t="s">
        <v>76</v>
      </c>
      <c r="I969" s="1445" t="s">
        <v>1204</v>
      </c>
      <c r="J969" s="1448">
        <v>583715.0</v>
      </c>
      <c r="K969" s="1445" t="s">
        <v>2432</v>
      </c>
      <c r="L969" s="1445" t="s">
        <v>4986</v>
      </c>
      <c r="M969" s="1445" t="s">
        <v>4960</v>
      </c>
      <c r="N969" s="1449" t="s">
        <v>2432</v>
      </c>
      <c r="O969" s="1450"/>
      <c r="P969" s="1450"/>
    </row>
    <row r="970">
      <c r="A970" s="1444">
        <v>4592.0</v>
      </c>
      <c r="B970" s="1445" t="s">
        <v>7917</v>
      </c>
      <c r="C970" s="1445" t="s">
        <v>7917</v>
      </c>
      <c r="D970" s="1446" t="s">
        <v>7918</v>
      </c>
      <c r="E970" s="1445">
        <v>6.55129741E8</v>
      </c>
      <c r="F970" s="1445">
        <v>6.55129741E8</v>
      </c>
      <c r="G970" s="1447" t="b">
        <v>1</v>
      </c>
      <c r="H970" s="1445" t="s">
        <v>76</v>
      </c>
      <c r="I970" s="1445" t="s">
        <v>4936</v>
      </c>
      <c r="J970" s="1448">
        <v>717019.0</v>
      </c>
      <c r="K970" s="1445" t="s">
        <v>2715</v>
      </c>
      <c r="L970" s="1453"/>
      <c r="M970" s="1445" t="s">
        <v>4954</v>
      </c>
      <c r="N970" s="1449" t="s">
        <v>2715</v>
      </c>
      <c r="O970" s="1450"/>
      <c r="P970" s="1450"/>
    </row>
    <row r="971">
      <c r="A971" s="1444">
        <v>4593.0</v>
      </c>
      <c r="B971" s="1445" t="s">
        <v>7919</v>
      </c>
      <c r="C971" s="1445" t="s">
        <v>7919</v>
      </c>
      <c r="D971" s="1446" t="s">
        <v>7920</v>
      </c>
      <c r="E971" s="1445">
        <v>6.31811414E8</v>
      </c>
      <c r="F971" s="1445">
        <v>6.31811414E8</v>
      </c>
      <c r="G971" s="1447" t="b">
        <v>1</v>
      </c>
      <c r="H971" s="1445" t="s">
        <v>76</v>
      </c>
      <c r="I971" s="1445" t="s">
        <v>1204</v>
      </c>
      <c r="J971" s="1448">
        <v>583715.0</v>
      </c>
      <c r="K971" s="1445" t="s">
        <v>2432</v>
      </c>
      <c r="L971" s="1445" t="s">
        <v>5006</v>
      </c>
      <c r="M971" s="1445" t="s">
        <v>4931</v>
      </c>
      <c r="N971" s="1449" t="s">
        <v>2432</v>
      </c>
      <c r="O971" s="1450"/>
      <c r="P971" s="1450"/>
    </row>
    <row r="972">
      <c r="A972" s="1444">
        <v>4594.0</v>
      </c>
      <c r="B972" s="1445" t="s">
        <v>7921</v>
      </c>
      <c r="C972" s="1445" t="s">
        <v>7922</v>
      </c>
      <c r="D972" s="1446" t="s">
        <v>7923</v>
      </c>
      <c r="E972" s="1445">
        <v>2.4833999E7</v>
      </c>
      <c r="F972" s="1445">
        <v>2.4833999E7</v>
      </c>
      <c r="G972" s="1447" t="b">
        <v>1</v>
      </c>
      <c r="H972" s="1445" t="s">
        <v>76</v>
      </c>
      <c r="I972" s="1445" t="s">
        <v>4929</v>
      </c>
      <c r="J972" s="1448">
        <v>91511.0</v>
      </c>
      <c r="K972" s="1445" t="s">
        <v>2426</v>
      </c>
      <c r="L972" s="1445" t="s">
        <v>4954</v>
      </c>
      <c r="M972" s="1445" t="s">
        <v>4954</v>
      </c>
      <c r="N972" s="1449" t="s">
        <v>2426</v>
      </c>
      <c r="O972" s="1450"/>
      <c r="P972" s="1450"/>
    </row>
    <row r="973">
      <c r="A973" s="1444">
        <v>4596.0</v>
      </c>
      <c r="B973" s="1445" t="s">
        <v>7924</v>
      </c>
      <c r="C973" s="1445" t="s">
        <v>7925</v>
      </c>
      <c r="D973" s="1446" t="s">
        <v>7926</v>
      </c>
      <c r="E973" s="1445">
        <v>8.12430855E8</v>
      </c>
      <c r="F973" s="1445">
        <v>8.12430855E8</v>
      </c>
      <c r="G973" s="1447" t="b">
        <v>1</v>
      </c>
      <c r="H973" s="1445" t="s">
        <v>76</v>
      </c>
      <c r="I973" s="1445" t="s">
        <v>1204</v>
      </c>
      <c r="J973" s="1448">
        <v>583715.0</v>
      </c>
      <c r="K973" s="1445" t="s">
        <v>2437</v>
      </c>
      <c r="L973" s="1445" t="s">
        <v>4986</v>
      </c>
      <c r="M973" s="1445" t="s">
        <v>4960</v>
      </c>
      <c r="N973" s="1449" t="s">
        <v>7927</v>
      </c>
      <c r="O973" s="1450"/>
      <c r="P973" s="1450"/>
    </row>
    <row r="974">
      <c r="A974" s="1444">
        <v>4598.0</v>
      </c>
      <c r="B974" s="1445" t="s">
        <v>7928</v>
      </c>
      <c r="C974" s="1445" t="s">
        <v>7929</v>
      </c>
      <c r="D974" s="1446" t="s">
        <v>7930</v>
      </c>
      <c r="E974" s="1445">
        <v>6.14140926E8</v>
      </c>
      <c r="F974" s="1445">
        <v>6.14140926E8</v>
      </c>
      <c r="G974" s="1447" t="b">
        <v>1</v>
      </c>
      <c r="H974" s="1445" t="s">
        <v>76</v>
      </c>
      <c r="I974" s="1445" t="s">
        <v>1077</v>
      </c>
      <c r="J974" s="1448">
        <v>319244.0</v>
      </c>
      <c r="K974" s="1445" t="s">
        <v>2464</v>
      </c>
      <c r="L974" s="1445" t="s">
        <v>5019</v>
      </c>
      <c r="M974" s="1453"/>
      <c r="N974" s="1449" t="s">
        <v>2464</v>
      </c>
      <c r="O974" s="1450"/>
      <c r="P974" s="1450"/>
    </row>
    <row r="975">
      <c r="A975" s="1444">
        <v>4599.0</v>
      </c>
      <c r="B975" s="1445" t="s">
        <v>7931</v>
      </c>
      <c r="C975" s="1445" t="s">
        <v>7931</v>
      </c>
      <c r="D975" s="1446" t="s">
        <v>7932</v>
      </c>
      <c r="E975" s="1445">
        <v>9.56609555E8</v>
      </c>
      <c r="F975" s="1445">
        <v>9.56609555E8</v>
      </c>
      <c r="G975" s="1447" t="b">
        <v>1</v>
      </c>
      <c r="H975" s="1445" t="s">
        <v>76</v>
      </c>
      <c r="I975" s="1445" t="s">
        <v>1204</v>
      </c>
      <c r="J975" s="1448">
        <v>583715.0</v>
      </c>
      <c r="K975" s="1445" t="s">
        <v>2432</v>
      </c>
      <c r="L975" s="1445" t="s">
        <v>5633</v>
      </c>
      <c r="M975" s="1445" t="s">
        <v>5633</v>
      </c>
      <c r="N975" s="1449" t="s">
        <v>2432</v>
      </c>
      <c r="O975" s="1450"/>
      <c r="P975" s="1450"/>
    </row>
    <row r="976">
      <c r="A976" s="1444">
        <v>4602.0</v>
      </c>
      <c r="B976" s="1445" t="s">
        <v>7933</v>
      </c>
      <c r="C976" s="1445" t="s">
        <v>7934</v>
      </c>
      <c r="D976" s="1446" t="s">
        <v>7935</v>
      </c>
      <c r="E976" s="1445">
        <v>9.92340666E8</v>
      </c>
      <c r="F976" s="1445">
        <v>9.92340666E8</v>
      </c>
      <c r="G976" s="1447" t="b">
        <v>1</v>
      </c>
      <c r="H976" s="1445" t="s">
        <v>76</v>
      </c>
      <c r="I976" s="1445" t="s">
        <v>1204</v>
      </c>
      <c r="J976" s="1448">
        <v>583715.0</v>
      </c>
      <c r="K976" s="1445" t="s">
        <v>2464</v>
      </c>
      <c r="L976" s="1445" t="s">
        <v>3864</v>
      </c>
      <c r="M976" s="1445" t="s">
        <v>3864</v>
      </c>
      <c r="N976" s="1449" t="s">
        <v>5155</v>
      </c>
      <c r="O976" s="1450"/>
      <c r="P976" s="1450"/>
    </row>
    <row r="977">
      <c r="A977" s="1444">
        <v>4603.0</v>
      </c>
      <c r="B977" s="1445" t="s">
        <v>7936</v>
      </c>
      <c r="C977" s="1445" t="s">
        <v>7937</v>
      </c>
      <c r="D977" s="1446" t="s">
        <v>7938</v>
      </c>
      <c r="E977" s="1445">
        <v>6.18974343E8</v>
      </c>
      <c r="F977" s="1445">
        <v>6.18974343E8</v>
      </c>
      <c r="G977" s="1447" t="b">
        <v>1</v>
      </c>
      <c r="H977" s="1445" t="s">
        <v>76</v>
      </c>
      <c r="I977" s="1445" t="s">
        <v>1204</v>
      </c>
      <c r="J977" s="1448">
        <v>583715.0</v>
      </c>
      <c r="K977" s="1445" t="s">
        <v>2464</v>
      </c>
      <c r="L977" s="1453"/>
      <c r="M977" s="1445" t="s">
        <v>5712</v>
      </c>
      <c r="N977" s="1449" t="s">
        <v>5155</v>
      </c>
      <c r="O977" s="1450"/>
      <c r="P977" s="1450"/>
    </row>
    <row r="978">
      <c r="A978" s="1444">
        <v>4605.0</v>
      </c>
      <c r="B978" s="1445" t="s">
        <v>7939</v>
      </c>
      <c r="C978" s="1445" t="s">
        <v>7940</v>
      </c>
      <c r="D978" s="1446" t="s">
        <v>7941</v>
      </c>
      <c r="E978" s="1445">
        <v>6.33437766E8</v>
      </c>
      <c r="F978" s="1445">
        <v>6.33437766E8</v>
      </c>
      <c r="G978" s="1447" t="b">
        <v>1</v>
      </c>
      <c r="H978" s="1445" t="s">
        <v>76</v>
      </c>
      <c r="I978" s="1445" t="s">
        <v>1204</v>
      </c>
      <c r="J978" s="1448">
        <v>583715.0</v>
      </c>
      <c r="K978" s="1445" t="s">
        <v>2464</v>
      </c>
      <c r="L978" s="1445" t="s">
        <v>5126</v>
      </c>
      <c r="M978" s="1445" t="s">
        <v>5126</v>
      </c>
      <c r="N978" s="1449" t="s">
        <v>5155</v>
      </c>
      <c r="O978" s="1450"/>
      <c r="P978" s="1450"/>
    </row>
    <row r="979">
      <c r="A979" s="1444">
        <v>4607.0</v>
      </c>
      <c r="B979" s="1445" t="s">
        <v>7942</v>
      </c>
      <c r="C979" s="1445" t="s">
        <v>7943</v>
      </c>
      <c r="D979" s="1446" t="s">
        <v>7944</v>
      </c>
      <c r="E979" s="1445">
        <v>9.4971909E8</v>
      </c>
      <c r="F979" s="1445">
        <v>9.4971909E8</v>
      </c>
      <c r="G979" s="1447" t="b">
        <v>1</v>
      </c>
      <c r="H979" s="1445" t="s">
        <v>76</v>
      </c>
      <c r="I979" s="1445" t="s">
        <v>1204</v>
      </c>
      <c r="J979" s="1448">
        <v>583715.0</v>
      </c>
      <c r="K979" s="1445" t="s">
        <v>2464</v>
      </c>
      <c r="L979" s="1445" t="s">
        <v>5037</v>
      </c>
      <c r="M979" s="1445" t="s">
        <v>5037</v>
      </c>
      <c r="N979" s="1449" t="s">
        <v>5155</v>
      </c>
      <c r="O979" s="1450"/>
      <c r="P979" s="1450"/>
    </row>
    <row r="980">
      <c r="A980" s="1444">
        <v>4608.0</v>
      </c>
      <c r="B980" s="1445" t="s">
        <v>7945</v>
      </c>
      <c r="C980" s="1445" t="s">
        <v>7945</v>
      </c>
      <c r="D980" s="1446" t="s">
        <v>7946</v>
      </c>
      <c r="E980" s="1445">
        <v>6.51431111E8</v>
      </c>
      <c r="F980" s="1445">
        <v>6.51431111E8</v>
      </c>
      <c r="G980" s="1447" t="b">
        <v>1</v>
      </c>
      <c r="H980" s="1445" t="s">
        <v>76</v>
      </c>
      <c r="I980" s="1445" t="s">
        <v>1204</v>
      </c>
      <c r="J980" s="1448">
        <v>583715.0</v>
      </c>
      <c r="K980" s="1445" t="s">
        <v>2464</v>
      </c>
      <c r="L980" s="1445" t="s">
        <v>5006</v>
      </c>
      <c r="M980" s="1445" t="s">
        <v>4931</v>
      </c>
      <c r="N980" s="1449" t="s">
        <v>2464</v>
      </c>
      <c r="O980" s="1450"/>
      <c r="P980" s="1450"/>
    </row>
    <row r="981">
      <c r="A981" s="1444">
        <v>4610.0</v>
      </c>
      <c r="B981" s="1445" t="s">
        <v>7947</v>
      </c>
      <c r="C981" s="1445" t="s">
        <v>7948</v>
      </c>
      <c r="D981" s="1446" t="s">
        <v>7949</v>
      </c>
      <c r="E981" s="1445">
        <v>2.2523537E7</v>
      </c>
      <c r="F981" s="1445">
        <v>2.2523537E7</v>
      </c>
      <c r="G981" s="1447" t="b">
        <v>1</v>
      </c>
      <c r="H981" s="1445" t="s">
        <v>76</v>
      </c>
      <c r="I981" s="1445" t="s">
        <v>1204</v>
      </c>
      <c r="J981" s="1448">
        <v>583715.0</v>
      </c>
      <c r="K981" s="1445" t="s">
        <v>2432</v>
      </c>
      <c r="L981" s="1453"/>
      <c r="M981" s="1445" t="s">
        <v>4945</v>
      </c>
      <c r="N981" s="1449" t="s">
        <v>2432</v>
      </c>
      <c r="O981" s="1450"/>
      <c r="P981" s="1450"/>
    </row>
    <row r="982">
      <c r="A982" s="1444">
        <v>4611.0</v>
      </c>
      <c r="B982" s="1445" t="s">
        <v>7950</v>
      </c>
      <c r="C982" s="1445" t="s">
        <v>7951</v>
      </c>
      <c r="D982" s="1446" t="s">
        <v>7952</v>
      </c>
      <c r="E982" s="1445">
        <v>2.237852E7</v>
      </c>
      <c r="F982" s="1445">
        <v>2.237852E7</v>
      </c>
      <c r="G982" s="1447" t="b">
        <v>1</v>
      </c>
      <c r="H982" s="1445" t="s">
        <v>76</v>
      </c>
      <c r="I982" s="1445" t="s">
        <v>1204</v>
      </c>
      <c r="J982" s="1448">
        <v>583715.0</v>
      </c>
      <c r="K982" s="1445" t="s">
        <v>2432</v>
      </c>
      <c r="L982" s="1445" t="s">
        <v>5148</v>
      </c>
      <c r="M982" s="1445" t="s">
        <v>5061</v>
      </c>
      <c r="N982" s="1449" t="s">
        <v>2432</v>
      </c>
      <c r="O982" s="1450"/>
      <c r="P982" s="1450"/>
    </row>
    <row r="983">
      <c r="A983" s="1444">
        <v>4612.0</v>
      </c>
      <c r="B983" s="1445" t="s">
        <v>7953</v>
      </c>
      <c r="C983" s="1445" t="s">
        <v>7953</v>
      </c>
      <c r="D983" s="1446" t="s">
        <v>7954</v>
      </c>
      <c r="E983" s="1445">
        <v>9.56282965E8</v>
      </c>
      <c r="F983" s="1445">
        <v>9.56282965E8</v>
      </c>
      <c r="G983" s="1447" t="b">
        <v>1</v>
      </c>
      <c r="H983" s="1445" t="s">
        <v>76</v>
      </c>
      <c r="I983" s="1445" t="s">
        <v>1204</v>
      </c>
      <c r="J983" s="1448">
        <v>583715.0</v>
      </c>
      <c r="K983" s="1445" t="s">
        <v>2432</v>
      </c>
      <c r="L983" s="1445" t="s">
        <v>5267</v>
      </c>
      <c r="M983" s="1453"/>
      <c r="N983" s="1449" t="s">
        <v>2432</v>
      </c>
      <c r="O983" s="1450"/>
      <c r="P983" s="1450"/>
    </row>
    <row r="984">
      <c r="A984" s="1444">
        <v>4613.0</v>
      </c>
      <c r="B984" s="1445" t="s">
        <v>7955</v>
      </c>
      <c r="C984" s="1445" t="s">
        <v>7956</v>
      </c>
      <c r="D984" s="1446" t="s">
        <v>7957</v>
      </c>
      <c r="E984" s="1445">
        <v>2.3810701E7</v>
      </c>
      <c r="F984" s="1445">
        <v>2.3810701E7</v>
      </c>
      <c r="G984" s="1447" t="b">
        <v>1</v>
      </c>
      <c r="H984" s="1445" t="s">
        <v>76</v>
      </c>
      <c r="I984" s="1445" t="s">
        <v>1204</v>
      </c>
      <c r="J984" s="1448">
        <v>583715.0</v>
      </c>
      <c r="K984" s="1445" t="s">
        <v>2432</v>
      </c>
      <c r="L984" s="1453"/>
      <c r="M984" s="1445" t="s">
        <v>4931</v>
      </c>
      <c r="N984" s="1449" t="s">
        <v>2432</v>
      </c>
      <c r="O984" s="1450"/>
      <c r="P984" s="1450"/>
    </row>
    <row r="985">
      <c r="A985" s="1444">
        <v>4614.0</v>
      </c>
      <c r="B985" s="1445" t="s">
        <v>7958</v>
      </c>
      <c r="C985" s="1445" t="s">
        <v>7958</v>
      </c>
      <c r="D985" s="1446" t="s">
        <v>7959</v>
      </c>
      <c r="E985" s="1445">
        <v>8.69005555E8</v>
      </c>
      <c r="F985" s="1445">
        <v>8.69005555E8</v>
      </c>
      <c r="G985" s="1447" t="b">
        <v>1</v>
      </c>
      <c r="H985" s="1445" t="s">
        <v>76</v>
      </c>
      <c r="I985" s="1445" t="s">
        <v>1204</v>
      </c>
      <c r="J985" s="1448">
        <v>583715.0</v>
      </c>
      <c r="K985" s="1445" t="s">
        <v>2937</v>
      </c>
      <c r="L985" s="1445" t="s">
        <v>7002</v>
      </c>
      <c r="M985" s="1445" t="s">
        <v>5398</v>
      </c>
      <c r="N985" s="1449" t="s">
        <v>2937</v>
      </c>
      <c r="O985" s="1450"/>
      <c r="P985" s="1450"/>
    </row>
    <row r="986">
      <c r="A986" s="1444">
        <v>4617.0</v>
      </c>
      <c r="B986" s="1445" t="s">
        <v>7960</v>
      </c>
      <c r="C986" s="1445" t="s">
        <v>7961</v>
      </c>
      <c r="D986" s="1446" t="s">
        <v>7962</v>
      </c>
      <c r="E986" s="1445">
        <v>8.31640212E8</v>
      </c>
      <c r="F986" s="1445">
        <v>8.31640212E8</v>
      </c>
      <c r="G986" s="1447" t="b">
        <v>1</v>
      </c>
      <c r="H986" s="1445" t="s">
        <v>76</v>
      </c>
      <c r="I986" s="1445" t="s">
        <v>5142</v>
      </c>
      <c r="J986" s="1448">
        <v>42.0</v>
      </c>
      <c r="K986" s="1445" t="s">
        <v>2437</v>
      </c>
      <c r="L986" s="1445" t="s">
        <v>7725</v>
      </c>
      <c r="M986" s="1445" t="s">
        <v>7725</v>
      </c>
      <c r="N986" s="1449" t="s">
        <v>2437</v>
      </c>
      <c r="O986" s="1450"/>
      <c r="P986" s="1450"/>
    </row>
    <row r="987">
      <c r="A987" s="1444">
        <v>4619.0</v>
      </c>
      <c r="B987" s="1445" t="s">
        <v>3574</v>
      </c>
      <c r="C987" s="1445" t="s">
        <v>7963</v>
      </c>
      <c r="D987" s="1446" t="s">
        <v>7964</v>
      </c>
      <c r="E987" s="1445">
        <v>8.42698245E8</v>
      </c>
      <c r="F987" s="1445">
        <v>8.42698245E8</v>
      </c>
      <c r="G987" s="1447" t="b">
        <v>1</v>
      </c>
      <c r="H987" s="1445" t="s">
        <v>76</v>
      </c>
      <c r="I987" s="1445" t="s">
        <v>1204</v>
      </c>
      <c r="J987" s="1448">
        <v>583715.0</v>
      </c>
      <c r="K987" s="1445" t="s">
        <v>2432</v>
      </c>
      <c r="L987" s="1445" t="s">
        <v>7123</v>
      </c>
      <c r="M987" s="1453"/>
      <c r="N987" s="1449" t="s">
        <v>2432</v>
      </c>
      <c r="O987" s="1450"/>
      <c r="P987" s="1450"/>
    </row>
    <row r="988">
      <c r="A988" s="1444">
        <v>4621.0</v>
      </c>
      <c r="B988" s="1445" t="s">
        <v>696</v>
      </c>
      <c r="C988" s="1445" t="s">
        <v>7965</v>
      </c>
      <c r="D988" s="1446" t="s">
        <v>7966</v>
      </c>
      <c r="E988" s="1445">
        <v>9.81019914E8</v>
      </c>
      <c r="F988" s="1445">
        <v>9.81019914E8</v>
      </c>
      <c r="G988" s="1447" t="b">
        <v>1</v>
      </c>
      <c r="H988" s="1445" t="s">
        <v>76</v>
      </c>
      <c r="I988" s="1445" t="s">
        <v>1204</v>
      </c>
      <c r="J988" s="1448">
        <v>583715.0</v>
      </c>
      <c r="K988" s="1445" t="s">
        <v>2464</v>
      </c>
      <c r="L988" s="1453"/>
      <c r="M988" s="1445" t="s">
        <v>4931</v>
      </c>
      <c r="N988" s="1449" t="s">
        <v>5285</v>
      </c>
      <c r="O988" s="1450"/>
      <c r="P988" s="1450"/>
    </row>
    <row r="989">
      <c r="A989" s="1444">
        <v>4622.0</v>
      </c>
      <c r="B989" s="1445" t="s">
        <v>7967</v>
      </c>
      <c r="C989" s="1445" t="s">
        <v>7968</v>
      </c>
      <c r="D989" s="1446" t="s">
        <v>7969</v>
      </c>
      <c r="E989" s="1445">
        <v>2.0299613E7</v>
      </c>
      <c r="F989" s="1445">
        <v>2.0299613E7</v>
      </c>
      <c r="G989" s="1447" t="b">
        <v>1</v>
      </c>
      <c r="H989" s="1445" t="s">
        <v>76</v>
      </c>
      <c r="I989" s="1445" t="s">
        <v>1077</v>
      </c>
      <c r="J989" s="1448">
        <v>319244.0</v>
      </c>
      <c r="K989" s="1445" t="s">
        <v>2432</v>
      </c>
      <c r="L989" s="1445" t="s">
        <v>5011</v>
      </c>
      <c r="M989" s="1453"/>
      <c r="N989" s="1449" t="s">
        <v>2432</v>
      </c>
      <c r="O989" s="1450"/>
      <c r="P989" s="1450"/>
    </row>
    <row r="990">
      <c r="A990" s="1444">
        <v>4623.0</v>
      </c>
      <c r="B990" s="1445" t="s">
        <v>7970</v>
      </c>
      <c r="C990" s="1445" t="s">
        <v>7970</v>
      </c>
      <c r="D990" s="1446" t="s">
        <v>7971</v>
      </c>
      <c r="E990" s="1445">
        <v>2.1245116E7</v>
      </c>
      <c r="F990" s="1445">
        <v>2.1245116E7</v>
      </c>
      <c r="G990" s="1447" t="b">
        <v>1</v>
      </c>
      <c r="H990" s="1445" t="s">
        <v>76</v>
      </c>
      <c r="I990" s="1445" t="s">
        <v>1204</v>
      </c>
      <c r="J990" s="1448">
        <v>583715.0</v>
      </c>
      <c r="K990" s="1445" t="s">
        <v>2432</v>
      </c>
      <c r="L990" s="1453"/>
      <c r="M990" s="1445" t="s">
        <v>4931</v>
      </c>
      <c r="N990" s="1449" t="s">
        <v>2432</v>
      </c>
      <c r="O990" s="1450"/>
      <c r="P990" s="1450"/>
    </row>
    <row r="991">
      <c r="A991" s="1444">
        <v>4626.0</v>
      </c>
      <c r="B991" s="1445" t="s">
        <v>2961</v>
      </c>
      <c r="C991" s="1445" t="s">
        <v>7972</v>
      </c>
      <c r="D991" s="1446" t="s">
        <v>7973</v>
      </c>
      <c r="E991" s="1445">
        <v>6.22425966E8</v>
      </c>
      <c r="F991" s="1445">
        <v>6.22425966E8</v>
      </c>
      <c r="G991" s="1447" t="b">
        <v>1</v>
      </c>
      <c r="H991" s="1445" t="s">
        <v>76</v>
      </c>
      <c r="I991" s="1445" t="s">
        <v>1204</v>
      </c>
      <c r="J991" s="1448">
        <v>583715.0</v>
      </c>
      <c r="K991" s="1445" t="s">
        <v>2464</v>
      </c>
      <c r="L991" s="1445" t="s">
        <v>4951</v>
      </c>
      <c r="M991" s="1445" t="s">
        <v>4951</v>
      </c>
      <c r="N991" s="1449" t="s">
        <v>2464</v>
      </c>
      <c r="O991" s="1450"/>
      <c r="P991" s="1450"/>
    </row>
    <row r="992">
      <c r="A992" s="1444">
        <v>4628.0</v>
      </c>
      <c r="B992" s="1445" t="s">
        <v>7974</v>
      </c>
      <c r="C992" s="1445" t="s">
        <v>7975</v>
      </c>
      <c r="D992" s="1446" t="s">
        <v>7976</v>
      </c>
      <c r="E992" s="1445">
        <v>6.41290598E8</v>
      </c>
      <c r="F992" s="1445">
        <v>9.69177058E8</v>
      </c>
      <c r="G992" s="1447" t="b">
        <v>1</v>
      </c>
      <c r="H992" s="1445" t="s">
        <v>76</v>
      </c>
      <c r="I992" s="1445" t="s">
        <v>1204</v>
      </c>
      <c r="J992" s="1448">
        <v>583715.0</v>
      </c>
      <c r="K992" s="1445" t="s">
        <v>2659</v>
      </c>
      <c r="L992" s="1453"/>
      <c r="M992" s="1445" t="s">
        <v>5465</v>
      </c>
      <c r="N992" s="1449" t="s">
        <v>2659</v>
      </c>
      <c r="O992" s="1450"/>
      <c r="P992" s="1450"/>
    </row>
    <row r="993">
      <c r="A993" s="1444">
        <v>4629.0</v>
      </c>
      <c r="B993" s="1445" t="s">
        <v>7977</v>
      </c>
      <c r="C993" s="1445" t="s">
        <v>7978</v>
      </c>
      <c r="D993" s="1446" t="s">
        <v>7979</v>
      </c>
      <c r="E993" s="1445">
        <v>6.41290598E8</v>
      </c>
      <c r="F993" s="1445">
        <v>6.41290598E8</v>
      </c>
      <c r="G993" s="1447" t="b">
        <v>1</v>
      </c>
      <c r="H993" s="1445" t="s">
        <v>76</v>
      </c>
      <c r="I993" s="1445" t="s">
        <v>1204</v>
      </c>
      <c r="J993" s="1448">
        <v>583715.0</v>
      </c>
      <c r="K993" s="1445" t="s">
        <v>2659</v>
      </c>
      <c r="L993" s="1445" t="s">
        <v>5235</v>
      </c>
      <c r="M993" s="1445" t="s">
        <v>7980</v>
      </c>
      <c r="N993" s="1449" t="s">
        <v>2659</v>
      </c>
      <c r="O993" s="1450"/>
      <c r="P993" s="1450"/>
    </row>
    <row r="994">
      <c r="A994" s="1444">
        <v>4630.0</v>
      </c>
      <c r="B994" s="1445" t="s">
        <v>3500</v>
      </c>
      <c r="C994" s="1445" t="s">
        <v>7981</v>
      </c>
      <c r="D994" s="1446" t="s">
        <v>7982</v>
      </c>
      <c r="E994" s="1445">
        <v>8.89532573E8</v>
      </c>
      <c r="F994" s="1445">
        <v>8.89532573E8</v>
      </c>
      <c r="G994" s="1447" t="b">
        <v>1</v>
      </c>
      <c r="H994" s="1445" t="s">
        <v>76</v>
      </c>
      <c r="I994" s="1445" t="s">
        <v>1204</v>
      </c>
      <c r="J994" s="1448">
        <v>583715.0</v>
      </c>
      <c r="K994" s="1445" t="s">
        <v>2659</v>
      </c>
      <c r="L994" s="1445" t="s">
        <v>5196</v>
      </c>
      <c r="M994" s="1445" t="s">
        <v>5933</v>
      </c>
      <c r="N994" s="1449" t="s">
        <v>2659</v>
      </c>
      <c r="O994" s="1450"/>
      <c r="P994" s="1450"/>
    </row>
    <row r="995">
      <c r="A995" s="1444">
        <v>4632.0</v>
      </c>
      <c r="B995" s="1445" t="s">
        <v>7983</v>
      </c>
      <c r="C995" s="1445" t="s">
        <v>7984</v>
      </c>
      <c r="D995" s="1446" t="s">
        <v>7985</v>
      </c>
      <c r="E995" s="1445">
        <v>6.41262498E8</v>
      </c>
      <c r="F995" s="1445">
        <v>6.41262498E8</v>
      </c>
      <c r="G995" s="1447" t="b">
        <v>1</v>
      </c>
      <c r="H995" s="1445" t="s">
        <v>76</v>
      </c>
      <c r="I995" s="1445" t="s">
        <v>1204</v>
      </c>
      <c r="J995" s="1448">
        <v>583715.0</v>
      </c>
      <c r="K995" s="1445" t="s">
        <v>2432</v>
      </c>
      <c r="L995" s="1445" t="s">
        <v>5267</v>
      </c>
      <c r="M995" s="1453"/>
      <c r="N995" s="1449" t="s">
        <v>2432</v>
      </c>
      <c r="O995" s="1450"/>
      <c r="P995" s="1450"/>
    </row>
    <row r="996">
      <c r="A996" s="1444">
        <v>4633.0</v>
      </c>
      <c r="B996" s="1445" t="s">
        <v>7986</v>
      </c>
      <c r="C996" s="1445" t="s">
        <v>7987</v>
      </c>
      <c r="D996" s="1446" t="s">
        <v>7988</v>
      </c>
      <c r="E996" s="1445">
        <v>8.21032024E8</v>
      </c>
      <c r="F996" s="1445">
        <v>8.21032024E8</v>
      </c>
      <c r="G996" s="1447" t="b">
        <v>1</v>
      </c>
      <c r="H996" s="1445" t="s">
        <v>76</v>
      </c>
      <c r="I996" s="1445" t="s">
        <v>1204</v>
      </c>
      <c r="J996" s="1448">
        <v>583715.0</v>
      </c>
      <c r="K996" s="1445" t="s">
        <v>2464</v>
      </c>
      <c r="L996" s="1445" t="s">
        <v>5267</v>
      </c>
      <c r="M996" s="1451"/>
      <c r="N996" s="1449" t="s">
        <v>2464</v>
      </c>
      <c r="O996" s="1450"/>
      <c r="P996" s="1450"/>
    </row>
    <row r="997">
      <c r="A997" s="1444">
        <v>4634.0</v>
      </c>
      <c r="B997" s="1445" t="s">
        <v>7989</v>
      </c>
      <c r="C997" s="1445" t="s">
        <v>7990</v>
      </c>
      <c r="D997" s="1446" t="s">
        <v>7991</v>
      </c>
      <c r="E997" s="1445">
        <v>2.6304E7</v>
      </c>
      <c r="F997" s="1445">
        <v>2.6304E7</v>
      </c>
      <c r="G997" s="1447" t="b">
        <v>1</v>
      </c>
      <c r="H997" s="1445" t="s">
        <v>76</v>
      </c>
      <c r="I997" s="1445" t="s">
        <v>4936</v>
      </c>
      <c r="J997" s="1448">
        <v>717019.0</v>
      </c>
      <c r="K997" s="1445" t="s">
        <v>2937</v>
      </c>
      <c r="L997" s="1453"/>
      <c r="M997" s="1445" t="s">
        <v>4945</v>
      </c>
      <c r="N997" s="1449" t="s">
        <v>2937</v>
      </c>
      <c r="O997" s="1450"/>
      <c r="P997" s="1450"/>
    </row>
    <row r="998">
      <c r="A998" s="1444">
        <v>4636.0</v>
      </c>
      <c r="B998" s="1445" t="s">
        <v>7992</v>
      </c>
      <c r="C998" s="1445" t="s">
        <v>7992</v>
      </c>
      <c r="D998" s="1446" t="s">
        <v>7993</v>
      </c>
      <c r="E998" s="1445">
        <v>6.15323333E8</v>
      </c>
      <c r="F998" s="1445">
        <v>6.15323333E8</v>
      </c>
      <c r="G998" s="1447" t="b">
        <v>1</v>
      </c>
      <c r="H998" s="1445" t="s">
        <v>76</v>
      </c>
      <c r="I998" s="1445" t="s">
        <v>1204</v>
      </c>
      <c r="J998" s="1448">
        <v>583715.0</v>
      </c>
      <c r="K998" s="1445" t="s">
        <v>2659</v>
      </c>
      <c r="L998" s="1445" t="s">
        <v>5267</v>
      </c>
      <c r="M998" s="1445" t="s">
        <v>4960</v>
      </c>
      <c r="N998" s="1449" t="s">
        <v>2659</v>
      </c>
      <c r="O998" s="1450"/>
      <c r="P998" s="1450"/>
    </row>
    <row r="999">
      <c r="A999" s="1444">
        <v>4638.0</v>
      </c>
      <c r="B999" s="1445" t="s">
        <v>7994</v>
      </c>
      <c r="C999" s="1445" t="s">
        <v>7995</v>
      </c>
      <c r="D999" s="1446" t="s">
        <v>7996</v>
      </c>
      <c r="E999" s="1445">
        <v>9.88690514E8</v>
      </c>
      <c r="F999" s="1445">
        <v>9.88690514E8</v>
      </c>
      <c r="G999" s="1447" t="b">
        <v>1</v>
      </c>
      <c r="H999" s="1445" t="s">
        <v>244</v>
      </c>
      <c r="I999" s="1445" t="s">
        <v>1204</v>
      </c>
      <c r="J999" s="1448">
        <v>583715.0</v>
      </c>
      <c r="K999" s="1445" t="s">
        <v>2464</v>
      </c>
      <c r="L999" s="1445" t="s">
        <v>244</v>
      </c>
      <c r="M999" s="1445" t="s">
        <v>244</v>
      </c>
      <c r="N999" s="1449" t="s">
        <v>2464</v>
      </c>
      <c r="O999" s="1450"/>
      <c r="P999" s="1450"/>
    </row>
    <row r="1000">
      <c r="A1000" s="1444">
        <v>4639.0</v>
      </c>
      <c r="B1000" s="1445" t="s">
        <v>7997</v>
      </c>
      <c r="C1000" s="1445" t="s">
        <v>7998</v>
      </c>
      <c r="D1000" s="1446" t="s">
        <v>7999</v>
      </c>
      <c r="E1000" s="1445">
        <v>9.90124713E8</v>
      </c>
      <c r="F1000" s="1445">
        <v>9.90124713E8</v>
      </c>
      <c r="G1000" s="1447" t="b">
        <v>1</v>
      </c>
      <c r="H1000" s="1445" t="s">
        <v>76</v>
      </c>
      <c r="I1000" s="1445" t="s">
        <v>1204</v>
      </c>
      <c r="J1000" s="1448">
        <v>583715.0</v>
      </c>
      <c r="K1000" s="1445" t="s">
        <v>2464</v>
      </c>
      <c r="L1000" s="1451"/>
      <c r="M1000" s="1445" t="s">
        <v>4945</v>
      </c>
      <c r="N1000" s="1449" t="s">
        <v>2464</v>
      </c>
      <c r="O1000" s="1450"/>
      <c r="P1000" s="1450"/>
    </row>
    <row r="1001">
      <c r="A1001" s="1444">
        <v>4641.0</v>
      </c>
      <c r="B1001" s="1445" t="s">
        <v>8000</v>
      </c>
      <c r="C1001" s="1445" t="s">
        <v>8001</v>
      </c>
      <c r="D1001" s="1446" t="s">
        <v>8002</v>
      </c>
      <c r="E1001" s="1445">
        <v>9.85652664E8</v>
      </c>
      <c r="F1001" s="1445">
        <v>9.85652664E8</v>
      </c>
      <c r="G1001" s="1447" t="b">
        <v>1</v>
      </c>
      <c r="H1001" s="1445" t="s">
        <v>76</v>
      </c>
      <c r="I1001" s="1445" t="s">
        <v>1204</v>
      </c>
      <c r="J1001" s="1448">
        <v>583715.0</v>
      </c>
      <c r="K1001" s="1445" t="s">
        <v>2464</v>
      </c>
      <c r="L1001" s="1445" t="s">
        <v>5019</v>
      </c>
      <c r="M1001" s="1451"/>
      <c r="N1001" s="1449" t="s">
        <v>2464</v>
      </c>
      <c r="O1001" s="1450"/>
      <c r="P1001" s="1450"/>
    </row>
    <row r="1002">
      <c r="A1002" s="1444">
        <v>4643.0</v>
      </c>
      <c r="B1002" s="1445" t="s">
        <v>8003</v>
      </c>
      <c r="C1002" s="1445" t="s">
        <v>8004</v>
      </c>
      <c r="D1002" s="1446" t="s">
        <v>8005</v>
      </c>
      <c r="E1002" s="1445">
        <v>9.88107405E8</v>
      </c>
      <c r="F1002" s="1445">
        <v>9.88107405E8</v>
      </c>
      <c r="G1002" s="1447" t="b">
        <v>1</v>
      </c>
      <c r="H1002" s="1445" t="s">
        <v>76</v>
      </c>
      <c r="I1002" s="1445" t="s">
        <v>1204</v>
      </c>
      <c r="J1002" s="1448">
        <v>583715.0</v>
      </c>
      <c r="K1002" s="1445" t="s">
        <v>2464</v>
      </c>
      <c r="L1002" s="1445" t="s">
        <v>3864</v>
      </c>
      <c r="M1002" s="1445" t="s">
        <v>3864</v>
      </c>
      <c r="N1002" s="1449" t="s">
        <v>2464</v>
      </c>
      <c r="O1002" s="1450"/>
      <c r="P1002" s="1450"/>
    </row>
    <row r="1003">
      <c r="A1003" s="1444">
        <v>4644.0</v>
      </c>
      <c r="B1003" s="1445" t="s">
        <v>8006</v>
      </c>
      <c r="C1003" s="1445" t="s">
        <v>8007</v>
      </c>
      <c r="D1003" s="1446" t="s">
        <v>8008</v>
      </c>
      <c r="E1003" s="1445">
        <v>8.20347576E8</v>
      </c>
      <c r="F1003" s="1445">
        <v>8.20347576E8</v>
      </c>
      <c r="G1003" s="1447" t="b">
        <v>1</v>
      </c>
      <c r="H1003" s="1445" t="s">
        <v>76</v>
      </c>
      <c r="I1003" s="1445" t="s">
        <v>1204</v>
      </c>
      <c r="J1003" s="1448">
        <v>583715.0</v>
      </c>
      <c r="K1003" s="1445" t="s">
        <v>2464</v>
      </c>
      <c r="L1003" s="1445" t="s">
        <v>5838</v>
      </c>
      <c r="M1003" s="1453"/>
      <c r="N1003" s="1449" t="s">
        <v>2464</v>
      </c>
      <c r="O1003" s="1450"/>
      <c r="P1003" s="1450"/>
    </row>
    <row r="1004">
      <c r="A1004" s="1444">
        <v>4645.0</v>
      </c>
      <c r="B1004" s="1445" t="s">
        <v>8009</v>
      </c>
      <c r="C1004" s="1445" t="s">
        <v>8010</v>
      </c>
      <c r="D1004" s="1446" t="s">
        <v>8011</v>
      </c>
      <c r="E1004" s="1445">
        <v>8.81098E8</v>
      </c>
      <c r="F1004" s="1445">
        <v>8.81098E8</v>
      </c>
      <c r="G1004" s="1447" t="b">
        <v>1</v>
      </c>
      <c r="H1004" s="1445" t="s">
        <v>76</v>
      </c>
      <c r="I1004" s="1445" t="s">
        <v>1204</v>
      </c>
      <c r="J1004" s="1448">
        <v>583715.0</v>
      </c>
      <c r="K1004" s="1445" t="s">
        <v>2432</v>
      </c>
      <c r="L1004" s="1445" t="s">
        <v>5196</v>
      </c>
      <c r="M1004" s="1445" t="s">
        <v>5196</v>
      </c>
      <c r="N1004" s="1449" t="s">
        <v>2432</v>
      </c>
      <c r="O1004" s="1450"/>
      <c r="P1004" s="1450"/>
    </row>
    <row r="1005">
      <c r="A1005" s="1444">
        <v>4646.0</v>
      </c>
      <c r="B1005" s="1445" t="s">
        <v>8012</v>
      </c>
      <c r="C1005" s="1445" t="s">
        <v>8013</v>
      </c>
      <c r="D1005" s="1446" t="s">
        <v>8014</v>
      </c>
      <c r="E1005" s="1445">
        <v>6.59658687E8</v>
      </c>
      <c r="F1005" s="1445">
        <v>6.59658687E8</v>
      </c>
      <c r="G1005" s="1447" t="b">
        <v>1</v>
      </c>
      <c r="H1005" s="1445" t="s">
        <v>76</v>
      </c>
      <c r="I1005" s="1445" t="s">
        <v>5142</v>
      </c>
      <c r="J1005" s="1448">
        <v>42.0</v>
      </c>
      <c r="K1005" s="1445" t="s">
        <v>2432</v>
      </c>
      <c r="L1005" s="1445" t="s">
        <v>5712</v>
      </c>
      <c r="M1005" s="1445" t="s">
        <v>5712</v>
      </c>
      <c r="N1005" s="1449" t="s">
        <v>2432</v>
      </c>
      <c r="O1005" s="1450"/>
      <c r="P1005" s="1450"/>
    </row>
    <row r="1006">
      <c r="A1006" s="1444">
        <v>4647.0</v>
      </c>
      <c r="B1006" s="1445" t="s">
        <v>8015</v>
      </c>
      <c r="C1006" s="1445" t="s">
        <v>8016</v>
      </c>
      <c r="D1006" s="1446" t="s">
        <v>8017</v>
      </c>
      <c r="E1006" s="1445">
        <v>6.16476362E8</v>
      </c>
      <c r="F1006" s="1445">
        <v>6.16476362E8</v>
      </c>
      <c r="G1006" s="1447" t="b">
        <v>1</v>
      </c>
      <c r="H1006" s="1445" t="s">
        <v>76</v>
      </c>
      <c r="I1006" s="1445" t="s">
        <v>1204</v>
      </c>
      <c r="J1006" s="1448">
        <v>583715.0</v>
      </c>
      <c r="K1006" s="1445" t="s">
        <v>2464</v>
      </c>
      <c r="L1006" s="1445" t="s">
        <v>8018</v>
      </c>
      <c r="M1006" s="1445" t="s">
        <v>8018</v>
      </c>
      <c r="N1006" s="1449" t="s">
        <v>2464</v>
      </c>
      <c r="O1006" s="1450"/>
      <c r="P1006" s="1450"/>
    </row>
    <row r="1007">
      <c r="A1007" s="1444">
        <v>4648.0</v>
      </c>
      <c r="B1007" s="1445" t="s">
        <v>8019</v>
      </c>
      <c r="C1007" s="1445" t="s">
        <v>8020</v>
      </c>
      <c r="D1007" s="1446" t="s">
        <v>8021</v>
      </c>
      <c r="E1007" s="1445">
        <v>6.57153307E8</v>
      </c>
      <c r="F1007" s="1445">
        <v>6.57153307E8</v>
      </c>
      <c r="G1007" s="1447" t="b">
        <v>1</v>
      </c>
      <c r="H1007" s="1445" t="s">
        <v>76</v>
      </c>
      <c r="I1007" s="1445" t="s">
        <v>4929</v>
      </c>
      <c r="J1007" s="1448">
        <v>91511.0</v>
      </c>
      <c r="K1007" s="1445" t="s">
        <v>2432</v>
      </c>
      <c r="L1007" s="1451"/>
      <c r="M1007" s="1445" t="s">
        <v>5065</v>
      </c>
      <c r="N1007" s="1449" t="s">
        <v>2432</v>
      </c>
      <c r="O1007" s="1450"/>
      <c r="P1007" s="1450"/>
    </row>
    <row r="1008">
      <c r="A1008" s="1444">
        <v>4649.0</v>
      </c>
      <c r="B1008" s="1445" t="s">
        <v>8022</v>
      </c>
      <c r="C1008" s="1445" t="s">
        <v>8023</v>
      </c>
      <c r="D1008" s="1446" t="s">
        <v>8024</v>
      </c>
      <c r="E1008" s="1445">
        <v>2.5202525E7</v>
      </c>
      <c r="F1008" s="1445">
        <v>2.5202525E7</v>
      </c>
      <c r="G1008" s="1447" t="b">
        <v>1</v>
      </c>
      <c r="H1008" s="1445" t="s">
        <v>76</v>
      </c>
      <c r="I1008" s="1445" t="s">
        <v>1204</v>
      </c>
      <c r="J1008" s="1448">
        <v>583715.0</v>
      </c>
      <c r="K1008" s="1445" t="s">
        <v>2937</v>
      </c>
      <c r="L1008" s="1445" t="s">
        <v>4990</v>
      </c>
      <c r="M1008" s="1445" t="s">
        <v>4990</v>
      </c>
      <c r="N1008" s="1449" t="s">
        <v>2937</v>
      </c>
      <c r="O1008" s="1450"/>
      <c r="P1008" s="1450"/>
    </row>
    <row r="1009">
      <c r="A1009" s="1444">
        <v>4651.0</v>
      </c>
      <c r="B1009" s="1445" t="s">
        <v>8025</v>
      </c>
      <c r="C1009" s="1445" t="s">
        <v>8025</v>
      </c>
      <c r="D1009" s="1446" t="s">
        <v>8026</v>
      </c>
      <c r="E1009" s="1445">
        <v>9.29509699E8</v>
      </c>
      <c r="F1009" s="1445">
        <v>9.29509699E8</v>
      </c>
      <c r="G1009" s="1447" t="b">
        <v>1</v>
      </c>
      <c r="H1009" s="1445" t="s">
        <v>5608</v>
      </c>
      <c r="I1009" s="1445" t="s">
        <v>1204</v>
      </c>
      <c r="J1009" s="1448">
        <v>583715.0</v>
      </c>
      <c r="K1009" s="1445" t="s">
        <v>2426</v>
      </c>
      <c r="L1009" s="1445" t="s">
        <v>5608</v>
      </c>
      <c r="M1009" s="1445" t="s">
        <v>5608</v>
      </c>
      <c r="N1009" s="1449" t="s">
        <v>2426</v>
      </c>
      <c r="O1009" s="1450"/>
      <c r="P1009" s="1450"/>
    </row>
    <row r="1010">
      <c r="A1010" s="1444">
        <v>4652.0</v>
      </c>
      <c r="B1010" s="1445" t="s">
        <v>89</v>
      </c>
      <c r="C1010" s="1445" t="s">
        <v>89</v>
      </c>
      <c r="D1010" s="1446" t="s">
        <v>8027</v>
      </c>
      <c r="E1010" s="1445">
        <v>8.29973399E8</v>
      </c>
      <c r="F1010" s="1445">
        <v>8.29973399E8</v>
      </c>
      <c r="G1010" s="1447" t="b">
        <v>1</v>
      </c>
      <c r="H1010" s="1445" t="s">
        <v>76</v>
      </c>
      <c r="I1010" s="1445" t="s">
        <v>4940</v>
      </c>
      <c r="J1010" s="1448">
        <v>41930.0</v>
      </c>
      <c r="K1010" s="1445" t="s">
        <v>2461</v>
      </c>
      <c r="L1010" s="1453"/>
      <c r="M1010" s="1445" t="s">
        <v>4945</v>
      </c>
      <c r="N1010" s="1449" t="s">
        <v>2461</v>
      </c>
      <c r="O1010" s="1450"/>
      <c r="P1010" s="1450"/>
    </row>
    <row r="1011">
      <c r="A1011" s="1444">
        <v>4654.0</v>
      </c>
      <c r="B1011" s="1445" t="s">
        <v>8028</v>
      </c>
      <c r="C1011" s="1445" t="s">
        <v>8029</v>
      </c>
      <c r="D1011" s="1446" t="s">
        <v>8030</v>
      </c>
      <c r="E1011" s="1445">
        <v>9.18835119E8</v>
      </c>
      <c r="F1011" s="1445">
        <v>9.18835119E8</v>
      </c>
      <c r="G1011" s="1447" t="b">
        <v>1</v>
      </c>
      <c r="H1011" s="1445" t="s">
        <v>76</v>
      </c>
      <c r="I1011" s="1445" t="s">
        <v>1077</v>
      </c>
      <c r="J1011" s="1448">
        <v>319244.0</v>
      </c>
      <c r="K1011" s="1445" t="s">
        <v>2659</v>
      </c>
      <c r="L1011" s="1445" t="s">
        <v>5510</v>
      </c>
      <c r="M1011" s="1445" t="s">
        <v>5510</v>
      </c>
      <c r="N1011" s="1449" t="s">
        <v>2659</v>
      </c>
      <c r="O1011" s="1450"/>
      <c r="P1011" s="1450"/>
    </row>
    <row r="1012">
      <c r="A1012" s="1444">
        <v>4655.0</v>
      </c>
      <c r="B1012" s="1445" t="s">
        <v>8031</v>
      </c>
      <c r="C1012" s="1445" t="s">
        <v>8031</v>
      </c>
      <c r="D1012" s="1446" t="s">
        <v>8032</v>
      </c>
      <c r="E1012" s="1445">
        <v>9.90039039E8</v>
      </c>
      <c r="F1012" s="1445">
        <v>9.90039039E8</v>
      </c>
      <c r="G1012" s="1447" t="b">
        <v>1</v>
      </c>
      <c r="H1012" s="1445" t="s">
        <v>76</v>
      </c>
      <c r="I1012" s="1445" t="s">
        <v>1204</v>
      </c>
      <c r="J1012" s="1448">
        <v>583715.0</v>
      </c>
      <c r="K1012" s="1445" t="s">
        <v>2432</v>
      </c>
      <c r="L1012" s="1445" t="s">
        <v>5011</v>
      </c>
      <c r="M1012" s="1445" t="s">
        <v>5398</v>
      </c>
      <c r="N1012" s="1449" t="s">
        <v>2432</v>
      </c>
      <c r="O1012" s="1450"/>
      <c r="P1012" s="1450"/>
    </row>
    <row r="1013">
      <c r="A1013" s="1444">
        <v>4658.0</v>
      </c>
      <c r="B1013" s="1445" t="s">
        <v>8033</v>
      </c>
      <c r="C1013" s="1445" t="s">
        <v>8034</v>
      </c>
      <c r="D1013" s="1446" t="s">
        <v>8035</v>
      </c>
      <c r="E1013" s="1445">
        <v>2.3444E7</v>
      </c>
      <c r="F1013" s="1445">
        <v>2.3444E7</v>
      </c>
      <c r="G1013" s="1447" t="b">
        <v>1</v>
      </c>
      <c r="H1013" s="1445" t="s">
        <v>76</v>
      </c>
      <c r="I1013" s="1445" t="s">
        <v>4940</v>
      </c>
      <c r="J1013" s="1448">
        <v>41930.0</v>
      </c>
      <c r="K1013" s="1445" t="s">
        <v>2476</v>
      </c>
      <c r="L1013" s="1445" t="s">
        <v>5148</v>
      </c>
      <c r="M1013" s="1445" t="s">
        <v>5061</v>
      </c>
      <c r="N1013" s="1449" t="s">
        <v>2476</v>
      </c>
      <c r="O1013" s="1450"/>
      <c r="P1013" s="1450"/>
    </row>
    <row r="1014">
      <c r="A1014" s="1444">
        <v>4659.0</v>
      </c>
      <c r="B1014" s="1445" t="s">
        <v>8036</v>
      </c>
      <c r="C1014" s="1445" t="s">
        <v>8037</v>
      </c>
      <c r="D1014" s="1446" t="s">
        <v>8038</v>
      </c>
      <c r="E1014" s="1445">
        <v>8.67886034E8</v>
      </c>
      <c r="F1014" s="1445">
        <v>8.67886034E8</v>
      </c>
      <c r="G1014" s="1447" t="b">
        <v>1</v>
      </c>
      <c r="H1014" s="1445" t="s">
        <v>76</v>
      </c>
      <c r="I1014" s="1445" t="s">
        <v>1077</v>
      </c>
      <c r="J1014" s="1448">
        <v>319244.0</v>
      </c>
      <c r="K1014" s="1445" t="s">
        <v>2432</v>
      </c>
      <c r="L1014" s="1453"/>
      <c r="M1014" s="1445" t="s">
        <v>4945</v>
      </c>
      <c r="N1014" s="1449" t="s">
        <v>2432</v>
      </c>
      <c r="O1014" s="1450"/>
      <c r="P1014" s="1450"/>
    </row>
    <row r="1015">
      <c r="A1015" s="1444">
        <v>4660.0</v>
      </c>
      <c r="B1015" s="1445" t="s">
        <v>8039</v>
      </c>
      <c r="C1015" s="1445" t="s">
        <v>8040</v>
      </c>
      <c r="D1015" s="1446" t="s">
        <v>8041</v>
      </c>
      <c r="E1015" s="1445">
        <v>8.09744236E8</v>
      </c>
      <c r="F1015" s="1445">
        <v>8.09744236E8</v>
      </c>
      <c r="G1015" s="1447" t="b">
        <v>1</v>
      </c>
      <c r="H1015" s="1445" t="s">
        <v>6404</v>
      </c>
      <c r="I1015" s="1445" t="s">
        <v>1204</v>
      </c>
      <c r="J1015" s="1448">
        <v>583715.0</v>
      </c>
      <c r="K1015" s="1445" t="s">
        <v>2464</v>
      </c>
      <c r="L1015" s="1445" t="s">
        <v>6404</v>
      </c>
      <c r="M1015" s="1445" t="s">
        <v>6404</v>
      </c>
      <c r="N1015" s="1449" t="s">
        <v>5285</v>
      </c>
      <c r="O1015" s="1450"/>
      <c r="P1015" s="1450"/>
    </row>
    <row r="1016">
      <c r="A1016" s="1444">
        <v>4662.0</v>
      </c>
      <c r="B1016" s="1445" t="s">
        <v>8042</v>
      </c>
      <c r="C1016" s="1445" t="s">
        <v>8043</v>
      </c>
      <c r="D1016" s="1446" t="s">
        <v>8044</v>
      </c>
      <c r="E1016" s="1445">
        <v>9.76949898E8</v>
      </c>
      <c r="F1016" s="1445">
        <v>9.76949898E8</v>
      </c>
      <c r="G1016" s="1447" t="b">
        <v>1</v>
      </c>
      <c r="H1016" s="1445" t="s">
        <v>76</v>
      </c>
      <c r="I1016" s="1445" t="s">
        <v>1204</v>
      </c>
      <c r="J1016" s="1448">
        <v>583715.0</v>
      </c>
      <c r="K1016" s="1445" t="s">
        <v>2476</v>
      </c>
      <c r="L1016" s="1445" t="s">
        <v>4937</v>
      </c>
      <c r="M1016" s="1445" t="s">
        <v>4954</v>
      </c>
      <c r="N1016" s="1449" t="s">
        <v>7255</v>
      </c>
      <c r="O1016" s="1450"/>
      <c r="P1016" s="1450"/>
    </row>
    <row r="1017">
      <c r="A1017" s="1444">
        <v>4665.0</v>
      </c>
      <c r="B1017" s="1445" t="s">
        <v>8045</v>
      </c>
      <c r="C1017" s="1445" t="s">
        <v>8046</v>
      </c>
      <c r="D1017" s="1446" t="s">
        <v>8047</v>
      </c>
      <c r="E1017" s="1445">
        <v>8.06359426E8</v>
      </c>
      <c r="F1017" s="1445">
        <v>8.06359426E8</v>
      </c>
      <c r="G1017" s="1447" t="b">
        <v>1</v>
      </c>
      <c r="H1017" s="1445" t="s">
        <v>76</v>
      </c>
      <c r="I1017" s="1445" t="s">
        <v>1204</v>
      </c>
      <c r="J1017" s="1448">
        <v>583715.0</v>
      </c>
      <c r="K1017" s="1445" t="s">
        <v>2659</v>
      </c>
      <c r="L1017" s="1445" t="s">
        <v>4930</v>
      </c>
      <c r="M1017" s="1445" t="s">
        <v>4954</v>
      </c>
      <c r="N1017" s="1449" t="s">
        <v>2659</v>
      </c>
      <c r="O1017" s="1450"/>
      <c r="P1017" s="1450"/>
    </row>
    <row r="1018">
      <c r="A1018" s="1444">
        <v>4666.0</v>
      </c>
      <c r="B1018" s="1445" t="s">
        <v>8048</v>
      </c>
      <c r="C1018" s="1445" t="s">
        <v>8049</v>
      </c>
      <c r="D1018" s="1446" t="s">
        <v>8050</v>
      </c>
      <c r="E1018" s="1445">
        <v>3.251202138E9</v>
      </c>
      <c r="F1018" s="1445">
        <v>3.251202138E9</v>
      </c>
      <c r="G1018" s="1447" t="b">
        <v>1</v>
      </c>
      <c r="H1018" s="1445" t="s">
        <v>5608</v>
      </c>
      <c r="I1018" s="1445" t="s">
        <v>1204</v>
      </c>
      <c r="J1018" s="1448">
        <v>583715.0</v>
      </c>
      <c r="K1018" s="1445" t="s">
        <v>2426</v>
      </c>
      <c r="L1018" s="1445" t="s">
        <v>5608</v>
      </c>
      <c r="M1018" s="1445" t="s">
        <v>5608</v>
      </c>
      <c r="N1018" s="1449" t="s">
        <v>4970</v>
      </c>
      <c r="O1018" s="1450"/>
      <c r="P1018" s="1450"/>
    </row>
    <row r="1019">
      <c r="A1019" s="1444">
        <v>4667.0</v>
      </c>
      <c r="B1019" s="1445" t="s">
        <v>8051</v>
      </c>
      <c r="C1019" s="1445" t="s">
        <v>8052</v>
      </c>
      <c r="D1019" s="1446" t="s">
        <v>8053</v>
      </c>
      <c r="E1019" s="1445">
        <v>3.251202138E9</v>
      </c>
      <c r="F1019" s="1445">
        <v>3.251202138E9</v>
      </c>
      <c r="G1019" s="1447" t="b">
        <v>1</v>
      </c>
      <c r="H1019" s="1445" t="s">
        <v>5608</v>
      </c>
      <c r="I1019" s="1445" t="s">
        <v>1204</v>
      </c>
      <c r="J1019" s="1448">
        <v>583715.0</v>
      </c>
      <c r="K1019" s="1445" t="s">
        <v>2432</v>
      </c>
      <c r="L1019" s="1445" t="s">
        <v>5608</v>
      </c>
      <c r="M1019" s="1445" t="s">
        <v>5608</v>
      </c>
      <c r="N1019" s="1449" t="s">
        <v>2432</v>
      </c>
      <c r="O1019" s="1450"/>
      <c r="P1019" s="1450"/>
    </row>
    <row r="1020">
      <c r="A1020" s="1444">
        <v>4668.0</v>
      </c>
      <c r="B1020" s="1445" t="s">
        <v>8054</v>
      </c>
      <c r="C1020" s="1445" t="s">
        <v>8055</v>
      </c>
      <c r="D1020" s="1446" t="s">
        <v>8056</v>
      </c>
      <c r="E1020" s="1445">
        <v>9.29766995E8</v>
      </c>
      <c r="F1020" s="1445">
        <v>9.29766995E8</v>
      </c>
      <c r="G1020" s="1447" t="b">
        <v>1</v>
      </c>
      <c r="H1020" s="1445" t="s">
        <v>76</v>
      </c>
      <c r="I1020" s="1445" t="s">
        <v>4929</v>
      </c>
      <c r="J1020" s="1448">
        <v>91511.0</v>
      </c>
      <c r="K1020" s="1445" t="s">
        <v>2937</v>
      </c>
      <c r="L1020" s="1453"/>
      <c r="M1020" s="1445" t="s">
        <v>4945</v>
      </c>
      <c r="N1020" s="1449" t="s">
        <v>8057</v>
      </c>
      <c r="O1020" s="1450"/>
      <c r="P1020" s="1450"/>
    </row>
    <row r="1021">
      <c r="A1021" s="1444">
        <v>4669.0</v>
      </c>
      <c r="B1021" s="1445" t="s">
        <v>2658</v>
      </c>
      <c r="C1021" s="1445" t="s">
        <v>8058</v>
      </c>
      <c r="D1021" s="1446" t="s">
        <v>8059</v>
      </c>
      <c r="E1021" s="1445">
        <v>9.23690922E8</v>
      </c>
      <c r="F1021" s="1445">
        <v>9.23690922E8</v>
      </c>
      <c r="G1021" s="1447" t="b">
        <v>1</v>
      </c>
      <c r="H1021" s="1445" t="s">
        <v>76</v>
      </c>
      <c r="I1021" s="1445" t="s">
        <v>1204</v>
      </c>
      <c r="J1021" s="1448">
        <v>583715.0</v>
      </c>
      <c r="K1021" s="1445" t="s">
        <v>2659</v>
      </c>
      <c r="L1021" s="1445" t="s">
        <v>5284</v>
      </c>
      <c r="M1021" s="1445" t="s">
        <v>5061</v>
      </c>
      <c r="N1021" s="1449" t="s">
        <v>2659</v>
      </c>
      <c r="O1021" s="1450"/>
      <c r="P1021" s="1450"/>
    </row>
    <row r="1022">
      <c r="A1022" s="1444">
        <v>4670.0</v>
      </c>
      <c r="B1022" s="1445" t="s">
        <v>8060</v>
      </c>
      <c r="C1022" s="1445" t="s">
        <v>8061</v>
      </c>
      <c r="D1022" s="1446" t="s">
        <v>8062</v>
      </c>
      <c r="E1022" s="1445">
        <v>2.01892E7</v>
      </c>
      <c r="F1022" s="1445">
        <v>2.01892E7</v>
      </c>
      <c r="G1022" s="1447" t="b">
        <v>1</v>
      </c>
      <c r="H1022" s="1445" t="s">
        <v>76</v>
      </c>
      <c r="I1022" s="1445" t="s">
        <v>1204</v>
      </c>
      <c r="J1022" s="1448">
        <v>583715.0</v>
      </c>
      <c r="K1022" s="1445" t="s">
        <v>2464</v>
      </c>
      <c r="L1022" s="1445" t="s">
        <v>5267</v>
      </c>
      <c r="M1022" s="1453"/>
      <c r="N1022" s="1449" t="s">
        <v>2464</v>
      </c>
      <c r="O1022" s="1450"/>
      <c r="P1022" s="1450"/>
    </row>
    <row r="1023">
      <c r="A1023" s="1444">
        <v>4671.0</v>
      </c>
      <c r="B1023" s="1445" t="s">
        <v>8063</v>
      </c>
      <c r="C1023" s="1445" t="s">
        <v>8064</v>
      </c>
      <c r="D1023" s="1446" t="s">
        <v>8065</v>
      </c>
      <c r="E1023" s="1445">
        <v>6.26721111E8</v>
      </c>
      <c r="F1023" s="1445">
        <v>6.26721111E8</v>
      </c>
      <c r="G1023" s="1447" t="b">
        <v>1</v>
      </c>
      <c r="H1023" s="1445" t="s">
        <v>76</v>
      </c>
      <c r="I1023" s="1445" t="s">
        <v>1204</v>
      </c>
      <c r="J1023" s="1448">
        <v>583715.0</v>
      </c>
      <c r="K1023" s="1445" t="s">
        <v>2659</v>
      </c>
      <c r="L1023" s="1445" t="s">
        <v>4930</v>
      </c>
      <c r="M1023" s="1445" t="s">
        <v>4931</v>
      </c>
      <c r="N1023" s="1449" t="s">
        <v>2659</v>
      </c>
      <c r="O1023" s="1450"/>
      <c r="P1023" s="1450"/>
    </row>
    <row r="1024">
      <c r="A1024" s="1444">
        <v>4685.0</v>
      </c>
      <c r="B1024" s="1445" t="s">
        <v>8066</v>
      </c>
      <c r="C1024" s="1445" t="s">
        <v>8067</v>
      </c>
      <c r="D1024" s="1446" t="s">
        <v>8068</v>
      </c>
      <c r="E1024" s="1445">
        <v>9.63978986E8</v>
      </c>
      <c r="F1024" s="1445">
        <v>9.63978986E8</v>
      </c>
      <c r="G1024" s="1447" t="b">
        <v>1</v>
      </c>
      <c r="H1024" s="1445" t="s">
        <v>76</v>
      </c>
      <c r="I1024" s="1445" t="s">
        <v>1204</v>
      </c>
      <c r="J1024" s="1448">
        <v>583715.0</v>
      </c>
      <c r="K1024" s="1445" t="s">
        <v>2432</v>
      </c>
      <c r="L1024" s="1451"/>
      <c r="M1024" s="1445" t="s">
        <v>4945</v>
      </c>
      <c r="N1024" s="1449" t="s">
        <v>2432</v>
      </c>
      <c r="O1024" s="1450"/>
      <c r="P1024" s="1450"/>
    </row>
    <row r="1025">
      <c r="A1025" s="1444">
        <v>4686.0</v>
      </c>
      <c r="B1025" s="1445" t="s">
        <v>8069</v>
      </c>
      <c r="C1025" s="1445" t="s">
        <v>8070</v>
      </c>
      <c r="D1025" s="1446" t="s">
        <v>8071</v>
      </c>
      <c r="E1025" s="1445">
        <v>9.97468899E8</v>
      </c>
      <c r="F1025" s="1445">
        <v>9.97468899E8</v>
      </c>
      <c r="G1025" s="1447" t="b">
        <v>1</v>
      </c>
      <c r="H1025" s="1445" t="s">
        <v>76</v>
      </c>
      <c r="I1025" s="1445" t="s">
        <v>4940</v>
      </c>
      <c r="J1025" s="1448">
        <v>41930.0</v>
      </c>
      <c r="K1025" s="1445" t="s">
        <v>2426</v>
      </c>
      <c r="L1025" s="1451"/>
      <c r="M1025" s="1445" t="s">
        <v>4945</v>
      </c>
      <c r="N1025" s="1449" t="s">
        <v>8072</v>
      </c>
      <c r="O1025" s="1450"/>
      <c r="P1025" s="1450"/>
    </row>
    <row r="1026">
      <c r="A1026" s="1444">
        <v>4687.0</v>
      </c>
      <c r="B1026" s="1445" t="s">
        <v>8073</v>
      </c>
      <c r="C1026" s="1445" t="s">
        <v>8074</v>
      </c>
      <c r="D1026" s="1446" t="s">
        <v>8075</v>
      </c>
      <c r="E1026" s="1445">
        <v>9.92521777E8</v>
      </c>
      <c r="F1026" s="1445">
        <v>9.92521777E8</v>
      </c>
      <c r="G1026" s="1447" t="b">
        <v>1</v>
      </c>
      <c r="H1026" s="1445" t="s">
        <v>76</v>
      </c>
      <c r="I1026" s="1445" t="s">
        <v>1204</v>
      </c>
      <c r="J1026" s="1448">
        <v>583715.0</v>
      </c>
      <c r="K1026" s="1445" t="s">
        <v>2464</v>
      </c>
      <c r="L1026" s="1453"/>
      <c r="M1026" s="1445" t="s">
        <v>4931</v>
      </c>
      <c r="N1026" s="1449" t="s">
        <v>2464</v>
      </c>
      <c r="O1026" s="1450"/>
      <c r="P1026" s="1450"/>
    </row>
    <row r="1027">
      <c r="A1027" s="1444">
        <v>4688.0</v>
      </c>
      <c r="B1027" s="1445" t="s">
        <v>8076</v>
      </c>
      <c r="C1027" s="1445" t="s">
        <v>8077</v>
      </c>
      <c r="D1027" s="1446" t="s">
        <v>8078</v>
      </c>
      <c r="E1027" s="1445">
        <v>3.5243555E7</v>
      </c>
      <c r="F1027" s="1445">
        <v>3.5243555E7</v>
      </c>
      <c r="G1027" s="1447" t="b">
        <v>1</v>
      </c>
      <c r="H1027" s="1445" t="s">
        <v>6404</v>
      </c>
      <c r="I1027" s="1445" t="s">
        <v>1204</v>
      </c>
      <c r="J1027" s="1448">
        <v>583715.0</v>
      </c>
      <c r="K1027" s="1445" t="s">
        <v>2464</v>
      </c>
      <c r="L1027" s="1445" t="s">
        <v>6404</v>
      </c>
      <c r="M1027" s="1445" t="s">
        <v>6404</v>
      </c>
      <c r="N1027" s="1449" t="s">
        <v>2464</v>
      </c>
      <c r="O1027" s="1450"/>
      <c r="P1027" s="1450"/>
    </row>
    <row r="1028">
      <c r="A1028" s="1444">
        <v>4689.0</v>
      </c>
      <c r="B1028" s="1445" t="s">
        <v>8079</v>
      </c>
      <c r="C1028" s="1445" t="s">
        <v>8080</v>
      </c>
      <c r="D1028" s="1446" t="s">
        <v>8081</v>
      </c>
      <c r="E1028" s="1445">
        <v>9.46954545E8</v>
      </c>
      <c r="F1028" s="1445">
        <v>9.46954545E8</v>
      </c>
      <c r="G1028" s="1447" t="b">
        <v>1</v>
      </c>
      <c r="H1028" s="1445" t="s">
        <v>76</v>
      </c>
      <c r="I1028" s="1445" t="s">
        <v>1204</v>
      </c>
      <c r="J1028" s="1448">
        <v>583715.0</v>
      </c>
      <c r="K1028" s="1445" t="s">
        <v>2437</v>
      </c>
      <c r="L1028" s="1445" t="s">
        <v>5182</v>
      </c>
      <c r="M1028" s="1445" t="s">
        <v>3864</v>
      </c>
      <c r="N1028" s="1449" t="s">
        <v>6977</v>
      </c>
      <c r="O1028" s="1450"/>
      <c r="P1028" s="1450"/>
    </row>
    <row r="1029">
      <c r="A1029" s="1444">
        <v>4690.0</v>
      </c>
      <c r="B1029" s="1445" t="s">
        <v>8082</v>
      </c>
      <c r="C1029" s="1445" t="s">
        <v>8083</v>
      </c>
      <c r="D1029" s="1446" t="s">
        <v>8084</v>
      </c>
      <c r="E1029" s="1445">
        <v>8.42835565E8</v>
      </c>
      <c r="F1029" s="1445">
        <v>8.42835565E8</v>
      </c>
      <c r="G1029" s="1447" t="b">
        <v>1</v>
      </c>
      <c r="H1029" s="1445" t="s">
        <v>76</v>
      </c>
      <c r="I1029" s="1445" t="s">
        <v>1204</v>
      </c>
      <c r="J1029" s="1448">
        <v>583715.0</v>
      </c>
      <c r="K1029" s="1445" t="s">
        <v>4317</v>
      </c>
      <c r="L1029" s="1445" t="s">
        <v>7002</v>
      </c>
      <c r="M1029" s="1445" t="s">
        <v>5510</v>
      </c>
      <c r="N1029" s="1449" t="s">
        <v>6387</v>
      </c>
      <c r="O1029" s="1450"/>
      <c r="P1029" s="1450"/>
    </row>
    <row r="1030">
      <c r="A1030" s="1444">
        <v>4692.0</v>
      </c>
      <c r="B1030" s="1445" t="s">
        <v>8085</v>
      </c>
      <c r="C1030" s="1445" t="s">
        <v>8086</v>
      </c>
      <c r="D1030" s="1446" t="s">
        <v>8087</v>
      </c>
      <c r="E1030" s="1445">
        <v>6.17588223E8</v>
      </c>
      <c r="F1030" s="1445">
        <v>6.17588223E8</v>
      </c>
      <c r="G1030" s="1447" t="b">
        <v>1</v>
      </c>
      <c r="H1030" s="1445" t="s">
        <v>76</v>
      </c>
      <c r="I1030" s="1445" t="s">
        <v>1204</v>
      </c>
      <c r="J1030" s="1448">
        <v>583715.0</v>
      </c>
      <c r="K1030" s="1445" t="s">
        <v>2464</v>
      </c>
      <c r="L1030" s="1445" t="s">
        <v>5101</v>
      </c>
      <c r="M1030" s="1445" t="s">
        <v>4954</v>
      </c>
      <c r="N1030" s="1449" t="s">
        <v>2464</v>
      </c>
      <c r="O1030" s="1450"/>
      <c r="P1030" s="1450"/>
    </row>
    <row r="1031">
      <c r="A1031" s="1444">
        <v>4693.0</v>
      </c>
      <c r="B1031" s="1445" t="s">
        <v>8088</v>
      </c>
      <c r="C1031" s="1445" t="s">
        <v>8089</v>
      </c>
      <c r="D1031" s="1446" t="s">
        <v>8090</v>
      </c>
      <c r="E1031" s="1445">
        <v>9.6212667E8</v>
      </c>
      <c r="F1031" s="1445">
        <v>9.6212667E8</v>
      </c>
      <c r="G1031" s="1447" t="b">
        <v>1</v>
      </c>
      <c r="H1031" s="1445" t="s">
        <v>76</v>
      </c>
      <c r="I1031" s="1445" t="s">
        <v>1204</v>
      </c>
      <c r="J1031" s="1448">
        <v>583715.0</v>
      </c>
      <c r="K1031" s="1445" t="s">
        <v>2464</v>
      </c>
      <c r="L1031" s="1451"/>
      <c r="M1031" s="1445" t="s">
        <v>4945</v>
      </c>
      <c r="N1031" s="1449" t="s">
        <v>2464</v>
      </c>
      <c r="O1031" s="1450"/>
      <c r="P1031" s="1450"/>
    </row>
    <row r="1032">
      <c r="A1032" s="1444">
        <v>4695.0</v>
      </c>
      <c r="B1032" s="1445" t="s">
        <v>8091</v>
      </c>
      <c r="C1032" s="1445" t="s">
        <v>8092</v>
      </c>
      <c r="D1032" s="1446" t="s">
        <v>8093</v>
      </c>
      <c r="E1032" s="1445">
        <v>9.62196926E8</v>
      </c>
      <c r="F1032" s="1445">
        <v>9.62196926E8</v>
      </c>
      <c r="G1032" s="1447" t="b">
        <v>1</v>
      </c>
      <c r="H1032" s="1445" t="s">
        <v>76</v>
      </c>
      <c r="I1032" s="1445" t="s">
        <v>1204</v>
      </c>
      <c r="J1032" s="1448">
        <v>583715.0</v>
      </c>
      <c r="K1032" s="1445" t="s">
        <v>3363</v>
      </c>
      <c r="L1032" s="1453"/>
      <c r="M1032" s="1445" t="s">
        <v>5677</v>
      </c>
      <c r="N1032" s="1449" t="s">
        <v>3363</v>
      </c>
      <c r="O1032" s="1450"/>
      <c r="P1032" s="1450"/>
    </row>
    <row r="1033">
      <c r="A1033" s="1444">
        <v>4696.0</v>
      </c>
      <c r="B1033" s="1445" t="s">
        <v>8094</v>
      </c>
      <c r="C1033" s="1445" t="s">
        <v>8094</v>
      </c>
      <c r="D1033" s="1446" t="s">
        <v>8095</v>
      </c>
      <c r="E1033" s="1445">
        <v>2.3355E7</v>
      </c>
      <c r="F1033" s="1445">
        <v>2.3355E7</v>
      </c>
      <c r="G1033" s="1447" t="b">
        <v>1</v>
      </c>
      <c r="H1033" s="1445" t="s">
        <v>76</v>
      </c>
      <c r="I1033" s="1445" t="s">
        <v>1204</v>
      </c>
      <c r="J1033" s="1448">
        <v>583715.0</v>
      </c>
      <c r="K1033" s="1445" t="s">
        <v>2426</v>
      </c>
      <c r="L1033" s="1451"/>
      <c r="M1033" s="1445" t="s">
        <v>6240</v>
      </c>
      <c r="N1033" s="1449" t="s">
        <v>4970</v>
      </c>
      <c r="O1033" s="1450"/>
      <c r="P1033" s="1450"/>
    </row>
    <row r="1034">
      <c r="A1034" s="1444">
        <v>4697.0</v>
      </c>
      <c r="B1034" s="1445" t="s">
        <v>8096</v>
      </c>
      <c r="C1034" s="1445" t="s">
        <v>8097</v>
      </c>
      <c r="D1034" s="1446" t="s">
        <v>8098</v>
      </c>
      <c r="E1034" s="1445">
        <v>6.31629365E8</v>
      </c>
      <c r="F1034" s="1445">
        <v>6.31629365E8</v>
      </c>
      <c r="G1034" s="1447" t="b">
        <v>1</v>
      </c>
      <c r="H1034" s="1445" t="s">
        <v>76</v>
      </c>
      <c r="I1034" s="1445" t="s">
        <v>1204</v>
      </c>
      <c r="J1034" s="1448">
        <v>583715.0</v>
      </c>
      <c r="K1034" s="1445" t="s">
        <v>2432</v>
      </c>
      <c r="L1034" s="1445" t="s">
        <v>4960</v>
      </c>
      <c r="M1034" s="1445" t="s">
        <v>4960</v>
      </c>
      <c r="N1034" s="1449" t="s">
        <v>8099</v>
      </c>
      <c r="O1034" s="1450"/>
      <c r="P1034" s="1450"/>
    </row>
    <row r="1035">
      <c r="A1035" s="1444">
        <v>4702.0</v>
      </c>
      <c r="B1035" s="1445" t="s">
        <v>8100</v>
      </c>
      <c r="C1035" s="1445" t="s">
        <v>8101</v>
      </c>
      <c r="D1035" s="1446" t="s">
        <v>8102</v>
      </c>
      <c r="E1035" s="1445">
        <v>9.36420528E8</v>
      </c>
      <c r="F1035" s="1445">
        <v>9.36420528E8</v>
      </c>
      <c r="G1035" s="1447" t="b">
        <v>1</v>
      </c>
      <c r="H1035" s="1445" t="s">
        <v>76</v>
      </c>
      <c r="I1035" s="1445" t="s">
        <v>1204</v>
      </c>
      <c r="J1035" s="1448">
        <v>583715.0</v>
      </c>
      <c r="K1035" s="1445" t="s">
        <v>2464</v>
      </c>
      <c r="L1035" s="1445" t="s">
        <v>5101</v>
      </c>
      <c r="M1035" s="1445" t="s">
        <v>4954</v>
      </c>
      <c r="N1035" s="1449" t="s">
        <v>8103</v>
      </c>
      <c r="O1035" s="1450"/>
      <c r="P1035" s="1450"/>
    </row>
    <row r="1036">
      <c r="A1036" s="1444">
        <v>4703.0</v>
      </c>
      <c r="B1036" s="1445" t="s">
        <v>8104</v>
      </c>
      <c r="C1036" s="1445" t="s">
        <v>8105</v>
      </c>
      <c r="D1036" s="1446" t="s">
        <v>8106</v>
      </c>
      <c r="E1036" s="1445">
        <v>9.35837079E8</v>
      </c>
      <c r="F1036" s="1445">
        <v>9.35837079E8</v>
      </c>
      <c r="G1036" s="1447" t="b">
        <v>1</v>
      </c>
      <c r="H1036" s="1445" t="s">
        <v>76</v>
      </c>
      <c r="I1036" s="1445" t="s">
        <v>1204</v>
      </c>
      <c r="J1036" s="1448">
        <v>583715.0</v>
      </c>
      <c r="K1036" s="1445" t="s">
        <v>2937</v>
      </c>
      <c r="L1036" s="1445" t="s">
        <v>7382</v>
      </c>
      <c r="M1036" s="1445" t="s">
        <v>5019</v>
      </c>
      <c r="N1036" s="1449" t="s">
        <v>8107</v>
      </c>
      <c r="O1036" s="1450"/>
      <c r="P1036" s="1450"/>
    </row>
    <row r="1037">
      <c r="A1037" s="1444">
        <v>4704.0</v>
      </c>
      <c r="B1037" s="1445" t="s">
        <v>8108</v>
      </c>
      <c r="C1037" s="1445" t="s">
        <v>8109</v>
      </c>
      <c r="D1037" s="1446" t="s">
        <v>8110</v>
      </c>
      <c r="E1037" s="1445">
        <v>8.91592777E8</v>
      </c>
      <c r="F1037" s="1445">
        <v>8.91592777E8</v>
      </c>
      <c r="G1037" s="1447" t="b">
        <v>1</v>
      </c>
      <c r="H1037" s="1445" t="s">
        <v>76</v>
      </c>
      <c r="I1037" s="1445" t="s">
        <v>1204</v>
      </c>
      <c r="J1037" s="1448">
        <v>583715.0</v>
      </c>
      <c r="K1037" s="1445" t="s">
        <v>4048</v>
      </c>
      <c r="L1037" s="1445" t="s">
        <v>5172</v>
      </c>
      <c r="M1037" s="1445" t="s">
        <v>4960</v>
      </c>
      <c r="N1037" s="1449" t="s">
        <v>8111</v>
      </c>
      <c r="O1037" s="1450"/>
      <c r="P1037" s="1450"/>
    </row>
    <row r="1038">
      <c r="A1038" s="1444">
        <v>4705.0</v>
      </c>
      <c r="B1038" s="1445" t="s">
        <v>8112</v>
      </c>
      <c r="C1038" s="1445" t="s">
        <v>8113</v>
      </c>
      <c r="D1038" s="1446" t="s">
        <v>8114</v>
      </c>
      <c r="E1038" s="1445">
        <v>8.32646466E8</v>
      </c>
      <c r="F1038" s="1445">
        <v>8.32646466E8</v>
      </c>
      <c r="G1038" s="1447" t="b">
        <v>1</v>
      </c>
      <c r="H1038" s="1445" t="s">
        <v>76</v>
      </c>
      <c r="I1038" s="1445" t="s">
        <v>1204</v>
      </c>
      <c r="J1038" s="1448">
        <v>583715.0</v>
      </c>
      <c r="K1038" s="1445" t="s">
        <v>2432</v>
      </c>
      <c r="L1038" s="1445" t="s">
        <v>4986</v>
      </c>
      <c r="M1038" s="1445" t="s">
        <v>4960</v>
      </c>
      <c r="N1038" s="1449" t="s">
        <v>2432</v>
      </c>
      <c r="O1038" s="1450"/>
      <c r="P1038" s="1450"/>
    </row>
    <row r="1039">
      <c r="A1039" s="1444">
        <v>4708.0</v>
      </c>
      <c r="B1039" s="1445" t="s">
        <v>8115</v>
      </c>
      <c r="C1039" s="1445" t="s">
        <v>8116</v>
      </c>
      <c r="D1039" s="1446" t="s">
        <v>8117</v>
      </c>
      <c r="E1039" s="1445">
        <v>8.32626466E8</v>
      </c>
      <c r="F1039" s="1445">
        <v>8.32626466E8</v>
      </c>
      <c r="G1039" s="1447" t="b">
        <v>1</v>
      </c>
      <c r="H1039" s="1445" t="s">
        <v>76</v>
      </c>
      <c r="I1039" s="1445" t="s">
        <v>1204</v>
      </c>
      <c r="J1039" s="1448">
        <v>583715.0</v>
      </c>
      <c r="K1039" s="1445" t="s">
        <v>2432</v>
      </c>
      <c r="L1039" s="1451"/>
      <c r="M1039" s="1445" t="s">
        <v>5398</v>
      </c>
      <c r="N1039" s="1449" t="s">
        <v>2432</v>
      </c>
      <c r="O1039" s="1450"/>
      <c r="P1039" s="1450"/>
    </row>
    <row r="1040">
      <c r="A1040" s="1444">
        <v>4710.0</v>
      </c>
      <c r="B1040" s="1445" t="s">
        <v>8118</v>
      </c>
      <c r="C1040" s="1445" t="s">
        <v>8119</v>
      </c>
      <c r="D1040" s="1446" t="s">
        <v>8120</v>
      </c>
      <c r="E1040" s="1445">
        <v>6.32034005E8</v>
      </c>
      <c r="F1040" s="1445">
        <v>6.32034005E8</v>
      </c>
      <c r="G1040" s="1447" t="b">
        <v>1</v>
      </c>
      <c r="H1040" s="1445" t="s">
        <v>76</v>
      </c>
      <c r="I1040" s="1445" t="s">
        <v>4929</v>
      </c>
      <c r="J1040" s="1448">
        <v>91511.0</v>
      </c>
      <c r="K1040" s="1445" t="s">
        <v>4317</v>
      </c>
      <c r="L1040" s="1451"/>
      <c r="M1040" s="1445" t="s">
        <v>5213</v>
      </c>
      <c r="N1040" s="1449" t="s">
        <v>6387</v>
      </c>
      <c r="O1040" s="1450"/>
      <c r="P1040" s="1450"/>
    </row>
    <row r="1041">
      <c r="A1041" s="1444">
        <v>4711.0</v>
      </c>
      <c r="B1041" s="1445" t="s">
        <v>8121</v>
      </c>
      <c r="C1041" s="1445" t="s">
        <v>8122</v>
      </c>
      <c r="D1041" s="1446" t="s">
        <v>8123</v>
      </c>
      <c r="E1041" s="1445">
        <v>9.89188244E8</v>
      </c>
      <c r="F1041" s="1445">
        <v>9.89188244E8</v>
      </c>
      <c r="G1041" s="1447" t="b">
        <v>1</v>
      </c>
      <c r="H1041" s="1445" t="s">
        <v>76</v>
      </c>
      <c r="I1041" s="1445" t="s">
        <v>1204</v>
      </c>
      <c r="J1041" s="1448">
        <v>583715.0</v>
      </c>
      <c r="K1041" s="1445" t="s">
        <v>2464</v>
      </c>
      <c r="L1041" s="1453"/>
      <c r="M1041" s="1445" t="s">
        <v>5370</v>
      </c>
      <c r="N1041" s="1449" t="s">
        <v>2464</v>
      </c>
      <c r="O1041" s="1450"/>
      <c r="P1041" s="1450"/>
    </row>
    <row r="1042">
      <c r="A1042" s="1444">
        <v>4712.0</v>
      </c>
      <c r="B1042" s="1445" t="s">
        <v>3675</v>
      </c>
      <c r="C1042" s="1445" t="s">
        <v>8124</v>
      </c>
      <c r="D1042" s="1446" t="s">
        <v>8125</v>
      </c>
      <c r="E1042" s="1445">
        <v>2.2542594E7</v>
      </c>
      <c r="F1042" s="1445">
        <v>2.2542594E7</v>
      </c>
      <c r="G1042" s="1447" t="b">
        <v>1</v>
      </c>
      <c r="H1042" s="1445" t="s">
        <v>76</v>
      </c>
      <c r="I1042" s="1445" t="s">
        <v>1204</v>
      </c>
      <c r="J1042" s="1448">
        <v>583715.0</v>
      </c>
      <c r="K1042" s="1445" t="s">
        <v>2715</v>
      </c>
      <c r="L1042" s="1453"/>
      <c r="M1042" s="1445" t="s">
        <v>4945</v>
      </c>
      <c r="N1042" s="1449" t="s">
        <v>5839</v>
      </c>
      <c r="O1042" s="1450"/>
      <c r="P1042" s="1450"/>
    </row>
    <row r="1043">
      <c r="A1043" s="1444">
        <v>4713.0</v>
      </c>
      <c r="B1043" s="1445" t="s">
        <v>8126</v>
      </c>
      <c r="C1043" s="1445" t="s">
        <v>8127</v>
      </c>
      <c r="D1043" s="1446" t="s">
        <v>8128</v>
      </c>
      <c r="E1043" s="1445">
        <v>8.96692882E8</v>
      </c>
      <c r="F1043" s="1445">
        <v>8.96692882E8</v>
      </c>
      <c r="G1043" s="1447" t="b">
        <v>1</v>
      </c>
      <c r="H1043" s="1445" t="s">
        <v>76</v>
      </c>
      <c r="I1043" s="1445" t="s">
        <v>1204</v>
      </c>
      <c r="J1043" s="1448">
        <v>583715.0</v>
      </c>
      <c r="K1043" s="1445" t="s">
        <v>2432</v>
      </c>
      <c r="L1043" s="1453"/>
      <c r="M1043" s="1445" t="s">
        <v>5838</v>
      </c>
      <c r="N1043" s="1449" t="s">
        <v>2432</v>
      </c>
      <c r="O1043" s="1450"/>
      <c r="P1043" s="1450"/>
    </row>
    <row r="1044">
      <c r="A1044" s="1444">
        <v>4714.0</v>
      </c>
      <c r="B1044" s="1445" t="s">
        <v>8129</v>
      </c>
      <c r="C1044" s="1445" t="s">
        <v>8130</v>
      </c>
      <c r="D1044" s="1446" t="s">
        <v>8131</v>
      </c>
      <c r="E1044" s="1445">
        <v>2.662548E7</v>
      </c>
      <c r="F1044" s="1445">
        <v>2.662548E7</v>
      </c>
      <c r="G1044" s="1447" t="b">
        <v>1</v>
      </c>
      <c r="H1044" s="1445" t="s">
        <v>76</v>
      </c>
      <c r="I1044" s="1445" t="s">
        <v>4936</v>
      </c>
      <c r="J1044" s="1448">
        <v>717019.0</v>
      </c>
      <c r="K1044" s="1445" t="s">
        <v>2426</v>
      </c>
      <c r="L1044" s="1445" t="s">
        <v>4954</v>
      </c>
      <c r="M1044" s="1445" t="s">
        <v>4954</v>
      </c>
      <c r="N1044" s="1449" t="s">
        <v>5316</v>
      </c>
      <c r="O1044" s="1450"/>
      <c r="P1044" s="1450"/>
    </row>
    <row r="1045">
      <c r="A1045" s="1444">
        <v>4715.0</v>
      </c>
      <c r="B1045" s="1445" t="s">
        <v>8132</v>
      </c>
      <c r="C1045" s="1445" t="s">
        <v>8133</v>
      </c>
      <c r="D1045" s="1446" t="s">
        <v>8134</v>
      </c>
      <c r="E1045" s="1445">
        <v>2.2532474E7</v>
      </c>
      <c r="F1045" s="1445">
        <v>2.2532474E7</v>
      </c>
      <c r="G1045" s="1447" t="b">
        <v>1</v>
      </c>
      <c r="H1045" s="1445" t="s">
        <v>76</v>
      </c>
      <c r="I1045" s="1445" t="s">
        <v>4936</v>
      </c>
      <c r="J1045" s="1448">
        <v>717019.0</v>
      </c>
      <c r="K1045" s="1445" t="s">
        <v>2426</v>
      </c>
      <c r="L1045" s="1445" t="s">
        <v>4954</v>
      </c>
      <c r="M1045" s="1445" t="s">
        <v>4954</v>
      </c>
      <c r="N1045" s="1449" t="s">
        <v>2426</v>
      </c>
      <c r="O1045" s="1450"/>
      <c r="P1045" s="1450"/>
    </row>
    <row r="1046">
      <c r="A1046" s="1444">
        <v>4716.0</v>
      </c>
      <c r="B1046" s="1445" t="s">
        <v>8135</v>
      </c>
      <c r="C1046" s="1445" t="s">
        <v>8136</v>
      </c>
      <c r="D1046" s="1446" t="s">
        <v>8137</v>
      </c>
      <c r="E1046" s="1445">
        <v>3.8222555E7</v>
      </c>
      <c r="F1046" s="1445">
        <v>3.8222555E7</v>
      </c>
      <c r="G1046" s="1447" t="b">
        <v>1</v>
      </c>
      <c r="H1046" s="1445" t="s">
        <v>263</v>
      </c>
      <c r="I1046" s="1445" t="s">
        <v>1204</v>
      </c>
      <c r="J1046" s="1448">
        <v>583715.0</v>
      </c>
      <c r="K1046" s="1445" t="s">
        <v>2426</v>
      </c>
      <c r="L1046" s="1445" t="s">
        <v>263</v>
      </c>
      <c r="M1046" s="1445" t="s">
        <v>263</v>
      </c>
      <c r="N1046" s="1449" t="s">
        <v>2426</v>
      </c>
      <c r="O1046" s="1450"/>
      <c r="P1046" s="1450"/>
    </row>
    <row r="1047">
      <c r="A1047" s="1444">
        <v>4720.0</v>
      </c>
      <c r="B1047" s="1445" t="s">
        <v>8138</v>
      </c>
      <c r="C1047" s="1445" t="s">
        <v>8138</v>
      </c>
      <c r="D1047" s="1446" t="s">
        <v>8139</v>
      </c>
      <c r="E1047" s="1445">
        <v>2.1629E7</v>
      </c>
      <c r="F1047" s="1445">
        <v>2.1629E7</v>
      </c>
      <c r="G1047" s="1447" t="b">
        <v>1</v>
      </c>
      <c r="H1047" s="1445" t="s">
        <v>76</v>
      </c>
      <c r="I1047" s="1445" t="s">
        <v>4929</v>
      </c>
      <c r="J1047" s="1448">
        <v>91511.0</v>
      </c>
      <c r="K1047" s="1445" t="s">
        <v>2426</v>
      </c>
      <c r="L1047" s="1445" t="s">
        <v>5479</v>
      </c>
      <c r="M1047" s="1445" t="s">
        <v>4945</v>
      </c>
      <c r="N1047" s="1449" t="s">
        <v>2426</v>
      </c>
      <c r="O1047" s="1450"/>
      <c r="P1047" s="1450"/>
    </row>
    <row r="1048">
      <c r="A1048" s="1444">
        <v>4721.0</v>
      </c>
      <c r="B1048" s="1445" t="s">
        <v>8140</v>
      </c>
      <c r="C1048" s="1445" t="s">
        <v>8141</v>
      </c>
      <c r="D1048" s="1446" t="s">
        <v>8142</v>
      </c>
      <c r="E1048" s="1445">
        <v>2.1629E7</v>
      </c>
      <c r="F1048" s="1445">
        <v>2.1629E7</v>
      </c>
      <c r="G1048" s="1447" t="b">
        <v>1</v>
      </c>
      <c r="H1048" s="1445" t="s">
        <v>76</v>
      </c>
      <c r="I1048" s="1445" t="s">
        <v>7903</v>
      </c>
      <c r="J1048" s="1448">
        <v>578724.0</v>
      </c>
      <c r="K1048" s="1445" t="s">
        <v>2464</v>
      </c>
      <c r="L1048" s="1451"/>
      <c r="M1048" s="1445" t="s">
        <v>4945</v>
      </c>
      <c r="N1048" s="1449" t="s">
        <v>2464</v>
      </c>
      <c r="O1048" s="1450"/>
      <c r="P1048" s="1450"/>
    </row>
    <row r="1049">
      <c r="A1049" s="1444">
        <v>4727.0</v>
      </c>
      <c r="B1049" s="1445" t="s">
        <v>8143</v>
      </c>
      <c r="C1049" s="1445" t="s">
        <v>8144</v>
      </c>
      <c r="D1049" s="1446" t="s">
        <v>8145</v>
      </c>
      <c r="E1049" s="1445">
        <v>8.25099957E8</v>
      </c>
      <c r="F1049" s="1445">
        <v>8.25099957E8</v>
      </c>
      <c r="G1049" s="1447" t="b">
        <v>1</v>
      </c>
      <c r="H1049" s="1445" t="s">
        <v>76</v>
      </c>
      <c r="I1049" s="1445" t="s">
        <v>1204</v>
      </c>
      <c r="J1049" s="1448">
        <v>583715.0</v>
      </c>
      <c r="K1049" s="1445" t="s">
        <v>2659</v>
      </c>
      <c r="L1049" s="1451"/>
      <c r="M1049" s="1445" t="s">
        <v>5165</v>
      </c>
      <c r="N1049" s="1449" t="s">
        <v>2659</v>
      </c>
      <c r="O1049" s="1450"/>
      <c r="P1049" s="1450"/>
    </row>
    <row r="1050">
      <c r="A1050" s="1444">
        <v>4728.0</v>
      </c>
      <c r="B1050" s="1445" t="s">
        <v>8146</v>
      </c>
      <c r="C1050" s="1445" t="s">
        <v>8147</v>
      </c>
      <c r="D1050" s="1446" t="s">
        <v>8148</v>
      </c>
      <c r="E1050" s="1445">
        <v>8.19692591E8</v>
      </c>
      <c r="F1050" s="1445">
        <v>8.19692591E8</v>
      </c>
      <c r="G1050" s="1447" t="b">
        <v>1</v>
      </c>
      <c r="H1050" s="1445" t="s">
        <v>76</v>
      </c>
      <c r="I1050" s="1445" t="s">
        <v>1204</v>
      </c>
      <c r="J1050" s="1448">
        <v>583715.0</v>
      </c>
      <c r="K1050" s="1445" t="s">
        <v>2659</v>
      </c>
      <c r="L1050" s="1445" t="s">
        <v>5998</v>
      </c>
      <c r="M1050" s="1445" t="s">
        <v>5126</v>
      </c>
      <c r="N1050" s="1449" t="s">
        <v>2659</v>
      </c>
      <c r="O1050" s="1450"/>
      <c r="P1050" s="1450"/>
    </row>
    <row r="1051">
      <c r="A1051" s="1444">
        <v>4730.0</v>
      </c>
      <c r="B1051" s="1445" t="s">
        <v>8149</v>
      </c>
      <c r="C1051" s="1445" t="s">
        <v>8150</v>
      </c>
      <c r="D1051" s="1446" t="s">
        <v>8151</v>
      </c>
      <c r="E1051" s="1445">
        <v>8.26391229E8</v>
      </c>
      <c r="F1051" s="1445">
        <v>8.26391229E8</v>
      </c>
      <c r="G1051" s="1447" t="b">
        <v>1</v>
      </c>
      <c r="H1051" s="1445" t="s">
        <v>76</v>
      </c>
      <c r="I1051" s="1445" t="s">
        <v>1204</v>
      </c>
      <c r="J1051" s="1448">
        <v>583715.0</v>
      </c>
      <c r="K1051" s="1445" t="s">
        <v>2659</v>
      </c>
      <c r="L1051" s="1445" t="s">
        <v>8152</v>
      </c>
      <c r="M1051" s="1445" t="s">
        <v>8152</v>
      </c>
      <c r="N1051" s="1449" t="s">
        <v>2659</v>
      </c>
      <c r="O1051" s="1450"/>
      <c r="P1051" s="1450"/>
    </row>
    <row r="1052">
      <c r="A1052" s="1444">
        <v>4731.0</v>
      </c>
      <c r="B1052" s="1445" t="s">
        <v>8153</v>
      </c>
      <c r="C1052" s="1445" t="s">
        <v>8154</v>
      </c>
      <c r="D1052" s="1446" t="s">
        <v>8155</v>
      </c>
      <c r="E1052" s="1445">
        <v>8.15291469E8</v>
      </c>
      <c r="F1052" s="1445">
        <v>8.15291469E8</v>
      </c>
      <c r="G1052" s="1447" t="b">
        <v>1</v>
      </c>
      <c r="H1052" s="1445" t="s">
        <v>76</v>
      </c>
      <c r="I1052" s="1445" t="s">
        <v>1204</v>
      </c>
      <c r="J1052" s="1448">
        <v>583715.0</v>
      </c>
      <c r="K1052" s="1445" t="s">
        <v>2659</v>
      </c>
      <c r="L1052" s="1445" t="s">
        <v>7382</v>
      </c>
      <c r="M1052" s="1445" t="s">
        <v>5002</v>
      </c>
      <c r="N1052" s="1449" t="s">
        <v>2659</v>
      </c>
      <c r="O1052" s="1450"/>
      <c r="P1052" s="1450"/>
    </row>
    <row r="1053">
      <c r="A1053" s="1444">
        <v>4735.0</v>
      </c>
      <c r="B1053" s="1445" t="s">
        <v>8156</v>
      </c>
      <c r="C1053" s="1445" t="s">
        <v>8157</v>
      </c>
      <c r="D1053" s="1446" t="s">
        <v>8158</v>
      </c>
      <c r="E1053" s="1445">
        <v>9.17963136E8</v>
      </c>
      <c r="F1053" s="1445">
        <v>9.17963136E8</v>
      </c>
      <c r="G1053" s="1447" t="b">
        <v>1</v>
      </c>
      <c r="H1053" s="1445" t="s">
        <v>76</v>
      </c>
      <c r="I1053" s="1445" t="s">
        <v>1204</v>
      </c>
      <c r="J1053" s="1448">
        <v>583715.0</v>
      </c>
      <c r="K1053" s="1445" t="s">
        <v>2464</v>
      </c>
      <c r="L1053" s="1451"/>
      <c r="M1053" s="1445" t="s">
        <v>4954</v>
      </c>
      <c r="N1053" s="1449" t="s">
        <v>8159</v>
      </c>
      <c r="O1053" s="1450"/>
      <c r="P1053" s="1450"/>
    </row>
    <row r="1054">
      <c r="A1054" s="1444">
        <v>4738.0</v>
      </c>
      <c r="B1054" s="1445" t="s">
        <v>8160</v>
      </c>
      <c r="C1054" s="1445" t="s">
        <v>8161</v>
      </c>
      <c r="D1054" s="1446" t="s">
        <v>8162</v>
      </c>
      <c r="E1054" s="1445">
        <v>8.38843318E8</v>
      </c>
      <c r="F1054" s="1445">
        <v>8.38843318E8</v>
      </c>
      <c r="G1054" s="1447" t="b">
        <v>1</v>
      </c>
      <c r="H1054" s="1445" t="s">
        <v>76</v>
      </c>
      <c r="I1054" s="1445" t="s">
        <v>1204</v>
      </c>
      <c r="J1054" s="1448">
        <v>583715.0</v>
      </c>
      <c r="K1054" s="1445" t="s">
        <v>2937</v>
      </c>
      <c r="L1054" s="1453"/>
      <c r="M1054" s="1445" t="s">
        <v>5650</v>
      </c>
      <c r="N1054" s="1449" t="s">
        <v>2937</v>
      </c>
      <c r="O1054" s="1450"/>
      <c r="P1054" s="1450"/>
    </row>
    <row r="1055">
      <c r="A1055" s="1444">
        <v>4740.0</v>
      </c>
      <c r="B1055" s="1445" t="s">
        <v>8163</v>
      </c>
      <c r="C1055" s="1445" t="s">
        <v>8164</v>
      </c>
      <c r="D1055" s="1446" t="s">
        <v>8165</v>
      </c>
      <c r="E1055" s="1445">
        <v>6.26821884E8</v>
      </c>
      <c r="F1055" s="1445">
        <v>6.26821884E8</v>
      </c>
      <c r="G1055" s="1447" t="b">
        <v>1</v>
      </c>
      <c r="H1055" s="1445" t="s">
        <v>76</v>
      </c>
      <c r="I1055" s="1445" t="s">
        <v>1204</v>
      </c>
      <c r="J1055" s="1448">
        <v>583715.0</v>
      </c>
      <c r="K1055" s="1445" t="s">
        <v>2464</v>
      </c>
      <c r="L1055" s="1453"/>
      <c r="M1055" s="1445" t="s">
        <v>4994</v>
      </c>
      <c r="N1055" s="1449" t="s">
        <v>5155</v>
      </c>
      <c r="O1055" s="1450"/>
      <c r="P1055" s="1450"/>
    </row>
    <row r="1056">
      <c r="A1056" s="1444">
        <v>4741.0</v>
      </c>
      <c r="B1056" s="1445" t="s">
        <v>8166</v>
      </c>
      <c r="C1056" s="1445" t="s">
        <v>8167</v>
      </c>
      <c r="D1056" s="1446" t="s">
        <v>8168</v>
      </c>
      <c r="E1056" s="1445">
        <v>2.5269663E7</v>
      </c>
      <c r="F1056" s="1445">
        <v>2.5269663E7</v>
      </c>
      <c r="G1056" s="1447" t="b">
        <v>1</v>
      </c>
      <c r="H1056" s="1445" t="s">
        <v>76</v>
      </c>
      <c r="I1056" s="1445" t="s">
        <v>1204</v>
      </c>
      <c r="J1056" s="1448">
        <v>583715.0</v>
      </c>
      <c r="K1056" s="1445" t="s">
        <v>2659</v>
      </c>
      <c r="L1056" s="1453"/>
      <c r="M1056" s="1445" t="s">
        <v>3864</v>
      </c>
      <c r="N1056" s="1449" t="s">
        <v>6624</v>
      </c>
      <c r="O1056" s="1450"/>
      <c r="P1056" s="1450"/>
    </row>
    <row r="1057">
      <c r="A1057" s="1444">
        <v>4742.0</v>
      </c>
      <c r="B1057" s="1445" t="s">
        <v>8169</v>
      </c>
      <c r="C1057" s="1445" t="s">
        <v>8170</v>
      </c>
      <c r="D1057" s="1446" t="s">
        <v>8171</v>
      </c>
      <c r="E1057" s="1445">
        <v>2.5269663E7</v>
      </c>
      <c r="F1057" s="1445">
        <v>2.5269663E7</v>
      </c>
      <c r="G1057" s="1447" t="b">
        <v>1</v>
      </c>
      <c r="H1057" s="1445" t="s">
        <v>76</v>
      </c>
      <c r="I1057" s="1445" t="s">
        <v>1204</v>
      </c>
      <c r="J1057" s="1448">
        <v>583715.0</v>
      </c>
      <c r="K1057" s="1445" t="s">
        <v>2659</v>
      </c>
      <c r="L1057" s="1453"/>
      <c r="M1057" s="1453"/>
      <c r="N1057" s="1449" t="s">
        <v>6624</v>
      </c>
      <c r="O1057" s="1450"/>
      <c r="P1057" s="1450"/>
    </row>
    <row r="1058">
      <c r="A1058" s="1444">
        <v>4743.0</v>
      </c>
      <c r="B1058" s="1445" t="s">
        <v>8172</v>
      </c>
      <c r="C1058" s="1445" t="s">
        <v>8173</v>
      </c>
      <c r="D1058" s="1446" t="s">
        <v>8174</v>
      </c>
      <c r="E1058" s="1445">
        <v>8.04987545E8</v>
      </c>
      <c r="F1058" s="1445">
        <v>8.04987545E8</v>
      </c>
      <c r="G1058" s="1447" t="b">
        <v>1</v>
      </c>
      <c r="H1058" s="1445" t="s">
        <v>76</v>
      </c>
      <c r="I1058" s="1445" t="s">
        <v>4936</v>
      </c>
      <c r="J1058" s="1448">
        <v>717019.0</v>
      </c>
      <c r="K1058" s="1445" t="s">
        <v>2440</v>
      </c>
      <c r="L1058" s="1453"/>
      <c r="M1058" s="1445" t="s">
        <v>5037</v>
      </c>
      <c r="N1058" s="1449" t="s">
        <v>8175</v>
      </c>
      <c r="O1058" s="1450"/>
      <c r="P1058" s="1450"/>
    </row>
    <row r="1059">
      <c r="A1059" s="1444">
        <v>4746.0</v>
      </c>
      <c r="B1059" s="1445" t="s">
        <v>8176</v>
      </c>
      <c r="C1059" s="1445" t="s">
        <v>8176</v>
      </c>
      <c r="D1059" s="1446" t="s">
        <v>8177</v>
      </c>
      <c r="E1059" s="1445">
        <v>2.6879E7</v>
      </c>
      <c r="F1059" s="1445">
        <v>2.6879E7</v>
      </c>
      <c r="G1059" s="1447" t="b">
        <v>1</v>
      </c>
      <c r="H1059" s="1445" t="s">
        <v>76</v>
      </c>
      <c r="I1059" s="1445" t="s">
        <v>4940</v>
      </c>
      <c r="J1059" s="1448">
        <v>41930.0</v>
      </c>
      <c r="K1059" s="1445" t="s">
        <v>2536</v>
      </c>
      <c r="L1059" s="1453"/>
      <c r="M1059" s="1445" t="s">
        <v>4945</v>
      </c>
      <c r="N1059" s="1449" t="s">
        <v>8178</v>
      </c>
      <c r="O1059" s="1450"/>
      <c r="P1059" s="1450"/>
    </row>
    <row r="1060">
      <c r="A1060" s="1444">
        <v>4747.0</v>
      </c>
      <c r="B1060" s="1445" t="s">
        <v>209</v>
      </c>
      <c r="C1060" s="1445" t="s">
        <v>209</v>
      </c>
      <c r="D1060" s="1446" t="s">
        <v>8179</v>
      </c>
      <c r="E1060" s="1445">
        <v>8.28358909E8</v>
      </c>
      <c r="F1060" s="1445">
        <v>8.28358909E8</v>
      </c>
      <c r="G1060" s="1447" t="b">
        <v>1</v>
      </c>
      <c r="H1060" s="1445" t="s">
        <v>76</v>
      </c>
      <c r="I1060" s="1445" t="s">
        <v>1204</v>
      </c>
      <c r="J1060" s="1448">
        <v>583715.0</v>
      </c>
      <c r="K1060" s="1445" t="s">
        <v>2437</v>
      </c>
      <c r="L1060" s="1445" t="s">
        <v>8180</v>
      </c>
      <c r="M1060" s="1453"/>
      <c r="N1060" s="1449" t="s">
        <v>2437</v>
      </c>
      <c r="O1060" s="1450"/>
      <c r="P1060" s="1450"/>
    </row>
    <row r="1061">
      <c r="A1061" s="1444">
        <v>4748.0</v>
      </c>
      <c r="B1061" s="1445" t="s">
        <v>8181</v>
      </c>
      <c r="C1061" s="1445" t="s">
        <v>8182</v>
      </c>
      <c r="D1061" s="1446" t="s">
        <v>8183</v>
      </c>
      <c r="E1061" s="1445">
        <v>9.46962645E8</v>
      </c>
      <c r="F1061" s="1445">
        <v>9.46962645E8</v>
      </c>
      <c r="G1061" s="1447" t="b">
        <v>1</v>
      </c>
      <c r="H1061" s="1445" t="s">
        <v>76</v>
      </c>
      <c r="I1061" s="1445" t="s">
        <v>1204</v>
      </c>
      <c r="J1061" s="1448">
        <v>583715.0</v>
      </c>
      <c r="K1061" s="1445" t="s">
        <v>2937</v>
      </c>
      <c r="L1061" s="1445" t="s">
        <v>3864</v>
      </c>
      <c r="M1061" s="1445" t="s">
        <v>3864</v>
      </c>
      <c r="N1061" s="1449" t="s">
        <v>8184</v>
      </c>
      <c r="O1061" s="1450"/>
      <c r="P1061" s="1450"/>
    </row>
    <row r="1062">
      <c r="A1062" s="1444">
        <v>4749.0</v>
      </c>
      <c r="B1062" s="1445" t="s">
        <v>502</v>
      </c>
      <c r="C1062" s="1445" t="s">
        <v>8185</v>
      </c>
      <c r="D1062" s="1446" t="s">
        <v>8186</v>
      </c>
      <c r="E1062" s="1445">
        <v>6.25343394E8</v>
      </c>
      <c r="F1062" s="1445">
        <v>6.25343394E8</v>
      </c>
      <c r="G1062" s="1447" t="b">
        <v>1</v>
      </c>
      <c r="H1062" s="1445" t="s">
        <v>76</v>
      </c>
      <c r="I1062" s="1445" t="s">
        <v>4936</v>
      </c>
      <c r="J1062" s="1448">
        <v>717019.0</v>
      </c>
      <c r="K1062" s="1445" t="s">
        <v>2464</v>
      </c>
      <c r="L1062" s="1445" t="s">
        <v>4962</v>
      </c>
      <c r="M1062" s="1445" t="s">
        <v>4945</v>
      </c>
      <c r="N1062" s="1449" t="s">
        <v>2464</v>
      </c>
      <c r="O1062" s="1450"/>
      <c r="P1062" s="1450"/>
    </row>
    <row r="1063">
      <c r="A1063" s="1444">
        <v>4750.0</v>
      </c>
      <c r="B1063" s="1445" t="s">
        <v>196</v>
      </c>
      <c r="C1063" s="1445" t="s">
        <v>196</v>
      </c>
      <c r="D1063" s="1446" t="s">
        <v>8187</v>
      </c>
      <c r="E1063" s="1445">
        <v>6.38166969E8</v>
      </c>
      <c r="F1063" s="1445">
        <v>6.38166969E8</v>
      </c>
      <c r="G1063" s="1447" t="b">
        <v>1</v>
      </c>
      <c r="H1063" s="1445" t="s">
        <v>76</v>
      </c>
      <c r="I1063" s="1445" t="s">
        <v>1077</v>
      </c>
      <c r="J1063" s="1448">
        <v>319244.0</v>
      </c>
      <c r="K1063" s="1445" t="s">
        <v>2426</v>
      </c>
      <c r="L1063" s="1453"/>
      <c r="M1063" s="1445" t="s">
        <v>4938</v>
      </c>
      <c r="N1063" s="1449" t="s">
        <v>8188</v>
      </c>
      <c r="O1063" s="1450"/>
      <c r="P1063" s="1450"/>
    </row>
    <row r="1064">
      <c r="A1064" s="1444">
        <v>4751.0</v>
      </c>
      <c r="B1064" s="1445" t="s">
        <v>156</v>
      </c>
      <c r="C1064" s="1445" t="s">
        <v>8189</v>
      </c>
      <c r="D1064" s="1446" t="s">
        <v>8190</v>
      </c>
      <c r="E1064" s="1445">
        <v>2.0605258E7</v>
      </c>
      <c r="F1064" s="1445">
        <v>2.0605258E7</v>
      </c>
      <c r="G1064" s="1447" t="b">
        <v>1</v>
      </c>
      <c r="H1064" s="1445" t="s">
        <v>76</v>
      </c>
      <c r="I1064" s="1445" t="s">
        <v>1204</v>
      </c>
      <c r="J1064" s="1448">
        <v>583715.0</v>
      </c>
      <c r="K1064" s="1445" t="s">
        <v>2432</v>
      </c>
      <c r="L1064" s="1445" t="s">
        <v>7725</v>
      </c>
      <c r="M1064" s="1445" t="s">
        <v>7725</v>
      </c>
      <c r="N1064" s="1449" t="s">
        <v>7003</v>
      </c>
      <c r="O1064" s="1450"/>
      <c r="P1064" s="1450"/>
    </row>
    <row r="1065">
      <c r="A1065" s="1444">
        <v>4752.0</v>
      </c>
      <c r="B1065" s="1445" t="s">
        <v>8191</v>
      </c>
      <c r="C1065" s="1445" t="s">
        <v>8192</v>
      </c>
      <c r="D1065" s="1446" t="s">
        <v>8193</v>
      </c>
      <c r="E1065" s="1445">
        <v>8.98804552E8</v>
      </c>
      <c r="F1065" s="1445">
        <v>8.98804552E8</v>
      </c>
      <c r="G1065" s="1447" t="b">
        <v>1</v>
      </c>
      <c r="H1065" s="1445" t="s">
        <v>76</v>
      </c>
      <c r="I1065" s="1445" t="s">
        <v>1204</v>
      </c>
      <c r="J1065" s="1448">
        <v>583715.0</v>
      </c>
      <c r="K1065" s="1445" t="s">
        <v>2464</v>
      </c>
      <c r="L1065" s="1453"/>
      <c r="M1065" s="1445" t="s">
        <v>5633</v>
      </c>
      <c r="N1065" s="1449" t="s">
        <v>8194</v>
      </c>
      <c r="O1065" s="1450"/>
      <c r="P1065" s="1450"/>
    </row>
    <row r="1066">
      <c r="A1066" s="1444">
        <v>4763.0</v>
      </c>
      <c r="B1066" s="1445" t="s">
        <v>2745</v>
      </c>
      <c r="C1066" s="1445" t="s">
        <v>8195</v>
      </c>
      <c r="D1066" s="1446" t="s">
        <v>8196</v>
      </c>
      <c r="E1066" s="1445">
        <v>2.7803588E7</v>
      </c>
      <c r="F1066" s="1445">
        <v>2.7803588E7</v>
      </c>
      <c r="G1066" s="1447" t="b">
        <v>1</v>
      </c>
      <c r="H1066" s="1445" t="s">
        <v>76</v>
      </c>
      <c r="I1066" s="1445" t="s">
        <v>1204</v>
      </c>
      <c r="J1066" s="1448">
        <v>583715.0</v>
      </c>
      <c r="K1066" s="1445" t="s">
        <v>2426</v>
      </c>
      <c r="L1066" s="1445" t="s">
        <v>7123</v>
      </c>
      <c r="M1066" s="1445" t="s">
        <v>7123</v>
      </c>
      <c r="N1066" s="1449" t="s">
        <v>2426</v>
      </c>
      <c r="O1066" s="1450"/>
      <c r="P1066" s="1450"/>
    </row>
    <row r="1067">
      <c r="A1067" s="1444">
        <v>4766.0</v>
      </c>
      <c r="B1067" s="1445" t="s">
        <v>8197</v>
      </c>
      <c r="C1067" s="1445" t="s">
        <v>8198</v>
      </c>
      <c r="D1067" s="1446" t="s">
        <v>8199</v>
      </c>
      <c r="E1067" s="1445">
        <v>2.0797E7</v>
      </c>
      <c r="F1067" s="1445">
        <v>2.0797E7</v>
      </c>
      <c r="G1067" s="1447" t="b">
        <v>1</v>
      </c>
      <c r="H1067" s="1445" t="s">
        <v>76</v>
      </c>
      <c r="I1067" s="1445" t="s">
        <v>4929</v>
      </c>
      <c r="J1067" s="1448">
        <v>91511.0</v>
      </c>
      <c r="K1067" s="1445" t="s">
        <v>2437</v>
      </c>
      <c r="L1067" s="1453"/>
      <c r="M1067" s="1445" t="s">
        <v>4931</v>
      </c>
      <c r="N1067" s="1449" t="s">
        <v>8200</v>
      </c>
      <c r="O1067" s="1450"/>
      <c r="P1067" s="1450"/>
    </row>
    <row r="1068">
      <c r="A1068" s="1444">
        <v>4768.0</v>
      </c>
      <c r="B1068" s="1445" t="s">
        <v>8201</v>
      </c>
      <c r="C1068" s="1445" t="s">
        <v>8201</v>
      </c>
      <c r="D1068" s="1446" t="s">
        <v>8202</v>
      </c>
      <c r="E1068" s="1445">
        <v>2.2031111E7</v>
      </c>
      <c r="F1068" s="1445">
        <v>2.2031111E7</v>
      </c>
      <c r="G1068" s="1447" t="b">
        <v>1</v>
      </c>
      <c r="H1068" s="1445" t="s">
        <v>76</v>
      </c>
      <c r="I1068" s="1445" t="s">
        <v>4936</v>
      </c>
      <c r="J1068" s="1448">
        <v>717019.0</v>
      </c>
      <c r="K1068" s="1445" t="s">
        <v>2426</v>
      </c>
      <c r="L1068" s="1445" t="s">
        <v>6056</v>
      </c>
      <c r="M1068" s="1445" t="s">
        <v>5933</v>
      </c>
      <c r="N1068" s="1449" t="s">
        <v>5316</v>
      </c>
      <c r="O1068" s="1450"/>
      <c r="P1068" s="1450"/>
    </row>
    <row r="1069">
      <c r="A1069" s="1444">
        <v>4769.0</v>
      </c>
      <c r="B1069" s="1445" t="s">
        <v>8203</v>
      </c>
      <c r="C1069" s="1445" t="s">
        <v>8204</v>
      </c>
      <c r="D1069" s="1446" t="s">
        <v>8205</v>
      </c>
      <c r="E1069" s="1445">
        <v>6.59387151E8</v>
      </c>
      <c r="F1069" s="1445">
        <v>6.59387151E8</v>
      </c>
      <c r="G1069" s="1447" t="b">
        <v>1</v>
      </c>
      <c r="H1069" s="1445" t="s">
        <v>76</v>
      </c>
      <c r="I1069" s="1445" t="s">
        <v>1204</v>
      </c>
      <c r="J1069" s="1448">
        <v>583715.0</v>
      </c>
      <c r="K1069" s="1445" t="s">
        <v>2464</v>
      </c>
      <c r="L1069" s="1445" t="s">
        <v>5011</v>
      </c>
      <c r="M1069" s="1445" t="s">
        <v>5398</v>
      </c>
      <c r="N1069" s="1449" t="s">
        <v>2464</v>
      </c>
      <c r="O1069" s="1450"/>
      <c r="P1069" s="1450"/>
    </row>
    <row r="1070">
      <c r="A1070" s="1444">
        <v>4770.0</v>
      </c>
      <c r="B1070" s="1445" t="s">
        <v>8206</v>
      </c>
      <c r="C1070" s="1445" t="s">
        <v>8206</v>
      </c>
      <c r="D1070" s="1446" t="s">
        <v>8207</v>
      </c>
      <c r="E1070" s="1445">
        <v>8.47000215E8</v>
      </c>
      <c r="F1070" s="1445">
        <v>8.47000215E8</v>
      </c>
      <c r="G1070" s="1447" t="b">
        <v>1</v>
      </c>
      <c r="H1070" s="1445" t="s">
        <v>76</v>
      </c>
      <c r="I1070" s="1445" t="s">
        <v>4936</v>
      </c>
      <c r="J1070" s="1448">
        <v>717019.0</v>
      </c>
      <c r="K1070" s="1445" t="s">
        <v>2659</v>
      </c>
      <c r="L1070" s="1445" t="s">
        <v>4930</v>
      </c>
      <c r="M1070" s="1445" t="s">
        <v>4938</v>
      </c>
      <c r="N1070" s="1449" t="s">
        <v>2659</v>
      </c>
      <c r="O1070" s="1450"/>
      <c r="P1070" s="1450"/>
    </row>
    <row r="1071">
      <c r="A1071" s="1444">
        <v>4771.0</v>
      </c>
      <c r="B1071" s="1445" t="s">
        <v>8208</v>
      </c>
      <c r="C1071" s="1445" t="s">
        <v>8209</v>
      </c>
      <c r="D1071" s="1446" t="s">
        <v>8210</v>
      </c>
      <c r="E1071" s="1445">
        <v>2.2031111E7</v>
      </c>
      <c r="F1071" s="1445">
        <v>2.2031111E7</v>
      </c>
      <c r="G1071" s="1447" t="b">
        <v>1</v>
      </c>
      <c r="H1071" s="1445" t="s">
        <v>76</v>
      </c>
      <c r="I1071" s="1445" t="s">
        <v>4936</v>
      </c>
      <c r="J1071" s="1448">
        <v>717019.0</v>
      </c>
      <c r="K1071" s="1445" t="s">
        <v>2464</v>
      </c>
      <c r="L1071" s="1445" t="s">
        <v>6056</v>
      </c>
      <c r="M1071" s="1445" t="s">
        <v>5933</v>
      </c>
      <c r="N1071" s="1449" t="s">
        <v>2464</v>
      </c>
      <c r="O1071" s="1450"/>
      <c r="P1071" s="1450"/>
    </row>
    <row r="1072">
      <c r="A1072" s="1444">
        <v>4772.0</v>
      </c>
      <c r="B1072" s="1445" t="s">
        <v>8211</v>
      </c>
      <c r="C1072" s="1445" t="s">
        <v>8212</v>
      </c>
      <c r="D1072" s="1446" t="s">
        <v>8213</v>
      </c>
      <c r="E1072" s="1445">
        <v>9.49958499E8</v>
      </c>
      <c r="F1072" s="1445">
        <v>9.49958499E8</v>
      </c>
      <c r="G1072" s="1447" t="b">
        <v>1</v>
      </c>
      <c r="H1072" s="1445" t="s">
        <v>76</v>
      </c>
      <c r="I1072" s="1445" t="s">
        <v>1204</v>
      </c>
      <c r="J1072" s="1448">
        <v>583715.0</v>
      </c>
      <c r="K1072" s="1445" t="s">
        <v>2476</v>
      </c>
      <c r="L1072" s="1445" t="s">
        <v>5307</v>
      </c>
      <c r="M1072" s="1445" t="s">
        <v>5307</v>
      </c>
      <c r="N1072" s="1449" t="s">
        <v>8214</v>
      </c>
      <c r="O1072" s="1450"/>
      <c r="P1072" s="1450"/>
    </row>
    <row r="1073">
      <c r="A1073" s="1444">
        <v>4774.0</v>
      </c>
      <c r="B1073" s="1445" t="s">
        <v>8215</v>
      </c>
      <c r="C1073" s="1445" t="s">
        <v>8216</v>
      </c>
      <c r="D1073" s="1446" t="s">
        <v>8217</v>
      </c>
      <c r="E1073" s="1445">
        <v>8.16516446E8</v>
      </c>
      <c r="F1073" s="1445">
        <v>8.16516446E8</v>
      </c>
      <c r="G1073" s="1447" t="b">
        <v>1</v>
      </c>
      <c r="H1073" s="1445" t="s">
        <v>76</v>
      </c>
      <c r="I1073" s="1445" t="s">
        <v>1204</v>
      </c>
      <c r="J1073" s="1448">
        <v>583715.0</v>
      </c>
      <c r="K1073" s="1445" t="s">
        <v>2659</v>
      </c>
      <c r="L1073" s="1453"/>
      <c r="M1073" s="1445" t="s">
        <v>4954</v>
      </c>
      <c r="N1073" s="1449" t="s">
        <v>2659</v>
      </c>
      <c r="O1073" s="1450"/>
      <c r="P1073" s="1450"/>
    </row>
    <row r="1074">
      <c r="A1074" s="1444">
        <v>4775.0</v>
      </c>
      <c r="B1074" s="1445" t="s">
        <v>8218</v>
      </c>
      <c r="C1074" s="1445" t="s">
        <v>8219</v>
      </c>
      <c r="D1074" s="1446" t="s">
        <v>8220</v>
      </c>
      <c r="E1074" s="1445">
        <v>8.45051787E8</v>
      </c>
      <c r="F1074" s="1445">
        <v>8.45051787E8</v>
      </c>
      <c r="G1074" s="1447" t="b">
        <v>1</v>
      </c>
      <c r="H1074" s="1445" t="s">
        <v>76</v>
      </c>
      <c r="I1074" s="1445" t="s">
        <v>1204</v>
      </c>
      <c r="J1074" s="1448">
        <v>583715.0</v>
      </c>
      <c r="K1074" s="1445" t="s">
        <v>4317</v>
      </c>
      <c r="L1074" s="1445" t="s">
        <v>8221</v>
      </c>
      <c r="M1074" s="1445" t="s">
        <v>4998</v>
      </c>
      <c r="N1074" s="1449" t="s">
        <v>6387</v>
      </c>
      <c r="O1074" s="1450"/>
      <c r="P1074" s="1450"/>
    </row>
    <row r="1075">
      <c r="A1075" s="1444">
        <v>4776.0</v>
      </c>
      <c r="B1075" s="1445" t="s">
        <v>8222</v>
      </c>
      <c r="C1075" s="1445" t="s">
        <v>8223</v>
      </c>
      <c r="D1075" s="1446" t="s">
        <v>8224</v>
      </c>
      <c r="E1075" s="1445">
        <v>8.18371741E8</v>
      </c>
      <c r="F1075" s="1445">
        <v>8.18371741E8</v>
      </c>
      <c r="G1075" s="1447" t="b">
        <v>1</v>
      </c>
      <c r="H1075" s="1445" t="s">
        <v>76</v>
      </c>
      <c r="I1075" s="1445" t="s">
        <v>1204</v>
      </c>
      <c r="J1075" s="1448">
        <v>583715.0</v>
      </c>
      <c r="K1075" s="1445" t="s">
        <v>2464</v>
      </c>
      <c r="L1075" s="1445" t="s">
        <v>5633</v>
      </c>
      <c r="M1075" s="1445" t="s">
        <v>5633</v>
      </c>
      <c r="N1075" s="1449" t="s">
        <v>5094</v>
      </c>
      <c r="O1075" s="1450"/>
      <c r="P1075" s="1450"/>
    </row>
    <row r="1076">
      <c r="A1076" s="1444">
        <v>4777.0</v>
      </c>
      <c r="B1076" s="1445" t="s">
        <v>8225</v>
      </c>
      <c r="C1076" s="1445" t="s">
        <v>8226</v>
      </c>
      <c r="D1076" s="1446" t="s">
        <v>8227</v>
      </c>
      <c r="E1076" s="1445">
        <v>8.37834867E8</v>
      </c>
      <c r="F1076" s="1445">
        <v>8.37834867E8</v>
      </c>
      <c r="G1076" s="1447" t="b">
        <v>1</v>
      </c>
      <c r="H1076" s="1445" t="s">
        <v>76</v>
      </c>
      <c r="I1076" s="1445" t="s">
        <v>4936</v>
      </c>
      <c r="J1076" s="1448">
        <v>717019.0</v>
      </c>
      <c r="K1076" s="1445" t="s">
        <v>2715</v>
      </c>
      <c r="L1076" s="1445" t="s">
        <v>5838</v>
      </c>
      <c r="M1076" s="1445" t="s">
        <v>4938</v>
      </c>
      <c r="N1076" s="1449" t="s">
        <v>5839</v>
      </c>
      <c r="O1076" s="1450"/>
      <c r="P1076" s="1450"/>
    </row>
    <row r="1077">
      <c r="A1077" s="1444">
        <v>4778.0</v>
      </c>
      <c r="B1077" s="1445" t="s">
        <v>158</v>
      </c>
      <c r="C1077" s="1445" t="s">
        <v>8228</v>
      </c>
      <c r="D1077" s="1446" t="s">
        <v>8229</v>
      </c>
      <c r="E1077" s="1445">
        <v>9.89979782E8</v>
      </c>
      <c r="F1077" s="1445">
        <v>9.89979782E8</v>
      </c>
      <c r="G1077" s="1447" t="b">
        <v>1</v>
      </c>
      <c r="H1077" s="1445" t="s">
        <v>76</v>
      </c>
      <c r="I1077" s="1445" t="s">
        <v>1204</v>
      </c>
      <c r="J1077" s="1448">
        <v>583715.0</v>
      </c>
      <c r="K1077" s="1445" t="s">
        <v>5391</v>
      </c>
      <c r="L1077" s="1453"/>
      <c r="M1077" s="1445" t="s">
        <v>8230</v>
      </c>
      <c r="N1077" s="1449" t="s">
        <v>5392</v>
      </c>
      <c r="O1077" s="1450"/>
      <c r="P1077" s="1450"/>
    </row>
    <row r="1078">
      <c r="A1078" s="1444">
        <v>4779.0</v>
      </c>
      <c r="B1078" s="1445" t="s">
        <v>8231</v>
      </c>
      <c r="C1078" s="1445" t="s">
        <v>8232</v>
      </c>
      <c r="D1078" s="1446" t="s">
        <v>8233</v>
      </c>
      <c r="E1078" s="1445">
        <v>6.2737707E8</v>
      </c>
      <c r="F1078" s="1445">
        <v>6.2737707E8</v>
      </c>
      <c r="G1078" s="1447" t="b">
        <v>1</v>
      </c>
      <c r="H1078" s="1445" t="s">
        <v>76</v>
      </c>
      <c r="I1078" s="1445" t="s">
        <v>1204</v>
      </c>
      <c r="J1078" s="1448">
        <v>583715.0</v>
      </c>
      <c r="K1078" s="1445" t="s">
        <v>2432</v>
      </c>
      <c r="L1078" s="1445" t="s">
        <v>5019</v>
      </c>
      <c r="M1078" s="1445" t="s">
        <v>8234</v>
      </c>
      <c r="N1078" s="1449" t="s">
        <v>8235</v>
      </c>
      <c r="O1078" s="1450"/>
      <c r="P1078" s="1450"/>
    </row>
    <row r="1079">
      <c r="A1079" s="1444">
        <v>4780.0</v>
      </c>
      <c r="B1079" s="1445" t="s">
        <v>8236</v>
      </c>
      <c r="C1079" s="1445" t="s">
        <v>8237</v>
      </c>
      <c r="D1079" s="1446" t="s">
        <v>8238</v>
      </c>
      <c r="E1079" s="1445">
        <v>9.22657007E8</v>
      </c>
      <c r="F1079" s="1445">
        <v>9.22657007E8</v>
      </c>
      <c r="G1079" s="1447" t="b">
        <v>1</v>
      </c>
      <c r="H1079" s="1445" t="s">
        <v>76</v>
      </c>
      <c r="I1079" s="1445" t="s">
        <v>1204</v>
      </c>
      <c r="J1079" s="1448">
        <v>583715.0</v>
      </c>
      <c r="K1079" s="1445" t="s">
        <v>2432</v>
      </c>
      <c r="L1079" s="1445" t="s">
        <v>4998</v>
      </c>
      <c r="M1079" s="1445" t="s">
        <v>4998</v>
      </c>
      <c r="N1079" s="1449" t="s">
        <v>8235</v>
      </c>
      <c r="O1079" s="1450"/>
      <c r="P1079" s="1450"/>
    </row>
    <row r="1080">
      <c r="A1080" s="1444">
        <v>4781.0</v>
      </c>
      <c r="B1080" s="1445" t="s">
        <v>8239</v>
      </c>
      <c r="C1080" s="1445" t="s">
        <v>8240</v>
      </c>
      <c r="D1080" s="1446" t="s">
        <v>8241</v>
      </c>
      <c r="E1080" s="1445">
        <v>9.46626689E8</v>
      </c>
      <c r="F1080" s="1445">
        <v>9.46626689E8</v>
      </c>
      <c r="G1080" s="1447" t="b">
        <v>1</v>
      </c>
      <c r="H1080" s="1445" t="s">
        <v>76</v>
      </c>
      <c r="I1080" s="1445" t="s">
        <v>1204</v>
      </c>
      <c r="J1080" s="1448">
        <v>583715.0</v>
      </c>
      <c r="K1080" s="1445" t="s">
        <v>2464</v>
      </c>
      <c r="L1080" s="1445" t="s">
        <v>4931</v>
      </c>
      <c r="M1080" s="1445" t="s">
        <v>4931</v>
      </c>
      <c r="N1080" s="1449" t="s">
        <v>2464</v>
      </c>
      <c r="O1080" s="1450"/>
      <c r="P1080" s="1450"/>
    </row>
    <row r="1081">
      <c r="A1081" s="1444">
        <v>4782.0</v>
      </c>
      <c r="B1081" s="1445" t="s">
        <v>8242</v>
      </c>
      <c r="C1081" s="1445" t="s">
        <v>8243</v>
      </c>
      <c r="D1081" s="1446" t="s">
        <v>8244</v>
      </c>
      <c r="E1081" s="1445">
        <v>6.47643555E8</v>
      </c>
      <c r="F1081" s="1445">
        <v>6.47643555E8</v>
      </c>
      <c r="G1081" s="1447" t="b">
        <v>1</v>
      </c>
      <c r="H1081" s="1445" t="s">
        <v>76</v>
      </c>
      <c r="I1081" s="1445" t="s">
        <v>1204</v>
      </c>
      <c r="J1081" s="1448">
        <v>583715.0</v>
      </c>
      <c r="K1081" s="1445" t="s">
        <v>2464</v>
      </c>
      <c r="L1081" s="1445" t="s">
        <v>7123</v>
      </c>
      <c r="M1081" s="1445" t="s">
        <v>7123</v>
      </c>
      <c r="N1081" s="1449" t="s">
        <v>5094</v>
      </c>
      <c r="O1081" s="1450"/>
      <c r="P1081" s="1450"/>
    </row>
    <row r="1082">
      <c r="A1082" s="1444">
        <v>4784.0</v>
      </c>
      <c r="B1082" s="1445" t="s">
        <v>8245</v>
      </c>
      <c r="C1082" s="1445" t="s">
        <v>8246</v>
      </c>
      <c r="D1082" s="1446" t="s">
        <v>8247</v>
      </c>
      <c r="E1082" s="1445">
        <v>9.17517538E8</v>
      </c>
      <c r="F1082" s="1445">
        <v>9.17517538E8</v>
      </c>
      <c r="G1082" s="1447" t="b">
        <v>1</v>
      </c>
      <c r="H1082" s="1445" t="s">
        <v>76</v>
      </c>
      <c r="I1082" s="1445" t="s">
        <v>1204</v>
      </c>
      <c r="J1082" s="1448">
        <v>583715.0</v>
      </c>
      <c r="K1082" s="1445" t="s">
        <v>2464</v>
      </c>
      <c r="L1082" s="1445" t="s">
        <v>5019</v>
      </c>
      <c r="M1082" s="1445" t="s">
        <v>8234</v>
      </c>
      <c r="N1082" s="1449" t="s">
        <v>6132</v>
      </c>
      <c r="O1082" s="1450"/>
      <c r="P1082" s="1450"/>
    </row>
    <row r="1083">
      <c r="A1083" s="1444">
        <v>4787.0</v>
      </c>
      <c r="B1083" s="1445" t="s">
        <v>8248</v>
      </c>
      <c r="C1083" s="1445" t="s">
        <v>8249</v>
      </c>
      <c r="D1083" s="1446" t="s">
        <v>8250</v>
      </c>
      <c r="E1083" s="1445">
        <v>9.51452123E8</v>
      </c>
      <c r="F1083" s="1445">
        <v>9.51452123E8</v>
      </c>
      <c r="G1083" s="1447" t="b">
        <v>1</v>
      </c>
      <c r="H1083" s="1445" t="s">
        <v>6296</v>
      </c>
      <c r="I1083" s="1445" t="s">
        <v>1204</v>
      </c>
      <c r="J1083" s="1448">
        <v>583715.0</v>
      </c>
      <c r="K1083" s="1445" t="s">
        <v>2464</v>
      </c>
      <c r="L1083" s="1445" t="s">
        <v>6296</v>
      </c>
      <c r="M1083" s="1445" t="s">
        <v>6296</v>
      </c>
      <c r="N1083" s="1449" t="s">
        <v>2464</v>
      </c>
      <c r="O1083" s="1450"/>
      <c r="P1083" s="1450"/>
    </row>
    <row r="1084">
      <c r="A1084" s="1444">
        <v>4791.0</v>
      </c>
      <c r="B1084" s="1445" t="s">
        <v>8251</v>
      </c>
      <c r="C1084" s="1445" t="s">
        <v>8252</v>
      </c>
      <c r="D1084" s="1446" t="s">
        <v>8253</v>
      </c>
      <c r="E1084" s="1445">
        <v>9.86342666E8</v>
      </c>
      <c r="F1084" s="1445">
        <v>9.86342666E8</v>
      </c>
      <c r="G1084" s="1447" t="b">
        <v>1</v>
      </c>
      <c r="H1084" s="1445" t="s">
        <v>76</v>
      </c>
      <c r="I1084" s="1445" t="s">
        <v>1204</v>
      </c>
      <c r="J1084" s="1448">
        <v>583715.0</v>
      </c>
      <c r="K1084" s="1445" t="s">
        <v>2937</v>
      </c>
      <c r="L1084" s="1445" t="s">
        <v>5458</v>
      </c>
      <c r="M1084" s="1445" t="s">
        <v>5370</v>
      </c>
      <c r="N1084" s="1449" t="s">
        <v>6044</v>
      </c>
      <c r="O1084" s="1450"/>
      <c r="P1084" s="1450"/>
    </row>
    <row r="1085">
      <c r="A1085" s="1444">
        <v>4792.0</v>
      </c>
      <c r="B1085" s="1445" t="s">
        <v>8254</v>
      </c>
      <c r="C1085" s="1445" t="s">
        <v>8255</v>
      </c>
      <c r="D1085" s="1446" t="s">
        <v>8256</v>
      </c>
      <c r="E1085" s="1445">
        <v>9.66394498E8</v>
      </c>
      <c r="F1085" s="1445">
        <v>9.66394498E8</v>
      </c>
      <c r="G1085" s="1447" t="b">
        <v>1</v>
      </c>
      <c r="H1085" s="1445" t="s">
        <v>76</v>
      </c>
      <c r="I1085" s="1445" t="s">
        <v>1204</v>
      </c>
      <c r="J1085" s="1448">
        <v>583715.0</v>
      </c>
      <c r="K1085" s="1445" t="s">
        <v>2437</v>
      </c>
      <c r="L1085" s="1445" t="s">
        <v>5098</v>
      </c>
      <c r="M1085" s="1445" t="s">
        <v>3864</v>
      </c>
      <c r="N1085" s="1449" t="s">
        <v>6977</v>
      </c>
      <c r="O1085" s="1450"/>
      <c r="P1085" s="1450"/>
    </row>
    <row r="1086">
      <c r="A1086" s="1444">
        <v>4793.0</v>
      </c>
      <c r="B1086" s="1445" t="s">
        <v>8257</v>
      </c>
      <c r="C1086" s="1445" t="s">
        <v>8258</v>
      </c>
      <c r="D1086" s="1446" t="s">
        <v>8259</v>
      </c>
      <c r="E1086" s="1445">
        <v>9.93614555E8</v>
      </c>
      <c r="F1086" s="1445">
        <v>9.93614555E8</v>
      </c>
      <c r="G1086" s="1447" t="b">
        <v>1</v>
      </c>
      <c r="H1086" s="1445" t="s">
        <v>76</v>
      </c>
      <c r="I1086" s="1445" t="s">
        <v>4936</v>
      </c>
      <c r="J1086" s="1448">
        <v>717019.0</v>
      </c>
      <c r="K1086" s="1445" t="s">
        <v>2426</v>
      </c>
      <c r="L1086" s="1453"/>
      <c r="M1086" s="1445" t="s">
        <v>5113</v>
      </c>
      <c r="N1086" s="1449" t="s">
        <v>8260</v>
      </c>
      <c r="O1086" s="1450"/>
      <c r="P1086" s="1450"/>
    </row>
    <row r="1087">
      <c r="A1087" s="1444">
        <v>4794.0</v>
      </c>
      <c r="B1087" s="1445" t="s">
        <v>8261</v>
      </c>
      <c r="C1087" s="1445" t="s">
        <v>8262</v>
      </c>
      <c r="D1087" s="1446" t="s">
        <v>8263</v>
      </c>
      <c r="E1087" s="1445">
        <v>9.93614555E8</v>
      </c>
      <c r="F1087" s="1445">
        <v>9.93614555E8</v>
      </c>
      <c r="G1087" s="1447" t="b">
        <v>1</v>
      </c>
      <c r="H1087" s="1445" t="s">
        <v>76</v>
      </c>
      <c r="I1087" s="1445" t="s">
        <v>4936</v>
      </c>
      <c r="J1087" s="1448">
        <v>717019.0</v>
      </c>
      <c r="K1087" s="1445" t="s">
        <v>2426</v>
      </c>
      <c r="L1087" s="1451"/>
      <c r="M1087" s="1451"/>
      <c r="N1087" s="1449" t="s">
        <v>8260</v>
      </c>
      <c r="O1087" s="1450"/>
      <c r="P1087" s="1450"/>
    </row>
    <row r="1088">
      <c r="A1088" s="1444">
        <v>4795.0</v>
      </c>
      <c r="B1088" s="1445" t="s">
        <v>8264</v>
      </c>
      <c r="C1088" s="1445" t="s">
        <v>8265</v>
      </c>
      <c r="D1088" s="1446" t="s">
        <v>8266</v>
      </c>
      <c r="E1088" s="1445">
        <v>9.93614555E8</v>
      </c>
      <c r="F1088" s="1445">
        <v>9.93614555E8</v>
      </c>
      <c r="G1088" s="1447" t="b">
        <v>1</v>
      </c>
      <c r="H1088" s="1445" t="s">
        <v>244</v>
      </c>
      <c r="I1088" s="1445" t="s">
        <v>4936</v>
      </c>
      <c r="J1088" s="1448">
        <v>717019.0</v>
      </c>
      <c r="K1088" s="1445" t="s">
        <v>2426</v>
      </c>
      <c r="L1088" s="1445" t="s">
        <v>244</v>
      </c>
      <c r="M1088" s="1445" t="s">
        <v>244</v>
      </c>
      <c r="N1088" s="1449" t="s">
        <v>8260</v>
      </c>
      <c r="O1088" s="1450"/>
      <c r="P1088" s="1450"/>
    </row>
    <row r="1089">
      <c r="A1089" s="1444">
        <v>4796.0</v>
      </c>
      <c r="B1089" s="1445" t="s">
        <v>8267</v>
      </c>
      <c r="C1089" s="1445" t="s">
        <v>8268</v>
      </c>
      <c r="D1089" s="1446" t="s">
        <v>8269</v>
      </c>
      <c r="E1089" s="1445">
        <v>9.09092491E8</v>
      </c>
      <c r="F1089" s="1445">
        <v>9.09092491E8</v>
      </c>
      <c r="G1089" s="1447" t="b">
        <v>1</v>
      </c>
      <c r="H1089" s="1445" t="s">
        <v>76</v>
      </c>
      <c r="I1089" s="1445" t="s">
        <v>1204</v>
      </c>
      <c r="J1089" s="1448">
        <v>583715.0</v>
      </c>
      <c r="K1089" s="1445" t="s">
        <v>2432</v>
      </c>
      <c r="L1089" s="1445" t="s">
        <v>4960</v>
      </c>
      <c r="M1089" s="1445" t="s">
        <v>8270</v>
      </c>
      <c r="N1089" s="1449" t="s">
        <v>2432</v>
      </c>
      <c r="O1089" s="1450"/>
      <c r="P1089" s="1450"/>
    </row>
    <row r="1090">
      <c r="A1090" s="1444">
        <v>4797.0</v>
      </c>
      <c r="B1090" s="1445" t="s">
        <v>3331</v>
      </c>
      <c r="C1090" s="1445" t="s">
        <v>8271</v>
      </c>
      <c r="D1090" s="1446" t="s">
        <v>8272</v>
      </c>
      <c r="E1090" s="1445">
        <v>9.0914635E8</v>
      </c>
      <c r="F1090" s="1445">
        <v>9.0914635E8</v>
      </c>
      <c r="G1090" s="1447" t="b">
        <v>1</v>
      </c>
      <c r="H1090" s="1445" t="s">
        <v>76</v>
      </c>
      <c r="I1090" s="1445" t="s">
        <v>1204</v>
      </c>
      <c r="J1090" s="1448">
        <v>583715.0</v>
      </c>
      <c r="K1090" s="1445" t="s">
        <v>2464</v>
      </c>
      <c r="L1090" s="1453"/>
      <c r="M1090" s="1445" t="s">
        <v>7725</v>
      </c>
      <c r="N1090" s="1449" t="s">
        <v>2464</v>
      </c>
      <c r="O1090" s="1450"/>
      <c r="P1090" s="1450"/>
    </row>
    <row r="1091">
      <c r="A1091" s="1444">
        <v>4798.0</v>
      </c>
      <c r="B1091" s="1445" t="s">
        <v>8273</v>
      </c>
      <c r="C1091" s="1445" t="s">
        <v>8273</v>
      </c>
      <c r="D1091" s="1446" t="s">
        <v>8274</v>
      </c>
      <c r="E1091" s="1445">
        <v>8.88269669E8</v>
      </c>
      <c r="F1091" s="1445">
        <v>8.88269669E8</v>
      </c>
      <c r="G1091" s="1447" t="b">
        <v>1</v>
      </c>
      <c r="H1091" s="1445" t="s">
        <v>76</v>
      </c>
      <c r="I1091" s="1445" t="s">
        <v>1204</v>
      </c>
      <c r="J1091" s="1448">
        <v>583715.0</v>
      </c>
      <c r="K1091" s="1445" t="s">
        <v>2432</v>
      </c>
      <c r="L1091" s="1445" t="s">
        <v>4960</v>
      </c>
      <c r="M1091" s="1445" t="s">
        <v>8275</v>
      </c>
      <c r="N1091" s="1449" t="s">
        <v>2432</v>
      </c>
      <c r="O1091" s="1450"/>
      <c r="P1091" s="1450"/>
    </row>
    <row r="1092">
      <c r="A1092" s="1444">
        <v>4799.0</v>
      </c>
      <c r="B1092" s="1445" t="s">
        <v>8276</v>
      </c>
      <c r="C1092" s="1445" t="s">
        <v>8277</v>
      </c>
      <c r="D1092" s="1446" t="s">
        <v>8278</v>
      </c>
      <c r="E1092" s="1445">
        <v>9.29043786E8</v>
      </c>
      <c r="F1092" s="1445">
        <v>9.29043786E8</v>
      </c>
      <c r="G1092" s="1447" t="b">
        <v>1</v>
      </c>
      <c r="H1092" s="1445" t="s">
        <v>76</v>
      </c>
      <c r="I1092" s="1445" t="s">
        <v>1204</v>
      </c>
      <c r="J1092" s="1448">
        <v>583715.0</v>
      </c>
      <c r="K1092" s="1445" t="s">
        <v>4317</v>
      </c>
      <c r="L1092" s="1445" t="s">
        <v>5212</v>
      </c>
      <c r="M1092" s="1445" t="s">
        <v>5229</v>
      </c>
      <c r="N1092" s="1449" t="s">
        <v>6387</v>
      </c>
      <c r="O1092" s="1450"/>
      <c r="P1092" s="1450"/>
    </row>
    <row r="1093">
      <c r="A1093" s="1444">
        <v>4800.0</v>
      </c>
      <c r="B1093" s="1445" t="s">
        <v>8279</v>
      </c>
      <c r="C1093" s="1445" t="s">
        <v>8280</v>
      </c>
      <c r="D1093" s="1446" t="s">
        <v>8281</v>
      </c>
      <c r="E1093" s="1445">
        <v>9.09452536E8</v>
      </c>
      <c r="F1093" s="1445">
        <v>9.09452536E8</v>
      </c>
      <c r="G1093" s="1447" t="b">
        <v>1</v>
      </c>
      <c r="H1093" s="1445" t="s">
        <v>76</v>
      </c>
      <c r="I1093" s="1445" t="s">
        <v>1204</v>
      </c>
      <c r="J1093" s="1448">
        <v>583715.0</v>
      </c>
      <c r="K1093" s="1445" t="s">
        <v>2426</v>
      </c>
      <c r="L1093" s="1445" t="s">
        <v>5998</v>
      </c>
      <c r="M1093" s="1445" t="s">
        <v>8282</v>
      </c>
      <c r="N1093" s="1449" t="s">
        <v>8283</v>
      </c>
      <c r="O1093" s="1450"/>
      <c r="P1093" s="1450"/>
    </row>
    <row r="1094">
      <c r="A1094" s="1444">
        <v>4801.0</v>
      </c>
      <c r="B1094" s="1445" t="s">
        <v>8284</v>
      </c>
      <c r="C1094" s="1445" t="s">
        <v>8285</v>
      </c>
      <c r="D1094" s="1446" t="s">
        <v>8286</v>
      </c>
      <c r="E1094" s="1445">
        <v>9.09452536E8</v>
      </c>
      <c r="F1094" s="1445">
        <v>9.09452536E8</v>
      </c>
      <c r="G1094" s="1447" t="b">
        <v>1</v>
      </c>
      <c r="H1094" s="1445" t="s">
        <v>76</v>
      </c>
      <c r="I1094" s="1445" t="s">
        <v>1204</v>
      </c>
      <c r="J1094" s="1448">
        <v>583715.0</v>
      </c>
      <c r="K1094" s="1445" t="s">
        <v>2426</v>
      </c>
      <c r="L1094" s="1445" t="s">
        <v>6466</v>
      </c>
      <c r="M1094" s="1445" t="s">
        <v>5113</v>
      </c>
      <c r="N1094" s="1449" t="s">
        <v>8283</v>
      </c>
      <c r="O1094" s="1450"/>
      <c r="P1094" s="1450"/>
    </row>
    <row r="1095">
      <c r="A1095" s="1444">
        <v>4802.0</v>
      </c>
      <c r="B1095" s="1445" t="s">
        <v>8287</v>
      </c>
      <c r="C1095" s="1445" t="s">
        <v>8288</v>
      </c>
      <c r="D1095" s="1446" t="s">
        <v>8289</v>
      </c>
      <c r="E1095" s="1445">
        <v>6.56655654E8</v>
      </c>
      <c r="F1095" s="1445">
        <v>6.56655654E8</v>
      </c>
      <c r="G1095" s="1447" t="b">
        <v>1</v>
      </c>
      <c r="H1095" s="1445" t="s">
        <v>76</v>
      </c>
      <c r="I1095" s="1445" t="s">
        <v>1204</v>
      </c>
      <c r="J1095" s="1448">
        <v>583715.0</v>
      </c>
      <c r="K1095" s="1445" t="s">
        <v>2464</v>
      </c>
      <c r="L1095" s="1453"/>
      <c r="M1095" s="1445" t="s">
        <v>8290</v>
      </c>
      <c r="N1095" s="1449" t="s">
        <v>2464</v>
      </c>
      <c r="O1095" s="1450"/>
      <c r="P1095" s="1450"/>
    </row>
    <row r="1096">
      <c r="A1096" s="1444">
        <v>4803.0</v>
      </c>
      <c r="B1096" s="1445" t="s">
        <v>8291</v>
      </c>
      <c r="C1096" s="1445" t="s">
        <v>8291</v>
      </c>
      <c r="D1096" s="1446" t="s">
        <v>8292</v>
      </c>
      <c r="E1096" s="1445">
        <v>6.14051262E8</v>
      </c>
      <c r="F1096" s="1445">
        <v>6.14051262E8</v>
      </c>
      <c r="G1096" s="1447" t="b">
        <v>1</v>
      </c>
      <c r="H1096" s="1445" t="s">
        <v>263</v>
      </c>
      <c r="I1096" s="1445" t="s">
        <v>1204</v>
      </c>
      <c r="J1096" s="1448">
        <v>583715.0</v>
      </c>
      <c r="K1096" s="1445" t="s">
        <v>2426</v>
      </c>
      <c r="L1096" s="1445" t="s">
        <v>263</v>
      </c>
      <c r="M1096" s="1445" t="s">
        <v>263</v>
      </c>
      <c r="N1096" s="1449" t="s">
        <v>2426</v>
      </c>
      <c r="O1096" s="1450"/>
      <c r="P1096" s="1450"/>
    </row>
    <row r="1097">
      <c r="A1097" s="1444">
        <v>4804.0</v>
      </c>
      <c r="B1097" s="1445" t="s">
        <v>8293</v>
      </c>
      <c r="C1097" s="1445" t="s">
        <v>8294</v>
      </c>
      <c r="D1097" s="1446" t="s">
        <v>8295</v>
      </c>
      <c r="E1097" s="1445">
        <v>8.46457777E8</v>
      </c>
      <c r="F1097" s="1445">
        <v>8.46457777E8</v>
      </c>
      <c r="G1097" s="1447" t="b">
        <v>1</v>
      </c>
      <c r="H1097" s="1445" t="s">
        <v>76</v>
      </c>
      <c r="I1097" s="1445" t="s">
        <v>1204</v>
      </c>
      <c r="J1097" s="1448">
        <v>583715.0</v>
      </c>
      <c r="K1097" s="1445" t="s">
        <v>2432</v>
      </c>
      <c r="L1097" s="1445" t="s">
        <v>5267</v>
      </c>
      <c r="M1097" s="1445" t="s">
        <v>5196</v>
      </c>
      <c r="N1097" s="1449" t="s">
        <v>2432</v>
      </c>
      <c r="O1097" s="1450"/>
      <c r="P1097" s="1450"/>
    </row>
    <row r="1098">
      <c r="A1098" s="1444">
        <v>4805.0</v>
      </c>
      <c r="B1098" s="1445" t="s">
        <v>8296</v>
      </c>
      <c r="C1098" s="1445" t="s">
        <v>8297</v>
      </c>
      <c r="D1098" s="1446" t="s">
        <v>8298</v>
      </c>
      <c r="E1098" s="1445">
        <v>9.71457777E8</v>
      </c>
      <c r="F1098" s="1445">
        <v>9.71457777E8</v>
      </c>
      <c r="G1098" s="1447" t="b">
        <v>1</v>
      </c>
      <c r="H1098" s="1445" t="s">
        <v>76</v>
      </c>
      <c r="I1098" s="1445" t="s">
        <v>1204</v>
      </c>
      <c r="J1098" s="1448">
        <v>583715.0</v>
      </c>
      <c r="K1098" s="1445" t="s">
        <v>2432</v>
      </c>
      <c r="L1098" s="1451"/>
      <c r="M1098" s="1445" t="s">
        <v>5633</v>
      </c>
      <c r="N1098" s="1449" t="s">
        <v>2432</v>
      </c>
      <c r="O1098" s="1450"/>
      <c r="P1098" s="1450"/>
    </row>
    <row r="1099">
      <c r="A1099" s="1444">
        <v>4806.0</v>
      </c>
      <c r="B1099" s="1445" t="s">
        <v>8299</v>
      </c>
      <c r="C1099" s="1445" t="s">
        <v>8300</v>
      </c>
      <c r="D1099" s="1446" t="s">
        <v>8301</v>
      </c>
      <c r="E1099" s="1445">
        <v>9.08897777E8</v>
      </c>
      <c r="F1099" s="1445">
        <v>9.08897777E8</v>
      </c>
      <c r="G1099" s="1447" t="b">
        <v>1</v>
      </c>
      <c r="H1099" s="1445" t="s">
        <v>76</v>
      </c>
      <c r="I1099" s="1445" t="s">
        <v>4929</v>
      </c>
      <c r="J1099" s="1448">
        <v>91511.0</v>
      </c>
      <c r="K1099" s="1445" t="s">
        <v>2432</v>
      </c>
      <c r="L1099" s="1453"/>
      <c r="M1099" s="1445" t="s">
        <v>5229</v>
      </c>
      <c r="N1099" s="1449" t="s">
        <v>2432</v>
      </c>
      <c r="O1099" s="1450"/>
      <c r="P1099" s="1450"/>
    </row>
    <row r="1100">
      <c r="A1100" s="1444">
        <v>4807.0</v>
      </c>
      <c r="B1100" s="1445" t="s">
        <v>8302</v>
      </c>
      <c r="C1100" s="1445" t="s">
        <v>8302</v>
      </c>
      <c r="D1100" s="1446" t="s">
        <v>8303</v>
      </c>
      <c r="E1100" s="1445">
        <v>8.90054965E8</v>
      </c>
      <c r="F1100" s="1445">
        <v>8.90054965E8</v>
      </c>
      <c r="G1100" s="1447" t="b">
        <v>1</v>
      </c>
      <c r="H1100" s="1445" t="s">
        <v>76</v>
      </c>
      <c r="I1100" s="1445" t="s">
        <v>1204</v>
      </c>
      <c r="J1100" s="1448">
        <v>583715.0</v>
      </c>
      <c r="K1100" s="1445" t="s">
        <v>2426</v>
      </c>
      <c r="L1100" s="1445" t="s">
        <v>5002</v>
      </c>
      <c r="M1100" s="1445" t="s">
        <v>8304</v>
      </c>
      <c r="N1100" s="1449" t="s">
        <v>7357</v>
      </c>
      <c r="O1100" s="1450"/>
      <c r="P1100" s="1450"/>
    </row>
    <row r="1101">
      <c r="A1101" s="1444">
        <v>4822.0</v>
      </c>
      <c r="B1101" s="1445" t="s">
        <v>8305</v>
      </c>
      <c r="C1101" s="1445" t="s">
        <v>8306</v>
      </c>
      <c r="D1101" s="1446" t="s">
        <v>8307</v>
      </c>
      <c r="E1101" s="1445">
        <v>9.71781378E8</v>
      </c>
      <c r="F1101" s="1445">
        <v>9.71781378E8</v>
      </c>
      <c r="G1101" s="1447" t="b">
        <v>1</v>
      </c>
      <c r="H1101" s="1445" t="s">
        <v>76</v>
      </c>
      <c r="I1101" s="1445" t="s">
        <v>4936</v>
      </c>
      <c r="J1101" s="1448">
        <v>717019.0</v>
      </c>
      <c r="K1101" s="1445" t="s">
        <v>2464</v>
      </c>
      <c r="L1101" s="1445" t="s">
        <v>8308</v>
      </c>
      <c r="M1101" s="1445" t="s">
        <v>5165</v>
      </c>
      <c r="N1101" s="1449" t="s">
        <v>8309</v>
      </c>
      <c r="O1101" s="1450"/>
      <c r="P1101" s="1450"/>
    </row>
    <row r="1102">
      <c r="A1102" s="1444">
        <v>4823.0</v>
      </c>
      <c r="B1102" s="1445" t="s">
        <v>8310</v>
      </c>
      <c r="C1102" s="1445" t="s">
        <v>8311</v>
      </c>
      <c r="D1102" s="1446" t="s">
        <v>8312</v>
      </c>
      <c r="E1102" s="1445">
        <v>9.26656664E8</v>
      </c>
      <c r="F1102" s="1445">
        <v>9.26656664E8</v>
      </c>
      <c r="G1102" s="1447" t="b">
        <v>1</v>
      </c>
      <c r="H1102" s="1445" t="s">
        <v>76</v>
      </c>
      <c r="I1102" s="1445" t="s">
        <v>1204</v>
      </c>
      <c r="J1102" s="1448">
        <v>583715.0</v>
      </c>
      <c r="K1102" s="1445" t="s">
        <v>2659</v>
      </c>
      <c r="L1102" s="1445" t="s">
        <v>8313</v>
      </c>
      <c r="M1102" s="1453"/>
      <c r="N1102" s="1449" t="s">
        <v>8314</v>
      </c>
      <c r="O1102" s="1450"/>
      <c r="P1102" s="1450"/>
    </row>
    <row r="1103">
      <c r="A1103" s="1444">
        <v>4825.0</v>
      </c>
      <c r="B1103" s="1445" t="s">
        <v>8315</v>
      </c>
      <c r="C1103" s="1445" t="s">
        <v>8316</v>
      </c>
      <c r="D1103" s="1446" t="s">
        <v>8317</v>
      </c>
      <c r="E1103" s="1445">
        <v>9.84564695E8</v>
      </c>
      <c r="F1103" s="1445">
        <v>9.84564695E8</v>
      </c>
      <c r="G1103" s="1447" t="b">
        <v>1</v>
      </c>
      <c r="H1103" s="1445" t="s">
        <v>76</v>
      </c>
      <c r="I1103" s="1445" t="s">
        <v>1204</v>
      </c>
      <c r="J1103" s="1448">
        <v>583715.0</v>
      </c>
      <c r="K1103" s="1445" t="s">
        <v>2659</v>
      </c>
      <c r="L1103" s="1445" t="s">
        <v>5469</v>
      </c>
      <c r="M1103" s="1445" t="s">
        <v>6383</v>
      </c>
      <c r="N1103" s="1449" t="s">
        <v>5183</v>
      </c>
      <c r="O1103" s="1450"/>
      <c r="P1103" s="1450"/>
    </row>
    <row r="1104">
      <c r="A1104" s="1444">
        <v>4826.0</v>
      </c>
      <c r="B1104" s="1445" t="s">
        <v>8318</v>
      </c>
      <c r="C1104" s="1445" t="s">
        <v>8319</v>
      </c>
      <c r="D1104" s="1446" t="s">
        <v>8320</v>
      </c>
      <c r="E1104" s="1445">
        <v>9.84564695E8</v>
      </c>
      <c r="F1104" s="1445">
        <v>9.84564695E8</v>
      </c>
      <c r="G1104" s="1447" t="b">
        <v>1</v>
      </c>
      <c r="H1104" s="1445" t="s">
        <v>76</v>
      </c>
      <c r="I1104" s="1445" t="s">
        <v>1204</v>
      </c>
      <c r="J1104" s="1448">
        <v>583715.0</v>
      </c>
      <c r="K1104" s="1445" t="s">
        <v>2659</v>
      </c>
      <c r="L1104" s="1453"/>
      <c r="M1104" s="1445" t="s">
        <v>8282</v>
      </c>
      <c r="N1104" s="1449" t="s">
        <v>5183</v>
      </c>
      <c r="O1104" s="1450"/>
      <c r="P1104" s="1450"/>
    </row>
    <row r="1105">
      <c r="A1105" s="1444">
        <v>4827.0</v>
      </c>
      <c r="B1105" s="1445" t="s">
        <v>8321</v>
      </c>
      <c r="C1105" s="1445" t="s">
        <v>8322</v>
      </c>
      <c r="D1105" s="1446" t="s">
        <v>8323</v>
      </c>
      <c r="E1105" s="1445">
        <v>8.53525553E8</v>
      </c>
      <c r="F1105" s="1445">
        <v>8.53525553E8</v>
      </c>
      <c r="G1105" s="1447" t="b">
        <v>1</v>
      </c>
      <c r="H1105" s="1445" t="s">
        <v>76</v>
      </c>
      <c r="I1105" s="1445" t="s">
        <v>1204</v>
      </c>
      <c r="J1105" s="1448">
        <v>583715.0</v>
      </c>
      <c r="K1105" s="1445" t="s">
        <v>2432</v>
      </c>
      <c r="L1105" s="1445" t="s">
        <v>5740</v>
      </c>
      <c r="M1105" s="1445" t="s">
        <v>5633</v>
      </c>
      <c r="N1105" s="1449" t="s">
        <v>8324</v>
      </c>
      <c r="O1105" s="1450"/>
      <c r="P1105" s="1450"/>
    </row>
    <row r="1106">
      <c r="A1106" s="1444">
        <v>4828.0</v>
      </c>
      <c r="B1106" s="1445" t="s">
        <v>8325</v>
      </c>
      <c r="C1106" s="1445" t="s">
        <v>8326</v>
      </c>
      <c r="D1106" s="1446" t="s">
        <v>8327</v>
      </c>
      <c r="E1106" s="1445">
        <v>9.24434598E8</v>
      </c>
      <c r="F1106" s="1445">
        <v>9.24434598E8</v>
      </c>
      <c r="G1106" s="1447" t="b">
        <v>1</v>
      </c>
      <c r="H1106" s="1445" t="s">
        <v>76</v>
      </c>
      <c r="I1106" s="1445" t="s">
        <v>1204</v>
      </c>
      <c r="J1106" s="1448">
        <v>583715.0</v>
      </c>
      <c r="K1106" s="1445" t="s">
        <v>2432</v>
      </c>
      <c r="L1106" s="1453"/>
      <c r="M1106" s="1445" t="s">
        <v>4998</v>
      </c>
      <c r="N1106" s="1449" t="s">
        <v>2432</v>
      </c>
      <c r="O1106" s="1450"/>
      <c r="P1106" s="1450"/>
    </row>
    <row r="1107">
      <c r="A1107" s="1444">
        <v>4829.0</v>
      </c>
      <c r="B1107" s="1445" t="s">
        <v>8328</v>
      </c>
      <c r="C1107" s="1445" t="s">
        <v>8329</v>
      </c>
      <c r="D1107" s="1446" t="s">
        <v>8330</v>
      </c>
      <c r="E1107" s="1445">
        <v>8.16565551E8</v>
      </c>
      <c r="F1107" s="1445">
        <v>8.16565551E8</v>
      </c>
      <c r="G1107" s="1447" t="b">
        <v>1</v>
      </c>
      <c r="H1107" s="1445" t="s">
        <v>76</v>
      </c>
      <c r="I1107" s="1445" t="s">
        <v>1204</v>
      </c>
      <c r="J1107" s="1448">
        <v>583715.0</v>
      </c>
      <c r="K1107" s="1445" t="s">
        <v>2937</v>
      </c>
      <c r="L1107" s="1445" t="s">
        <v>4960</v>
      </c>
      <c r="M1107" s="1445" t="s">
        <v>4960</v>
      </c>
      <c r="N1107" s="1449" t="s">
        <v>2937</v>
      </c>
      <c r="O1107" s="1450"/>
      <c r="P1107" s="1450"/>
    </row>
    <row r="1108">
      <c r="A1108" s="1444">
        <v>4831.0</v>
      </c>
      <c r="B1108" s="1445" t="s">
        <v>8331</v>
      </c>
      <c r="C1108" s="1445" t="s">
        <v>8332</v>
      </c>
      <c r="D1108" s="1446" t="s">
        <v>8333</v>
      </c>
      <c r="E1108" s="1445">
        <v>2.0783958E7</v>
      </c>
      <c r="F1108" s="1445">
        <v>2.0783958E7</v>
      </c>
      <c r="G1108" s="1447" t="b">
        <v>1</v>
      </c>
      <c r="H1108" s="1445" t="s">
        <v>76</v>
      </c>
      <c r="I1108" s="1445" t="s">
        <v>4929</v>
      </c>
      <c r="J1108" s="1448">
        <v>91511.0</v>
      </c>
      <c r="K1108" s="1445" t="s">
        <v>2464</v>
      </c>
      <c r="L1108" s="1453"/>
      <c r="M1108" s="1445" t="s">
        <v>4931</v>
      </c>
      <c r="N1108" s="1449" t="s">
        <v>8334</v>
      </c>
      <c r="O1108" s="1450"/>
      <c r="P1108" s="1450"/>
    </row>
    <row r="1109">
      <c r="A1109" s="1444">
        <v>4832.0</v>
      </c>
      <c r="B1109" s="1445" t="s">
        <v>8335</v>
      </c>
      <c r="C1109" s="1445" t="s">
        <v>8335</v>
      </c>
      <c r="D1109" s="1446" t="s">
        <v>8336</v>
      </c>
      <c r="E1109" s="1445">
        <v>6.34465641E8</v>
      </c>
      <c r="F1109" s="1445">
        <v>6.34465641E8</v>
      </c>
      <c r="G1109" s="1447" t="b">
        <v>1</v>
      </c>
      <c r="H1109" s="1445" t="s">
        <v>76</v>
      </c>
      <c r="I1109" s="1445" t="s">
        <v>1204</v>
      </c>
      <c r="J1109" s="1448">
        <v>583715.0</v>
      </c>
      <c r="K1109" s="1445" t="s">
        <v>2659</v>
      </c>
      <c r="L1109" s="1445" t="s">
        <v>5422</v>
      </c>
      <c r="M1109" s="1445" t="s">
        <v>5677</v>
      </c>
      <c r="N1109" s="1449" t="s">
        <v>2659</v>
      </c>
      <c r="O1109" s="1450"/>
      <c r="P1109" s="1450"/>
    </row>
    <row r="1110">
      <c r="A1110" s="1444">
        <v>4833.0</v>
      </c>
      <c r="B1110" s="1445" t="s">
        <v>8337</v>
      </c>
      <c r="C1110" s="1445" t="s">
        <v>8337</v>
      </c>
      <c r="D1110" s="1446" t="s">
        <v>8338</v>
      </c>
      <c r="E1110" s="1445">
        <v>9.92514946E8</v>
      </c>
      <c r="F1110" s="1445">
        <v>9.92514946E8</v>
      </c>
      <c r="G1110" s="1447" t="b">
        <v>1</v>
      </c>
      <c r="H1110" s="1445" t="s">
        <v>76</v>
      </c>
      <c r="I1110" s="1445" t="s">
        <v>4936</v>
      </c>
      <c r="J1110" s="1448">
        <v>717019.0</v>
      </c>
      <c r="K1110" s="1445" t="s">
        <v>2437</v>
      </c>
      <c r="L1110" s="1445" t="s">
        <v>5838</v>
      </c>
      <c r="M1110" s="1445" t="s">
        <v>5650</v>
      </c>
      <c r="N1110" s="1449" t="s">
        <v>8339</v>
      </c>
      <c r="O1110" s="1450"/>
      <c r="P1110" s="1450"/>
    </row>
    <row r="1111">
      <c r="A1111" s="1444">
        <v>4834.0</v>
      </c>
      <c r="B1111" s="1445" t="s">
        <v>8340</v>
      </c>
      <c r="C1111" s="1445" t="s">
        <v>8340</v>
      </c>
      <c r="D1111" s="1446" t="s">
        <v>8341</v>
      </c>
      <c r="E1111" s="1445">
        <v>6.40619556E8</v>
      </c>
      <c r="F1111" s="1445">
        <v>6.40619556E8</v>
      </c>
      <c r="G1111" s="1447" t="b">
        <v>1</v>
      </c>
      <c r="H1111" s="1445" t="s">
        <v>76</v>
      </c>
      <c r="I1111" s="1445" t="s">
        <v>4929</v>
      </c>
      <c r="J1111" s="1448">
        <v>91511.0</v>
      </c>
      <c r="K1111" s="1445" t="s">
        <v>2464</v>
      </c>
      <c r="L1111" s="1445" t="s">
        <v>5415</v>
      </c>
      <c r="M1111" s="1445" t="s">
        <v>3864</v>
      </c>
      <c r="N1111" s="1449" t="s">
        <v>8342</v>
      </c>
      <c r="O1111" s="1450"/>
      <c r="P1111" s="1450"/>
    </row>
    <row r="1112">
      <c r="A1112" s="1444">
        <v>4836.0</v>
      </c>
      <c r="B1112" s="1445" t="s">
        <v>8343</v>
      </c>
      <c r="C1112" s="1445" t="s">
        <v>8343</v>
      </c>
      <c r="D1112" s="1446" t="s">
        <v>8344</v>
      </c>
      <c r="E1112" s="1445">
        <v>9.56976784E8</v>
      </c>
      <c r="F1112" s="1445">
        <v>9.56976784E8</v>
      </c>
      <c r="G1112" s="1447" t="b">
        <v>1</v>
      </c>
      <c r="H1112" s="1445" t="s">
        <v>76</v>
      </c>
      <c r="I1112" s="1445" t="s">
        <v>4936</v>
      </c>
      <c r="J1112" s="1448">
        <v>717019.0</v>
      </c>
      <c r="K1112" s="1445" t="s">
        <v>2432</v>
      </c>
      <c r="L1112" s="1453"/>
      <c r="M1112" s="1445" t="s">
        <v>4951</v>
      </c>
      <c r="N1112" s="1449" t="s">
        <v>2432</v>
      </c>
      <c r="O1112" s="1450"/>
      <c r="P1112" s="1450"/>
    </row>
    <row r="1113">
      <c r="A1113" s="1444">
        <v>4838.0</v>
      </c>
      <c r="B1113" s="1445" t="s">
        <v>8345</v>
      </c>
      <c r="C1113" s="1445" t="s">
        <v>8346</v>
      </c>
      <c r="D1113" s="1446" t="s">
        <v>8347</v>
      </c>
      <c r="E1113" s="1445">
        <v>6.32207555E8</v>
      </c>
      <c r="F1113" s="1445">
        <v>6.32207555E8</v>
      </c>
      <c r="G1113" s="1447" t="b">
        <v>1</v>
      </c>
      <c r="H1113" s="1445" t="s">
        <v>76</v>
      </c>
      <c r="I1113" s="1445" t="s">
        <v>8348</v>
      </c>
      <c r="J1113" s="1448">
        <v>865460.0</v>
      </c>
      <c r="K1113" s="1445" t="s">
        <v>2659</v>
      </c>
      <c r="L1113" s="1451"/>
      <c r="M1113" s="1445" t="s">
        <v>4954</v>
      </c>
      <c r="N1113" s="1449" t="s">
        <v>2659</v>
      </c>
      <c r="O1113" s="1450"/>
      <c r="P1113" s="1450"/>
    </row>
    <row r="1114">
      <c r="A1114" s="1444">
        <v>4839.0</v>
      </c>
      <c r="B1114" s="1445" t="s">
        <v>8349</v>
      </c>
      <c r="C1114" s="1445" t="s">
        <v>8350</v>
      </c>
      <c r="D1114" s="1446" t="s">
        <v>8351</v>
      </c>
      <c r="E1114" s="1445">
        <v>9.09845968E8</v>
      </c>
      <c r="F1114" s="1445">
        <v>9.09845968E8</v>
      </c>
      <c r="G1114" s="1447" t="b">
        <v>1</v>
      </c>
      <c r="H1114" s="1445" t="s">
        <v>76</v>
      </c>
      <c r="I1114" s="1445" t="s">
        <v>4936</v>
      </c>
      <c r="J1114" s="1448">
        <v>717019.0</v>
      </c>
      <c r="K1114" s="1445" t="s">
        <v>2464</v>
      </c>
      <c r="L1114" s="1445" t="s">
        <v>5415</v>
      </c>
      <c r="M1114" s="1445" t="s">
        <v>3864</v>
      </c>
      <c r="N1114" s="1449" t="s">
        <v>2464</v>
      </c>
      <c r="O1114" s="1450"/>
      <c r="P1114" s="1450"/>
    </row>
    <row r="1115">
      <c r="A1115" s="1444">
        <v>4840.0</v>
      </c>
      <c r="B1115" s="1445" t="s">
        <v>8352</v>
      </c>
      <c r="C1115" s="1445" t="s">
        <v>8353</v>
      </c>
      <c r="D1115" s="1446" t="s">
        <v>8354</v>
      </c>
      <c r="E1115" s="1445">
        <v>8.22812588E8</v>
      </c>
      <c r="F1115" s="1445">
        <v>8.22812588E8</v>
      </c>
      <c r="G1115" s="1447" t="b">
        <v>1</v>
      </c>
      <c r="H1115" s="1445" t="s">
        <v>76</v>
      </c>
      <c r="I1115" s="1445" t="s">
        <v>4936</v>
      </c>
      <c r="J1115" s="1448">
        <v>717019.0</v>
      </c>
      <c r="K1115" s="1445" t="s">
        <v>2464</v>
      </c>
      <c r="L1115" s="1445" t="s">
        <v>4937</v>
      </c>
      <c r="M1115" s="1453"/>
      <c r="N1115" s="1449" t="s">
        <v>2464</v>
      </c>
      <c r="O1115" s="1450"/>
      <c r="P1115" s="1450"/>
    </row>
    <row r="1116">
      <c r="A1116" s="1444">
        <v>4841.0</v>
      </c>
      <c r="B1116" s="1445" t="s">
        <v>8355</v>
      </c>
      <c r="C1116" s="1445" t="s">
        <v>8355</v>
      </c>
      <c r="D1116" s="1446" t="s">
        <v>8356</v>
      </c>
      <c r="E1116" s="1445">
        <v>9.87959542E8</v>
      </c>
      <c r="F1116" s="1445">
        <v>9.87959542E8</v>
      </c>
      <c r="G1116" s="1447" t="b">
        <v>1</v>
      </c>
      <c r="H1116" s="1445" t="s">
        <v>76</v>
      </c>
      <c r="I1116" s="1445" t="s">
        <v>4936</v>
      </c>
      <c r="J1116" s="1448">
        <v>717019.0</v>
      </c>
      <c r="K1116" s="1445" t="s">
        <v>2464</v>
      </c>
      <c r="L1116" s="1451"/>
      <c r="M1116" s="1445" t="s">
        <v>6125</v>
      </c>
      <c r="N1116" s="1449" t="s">
        <v>2464</v>
      </c>
      <c r="O1116" s="1450"/>
      <c r="P1116" s="1450"/>
    </row>
    <row r="1117">
      <c r="A1117" s="1444">
        <v>4842.0</v>
      </c>
      <c r="B1117" s="1445" t="s">
        <v>8357</v>
      </c>
      <c r="C1117" s="1445" t="s">
        <v>8358</v>
      </c>
      <c r="D1117" s="1446" t="s">
        <v>8359</v>
      </c>
      <c r="E1117" s="1445">
        <v>9.87973554E8</v>
      </c>
      <c r="F1117" s="1445">
        <v>9.87973554E8</v>
      </c>
      <c r="G1117" s="1447" t="b">
        <v>1</v>
      </c>
      <c r="H1117" s="1445" t="s">
        <v>76</v>
      </c>
      <c r="I1117" s="1445" t="s">
        <v>4929</v>
      </c>
      <c r="J1117" s="1448">
        <v>91511.0</v>
      </c>
      <c r="K1117" s="1445" t="s">
        <v>2464</v>
      </c>
      <c r="L1117" s="1445" t="s">
        <v>5998</v>
      </c>
      <c r="M1117" s="1445" t="s">
        <v>8282</v>
      </c>
      <c r="N1117" s="1449" t="s">
        <v>2464</v>
      </c>
      <c r="O1117" s="1450"/>
      <c r="P1117" s="1450"/>
    </row>
    <row r="1118">
      <c r="A1118" s="1444">
        <v>4843.0</v>
      </c>
      <c r="B1118" s="1445" t="s">
        <v>8360</v>
      </c>
      <c r="C1118" s="1445" t="s">
        <v>8361</v>
      </c>
      <c r="D1118" s="1446" t="s">
        <v>8362</v>
      </c>
      <c r="E1118" s="1445">
        <v>6.59828717E8</v>
      </c>
      <c r="F1118" s="1445">
        <v>6.59828717E8</v>
      </c>
      <c r="G1118" s="1447" t="b">
        <v>1</v>
      </c>
      <c r="H1118" s="1445" t="s">
        <v>76</v>
      </c>
      <c r="I1118" s="1445" t="s">
        <v>1204</v>
      </c>
      <c r="J1118" s="1448">
        <v>583715.0</v>
      </c>
      <c r="K1118" s="1445" t="s">
        <v>2659</v>
      </c>
      <c r="L1118" s="1445" t="s">
        <v>5904</v>
      </c>
      <c r="M1118" s="1445" t="s">
        <v>3864</v>
      </c>
      <c r="N1118" s="1449" t="s">
        <v>2659</v>
      </c>
      <c r="O1118" s="1450"/>
      <c r="P1118" s="1450"/>
    </row>
    <row r="1119">
      <c r="A1119" s="1444">
        <v>4844.0</v>
      </c>
      <c r="B1119" s="1445" t="s">
        <v>8363</v>
      </c>
      <c r="C1119" s="1445" t="s">
        <v>8364</v>
      </c>
      <c r="D1119" s="1446" t="s">
        <v>8365</v>
      </c>
      <c r="E1119" s="1445">
        <v>6.31968506E8</v>
      </c>
      <c r="F1119" s="1445">
        <v>6.31968506E8</v>
      </c>
      <c r="G1119" s="1447" t="b">
        <v>1</v>
      </c>
      <c r="H1119" s="1445" t="s">
        <v>76</v>
      </c>
      <c r="I1119" s="1445" t="s">
        <v>1204</v>
      </c>
      <c r="J1119" s="1448">
        <v>583715.0</v>
      </c>
      <c r="K1119" s="1445" t="s">
        <v>2659</v>
      </c>
      <c r="L1119" s="1445" t="s">
        <v>5904</v>
      </c>
      <c r="M1119" s="1445" t="s">
        <v>3864</v>
      </c>
      <c r="N1119" s="1449" t="s">
        <v>2659</v>
      </c>
      <c r="O1119" s="1450"/>
      <c r="P1119" s="1450"/>
    </row>
    <row r="1120">
      <c r="A1120" s="1444">
        <v>4845.0</v>
      </c>
      <c r="B1120" s="1445" t="s">
        <v>8366</v>
      </c>
      <c r="C1120" s="1445" t="s">
        <v>8367</v>
      </c>
      <c r="D1120" s="1446" t="s">
        <v>8368</v>
      </c>
      <c r="E1120" s="1445">
        <v>6.25534555E8</v>
      </c>
      <c r="F1120" s="1445">
        <v>6.25534555E8</v>
      </c>
      <c r="G1120" s="1447" t="b">
        <v>1</v>
      </c>
      <c r="H1120" s="1445" t="s">
        <v>76</v>
      </c>
      <c r="I1120" s="1445" t="s">
        <v>4929</v>
      </c>
      <c r="J1120" s="1448">
        <v>91511.0</v>
      </c>
      <c r="K1120" s="1445" t="s">
        <v>2659</v>
      </c>
      <c r="L1120" s="1445" t="s">
        <v>5633</v>
      </c>
      <c r="M1120" s="1445" t="s">
        <v>8369</v>
      </c>
      <c r="N1120" s="1449" t="s">
        <v>2659</v>
      </c>
      <c r="O1120" s="1450"/>
      <c r="P1120" s="1450"/>
    </row>
    <row r="1121">
      <c r="A1121" s="1444">
        <v>4846.0</v>
      </c>
      <c r="B1121" s="1445" t="s">
        <v>8370</v>
      </c>
      <c r="C1121" s="1445" t="s">
        <v>8371</v>
      </c>
      <c r="D1121" s="1446" t="s">
        <v>8372</v>
      </c>
      <c r="E1121" s="1445">
        <v>6.25534555E8</v>
      </c>
      <c r="F1121" s="1445">
        <v>6.25534555E8</v>
      </c>
      <c r="G1121" s="1447" t="b">
        <v>1</v>
      </c>
      <c r="H1121" s="1445" t="s">
        <v>76</v>
      </c>
      <c r="I1121" s="1445" t="s">
        <v>4929</v>
      </c>
      <c r="J1121" s="1448">
        <v>91511.0</v>
      </c>
      <c r="K1121" s="1445" t="s">
        <v>2659</v>
      </c>
      <c r="L1121" s="1445" t="s">
        <v>5284</v>
      </c>
      <c r="M1121" s="1445" t="s">
        <v>5449</v>
      </c>
      <c r="N1121" s="1449" t="s">
        <v>2659</v>
      </c>
      <c r="O1121" s="1450"/>
      <c r="P1121" s="1450"/>
    </row>
    <row r="1122">
      <c r="A1122" s="1444">
        <v>4847.0</v>
      </c>
      <c r="B1122" s="1445" t="s">
        <v>8373</v>
      </c>
      <c r="C1122" s="1445" t="s">
        <v>8374</v>
      </c>
      <c r="D1122" s="1446" t="s">
        <v>8375</v>
      </c>
      <c r="E1122" s="1445">
        <v>6.25534555E8</v>
      </c>
      <c r="F1122" s="1445">
        <v>6.255345555E9</v>
      </c>
      <c r="G1122" s="1447" t="b">
        <v>1</v>
      </c>
      <c r="H1122" s="1445" t="s">
        <v>76</v>
      </c>
      <c r="I1122" s="1445" t="s">
        <v>4936</v>
      </c>
      <c r="J1122" s="1448">
        <v>717019.0</v>
      </c>
      <c r="K1122" s="1445" t="s">
        <v>2659</v>
      </c>
      <c r="L1122" s="1445" t="s">
        <v>5143</v>
      </c>
      <c r="M1122" s="1445" t="s">
        <v>4960</v>
      </c>
      <c r="N1122" s="1449" t="s">
        <v>2659</v>
      </c>
      <c r="O1122" s="1450"/>
      <c r="P1122" s="1450"/>
    </row>
    <row r="1123">
      <c r="A1123" s="1444">
        <v>4848.0</v>
      </c>
      <c r="B1123" s="1445" t="s">
        <v>8376</v>
      </c>
      <c r="C1123" s="1445" t="s">
        <v>8377</v>
      </c>
      <c r="D1123" s="1446" t="s">
        <v>8378</v>
      </c>
      <c r="E1123" s="1445">
        <v>6.25534555E8</v>
      </c>
      <c r="F1123" s="1445">
        <v>6.25534555E8</v>
      </c>
      <c r="G1123" s="1447" t="b">
        <v>1</v>
      </c>
      <c r="H1123" s="1445" t="s">
        <v>76</v>
      </c>
      <c r="I1123" s="1445" t="s">
        <v>4929</v>
      </c>
      <c r="J1123" s="1448">
        <v>91511.0</v>
      </c>
      <c r="K1123" s="1445" t="s">
        <v>2659</v>
      </c>
      <c r="L1123" s="1445" t="s">
        <v>5284</v>
      </c>
      <c r="M1123" s="1451"/>
      <c r="N1123" s="1449" t="s">
        <v>2659</v>
      </c>
      <c r="O1123" s="1450"/>
      <c r="P1123" s="1450"/>
    </row>
    <row r="1124">
      <c r="A1124" s="1444">
        <v>4849.0</v>
      </c>
      <c r="B1124" s="1445" t="s">
        <v>8379</v>
      </c>
      <c r="C1124" s="1445" t="s">
        <v>8380</v>
      </c>
      <c r="D1124" s="1446" t="s">
        <v>8381</v>
      </c>
      <c r="E1124" s="1445">
        <v>8.91514E8</v>
      </c>
      <c r="F1124" s="1445">
        <v>8.18994676E8</v>
      </c>
      <c r="G1124" s="1447" t="b">
        <v>1</v>
      </c>
      <c r="H1124" s="1445" t="s">
        <v>76</v>
      </c>
      <c r="I1124" s="1445" t="s">
        <v>4929</v>
      </c>
      <c r="J1124" s="1448">
        <v>91511.0</v>
      </c>
      <c r="K1124" s="1445" t="s">
        <v>4317</v>
      </c>
      <c r="L1124" s="1453"/>
      <c r="M1124" s="1445" t="s">
        <v>5235</v>
      </c>
      <c r="N1124" s="1449" t="s">
        <v>6387</v>
      </c>
      <c r="O1124" s="1450"/>
      <c r="P1124" s="1450"/>
    </row>
    <row r="1125">
      <c r="A1125" s="1444">
        <v>4850.0</v>
      </c>
      <c r="B1125" s="1445" t="s">
        <v>8382</v>
      </c>
      <c r="C1125" s="1445" t="s">
        <v>8383</v>
      </c>
      <c r="D1125" s="1446" t="s">
        <v>8384</v>
      </c>
      <c r="E1125" s="1445">
        <v>2.5853641E7</v>
      </c>
      <c r="F1125" s="1445">
        <v>2.5853641E7</v>
      </c>
      <c r="G1125" s="1447" t="b">
        <v>1</v>
      </c>
      <c r="H1125" s="1445" t="s">
        <v>76</v>
      </c>
      <c r="I1125" s="1445" t="s">
        <v>6729</v>
      </c>
      <c r="J1125" s="1448">
        <v>875294.0</v>
      </c>
      <c r="K1125" s="1445" t="s">
        <v>2464</v>
      </c>
      <c r="L1125" s="1445" t="s">
        <v>5098</v>
      </c>
      <c r="M1125" s="1445" t="s">
        <v>7725</v>
      </c>
      <c r="N1125" s="1449" t="s">
        <v>2464</v>
      </c>
      <c r="O1125" s="1450"/>
      <c r="P1125" s="1450"/>
    </row>
    <row r="1126">
      <c r="A1126" s="1444">
        <v>4851.0</v>
      </c>
      <c r="B1126" s="1445" t="s">
        <v>8385</v>
      </c>
      <c r="C1126" s="1445" t="s">
        <v>8385</v>
      </c>
      <c r="D1126" s="1446" t="s">
        <v>8386</v>
      </c>
      <c r="E1126" s="1445">
        <v>6.5115887E8</v>
      </c>
      <c r="F1126" s="1445">
        <v>6.5115887E8</v>
      </c>
      <c r="G1126" s="1447" t="b">
        <v>1</v>
      </c>
      <c r="H1126" s="1445" t="s">
        <v>76</v>
      </c>
      <c r="I1126" s="1445" t="s">
        <v>1077</v>
      </c>
      <c r="J1126" s="1448">
        <v>319244.0</v>
      </c>
      <c r="K1126" s="1445" t="s">
        <v>3363</v>
      </c>
      <c r="L1126" s="1453"/>
      <c r="M1126" s="1453"/>
      <c r="N1126" s="1449" t="s">
        <v>3363</v>
      </c>
      <c r="O1126" s="1450"/>
      <c r="P1126" s="1450"/>
    </row>
    <row r="1127">
      <c r="A1127" s="1444">
        <v>4852.0</v>
      </c>
      <c r="B1127" s="1445" t="s">
        <v>8387</v>
      </c>
      <c r="C1127" s="1445" t="s">
        <v>8388</v>
      </c>
      <c r="D1127" s="1446" t="s">
        <v>8389</v>
      </c>
      <c r="E1127" s="1445">
        <v>8.86628244E8</v>
      </c>
      <c r="F1127" s="1445">
        <v>8.86628244E8</v>
      </c>
      <c r="G1127" s="1447" t="b">
        <v>1</v>
      </c>
      <c r="H1127" s="1445" t="s">
        <v>76</v>
      </c>
      <c r="I1127" s="1445" t="s">
        <v>1204</v>
      </c>
      <c r="J1127" s="1448">
        <v>583715.0</v>
      </c>
      <c r="K1127" s="1445" t="s">
        <v>2437</v>
      </c>
      <c r="L1127" s="1453"/>
      <c r="M1127" s="1445" t="s">
        <v>5093</v>
      </c>
      <c r="N1127" s="1449" t="s">
        <v>6977</v>
      </c>
      <c r="O1127" s="1450"/>
      <c r="P1127" s="1450"/>
    </row>
    <row r="1128">
      <c r="A1128" s="1444">
        <v>4854.0</v>
      </c>
      <c r="B1128" s="1445" t="s">
        <v>8390</v>
      </c>
      <c r="C1128" s="1445" t="s">
        <v>8391</v>
      </c>
      <c r="D1128" s="1446" t="s">
        <v>8392</v>
      </c>
      <c r="E1128" s="1445">
        <v>6.46838539E8</v>
      </c>
      <c r="F1128" s="1445">
        <v>6.46838539E8</v>
      </c>
      <c r="G1128" s="1447" t="b">
        <v>1</v>
      </c>
      <c r="H1128" s="1445" t="s">
        <v>76</v>
      </c>
      <c r="I1128" s="1445" t="s">
        <v>1204</v>
      </c>
      <c r="J1128" s="1448">
        <v>583715.0</v>
      </c>
      <c r="K1128" s="1445" t="s">
        <v>2437</v>
      </c>
      <c r="L1128" s="1453"/>
      <c r="M1128" s="1445" t="s">
        <v>4951</v>
      </c>
      <c r="N1128" s="1449" t="s">
        <v>6977</v>
      </c>
      <c r="O1128" s="1450"/>
      <c r="P1128" s="1450"/>
    </row>
    <row r="1129">
      <c r="A1129" s="1444">
        <v>4855.0</v>
      </c>
      <c r="B1129" s="1445" t="s">
        <v>8393</v>
      </c>
      <c r="C1129" s="1445" t="s">
        <v>8394</v>
      </c>
      <c r="D1129" s="1446" t="s">
        <v>8395</v>
      </c>
      <c r="E1129" s="1445">
        <v>8.10465987E8</v>
      </c>
      <c r="F1129" s="1445">
        <v>8.10465987E8</v>
      </c>
      <c r="G1129" s="1447" t="b">
        <v>1</v>
      </c>
      <c r="H1129" s="1445" t="s">
        <v>76</v>
      </c>
      <c r="I1129" s="1445" t="s">
        <v>1204</v>
      </c>
      <c r="J1129" s="1448">
        <v>583715.0</v>
      </c>
      <c r="K1129" s="1445" t="s">
        <v>2437</v>
      </c>
      <c r="L1129" s="1451"/>
      <c r="M1129" s="1445" t="s">
        <v>4945</v>
      </c>
      <c r="N1129" s="1449" t="s">
        <v>6977</v>
      </c>
      <c r="O1129" s="1450"/>
      <c r="P1129" s="1450"/>
    </row>
    <row r="1130">
      <c r="A1130" s="1444">
        <v>4856.0</v>
      </c>
      <c r="B1130" s="1445" t="s">
        <v>8396</v>
      </c>
      <c r="C1130" s="1445" t="s">
        <v>8397</v>
      </c>
      <c r="D1130" s="1446" t="s">
        <v>8398</v>
      </c>
      <c r="E1130" s="1445">
        <v>6.45845847E8</v>
      </c>
      <c r="F1130" s="1445">
        <v>6.45845847E8</v>
      </c>
      <c r="G1130" s="1447" t="b">
        <v>1</v>
      </c>
      <c r="H1130" s="1445" t="s">
        <v>76</v>
      </c>
      <c r="I1130" s="1445" t="s">
        <v>4936</v>
      </c>
      <c r="J1130" s="1448">
        <v>717019.0</v>
      </c>
      <c r="K1130" s="1445" t="s">
        <v>3363</v>
      </c>
      <c r="L1130" s="1445" t="s">
        <v>4998</v>
      </c>
      <c r="M1130" s="1445" t="s">
        <v>5192</v>
      </c>
      <c r="N1130" s="1449" t="s">
        <v>3363</v>
      </c>
      <c r="O1130" s="1450"/>
      <c r="P1130" s="1450"/>
    </row>
    <row r="1131">
      <c r="A1131" s="1444">
        <v>4861.0</v>
      </c>
      <c r="B1131" s="1445" t="s">
        <v>8399</v>
      </c>
      <c r="C1131" s="1445" t="s">
        <v>8400</v>
      </c>
      <c r="D1131" s="1446" t="s">
        <v>8401</v>
      </c>
      <c r="E1131" s="1445">
        <v>9.24578631E8</v>
      </c>
      <c r="F1131" s="1445">
        <v>9.24578631E8</v>
      </c>
      <c r="G1131" s="1447" t="b">
        <v>1</v>
      </c>
      <c r="H1131" s="1445" t="s">
        <v>76</v>
      </c>
      <c r="I1131" s="1445" t="s">
        <v>1077</v>
      </c>
      <c r="J1131" s="1448">
        <v>319244.0</v>
      </c>
      <c r="K1131" s="1445" t="s">
        <v>2432</v>
      </c>
      <c r="L1131" s="1445" t="s">
        <v>4998</v>
      </c>
      <c r="M1131" s="1445" t="s">
        <v>5650</v>
      </c>
      <c r="N1131" s="1449" t="s">
        <v>6995</v>
      </c>
      <c r="O1131" s="1450"/>
      <c r="P1131" s="1450"/>
    </row>
    <row r="1132">
      <c r="A1132" s="1444">
        <v>4863.0</v>
      </c>
      <c r="B1132" s="1445" t="s">
        <v>8402</v>
      </c>
      <c r="C1132" s="1445" t="s">
        <v>8402</v>
      </c>
      <c r="D1132" s="1446" t="s">
        <v>8403</v>
      </c>
      <c r="E1132" s="1445">
        <v>2.001618E7</v>
      </c>
      <c r="F1132" s="1445">
        <v>2.001618E7</v>
      </c>
      <c r="G1132" s="1447" t="b">
        <v>1</v>
      </c>
      <c r="H1132" s="1445" t="s">
        <v>76</v>
      </c>
      <c r="I1132" s="1445" t="s">
        <v>1204</v>
      </c>
      <c r="J1132" s="1448">
        <v>583715.0</v>
      </c>
      <c r="K1132" s="1445" t="s">
        <v>2432</v>
      </c>
      <c r="L1132" s="1445" t="s">
        <v>4930</v>
      </c>
      <c r="M1132" s="1445" t="s">
        <v>4954</v>
      </c>
      <c r="N1132" s="1449" t="s">
        <v>2432</v>
      </c>
      <c r="O1132" s="1450"/>
      <c r="P1132" s="1450"/>
    </row>
    <row r="1133">
      <c r="A1133" s="1444">
        <v>4864.0</v>
      </c>
      <c r="B1133" s="1445" t="s">
        <v>8404</v>
      </c>
      <c r="C1133" s="1445" t="s">
        <v>8405</v>
      </c>
      <c r="D1133" s="1446" t="s">
        <v>8406</v>
      </c>
      <c r="E1133" s="1445">
        <v>6.14051262E8</v>
      </c>
      <c r="F1133" s="1445">
        <v>6.14051262E8</v>
      </c>
      <c r="G1133" s="1447" t="b">
        <v>1</v>
      </c>
      <c r="H1133" s="1445" t="s">
        <v>76</v>
      </c>
      <c r="I1133" s="1445" t="s">
        <v>1204</v>
      </c>
      <c r="J1133" s="1448">
        <v>583715.0</v>
      </c>
      <c r="K1133" s="1445" t="s">
        <v>2464</v>
      </c>
      <c r="L1133" s="1445" t="s">
        <v>5182</v>
      </c>
      <c r="M1133" s="1445" t="s">
        <v>3864</v>
      </c>
      <c r="N1133" s="1449" t="s">
        <v>7453</v>
      </c>
      <c r="O1133" s="1450"/>
      <c r="P1133" s="1450"/>
    </row>
    <row r="1134">
      <c r="A1134" s="1444">
        <v>4866.0</v>
      </c>
      <c r="B1134" s="1445" t="s">
        <v>8407</v>
      </c>
      <c r="C1134" s="1445" t="s">
        <v>8408</v>
      </c>
      <c r="D1134" s="1446" t="s">
        <v>8409</v>
      </c>
      <c r="E1134" s="1445">
        <v>8.36961223E8</v>
      </c>
      <c r="F1134" s="1445">
        <v>8.36961223E8</v>
      </c>
      <c r="G1134" s="1447" t="b">
        <v>1</v>
      </c>
      <c r="H1134" s="1445" t="s">
        <v>76</v>
      </c>
      <c r="I1134" s="1445" t="s">
        <v>4929</v>
      </c>
      <c r="J1134" s="1448">
        <v>91511.0</v>
      </c>
      <c r="K1134" s="1445" t="s">
        <v>2432</v>
      </c>
      <c r="L1134" s="1451"/>
      <c r="M1134" s="1445" t="s">
        <v>5773</v>
      </c>
      <c r="N1134" s="1449" t="s">
        <v>2432</v>
      </c>
      <c r="O1134" s="1450"/>
      <c r="P1134" s="1450"/>
    </row>
    <row r="1135">
      <c r="A1135" s="1444">
        <v>4871.0</v>
      </c>
      <c r="B1135" s="1445" t="s">
        <v>8410</v>
      </c>
      <c r="C1135" s="1445" t="s">
        <v>8411</v>
      </c>
      <c r="D1135" s="1446" t="s">
        <v>8412</v>
      </c>
      <c r="E1135" s="1445">
        <v>6.26056912E8</v>
      </c>
      <c r="F1135" s="1445">
        <v>6.26056912E8</v>
      </c>
      <c r="G1135" s="1447" t="b">
        <v>1</v>
      </c>
      <c r="H1135" s="1445" t="s">
        <v>76</v>
      </c>
      <c r="I1135" s="1445" t="s">
        <v>4929</v>
      </c>
      <c r="J1135" s="1448">
        <v>91511.0</v>
      </c>
      <c r="K1135" s="1445" t="s">
        <v>2432</v>
      </c>
      <c r="L1135" s="1453"/>
      <c r="M1135" s="1445" t="s">
        <v>5235</v>
      </c>
      <c r="N1135" s="1449" t="s">
        <v>2432</v>
      </c>
      <c r="O1135" s="1450"/>
      <c r="P1135" s="1450"/>
    </row>
    <row r="1136">
      <c r="A1136" s="1444">
        <v>4872.0</v>
      </c>
      <c r="B1136" s="1445" t="s">
        <v>8413</v>
      </c>
      <c r="C1136" s="1445" t="s">
        <v>8414</v>
      </c>
      <c r="D1136" s="1446" t="s">
        <v>8415</v>
      </c>
      <c r="E1136" s="1445">
        <v>8.0070524E8</v>
      </c>
      <c r="F1136" s="1445">
        <v>8.0070524E8</v>
      </c>
      <c r="G1136" s="1447" t="b">
        <v>1</v>
      </c>
      <c r="H1136" s="1445" t="s">
        <v>76</v>
      </c>
      <c r="I1136" s="1445" t="s">
        <v>1077</v>
      </c>
      <c r="J1136" s="1448">
        <v>319244.0</v>
      </c>
      <c r="K1136" s="1445" t="s">
        <v>2464</v>
      </c>
      <c r="L1136" s="1445" t="s">
        <v>5212</v>
      </c>
      <c r="M1136" s="1445" t="s">
        <v>5229</v>
      </c>
      <c r="N1136" s="1449" t="s">
        <v>8159</v>
      </c>
      <c r="O1136" s="1450"/>
      <c r="P1136" s="1450"/>
    </row>
    <row r="1137">
      <c r="A1137" s="1444">
        <v>4873.0</v>
      </c>
      <c r="B1137" s="1445" t="s">
        <v>2688</v>
      </c>
      <c r="C1137" s="1445" t="s">
        <v>8416</v>
      </c>
      <c r="D1137" s="1446" t="s">
        <v>8417</v>
      </c>
      <c r="E1137" s="1445">
        <v>8.006976E8</v>
      </c>
      <c r="F1137" s="1445">
        <v>8.006976E8</v>
      </c>
      <c r="G1137" s="1447" t="b">
        <v>1</v>
      </c>
      <c r="H1137" s="1445" t="s">
        <v>76</v>
      </c>
      <c r="I1137" s="1445" t="s">
        <v>1077</v>
      </c>
      <c r="J1137" s="1448">
        <v>319244.0</v>
      </c>
      <c r="K1137" s="1445" t="s">
        <v>2464</v>
      </c>
      <c r="L1137" s="1453"/>
      <c r="M1137" s="1445" t="s">
        <v>6125</v>
      </c>
      <c r="N1137" s="1449" t="s">
        <v>8159</v>
      </c>
      <c r="O1137" s="1450"/>
      <c r="P1137" s="1450"/>
    </row>
    <row r="1138">
      <c r="A1138" s="1444">
        <v>4874.0</v>
      </c>
      <c r="B1138" s="1445" t="s">
        <v>8418</v>
      </c>
      <c r="C1138" s="1445" t="s">
        <v>8419</v>
      </c>
      <c r="D1138" s="1446" t="s">
        <v>8420</v>
      </c>
      <c r="E1138" s="1445">
        <v>6.55276711E8</v>
      </c>
      <c r="F1138" s="1445">
        <v>6.55276711E8</v>
      </c>
      <c r="G1138" s="1447" t="b">
        <v>1</v>
      </c>
      <c r="H1138" s="1445" t="s">
        <v>76</v>
      </c>
      <c r="I1138" s="1445" t="s">
        <v>1077</v>
      </c>
      <c r="J1138" s="1448">
        <v>319244.0</v>
      </c>
      <c r="K1138" s="1445" t="s">
        <v>2464</v>
      </c>
      <c r="L1138" s="1445" t="s">
        <v>5052</v>
      </c>
      <c r="M1138" s="1445" t="s">
        <v>5052</v>
      </c>
      <c r="N1138" s="1449" t="s">
        <v>8159</v>
      </c>
      <c r="O1138" s="1450"/>
      <c r="P1138" s="1450"/>
    </row>
    <row r="1139">
      <c r="A1139" s="1444">
        <v>4875.0</v>
      </c>
      <c r="B1139" s="1445" t="s">
        <v>93</v>
      </c>
      <c r="C1139" s="1445" t="s">
        <v>8421</v>
      </c>
      <c r="D1139" s="1446" t="s">
        <v>8422</v>
      </c>
      <c r="E1139" s="1445">
        <v>6.34179993E8</v>
      </c>
      <c r="F1139" s="1445">
        <v>6.34179993E8</v>
      </c>
      <c r="G1139" s="1447" t="b">
        <v>1</v>
      </c>
      <c r="H1139" s="1445" t="s">
        <v>76</v>
      </c>
      <c r="I1139" s="1445" t="s">
        <v>1077</v>
      </c>
      <c r="J1139" s="1448">
        <v>319244.0</v>
      </c>
      <c r="K1139" s="1445" t="s">
        <v>2464</v>
      </c>
      <c r="L1139" s="1453"/>
      <c r="M1139" s="1445" t="s">
        <v>4945</v>
      </c>
      <c r="N1139" s="1449" t="s">
        <v>8159</v>
      </c>
      <c r="O1139" s="1450"/>
      <c r="P1139" s="1450"/>
    </row>
    <row r="1140">
      <c r="A1140" s="1444">
        <v>4878.0</v>
      </c>
      <c r="B1140" s="1445" t="s">
        <v>8423</v>
      </c>
      <c r="C1140" s="1445" t="s">
        <v>8423</v>
      </c>
      <c r="D1140" s="1446" t="s">
        <v>8424</v>
      </c>
      <c r="E1140" s="1445">
        <v>3.2512456E7</v>
      </c>
      <c r="F1140" s="1445">
        <v>3.2512456E7</v>
      </c>
      <c r="G1140" s="1447" t="b">
        <v>1</v>
      </c>
      <c r="H1140" s="1445" t="s">
        <v>5608</v>
      </c>
      <c r="I1140" s="1445" t="s">
        <v>4936</v>
      </c>
      <c r="J1140" s="1448">
        <v>717019.0</v>
      </c>
      <c r="K1140" s="1445" t="s">
        <v>2426</v>
      </c>
      <c r="L1140" s="1445" t="s">
        <v>5608</v>
      </c>
      <c r="M1140" s="1445" t="s">
        <v>5608</v>
      </c>
      <c r="N1140" s="1449" t="s">
        <v>2426</v>
      </c>
      <c r="O1140" s="1450"/>
      <c r="P1140" s="1450"/>
    </row>
    <row r="1141">
      <c r="A1141" s="1444">
        <v>4880.0</v>
      </c>
      <c r="B1141" s="1445" t="s">
        <v>3110</v>
      </c>
      <c r="C1141" s="1445" t="s">
        <v>3110</v>
      </c>
      <c r="D1141" s="1446" t="s">
        <v>8425</v>
      </c>
      <c r="E1141" s="1445">
        <v>8.14028118E8</v>
      </c>
      <c r="F1141" s="1445">
        <v>8.14028118E8</v>
      </c>
      <c r="G1141" s="1447" t="b">
        <v>1</v>
      </c>
      <c r="H1141" s="1445" t="s">
        <v>76</v>
      </c>
      <c r="I1141" s="1445" t="s">
        <v>1204</v>
      </c>
      <c r="J1141" s="1448">
        <v>583715.0</v>
      </c>
      <c r="K1141" s="1445" t="s">
        <v>2464</v>
      </c>
      <c r="L1141" s="1445" t="s">
        <v>8426</v>
      </c>
      <c r="M1141" s="1445" t="s">
        <v>6383</v>
      </c>
      <c r="N1141" s="1449" t="s">
        <v>8427</v>
      </c>
      <c r="O1141" s="1450"/>
      <c r="P1141" s="1450"/>
    </row>
    <row r="1142">
      <c r="A1142" s="1444">
        <v>4881.0</v>
      </c>
      <c r="B1142" s="1445" t="s">
        <v>8428</v>
      </c>
      <c r="C1142" s="1445" t="s">
        <v>8429</v>
      </c>
      <c r="D1142" s="1446" t="s">
        <v>8430</v>
      </c>
      <c r="E1142" s="1445">
        <v>9.44566777E8</v>
      </c>
      <c r="F1142" s="1445">
        <v>9.44566777E8</v>
      </c>
      <c r="G1142" s="1447" t="b">
        <v>1</v>
      </c>
      <c r="H1142" s="1445" t="s">
        <v>76</v>
      </c>
      <c r="I1142" s="1445" t="s">
        <v>4929</v>
      </c>
      <c r="J1142" s="1448">
        <v>91511.0</v>
      </c>
      <c r="K1142" s="1445" t="s">
        <v>2659</v>
      </c>
      <c r="L1142" s="1445" t="s">
        <v>5267</v>
      </c>
      <c r="M1142" s="1445" t="s">
        <v>4960</v>
      </c>
      <c r="N1142" s="1449" t="s">
        <v>8431</v>
      </c>
      <c r="O1142" s="1450"/>
      <c r="P1142" s="1450"/>
    </row>
    <row r="1143">
      <c r="A1143" s="1444">
        <v>4884.0</v>
      </c>
      <c r="B1143" s="1445" t="s">
        <v>8432</v>
      </c>
      <c r="C1143" s="1445" t="s">
        <v>8433</v>
      </c>
      <c r="D1143" s="1446" t="s">
        <v>8434</v>
      </c>
      <c r="E1143" s="1445">
        <v>2.4219388E7</v>
      </c>
      <c r="F1143" s="1445">
        <v>2.4219388E7</v>
      </c>
      <c r="G1143" s="1447" t="b">
        <v>1</v>
      </c>
      <c r="H1143" s="1445" t="s">
        <v>76</v>
      </c>
      <c r="I1143" s="1445" t="s">
        <v>1204</v>
      </c>
      <c r="J1143" s="1448">
        <v>583715.0</v>
      </c>
      <c r="K1143" s="1445" t="s">
        <v>2464</v>
      </c>
      <c r="L1143" s="1445" t="s">
        <v>7382</v>
      </c>
      <c r="M1143" s="1445" t="s">
        <v>5081</v>
      </c>
      <c r="N1143" s="1449" t="s">
        <v>8435</v>
      </c>
      <c r="O1143" s="1450"/>
      <c r="P1143" s="1450"/>
    </row>
    <row r="1144">
      <c r="A1144" s="1444">
        <v>4887.0</v>
      </c>
      <c r="B1144" s="1445" t="s">
        <v>8436</v>
      </c>
      <c r="C1144" s="1445" t="s">
        <v>8437</v>
      </c>
      <c r="D1144" s="1446" t="s">
        <v>8438</v>
      </c>
      <c r="E1144" s="1445">
        <v>9.46546326E8</v>
      </c>
      <c r="F1144" s="1445">
        <v>9.46546326E8</v>
      </c>
      <c r="G1144" s="1447" t="b">
        <v>1</v>
      </c>
      <c r="H1144" s="1445" t="s">
        <v>76</v>
      </c>
      <c r="I1144" s="1445" t="s">
        <v>4936</v>
      </c>
      <c r="J1144" s="1448">
        <v>717019.0</v>
      </c>
      <c r="K1144" s="1445" t="s">
        <v>2432</v>
      </c>
      <c r="L1144" s="1453"/>
      <c r="M1144" s="1445" t="s">
        <v>4945</v>
      </c>
      <c r="N1144" s="1449" t="s">
        <v>2432</v>
      </c>
      <c r="O1144" s="1450"/>
      <c r="P1144" s="1450"/>
    </row>
    <row r="1145">
      <c r="A1145" s="1444">
        <v>4889.0</v>
      </c>
      <c r="B1145" s="1445" t="s">
        <v>174</v>
      </c>
      <c r="C1145" s="1445" t="s">
        <v>174</v>
      </c>
      <c r="D1145" s="1446" t="s">
        <v>8439</v>
      </c>
      <c r="E1145" s="1445">
        <v>6.3120042E8</v>
      </c>
      <c r="F1145" s="1445">
        <v>6.3120042E8</v>
      </c>
      <c r="G1145" s="1447" t="b">
        <v>1</v>
      </c>
      <c r="H1145" s="1445" t="s">
        <v>76</v>
      </c>
      <c r="I1145" s="1445" t="s">
        <v>1077</v>
      </c>
      <c r="J1145" s="1448">
        <v>319244.0</v>
      </c>
      <c r="K1145" s="1445" t="s">
        <v>2440</v>
      </c>
      <c r="L1145" s="1445" t="s">
        <v>4951</v>
      </c>
      <c r="M1145" s="1445" t="s">
        <v>6710</v>
      </c>
      <c r="N1145" s="1449" t="s">
        <v>8440</v>
      </c>
      <c r="O1145" s="1450"/>
      <c r="P1145" s="1450"/>
    </row>
    <row r="1146">
      <c r="A1146" s="1444">
        <v>4890.0</v>
      </c>
      <c r="B1146" s="1445" t="s">
        <v>8441</v>
      </c>
      <c r="C1146" s="1445" t="s">
        <v>8442</v>
      </c>
      <c r="D1146" s="1446" t="s">
        <v>8443</v>
      </c>
      <c r="E1146" s="1445">
        <v>8.39458851E8</v>
      </c>
      <c r="F1146" s="1445">
        <v>8.39458851E8</v>
      </c>
      <c r="G1146" s="1447" t="b">
        <v>1</v>
      </c>
      <c r="H1146" s="1445" t="s">
        <v>76</v>
      </c>
      <c r="I1146" s="1445" t="s">
        <v>5142</v>
      </c>
      <c r="J1146" s="1448">
        <v>42.0</v>
      </c>
      <c r="K1146" s="1445" t="s">
        <v>2461</v>
      </c>
      <c r="L1146" s="1453"/>
      <c r="M1146" s="1445" t="s">
        <v>4931</v>
      </c>
      <c r="N1146" s="1449" t="s">
        <v>2461</v>
      </c>
      <c r="O1146" s="1450"/>
      <c r="P1146" s="1450"/>
    </row>
    <row r="1147">
      <c r="A1147" s="1444">
        <v>4891.0</v>
      </c>
      <c r="B1147" s="1445" t="s">
        <v>8444</v>
      </c>
      <c r="C1147" s="1445" t="s">
        <v>8445</v>
      </c>
      <c r="D1147" s="1446" t="s">
        <v>8446</v>
      </c>
      <c r="E1147" s="1445">
        <v>9.08968938E8</v>
      </c>
      <c r="F1147" s="1445">
        <v>9.08968938E8</v>
      </c>
      <c r="G1147" s="1447" t="b">
        <v>1</v>
      </c>
      <c r="H1147" s="1445" t="s">
        <v>76</v>
      </c>
      <c r="I1147" s="1445" t="s">
        <v>1204</v>
      </c>
      <c r="J1147" s="1448">
        <v>583715.0</v>
      </c>
      <c r="K1147" s="1445" t="s">
        <v>2432</v>
      </c>
      <c r="L1147" s="1445" t="s">
        <v>5113</v>
      </c>
      <c r="M1147" s="1445" t="s">
        <v>5113</v>
      </c>
      <c r="N1147" s="1449" t="s">
        <v>8324</v>
      </c>
      <c r="O1147" s="1450"/>
      <c r="P1147" s="1450"/>
    </row>
    <row r="1148">
      <c r="A1148" s="1444">
        <v>4892.0</v>
      </c>
      <c r="B1148" s="1445" t="s">
        <v>8447</v>
      </c>
      <c r="C1148" s="1445" t="s">
        <v>8448</v>
      </c>
      <c r="D1148" s="1446" t="s">
        <v>8449</v>
      </c>
      <c r="E1148" s="1445">
        <v>6.10968228E8</v>
      </c>
      <c r="F1148" s="1445">
        <v>6.10968228E8</v>
      </c>
      <c r="G1148" s="1447" t="b">
        <v>1</v>
      </c>
      <c r="H1148" s="1445" t="s">
        <v>76</v>
      </c>
      <c r="I1148" s="1445" t="s">
        <v>4936</v>
      </c>
      <c r="J1148" s="1448">
        <v>717019.0</v>
      </c>
      <c r="K1148" s="1445" t="s">
        <v>2937</v>
      </c>
      <c r="L1148" s="1445" t="s">
        <v>5838</v>
      </c>
      <c r="M1148" s="1453"/>
      <c r="N1148" s="1449" t="s">
        <v>2937</v>
      </c>
      <c r="O1148" s="1450"/>
      <c r="P1148" s="1450"/>
    </row>
    <row r="1149">
      <c r="A1149" s="1444">
        <v>4893.0</v>
      </c>
      <c r="B1149" s="1445" t="s">
        <v>8450</v>
      </c>
      <c r="C1149" s="1445" t="s">
        <v>8451</v>
      </c>
      <c r="D1149" s="1446" t="s">
        <v>8452</v>
      </c>
      <c r="E1149" s="1445">
        <v>9.71979674E8</v>
      </c>
      <c r="F1149" s="1445">
        <v>9.71979674E8</v>
      </c>
      <c r="G1149" s="1447" t="b">
        <v>1</v>
      </c>
      <c r="H1149" s="1445" t="s">
        <v>76</v>
      </c>
      <c r="I1149" s="1445" t="s">
        <v>8453</v>
      </c>
      <c r="J1149" s="1448">
        <v>978131.0</v>
      </c>
      <c r="K1149" s="1445" t="s">
        <v>2659</v>
      </c>
      <c r="L1149" s="1445" t="s">
        <v>5249</v>
      </c>
      <c r="M1149" s="1445" t="s">
        <v>4938</v>
      </c>
      <c r="N1149" s="1449" t="s">
        <v>2659</v>
      </c>
      <c r="O1149" s="1450"/>
      <c r="P1149" s="1450"/>
    </row>
    <row r="1150">
      <c r="A1150" s="1444">
        <v>4895.0</v>
      </c>
      <c r="B1150" s="1445" t="s">
        <v>8454</v>
      </c>
      <c r="C1150" s="1445" t="s">
        <v>8455</v>
      </c>
      <c r="D1150" s="1446" t="s">
        <v>8456</v>
      </c>
      <c r="E1150" s="1445">
        <v>6.24639598E8</v>
      </c>
      <c r="F1150" s="1445">
        <v>6.24639598E8</v>
      </c>
      <c r="G1150" s="1447" t="b">
        <v>1</v>
      </c>
      <c r="H1150" s="1445" t="s">
        <v>76</v>
      </c>
      <c r="I1150" s="1445" t="s">
        <v>1077</v>
      </c>
      <c r="J1150" s="1448">
        <v>319244.0</v>
      </c>
      <c r="K1150" s="1445" t="s">
        <v>2432</v>
      </c>
      <c r="L1150" s="1445" t="s">
        <v>5510</v>
      </c>
      <c r="M1150" s="1445" t="s">
        <v>5510</v>
      </c>
      <c r="N1150" s="1449" t="s">
        <v>2432</v>
      </c>
      <c r="O1150" s="1450"/>
      <c r="P1150" s="1450"/>
    </row>
    <row r="1151">
      <c r="A1151" s="1444">
        <v>4896.0</v>
      </c>
      <c r="B1151" s="1445" t="s">
        <v>8457</v>
      </c>
      <c r="C1151" s="1445" t="s">
        <v>8457</v>
      </c>
      <c r="D1151" s="1446" t="s">
        <v>8458</v>
      </c>
      <c r="E1151" s="1445">
        <v>9.31465657E8</v>
      </c>
      <c r="F1151" s="1445">
        <v>9.31465657E8</v>
      </c>
      <c r="G1151" s="1447" t="b">
        <v>1</v>
      </c>
      <c r="H1151" s="1445" t="s">
        <v>76</v>
      </c>
      <c r="I1151" s="1445" t="s">
        <v>8348</v>
      </c>
      <c r="J1151" s="1448">
        <v>865460.0</v>
      </c>
      <c r="K1151" s="1445" t="s">
        <v>2464</v>
      </c>
      <c r="L1151" s="1451"/>
      <c r="M1151" s="1445" t="s">
        <v>4938</v>
      </c>
      <c r="N1151" s="1449" t="s">
        <v>5094</v>
      </c>
      <c r="O1151" s="1450"/>
      <c r="P1151" s="1450"/>
    </row>
    <row r="1152">
      <c r="A1152" s="1444">
        <v>4897.0</v>
      </c>
      <c r="B1152" s="1445" t="s">
        <v>110</v>
      </c>
      <c r="C1152" s="1445" t="s">
        <v>8459</v>
      </c>
      <c r="D1152" s="1446" t="s">
        <v>8460</v>
      </c>
      <c r="E1152" s="1445">
        <v>2.3405498E7</v>
      </c>
      <c r="F1152" s="1445">
        <v>2.3405498E7</v>
      </c>
      <c r="G1152" s="1447" t="b">
        <v>1</v>
      </c>
      <c r="H1152" s="1445" t="s">
        <v>76</v>
      </c>
      <c r="I1152" s="1445" t="s">
        <v>4936</v>
      </c>
      <c r="J1152" s="1448">
        <v>717019.0</v>
      </c>
      <c r="K1152" s="1445" t="s">
        <v>3211</v>
      </c>
      <c r="L1152" s="1453"/>
      <c r="M1152" s="1445" t="s">
        <v>5773</v>
      </c>
      <c r="N1152" s="1449" t="s">
        <v>3211</v>
      </c>
      <c r="O1152" s="1450"/>
      <c r="P1152" s="1450"/>
    </row>
    <row r="1153">
      <c r="A1153" s="1444">
        <v>4900.0</v>
      </c>
      <c r="B1153" s="1445" t="s">
        <v>8461</v>
      </c>
      <c r="C1153" s="1445" t="s">
        <v>8462</v>
      </c>
      <c r="D1153" s="1446" t="s">
        <v>8463</v>
      </c>
      <c r="E1153" s="1445">
        <v>6.2456183E8</v>
      </c>
      <c r="F1153" s="1445">
        <v>6.2456183E8</v>
      </c>
      <c r="G1153" s="1447" t="b">
        <v>1</v>
      </c>
      <c r="H1153" s="1445" t="s">
        <v>76</v>
      </c>
      <c r="I1153" s="1445" t="s">
        <v>1204</v>
      </c>
      <c r="J1153" s="1448">
        <v>583715.0</v>
      </c>
      <c r="K1153" s="1445" t="s">
        <v>2464</v>
      </c>
      <c r="L1153" s="1445" t="s">
        <v>5081</v>
      </c>
      <c r="M1153" s="1445" t="s">
        <v>5081</v>
      </c>
      <c r="N1153" s="1449" t="s">
        <v>2464</v>
      </c>
      <c r="O1153" s="1450"/>
      <c r="P1153" s="1450"/>
    </row>
    <row r="1154">
      <c r="A1154" s="1444">
        <v>4907.0</v>
      </c>
      <c r="B1154" s="1445" t="s">
        <v>8464</v>
      </c>
      <c r="C1154" s="1445" t="s">
        <v>8465</v>
      </c>
      <c r="D1154" s="1446" t="s">
        <v>8466</v>
      </c>
      <c r="E1154" s="1445">
        <v>9.94966824E8</v>
      </c>
      <c r="F1154" s="1445">
        <v>9.94966824E8</v>
      </c>
      <c r="G1154" s="1447" t="b">
        <v>1</v>
      </c>
      <c r="H1154" s="1445" t="s">
        <v>76</v>
      </c>
      <c r="I1154" s="1445" t="s">
        <v>8467</v>
      </c>
      <c r="J1154" s="1448">
        <v>814946.0</v>
      </c>
      <c r="K1154" s="1445" t="s">
        <v>2464</v>
      </c>
      <c r="L1154" s="1451"/>
      <c r="M1154" s="1445" t="s">
        <v>5398</v>
      </c>
      <c r="N1154" s="1449" t="s">
        <v>2464</v>
      </c>
      <c r="O1154" s="1450"/>
      <c r="P1154" s="1450"/>
    </row>
    <row r="1155">
      <c r="A1155" s="1444">
        <v>4908.0</v>
      </c>
      <c r="B1155" s="1445" t="s">
        <v>8468</v>
      </c>
      <c r="C1155" s="1445" t="s">
        <v>8469</v>
      </c>
      <c r="D1155" s="1446" t="s">
        <v>8470</v>
      </c>
      <c r="E1155" s="1445">
        <v>8.16969161E8</v>
      </c>
      <c r="F1155" s="1445">
        <v>8.16969161E8</v>
      </c>
      <c r="G1155" s="1447" t="b">
        <v>1</v>
      </c>
      <c r="H1155" s="1445" t="s">
        <v>76</v>
      </c>
      <c r="I1155" s="1445" t="s">
        <v>4936</v>
      </c>
      <c r="J1155" s="1448">
        <v>717019.0</v>
      </c>
      <c r="K1155" s="1445" t="s">
        <v>2464</v>
      </c>
      <c r="L1155" s="1445" t="s">
        <v>5213</v>
      </c>
      <c r="M1155" s="1445" t="s">
        <v>8471</v>
      </c>
      <c r="N1155" s="1449" t="s">
        <v>2464</v>
      </c>
      <c r="O1155" s="1450"/>
      <c r="P1155" s="1450"/>
    </row>
    <row r="1156">
      <c r="A1156" s="1444">
        <v>4910.0</v>
      </c>
      <c r="B1156" s="1445" t="s">
        <v>8472</v>
      </c>
      <c r="C1156" s="1445" t="s">
        <v>8473</v>
      </c>
      <c r="D1156" s="1446" t="s">
        <v>8474</v>
      </c>
      <c r="E1156" s="1445">
        <v>9.3175485E8</v>
      </c>
      <c r="F1156" s="1445">
        <v>9.3175485E8</v>
      </c>
      <c r="G1156" s="1447" t="b">
        <v>1</v>
      </c>
      <c r="H1156" s="1445" t="s">
        <v>76</v>
      </c>
      <c r="I1156" s="1445" t="s">
        <v>4929</v>
      </c>
      <c r="J1156" s="1448">
        <v>91511.0</v>
      </c>
      <c r="K1156" s="1445" t="s">
        <v>2476</v>
      </c>
      <c r="L1156" s="1445" t="s">
        <v>5838</v>
      </c>
      <c r="M1156" s="1445" t="s">
        <v>5838</v>
      </c>
      <c r="N1156" s="1449" t="s">
        <v>8475</v>
      </c>
      <c r="O1156" s="1450"/>
      <c r="P1156" s="1450"/>
    </row>
    <row r="1157">
      <c r="A1157" s="1444">
        <v>4911.0</v>
      </c>
      <c r="B1157" s="1445" t="s">
        <v>357</v>
      </c>
      <c r="C1157" s="1445" t="s">
        <v>8476</v>
      </c>
      <c r="D1157" s="1446" t="s">
        <v>8477</v>
      </c>
      <c r="E1157" s="1445">
        <v>6.59691388E8</v>
      </c>
      <c r="F1157" s="1445">
        <v>6.59691388E8</v>
      </c>
      <c r="G1157" s="1447" t="b">
        <v>1</v>
      </c>
      <c r="H1157" s="1445" t="s">
        <v>76</v>
      </c>
      <c r="I1157" s="1445" t="s">
        <v>4929</v>
      </c>
      <c r="J1157" s="1448">
        <v>91511.0</v>
      </c>
      <c r="K1157" s="1445" t="s">
        <v>2476</v>
      </c>
      <c r="L1157" s="1445" t="s">
        <v>4954</v>
      </c>
      <c r="M1157" s="1445" t="s">
        <v>4954</v>
      </c>
      <c r="N1157" s="1449" t="s">
        <v>7016</v>
      </c>
      <c r="O1157" s="1450"/>
      <c r="P1157" s="1450"/>
    </row>
    <row r="1158">
      <c r="A1158" s="1444">
        <v>4912.0</v>
      </c>
      <c r="B1158" s="1445" t="s">
        <v>131</v>
      </c>
      <c r="C1158" s="1445" t="s">
        <v>131</v>
      </c>
      <c r="D1158" s="1446" t="s">
        <v>8478</v>
      </c>
      <c r="E1158" s="1445">
        <v>9.86565655E8</v>
      </c>
      <c r="F1158" s="1445">
        <v>9.86565655E8</v>
      </c>
      <c r="G1158" s="1447" t="b">
        <v>1</v>
      </c>
      <c r="H1158" s="1445" t="s">
        <v>76</v>
      </c>
      <c r="I1158" s="1445" t="s">
        <v>4929</v>
      </c>
      <c r="J1158" s="1448">
        <v>91511.0</v>
      </c>
      <c r="K1158" s="1445" t="s">
        <v>2440</v>
      </c>
      <c r="L1158" s="1453"/>
      <c r="M1158" s="1445" t="s">
        <v>5677</v>
      </c>
      <c r="N1158" s="1449" t="s">
        <v>8479</v>
      </c>
      <c r="O1158" s="1450"/>
      <c r="P1158" s="1450"/>
    </row>
    <row r="1159">
      <c r="A1159" s="1444">
        <v>4913.0</v>
      </c>
      <c r="B1159" s="1445" t="s">
        <v>8480</v>
      </c>
      <c r="C1159" s="1445" t="s">
        <v>8481</v>
      </c>
      <c r="D1159" s="1446" t="s">
        <v>8482</v>
      </c>
      <c r="E1159" s="1445">
        <v>9.99236695E8</v>
      </c>
      <c r="F1159" s="1445">
        <v>9.99236695E8</v>
      </c>
      <c r="G1159" s="1447" t="b">
        <v>1</v>
      </c>
      <c r="H1159" s="1445" t="s">
        <v>76</v>
      </c>
      <c r="I1159" s="1445" t="s">
        <v>4936</v>
      </c>
      <c r="J1159" s="1448">
        <v>717019.0</v>
      </c>
      <c r="K1159" s="1445" t="s">
        <v>2432</v>
      </c>
      <c r="L1159" s="1451"/>
      <c r="M1159" s="1445" t="s">
        <v>4954</v>
      </c>
      <c r="N1159" s="1449" t="s">
        <v>2432</v>
      </c>
      <c r="O1159" s="1450"/>
      <c r="P1159" s="1450"/>
    </row>
    <row r="1160">
      <c r="A1160" s="1444">
        <v>4914.0</v>
      </c>
      <c r="B1160" s="1445" t="s">
        <v>8483</v>
      </c>
      <c r="C1160" s="1445" t="s">
        <v>8483</v>
      </c>
      <c r="D1160" s="1446" t="s">
        <v>8484</v>
      </c>
      <c r="E1160" s="1445">
        <v>6.28378946E8</v>
      </c>
      <c r="F1160" s="1445">
        <v>6.28378946E8</v>
      </c>
      <c r="G1160" s="1447" t="b">
        <v>1</v>
      </c>
      <c r="H1160" s="1445" t="s">
        <v>76</v>
      </c>
      <c r="I1160" s="1445" t="s">
        <v>1204</v>
      </c>
      <c r="J1160" s="1448">
        <v>583715.0</v>
      </c>
      <c r="K1160" s="1445" t="s">
        <v>2437</v>
      </c>
      <c r="L1160" s="1445" t="s">
        <v>8485</v>
      </c>
      <c r="M1160" s="1445" t="s">
        <v>6383</v>
      </c>
      <c r="N1160" s="1449" t="s">
        <v>8486</v>
      </c>
      <c r="O1160" s="1450"/>
      <c r="P1160" s="1450"/>
    </row>
    <row r="1161">
      <c r="A1161" s="1444">
        <v>4915.0</v>
      </c>
      <c r="B1161" s="1445" t="s">
        <v>8487</v>
      </c>
      <c r="C1161" s="1445" t="s">
        <v>8488</v>
      </c>
      <c r="D1161" s="1446" t="s">
        <v>8489</v>
      </c>
      <c r="E1161" s="1445">
        <v>9.72984528E8</v>
      </c>
      <c r="F1161" s="1445">
        <v>9.72984528E8</v>
      </c>
      <c r="G1161" s="1447" t="b">
        <v>1</v>
      </c>
      <c r="H1161" s="1445" t="s">
        <v>76</v>
      </c>
      <c r="I1161" s="1445" t="s">
        <v>1204</v>
      </c>
      <c r="J1161" s="1448">
        <v>583715.0</v>
      </c>
      <c r="K1161" s="1445" t="s">
        <v>2659</v>
      </c>
      <c r="L1161" s="1453"/>
      <c r="M1161" s="1445" t="s">
        <v>4931</v>
      </c>
      <c r="N1161" s="1449" t="s">
        <v>8490</v>
      </c>
      <c r="O1161" s="1450"/>
      <c r="P1161" s="1450"/>
    </row>
    <row r="1162">
      <c r="A1162" s="1444">
        <v>4916.0</v>
      </c>
      <c r="B1162" s="1445" t="s">
        <v>8491</v>
      </c>
      <c r="C1162" s="1445" t="s">
        <v>8491</v>
      </c>
      <c r="D1162" s="1446" t="s">
        <v>8492</v>
      </c>
      <c r="E1162" s="1445">
        <v>2.2584247E7</v>
      </c>
      <c r="F1162" s="1445">
        <v>2.2584247E7</v>
      </c>
      <c r="G1162" s="1447" t="b">
        <v>1</v>
      </c>
      <c r="H1162" s="1445" t="s">
        <v>76</v>
      </c>
      <c r="I1162" s="1445" t="s">
        <v>4929</v>
      </c>
      <c r="J1162" s="1448">
        <v>91511.0</v>
      </c>
      <c r="K1162" s="1445" t="s">
        <v>2536</v>
      </c>
      <c r="L1162" s="1445" t="s">
        <v>4937</v>
      </c>
      <c r="M1162" s="1445" t="s">
        <v>4938</v>
      </c>
      <c r="N1162" s="1449" t="s">
        <v>2536</v>
      </c>
      <c r="O1162" s="1450"/>
      <c r="P1162" s="1450"/>
    </row>
    <row r="1163">
      <c r="A1163" s="1444">
        <v>4918.0</v>
      </c>
      <c r="B1163" s="1445" t="s">
        <v>3667</v>
      </c>
      <c r="C1163" s="1445" t="s">
        <v>8493</v>
      </c>
      <c r="D1163" s="1446" t="s">
        <v>8494</v>
      </c>
      <c r="E1163" s="1445">
        <v>8.49829961E8</v>
      </c>
      <c r="F1163" s="1445">
        <v>8.49829961E8</v>
      </c>
      <c r="G1163" s="1447" t="b">
        <v>1</v>
      </c>
      <c r="H1163" s="1445" t="s">
        <v>76</v>
      </c>
      <c r="I1163" s="1445" t="s">
        <v>4929</v>
      </c>
      <c r="J1163" s="1448">
        <v>91511.0</v>
      </c>
      <c r="K1163" s="1445" t="s">
        <v>2437</v>
      </c>
      <c r="L1163" s="1445" t="s">
        <v>5249</v>
      </c>
      <c r="M1163" s="1445" t="s">
        <v>6240</v>
      </c>
      <c r="N1163" s="1449" t="s">
        <v>8495</v>
      </c>
      <c r="O1163" s="1450"/>
      <c r="P1163" s="1450"/>
    </row>
    <row r="1164">
      <c r="A1164" s="1444">
        <v>4920.0</v>
      </c>
      <c r="B1164" s="1445" t="s">
        <v>8496</v>
      </c>
      <c r="C1164" s="1445" t="s">
        <v>8497</v>
      </c>
      <c r="D1164" s="1446" t="s">
        <v>8498</v>
      </c>
      <c r="E1164" s="1445">
        <v>8.4984724E8</v>
      </c>
      <c r="F1164" s="1445">
        <v>8.4984724E8</v>
      </c>
      <c r="G1164" s="1447" t="b">
        <v>1</v>
      </c>
      <c r="H1164" s="1445" t="s">
        <v>76</v>
      </c>
      <c r="I1164" s="1445" t="s">
        <v>4929</v>
      </c>
      <c r="J1164" s="1448">
        <v>91511.0</v>
      </c>
      <c r="K1164" s="1445" t="s">
        <v>2464</v>
      </c>
      <c r="L1164" s="1445" t="s">
        <v>5143</v>
      </c>
      <c r="M1164" s="1445" t="s">
        <v>4960</v>
      </c>
      <c r="N1164" s="1449" t="s">
        <v>7453</v>
      </c>
      <c r="O1164" s="1450"/>
      <c r="P1164" s="1450"/>
    </row>
    <row r="1165">
      <c r="A1165" s="1444">
        <v>4922.0</v>
      </c>
      <c r="B1165" s="1445" t="s">
        <v>8499</v>
      </c>
      <c r="C1165" s="1445" t="s">
        <v>8500</v>
      </c>
      <c r="D1165" s="1446" t="s">
        <v>8501</v>
      </c>
      <c r="E1165" s="1445">
        <v>6.13969784E8</v>
      </c>
      <c r="F1165" s="1445">
        <v>6.13969784E8</v>
      </c>
      <c r="G1165" s="1447" t="b">
        <v>1</v>
      </c>
      <c r="H1165" s="1445" t="s">
        <v>76</v>
      </c>
      <c r="I1165" s="1445" t="s">
        <v>5142</v>
      </c>
      <c r="J1165" s="1448">
        <v>42.0</v>
      </c>
      <c r="K1165" s="1445" t="s">
        <v>2432</v>
      </c>
      <c r="L1165" s="1445" t="s">
        <v>8180</v>
      </c>
      <c r="M1165" s="1445" t="s">
        <v>5002</v>
      </c>
      <c r="N1165" s="1449" t="s">
        <v>2432</v>
      </c>
      <c r="O1165" s="1450"/>
      <c r="P1165" s="1450"/>
    </row>
    <row r="1166">
      <c r="A1166" s="1444">
        <v>4923.0</v>
      </c>
      <c r="B1166" s="1445" t="s">
        <v>8502</v>
      </c>
      <c r="C1166" s="1445" t="s">
        <v>8503</v>
      </c>
      <c r="D1166" s="1446" t="s">
        <v>8504</v>
      </c>
      <c r="E1166" s="1445">
        <v>6.55547942E8</v>
      </c>
      <c r="F1166" s="1445">
        <v>6.55547942E8</v>
      </c>
      <c r="G1166" s="1447" t="b">
        <v>1</v>
      </c>
      <c r="H1166" s="1445" t="s">
        <v>76</v>
      </c>
      <c r="I1166" s="1445" t="s">
        <v>4936</v>
      </c>
      <c r="J1166" s="1448">
        <v>717019.0</v>
      </c>
      <c r="K1166" s="1445" t="s">
        <v>2432</v>
      </c>
      <c r="L1166" s="1445" t="s">
        <v>5196</v>
      </c>
      <c r="M1166" s="1445" t="s">
        <v>5196</v>
      </c>
      <c r="N1166" s="1449" t="s">
        <v>2432</v>
      </c>
      <c r="O1166" s="1450"/>
      <c r="P1166" s="1450"/>
    </row>
    <row r="1167">
      <c r="A1167" s="1444">
        <v>4924.0</v>
      </c>
      <c r="B1167" s="1445" t="s">
        <v>8505</v>
      </c>
      <c r="C1167" s="1445" t="s">
        <v>8506</v>
      </c>
      <c r="D1167" s="1446" t="s">
        <v>8507</v>
      </c>
      <c r="E1167" s="1445">
        <v>9.52973374E8</v>
      </c>
      <c r="F1167" s="1445">
        <v>9.52973374E8</v>
      </c>
      <c r="G1167" s="1447" t="b">
        <v>1</v>
      </c>
      <c r="H1167" s="1445" t="s">
        <v>76</v>
      </c>
      <c r="I1167" s="1445" t="s">
        <v>1204</v>
      </c>
      <c r="J1167" s="1448">
        <v>583715.0</v>
      </c>
      <c r="K1167" s="1445" t="s">
        <v>2432</v>
      </c>
      <c r="L1167" s="1453"/>
      <c r="M1167" s="1445" t="s">
        <v>4931</v>
      </c>
      <c r="N1167" s="1449" t="s">
        <v>2432</v>
      </c>
      <c r="O1167" s="1450"/>
      <c r="P1167" s="1450"/>
    </row>
    <row r="1168">
      <c r="A1168" s="1444">
        <v>4925.0</v>
      </c>
      <c r="B1168" s="1445" t="s">
        <v>8508</v>
      </c>
      <c r="C1168" s="1445" t="s">
        <v>8509</v>
      </c>
      <c r="D1168" s="1446" t="s">
        <v>8510</v>
      </c>
      <c r="E1168" s="1445">
        <v>9.29501855E8</v>
      </c>
      <c r="F1168" s="1445">
        <v>9.29501855E8</v>
      </c>
      <c r="G1168" s="1447" t="b">
        <v>1</v>
      </c>
      <c r="H1168" s="1445" t="s">
        <v>76</v>
      </c>
      <c r="I1168" s="1445" t="s">
        <v>1204</v>
      </c>
      <c r="J1168" s="1448">
        <v>583715.0</v>
      </c>
      <c r="K1168" s="1445" t="s">
        <v>2464</v>
      </c>
      <c r="L1168" s="1445" t="s">
        <v>4998</v>
      </c>
      <c r="M1168" s="1445" t="s">
        <v>5192</v>
      </c>
      <c r="N1168" s="1449" t="s">
        <v>2464</v>
      </c>
      <c r="O1168" s="1450"/>
      <c r="P1168" s="1450"/>
    </row>
    <row r="1169">
      <c r="A1169" s="1444">
        <v>4926.0</v>
      </c>
      <c r="B1169" s="1445" t="s">
        <v>8511</v>
      </c>
      <c r="C1169" s="1445" t="s">
        <v>8512</v>
      </c>
      <c r="D1169" s="1446" t="s">
        <v>8513</v>
      </c>
      <c r="E1169" s="1445">
        <v>8.1621565E8</v>
      </c>
      <c r="F1169" s="1445">
        <v>8.1621565E8</v>
      </c>
      <c r="G1169" s="1447" t="b">
        <v>1</v>
      </c>
      <c r="H1169" s="1445" t="s">
        <v>76</v>
      </c>
      <c r="I1169" s="1445" t="s">
        <v>4929</v>
      </c>
      <c r="J1169" s="1448">
        <v>91511.0</v>
      </c>
      <c r="K1169" s="1445" t="s">
        <v>2464</v>
      </c>
      <c r="L1169" s="1453"/>
      <c r="M1169" s="1445" t="s">
        <v>4960</v>
      </c>
      <c r="N1169" s="1449" t="s">
        <v>2464</v>
      </c>
      <c r="O1169" s="1450"/>
      <c r="P1169" s="1450"/>
    </row>
    <row r="1170">
      <c r="A1170" s="1444">
        <v>4928.0</v>
      </c>
      <c r="B1170" s="1445" t="s">
        <v>8514</v>
      </c>
      <c r="C1170" s="1445" t="s">
        <v>8515</v>
      </c>
      <c r="D1170" s="1446" t="s">
        <v>8516</v>
      </c>
      <c r="E1170" s="1445">
        <v>8.37075187E8</v>
      </c>
      <c r="F1170" s="1445">
        <v>8.37075187E8</v>
      </c>
      <c r="G1170" s="1447" t="b">
        <v>1</v>
      </c>
      <c r="H1170" s="1445" t="s">
        <v>76</v>
      </c>
      <c r="I1170" s="1445" t="s">
        <v>4929</v>
      </c>
      <c r="J1170" s="1448">
        <v>91511.0</v>
      </c>
      <c r="K1170" s="1445" t="s">
        <v>2464</v>
      </c>
      <c r="L1170" s="1445" t="s">
        <v>5267</v>
      </c>
      <c r="M1170" s="1445" t="s">
        <v>4960</v>
      </c>
      <c r="N1170" s="1449" t="s">
        <v>5881</v>
      </c>
      <c r="O1170" s="1450"/>
      <c r="P1170" s="1450"/>
    </row>
    <row r="1171">
      <c r="A1171" s="1444">
        <v>4929.0</v>
      </c>
      <c r="B1171" s="1445" t="s">
        <v>8517</v>
      </c>
      <c r="C1171" s="1445" t="s">
        <v>8517</v>
      </c>
      <c r="D1171" s="1446" t="s">
        <v>8518</v>
      </c>
      <c r="E1171" s="1445">
        <v>8.41186305E8</v>
      </c>
      <c r="F1171" s="1445">
        <v>8.41186305E8</v>
      </c>
      <c r="G1171" s="1447" t="b">
        <v>1</v>
      </c>
      <c r="H1171" s="1445" t="s">
        <v>76</v>
      </c>
      <c r="I1171" s="1445" t="s">
        <v>4936</v>
      </c>
      <c r="J1171" s="1448">
        <v>717019.0</v>
      </c>
      <c r="K1171" s="1445" t="s">
        <v>2440</v>
      </c>
      <c r="L1171" s="1445" t="s">
        <v>5284</v>
      </c>
      <c r="M1171" s="1445" t="s">
        <v>5370</v>
      </c>
      <c r="N1171" s="1449" t="s">
        <v>7383</v>
      </c>
      <c r="O1171" s="1450"/>
      <c r="P1171" s="1450"/>
    </row>
    <row r="1172">
      <c r="A1172" s="1444">
        <v>4930.0</v>
      </c>
      <c r="B1172" s="1445" t="s">
        <v>8519</v>
      </c>
      <c r="C1172" s="1445" t="s">
        <v>8520</v>
      </c>
      <c r="D1172" s="1446" t="s">
        <v>8521</v>
      </c>
      <c r="E1172" s="1445">
        <v>8.0089498E8</v>
      </c>
      <c r="F1172" s="1445">
        <v>8.0089498E8</v>
      </c>
      <c r="G1172" s="1447" t="b">
        <v>1</v>
      </c>
      <c r="H1172" s="1445" t="s">
        <v>76</v>
      </c>
      <c r="I1172" s="1445" t="s">
        <v>4936</v>
      </c>
      <c r="J1172" s="1448">
        <v>717019.0</v>
      </c>
      <c r="K1172" s="1445" t="s">
        <v>2464</v>
      </c>
      <c r="L1172" s="1453"/>
      <c r="M1172" s="1445" t="s">
        <v>8522</v>
      </c>
      <c r="N1172" s="1449" t="s">
        <v>2464</v>
      </c>
      <c r="O1172" s="1450"/>
      <c r="P1172" s="1450"/>
    </row>
    <row r="1173">
      <c r="A1173" s="1444">
        <v>4931.0</v>
      </c>
      <c r="B1173" s="1445" t="s">
        <v>8523</v>
      </c>
      <c r="C1173" s="1445" t="s">
        <v>8524</v>
      </c>
      <c r="D1173" s="1446" t="s">
        <v>8525</v>
      </c>
      <c r="E1173" s="1445">
        <v>8.37075187E8</v>
      </c>
      <c r="F1173" s="1445">
        <v>8.37075187E8</v>
      </c>
      <c r="G1173" s="1447" t="b">
        <v>1</v>
      </c>
      <c r="H1173" s="1445" t="s">
        <v>76</v>
      </c>
      <c r="I1173" s="1445" t="s">
        <v>1204</v>
      </c>
      <c r="J1173" s="1448">
        <v>583715.0</v>
      </c>
      <c r="K1173" s="1445" t="s">
        <v>2659</v>
      </c>
      <c r="L1173" s="1445" t="s">
        <v>5143</v>
      </c>
      <c r="M1173" s="1445" t="s">
        <v>4960</v>
      </c>
      <c r="N1173" s="1449" t="s">
        <v>2659</v>
      </c>
      <c r="O1173" s="1450"/>
      <c r="P1173" s="1450"/>
    </row>
    <row r="1174">
      <c r="A1174" s="1444">
        <v>4932.0</v>
      </c>
      <c r="B1174" s="1445" t="s">
        <v>8526</v>
      </c>
      <c r="C1174" s="1445" t="s">
        <v>8527</v>
      </c>
      <c r="D1174" s="1446" t="s">
        <v>8528</v>
      </c>
      <c r="E1174" s="1445">
        <v>9.09195592E8</v>
      </c>
      <c r="F1174" s="1445">
        <v>9.09195592E8</v>
      </c>
      <c r="G1174" s="1447" t="b">
        <v>1</v>
      </c>
      <c r="H1174" s="1445" t="s">
        <v>76</v>
      </c>
      <c r="I1174" s="1445" t="s">
        <v>1204</v>
      </c>
      <c r="J1174" s="1448">
        <v>583715.0</v>
      </c>
      <c r="K1174" s="1445" t="s">
        <v>3363</v>
      </c>
      <c r="L1174" s="1453"/>
      <c r="M1174" s="1445" t="s">
        <v>4951</v>
      </c>
      <c r="N1174" s="1449" t="s">
        <v>3363</v>
      </c>
      <c r="O1174" s="1450"/>
      <c r="P1174" s="1450"/>
    </row>
    <row r="1175">
      <c r="A1175" s="1444">
        <v>4933.0</v>
      </c>
      <c r="B1175" s="1445" t="s">
        <v>8529</v>
      </c>
      <c r="C1175" s="1445" t="s">
        <v>8530</v>
      </c>
      <c r="D1175" s="1446" t="s">
        <v>8531</v>
      </c>
      <c r="E1175" s="1445">
        <v>8.93929369E8</v>
      </c>
      <c r="F1175" s="1445">
        <v>8.93929369E8</v>
      </c>
      <c r="G1175" s="1447" t="b">
        <v>1</v>
      </c>
      <c r="H1175" s="1445" t="s">
        <v>76</v>
      </c>
      <c r="I1175" s="1445" t="s">
        <v>1204</v>
      </c>
      <c r="J1175" s="1448">
        <v>583715.0</v>
      </c>
      <c r="K1175" s="1445" t="s">
        <v>3363</v>
      </c>
      <c r="L1175" s="1453"/>
      <c r="M1175" s="1445" t="s">
        <v>5113</v>
      </c>
      <c r="N1175" s="1449" t="s">
        <v>3363</v>
      </c>
      <c r="O1175" s="1450"/>
      <c r="P1175" s="1450"/>
    </row>
    <row r="1176">
      <c r="A1176" s="1444">
        <v>4936.0</v>
      </c>
      <c r="B1176" s="1445" t="s">
        <v>8532</v>
      </c>
      <c r="C1176" s="1445" t="s">
        <v>8533</v>
      </c>
      <c r="D1176" s="1446" t="s">
        <v>8534</v>
      </c>
      <c r="E1176" s="1445">
        <v>8.23180152E8</v>
      </c>
      <c r="F1176" s="1445">
        <v>8.23180152E8</v>
      </c>
      <c r="G1176" s="1447" t="b">
        <v>1</v>
      </c>
      <c r="H1176" s="1445" t="s">
        <v>76</v>
      </c>
      <c r="I1176" s="1445" t="s">
        <v>4929</v>
      </c>
      <c r="J1176" s="1448">
        <v>91511.0</v>
      </c>
      <c r="K1176" s="1445" t="s">
        <v>2659</v>
      </c>
      <c r="L1176" s="1445" t="s">
        <v>8535</v>
      </c>
      <c r="M1176" s="1445" t="s">
        <v>5933</v>
      </c>
      <c r="N1176" s="1449" t="s">
        <v>2659</v>
      </c>
      <c r="O1176" s="1450"/>
      <c r="P1176" s="1450"/>
    </row>
    <row r="1177">
      <c r="A1177" s="1444">
        <v>4937.0</v>
      </c>
      <c r="B1177" s="1445" t="s">
        <v>8536</v>
      </c>
      <c r="C1177" s="1445" t="s">
        <v>8536</v>
      </c>
      <c r="D1177" s="1446" t="s">
        <v>8537</v>
      </c>
      <c r="E1177" s="1445">
        <v>2.0800088E7</v>
      </c>
      <c r="F1177" s="1445">
        <v>2.0800088E7</v>
      </c>
      <c r="G1177" s="1447" t="b">
        <v>1</v>
      </c>
      <c r="H1177" s="1445" t="s">
        <v>76</v>
      </c>
      <c r="I1177" s="1445" t="s">
        <v>4940</v>
      </c>
      <c r="J1177" s="1448">
        <v>41930.0</v>
      </c>
      <c r="K1177" s="1445" t="s">
        <v>2464</v>
      </c>
      <c r="L1177" s="1453"/>
      <c r="M1177" s="1445" t="s">
        <v>4945</v>
      </c>
      <c r="N1177" s="1449" t="s">
        <v>5490</v>
      </c>
      <c r="O1177" s="1450"/>
      <c r="P1177" s="1450"/>
    </row>
    <row r="1178">
      <c r="A1178" s="1444">
        <v>4938.0</v>
      </c>
      <c r="B1178" s="1445" t="s">
        <v>8538</v>
      </c>
      <c r="C1178" s="1445" t="s">
        <v>8539</v>
      </c>
      <c r="D1178" s="1446" t="s">
        <v>8540</v>
      </c>
      <c r="E1178" s="1445">
        <v>6.24395281E8</v>
      </c>
      <c r="F1178" s="1445">
        <v>6.24395281E8</v>
      </c>
      <c r="G1178" s="1447" t="b">
        <v>1</v>
      </c>
      <c r="H1178" s="1445" t="s">
        <v>76</v>
      </c>
      <c r="I1178" s="1445" t="s">
        <v>1204</v>
      </c>
      <c r="J1178" s="1448">
        <v>583715.0</v>
      </c>
      <c r="K1178" s="1445" t="s">
        <v>2464</v>
      </c>
      <c r="L1178" s="1445" t="s">
        <v>5182</v>
      </c>
      <c r="M1178" s="1445" t="s">
        <v>3864</v>
      </c>
      <c r="N1178" s="1449" t="s">
        <v>7453</v>
      </c>
      <c r="O1178" s="1450"/>
      <c r="P1178" s="1450"/>
    </row>
    <row r="1179">
      <c r="A1179" s="1444">
        <v>4939.0</v>
      </c>
      <c r="B1179" s="1445" t="s">
        <v>8541</v>
      </c>
      <c r="C1179" s="1445" t="s">
        <v>8542</v>
      </c>
      <c r="D1179" s="1446" t="s">
        <v>8543</v>
      </c>
      <c r="E1179" s="1445">
        <v>9.47795572E8</v>
      </c>
      <c r="F1179" s="1445">
        <v>9.47795572E8</v>
      </c>
      <c r="G1179" s="1447" t="b">
        <v>1</v>
      </c>
      <c r="H1179" s="1445" t="s">
        <v>76</v>
      </c>
      <c r="I1179" s="1445" t="s">
        <v>1077</v>
      </c>
      <c r="J1179" s="1448">
        <v>319244.0</v>
      </c>
      <c r="K1179" s="1445" t="s">
        <v>2659</v>
      </c>
      <c r="L1179" s="1445" t="s">
        <v>4986</v>
      </c>
      <c r="M1179" s="1445" t="s">
        <v>4960</v>
      </c>
      <c r="N1179" s="1449" t="s">
        <v>8544</v>
      </c>
      <c r="O1179" s="1450"/>
      <c r="P1179" s="1450"/>
    </row>
    <row r="1180">
      <c r="A1180" s="1444">
        <v>4941.0</v>
      </c>
      <c r="B1180" s="1445" t="s">
        <v>8545</v>
      </c>
      <c r="C1180" s="1445" t="s">
        <v>8546</v>
      </c>
      <c r="D1180" s="1446" t="s">
        <v>8547</v>
      </c>
      <c r="E1180" s="1445">
        <v>8.63390648E8</v>
      </c>
      <c r="F1180" s="1445">
        <v>8.63390648E8</v>
      </c>
      <c r="G1180" s="1447" t="b">
        <v>1</v>
      </c>
      <c r="H1180" s="1445" t="s">
        <v>76</v>
      </c>
      <c r="I1180" s="1445" t="s">
        <v>4936</v>
      </c>
      <c r="J1180" s="1448">
        <v>717019.0</v>
      </c>
      <c r="K1180" s="1445" t="s">
        <v>2464</v>
      </c>
      <c r="L1180" s="1445" t="s">
        <v>6441</v>
      </c>
      <c r="M1180" s="1445" t="s">
        <v>6441</v>
      </c>
      <c r="N1180" s="1449" t="s">
        <v>8548</v>
      </c>
      <c r="O1180" s="1450"/>
      <c r="P1180" s="1450"/>
    </row>
    <row r="1181">
      <c r="A1181" s="1444">
        <v>4942.0</v>
      </c>
      <c r="B1181" s="1445" t="s">
        <v>8549</v>
      </c>
      <c r="C1181" s="1445" t="s">
        <v>8550</v>
      </c>
      <c r="D1181" s="1446" t="s">
        <v>8551</v>
      </c>
      <c r="E1181" s="1445">
        <v>6.55302235E8</v>
      </c>
      <c r="F1181" s="1445">
        <v>6.55302235E8</v>
      </c>
      <c r="G1181" s="1447" t="b">
        <v>1</v>
      </c>
      <c r="H1181" s="1445" t="s">
        <v>76</v>
      </c>
      <c r="I1181" s="1445" t="s">
        <v>1077</v>
      </c>
      <c r="J1181" s="1448">
        <v>319244.0</v>
      </c>
      <c r="K1181" s="1445" t="s">
        <v>2464</v>
      </c>
      <c r="L1181" s="1453"/>
      <c r="M1181" s="1445" t="s">
        <v>4938</v>
      </c>
      <c r="N1181" s="1449" t="s">
        <v>8552</v>
      </c>
      <c r="O1181" s="1450"/>
      <c r="P1181" s="1450"/>
    </row>
    <row r="1182">
      <c r="A1182" s="1444">
        <v>4944.0</v>
      </c>
      <c r="B1182" s="1445" t="s">
        <v>448</v>
      </c>
      <c r="C1182" s="1445" t="s">
        <v>8553</v>
      </c>
      <c r="D1182" s="1446" t="s">
        <v>8554</v>
      </c>
      <c r="E1182" s="1445">
        <v>9.57035679E8</v>
      </c>
      <c r="F1182" s="1445">
        <v>9.57035679E8</v>
      </c>
      <c r="G1182" s="1447" t="b">
        <v>1</v>
      </c>
      <c r="H1182" s="1445" t="s">
        <v>76</v>
      </c>
      <c r="I1182" s="1445" t="s">
        <v>6480</v>
      </c>
      <c r="J1182" s="1448">
        <v>126855.0</v>
      </c>
      <c r="K1182" s="1445" t="s">
        <v>3024</v>
      </c>
      <c r="L1182" s="1453"/>
      <c r="M1182" s="1445" t="s">
        <v>4938</v>
      </c>
      <c r="N1182" s="1449" t="s">
        <v>8555</v>
      </c>
      <c r="O1182" s="1450"/>
      <c r="P1182" s="1450"/>
    </row>
    <row r="1183">
      <c r="A1183" s="1444">
        <v>4946.0</v>
      </c>
      <c r="B1183" s="1445" t="s">
        <v>8556</v>
      </c>
      <c r="C1183" s="1445" t="s">
        <v>8557</v>
      </c>
      <c r="D1183" s="1446" t="s">
        <v>8558</v>
      </c>
      <c r="E1183" s="1445">
        <v>9.55822147E8</v>
      </c>
      <c r="F1183" s="1445">
        <v>9.55822147E8</v>
      </c>
      <c r="G1183" s="1447" t="b">
        <v>1</v>
      </c>
      <c r="H1183" s="1445" t="s">
        <v>76</v>
      </c>
      <c r="I1183" s="1445" t="s">
        <v>1204</v>
      </c>
      <c r="J1183" s="1448">
        <v>583715.0</v>
      </c>
      <c r="K1183" s="1445" t="s">
        <v>2476</v>
      </c>
      <c r="L1183" s="1445" t="s">
        <v>5081</v>
      </c>
      <c r="M1183" s="1445" t="s">
        <v>8559</v>
      </c>
      <c r="N1183" s="1449" t="s">
        <v>8560</v>
      </c>
      <c r="O1183" s="1450"/>
      <c r="P1183" s="1450"/>
    </row>
    <row r="1184">
      <c r="A1184" s="1444">
        <v>4947.0</v>
      </c>
      <c r="B1184" s="1445" t="s">
        <v>8561</v>
      </c>
      <c r="C1184" s="1445" t="s">
        <v>8562</v>
      </c>
      <c r="D1184" s="1446" t="s">
        <v>8563</v>
      </c>
      <c r="E1184" s="1445">
        <v>9.86693174E8</v>
      </c>
      <c r="F1184" s="1445">
        <v>9.86693174E8</v>
      </c>
      <c r="G1184" s="1447" t="b">
        <v>1</v>
      </c>
      <c r="H1184" s="1445" t="s">
        <v>76</v>
      </c>
      <c r="I1184" s="1445" t="s">
        <v>4929</v>
      </c>
      <c r="J1184" s="1448">
        <v>91511.0</v>
      </c>
      <c r="K1184" s="1445" t="s">
        <v>2432</v>
      </c>
      <c r="L1184" s="1453"/>
      <c r="M1184" s="1445" t="s">
        <v>4945</v>
      </c>
      <c r="N1184" s="1449" t="s">
        <v>2432</v>
      </c>
      <c r="O1184" s="1450"/>
      <c r="P1184" s="1450"/>
    </row>
    <row r="1185">
      <c r="A1185" s="1444">
        <v>4950.0</v>
      </c>
      <c r="B1185" s="1445" t="s">
        <v>8564</v>
      </c>
      <c r="C1185" s="1445" t="s">
        <v>8565</v>
      </c>
      <c r="D1185" s="1446" t="s">
        <v>8566</v>
      </c>
      <c r="E1185" s="1445">
        <v>9.25972885E8</v>
      </c>
      <c r="F1185" s="1445">
        <v>9.25972885E8</v>
      </c>
      <c r="G1185" s="1447" t="b">
        <v>1</v>
      </c>
      <c r="H1185" s="1445" t="s">
        <v>76</v>
      </c>
      <c r="I1185" s="1445" t="s">
        <v>1077</v>
      </c>
      <c r="J1185" s="1448">
        <v>319244.0</v>
      </c>
      <c r="K1185" s="1445" t="s">
        <v>2464</v>
      </c>
      <c r="L1185" s="1453"/>
      <c r="M1185" s="1453"/>
      <c r="N1185" s="1449" t="s">
        <v>2464</v>
      </c>
      <c r="O1185" s="1450"/>
      <c r="P1185" s="1450"/>
    </row>
    <row r="1186">
      <c r="A1186" s="1444">
        <v>4952.0</v>
      </c>
      <c r="B1186" s="1445" t="s">
        <v>8567</v>
      </c>
      <c r="C1186" s="1445" t="s">
        <v>8568</v>
      </c>
      <c r="D1186" s="1446" t="s">
        <v>8569</v>
      </c>
      <c r="E1186" s="1445">
        <v>6.14264614E8</v>
      </c>
      <c r="F1186" s="1445">
        <v>6.14264614E8</v>
      </c>
      <c r="G1186" s="1447" t="b">
        <v>1</v>
      </c>
      <c r="H1186" s="1445" t="s">
        <v>76</v>
      </c>
      <c r="I1186" s="1445" t="s">
        <v>4929</v>
      </c>
      <c r="J1186" s="1448">
        <v>91511.0</v>
      </c>
      <c r="K1186" s="1445" t="s">
        <v>2682</v>
      </c>
      <c r="L1186" s="1445" t="s">
        <v>6070</v>
      </c>
      <c r="M1186" s="1445" t="s">
        <v>8570</v>
      </c>
      <c r="N1186" s="1449" t="s">
        <v>8571</v>
      </c>
      <c r="O1186" s="1450"/>
      <c r="P1186" s="1450"/>
    </row>
    <row r="1187">
      <c r="A1187" s="1444">
        <v>4953.0</v>
      </c>
      <c r="B1187" s="1445" t="s">
        <v>8572</v>
      </c>
      <c r="C1187" s="1445" t="s">
        <v>8573</v>
      </c>
      <c r="D1187" s="1446" t="s">
        <v>8574</v>
      </c>
      <c r="E1187" s="1445">
        <v>8.26862E8</v>
      </c>
      <c r="F1187" s="1445">
        <v>8.26862E8</v>
      </c>
      <c r="G1187" s="1447" t="b">
        <v>1</v>
      </c>
      <c r="H1187" s="1445" t="s">
        <v>76</v>
      </c>
      <c r="I1187" s="1445" t="s">
        <v>1204</v>
      </c>
      <c r="J1187" s="1448">
        <v>583715.0</v>
      </c>
      <c r="K1187" s="1445" t="s">
        <v>3363</v>
      </c>
      <c r="L1187" s="1445" t="s">
        <v>5081</v>
      </c>
      <c r="M1187" s="1445" t="s">
        <v>5081</v>
      </c>
      <c r="N1187" s="1449" t="s">
        <v>3363</v>
      </c>
      <c r="O1187" s="1450"/>
      <c r="P1187" s="1450"/>
    </row>
    <row r="1188">
      <c r="A1188" s="1444">
        <v>4954.0</v>
      </c>
      <c r="B1188" s="1445" t="s">
        <v>8575</v>
      </c>
      <c r="C1188" s="1445" t="s">
        <v>8576</v>
      </c>
      <c r="D1188" s="1446" t="s">
        <v>8577</v>
      </c>
      <c r="E1188" s="1445">
        <v>8.26862E8</v>
      </c>
      <c r="F1188" s="1445">
        <v>8.26862E8</v>
      </c>
      <c r="G1188" s="1447" t="b">
        <v>1</v>
      </c>
      <c r="H1188" s="1445" t="s">
        <v>76</v>
      </c>
      <c r="I1188" s="1445" t="s">
        <v>1204</v>
      </c>
      <c r="J1188" s="1448">
        <v>583715.0</v>
      </c>
      <c r="K1188" s="1445" t="s">
        <v>3363</v>
      </c>
      <c r="L1188" s="1445" t="s">
        <v>8578</v>
      </c>
      <c r="M1188" s="1445" t="s">
        <v>6679</v>
      </c>
      <c r="N1188" s="1449" t="s">
        <v>3363</v>
      </c>
      <c r="O1188" s="1450"/>
      <c r="P1188" s="1450"/>
    </row>
    <row r="1189">
      <c r="A1189" s="1444">
        <v>4956.0</v>
      </c>
      <c r="B1189" s="1445" t="s">
        <v>8579</v>
      </c>
      <c r="C1189" s="1445" t="s">
        <v>8580</v>
      </c>
      <c r="D1189" s="1446" t="s">
        <v>8581</v>
      </c>
      <c r="E1189" s="1445">
        <v>9.09878829E8</v>
      </c>
      <c r="F1189" s="1445">
        <v>9.09878829E8</v>
      </c>
      <c r="G1189" s="1447" t="b">
        <v>1</v>
      </c>
      <c r="H1189" s="1445" t="s">
        <v>76</v>
      </c>
      <c r="I1189" s="1445" t="s">
        <v>4936</v>
      </c>
      <c r="J1189" s="1448">
        <v>717019.0</v>
      </c>
      <c r="K1189" s="1445" t="s">
        <v>2432</v>
      </c>
      <c r="L1189" s="1445" t="s">
        <v>4951</v>
      </c>
      <c r="M1189" s="1445" t="s">
        <v>8582</v>
      </c>
      <c r="N1189" s="1449" t="s">
        <v>2432</v>
      </c>
      <c r="O1189" s="1450"/>
      <c r="P1189" s="1450"/>
    </row>
    <row r="1190">
      <c r="A1190" s="1444">
        <v>4957.0</v>
      </c>
      <c r="B1190" s="1445" t="s">
        <v>8583</v>
      </c>
      <c r="C1190" s="1445" t="s">
        <v>8584</v>
      </c>
      <c r="D1190" s="1446" t="s">
        <v>8585</v>
      </c>
      <c r="E1190" s="1445">
        <v>8.25108798E8</v>
      </c>
      <c r="F1190" s="1445">
        <v>8.25108798E8</v>
      </c>
      <c r="G1190" s="1447" t="b">
        <v>1</v>
      </c>
      <c r="H1190" s="1445" t="s">
        <v>76</v>
      </c>
      <c r="I1190" s="1445" t="s">
        <v>4936</v>
      </c>
      <c r="J1190" s="1448">
        <v>717019.0</v>
      </c>
      <c r="K1190" s="1445" t="s">
        <v>2432</v>
      </c>
      <c r="L1190" s="1445" t="s">
        <v>6473</v>
      </c>
      <c r="M1190" s="1445" t="s">
        <v>8586</v>
      </c>
      <c r="N1190" s="1449" t="s">
        <v>2432</v>
      </c>
      <c r="O1190" s="1450"/>
      <c r="P1190" s="1450"/>
    </row>
    <row r="1191">
      <c r="A1191" s="1444">
        <v>4960.0</v>
      </c>
      <c r="B1191" s="1445" t="s">
        <v>8587</v>
      </c>
      <c r="C1191" s="1445" t="s">
        <v>8588</v>
      </c>
      <c r="D1191" s="1446" t="s">
        <v>8589</v>
      </c>
      <c r="E1191" s="1445">
        <v>6.19671551E8</v>
      </c>
      <c r="F1191" s="1445">
        <v>6.19671551E8</v>
      </c>
      <c r="G1191" s="1447" t="b">
        <v>1</v>
      </c>
      <c r="H1191" s="1445" t="s">
        <v>76</v>
      </c>
      <c r="I1191" s="1445" t="s">
        <v>4936</v>
      </c>
      <c r="J1191" s="1448">
        <v>717019.0</v>
      </c>
      <c r="K1191" s="1445" t="s">
        <v>2464</v>
      </c>
      <c r="L1191" s="1445" t="s">
        <v>7123</v>
      </c>
      <c r="M1191" s="1445" t="s">
        <v>7123</v>
      </c>
      <c r="N1191" s="1449" t="s">
        <v>2464</v>
      </c>
      <c r="O1191" s="1450"/>
      <c r="P1191" s="1450"/>
    </row>
    <row r="1192">
      <c r="A1192" s="1444">
        <v>4961.0</v>
      </c>
      <c r="B1192" s="1445" t="s">
        <v>8590</v>
      </c>
      <c r="C1192" s="1445" t="s">
        <v>8590</v>
      </c>
      <c r="D1192" s="1446" t="s">
        <v>8591</v>
      </c>
      <c r="E1192" s="1445">
        <v>9.60579659E8</v>
      </c>
      <c r="F1192" s="1445">
        <v>9.60579659E8</v>
      </c>
      <c r="G1192" s="1447" t="b">
        <v>1</v>
      </c>
      <c r="H1192" s="1445" t="s">
        <v>76</v>
      </c>
      <c r="I1192" s="1445" t="s">
        <v>1204</v>
      </c>
      <c r="J1192" s="1448">
        <v>583715.0</v>
      </c>
      <c r="K1192" s="1445" t="s">
        <v>2426</v>
      </c>
      <c r="L1192" s="1445" t="s">
        <v>5235</v>
      </c>
      <c r="M1192" s="1445" t="s">
        <v>8592</v>
      </c>
      <c r="N1192" s="1449" t="s">
        <v>8593</v>
      </c>
      <c r="O1192" s="1450"/>
      <c r="P1192" s="1450"/>
    </row>
    <row r="1193">
      <c r="A1193" s="1444">
        <v>4962.0</v>
      </c>
      <c r="B1193" s="1445" t="s">
        <v>8594</v>
      </c>
      <c r="C1193" s="1445" t="s">
        <v>8595</v>
      </c>
      <c r="D1193" s="1446" t="s">
        <v>8596</v>
      </c>
      <c r="E1193" s="1445">
        <v>9.29644994E8</v>
      </c>
      <c r="F1193" s="1445">
        <v>9.29644994E8</v>
      </c>
      <c r="G1193" s="1447" t="b">
        <v>1</v>
      </c>
      <c r="H1193" s="1445" t="s">
        <v>76</v>
      </c>
      <c r="I1193" s="1445" t="s">
        <v>1204</v>
      </c>
      <c r="J1193" s="1448">
        <v>583715.0</v>
      </c>
      <c r="K1193" s="1445" t="s">
        <v>2432</v>
      </c>
      <c r="L1193" s="1451"/>
      <c r="M1193" s="1445" t="s">
        <v>8592</v>
      </c>
      <c r="N1193" s="1449" t="s">
        <v>2432</v>
      </c>
      <c r="O1193" s="1450"/>
      <c r="P1193" s="1450"/>
    </row>
    <row r="1194">
      <c r="A1194" s="1444">
        <v>4963.0</v>
      </c>
      <c r="B1194" s="1445" t="s">
        <v>8597</v>
      </c>
      <c r="C1194" s="1445" t="s">
        <v>8598</v>
      </c>
      <c r="D1194" s="1446" t="s">
        <v>8599</v>
      </c>
      <c r="E1194" s="1445">
        <v>6.25789035E8</v>
      </c>
      <c r="F1194" s="1445">
        <v>6.25789035E8</v>
      </c>
      <c r="G1194" s="1447" t="b">
        <v>1</v>
      </c>
      <c r="H1194" s="1445" t="s">
        <v>76</v>
      </c>
      <c r="I1194" s="1445" t="s">
        <v>4929</v>
      </c>
      <c r="J1194" s="1448">
        <v>91511.0</v>
      </c>
      <c r="K1194" s="1445" t="s">
        <v>2464</v>
      </c>
      <c r="L1194" s="1445" t="s">
        <v>5006</v>
      </c>
      <c r="M1194" s="1445" t="s">
        <v>4969</v>
      </c>
      <c r="N1194" s="1449" t="s">
        <v>8159</v>
      </c>
      <c r="O1194" s="1450"/>
      <c r="P1194" s="1450"/>
    </row>
    <row r="1195">
      <c r="A1195" s="1444">
        <v>4969.0</v>
      </c>
      <c r="B1195" s="1445" t="s">
        <v>8600</v>
      </c>
      <c r="C1195" s="1445" t="s">
        <v>8601</v>
      </c>
      <c r="D1195" s="1446" t="s">
        <v>8602</v>
      </c>
      <c r="E1195" s="1445">
        <v>2.0777203E7</v>
      </c>
      <c r="F1195" s="1445">
        <v>2.0777203E7</v>
      </c>
      <c r="G1195" s="1447" t="b">
        <v>1</v>
      </c>
      <c r="H1195" s="1445" t="s">
        <v>76</v>
      </c>
      <c r="I1195" s="1445" t="s">
        <v>1204</v>
      </c>
      <c r="J1195" s="1448">
        <v>583715.0</v>
      </c>
      <c r="K1195" s="1445" t="s">
        <v>2426</v>
      </c>
      <c r="L1195" s="1445" t="s">
        <v>3864</v>
      </c>
      <c r="M1195" s="1445" t="s">
        <v>3864</v>
      </c>
      <c r="N1195" s="1449" t="s">
        <v>5335</v>
      </c>
      <c r="O1195" s="1450"/>
      <c r="P1195" s="1450"/>
    </row>
    <row r="1196">
      <c r="A1196" s="1444">
        <v>4970.0</v>
      </c>
      <c r="B1196" s="1445" t="s">
        <v>8603</v>
      </c>
      <c r="C1196" s="1445" t="s">
        <v>8604</v>
      </c>
      <c r="D1196" s="1446" t="s">
        <v>8605</v>
      </c>
      <c r="E1196" s="1445">
        <v>9.54576767E8</v>
      </c>
      <c r="F1196" s="1445">
        <v>9.54576767E8</v>
      </c>
      <c r="G1196" s="1447" t="b">
        <v>1</v>
      </c>
      <c r="H1196" s="1445" t="s">
        <v>76</v>
      </c>
      <c r="I1196" s="1445" t="s">
        <v>4929</v>
      </c>
      <c r="J1196" s="1448">
        <v>91511.0</v>
      </c>
      <c r="K1196" s="1445" t="s">
        <v>3363</v>
      </c>
      <c r="L1196" s="1445" t="s">
        <v>6473</v>
      </c>
      <c r="M1196" s="1445" t="s">
        <v>8606</v>
      </c>
      <c r="N1196" s="1449" t="s">
        <v>3363</v>
      </c>
      <c r="O1196" s="1450"/>
      <c r="P1196" s="1450"/>
    </row>
    <row r="1197">
      <c r="A1197" s="1444">
        <v>4972.0</v>
      </c>
      <c r="B1197" s="1445" t="s">
        <v>8607</v>
      </c>
      <c r="C1197" s="1445" t="s">
        <v>8608</v>
      </c>
      <c r="D1197" s="1446" t="s">
        <v>8609</v>
      </c>
      <c r="E1197" s="1445">
        <v>8.41962492E8</v>
      </c>
      <c r="F1197" s="1445">
        <v>8.41962492E8</v>
      </c>
      <c r="G1197" s="1447" t="b">
        <v>1</v>
      </c>
      <c r="H1197" s="1445" t="s">
        <v>76</v>
      </c>
      <c r="I1197" s="1445" t="s">
        <v>4929</v>
      </c>
      <c r="J1197" s="1448">
        <v>91511.0</v>
      </c>
      <c r="K1197" s="1445" t="s">
        <v>2437</v>
      </c>
      <c r="L1197" s="1453"/>
      <c r="M1197" s="1445" t="s">
        <v>6149</v>
      </c>
      <c r="N1197" s="1449" t="s">
        <v>8610</v>
      </c>
      <c r="O1197" s="1450"/>
      <c r="P1197" s="1450"/>
    </row>
    <row r="1198">
      <c r="A1198" s="1444">
        <v>4973.0</v>
      </c>
      <c r="B1198" s="1445" t="s">
        <v>8611</v>
      </c>
      <c r="C1198" s="1445" t="s">
        <v>8612</v>
      </c>
      <c r="D1198" s="1446" t="s">
        <v>8613</v>
      </c>
      <c r="E1198" s="1445">
        <v>8.59461599E8</v>
      </c>
      <c r="F1198" s="1445">
        <v>8.59461599E8</v>
      </c>
      <c r="G1198" s="1447" t="b">
        <v>1</v>
      </c>
      <c r="H1198" s="1445" t="s">
        <v>76</v>
      </c>
      <c r="I1198" s="1445" t="s">
        <v>1077</v>
      </c>
      <c r="J1198" s="1448">
        <v>319244.0</v>
      </c>
      <c r="K1198" s="1445" t="s">
        <v>2464</v>
      </c>
      <c r="L1198" s="1451"/>
      <c r="M1198" s="1445" t="s">
        <v>5633</v>
      </c>
      <c r="N1198" s="1449" t="s">
        <v>2464</v>
      </c>
      <c r="O1198" s="1450"/>
      <c r="P1198" s="1450"/>
    </row>
    <row r="1199">
      <c r="A1199" s="1444">
        <v>4974.0</v>
      </c>
      <c r="B1199" s="1445" t="s">
        <v>8614</v>
      </c>
      <c r="C1199" s="1445" t="s">
        <v>8615</v>
      </c>
      <c r="D1199" s="1446" t="s">
        <v>8616</v>
      </c>
      <c r="E1199" s="1445">
        <v>8.40240909E8</v>
      </c>
      <c r="F1199" s="1445">
        <v>8.40240909E8</v>
      </c>
      <c r="G1199" s="1447" t="b">
        <v>1</v>
      </c>
      <c r="H1199" s="1445" t="s">
        <v>76</v>
      </c>
      <c r="I1199" s="1445" t="s">
        <v>1204</v>
      </c>
      <c r="J1199" s="1448">
        <v>583715.0</v>
      </c>
      <c r="K1199" s="1445" t="s">
        <v>2464</v>
      </c>
      <c r="L1199" s="1451"/>
      <c r="M1199" s="1445" t="s">
        <v>5235</v>
      </c>
      <c r="N1199" s="1449" t="s">
        <v>2464</v>
      </c>
      <c r="O1199" s="1450"/>
      <c r="P1199" s="1450"/>
    </row>
    <row r="1200">
      <c r="A1200" s="1444">
        <v>4975.0</v>
      </c>
      <c r="B1200" s="1445" t="s">
        <v>3356</v>
      </c>
      <c r="C1200" s="1445" t="s">
        <v>8617</v>
      </c>
      <c r="D1200" s="1446" t="s">
        <v>8618</v>
      </c>
      <c r="E1200" s="1445">
        <v>2.2095999E7</v>
      </c>
      <c r="F1200" s="1445">
        <v>2.2095999E7</v>
      </c>
      <c r="G1200" s="1447" t="b">
        <v>1</v>
      </c>
      <c r="H1200" s="1445" t="s">
        <v>76</v>
      </c>
      <c r="I1200" s="1445" t="s">
        <v>4929</v>
      </c>
      <c r="J1200" s="1448">
        <v>91511.0</v>
      </c>
      <c r="K1200" s="1445" t="s">
        <v>2437</v>
      </c>
      <c r="L1200" s="1445" t="s">
        <v>5046</v>
      </c>
      <c r="M1200" s="1445" t="s">
        <v>6149</v>
      </c>
      <c r="N1200" s="1449" t="s">
        <v>8619</v>
      </c>
      <c r="O1200" s="1450"/>
      <c r="P1200" s="1450"/>
    </row>
    <row r="1201">
      <c r="A1201" s="1444">
        <v>4976.0</v>
      </c>
      <c r="B1201" s="1445" t="s">
        <v>8620</v>
      </c>
      <c r="C1201" s="1445" t="s">
        <v>8621</v>
      </c>
      <c r="D1201" s="1446" t="s">
        <v>8622</v>
      </c>
      <c r="E1201" s="1445">
        <v>9.55630236E8</v>
      </c>
      <c r="F1201" s="1445">
        <v>9.55630236E8</v>
      </c>
      <c r="G1201" s="1447" t="b">
        <v>1</v>
      </c>
      <c r="H1201" s="1445" t="s">
        <v>76</v>
      </c>
      <c r="I1201" s="1445" t="s">
        <v>4929</v>
      </c>
      <c r="J1201" s="1448">
        <v>91511.0</v>
      </c>
      <c r="K1201" s="1445" t="s">
        <v>2464</v>
      </c>
      <c r="L1201" s="1445" t="s">
        <v>5213</v>
      </c>
      <c r="M1201" s="1445" t="s">
        <v>5213</v>
      </c>
      <c r="N1201" s="1449" t="s">
        <v>2464</v>
      </c>
      <c r="O1201" s="1450"/>
      <c r="P1201" s="1450"/>
    </row>
    <row r="1202">
      <c r="A1202" s="1444">
        <v>4977.0</v>
      </c>
      <c r="B1202" s="1445" t="s">
        <v>8623</v>
      </c>
      <c r="C1202" s="1445" t="s">
        <v>8624</v>
      </c>
      <c r="D1202" s="1446" t="s">
        <v>8625</v>
      </c>
      <c r="E1202" s="1445">
        <v>2.0595999E7</v>
      </c>
      <c r="F1202" s="1445">
        <v>2.0595999E7</v>
      </c>
      <c r="G1202" s="1447" t="b">
        <v>1</v>
      </c>
      <c r="H1202" s="1445" t="s">
        <v>76</v>
      </c>
      <c r="I1202" s="1445" t="s">
        <v>4940</v>
      </c>
      <c r="J1202" s="1448">
        <v>41930.0</v>
      </c>
      <c r="K1202" s="1445" t="s">
        <v>2426</v>
      </c>
      <c r="L1202" s="1445" t="s">
        <v>5006</v>
      </c>
      <c r="M1202" s="1445" t="s">
        <v>8626</v>
      </c>
      <c r="N1202" s="1449" t="s">
        <v>5402</v>
      </c>
      <c r="O1202" s="1450"/>
      <c r="P1202" s="1450"/>
    </row>
    <row r="1203">
      <c r="A1203" s="1444">
        <v>4978.0</v>
      </c>
      <c r="B1203" s="1445" t="s">
        <v>8627</v>
      </c>
      <c r="C1203" s="1445" t="s">
        <v>8628</v>
      </c>
      <c r="D1203" s="1446" t="s">
        <v>8629</v>
      </c>
      <c r="E1203" s="1445">
        <v>2.0331713E7</v>
      </c>
      <c r="F1203" s="1445">
        <v>2.0331713E7</v>
      </c>
      <c r="G1203" s="1447" t="b">
        <v>1</v>
      </c>
      <c r="H1203" s="1445" t="s">
        <v>76</v>
      </c>
      <c r="I1203" s="1445" t="s">
        <v>1204</v>
      </c>
      <c r="J1203" s="1448">
        <v>583715.0</v>
      </c>
      <c r="K1203" s="1445" t="s">
        <v>2464</v>
      </c>
      <c r="L1203" s="1445" t="s">
        <v>5196</v>
      </c>
      <c r="M1203" s="1445" t="s">
        <v>5196</v>
      </c>
      <c r="N1203" s="1449" t="s">
        <v>2464</v>
      </c>
      <c r="O1203" s="1450"/>
      <c r="P1203" s="1450"/>
    </row>
    <row r="1204">
      <c r="A1204" s="1444">
        <v>4979.0</v>
      </c>
      <c r="B1204" s="1445" t="s">
        <v>8630</v>
      </c>
      <c r="C1204" s="1445" t="s">
        <v>8631</v>
      </c>
      <c r="D1204" s="1446" t="s">
        <v>8632</v>
      </c>
      <c r="E1204" s="1445">
        <v>8.68636366E8</v>
      </c>
      <c r="F1204" s="1445">
        <v>8.68636366E8</v>
      </c>
      <c r="G1204" s="1447" t="b">
        <v>1</v>
      </c>
      <c r="H1204" s="1445" t="s">
        <v>76</v>
      </c>
      <c r="I1204" s="1445" t="s">
        <v>4936</v>
      </c>
      <c r="J1204" s="1448">
        <v>717019.0</v>
      </c>
      <c r="K1204" s="1445" t="s">
        <v>2476</v>
      </c>
      <c r="L1204" s="1445" t="s">
        <v>4986</v>
      </c>
      <c r="M1204" s="1445" t="s">
        <v>8522</v>
      </c>
      <c r="N1204" s="1449" t="s">
        <v>2476</v>
      </c>
      <c r="O1204" s="1450"/>
      <c r="P1204" s="1450"/>
    </row>
    <row r="1205">
      <c r="A1205" s="1444">
        <v>4980.0</v>
      </c>
      <c r="B1205" s="1445" t="s">
        <v>8633</v>
      </c>
      <c r="C1205" s="1445" t="s">
        <v>8634</v>
      </c>
      <c r="D1205" s="1446" t="s">
        <v>8635</v>
      </c>
      <c r="E1205" s="1445">
        <v>9.22266563E8</v>
      </c>
      <c r="F1205" s="1445">
        <v>9.22266563E8</v>
      </c>
      <c r="G1205" s="1447" t="b">
        <v>1</v>
      </c>
      <c r="H1205" s="1445" t="s">
        <v>76</v>
      </c>
      <c r="I1205" s="1445" t="s">
        <v>4936</v>
      </c>
      <c r="J1205" s="1448">
        <v>717019.0</v>
      </c>
      <c r="K1205" s="1445" t="s">
        <v>2464</v>
      </c>
      <c r="L1205" s="1445" t="s">
        <v>4990</v>
      </c>
      <c r="M1205" s="1445" t="s">
        <v>4990</v>
      </c>
      <c r="N1205" s="1449" t="s">
        <v>5881</v>
      </c>
      <c r="O1205" s="1450"/>
      <c r="P1205" s="1450"/>
    </row>
    <row r="1206">
      <c r="A1206" s="1444">
        <v>4982.0</v>
      </c>
      <c r="B1206" s="1445" t="s">
        <v>8636</v>
      </c>
      <c r="C1206" s="1445" t="s">
        <v>8637</v>
      </c>
      <c r="D1206" s="1446" t="s">
        <v>8638</v>
      </c>
      <c r="E1206" s="1445">
        <v>9.97358905E8</v>
      </c>
      <c r="F1206" s="1445">
        <v>9.97358905E8</v>
      </c>
      <c r="G1206" s="1447" t="b">
        <v>1</v>
      </c>
      <c r="H1206" s="1445" t="s">
        <v>76</v>
      </c>
      <c r="I1206" s="1445" t="s">
        <v>1077</v>
      </c>
      <c r="J1206" s="1448">
        <v>319244.0</v>
      </c>
      <c r="K1206" s="1445" t="s">
        <v>2464</v>
      </c>
      <c r="L1206" s="1445" t="s">
        <v>3864</v>
      </c>
      <c r="M1206" s="1445" t="s">
        <v>3864</v>
      </c>
      <c r="N1206" s="1449" t="s">
        <v>2464</v>
      </c>
      <c r="O1206" s="1450"/>
      <c r="P1206" s="1450"/>
    </row>
    <row r="1207">
      <c r="A1207" s="1444">
        <v>4983.0</v>
      </c>
      <c r="B1207" s="1445" t="s">
        <v>8639</v>
      </c>
      <c r="C1207" s="1445" t="s">
        <v>8640</v>
      </c>
      <c r="D1207" s="1446" t="s">
        <v>8641</v>
      </c>
      <c r="E1207" s="1445">
        <v>2.833474E7</v>
      </c>
      <c r="F1207" s="1445">
        <v>2.833474E7</v>
      </c>
      <c r="G1207" s="1447" t="b">
        <v>1</v>
      </c>
      <c r="H1207" s="1445" t="s">
        <v>76</v>
      </c>
      <c r="I1207" s="1445" t="s">
        <v>1077</v>
      </c>
      <c r="J1207" s="1448">
        <v>319244.0</v>
      </c>
      <c r="K1207" s="1445" t="s">
        <v>2426</v>
      </c>
      <c r="L1207" s="1445" t="s">
        <v>5415</v>
      </c>
      <c r="M1207" s="1445" t="s">
        <v>3864</v>
      </c>
      <c r="N1207" s="1449" t="s">
        <v>5940</v>
      </c>
      <c r="O1207" s="1450"/>
      <c r="P1207" s="1450"/>
    </row>
    <row r="1208">
      <c r="A1208" s="1444">
        <v>4984.0</v>
      </c>
      <c r="B1208" s="1445" t="s">
        <v>3799</v>
      </c>
      <c r="C1208" s="1445" t="s">
        <v>8642</v>
      </c>
      <c r="D1208" s="1446" t="s">
        <v>8643</v>
      </c>
      <c r="E1208" s="1445">
        <v>9.29037855E8</v>
      </c>
      <c r="F1208" s="1445">
        <v>9.29037855E8</v>
      </c>
      <c r="G1208" s="1447" t="b">
        <v>1</v>
      </c>
      <c r="H1208" s="1445" t="s">
        <v>76</v>
      </c>
      <c r="I1208" s="1445" t="s">
        <v>4929</v>
      </c>
      <c r="J1208" s="1448">
        <v>91511.0</v>
      </c>
      <c r="K1208" s="1445" t="s">
        <v>2659</v>
      </c>
      <c r="L1208" s="1451"/>
      <c r="M1208" s="1445" t="s">
        <v>8644</v>
      </c>
      <c r="N1208" s="1449" t="s">
        <v>6624</v>
      </c>
      <c r="O1208" s="1450"/>
      <c r="P1208" s="1450"/>
    </row>
    <row r="1209">
      <c r="A1209" s="1444">
        <v>4985.0</v>
      </c>
      <c r="B1209" s="1445" t="s">
        <v>8645</v>
      </c>
      <c r="C1209" s="1445" t="s">
        <v>8646</v>
      </c>
      <c r="D1209" s="1446" t="s">
        <v>8647</v>
      </c>
      <c r="E1209" s="1445">
        <v>2.8353838E7</v>
      </c>
      <c r="F1209" s="1445">
        <v>2.8353838E7</v>
      </c>
      <c r="G1209" s="1447" t="b">
        <v>1</v>
      </c>
      <c r="H1209" s="1445" t="s">
        <v>76</v>
      </c>
      <c r="I1209" s="1445" t="s">
        <v>4929</v>
      </c>
      <c r="J1209" s="1448">
        <v>91511.0</v>
      </c>
      <c r="K1209" s="1445" t="s">
        <v>2659</v>
      </c>
      <c r="L1209" s="1451"/>
      <c r="M1209" s="1445" t="s">
        <v>3864</v>
      </c>
      <c r="N1209" s="1449" t="s">
        <v>6624</v>
      </c>
      <c r="O1209" s="1450"/>
      <c r="P1209" s="1450"/>
    </row>
    <row r="1210">
      <c r="A1210" s="1444">
        <v>4986.0</v>
      </c>
      <c r="B1210" s="1445" t="s">
        <v>8648</v>
      </c>
      <c r="C1210" s="1445" t="s">
        <v>8649</v>
      </c>
      <c r="D1210" s="1446" t="s">
        <v>8650</v>
      </c>
      <c r="E1210" s="1445">
        <v>2.5202525E7</v>
      </c>
      <c r="F1210" s="1445">
        <v>2.5202525E7</v>
      </c>
      <c r="G1210" s="1447" t="b">
        <v>1</v>
      </c>
      <c r="H1210" s="1445" t="s">
        <v>76</v>
      </c>
      <c r="I1210" s="1445" t="s">
        <v>1204</v>
      </c>
      <c r="J1210" s="1448">
        <v>583715.0</v>
      </c>
      <c r="K1210" s="1445" t="s">
        <v>2426</v>
      </c>
      <c r="L1210" s="1445" t="s">
        <v>5428</v>
      </c>
      <c r="M1210" s="1445" t="s">
        <v>4990</v>
      </c>
      <c r="N1210" s="1449" t="s">
        <v>2426</v>
      </c>
      <c r="O1210" s="1450"/>
      <c r="P1210" s="1450"/>
    </row>
    <row r="1211">
      <c r="A1211" s="1444">
        <v>4987.0</v>
      </c>
      <c r="B1211" s="1445" t="s">
        <v>8651</v>
      </c>
      <c r="C1211" s="1445" t="s">
        <v>8651</v>
      </c>
      <c r="D1211" s="1446" t="s">
        <v>8652</v>
      </c>
      <c r="E1211" s="1445">
        <v>6.16695926E8</v>
      </c>
      <c r="F1211" s="1445">
        <v>6.16695926E8</v>
      </c>
      <c r="G1211" s="1447" t="b">
        <v>1</v>
      </c>
      <c r="H1211" s="1445" t="s">
        <v>76</v>
      </c>
      <c r="I1211" s="1445" t="s">
        <v>1077</v>
      </c>
      <c r="J1211" s="1448">
        <v>319244.0</v>
      </c>
      <c r="K1211" s="1445" t="s">
        <v>2937</v>
      </c>
      <c r="L1211" s="1445" t="s">
        <v>4986</v>
      </c>
      <c r="M1211" s="1445" t="s">
        <v>8522</v>
      </c>
      <c r="N1211" s="1449" t="s">
        <v>2937</v>
      </c>
      <c r="O1211" s="1450"/>
      <c r="P1211" s="1450"/>
    </row>
    <row r="1212">
      <c r="A1212" s="1444">
        <v>4988.0</v>
      </c>
      <c r="B1212" s="1445" t="s">
        <v>8653</v>
      </c>
      <c r="C1212" s="1445" t="s">
        <v>8654</v>
      </c>
      <c r="D1212" s="1446" t="s">
        <v>8655</v>
      </c>
      <c r="E1212" s="1445">
        <v>9.18981988E8</v>
      </c>
      <c r="F1212" s="1445">
        <v>9.18981988E8</v>
      </c>
      <c r="G1212" s="1447" t="b">
        <v>1</v>
      </c>
      <c r="H1212" s="1445" t="s">
        <v>76</v>
      </c>
      <c r="I1212" s="1445" t="s">
        <v>4936</v>
      </c>
      <c r="J1212" s="1448">
        <v>717019.0</v>
      </c>
      <c r="K1212" s="1445" t="s">
        <v>4317</v>
      </c>
      <c r="L1212" s="1445" t="s">
        <v>5998</v>
      </c>
      <c r="M1212" s="1445" t="s">
        <v>8656</v>
      </c>
      <c r="N1212" s="1449" t="s">
        <v>6387</v>
      </c>
      <c r="O1212" s="1450"/>
      <c r="P1212" s="1450"/>
    </row>
    <row r="1213">
      <c r="A1213" s="1444">
        <v>4989.0</v>
      </c>
      <c r="B1213" s="1445" t="s">
        <v>330</v>
      </c>
      <c r="C1213" s="1445" t="s">
        <v>8657</v>
      </c>
      <c r="D1213" s="1446" t="s">
        <v>8658</v>
      </c>
      <c r="E1213" s="1445">
        <v>8.0076437E8</v>
      </c>
      <c r="F1213" s="1445">
        <v>8.0076437E8</v>
      </c>
      <c r="G1213" s="1447" t="b">
        <v>1</v>
      </c>
      <c r="H1213" s="1445" t="s">
        <v>76</v>
      </c>
      <c r="I1213" s="1445" t="s">
        <v>4929</v>
      </c>
      <c r="J1213" s="1448">
        <v>91511.0</v>
      </c>
      <c r="K1213" s="1445" t="s">
        <v>2464</v>
      </c>
      <c r="L1213" s="1445" t="s">
        <v>4937</v>
      </c>
      <c r="M1213" s="1445" t="s">
        <v>4969</v>
      </c>
      <c r="N1213" s="1449" t="s">
        <v>2464</v>
      </c>
      <c r="O1213" s="1450"/>
      <c r="P1213" s="1450"/>
    </row>
    <row r="1214">
      <c r="A1214" s="1444">
        <v>4990.0</v>
      </c>
      <c r="B1214" s="1445" t="s">
        <v>2736</v>
      </c>
      <c r="C1214" s="1445" t="s">
        <v>8659</v>
      </c>
      <c r="D1214" s="1446" t="s">
        <v>8660</v>
      </c>
      <c r="E1214" s="1445">
        <v>8.36592899E8</v>
      </c>
      <c r="F1214" s="1445">
        <v>8.36592899E8</v>
      </c>
      <c r="G1214" s="1447" t="b">
        <v>1</v>
      </c>
      <c r="H1214" s="1445" t="s">
        <v>76</v>
      </c>
      <c r="I1214" s="1445" t="s">
        <v>1077</v>
      </c>
      <c r="J1214" s="1448">
        <v>319244.0</v>
      </c>
      <c r="K1214" s="1445" t="s">
        <v>2432</v>
      </c>
      <c r="L1214" s="1445" t="s">
        <v>4998</v>
      </c>
      <c r="M1214" s="1445" t="s">
        <v>8661</v>
      </c>
      <c r="N1214" s="1449" t="s">
        <v>8099</v>
      </c>
      <c r="O1214" s="1450"/>
      <c r="P1214" s="1450"/>
    </row>
    <row r="1215">
      <c r="A1215" s="1444">
        <v>4991.0</v>
      </c>
      <c r="B1215" s="1445" t="s">
        <v>8662</v>
      </c>
      <c r="C1215" s="1445" t="s">
        <v>8663</v>
      </c>
      <c r="D1215" s="1446" t="s">
        <v>8664</v>
      </c>
      <c r="E1215" s="1445">
        <v>6.25242535E8</v>
      </c>
      <c r="F1215" s="1445">
        <v>6.25242535E8</v>
      </c>
      <c r="G1215" s="1447" t="b">
        <v>1</v>
      </c>
      <c r="H1215" s="1445" t="s">
        <v>76</v>
      </c>
      <c r="I1215" s="1445" t="s">
        <v>1077</v>
      </c>
      <c r="J1215" s="1448">
        <v>319244.0</v>
      </c>
      <c r="K1215" s="1445" t="s">
        <v>2464</v>
      </c>
      <c r="L1215" s="1445" t="s">
        <v>5345</v>
      </c>
      <c r="M1215" s="1445" t="s">
        <v>6702</v>
      </c>
      <c r="N1215" s="1449" t="s">
        <v>7781</v>
      </c>
      <c r="O1215" s="1450"/>
      <c r="P1215" s="1450"/>
    </row>
    <row r="1216">
      <c r="A1216" s="1444">
        <v>4992.0</v>
      </c>
      <c r="B1216" s="1445" t="s">
        <v>225</v>
      </c>
      <c r="C1216" s="1445" t="s">
        <v>8665</v>
      </c>
      <c r="D1216" s="1446" t="s">
        <v>8666</v>
      </c>
      <c r="E1216" s="1445">
        <v>2.0595999E7</v>
      </c>
      <c r="F1216" s="1445">
        <v>2.0595999E7</v>
      </c>
      <c r="G1216" s="1447" t="b">
        <v>1</v>
      </c>
      <c r="H1216" s="1445" t="s">
        <v>76</v>
      </c>
      <c r="I1216" s="1445" t="s">
        <v>4940</v>
      </c>
      <c r="J1216" s="1448">
        <v>41930.0</v>
      </c>
      <c r="K1216" s="1445" t="s">
        <v>2440</v>
      </c>
      <c r="L1216" s="1451"/>
      <c r="M1216" s="1445" t="s">
        <v>5126</v>
      </c>
      <c r="N1216" s="1449" t="s">
        <v>2440</v>
      </c>
      <c r="O1216" s="1450"/>
      <c r="P1216" s="1450"/>
    </row>
    <row r="1217">
      <c r="A1217" s="1444">
        <v>4993.0</v>
      </c>
      <c r="B1217" s="1445" t="s">
        <v>8667</v>
      </c>
      <c r="C1217" s="1445" t="s">
        <v>8668</v>
      </c>
      <c r="D1217" s="1446" t="s">
        <v>8669</v>
      </c>
      <c r="E1217" s="1445">
        <v>6.49523597E8</v>
      </c>
      <c r="F1217" s="1445">
        <v>6.49523597E8</v>
      </c>
      <c r="G1217" s="1447" t="b">
        <v>1</v>
      </c>
      <c r="H1217" s="1445" t="s">
        <v>76</v>
      </c>
      <c r="I1217" s="1445" t="s">
        <v>4936</v>
      </c>
      <c r="J1217" s="1448">
        <v>717019.0</v>
      </c>
      <c r="K1217" s="1445" t="s">
        <v>4317</v>
      </c>
      <c r="L1217" s="1445" t="s">
        <v>6093</v>
      </c>
      <c r="M1217" s="1445" t="s">
        <v>8670</v>
      </c>
      <c r="N1217" s="1449" t="s">
        <v>6387</v>
      </c>
      <c r="O1217" s="1450"/>
      <c r="P1217" s="1450"/>
    </row>
    <row r="1218">
      <c r="A1218" s="1444">
        <v>4995.0</v>
      </c>
      <c r="B1218" s="1445" t="s">
        <v>8671</v>
      </c>
      <c r="C1218" s="1445" t="s">
        <v>8672</v>
      </c>
      <c r="D1218" s="1446" t="s">
        <v>8673</v>
      </c>
      <c r="E1218" s="1445">
        <v>2.180595E7</v>
      </c>
      <c r="F1218" s="1445">
        <v>2.180595E7</v>
      </c>
      <c r="G1218" s="1447" t="b">
        <v>1</v>
      </c>
      <c r="H1218" s="1445" t="s">
        <v>76</v>
      </c>
      <c r="I1218" s="1445" t="s">
        <v>4929</v>
      </c>
      <c r="J1218" s="1448">
        <v>91511.0</v>
      </c>
      <c r="K1218" s="1445" t="s">
        <v>2464</v>
      </c>
      <c r="L1218" s="1445" t="s">
        <v>4937</v>
      </c>
      <c r="M1218" s="1445" t="s">
        <v>4969</v>
      </c>
      <c r="N1218" s="1449" t="s">
        <v>2464</v>
      </c>
      <c r="O1218" s="1450"/>
      <c r="P1218" s="1450"/>
    </row>
    <row r="1219">
      <c r="A1219" s="1444">
        <v>4996.0</v>
      </c>
      <c r="B1219" s="1445" t="s">
        <v>8674</v>
      </c>
      <c r="C1219" s="1445" t="s">
        <v>8675</v>
      </c>
      <c r="D1219" s="1446" t="s">
        <v>8676</v>
      </c>
      <c r="E1219" s="1445">
        <v>8.772744E8</v>
      </c>
      <c r="F1219" s="1445">
        <v>8.772744E8</v>
      </c>
      <c r="G1219" s="1447" t="b">
        <v>1</v>
      </c>
      <c r="H1219" s="1445" t="s">
        <v>6296</v>
      </c>
      <c r="I1219" s="1445" t="s">
        <v>1204</v>
      </c>
      <c r="J1219" s="1448">
        <v>583715.0</v>
      </c>
      <c r="K1219" s="1445" t="s">
        <v>2464</v>
      </c>
      <c r="L1219" s="1445" t="s">
        <v>6296</v>
      </c>
      <c r="M1219" s="1445" t="s">
        <v>6296</v>
      </c>
      <c r="N1219" s="1449" t="s">
        <v>2464</v>
      </c>
      <c r="O1219" s="1450"/>
      <c r="P1219" s="1450"/>
    </row>
    <row r="1220">
      <c r="A1220" s="1444">
        <v>4999.0</v>
      </c>
      <c r="B1220" s="1445" t="s">
        <v>8677</v>
      </c>
      <c r="C1220" s="1445" t="s">
        <v>8678</v>
      </c>
      <c r="D1220" s="1446" t="s">
        <v>8679</v>
      </c>
      <c r="E1220" s="1445">
        <v>8.18438347E8</v>
      </c>
      <c r="F1220" s="1445">
        <v>8.18438347E8</v>
      </c>
      <c r="G1220" s="1447" t="b">
        <v>1</v>
      </c>
      <c r="H1220" s="1445" t="s">
        <v>76</v>
      </c>
      <c r="I1220" s="1445" t="s">
        <v>1204</v>
      </c>
      <c r="J1220" s="1448">
        <v>583715.0</v>
      </c>
      <c r="K1220" s="1445" t="s">
        <v>2464</v>
      </c>
      <c r="L1220" s="1453"/>
      <c r="M1220" s="1445" t="s">
        <v>5510</v>
      </c>
      <c r="N1220" s="1449" t="s">
        <v>5236</v>
      </c>
      <c r="O1220" s="1450"/>
      <c r="P1220" s="1450"/>
    </row>
    <row r="1221">
      <c r="A1221" s="1444">
        <v>5001.0</v>
      </c>
      <c r="B1221" s="1445" t="s">
        <v>8680</v>
      </c>
      <c r="C1221" s="1445" t="s">
        <v>8681</v>
      </c>
      <c r="D1221" s="1446" t="s">
        <v>8682</v>
      </c>
      <c r="E1221" s="1445">
        <v>9.90242021E8</v>
      </c>
      <c r="F1221" s="1445">
        <v>9.90242021E8</v>
      </c>
      <c r="G1221" s="1447" t="b">
        <v>1</v>
      </c>
      <c r="H1221" s="1445" t="s">
        <v>76</v>
      </c>
      <c r="I1221" s="1445" t="s">
        <v>1077</v>
      </c>
      <c r="J1221" s="1448">
        <v>319244.0</v>
      </c>
      <c r="K1221" s="1445" t="s">
        <v>2464</v>
      </c>
      <c r="L1221" s="1445" t="s">
        <v>5398</v>
      </c>
      <c r="M1221" s="1445" t="s">
        <v>5012</v>
      </c>
      <c r="N1221" s="1449" t="s">
        <v>2464</v>
      </c>
      <c r="O1221" s="1450"/>
      <c r="P1221" s="1450"/>
    </row>
    <row r="1222">
      <c r="A1222" s="1444">
        <v>5002.0</v>
      </c>
      <c r="B1222" s="1445" t="s">
        <v>8683</v>
      </c>
      <c r="C1222" s="1445" t="s">
        <v>8684</v>
      </c>
      <c r="D1222" s="1446" t="s">
        <v>8685</v>
      </c>
      <c r="E1222" s="1445">
        <v>9.16988646E8</v>
      </c>
      <c r="F1222" s="1445">
        <v>9.16988646E8</v>
      </c>
      <c r="G1222" s="1447" t="b">
        <v>1</v>
      </c>
      <c r="H1222" s="1445" t="s">
        <v>76</v>
      </c>
      <c r="I1222" s="1445" t="s">
        <v>1077</v>
      </c>
      <c r="J1222" s="1448">
        <v>319244.0</v>
      </c>
      <c r="K1222" s="1445" t="s">
        <v>2536</v>
      </c>
      <c r="L1222" s="1445" t="s">
        <v>8313</v>
      </c>
      <c r="M1222" s="1445" t="s">
        <v>5102</v>
      </c>
      <c r="N1222" s="1449" t="s">
        <v>8686</v>
      </c>
      <c r="O1222" s="1450"/>
      <c r="P1222" s="1450"/>
    </row>
    <row r="1223">
      <c r="A1223" s="1444">
        <v>5004.0</v>
      </c>
      <c r="B1223" s="1445" t="s">
        <v>8687</v>
      </c>
      <c r="C1223" s="1445" t="s">
        <v>8687</v>
      </c>
      <c r="D1223" s="1446" t="s">
        <v>8688</v>
      </c>
      <c r="E1223" s="1445">
        <v>8.41747161E8</v>
      </c>
      <c r="F1223" s="1445">
        <v>8.41747161E8</v>
      </c>
      <c r="G1223" s="1447" t="b">
        <v>1</v>
      </c>
      <c r="H1223" s="1445" t="s">
        <v>76</v>
      </c>
      <c r="I1223" s="1445" t="s">
        <v>4936</v>
      </c>
      <c r="J1223" s="1448">
        <v>717019.0</v>
      </c>
      <c r="K1223" s="1445" t="s">
        <v>2437</v>
      </c>
      <c r="L1223" s="1453"/>
      <c r="M1223" s="1445" t="s">
        <v>4931</v>
      </c>
      <c r="N1223" s="1449" t="s">
        <v>8689</v>
      </c>
      <c r="O1223" s="1450"/>
      <c r="P1223" s="1450"/>
    </row>
    <row r="1224">
      <c r="A1224" s="1444">
        <v>5005.0</v>
      </c>
      <c r="B1224" s="1445" t="s">
        <v>8690</v>
      </c>
      <c r="C1224" s="1445" t="s">
        <v>8691</v>
      </c>
      <c r="D1224" s="1446" t="s">
        <v>8692</v>
      </c>
      <c r="E1224" s="1445">
        <v>2.1147282E7</v>
      </c>
      <c r="F1224" s="1445">
        <v>2.1147282E7</v>
      </c>
      <c r="G1224" s="1447" t="b">
        <v>1</v>
      </c>
      <c r="H1224" s="1445" t="s">
        <v>76</v>
      </c>
      <c r="I1224" s="1445" t="s">
        <v>4936</v>
      </c>
      <c r="J1224" s="1448">
        <v>717019.0</v>
      </c>
      <c r="K1224" s="1445" t="s">
        <v>2437</v>
      </c>
      <c r="L1224" s="1445" t="s">
        <v>4986</v>
      </c>
      <c r="M1224" s="1445" t="s">
        <v>8522</v>
      </c>
      <c r="N1224" s="1449" t="s">
        <v>8693</v>
      </c>
      <c r="O1224" s="1450"/>
      <c r="P1224" s="1450"/>
    </row>
    <row r="1225">
      <c r="A1225" s="1444">
        <v>5006.0</v>
      </c>
      <c r="B1225" s="1445" t="s">
        <v>8694</v>
      </c>
      <c r="C1225" s="1445" t="s">
        <v>8695</v>
      </c>
      <c r="D1225" s="1446" t="s">
        <v>8696</v>
      </c>
      <c r="E1225" s="1445">
        <v>9.17987087E8</v>
      </c>
      <c r="F1225" s="1445">
        <v>9.17987078E8</v>
      </c>
      <c r="G1225" s="1447" t="b">
        <v>1</v>
      </c>
      <c r="H1225" s="1445" t="s">
        <v>76</v>
      </c>
      <c r="I1225" s="1445" t="s">
        <v>1077</v>
      </c>
      <c r="J1225" s="1448">
        <v>319244.0</v>
      </c>
      <c r="K1225" s="1445" t="s">
        <v>2432</v>
      </c>
      <c r="L1225" s="1445" t="s">
        <v>5196</v>
      </c>
      <c r="M1225" s="1445" t="s">
        <v>5196</v>
      </c>
      <c r="N1225" s="1449" t="s">
        <v>8697</v>
      </c>
      <c r="O1225" s="1450"/>
      <c r="P1225" s="1450"/>
    </row>
    <row r="1226">
      <c r="A1226" s="1444">
        <v>5007.0</v>
      </c>
      <c r="B1226" s="1445" t="s">
        <v>8698</v>
      </c>
      <c r="C1226" s="1445" t="s">
        <v>8698</v>
      </c>
      <c r="D1226" s="1446" t="s">
        <v>8699</v>
      </c>
      <c r="E1226" s="1445">
        <v>2.3730301E7</v>
      </c>
      <c r="F1226" s="1445">
        <v>2.3730301E7</v>
      </c>
      <c r="G1226" s="1447" t="b">
        <v>1</v>
      </c>
      <c r="H1226" s="1445" t="s">
        <v>76</v>
      </c>
      <c r="I1226" s="1445" t="s">
        <v>8700</v>
      </c>
      <c r="J1226" s="1448">
        <v>876307.0</v>
      </c>
      <c r="K1226" s="1445" t="s">
        <v>8701</v>
      </c>
      <c r="L1226" s="1445" t="s">
        <v>6473</v>
      </c>
      <c r="M1226" s="1445" t="s">
        <v>6749</v>
      </c>
      <c r="N1226" s="1449" t="s">
        <v>8701</v>
      </c>
      <c r="O1226" s="1450"/>
      <c r="P1226" s="1450"/>
    </row>
    <row r="1227">
      <c r="A1227" s="1444">
        <v>5008.0</v>
      </c>
      <c r="B1227" s="1445" t="s">
        <v>3861</v>
      </c>
      <c r="C1227" s="1445" t="s">
        <v>8702</v>
      </c>
      <c r="D1227" s="1446" t="s">
        <v>8703</v>
      </c>
      <c r="E1227" s="1445">
        <v>6.5085848E8</v>
      </c>
      <c r="F1227" s="1445">
        <v>6.5085848E8</v>
      </c>
      <c r="G1227" s="1447" t="b">
        <v>1</v>
      </c>
      <c r="H1227" s="1445" t="s">
        <v>76</v>
      </c>
      <c r="I1227" s="1445" t="s">
        <v>4936</v>
      </c>
      <c r="J1227" s="1448">
        <v>717019.0</v>
      </c>
      <c r="K1227" s="1445" t="s">
        <v>2464</v>
      </c>
      <c r="L1227" s="1445" t="s">
        <v>4990</v>
      </c>
      <c r="M1227" s="1445" t="s">
        <v>4990</v>
      </c>
      <c r="N1227" s="1449" t="s">
        <v>5155</v>
      </c>
      <c r="O1227" s="1450"/>
      <c r="P1227" s="1450"/>
    </row>
    <row r="1228">
      <c r="A1228" s="1444">
        <v>5009.0</v>
      </c>
      <c r="B1228" s="1445" t="s">
        <v>8704</v>
      </c>
      <c r="C1228" s="1445" t="s">
        <v>8705</v>
      </c>
      <c r="D1228" s="1446" t="s">
        <v>8706</v>
      </c>
      <c r="E1228" s="1445">
        <v>9.42921188E8</v>
      </c>
      <c r="F1228" s="1445">
        <v>9.42921188E8</v>
      </c>
      <c r="G1228" s="1447" t="b">
        <v>1</v>
      </c>
      <c r="H1228" s="1445" t="s">
        <v>76</v>
      </c>
      <c r="I1228" s="1445" t="s">
        <v>1204</v>
      </c>
      <c r="J1228" s="1448">
        <v>583715.0</v>
      </c>
      <c r="K1228" s="1445" t="s">
        <v>2464</v>
      </c>
      <c r="L1228" s="1445" t="s">
        <v>7507</v>
      </c>
      <c r="M1228" s="1445" t="s">
        <v>76</v>
      </c>
      <c r="N1228" s="1449" t="s">
        <v>2464</v>
      </c>
      <c r="O1228" s="1450"/>
      <c r="P1228" s="1450"/>
    </row>
    <row r="1229">
      <c r="A1229" s="1444">
        <v>5010.0</v>
      </c>
      <c r="B1229" s="1445" t="s">
        <v>8707</v>
      </c>
      <c r="C1229" s="1445" t="s">
        <v>8708</v>
      </c>
      <c r="D1229" s="1446" t="s">
        <v>8709</v>
      </c>
      <c r="E1229" s="1445">
        <v>6.57826165E8</v>
      </c>
      <c r="F1229" s="1445">
        <v>6.57826165E8</v>
      </c>
      <c r="G1229" s="1447" t="b">
        <v>1</v>
      </c>
      <c r="H1229" s="1445" t="s">
        <v>76</v>
      </c>
      <c r="I1229" s="1445" t="s">
        <v>1204</v>
      </c>
      <c r="J1229" s="1448">
        <v>583715.0</v>
      </c>
      <c r="K1229" s="1445" t="s">
        <v>2464</v>
      </c>
      <c r="L1229" s="1445" t="s">
        <v>5072</v>
      </c>
      <c r="M1229" s="1445" t="s">
        <v>8710</v>
      </c>
      <c r="N1229" s="1449" t="s">
        <v>2464</v>
      </c>
      <c r="O1229" s="1450"/>
      <c r="P1229" s="1450"/>
    </row>
    <row r="1230">
      <c r="A1230" s="1444">
        <v>5011.0</v>
      </c>
      <c r="B1230" s="1445" t="s">
        <v>8711</v>
      </c>
      <c r="C1230" s="1445" t="s">
        <v>8712</v>
      </c>
      <c r="D1230" s="1446" t="s">
        <v>8713</v>
      </c>
      <c r="E1230" s="1445">
        <v>8.55553058E8</v>
      </c>
      <c r="F1230" s="1445">
        <v>8.55553058E8</v>
      </c>
      <c r="G1230" s="1447" t="b">
        <v>1</v>
      </c>
      <c r="H1230" s="1445" t="s">
        <v>76</v>
      </c>
      <c r="I1230" s="1445" t="s">
        <v>1204</v>
      </c>
      <c r="J1230" s="1448">
        <v>583715.0</v>
      </c>
      <c r="K1230" s="1445" t="s">
        <v>2464</v>
      </c>
      <c r="L1230" s="1445" t="s">
        <v>5422</v>
      </c>
      <c r="M1230" s="1445" t="s">
        <v>8714</v>
      </c>
      <c r="N1230" s="1449" t="s">
        <v>2464</v>
      </c>
      <c r="O1230" s="1450"/>
      <c r="P1230" s="1450"/>
    </row>
    <row r="1231">
      <c r="A1231" s="1444">
        <v>5012.0</v>
      </c>
      <c r="B1231" s="1445" t="s">
        <v>8715</v>
      </c>
      <c r="C1231" s="1445" t="s">
        <v>8716</v>
      </c>
      <c r="D1231" s="1446" t="s">
        <v>8717</v>
      </c>
      <c r="E1231" s="1445">
        <v>6.57826165E8</v>
      </c>
      <c r="F1231" s="1445">
        <v>6.57826165E8</v>
      </c>
      <c r="G1231" s="1447" t="b">
        <v>1</v>
      </c>
      <c r="H1231" s="1445" t="s">
        <v>76</v>
      </c>
      <c r="I1231" s="1445" t="s">
        <v>1204</v>
      </c>
      <c r="J1231" s="1448">
        <v>583715.0</v>
      </c>
      <c r="K1231" s="1445" t="s">
        <v>2464</v>
      </c>
      <c r="L1231" s="1445" t="s">
        <v>5072</v>
      </c>
      <c r="M1231" s="1445" t="s">
        <v>5213</v>
      </c>
      <c r="N1231" s="1449" t="s">
        <v>2464</v>
      </c>
      <c r="O1231" s="1450"/>
      <c r="P1231" s="1450"/>
    </row>
    <row r="1232">
      <c r="A1232" s="1444">
        <v>5013.0</v>
      </c>
      <c r="B1232" s="1445" t="s">
        <v>8718</v>
      </c>
      <c r="C1232" s="1445" t="s">
        <v>8718</v>
      </c>
      <c r="D1232" s="1446" t="s">
        <v>8719</v>
      </c>
      <c r="E1232" s="1445">
        <v>2.080003E7</v>
      </c>
      <c r="F1232" s="1445">
        <v>2.080003E7</v>
      </c>
      <c r="G1232" s="1447" t="b">
        <v>1</v>
      </c>
      <c r="H1232" s="1445" t="s">
        <v>76</v>
      </c>
      <c r="I1232" s="1445" t="s">
        <v>4940</v>
      </c>
      <c r="J1232" s="1448">
        <v>41930.0</v>
      </c>
      <c r="K1232" s="1445" t="s">
        <v>2476</v>
      </c>
      <c r="L1232" s="1453"/>
      <c r="M1232" s="1445" t="s">
        <v>4945</v>
      </c>
      <c r="N1232" s="1449" t="s">
        <v>5160</v>
      </c>
      <c r="O1232" s="1450"/>
      <c r="P1232" s="1450"/>
    </row>
    <row r="1233">
      <c r="A1233" s="1444">
        <v>5014.0</v>
      </c>
      <c r="B1233" s="1445" t="s">
        <v>8720</v>
      </c>
      <c r="C1233" s="1445" t="s">
        <v>8721</v>
      </c>
      <c r="D1233" s="1446" t="s">
        <v>8722</v>
      </c>
      <c r="E1233" s="1445">
        <v>6.14982394E8</v>
      </c>
      <c r="F1233" s="1445">
        <v>6.14982394E8</v>
      </c>
      <c r="G1233" s="1447" t="b">
        <v>1</v>
      </c>
      <c r="H1233" s="1445" t="s">
        <v>76</v>
      </c>
      <c r="I1233" s="1445" t="s">
        <v>4929</v>
      </c>
      <c r="J1233" s="1448">
        <v>91511.0</v>
      </c>
      <c r="K1233" s="1445" t="s">
        <v>4317</v>
      </c>
      <c r="L1233" s="1445" t="s">
        <v>5370</v>
      </c>
      <c r="M1233" s="1445" t="s">
        <v>8723</v>
      </c>
      <c r="N1233" s="1449" t="s">
        <v>6387</v>
      </c>
      <c r="O1233" s="1450"/>
      <c r="P1233" s="1450"/>
    </row>
    <row r="1234">
      <c r="A1234" s="1444">
        <v>5015.0</v>
      </c>
      <c r="B1234" s="1445" t="s">
        <v>8724</v>
      </c>
      <c r="C1234" s="1445" t="s">
        <v>8725</v>
      </c>
      <c r="D1234" s="1446" t="s">
        <v>8726</v>
      </c>
      <c r="E1234" s="1445">
        <v>9.28601333E8</v>
      </c>
      <c r="F1234" s="1445">
        <v>9.28601333E8</v>
      </c>
      <c r="G1234" s="1447" t="b">
        <v>1</v>
      </c>
      <c r="H1234" s="1445" t="s">
        <v>244</v>
      </c>
      <c r="I1234" s="1445" t="s">
        <v>4936</v>
      </c>
      <c r="J1234" s="1448">
        <v>717019.0</v>
      </c>
      <c r="K1234" s="1445" t="s">
        <v>2464</v>
      </c>
      <c r="L1234" s="1445" t="s">
        <v>244</v>
      </c>
      <c r="M1234" s="1445" t="s">
        <v>244</v>
      </c>
      <c r="N1234" s="1449" t="s">
        <v>7453</v>
      </c>
      <c r="O1234" s="1450"/>
      <c r="P1234" s="1450"/>
    </row>
    <row r="1235">
      <c r="A1235" s="1444">
        <v>5017.0</v>
      </c>
      <c r="B1235" s="1445" t="s">
        <v>8727</v>
      </c>
      <c r="C1235" s="1445" t="s">
        <v>8728</v>
      </c>
      <c r="D1235" s="1446" t="s">
        <v>8729</v>
      </c>
      <c r="E1235" s="1445">
        <v>9.81945222E8</v>
      </c>
      <c r="F1235" s="1445">
        <v>9.81945222E8</v>
      </c>
      <c r="G1235" s="1447" t="b">
        <v>1</v>
      </c>
      <c r="H1235" s="1445" t="s">
        <v>76</v>
      </c>
      <c r="I1235" s="1445" t="s">
        <v>4929</v>
      </c>
      <c r="J1235" s="1448">
        <v>91511.0</v>
      </c>
      <c r="K1235" s="1445" t="s">
        <v>2464</v>
      </c>
      <c r="L1235" s="1445" t="s">
        <v>4930</v>
      </c>
      <c r="M1235" s="1445" t="s">
        <v>6240</v>
      </c>
      <c r="N1235" s="1449" t="s">
        <v>8730</v>
      </c>
      <c r="O1235" s="1450"/>
      <c r="P1235" s="1450"/>
    </row>
    <row r="1236">
      <c r="A1236" s="1444">
        <v>5018.0</v>
      </c>
      <c r="B1236" s="1445" t="s">
        <v>8731</v>
      </c>
      <c r="C1236" s="1445" t="s">
        <v>8732</v>
      </c>
      <c r="D1236" s="1446" t="s">
        <v>8733</v>
      </c>
      <c r="E1236" s="1445">
        <v>8.38091214E8</v>
      </c>
      <c r="F1236" s="1445">
        <v>8.38091214E8</v>
      </c>
      <c r="G1236" s="1447" t="b">
        <v>1</v>
      </c>
      <c r="H1236" s="1445" t="s">
        <v>76</v>
      </c>
      <c r="I1236" s="1445" t="s">
        <v>4936</v>
      </c>
      <c r="J1236" s="1448">
        <v>717019.0</v>
      </c>
      <c r="K1236" s="1445" t="s">
        <v>2464</v>
      </c>
      <c r="L1236" s="1445" t="s">
        <v>6056</v>
      </c>
      <c r="M1236" s="1445" t="s">
        <v>8734</v>
      </c>
      <c r="N1236" s="1449" t="s">
        <v>8735</v>
      </c>
      <c r="O1236" s="1450"/>
      <c r="P1236" s="1450"/>
    </row>
    <row r="1237">
      <c r="A1237" s="1444">
        <v>5019.0</v>
      </c>
      <c r="B1237" s="1445" t="s">
        <v>8736</v>
      </c>
      <c r="C1237" s="1445" t="s">
        <v>8737</v>
      </c>
      <c r="D1237" s="1446" t="s">
        <v>8738</v>
      </c>
      <c r="E1237" s="1445">
        <v>9.825906E8</v>
      </c>
      <c r="F1237" s="1445">
        <v>9.825906E8</v>
      </c>
      <c r="G1237" s="1447" t="b">
        <v>1</v>
      </c>
      <c r="H1237" s="1445" t="s">
        <v>76</v>
      </c>
      <c r="I1237" s="1445" t="s">
        <v>8739</v>
      </c>
      <c r="J1237" s="1448">
        <v>734016.0</v>
      </c>
      <c r="K1237" s="1445" t="s">
        <v>2432</v>
      </c>
      <c r="L1237" s="1445" t="s">
        <v>5633</v>
      </c>
      <c r="M1237" s="1445" t="s">
        <v>6702</v>
      </c>
      <c r="N1237" s="1449" t="s">
        <v>8324</v>
      </c>
      <c r="O1237" s="1450"/>
      <c r="P1237" s="1450"/>
    </row>
    <row r="1238">
      <c r="A1238" s="1444">
        <v>5020.0</v>
      </c>
      <c r="B1238" s="1445" t="s">
        <v>8740</v>
      </c>
      <c r="C1238" s="1445" t="s">
        <v>8741</v>
      </c>
      <c r="D1238" s="1446" t="s">
        <v>8742</v>
      </c>
      <c r="E1238" s="1445">
        <v>2.1054904E7</v>
      </c>
      <c r="F1238" s="1445">
        <v>2.1054904E7</v>
      </c>
      <c r="G1238" s="1447" t="b">
        <v>1</v>
      </c>
      <c r="H1238" s="1445" t="s">
        <v>76</v>
      </c>
      <c r="I1238" s="1445" t="s">
        <v>1204</v>
      </c>
      <c r="J1238" s="1448">
        <v>583715.0</v>
      </c>
      <c r="K1238" s="1445" t="s">
        <v>2437</v>
      </c>
      <c r="L1238" s="1445" t="s">
        <v>5284</v>
      </c>
      <c r="M1238" s="1445" t="s">
        <v>8743</v>
      </c>
      <c r="N1238" s="1449" t="s">
        <v>5346</v>
      </c>
      <c r="O1238" s="1450"/>
      <c r="P1238" s="1450"/>
    </row>
    <row r="1239">
      <c r="A1239" s="1444">
        <v>5021.0</v>
      </c>
      <c r="B1239" s="1445" t="s">
        <v>8744</v>
      </c>
      <c r="C1239" s="1445" t="s">
        <v>8744</v>
      </c>
      <c r="D1239" s="1446" t="s">
        <v>8745</v>
      </c>
      <c r="E1239" s="1445" t="s">
        <v>8746</v>
      </c>
      <c r="F1239" s="1445">
        <v>6.26404848E8</v>
      </c>
      <c r="G1239" s="1447" t="b">
        <v>1</v>
      </c>
      <c r="H1239" s="1445" t="s">
        <v>76</v>
      </c>
      <c r="I1239" s="1445" t="s">
        <v>4929</v>
      </c>
      <c r="J1239" s="1448">
        <v>91511.0</v>
      </c>
      <c r="K1239" s="1445" t="s">
        <v>2426</v>
      </c>
      <c r="L1239" s="1445" t="s">
        <v>6473</v>
      </c>
      <c r="M1239" s="1445" t="s">
        <v>7689</v>
      </c>
      <c r="N1239" s="1449" t="s">
        <v>2426</v>
      </c>
      <c r="O1239" s="1450"/>
      <c r="P1239" s="1450"/>
    </row>
    <row r="1240">
      <c r="A1240" s="1444">
        <v>5023.0</v>
      </c>
      <c r="B1240" s="1445" t="s">
        <v>8747</v>
      </c>
      <c r="C1240" s="1445" t="s">
        <v>8748</v>
      </c>
      <c r="D1240" s="1446" t="s">
        <v>8749</v>
      </c>
      <c r="E1240" s="1445">
        <v>6.42494244E8</v>
      </c>
      <c r="F1240" s="1445">
        <v>6.42494244E8</v>
      </c>
      <c r="G1240" s="1447" t="b">
        <v>1</v>
      </c>
      <c r="H1240" s="1445" t="s">
        <v>76</v>
      </c>
      <c r="I1240" s="1445" t="s">
        <v>4936</v>
      </c>
      <c r="J1240" s="1448">
        <v>717019.0</v>
      </c>
      <c r="K1240" s="1445" t="s">
        <v>2464</v>
      </c>
      <c r="L1240" s="1445" t="s">
        <v>5006</v>
      </c>
      <c r="M1240" s="1445" t="s">
        <v>4931</v>
      </c>
      <c r="N1240" s="1449" t="s">
        <v>5881</v>
      </c>
      <c r="O1240" s="1450"/>
      <c r="P1240" s="1450"/>
    </row>
    <row r="1241">
      <c r="A1241" s="1444">
        <v>5029.0</v>
      </c>
      <c r="B1241" s="1445" t="s">
        <v>8750</v>
      </c>
      <c r="C1241" s="1445" t="s">
        <v>8751</v>
      </c>
      <c r="D1241" s="1446" t="s">
        <v>8752</v>
      </c>
      <c r="E1241" s="1445">
        <v>6.31519364E8</v>
      </c>
      <c r="F1241" s="1445">
        <v>6.31519364E8</v>
      </c>
      <c r="G1241" s="1447" t="b">
        <v>1</v>
      </c>
      <c r="H1241" s="1445" t="s">
        <v>76</v>
      </c>
      <c r="I1241" s="1445" t="s">
        <v>1204</v>
      </c>
      <c r="J1241" s="1448">
        <v>583715.0</v>
      </c>
      <c r="K1241" s="1445" t="s">
        <v>2659</v>
      </c>
      <c r="L1241" s="1445" t="s">
        <v>5182</v>
      </c>
      <c r="M1241" s="1445" t="s">
        <v>8753</v>
      </c>
      <c r="N1241" s="1449" t="s">
        <v>6624</v>
      </c>
      <c r="O1241" s="1450"/>
      <c r="P1241" s="1450"/>
    </row>
    <row r="1242">
      <c r="A1242" s="1444">
        <v>5030.0</v>
      </c>
      <c r="B1242" s="1445" t="s">
        <v>2699</v>
      </c>
      <c r="C1242" s="1445" t="s">
        <v>8754</v>
      </c>
      <c r="D1242" s="1446" t="s">
        <v>8755</v>
      </c>
      <c r="E1242" s="1445">
        <v>6.31519364E8</v>
      </c>
      <c r="F1242" s="1445">
        <v>6.31519364E8</v>
      </c>
      <c r="G1242" s="1447" t="b">
        <v>1</v>
      </c>
      <c r="H1242" s="1445" t="s">
        <v>76</v>
      </c>
      <c r="I1242" s="1445" t="s">
        <v>1204</v>
      </c>
      <c r="J1242" s="1448">
        <v>583715.0</v>
      </c>
      <c r="K1242" s="1445" t="s">
        <v>2659</v>
      </c>
      <c r="L1242" s="1445" t="s">
        <v>5224</v>
      </c>
      <c r="M1242" s="1445" t="s">
        <v>6149</v>
      </c>
      <c r="N1242" s="1449" t="s">
        <v>6624</v>
      </c>
      <c r="O1242" s="1450"/>
      <c r="P1242" s="1450"/>
    </row>
    <row r="1243">
      <c r="A1243" s="1444">
        <v>5033.0</v>
      </c>
      <c r="B1243" s="1445" t="s">
        <v>8756</v>
      </c>
      <c r="C1243" s="1445" t="s">
        <v>8757</v>
      </c>
      <c r="D1243" s="1446" t="s">
        <v>8758</v>
      </c>
      <c r="E1243" s="1445">
        <v>9.5883111E8</v>
      </c>
      <c r="F1243" s="1445">
        <v>9.5883111E8</v>
      </c>
      <c r="G1243" s="1447" t="b">
        <v>1</v>
      </c>
      <c r="H1243" s="1445" t="s">
        <v>76</v>
      </c>
      <c r="I1243" s="1445" t="s">
        <v>8759</v>
      </c>
      <c r="J1243" s="1448">
        <v>931370.0</v>
      </c>
      <c r="K1243" s="1445" t="s">
        <v>3363</v>
      </c>
      <c r="L1243" s="1445" t="s">
        <v>5998</v>
      </c>
      <c r="M1243" s="1445" t="s">
        <v>8760</v>
      </c>
      <c r="N1243" s="1449" t="s">
        <v>3363</v>
      </c>
      <c r="O1243" s="1450"/>
      <c r="P1243" s="1450"/>
    </row>
    <row r="1244">
      <c r="A1244" s="1444">
        <v>5034.0</v>
      </c>
      <c r="B1244" s="1445" t="s">
        <v>8761</v>
      </c>
      <c r="C1244" s="1445" t="s">
        <v>8762</v>
      </c>
      <c r="D1244" s="1446" t="s">
        <v>8763</v>
      </c>
      <c r="E1244" s="1445">
        <v>9.63241549E8</v>
      </c>
      <c r="F1244" s="1445">
        <v>9.63241549E8</v>
      </c>
      <c r="G1244" s="1447" t="b">
        <v>1</v>
      </c>
      <c r="H1244" s="1445" t="s">
        <v>76</v>
      </c>
      <c r="I1244" s="1445" t="s">
        <v>8764</v>
      </c>
      <c r="J1244" s="1448">
        <v>838593.0</v>
      </c>
      <c r="K1244" s="1445" t="s">
        <v>2464</v>
      </c>
      <c r="L1244" s="1445" t="s">
        <v>7382</v>
      </c>
      <c r="M1244" s="1445" t="s">
        <v>5002</v>
      </c>
      <c r="N1244" s="1449" t="s">
        <v>6139</v>
      </c>
      <c r="O1244" s="1450"/>
      <c r="P1244" s="1450"/>
    </row>
    <row r="1245">
      <c r="A1245" s="1444">
        <v>5035.0</v>
      </c>
      <c r="B1245" s="1445" t="s">
        <v>8765</v>
      </c>
      <c r="C1245" s="1445" t="s">
        <v>8766</v>
      </c>
      <c r="D1245" s="1446" t="s">
        <v>8767</v>
      </c>
      <c r="E1245" s="1445">
        <v>8.89532573E8</v>
      </c>
      <c r="F1245" s="1445">
        <v>8.89532573E8</v>
      </c>
      <c r="G1245" s="1447" t="b">
        <v>1</v>
      </c>
      <c r="H1245" s="1445" t="s">
        <v>76</v>
      </c>
      <c r="I1245" s="1445" t="s">
        <v>1204</v>
      </c>
      <c r="J1245" s="1448">
        <v>583715.0</v>
      </c>
      <c r="K1245" s="1445" t="s">
        <v>2659</v>
      </c>
      <c r="L1245" s="1445" t="s">
        <v>5345</v>
      </c>
      <c r="M1245" s="1445" t="s">
        <v>8592</v>
      </c>
      <c r="N1245" s="1449" t="s">
        <v>2659</v>
      </c>
      <c r="O1245" s="1450"/>
      <c r="P1245" s="1450"/>
    </row>
    <row r="1246">
      <c r="A1246" s="1444">
        <v>5036.0</v>
      </c>
      <c r="B1246" s="1445" t="s">
        <v>8768</v>
      </c>
      <c r="C1246" s="1445" t="s">
        <v>8769</v>
      </c>
      <c r="D1246" s="1446" t="s">
        <v>8770</v>
      </c>
      <c r="E1246" s="1445">
        <v>9.5883111E8</v>
      </c>
      <c r="F1246" s="1445">
        <v>9.5883111E8</v>
      </c>
      <c r="G1246" s="1447" t="b">
        <v>1</v>
      </c>
      <c r="H1246" s="1445" t="s">
        <v>76</v>
      </c>
      <c r="I1246" s="1445" t="s">
        <v>4929</v>
      </c>
      <c r="J1246" s="1448">
        <v>91511.0</v>
      </c>
      <c r="K1246" s="1445" t="s">
        <v>2432</v>
      </c>
      <c r="L1246" s="1445" t="s">
        <v>5998</v>
      </c>
      <c r="M1246" s="1445" t="s">
        <v>8760</v>
      </c>
      <c r="N1246" s="1449" t="s">
        <v>2432</v>
      </c>
      <c r="O1246" s="1450"/>
      <c r="P1246" s="1450"/>
    </row>
    <row r="1247">
      <c r="A1247" s="1444">
        <v>5037.0</v>
      </c>
      <c r="B1247" s="1445" t="s">
        <v>8771</v>
      </c>
      <c r="C1247" s="1445" t="s">
        <v>8771</v>
      </c>
      <c r="D1247" s="1446" t="s">
        <v>8772</v>
      </c>
      <c r="E1247" s="1445">
        <v>9.02282924E8</v>
      </c>
      <c r="F1247" s="1445">
        <v>9.02282924E8</v>
      </c>
      <c r="G1247" s="1447" t="b">
        <v>1</v>
      </c>
      <c r="H1247" s="1445" t="s">
        <v>76</v>
      </c>
      <c r="I1247" s="1445" t="s">
        <v>4936</v>
      </c>
      <c r="J1247" s="1448">
        <v>717019.0</v>
      </c>
      <c r="K1247" s="1445" t="s">
        <v>2426</v>
      </c>
      <c r="L1247" s="1453"/>
      <c r="M1247" s="1445" t="s">
        <v>4969</v>
      </c>
      <c r="N1247" s="1449" t="s">
        <v>5024</v>
      </c>
      <c r="O1247" s="1450"/>
      <c r="P1247" s="1450"/>
    </row>
    <row r="1248">
      <c r="A1248" s="1444">
        <v>5038.0</v>
      </c>
      <c r="B1248" s="1445" t="s">
        <v>8773</v>
      </c>
      <c r="C1248" s="1445" t="s">
        <v>8774</v>
      </c>
      <c r="D1248" s="1446" t="s">
        <v>8775</v>
      </c>
      <c r="E1248" s="1445">
        <v>6.17456456E8</v>
      </c>
      <c r="F1248" s="1445">
        <v>6.17456456E8</v>
      </c>
      <c r="G1248" s="1447" t="b">
        <v>1</v>
      </c>
      <c r="H1248" s="1445" t="s">
        <v>76</v>
      </c>
      <c r="I1248" s="1445" t="s">
        <v>4929</v>
      </c>
      <c r="J1248" s="1448">
        <v>91511.0</v>
      </c>
      <c r="K1248" s="1445" t="s">
        <v>2659</v>
      </c>
      <c r="L1248" s="1453"/>
      <c r="M1248" s="1445" t="s">
        <v>8776</v>
      </c>
      <c r="N1248" s="1449" t="s">
        <v>2659</v>
      </c>
      <c r="O1248" s="1450"/>
      <c r="P1248" s="1450"/>
    </row>
    <row r="1249">
      <c r="A1249" s="1444">
        <v>5039.0</v>
      </c>
      <c r="B1249" s="1445" t="s">
        <v>8777</v>
      </c>
      <c r="C1249" s="1445" t="s">
        <v>8778</v>
      </c>
      <c r="D1249" s="1446" t="s">
        <v>8779</v>
      </c>
      <c r="E1249" s="1445">
        <v>8.14809661E8</v>
      </c>
      <c r="F1249" s="1445">
        <v>8.14809661E8</v>
      </c>
      <c r="G1249" s="1447" t="b">
        <v>1</v>
      </c>
      <c r="H1249" s="1445" t="s">
        <v>76</v>
      </c>
      <c r="I1249" s="1445" t="s">
        <v>1077</v>
      </c>
      <c r="J1249" s="1448">
        <v>319244.0</v>
      </c>
      <c r="K1249" s="1445" t="s">
        <v>2464</v>
      </c>
      <c r="L1249" s="1445" t="s">
        <v>4990</v>
      </c>
      <c r="M1249" s="1445" t="s">
        <v>4990</v>
      </c>
      <c r="N1249" s="1449" t="s">
        <v>5881</v>
      </c>
      <c r="O1249" s="1450"/>
      <c r="P1249" s="1450"/>
    </row>
    <row r="1250">
      <c r="A1250" s="1444">
        <v>5040.0</v>
      </c>
      <c r="B1250" s="1445" t="s">
        <v>8780</v>
      </c>
      <c r="C1250" s="1445" t="s">
        <v>8781</v>
      </c>
      <c r="D1250" s="1446" t="s">
        <v>8782</v>
      </c>
      <c r="E1250" s="1445">
        <v>9.81422356E8</v>
      </c>
      <c r="F1250" s="1445">
        <v>9.81422356E8</v>
      </c>
      <c r="G1250" s="1447" t="b">
        <v>1</v>
      </c>
      <c r="H1250" s="1445" t="s">
        <v>76</v>
      </c>
      <c r="I1250" s="1445" t="s">
        <v>1077</v>
      </c>
      <c r="J1250" s="1448">
        <v>319244.0</v>
      </c>
      <c r="K1250" s="1445" t="s">
        <v>2464</v>
      </c>
      <c r="L1250" s="1445" t="s">
        <v>8783</v>
      </c>
      <c r="M1250" s="1445" t="s">
        <v>3864</v>
      </c>
      <c r="N1250" s="1449" t="s">
        <v>5881</v>
      </c>
      <c r="O1250" s="1450"/>
      <c r="P1250" s="1450"/>
    </row>
    <row r="1251">
      <c r="A1251" s="1444">
        <v>5041.0</v>
      </c>
      <c r="B1251" s="1445" t="s">
        <v>8784</v>
      </c>
      <c r="C1251" s="1445" t="s">
        <v>8785</v>
      </c>
      <c r="D1251" s="1446" t="s">
        <v>8786</v>
      </c>
      <c r="E1251" s="1445">
        <v>9.68275777E8</v>
      </c>
      <c r="F1251" s="1445">
        <v>9.68275777E8</v>
      </c>
      <c r="G1251" s="1447" t="b">
        <v>1</v>
      </c>
      <c r="H1251" s="1445" t="s">
        <v>76</v>
      </c>
      <c r="I1251" s="1445" t="s">
        <v>1204</v>
      </c>
      <c r="J1251" s="1448">
        <v>583715.0</v>
      </c>
      <c r="K1251" s="1445" t="s">
        <v>2464</v>
      </c>
      <c r="L1251" s="1445" t="s">
        <v>5345</v>
      </c>
      <c r="M1251" s="1445" t="s">
        <v>5465</v>
      </c>
      <c r="N1251" s="1449" t="s">
        <v>8787</v>
      </c>
      <c r="O1251" s="1450"/>
      <c r="P1251" s="1450"/>
    </row>
    <row r="1252">
      <c r="A1252" s="1444">
        <v>5042.0</v>
      </c>
      <c r="B1252" s="1445" t="s">
        <v>8788</v>
      </c>
      <c r="C1252" s="1445" t="s">
        <v>8789</v>
      </c>
      <c r="D1252" s="1446" t="s">
        <v>8790</v>
      </c>
      <c r="E1252" s="1445">
        <v>9.66072991E8</v>
      </c>
      <c r="F1252" s="1445">
        <v>9.66072991E8</v>
      </c>
      <c r="G1252" s="1447" t="b">
        <v>1</v>
      </c>
      <c r="H1252" s="1445" t="s">
        <v>76</v>
      </c>
      <c r="I1252" s="1445" t="s">
        <v>5010</v>
      </c>
      <c r="J1252" s="1448">
        <v>833553.0</v>
      </c>
      <c r="K1252" s="1445" t="s">
        <v>2464</v>
      </c>
      <c r="L1252" s="1445" t="s">
        <v>7507</v>
      </c>
      <c r="M1252" s="1445" t="s">
        <v>6070</v>
      </c>
      <c r="N1252" s="1449" t="s">
        <v>5155</v>
      </c>
      <c r="O1252" s="1450"/>
      <c r="P1252" s="1450"/>
    </row>
    <row r="1253">
      <c r="A1253" s="1444">
        <v>5045.0</v>
      </c>
      <c r="B1253" s="1445" t="s">
        <v>8791</v>
      </c>
      <c r="C1253" s="1445" t="s">
        <v>8792</v>
      </c>
      <c r="D1253" s="1446" t="s">
        <v>8793</v>
      </c>
      <c r="E1253" s="1445">
        <v>9.29966294E8</v>
      </c>
      <c r="F1253" s="1445">
        <v>9.29966294E8</v>
      </c>
      <c r="G1253" s="1447" t="b">
        <v>1</v>
      </c>
      <c r="H1253" s="1445" t="s">
        <v>76</v>
      </c>
      <c r="I1253" s="1445" t="s">
        <v>1077</v>
      </c>
      <c r="J1253" s="1448">
        <v>319244.0</v>
      </c>
      <c r="K1253" s="1445" t="s">
        <v>2464</v>
      </c>
      <c r="L1253" s="1445" t="s">
        <v>4951</v>
      </c>
      <c r="M1253" s="1445" t="s">
        <v>4951</v>
      </c>
      <c r="N1253" s="1449" t="s">
        <v>5155</v>
      </c>
      <c r="O1253" s="1450"/>
      <c r="P1253" s="1450"/>
    </row>
    <row r="1254">
      <c r="A1254" s="1444">
        <v>5046.0</v>
      </c>
      <c r="B1254" s="1445" t="s">
        <v>8794</v>
      </c>
      <c r="C1254" s="1445" t="s">
        <v>8794</v>
      </c>
      <c r="D1254" s="1446" t="s">
        <v>8795</v>
      </c>
      <c r="E1254" s="1445">
        <v>2.6911688E7</v>
      </c>
      <c r="F1254" s="1445">
        <v>2.6911688E7</v>
      </c>
      <c r="G1254" s="1447" t="b">
        <v>1</v>
      </c>
      <c r="H1254" s="1445" t="s">
        <v>76</v>
      </c>
      <c r="I1254" s="1445" t="s">
        <v>1077</v>
      </c>
      <c r="J1254" s="1448">
        <v>319244.0</v>
      </c>
      <c r="K1254" s="1445" t="s">
        <v>2426</v>
      </c>
      <c r="L1254" s="1445" t="s">
        <v>5345</v>
      </c>
      <c r="M1254" s="1445" t="s">
        <v>5235</v>
      </c>
      <c r="N1254" s="1449" t="s">
        <v>2426</v>
      </c>
      <c r="O1254" s="1450"/>
      <c r="P1254" s="1450"/>
    </row>
    <row r="1255">
      <c r="A1255" s="1444">
        <v>5047.0</v>
      </c>
      <c r="B1255" s="1445" t="s">
        <v>8796</v>
      </c>
      <c r="C1255" s="1445" t="s">
        <v>8797</v>
      </c>
      <c r="D1255" s="1446" t="s">
        <v>8798</v>
      </c>
      <c r="E1255" s="1445">
        <v>9.25145757E8</v>
      </c>
      <c r="F1255" s="1445">
        <v>9.25145757E8</v>
      </c>
      <c r="G1255" s="1447" t="b">
        <v>1</v>
      </c>
      <c r="H1255" s="1445" t="s">
        <v>76</v>
      </c>
      <c r="I1255" s="1445" t="s">
        <v>1204</v>
      </c>
      <c r="J1255" s="1448">
        <v>583715.0</v>
      </c>
      <c r="K1255" s="1445" t="s">
        <v>2659</v>
      </c>
      <c r="L1255" s="1445" t="s">
        <v>5740</v>
      </c>
      <c r="M1255" s="1445" t="s">
        <v>4960</v>
      </c>
      <c r="N1255" s="1449" t="s">
        <v>6624</v>
      </c>
      <c r="O1255" s="1450"/>
      <c r="P1255" s="1450"/>
    </row>
    <row r="1256">
      <c r="A1256" s="1444">
        <v>5048.0</v>
      </c>
      <c r="B1256" s="1445" t="s">
        <v>8799</v>
      </c>
      <c r="C1256" s="1445" t="s">
        <v>8799</v>
      </c>
      <c r="D1256" s="1446" t="s">
        <v>8800</v>
      </c>
      <c r="E1256" s="1445">
        <v>9.08903515E8</v>
      </c>
      <c r="F1256" s="1445">
        <v>9.08903515E8</v>
      </c>
      <c r="G1256" s="1447" t="b">
        <v>1</v>
      </c>
      <c r="H1256" s="1445" t="s">
        <v>76</v>
      </c>
      <c r="I1256" s="1445" t="s">
        <v>1077</v>
      </c>
      <c r="J1256" s="1448">
        <v>319244.0</v>
      </c>
      <c r="K1256" s="1445" t="s">
        <v>2476</v>
      </c>
      <c r="L1256" s="1445" t="s">
        <v>7382</v>
      </c>
      <c r="M1256" s="1445" t="s">
        <v>6244</v>
      </c>
      <c r="N1256" s="1449" t="s">
        <v>8801</v>
      </c>
      <c r="O1256" s="1450"/>
      <c r="P1256" s="1450"/>
    </row>
    <row r="1257">
      <c r="A1257" s="1444">
        <v>5049.0</v>
      </c>
      <c r="B1257" s="1445" t="s">
        <v>8802</v>
      </c>
      <c r="C1257" s="1445" t="s">
        <v>8803</v>
      </c>
      <c r="D1257" s="1446" t="s">
        <v>8804</v>
      </c>
      <c r="E1257" s="1445">
        <v>2.0800088E7</v>
      </c>
      <c r="F1257" s="1445">
        <v>2.0800088E7</v>
      </c>
      <c r="G1257" s="1447" t="b">
        <v>1</v>
      </c>
      <c r="H1257" s="1445" t="s">
        <v>76</v>
      </c>
      <c r="I1257" s="1445" t="s">
        <v>4940</v>
      </c>
      <c r="J1257" s="1448">
        <v>41930.0</v>
      </c>
      <c r="K1257" s="1445" t="s">
        <v>2659</v>
      </c>
      <c r="L1257" s="1451"/>
      <c r="M1257" s="1445" t="s">
        <v>6149</v>
      </c>
      <c r="N1257" s="1449" t="s">
        <v>8314</v>
      </c>
      <c r="O1257" s="1450"/>
      <c r="P1257" s="1450"/>
    </row>
    <row r="1258">
      <c r="A1258" s="1444">
        <v>5050.0</v>
      </c>
      <c r="B1258" s="1445" t="s">
        <v>8805</v>
      </c>
      <c r="C1258" s="1445" t="s">
        <v>8806</v>
      </c>
      <c r="D1258" s="1446" t="s">
        <v>8807</v>
      </c>
      <c r="E1258" s="1445">
        <v>8.52155261E8</v>
      </c>
      <c r="F1258" s="1445">
        <v>8.52155261E8</v>
      </c>
      <c r="G1258" s="1447" t="b">
        <v>1</v>
      </c>
      <c r="H1258" s="1445" t="s">
        <v>76</v>
      </c>
      <c r="I1258" s="1445" t="s">
        <v>4936</v>
      </c>
      <c r="J1258" s="1448">
        <v>717019.0</v>
      </c>
      <c r="K1258" s="1445" t="s">
        <v>2432</v>
      </c>
      <c r="L1258" s="1445" t="s">
        <v>4990</v>
      </c>
      <c r="M1258" s="1445" t="s">
        <v>4990</v>
      </c>
      <c r="N1258" s="1449" t="s">
        <v>2432</v>
      </c>
      <c r="O1258" s="1450"/>
      <c r="P1258" s="1450"/>
    </row>
    <row r="1259">
      <c r="A1259" s="1444">
        <v>5051.0</v>
      </c>
      <c r="B1259" s="1445" t="s">
        <v>8808</v>
      </c>
      <c r="C1259" s="1445" t="s">
        <v>8809</v>
      </c>
      <c r="D1259" s="1446" t="s">
        <v>8810</v>
      </c>
      <c r="E1259" s="1445">
        <v>9.09279494E8</v>
      </c>
      <c r="F1259" s="1445">
        <v>9.09279494E8</v>
      </c>
      <c r="G1259" s="1447" t="b">
        <v>1</v>
      </c>
      <c r="H1259" s="1445" t="s">
        <v>76</v>
      </c>
      <c r="I1259" s="1445" t="s">
        <v>4940</v>
      </c>
      <c r="J1259" s="1448">
        <v>41930.0</v>
      </c>
      <c r="K1259" s="1445" t="s">
        <v>2461</v>
      </c>
      <c r="L1259" s="1453"/>
      <c r="M1259" s="1445" t="s">
        <v>8743</v>
      </c>
      <c r="N1259" s="1449" t="s">
        <v>2461</v>
      </c>
      <c r="O1259" s="1450"/>
      <c r="P1259" s="1450"/>
    </row>
    <row r="1260">
      <c r="A1260" s="1444">
        <v>5052.0</v>
      </c>
      <c r="B1260" s="1445" t="s">
        <v>8811</v>
      </c>
      <c r="C1260" s="1445" t="s">
        <v>8812</v>
      </c>
      <c r="D1260" s="1446" t="s">
        <v>8813</v>
      </c>
      <c r="E1260" s="1445">
        <v>8.24262969E8</v>
      </c>
      <c r="F1260" s="1445">
        <v>8.24262969E8</v>
      </c>
      <c r="G1260" s="1447" t="b">
        <v>1</v>
      </c>
      <c r="H1260" s="1445" t="s">
        <v>76</v>
      </c>
      <c r="I1260" s="1445" t="s">
        <v>1077</v>
      </c>
      <c r="J1260" s="1448">
        <v>319244.0</v>
      </c>
      <c r="K1260" s="1445" t="s">
        <v>2432</v>
      </c>
      <c r="L1260" s="1453"/>
      <c r="M1260" s="1445" t="s">
        <v>6149</v>
      </c>
      <c r="N1260" s="1449" t="s">
        <v>2432</v>
      </c>
      <c r="O1260" s="1450"/>
      <c r="P1260" s="1450"/>
    </row>
    <row r="1261">
      <c r="A1261" s="1444">
        <v>5054.0</v>
      </c>
      <c r="B1261" s="1445" t="s">
        <v>8814</v>
      </c>
      <c r="C1261" s="1445" t="s">
        <v>8815</v>
      </c>
      <c r="D1261" s="1446" t="s">
        <v>8816</v>
      </c>
      <c r="E1261" s="1445">
        <v>8.06644624E8</v>
      </c>
      <c r="F1261" s="1445">
        <v>8.06644624E8</v>
      </c>
      <c r="G1261" s="1447" t="b">
        <v>1</v>
      </c>
      <c r="H1261" s="1445" t="s">
        <v>76</v>
      </c>
      <c r="I1261" s="1445" t="s">
        <v>1204</v>
      </c>
      <c r="J1261" s="1448">
        <v>583715.0</v>
      </c>
      <c r="K1261" s="1445" t="s">
        <v>2426</v>
      </c>
      <c r="L1261" s="1445" t="s">
        <v>6244</v>
      </c>
      <c r="M1261" s="1445" t="s">
        <v>6244</v>
      </c>
      <c r="N1261" s="1449" t="s">
        <v>5335</v>
      </c>
      <c r="O1261" s="1450"/>
      <c r="P1261" s="1450"/>
    </row>
    <row r="1262">
      <c r="A1262" s="1444">
        <v>5055.0</v>
      </c>
      <c r="B1262" s="1445" t="s">
        <v>8817</v>
      </c>
      <c r="C1262" s="1445" t="s">
        <v>8818</v>
      </c>
      <c r="D1262" s="1446" t="s">
        <v>8819</v>
      </c>
      <c r="E1262" s="1445">
        <v>8.55292442E8</v>
      </c>
      <c r="F1262" s="1445">
        <v>8.55292442E8</v>
      </c>
      <c r="G1262" s="1447" t="b">
        <v>1</v>
      </c>
      <c r="H1262" s="1445" t="s">
        <v>76</v>
      </c>
      <c r="I1262" s="1445" t="s">
        <v>4936</v>
      </c>
      <c r="J1262" s="1448">
        <v>717019.0</v>
      </c>
      <c r="K1262" s="1445" t="s">
        <v>2432</v>
      </c>
      <c r="L1262" s="1453"/>
      <c r="M1262" s="1445" t="s">
        <v>8820</v>
      </c>
      <c r="N1262" s="1449" t="s">
        <v>2432</v>
      </c>
      <c r="O1262" s="1450"/>
      <c r="P1262" s="1450"/>
    </row>
    <row r="1263">
      <c r="A1263" s="1444">
        <v>5057.0</v>
      </c>
      <c r="B1263" s="1445" t="s">
        <v>8821</v>
      </c>
      <c r="C1263" s="1445" t="s">
        <v>8822</v>
      </c>
      <c r="D1263" s="1446" t="s">
        <v>8823</v>
      </c>
      <c r="E1263" s="1445">
        <v>2.3915331E7</v>
      </c>
      <c r="F1263" s="1445">
        <v>2.3915331E7</v>
      </c>
      <c r="G1263" s="1447" t="b">
        <v>1</v>
      </c>
      <c r="H1263" s="1445" t="s">
        <v>76</v>
      </c>
      <c r="I1263" s="1445" t="s">
        <v>4936</v>
      </c>
      <c r="J1263" s="1448">
        <v>717019.0</v>
      </c>
      <c r="K1263" s="1445" t="s">
        <v>2464</v>
      </c>
      <c r="L1263" s="1445" t="s">
        <v>5838</v>
      </c>
      <c r="M1263" s="1445" t="s">
        <v>4969</v>
      </c>
      <c r="N1263" s="1449" t="s">
        <v>2464</v>
      </c>
      <c r="O1263" s="1450"/>
      <c r="P1263" s="1450"/>
    </row>
    <row r="1264">
      <c r="A1264" s="1444">
        <v>5058.0</v>
      </c>
      <c r="B1264" s="1445" t="s">
        <v>8824</v>
      </c>
      <c r="C1264" s="1445" t="s">
        <v>8825</v>
      </c>
      <c r="D1264" s="1446" t="s">
        <v>8826</v>
      </c>
      <c r="E1264" s="1445">
        <v>9.36516597E8</v>
      </c>
      <c r="F1264" s="1445">
        <v>9.36516597E8</v>
      </c>
      <c r="G1264" s="1447" t="b">
        <v>1</v>
      </c>
      <c r="H1264" s="1445" t="s">
        <v>76</v>
      </c>
      <c r="I1264" s="1445" t="s">
        <v>4936</v>
      </c>
      <c r="J1264" s="1448">
        <v>717019.0</v>
      </c>
      <c r="K1264" s="1445" t="s">
        <v>2464</v>
      </c>
      <c r="L1264" s="1445" t="s">
        <v>5428</v>
      </c>
      <c r="M1264" s="1445" t="s">
        <v>8827</v>
      </c>
      <c r="N1264" s="1449" t="s">
        <v>2464</v>
      </c>
      <c r="O1264" s="1450"/>
      <c r="P1264" s="1450"/>
    </row>
    <row r="1265">
      <c r="A1265" s="1444">
        <v>5059.0</v>
      </c>
      <c r="B1265" s="1445" t="s">
        <v>8828</v>
      </c>
      <c r="C1265" s="1445" t="s">
        <v>8829</v>
      </c>
      <c r="D1265" s="1446" t="s">
        <v>8830</v>
      </c>
      <c r="E1265" s="1445">
        <v>6.26511159E8</v>
      </c>
      <c r="F1265" s="1445">
        <v>6.26511159E8</v>
      </c>
      <c r="G1265" s="1447" t="b">
        <v>1</v>
      </c>
      <c r="H1265" s="1445" t="s">
        <v>76</v>
      </c>
      <c r="I1265" s="1445" t="s">
        <v>4936</v>
      </c>
      <c r="J1265" s="1448">
        <v>717019.0</v>
      </c>
      <c r="K1265" s="1445" t="s">
        <v>2464</v>
      </c>
      <c r="L1265" s="1445" t="s">
        <v>6473</v>
      </c>
      <c r="M1265" s="1445" t="s">
        <v>8831</v>
      </c>
      <c r="N1265" s="1449" t="s">
        <v>2464</v>
      </c>
      <c r="O1265" s="1450"/>
      <c r="P1265" s="1450"/>
    </row>
    <row r="1266">
      <c r="A1266" s="1444">
        <v>5060.0</v>
      </c>
      <c r="B1266" s="1445" t="s">
        <v>8832</v>
      </c>
      <c r="C1266" s="1445" t="s">
        <v>8833</v>
      </c>
      <c r="D1266" s="1446" t="s">
        <v>8834</v>
      </c>
      <c r="E1266" s="1445">
        <v>8.23293245E8</v>
      </c>
      <c r="F1266" s="1445">
        <v>8.23293245E8</v>
      </c>
      <c r="G1266" s="1447" t="b">
        <v>1</v>
      </c>
      <c r="H1266" s="1445" t="s">
        <v>76</v>
      </c>
      <c r="I1266" s="1445" t="s">
        <v>4929</v>
      </c>
      <c r="J1266" s="1448">
        <v>91511.0</v>
      </c>
      <c r="K1266" s="1445" t="s">
        <v>2464</v>
      </c>
      <c r="L1266" s="1445" t="s">
        <v>5998</v>
      </c>
      <c r="M1266" s="1445" t="s">
        <v>8760</v>
      </c>
      <c r="N1266" s="1449" t="s">
        <v>2464</v>
      </c>
      <c r="O1266" s="1450"/>
      <c r="P1266" s="1450"/>
    </row>
    <row r="1267">
      <c r="A1267" s="1444">
        <v>5061.0</v>
      </c>
      <c r="B1267" s="1445" t="s">
        <v>8835</v>
      </c>
      <c r="C1267" s="1445" t="s">
        <v>8836</v>
      </c>
      <c r="D1267" s="1446" t="s">
        <v>8837</v>
      </c>
      <c r="E1267" s="1445">
        <v>9.42423694E8</v>
      </c>
      <c r="F1267" s="1445">
        <v>9.42423694E8</v>
      </c>
      <c r="G1267" s="1447" t="b">
        <v>1</v>
      </c>
      <c r="H1267" s="1445" t="s">
        <v>76</v>
      </c>
      <c r="I1267" s="1445" t="s">
        <v>6729</v>
      </c>
      <c r="J1267" s="1448">
        <v>875294.0</v>
      </c>
      <c r="K1267" s="1445" t="s">
        <v>2432</v>
      </c>
      <c r="L1267" s="1445" t="s">
        <v>5963</v>
      </c>
      <c r="M1267" s="1445" t="s">
        <v>3864</v>
      </c>
      <c r="N1267" s="1449" t="s">
        <v>2432</v>
      </c>
      <c r="O1267" s="1450"/>
      <c r="P1267" s="1450"/>
    </row>
    <row r="1268">
      <c r="A1268" s="1444">
        <v>5062.0</v>
      </c>
      <c r="B1268" s="1445" t="s">
        <v>8838</v>
      </c>
      <c r="C1268" s="1445" t="s">
        <v>8839</v>
      </c>
      <c r="D1268" s="1446" t="s">
        <v>8840</v>
      </c>
      <c r="E1268" s="1445">
        <v>9.09588861E8</v>
      </c>
      <c r="F1268" s="1445">
        <v>9.09588861E8</v>
      </c>
      <c r="G1268" s="1447" t="b">
        <v>1</v>
      </c>
      <c r="H1268" s="1445" t="s">
        <v>76</v>
      </c>
      <c r="I1268" s="1445" t="s">
        <v>4936</v>
      </c>
      <c r="J1268" s="1448">
        <v>717019.0</v>
      </c>
      <c r="K1268" s="1445" t="s">
        <v>2437</v>
      </c>
      <c r="L1268" s="1453"/>
      <c r="M1268" s="1445" t="s">
        <v>5235</v>
      </c>
      <c r="N1268" s="1449" t="s">
        <v>8841</v>
      </c>
      <c r="O1268" s="1450"/>
      <c r="P1268" s="1450"/>
    </row>
    <row r="1269">
      <c r="A1269" s="1444">
        <v>5063.0</v>
      </c>
      <c r="B1269" s="1445" t="s">
        <v>8842</v>
      </c>
      <c r="C1269" s="1445" t="s">
        <v>8843</v>
      </c>
      <c r="D1269" s="1446" t="s">
        <v>8844</v>
      </c>
      <c r="E1269" s="1445">
        <v>6.39011113E8</v>
      </c>
      <c r="F1269" s="1445">
        <v>6.39011113E8</v>
      </c>
      <c r="G1269" s="1447" t="b">
        <v>1</v>
      </c>
      <c r="H1269" s="1445" t="s">
        <v>76</v>
      </c>
      <c r="I1269" s="1445" t="s">
        <v>4940</v>
      </c>
      <c r="J1269" s="1448">
        <v>41930.0</v>
      </c>
      <c r="K1269" s="1445" t="s">
        <v>2937</v>
      </c>
      <c r="L1269" s="1445" t="s">
        <v>5006</v>
      </c>
      <c r="M1269" s="1445" t="s">
        <v>4969</v>
      </c>
      <c r="N1269" s="1449" t="s">
        <v>2937</v>
      </c>
      <c r="O1269" s="1450"/>
      <c r="P1269" s="1450"/>
    </row>
    <row r="1270">
      <c r="A1270" s="1444">
        <v>5064.0</v>
      </c>
      <c r="B1270" s="1445" t="s">
        <v>8845</v>
      </c>
      <c r="C1270" s="1445" t="s">
        <v>8846</v>
      </c>
      <c r="D1270" s="1446" t="s">
        <v>8847</v>
      </c>
      <c r="E1270" s="1445">
        <v>2.661384E7</v>
      </c>
      <c r="F1270" s="1445">
        <v>2.661384E7</v>
      </c>
      <c r="G1270" s="1447" t="b">
        <v>1</v>
      </c>
      <c r="H1270" s="1445" t="s">
        <v>76</v>
      </c>
      <c r="I1270" s="1445" t="s">
        <v>4936</v>
      </c>
      <c r="J1270" s="1448">
        <v>717019.0</v>
      </c>
      <c r="K1270" s="1445" t="s">
        <v>2432</v>
      </c>
      <c r="L1270" s="1445" t="s">
        <v>4954</v>
      </c>
      <c r="M1270" s="1445" t="s">
        <v>4954</v>
      </c>
      <c r="N1270" s="1449" t="s">
        <v>2432</v>
      </c>
      <c r="O1270" s="1450"/>
      <c r="P1270" s="1450"/>
    </row>
    <row r="1271">
      <c r="A1271" s="1444">
        <v>5065.0</v>
      </c>
      <c r="B1271" s="1445" t="s">
        <v>8848</v>
      </c>
      <c r="C1271" s="1445" t="s">
        <v>8848</v>
      </c>
      <c r="D1271" s="1446" t="s">
        <v>8849</v>
      </c>
      <c r="E1271" s="1454">
        <f t="shared" ref="E1271:F1271" si="6">+6581828370</f>
        <v>6581828370</v>
      </c>
      <c r="F1271" s="1454">
        <f t="shared" si="6"/>
        <v>6581828370</v>
      </c>
      <c r="G1271" s="1447" t="b">
        <v>1</v>
      </c>
      <c r="H1271" s="1445" t="s">
        <v>120</v>
      </c>
      <c r="I1271" s="1445" t="s">
        <v>6480</v>
      </c>
      <c r="J1271" s="1448">
        <v>126855.0</v>
      </c>
      <c r="K1271" s="1445" t="s">
        <v>2464</v>
      </c>
      <c r="L1271" s="1453"/>
      <c r="M1271" s="1453"/>
      <c r="N1271" s="1449" t="s">
        <v>5881</v>
      </c>
      <c r="O1271" s="1450"/>
      <c r="P1271" s="1450"/>
    </row>
    <row r="1272">
      <c r="A1272" s="1444">
        <v>5067.0</v>
      </c>
      <c r="B1272" s="1445" t="s">
        <v>8850</v>
      </c>
      <c r="C1272" s="1445" t="s">
        <v>8851</v>
      </c>
      <c r="D1272" s="1446" t="s">
        <v>8852</v>
      </c>
      <c r="E1272" s="1445">
        <v>2.530056E7</v>
      </c>
      <c r="F1272" s="1445">
        <v>2.530056E7</v>
      </c>
      <c r="G1272" s="1447" t="b">
        <v>1</v>
      </c>
      <c r="H1272" s="1445" t="s">
        <v>76</v>
      </c>
      <c r="I1272" s="1445" t="s">
        <v>1077</v>
      </c>
      <c r="J1272" s="1448">
        <v>319244.0</v>
      </c>
      <c r="K1272" s="1445" t="s">
        <v>2426</v>
      </c>
      <c r="L1272" s="1445" t="s">
        <v>8578</v>
      </c>
      <c r="M1272" s="1445" t="s">
        <v>76</v>
      </c>
      <c r="N1272" s="1449" t="s">
        <v>8853</v>
      </c>
      <c r="O1272" s="1450"/>
      <c r="P1272" s="1450"/>
    </row>
    <row r="1273">
      <c r="A1273" s="1444">
        <v>5068.0</v>
      </c>
      <c r="B1273" s="1445" t="s">
        <v>8854</v>
      </c>
      <c r="C1273" s="1445" t="s">
        <v>8855</v>
      </c>
      <c r="D1273" s="1446" t="s">
        <v>8856</v>
      </c>
      <c r="E1273" s="1445">
        <v>2.530056E7</v>
      </c>
      <c r="F1273" s="1445">
        <v>2.530056E7</v>
      </c>
      <c r="G1273" s="1447" t="b">
        <v>1</v>
      </c>
      <c r="H1273" s="1445" t="s">
        <v>76</v>
      </c>
      <c r="I1273" s="1445" t="s">
        <v>4929</v>
      </c>
      <c r="J1273" s="1448">
        <v>91511.0</v>
      </c>
      <c r="K1273" s="1445" t="s">
        <v>2659</v>
      </c>
      <c r="L1273" s="1445" t="s">
        <v>8578</v>
      </c>
      <c r="M1273" s="1445" t="s">
        <v>7785</v>
      </c>
      <c r="N1273" s="1449" t="s">
        <v>2659</v>
      </c>
      <c r="O1273" s="1450"/>
      <c r="P1273" s="1450"/>
    </row>
    <row r="1274">
      <c r="A1274" s="1444">
        <v>5069.0</v>
      </c>
      <c r="B1274" s="1445" t="s">
        <v>8857</v>
      </c>
      <c r="C1274" s="1445" t="s">
        <v>8858</v>
      </c>
      <c r="D1274" s="1446" t="s">
        <v>8859</v>
      </c>
      <c r="E1274" s="1445">
        <v>9.70976861E8</v>
      </c>
      <c r="F1274" s="1445">
        <v>9.70976861E8</v>
      </c>
      <c r="G1274" s="1447" t="b">
        <v>1</v>
      </c>
      <c r="H1274" s="1445" t="s">
        <v>76</v>
      </c>
      <c r="I1274" s="1445" t="s">
        <v>4936</v>
      </c>
      <c r="J1274" s="1448">
        <v>717019.0</v>
      </c>
      <c r="K1274" s="1445" t="s">
        <v>2432</v>
      </c>
      <c r="L1274" s="1445" t="s">
        <v>5458</v>
      </c>
      <c r="M1274" s="1445" t="s">
        <v>8860</v>
      </c>
      <c r="N1274" s="1449" t="s">
        <v>2432</v>
      </c>
      <c r="O1274" s="1450"/>
      <c r="P1274" s="1450"/>
    </row>
    <row r="1275">
      <c r="A1275" s="1444">
        <v>5070.0</v>
      </c>
      <c r="B1275" s="1445" t="s">
        <v>8861</v>
      </c>
      <c r="C1275" s="1445" t="s">
        <v>8862</v>
      </c>
      <c r="D1275" s="1446" t="s">
        <v>8863</v>
      </c>
      <c r="E1275" s="1445">
        <v>2.530056E7</v>
      </c>
      <c r="F1275" s="1445">
        <v>2.530056E7</v>
      </c>
      <c r="G1275" s="1447" t="b">
        <v>1</v>
      </c>
      <c r="H1275" s="1445" t="s">
        <v>76</v>
      </c>
      <c r="I1275" s="1445" t="s">
        <v>4929</v>
      </c>
      <c r="J1275" s="1448">
        <v>91511.0</v>
      </c>
      <c r="K1275" s="1445" t="s">
        <v>2464</v>
      </c>
      <c r="L1275" s="1445" t="s">
        <v>6473</v>
      </c>
      <c r="M1275" s="1445" t="s">
        <v>5196</v>
      </c>
      <c r="N1275" s="1449" t="s">
        <v>2464</v>
      </c>
      <c r="O1275" s="1450"/>
      <c r="P1275" s="1450"/>
    </row>
    <row r="1276">
      <c r="A1276" s="1444">
        <v>5072.0</v>
      </c>
      <c r="B1276" s="1445" t="s">
        <v>8864</v>
      </c>
      <c r="C1276" s="1445" t="s">
        <v>8865</v>
      </c>
      <c r="D1276" s="1446" t="s">
        <v>8866</v>
      </c>
      <c r="E1276" s="1445">
        <v>3.2535999E7</v>
      </c>
      <c r="F1276" s="1445">
        <v>3.2535999E7</v>
      </c>
      <c r="G1276" s="1447" t="b">
        <v>1</v>
      </c>
      <c r="H1276" s="1445" t="s">
        <v>5608</v>
      </c>
      <c r="I1276" s="1445" t="s">
        <v>4936</v>
      </c>
      <c r="J1276" s="1448">
        <v>717019.0</v>
      </c>
      <c r="K1276" s="1445" t="s">
        <v>2464</v>
      </c>
      <c r="L1276" s="1445" t="s">
        <v>5608</v>
      </c>
      <c r="M1276" s="1445" t="s">
        <v>5608</v>
      </c>
      <c r="N1276" s="1449" t="s">
        <v>2464</v>
      </c>
      <c r="O1276" s="1450"/>
      <c r="P1276" s="1450"/>
    </row>
    <row r="1277">
      <c r="A1277" s="1444">
        <v>5073.0</v>
      </c>
      <c r="B1277" s="1445" t="s">
        <v>8867</v>
      </c>
      <c r="C1277" s="1445" t="s">
        <v>8868</v>
      </c>
      <c r="D1277" s="1446" t="s">
        <v>8869</v>
      </c>
      <c r="E1277" s="1445">
        <v>8.67553734E8</v>
      </c>
      <c r="F1277" s="1445">
        <v>8.67553734E8</v>
      </c>
      <c r="G1277" s="1447" t="b">
        <v>1</v>
      </c>
      <c r="H1277" s="1445" t="s">
        <v>76</v>
      </c>
      <c r="I1277" s="1445" t="s">
        <v>4936</v>
      </c>
      <c r="J1277" s="1448">
        <v>717019.0</v>
      </c>
      <c r="K1277" s="1445" t="s">
        <v>2437</v>
      </c>
      <c r="L1277" s="1445" t="s">
        <v>5838</v>
      </c>
      <c r="M1277" s="1445" t="s">
        <v>8870</v>
      </c>
      <c r="N1277" s="1449" t="s">
        <v>8871</v>
      </c>
      <c r="O1277" s="1450"/>
      <c r="P1277" s="1450"/>
    </row>
    <row r="1278">
      <c r="A1278" s="1444">
        <v>5074.0</v>
      </c>
      <c r="B1278" s="1445" t="s">
        <v>8872</v>
      </c>
      <c r="C1278" s="1445" t="s">
        <v>8873</v>
      </c>
      <c r="D1278" s="1446" t="s">
        <v>8874</v>
      </c>
      <c r="E1278" s="1445">
        <v>8.35329916E8</v>
      </c>
      <c r="F1278" s="1445">
        <v>8.35329916E8</v>
      </c>
      <c r="G1278" s="1447" t="b">
        <v>1</v>
      </c>
      <c r="H1278" s="1445" t="s">
        <v>76</v>
      </c>
      <c r="I1278" s="1445" t="s">
        <v>1077</v>
      </c>
      <c r="J1278" s="1448">
        <v>319244.0</v>
      </c>
      <c r="K1278" s="1445" t="s">
        <v>4317</v>
      </c>
      <c r="L1278" s="1453"/>
      <c r="M1278" s="1445" t="s">
        <v>76</v>
      </c>
      <c r="N1278" s="1449" t="s">
        <v>6387</v>
      </c>
      <c r="O1278" s="1450"/>
      <c r="P1278" s="1450"/>
    </row>
    <row r="1279">
      <c r="A1279" s="1444">
        <v>5075.0</v>
      </c>
      <c r="B1279" s="1445" t="s">
        <v>8875</v>
      </c>
      <c r="C1279" s="1445" t="s">
        <v>8876</v>
      </c>
      <c r="D1279" s="1446" t="s">
        <v>8877</v>
      </c>
      <c r="E1279" s="1445">
        <v>2.5842222E7</v>
      </c>
      <c r="F1279" s="1445">
        <v>2.5842222E7</v>
      </c>
      <c r="G1279" s="1447" t="b">
        <v>1</v>
      </c>
      <c r="H1279" s="1445" t="s">
        <v>76</v>
      </c>
      <c r="I1279" s="1445" t="s">
        <v>4929</v>
      </c>
      <c r="J1279" s="1448">
        <v>91511.0</v>
      </c>
      <c r="K1279" s="1445" t="s">
        <v>2464</v>
      </c>
      <c r="L1279" s="1445" t="s">
        <v>3864</v>
      </c>
      <c r="M1279" s="1445" t="s">
        <v>3864</v>
      </c>
      <c r="N1279" s="1449" t="s">
        <v>2464</v>
      </c>
      <c r="O1279" s="1450"/>
      <c r="P1279" s="1450"/>
    </row>
    <row r="1280">
      <c r="A1280" s="1444">
        <v>5076.0</v>
      </c>
      <c r="B1280" s="1445" t="s">
        <v>8878</v>
      </c>
      <c r="C1280" s="1445" t="s">
        <v>8879</v>
      </c>
      <c r="D1280" s="1446" t="s">
        <v>8880</v>
      </c>
      <c r="E1280" s="1445">
        <v>8.40285207E8</v>
      </c>
      <c r="F1280" s="1445">
        <v>8.40285207E8</v>
      </c>
      <c r="G1280" s="1447" t="b">
        <v>1</v>
      </c>
      <c r="H1280" s="1445" t="s">
        <v>76</v>
      </c>
      <c r="I1280" s="1445" t="s">
        <v>8759</v>
      </c>
      <c r="J1280" s="1448">
        <v>931370.0</v>
      </c>
      <c r="K1280" s="1445" t="s">
        <v>3363</v>
      </c>
      <c r="L1280" s="1453"/>
      <c r="M1280" s="1445" t="s">
        <v>8710</v>
      </c>
      <c r="N1280" s="1449" t="s">
        <v>3363</v>
      </c>
      <c r="O1280" s="1450"/>
      <c r="P1280" s="1450"/>
    </row>
    <row r="1281">
      <c r="A1281" s="1444">
        <v>5078.0</v>
      </c>
      <c r="B1281" s="1445" t="s">
        <v>8881</v>
      </c>
      <c r="C1281" s="1445" t="s">
        <v>8882</v>
      </c>
      <c r="D1281" s="1446" t="s">
        <v>8883</v>
      </c>
      <c r="E1281" s="1445">
        <v>8.16228043E8</v>
      </c>
      <c r="F1281" s="1445">
        <v>8.16228043E8</v>
      </c>
      <c r="G1281" s="1447" t="b">
        <v>1</v>
      </c>
      <c r="H1281" s="1445" t="s">
        <v>76</v>
      </c>
      <c r="I1281" s="1445" t="s">
        <v>4929</v>
      </c>
      <c r="J1281" s="1448">
        <v>91511.0</v>
      </c>
      <c r="K1281" s="1445" t="s">
        <v>2464</v>
      </c>
      <c r="L1281" s="1445" t="s">
        <v>5370</v>
      </c>
      <c r="M1281" s="1445" t="s">
        <v>5102</v>
      </c>
      <c r="N1281" s="1449" t="s">
        <v>2464</v>
      </c>
      <c r="O1281" s="1450"/>
      <c r="P1281" s="1450"/>
    </row>
    <row r="1282">
      <c r="A1282" s="1444">
        <v>5081.0</v>
      </c>
      <c r="B1282" s="1445" t="s">
        <v>8884</v>
      </c>
      <c r="C1282" s="1445" t="s">
        <v>8885</v>
      </c>
      <c r="D1282" s="1446" t="s">
        <v>8886</v>
      </c>
      <c r="E1282" s="1445">
        <v>6.28563474E8</v>
      </c>
      <c r="F1282" s="1445">
        <v>6.28563474E8</v>
      </c>
      <c r="G1282" s="1447" t="b">
        <v>1</v>
      </c>
      <c r="H1282" s="1445" t="s">
        <v>76</v>
      </c>
      <c r="I1282" s="1445" t="s">
        <v>8887</v>
      </c>
      <c r="J1282" s="1448">
        <v>927980.0</v>
      </c>
      <c r="K1282" s="1445" t="s">
        <v>4048</v>
      </c>
      <c r="L1282" s="1445" t="s">
        <v>8783</v>
      </c>
      <c r="M1282" s="1445" t="s">
        <v>3864</v>
      </c>
      <c r="N1282" s="1449" t="s">
        <v>4048</v>
      </c>
      <c r="O1282" s="1450"/>
      <c r="P1282" s="1450"/>
    </row>
    <row r="1283">
      <c r="A1283" s="1444">
        <v>5082.0</v>
      </c>
      <c r="B1283" s="1445" t="s">
        <v>8888</v>
      </c>
      <c r="C1283" s="1445" t="s">
        <v>8889</v>
      </c>
      <c r="D1283" s="1446" t="s">
        <v>8890</v>
      </c>
      <c r="E1283" s="1445">
        <v>6.11084385E8</v>
      </c>
      <c r="F1283" s="1445">
        <v>6.11084385E8</v>
      </c>
      <c r="G1283" s="1447" t="b">
        <v>1</v>
      </c>
      <c r="H1283" s="1445" t="s">
        <v>76</v>
      </c>
      <c r="I1283" s="1445" t="s">
        <v>1077</v>
      </c>
      <c r="J1283" s="1448">
        <v>319244.0</v>
      </c>
      <c r="K1283" s="1445" t="s">
        <v>2432</v>
      </c>
      <c r="L1283" s="1445" t="s">
        <v>5006</v>
      </c>
      <c r="M1283" s="1445" t="s">
        <v>4969</v>
      </c>
      <c r="N1283" s="1449" t="s">
        <v>4672</v>
      </c>
      <c r="O1283" s="1450"/>
      <c r="P1283" s="1450"/>
    </row>
    <row r="1284">
      <c r="A1284" s="1444">
        <v>5083.0</v>
      </c>
      <c r="B1284" s="1445" t="s">
        <v>2760</v>
      </c>
      <c r="C1284" s="1445" t="s">
        <v>8891</v>
      </c>
      <c r="D1284" s="1446" t="s">
        <v>8892</v>
      </c>
      <c r="E1284" s="1445">
        <v>2.8208888E7</v>
      </c>
      <c r="F1284" s="1445">
        <v>2.8208888E7</v>
      </c>
      <c r="G1284" s="1447" t="b">
        <v>1</v>
      </c>
      <c r="H1284" s="1445" t="s">
        <v>76</v>
      </c>
      <c r="I1284" s="1445" t="s">
        <v>4929</v>
      </c>
      <c r="J1284" s="1448">
        <v>91511.0</v>
      </c>
      <c r="K1284" s="1445" t="s">
        <v>2426</v>
      </c>
      <c r="L1284" s="1453"/>
      <c r="M1284" s="1445" t="s">
        <v>5235</v>
      </c>
      <c r="N1284" s="1449" t="s">
        <v>5801</v>
      </c>
      <c r="O1284" s="1450"/>
      <c r="P1284" s="1450"/>
    </row>
    <row r="1285">
      <c r="A1285" s="1444">
        <v>5084.0</v>
      </c>
      <c r="B1285" s="1445" t="s">
        <v>8893</v>
      </c>
      <c r="C1285" s="1445" t="s">
        <v>8894</v>
      </c>
      <c r="D1285" s="1446" t="s">
        <v>8895</v>
      </c>
      <c r="E1285" s="1445">
        <v>8.34639517E8</v>
      </c>
      <c r="F1285" s="1445">
        <v>8.34639517E8</v>
      </c>
      <c r="G1285" s="1447" t="b">
        <v>1</v>
      </c>
      <c r="H1285" s="1445" t="s">
        <v>76</v>
      </c>
      <c r="I1285" s="1445" t="s">
        <v>8896</v>
      </c>
      <c r="J1285" s="1448">
        <v>875295.0</v>
      </c>
      <c r="K1285" s="1445" t="s">
        <v>2426</v>
      </c>
      <c r="L1285" s="1453"/>
      <c r="M1285" s="1445" t="s">
        <v>4998</v>
      </c>
      <c r="N1285" s="1449" t="s">
        <v>5188</v>
      </c>
      <c r="O1285" s="1450"/>
      <c r="P1285" s="1450"/>
    </row>
    <row r="1286">
      <c r="A1286" s="1444">
        <v>5086.0</v>
      </c>
      <c r="B1286" s="1445" t="s">
        <v>8897</v>
      </c>
      <c r="C1286" s="1445" t="s">
        <v>8898</v>
      </c>
      <c r="D1286" s="1446" t="s">
        <v>8899</v>
      </c>
      <c r="E1286" s="1445">
        <v>9.94485646E8</v>
      </c>
      <c r="F1286" s="1445">
        <v>9.94485646E8</v>
      </c>
      <c r="G1286" s="1447" t="b">
        <v>1</v>
      </c>
      <c r="H1286" s="1445" t="s">
        <v>76</v>
      </c>
      <c r="I1286" s="1445" t="s">
        <v>4929</v>
      </c>
      <c r="J1286" s="1448">
        <v>91511.0</v>
      </c>
      <c r="K1286" s="1445" t="s">
        <v>2659</v>
      </c>
      <c r="L1286" s="1445" t="s">
        <v>5284</v>
      </c>
      <c r="M1286" s="1445" t="s">
        <v>8900</v>
      </c>
      <c r="N1286" s="1449" t="s">
        <v>6624</v>
      </c>
      <c r="O1286" s="1450"/>
      <c r="P1286" s="1450"/>
    </row>
    <row r="1287">
      <c r="A1287" s="1444">
        <v>5087.0</v>
      </c>
      <c r="B1287" s="1445" t="s">
        <v>8901</v>
      </c>
      <c r="C1287" s="1445" t="s">
        <v>8902</v>
      </c>
      <c r="D1287" s="1446" t="s">
        <v>8903</v>
      </c>
      <c r="E1287" s="1445">
        <v>8.39701118E8</v>
      </c>
      <c r="F1287" s="1445">
        <v>8.39701118E8</v>
      </c>
      <c r="G1287" s="1447" t="b">
        <v>1</v>
      </c>
      <c r="H1287" s="1445" t="s">
        <v>76</v>
      </c>
      <c r="I1287" s="1445" t="s">
        <v>1204</v>
      </c>
      <c r="J1287" s="1448">
        <v>583715.0</v>
      </c>
      <c r="K1287" s="1445" t="s">
        <v>2437</v>
      </c>
      <c r="L1287" s="1445" t="s">
        <v>5228</v>
      </c>
      <c r="M1287" s="1445" t="s">
        <v>5229</v>
      </c>
      <c r="N1287" s="1449" t="s">
        <v>8904</v>
      </c>
      <c r="O1287" s="1450"/>
      <c r="P1287" s="1450"/>
    </row>
    <row r="1288">
      <c r="A1288" s="1444">
        <v>5090.0</v>
      </c>
      <c r="B1288" s="1445" t="s">
        <v>8905</v>
      </c>
      <c r="C1288" s="1445" t="s">
        <v>8906</v>
      </c>
      <c r="D1288" s="1446" t="s">
        <v>8907</v>
      </c>
      <c r="E1288" s="1445">
        <v>9.69699029E8</v>
      </c>
      <c r="F1288" s="1445">
        <v>9.69699029E8</v>
      </c>
      <c r="G1288" s="1447" t="b">
        <v>1</v>
      </c>
      <c r="H1288" s="1445" t="s">
        <v>6644</v>
      </c>
      <c r="I1288" s="1445" t="s">
        <v>4936</v>
      </c>
      <c r="J1288" s="1448">
        <v>717019.0</v>
      </c>
      <c r="K1288" s="1445" t="s">
        <v>2464</v>
      </c>
      <c r="L1288" s="1445" t="s">
        <v>6644</v>
      </c>
      <c r="M1288" s="1445" t="s">
        <v>6644</v>
      </c>
      <c r="N1288" s="1449" t="s">
        <v>2464</v>
      </c>
      <c r="O1288" s="1450"/>
      <c r="P1288" s="1450"/>
    </row>
    <row r="1289">
      <c r="A1289" s="1444">
        <v>5091.0</v>
      </c>
      <c r="B1289" s="1445" t="s">
        <v>8908</v>
      </c>
      <c r="C1289" s="1445" t="s">
        <v>8909</v>
      </c>
      <c r="D1289" s="1446" t="s">
        <v>8910</v>
      </c>
      <c r="E1289" s="1445">
        <v>8.86719538E8</v>
      </c>
      <c r="F1289" s="1445">
        <v>8.86719538E8</v>
      </c>
      <c r="G1289" s="1447" t="b">
        <v>1</v>
      </c>
      <c r="H1289" s="1445" t="s">
        <v>76</v>
      </c>
      <c r="I1289" s="1445" t="s">
        <v>8887</v>
      </c>
      <c r="J1289" s="1448">
        <v>927980.0</v>
      </c>
      <c r="K1289" s="1445" t="s">
        <v>2464</v>
      </c>
      <c r="L1289" s="1445" t="s">
        <v>5065</v>
      </c>
      <c r="M1289" s="1445" t="s">
        <v>5065</v>
      </c>
      <c r="N1289" s="1449" t="s">
        <v>5155</v>
      </c>
      <c r="O1289" s="1450"/>
      <c r="P1289" s="1450"/>
    </row>
    <row r="1290">
      <c r="A1290" s="1444">
        <v>5092.0</v>
      </c>
      <c r="B1290" s="1445" t="s">
        <v>8911</v>
      </c>
      <c r="C1290" s="1445" t="s">
        <v>8912</v>
      </c>
      <c r="D1290" s="1446" t="s">
        <v>8913</v>
      </c>
      <c r="E1290" s="1445">
        <v>8.39823337E8</v>
      </c>
      <c r="F1290" s="1445">
        <v>8.39823337E8</v>
      </c>
      <c r="G1290" s="1447" t="b">
        <v>1</v>
      </c>
      <c r="H1290" s="1445" t="s">
        <v>76</v>
      </c>
      <c r="I1290" s="1445" t="s">
        <v>4929</v>
      </c>
      <c r="J1290" s="1448">
        <v>91511.0</v>
      </c>
      <c r="K1290" s="1445" t="s">
        <v>2659</v>
      </c>
      <c r="L1290" s="1445" t="s">
        <v>5126</v>
      </c>
      <c r="M1290" s="1445" t="s">
        <v>8656</v>
      </c>
      <c r="N1290" s="1449" t="s">
        <v>2659</v>
      </c>
      <c r="O1290" s="1450"/>
      <c r="P1290" s="1450"/>
    </row>
    <row r="1291">
      <c r="A1291" s="1444">
        <v>5093.0</v>
      </c>
      <c r="B1291" s="1445" t="s">
        <v>8914</v>
      </c>
      <c r="C1291" s="1445" t="s">
        <v>8915</v>
      </c>
      <c r="D1291" s="1446" t="s">
        <v>8916</v>
      </c>
      <c r="E1291" s="1445">
        <v>6.13633367E8</v>
      </c>
      <c r="F1291" s="1445">
        <v>6.13633367E8</v>
      </c>
      <c r="G1291" s="1447" t="b">
        <v>1</v>
      </c>
      <c r="H1291" s="1445" t="s">
        <v>76</v>
      </c>
      <c r="I1291" s="1445" t="s">
        <v>4936</v>
      </c>
      <c r="J1291" s="1448">
        <v>717019.0</v>
      </c>
      <c r="K1291" s="1445" t="s">
        <v>2437</v>
      </c>
      <c r="L1291" s="1445" t="s">
        <v>4930</v>
      </c>
      <c r="M1291" s="1445" t="s">
        <v>4969</v>
      </c>
      <c r="N1291" s="1449" t="s">
        <v>2437</v>
      </c>
      <c r="O1291" s="1450"/>
      <c r="P1291" s="1450"/>
    </row>
    <row r="1292">
      <c r="A1292" s="1444">
        <v>5094.0</v>
      </c>
      <c r="B1292" s="1445" t="s">
        <v>8917</v>
      </c>
      <c r="C1292" s="1445" t="s">
        <v>8918</v>
      </c>
      <c r="D1292" s="1446" t="s">
        <v>8919</v>
      </c>
      <c r="E1292" s="1445">
        <v>2.234653E7</v>
      </c>
      <c r="F1292" s="1445">
        <v>2.234653E7</v>
      </c>
      <c r="G1292" s="1447" t="b">
        <v>1</v>
      </c>
      <c r="H1292" s="1445" t="s">
        <v>76</v>
      </c>
      <c r="I1292" s="1445" t="s">
        <v>1204</v>
      </c>
      <c r="J1292" s="1448">
        <v>583715.0</v>
      </c>
      <c r="K1292" s="1445" t="s">
        <v>2659</v>
      </c>
      <c r="L1292" s="1445" t="s">
        <v>5262</v>
      </c>
      <c r="M1292" s="1445" t="s">
        <v>5262</v>
      </c>
      <c r="N1292" s="1449" t="s">
        <v>5483</v>
      </c>
      <c r="O1292" s="1450"/>
      <c r="P1292" s="1450"/>
    </row>
    <row r="1293">
      <c r="A1293" s="1444">
        <v>5095.0</v>
      </c>
      <c r="B1293" s="1445" t="s">
        <v>3362</v>
      </c>
      <c r="C1293" s="1445" t="s">
        <v>8920</v>
      </c>
      <c r="D1293" s="1446" t="s">
        <v>8921</v>
      </c>
      <c r="E1293" s="1445">
        <v>9.55173181E8</v>
      </c>
      <c r="F1293" s="1445">
        <v>9.55173181E8</v>
      </c>
      <c r="G1293" s="1447" t="b">
        <v>1</v>
      </c>
      <c r="H1293" s="1445" t="s">
        <v>76</v>
      </c>
      <c r="I1293" s="1445" t="s">
        <v>1204</v>
      </c>
      <c r="J1293" s="1448">
        <v>583715.0</v>
      </c>
      <c r="K1293" s="1445" t="s">
        <v>3363</v>
      </c>
      <c r="L1293" s="1445" t="s">
        <v>5101</v>
      </c>
      <c r="M1293" s="1445" t="s">
        <v>76</v>
      </c>
      <c r="N1293" s="1449" t="s">
        <v>8922</v>
      </c>
      <c r="O1293" s="1450"/>
      <c r="P1293" s="1450"/>
    </row>
    <row r="1294">
      <c r="A1294" s="1444">
        <v>5096.0</v>
      </c>
      <c r="B1294" s="1445" t="s">
        <v>8923</v>
      </c>
      <c r="C1294" s="1445" t="s">
        <v>8924</v>
      </c>
      <c r="D1294" s="1446" t="s">
        <v>8925</v>
      </c>
      <c r="E1294" s="1445">
        <v>9.91512444E8</v>
      </c>
      <c r="F1294" s="1445">
        <v>9.91512444E8</v>
      </c>
      <c r="G1294" s="1447" t="b">
        <v>1</v>
      </c>
      <c r="H1294" s="1445" t="s">
        <v>76</v>
      </c>
      <c r="I1294" s="1445" t="s">
        <v>1204</v>
      </c>
      <c r="J1294" s="1448">
        <v>583715.0</v>
      </c>
      <c r="K1294" s="1445" t="s">
        <v>2464</v>
      </c>
      <c r="L1294" s="1445" t="s">
        <v>5006</v>
      </c>
      <c r="M1294" s="1445" t="s">
        <v>4954</v>
      </c>
      <c r="N1294" s="1449" t="s">
        <v>7781</v>
      </c>
      <c r="O1294" s="1450"/>
      <c r="P1294" s="1450"/>
    </row>
    <row r="1295">
      <c r="A1295" s="1444">
        <v>5097.0</v>
      </c>
      <c r="B1295" s="1445" t="s">
        <v>8926</v>
      </c>
      <c r="C1295" s="1445" t="s">
        <v>8927</v>
      </c>
      <c r="D1295" s="1446" t="s">
        <v>8928</v>
      </c>
      <c r="E1295" s="1445">
        <v>9.09724163E8</v>
      </c>
      <c r="F1295" s="1445">
        <v>9.09724163E8</v>
      </c>
      <c r="G1295" s="1447" t="b">
        <v>1</v>
      </c>
      <c r="H1295" s="1445" t="s">
        <v>76</v>
      </c>
      <c r="I1295" s="1445" t="s">
        <v>4936</v>
      </c>
      <c r="J1295" s="1448">
        <v>717019.0</v>
      </c>
      <c r="K1295" s="1445" t="s">
        <v>2464</v>
      </c>
      <c r="L1295" s="1445" t="s">
        <v>5267</v>
      </c>
      <c r="M1295" s="1451"/>
      <c r="N1295" s="1449" t="s">
        <v>2464</v>
      </c>
      <c r="O1295" s="1450"/>
      <c r="P1295" s="1450"/>
    </row>
    <row r="1296">
      <c r="A1296" s="1444">
        <v>5099.0</v>
      </c>
      <c r="B1296" s="1445" t="s">
        <v>8929</v>
      </c>
      <c r="C1296" s="1445" t="s">
        <v>8930</v>
      </c>
      <c r="D1296" s="1446" t="s">
        <v>8931</v>
      </c>
      <c r="E1296" s="1445">
        <v>6.61282826E8</v>
      </c>
      <c r="F1296" s="1445">
        <v>6.61282826E8</v>
      </c>
      <c r="G1296" s="1447" t="b">
        <v>1</v>
      </c>
      <c r="H1296" s="1445" t="s">
        <v>76</v>
      </c>
      <c r="I1296" s="1445" t="s">
        <v>4929</v>
      </c>
      <c r="J1296" s="1448">
        <v>91511.0</v>
      </c>
      <c r="K1296" s="1445" t="s">
        <v>2476</v>
      </c>
      <c r="L1296" s="1445" t="s">
        <v>4954</v>
      </c>
      <c r="M1296" s="1445" t="s">
        <v>4954</v>
      </c>
      <c r="N1296" s="1449" t="s">
        <v>8932</v>
      </c>
      <c r="O1296" s="1450"/>
      <c r="P1296" s="1450"/>
    </row>
    <row r="1297">
      <c r="A1297" s="1444">
        <v>5100.0</v>
      </c>
      <c r="B1297" s="1445" t="s">
        <v>8933</v>
      </c>
      <c r="C1297" s="1445" t="s">
        <v>8934</v>
      </c>
      <c r="D1297" s="1446" t="s">
        <v>8935</v>
      </c>
      <c r="E1297" s="1445">
        <v>8.63568226E8</v>
      </c>
      <c r="F1297" s="1445">
        <v>8.63568226E8</v>
      </c>
      <c r="G1297" s="1447" t="b">
        <v>1</v>
      </c>
      <c r="H1297" s="1445" t="s">
        <v>76</v>
      </c>
      <c r="I1297" s="1445" t="s">
        <v>6729</v>
      </c>
      <c r="J1297" s="1448">
        <v>875294.0</v>
      </c>
      <c r="K1297" s="1445" t="s">
        <v>2464</v>
      </c>
      <c r="L1297" s="1445" t="s">
        <v>4986</v>
      </c>
      <c r="M1297" s="1445" t="s">
        <v>76</v>
      </c>
      <c r="N1297" s="1449" t="s">
        <v>5236</v>
      </c>
      <c r="O1297" s="1450"/>
      <c r="P1297" s="1450"/>
    </row>
    <row r="1298">
      <c r="A1298" s="1444">
        <v>5101.0</v>
      </c>
      <c r="B1298" s="1445" t="s">
        <v>8936</v>
      </c>
      <c r="C1298" s="1445" t="s">
        <v>8937</v>
      </c>
      <c r="D1298" s="1446" t="s">
        <v>8938</v>
      </c>
      <c r="E1298" s="1445">
        <v>6.45671966E8</v>
      </c>
      <c r="F1298" s="1445">
        <v>6.45671966E8</v>
      </c>
      <c r="G1298" s="1447" t="b">
        <v>1</v>
      </c>
      <c r="H1298" s="1445" t="s">
        <v>76</v>
      </c>
      <c r="I1298" s="1445" t="s">
        <v>1204</v>
      </c>
      <c r="J1298" s="1448">
        <v>583715.0</v>
      </c>
      <c r="K1298" s="1445" t="s">
        <v>2432</v>
      </c>
      <c r="L1298" s="1453"/>
      <c r="M1298" s="1445" t="s">
        <v>8582</v>
      </c>
      <c r="N1298" s="1449" t="s">
        <v>2432</v>
      </c>
      <c r="O1298" s="1450"/>
      <c r="P1298" s="1450"/>
    </row>
    <row r="1299">
      <c r="A1299" s="1444">
        <v>5103.0</v>
      </c>
      <c r="B1299" s="1445" t="s">
        <v>8939</v>
      </c>
      <c r="C1299" s="1445" t="s">
        <v>8940</v>
      </c>
      <c r="D1299" s="1446" t="s">
        <v>8941</v>
      </c>
      <c r="E1299" s="1445">
        <v>6.27707251E8</v>
      </c>
      <c r="F1299" s="1445">
        <v>6.27707251E8</v>
      </c>
      <c r="G1299" s="1447" t="b">
        <v>1</v>
      </c>
      <c r="H1299" s="1445" t="s">
        <v>263</v>
      </c>
      <c r="I1299" s="1445" t="s">
        <v>1204</v>
      </c>
      <c r="J1299" s="1448">
        <v>583715.0</v>
      </c>
      <c r="K1299" s="1445" t="s">
        <v>2464</v>
      </c>
      <c r="L1299" s="1445" t="s">
        <v>263</v>
      </c>
      <c r="M1299" s="1445" t="s">
        <v>263</v>
      </c>
      <c r="N1299" s="1449" t="s">
        <v>6139</v>
      </c>
      <c r="O1299" s="1450"/>
      <c r="P1299" s="1450"/>
    </row>
    <row r="1300">
      <c r="A1300" s="1444">
        <v>5104.0</v>
      </c>
      <c r="B1300" s="1445" t="s">
        <v>8942</v>
      </c>
      <c r="C1300" s="1445" t="s">
        <v>8943</v>
      </c>
      <c r="D1300" s="1446" t="s">
        <v>8944</v>
      </c>
      <c r="E1300" s="1445">
        <v>9.57866E8</v>
      </c>
      <c r="F1300" s="1445">
        <v>9.57866E8</v>
      </c>
      <c r="G1300" s="1447" t="b">
        <v>1</v>
      </c>
      <c r="H1300" s="1445" t="s">
        <v>76</v>
      </c>
      <c r="I1300" s="1445" t="s">
        <v>1077</v>
      </c>
      <c r="J1300" s="1448">
        <v>319244.0</v>
      </c>
      <c r="K1300" s="1445" t="s">
        <v>2432</v>
      </c>
      <c r="L1300" s="1445" t="s">
        <v>4986</v>
      </c>
      <c r="M1300" s="1445" t="s">
        <v>4960</v>
      </c>
      <c r="N1300" s="1449" t="s">
        <v>5959</v>
      </c>
      <c r="O1300" s="1450"/>
      <c r="P1300" s="1450"/>
    </row>
    <row r="1301">
      <c r="A1301" s="1444">
        <v>5105.0</v>
      </c>
      <c r="B1301" s="1445" t="s">
        <v>8945</v>
      </c>
      <c r="C1301" s="1445" t="s">
        <v>8946</v>
      </c>
      <c r="D1301" s="1446" t="s">
        <v>8947</v>
      </c>
      <c r="E1301" s="1445">
        <v>8.67331991E8</v>
      </c>
      <c r="F1301" s="1445">
        <v>8.67331991E8</v>
      </c>
      <c r="G1301" s="1447" t="b">
        <v>1</v>
      </c>
      <c r="H1301" s="1445" t="s">
        <v>76</v>
      </c>
      <c r="I1301" s="1445" t="s">
        <v>8739</v>
      </c>
      <c r="J1301" s="1448">
        <v>734016.0</v>
      </c>
      <c r="K1301" s="1445" t="s">
        <v>2432</v>
      </c>
      <c r="L1301" s="1445" t="s">
        <v>7507</v>
      </c>
      <c r="M1301" s="1453"/>
      <c r="N1301" s="1449" t="s">
        <v>8948</v>
      </c>
      <c r="O1301" s="1450"/>
      <c r="P1301" s="1450"/>
    </row>
    <row r="1302">
      <c r="A1302" s="1444">
        <v>5106.0</v>
      </c>
      <c r="B1302" s="1445" t="s">
        <v>8949</v>
      </c>
      <c r="C1302" s="1445" t="s">
        <v>8949</v>
      </c>
      <c r="D1302" s="1446" t="s">
        <v>8950</v>
      </c>
      <c r="E1302" s="1445">
        <v>7.6643789E7</v>
      </c>
      <c r="F1302" s="1445">
        <v>7.6643789E7</v>
      </c>
      <c r="G1302" s="1447" t="b">
        <v>1</v>
      </c>
      <c r="H1302" s="1445" t="s">
        <v>244</v>
      </c>
      <c r="I1302" s="1445" t="s">
        <v>7903</v>
      </c>
      <c r="J1302" s="1448">
        <v>578724.0</v>
      </c>
      <c r="K1302" s="1445" t="s">
        <v>2426</v>
      </c>
      <c r="L1302" s="1445" t="s">
        <v>244</v>
      </c>
      <c r="M1302" s="1445" t="s">
        <v>244</v>
      </c>
      <c r="N1302" s="1449" t="s">
        <v>8951</v>
      </c>
      <c r="O1302" s="1450"/>
      <c r="P1302" s="1450"/>
    </row>
    <row r="1303">
      <c r="A1303" s="1444">
        <v>5107.0</v>
      </c>
      <c r="B1303" s="1445" t="s">
        <v>8952</v>
      </c>
      <c r="C1303" s="1445" t="s">
        <v>8953</v>
      </c>
      <c r="D1303" s="1446" t="s">
        <v>8954</v>
      </c>
      <c r="E1303" s="1445">
        <v>8.08284463E8</v>
      </c>
      <c r="F1303" s="1445">
        <v>8.08284463E8</v>
      </c>
      <c r="G1303" s="1447" t="b">
        <v>1</v>
      </c>
      <c r="H1303" s="1445" t="s">
        <v>76</v>
      </c>
      <c r="I1303" s="1445" t="s">
        <v>4929</v>
      </c>
      <c r="J1303" s="1448">
        <v>91511.0</v>
      </c>
      <c r="K1303" s="1445" t="s">
        <v>3363</v>
      </c>
      <c r="L1303" s="1453"/>
      <c r="M1303" s="1445" t="s">
        <v>76</v>
      </c>
      <c r="N1303" s="1449" t="s">
        <v>3363</v>
      </c>
      <c r="O1303" s="1450"/>
      <c r="P1303" s="1450"/>
    </row>
    <row r="1304">
      <c r="A1304" s="1444">
        <v>5108.0</v>
      </c>
      <c r="B1304" s="1445" t="s">
        <v>8955</v>
      </c>
      <c r="C1304" s="1445" t="s">
        <v>8955</v>
      </c>
      <c r="D1304" s="1446" t="s">
        <v>8956</v>
      </c>
      <c r="E1304" s="1445">
        <v>8.22134164E8</v>
      </c>
      <c r="F1304" s="1445">
        <v>8.22134164E8</v>
      </c>
      <c r="G1304" s="1447" t="b">
        <v>1</v>
      </c>
      <c r="H1304" s="1445" t="s">
        <v>76</v>
      </c>
      <c r="I1304" s="1445" t="s">
        <v>1204</v>
      </c>
      <c r="J1304" s="1448">
        <v>583715.0</v>
      </c>
      <c r="K1304" s="1445" t="s">
        <v>2937</v>
      </c>
      <c r="L1304" s="1445" t="s">
        <v>5196</v>
      </c>
      <c r="M1304" s="1445" t="s">
        <v>5196</v>
      </c>
      <c r="N1304" s="1449" t="s">
        <v>8957</v>
      </c>
      <c r="O1304" s="1450"/>
      <c r="P1304" s="1450"/>
    </row>
    <row r="1305">
      <c r="A1305" s="1444">
        <v>5109.0</v>
      </c>
      <c r="B1305" s="1445" t="s">
        <v>8958</v>
      </c>
      <c r="C1305" s="1445" t="s">
        <v>8959</v>
      </c>
      <c r="D1305" s="1446" t="s">
        <v>8960</v>
      </c>
      <c r="E1305" s="1445">
        <v>8.03937497E8</v>
      </c>
      <c r="F1305" s="1445">
        <v>8.03937497E8</v>
      </c>
      <c r="G1305" s="1447" t="b">
        <v>1</v>
      </c>
      <c r="H1305" s="1445" t="s">
        <v>76</v>
      </c>
      <c r="I1305" s="1445" t="s">
        <v>1204</v>
      </c>
      <c r="J1305" s="1448">
        <v>583715.0</v>
      </c>
      <c r="K1305" s="1445" t="s">
        <v>2464</v>
      </c>
      <c r="L1305" s="1453"/>
      <c r="M1305" s="1445" t="s">
        <v>6149</v>
      </c>
      <c r="N1305" s="1449" t="s">
        <v>8961</v>
      </c>
      <c r="O1305" s="1450"/>
      <c r="P1305" s="1450"/>
    </row>
    <row r="1306">
      <c r="A1306" s="1444">
        <v>5110.0</v>
      </c>
      <c r="B1306" s="1445" t="s">
        <v>991</v>
      </c>
      <c r="C1306" s="1445" t="s">
        <v>991</v>
      </c>
      <c r="D1306" s="1446" t="s">
        <v>8962</v>
      </c>
      <c r="E1306" s="1445">
        <v>2.0858888E7</v>
      </c>
      <c r="F1306" s="1445">
        <v>2.0858888E7</v>
      </c>
      <c r="G1306" s="1447" t="b">
        <v>1</v>
      </c>
      <c r="H1306" s="1445" t="s">
        <v>76</v>
      </c>
      <c r="I1306" s="1445" t="s">
        <v>4940</v>
      </c>
      <c r="J1306" s="1448">
        <v>41930.0</v>
      </c>
      <c r="K1306" s="1445" t="s">
        <v>2440</v>
      </c>
      <c r="L1306" s="1445" t="s">
        <v>4951</v>
      </c>
      <c r="M1306" s="1445" t="s">
        <v>5288</v>
      </c>
      <c r="N1306" s="1449" t="s">
        <v>8963</v>
      </c>
      <c r="O1306" s="1450"/>
      <c r="P1306" s="1450"/>
    </row>
    <row r="1307">
      <c r="A1307" s="1444">
        <v>5111.0</v>
      </c>
      <c r="B1307" s="1445" t="s">
        <v>8964</v>
      </c>
      <c r="C1307" s="1445" t="s">
        <v>8965</v>
      </c>
      <c r="D1307" s="1446" t="s">
        <v>8966</v>
      </c>
      <c r="E1307" s="1445">
        <v>9.56416565E8</v>
      </c>
      <c r="F1307" s="1445">
        <v>9.56416565E8</v>
      </c>
      <c r="G1307" s="1447" t="b">
        <v>1</v>
      </c>
      <c r="H1307" s="1445" t="s">
        <v>76</v>
      </c>
      <c r="I1307" s="1445" t="s">
        <v>1204</v>
      </c>
      <c r="J1307" s="1448">
        <v>583715.0</v>
      </c>
      <c r="K1307" s="1445" t="s">
        <v>2432</v>
      </c>
      <c r="L1307" s="1445" t="s">
        <v>5249</v>
      </c>
      <c r="M1307" s="1445" t="s">
        <v>4931</v>
      </c>
      <c r="N1307" s="1449" t="s">
        <v>2432</v>
      </c>
      <c r="O1307" s="1450"/>
      <c r="P1307" s="1450"/>
    </row>
    <row r="1308">
      <c r="A1308" s="1444">
        <v>5113.0</v>
      </c>
      <c r="B1308" s="1445" t="s">
        <v>8967</v>
      </c>
      <c r="C1308" s="1445" t="s">
        <v>8968</v>
      </c>
      <c r="D1308" s="1446" t="s">
        <v>8969</v>
      </c>
      <c r="E1308" s="1445">
        <v>6.42369389E8</v>
      </c>
      <c r="F1308" s="1445">
        <v>6.42369389E8</v>
      </c>
      <c r="G1308" s="1447" t="b">
        <v>1</v>
      </c>
      <c r="H1308" s="1445" t="s">
        <v>76</v>
      </c>
      <c r="I1308" s="1445" t="s">
        <v>1077</v>
      </c>
      <c r="J1308" s="1448">
        <v>319244.0</v>
      </c>
      <c r="K1308" s="1445" t="s">
        <v>2464</v>
      </c>
      <c r="L1308" s="1445" t="s">
        <v>4930</v>
      </c>
      <c r="M1308" s="1445" t="s">
        <v>5838</v>
      </c>
      <c r="N1308" s="1449" t="s">
        <v>2464</v>
      </c>
      <c r="O1308" s="1450"/>
      <c r="P1308" s="1450"/>
    </row>
    <row r="1309">
      <c r="A1309" s="1444">
        <v>5114.0</v>
      </c>
      <c r="B1309" s="1445" t="s">
        <v>8970</v>
      </c>
      <c r="C1309" s="1445" t="s">
        <v>8971</v>
      </c>
      <c r="D1309" s="1446" t="s">
        <v>8972</v>
      </c>
      <c r="E1309" s="1445">
        <v>9.6990263E8</v>
      </c>
      <c r="F1309" s="1445">
        <v>9.6990263E8</v>
      </c>
      <c r="G1309" s="1447" t="b">
        <v>1</v>
      </c>
      <c r="H1309" s="1445" t="s">
        <v>76</v>
      </c>
      <c r="I1309" s="1445" t="s">
        <v>4929</v>
      </c>
      <c r="J1309" s="1448">
        <v>91511.0</v>
      </c>
      <c r="K1309" s="1445" t="s">
        <v>2464</v>
      </c>
      <c r="L1309" s="1445" t="s">
        <v>6125</v>
      </c>
      <c r="M1309" s="1445" t="s">
        <v>8973</v>
      </c>
      <c r="N1309" s="1449" t="s">
        <v>2464</v>
      </c>
      <c r="O1309" s="1450"/>
      <c r="P1309" s="1450"/>
    </row>
    <row r="1310">
      <c r="A1310" s="1444">
        <v>5115.0</v>
      </c>
      <c r="B1310" s="1445" t="s">
        <v>8974</v>
      </c>
      <c r="C1310" s="1445" t="s">
        <v>8975</v>
      </c>
      <c r="D1310" s="1446" t="s">
        <v>8976</v>
      </c>
      <c r="E1310" s="1445">
        <v>8.05739927E8</v>
      </c>
      <c r="F1310" s="1445">
        <v>8.05739927E8</v>
      </c>
      <c r="G1310" s="1447" t="b">
        <v>1</v>
      </c>
      <c r="H1310" s="1445" t="s">
        <v>76</v>
      </c>
      <c r="I1310" s="1445" t="s">
        <v>1204</v>
      </c>
      <c r="J1310" s="1448">
        <v>583715.0</v>
      </c>
      <c r="K1310" s="1445" t="s">
        <v>2659</v>
      </c>
      <c r="L1310" s="1445" t="s">
        <v>6056</v>
      </c>
      <c r="M1310" s="1445" t="s">
        <v>5229</v>
      </c>
      <c r="N1310" s="1449" t="s">
        <v>6624</v>
      </c>
      <c r="O1310" s="1450"/>
      <c r="P1310" s="1450"/>
    </row>
    <row r="1311">
      <c r="A1311" s="1444">
        <v>5117.0</v>
      </c>
      <c r="B1311" s="1445" t="s">
        <v>8977</v>
      </c>
      <c r="C1311" s="1445" t="s">
        <v>8978</v>
      </c>
      <c r="D1311" s="1446" t="s">
        <v>8979</v>
      </c>
      <c r="E1311" s="1445">
        <v>6.48969256E8</v>
      </c>
      <c r="F1311" s="1445">
        <v>6.48969256E8</v>
      </c>
      <c r="G1311" s="1447" t="b">
        <v>1</v>
      </c>
      <c r="H1311" s="1445" t="s">
        <v>76</v>
      </c>
      <c r="I1311" s="1445" t="s">
        <v>1204</v>
      </c>
      <c r="J1311" s="1448">
        <v>583715.0</v>
      </c>
      <c r="K1311" s="1445" t="s">
        <v>2432</v>
      </c>
      <c r="L1311" s="1445" t="s">
        <v>5838</v>
      </c>
      <c r="M1311" s="1445" t="s">
        <v>8980</v>
      </c>
      <c r="N1311" s="1449" t="s">
        <v>2432</v>
      </c>
      <c r="O1311" s="1450"/>
      <c r="P1311" s="1450"/>
    </row>
    <row r="1312">
      <c r="A1312" s="1444">
        <v>5120.0</v>
      </c>
      <c r="B1312" s="1445" t="s">
        <v>8981</v>
      </c>
      <c r="C1312" s="1445" t="s">
        <v>8982</v>
      </c>
      <c r="D1312" s="1446" t="s">
        <v>8983</v>
      </c>
      <c r="E1312" s="1445">
        <v>9.68751991E8</v>
      </c>
      <c r="F1312" s="1445">
        <v>9.68751991E8</v>
      </c>
      <c r="G1312" s="1447" t="b">
        <v>1</v>
      </c>
      <c r="H1312" s="1445" t="s">
        <v>6399</v>
      </c>
      <c r="I1312" s="1445" t="s">
        <v>8739</v>
      </c>
      <c r="J1312" s="1448">
        <v>734016.0</v>
      </c>
      <c r="K1312" s="1445" t="s">
        <v>2715</v>
      </c>
      <c r="L1312" s="1445" t="s">
        <v>6399</v>
      </c>
      <c r="M1312" s="1445" t="s">
        <v>6399</v>
      </c>
      <c r="N1312" s="1449" t="s">
        <v>2715</v>
      </c>
      <c r="O1312" s="1450"/>
      <c r="P1312" s="1450"/>
    </row>
    <row r="1313">
      <c r="A1313" s="1444">
        <v>5130.0</v>
      </c>
      <c r="B1313" s="1445" t="s">
        <v>8984</v>
      </c>
      <c r="C1313" s="1445" t="s">
        <v>8984</v>
      </c>
      <c r="D1313" s="1446" t="s">
        <v>8985</v>
      </c>
      <c r="E1313" s="1445">
        <v>8.735288E8</v>
      </c>
      <c r="F1313" s="1445">
        <v>8.735288E8</v>
      </c>
      <c r="G1313" s="1447" t="b">
        <v>1</v>
      </c>
      <c r="H1313" s="1445" t="s">
        <v>76</v>
      </c>
      <c r="I1313" s="1445" t="s">
        <v>4936</v>
      </c>
      <c r="J1313" s="1448">
        <v>717019.0</v>
      </c>
      <c r="K1313" s="1445" t="s">
        <v>2464</v>
      </c>
      <c r="L1313" s="1453"/>
      <c r="M1313" s="1445" t="s">
        <v>5065</v>
      </c>
      <c r="N1313" s="1449" t="s">
        <v>8986</v>
      </c>
      <c r="O1313" s="1450"/>
      <c r="P1313" s="1450"/>
    </row>
    <row r="1314">
      <c r="A1314" s="1444">
        <v>5140.0</v>
      </c>
      <c r="B1314" s="1445" t="s">
        <v>99</v>
      </c>
      <c r="C1314" s="1445" t="s">
        <v>8987</v>
      </c>
      <c r="D1314" s="1446" t="s">
        <v>8988</v>
      </c>
      <c r="E1314" s="1445">
        <v>2.6304E7</v>
      </c>
      <c r="F1314" s="1445">
        <v>2.6304E7</v>
      </c>
      <c r="G1314" s="1447" t="b">
        <v>1</v>
      </c>
      <c r="H1314" s="1445" t="s">
        <v>76</v>
      </c>
      <c r="I1314" s="1445" t="s">
        <v>4940</v>
      </c>
      <c r="J1314" s="1448">
        <v>41930.0</v>
      </c>
      <c r="K1314" s="1445" t="s">
        <v>2437</v>
      </c>
      <c r="L1314" s="1453"/>
      <c r="M1314" s="1445" t="s">
        <v>6149</v>
      </c>
      <c r="N1314" s="1449" t="s">
        <v>5020</v>
      </c>
      <c r="O1314" s="1450"/>
      <c r="P1314" s="1450"/>
    </row>
    <row r="1315">
      <c r="A1315" s="1444">
        <v>5141.0</v>
      </c>
      <c r="B1315" s="1445" t="s">
        <v>8989</v>
      </c>
      <c r="C1315" s="1445" t="s">
        <v>8990</v>
      </c>
      <c r="D1315" s="1446" t="s">
        <v>8991</v>
      </c>
      <c r="E1315" s="1445">
        <v>9.49626462E8</v>
      </c>
      <c r="F1315" s="1445">
        <v>9.49626462E8</v>
      </c>
      <c r="G1315" s="1447" t="b">
        <v>1</v>
      </c>
      <c r="H1315" s="1445" t="s">
        <v>76</v>
      </c>
      <c r="I1315" s="1445" t="s">
        <v>4936</v>
      </c>
      <c r="J1315" s="1448">
        <v>717019.0</v>
      </c>
      <c r="K1315" s="1445" t="s">
        <v>2659</v>
      </c>
      <c r="L1315" s="1445" t="s">
        <v>5196</v>
      </c>
      <c r="M1315" s="1445" t="s">
        <v>5196</v>
      </c>
      <c r="N1315" s="1449" t="s">
        <v>6624</v>
      </c>
      <c r="O1315" s="1450"/>
      <c r="P1315" s="1450"/>
    </row>
    <row r="1316">
      <c r="A1316" s="1444">
        <v>5142.0</v>
      </c>
      <c r="B1316" s="1445" t="s">
        <v>8992</v>
      </c>
      <c r="C1316" s="1445" t="s">
        <v>8993</v>
      </c>
      <c r="D1316" s="1446" t="s">
        <v>8994</v>
      </c>
      <c r="E1316" s="1445">
        <v>9.36916262E8</v>
      </c>
      <c r="F1316" s="1445">
        <v>9.36916262E8</v>
      </c>
      <c r="G1316" s="1447" t="b">
        <v>1</v>
      </c>
      <c r="H1316" s="1445" t="s">
        <v>76</v>
      </c>
      <c r="I1316" s="1445" t="s">
        <v>4936</v>
      </c>
      <c r="J1316" s="1448">
        <v>717019.0</v>
      </c>
      <c r="K1316" s="1445" t="s">
        <v>2659</v>
      </c>
      <c r="L1316" s="1445" t="s">
        <v>6441</v>
      </c>
      <c r="M1316" s="1445" t="s">
        <v>6441</v>
      </c>
      <c r="N1316" s="1449" t="s">
        <v>6624</v>
      </c>
      <c r="O1316" s="1450"/>
      <c r="P1316" s="1450"/>
    </row>
    <row r="1317">
      <c r="A1317" s="1444">
        <v>5143.0</v>
      </c>
      <c r="B1317" s="1445" t="s">
        <v>8995</v>
      </c>
      <c r="C1317" s="1445" t="s">
        <v>8996</v>
      </c>
      <c r="D1317" s="1446" t="s">
        <v>8997</v>
      </c>
      <c r="E1317" s="1445">
        <v>6.24469462E8</v>
      </c>
      <c r="F1317" s="1445">
        <v>6.24469462E8</v>
      </c>
      <c r="G1317" s="1447" t="b">
        <v>1</v>
      </c>
      <c r="H1317" s="1445" t="s">
        <v>76</v>
      </c>
      <c r="I1317" s="1445" t="s">
        <v>4936</v>
      </c>
      <c r="J1317" s="1448">
        <v>717019.0</v>
      </c>
      <c r="K1317" s="1445" t="s">
        <v>2659</v>
      </c>
      <c r="L1317" s="1445" t="s">
        <v>5196</v>
      </c>
      <c r="M1317" s="1445" t="s">
        <v>5196</v>
      </c>
      <c r="N1317" s="1449" t="s">
        <v>6624</v>
      </c>
      <c r="O1317" s="1450"/>
      <c r="P1317" s="1450"/>
    </row>
    <row r="1318">
      <c r="A1318" s="1444">
        <v>5144.0</v>
      </c>
      <c r="B1318" s="1445" t="s">
        <v>8998</v>
      </c>
      <c r="C1318" s="1445" t="s">
        <v>8999</v>
      </c>
      <c r="D1318" s="1446" t="s">
        <v>9000</v>
      </c>
      <c r="E1318" s="1445">
        <v>6.3957137E8</v>
      </c>
      <c r="F1318" s="1445">
        <v>6.3957137E8</v>
      </c>
      <c r="G1318" s="1447" t="b">
        <v>1</v>
      </c>
      <c r="H1318" s="1445" t="s">
        <v>76</v>
      </c>
      <c r="I1318" s="1445" t="s">
        <v>4929</v>
      </c>
      <c r="J1318" s="1448">
        <v>91511.0</v>
      </c>
      <c r="K1318" s="1445" t="s">
        <v>2464</v>
      </c>
      <c r="L1318" s="1445" t="s">
        <v>5422</v>
      </c>
      <c r="M1318" s="1445" t="s">
        <v>5065</v>
      </c>
      <c r="N1318" s="1449" t="s">
        <v>5155</v>
      </c>
      <c r="O1318" s="1450"/>
      <c r="P1318" s="1450"/>
    </row>
    <row r="1319">
      <c r="A1319" s="1444">
        <v>5145.0</v>
      </c>
      <c r="B1319" s="1445" t="s">
        <v>9001</v>
      </c>
      <c r="C1319" s="1445" t="s">
        <v>9002</v>
      </c>
      <c r="D1319" s="1446" t="s">
        <v>9003</v>
      </c>
      <c r="E1319" s="1445">
        <v>2.43066E7</v>
      </c>
      <c r="F1319" s="1445">
        <v>2.43066E7</v>
      </c>
      <c r="G1319" s="1447" t="b">
        <v>1</v>
      </c>
      <c r="H1319" s="1445" t="s">
        <v>76</v>
      </c>
      <c r="I1319" s="1445" t="s">
        <v>4936</v>
      </c>
      <c r="J1319" s="1448">
        <v>717019.0</v>
      </c>
      <c r="K1319" s="1445" t="s">
        <v>2432</v>
      </c>
      <c r="L1319" s="1453"/>
      <c r="M1319" s="1445" t="s">
        <v>9004</v>
      </c>
      <c r="N1319" s="1449" t="s">
        <v>2432</v>
      </c>
      <c r="O1319" s="1450"/>
      <c r="P1319" s="1450"/>
    </row>
    <row r="1320">
      <c r="A1320" s="1444">
        <v>5146.0</v>
      </c>
      <c r="B1320" s="1445" t="s">
        <v>9005</v>
      </c>
      <c r="C1320" s="1445" t="s">
        <v>9006</v>
      </c>
      <c r="D1320" s="1446" t="s">
        <v>9007</v>
      </c>
      <c r="E1320" s="1445">
        <v>8.93098999E8</v>
      </c>
      <c r="F1320" s="1445">
        <v>8.93098999E8</v>
      </c>
      <c r="G1320" s="1447" t="b">
        <v>1</v>
      </c>
      <c r="H1320" s="1445" t="s">
        <v>76</v>
      </c>
      <c r="I1320" s="1445" t="s">
        <v>4936</v>
      </c>
      <c r="J1320" s="1448">
        <v>717019.0</v>
      </c>
      <c r="K1320" s="1445" t="s">
        <v>2432</v>
      </c>
      <c r="L1320" s="1445" t="s">
        <v>5998</v>
      </c>
      <c r="M1320" s="1445" t="s">
        <v>8760</v>
      </c>
      <c r="N1320" s="1449" t="s">
        <v>2432</v>
      </c>
      <c r="O1320" s="1450"/>
      <c r="P1320" s="1450"/>
    </row>
    <row r="1321">
      <c r="A1321" s="1444">
        <v>5147.0</v>
      </c>
      <c r="B1321" s="1445" t="s">
        <v>9008</v>
      </c>
      <c r="C1321" s="1445" t="s">
        <v>9009</v>
      </c>
      <c r="D1321" s="1446" t="s">
        <v>9010</v>
      </c>
      <c r="E1321" s="1445">
        <v>9.96416629E8</v>
      </c>
      <c r="F1321" s="1445">
        <v>9.96416629E8</v>
      </c>
      <c r="G1321" s="1447" t="b">
        <v>1</v>
      </c>
      <c r="H1321" s="1445" t="s">
        <v>76</v>
      </c>
      <c r="I1321" s="1445" t="s">
        <v>1204</v>
      </c>
      <c r="J1321" s="1448">
        <v>583715.0</v>
      </c>
      <c r="K1321" s="1445" t="s">
        <v>3363</v>
      </c>
      <c r="L1321" s="1445" t="s">
        <v>4960</v>
      </c>
      <c r="M1321" s="1445" t="s">
        <v>9011</v>
      </c>
      <c r="N1321" s="1449" t="s">
        <v>3363</v>
      </c>
      <c r="O1321" s="1450"/>
      <c r="P1321" s="1450"/>
    </row>
    <row r="1322">
      <c r="A1322" s="1444">
        <v>5148.0</v>
      </c>
      <c r="B1322" s="1445" t="s">
        <v>9012</v>
      </c>
      <c r="C1322" s="1445" t="s">
        <v>9013</v>
      </c>
      <c r="D1322" s="1446" t="s">
        <v>9014</v>
      </c>
      <c r="E1322" s="1445">
        <v>9.5165135E8</v>
      </c>
      <c r="F1322" s="1445">
        <v>9.5165135E8</v>
      </c>
      <c r="G1322" s="1447" t="b">
        <v>1</v>
      </c>
      <c r="H1322" s="1445" t="s">
        <v>76</v>
      </c>
      <c r="I1322" s="1445" t="s">
        <v>4929</v>
      </c>
      <c r="J1322" s="1448">
        <v>91511.0</v>
      </c>
      <c r="K1322" s="1445" t="s">
        <v>2659</v>
      </c>
      <c r="L1322" s="1453"/>
      <c r="M1322" s="1445" t="s">
        <v>9015</v>
      </c>
      <c r="N1322" s="1449" t="s">
        <v>2659</v>
      </c>
      <c r="O1322" s="1450"/>
      <c r="P1322" s="1450"/>
    </row>
    <row r="1323">
      <c r="A1323" s="1444">
        <v>5149.0</v>
      </c>
      <c r="B1323" s="1445" t="s">
        <v>140</v>
      </c>
      <c r="C1323" s="1445" t="s">
        <v>140</v>
      </c>
      <c r="D1323" s="1446" t="s">
        <v>9016</v>
      </c>
      <c r="E1323" s="1445">
        <v>6.12692561E8</v>
      </c>
      <c r="F1323" s="1445">
        <v>6.12692561E8</v>
      </c>
      <c r="G1323" s="1447" t="b">
        <v>1</v>
      </c>
      <c r="H1323" s="1445" t="s">
        <v>76</v>
      </c>
      <c r="I1323" s="1445" t="s">
        <v>1077</v>
      </c>
      <c r="J1323" s="1448">
        <v>319244.0</v>
      </c>
      <c r="K1323" s="1445" t="s">
        <v>2432</v>
      </c>
      <c r="L1323" s="1453"/>
      <c r="M1323" s="1445" t="s">
        <v>9015</v>
      </c>
      <c r="N1323" s="1449" t="s">
        <v>2432</v>
      </c>
      <c r="O1323" s="1450"/>
      <c r="P1323" s="1450"/>
    </row>
    <row r="1324">
      <c r="A1324" s="1444">
        <v>5150.0</v>
      </c>
      <c r="B1324" s="1445" t="s">
        <v>9017</v>
      </c>
      <c r="C1324" s="1445" t="s">
        <v>9017</v>
      </c>
      <c r="D1324" s="1446" t="s">
        <v>9018</v>
      </c>
      <c r="E1324" s="1445">
        <v>8.133168E7</v>
      </c>
      <c r="F1324" s="1445">
        <v>8.133168E7</v>
      </c>
      <c r="G1324" s="1447" t="b">
        <v>1</v>
      </c>
      <c r="H1324" s="1445" t="s">
        <v>120</v>
      </c>
      <c r="I1324" s="1445" t="s">
        <v>6480</v>
      </c>
      <c r="J1324" s="1448">
        <v>126855.0</v>
      </c>
      <c r="K1324" s="1445" t="s">
        <v>2464</v>
      </c>
      <c r="L1324" s="1451"/>
      <c r="M1324" s="1445" t="s">
        <v>9019</v>
      </c>
      <c r="N1324" s="1449" t="s">
        <v>2464</v>
      </c>
      <c r="O1324" s="1450"/>
      <c r="P1324" s="1450"/>
    </row>
    <row r="1325">
      <c r="A1325" s="1444">
        <v>5153.0</v>
      </c>
      <c r="B1325" s="1445" t="s">
        <v>9020</v>
      </c>
      <c r="C1325" s="1445" t="s">
        <v>9020</v>
      </c>
      <c r="D1325" s="1446" t="s">
        <v>9021</v>
      </c>
      <c r="E1325" s="1445">
        <v>9.7599391E7</v>
      </c>
      <c r="F1325" s="1445">
        <v>9.7599391E7</v>
      </c>
      <c r="G1325" s="1447" t="b">
        <v>1</v>
      </c>
      <c r="H1325" s="1445" t="s">
        <v>120</v>
      </c>
      <c r="I1325" s="1445" t="s">
        <v>6480</v>
      </c>
      <c r="J1325" s="1448">
        <v>126855.0</v>
      </c>
      <c r="K1325" s="1445" t="s">
        <v>2440</v>
      </c>
      <c r="L1325" s="1445" t="s">
        <v>9022</v>
      </c>
      <c r="M1325" s="1445" t="s">
        <v>9022</v>
      </c>
      <c r="N1325" s="1449" t="s">
        <v>2440</v>
      </c>
      <c r="O1325" s="1450"/>
      <c r="P1325" s="1450"/>
    </row>
    <row r="1326">
      <c r="A1326" s="1444">
        <v>5155.0</v>
      </c>
      <c r="B1326" s="1445" t="s">
        <v>9023</v>
      </c>
      <c r="C1326" s="1445" t="s">
        <v>9023</v>
      </c>
      <c r="D1326" s="1446" t="s">
        <v>9024</v>
      </c>
      <c r="E1326" s="1445">
        <v>2.2622121E7</v>
      </c>
      <c r="F1326" s="1445">
        <v>2.2622121E7</v>
      </c>
      <c r="G1326" s="1447" t="b">
        <v>1</v>
      </c>
      <c r="H1326" s="1445" t="s">
        <v>76</v>
      </c>
      <c r="I1326" s="1445" t="s">
        <v>4929</v>
      </c>
      <c r="J1326" s="1448">
        <v>91511.0</v>
      </c>
      <c r="K1326" s="1445" t="s">
        <v>2426</v>
      </c>
      <c r="L1326" s="1445" t="s">
        <v>4962</v>
      </c>
      <c r="M1326" s="1445" t="s">
        <v>76</v>
      </c>
      <c r="N1326" s="1449" t="s">
        <v>9025</v>
      </c>
      <c r="O1326" s="1450"/>
      <c r="P1326" s="1450"/>
    </row>
    <row r="1327">
      <c r="A1327" s="1444">
        <v>5156.0</v>
      </c>
      <c r="B1327" s="1445" t="s">
        <v>9026</v>
      </c>
      <c r="C1327" s="1445" t="s">
        <v>9027</v>
      </c>
      <c r="D1327" s="1446" t="s">
        <v>9028</v>
      </c>
      <c r="E1327" s="1445">
        <v>9.69044415E8</v>
      </c>
      <c r="F1327" s="1445">
        <v>9.69044415E8</v>
      </c>
      <c r="G1327" s="1447" t="b">
        <v>1</v>
      </c>
      <c r="H1327" s="1445" t="s">
        <v>76</v>
      </c>
      <c r="I1327" s="1445" t="s">
        <v>1077</v>
      </c>
      <c r="J1327" s="1448">
        <v>319244.0</v>
      </c>
      <c r="K1327" s="1445" t="s">
        <v>2464</v>
      </c>
      <c r="L1327" s="1445" t="s">
        <v>7297</v>
      </c>
      <c r="M1327" s="1445" t="s">
        <v>9029</v>
      </c>
      <c r="N1327" s="1449" t="s">
        <v>9030</v>
      </c>
      <c r="O1327" s="1450"/>
      <c r="P1327" s="1450"/>
    </row>
    <row r="1328">
      <c r="A1328" s="1444">
        <v>5157.0</v>
      </c>
      <c r="B1328" s="1445" t="s">
        <v>9031</v>
      </c>
      <c r="C1328" s="1445" t="s">
        <v>9032</v>
      </c>
      <c r="D1328" s="1446" t="s">
        <v>9033</v>
      </c>
      <c r="E1328" s="1445">
        <v>9.69044415E8</v>
      </c>
      <c r="F1328" s="1445">
        <v>9.69044415E8</v>
      </c>
      <c r="G1328" s="1447" t="b">
        <v>1</v>
      </c>
      <c r="H1328" s="1445" t="s">
        <v>76</v>
      </c>
      <c r="I1328" s="1445" t="s">
        <v>1077</v>
      </c>
      <c r="J1328" s="1448">
        <v>319244.0</v>
      </c>
      <c r="K1328" s="1445" t="s">
        <v>2464</v>
      </c>
      <c r="L1328" s="1445" t="s">
        <v>5284</v>
      </c>
      <c r="M1328" s="1453"/>
      <c r="N1328" s="1449" t="s">
        <v>9030</v>
      </c>
      <c r="O1328" s="1450"/>
      <c r="P1328" s="1450"/>
    </row>
    <row r="1329">
      <c r="A1329" s="1444">
        <v>5159.0</v>
      </c>
      <c r="B1329" s="1445" t="s">
        <v>9034</v>
      </c>
      <c r="C1329" s="1445" t="s">
        <v>9034</v>
      </c>
      <c r="D1329" s="1446" t="s">
        <v>9035</v>
      </c>
      <c r="E1329" s="1445">
        <v>2.76089E7</v>
      </c>
      <c r="F1329" s="1445">
        <v>2.76089E7</v>
      </c>
      <c r="G1329" s="1447" t="b">
        <v>1</v>
      </c>
      <c r="H1329" s="1445" t="s">
        <v>76</v>
      </c>
      <c r="I1329" s="1445" t="s">
        <v>4936</v>
      </c>
      <c r="J1329" s="1448">
        <v>717019.0</v>
      </c>
      <c r="K1329" s="1445" t="s">
        <v>2426</v>
      </c>
      <c r="L1329" s="1445" t="s">
        <v>5164</v>
      </c>
      <c r="M1329" s="1445" t="s">
        <v>9036</v>
      </c>
      <c r="N1329" s="1449" t="s">
        <v>6882</v>
      </c>
      <c r="O1329" s="1450"/>
      <c r="P1329" s="1450"/>
    </row>
    <row r="1330">
      <c r="A1330" s="1444">
        <v>5160.0</v>
      </c>
      <c r="B1330" s="1445" t="s">
        <v>9037</v>
      </c>
      <c r="C1330" s="1445" t="s">
        <v>9037</v>
      </c>
      <c r="D1330" s="1446" t="s">
        <v>9038</v>
      </c>
      <c r="E1330" s="1445">
        <v>9.69044415E8</v>
      </c>
      <c r="F1330" s="1445">
        <v>9.69044415E8</v>
      </c>
      <c r="G1330" s="1447" t="b">
        <v>1</v>
      </c>
      <c r="H1330" s="1445" t="s">
        <v>76</v>
      </c>
      <c r="I1330" s="1445" t="s">
        <v>1077</v>
      </c>
      <c r="J1330" s="1448">
        <v>319244.0</v>
      </c>
      <c r="K1330" s="1445" t="s">
        <v>2464</v>
      </c>
      <c r="L1330" s="1453"/>
      <c r="M1330" s="1445" t="s">
        <v>76</v>
      </c>
      <c r="N1330" s="1449" t="s">
        <v>9039</v>
      </c>
      <c r="O1330" s="1450"/>
      <c r="P1330" s="1450"/>
    </row>
    <row r="1331">
      <c r="A1331" s="1444">
        <v>5161.0</v>
      </c>
      <c r="B1331" s="1445" t="s">
        <v>9040</v>
      </c>
      <c r="C1331" s="1445" t="s">
        <v>9041</v>
      </c>
      <c r="D1331" s="1446" t="s">
        <v>9042</v>
      </c>
      <c r="E1331" s="1445">
        <v>8.12352038E8</v>
      </c>
      <c r="F1331" s="1445">
        <v>8.12352038E8</v>
      </c>
      <c r="G1331" s="1447" t="b">
        <v>1</v>
      </c>
      <c r="H1331" s="1445" t="s">
        <v>76</v>
      </c>
      <c r="I1331" s="1445" t="s">
        <v>4929</v>
      </c>
      <c r="J1331" s="1448">
        <v>91511.0</v>
      </c>
      <c r="K1331" s="1445" t="s">
        <v>2426</v>
      </c>
      <c r="L1331" s="1445" t="s">
        <v>4937</v>
      </c>
      <c r="M1331" s="1445" t="s">
        <v>4969</v>
      </c>
      <c r="N1331" s="1449" t="s">
        <v>9043</v>
      </c>
      <c r="O1331" s="1450"/>
      <c r="P1331" s="1450"/>
    </row>
    <row r="1332">
      <c r="A1332" s="1444">
        <v>5162.0</v>
      </c>
      <c r="B1332" s="1445" t="s">
        <v>9044</v>
      </c>
      <c r="C1332" s="1445" t="s">
        <v>9044</v>
      </c>
      <c r="D1332" s="1446" t="s">
        <v>9045</v>
      </c>
      <c r="E1332" s="1445">
        <v>2.0159465E7</v>
      </c>
      <c r="F1332" s="1445">
        <v>2.0159465E7</v>
      </c>
      <c r="G1332" s="1447" t="b">
        <v>1</v>
      </c>
      <c r="H1332" s="1445" t="s">
        <v>76</v>
      </c>
      <c r="I1332" s="1445" t="s">
        <v>1077</v>
      </c>
      <c r="J1332" s="1448">
        <v>319244.0</v>
      </c>
      <c r="K1332" s="1445" t="s">
        <v>3363</v>
      </c>
      <c r="L1332" s="1445" t="s">
        <v>5052</v>
      </c>
      <c r="M1332" s="1445" t="s">
        <v>5052</v>
      </c>
      <c r="N1332" s="1449" t="s">
        <v>3363</v>
      </c>
      <c r="O1332" s="1450"/>
      <c r="P1332" s="1450"/>
    </row>
    <row r="1333">
      <c r="A1333" s="1444">
        <v>5163.0</v>
      </c>
      <c r="B1333" s="1445" t="s">
        <v>9046</v>
      </c>
      <c r="C1333" s="1445" t="s">
        <v>9046</v>
      </c>
      <c r="D1333" s="1446" t="s">
        <v>9047</v>
      </c>
      <c r="E1333" s="1445">
        <v>2.0159465E7</v>
      </c>
      <c r="F1333" s="1445">
        <v>2.0159465E7</v>
      </c>
      <c r="G1333" s="1447" t="b">
        <v>1</v>
      </c>
      <c r="H1333" s="1445" t="s">
        <v>76</v>
      </c>
      <c r="I1333" s="1445" t="s">
        <v>1077</v>
      </c>
      <c r="J1333" s="1448">
        <v>319244.0</v>
      </c>
      <c r="K1333" s="1445" t="s">
        <v>3363</v>
      </c>
      <c r="L1333" s="1445" t="s">
        <v>5212</v>
      </c>
      <c r="M1333" s="1445" t="s">
        <v>5229</v>
      </c>
      <c r="N1333" s="1449" t="s">
        <v>3363</v>
      </c>
      <c r="O1333" s="1450"/>
      <c r="P1333" s="1450"/>
    </row>
    <row r="1334">
      <c r="A1334" s="1444">
        <v>5164.0</v>
      </c>
      <c r="B1334" s="1445" t="s">
        <v>9048</v>
      </c>
      <c r="C1334" s="1445" t="s">
        <v>9049</v>
      </c>
      <c r="D1334" s="1446" t="s">
        <v>9050</v>
      </c>
      <c r="E1334" s="1445">
        <v>8.12352038E8</v>
      </c>
      <c r="F1334" s="1445">
        <v>8.12352038E8</v>
      </c>
      <c r="G1334" s="1447" t="b">
        <v>1</v>
      </c>
      <c r="H1334" s="1445" t="s">
        <v>76</v>
      </c>
      <c r="I1334" s="1445" t="s">
        <v>4929</v>
      </c>
      <c r="J1334" s="1448">
        <v>91511.0</v>
      </c>
      <c r="K1334" s="1445" t="s">
        <v>2437</v>
      </c>
      <c r="L1334" s="1445" t="s">
        <v>4937</v>
      </c>
      <c r="M1334" s="1445" t="s">
        <v>4969</v>
      </c>
      <c r="N1334" s="1449" t="s">
        <v>9051</v>
      </c>
      <c r="O1334" s="1450"/>
      <c r="P1334" s="1450"/>
    </row>
    <row r="1335">
      <c r="A1335" s="1444">
        <v>5165.0</v>
      </c>
      <c r="B1335" s="1445" t="s">
        <v>3698</v>
      </c>
      <c r="C1335" s="1445" t="s">
        <v>3698</v>
      </c>
      <c r="D1335" s="1446" t="s">
        <v>9052</v>
      </c>
      <c r="E1335" s="1445">
        <v>9.84283597E8</v>
      </c>
      <c r="F1335" s="1445">
        <v>9.84283597E8</v>
      </c>
      <c r="G1335" s="1447" t="b">
        <v>1</v>
      </c>
      <c r="H1335" s="1445" t="s">
        <v>76</v>
      </c>
      <c r="I1335" s="1445" t="s">
        <v>4936</v>
      </c>
      <c r="J1335" s="1448">
        <v>717019.0</v>
      </c>
      <c r="K1335" s="1445" t="s">
        <v>2437</v>
      </c>
      <c r="L1335" s="1445" t="s">
        <v>5229</v>
      </c>
      <c r="M1335" s="1445" t="s">
        <v>9053</v>
      </c>
      <c r="N1335" s="1449" t="s">
        <v>9054</v>
      </c>
      <c r="O1335" s="1450"/>
      <c r="P1335" s="1450"/>
    </row>
    <row r="1336">
      <c r="A1336" s="1444">
        <v>5166.0</v>
      </c>
      <c r="B1336" s="1445" t="s">
        <v>9055</v>
      </c>
      <c r="C1336" s="1445" t="s">
        <v>9056</v>
      </c>
      <c r="D1336" s="1446" t="s">
        <v>9057</v>
      </c>
      <c r="E1336" s="1445">
        <v>9.59016565E8</v>
      </c>
      <c r="F1336" s="1445">
        <v>9.59016565E8</v>
      </c>
      <c r="G1336" s="1447" t="b">
        <v>1</v>
      </c>
      <c r="H1336" s="1445" t="s">
        <v>76</v>
      </c>
      <c r="I1336" s="1445" t="s">
        <v>1204</v>
      </c>
      <c r="J1336" s="1448">
        <v>583715.0</v>
      </c>
      <c r="K1336" s="1445" t="s">
        <v>2464</v>
      </c>
      <c r="L1336" s="1445" t="s">
        <v>3864</v>
      </c>
      <c r="M1336" s="1445" t="s">
        <v>3864</v>
      </c>
      <c r="N1336" s="1449" t="s">
        <v>7453</v>
      </c>
      <c r="O1336" s="1450"/>
      <c r="P1336" s="1450"/>
    </row>
    <row r="1337">
      <c r="A1337" s="1444">
        <v>5168.0</v>
      </c>
      <c r="B1337" s="1445" t="s">
        <v>9058</v>
      </c>
      <c r="C1337" s="1445" t="s">
        <v>9059</v>
      </c>
      <c r="D1337" s="1446" t="s">
        <v>9060</v>
      </c>
      <c r="E1337" s="1445">
        <v>2.5506385E7</v>
      </c>
      <c r="F1337" s="1445">
        <v>2.5506385E7</v>
      </c>
      <c r="G1337" s="1447" t="b">
        <v>1</v>
      </c>
      <c r="H1337" s="1445" t="s">
        <v>76</v>
      </c>
      <c r="I1337" s="1445" t="s">
        <v>8764</v>
      </c>
      <c r="J1337" s="1448">
        <v>838593.0</v>
      </c>
      <c r="K1337" s="1445" t="s">
        <v>2432</v>
      </c>
      <c r="L1337" s="1445" t="s">
        <v>4990</v>
      </c>
      <c r="M1337" s="1445" t="s">
        <v>4990</v>
      </c>
      <c r="N1337" s="1449" t="s">
        <v>2432</v>
      </c>
      <c r="O1337" s="1450"/>
      <c r="P1337" s="1450"/>
    </row>
    <row r="1338">
      <c r="A1338" s="1444">
        <v>5169.0</v>
      </c>
      <c r="B1338" s="1445" t="s">
        <v>9061</v>
      </c>
      <c r="C1338" s="1445" t="s">
        <v>9062</v>
      </c>
      <c r="D1338" s="1446" t="s">
        <v>9063</v>
      </c>
      <c r="E1338" s="1445">
        <v>8.97162626E8</v>
      </c>
      <c r="F1338" s="1445">
        <v>8.97162626E8</v>
      </c>
      <c r="G1338" s="1447" t="b">
        <v>1</v>
      </c>
      <c r="H1338" s="1445" t="s">
        <v>76</v>
      </c>
      <c r="I1338" s="1445" t="s">
        <v>4929</v>
      </c>
      <c r="J1338" s="1448">
        <v>91511.0</v>
      </c>
      <c r="K1338" s="1445" t="s">
        <v>2440</v>
      </c>
      <c r="L1338" s="1445" t="s">
        <v>6056</v>
      </c>
      <c r="M1338" s="1445" t="s">
        <v>5933</v>
      </c>
      <c r="N1338" s="1449" t="s">
        <v>8963</v>
      </c>
      <c r="O1338" s="1450"/>
      <c r="P1338" s="1450"/>
    </row>
    <row r="1339">
      <c r="A1339" s="1444">
        <v>5171.0</v>
      </c>
      <c r="B1339" s="1445" t="s">
        <v>9064</v>
      </c>
      <c r="C1339" s="1445" t="s">
        <v>9065</v>
      </c>
      <c r="D1339" s="1446" t="s">
        <v>9066</v>
      </c>
      <c r="E1339" s="1445">
        <v>6.52098433E8</v>
      </c>
      <c r="F1339" s="1445">
        <v>6.52098433E8</v>
      </c>
      <c r="G1339" s="1447" t="b">
        <v>1</v>
      </c>
      <c r="H1339" s="1445" t="s">
        <v>76</v>
      </c>
      <c r="I1339" s="1445" t="s">
        <v>1204</v>
      </c>
      <c r="J1339" s="1448">
        <v>583715.0</v>
      </c>
      <c r="K1339" s="1445" t="s">
        <v>2464</v>
      </c>
      <c r="L1339" s="1445" t="s">
        <v>5422</v>
      </c>
      <c r="M1339" s="1445" t="s">
        <v>6893</v>
      </c>
      <c r="N1339" s="1449" t="s">
        <v>2464</v>
      </c>
      <c r="O1339" s="1450"/>
      <c r="P1339" s="1450"/>
    </row>
    <row r="1340">
      <c r="A1340" s="1444">
        <v>5172.0</v>
      </c>
      <c r="B1340" s="1445" t="s">
        <v>9067</v>
      </c>
      <c r="C1340" s="1445" t="s">
        <v>9068</v>
      </c>
      <c r="D1340" s="1446" t="s">
        <v>9069</v>
      </c>
      <c r="E1340" s="1445">
        <v>8.5859194E8</v>
      </c>
      <c r="F1340" s="1445">
        <v>8.5859194E8</v>
      </c>
      <c r="G1340" s="1447" t="b">
        <v>1</v>
      </c>
      <c r="H1340" s="1445" t="s">
        <v>76</v>
      </c>
      <c r="I1340" s="1445" t="s">
        <v>1204</v>
      </c>
      <c r="J1340" s="1448">
        <v>583715.0</v>
      </c>
      <c r="K1340" s="1445" t="s">
        <v>2464</v>
      </c>
      <c r="L1340" s="1445" t="s">
        <v>4986</v>
      </c>
      <c r="M1340" s="1445" t="s">
        <v>9070</v>
      </c>
      <c r="N1340" s="1449" t="s">
        <v>2464</v>
      </c>
      <c r="O1340" s="1450"/>
      <c r="P1340" s="1450"/>
    </row>
    <row r="1341">
      <c r="A1341" s="1444">
        <v>5173.0</v>
      </c>
      <c r="B1341" s="1445" t="s">
        <v>9071</v>
      </c>
      <c r="C1341" s="1445" t="s">
        <v>9072</v>
      </c>
      <c r="D1341" s="1446" t="s">
        <v>9073</v>
      </c>
      <c r="E1341" s="1445">
        <v>6.2848946E8</v>
      </c>
      <c r="F1341" s="1445">
        <v>6.2848946E8</v>
      </c>
      <c r="G1341" s="1447" t="b">
        <v>1</v>
      </c>
      <c r="H1341" s="1445" t="s">
        <v>263</v>
      </c>
      <c r="I1341" s="1445" t="s">
        <v>1204</v>
      </c>
      <c r="J1341" s="1448">
        <v>583715.0</v>
      </c>
      <c r="K1341" s="1445" t="s">
        <v>2476</v>
      </c>
      <c r="L1341" s="1445" t="s">
        <v>263</v>
      </c>
      <c r="M1341" s="1445" t="s">
        <v>263</v>
      </c>
      <c r="N1341" s="1449" t="s">
        <v>9074</v>
      </c>
      <c r="O1341" s="1450"/>
      <c r="P1341" s="1450"/>
    </row>
    <row r="1342">
      <c r="A1342" s="1444">
        <v>5177.0</v>
      </c>
      <c r="B1342" s="1445" t="s">
        <v>9075</v>
      </c>
      <c r="C1342" s="1445" t="s">
        <v>9075</v>
      </c>
      <c r="D1342" s="1446" t="s">
        <v>9076</v>
      </c>
      <c r="E1342" s="1445">
        <v>2.6613888E7</v>
      </c>
      <c r="F1342" s="1445">
        <v>2.6613888E7</v>
      </c>
      <c r="G1342" s="1447" t="b">
        <v>1</v>
      </c>
      <c r="H1342" s="1445" t="s">
        <v>76</v>
      </c>
      <c r="I1342" s="1445" t="s">
        <v>4929</v>
      </c>
      <c r="J1342" s="1448">
        <v>91511.0</v>
      </c>
      <c r="K1342" s="1445" t="s">
        <v>2659</v>
      </c>
      <c r="L1342" s="1445" t="s">
        <v>5006</v>
      </c>
      <c r="M1342" s="1445" t="s">
        <v>4954</v>
      </c>
      <c r="N1342" s="1449" t="s">
        <v>2659</v>
      </c>
      <c r="O1342" s="1450"/>
      <c r="P1342" s="1450"/>
    </row>
    <row r="1343">
      <c r="A1343" s="1444">
        <v>5180.0</v>
      </c>
      <c r="B1343" s="1445" t="s">
        <v>9077</v>
      </c>
      <c r="C1343" s="1445" t="s">
        <v>9078</v>
      </c>
      <c r="D1343" s="1446" t="s">
        <v>9079</v>
      </c>
      <c r="E1343" s="1445">
        <v>6.39249561E8</v>
      </c>
      <c r="F1343" s="1445">
        <v>6.39249561E8</v>
      </c>
      <c r="G1343" s="1447" t="b">
        <v>1</v>
      </c>
      <c r="H1343" s="1445" t="s">
        <v>76</v>
      </c>
      <c r="I1343" s="1445" t="s">
        <v>1204</v>
      </c>
      <c r="J1343" s="1448">
        <v>583715.0</v>
      </c>
      <c r="K1343" s="1445" t="s">
        <v>2659</v>
      </c>
      <c r="L1343" s="1445" t="s">
        <v>5182</v>
      </c>
      <c r="M1343" s="1445" t="s">
        <v>3864</v>
      </c>
      <c r="N1343" s="1449" t="s">
        <v>2659</v>
      </c>
      <c r="O1343" s="1450"/>
      <c r="P1343" s="1450"/>
    </row>
    <row r="1344">
      <c r="A1344" s="1444">
        <v>5181.0</v>
      </c>
      <c r="B1344" s="1445" t="s">
        <v>9080</v>
      </c>
      <c r="C1344" s="1445" t="s">
        <v>9081</v>
      </c>
      <c r="D1344" s="1446" t="s">
        <v>9082</v>
      </c>
      <c r="E1344" s="1445">
        <v>8.68806576E8</v>
      </c>
      <c r="F1344" s="1445">
        <v>8.68806576E8</v>
      </c>
      <c r="G1344" s="1447" t="b">
        <v>1</v>
      </c>
      <c r="H1344" s="1445" t="s">
        <v>76</v>
      </c>
      <c r="I1344" s="1445" t="s">
        <v>1077</v>
      </c>
      <c r="J1344" s="1448">
        <v>319244.0</v>
      </c>
      <c r="K1344" s="1445" t="s">
        <v>2432</v>
      </c>
      <c r="L1344" s="1445" t="s">
        <v>5235</v>
      </c>
      <c r="M1344" s="1445" t="s">
        <v>8592</v>
      </c>
      <c r="N1344" s="1449" t="s">
        <v>5503</v>
      </c>
      <c r="O1344" s="1450"/>
      <c r="P1344" s="1450"/>
    </row>
    <row r="1345">
      <c r="A1345" s="1444">
        <v>5182.0</v>
      </c>
      <c r="B1345" s="1445" t="s">
        <v>9083</v>
      </c>
      <c r="C1345" s="1445" t="s">
        <v>9084</v>
      </c>
      <c r="D1345" s="1446" t="s">
        <v>9085</v>
      </c>
      <c r="E1345" s="1445">
        <v>6.46232426E8</v>
      </c>
      <c r="F1345" s="1445">
        <v>6.46232426E8</v>
      </c>
      <c r="G1345" s="1447" t="b">
        <v>1</v>
      </c>
      <c r="H1345" s="1445" t="s">
        <v>76</v>
      </c>
      <c r="I1345" s="1445" t="s">
        <v>4936</v>
      </c>
      <c r="J1345" s="1448">
        <v>717019.0</v>
      </c>
      <c r="K1345" s="1445" t="s">
        <v>2464</v>
      </c>
      <c r="L1345" s="1445" t="s">
        <v>7507</v>
      </c>
      <c r="M1345" s="1445" t="s">
        <v>6441</v>
      </c>
      <c r="N1345" s="1449" t="s">
        <v>5155</v>
      </c>
      <c r="O1345" s="1450"/>
      <c r="P1345" s="1450"/>
    </row>
    <row r="1346">
      <c r="A1346" s="1444">
        <v>5183.0</v>
      </c>
      <c r="B1346" s="1445" t="s">
        <v>9086</v>
      </c>
      <c r="C1346" s="1445" t="s">
        <v>9087</v>
      </c>
      <c r="D1346" s="1446" t="s">
        <v>9088</v>
      </c>
      <c r="E1346" s="1445">
        <v>2.20743E7</v>
      </c>
      <c r="F1346" s="1445">
        <v>2.20743E7</v>
      </c>
      <c r="G1346" s="1447" t="b">
        <v>1</v>
      </c>
      <c r="H1346" s="1445" t="s">
        <v>76</v>
      </c>
      <c r="I1346" s="1445" t="s">
        <v>1077</v>
      </c>
      <c r="J1346" s="1448">
        <v>319244.0</v>
      </c>
      <c r="K1346" s="1445" t="s">
        <v>2426</v>
      </c>
      <c r="L1346" s="1445" t="s">
        <v>5148</v>
      </c>
      <c r="M1346" s="1445" t="s">
        <v>8743</v>
      </c>
      <c r="N1346" s="1449" t="s">
        <v>9089</v>
      </c>
      <c r="O1346" s="1450"/>
      <c r="P1346" s="1450"/>
    </row>
    <row r="1347">
      <c r="A1347" s="1444">
        <v>5191.0</v>
      </c>
      <c r="B1347" s="1445" t="s">
        <v>9090</v>
      </c>
      <c r="C1347" s="1445" t="s">
        <v>9091</v>
      </c>
      <c r="D1347" s="1446" t="s">
        <v>9092</v>
      </c>
      <c r="E1347" s="1445">
        <v>6.49262422E8</v>
      </c>
      <c r="F1347" s="1445">
        <v>6.49262422E8</v>
      </c>
      <c r="G1347" s="1447" t="b">
        <v>1</v>
      </c>
      <c r="H1347" s="1445" t="s">
        <v>76</v>
      </c>
      <c r="I1347" s="1445" t="s">
        <v>4936</v>
      </c>
      <c r="J1347" s="1448">
        <v>717019.0</v>
      </c>
      <c r="K1347" s="1445" t="s">
        <v>2659</v>
      </c>
      <c r="L1347" s="1453"/>
      <c r="M1347" s="1445" t="s">
        <v>4960</v>
      </c>
      <c r="N1347" s="1449" t="s">
        <v>2659</v>
      </c>
      <c r="O1347" s="1450"/>
      <c r="P1347" s="1450"/>
    </row>
    <row r="1348">
      <c r="A1348" s="1444">
        <v>5192.0</v>
      </c>
      <c r="B1348" s="1445" t="s">
        <v>9093</v>
      </c>
      <c r="C1348" s="1445" t="s">
        <v>9094</v>
      </c>
      <c r="D1348" s="1446" t="s">
        <v>9095</v>
      </c>
      <c r="E1348" s="1445">
        <v>8.28998924E8</v>
      </c>
      <c r="F1348" s="1445">
        <v>8.28998924E8</v>
      </c>
      <c r="G1348" s="1447" t="b">
        <v>1</v>
      </c>
      <c r="H1348" s="1445" t="s">
        <v>76</v>
      </c>
      <c r="I1348" s="1445" t="s">
        <v>4929</v>
      </c>
      <c r="J1348" s="1448">
        <v>91511.0</v>
      </c>
      <c r="K1348" s="1445" t="s">
        <v>2464</v>
      </c>
      <c r="L1348" s="1445" t="s">
        <v>3864</v>
      </c>
      <c r="M1348" s="1445" t="s">
        <v>3864</v>
      </c>
      <c r="N1348" s="1449" t="s">
        <v>2464</v>
      </c>
      <c r="O1348" s="1450"/>
      <c r="P1348" s="1450"/>
    </row>
    <row r="1349">
      <c r="A1349" s="1444">
        <v>5194.0</v>
      </c>
      <c r="B1349" s="1445" t="s">
        <v>9096</v>
      </c>
      <c r="C1349" s="1445" t="s">
        <v>9097</v>
      </c>
      <c r="D1349" s="1446" t="s">
        <v>9098</v>
      </c>
      <c r="E1349" s="1445">
        <v>9.93933859E8</v>
      </c>
      <c r="F1349" s="1445">
        <v>9.93933859E8</v>
      </c>
      <c r="G1349" s="1447" t="b">
        <v>1</v>
      </c>
      <c r="H1349" s="1445" t="s">
        <v>3864</v>
      </c>
      <c r="I1349" s="1445" t="s">
        <v>1077</v>
      </c>
      <c r="J1349" s="1448">
        <v>319244.0</v>
      </c>
      <c r="K1349" s="1445" t="s">
        <v>2464</v>
      </c>
      <c r="L1349" s="1445" t="s">
        <v>5963</v>
      </c>
      <c r="M1349" s="1445" t="s">
        <v>3864</v>
      </c>
      <c r="N1349" s="1449" t="s">
        <v>2464</v>
      </c>
      <c r="O1349" s="1450"/>
      <c r="P1349" s="1450"/>
    </row>
    <row r="1350">
      <c r="A1350" s="1444">
        <v>5195.0</v>
      </c>
      <c r="B1350" s="1445" t="s">
        <v>9099</v>
      </c>
      <c r="C1350" s="1445" t="s">
        <v>9100</v>
      </c>
      <c r="D1350" s="1446" t="s">
        <v>9101</v>
      </c>
      <c r="E1350" s="1445">
        <v>6.2373377E8</v>
      </c>
      <c r="F1350" s="1445">
        <v>6.2373377E8</v>
      </c>
      <c r="G1350" s="1447" t="b">
        <v>1</v>
      </c>
      <c r="H1350" s="1445" t="s">
        <v>76</v>
      </c>
      <c r="I1350" s="1445" t="s">
        <v>1077</v>
      </c>
      <c r="J1350" s="1448">
        <v>319244.0</v>
      </c>
      <c r="K1350" s="1445" t="s">
        <v>2464</v>
      </c>
      <c r="L1350" s="1445" t="s">
        <v>6473</v>
      </c>
      <c r="M1350" s="1445" t="s">
        <v>6749</v>
      </c>
      <c r="N1350" s="1449" t="s">
        <v>9102</v>
      </c>
      <c r="O1350" s="1450"/>
      <c r="P1350" s="1450"/>
    </row>
    <row r="1351">
      <c r="A1351" s="1444">
        <v>5196.0</v>
      </c>
      <c r="B1351" s="1445" t="s">
        <v>2693</v>
      </c>
      <c r="C1351" s="1445" t="s">
        <v>9103</v>
      </c>
      <c r="D1351" s="1446" t="s">
        <v>9104</v>
      </c>
      <c r="E1351" s="1445">
        <v>2.0569999E7</v>
      </c>
      <c r="F1351" s="1445">
        <v>2.0569999E7</v>
      </c>
      <c r="G1351" s="1447" t="b">
        <v>1</v>
      </c>
      <c r="H1351" s="1445" t="s">
        <v>76</v>
      </c>
      <c r="I1351" s="1445" t="s">
        <v>4936</v>
      </c>
      <c r="J1351" s="1448">
        <v>717019.0</v>
      </c>
      <c r="K1351" s="1445" t="s">
        <v>2426</v>
      </c>
      <c r="L1351" s="1453"/>
      <c r="M1351" s="1453"/>
      <c r="N1351" s="1449" t="s">
        <v>2426</v>
      </c>
      <c r="O1351" s="1450"/>
      <c r="P1351" s="1450"/>
    </row>
    <row r="1352">
      <c r="A1352" s="1444">
        <v>5197.0</v>
      </c>
      <c r="B1352" s="1445" t="s">
        <v>9105</v>
      </c>
      <c r="C1352" s="1445" t="s">
        <v>9106</v>
      </c>
      <c r="D1352" s="1446" t="s">
        <v>9107</v>
      </c>
      <c r="E1352" s="1445">
        <v>8.16191924E8</v>
      </c>
      <c r="F1352" s="1445">
        <v>8.16191924E8</v>
      </c>
      <c r="G1352" s="1447" t="b">
        <v>1</v>
      </c>
      <c r="H1352" s="1445" t="s">
        <v>76</v>
      </c>
      <c r="I1352" s="1445" t="s">
        <v>4929</v>
      </c>
      <c r="J1352" s="1448">
        <v>91511.0</v>
      </c>
      <c r="K1352" s="1445" t="s">
        <v>2464</v>
      </c>
      <c r="L1352" s="1445" t="s">
        <v>5422</v>
      </c>
      <c r="M1352" s="1445" t="s">
        <v>5315</v>
      </c>
      <c r="N1352" s="1449" t="s">
        <v>2464</v>
      </c>
      <c r="O1352" s="1450"/>
      <c r="P1352" s="1450"/>
    </row>
    <row r="1353">
      <c r="A1353" s="1444">
        <v>5198.0</v>
      </c>
      <c r="B1353" s="1445" t="s">
        <v>9108</v>
      </c>
      <c r="C1353" s="1445" t="s">
        <v>9109</v>
      </c>
      <c r="D1353" s="1446" t="s">
        <v>9110</v>
      </c>
      <c r="E1353" s="1445">
        <v>2.5506337E7</v>
      </c>
      <c r="F1353" s="1445">
        <v>2.5506337E7</v>
      </c>
      <c r="G1353" s="1447" t="b">
        <v>1</v>
      </c>
      <c r="H1353" s="1445" t="s">
        <v>76</v>
      </c>
      <c r="I1353" s="1445" t="s">
        <v>1077</v>
      </c>
      <c r="J1353" s="1448">
        <v>319244.0</v>
      </c>
      <c r="K1353" s="1445" t="s">
        <v>2464</v>
      </c>
      <c r="L1353" s="1445" t="s">
        <v>6441</v>
      </c>
      <c r="M1353" s="1445" t="s">
        <v>9111</v>
      </c>
      <c r="N1353" s="1449" t="s">
        <v>7453</v>
      </c>
      <c r="O1353" s="1450"/>
      <c r="P1353" s="1450"/>
    </row>
    <row r="1354">
      <c r="A1354" s="1444">
        <v>5199.0</v>
      </c>
      <c r="B1354" s="1445" t="s">
        <v>9112</v>
      </c>
      <c r="C1354" s="1445" t="s">
        <v>9113</v>
      </c>
      <c r="D1354" s="1446" t="s">
        <v>9114</v>
      </c>
      <c r="E1354" s="1445">
        <v>2.0023557E7</v>
      </c>
      <c r="F1354" s="1445">
        <v>2.0023557E7</v>
      </c>
      <c r="G1354" s="1447" t="b">
        <v>1</v>
      </c>
      <c r="H1354" s="1445" t="s">
        <v>76</v>
      </c>
      <c r="I1354" s="1445" t="s">
        <v>1077</v>
      </c>
      <c r="J1354" s="1448">
        <v>319244.0</v>
      </c>
      <c r="K1354" s="1445" t="s">
        <v>2464</v>
      </c>
      <c r="L1354" s="1445" t="s">
        <v>6375</v>
      </c>
      <c r="M1354" s="1445" t="s">
        <v>9115</v>
      </c>
      <c r="N1354" s="1449" t="s">
        <v>7453</v>
      </c>
      <c r="O1354" s="1450"/>
      <c r="P1354" s="1450"/>
    </row>
    <row r="1355">
      <c r="A1355" s="1444">
        <v>5200.0</v>
      </c>
      <c r="B1355" s="1445" t="s">
        <v>9116</v>
      </c>
      <c r="C1355" s="1445" t="s">
        <v>9117</v>
      </c>
      <c r="D1355" s="1446" t="s">
        <v>9118</v>
      </c>
      <c r="E1355" s="1445">
        <v>8.90117077E8</v>
      </c>
      <c r="F1355" s="1445">
        <v>8.90117077E8</v>
      </c>
      <c r="G1355" s="1447" t="b">
        <v>1</v>
      </c>
      <c r="H1355" s="1445" t="s">
        <v>76</v>
      </c>
      <c r="I1355" s="1445" t="s">
        <v>1077</v>
      </c>
      <c r="J1355" s="1448">
        <v>319244.0</v>
      </c>
      <c r="K1355" s="1445" t="s">
        <v>2437</v>
      </c>
      <c r="L1355" s="1445" t="s">
        <v>5143</v>
      </c>
      <c r="M1355" s="1445" t="s">
        <v>4960</v>
      </c>
      <c r="N1355" s="1449" t="s">
        <v>5346</v>
      </c>
      <c r="O1355" s="1450"/>
      <c r="P1355" s="1450"/>
    </row>
    <row r="1356">
      <c r="A1356" s="1444">
        <v>5201.0</v>
      </c>
      <c r="B1356" s="1445" t="s">
        <v>9119</v>
      </c>
      <c r="C1356" s="1445" t="s">
        <v>9119</v>
      </c>
      <c r="D1356" s="1446" t="s">
        <v>9120</v>
      </c>
      <c r="E1356" s="1445">
        <v>9.8886258E7</v>
      </c>
      <c r="F1356" s="1445">
        <v>9.8886258E7</v>
      </c>
      <c r="G1356" s="1447" t="b">
        <v>1</v>
      </c>
      <c r="H1356" s="1445" t="s">
        <v>120</v>
      </c>
      <c r="I1356" s="1445" t="s">
        <v>6480</v>
      </c>
      <c r="J1356" s="1448">
        <v>126855.0</v>
      </c>
      <c r="K1356" s="1445" t="s">
        <v>2476</v>
      </c>
      <c r="L1356" s="1451"/>
      <c r="M1356" s="1445" t="s">
        <v>9022</v>
      </c>
      <c r="N1356" s="1449" t="s">
        <v>2476</v>
      </c>
      <c r="O1356" s="1450"/>
      <c r="P1356" s="1450"/>
    </row>
    <row r="1357">
      <c r="A1357" s="1444">
        <v>5202.0</v>
      </c>
      <c r="B1357" s="1445" t="s">
        <v>9121</v>
      </c>
      <c r="C1357" s="1445" t="s">
        <v>9122</v>
      </c>
      <c r="D1357" s="1446" t="s">
        <v>9123</v>
      </c>
      <c r="E1357" s="1445">
        <v>9.36086623E8</v>
      </c>
      <c r="F1357" s="1445">
        <v>9.36086623E8</v>
      </c>
      <c r="G1357" s="1447" t="b">
        <v>1</v>
      </c>
      <c r="H1357" s="1445" t="s">
        <v>76</v>
      </c>
      <c r="I1357" s="1445" t="s">
        <v>4929</v>
      </c>
      <c r="J1357" s="1448">
        <v>91511.0</v>
      </c>
      <c r="K1357" s="1445" t="s">
        <v>2461</v>
      </c>
      <c r="L1357" s="1445" t="s">
        <v>5006</v>
      </c>
      <c r="M1357" s="1445" t="s">
        <v>4954</v>
      </c>
      <c r="N1357" s="1449" t="s">
        <v>2461</v>
      </c>
      <c r="O1357" s="1450"/>
      <c r="P1357" s="1450"/>
    </row>
    <row r="1358">
      <c r="A1358" s="1444">
        <v>5203.0</v>
      </c>
      <c r="B1358" s="1445" t="s">
        <v>9124</v>
      </c>
      <c r="C1358" s="1445" t="s">
        <v>9125</v>
      </c>
      <c r="D1358" s="1446" t="s">
        <v>9126</v>
      </c>
      <c r="E1358" s="1445">
        <v>6.45765902E8</v>
      </c>
      <c r="F1358" s="1445">
        <v>6.45765902E8</v>
      </c>
      <c r="G1358" s="1447" t="b">
        <v>1</v>
      </c>
      <c r="H1358" s="1445" t="s">
        <v>76</v>
      </c>
      <c r="I1358" s="1445" t="s">
        <v>4936</v>
      </c>
      <c r="J1358" s="1448">
        <v>717019.0</v>
      </c>
      <c r="K1358" s="1445" t="s">
        <v>2437</v>
      </c>
      <c r="L1358" s="1445" t="s">
        <v>3864</v>
      </c>
      <c r="M1358" s="1445" t="s">
        <v>3864</v>
      </c>
      <c r="N1358" s="1449" t="s">
        <v>4980</v>
      </c>
      <c r="O1358" s="1450"/>
      <c r="P1358" s="1450"/>
    </row>
    <row r="1359">
      <c r="A1359" s="1444">
        <v>5204.0</v>
      </c>
      <c r="B1359" s="1445" t="s">
        <v>9127</v>
      </c>
      <c r="C1359" s="1445" t="s">
        <v>9128</v>
      </c>
      <c r="D1359" s="1446" t="s">
        <v>9129</v>
      </c>
      <c r="E1359" s="1445">
        <v>8.91031199E8</v>
      </c>
      <c r="F1359" s="1445">
        <v>8.91031199E8</v>
      </c>
      <c r="G1359" s="1447" t="b">
        <v>1</v>
      </c>
      <c r="H1359" s="1445" t="s">
        <v>76</v>
      </c>
      <c r="I1359" s="1445" t="s">
        <v>4929</v>
      </c>
      <c r="J1359" s="1448">
        <v>91511.0</v>
      </c>
      <c r="K1359" s="1445" t="s">
        <v>2464</v>
      </c>
      <c r="L1359" s="1445" t="s">
        <v>5249</v>
      </c>
      <c r="M1359" s="1445" t="s">
        <v>4969</v>
      </c>
      <c r="N1359" s="1449" t="s">
        <v>2464</v>
      </c>
      <c r="O1359" s="1450"/>
      <c r="P1359" s="1450"/>
    </row>
    <row r="1360">
      <c r="A1360" s="1444">
        <v>5205.0</v>
      </c>
      <c r="B1360" s="1445" t="s">
        <v>9130</v>
      </c>
      <c r="C1360" s="1445" t="s">
        <v>9131</v>
      </c>
      <c r="D1360" s="1446" t="s">
        <v>9132</v>
      </c>
      <c r="E1360" s="1445">
        <v>9.5253531E8</v>
      </c>
      <c r="F1360" s="1445">
        <v>9.5253531E8</v>
      </c>
      <c r="G1360" s="1447" t="b">
        <v>1</v>
      </c>
      <c r="H1360" s="1445" t="s">
        <v>76</v>
      </c>
      <c r="I1360" s="1445" t="s">
        <v>8887</v>
      </c>
      <c r="J1360" s="1448">
        <v>927980.0</v>
      </c>
      <c r="K1360" s="1445" t="s">
        <v>2464</v>
      </c>
      <c r="L1360" s="1445" t="s">
        <v>4986</v>
      </c>
      <c r="M1360" s="1445" t="s">
        <v>4960</v>
      </c>
      <c r="N1360" s="1449" t="s">
        <v>2464</v>
      </c>
      <c r="O1360" s="1450"/>
      <c r="P1360" s="1450"/>
    </row>
    <row r="1361">
      <c r="A1361" s="1444">
        <v>5206.0</v>
      </c>
      <c r="B1361" s="1445" t="s">
        <v>9133</v>
      </c>
      <c r="C1361" s="1445" t="s">
        <v>9133</v>
      </c>
      <c r="D1361" s="1446" t="s">
        <v>9134</v>
      </c>
      <c r="E1361" s="1445">
        <v>6.562842637E9</v>
      </c>
      <c r="F1361" s="1445">
        <v>6.562842637E9</v>
      </c>
      <c r="G1361" s="1447" t="b">
        <v>1</v>
      </c>
      <c r="H1361" s="1445" t="s">
        <v>120</v>
      </c>
      <c r="I1361" s="1445" t="s">
        <v>6480</v>
      </c>
      <c r="J1361" s="1448">
        <v>126855.0</v>
      </c>
      <c r="K1361" s="1445" t="s">
        <v>2476</v>
      </c>
      <c r="L1361" s="1453"/>
      <c r="M1361" s="1445" t="s">
        <v>9022</v>
      </c>
      <c r="N1361" s="1449" t="s">
        <v>7255</v>
      </c>
      <c r="O1361" s="1450"/>
      <c r="P1361" s="1450"/>
    </row>
    <row r="1362">
      <c r="A1362" s="1444">
        <v>5207.0</v>
      </c>
      <c r="B1362" s="1445" t="s">
        <v>9135</v>
      </c>
      <c r="C1362" s="1445" t="s">
        <v>9136</v>
      </c>
      <c r="D1362" s="1446" t="s">
        <v>9137</v>
      </c>
      <c r="E1362" s="1445">
        <v>8.22756996E8</v>
      </c>
      <c r="F1362" s="1445">
        <v>8.22756996E8</v>
      </c>
      <c r="G1362" s="1447" t="b">
        <v>1</v>
      </c>
      <c r="H1362" s="1445" t="s">
        <v>76</v>
      </c>
      <c r="I1362" s="1445" t="s">
        <v>1077</v>
      </c>
      <c r="J1362" s="1448">
        <v>319244.0</v>
      </c>
      <c r="K1362" s="1445" t="s">
        <v>2659</v>
      </c>
      <c r="L1362" s="1445" t="s">
        <v>8313</v>
      </c>
      <c r="M1362" s="1453"/>
      <c r="N1362" s="1449" t="s">
        <v>2659</v>
      </c>
      <c r="O1362" s="1450"/>
      <c r="P1362" s="1450"/>
    </row>
    <row r="1363">
      <c r="A1363" s="1444">
        <v>5208.0</v>
      </c>
      <c r="B1363" s="1445" t="s">
        <v>523</v>
      </c>
      <c r="C1363" s="1445" t="s">
        <v>9138</v>
      </c>
      <c r="D1363" s="1446" t="s">
        <v>9139</v>
      </c>
      <c r="E1363" s="1445">
        <v>6.57276888E8</v>
      </c>
      <c r="F1363" s="1445">
        <v>6.57276888E8</v>
      </c>
      <c r="G1363" s="1447" t="b">
        <v>1</v>
      </c>
      <c r="H1363" s="1445" t="s">
        <v>76</v>
      </c>
      <c r="I1363" s="1445" t="s">
        <v>1204</v>
      </c>
      <c r="J1363" s="1448">
        <v>583715.0</v>
      </c>
      <c r="K1363" s="1445" t="s">
        <v>2437</v>
      </c>
      <c r="L1363" s="1445" t="s">
        <v>6244</v>
      </c>
      <c r="M1363" s="1445" t="s">
        <v>6244</v>
      </c>
      <c r="N1363" s="1449" t="s">
        <v>9140</v>
      </c>
      <c r="O1363" s="1450"/>
      <c r="P1363" s="1450"/>
    </row>
    <row r="1364">
      <c r="A1364" s="1444">
        <v>5210.0</v>
      </c>
      <c r="B1364" s="1445" t="s">
        <v>9141</v>
      </c>
      <c r="C1364" s="1445" t="s">
        <v>9141</v>
      </c>
      <c r="D1364" s="1446" t="s">
        <v>9142</v>
      </c>
      <c r="E1364" s="1445">
        <v>6.11989965E8</v>
      </c>
      <c r="F1364" s="1445">
        <v>6.11989965E8</v>
      </c>
      <c r="G1364" s="1447" t="b">
        <v>1</v>
      </c>
      <c r="H1364" s="1445" t="s">
        <v>76</v>
      </c>
      <c r="I1364" s="1445" t="s">
        <v>4936</v>
      </c>
      <c r="J1364" s="1448">
        <v>717019.0</v>
      </c>
      <c r="K1364" s="1445" t="s">
        <v>2437</v>
      </c>
      <c r="L1364" s="1445" t="s">
        <v>5143</v>
      </c>
      <c r="M1364" s="1445" t="s">
        <v>4960</v>
      </c>
      <c r="N1364" s="1449" t="s">
        <v>6490</v>
      </c>
      <c r="O1364" s="1450"/>
      <c r="P1364" s="1450"/>
    </row>
    <row r="1365">
      <c r="A1365" s="1444">
        <v>5211.0</v>
      </c>
      <c r="B1365" s="1445" t="s">
        <v>1509</v>
      </c>
      <c r="C1365" s="1445" t="s">
        <v>1509</v>
      </c>
      <c r="D1365" s="1446" t="s">
        <v>9143</v>
      </c>
      <c r="E1365" s="1445">
        <v>8.3753888E7</v>
      </c>
      <c r="F1365" s="1445">
        <v>8.3753888E7</v>
      </c>
      <c r="G1365" s="1447" t="b">
        <v>1</v>
      </c>
      <c r="H1365" s="1445" t="s">
        <v>120</v>
      </c>
      <c r="I1365" s="1445" t="s">
        <v>6480</v>
      </c>
      <c r="J1365" s="1448">
        <v>126855.0</v>
      </c>
      <c r="K1365" s="1445" t="s">
        <v>2464</v>
      </c>
      <c r="L1365" s="1451"/>
      <c r="M1365" s="1445" t="s">
        <v>9144</v>
      </c>
      <c r="N1365" s="1449" t="s">
        <v>2464</v>
      </c>
      <c r="O1365" s="1450"/>
      <c r="P1365" s="1450"/>
    </row>
    <row r="1366">
      <c r="A1366" s="1444">
        <v>5212.0</v>
      </c>
      <c r="B1366" s="1445" t="s">
        <v>9145</v>
      </c>
      <c r="C1366" s="1445" t="s">
        <v>9146</v>
      </c>
      <c r="D1366" s="1446" t="s">
        <v>9147</v>
      </c>
      <c r="E1366" s="1445">
        <v>2.1311111E7</v>
      </c>
      <c r="F1366" s="1445">
        <v>2.1311111E7</v>
      </c>
      <c r="G1366" s="1447" t="b">
        <v>1</v>
      </c>
      <c r="H1366" s="1445" t="s">
        <v>5052</v>
      </c>
      <c r="I1366" s="1445" t="s">
        <v>4929</v>
      </c>
      <c r="J1366" s="1448">
        <v>91511.0</v>
      </c>
      <c r="K1366" s="1445" t="s">
        <v>2659</v>
      </c>
      <c r="L1366" s="1445" t="s">
        <v>7123</v>
      </c>
      <c r="M1366" s="1445" t="s">
        <v>7123</v>
      </c>
      <c r="N1366" s="1449" t="s">
        <v>2659</v>
      </c>
      <c r="O1366" s="1450"/>
      <c r="P1366" s="1450"/>
    </row>
    <row r="1367">
      <c r="A1367" s="1444">
        <v>5213.0</v>
      </c>
      <c r="B1367" s="1445" t="s">
        <v>9148</v>
      </c>
      <c r="C1367" s="1445" t="s">
        <v>9149</v>
      </c>
      <c r="D1367" s="1446" t="s">
        <v>9150</v>
      </c>
      <c r="E1367" s="1445">
        <v>8.86722687E8</v>
      </c>
      <c r="F1367" s="1445">
        <v>8.86722687E8</v>
      </c>
      <c r="G1367" s="1447" t="b">
        <v>1</v>
      </c>
      <c r="H1367" s="1445" t="s">
        <v>76</v>
      </c>
      <c r="I1367" s="1445" t="s">
        <v>1077</v>
      </c>
      <c r="J1367" s="1448">
        <v>319244.0</v>
      </c>
      <c r="K1367" s="1445" t="s">
        <v>2464</v>
      </c>
      <c r="L1367" s="1445" t="s">
        <v>3864</v>
      </c>
      <c r="M1367" s="1453"/>
      <c r="N1367" s="1449" t="s">
        <v>2464</v>
      </c>
      <c r="O1367" s="1450"/>
      <c r="P1367" s="1450"/>
    </row>
    <row r="1368">
      <c r="A1368" s="1444">
        <v>5214.0</v>
      </c>
      <c r="B1368" s="1445" t="s">
        <v>9151</v>
      </c>
      <c r="C1368" s="1445" t="s">
        <v>9152</v>
      </c>
      <c r="D1368" s="1446" t="s">
        <v>9153</v>
      </c>
      <c r="E1368" s="1445">
        <v>8.11377374E8</v>
      </c>
      <c r="F1368" s="1445">
        <v>8.11377374E8</v>
      </c>
      <c r="G1368" s="1447" t="b">
        <v>1</v>
      </c>
      <c r="H1368" s="1445" t="s">
        <v>76</v>
      </c>
      <c r="I1368" s="1445" t="s">
        <v>4929</v>
      </c>
      <c r="J1368" s="1448">
        <v>91511.0</v>
      </c>
      <c r="K1368" s="1445" t="s">
        <v>4317</v>
      </c>
      <c r="L1368" s="1453"/>
      <c r="M1368" s="1445" t="s">
        <v>8559</v>
      </c>
      <c r="N1368" s="1449" t="s">
        <v>6387</v>
      </c>
      <c r="O1368" s="1450"/>
      <c r="P1368" s="1450"/>
    </row>
    <row r="1369">
      <c r="A1369" s="1444">
        <v>5215.0</v>
      </c>
      <c r="B1369" s="1445" t="s">
        <v>9154</v>
      </c>
      <c r="C1369" s="1445" t="s">
        <v>9154</v>
      </c>
      <c r="D1369" s="1446" t="s">
        <v>9155</v>
      </c>
      <c r="E1369" s="1445">
        <v>6.8343133E7</v>
      </c>
      <c r="F1369" s="1445">
        <v>6.8343133E7</v>
      </c>
      <c r="G1369" s="1447" t="b">
        <v>1</v>
      </c>
      <c r="H1369" s="1445" t="s">
        <v>120</v>
      </c>
      <c r="I1369" s="1445" t="s">
        <v>6480</v>
      </c>
      <c r="J1369" s="1448">
        <v>126855.0</v>
      </c>
      <c r="K1369" s="1445" t="s">
        <v>2426</v>
      </c>
      <c r="L1369" s="1445" t="s">
        <v>9022</v>
      </c>
      <c r="M1369" s="1445" t="s">
        <v>9022</v>
      </c>
      <c r="N1369" s="1449" t="s">
        <v>2426</v>
      </c>
      <c r="O1369" s="1450"/>
      <c r="P1369" s="1450"/>
    </row>
    <row r="1370">
      <c r="A1370" s="1444">
        <v>5216.0</v>
      </c>
      <c r="B1370" s="1445" t="s">
        <v>9156</v>
      </c>
      <c r="C1370" s="1445" t="s">
        <v>9156</v>
      </c>
      <c r="D1370" s="1446" t="s">
        <v>9157</v>
      </c>
      <c r="E1370" s="1445">
        <v>6.59344168E9</v>
      </c>
      <c r="F1370" s="1445">
        <v>6.59344168E9</v>
      </c>
      <c r="G1370" s="1447" t="b">
        <v>1</v>
      </c>
      <c r="H1370" s="1445" t="s">
        <v>120</v>
      </c>
      <c r="I1370" s="1445" t="s">
        <v>6480</v>
      </c>
      <c r="J1370" s="1448">
        <v>126855.0</v>
      </c>
      <c r="K1370" s="1445" t="s">
        <v>2464</v>
      </c>
      <c r="L1370" s="1453"/>
      <c r="M1370" s="1453"/>
      <c r="N1370" s="1449" t="s">
        <v>2464</v>
      </c>
      <c r="O1370" s="1450"/>
      <c r="P1370" s="1450"/>
    </row>
    <row r="1371">
      <c r="A1371" s="1444">
        <v>5218.0</v>
      </c>
      <c r="B1371" s="1445" t="s">
        <v>9158</v>
      </c>
      <c r="C1371" s="1445" t="s">
        <v>9159</v>
      </c>
      <c r="D1371" s="1446" t="s">
        <v>9160</v>
      </c>
      <c r="E1371" s="1454">
        <f>+836369919</f>
        <v>836369919</v>
      </c>
      <c r="F1371" s="1445">
        <v>8.36369919E8</v>
      </c>
      <c r="G1371" s="1447" t="b">
        <v>1</v>
      </c>
      <c r="H1371" s="1445" t="s">
        <v>76</v>
      </c>
      <c r="I1371" s="1445" t="s">
        <v>4936</v>
      </c>
      <c r="J1371" s="1448">
        <v>717019.0</v>
      </c>
      <c r="K1371" s="1445" t="s">
        <v>2476</v>
      </c>
      <c r="L1371" s="1451"/>
      <c r="M1371" s="1451"/>
      <c r="N1371" s="1449" t="s">
        <v>5160</v>
      </c>
      <c r="O1371" s="1450"/>
      <c r="P1371" s="1450"/>
    </row>
    <row r="1372">
      <c r="A1372" s="1444">
        <v>5219.0</v>
      </c>
      <c r="B1372" s="1445" t="s">
        <v>9161</v>
      </c>
      <c r="C1372" s="1445" t="s">
        <v>9162</v>
      </c>
      <c r="D1372" s="1446" t="s">
        <v>9163</v>
      </c>
      <c r="E1372" s="1445">
        <v>8.36369919E8</v>
      </c>
      <c r="F1372" s="1445">
        <v>8.36369919E8</v>
      </c>
      <c r="G1372" s="1447" t="b">
        <v>1</v>
      </c>
      <c r="H1372" s="1445" t="s">
        <v>76</v>
      </c>
      <c r="I1372" s="1445" t="s">
        <v>4936</v>
      </c>
      <c r="J1372" s="1448">
        <v>717019.0</v>
      </c>
      <c r="K1372" s="1445" t="s">
        <v>2476</v>
      </c>
      <c r="L1372" s="1445" t="s">
        <v>6749</v>
      </c>
      <c r="M1372" s="1445" t="s">
        <v>6749</v>
      </c>
      <c r="N1372" s="1449" t="s">
        <v>5160</v>
      </c>
      <c r="O1372" s="1450"/>
      <c r="P1372" s="1450"/>
    </row>
    <row r="1373">
      <c r="A1373" s="1444">
        <v>5220.0</v>
      </c>
      <c r="B1373" s="1445" t="s">
        <v>9164</v>
      </c>
      <c r="C1373" s="1445" t="s">
        <v>9165</v>
      </c>
      <c r="D1373" s="1446" t="s">
        <v>9166</v>
      </c>
      <c r="E1373" s="1445">
        <v>8.31327665E8</v>
      </c>
      <c r="F1373" s="1445">
        <v>8.31327665E8</v>
      </c>
      <c r="G1373" s="1447" t="b">
        <v>1</v>
      </c>
      <c r="H1373" s="1445" t="s">
        <v>76</v>
      </c>
      <c r="I1373" s="1445" t="s">
        <v>1077</v>
      </c>
      <c r="J1373" s="1448">
        <v>319244.0</v>
      </c>
      <c r="K1373" s="1445" t="s">
        <v>2426</v>
      </c>
      <c r="L1373" s="1445" t="s">
        <v>9167</v>
      </c>
      <c r="M1373" s="1445" t="s">
        <v>8522</v>
      </c>
      <c r="N1373" s="1449" t="s">
        <v>9168</v>
      </c>
      <c r="O1373" s="1450"/>
      <c r="P1373" s="1450"/>
    </row>
    <row r="1374">
      <c r="A1374" s="1444">
        <v>5223.0</v>
      </c>
      <c r="B1374" s="1445" t="s">
        <v>9169</v>
      </c>
      <c r="C1374" s="1445" t="s">
        <v>9169</v>
      </c>
      <c r="D1374" s="1446" t="s">
        <v>9170</v>
      </c>
      <c r="E1374" s="1445">
        <v>2.1311111E7</v>
      </c>
      <c r="F1374" s="1445">
        <v>2.1311111E7</v>
      </c>
      <c r="G1374" s="1447" t="b">
        <v>1</v>
      </c>
      <c r="H1374" s="1445" t="s">
        <v>76</v>
      </c>
      <c r="I1374" s="1445" t="s">
        <v>4929</v>
      </c>
      <c r="J1374" s="1448">
        <v>91511.0</v>
      </c>
      <c r="K1374" s="1445" t="s">
        <v>2426</v>
      </c>
      <c r="L1374" s="1445" t="s">
        <v>7123</v>
      </c>
      <c r="M1374" s="1445" t="s">
        <v>9171</v>
      </c>
      <c r="N1374" s="1449" t="s">
        <v>2426</v>
      </c>
      <c r="O1374" s="1450"/>
      <c r="P1374" s="1450"/>
    </row>
    <row r="1375">
      <c r="A1375" s="1444">
        <v>5224.0</v>
      </c>
      <c r="B1375" s="1445" t="s">
        <v>9172</v>
      </c>
      <c r="C1375" s="1445" t="s">
        <v>9173</v>
      </c>
      <c r="D1375" s="1446" t="s">
        <v>9174</v>
      </c>
      <c r="E1375" s="1445">
        <v>8.9182264E8</v>
      </c>
      <c r="F1375" s="1445">
        <v>8.9182264E8</v>
      </c>
      <c r="G1375" s="1447" t="b">
        <v>1</v>
      </c>
      <c r="H1375" s="1445" t="s">
        <v>76</v>
      </c>
      <c r="I1375" s="1445" t="s">
        <v>4929</v>
      </c>
      <c r="J1375" s="1448">
        <v>91511.0</v>
      </c>
      <c r="K1375" s="1445" t="s">
        <v>2464</v>
      </c>
      <c r="L1375" s="1445" t="s">
        <v>7725</v>
      </c>
      <c r="M1375" s="1445" t="s">
        <v>7725</v>
      </c>
      <c r="N1375" s="1449" t="s">
        <v>2464</v>
      </c>
      <c r="O1375" s="1450"/>
      <c r="P1375" s="1450"/>
    </row>
    <row r="1376">
      <c r="A1376" s="1444">
        <v>5225.0</v>
      </c>
      <c r="B1376" s="1445" t="s">
        <v>9175</v>
      </c>
      <c r="C1376" s="1445" t="s">
        <v>9176</v>
      </c>
      <c r="D1376" s="1446" t="s">
        <v>9177</v>
      </c>
      <c r="E1376" s="1445">
        <v>6.39249561E8</v>
      </c>
      <c r="F1376" s="1445">
        <v>6.39249561E8</v>
      </c>
      <c r="G1376" s="1447" t="b">
        <v>1</v>
      </c>
      <c r="H1376" s="1445" t="s">
        <v>76</v>
      </c>
      <c r="I1376" s="1445" t="s">
        <v>8887</v>
      </c>
      <c r="J1376" s="1448">
        <v>927980.0</v>
      </c>
      <c r="K1376" s="1445" t="s">
        <v>2432</v>
      </c>
      <c r="L1376" s="1445" t="s">
        <v>5415</v>
      </c>
      <c r="M1376" s="1445" t="s">
        <v>3864</v>
      </c>
      <c r="N1376" s="1449" t="s">
        <v>2432</v>
      </c>
      <c r="O1376" s="1450"/>
      <c r="P1376" s="1450"/>
    </row>
    <row r="1377">
      <c r="A1377" s="1444">
        <v>5227.0</v>
      </c>
      <c r="B1377" s="1445" t="s">
        <v>9178</v>
      </c>
      <c r="C1377" s="1445" t="s">
        <v>9179</v>
      </c>
      <c r="D1377" s="1446" t="s">
        <v>9180</v>
      </c>
      <c r="E1377" s="1445">
        <v>6.39249561E8</v>
      </c>
      <c r="F1377" s="1445">
        <v>6.39249561E8</v>
      </c>
      <c r="G1377" s="1447" t="b">
        <v>1</v>
      </c>
      <c r="H1377" s="1445" t="s">
        <v>76</v>
      </c>
      <c r="I1377" s="1445" t="s">
        <v>8887</v>
      </c>
      <c r="J1377" s="1448">
        <v>927980.0</v>
      </c>
      <c r="K1377" s="1445" t="s">
        <v>2432</v>
      </c>
      <c r="L1377" s="1445" t="s">
        <v>5182</v>
      </c>
      <c r="M1377" s="1445" t="s">
        <v>7130</v>
      </c>
      <c r="N1377" s="1449" t="s">
        <v>2432</v>
      </c>
      <c r="O1377" s="1450"/>
      <c r="P1377" s="1450"/>
    </row>
    <row r="1378">
      <c r="A1378" s="1444">
        <v>5228.0</v>
      </c>
      <c r="B1378" s="1445" t="s">
        <v>9181</v>
      </c>
      <c r="C1378" s="1445" t="s">
        <v>9182</v>
      </c>
      <c r="D1378" s="1446" t="s">
        <v>9183</v>
      </c>
      <c r="E1378" s="1445">
        <v>9.53962635E8</v>
      </c>
      <c r="F1378" s="1445">
        <v>9.53962635E8</v>
      </c>
      <c r="G1378" s="1447" t="b">
        <v>1</v>
      </c>
      <c r="H1378" s="1445" t="s">
        <v>76</v>
      </c>
      <c r="I1378" s="1445" t="s">
        <v>1204</v>
      </c>
      <c r="J1378" s="1448">
        <v>583715.0</v>
      </c>
      <c r="K1378" s="1445" t="s">
        <v>2464</v>
      </c>
      <c r="L1378" s="1445" t="s">
        <v>6473</v>
      </c>
      <c r="M1378" s="1445" t="s">
        <v>5196</v>
      </c>
      <c r="N1378" s="1449" t="s">
        <v>2464</v>
      </c>
      <c r="O1378" s="1450"/>
      <c r="P1378" s="1450"/>
    </row>
    <row r="1379">
      <c r="A1379" s="1444">
        <v>5229.0</v>
      </c>
      <c r="B1379" s="1445" t="s">
        <v>9184</v>
      </c>
      <c r="C1379" s="1445" t="s">
        <v>9185</v>
      </c>
      <c r="D1379" s="1446" t="s">
        <v>9186</v>
      </c>
      <c r="E1379" s="1445">
        <v>9.53962635E8</v>
      </c>
      <c r="F1379" s="1445">
        <v>9.53962635E8</v>
      </c>
      <c r="G1379" s="1447" t="b">
        <v>1</v>
      </c>
      <c r="H1379" s="1445" t="s">
        <v>76</v>
      </c>
      <c r="I1379" s="1445" t="s">
        <v>1204</v>
      </c>
      <c r="J1379" s="1448">
        <v>583715.0</v>
      </c>
      <c r="K1379" s="1445" t="s">
        <v>2464</v>
      </c>
      <c r="L1379" s="1445" t="s">
        <v>6473</v>
      </c>
      <c r="M1379" s="1445" t="s">
        <v>7689</v>
      </c>
      <c r="N1379" s="1449" t="s">
        <v>2464</v>
      </c>
      <c r="O1379" s="1450"/>
      <c r="P1379" s="1450"/>
    </row>
    <row r="1380">
      <c r="A1380" s="1444">
        <v>5231.0</v>
      </c>
      <c r="B1380" s="1445" t="s">
        <v>9187</v>
      </c>
      <c r="C1380" s="1445" t="s">
        <v>9187</v>
      </c>
      <c r="D1380" s="1446" t="s">
        <v>9188</v>
      </c>
      <c r="E1380" s="1445">
        <v>8.16332785E8</v>
      </c>
      <c r="F1380" s="1445">
        <v>8.16332785E8</v>
      </c>
      <c r="G1380" s="1447" t="b">
        <v>1</v>
      </c>
      <c r="H1380" s="1445" t="s">
        <v>76</v>
      </c>
      <c r="I1380" s="1445" t="s">
        <v>4929</v>
      </c>
      <c r="J1380" s="1448">
        <v>91511.0</v>
      </c>
      <c r="K1380" s="1445" t="s">
        <v>2432</v>
      </c>
      <c r="L1380" s="1451"/>
      <c r="M1380" s="1445" t="s">
        <v>9189</v>
      </c>
      <c r="N1380" s="1449" t="s">
        <v>2432</v>
      </c>
      <c r="O1380" s="1450"/>
      <c r="P1380" s="1450"/>
    </row>
    <row r="1381">
      <c r="A1381" s="1444">
        <v>5232.0</v>
      </c>
      <c r="B1381" s="1445" t="s">
        <v>9190</v>
      </c>
      <c r="C1381" s="1445" t="s">
        <v>9191</v>
      </c>
      <c r="D1381" s="1446" t="s">
        <v>9192</v>
      </c>
      <c r="E1381" s="1445">
        <v>9.22727565E8</v>
      </c>
      <c r="F1381" s="1445">
        <v>9.22727565E8</v>
      </c>
      <c r="G1381" s="1447" t="b">
        <v>1</v>
      </c>
      <c r="H1381" s="1445" t="s">
        <v>76</v>
      </c>
      <c r="I1381" s="1445" t="s">
        <v>4936</v>
      </c>
      <c r="J1381" s="1448">
        <v>717019.0</v>
      </c>
      <c r="K1381" s="1445" t="s">
        <v>2432</v>
      </c>
      <c r="L1381" s="1445" t="s">
        <v>8180</v>
      </c>
      <c r="M1381" s="1445" t="s">
        <v>6244</v>
      </c>
      <c r="N1381" s="1449" t="s">
        <v>2432</v>
      </c>
      <c r="O1381" s="1450"/>
      <c r="P1381" s="1450"/>
    </row>
    <row r="1382">
      <c r="A1382" s="1444">
        <v>5233.0</v>
      </c>
      <c r="B1382" s="1445" t="s">
        <v>9193</v>
      </c>
      <c r="C1382" s="1445" t="s">
        <v>9194</v>
      </c>
      <c r="D1382" s="1446" t="s">
        <v>9195</v>
      </c>
      <c r="E1382" s="1445">
        <v>9.48987272E8</v>
      </c>
      <c r="F1382" s="1445">
        <v>9.48987272E8</v>
      </c>
      <c r="G1382" s="1447" t="b">
        <v>1</v>
      </c>
      <c r="H1382" s="1445" t="s">
        <v>76</v>
      </c>
      <c r="I1382" s="1445" t="s">
        <v>4936</v>
      </c>
      <c r="J1382" s="1448">
        <v>717019.0</v>
      </c>
      <c r="K1382" s="1445" t="s">
        <v>2432</v>
      </c>
      <c r="L1382" s="1445" t="s">
        <v>5428</v>
      </c>
      <c r="M1382" s="1445" t="s">
        <v>4990</v>
      </c>
      <c r="N1382" s="1449" t="s">
        <v>2432</v>
      </c>
      <c r="O1382" s="1450"/>
      <c r="P1382" s="1450"/>
    </row>
    <row r="1383">
      <c r="A1383" s="1444">
        <v>5234.0</v>
      </c>
      <c r="B1383" s="1445" t="s">
        <v>9196</v>
      </c>
      <c r="C1383" s="1445" t="s">
        <v>9196</v>
      </c>
      <c r="D1383" s="1446" t="s">
        <v>9197</v>
      </c>
      <c r="E1383" s="1445">
        <v>8.7665526E7</v>
      </c>
      <c r="F1383" s="1445">
        <v>8.7665526E7</v>
      </c>
      <c r="G1383" s="1447" t="b">
        <v>1</v>
      </c>
      <c r="H1383" s="1445" t="s">
        <v>120</v>
      </c>
      <c r="I1383" s="1445" t="s">
        <v>6480</v>
      </c>
      <c r="J1383" s="1448">
        <v>126855.0</v>
      </c>
      <c r="K1383" s="1445" t="s">
        <v>2464</v>
      </c>
      <c r="L1383" s="1453"/>
      <c r="M1383" s="1445" t="s">
        <v>9198</v>
      </c>
      <c r="N1383" s="1449" t="s">
        <v>2464</v>
      </c>
      <c r="O1383" s="1450"/>
      <c r="P1383" s="1450"/>
    </row>
    <row r="1384">
      <c r="A1384" s="1444">
        <v>5245.0</v>
      </c>
      <c r="B1384" s="1445" t="s">
        <v>9199</v>
      </c>
      <c r="C1384" s="1445" t="s">
        <v>9200</v>
      </c>
      <c r="D1384" s="1446" t="s">
        <v>9201</v>
      </c>
      <c r="E1384" s="1445">
        <v>9.10739191E8</v>
      </c>
      <c r="F1384" s="1445">
        <v>9.10739191E8</v>
      </c>
      <c r="G1384" s="1447" t="b">
        <v>1</v>
      </c>
      <c r="H1384" s="1445" t="s">
        <v>76</v>
      </c>
      <c r="I1384" s="1445" t="s">
        <v>4936</v>
      </c>
      <c r="J1384" s="1448">
        <v>717019.0</v>
      </c>
      <c r="K1384" s="1445" t="s">
        <v>2426</v>
      </c>
      <c r="L1384" s="1445" t="s">
        <v>5072</v>
      </c>
      <c r="M1384" s="1445" t="s">
        <v>6749</v>
      </c>
      <c r="N1384" s="1449" t="s">
        <v>2426</v>
      </c>
      <c r="O1384" s="1450"/>
      <c r="P1384" s="1450"/>
    </row>
    <row r="1385">
      <c r="A1385" s="1444">
        <v>5246.0</v>
      </c>
      <c r="B1385" s="1445" t="s">
        <v>9202</v>
      </c>
      <c r="C1385" s="1445" t="s">
        <v>9202</v>
      </c>
      <c r="D1385" s="1446" t="s">
        <v>9203</v>
      </c>
      <c r="E1385" s="1445">
        <v>6.597505888E9</v>
      </c>
      <c r="F1385" s="1445">
        <v>6.597505888E9</v>
      </c>
      <c r="G1385" s="1447" t="b">
        <v>1</v>
      </c>
      <c r="H1385" s="1445" t="s">
        <v>120</v>
      </c>
      <c r="I1385" s="1445" t="s">
        <v>6480</v>
      </c>
      <c r="J1385" s="1448">
        <v>126855.0</v>
      </c>
      <c r="K1385" s="1445" t="s">
        <v>2476</v>
      </c>
      <c r="L1385" s="1451"/>
      <c r="M1385" s="1445" t="s">
        <v>9204</v>
      </c>
      <c r="N1385" s="1449" t="s">
        <v>2476</v>
      </c>
      <c r="O1385" s="1450"/>
      <c r="P1385" s="1450"/>
    </row>
    <row r="1386">
      <c r="A1386" s="1444">
        <v>5248.0</v>
      </c>
      <c r="B1386" s="1445" t="s">
        <v>9205</v>
      </c>
      <c r="C1386" s="1445" t="s">
        <v>9205</v>
      </c>
      <c r="D1386" s="1446" t="s">
        <v>9206</v>
      </c>
      <c r="E1386" s="1445">
        <v>9.90709988E8</v>
      </c>
      <c r="F1386" s="1445">
        <v>9.90709988E8</v>
      </c>
      <c r="G1386" s="1447" t="b">
        <v>1</v>
      </c>
      <c r="H1386" s="1445" t="s">
        <v>76</v>
      </c>
      <c r="I1386" s="1445" t="s">
        <v>4936</v>
      </c>
      <c r="J1386" s="1448">
        <v>717019.0</v>
      </c>
      <c r="K1386" s="1445" t="s">
        <v>2937</v>
      </c>
      <c r="L1386" s="1445" t="s">
        <v>5267</v>
      </c>
      <c r="M1386" s="1445" t="s">
        <v>4960</v>
      </c>
      <c r="N1386" s="1449" t="s">
        <v>9207</v>
      </c>
      <c r="O1386" s="1450"/>
      <c r="P1386" s="1450"/>
    </row>
    <row r="1387">
      <c r="A1387" s="1444">
        <v>5249.0</v>
      </c>
      <c r="B1387" s="1445" t="s">
        <v>9208</v>
      </c>
      <c r="C1387" s="1445" t="s">
        <v>9209</v>
      </c>
      <c r="D1387" s="1446" t="s">
        <v>9210</v>
      </c>
      <c r="E1387" s="1445">
        <v>6.15165159E8</v>
      </c>
      <c r="F1387" s="1445">
        <v>6.15165159E8</v>
      </c>
      <c r="G1387" s="1447" t="b">
        <v>1</v>
      </c>
      <c r="H1387" s="1445" t="s">
        <v>263</v>
      </c>
      <c r="I1387" s="1445" t="s">
        <v>1204</v>
      </c>
      <c r="J1387" s="1448">
        <v>583715.0</v>
      </c>
      <c r="K1387" s="1445" t="s">
        <v>2464</v>
      </c>
      <c r="L1387" s="1445" t="s">
        <v>263</v>
      </c>
      <c r="M1387" s="1445" t="s">
        <v>263</v>
      </c>
      <c r="N1387" s="1449" t="s">
        <v>2464</v>
      </c>
      <c r="O1387" s="1450"/>
      <c r="P1387" s="1450"/>
    </row>
    <row r="1388">
      <c r="A1388" s="1444">
        <v>5250.0</v>
      </c>
      <c r="B1388" s="1445" t="s">
        <v>9211</v>
      </c>
      <c r="C1388" s="1445" t="s">
        <v>9211</v>
      </c>
      <c r="D1388" s="1446" t="s">
        <v>9212</v>
      </c>
      <c r="E1388" s="1445">
        <v>6.19901888E8</v>
      </c>
      <c r="F1388" s="1445">
        <v>6.19901888E8</v>
      </c>
      <c r="G1388" s="1447" t="b">
        <v>1</v>
      </c>
      <c r="H1388" s="1445" t="s">
        <v>76</v>
      </c>
      <c r="I1388" s="1445" t="s">
        <v>1204</v>
      </c>
      <c r="J1388" s="1448">
        <v>583715.0</v>
      </c>
      <c r="K1388" s="1445" t="s">
        <v>2437</v>
      </c>
      <c r="L1388" s="1445" t="s">
        <v>6749</v>
      </c>
      <c r="M1388" s="1445" t="s">
        <v>6749</v>
      </c>
      <c r="N1388" s="1449" t="s">
        <v>7354</v>
      </c>
      <c r="O1388" s="1450"/>
      <c r="P1388" s="1450"/>
    </row>
    <row r="1389">
      <c r="A1389" s="1444">
        <v>5251.0</v>
      </c>
      <c r="B1389" s="1445" t="s">
        <v>151</v>
      </c>
      <c r="C1389" s="1445" t="s">
        <v>9213</v>
      </c>
      <c r="D1389" s="1446" t="s">
        <v>9214</v>
      </c>
      <c r="E1389" s="1445">
        <v>8.17974455E8</v>
      </c>
      <c r="F1389" s="1445">
        <v>8.17974455E8</v>
      </c>
      <c r="G1389" s="1447" t="b">
        <v>1</v>
      </c>
      <c r="H1389" s="1445" t="s">
        <v>76</v>
      </c>
      <c r="I1389" s="1445" t="s">
        <v>1077</v>
      </c>
      <c r="J1389" s="1448">
        <v>319244.0</v>
      </c>
      <c r="K1389" s="1445" t="s">
        <v>2659</v>
      </c>
      <c r="L1389" s="1453"/>
      <c r="M1389" s="1445" t="s">
        <v>6149</v>
      </c>
      <c r="N1389" s="1449" t="s">
        <v>2659</v>
      </c>
      <c r="O1389" s="1450"/>
      <c r="P1389" s="1450"/>
    </row>
    <row r="1390">
      <c r="A1390" s="1444">
        <v>5252.0</v>
      </c>
      <c r="B1390" s="1445" t="s">
        <v>9215</v>
      </c>
      <c r="C1390" s="1445" t="s">
        <v>9216</v>
      </c>
      <c r="D1390" s="1446" t="s">
        <v>9217</v>
      </c>
      <c r="E1390" s="1445">
        <v>9.27449523E8</v>
      </c>
      <c r="F1390" s="1445">
        <v>9.27449523E8</v>
      </c>
      <c r="G1390" s="1447" t="b">
        <v>1</v>
      </c>
      <c r="H1390" s="1445" t="s">
        <v>76</v>
      </c>
      <c r="I1390" s="1445" t="s">
        <v>1077</v>
      </c>
      <c r="J1390" s="1448">
        <v>319244.0</v>
      </c>
      <c r="K1390" s="1445" t="s">
        <v>2659</v>
      </c>
      <c r="L1390" s="1453"/>
      <c r="M1390" s="1445" t="s">
        <v>9036</v>
      </c>
      <c r="N1390" s="1449" t="s">
        <v>2659</v>
      </c>
      <c r="O1390" s="1450"/>
      <c r="P1390" s="1450"/>
    </row>
    <row r="1391">
      <c r="A1391" s="1444">
        <v>5254.0</v>
      </c>
      <c r="B1391" s="1445" t="s">
        <v>9218</v>
      </c>
      <c r="C1391" s="1445" t="s">
        <v>9219</v>
      </c>
      <c r="D1391" s="1446" t="s">
        <v>9220</v>
      </c>
      <c r="E1391" s="1445">
        <v>9.93655186E8</v>
      </c>
      <c r="F1391" s="1445">
        <v>9.93655186E8</v>
      </c>
      <c r="G1391" s="1447" t="b">
        <v>1</v>
      </c>
      <c r="H1391" s="1445" t="s">
        <v>76</v>
      </c>
      <c r="I1391" s="1445" t="s">
        <v>1204</v>
      </c>
      <c r="J1391" s="1448">
        <v>583715.0</v>
      </c>
      <c r="K1391" s="1445" t="s">
        <v>2432</v>
      </c>
      <c r="L1391" s="1445" t="s">
        <v>8152</v>
      </c>
      <c r="M1391" s="1445" t="s">
        <v>9221</v>
      </c>
      <c r="N1391" s="1449" t="s">
        <v>2432</v>
      </c>
      <c r="O1391" s="1450"/>
      <c r="P1391" s="1450"/>
    </row>
    <row r="1392">
      <c r="A1392" s="1444">
        <v>5255.0</v>
      </c>
      <c r="B1392" s="1445" t="s">
        <v>9222</v>
      </c>
      <c r="C1392" s="1445" t="s">
        <v>9223</v>
      </c>
      <c r="D1392" s="1446" t="s">
        <v>9224</v>
      </c>
      <c r="E1392" s="1445">
        <v>2.8208888E7</v>
      </c>
      <c r="F1392" s="1445">
        <v>2.8208888E7</v>
      </c>
      <c r="G1392" s="1447" t="b">
        <v>1</v>
      </c>
      <c r="H1392" s="1445" t="s">
        <v>76</v>
      </c>
      <c r="I1392" s="1445" t="s">
        <v>4929</v>
      </c>
      <c r="J1392" s="1448">
        <v>91511.0</v>
      </c>
      <c r="K1392" s="1445" t="s">
        <v>2437</v>
      </c>
      <c r="L1392" s="1453"/>
      <c r="M1392" s="1445" t="s">
        <v>8592</v>
      </c>
      <c r="N1392" s="1449" t="s">
        <v>6490</v>
      </c>
      <c r="O1392" s="1450"/>
      <c r="P1392" s="1450"/>
    </row>
    <row r="1393">
      <c r="A1393" s="1444">
        <v>5256.0</v>
      </c>
      <c r="B1393" s="1445" t="s">
        <v>9225</v>
      </c>
      <c r="C1393" s="1445" t="s">
        <v>9226</v>
      </c>
      <c r="D1393" s="1446" t="s">
        <v>9227</v>
      </c>
      <c r="E1393" s="1445">
        <v>8.34426564E8</v>
      </c>
      <c r="F1393" s="1445">
        <v>8.34426564E8</v>
      </c>
      <c r="G1393" s="1447" t="b">
        <v>1</v>
      </c>
      <c r="H1393" s="1445" t="s">
        <v>76</v>
      </c>
      <c r="I1393" s="1445" t="s">
        <v>8348</v>
      </c>
      <c r="J1393" s="1448">
        <v>865460.0</v>
      </c>
      <c r="K1393" s="1445" t="s">
        <v>2464</v>
      </c>
      <c r="L1393" s="1445" t="s">
        <v>5963</v>
      </c>
      <c r="M1393" s="1445" t="s">
        <v>3864</v>
      </c>
      <c r="N1393" s="1449" t="s">
        <v>2464</v>
      </c>
      <c r="O1393" s="1450"/>
      <c r="P1393" s="1450"/>
    </row>
    <row r="1394">
      <c r="A1394" s="1444">
        <v>5257.0</v>
      </c>
      <c r="B1394" s="1445" t="s">
        <v>9228</v>
      </c>
      <c r="C1394" s="1445" t="s">
        <v>9229</v>
      </c>
      <c r="D1394" s="1446" t="s">
        <v>9230</v>
      </c>
      <c r="E1394" s="1445">
        <v>9.55621526E8</v>
      </c>
      <c r="F1394" s="1445">
        <v>9.55621526E8</v>
      </c>
      <c r="G1394" s="1447" t="b">
        <v>1</v>
      </c>
      <c r="H1394" s="1445" t="s">
        <v>76</v>
      </c>
      <c r="I1394" s="1445" t="s">
        <v>4929</v>
      </c>
      <c r="J1394" s="1448">
        <v>91511.0</v>
      </c>
      <c r="K1394" s="1445" t="s">
        <v>2426</v>
      </c>
      <c r="L1394" s="1445" t="s">
        <v>5002</v>
      </c>
      <c r="M1394" s="1445" t="s">
        <v>9231</v>
      </c>
      <c r="N1394" s="1449" t="s">
        <v>9232</v>
      </c>
      <c r="O1394" s="1450"/>
      <c r="P1394" s="1450"/>
    </row>
    <row r="1395">
      <c r="A1395" s="1444">
        <v>5259.0</v>
      </c>
      <c r="B1395" s="1445" t="s">
        <v>9233</v>
      </c>
      <c r="C1395" s="1445" t="s">
        <v>9234</v>
      </c>
      <c r="D1395" s="1446" t="s">
        <v>9235</v>
      </c>
      <c r="E1395" s="1445">
        <v>9.7990599E8</v>
      </c>
      <c r="F1395" s="1445">
        <v>9.7990599E8</v>
      </c>
      <c r="G1395" s="1447" t="b">
        <v>1</v>
      </c>
      <c r="H1395" s="1445" t="s">
        <v>76</v>
      </c>
      <c r="I1395" s="1445" t="s">
        <v>4936</v>
      </c>
      <c r="J1395" s="1448">
        <v>717019.0</v>
      </c>
      <c r="K1395" s="1445" t="s">
        <v>2464</v>
      </c>
      <c r="L1395" s="1445" t="s">
        <v>5249</v>
      </c>
      <c r="M1395" s="1445" t="s">
        <v>4969</v>
      </c>
      <c r="N1395" s="1449" t="s">
        <v>9236</v>
      </c>
      <c r="O1395" s="1450"/>
      <c r="P1395" s="1450"/>
    </row>
    <row r="1396">
      <c r="A1396" s="1444">
        <v>5260.0</v>
      </c>
      <c r="B1396" s="1445" t="s">
        <v>9237</v>
      </c>
      <c r="C1396" s="1445" t="s">
        <v>9238</v>
      </c>
      <c r="D1396" s="1446" t="s">
        <v>9239</v>
      </c>
      <c r="E1396" s="1445">
        <v>8.1989984E8</v>
      </c>
      <c r="F1396" s="1445">
        <v>8.1989984E8</v>
      </c>
      <c r="G1396" s="1447" t="b">
        <v>1</v>
      </c>
      <c r="H1396" s="1445" t="s">
        <v>76</v>
      </c>
      <c r="I1396" s="1445" t="s">
        <v>7033</v>
      </c>
      <c r="J1396" s="1448">
        <v>632882.0</v>
      </c>
      <c r="K1396" s="1445" t="s">
        <v>2440</v>
      </c>
      <c r="L1396" s="1445" t="s">
        <v>3864</v>
      </c>
      <c r="M1396" s="1445" t="s">
        <v>3864</v>
      </c>
      <c r="N1396" s="1449" t="s">
        <v>5639</v>
      </c>
      <c r="O1396" s="1450"/>
      <c r="P1396" s="1450"/>
    </row>
    <row r="1397">
      <c r="A1397" s="1444">
        <v>5261.0</v>
      </c>
      <c r="B1397" s="1445" t="s">
        <v>9240</v>
      </c>
      <c r="C1397" s="1445" t="s">
        <v>9241</v>
      </c>
      <c r="D1397" s="1446" t="s">
        <v>9242</v>
      </c>
      <c r="E1397" s="1454">
        <f>+660826682865</f>
        <v>660826682865</v>
      </c>
      <c r="F1397" s="1445">
        <v>8.26682865E8</v>
      </c>
      <c r="G1397" s="1447" t="b">
        <v>1</v>
      </c>
      <c r="H1397" s="1445" t="s">
        <v>76</v>
      </c>
      <c r="I1397" s="1445" t="s">
        <v>1204</v>
      </c>
      <c r="J1397" s="1448">
        <v>583715.0</v>
      </c>
      <c r="K1397" s="1445" t="s">
        <v>2426</v>
      </c>
      <c r="L1397" s="1445" t="s">
        <v>9243</v>
      </c>
      <c r="M1397" s="1445" t="s">
        <v>76</v>
      </c>
      <c r="N1397" s="1449" t="s">
        <v>5402</v>
      </c>
      <c r="O1397" s="1450"/>
      <c r="P1397" s="1450"/>
    </row>
    <row r="1398">
      <c r="A1398" s="1444">
        <v>5262.0</v>
      </c>
      <c r="B1398" s="1445" t="s">
        <v>9244</v>
      </c>
      <c r="C1398" s="1445" t="s">
        <v>9245</v>
      </c>
      <c r="D1398" s="1446" t="s">
        <v>9246</v>
      </c>
      <c r="E1398" s="1445">
        <v>8.29489859E8</v>
      </c>
      <c r="F1398" s="1445">
        <v>8.29489859E8</v>
      </c>
      <c r="G1398" s="1447" t="b">
        <v>1</v>
      </c>
      <c r="H1398" s="1445" t="s">
        <v>76</v>
      </c>
      <c r="I1398" s="1445" t="s">
        <v>1204</v>
      </c>
      <c r="J1398" s="1448">
        <v>583715.0</v>
      </c>
      <c r="K1398" s="1445" t="s">
        <v>3363</v>
      </c>
      <c r="L1398" s="1453"/>
      <c r="M1398" s="1445" t="s">
        <v>5192</v>
      </c>
      <c r="N1398" s="1449" t="s">
        <v>3363</v>
      </c>
      <c r="O1398" s="1450"/>
      <c r="P1398" s="1450"/>
    </row>
    <row r="1399">
      <c r="A1399" s="1444">
        <v>5263.0</v>
      </c>
      <c r="B1399" s="1445" t="s">
        <v>9247</v>
      </c>
      <c r="C1399" s="1445" t="s">
        <v>9248</v>
      </c>
      <c r="D1399" s="1446" t="s">
        <v>9249</v>
      </c>
      <c r="E1399" s="1445">
        <v>6.48792777E8</v>
      </c>
      <c r="F1399" s="1445">
        <v>6.48792777E8</v>
      </c>
      <c r="G1399" s="1447" t="b">
        <v>1</v>
      </c>
      <c r="H1399" s="1445" t="s">
        <v>76</v>
      </c>
      <c r="I1399" s="1445" t="s">
        <v>1077</v>
      </c>
      <c r="J1399" s="1448">
        <v>319244.0</v>
      </c>
      <c r="K1399" s="1445" t="s">
        <v>4317</v>
      </c>
      <c r="L1399" s="1445" t="s">
        <v>9250</v>
      </c>
      <c r="M1399" s="1445" t="s">
        <v>5037</v>
      </c>
      <c r="N1399" s="1449" t="s">
        <v>6387</v>
      </c>
      <c r="O1399" s="1450"/>
      <c r="P1399" s="1450"/>
    </row>
    <row r="1400">
      <c r="A1400" s="1444">
        <v>5264.0</v>
      </c>
      <c r="B1400" s="1445" t="s">
        <v>9251</v>
      </c>
      <c r="C1400" s="1445" t="s">
        <v>9252</v>
      </c>
      <c r="D1400" s="1446" t="s">
        <v>9253</v>
      </c>
      <c r="E1400" s="1445">
        <v>2.195719E7</v>
      </c>
      <c r="F1400" s="1445">
        <v>2.195719E7</v>
      </c>
      <c r="G1400" s="1447" t="b">
        <v>1</v>
      </c>
      <c r="H1400" s="1445" t="s">
        <v>3864</v>
      </c>
      <c r="I1400" s="1445" t="s">
        <v>1204</v>
      </c>
      <c r="J1400" s="1448">
        <v>583715.0</v>
      </c>
      <c r="K1400" s="1445" t="s">
        <v>4048</v>
      </c>
      <c r="L1400" s="1445" t="s">
        <v>5182</v>
      </c>
      <c r="M1400" s="1445" t="s">
        <v>3864</v>
      </c>
      <c r="N1400" s="1449" t="s">
        <v>9254</v>
      </c>
      <c r="O1400" s="1450"/>
      <c r="P1400" s="1450"/>
    </row>
    <row r="1401">
      <c r="A1401" s="1444">
        <v>5265.0</v>
      </c>
      <c r="B1401" s="1445" t="s">
        <v>9255</v>
      </c>
      <c r="C1401" s="1445" t="s">
        <v>9256</v>
      </c>
      <c r="D1401" s="1446" t="s">
        <v>9257</v>
      </c>
      <c r="E1401" s="1445">
        <v>2.195719E7</v>
      </c>
      <c r="F1401" s="1445">
        <v>2.195719E7</v>
      </c>
      <c r="G1401" s="1447" t="b">
        <v>1</v>
      </c>
      <c r="H1401" s="1445" t="s">
        <v>76</v>
      </c>
      <c r="I1401" s="1445" t="s">
        <v>1204</v>
      </c>
      <c r="J1401" s="1448">
        <v>583715.0</v>
      </c>
      <c r="K1401" s="1445" t="s">
        <v>4048</v>
      </c>
      <c r="L1401" s="1445" t="s">
        <v>5113</v>
      </c>
      <c r="M1401" s="1445" t="s">
        <v>9258</v>
      </c>
      <c r="N1401" s="1449" t="s">
        <v>9254</v>
      </c>
      <c r="O1401" s="1450"/>
      <c r="P1401" s="1450"/>
    </row>
    <row r="1402">
      <c r="A1402" s="1444">
        <v>5266.0</v>
      </c>
      <c r="B1402" s="1445" t="s">
        <v>9259</v>
      </c>
      <c r="C1402" s="1445" t="s">
        <v>9260</v>
      </c>
      <c r="D1402" s="1446" t="s">
        <v>9261</v>
      </c>
      <c r="E1402" s="1445">
        <v>8.1190018E8</v>
      </c>
      <c r="F1402" s="1445">
        <v>8.1190018E8</v>
      </c>
      <c r="G1402" s="1447" t="b">
        <v>1</v>
      </c>
      <c r="H1402" s="1445" t="s">
        <v>76</v>
      </c>
      <c r="I1402" s="1445" t="s">
        <v>1204</v>
      </c>
      <c r="J1402" s="1448">
        <v>583715.0</v>
      </c>
      <c r="K1402" s="1445" t="s">
        <v>2464</v>
      </c>
      <c r="L1402" s="1453"/>
      <c r="M1402" s="1445" t="s">
        <v>8656</v>
      </c>
      <c r="N1402" s="1449" t="s">
        <v>2464</v>
      </c>
      <c r="O1402" s="1450"/>
      <c r="P1402" s="1450"/>
    </row>
    <row r="1403">
      <c r="A1403" s="1444">
        <v>5267.0</v>
      </c>
      <c r="B1403" s="1445" t="s">
        <v>296</v>
      </c>
      <c r="C1403" s="1445" t="s">
        <v>296</v>
      </c>
      <c r="D1403" s="1446" t="s">
        <v>9262</v>
      </c>
      <c r="E1403" s="1445">
        <v>6.55176191E8</v>
      </c>
      <c r="F1403" s="1445">
        <v>6.55176191E8</v>
      </c>
      <c r="G1403" s="1447" t="b">
        <v>1</v>
      </c>
      <c r="H1403" s="1445" t="s">
        <v>76</v>
      </c>
      <c r="I1403" s="1445" t="s">
        <v>4929</v>
      </c>
      <c r="J1403" s="1448">
        <v>91511.0</v>
      </c>
      <c r="K1403" s="1445" t="s">
        <v>2476</v>
      </c>
      <c r="L1403" s="1453"/>
      <c r="M1403" s="1453"/>
      <c r="N1403" s="1449" t="s">
        <v>9263</v>
      </c>
      <c r="O1403" s="1450"/>
      <c r="P1403" s="1450"/>
    </row>
    <row r="1404">
      <c r="A1404" s="1444">
        <v>5269.0</v>
      </c>
      <c r="B1404" s="1445" t="s">
        <v>9264</v>
      </c>
      <c r="C1404" s="1445" t="s">
        <v>9265</v>
      </c>
      <c r="D1404" s="1446" t="s">
        <v>9266</v>
      </c>
      <c r="E1404" s="1445">
        <v>8.59373316E8</v>
      </c>
      <c r="F1404" s="1445">
        <v>8.59373316E8</v>
      </c>
      <c r="G1404" s="1447" t="b">
        <v>1</v>
      </c>
      <c r="H1404" s="1445" t="s">
        <v>76</v>
      </c>
      <c r="I1404" s="1445" t="s">
        <v>1204</v>
      </c>
      <c r="J1404" s="1448">
        <v>583715.0</v>
      </c>
      <c r="K1404" s="1445" t="s">
        <v>4317</v>
      </c>
      <c r="L1404" s="1445" t="s">
        <v>9167</v>
      </c>
      <c r="M1404" s="1445" t="s">
        <v>8522</v>
      </c>
      <c r="N1404" s="1449" t="s">
        <v>6387</v>
      </c>
      <c r="O1404" s="1450"/>
      <c r="P1404" s="1450"/>
    </row>
    <row r="1405">
      <c r="A1405" s="1444">
        <v>5270.0</v>
      </c>
      <c r="B1405" s="1445" t="s">
        <v>9267</v>
      </c>
      <c r="C1405" s="1445" t="s">
        <v>9268</v>
      </c>
      <c r="D1405" s="1446" t="s">
        <v>9269</v>
      </c>
      <c r="E1405" s="1445">
        <v>9.67892076E8</v>
      </c>
      <c r="F1405" s="1445">
        <v>9.67892076E8</v>
      </c>
      <c r="G1405" s="1447" t="b">
        <v>1</v>
      </c>
      <c r="H1405" s="1445" t="s">
        <v>76</v>
      </c>
      <c r="I1405" s="1445" t="s">
        <v>1204</v>
      </c>
      <c r="J1405" s="1448">
        <v>583715.0</v>
      </c>
      <c r="K1405" s="1445" t="s">
        <v>4317</v>
      </c>
      <c r="L1405" s="1445" t="s">
        <v>7507</v>
      </c>
      <c r="M1405" s="1445" t="s">
        <v>8522</v>
      </c>
      <c r="N1405" s="1449" t="s">
        <v>6387</v>
      </c>
      <c r="O1405" s="1450"/>
      <c r="P1405" s="1450"/>
    </row>
    <row r="1406">
      <c r="A1406" s="1444">
        <v>5271.0</v>
      </c>
      <c r="B1406" s="1445" t="s">
        <v>9270</v>
      </c>
      <c r="C1406" s="1445" t="s">
        <v>9271</v>
      </c>
      <c r="D1406" s="1446" t="s">
        <v>9272</v>
      </c>
      <c r="E1406" s="1445">
        <v>9.84491964E8</v>
      </c>
      <c r="F1406" s="1445">
        <v>9.84491964E8</v>
      </c>
      <c r="G1406" s="1447" t="b">
        <v>1</v>
      </c>
      <c r="H1406" s="1445" t="s">
        <v>76</v>
      </c>
      <c r="I1406" s="1445" t="s">
        <v>1204</v>
      </c>
      <c r="J1406" s="1448">
        <v>583715.0</v>
      </c>
      <c r="K1406" s="1445" t="s">
        <v>4317</v>
      </c>
      <c r="L1406" s="1445" t="s">
        <v>4994</v>
      </c>
      <c r="M1406" s="1445" t="s">
        <v>9273</v>
      </c>
      <c r="N1406" s="1449" t="s">
        <v>6387</v>
      </c>
      <c r="O1406" s="1450"/>
      <c r="P1406" s="1450"/>
    </row>
    <row r="1407">
      <c r="A1407" s="1444">
        <v>5272.0</v>
      </c>
      <c r="B1407" s="1445" t="s">
        <v>9274</v>
      </c>
      <c r="C1407" s="1445" t="s">
        <v>9275</v>
      </c>
      <c r="D1407" s="1446" t="s">
        <v>9276</v>
      </c>
      <c r="E1407" s="1445">
        <v>6.53936991E8</v>
      </c>
      <c r="F1407" s="1445">
        <v>6.53936991E8</v>
      </c>
      <c r="G1407" s="1447" t="b">
        <v>1</v>
      </c>
      <c r="H1407" s="1445" t="s">
        <v>6244</v>
      </c>
      <c r="I1407" s="1445" t="s">
        <v>1204</v>
      </c>
      <c r="J1407" s="1448">
        <v>583715.0</v>
      </c>
      <c r="K1407" s="1445" t="s">
        <v>4317</v>
      </c>
      <c r="L1407" s="1445" t="s">
        <v>6244</v>
      </c>
      <c r="M1407" s="1445" t="s">
        <v>6244</v>
      </c>
      <c r="N1407" s="1449" t="s">
        <v>6387</v>
      </c>
      <c r="O1407" s="1450"/>
      <c r="P1407" s="1450"/>
    </row>
    <row r="1408">
      <c r="A1408" s="1444">
        <v>5274.0</v>
      </c>
      <c r="B1408" s="1445" t="s">
        <v>9277</v>
      </c>
      <c r="C1408" s="1445" t="s">
        <v>9277</v>
      </c>
      <c r="D1408" s="1446" t="s">
        <v>9278</v>
      </c>
      <c r="E1408" s="1445">
        <v>6.38978187E8</v>
      </c>
      <c r="F1408" s="1445">
        <v>6.38978187E8</v>
      </c>
      <c r="G1408" s="1447" t="b">
        <v>1</v>
      </c>
      <c r="H1408" s="1445" t="s">
        <v>76</v>
      </c>
      <c r="I1408" s="1445" t="s">
        <v>4936</v>
      </c>
      <c r="J1408" s="1448">
        <v>717019.0</v>
      </c>
      <c r="K1408" s="1445" t="s">
        <v>2432</v>
      </c>
      <c r="L1408" s="1453"/>
      <c r="M1408" s="1445" t="s">
        <v>4945</v>
      </c>
      <c r="N1408" s="1449" t="s">
        <v>2432</v>
      </c>
      <c r="O1408" s="1450"/>
      <c r="P1408" s="1450"/>
    </row>
    <row r="1409">
      <c r="A1409" s="1444">
        <v>5275.0</v>
      </c>
      <c r="B1409" s="1445" t="s">
        <v>9279</v>
      </c>
      <c r="C1409" s="1445" t="s">
        <v>9280</v>
      </c>
      <c r="D1409" s="1446" t="s">
        <v>9281</v>
      </c>
      <c r="E1409" s="1445">
        <v>8.26566661E8</v>
      </c>
      <c r="F1409" s="1445">
        <v>8.26566661E8</v>
      </c>
      <c r="G1409" s="1447" t="b">
        <v>1</v>
      </c>
      <c r="H1409" s="1445" t="s">
        <v>76</v>
      </c>
      <c r="I1409" s="1445" t="s">
        <v>4936</v>
      </c>
      <c r="J1409" s="1448">
        <v>717019.0</v>
      </c>
      <c r="K1409" s="1445" t="s">
        <v>4048</v>
      </c>
      <c r="L1409" s="1445" t="s">
        <v>5422</v>
      </c>
      <c r="M1409" s="1445" t="s">
        <v>6149</v>
      </c>
      <c r="N1409" s="1449" t="s">
        <v>8111</v>
      </c>
      <c r="O1409" s="1450"/>
      <c r="P1409" s="1450"/>
    </row>
    <row r="1410">
      <c r="A1410" s="1444">
        <v>5276.0</v>
      </c>
      <c r="B1410" s="1445" t="s">
        <v>9282</v>
      </c>
      <c r="C1410" s="1445" t="s">
        <v>9283</v>
      </c>
      <c r="D1410" s="1446" t="s">
        <v>9284</v>
      </c>
      <c r="E1410" s="1445">
        <v>8.68844352E8</v>
      </c>
      <c r="F1410" s="1445">
        <v>8.68844352E8</v>
      </c>
      <c r="G1410" s="1447" t="b">
        <v>1</v>
      </c>
      <c r="H1410" s="1445" t="s">
        <v>76</v>
      </c>
      <c r="I1410" s="1445" t="s">
        <v>4936</v>
      </c>
      <c r="J1410" s="1448">
        <v>717019.0</v>
      </c>
      <c r="K1410" s="1445" t="s">
        <v>2464</v>
      </c>
      <c r="L1410" s="1445" t="s">
        <v>5422</v>
      </c>
      <c r="M1410" s="1445" t="s">
        <v>6149</v>
      </c>
      <c r="N1410" s="1449" t="s">
        <v>2464</v>
      </c>
      <c r="O1410" s="1450"/>
      <c r="P1410" s="1450"/>
    </row>
    <row r="1411">
      <c r="A1411" s="1444">
        <v>5277.0</v>
      </c>
      <c r="B1411" s="1445" t="s">
        <v>9285</v>
      </c>
      <c r="C1411" s="1445" t="s">
        <v>9286</v>
      </c>
      <c r="D1411" s="1446" t="s">
        <v>9287</v>
      </c>
      <c r="E1411" s="1445">
        <v>8.06949626E8</v>
      </c>
      <c r="F1411" s="1445">
        <v>8.06949626E8</v>
      </c>
      <c r="G1411" s="1447" t="b">
        <v>1</v>
      </c>
      <c r="H1411" s="1445" t="s">
        <v>5541</v>
      </c>
      <c r="I1411" s="1445" t="s">
        <v>4936</v>
      </c>
      <c r="J1411" s="1448">
        <v>717019.0</v>
      </c>
      <c r="K1411" s="1445" t="s">
        <v>3363</v>
      </c>
      <c r="L1411" s="1445" t="s">
        <v>5541</v>
      </c>
      <c r="M1411" s="1445" t="s">
        <v>5541</v>
      </c>
      <c r="N1411" s="1449" t="s">
        <v>3363</v>
      </c>
      <c r="O1411" s="1450"/>
      <c r="P1411" s="1450"/>
    </row>
    <row r="1412">
      <c r="A1412" s="1444">
        <v>5278.0</v>
      </c>
      <c r="B1412" s="1445" t="s">
        <v>9288</v>
      </c>
      <c r="C1412" s="1445" t="s">
        <v>9289</v>
      </c>
      <c r="D1412" s="1446" t="s">
        <v>9290</v>
      </c>
      <c r="E1412" s="1445">
        <v>8.93077799E8</v>
      </c>
      <c r="F1412" s="1445">
        <v>8.93077799E8</v>
      </c>
      <c r="G1412" s="1447" t="b">
        <v>1</v>
      </c>
      <c r="H1412" s="1445" t="s">
        <v>3864</v>
      </c>
      <c r="I1412" s="1445" t="s">
        <v>1077</v>
      </c>
      <c r="J1412" s="1448">
        <v>319244.0</v>
      </c>
      <c r="K1412" s="1445" t="s">
        <v>2937</v>
      </c>
      <c r="L1412" s="1445" t="s">
        <v>3864</v>
      </c>
      <c r="M1412" s="1445" t="s">
        <v>3864</v>
      </c>
      <c r="N1412" s="1449" t="s">
        <v>9291</v>
      </c>
      <c r="O1412" s="1450"/>
      <c r="P1412" s="1450"/>
    </row>
    <row r="1413">
      <c r="A1413" s="1444">
        <v>5279.0</v>
      </c>
      <c r="B1413" s="1445" t="s">
        <v>9292</v>
      </c>
      <c r="C1413" s="1445" t="s">
        <v>9293</v>
      </c>
      <c r="D1413" s="1446" t="s">
        <v>9294</v>
      </c>
      <c r="E1413" s="1445">
        <v>6.57153315E8</v>
      </c>
      <c r="F1413" s="1445">
        <v>6.57153315E8</v>
      </c>
      <c r="G1413" s="1447" t="b">
        <v>1</v>
      </c>
      <c r="H1413" s="1445" t="s">
        <v>76</v>
      </c>
      <c r="I1413" s="1445" t="s">
        <v>4929</v>
      </c>
      <c r="J1413" s="1448">
        <v>91511.0</v>
      </c>
      <c r="K1413" s="1445" t="s">
        <v>2432</v>
      </c>
      <c r="L1413" s="1453"/>
      <c r="M1413" s="1445" t="s">
        <v>9258</v>
      </c>
      <c r="N1413" s="1449" t="s">
        <v>2432</v>
      </c>
      <c r="O1413" s="1450"/>
      <c r="P1413" s="1450"/>
    </row>
    <row r="1414">
      <c r="A1414" s="1444">
        <v>5281.0</v>
      </c>
      <c r="B1414" s="1445" t="s">
        <v>9295</v>
      </c>
      <c r="C1414" s="1445" t="s">
        <v>9296</v>
      </c>
      <c r="D1414" s="1446" t="s">
        <v>9297</v>
      </c>
      <c r="E1414" s="1445">
        <v>9.62896525E8</v>
      </c>
      <c r="F1414" s="1445">
        <v>9.62896525E8</v>
      </c>
      <c r="G1414" s="1447" t="b">
        <v>1</v>
      </c>
      <c r="H1414" s="1445" t="s">
        <v>76</v>
      </c>
      <c r="I1414" s="1445" t="s">
        <v>4929</v>
      </c>
      <c r="J1414" s="1448">
        <v>91511.0</v>
      </c>
      <c r="K1414" s="1445" t="s">
        <v>2426</v>
      </c>
      <c r="L1414" s="1445" t="s">
        <v>4986</v>
      </c>
      <c r="M1414" s="1445" t="s">
        <v>8522</v>
      </c>
      <c r="N1414" s="1449" t="s">
        <v>8260</v>
      </c>
      <c r="O1414" s="1450"/>
      <c r="P1414" s="1450"/>
    </row>
    <row r="1415">
      <c r="A1415" s="1444">
        <v>5282.0</v>
      </c>
      <c r="B1415" s="1445" t="s">
        <v>9298</v>
      </c>
      <c r="C1415" s="1445" t="s">
        <v>9299</v>
      </c>
      <c r="D1415" s="1446" t="s">
        <v>9300</v>
      </c>
      <c r="E1415" s="1445">
        <v>8.02426424E8</v>
      </c>
      <c r="F1415" s="1445">
        <v>8.02426424E8</v>
      </c>
      <c r="G1415" s="1447" t="b">
        <v>1</v>
      </c>
      <c r="H1415" s="1445" t="s">
        <v>76</v>
      </c>
      <c r="I1415" s="1445" t="s">
        <v>1077</v>
      </c>
      <c r="J1415" s="1448">
        <v>319244.0</v>
      </c>
      <c r="K1415" s="1445" t="s">
        <v>2464</v>
      </c>
      <c r="L1415" s="1445" t="s">
        <v>4986</v>
      </c>
      <c r="M1415" s="1445" t="s">
        <v>8776</v>
      </c>
      <c r="N1415" s="1449" t="s">
        <v>2464</v>
      </c>
      <c r="O1415" s="1450"/>
      <c r="P1415" s="1450"/>
    </row>
    <row r="1416">
      <c r="A1416" s="1444">
        <v>5284.0</v>
      </c>
      <c r="B1416" s="1445" t="s">
        <v>9301</v>
      </c>
      <c r="C1416" s="1445" t="s">
        <v>9302</v>
      </c>
      <c r="D1416" s="1446" t="s">
        <v>9303</v>
      </c>
      <c r="E1416" s="1445">
        <v>2.0237214E7</v>
      </c>
      <c r="F1416" s="1445">
        <v>2.0237214E7</v>
      </c>
      <c r="G1416" s="1447" t="b">
        <v>1</v>
      </c>
      <c r="H1416" s="1445" t="s">
        <v>76</v>
      </c>
      <c r="I1416" s="1445" t="s">
        <v>4929</v>
      </c>
      <c r="J1416" s="1448">
        <v>91511.0</v>
      </c>
      <c r="K1416" s="1445" t="s">
        <v>2464</v>
      </c>
      <c r="L1416" s="1445" t="s">
        <v>7507</v>
      </c>
      <c r="M1416" s="1445" t="s">
        <v>5510</v>
      </c>
      <c r="N1416" s="1449" t="s">
        <v>5155</v>
      </c>
      <c r="O1416" s="1450"/>
      <c r="P1416" s="1450"/>
    </row>
    <row r="1417">
      <c r="A1417" s="1444">
        <v>5285.0</v>
      </c>
      <c r="B1417" s="1445" t="s">
        <v>9304</v>
      </c>
      <c r="C1417" s="1445" t="s">
        <v>9305</v>
      </c>
      <c r="D1417" s="1446" t="s">
        <v>9306</v>
      </c>
      <c r="E1417" s="1445">
        <v>9.85387838E8</v>
      </c>
      <c r="F1417" s="1445">
        <v>9.85387838E8</v>
      </c>
      <c r="G1417" s="1447" t="b">
        <v>1</v>
      </c>
      <c r="H1417" s="1445" t="s">
        <v>76</v>
      </c>
      <c r="I1417" s="1445" t="s">
        <v>4929</v>
      </c>
      <c r="J1417" s="1448">
        <v>91511.0</v>
      </c>
      <c r="K1417" s="1445" t="s">
        <v>3238</v>
      </c>
      <c r="L1417" s="1453"/>
      <c r="M1417" s="1445" t="s">
        <v>5235</v>
      </c>
      <c r="N1417" s="1449" t="s">
        <v>3238</v>
      </c>
      <c r="O1417" s="1450"/>
      <c r="P1417" s="1450"/>
    </row>
    <row r="1418">
      <c r="A1418" s="1444">
        <v>5286.0</v>
      </c>
      <c r="B1418" s="1445" t="s">
        <v>9307</v>
      </c>
      <c r="C1418" s="1445" t="s">
        <v>9308</v>
      </c>
      <c r="D1418" s="1446" t="s">
        <v>9309</v>
      </c>
      <c r="E1418" s="1445">
        <v>8.9980019E8</v>
      </c>
      <c r="F1418" s="1445">
        <v>8.9980019E8</v>
      </c>
      <c r="G1418" s="1447" t="b">
        <v>1</v>
      </c>
      <c r="H1418" s="1445" t="s">
        <v>76</v>
      </c>
      <c r="I1418" s="1445" t="s">
        <v>1077</v>
      </c>
      <c r="J1418" s="1448">
        <v>319244.0</v>
      </c>
      <c r="K1418" s="1445" t="s">
        <v>3363</v>
      </c>
      <c r="L1418" s="1445" t="s">
        <v>5267</v>
      </c>
      <c r="M1418" s="1445" t="s">
        <v>76</v>
      </c>
      <c r="N1418" s="1449" t="s">
        <v>3363</v>
      </c>
      <c r="O1418" s="1450"/>
      <c r="P1418" s="1450"/>
    </row>
    <row r="1419">
      <c r="A1419" s="1444">
        <v>5287.0</v>
      </c>
      <c r="B1419" s="1445" t="s">
        <v>9310</v>
      </c>
      <c r="C1419" s="1445" t="s">
        <v>9311</v>
      </c>
      <c r="D1419" s="1446" t="s">
        <v>9312</v>
      </c>
      <c r="E1419" s="1445">
        <v>8.94555564E8</v>
      </c>
      <c r="F1419" s="1445">
        <v>8.94555564E8</v>
      </c>
      <c r="G1419" s="1447" t="b">
        <v>1</v>
      </c>
      <c r="H1419" s="1445" t="s">
        <v>76</v>
      </c>
      <c r="I1419" s="1445" t="s">
        <v>1204</v>
      </c>
      <c r="J1419" s="1448">
        <v>583715.0</v>
      </c>
      <c r="K1419" s="1445" t="s">
        <v>2659</v>
      </c>
      <c r="L1419" s="1453"/>
      <c r="M1419" s="1445" t="s">
        <v>76</v>
      </c>
      <c r="N1419" s="1449" t="s">
        <v>6624</v>
      </c>
      <c r="O1419" s="1450"/>
      <c r="P1419" s="1450"/>
    </row>
    <row r="1420">
      <c r="A1420" s="1444">
        <v>5289.0</v>
      </c>
      <c r="B1420" s="1445" t="s">
        <v>9313</v>
      </c>
      <c r="C1420" s="1445" t="s">
        <v>9314</v>
      </c>
      <c r="D1420" s="1446" t="s">
        <v>9315</v>
      </c>
      <c r="E1420" s="1445">
        <v>9.62950353E8</v>
      </c>
      <c r="F1420" s="1445">
        <v>9.62950353E8</v>
      </c>
      <c r="G1420" s="1447" t="b">
        <v>1</v>
      </c>
      <c r="H1420" s="1445" t="s">
        <v>76</v>
      </c>
      <c r="I1420" s="1445" t="s">
        <v>1204</v>
      </c>
      <c r="J1420" s="1448">
        <v>583715.0</v>
      </c>
      <c r="K1420" s="1445" t="s">
        <v>3363</v>
      </c>
      <c r="L1420" s="1445" t="s">
        <v>4998</v>
      </c>
      <c r="M1420" s="1445" t="s">
        <v>5192</v>
      </c>
      <c r="N1420" s="1449" t="s">
        <v>3363</v>
      </c>
      <c r="O1420" s="1450"/>
      <c r="P1420" s="1450"/>
    </row>
    <row r="1421">
      <c r="A1421" s="1444">
        <v>5292.0</v>
      </c>
      <c r="B1421" s="1445" t="s">
        <v>9316</v>
      </c>
      <c r="C1421" s="1445" t="s">
        <v>9317</v>
      </c>
      <c r="D1421" s="1446" t="s">
        <v>9318</v>
      </c>
      <c r="E1421" s="1445">
        <v>8.04466635E8</v>
      </c>
      <c r="F1421" s="1445">
        <v>8.04466635E8</v>
      </c>
      <c r="G1421" s="1447" t="b">
        <v>1</v>
      </c>
      <c r="H1421" s="1445" t="s">
        <v>76</v>
      </c>
      <c r="I1421" s="1445" t="s">
        <v>4929</v>
      </c>
      <c r="J1421" s="1448">
        <v>91511.0</v>
      </c>
      <c r="K1421" s="1445" t="s">
        <v>2440</v>
      </c>
      <c r="L1421" s="1445" t="s">
        <v>6244</v>
      </c>
      <c r="M1421" s="1445" t="s">
        <v>6244</v>
      </c>
      <c r="N1421" s="1449" t="s">
        <v>8963</v>
      </c>
      <c r="O1421" s="1450"/>
      <c r="P1421" s="1450"/>
    </row>
    <row r="1422">
      <c r="A1422" s="1444">
        <v>5293.0</v>
      </c>
      <c r="B1422" s="1445" t="s">
        <v>9319</v>
      </c>
      <c r="C1422" s="1445" t="s">
        <v>9320</v>
      </c>
      <c r="D1422" s="1446" t="s">
        <v>9321</v>
      </c>
      <c r="E1422" s="1445">
        <v>6.45456896E8</v>
      </c>
      <c r="F1422" s="1445">
        <v>6.45456896E8</v>
      </c>
      <c r="G1422" s="1447" t="b">
        <v>1</v>
      </c>
      <c r="H1422" s="1445" t="s">
        <v>76</v>
      </c>
      <c r="I1422" s="1445" t="s">
        <v>1204</v>
      </c>
      <c r="J1422" s="1448">
        <v>583715.0</v>
      </c>
      <c r="K1422" s="1445" t="s">
        <v>3363</v>
      </c>
      <c r="L1422" s="1445" t="s">
        <v>5182</v>
      </c>
      <c r="M1422" s="1445" t="s">
        <v>9322</v>
      </c>
      <c r="N1422" s="1449" t="s">
        <v>3363</v>
      </c>
      <c r="O1422" s="1450"/>
      <c r="P1422" s="1450"/>
    </row>
    <row r="1423">
      <c r="A1423" s="1444">
        <v>5295.0</v>
      </c>
      <c r="B1423" s="1445" t="s">
        <v>1000</v>
      </c>
      <c r="C1423" s="1445" t="s">
        <v>9323</v>
      </c>
      <c r="D1423" s="1446" t="s">
        <v>9324</v>
      </c>
      <c r="E1423" s="1445">
        <v>9.25289096E8</v>
      </c>
      <c r="F1423" s="1445">
        <v>9.25289096E8</v>
      </c>
      <c r="G1423" s="1447" t="b">
        <v>1</v>
      </c>
      <c r="H1423" s="1445" t="s">
        <v>76</v>
      </c>
      <c r="I1423" s="1445" t="s">
        <v>1204</v>
      </c>
      <c r="J1423" s="1448">
        <v>583715.0</v>
      </c>
      <c r="K1423" s="1445" t="s">
        <v>2426</v>
      </c>
      <c r="L1423" s="1445" t="s">
        <v>5838</v>
      </c>
      <c r="M1423" s="1445" t="s">
        <v>8980</v>
      </c>
      <c r="N1423" s="1449" t="s">
        <v>2426</v>
      </c>
      <c r="O1423" s="1450"/>
      <c r="P1423" s="1450"/>
    </row>
    <row r="1424">
      <c r="A1424" s="1444">
        <v>5296.0</v>
      </c>
      <c r="B1424" s="1445" t="s">
        <v>9325</v>
      </c>
      <c r="C1424" s="1445" t="s">
        <v>9326</v>
      </c>
      <c r="D1424" s="1446" t="s">
        <v>9327</v>
      </c>
      <c r="E1424" s="1445">
        <v>6.55196524E8</v>
      </c>
      <c r="F1424" s="1445">
        <v>6.55196524E8</v>
      </c>
      <c r="G1424" s="1447" t="b">
        <v>1</v>
      </c>
      <c r="H1424" s="1445" t="s">
        <v>76</v>
      </c>
      <c r="I1424" s="1445" t="s">
        <v>5142</v>
      </c>
      <c r="J1424" s="1448">
        <v>42.0</v>
      </c>
      <c r="K1424" s="1445" t="s">
        <v>4317</v>
      </c>
      <c r="L1424" s="1445" t="s">
        <v>5101</v>
      </c>
      <c r="M1424" s="1445" t="s">
        <v>5773</v>
      </c>
      <c r="N1424" s="1449" t="s">
        <v>4317</v>
      </c>
      <c r="O1424" s="1450"/>
      <c r="P1424" s="1450"/>
    </row>
    <row r="1425">
      <c r="A1425" s="1444">
        <v>5297.0</v>
      </c>
      <c r="B1425" s="1445" t="s">
        <v>9328</v>
      </c>
      <c r="C1425" s="1445" t="s">
        <v>9329</v>
      </c>
      <c r="D1425" s="1446" t="s">
        <v>9330</v>
      </c>
      <c r="E1425" s="1445">
        <v>6.25149455E8</v>
      </c>
      <c r="F1425" s="1445">
        <v>6.25149455E8</v>
      </c>
      <c r="G1425" s="1447" t="b">
        <v>1</v>
      </c>
      <c r="H1425" s="1445" t="s">
        <v>76</v>
      </c>
      <c r="I1425" s="1445" t="s">
        <v>4929</v>
      </c>
      <c r="J1425" s="1448">
        <v>91511.0</v>
      </c>
      <c r="K1425" s="1445" t="s">
        <v>5391</v>
      </c>
      <c r="L1425" s="1445" t="s">
        <v>4945</v>
      </c>
      <c r="M1425" s="1445" t="s">
        <v>6149</v>
      </c>
      <c r="N1425" s="1449" t="s">
        <v>5392</v>
      </c>
      <c r="O1425" s="1450"/>
      <c r="P1425" s="1450"/>
    </row>
    <row r="1426">
      <c r="A1426" s="1444">
        <v>5299.0</v>
      </c>
      <c r="B1426" s="1445" t="s">
        <v>9331</v>
      </c>
      <c r="C1426" s="1445" t="s">
        <v>9331</v>
      </c>
      <c r="D1426" s="1446" t="s">
        <v>9332</v>
      </c>
      <c r="E1426" s="1445">
        <v>6.57693224E8</v>
      </c>
      <c r="F1426" s="1445">
        <v>6.57693224E8</v>
      </c>
      <c r="G1426" s="1447" t="b">
        <v>1</v>
      </c>
      <c r="H1426" s="1445" t="s">
        <v>263</v>
      </c>
      <c r="I1426" s="1445" t="s">
        <v>4936</v>
      </c>
      <c r="J1426" s="1448">
        <v>717019.0</v>
      </c>
      <c r="K1426" s="1445" t="s">
        <v>2440</v>
      </c>
      <c r="L1426" s="1445" t="s">
        <v>263</v>
      </c>
      <c r="M1426" s="1445" t="s">
        <v>263</v>
      </c>
      <c r="N1426" s="1449" t="s">
        <v>9333</v>
      </c>
      <c r="O1426" s="1450"/>
      <c r="P1426" s="1450"/>
    </row>
    <row r="1427">
      <c r="A1427" s="1444">
        <v>5300.0</v>
      </c>
      <c r="B1427" s="1445" t="s">
        <v>9334</v>
      </c>
      <c r="C1427" s="1445" t="s">
        <v>9335</v>
      </c>
      <c r="D1427" s="1446" t="s">
        <v>9336</v>
      </c>
      <c r="E1427" s="1445">
        <v>8.38279168E8</v>
      </c>
      <c r="F1427" s="1445">
        <v>8.38279168E8</v>
      </c>
      <c r="G1427" s="1447" t="b">
        <v>1</v>
      </c>
      <c r="H1427" s="1445" t="s">
        <v>76</v>
      </c>
      <c r="I1427" s="1445" t="s">
        <v>5010</v>
      </c>
      <c r="J1427" s="1448">
        <v>833553.0</v>
      </c>
      <c r="K1427" s="1445" t="s">
        <v>2464</v>
      </c>
      <c r="L1427" s="1445" t="s">
        <v>5101</v>
      </c>
      <c r="M1427" s="1445" t="s">
        <v>5773</v>
      </c>
      <c r="N1427" s="1449" t="s">
        <v>2464</v>
      </c>
      <c r="O1427" s="1450"/>
      <c r="P1427" s="1450"/>
    </row>
    <row r="1428">
      <c r="A1428" s="1444">
        <v>5302.0</v>
      </c>
      <c r="B1428" s="1445" t="s">
        <v>9337</v>
      </c>
      <c r="C1428" s="1445" t="s">
        <v>9338</v>
      </c>
      <c r="D1428" s="1446" t="s">
        <v>9339</v>
      </c>
      <c r="E1428" s="1445">
        <v>6.39506132E8</v>
      </c>
      <c r="F1428" s="1445">
        <v>6.39506132E8</v>
      </c>
      <c r="G1428" s="1447" t="b">
        <v>1</v>
      </c>
      <c r="H1428" s="1445" t="s">
        <v>76</v>
      </c>
      <c r="I1428" s="1445" t="s">
        <v>4929</v>
      </c>
      <c r="J1428" s="1448">
        <v>91511.0</v>
      </c>
      <c r="K1428" s="1445" t="s">
        <v>2432</v>
      </c>
      <c r="L1428" s="1451"/>
      <c r="M1428" s="1445" t="s">
        <v>5196</v>
      </c>
      <c r="N1428" s="1449" t="s">
        <v>5526</v>
      </c>
      <c r="O1428" s="1450"/>
      <c r="P1428" s="1450"/>
    </row>
    <row r="1429">
      <c r="A1429" s="1444">
        <v>5303.0</v>
      </c>
      <c r="B1429" s="1445" t="s">
        <v>9340</v>
      </c>
      <c r="C1429" s="1445" t="s">
        <v>9341</v>
      </c>
      <c r="D1429" s="1446" t="s">
        <v>9342</v>
      </c>
      <c r="E1429" s="1445">
        <v>9.59369812E8</v>
      </c>
      <c r="F1429" s="1445">
        <v>9.59369812E8</v>
      </c>
      <c r="G1429" s="1447" t="b">
        <v>1</v>
      </c>
      <c r="H1429" s="1445" t="s">
        <v>76</v>
      </c>
      <c r="I1429" s="1445" t="s">
        <v>4929</v>
      </c>
      <c r="J1429" s="1448">
        <v>91511.0</v>
      </c>
      <c r="K1429" s="1445" t="s">
        <v>2937</v>
      </c>
      <c r="L1429" s="1445" t="s">
        <v>5415</v>
      </c>
      <c r="M1429" s="1445" t="s">
        <v>3864</v>
      </c>
      <c r="N1429" s="1449" t="s">
        <v>2937</v>
      </c>
      <c r="O1429" s="1450"/>
      <c r="P1429" s="1450"/>
    </row>
    <row r="1430">
      <c r="A1430" s="1444">
        <v>5304.0</v>
      </c>
      <c r="B1430" s="1445" t="s">
        <v>9343</v>
      </c>
      <c r="C1430" s="1445" t="s">
        <v>9344</v>
      </c>
      <c r="D1430" s="1446" t="s">
        <v>9345</v>
      </c>
      <c r="E1430" s="1445">
        <v>6.14523923E8</v>
      </c>
      <c r="F1430" s="1445">
        <v>6.14523923E8</v>
      </c>
      <c r="G1430" s="1447" t="b">
        <v>1</v>
      </c>
      <c r="H1430" s="1445" t="s">
        <v>76</v>
      </c>
      <c r="I1430" s="1445" t="s">
        <v>4929</v>
      </c>
      <c r="J1430" s="1448">
        <v>91511.0</v>
      </c>
      <c r="K1430" s="1445" t="s">
        <v>2659</v>
      </c>
      <c r="L1430" s="1445" t="s">
        <v>6164</v>
      </c>
      <c r="M1430" s="1445" t="s">
        <v>4998</v>
      </c>
      <c r="N1430" s="1449" t="s">
        <v>2659</v>
      </c>
      <c r="O1430" s="1450"/>
      <c r="P1430" s="1450"/>
    </row>
    <row r="1431">
      <c r="A1431" s="1444">
        <v>5314.0</v>
      </c>
      <c r="B1431" s="1445" t="s">
        <v>9346</v>
      </c>
      <c r="C1431" s="1445" t="s">
        <v>9347</v>
      </c>
      <c r="D1431" s="1446" t="s">
        <v>9348</v>
      </c>
      <c r="E1431" s="1445">
        <v>8.00695932E8</v>
      </c>
      <c r="F1431" s="1445">
        <v>8.00695932E8</v>
      </c>
      <c r="G1431" s="1447" t="b">
        <v>1</v>
      </c>
      <c r="H1431" s="1445" t="s">
        <v>76</v>
      </c>
      <c r="I1431" s="1445" t="s">
        <v>1077</v>
      </c>
      <c r="J1431" s="1448">
        <v>319244.0</v>
      </c>
      <c r="K1431" s="1445" t="s">
        <v>2464</v>
      </c>
      <c r="L1431" s="1453"/>
      <c r="M1431" s="1445" t="s">
        <v>8626</v>
      </c>
      <c r="N1431" s="1449" t="s">
        <v>5144</v>
      </c>
      <c r="O1431" s="1450"/>
      <c r="P1431" s="1450"/>
    </row>
    <row r="1432">
      <c r="A1432" s="1444">
        <v>5315.0</v>
      </c>
      <c r="B1432" s="1445" t="s">
        <v>9349</v>
      </c>
      <c r="C1432" s="1445" t="s">
        <v>9350</v>
      </c>
      <c r="D1432" s="1446" t="s">
        <v>9351</v>
      </c>
      <c r="E1432" s="1445">
        <v>8.22184989E8</v>
      </c>
      <c r="F1432" s="1445">
        <v>8.22184989E8</v>
      </c>
      <c r="G1432" s="1447" t="b">
        <v>1</v>
      </c>
      <c r="H1432" s="1445" t="s">
        <v>76</v>
      </c>
      <c r="I1432" s="1445" t="s">
        <v>4936</v>
      </c>
      <c r="J1432" s="1448">
        <v>717019.0</v>
      </c>
      <c r="K1432" s="1445" t="s">
        <v>2426</v>
      </c>
      <c r="L1432" s="1445" t="s">
        <v>5148</v>
      </c>
      <c r="M1432" s="1445" t="s">
        <v>5061</v>
      </c>
      <c r="N1432" s="1449" t="s">
        <v>2426</v>
      </c>
      <c r="O1432" s="1450"/>
      <c r="P1432" s="1450"/>
    </row>
    <row r="1433">
      <c r="A1433" s="1444">
        <v>5316.0</v>
      </c>
      <c r="B1433" s="1445" t="s">
        <v>9352</v>
      </c>
      <c r="C1433" s="1445" t="s">
        <v>9353</v>
      </c>
      <c r="D1433" s="1446" t="s">
        <v>9354</v>
      </c>
      <c r="E1433" s="1445">
        <v>9.25409456E8</v>
      </c>
      <c r="F1433" s="1445">
        <v>9.25409456E8</v>
      </c>
      <c r="G1433" s="1447" t="b">
        <v>1</v>
      </c>
      <c r="H1433" s="1445" t="s">
        <v>76</v>
      </c>
      <c r="I1433" s="1445" t="s">
        <v>4929</v>
      </c>
      <c r="J1433" s="1448">
        <v>91511.0</v>
      </c>
      <c r="K1433" s="1445" t="s">
        <v>4317</v>
      </c>
      <c r="L1433" s="1445" t="s">
        <v>5196</v>
      </c>
      <c r="M1433" s="1445" t="s">
        <v>5196</v>
      </c>
      <c r="N1433" s="1449" t="s">
        <v>6387</v>
      </c>
      <c r="O1433" s="1450"/>
      <c r="P1433" s="1450"/>
    </row>
    <row r="1434">
      <c r="A1434" s="1444">
        <v>5317.0</v>
      </c>
      <c r="B1434" s="1445" t="s">
        <v>9355</v>
      </c>
      <c r="C1434" s="1445" t="s">
        <v>9355</v>
      </c>
      <c r="D1434" s="1446" t="s">
        <v>9356</v>
      </c>
      <c r="E1434" s="1445">
        <v>9.0068549E7</v>
      </c>
      <c r="F1434" s="1445">
        <v>9.0068549E7</v>
      </c>
      <c r="G1434" s="1447" t="b">
        <v>1</v>
      </c>
      <c r="H1434" s="1445" t="s">
        <v>120</v>
      </c>
      <c r="I1434" s="1445" t="s">
        <v>6480</v>
      </c>
      <c r="J1434" s="1448">
        <v>126855.0</v>
      </c>
      <c r="K1434" s="1445" t="s">
        <v>2715</v>
      </c>
      <c r="L1434" s="1453"/>
      <c r="M1434" s="1445" t="s">
        <v>9357</v>
      </c>
      <c r="N1434" s="1449" t="s">
        <v>5839</v>
      </c>
      <c r="O1434" s="1450"/>
      <c r="P1434" s="1450"/>
    </row>
    <row r="1435">
      <c r="A1435" s="1444">
        <v>5318.0</v>
      </c>
      <c r="B1435" s="1445" t="s">
        <v>121</v>
      </c>
      <c r="C1435" s="1445" t="s">
        <v>121</v>
      </c>
      <c r="D1435" s="1446" t="s">
        <v>9358</v>
      </c>
      <c r="E1435" s="1445">
        <v>8.7232332E7</v>
      </c>
      <c r="F1435" s="1445">
        <v>8.7232332E7</v>
      </c>
      <c r="G1435" s="1447" t="b">
        <v>1</v>
      </c>
      <c r="H1435" s="1445" t="s">
        <v>120</v>
      </c>
      <c r="I1435" s="1445" t="s">
        <v>6480</v>
      </c>
      <c r="J1435" s="1448">
        <v>126855.0</v>
      </c>
      <c r="K1435" s="1445" t="s">
        <v>2464</v>
      </c>
      <c r="L1435" s="1453"/>
      <c r="M1435" s="1445" t="s">
        <v>9359</v>
      </c>
      <c r="N1435" s="1449" t="s">
        <v>2464</v>
      </c>
      <c r="O1435" s="1450"/>
      <c r="P1435" s="1450"/>
    </row>
    <row r="1436">
      <c r="A1436" s="1444">
        <v>5319.0</v>
      </c>
      <c r="B1436" s="1445" t="s">
        <v>9360</v>
      </c>
      <c r="C1436" s="1445" t="s">
        <v>9360</v>
      </c>
      <c r="D1436" s="1446" t="s">
        <v>9361</v>
      </c>
      <c r="E1436" s="1445">
        <v>8.0287323E7</v>
      </c>
      <c r="F1436" s="1445">
        <v>8.0287323E7</v>
      </c>
      <c r="G1436" s="1447" t="b">
        <v>1</v>
      </c>
      <c r="H1436" s="1445" t="s">
        <v>120</v>
      </c>
      <c r="I1436" s="1445" t="s">
        <v>6480</v>
      </c>
      <c r="J1436" s="1448">
        <v>126855.0</v>
      </c>
      <c r="K1436" s="1445" t="s">
        <v>2464</v>
      </c>
      <c r="L1436" s="1453"/>
      <c r="M1436" s="1445" t="s">
        <v>9362</v>
      </c>
      <c r="N1436" s="1449" t="s">
        <v>2464</v>
      </c>
      <c r="O1436" s="1450"/>
      <c r="P1436" s="1450"/>
    </row>
    <row r="1437">
      <c r="A1437" s="1444">
        <v>5320.0</v>
      </c>
      <c r="B1437" s="1445" t="s">
        <v>4070</v>
      </c>
      <c r="C1437" s="1445" t="s">
        <v>4070</v>
      </c>
      <c r="D1437" s="1446" t="s">
        <v>9363</v>
      </c>
      <c r="E1437" s="1445">
        <v>8.9032232E7</v>
      </c>
      <c r="F1437" s="1445">
        <v>8.9032232E7</v>
      </c>
      <c r="G1437" s="1447" t="b">
        <v>1</v>
      </c>
      <c r="H1437" s="1445" t="s">
        <v>120</v>
      </c>
      <c r="I1437" s="1445" t="s">
        <v>6480</v>
      </c>
      <c r="J1437" s="1448">
        <v>126855.0</v>
      </c>
      <c r="K1437" s="1445" t="s">
        <v>2464</v>
      </c>
      <c r="L1437" s="1445" t="s">
        <v>9019</v>
      </c>
      <c r="M1437" s="1445" t="s">
        <v>9019</v>
      </c>
      <c r="N1437" s="1449" t="s">
        <v>2464</v>
      </c>
      <c r="O1437" s="1450"/>
      <c r="P1437" s="1450"/>
    </row>
    <row r="1438">
      <c r="A1438" s="1444">
        <v>5324.0</v>
      </c>
      <c r="B1438" s="1445" t="s">
        <v>9364</v>
      </c>
      <c r="C1438" s="1445" t="s">
        <v>9365</v>
      </c>
      <c r="D1438" s="1446" t="s">
        <v>9366</v>
      </c>
      <c r="E1438" s="1445">
        <v>6.46494454E8</v>
      </c>
      <c r="F1438" s="1445">
        <v>6.46494454E8</v>
      </c>
      <c r="G1438" s="1447" t="b">
        <v>1</v>
      </c>
      <c r="H1438" s="1445" t="s">
        <v>76</v>
      </c>
      <c r="I1438" s="1445" t="s">
        <v>1204</v>
      </c>
      <c r="J1438" s="1448">
        <v>583715.0</v>
      </c>
      <c r="K1438" s="1445" t="s">
        <v>2426</v>
      </c>
      <c r="L1438" s="1445" t="s">
        <v>4986</v>
      </c>
      <c r="M1438" s="1445" t="s">
        <v>4960</v>
      </c>
      <c r="N1438" s="1449" t="s">
        <v>9367</v>
      </c>
      <c r="O1438" s="1450"/>
      <c r="P1438" s="1450"/>
    </row>
    <row r="1439">
      <c r="A1439" s="1444">
        <v>5325.0</v>
      </c>
      <c r="B1439" s="1445" t="s">
        <v>9368</v>
      </c>
      <c r="C1439" s="1445" t="s">
        <v>9369</v>
      </c>
      <c r="D1439" s="1446" t="s">
        <v>9370</v>
      </c>
      <c r="E1439" s="1445">
        <v>9.45547455E8</v>
      </c>
      <c r="F1439" s="1445">
        <v>9.45547455E8</v>
      </c>
      <c r="G1439" s="1447" t="b">
        <v>1</v>
      </c>
      <c r="H1439" s="1445" t="s">
        <v>76</v>
      </c>
      <c r="I1439" s="1445" t="s">
        <v>4936</v>
      </c>
      <c r="J1439" s="1448">
        <v>717019.0</v>
      </c>
      <c r="K1439" s="1445" t="s">
        <v>3024</v>
      </c>
      <c r="L1439" s="1445" t="s">
        <v>8485</v>
      </c>
      <c r="M1439" s="1445" t="s">
        <v>9371</v>
      </c>
      <c r="N1439" s="1449" t="s">
        <v>9372</v>
      </c>
      <c r="O1439" s="1450"/>
      <c r="P1439" s="1450"/>
    </row>
    <row r="1440">
      <c r="A1440" s="1444">
        <v>5327.0</v>
      </c>
      <c r="B1440" s="1445" t="s">
        <v>4111</v>
      </c>
      <c r="C1440" s="1445" t="s">
        <v>4111</v>
      </c>
      <c r="D1440" s="1446" t="s">
        <v>9373</v>
      </c>
      <c r="E1440" s="1445">
        <v>8.4688566E7</v>
      </c>
      <c r="F1440" s="1445">
        <v>8.4688566E7</v>
      </c>
      <c r="G1440" s="1447" t="b">
        <v>1</v>
      </c>
      <c r="H1440" s="1445" t="s">
        <v>120</v>
      </c>
      <c r="I1440" s="1445" t="s">
        <v>6480</v>
      </c>
      <c r="J1440" s="1448">
        <v>126855.0</v>
      </c>
      <c r="K1440" s="1445" t="s">
        <v>3363</v>
      </c>
      <c r="L1440" s="1453"/>
      <c r="M1440" s="1445" t="s">
        <v>9374</v>
      </c>
      <c r="N1440" s="1449" t="s">
        <v>3363</v>
      </c>
      <c r="O1440" s="1450"/>
      <c r="P1440" s="1450"/>
    </row>
    <row r="1441">
      <c r="A1441" s="1444">
        <v>5328.0</v>
      </c>
      <c r="B1441" s="1445" t="s">
        <v>9375</v>
      </c>
      <c r="C1441" s="1445" t="s">
        <v>9376</v>
      </c>
      <c r="D1441" s="1446" t="s">
        <v>9377</v>
      </c>
      <c r="E1441" s="1445">
        <v>8.26352898E8</v>
      </c>
      <c r="F1441" s="1445">
        <v>8.26352898E8</v>
      </c>
      <c r="G1441" s="1447" t="b">
        <v>1</v>
      </c>
      <c r="H1441" s="1445" t="s">
        <v>76</v>
      </c>
      <c r="I1441" s="1445" t="s">
        <v>1204</v>
      </c>
      <c r="J1441" s="1448">
        <v>583715.0</v>
      </c>
      <c r="K1441" s="1445" t="s">
        <v>2464</v>
      </c>
      <c r="L1441" s="1445" t="s">
        <v>5086</v>
      </c>
      <c r="M1441" s="1445" t="s">
        <v>5065</v>
      </c>
      <c r="N1441" s="1449" t="s">
        <v>9236</v>
      </c>
      <c r="O1441" s="1450"/>
      <c r="P1441" s="1450"/>
    </row>
    <row r="1442">
      <c r="A1442" s="1444">
        <v>5329.0</v>
      </c>
      <c r="B1442" s="1445" t="s">
        <v>9378</v>
      </c>
      <c r="C1442" s="1445" t="s">
        <v>9379</v>
      </c>
      <c r="D1442" s="1446" t="s">
        <v>9380</v>
      </c>
      <c r="E1442" s="1445">
        <v>9.82898758E8</v>
      </c>
      <c r="F1442" s="1445">
        <v>9.82898758E8</v>
      </c>
      <c r="G1442" s="1447" t="b">
        <v>1</v>
      </c>
      <c r="H1442" s="1445" t="s">
        <v>263</v>
      </c>
      <c r="I1442" s="1445" t="s">
        <v>4936</v>
      </c>
      <c r="J1442" s="1448">
        <v>717019.0</v>
      </c>
      <c r="K1442" s="1445" t="s">
        <v>2437</v>
      </c>
      <c r="L1442" s="1445" t="s">
        <v>263</v>
      </c>
      <c r="M1442" s="1445" t="s">
        <v>263</v>
      </c>
      <c r="N1442" s="1449" t="s">
        <v>6490</v>
      </c>
      <c r="O1442" s="1450"/>
      <c r="P1442" s="1450"/>
    </row>
    <row r="1443">
      <c r="A1443" s="1444">
        <v>5330.0</v>
      </c>
      <c r="B1443" s="1445" t="s">
        <v>9381</v>
      </c>
      <c r="C1443" s="1445" t="s">
        <v>9382</v>
      </c>
      <c r="D1443" s="1446" t="s">
        <v>9383</v>
      </c>
      <c r="E1443" s="1445">
        <v>2.0031323E7</v>
      </c>
      <c r="F1443" s="1445">
        <v>2.0031323E7</v>
      </c>
      <c r="G1443" s="1447" t="b">
        <v>1</v>
      </c>
      <c r="H1443" s="1445" t="s">
        <v>76</v>
      </c>
      <c r="I1443" s="1445" t="s">
        <v>4929</v>
      </c>
      <c r="J1443" s="1448">
        <v>91511.0</v>
      </c>
      <c r="K1443" s="1445" t="s">
        <v>2432</v>
      </c>
      <c r="L1443" s="1445" t="s">
        <v>4937</v>
      </c>
      <c r="M1443" s="1445" t="s">
        <v>4938</v>
      </c>
      <c r="N1443" s="1449" t="s">
        <v>2432</v>
      </c>
      <c r="O1443" s="1450"/>
      <c r="P1443" s="1450"/>
    </row>
    <row r="1444">
      <c r="A1444" s="1444">
        <v>5331.0</v>
      </c>
      <c r="B1444" s="1445" t="s">
        <v>9384</v>
      </c>
      <c r="C1444" s="1445" t="s">
        <v>9385</v>
      </c>
      <c r="D1444" s="1446" t="s">
        <v>9386</v>
      </c>
      <c r="E1444" s="1445">
        <v>9.71976665E8</v>
      </c>
      <c r="F1444" s="1445">
        <v>9.71976665E8</v>
      </c>
      <c r="G1444" s="1447" t="b">
        <v>1</v>
      </c>
      <c r="H1444" s="1445" t="s">
        <v>76</v>
      </c>
      <c r="I1444" s="1445" t="s">
        <v>4929</v>
      </c>
      <c r="J1444" s="1448">
        <v>91511.0</v>
      </c>
      <c r="K1444" s="1445" t="s">
        <v>5391</v>
      </c>
      <c r="L1444" s="1445" t="s">
        <v>4986</v>
      </c>
      <c r="M1444" s="1445" t="s">
        <v>8522</v>
      </c>
      <c r="N1444" s="1449" t="s">
        <v>5391</v>
      </c>
      <c r="O1444" s="1450"/>
      <c r="P1444" s="1450"/>
    </row>
    <row r="1445">
      <c r="A1445" s="1444">
        <v>5332.0</v>
      </c>
      <c r="B1445" s="1445" t="s">
        <v>9387</v>
      </c>
      <c r="C1445" s="1445" t="s">
        <v>9388</v>
      </c>
      <c r="D1445" s="1446" t="s">
        <v>9389</v>
      </c>
      <c r="E1445" s="1445">
        <v>9.22517333E8</v>
      </c>
      <c r="F1445" s="1445">
        <v>9.22517333E8</v>
      </c>
      <c r="G1445" s="1447" t="b">
        <v>1</v>
      </c>
      <c r="H1445" s="1445" t="s">
        <v>76</v>
      </c>
      <c r="I1445" s="1445" t="s">
        <v>1204</v>
      </c>
      <c r="J1445" s="1448">
        <v>583715.0</v>
      </c>
      <c r="K1445" s="1445" t="s">
        <v>2437</v>
      </c>
      <c r="L1445" s="1445" t="s">
        <v>3864</v>
      </c>
      <c r="M1445" s="1445" t="s">
        <v>3864</v>
      </c>
      <c r="N1445" s="1449" t="s">
        <v>9390</v>
      </c>
      <c r="O1445" s="1450"/>
      <c r="P1445" s="1450"/>
    </row>
    <row r="1446">
      <c r="A1446" s="1444">
        <v>5333.0</v>
      </c>
      <c r="B1446" s="1445" t="s">
        <v>9391</v>
      </c>
      <c r="C1446" s="1445" t="s">
        <v>9392</v>
      </c>
      <c r="D1446" s="1446" t="s">
        <v>9393</v>
      </c>
      <c r="E1446" s="1445">
        <v>9.29826307E8</v>
      </c>
      <c r="F1446" s="1445">
        <v>9.29826307E8</v>
      </c>
      <c r="G1446" s="1447" t="b">
        <v>1</v>
      </c>
      <c r="H1446" s="1445" t="s">
        <v>76</v>
      </c>
      <c r="I1446" s="1445" t="s">
        <v>1077</v>
      </c>
      <c r="J1446" s="1448">
        <v>319244.0</v>
      </c>
      <c r="K1446" s="1445" t="s">
        <v>2476</v>
      </c>
      <c r="L1446" s="1453"/>
      <c r="M1446" s="1453"/>
      <c r="N1446" s="1449" t="s">
        <v>7244</v>
      </c>
      <c r="O1446" s="1450"/>
      <c r="P1446" s="1450"/>
    </row>
    <row r="1447">
      <c r="A1447" s="1444">
        <v>5334.0</v>
      </c>
      <c r="B1447" s="1445" t="s">
        <v>9394</v>
      </c>
      <c r="C1447" s="1445" t="s">
        <v>9395</v>
      </c>
      <c r="D1447" s="1446" t="s">
        <v>9396</v>
      </c>
      <c r="E1447" s="1445">
        <v>6.38978187E8</v>
      </c>
      <c r="F1447" s="1445">
        <v>6.38978187E8</v>
      </c>
      <c r="G1447" s="1447" t="b">
        <v>1</v>
      </c>
      <c r="H1447" s="1445" t="s">
        <v>76</v>
      </c>
      <c r="I1447" s="1445" t="s">
        <v>4936</v>
      </c>
      <c r="J1447" s="1448">
        <v>717019.0</v>
      </c>
      <c r="K1447" s="1445" t="s">
        <v>2464</v>
      </c>
      <c r="L1447" s="1445" t="s">
        <v>6274</v>
      </c>
      <c r="M1447" s="1445" t="s">
        <v>5370</v>
      </c>
      <c r="N1447" s="1449" t="s">
        <v>2464</v>
      </c>
      <c r="O1447" s="1450"/>
      <c r="P1447" s="1450"/>
    </row>
    <row r="1448">
      <c r="A1448" s="1444">
        <v>5336.0</v>
      </c>
      <c r="B1448" s="1445" t="s">
        <v>9397</v>
      </c>
      <c r="C1448" s="1445" t="s">
        <v>9397</v>
      </c>
      <c r="D1448" s="1446" t="s">
        <v>9398</v>
      </c>
      <c r="E1448" s="1445">
        <v>8.82635546E8</v>
      </c>
      <c r="F1448" s="1445">
        <v>8.82635546E8</v>
      </c>
      <c r="G1448" s="1447" t="b">
        <v>1</v>
      </c>
      <c r="H1448" s="1445" t="s">
        <v>76</v>
      </c>
      <c r="I1448" s="1445" t="s">
        <v>4936</v>
      </c>
      <c r="J1448" s="1448">
        <v>717019.0</v>
      </c>
      <c r="K1448" s="1445" t="s">
        <v>3211</v>
      </c>
      <c r="L1448" s="1445" t="s">
        <v>4930</v>
      </c>
      <c r="M1448" s="1445" t="s">
        <v>4969</v>
      </c>
      <c r="N1448" s="1449" t="s">
        <v>3211</v>
      </c>
      <c r="O1448" s="1450"/>
      <c r="P1448" s="1450"/>
    </row>
    <row r="1449">
      <c r="A1449" s="1444">
        <v>5337.0</v>
      </c>
      <c r="B1449" s="1445" t="s">
        <v>9399</v>
      </c>
      <c r="C1449" s="1445" t="s">
        <v>9399</v>
      </c>
      <c r="D1449" s="1446" t="s">
        <v>9400</v>
      </c>
      <c r="E1449" s="1445">
        <v>9.02639624E8</v>
      </c>
      <c r="F1449" s="1445">
        <v>9.02639624E8</v>
      </c>
      <c r="G1449" s="1447" t="b">
        <v>1</v>
      </c>
      <c r="H1449" s="1445" t="s">
        <v>76</v>
      </c>
      <c r="I1449" s="1445" t="s">
        <v>4936</v>
      </c>
      <c r="J1449" s="1448">
        <v>717019.0</v>
      </c>
      <c r="K1449" s="1445" t="s">
        <v>3211</v>
      </c>
      <c r="L1449" s="1445" t="s">
        <v>5006</v>
      </c>
      <c r="M1449" s="1445" t="s">
        <v>8626</v>
      </c>
      <c r="N1449" s="1449" t="s">
        <v>3211</v>
      </c>
      <c r="O1449" s="1450"/>
      <c r="P1449" s="1450"/>
    </row>
    <row r="1450">
      <c r="A1450" s="1444">
        <v>5339.0</v>
      </c>
      <c r="B1450" s="1445" t="s">
        <v>9401</v>
      </c>
      <c r="C1450" s="1445" t="s">
        <v>9402</v>
      </c>
      <c r="D1450" s="1446" t="s">
        <v>9403</v>
      </c>
      <c r="E1450" s="1445">
        <v>8.32636696E8</v>
      </c>
      <c r="F1450" s="1445">
        <v>8.32636696E8</v>
      </c>
      <c r="G1450" s="1447" t="b">
        <v>1</v>
      </c>
      <c r="H1450" s="1445" t="s">
        <v>76</v>
      </c>
      <c r="I1450" s="1445" t="s">
        <v>4936</v>
      </c>
      <c r="J1450" s="1448">
        <v>717019.0</v>
      </c>
      <c r="K1450" s="1445" t="s">
        <v>3211</v>
      </c>
      <c r="L1450" s="1453"/>
      <c r="M1450" s="1445" t="s">
        <v>4931</v>
      </c>
      <c r="N1450" s="1449" t="s">
        <v>3211</v>
      </c>
      <c r="O1450" s="1450"/>
      <c r="P1450" s="1450"/>
    </row>
    <row r="1451">
      <c r="A1451" s="1444">
        <v>5340.0</v>
      </c>
      <c r="B1451" s="1445" t="s">
        <v>9404</v>
      </c>
      <c r="C1451" s="1445" t="s">
        <v>9405</v>
      </c>
      <c r="D1451" s="1446" t="s">
        <v>9406</v>
      </c>
      <c r="E1451" s="1445">
        <v>8.4227587E8</v>
      </c>
      <c r="F1451" s="1445">
        <v>8.4227587E8</v>
      </c>
      <c r="G1451" s="1447" t="b">
        <v>1</v>
      </c>
      <c r="H1451" s="1445" t="s">
        <v>76</v>
      </c>
      <c r="I1451" s="1445" t="s">
        <v>4929</v>
      </c>
      <c r="J1451" s="1448">
        <v>91511.0</v>
      </c>
      <c r="K1451" s="1445" t="s">
        <v>4317</v>
      </c>
      <c r="L1451" s="1445" t="s">
        <v>5422</v>
      </c>
      <c r="M1451" s="1445" t="s">
        <v>6149</v>
      </c>
      <c r="N1451" s="1449" t="s">
        <v>6387</v>
      </c>
      <c r="O1451" s="1450"/>
      <c r="P1451" s="1450"/>
    </row>
    <row r="1452">
      <c r="A1452" s="1444">
        <v>5341.0</v>
      </c>
      <c r="B1452" s="1445" t="s">
        <v>9407</v>
      </c>
      <c r="C1452" s="1445" t="s">
        <v>9408</v>
      </c>
      <c r="D1452" s="1446" t="s">
        <v>9409</v>
      </c>
      <c r="E1452" s="1445">
        <v>8.18145185E8</v>
      </c>
      <c r="F1452" s="1445">
        <v>8.18145185E8</v>
      </c>
      <c r="G1452" s="1447" t="b">
        <v>1</v>
      </c>
      <c r="H1452" s="1445" t="s">
        <v>76</v>
      </c>
      <c r="I1452" s="1445" t="s">
        <v>4936</v>
      </c>
      <c r="J1452" s="1448">
        <v>717019.0</v>
      </c>
      <c r="K1452" s="1445" t="s">
        <v>2426</v>
      </c>
      <c r="L1452" s="1453"/>
      <c r="M1452" s="1445" t="s">
        <v>5061</v>
      </c>
      <c r="N1452" s="1449" t="s">
        <v>5402</v>
      </c>
      <c r="O1452" s="1450"/>
      <c r="P1452" s="1450"/>
    </row>
    <row r="1453">
      <c r="A1453" s="1444">
        <v>5342.0</v>
      </c>
      <c r="B1453" s="1445" t="s">
        <v>9410</v>
      </c>
      <c r="C1453" s="1445" t="s">
        <v>9411</v>
      </c>
      <c r="D1453" s="1446" t="s">
        <v>9412</v>
      </c>
      <c r="E1453" s="1445">
        <v>3.8232464E7</v>
      </c>
      <c r="F1453" s="1445">
        <v>3.8232464E7</v>
      </c>
      <c r="G1453" s="1447" t="b">
        <v>1</v>
      </c>
      <c r="H1453" s="1445" t="s">
        <v>263</v>
      </c>
      <c r="I1453" s="1445" t="s">
        <v>1077</v>
      </c>
      <c r="J1453" s="1448">
        <v>319244.0</v>
      </c>
      <c r="K1453" s="1445" t="s">
        <v>2426</v>
      </c>
      <c r="L1453" s="1445" t="s">
        <v>263</v>
      </c>
      <c r="M1453" s="1445" t="s">
        <v>263</v>
      </c>
      <c r="N1453" s="1449" t="s">
        <v>2426</v>
      </c>
      <c r="O1453" s="1450"/>
      <c r="P1453" s="1450"/>
    </row>
    <row r="1454">
      <c r="A1454" s="1444">
        <v>5343.0</v>
      </c>
      <c r="B1454" s="1445" t="s">
        <v>163</v>
      </c>
      <c r="C1454" s="1445" t="s">
        <v>163</v>
      </c>
      <c r="D1454" s="1446" t="s">
        <v>9413</v>
      </c>
      <c r="E1454" s="1445">
        <v>9.6405502E7</v>
      </c>
      <c r="F1454" s="1445">
        <v>9.6405502E7</v>
      </c>
      <c r="G1454" s="1447" t="b">
        <v>1</v>
      </c>
      <c r="H1454" s="1445" t="s">
        <v>120</v>
      </c>
      <c r="I1454" s="1445" t="s">
        <v>6480</v>
      </c>
      <c r="J1454" s="1448">
        <v>126855.0</v>
      </c>
      <c r="K1454" s="1445" t="s">
        <v>2937</v>
      </c>
      <c r="L1454" s="1453"/>
      <c r="M1454" s="1445" t="s">
        <v>9414</v>
      </c>
      <c r="N1454" s="1449" t="s">
        <v>2937</v>
      </c>
      <c r="O1454" s="1450"/>
      <c r="P1454" s="1450"/>
    </row>
    <row r="1455">
      <c r="A1455" s="1444">
        <v>5344.0</v>
      </c>
      <c r="B1455" s="1445" t="s">
        <v>127</v>
      </c>
      <c r="C1455" s="1445" t="s">
        <v>127</v>
      </c>
      <c r="D1455" s="1446" t="s">
        <v>9415</v>
      </c>
      <c r="E1455" s="1445">
        <v>6.591729717E9</v>
      </c>
      <c r="F1455" s="1445">
        <v>6.591729717E9</v>
      </c>
      <c r="G1455" s="1447" t="b">
        <v>1</v>
      </c>
      <c r="H1455" s="1445" t="s">
        <v>120</v>
      </c>
      <c r="I1455" s="1445" t="s">
        <v>6480</v>
      </c>
      <c r="J1455" s="1448">
        <v>126855.0</v>
      </c>
      <c r="K1455" s="1445" t="s">
        <v>2937</v>
      </c>
      <c r="L1455" s="1453"/>
      <c r="M1455" s="1445" t="s">
        <v>9198</v>
      </c>
      <c r="N1455" s="1449" t="s">
        <v>2937</v>
      </c>
      <c r="O1455" s="1450"/>
      <c r="P1455" s="1450"/>
    </row>
    <row r="1456">
      <c r="A1456" s="1444">
        <v>5345.0</v>
      </c>
      <c r="B1456" s="1445" t="s">
        <v>125</v>
      </c>
      <c r="C1456" s="1445" t="s">
        <v>125</v>
      </c>
      <c r="D1456" s="1446" t="s">
        <v>9416</v>
      </c>
      <c r="E1456" s="1445">
        <v>6.582238665E9</v>
      </c>
      <c r="F1456" s="1445">
        <v>6.582238665E9</v>
      </c>
      <c r="G1456" s="1447" t="b">
        <v>1</v>
      </c>
      <c r="H1456" s="1445" t="s">
        <v>120</v>
      </c>
      <c r="I1456" s="1445" t="s">
        <v>6480</v>
      </c>
      <c r="J1456" s="1448">
        <v>126855.0</v>
      </c>
      <c r="K1456" s="1445" t="s">
        <v>2937</v>
      </c>
      <c r="L1456" s="1445" t="s">
        <v>9417</v>
      </c>
      <c r="M1456" s="1445" t="s">
        <v>9418</v>
      </c>
      <c r="N1456" s="1449" t="s">
        <v>2937</v>
      </c>
      <c r="O1456" s="1450"/>
      <c r="P1456" s="1450"/>
    </row>
    <row r="1457">
      <c r="A1457" s="1444">
        <v>5346.0</v>
      </c>
      <c r="B1457" s="1445" t="s">
        <v>9419</v>
      </c>
      <c r="C1457" s="1445" t="s">
        <v>9420</v>
      </c>
      <c r="D1457" s="1446" t="s">
        <v>9421</v>
      </c>
      <c r="E1457" s="1445">
        <v>3.8232464E7</v>
      </c>
      <c r="F1457" s="1445">
        <v>3.8232464E7</v>
      </c>
      <c r="G1457" s="1447" t="b">
        <v>1</v>
      </c>
      <c r="H1457" s="1445" t="s">
        <v>263</v>
      </c>
      <c r="I1457" s="1445" t="s">
        <v>1077</v>
      </c>
      <c r="J1457" s="1448">
        <v>319244.0</v>
      </c>
      <c r="K1457" s="1445" t="s">
        <v>2426</v>
      </c>
      <c r="L1457" s="1445" t="s">
        <v>263</v>
      </c>
      <c r="M1457" s="1445" t="s">
        <v>263</v>
      </c>
      <c r="N1457" s="1449" t="s">
        <v>9422</v>
      </c>
      <c r="O1457" s="1450"/>
      <c r="P1457" s="1450"/>
    </row>
    <row r="1458">
      <c r="A1458" s="1444">
        <v>5347.0</v>
      </c>
      <c r="B1458" s="1445" t="s">
        <v>9423</v>
      </c>
      <c r="C1458" s="1445" t="s">
        <v>9423</v>
      </c>
      <c r="D1458" s="1446" t="s">
        <v>9424</v>
      </c>
      <c r="E1458" s="1445">
        <v>6.588239587E9</v>
      </c>
      <c r="F1458" s="1445">
        <v>6.588239587E9</v>
      </c>
      <c r="G1458" s="1447" t="b">
        <v>1</v>
      </c>
      <c r="H1458" s="1445" t="s">
        <v>120</v>
      </c>
      <c r="I1458" s="1445" t="s">
        <v>6480</v>
      </c>
      <c r="J1458" s="1448">
        <v>126855.0</v>
      </c>
      <c r="K1458" s="1445" t="s">
        <v>4048</v>
      </c>
      <c r="L1458" s="1453"/>
      <c r="M1458" s="1453"/>
      <c r="N1458" s="1449" t="s">
        <v>4048</v>
      </c>
      <c r="O1458" s="1450"/>
      <c r="P1458" s="1450"/>
    </row>
    <row r="1459">
      <c r="A1459" s="1444">
        <v>5348.0</v>
      </c>
      <c r="B1459" s="1445" t="s">
        <v>9425</v>
      </c>
      <c r="C1459" s="1445" t="s">
        <v>9426</v>
      </c>
      <c r="D1459" s="1446" t="s">
        <v>9427</v>
      </c>
      <c r="E1459" s="1445">
        <v>6.56365258E8</v>
      </c>
      <c r="F1459" s="1445">
        <v>6.56365258E8</v>
      </c>
      <c r="G1459" s="1447" t="b">
        <v>1</v>
      </c>
      <c r="H1459" s="1445" t="s">
        <v>76</v>
      </c>
      <c r="I1459" s="1445" t="s">
        <v>1077</v>
      </c>
      <c r="J1459" s="1448">
        <v>319244.0</v>
      </c>
      <c r="K1459" s="1445" t="s">
        <v>2715</v>
      </c>
      <c r="L1459" s="1445" t="s">
        <v>5838</v>
      </c>
      <c r="M1459" s="1445" t="s">
        <v>6240</v>
      </c>
      <c r="N1459" s="1449" t="s">
        <v>9428</v>
      </c>
      <c r="O1459" s="1450"/>
      <c r="P1459" s="1450"/>
    </row>
    <row r="1460">
      <c r="A1460" s="1444">
        <v>5349.0</v>
      </c>
      <c r="B1460" s="1445" t="s">
        <v>295</v>
      </c>
      <c r="C1460" s="1445" t="s">
        <v>9429</v>
      </c>
      <c r="D1460" s="1446" t="s">
        <v>9430</v>
      </c>
      <c r="E1460" s="1445">
        <v>6.55168974E8</v>
      </c>
      <c r="F1460" s="1445">
        <v>6.55168974E8</v>
      </c>
      <c r="G1460" s="1447" t="b">
        <v>1</v>
      </c>
      <c r="H1460" s="1445" t="s">
        <v>76</v>
      </c>
      <c r="I1460" s="1445" t="s">
        <v>4929</v>
      </c>
      <c r="J1460" s="1448">
        <v>91511.0</v>
      </c>
      <c r="K1460" s="1445" t="s">
        <v>2464</v>
      </c>
      <c r="L1460" s="1451"/>
      <c r="M1460" s="1445" t="s">
        <v>4945</v>
      </c>
      <c r="N1460" s="1449" t="s">
        <v>2464</v>
      </c>
      <c r="O1460" s="1450"/>
      <c r="P1460" s="1450"/>
    </row>
    <row r="1461">
      <c r="A1461" s="1444">
        <v>5350.0</v>
      </c>
      <c r="B1461" s="1445" t="s">
        <v>9431</v>
      </c>
      <c r="C1461" s="1445" t="s">
        <v>9431</v>
      </c>
      <c r="D1461" s="1446" t="s">
        <v>9432</v>
      </c>
      <c r="E1461" s="1445">
        <v>9.7632589E7</v>
      </c>
      <c r="F1461" s="1445">
        <v>9.7632589E7</v>
      </c>
      <c r="G1461" s="1447" t="b">
        <v>1</v>
      </c>
      <c r="H1461" s="1445" t="s">
        <v>120</v>
      </c>
      <c r="I1461" s="1445" t="s">
        <v>6480</v>
      </c>
      <c r="J1461" s="1448">
        <v>126855.0</v>
      </c>
      <c r="K1461" s="1445" t="s">
        <v>4048</v>
      </c>
      <c r="L1461" s="1453"/>
      <c r="M1461" s="1445" t="s">
        <v>9433</v>
      </c>
      <c r="N1461" s="1449" t="s">
        <v>4048</v>
      </c>
      <c r="O1461" s="1450"/>
      <c r="P1461" s="1450"/>
    </row>
    <row r="1462">
      <c r="A1462" s="1444">
        <v>5351.0</v>
      </c>
      <c r="B1462" s="1445" t="s">
        <v>9434</v>
      </c>
      <c r="C1462" s="1445" t="s">
        <v>9434</v>
      </c>
      <c r="D1462" s="1446" t="s">
        <v>9435</v>
      </c>
      <c r="E1462" s="1445">
        <v>8.8219587E7</v>
      </c>
      <c r="F1462" s="1445">
        <v>8.8219587E7</v>
      </c>
      <c r="G1462" s="1447" t="b">
        <v>1</v>
      </c>
      <c r="H1462" s="1445" t="s">
        <v>120</v>
      </c>
      <c r="I1462" s="1445" t="s">
        <v>6480</v>
      </c>
      <c r="J1462" s="1448">
        <v>126855.0</v>
      </c>
      <c r="K1462" s="1445" t="s">
        <v>4048</v>
      </c>
      <c r="L1462" s="1451"/>
      <c r="M1462" s="1451"/>
      <c r="N1462" s="1449" t="s">
        <v>4048</v>
      </c>
      <c r="O1462" s="1450"/>
      <c r="P1462" s="1450"/>
    </row>
    <row r="1463">
      <c r="A1463" s="1444">
        <v>5352.0</v>
      </c>
      <c r="B1463" s="1445" t="s">
        <v>9436</v>
      </c>
      <c r="C1463" s="1445" t="s">
        <v>9436</v>
      </c>
      <c r="D1463" s="1446" t="s">
        <v>9437</v>
      </c>
      <c r="E1463" s="1445">
        <v>8.8119587E7</v>
      </c>
      <c r="F1463" s="1445">
        <v>8.8119587E7</v>
      </c>
      <c r="G1463" s="1447" t="b">
        <v>1</v>
      </c>
      <c r="H1463" s="1445" t="s">
        <v>120</v>
      </c>
      <c r="I1463" s="1445" t="s">
        <v>6480</v>
      </c>
      <c r="J1463" s="1448">
        <v>126855.0</v>
      </c>
      <c r="K1463" s="1445" t="s">
        <v>4048</v>
      </c>
      <c r="L1463" s="1451"/>
      <c r="M1463" s="1445" t="s">
        <v>9438</v>
      </c>
      <c r="N1463" s="1449" t="s">
        <v>4048</v>
      </c>
      <c r="O1463" s="1450"/>
      <c r="P1463" s="1450"/>
    </row>
    <row r="1464">
      <c r="A1464" s="1444">
        <v>5353.0</v>
      </c>
      <c r="B1464" s="1445" t="s">
        <v>9439</v>
      </c>
      <c r="C1464" s="1445" t="s">
        <v>9439</v>
      </c>
      <c r="D1464" s="1446" t="s">
        <v>9440</v>
      </c>
      <c r="E1464" s="1445">
        <v>8.8119587E7</v>
      </c>
      <c r="F1464" s="1445">
        <v>8.811958787E9</v>
      </c>
      <c r="G1464" s="1447" t="b">
        <v>1</v>
      </c>
      <c r="H1464" s="1445" t="s">
        <v>120</v>
      </c>
      <c r="I1464" s="1445" t="s">
        <v>6480</v>
      </c>
      <c r="J1464" s="1448">
        <v>126855.0</v>
      </c>
      <c r="K1464" s="1445" t="s">
        <v>4048</v>
      </c>
      <c r="L1464" s="1453"/>
      <c r="M1464" s="1445" t="s">
        <v>9438</v>
      </c>
      <c r="N1464" s="1449" t="s">
        <v>4048</v>
      </c>
      <c r="O1464" s="1450"/>
      <c r="P1464" s="1450"/>
    </row>
    <row r="1465">
      <c r="A1465" s="1444">
        <v>5354.0</v>
      </c>
      <c r="B1465" s="1445" t="s">
        <v>4047</v>
      </c>
      <c r="C1465" s="1445" t="s">
        <v>4047</v>
      </c>
      <c r="D1465" s="1446" t="s">
        <v>9441</v>
      </c>
      <c r="E1465" s="1445">
        <v>8.2889587E7</v>
      </c>
      <c r="F1465" s="1445">
        <v>8.2889587E7</v>
      </c>
      <c r="G1465" s="1447" t="b">
        <v>1</v>
      </c>
      <c r="H1465" s="1445" t="s">
        <v>120</v>
      </c>
      <c r="I1465" s="1445" t="s">
        <v>6480</v>
      </c>
      <c r="J1465" s="1448">
        <v>126855.0</v>
      </c>
      <c r="K1465" s="1445" t="s">
        <v>4048</v>
      </c>
      <c r="L1465" s="1451"/>
      <c r="M1465" s="1451"/>
      <c r="N1465" s="1449" t="s">
        <v>4048</v>
      </c>
      <c r="O1465" s="1450"/>
      <c r="P1465" s="1450"/>
    </row>
    <row r="1466">
      <c r="A1466" s="1444">
        <v>5355.0</v>
      </c>
      <c r="B1466" s="1445" t="s">
        <v>9442</v>
      </c>
      <c r="C1466" s="1445" t="s">
        <v>9442</v>
      </c>
      <c r="D1466" s="1446" t="s">
        <v>9443</v>
      </c>
      <c r="E1466" s="1445">
        <v>8.8229587E7</v>
      </c>
      <c r="F1466" s="1445">
        <v>8.8229587E7</v>
      </c>
      <c r="G1466" s="1447" t="b">
        <v>1</v>
      </c>
      <c r="H1466" s="1445" t="s">
        <v>120</v>
      </c>
      <c r="I1466" s="1445" t="s">
        <v>6480</v>
      </c>
      <c r="J1466" s="1448">
        <v>126855.0</v>
      </c>
      <c r="K1466" s="1445" t="s">
        <v>4048</v>
      </c>
      <c r="L1466" s="1445" t="s">
        <v>9444</v>
      </c>
      <c r="M1466" s="1445" t="s">
        <v>9444</v>
      </c>
      <c r="N1466" s="1449" t="s">
        <v>4048</v>
      </c>
      <c r="O1466" s="1450"/>
      <c r="P1466" s="1450"/>
    </row>
    <row r="1467">
      <c r="A1467" s="1444">
        <v>5356.0</v>
      </c>
      <c r="B1467" s="1445" t="s">
        <v>9445</v>
      </c>
      <c r="C1467" s="1445" t="s">
        <v>9446</v>
      </c>
      <c r="D1467" s="1446" t="s">
        <v>9447</v>
      </c>
      <c r="E1467" s="1445">
        <v>3.8232464E7</v>
      </c>
      <c r="F1467" s="1445">
        <v>3.8232464E7</v>
      </c>
      <c r="G1467" s="1447" t="b">
        <v>1</v>
      </c>
      <c r="H1467" s="1445" t="s">
        <v>263</v>
      </c>
      <c r="I1467" s="1445" t="s">
        <v>1077</v>
      </c>
      <c r="J1467" s="1448">
        <v>319244.0</v>
      </c>
      <c r="K1467" s="1445" t="s">
        <v>2464</v>
      </c>
      <c r="L1467" s="1445" t="s">
        <v>263</v>
      </c>
      <c r="M1467" s="1445" t="s">
        <v>263</v>
      </c>
      <c r="N1467" s="1449" t="s">
        <v>2464</v>
      </c>
      <c r="O1467" s="1450"/>
      <c r="P1467" s="1450"/>
    </row>
    <row r="1468">
      <c r="A1468" s="1444">
        <v>5358.0</v>
      </c>
      <c r="B1468" s="1445" t="s">
        <v>9448</v>
      </c>
      <c r="C1468" s="1445" t="s">
        <v>9449</v>
      </c>
      <c r="D1468" s="1446" t="s">
        <v>9450</v>
      </c>
      <c r="E1468" s="1445">
        <v>6.5516897E8</v>
      </c>
      <c r="F1468" s="1445">
        <v>6.5516897E8</v>
      </c>
      <c r="G1468" s="1447" t="b">
        <v>1</v>
      </c>
      <c r="H1468" s="1445" t="s">
        <v>76</v>
      </c>
      <c r="I1468" s="1445" t="s">
        <v>4929</v>
      </c>
      <c r="J1468" s="1448">
        <v>91511.0</v>
      </c>
      <c r="K1468" s="1445" t="s">
        <v>2464</v>
      </c>
      <c r="L1468" s="1451"/>
      <c r="M1468" s="1445" t="s">
        <v>4945</v>
      </c>
      <c r="N1468" s="1449" t="s">
        <v>9451</v>
      </c>
      <c r="O1468" s="1450"/>
      <c r="P1468" s="1450"/>
    </row>
    <row r="1469">
      <c r="A1469" s="1444">
        <v>5359.0</v>
      </c>
      <c r="B1469" s="1445" t="s">
        <v>3587</v>
      </c>
      <c r="C1469" s="1445" t="s">
        <v>9452</v>
      </c>
      <c r="D1469" s="1446" t="s">
        <v>9453</v>
      </c>
      <c r="E1469" s="1445">
        <v>2.2338988E7</v>
      </c>
      <c r="F1469" s="1445">
        <v>2.2338988E7</v>
      </c>
      <c r="G1469" s="1447" t="b">
        <v>1</v>
      </c>
      <c r="H1469" s="1445" t="s">
        <v>76</v>
      </c>
      <c r="I1469" s="1445" t="s">
        <v>1077</v>
      </c>
      <c r="J1469" s="1448">
        <v>319244.0</v>
      </c>
      <c r="K1469" s="1445" t="s">
        <v>2432</v>
      </c>
      <c r="L1469" s="1453"/>
      <c r="M1469" s="1445" t="s">
        <v>76</v>
      </c>
      <c r="N1469" s="1449" t="s">
        <v>2432</v>
      </c>
      <c r="O1469" s="1450"/>
      <c r="P1469" s="1450"/>
    </row>
    <row r="1470">
      <c r="A1470" s="1444">
        <v>5360.0</v>
      </c>
      <c r="B1470" s="1445" t="s">
        <v>9454</v>
      </c>
      <c r="C1470" s="1445" t="s">
        <v>9455</v>
      </c>
      <c r="D1470" s="1446" t="s">
        <v>9456</v>
      </c>
      <c r="E1470" s="1445">
        <v>9.5253531E8</v>
      </c>
      <c r="F1470" s="1445">
        <v>9.5253531E8</v>
      </c>
      <c r="G1470" s="1447" t="b">
        <v>1</v>
      </c>
      <c r="H1470" s="1445" t="s">
        <v>76</v>
      </c>
      <c r="I1470" s="1445" t="s">
        <v>8887</v>
      </c>
      <c r="J1470" s="1448">
        <v>927980.0</v>
      </c>
      <c r="K1470" s="1445" t="s">
        <v>2464</v>
      </c>
      <c r="L1470" s="1445" t="s">
        <v>5212</v>
      </c>
      <c r="M1470" s="1445" t="s">
        <v>5229</v>
      </c>
      <c r="N1470" s="1449" t="s">
        <v>2464</v>
      </c>
      <c r="O1470" s="1450"/>
      <c r="P1470" s="1450"/>
    </row>
    <row r="1471">
      <c r="A1471" s="1444">
        <v>5361.0</v>
      </c>
      <c r="B1471" s="1445" t="s">
        <v>9457</v>
      </c>
      <c r="C1471" s="1445" t="s">
        <v>9458</v>
      </c>
      <c r="D1471" s="1446" t="s">
        <v>9459</v>
      </c>
      <c r="E1471" s="1445">
        <v>9.61308529E8</v>
      </c>
      <c r="F1471" s="1445">
        <v>9.61308529E8</v>
      </c>
      <c r="G1471" s="1447" t="b">
        <v>1</v>
      </c>
      <c r="H1471" s="1445" t="s">
        <v>76</v>
      </c>
      <c r="I1471" s="1445" t="s">
        <v>8348</v>
      </c>
      <c r="J1471" s="1448">
        <v>865460.0</v>
      </c>
      <c r="K1471" s="1445" t="s">
        <v>4048</v>
      </c>
      <c r="L1471" s="1445" t="s">
        <v>3864</v>
      </c>
      <c r="M1471" s="1445" t="s">
        <v>3864</v>
      </c>
      <c r="N1471" s="1449" t="s">
        <v>4048</v>
      </c>
      <c r="O1471" s="1450"/>
      <c r="P1471" s="1450"/>
    </row>
    <row r="1472">
      <c r="A1472" s="1444">
        <v>5362.0</v>
      </c>
      <c r="B1472" s="1445" t="s">
        <v>132</v>
      </c>
      <c r="C1472" s="1445" t="s">
        <v>132</v>
      </c>
      <c r="D1472" s="1446" t="s">
        <v>9460</v>
      </c>
      <c r="E1472" s="1445">
        <v>9.8532021E7</v>
      </c>
      <c r="F1472" s="1445">
        <v>9.8532021E7</v>
      </c>
      <c r="G1472" s="1447" t="b">
        <v>1</v>
      </c>
      <c r="H1472" s="1445" t="s">
        <v>120</v>
      </c>
      <c r="I1472" s="1445" t="s">
        <v>6480</v>
      </c>
      <c r="J1472" s="1448">
        <v>126855.0</v>
      </c>
      <c r="K1472" s="1445" t="s">
        <v>2432</v>
      </c>
      <c r="L1472" s="1451"/>
      <c r="M1472" s="1445" t="s">
        <v>9461</v>
      </c>
      <c r="N1472" s="1449" t="s">
        <v>2432</v>
      </c>
      <c r="O1472" s="1450"/>
      <c r="P1472" s="1450"/>
    </row>
    <row r="1473">
      <c r="A1473" s="1444">
        <v>5363.0</v>
      </c>
      <c r="B1473" s="1445" t="s">
        <v>9462</v>
      </c>
      <c r="C1473" s="1445" t="s">
        <v>9463</v>
      </c>
      <c r="D1473" s="1446" t="s">
        <v>9464</v>
      </c>
      <c r="E1473" s="1445">
        <v>8.98362509E8</v>
      </c>
      <c r="F1473" s="1445">
        <v>8.98362509E8</v>
      </c>
      <c r="G1473" s="1447" t="b">
        <v>1</v>
      </c>
      <c r="H1473" s="1445" t="s">
        <v>76</v>
      </c>
      <c r="I1473" s="1445" t="s">
        <v>1077</v>
      </c>
      <c r="J1473" s="1448">
        <v>319244.0</v>
      </c>
      <c r="K1473" s="1445" t="s">
        <v>2464</v>
      </c>
      <c r="L1473" s="1445" t="s">
        <v>4998</v>
      </c>
      <c r="M1473" s="1445" t="s">
        <v>4998</v>
      </c>
      <c r="N1473" s="1449" t="s">
        <v>9465</v>
      </c>
      <c r="O1473" s="1450"/>
      <c r="P1473" s="1450"/>
    </row>
    <row r="1474">
      <c r="A1474" s="1444">
        <v>5364.0</v>
      </c>
      <c r="B1474" s="1445" t="s">
        <v>9466</v>
      </c>
      <c r="C1474" s="1445" t="s">
        <v>9467</v>
      </c>
      <c r="D1474" s="1446" t="s">
        <v>9468</v>
      </c>
      <c r="E1474" s="1445">
        <v>2.255293E7</v>
      </c>
      <c r="F1474" s="1445">
        <v>2.255293E7</v>
      </c>
      <c r="G1474" s="1447" t="b">
        <v>1</v>
      </c>
      <c r="H1474" s="1445" t="s">
        <v>76</v>
      </c>
      <c r="I1474" s="1445" t="s">
        <v>4929</v>
      </c>
      <c r="J1474" s="1448">
        <v>91511.0</v>
      </c>
      <c r="K1474" s="1445" t="s">
        <v>2426</v>
      </c>
      <c r="L1474" s="1453"/>
      <c r="M1474" s="1445" t="s">
        <v>9469</v>
      </c>
      <c r="N1474" s="1449" t="s">
        <v>9470</v>
      </c>
      <c r="O1474" s="1450"/>
      <c r="P1474" s="1450"/>
    </row>
    <row r="1475">
      <c r="A1475" s="1444">
        <v>5365.0</v>
      </c>
      <c r="B1475" s="1445" t="s">
        <v>9471</v>
      </c>
      <c r="C1475" s="1445" t="s">
        <v>9472</v>
      </c>
      <c r="D1475" s="1446" t="s">
        <v>9473</v>
      </c>
      <c r="E1475" s="1445">
        <v>9.52519799E8</v>
      </c>
      <c r="F1475" s="1445">
        <v>2.255293E7</v>
      </c>
      <c r="G1475" s="1447" t="b">
        <v>1</v>
      </c>
      <c r="H1475" s="1445" t="s">
        <v>76</v>
      </c>
      <c r="I1475" s="1445" t="s">
        <v>4929</v>
      </c>
      <c r="J1475" s="1448">
        <v>91511.0</v>
      </c>
      <c r="K1475" s="1445" t="s">
        <v>2426</v>
      </c>
      <c r="L1475" s="1453"/>
      <c r="M1475" s="1445" t="s">
        <v>4954</v>
      </c>
      <c r="N1475" s="1449" t="s">
        <v>9474</v>
      </c>
      <c r="O1475" s="1450"/>
      <c r="P1475" s="1450"/>
    </row>
    <row r="1476">
      <c r="A1476" s="1444">
        <v>5366.0</v>
      </c>
      <c r="B1476" s="1445" t="s">
        <v>9475</v>
      </c>
      <c r="C1476" s="1445" t="s">
        <v>9475</v>
      </c>
      <c r="D1476" s="1446" t="s">
        <v>9476</v>
      </c>
      <c r="E1476" s="1445">
        <v>9.6898407E7</v>
      </c>
      <c r="F1476" s="1445">
        <v>9.6898407E7</v>
      </c>
      <c r="G1476" s="1447" t="b">
        <v>1</v>
      </c>
      <c r="H1476" s="1445" t="s">
        <v>120</v>
      </c>
      <c r="I1476" s="1445" t="s">
        <v>6480</v>
      </c>
      <c r="J1476" s="1448">
        <v>126855.0</v>
      </c>
      <c r="K1476" s="1445" t="s">
        <v>2476</v>
      </c>
      <c r="L1476" s="1453"/>
      <c r="M1476" s="1445" t="s">
        <v>9461</v>
      </c>
      <c r="N1476" s="1449" t="s">
        <v>9477</v>
      </c>
      <c r="O1476" s="1450"/>
      <c r="P1476" s="1450"/>
    </row>
    <row r="1477">
      <c r="A1477" s="1444">
        <v>5367.0</v>
      </c>
      <c r="B1477" s="1445" t="s">
        <v>9478</v>
      </c>
      <c r="C1477" s="1445" t="s">
        <v>9479</v>
      </c>
      <c r="D1477" s="1446" t="s">
        <v>9480</v>
      </c>
      <c r="E1477" s="1445">
        <v>6.55196524E8</v>
      </c>
      <c r="F1477" s="1445">
        <v>6.55196524E8</v>
      </c>
      <c r="G1477" s="1447" t="b">
        <v>1</v>
      </c>
      <c r="H1477" s="1445" t="s">
        <v>76</v>
      </c>
      <c r="I1477" s="1445" t="s">
        <v>4929</v>
      </c>
      <c r="J1477" s="1448">
        <v>91511.0</v>
      </c>
      <c r="K1477" s="1445" t="s">
        <v>2464</v>
      </c>
      <c r="L1477" s="1445" t="s">
        <v>5838</v>
      </c>
      <c r="M1477" s="1445" t="s">
        <v>5773</v>
      </c>
      <c r="N1477" s="1449" t="s">
        <v>2464</v>
      </c>
      <c r="O1477" s="1450"/>
      <c r="P1477" s="1450"/>
    </row>
    <row r="1478">
      <c r="A1478" s="1444">
        <v>5373.0</v>
      </c>
      <c r="B1478" s="1445" t="s">
        <v>9481</v>
      </c>
      <c r="C1478" s="1445" t="s">
        <v>9481</v>
      </c>
      <c r="D1478" s="1446" t="s">
        <v>9482</v>
      </c>
      <c r="E1478" s="1445">
        <v>6.52422248E8</v>
      </c>
      <c r="F1478" s="1445">
        <v>6.52422248E8</v>
      </c>
      <c r="G1478" s="1447" t="b">
        <v>1</v>
      </c>
      <c r="H1478" s="1445" t="s">
        <v>76</v>
      </c>
      <c r="I1478" s="1445" t="s">
        <v>1204</v>
      </c>
      <c r="J1478" s="1448">
        <v>583715.0</v>
      </c>
      <c r="K1478" s="1445" t="s">
        <v>2461</v>
      </c>
      <c r="L1478" s="1445" t="s">
        <v>5182</v>
      </c>
      <c r="M1478" s="1445" t="s">
        <v>3864</v>
      </c>
      <c r="N1478" s="1449" t="s">
        <v>9483</v>
      </c>
      <c r="O1478" s="1450"/>
      <c r="P1478" s="1450"/>
    </row>
    <row r="1479">
      <c r="A1479" s="1444">
        <v>5374.0</v>
      </c>
      <c r="B1479" s="1445" t="s">
        <v>9484</v>
      </c>
      <c r="C1479" s="1445" t="s">
        <v>9484</v>
      </c>
      <c r="D1479" s="1446" t="s">
        <v>9485</v>
      </c>
      <c r="E1479" s="1445">
        <v>8.2889587E7</v>
      </c>
      <c r="F1479" s="1445">
        <v>8.2889587E7</v>
      </c>
      <c r="G1479" s="1447" t="b">
        <v>1</v>
      </c>
      <c r="H1479" s="1445" t="s">
        <v>120</v>
      </c>
      <c r="I1479" s="1445" t="s">
        <v>6480</v>
      </c>
      <c r="J1479" s="1448">
        <v>126855.0</v>
      </c>
      <c r="K1479" s="1445" t="s">
        <v>4048</v>
      </c>
      <c r="L1479" s="1453"/>
      <c r="M1479" s="1445" t="s">
        <v>9486</v>
      </c>
      <c r="N1479" s="1449" t="s">
        <v>4048</v>
      </c>
      <c r="O1479" s="1450"/>
      <c r="P1479" s="1450"/>
    </row>
    <row r="1480">
      <c r="A1480" s="1444">
        <v>5375.0</v>
      </c>
      <c r="B1480" s="1445" t="s">
        <v>9487</v>
      </c>
      <c r="C1480" s="1445" t="s">
        <v>9488</v>
      </c>
      <c r="D1480" s="1446" t="s">
        <v>9489</v>
      </c>
      <c r="E1480" s="1445">
        <v>6.15632323E8</v>
      </c>
      <c r="F1480" s="1445">
        <v>6.15632323E8</v>
      </c>
      <c r="G1480" s="1447" t="b">
        <v>1</v>
      </c>
      <c r="H1480" s="1445" t="s">
        <v>76</v>
      </c>
      <c r="I1480" s="1445" t="s">
        <v>1077</v>
      </c>
      <c r="J1480" s="1448">
        <v>319244.0</v>
      </c>
      <c r="K1480" s="1445" t="s">
        <v>4048</v>
      </c>
      <c r="L1480" s="1445" t="s">
        <v>7002</v>
      </c>
      <c r="M1480" s="1445" t="s">
        <v>6070</v>
      </c>
      <c r="N1480" s="1449" t="s">
        <v>9490</v>
      </c>
      <c r="O1480" s="1450"/>
      <c r="P1480" s="1450"/>
    </row>
    <row r="1481">
      <c r="A1481" s="1444">
        <v>5376.0</v>
      </c>
      <c r="B1481" s="1445" t="s">
        <v>149</v>
      </c>
      <c r="C1481" s="1445" t="s">
        <v>149</v>
      </c>
      <c r="D1481" s="1446" t="s">
        <v>9491</v>
      </c>
      <c r="E1481" s="1445">
        <v>6.7373488E7</v>
      </c>
      <c r="F1481" s="1445">
        <v>6.7373488E7</v>
      </c>
      <c r="G1481" s="1447" t="b">
        <v>1</v>
      </c>
      <c r="H1481" s="1445" t="s">
        <v>120</v>
      </c>
      <c r="I1481" s="1445" t="s">
        <v>6480</v>
      </c>
      <c r="J1481" s="1448">
        <v>126855.0</v>
      </c>
      <c r="K1481" s="1445" t="s">
        <v>2659</v>
      </c>
      <c r="L1481" s="1453"/>
      <c r="M1481" s="1445" t="s">
        <v>9492</v>
      </c>
      <c r="N1481" s="1449" t="s">
        <v>4977</v>
      </c>
      <c r="O1481" s="1450"/>
      <c r="P1481" s="1450"/>
    </row>
    <row r="1482">
      <c r="A1482" s="1444">
        <v>5377.0</v>
      </c>
      <c r="B1482" s="1445" t="s">
        <v>9493</v>
      </c>
      <c r="C1482" s="1445" t="s">
        <v>9494</v>
      </c>
      <c r="D1482" s="1446" t="s">
        <v>9495</v>
      </c>
      <c r="E1482" s="1445">
        <v>8.55163646E8</v>
      </c>
      <c r="F1482" s="1445">
        <v>8.55163646E8</v>
      </c>
      <c r="G1482" s="1447" t="b">
        <v>1</v>
      </c>
      <c r="H1482" s="1445" t="s">
        <v>76</v>
      </c>
      <c r="I1482" s="1445" t="s">
        <v>8896</v>
      </c>
      <c r="J1482" s="1448">
        <v>875295.0</v>
      </c>
      <c r="K1482" s="1445" t="s">
        <v>2432</v>
      </c>
      <c r="L1482" s="1445" t="s">
        <v>5212</v>
      </c>
      <c r="M1482" s="1445" t="s">
        <v>5213</v>
      </c>
      <c r="N1482" s="1449" t="s">
        <v>5959</v>
      </c>
      <c r="O1482" s="1450"/>
      <c r="P1482" s="1450"/>
    </row>
    <row r="1483">
      <c r="A1483" s="1444">
        <v>5378.0</v>
      </c>
      <c r="B1483" s="1445" t="s">
        <v>9496</v>
      </c>
      <c r="C1483" s="1445" t="s">
        <v>9497</v>
      </c>
      <c r="D1483" s="1446" t="s">
        <v>9498</v>
      </c>
      <c r="E1483" s="1445">
        <v>9.82593116E8</v>
      </c>
      <c r="F1483" s="1445">
        <v>9.82593116E8</v>
      </c>
      <c r="G1483" s="1447" t="b">
        <v>1</v>
      </c>
      <c r="H1483" s="1445" t="s">
        <v>76</v>
      </c>
      <c r="I1483" s="1445" t="s">
        <v>1204</v>
      </c>
      <c r="J1483" s="1448">
        <v>583715.0</v>
      </c>
      <c r="K1483" s="1445" t="s">
        <v>2464</v>
      </c>
      <c r="L1483" s="1445" t="s">
        <v>5510</v>
      </c>
      <c r="M1483" s="1445" t="s">
        <v>9499</v>
      </c>
      <c r="N1483" s="1449" t="s">
        <v>9500</v>
      </c>
      <c r="O1483" s="1450"/>
      <c r="P1483" s="1450"/>
    </row>
    <row r="1484">
      <c r="A1484" s="1444">
        <v>5381.0</v>
      </c>
      <c r="B1484" s="1445" t="s">
        <v>9501</v>
      </c>
      <c r="C1484" s="1445" t="s">
        <v>9502</v>
      </c>
      <c r="D1484" s="1446" t="s">
        <v>9503</v>
      </c>
      <c r="E1484" s="1445">
        <v>9.96369293E8</v>
      </c>
      <c r="F1484" s="1445">
        <v>9.96369293E8</v>
      </c>
      <c r="G1484" s="1447" t="b">
        <v>1</v>
      </c>
      <c r="H1484" s="1445" t="s">
        <v>76</v>
      </c>
      <c r="I1484" s="1445" t="s">
        <v>1077</v>
      </c>
      <c r="J1484" s="1448">
        <v>319244.0</v>
      </c>
      <c r="K1484" s="1445" t="s">
        <v>2715</v>
      </c>
      <c r="L1484" s="1453"/>
      <c r="M1484" s="1445" t="s">
        <v>6240</v>
      </c>
      <c r="N1484" s="1449" t="s">
        <v>2715</v>
      </c>
      <c r="O1484" s="1450"/>
      <c r="P1484" s="1450"/>
    </row>
    <row r="1485">
      <c r="A1485" s="1444">
        <v>5384.0</v>
      </c>
      <c r="B1485" s="1445" t="s">
        <v>9504</v>
      </c>
      <c r="C1485" s="1445" t="s">
        <v>9505</v>
      </c>
      <c r="D1485" s="1446" t="s">
        <v>9506</v>
      </c>
      <c r="E1485" s="1445">
        <v>8.86362991E8</v>
      </c>
      <c r="F1485" s="1445">
        <v>8.86362991E8</v>
      </c>
      <c r="G1485" s="1447" t="b">
        <v>1</v>
      </c>
      <c r="H1485" s="1445" t="s">
        <v>76</v>
      </c>
      <c r="I1485" s="1445" t="s">
        <v>8348</v>
      </c>
      <c r="J1485" s="1448">
        <v>865460.0</v>
      </c>
      <c r="K1485" s="1445" t="s">
        <v>2464</v>
      </c>
      <c r="L1485" s="1445" t="s">
        <v>7123</v>
      </c>
      <c r="M1485" s="1445" t="s">
        <v>9507</v>
      </c>
      <c r="N1485" s="1449" t="s">
        <v>2464</v>
      </c>
      <c r="O1485" s="1450"/>
      <c r="P1485" s="1450"/>
    </row>
    <row r="1486">
      <c r="A1486" s="1444">
        <v>5385.0</v>
      </c>
      <c r="B1486" s="1445" t="s">
        <v>9508</v>
      </c>
      <c r="C1486" s="1445" t="s">
        <v>9509</v>
      </c>
      <c r="D1486" s="1446" t="s">
        <v>9510</v>
      </c>
      <c r="E1486" s="1445">
        <v>9.55598982E8</v>
      </c>
      <c r="F1486" s="1445">
        <v>9.55598982E8</v>
      </c>
      <c r="G1486" s="1447" t="b">
        <v>1</v>
      </c>
      <c r="H1486" s="1445" t="s">
        <v>76</v>
      </c>
      <c r="I1486" s="1445" t="s">
        <v>1204</v>
      </c>
      <c r="J1486" s="1448">
        <v>583715.0</v>
      </c>
      <c r="K1486" s="1445" t="s">
        <v>2464</v>
      </c>
      <c r="L1486" s="1445" t="s">
        <v>5249</v>
      </c>
      <c r="M1486" s="1445" t="s">
        <v>4931</v>
      </c>
      <c r="N1486" s="1449" t="s">
        <v>8309</v>
      </c>
      <c r="O1486" s="1450"/>
      <c r="P1486" s="1450"/>
    </row>
    <row r="1487">
      <c r="A1487" s="1444">
        <v>5386.0</v>
      </c>
      <c r="B1487" s="1445" t="s">
        <v>9511</v>
      </c>
      <c r="C1487" s="1445" t="s">
        <v>9512</v>
      </c>
      <c r="D1487" s="1446" t="s">
        <v>9513</v>
      </c>
      <c r="E1487" s="1445">
        <v>9.55598982E8</v>
      </c>
      <c r="F1487" s="1445">
        <v>9.55598982E8</v>
      </c>
      <c r="G1487" s="1447" t="b">
        <v>1</v>
      </c>
      <c r="H1487" s="1445" t="s">
        <v>76</v>
      </c>
      <c r="I1487" s="1445" t="s">
        <v>1204</v>
      </c>
      <c r="J1487" s="1448">
        <v>583715.0</v>
      </c>
      <c r="K1487" s="1445" t="s">
        <v>2464</v>
      </c>
      <c r="L1487" s="1453"/>
      <c r="M1487" s="1445" t="s">
        <v>5633</v>
      </c>
      <c r="N1487" s="1449" t="s">
        <v>8309</v>
      </c>
      <c r="O1487" s="1450"/>
      <c r="P1487" s="1450"/>
    </row>
    <row r="1488">
      <c r="A1488" s="1444">
        <v>5388.0</v>
      </c>
      <c r="B1488" s="1445" t="s">
        <v>9514</v>
      </c>
      <c r="C1488" s="1445" t="s">
        <v>9515</v>
      </c>
      <c r="D1488" s="1446" t="s">
        <v>9516</v>
      </c>
      <c r="E1488" s="1445">
        <v>9.46474498E8</v>
      </c>
      <c r="F1488" s="1445">
        <v>9.46474498E8</v>
      </c>
      <c r="G1488" s="1447" t="b">
        <v>1</v>
      </c>
      <c r="H1488" s="1445" t="s">
        <v>76</v>
      </c>
      <c r="I1488" s="1445" t="s">
        <v>1204</v>
      </c>
      <c r="J1488" s="1448">
        <v>583715.0</v>
      </c>
      <c r="K1488" s="1445" t="s">
        <v>2476</v>
      </c>
      <c r="L1488" s="1445" t="s">
        <v>6070</v>
      </c>
      <c r="M1488" s="1445" t="s">
        <v>6070</v>
      </c>
      <c r="N1488" s="1449" t="s">
        <v>9517</v>
      </c>
      <c r="O1488" s="1450"/>
      <c r="P1488" s="1450"/>
    </row>
    <row r="1489">
      <c r="A1489" s="1444">
        <v>5389.0</v>
      </c>
      <c r="B1489" s="1445" t="s">
        <v>9518</v>
      </c>
      <c r="C1489" s="1445" t="s">
        <v>9518</v>
      </c>
      <c r="D1489" s="1446" t="s">
        <v>9519</v>
      </c>
      <c r="E1489" s="1445">
        <v>9.66682335E8</v>
      </c>
      <c r="F1489" s="1445">
        <v>9.66682335E8</v>
      </c>
      <c r="G1489" s="1447" t="b">
        <v>1</v>
      </c>
      <c r="H1489" s="1445" t="s">
        <v>76</v>
      </c>
      <c r="I1489" s="1445" t="s">
        <v>6729</v>
      </c>
      <c r="J1489" s="1448">
        <v>875294.0</v>
      </c>
      <c r="K1489" s="1445" t="s">
        <v>2426</v>
      </c>
      <c r="L1489" s="1445" t="s">
        <v>4945</v>
      </c>
      <c r="M1489" s="1445" t="s">
        <v>4945</v>
      </c>
      <c r="N1489" s="1449" t="s">
        <v>2426</v>
      </c>
      <c r="O1489" s="1450"/>
      <c r="P1489" s="1450"/>
    </row>
    <row r="1490">
      <c r="A1490" s="1444">
        <v>5390.0</v>
      </c>
      <c r="B1490" s="1445" t="s">
        <v>9520</v>
      </c>
      <c r="C1490" s="1445" t="s">
        <v>9521</v>
      </c>
      <c r="D1490" s="1446" t="s">
        <v>9522</v>
      </c>
      <c r="E1490" s="1445">
        <v>8.32479093E8</v>
      </c>
      <c r="F1490" s="1445">
        <v>8.32479093E8</v>
      </c>
      <c r="G1490" s="1447" t="b">
        <v>1</v>
      </c>
      <c r="H1490" s="1445" t="s">
        <v>3864</v>
      </c>
      <c r="I1490" s="1445" t="s">
        <v>1077</v>
      </c>
      <c r="J1490" s="1448">
        <v>319244.0</v>
      </c>
      <c r="K1490" s="1445" t="s">
        <v>2432</v>
      </c>
      <c r="L1490" s="1445" t="s">
        <v>5415</v>
      </c>
      <c r="M1490" s="1445" t="s">
        <v>3864</v>
      </c>
      <c r="N1490" s="1449" t="s">
        <v>2432</v>
      </c>
      <c r="O1490" s="1450"/>
      <c r="P1490" s="1450"/>
    </row>
    <row r="1491">
      <c r="A1491" s="1444">
        <v>5391.0</v>
      </c>
      <c r="B1491" s="1445" t="s">
        <v>9523</v>
      </c>
      <c r="C1491" s="1445" t="s">
        <v>9524</v>
      </c>
      <c r="D1491" s="1446" t="s">
        <v>9525</v>
      </c>
      <c r="E1491" s="1445">
        <v>9.09891687E8</v>
      </c>
      <c r="F1491" s="1445">
        <v>9.09891687E8</v>
      </c>
      <c r="G1491" s="1447" t="b">
        <v>1</v>
      </c>
      <c r="H1491" s="1445" t="s">
        <v>76</v>
      </c>
      <c r="I1491" s="1445" t="s">
        <v>1204</v>
      </c>
      <c r="J1491" s="1448">
        <v>583715.0</v>
      </c>
      <c r="K1491" s="1445" t="s">
        <v>2464</v>
      </c>
      <c r="L1491" s="1453"/>
      <c r="M1491" s="1445" t="s">
        <v>4945</v>
      </c>
      <c r="N1491" s="1449" t="s">
        <v>2464</v>
      </c>
      <c r="O1491" s="1450"/>
      <c r="P1491" s="1450"/>
    </row>
    <row r="1492">
      <c r="A1492" s="1444">
        <v>5392.0</v>
      </c>
      <c r="B1492" s="1445" t="s">
        <v>9526</v>
      </c>
      <c r="C1492" s="1445" t="s">
        <v>9527</v>
      </c>
      <c r="D1492" s="1446" t="s">
        <v>9528</v>
      </c>
      <c r="E1492" s="1445">
        <v>9.57986829E8</v>
      </c>
      <c r="F1492" s="1445">
        <v>9.57986829E8</v>
      </c>
      <c r="G1492" s="1447" t="b">
        <v>1</v>
      </c>
      <c r="H1492" s="1445" t="s">
        <v>76</v>
      </c>
      <c r="I1492" s="1445" t="s">
        <v>4936</v>
      </c>
      <c r="J1492" s="1448">
        <v>717019.0</v>
      </c>
      <c r="K1492" s="1445" t="s">
        <v>2464</v>
      </c>
      <c r="L1492" s="1445" t="s">
        <v>5098</v>
      </c>
      <c r="M1492" s="1445" t="s">
        <v>76</v>
      </c>
      <c r="N1492" s="1449" t="s">
        <v>2464</v>
      </c>
      <c r="O1492" s="1450"/>
      <c r="P1492" s="1450"/>
    </row>
    <row r="1493">
      <c r="A1493" s="1444">
        <v>5393.0</v>
      </c>
      <c r="B1493" s="1445" t="s">
        <v>9529</v>
      </c>
      <c r="C1493" s="1445" t="s">
        <v>9530</v>
      </c>
      <c r="D1493" s="1446" t="s">
        <v>9531</v>
      </c>
      <c r="E1493" s="1445">
        <v>8.36182303E8</v>
      </c>
      <c r="F1493" s="1445">
        <v>8.36182303E8</v>
      </c>
      <c r="G1493" s="1447" t="b">
        <v>1</v>
      </c>
      <c r="H1493" s="1445" t="s">
        <v>76</v>
      </c>
      <c r="I1493" s="1445" t="s">
        <v>1204</v>
      </c>
      <c r="J1493" s="1448">
        <v>583715.0</v>
      </c>
      <c r="K1493" s="1445" t="s">
        <v>2464</v>
      </c>
      <c r="L1493" s="1445" t="s">
        <v>5422</v>
      </c>
      <c r="M1493" s="1445" t="s">
        <v>4945</v>
      </c>
      <c r="N1493" s="1449" t="s">
        <v>2464</v>
      </c>
      <c r="O1493" s="1450"/>
      <c r="P1493" s="1450"/>
    </row>
    <row r="1494">
      <c r="A1494" s="1444">
        <v>5395.0</v>
      </c>
      <c r="B1494" s="1445" t="s">
        <v>9532</v>
      </c>
      <c r="C1494" s="1445" t="s">
        <v>9533</v>
      </c>
      <c r="D1494" s="1446" t="s">
        <v>9534</v>
      </c>
      <c r="E1494" s="1445">
        <v>2.681839E7</v>
      </c>
      <c r="F1494" s="1445">
        <v>2.681839E7</v>
      </c>
      <c r="G1494" s="1447" t="b">
        <v>1</v>
      </c>
      <c r="H1494" s="1445" t="s">
        <v>76</v>
      </c>
      <c r="I1494" s="1445" t="s">
        <v>4929</v>
      </c>
      <c r="J1494" s="1448">
        <v>91511.0</v>
      </c>
      <c r="K1494" s="1445" t="s">
        <v>2464</v>
      </c>
      <c r="L1494" s="1445" t="s">
        <v>5041</v>
      </c>
      <c r="M1494" s="1445" t="s">
        <v>9535</v>
      </c>
      <c r="N1494" s="1449" t="s">
        <v>9536</v>
      </c>
      <c r="O1494" s="1450"/>
      <c r="P1494" s="1450"/>
    </row>
    <row r="1495">
      <c r="A1495" s="1444">
        <v>5397.0</v>
      </c>
      <c r="B1495" s="1445" t="s">
        <v>9537</v>
      </c>
      <c r="C1495" s="1445" t="s">
        <v>9538</v>
      </c>
      <c r="D1495" s="1446" t="s">
        <v>9539</v>
      </c>
      <c r="E1495" s="1445">
        <v>6.30787471E8</v>
      </c>
      <c r="F1495" s="1445">
        <v>6.30787471E8</v>
      </c>
      <c r="G1495" s="1447" t="b">
        <v>1</v>
      </c>
      <c r="H1495" s="1445" t="s">
        <v>76</v>
      </c>
      <c r="I1495" s="1445" t="s">
        <v>1077</v>
      </c>
      <c r="J1495" s="1448">
        <v>319244.0</v>
      </c>
      <c r="K1495" s="1445" t="s">
        <v>2715</v>
      </c>
      <c r="L1495" s="1445" t="s">
        <v>4954</v>
      </c>
      <c r="M1495" s="1445" t="s">
        <v>8626</v>
      </c>
      <c r="N1495" s="1449" t="s">
        <v>2715</v>
      </c>
      <c r="O1495" s="1450"/>
      <c r="P1495" s="1450"/>
    </row>
    <row r="1496">
      <c r="A1496" s="1444">
        <v>5398.0</v>
      </c>
      <c r="B1496" s="1445" t="s">
        <v>9540</v>
      </c>
      <c r="C1496" s="1445" t="s">
        <v>9541</v>
      </c>
      <c r="D1496" s="1446" t="s">
        <v>9542</v>
      </c>
      <c r="E1496" s="1445">
        <v>6.45866037E8</v>
      </c>
      <c r="F1496" s="1445">
        <v>6.45866037E8</v>
      </c>
      <c r="G1496" s="1447" t="b">
        <v>1</v>
      </c>
      <c r="H1496" s="1445" t="s">
        <v>76</v>
      </c>
      <c r="I1496" s="1445" t="s">
        <v>1077</v>
      </c>
      <c r="J1496" s="1448">
        <v>319244.0</v>
      </c>
      <c r="K1496" s="1445" t="s">
        <v>2715</v>
      </c>
      <c r="L1496" s="1445" t="s">
        <v>5148</v>
      </c>
      <c r="M1496" s="1445" t="s">
        <v>8743</v>
      </c>
      <c r="N1496" s="1449" t="s">
        <v>2715</v>
      </c>
      <c r="O1496" s="1450"/>
      <c r="P1496" s="1450"/>
    </row>
    <row r="1497">
      <c r="A1497" s="1444">
        <v>5399.0</v>
      </c>
      <c r="B1497" s="1445" t="s">
        <v>9543</v>
      </c>
      <c r="C1497" s="1445" t="s">
        <v>9544</v>
      </c>
      <c r="D1497" s="1446" t="s">
        <v>9545</v>
      </c>
      <c r="E1497" s="1445">
        <v>6.45511166E8</v>
      </c>
      <c r="F1497" s="1445">
        <v>6.45511166E8</v>
      </c>
      <c r="G1497" s="1447" t="b">
        <v>1</v>
      </c>
      <c r="H1497" s="1445" t="s">
        <v>76</v>
      </c>
      <c r="I1497" s="1445" t="s">
        <v>1204</v>
      </c>
      <c r="J1497" s="1448">
        <v>583715.0</v>
      </c>
      <c r="K1497" s="1445" t="s">
        <v>2464</v>
      </c>
      <c r="L1497" s="1445" t="s">
        <v>5267</v>
      </c>
      <c r="M1497" s="1445" t="s">
        <v>76</v>
      </c>
      <c r="N1497" s="1449" t="s">
        <v>2464</v>
      </c>
      <c r="O1497" s="1450"/>
      <c r="P1497" s="1450"/>
    </row>
    <row r="1498">
      <c r="A1498" s="1444">
        <v>5401.0</v>
      </c>
      <c r="B1498" s="1445" t="s">
        <v>9546</v>
      </c>
      <c r="C1498" s="1445" t="s">
        <v>9547</v>
      </c>
      <c r="D1498" s="1446" t="s">
        <v>9548</v>
      </c>
      <c r="E1498" s="1445">
        <v>6.24646415E8</v>
      </c>
      <c r="F1498" s="1445">
        <v>6.24646415E8</v>
      </c>
      <c r="G1498" s="1447" t="b">
        <v>1</v>
      </c>
      <c r="H1498" s="1445" t="s">
        <v>76</v>
      </c>
      <c r="I1498" s="1445" t="s">
        <v>4936</v>
      </c>
      <c r="J1498" s="1448">
        <v>717019.0</v>
      </c>
      <c r="K1498" s="1445" t="s">
        <v>2464</v>
      </c>
      <c r="L1498" s="1445" t="s">
        <v>6244</v>
      </c>
      <c r="M1498" s="1445" t="s">
        <v>6244</v>
      </c>
      <c r="N1498" s="1449" t="s">
        <v>8309</v>
      </c>
      <c r="O1498" s="1450"/>
      <c r="P1498" s="1450"/>
    </row>
    <row r="1499">
      <c r="A1499" s="1444">
        <v>5402.0</v>
      </c>
      <c r="B1499" s="1445" t="s">
        <v>9549</v>
      </c>
      <c r="C1499" s="1445" t="s">
        <v>9550</v>
      </c>
      <c r="D1499" s="1446" t="s">
        <v>9551</v>
      </c>
      <c r="E1499" s="1445">
        <v>9.26636946E8</v>
      </c>
      <c r="F1499" s="1445">
        <v>9.26636946E8</v>
      </c>
      <c r="G1499" s="1447" t="b">
        <v>1</v>
      </c>
      <c r="H1499" s="1445" t="s">
        <v>76</v>
      </c>
      <c r="I1499" s="1445" t="s">
        <v>4936</v>
      </c>
      <c r="J1499" s="1448">
        <v>717019.0</v>
      </c>
      <c r="K1499" s="1445" t="s">
        <v>2464</v>
      </c>
      <c r="L1499" s="1445" t="s">
        <v>6244</v>
      </c>
      <c r="M1499" s="1445" t="s">
        <v>6244</v>
      </c>
      <c r="N1499" s="1449" t="s">
        <v>8309</v>
      </c>
      <c r="O1499" s="1450"/>
      <c r="P1499" s="1450"/>
    </row>
    <row r="1500">
      <c r="A1500" s="1444">
        <v>5403.0</v>
      </c>
      <c r="B1500" s="1445" t="s">
        <v>9552</v>
      </c>
      <c r="C1500" s="1445" t="s">
        <v>9553</v>
      </c>
      <c r="D1500" s="1446" t="s">
        <v>9554</v>
      </c>
      <c r="E1500" s="1445">
        <v>3.4243624E7</v>
      </c>
      <c r="F1500" s="1445">
        <v>3.4243624E7</v>
      </c>
      <c r="G1500" s="1447" t="b">
        <v>1</v>
      </c>
      <c r="H1500" s="1445" t="s">
        <v>6244</v>
      </c>
      <c r="I1500" s="1445" t="s">
        <v>4936</v>
      </c>
      <c r="J1500" s="1448">
        <v>717019.0</v>
      </c>
      <c r="K1500" s="1445" t="s">
        <v>2464</v>
      </c>
      <c r="L1500" s="1445" t="s">
        <v>6244</v>
      </c>
      <c r="M1500" s="1445" t="s">
        <v>6244</v>
      </c>
      <c r="N1500" s="1449" t="s">
        <v>9555</v>
      </c>
      <c r="O1500" s="1450"/>
      <c r="P1500" s="1450"/>
    </row>
    <row r="1501">
      <c r="A1501" s="1444">
        <v>5404.0</v>
      </c>
      <c r="B1501" s="1445" t="s">
        <v>9556</v>
      </c>
      <c r="C1501" s="1445" t="s">
        <v>9557</v>
      </c>
      <c r="D1501" s="1446" t="s">
        <v>9558</v>
      </c>
      <c r="E1501" s="1445">
        <v>9.62388989E8</v>
      </c>
      <c r="F1501" s="1445">
        <v>9.62388989E8</v>
      </c>
      <c r="G1501" s="1447" t="b">
        <v>1</v>
      </c>
      <c r="H1501" s="1445" t="s">
        <v>76</v>
      </c>
      <c r="I1501" s="1445" t="s">
        <v>5010</v>
      </c>
      <c r="J1501" s="1448">
        <v>833553.0</v>
      </c>
      <c r="K1501" s="1445" t="s">
        <v>2432</v>
      </c>
      <c r="L1501" s="1453"/>
      <c r="M1501" s="1445" t="s">
        <v>76</v>
      </c>
      <c r="N1501" s="1449" t="s">
        <v>2432</v>
      </c>
      <c r="O1501" s="1450"/>
      <c r="P1501" s="1450"/>
    </row>
    <row r="1502">
      <c r="A1502" s="1444">
        <v>5405.0</v>
      </c>
      <c r="B1502" s="1445" t="s">
        <v>9559</v>
      </c>
      <c r="C1502" s="1445" t="s">
        <v>9559</v>
      </c>
      <c r="D1502" s="1446" t="s">
        <v>9560</v>
      </c>
      <c r="E1502" s="1445">
        <v>8.3775416E7</v>
      </c>
      <c r="F1502" s="1445">
        <v>8.3775416E7</v>
      </c>
      <c r="G1502" s="1447" t="b">
        <v>1</v>
      </c>
      <c r="H1502" s="1445" t="s">
        <v>120</v>
      </c>
      <c r="I1502" s="1445" t="s">
        <v>6480</v>
      </c>
      <c r="J1502" s="1448">
        <v>126855.0</v>
      </c>
      <c r="K1502" s="1445" t="s">
        <v>2437</v>
      </c>
      <c r="L1502" s="1453"/>
      <c r="M1502" s="1445" t="s">
        <v>9561</v>
      </c>
      <c r="N1502" s="1449" t="s">
        <v>9562</v>
      </c>
      <c r="O1502" s="1450"/>
      <c r="P1502" s="1450"/>
    </row>
    <row r="1503">
      <c r="A1503" s="1444">
        <v>5406.0</v>
      </c>
      <c r="B1503" s="1445" t="s">
        <v>9563</v>
      </c>
      <c r="C1503" s="1445" t="s">
        <v>9564</v>
      </c>
      <c r="D1503" s="1446" t="s">
        <v>9565</v>
      </c>
      <c r="E1503" s="1445">
        <v>2.0117413E7</v>
      </c>
      <c r="F1503" s="1445">
        <v>2.0117413E7</v>
      </c>
      <c r="G1503" s="1447" t="b">
        <v>1</v>
      </c>
      <c r="H1503" s="1445" t="s">
        <v>76</v>
      </c>
      <c r="I1503" s="1445" t="s">
        <v>4940</v>
      </c>
      <c r="J1503" s="1448">
        <v>41930.0</v>
      </c>
      <c r="K1503" s="1445" t="s">
        <v>2937</v>
      </c>
      <c r="L1503" s="1453"/>
      <c r="M1503" s="1445" t="s">
        <v>6149</v>
      </c>
      <c r="N1503" s="1449" t="s">
        <v>2937</v>
      </c>
      <c r="O1503" s="1450"/>
      <c r="P1503" s="1450"/>
    </row>
    <row r="1504">
      <c r="A1504" s="1444">
        <v>5407.0</v>
      </c>
      <c r="B1504" s="1445" t="s">
        <v>9566</v>
      </c>
      <c r="C1504" s="1445" t="s">
        <v>9567</v>
      </c>
      <c r="D1504" s="1446" t="s">
        <v>9568</v>
      </c>
      <c r="E1504" s="1445">
        <v>6.11493854E8</v>
      </c>
      <c r="F1504" s="1445">
        <v>6.11493854E8</v>
      </c>
      <c r="G1504" s="1447" t="b">
        <v>1</v>
      </c>
      <c r="H1504" s="1445" t="s">
        <v>263</v>
      </c>
      <c r="I1504" s="1445" t="s">
        <v>7033</v>
      </c>
      <c r="J1504" s="1448">
        <v>632882.0</v>
      </c>
      <c r="K1504" s="1445" t="s">
        <v>2426</v>
      </c>
      <c r="L1504" s="1445" t="s">
        <v>263</v>
      </c>
      <c r="M1504" s="1445" t="s">
        <v>263</v>
      </c>
      <c r="N1504" s="1449" t="s">
        <v>8260</v>
      </c>
      <c r="O1504" s="1450"/>
      <c r="P1504" s="1450"/>
    </row>
    <row r="1505">
      <c r="A1505" s="1444">
        <v>5409.0</v>
      </c>
      <c r="B1505" s="1445" t="s">
        <v>9569</v>
      </c>
      <c r="C1505" s="1445" t="s">
        <v>9570</v>
      </c>
      <c r="D1505" s="1446" t="s">
        <v>9571</v>
      </c>
      <c r="E1505" s="1445">
        <v>8.15153835E8</v>
      </c>
      <c r="F1505" s="1445">
        <v>8.15153835E8</v>
      </c>
      <c r="G1505" s="1447" t="b">
        <v>1</v>
      </c>
      <c r="H1505" s="1445" t="s">
        <v>244</v>
      </c>
      <c r="I1505" s="1445" t="s">
        <v>8896</v>
      </c>
      <c r="J1505" s="1448">
        <v>875295.0</v>
      </c>
      <c r="K1505" s="1445" t="s">
        <v>2432</v>
      </c>
      <c r="L1505" s="1445" t="s">
        <v>244</v>
      </c>
      <c r="M1505" s="1445" t="s">
        <v>244</v>
      </c>
      <c r="N1505" s="1449" t="s">
        <v>2432</v>
      </c>
      <c r="O1505" s="1450"/>
      <c r="P1505" s="1450"/>
    </row>
    <row r="1506">
      <c r="A1506" s="1444">
        <v>5410.0</v>
      </c>
      <c r="B1506" s="1445" t="s">
        <v>9572</v>
      </c>
      <c r="C1506" s="1445" t="s">
        <v>9573</v>
      </c>
      <c r="D1506" s="1446" t="s">
        <v>9574</v>
      </c>
      <c r="E1506" s="1445">
        <v>8.47098E8</v>
      </c>
      <c r="F1506" s="1445">
        <v>8.47098E8</v>
      </c>
      <c r="G1506" s="1447" t="b">
        <v>1</v>
      </c>
      <c r="H1506" s="1445" t="s">
        <v>76</v>
      </c>
      <c r="I1506" s="1445" t="s">
        <v>4929</v>
      </c>
      <c r="J1506" s="1448">
        <v>91511.0</v>
      </c>
      <c r="K1506" s="1445" t="s">
        <v>2464</v>
      </c>
      <c r="L1506" s="1445" t="s">
        <v>7123</v>
      </c>
      <c r="M1506" s="1445" t="s">
        <v>9507</v>
      </c>
      <c r="N1506" s="1449" t="s">
        <v>2464</v>
      </c>
      <c r="O1506" s="1450"/>
      <c r="P1506" s="1450"/>
    </row>
    <row r="1507">
      <c r="A1507" s="1444">
        <v>5411.0</v>
      </c>
      <c r="B1507" s="1445" t="s">
        <v>9575</v>
      </c>
      <c r="C1507" s="1445" t="s">
        <v>9575</v>
      </c>
      <c r="D1507" s="1446" t="s">
        <v>9576</v>
      </c>
      <c r="E1507" s="1445">
        <v>6.4345263E7</v>
      </c>
      <c r="F1507" s="1445">
        <v>6.4345263E7</v>
      </c>
      <c r="G1507" s="1447" t="b">
        <v>1</v>
      </c>
      <c r="H1507" s="1445" t="s">
        <v>120</v>
      </c>
      <c r="I1507" s="1445" t="s">
        <v>6480</v>
      </c>
      <c r="J1507" s="1448">
        <v>126855.0</v>
      </c>
      <c r="K1507" s="1445" t="s">
        <v>2426</v>
      </c>
      <c r="L1507" s="1453"/>
      <c r="M1507" s="1445" t="s">
        <v>9577</v>
      </c>
      <c r="N1507" s="1449" t="s">
        <v>9578</v>
      </c>
      <c r="O1507" s="1450"/>
      <c r="P1507" s="1450"/>
    </row>
    <row r="1508">
      <c r="A1508" s="1444">
        <v>5412.0</v>
      </c>
      <c r="B1508" s="1445" t="s">
        <v>146</v>
      </c>
      <c r="C1508" s="1445" t="s">
        <v>146</v>
      </c>
      <c r="D1508" s="1446" t="s">
        <v>9579</v>
      </c>
      <c r="E1508" s="1445">
        <v>6.4345263E7</v>
      </c>
      <c r="F1508" s="1445">
        <v>6.4345263E7</v>
      </c>
      <c r="G1508" s="1447" t="b">
        <v>1</v>
      </c>
      <c r="H1508" s="1445" t="s">
        <v>120</v>
      </c>
      <c r="I1508" s="1445" t="s">
        <v>6480</v>
      </c>
      <c r="J1508" s="1448">
        <v>126855.0</v>
      </c>
      <c r="K1508" s="1445" t="s">
        <v>2426</v>
      </c>
      <c r="L1508" s="1453"/>
      <c r="M1508" s="1445" t="s">
        <v>9577</v>
      </c>
      <c r="N1508" s="1449" t="s">
        <v>9580</v>
      </c>
      <c r="O1508" s="1450"/>
      <c r="P1508" s="1450"/>
    </row>
    <row r="1509">
      <c r="A1509" s="1444">
        <v>5415.0</v>
      </c>
      <c r="B1509" s="1445" t="s">
        <v>9581</v>
      </c>
      <c r="C1509" s="1445" t="s">
        <v>9581</v>
      </c>
      <c r="D1509" s="1446" t="s">
        <v>9582</v>
      </c>
      <c r="E1509" s="1445">
        <v>3.8197821E7</v>
      </c>
      <c r="F1509" s="1445">
        <v>3.8197821E7</v>
      </c>
      <c r="G1509" s="1447" t="b">
        <v>1</v>
      </c>
      <c r="H1509" s="1445" t="s">
        <v>263</v>
      </c>
      <c r="I1509" s="1445" t="s">
        <v>7033</v>
      </c>
      <c r="J1509" s="1448">
        <v>632882.0</v>
      </c>
      <c r="K1509" s="1445" t="s">
        <v>2464</v>
      </c>
      <c r="L1509" s="1445" t="s">
        <v>263</v>
      </c>
      <c r="M1509" s="1445" t="s">
        <v>263</v>
      </c>
      <c r="N1509" s="1449" t="s">
        <v>9583</v>
      </c>
      <c r="O1509" s="1450"/>
      <c r="P1509" s="1450"/>
    </row>
    <row r="1510">
      <c r="A1510" s="1444">
        <v>5416.0</v>
      </c>
      <c r="B1510" s="1445" t="s">
        <v>9584</v>
      </c>
      <c r="C1510" s="1445" t="s">
        <v>9584</v>
      </c>
      <c r="D1510" s="1446" t="s">
        <v>9585</v>
      </c>
      <c r="E1510" s="1445">
        <v>6.21534273E8</v>
      </c>
      <c r="F1510" s="1445">
        <v>6.21534273E8</v>
      </c>
      <c r="G1510" s="1447" t="b">
        <v>1</v>
      </c>
      <c r="H1510" s="1445" t="s">
        <v>76</v>
      </c>
      <c r="I1510" s="1445" t="s">
        <v>5010</v>
      </c>
      <c r="J1510" s="1448">
        <v>833553.0</v>
      </c>
      <c r="K1510" s="1445" t="s">
        <v>2464</v>
      </c>
      <c r="L1510" s="1445" t="s">
        <v>6070</v>
      </c>
      <c r="M1510" s="1445" t="s">
        <v>6070</v>
      </c>
      <c r="N1510" s="1449" t="s">
        <v>2464</v>
      </c>
      <c r="O1510" s="1450"/>
      <c r="P1510" s="1450"/>
    </row>
    <row r="1511">
      <c r="A1511" s="1444">
        <v>5417.0</v>
      </c>
      <c r="B1511" s="1445" t="s">
        <v>9586</v>
      </c>
      <c r="C1511" s="1445" t="s">
        <v>9587</v>
      </c>
      <c r="D1511" s="1446" t="s">
        <v>9588</v>
      </c>
      <c r="E1511" s="1445">
        <v>3.8197821E7</v>
      </c>
      <c r="F1511" s="1445">
        <v>3.8197821E7</v>
      </c>
      <c r="G1511" s="1447" t="b">
        <v>1</v>
      </c>
      <c r="H1511" s="1445" t="s">
        <v>263</v>
      </c>
      <c r="I1511" s="1445" t="s">
        <v>7033</v>
      </c>
      <c r="J1511" s="1448">
        <v>632882.0</v>
      </c>
      <c r="K1511" s="1445" t="s">
        <v>2426</v>
      </c>
      <c r="L1511" s="1445" t="s">
        <v>263</v>
      </c>
      <c r="M1511" s="1445" t="s">
        <v>263</v>
      </c>
      <c r="N1511" s="1449" t="s">
        <v>2426</v>
      </c>
      <c r="O1511" s="1450"/>
      <c r="P1511" s="1450"/>
    </row>
    <row r="1512">
      <c r="A1512" s="1444">
        <v>5418.0</v>
      </c>
      <c r="B1512" s="1445" t="s">
        <v>9589</v>
      </c>
      <c r="C1512" s="1445" t="s">
        <v>9590</v>
      </c>
      <c r="D1512" s="1446" t="s">
        <v>9591</v>
      </c>
      <c r="E1512" s="1445">
        <v>9.69581718E8</v>
      </c>
      <c r="F1512" s="1445">
        <v>9.69581718E8</v>
      </c>
      <c r="G1512" s="1447" t="b">
        <v>1</v>
      </c>
      <c r="H1512" s="1445" t="s">
        <v>76</v>
      </c>
      <c r="I1512" s="1445" t="s">
        <v>5010</v>
      </c>
      <c r="J1512" s="1448">
        <v>833553.0</v>
      </c>
      <c r="K1512" s="1445" t="s">
        <v>2659</v>
      </c>
      <c r="L1512" s="1445" t="s">
        <v>5061</v>
      </c>
      <c r="M1512" s="1445" t="s">
        <v>5288</v>
      </c>
      <c r="N1512" s="1449" t="s">
        <v>2659</v>
      </c>
      <c r="O1512" s="1450"/>
      <c r="P1512" s="1450"/>
    </row>
    <row r="1513">
      <c r="A1513" s="1444">
        <v>5419.0</v>
      </c>
      <c r="B1513" s="1445" t="s">
        <v>9592</v>
      </c>
      <c r="C1513" s="1445" t="s">
        <v>9593</v>
      </c>
      <c r="D1513" s="1446" t="s">
        <v>9594</v>
      </c>
      <c r="E1513" s="1445">
        <v>8.1881837E8</v>
      </c>
      <c r="F1513" s="1445">
        <v>8.1881837E8</v>
      </c>
      <c r="G1513" s="1447" t="b">
        <v>1</v>
      </c>
      <c r="H1513" s="1445" t="s">
        <v>76</v>
      </c>
      <c r="I1513" s="1445" t="s">
        <v>1204</v>
      </c>
      <c r="J1513" s="1448">
        <v>583715.0</v>
      </c>
      <c r="K1513" s="1445" t="s">
        <v>2659</v>
      </c>
      <c r="L1513" s="1445" t="s">
        <v>5101</v>
      </c>
      <c r="M1513" s="1445" t="s">
        <v>5315</v>
      </c>
      <c r="N1513" s="1449" t="s">
        <v>2659</v>
      </c>
      <c r="O1513" s="1450"/>
      <c r="P1513" s="1450"/>
    </row>
    <row r="1514">
      <c r="A1514" s="1444">
        <v>5420.0</v>
      </c>
      <c r="B1514" s="1445" t="s">
        <v>9595</v>
      </c>
      <c r="C1514" s="1445" t="s">
        <v>9595</v>
      </c>
      <c r="D1514" s="1446" t="s">
        <v>9596</v>
      </c>
      <c r="E1514" s="1445">
        <v>3.8197821E7</v>
      </c>
      <c r="F1514" s="1445">
        <v>3.8197821E7</v>
      </c>
      <c r="G1514" s="1447" t="b">
        <v>1</v>
      </c>
      <c r="H1514" s="1445" t="s">
        <v>263</v>
      </c>
      <c r="I1514" s="1445" t="s">
        <v>7033</v>
      </c>
      <c r="J1514" s="1448">
        <v>632882.0</v>
      </c>
      <c r="K1514" s="1445" t="s">
        <v>2437</v>
      </c>
      <c r="L1514" s="1445" t="s">
        <v>263</v>
      </c>
      <c r="M1514" s="1445" t="s">
        <v>263</v>
      </c>
      <c r="N1514" s="1449" t="s">
        <v>6977</v>
      </c>
      <c r="O1514" s="1450"/>
      <c r="P1514" s="1450"/>
    </row>
    <row r="1515">
      <c r="A1515" s="1444">
        <v>5422.0</v>
      </c>
      <c r="B1515" s="1445" t="s">
        <v>9597</v>
      </c>
      <c r="C1515" s="1445" t="s">
        <v>9598</v>
      </c>
      <c r="D1515" s="1446" t="s">
        <v>9599</v>
      </c>
      <c r="E1515" s="1445">
        <v>6.32034007E8</v>
      </c>
      <c r="F1515" s="1445">
        <v>6.32034007E8</v>
      </c>
      <c r="G1515" s="1447" t="b">
        <v>1</v>
      </c>
      <c r="H1515" s="1445" t="s">
        <v>76</v>
      </c>
      <c r="I1515" s="1445" t="s">
        <v>4929</v>
      </c>
      <c r="J1515" s="1448">
        <v>91511.0</v>
      </c>
      <c r="K1515" s="1445" t="s">
        <v>4317</v>
      </c>
      <c r="L1515" s="1453"/>
      <c r="M1515" s="1445" t="s">
        <v>5307</v>
      </c>
      <c r="N1515" s="1449" t="s">
        <v>6387</v>
      </c>
      <c r="O1515" s="1450"/>
      <c r="P1515" s="1450"/>
    </row>
    <row r="1516">
      <c r="A1516" s="1444">
        <v>5423.0</v>
      </c>
      <c r="B1516" s="1445" t="s">
        <v>9600</v>
      </c>
      <c r="C1516" s="1445" t="s">
        <v>9601</v>
      </c>
      <c r="D1516" s="1446" t="s">
        <v>9602</v>
      </c>
      <c r="E1516" s="1445">
        <v>9.99781226E8</v>
      </c>
      <c r="F1516" s="1445">
        <v>9.99781226E8</v>
      </c>
      <c r="G1516" s="1447" t="b">
        <v>1</v>
      </c>
      <c r="H1516" s="1445" t="s">
        <v>76</v>
      </c>
      <c r="I1516" s="1445" t="s">
        <v>4929</v>
      </c>
      <c r="J1516" s="1448">
        <v>91511.0</v>
      </c>
      <c r="K1516" s="1445" t="s">
        <v>3363</v>
      </c>
      <c r="L1516" s="1445" t="s">
        <v>4945</v>
      </c>
      <c r="M1516" s="1445" t="s">
        <v>6149</v>
      </c>
      <c r="N1516" s="1449" t="s">
        <v>9603</v>
      </c>
      <c r="O1516" s="1450"/>
      <c r="P1516" s="1450"/>
    </row>
    <row r="1517">
      <c r="A1517" s="1444">
        <v>5424.0</v>
      </c>
      <c r="B1517" s="1445" t="s">
        <v>9604</v>
      </c>
      <c r="C1517" s="1445" t="s">
        <v>9605</v>
      </c>
      <c r="D1517" s="1446" t="s">
        <v>9606</v>
      </c>
      <c r="E1517" s="1445">
        <v>8.59101588E8</v>
      </c>
      <c r="F1517" s="1445">
        <v>8.59101588E8</v>
      </c>
      <c r="G1517" s="1447" t="b">
        <v>1</v>
      </c>
      <c r="H1517" s="1445" t="s">
        <v>76</v>
      </c>
      <c r="I1517" s="1445" t="s">
        <v>5010</v>
      </c>
      <c r="J1517" s="1448">
        <v>833553.0</v>
      </c>
      <c r="K1517" s="1445" t="s">
        <v>4048</v>
      </c>
      <c r="L1517" s="1445" t="s">
        <v>5510</v>
      </c>
      <c r="M1517" s="1445" t="s">
        <v>5510</v>
      </c>
      <c r="N1517" s="1449" t="s">
        <v>8111</v>
      </c>
      <c r="O1517" s="1450"/>
      <c r="P1517" s="1450"/>
    </row>
    <row r="1518">
      <c r="A1518" s="1444">
        <v>5425.0</v>
      </c>
      <c r="B1518" s="1445" t="s">
        <v>9607</v>
      </c>
      <c r="C1518" s="1445" t="s">
        <v>9608</v>
      </c>
      <c r="D1518" s="1446" t="s">
        <v>9609</v>
      </c>
      <c r="E1518" s="1445">
        <v>3111899.0</v>
      </c>
      <c r="F1518" s="1445">
        <v>3111899.0</v>
      </c>
      <c r="G1518" s="1447" t="b">
        <v>1</v>
      </c>
      <c r="H1518" s="1445" t="s">
        <v>263</v>
      </c>
      <c r="I1518" s="1445" t="s">
        <v>4936</v>
      </c>
      <c r="J1518" s="1448">
        <v>717019.0</v>
      </c>
      <c r="K1518" s="1445" t="s">
        <v>2426</v>
      </c>
      <c r="L1518" s="1445" t="s">
        <v>263</v>
      </c>
      <c r="M1518" s="1445" t="s">
        <v>263</v>
      </c>
      <c r="N1518" s="1449" t="s">
        <v>9610</v>
      </c>
      <c r="O1518" s="1450"/>
      <c r="P1518" s="1450"/>
    </row>
    <row r="1519">
      <c r="A1519" s="1444">
        <v>5426.0</v>
      </c>
      <c r="B1519" s="1445" t="s">
        <v>9611</v>
      </c>
      <c r="C1519" s="1445" t="s">
        <v>9612</v>
      </c>
      <c r="D1519" s="1446" t="s">
        <v>9613</v>
      </c>
      <c r="E1519" s="1445">
        <v>9.52695645E8</v>
      </c>
      <c r="F1519" s="1445">
        <v>9.52695645E8</v>
      </c>
      <c r="G1519" s="1447" t="b">
        <v>1</v>
      </c>
      <c r="H1519" s="1445" t="s">
        <v>76</v>
      </c>
      <c r="I1519" s="1445" t="s">
        <v>5010</v>
      </c>
      <c r="J1519" s="1448">
        <v>833553.0</v>
      </c>
      <c r="K1519" s="1445" t="s">
        <v>2464</v>
      </c>
      <c r="L1519" s="1445" t="s">
        <v>6070</v>
      </c>
      <c r="M1519" s="1445" t="s">
        <v>6070</v>
      </c>
      <c r="N1519" s="1449" t="s">
        <v>2464</v>
      </c>
      <c r="O1519" s="1450"/>
      <c r="P1519" s="1450"/>
    </row>
    <row r="1520">
      <c r="A1520" s="1444">
        <v>5427.0</v>
      </c>
      <c r="B1520" s="1445" t="s">
        <v>9614</v>
      </c>
      <c r="C1520" s="1445" t="s">
        <v>9614</v>
      </c>
      <c r="D1520" s="1446" t="s">
        <v>9615</v>
      </c>
      <c r="E1520" s="1445">
        <v>6.31615665E8</v>
      </c>
      <c r="F1520" s="1445">
        <v>6.31615665E8</v>
      </c>
      <c r="G1520" s="1447" t="b">
        <v>1</v>
      </c>
      <c r="H1520" s="1445" t="s">
        <v>76</v>
      </c>
      <c r="I1520" s="1445" t="s">
        <v>6729</v>
      </c>
      <c r="J1520" s="1448">
        <v>875294.0</v>
      </c>
      <c r="K1520" s="1445" t="s">
        <v>2437</v>
      </c>
      <c r="L1520" s="1445" t="s">
        <v>5422</v>
      </c>
      <c r="M1520" s="1445" t="s">
        <v>4945</v>
      </c>
      <c r="N1520" s="1449" t="s">
        <v>6490</v>
      </c>
      <c r="O1520" s="1450"/>
      <c r="P1520" s="1450"/>
    </row>
    <row r="1521">
      <c r="A1521" s="1444">
        <v>5428.0</v>
      </c>
      <c r="B1521" s="1445" t="s">
        <v>2797</v>
      </c>
      <c r="C1521" s="1445" t="s">
        <v>9616</v>
      </c>
      <c r="D1521" s="1446" t="s">
        <v>9617</v>
      </c>
      <c r="E1521" s="1445">
        <v>9.32874245E8</v>
      </c>
      <c r="F1521" s="1445">
        <v>9.32874245E8</v>
      </c>
      <c r="G1521" s="1447" t="b">
        <v>1</v>
      </c>
      <c r="H1521" s="1445" t="s">
        <v>76</v>
      </c>
      <c r="I1521" s="1445" t="s">
        <v>4936</v>
      </c>
      <c r="J1521" s="1448">
        <v>717019.0</v>
      </c>
      <c r="K1521" s="1445" t="s">
        <v>2432</v>
      </c>
      <c r="L1521" s="1451"/>
      <c r="M1521" s="1445" t="s">
        <v>5398</v>
      </c>
      <c r="N1521" s="1449" t="s">
        <v>8324</v>
      </c>
      <c r="O1521" s="1450"/>
      <c r="P1521" s="1450"/>
    </row>
    <row r="1522">
      <c r="A1522" s="1444">
        <v>5429.0</v>
      </c>
      <c r="B1522" s="1445" t="s">
        <v>9618</v>
      </c>
      <c r="C1522" s="1445" t="s">
        <v>9618</v>
      </c>
      <c r="D1522" s="1446" t="s">
        <v>9619</v>
      </c>
      <c r="E1522" s="1445">
        <v>8.29247773E8</v>
      </c>
      <c r="F1522" s="1445">
        <v>8.29247773E8</v>
      </c>
      <c r="G1522" s="1447" t="b">
        <v>1</v>
      </c>
      <c r="H1522" s="1445" t="s">
        <v>76</v>
      </c>
      <c r="I1522" s="1445" t="s">
        <v>4940</v>
      </c>
      <c r="J1522" s="1448">
        <v>41930.0</v>
      </c>
      <c r="K1522" s="1445" t="s">
        <v>2461</v>
      </c>
      <c r="L1522" s="1445" t="s">
        <v>5077</v>
      </c>
      <c r="M1522" s="1445" t="s">
        <v>5041</v>
      </c>
      <c r="N1522" s="1449" t="s">
        <v>9620</v>
      </c>
      <c r="O1522" s="1450"/>
      <c r="P1522" s="1450"/>
    </row>
    <row r="1523">
      <c r="A1523" s="1444">
        <v>5430.0</v>
      </c>
      <c r="B1523" s="1445" t="s">
        <v>9621</v>
      </c>
      <c r="C1523" s="1445" t="s">
        <v>9622</v>
      </c>
      <c r="D1523" s="1446" t="s">
        <v>9623</v>
      </c>
      <c r="E1523" s="1445">
        <v>2.442208E7</v>
      </c>
      <c r="F1523" s="1445">
        <v>2.442208E7</v>
      </c>
      <c r="G1523" s="1447" t="b">
        <v>1</v>
      </c>
      <c r="H1523" s="1445" t="s">
        <v>76</v>
      </c>
      <c r="I1523" s="1445" t="s">
        <v>7033</v>
      </c>
      <c r="J1523" s="1448">
        <v>632882.0</v>
      </c>
      <c r="K1523" s="1445" t="s">
        <v>2440</v>
      </c>
      <c r="L1523" s="1445" t="s">
        <v>5164</v>
      </c>
      <c r="M1523" s="1445" t="s">
        <v>9036</v>
      </c>
      <c r="N1523" s="1449" t="s">
        <v>5687</v>
      </c>
      <c r="O1523" s="1450"/>
      <c r="P1523" s="1450"/>
    </row>
    <row r="1524">
      <c r="A1524" s="1444">
        <v>5431.0</v>
      </c>
      <c r="B1524" s="1445" t="s">
        <v>9624</v>
      </c>
      <c r="C1524" s="1445" t="s">
        <v>9625</v>
      </c>
      <c r="D1524" s="1446" t="s">
        <v>9626</v>
      </c>
      <c r="E1524" s="1445">
        <v>9.29186969E8</v>
      </c>
      <c r="F1524" s="1445">
        <v>9.29186969E8</v>
      </c>
      <c r="G1524" s="1447" t="b">
        <v>1</v>
      </c>
      <c r="H1524" s="1445" t="s">
        <v>76</v>
      </c>
      <c r="I1524" s="1445" t="s">
        <v>8348</v>
      </c>
      <c r="J1524" s="1448">
        <v>865460.0</v>
      </c>
      <c r="K1524" s="1445" t="s">
        <v>2432</v>
      </c>
      <c r="L1524" s="1445" t="s">
        <v>7557</v>
      </c>
      <c r="M1524" s="1445" t="s">
        <v>7557</v>
      </c>
      <c r="N1524" s="1449" t="s">
        <v>2432</v>
      </c>
      <c r="O1524" s="1450"/>
      <c r="P1524" s="1450"/>
    </row>
    <row r="1525">
      <c r="A1525" s="1444">
        <v>5432.0</v>
      </c>
      <c r="B1525" s="1445" t="s">
        <v>9627</v>
      </c>
      <c r="C1525" s="1445" t="s">
        <v>9628</v>
      </c>
      <c r="D1525" s="1446" t="s">
        <v>9629</v>
      </c>
      <c r="E1525" s="1445">
        <v>6.42545919E8</v>
      </c>
      <c r="F1525" s="1445">
        <v>6.42545919E8</v>
      </c>
      <c r="G1525" s="1447" t="b">
        <v>1</v>
      </c>
      <c r="H1525" s="1445" t="s">
        <v>76</v>
      </c>
      <c r="I1525" s="1445" t="s">
        <v>8453</v>
      </c>
      <c r="J1525" s="1448">
        <v>978131.0</v>
      </c>
      <c r="K1525" s="1445" t="s">
        <v>2461</v>
      </c>
      <c r="L1525" s="1445" t="s">
        <v>4954</v>
      </c>
      <c r="M1525" s="1445" t="s">
        <v>9469</v>
      </c>
      <c r="N1525" s="1449" t="s">
        <v>2461</v>
      </c>
      <c r="O1525" s="1450"/>
      <c r="P1525" s="1450"/>
    </row>
    <row r="1526">
      <c r="A1526" s="1444">
        <v>5433.0</v>
      </c>
      <c r="B1526" s="1445" t="s">
        <v>9630</v>
      </c>
      <c r="C1526" s="1445" t="s">
        <v>9630</v>
      </c>
      <c r="D1526" s="1446" t="s">
        <v>9631</v>
      </c>
      <c r="E1526" s="1445">
        <v>8.39399924E8</v>
      </c>
      <c r="F1526" s="1445">
        <v>8.39399924E8</v>
      </c>
      <c r="G1526" s="1447" t="b">
        <v>1</v>
      </c>
      <c r="H1526" s="1445" t="s">
        <v>76</v>
      </c>
      <c r="I1526" s="1445" t="s">
        <v>1077</v>
      </c>
      <c r="J1526" s="1448">
        <v>319244.0</v>
      </c>
      <c r="K1526" s="1445" t="s">
        <v>2432</v>
      </c>
      <c r="L1526" s="1445" t="s">
        <v>6473</v>
      </c>
      <c r="M1526" s="1445" t="s">
        <v>7689</v>
      </c>
      <c r="N1526" s="1449" t="s">
        <v>2432</v>
      </c>
      <c r="O1526" s="1450"/>
      <c r="P1526" s="1450"/>
    </row>
    <row r="1527">
      <c r="A1527" s="1444">
        <v>5434.0</v>
      </c>
      <c r="B1527" s="1445" t="s">
        <v>9632</v>
      </c>
      <c r="C1527" s="1445" t="s">
        <v>9633</v>
      </c>
      <c r="D1527" s="1446" t="s">
        <v>9634</v>
      </c>
      <c r="E1527" s="1445">
        <v>9.28959924E8</v>
      </c>
      <c r="F1527" s="1445">
        <v>9.28959924E8</v>
      </c>
      <c r="G1527" s="1447" t="b">
        <v>1</v>
      </c>
      <c r="H1527" s="1445" t="s">
        <v>6644</v>
      </c>
      <c r="I1527" s="1445" t="s">
        <v>1204</v>
      </c>
      <c r="J1527" s="1448">
        <v>583715.0</v>
      </c>
      <c r="K1527" s="1445" t="s">
        <v>2464</v>
      </c>
      <c r="L1527" s="1445" t="s">
        <v>6644</v>
      </c>
      <c r="M1527" s="1445" t="s">
        <v>6644</v>
      </c>
      <c r="N1527" s="1449" t="s">
        <v>9635</v>
      </c>
      <c r="O1527" s="1450"/>
      <c r="P1527" s="1450"/>
    </row>
    <row r="1528">
      <c r="A1528" s="1444">
        <v>5436.0</v>
      </c>
      <c r="B1528" s="1445" t="s">
        <v>9636</v>
      </c>
      <c r="C1528" s="1445" t="s">
        <v>9637</v>
      </c>
      <c r="D1528" s="1446" t="s">
        <v>9638</v>
      </c>
      <c r="E1528" s="1445">
        <v>6.52394117E8</v>
      </c>
      <c r="F1528" s="1445">
        <v>6.52394117E8</v>
      </c>
      <c r="G1528" s="1447" t="b">
        <v>1</v>
      </c>
      <c r="H1528" s="1445" t="s">
        <v>76</v>
      </c>
      <c r="I1528" s="1445" t="s">
        <v>8453</v>
      </c>
      <c r="J1528" s="1448">
        <v>978131.0</v>
      </c>
      <c r="K1528" s="1445" t="s">
        <v>2464</v>
      </c>
      <c r="L1528" s="1445" t="s">
        <v>5011</v>
      </c>
      <c r="M1528" s="1445" t="s">
        <v>5398</v>
      </c>
      <c r="N1528" s="1449" t="s">
        <v>2464</v>
      </c>
      <c r="O1528" s="1450"/>
      <c r="P1528" s="1450"/>
    </row>
    <row r="1529">
      <c r="A1529" s="1444">
        <v>5437.0</v>
      </c>
      <c r="B1529" s="1445" t="s">
        <v>9639</v>
      </c>
      <c r="C1529" s="1445" t="s">
        <v>9640</v>
      </c>
      <c r="D1529" s="1446" t="s">
        <v>9641</v>
      </c>
      <c r="E1529" s="1445">
        <v>9.95959569E8</v>
      </c>
      <c r="F1529" s="1445">
        <v>9.95959569E8</v>
      </c>
      <c r="G1529" s="1447" t="b">
        <v>1</v>
      </c>
      <c r="H1529" s="1445" t="s">
        <v>76</v>
      </c>
      <c r="I1529" s="1445" t="s">
        <v>8467</v>
      </c>
      <c r="J1529" s="1448">
        <v>814946.0</v>
      </c>
      <c r="K1529" s="1445" t="s">
        <v>2464</v>
      </c>
      <c r="L1529" s="1445" t="s">
        <v>5422</v>
      </c>
      <c r="M1529" s="1451"/>
      <c r="N1529" s="1449" t="s">
        <v>7453</v>
      </c>
      <c r="O1529" s="1450"/>
      <c r="P1529" s="1450"/>
    </row>
    <row r="1530">
      <c r="A1530" s="1444">
        <v>5438.0</v>
      </c>
      <c r="B1530" s="1445" t="s">
        <v>9642</v>
      </c>
      <c r="C1530" s="1445" t="s">
        <v>9643</v>
      </c>
      <c r="D1530" s="1446" t="s">
        <v>9644</v>
      </c>
      <c r="E1530" s="1445">
        <v>2.8489488E7</v>
      </c>
      <c r="F1530" s="1445">
        <v>2.8489488E7</v>
      </c>
      <c r="G1530" s="1447" t="b">
        <v>1</v>
      </c>
      <c r="H1530" s="1445" t="s">
        <v>76</v>
      </c>
      <c r="I1530" s="1445" t="s">
        <v>7033</v>
      </c>
      <c r="J1530" s="1448">
        <v>632882.0</v>
      </c>
      <c r="K1530" s="1445" t="s">
        <v>2464</v>
      </c>
      <c r="L1530" s="1445" t="s">
        <v>9250</v>
      </c>
      <c r="M1530" s="1445" t="s">
        <v>5037</v>
      </c>
      <c r="N1530" s="1449" t="s">
        <v>2464</v>
      </c>
      <c r="O1530" s="1450"/>
      <c r="P1530" s="1450"/>
    </row>
    <row r="1531">
      <c r="A1531" s="1444">
        <v>5439.0</v>
      </c>
      <c r="B1531" s="1445" t="s">
        <v>9645</v>
      </c>
      <c r="C1531" s="1445" t="s">
        <v>9646</v>
      </c>
      <c r="D1531" s="1446" t="s">
        <v>9647</v>
      </c>
      <c r="E1531" s="1445">
        <v>6.11854991E8</v>
      </c>
      <c r="F1531" s="1445">
        <v>6.11854991E8</v>
      </c>
      <c r="G1531" s="1447" t="b">
        <v>1</v>
      </c>
      <c r="H1531" s="1445" t="s">
        <v>76</v>
      </c>
      <c r="I1531" s="1445" t="s">
        <v>8764</v>
      </c>
      <c r="J1531" s="1448">
        <v>838593.0</v>
      </c>
      <c r="K1531" s="1445" t="s">
        <v>2464</v>
      </c>
      <c r="L1531" s="1453"/>
      <c r="M1531" s="1445" t="s">
        <v>4931</v>
      </c>
      <c r="N1531" s="1449" t="s">
        <v>2464</v>
      </c>
      <c r="O1531" s="1450"/>
      <c r="P1531" s="1450"/>
    </row>
    <row r="1532">
      <c r="A1532" s="1444">
        <v>5440.0</v>
      </c>
      <c r="B1532" s="1445" t="s">
        <v>9648</v>
      </c>
      <c r="C1532" s="1445" t="s">
        <v>9649</v>
      </c>
      <c r="D1532" s="1446" t="s">
        <v>9650</v>
      </c>
      <c r="E1532" s="1445">
        <v>9.0892572E8</v>
      </c>
      <c r="F1532" s="1445">
        <v>9.0892572E8</v>
      </c>
      <c r="G1532" s="1447" t="b">
        <v>1</v>
      </c>
      <c r="H1532" s="1445" t="s">
        <v>76</v>
      </c>
      <c r="I1532" s="1445" t="s">
        <v>1204</v>
      </c>
      <c r="J1532" s="1448">
        <v>583715.0</v>
      </c>
      <c r="K1532" s="1445" t="s">
        <v>2432</v>
      </c>
      <c r="L1532" s="1445" t="s">
        <v>4954</v>
      </c>
      <c r="M1532" s="1445" t="s">
        <v>8626</v>
      </c>
      <c r="N1532" s="1449" t="s">
        <v>8948</v>
      </c>
      <c r="O1532" s="1450"/>
      <c r="P1532" s="1450"/>
    </row>
    <row r="1533">
      <c r="A1533" s="1444">
        <v>5441.0</v>
      </c>
      <c r="B1533" s="1445" t="s">
        <v>9651</v>
      </c>
      <c r="C1533" s="1445" t="s">
        <v>9652</v>
      </c>
      <c r="D1533" s="1446" t="s">
        <v>9653</v>
      </c>
      <c r="E1533" s="1445">
        <v>9.93562656E8</v>
      </c>
      <c r="F1533" s="1445">
        <v>9.93562656E8</v>
      </c>
      <c r="G1533" s="1447" t="b">
        <v>1</v>
      </c>
      <c r="H1533" s="1445" t="s">
        <v>76</v>
      </c>
      <c r="I1533" s="1445" t="s">
        <v>4929</v>
      </c>
      <c r="J1533" s="1448">
        <v>91511.0</v>
      </c>
      <c r="K1533" s="1445" t="s">
        <v>2432</v>
      </c>
      <c r="L1533" s="1445" t="s">
        <v>6070</v>
      </c>
      <c r="M1533" s="1445" t="s">
        <v>76</v>
      </c>
      <c r="N1533" s="1449" t="s">
        <v>2432</v>
      </c>
      <c r="O1533" s="1450"/>
      <c r="P1533" s="1450"/>
    </row>
    <row r="1534">
      <c r="A1534" s="1444">
        <v>5442.0</v>
      </c>
      <c r="B1534" s="1445" t="s">
        <v>9654</v>
      </c>
      <c r="C1534" s="1445" t="s">
        <v>9655</v>
      </c>
      <c r="D1534" s="1446" t="s">
        <v>9656</v>
      </c>
      <c r="E1534" s="1445">
        <v>8.75158816E8</v>
      </c>
      <c r="F1534" s="1445">
        <v>8.75158816E8</v>
      </c>
      <c r="G1534" s="1447" t="b">
        <v>1</v>
      </c>
      <c r="H1534" s="1445" t="s">
        <v>6404</v>
      </c>
      <c r="I1534" s="1445" t="s">
        <v>1204</v>
      </c>
      <c r="J1534" s="1448">
        <v>583715.0</v>
      </c>
      <c r="K1534" s="1445" t="s">
        <v>2464</v>
      </c>
      <c r="L1534" s="1445" t="s">
        <v>6404</v>
      </c>
      <c r="M1534" s="1445" t="s">
        <v>6404</v>
      </c>
      <c r="N1534" s="1449" t="s">
        <v>2464</v>
      </c>
      <c r="O1534" s="1450"/>
      <c r="P1534" s="1450"/>
    </row>
    <row r="1535">
      <c r="A1535" s="1444">
        <v>5443.0</v>
      </c>
      <c r="B1535" s="1445" t="s">
        <v>9657</v>
      </c>
      <c r="C1535" s="1445" t="s">
        <v>9658</v>
      </c>
      <c r="D1535" s="1446" t="s">
        <v>9659</v>
      </c>
      <c r="E1535" s="1445">
        <v>8.39289952E8</v>
      </c>
      <c r="F1535" s="1445">
        <v>8.39289952E8</v>
      </c>
      <c r="G1535" s="1447" t="b">
        <v>1</v>
      </c>
      <c r="H1535" s="1445" t="s">
        <v>5541</v>
      </c>
      <c r="I1535" s="1445" t="s">
        <v>5010</v>
      </c>
      <c r="J1535" s="1448">
        <v>833553.0</v>
      </c>
      <c r="K1535" s="1445" t="s">
        <v>2464</v>
      </c>
      <c r="L1535" s="1445" t="s">
        <v>5541</v>
      </c>
      <c r="M1535" s="1445" t="s">
        <v>5541</v>
      </c>
      <c r="N1535" s="1449" t="s">
        <v>2464</v>
      </c>
      <c r="O1535" s="1450"/>
      <c r="P1535" s="1450"/>
    </row>
    <row r="1536">
      <c r="A1536" s="1444">
        <v>5444.0</v>
      </c>
      <c r="B1536" s="1445" t="s">
        <v>9660</v>
      </c>
      <c r="C1536" s="1445" t="s">
        <v>9661</v>
      </c>
      <c r="D1536" s="1446" t="s">
        <v>9662</v>
      </c>
      <c r="E1536" s="1445">
        <v>2.8489488E7</v>
      </c>
      <c r="F1536" s="1445">
        <v>2.8489488E7</v>
      </c>
      <c r="G1536" s="1447" t="b">
        <v>1</v>
      </c>
      <c r="H1536" s="1445" t="s">
        <v>76</v>
      </c>
      <c r="I1536" s="1445" t="s">
        <v>4936</v>
      </c>
      <c r="J1536" s="1448">
        <v>717019.0</v>
      </c>
      <c r="K1536" s="1445" t="s">
        <v>2464</v>
      </c>
      <c r="L1536" s="1445" t="s">
        <v>9250</v>
      </c>
      <c r="M1536" s="1445" t="s">
        <v>5037</v>
      </c>
      <c r="N1536" s="1449" t="s">
        <v>8309</v>
      </c>
      <c r="O1536" s="1450"/>
      <c r="P1536" s="1450"/>
    </row>
    <row r="1537">
      <c r="A1537" s="1444">
        <v>5445.0</v>
      </c>
      <c r="B1537" s="1445" t="s">
        <v>9663</v>
      </c>
      <c r="C1537" s="1445" t="s">
        <v>9664</v>
      </c>
      <c r="D1537" s="1446" t="s">
        <v>9665</v>
      </c>
      <c r="E1537" s="1445">
        <v>8.39289952E8</v>
      </c>
      <c r="F1537" s="1445">
        <v>8.39289952E8</v>
      </c>
      <c r="G1537" s="1447" t="b">
        <v>1</v>
      </c>
      <c r="H1537" s="1445" t="s">
        <v>5541</v>
      </c>
      <c r="I1537" s="1445" t="s">
        <v>5010</v>
      </c>
      <c r="J1537" s="1448">
        <v>833553.0</v>
      </c>
      <c r="K1537" s="1445" t="s">
        <v>2464</v>
      </c>
      <c r="L1537" s="1445" t="s">
        <v>5541</v>
      </c>
      <c r="M1537" s="1445" t="s">
        <v>5541</v>
      </c>
      <c r="N1537" s="1449" t="s">
        <v>2464</v>
      </c>
      <c r="O1537" s="1450"/>
      <c r="P1537" s="1450"/>
    </row>
    <row r="1538">
      <c r="A1538" s="1444">
        <v>5446.0</v>
      </c>
      <c r="B1538" s="1445" t="s">
        <v>9666</v>
      </c>
      <c r="C1538" s="1445" t="s">
        <v>9667</v>
      </c>
      <c r="D1538" s="1446" t="s">
        <v>9668</v>
      </c>
      <c r="E1538" s="1445">
        <v>8.86781582E8</v>
      </c>
      <c r="F1538" s="1445">
        <v>8.86781582E8</v>
      </c>
      <c r="G1538" s="1447" t="b">
        <v>1</v>
      </c>
      <c r="H1538" s="1445" t="s">
        <v>76</v>
      </c>
      <c r="I1538" s="1445" t="s">
        <v>4936</v>
      </c>
      <c r="J1538" s="1448">
        <v>717019.0</v>
      </c>
      <c r="K1538" s="1445" t="s">
        <v>2432</v>
      </c>
      <c r="L1538" s="1445" t="s">
        <v>4962</v>
      </c>
      <c r="M1538" s="1445" t="s">
        <v>6149</v>
      </c>
      <c r="N1538" s="1449" t="s">
        <v>2432</v>
      </c>
      <c r="O1538" s="1450"/>
      <c r="P1538" s="1450"/>
    </row>
    <row r="1539">
      <c r="A1539" s="1444">
        <v>5447.0</v>
      </c>
      <c r="B1539" s="1445" t="s">
        <v>9669</v>
      </c>
      <c r="C1539" s="1445" t="s">
        <v>9669</v>
      </c>
      <c r="D1539" s="1446" t="s">
        <v>9670</v>
      </c>
      <c r="E1539" s="1445">
        <v>6.5066887E7</v>
      </c>
      <c r="F1539" s="1445">
        <v>6.5066887E7</v>
      </c>
      <c r="G1539" s="1447" t="b">
        <v>1</v>
      </c>
      <c r="H1539" s="1445" t="s">
        <v>120</v>
      </c>
      <c r="I1539" s="1445" t="s">
        <v>6480</v>
      </c>
      <c r="J1539" s="1448">
        <v>126855.0</v>
      </c>
      <c r="K1539" s="1445" t="s">
        <v>2659</v>
      </c>
      <c r="L1539" s="1445" t="s">
        <v>9671</v>
      </c>
      <c r="M1539" s="1445" t="s">
        <v>9671</v>
      </c>
      <c r="N1539" s="1449" t="s">
        <v>2659</v>
      </c>
      <c r="O1539" s="1450"/>
      <c r="P1539" s="1450"/>
    </row>
    <row r="1540">
      <c r="A1540" s="1444">
        <v>5448.0</v>
      </c>
      <c r="B1540" s="1445" t="s">
        <v>9672</v>
      </c>
      <c r="C1540" s="1445" t="s">
        <v>9672</v>
      </c>
      <c r="D1540" s="1446" t="s">
        <v>9673</v>
      </c>
      <c r="E1540" s="1445">
        <v>6.506686E7</v>
      </c>
      <c r="F1540" s="1445">
        <v>6.506686E7</v>
      </c>
      <c r="G1540" s="1447" t="b">
        <v>1</v>
      </c>
      <c r="H1540" s="1445" t="s">
        <v>120</v>
      </c>
      <c r="I1540" s="1445" t="s">
        <v>6480</v>
      </c>
      <c r="J1540" s="1448">
        <v>126855.0</v>
      </c>
      <c r="K1540" s="1445" t="s">
        <v>2440</v>
      </c>
      <c r="L1540" s="1445" t="s">
        <v>9671</v>
      </c>
      <c r="M1540" s="1445" t="s">
        <v>9671</v>
      </c>
      <c r="N1540" s="1449" t="s">
        <v>2440</v>
      </c>
      <c r="O1540" s="1450"/>
      <c r="P1540" s="1450"/>
    </row>
    <row r="1541">
      <c r="A1541" s="1444">
        <v>5449.0</v>
      </c>
      <c r="B1541" s="1445" t="s">
        <v>9674</v>
      </c>
      <c r="C1541" s="1445" t="s">
        <v>9674</v>
      </c>
      <c r="D1541" s="1446" t="s">
        <v>9675</v>
      </c>
      <c r="E1541" s="1445">
        <v>6.5066859E7</v>
      </c>
      <c r="F1541" s="1445">
        <v>6.5066859E7</v>
      </c>
      <c r="G1541" s="1447" t="b">
        <v>1</v>
      </c>
      <c r="H1541" s="1445" t="s">
        <v>120</v>
      </c>
      <c r="I1541" s="1445" t="s">
        <v>6480</v>
      </c>
      <c r="J1541" s="1448">
        <v>126855.0</v>
      </c>
      <c r="K1541" s="1445" t="s">
        <v>2426</v>
      </c>
      <c r="L1541" s="1445" t="s">
        <v>9671</v>
      </c>
      <c r="M1541" s="1445" t="s">
        <v>9671</v>
      </c>
      <c r="N1541" s="1449" t="s">
        <v>2426</v>
      </c>
      <c r="O1541" s="1450"/>
      <c r="P1541" s="1450"/>
    </row>
    <row r="1542">
      <c r="A1542" s="1444">
        <v>5450.0</v>
      </c>
      <c r="B1542" s="1445" t="s">
        <v>9676</v>
      </c>
      <c r="C1542" s="1445" t="s">
        <v>9677</v>
      </c>
      <c r="D1542" s="1446" t="s">
        <v>9678</v>
      </c>
      <c r="E1542" s="1445">
        <v>9.36624445E8</v>
      </c>
      <c r="F1542" s="1445">
        <v>9.36624445E8</v>
      </c>
      <c r="G1542" s="1447" t="b">
        <v>1</v>
      </c>
      <c r="H1542" s="1445" t="s">
        <v>76</v>
      </c>
      <c r="I1542" s="1445" t="s">
        <v>4936</v>
      </c>
      <c r="J1542" s="1448">
        <v>717019.0</v>
      </c>
      <c r="K1542" s="1445" t="s">
        <v>2437</v>
      </c>
      <c r="L1542" s="1445" t="s">
        <v>6093</v>
      </c>
      <c r="M1542" s="1445" t="s">
        <v>9679</v>
      </c>
      <c r="N1542" s="1449" t="s">
        <v>9680</v>
      </c>
      <c r="O1542" s="1450"/>
      <c r="P1542" s="1450"/>
    </row>
    <row r="1543">
      <c r="A1543" s="1444">
        <v>5451.0</v>
      </c>
      <c r="B1543" s="1445" t="s">
        <v>9681</v>
      </c>
      <c r="C1543" s="1445" t="s">
        <v>9681</v>
      </c>
      <c r="D1543" s="1446" t="s">
        <v>9682</v>
      </c>
      <c r="E1543" s="1445">
        <v>9.630369E7</v>
      </c>
      <c r="F1543" s="1445">
        <v>9.630369E7</v>
      </c>
      <c r="G1543" s="1447" t="b">
        <v>1</v>
      </c>
      <c r="H1543" s="1445" t="s">
        <v>120</v>
      </c>
      <c r="I1543" s="1445" t="s">
        <v>6480</v>
      </c>
      <c r="J1543" s="1448">
        <v>126855.0</v>
      </c>
      <c r="K1543" s="1445" t="s">
        <v>3238</v>
      </c>
      <c r="L1543" s="1445" t="s">
        <v>9683</v>
      </c>
      <c r="M1543" s="1445" t="s">
        <v>9683</v>
      </c>
      <c r="N1543" s="1449" t="s">
        <v>3238</v>
      </c>
      <c r="O1543" s="1450"/>
      <c r="P1543" s="1450"/>
    </row>
    <row r="1544">
      <c r="A1544" s="1444">
        <v>5452.0</v>
      </c>
      <c r="B1544" s="1445" t="s">
        <v>9684</v>
      </c>
      <c r="C1544" s="1445" t="s">
        <v>9685</v>
      </c>
      <c r="D1544" s="1446" t="s">
        <v>9686</v>
      </c>
      <c r="E1544" s="1445">
        <v>9.28785665E8</v>
      </c>
      <c r="F1544" s="1445">
        <v>9.28785665E8</v>
      </c>
      <c r="G1544" s="1447" t="b">
        <v>1</v>
      </c>
      <c r="H1544" s="1445" t="s">
        <v>263</v>
      </c>
      <c r="I1544" s="1445" t="s">
        <v>8887</v>
      </c>
      <c r="J1544" s="1448">
        <v>927980.0</v>
      </c>
      <c r="K1544" s="1445" t="s">
        <v>2464</v>
      </c>
      <c r="L1544" s="1445" t="s">
        <v>263</v>
      </c>
      <c r="M1544" s="1445" t="s">
        <v>263</v>
      </c>
      <c r="N1544" s="1449" t="s">
        <v>5155</v>
      </c>
      <c r="O1544" s="1450"/>
      <c r="P1544" s="1450"/>
    </row>
    <row r="1545">
      <c r="A1545" s="1444">
        <v>5453.0</v>
      </c>
      <c r="B1545" s="1445" t="s">
        <v>9687</v>
      </c>
      <c r="C1545" s="1445" t="s">
        <v>9688</v>
      </c>
      <c r="D1545" s="1446" t="s">
        <v>9689</v>
      </c>
      <c r="E1545" s="1445">
        <v>2.8553059E7</v>
      </c>
      <c r="F1545" s="1445">
        <v>2.8553059E7</v>
      </c>
      <c r="G1545" s="1447" t="b">
        <v>1</v>
      </c>
      <c r="H1545" s="1445" t="s">
        <v>76</v>
      </c>
      <c r="I1545" s="1445" t="s">
        <v>4936</v>
      </c>
      <c r="J1545" s="1448">
        <v>717019.0</v>
      </c>
      <c r="K1545" s="1445" t="s">
        <v>2464</v>
      </c>
      <c r="L1545" s="1445" t="s">
        <v>8426</v>
      </c>
      <c r="M1545" s="1445" t="s">
        <v>9690</v>
      </c>
      <c r="N1545" s="1449" t="s">
        <v>2464</v>
      </c>
      <c r="O1545" s="1450"/>
      <c r="P1545" s="1450"/>
    </row>
    <row r="1546">
      <c r="A1546" s="1444">
        <v>5454.0</v>
      </c>
      <c r="B1546" s="1445" t="s">
        <v>9691</v>
      </c>
      <c r="C1546" s="1445" t="s">
        <v>9692</v>
      </c>
      <c r="D1546" s="1446" t="s">
        <v>9693</v>
      </c>
      <c r="E1546" s="1445">
        <v>8.53657777E8</v>
      </c>
      <c r="F1546" s="1445">
        <v>8.53657777E8</v>
      </c>
      <c r="G1546" s="1447" t="b">
        <v>1</v>
      </c>
      <c r="H1546" s="1445" t="s">
        <v>76</v>
      </c>
      <c r="I1546" s="1445" t="s">
        <v>1077</v>
      </c>
      <c r="J1546" s="1448">
        <v>319244.0</v>
      </c>
      <c r="K1546" s="1445" t="s">
        <v>2426</v>
      </c>
      <c r="L1546" s="1445" t="s">
        <v>5307</v>
      </c>
      <c r="M1546" s="1445" t="s">
        <v>9694</v>
      </c>
      <c r="N1546" s="1449" t="s">
        <v>5402</v>
      </c>
      <c r="O1546" s="1450"/>
      <c r="P1546" s="1450"/>
    </row>
    <row r="1547">
      <c r="A1547" s="1444">
        <v>5455.0</v>
      </c>
      <c r="B1547" s="1445" t="s">
        <v>9695</v>
      </c>
      <c r="C1547" s="1445" t="s">
        <v>9696</v>
      </c>
      <c r="D1547" s="1446" t="s">
        <v>9697</v>
      </c>
      <c r="E1547" s="1445">
        <v>4.4251234E7</v>
      </c>
      <c r="F1547" s="1445">
        <v>4.4251234E7</v>
      </c>
      <c r="G1547" s="1447" t="b">
        <v>1</v>
      </c>
      <c r="H1547" s="1445" t="s">
        <v>76</v>
      </c>
      <c r="I1547" s="1445" t="s">
        <v>1077</v>
      </c>
      <c r="J1547" s="1448">
        <v>319244.0</v>
      </c>
      <c r="K1547" s="1445" t="s">
        <v>2440</v>
      </c>
      <c r="L1547" s="1445" t="s">
        <v>5542</v>
      </c>
      <c r="M1547" s="1445" t="s">
        <v>5542</v>
      </c>
      <c r="N1547" s="1449" t="s">
        <v>9698</v>
      </c>
      <c r="O1547" s="1450"/>
      <c r="P1547" s="1450"/>
    </row>
    <row r="1548">
      <c r="A1548" s="1444">
        <v>5456.0</v>
      </c>
      <c r="B1548" s="1445" t="s">
        <v>9699</v>
      </c>
      <c r="C1548" s="1445" t="s">
        <v>9700</v>
      </c>
      <c r="D1548" s="1446" t="s">
        <v>9701</v>
      </c>
      <c r="E1548" s="1445">
        <v>6.56816926E8</v>
      </c>
      <c r="F1548" s="1445">
        <v>6.56816926E8</v>
      </c>
      <c r="G1548" s="1447" t="b">
        <v>1</v>
      </c>
      <c r="H1548" s="1445" t="s">
        <v>76</v>
      </c>
      <c r="I1548" s="1445" t="s">
        <v>1204</v>
      </c>
      <c r="J1548" s="1448">
        <v>583715.0</v>
      </c>
      <c r="K1548" s="1445" t="s">
        <v>2659</v>
      </c>
      <c r="L1548" s="1445" t="s">
        <v>7123</v>
      </c>
      <c r="M1548" s="1445" t="s">
        <v>7123</v>
      </c>
      <c r="N1548" s="1449" t="s">
        <v>6624</v>
      </c>
      <c r="O1548" s="1450"/>
      <c r="P1548" s="1450"/>
    </row>
    <row r="1549">
      <c r="A1549" s="1444">
        <v>5457.0</v>
      </c>
      <c r="B1549" s="1445" t="s">
        <v>198</v>
      </c>
      <c r="C1549" s="1445" t="s">
        <v>198</v>
      </c>
      <c r="D1549" s="1446" t="s">
        <v>9702</v>
      </c>
      <c r="E1549" s="1445">
        <v>6.826824E7</v>
      </c>
      <c r="F1549" s="1445">
        <v>6.826824E7</v>
      </c>
      <c r="G1549" s="1447" t="b">
        <v>1</v>
      </c>
      <c r="H1549" s="1445" t="s">
        <v>120</v>
      </c>
      <c r="I1549" s="1445" t="s">
        <v>6480</v>
      </c>
      <c r="J1549" s="1448">
        <v>126855.0</v>
      </c>
      <c r="K1549" s="1445" t="s">
        <v>2659</v>
      </c>
      <c r="L1549" s="1453"/>
      <c r="M1549" s="1445" t="s">
        <v>9022</v>
      </c>
      <c r="N1549" s="1449" t="s">
        <v>2659</v>
      </c>
      <c r="O1549" s="1450"/>
      <c r="P1549" s="1450"/>
    </row>
    <row r="1550">
      <c r="A1550" s="1444">
        <v>5458.0</v>
      </c>
      <c r="B1550" s="1445" t="s">
        <v>9703</v>
      </c>
      <c r="C1550" s="1445" t="s">
        <v>9703</v>
      </c>
      <c r="D1550" s="1446" t="s">
        <v>9704</v>
      </c>
      <c r="E1550" s="1445">
        <v>2.011743E7</v>
      </c>
      <c r="F1550" s="1445">
        <v>2.011743E7</v>
      </c>
      <c r="G1550" s="1447" t="b">
        <v>1</v>
      </c>
      <c r="H1550" s="1445" t="s">
        <v>76</v>
      </c>
      <c r="I1550" s="1445" t="s">
        <v>4940</v>
      </c>
      <c r="J1550" s="1448">
        <v>41930.0</v>
      </c>
      <c r="K1550" s="1445" t="s">
        <v>2426</v>
      </c>
      <c r="L1550" s="1453"/>
      <c r="M1550" s="1445" t="s">
        <v>4945</v>
      </c>
      <c r="N1550" s="1449" t="s">
        <v>2426</v>
      </c>
      <c r="O1550" s="1450"/>
      <c r="P1550" s="1450"/>
    </row>
    <row r="1551">
      <c r="A1551" s="1444">
        <v>5459.0</v>
      </c>
      <c r="B1551" s="1445" t="s">
        <v>9705</v>
      </c>
      <c r="C1551" s="1445" t="s">
        <v>9705</v>
      </c>
      <c r="D1551" s="1446" t="s">
        <v>9706</v>
      </c>
      <c r="E1551" s="1445">
        <v>6.826824E7</v>
      </c>
      <c r="F1551" s="1445">
        <v>6.826824E7</v>
      </c>
      <c r="G1551" s="1447" t="b">
        <v>1</v>
      </c>
      <c r="H1551" s="1445" t="s">
        <v>120</v>
      </c>
      <c r="I1551" s="1445" t="s">
        <v>6480</v>
      </c>
      <c r="J1551" s="1448">
        <v>126855.0</v>
      </c>
      <c r="K1551" s="1445" t="s">
        <v>2432</v>
      </c>
      <c r="L1551" s="1453"/>
      <c r="M1551" s="1445" t="s">
        <v>9707</v>
      </c>
      <c r="N1551" s="1449" t="s">
        <v>2432</v>
      </c>
      <c r="O1551" s="1450"/>
      <c r="P1551" s="1450"/>
    </row>
    <row r="1552">
      <c r="A1552" s="1444">
        <v>5460.0</v>
      </c>
      <c r="B1552" s="1445" t="s">
        <v>411</v>
      </c>
      <c r="C1552" s="1445" t="s">
        <v>411</v>
      </c>
      <c r="D1552" s="1446" t="s">
        <v>9708</v>
      </c>
      <c r="E1552" s="1445">
        <v>6.826824E7</v>
      </c>
      <c r="F1552" s="1445">
        <v>6.826824E7</v>
      </c>
      <c r="G1552" s="1447" t="b">
        <v>1</v>
      </c>
      <c r="H1552" s="1445" t="s">
        <v>120</v>
      </c>
      <c r="I1552" s="1445" t="s">
        <v>6480</v>
      </c>
      <c r="J1552" s="1448">
        <v>126855.0</v>
      </c>
      <c r="K1552" s="1445" t="s">
        <v>3238</v>
      </c>
      <c r="L1552" s="1453"/>
      <c r="M1552" s="1445" t="s">
        <v>9707</v>
      </c>
      <c r="N1552" s="1449" t="s">
        <v>3238</v>
      </c>
      <c r="O1552" s="1450"/>
      <c r="P1552" s="1450"/>
    </row>
    <row r="1553">
      <c r="A1553" s="1444">
        <v>5461.0</v>
      </c>
      <c r="B1553" s="1445" t="s">
        <v>4075</v>
      </c>
      <c r="C1553" s="1445" t="s">
        <v>4075</v>
      </c>
      <c r="D1553" s="1446" t="s">
        <v>9709</v>
      </c>
      <c r="E1553" s="1445">
        <v>9.2991601E7</v>
      </c>
      <c r="F1553" s="1445">
        <v>9.2991601E7</v>
      </c>
      <c r="G1553" s="1447" t="b">
        <v>1</v>
      </c>
      <c r="H1553" s="1445" t="s">
        <v>120</v>
      </c>
      <c r="I1553" s="1445" t="s">
        <v>6480</v>
      </c>
      <c r="J1553" s="1448">
        <v>126855.0</v>
      </c>
      <c r="K1553" s="1445" t="s">
        <v>2659</v>
      </c>
      <c r="L1553" s="1453"/>
      <c r="M1553" s="1445" t="s">
        <v>9710</v>
      </c>
      <c r="N1553" s="1449" t="s">
        <v>4977</v>
      </c>
      <c r="O1553" s="1450"/>
      <c r="P1553" s="1450"/>
    </row>
    <row r="1554">
      <c r="A1554" s="1444">
        <v>5462.0</v>
      </c>
      <c r="B1554" s="1445" t="s">
        <v>362</v>
      </c>
      <c r="C1554" s="1445" t="s">
        <v>362</v>
      </c>
      <c r="D1554" s="1446" t="s">
        <v>9711</v>
      </c>
      <c r="E1554" s="1445">
        <v>8.5111478E7</v>
      </c>
      <c r="F1554" s="1445">
        <v>8.5111478E7</v>
      </c>
      <c r="G1554" s="1447" t="b">
        <v>1</v>
      </c>
      <c r="H1554" s="1445" t="s">
        <v>120</v>
      </c>
      <c r="I1554" s="1445" t="s">
        <v>6480</v>
      </c>
      <c r="J1554" s="1448">
        <v>126855.0</v>
      </c>
      <c r="K1554" s="1445" t="s">
        <v>2659</v>
      </c>
      <c r="L1554" s="1445" t="s">
        <v>9204</v>
      </c>
      <c r="M1554" s="1445" t="s">
        <v>9712</v>
      </c>
      <c r="N1554" s="1449" t="s">
        <v>4977</v>
      </c>
      <c r="O1554" s="1450"/>
      <c r="P1554" s="1450"/>
    </row>
    <row r="1555">
      <c r="A1555" s="1444">
        <v>5463.0</v>
      </c>
      <c r="B1555" s="1445" t="s">
        <v>9713</v>
      </c>
      <c r="C1555" s="1445" t="s">
        <v>9714</v>
      </c>
      <c r="D1555" s="1446" t="s">
        <v>9715</v>
      </c>
      <c r="E1555" s="1445">
        <v>9.92971373E8</v>
      </c>
      <c r="F1555" s="1445">
        <v>9.92971373E8</v>
      </c>
      <c r="G1555" s="1447" t="b">
        <v>1</v>
      </c>
      <c r="H1555" s="1445" t="s">
        <v>76</v>
      </c>
      <c r="I1555" s="1445" t="s">
        <v>1204</v>
      </c>
      <c r="J1555" s="1448">
        <v>583715.0</v>
      </c>
      <c r="K1555" s="1445" t="s">
        <v>2464</v>
      </c>
      <c r="L1555" s="1445" t="s">
        <v>4930</v>
      </c>
      <c r="M1555" s="1445" t="s">
        <v>6240</v>
      </c>
      <c r="N1555" s="1449" t="s">
        <v>5236</v>
      </c>
      <c r="O1555" s="1450"/>
      <c r="P1555" s="1450"/>
    </row>
    <row r="1556">
      <c r="A1556" s="1444">
        <v>5464.0</v>
      </c>
      <c r="B1556" s="1445" t="s">
        <v>9716</v>
      </c>
      <c r="C1556" s="1445" t="s">
        <v>9717</v>
      </c>
      <c r="D1556" s="1446" t="s">
        <v>9718</v>
      </c>
      <c r="E1556" s="1445">
        <v>2.1620374E7</v>
      </c>
      <c r="F1556" s="1445">
        <v>2.1620374E7</v>
      </c>
      <c r="G1556" s="1447" t="b">
        <v>1</v>
      </c>
      <c r="H1556" s="1445" t="s">
        <v>76</v>
      </c>
      <c r="I1556" s="1445" t="s">
        <v>1077</v>
      </c>
      <c r="J1556" s="1448">
        <v>319244.0</v>
      </c>
      <c r="K1556" s="1445" t="s">
        <v>2464</v>
      </c>
      <c r="L1556" s="1445" t="s">
        <v>5249</v>
      </c>
      <c r="M1556" s="1445" t="s">
        <v>4931</v>
      </c>
      <c r="N1556" s="1449" t="s">
        <v>2464</v>
      </c>
      <c r="O1556" s="1450"/>
      <c r="P1556" s="1450"/>
    </row>
    <row r="1557">
      <c r="A1557" s="1444">
        <v>5465.0</v>
      </c>
      <c r="B1557" s="1445" t="s">
        <v>384</v>
      </c>
      <c r="C1557" s="1445" t="s">
        <v>384</v>
      </c>
      <c r="D1557" s="1446" t="s">
        <v>9719</v>
      </c>
      <c r="E1557" s="1445">
        <v>6.826824E7</v>
      </c>
      <c r="F1557" s="1445">
        <v>6.826824E7</v>
      </c>
      <c r="G1557" s="1447" t="b">
        <v>1</v>
      </c>
      <c r="H1557" s="1445" t="s">
        <v>120</v>
      </c>
      <c r="I1557" s="1445" t="s">
        <v>6480</v>
      </c>
      <c r="J1557" s="1448">
        <v>126855.0</v>
      </c>
      <c r="K1557" s="1445" t="s">
        <v>2426</v>
      </c>
      <c r="L1557" s="1453"/>
      <c r="M1557" s="1445" t="s">
        <v>9707</v>
      </c>
      <c r="N1557" s="1449" t="s">
        <v>2426</v>
      </c>
      <c r="O1557" s="1450"/>
      <c r="P1557" s="1450"/>
    </row>
    <row r="1558">
      <c r="A1558" s="1444">
        <v>5466.0</v>
      </c>
      <c r="B1558" s="1445" t="s">
        <v>9720</v>
      </c>
      <c r="C1558" s="1445" t="s">
        <v>9721</v>
      </c>
      <c r="D1558" s="1446" t="s">
        <v>9722</v>
      </c>
      <c r="E1558" s="1445">
        <v>6.57153301E8</v>
      </c>
      <c r="F1558" s="1445">
        <v>6.57153301E8</v>
      </c>
      <c r="G1558" s="1447" t="b">
        <v>1</v>
      </c>
      <c r="H1558" s="1445" t="s">
        <v>76</v>
      </c>
      <c r="I1558" s="1445" t="s">
        <v>4929</v>
      </c>
      <c r="J1558" s="1448">
        <v>91511.0</v>
      </c>
      <c r="K1558" s="1445" t="s">
        <v>2432</v>
      </c>
      <c r="L1558" s="1445" t="s">
        <v>5182</v>
      </c>
      <c r="M1558" s="1445" t="s">
        <v>3864</v>
      </c>
      <c r="N1558" s="1449" t="s">
        <v>2432</v>
      </c>
      <c r="O1558" s="1450"/>
      <c r="P1558" s="1450"/>
    </row>
    <row r="1559">
      <c r="A1559" s="1444">
        <v>5468.0</v>
      </c>
      <c r="B1559" s="1445" t="s">
        <v>9723</v>
      </c>
      <c r="C1559" s="1445" t="s">
        <v>9723</v>
      </c>
      <c r="D1559" s="1446" t="s">
        <v>9724</v>
      </c>
      <c r="E1559" s="1445">
        <v>6.31617478E8</v>
      </c>
      <c r="F1559" s="1445">
        <v>6.31617478E8</v>
      </c>
      <c r="G1559" s="1447" t="b">
        <v>1</v>
      </c>
      <c r="H1559" s="1445" t="s">
        <v>76</v>
      </c>
      <c r="I1559" s="1445" t="s">
        <v>1077</v>
      </c>
      <c r="J1559" s="1448">
        <v>319244.0</v>
      </c>
      <c r="K1559" s="1445" t="s">
        <v>2426</v>
      </c>
      <c r="L1559" s="1445" t="s">
        <v>5998</v>
      </c>
      <c r="M1559" s="1445" t="s">
        <v>5126</v>
      </c>
      <c r="N1559" s="1449" t="s">
        <v>2426</v>
      </c>
      <c r="O1559" s="1450"/>
      <c r="P1559" s="1450"/>
    </row>
    <row r="1560">
      <c r="A1560" s="1444">
        <v>5469.0</v>
      </c>
      <c r="B1560" s="1445" t="s">
        <v>9725</v>
      </c>
      <c r="C1560" s="1445" t="s">
        <v>9726</v>
      </c>
      <c r="D1560" s="1446" t="s">
        <v>9727</v>
      </c>
      <c r="E1560" s="1445">
        <v>2.1166671E7</v>
      </c>
      <c r="F1560" s="1445">
        <v>2.1166671E7</v>
      </c>
      <c r="G1560" s="1447" t="b">
        <v>1</v>
      </c>
      <c r="H1560" s="1445" t="s">
        <v>76</v>
      </c>
      <c r="I1560" s="1445" t="s">
        <v>4936</v>
      </c>
      <c r="J1560" s="1448">
        <v>717019.0</v>
      </c>
      <c r="K1560" s="1445" t="s">
        <v>2464</v>
      </c>
      <c r="L1560" s="1445" t="s">
        <v>7123</v>
      </c>
      <c r="M1560" s="1445" t="s">
        <v>7123</v>
      </c>
      <c r="N1560" s="1449" t="s">
        <v>2464</v>
      </c>
      <c r="O1560" s="1450"/>
      <c r="P1560" s="1450"/>
    </row>
    <row r="1561">
      <c r="A1561" s="1444">
        <v>5470.0</v>
      </c>
      <c r="B1561" s="1445" t="s">
        <v>9728</v>
      </c>
      <c r="C1561" s="1445" t="s">
        <v>9729</v>
      </c>
      <c r="D1561" s="1446" t="s">
        <v>9730</v>
      </c>
      <c r="E1561" s="1445">
        <v>9.82477001E8</v>
      </c>
      <c r="F1561" s="1445">
        <v>9.82477001E8</v>
      </c>
      <c r="G1561" s="1447" t="b">
        <v>1</v>
      </c>
      <c r="H1561" s="1445" t="s">
        <v>76</v>
      </c>
      <c r="I1561" s="1445" t="s">
        <v>1077</v>
      </c>
      <c r="J1561" s="1448">
        <v>319244.0</v>
      </c>
      <c r="K1561" s="1445" t="s">
        <v>2440</v>
      </c>
      <c r="L1561" s="1453"/>
      <c r="M1561" s="1445" t="s">
        <v>9731</v>
      </c>
      <c r="N1561" s="1449" t="s">
        <v>9732</v>
      </c>
      <c r="O1561" s="1450"/>
      <c r="P1561" s="1450"/>
    </row>
    <row r="1562">
      <c r="A1562" s="1444">
        <v>5471.0</v>
      </c>
      <c r="B1562" s="1445" t="s">
        <v>9733</v>
      </c>
      <c r="C1562" s="1445" t="s">
        <v>9734</v>
      </c>
      <c r="D1562" s="1446" t="s">
        <v>9735</v>
      </c>
      <c r="E1562" s="1445">
        <v>8.02366515E8</v>
      </c>
      <c r="F1562" s="1445">
        <v>8.02366515E8</v>
      </c>
      <c r="G1562" s="1447" t="b">
        <v>1</v>
      </c>
      <c r="H1562" s="1445" t="s">
        <v>76</v>
      </c>
      <c r="I1562" s="1445" t="s">
        <v>6729</v>
      </c>
      <c r="J1562" s="1448">
        <v>875294.0</v>
      </c>
      <c r="K1562" s="1445" t="s">
        <v>2464</v>
      </c>
      <c r="L1562" s="1445" t="s">
        <v>9736</v>
      </c>
      <c r="M1562" s="1453"/>
      <c r="N1562" s="1449" t="s">
        <v>5881</v>
      </c>
      <c r="O1562" s="1450"/>
      <c r="P1562" s="1450"/>
    </row>
    <row r="1563">
      <c r="A1563" s="1444">
        <v>5472.0</v>
      </c>
      <c r="B1563" s="1445" t="s">
        <v>9737</v>
      </c>
      <c r="C1563" s="1445" t="s">
        <v>9738</v>
      </c>
      <c r="D1563" s="1446" t="s">
        <v>9739</v>
      </c>
      <c r="E1563" s="1445">
        <v>8.43568812E8</v>
      </c>
      <c r="F1563" s="1445">
        <v>8.43568812E8</v>
      </c>
      <c r="G1563" s="1447" t="b">
        <v>1</v>
      </c>
      <c r="H1563" s="1445" t="s">
        <v>76</v>
      </c>
      <c r="I1563" s="1445" t="s">
        <v>1077</v>
      </c>
      <c r="J1563" s="1448">
        <v>319244.0</v>
      </c>
      <c r="K1563" s="1445" t="s">
        <v>2440</v>
      </c>
      <c r="L1563" s="1445" t="s">
        <v>5089</v>
      </c>
      <c r="M1563" s="1445" t="s">
        <v>9469</v>
      </c>
      <c r="N1563" s="1449" t="s">
        <v>9740</v>
      </c>
      <c r="O1563" s="1450"/>
      <c r="P1563" s="1450"/>
    </row>
    <row r="1564">
      <c r="A1564" s="1444">
        <v>5473.0</v>
      </c>
      <c r="B1564" s="1445" t="s">
        <v>9741</v>
      </c>
      <c r="C1564" s="1445" t="s">
        <v>9742</v>
      </c>
      <c r="D1564" s="1446" t="s">
        <v>9743</v>
      </c>
      <c r="E1564" s="1445">
        <v>9.25992694E8</v>
      </c>
      <c r="F1564" s="1445">
        <v>9.25992694E8</v>
      </c>
      <c r="G1564" s="1447" t="b">
        <v>1</v>
      </c>
      <c r="H1564" s="1445" t="s">
        <v>76</v>
      </c>
      <c r="I1564" s="1445" t="s">
        <v>7033</v>
      </c>
      <c r="J1564" s="1448">
        <v>632882.0</v>
      </c>
      <c r="K1564" s="1445" t="s">
        <v>2437</v>
      </c>
      <c r="L1564" s="1445" t="s">
        <v>4931</v>
      </c>
      <c r="M1564" s="1445" t="s">
        <v>4969</v>
      </c>
      <c r="N1564" s="1449" t="s">
        <v>9744</v>
      </c>
      <c r="O1564" s="1450"/>
      <c r="P1564" s="1450"/>
    </row>
    <row r="1565">
      <c r="A1565" s="1444">
        <v>5475.0</v>
      </c>
      <c r="B1565" s="1445" t="s">
        <v>9745</v>
      </c>
      <c r="C1565" s="1445" t="s">
        <v>9746</v>
      </c>
      <c r="D1565" s="1446" t="s">
        <v>9747</v>
      </c>
      <c r="E1565" s="1445">
        <v>8.20355516E8</v>
      </c>
      <c r="F1565" s="1445">
        <v>8.20355516E8</v>
      </c>
      <c r="G1565" s="1447" t="b">
        <v>1</v>
      </c>
      <c r="H1565" s="1445" t="s">
        <v>76</v>
      </c>
      <c r="I1565" s="1445" t="s">
        <v>8467</v>
      </c>
      <c r="J1565" s="1448">
        <v>814946.0</v>
      </c>
      <c r="K1565" s="1445" t="s">
        <v>2659</v>
      </c>
      <c r="L1565" s="1445" t="s">
        <v>6441</v>
      </c>
      <c r="M1565" s="1445" t="s">
        <v>6441</v>
      </c>
      <c r="N1565" s="1449" t="s">
        <v>2659</v>
      </c>
      <c r="O1565" s="1450"/>
      <c r="P1565" s="1450"/>
    </row>
    <row r="1566">
      <c r="A1566" s="1444">
        <v>5476.0</v>
      </c>
      <c r="B1566" s="1445" t="s">
        <v>9748</v>
      </c>
      <c r="C1566" s="1445" t="s">
        <v>9749</v>
      </c>
      <c r="D1566" s="1446" t="s">
        <v>9750</v>
      </c>
      <c r="E1566" s="1445">
        <v>8.59523318E8</v>
      </c>
      <c r="F1566" s="1445">
        <v>8.59523318E8</v>
      </c>
      <c r="G1566" s="1447" t="b">
        <v>1</v>
      </c>
      <c r="H1566" s="1445" t="s">
        <v>76</v>
      </c>
      <c r="I1566" s="1445" t="s">
        <v>6729</v>
      </c>
      <c r="J1566" s="1448">
        <v>875294.0</v>
      </c>
      <c r="K1566" s="1445" t="s">
        <v>2464</v>
      </c>
      <c r="L1566" s="1453"/>
      <c r="M1566" s="1445" t="s">
        <v>6070</v>
      </c>
      <c r="N1566" s="1449" t="s">
        <v>2464</v>
      </c>
      <c r="O1566" s="1450"/>
      <c r="P1566" s="1450"/>
    </row>
    <row r="1567">
      <c r="A1567" s="1444">
        <v>5477.0</v>
      </c>
      <c r="B1567" s="1445" t="s">
        <v>9751</v>
      </c>
      <c r="C1567" s="1445" t="s">
        <v>9752</v>
      </c>
      <c r="D1567" s="1446" t="s">
        <v>9753</v>
      </c>
      <c r="E1567" s="1445">
        <v>6.49719555E8</v>
      </c>
      <c r="F1567" s="1454">
        <f>+660649719555</f>
        <v>660649719555</v>
      </c>
      <c r="G1567" s="1447" t="b">
        <v>1</v>
      </c>
      <c r="H1567" s="1445" t="s">
        <v>76</v>
      </c>
      <c r="I1567" s="1445" t="s">
        <v>1204</v>
      </c>
      <c r="J1567" s="1448">
        <v>583715.0</v>
      </c>
      <c r="K1567" s="1445" t="s">
        <v>2432</v>
      </c>
      <c r="L1567" s="1451"/>
      <c r="M1567" s="1445" t="s">
        <v>4945</v>
      </c>
      <c r="N1567" s="1449" t="s">
        <v>2432</v>
      </c>
      <c r="O1567" s="1450"/>
      <c r="P1567" s="1450"/>
    </row>
    <row r="1568">
      <c r="A1568" s="1444">
        <v>5478.0</v>
      </c>
      <c r="B1568" s="1445" t="s">
        <v>9754</v>
      </c>
      <c r="C1568" s="1445" t="s">
        <v>9755</v>
      </c>
      <c r="D1568" s="1446" t="s">
        <v>9756</v>
      </c>
      <c r="E1568" s="1445">
        <v>9.82902555E8</v>
      </c>
      <c r="F1568" s="1445">
        <v>9.82902555E8</v>
      </c>
      <c r="G1568" s="1447" t="b">
        <v>1</v>
      </c>
      <c r="H1568" s="1445" t="s">
        <v>76</v>
      </c>
      <c r="I1568" s="1445" t="s">
        <v>1204</v>
      </c>
      <c r="J1568" s="1448">
        <v>583715.0</v>
      </c>
      <c r="K1568" s="1445" t="s">
        <v>2432</v>
      </c>
      <c r="L1568" s="1453"/>
      <c r="M1568" s="1445" t="s">
        <v>5165</v>
      </c>
      <c r="N1568" s="1449" t="s">
        <v>2432</v>
      </c>
      <c r="O1568" s="1450"/>
      <c r="P1568" s="1450"/>
    </row>
    <row r="1569">
      <c r="A1569" s="1444">
        <v>5479.0</v>
      </c>
      <c r="B1569" s="1445" t="s">
        <v>9757</v>
      </c>
      <c r="C1569" s="1445" t="s">
        <v>9758</v>
      </c>
      <c r="D1569" s="1446" t="s">
        <v>9759</v>
      </c>
      <c r="E1569" s="1445">
        <v>9.89486542E8</v>
      </c>
      <c r="F1569" s="1445">
        <v>9.89486542E8</v>
      </c>
      <c r="G1569" s="1447" t="b">
        <v>1</v>
      </c>
      <c r="H1569" s="1445" t="s">
        <v>263</v>
      </c>
      <c r="I1569" s="1445" t="s">
        <v>1204</v>
      </c>
      <c r="J1569" s="1448">
        <v>583715.0</v>
      </c>
      <c r="K1569" s="1445" t="s">
        <v>2432</v>
      </c>
      <c r="L1569" s="1445" t="s">
        <v>263</v>
      </c>
      <c r="M1569" s="1445" t="s">
        <v>263</v>
      </c>
      <c r="N1569" s="1449" t="s">
        <v>2432</v>
      </c>
      <c r="O1569" s="1450"/>
      <c r="P1569" s="1450"/>
    </row>
    <row r="1570">
      <c r="A1570" s="1444">
        <v>5484.0</v>
      </c>
      <c r="B1570" s="1445" t="s">
        <v>9760</v>
      </c>
      <c r="C1570" s="1445" t="s">
        <v>9760</v>
      </c>
      <c r="D1570" s="1446" t="s">
        <v>9761</v>
      </c>
      <c r="E1570" s="1445">
        <v>2.16143E7</v>
      </c>
      <c r="F1570" s="1445">
        <v>2.16143E7</v>
      </c>
      <c r="G1570" s="1447" t="b">
        <v>1</v>
      </c>
      <c r="H1570" s="1445" t="s">
        <v>76</v>
      </c>
      <c r="I1570" s="1445" t="s">
        <v>4929</v>
      </c>
      <c r="J1570" s="1448">
        <v>91511.0</v>
      </c>
      <c r="K1570" s="1445" t="s">
        <v>2426</v>
      </c>
      <c r="L1570" s="1445" t="s">
        <v>4930</v>
      </c>
      <c r="M1570" s="1445" t="s">
        <v>4931</v>
      </c>
      <c r="N1570" s="1449" t="s">
        <v>9762</v>
      </c>
      <c r="O1570" s="1450"/>
      <c r="P1570" s="1450"/>
    </row>
    <row r="1571">
      <c r="A1571" s="1444">
        <v>5485.0</v>
      </c>
      <c r="B1571" s="1445" t="s">
        <v>9763</v>
      </c>
      <c r="C1571" s="1445" t="s">
        <v>9764</v>
      </c>
      <c r="D1571" s="1446" t="s">
        <v>9765</v>
      </c>
      <c r="E1571" s="1445">
        <v>8.09582854E8</v>
      </c>
      <c r="F1571" s="1445">
        <v>8.09582854E8</v>
      </c>
      <c r="G1571" s="1447" t="b">
        <v>1</v>
      </c>
      <c r="H1571" s="1445" t="s">
        <v>76</v>
      </c>
      <c r="I1571" s="1445" t="s">
        <v>4929</v>
      </c>
      <c r="J1571" s="1448">
        <v>91511.0</v>
      </c>
      <c r="K1571" s="1445" t="s">
        <v>2659</v>
      </c>
      <c r="L1571" s="1445" t="s">
        <v>5196</v>
      </c>
      <c r="M1571" s="1445" t="s">
        <v>5933</v>
      </c>
      <c r="N1571" s="1449" t="s">
        <v>2659</v>
      </c>
      <c r="O1571" s="1450"/>
      <c r="P1571" s="1450"/>
    </row>
    <row r="1572">
      <c r="A1572" s="1444">
        <v>5486.0</v>
      </c>
      <c r="B1572" s="1445" t="s">
        <v>2669</v>
      </c>
      <c r="C1572" s="1445" t="s">
        <v>9766</v>
      </c>
      <c r="D1572" s="1446" t="s">
        <v>9767</v>
      </c>
      <c r="E1572" s="1445">
        <v>9.55503284E8</v>
      </c>
      <c r="F1572" s="1445">
        <v>9.55503284E8</v>
      </c>
      <c r="G1572" s="1447" t="b">
        <v>1</v>
      </c>
      <c r="H1572" s="1445" t="s">
        <v>76</v>
      </c>
      <c r="I1572" s="1445" t="s">
        <v>4936</v>
      </c>
      <c r="J1572" s="1448">
        <v>717019.0</v>
      </c>
      <c r="K1572" s="1445" t="s">
        <v>2432</v>
      </c>
      <c r="L1572" s="1445" t="s">
        <v>7507</v>
      </c>
      <c r="M1572" s="1445" t="s">
        <v>6441</v>
      </c>
      <c r="N1572" s="1449" t="s">
        <v>2432</v>
      </c>
      <c r="O1572" s="1450"/>
      <c r="P1572" s="1450"/>
    </row>
    <row r="1573">
      <c r="A1573" s="1444">
        <v>5505.0</v>
      </c>
      <c r="B1573" s="1445" t="s">
        <v>9768</v>
      </c>
      <c r="C1573" s="1445" t="s">
        <v>9769</v>
      </c>
      <c r="D1573" s="1446" t="s">
        <v>9770</v>
      </c>
      <c r="E1573" s="1445">
        <v>8.96026497E8</v>
      </c>
      <c r="F1573" s="1445">
        <v>8.96026497E8</v>
      </c>
      <c r="G1573" s="1447" t="b">
        <v>1</v>
      </c>
      <c r="H1573" s="1445" t="s">
        <v>7297</v>
      </c>
      <c r="I1573" s="1445" t="s">
        <v>4936</v>
      </c>
      <c r="J1573" s="1448">
        <v>717019.0</v>
      </c>
      <c r="K1573" s="1445" t="s">
        <v>2659</v>
      </c>
      <c r="L1573" s="1445" t="s">
        <v>5052</v>
      </c>
      <c r="M1573" s="1445" t="s">
        <v>5052</v>
      </c>
      <c r="N1573" s="1449" t="s">
        <v>8490</v>
      </c>
      <c r="O1573" s="1450"/>
      <c r="P1573" s="1450"/>
    </row>
    <row r="1574">
      <c r="A1574" s="1444">
        <v>5516.0</v>
      </c>
      <c r="B1574" s="1445" t="s">
        <v>9771</v>
      </c>
      <c r="C1574" s="1445" t="s">
        <v>9772</v>
      </c>
      <c r="D1574" s="1446" t="s">
        <v>9773</v>
      </c>
      <c r="E1574" s="1445">
        <v>8.52567868E8</v>
      </c>
      <c r="F1574" s="1445">
        <v>8.52567868E8</v>
      </c>
      <c r="G1574" s="1447" t="b">
        <v>1</v>
      </c>
      <c r="H1574" s="1445" t="s">
        <v>76</v>
      </c>
      <c r="I1574" s="1445" t="s">
        <v>4929</v>
      </c>
      <c r="J1574" s="1448">
        <v>91511.0</v>
      </c>
      <c r="K1574" s="1445" t="s">
        <v>3363</v>
      </c>
      <c r="L1574" s="1453"/>
      <c r="M1574" s="1445" t="s">
        <v>9774</v>
      </c>
      <c r="N1574" s="1449" t="s">
        <v>3363</v>
      </c>
      <c r="O1574" s="1450"/>
      <c r="P1574" s="1450"/>
    </row>
    <row r="1575">
      <c r="A1575" s="1444">
        <v>5517.0</v>
      </c>
      <c r="B1575" s="1445" t="s">
        <v>9775</v>
      </c>
      <c r="C1575" s="1445" t="s">
        <v>9776</v>
      </c>
      <c r="D1575" s="1446" t="s">
        <v>9777</v>
      </c>
      <c r="E1575" s="1445">
        <v>8.52567868E8</v>
      </c>
      <c r="F1575" s="1445">
        <v>8.52567868E8</v>
      </c>
      <c r="G1575" s="1447" t="b">
        <v>1</v>
      </c>
      <c r="H1575" s="1445" t="s">
        <v>9778</v>
      </c>
      <c r="I1575" s="1445" t="s">
        <v>4929</v>
      </c>
      <c r="J1575" s="1448">
        <v>91511.0</v>
      </c>
      <c r="K1575" s="1445" t="s">
        <v>3363</v>
      </c>
      <c r="L1575" s="1445" t="s">
        <v>9778</v>
      </c>
      <c r="M1575" s="1445" t="s">
        <v>9778</v>
      </c>
      <c r="N1575" s="1449" t="s">
        <v>3363</v>
      </c>
      <c r="O1575" s="1450"/>
      <c r="P1575" s="1450"/>
    </row>
    <row r="1576">
      <c r="A1576" s="1444">
        <v>5518.0</v>
      </c>
      <c r="B1576" s="1445" t="s">
        <v>9779</v>
      </c>
      <c r="C1576" s="1445" t="s">
        <v>9780</v>
      </c>
      <c r="D1576" s="1446" t="s">
        <v>9781</v>
      </c>
      <c r="E1576" s="1445">
        <v>9.2467569E8</v>
      </c>
      <c r="F1576" s="1445">
        <v>9.2467569E8</v>
      </c>
      <c r="G1576" s="1447" t="b">
        <v>1</v>
      </c>
      <c r="H1576" s="1445" t="s">
        <v>76</v>
      </c>
      <c r="I1576" s="1445" t="s">
        <v>4929</v>
      </c>
      <c r="J1576" s="1448">
        <v>91511.0</v>
      </c>
      <c r="K1576" s="1445" t="s">
        <v>2464</v>
      </c>
      <c r="L1576" s="1445" t="s">
        <v>4998</v>
      </c>
      <c r="M1576" s="1445" t="s">
        <v>9782</v>
      </c>
      <c r="N1576" s="1449" t="s">
        <v>2464</v>
      </c>
      <c r="O1576" s="1450"/>
      <c r="P1576" s="1450"/>
    </row>
    <row r="1577">
      <c r="A1577" s="1444">
        <v>5519.0</v>
      </c>
      <c r="B1577" s="1445" t="s">
        <v>9783</v>
      </c>
      <c r="C1577" s="1445" t="s">
        <v>9784</v>
      </c>
      <c r="D1577" s="1446" t="s">
        <v>9785</v>
      </c>
      <c r="E1577" s="1445">
        <v>9.22734344E8</v>
      </c>
      <c r="F1577" s="1445">
        <v>9.22734344E8</v>
      </c>
      <c r="G1577" s="1447" t="b">
        <v>1</v>
      </c>
      <c r="H1577" s="1445" t="s">
        <v>76</v>
      </c>
      <c r="I1577" s="1445" t="s">
        <v>1204</v>
      </c>
      <c r="J1577" s="1448">
        <v>583715.0</v>
      </c>
      <c r="K1577" s="1445" t="s">
        <v>2464</v>
      </c>
      <c r="L1577" s="1445" t="s">
        <v>3864</v>
      </c>
      <c r="M1577" s="1445" t="s">
        <v>3864</v>
      </c>
      <c r="N1577" s="1449" t="s">
        <v>2464</v>
      </c>
      <c r="O1577" s="1450"/>
      <c r="P1577" s="1450"/>
    </row>
    <row r="1578">
      <c r="A1578" s="1444">
        <v>5520.0</v>
      </c>
      <c r="B1578" s="1445" t="s">
        <v>9786</v>
      </c>
      <c r="C1578" s="1445" t="s">
        <v>9787</v>
      </c>
      <c r="D1578" s="1446" t="s">
        <v>9788</v>
      </c>
      <c r="E1578" s="1445">
        <v>8.25590999E8</v>
      </c>
      <c r="F1578" s="1445">
        <v>8.25590999E8</v>
      </c>
      <c r="G1578" s="1447" t="b">
        <v>1</v>
      </c>
      <c r="H1578" s="1445" t="s">
        <v>76</v>
      </c>
      <c r="I1578" s="1445" t="s">
        <v>1077</v>
      </c>
      <c r="J1578" s="1448">
        <v>319244.0</v>
      </c>
      <c r="K1578" s="1445" t="s">
        <v>2464</v>
      </c>
      <c r="L1578" s="1445" t="s">
        <v>5052</v>
      </c>
      <c r="M1578" s="1445" t="s">
        <v>5052</v>
      </c>
      <c r="N1578" s="1449" t="s">
        <v>5155</v>
      </c>
      <c r="O1578" s="1450"/>
      <c r="P1578" s="1450"/>
    </row>
    <row r="1579">
      <c r="A1579" s="1444">
        <v>5522.0</v>
      </c>
      <c r="B1579" s="1445" t="s">
        <v>9789</v>
      </c>
      <c r="C1579" s="1445" t="s">
        <v>9790</v>
      </c>
      <c r="D1579" s="1446" t="s">
        <v>9791</v>
      </c>
      <c r="E1579" s="1445">
        <v>8.25154974E8</v>
      </c>
      <c r="F1579" s="1445">
        <v>8.25154974E8</v>
      </c>
      <c r="G1579" s="1447" t="b">
        <v>1</v>
      </c>
      <c r="H1579" s="1445" t="s">
        <v>76</v>
      </c>
      <c r="I1579" s="1445" t="s">
        <v>4929</v>
      </c>
      <c r="J1579" s="1448">
        <v>91511.0</v>
      </c>
      <c r="K1579" s="1445" t="s">
        <v>3363</v>
      </c>
      <c r="L1579" s="1451"/>
      <c r="M1579" s="1445" t="s">
        <v>5398</v>
      </c>
      <c r="N1579" s="1449" t="s">
        <v>3363</v>
      </c>
      <c r="O1579" s="1450"/>
      <c r="P1579" s="1450"/>
    </row>
    <row r="1580">
      <c r="A1580" s="1444">
        <v>5523.0</v>
      </c>
      <c r="B1580" s="1445" t="s">
        <v>9792</v>
      </c>
      <c r="C1580" s="1445" t="s">
        <v>9792</v>
      </c>
      <c r="D1580" s="1446" t="s">
        <v>9793</v>
      </c>
      <c r="E1580" s="1445">
        <v>9.84942E8</v>
      </c>
      <c r="F1580" s="1445">
        <v>9.84942E8</v>
      </c>
      <c r="G1580" s="1447" t="b">
        <v>1</v>
      </c>
      <c r="H1580" s="1445" t="s">
        <v>76</v>
      </c>
      <c r="I1580" s="1445" t="s">
        <v>1077</v>
      </c>
      <c r="J1580" s="1448">
        <v>319244.0</v>
      </c>
      <c r="K1580" s="1445" t="s">
        <v>2937</v>
      </c>
      <c r="L1580" s="1451"/>
      <c r="M1580" s="1445" t="s">
        <v>5773</v>
      </c>
      <c r="N1580" s="1449" t="s">
        <v>9794</v>
      </c>
      <c r="O1580" s="1450"/>
      <c r="P1580" s="1450"/>
    </row>
    <row r="1581">
      <c r="A1581" s="1444">
        <v>5524.0</v>
      </c>
      <c r="B1581" s="1445" t="s">
        <v>9795</v>
      </c>
      <c r="C1581" s="1445" t="s">
        <v>9795</v>
      </c>
      <c r="D1581" s="1446" t="s">
        <v>9796</v>
      </c>
      <c r="E1581" s="1445">
        <v>2.3311325E7</v>
      </c>
      <c r="F1581" s="1445">
        <v>2.3311325E7</v>
      </c>
      <c r="G1581" s="1447" t="b">
        <v>1</v>
      </c>
      <c r="H1581" s="1445" t="s">
        <v>76</v>
      </c>
      <c r="I1581" s="1445" t="s">
        <v>1077</v>
      </c>
      <c r="J1581" s="1448">
        <v>319244.0</v>
      </c>
      <c r="K1581" s="1445" t="s">
        <v>2426</v>
      </c>
      <c r="L1581" s="1451"/>
      <c r="M1581" s="1445" t="s">
        <v>5838</v>
      </c>
      <c r="N1581" s="1449" t="s">
        <v>9232</v>
      </c>
      <c r="O1581" s="1450"/>
      <c r="P1581" s="1450"/>
    </row>
    <row r="1582">
      <c r="A1582" s="1444">
        <v>5525.0</v>
      </c>
      <c r="B1582" s="1445" t="s">
        <v>9797</v>
      </c>
      <c r="C1582" s="1445" t="s">
        <v>9798</v>
      </c>
      <c r="D1582" s="1446" t="s">
        <v>9799</v>
      </c>
      <c r="E1582" s="1445">
        <v>6.55176244E8</v>
      </c>
      <c r="F1582" s="1445">
        <v>6.55176244E8</v>
      </c>
      <c r="G1582" s="1447" t="b">
        <v>1</v>
      </c>
      <c r="H1582" s="1445" t="s">
        <v>76</v>
      </c>
      <c r="I1582" s="1445" t="s">
        <v>4929</v>
      </c>
      <c r="J1582" s="1448">
        <v>91511.0</v>
      </c>
      <c r="K1582" s="1445" t="s">
        <v>2476</v>
      </c>
      <c r="L1582" s="1451"/>
      <c r="M1582" s="1451"/>
      <c r="N1582" s="1449" t="s">
        <v>6937</v>
      </c>
      <c r="O1582" s="1450"/>
      <c r="P1582" s="1450"/>
    </row>
    <row r="1583">
      <c r="A1583" s="1444">
        <v>5526.0</v>
      </c>
      <c r="B1583" s="1445" t="s">
        <v>9800</v>
      </c>
      <c r="C1583" s="1445" t="s">
        <v>9801</v>
      </c>
      <c r="D1583" s="1446" t="s">
        <v>9802</v>
      </c>
      <c r="E1583" s="1445">
        <v>8.93916462E8</v>
      </c>
      <c r="F1583" s="1445">
        <v>8.93916462E8</v>
      </c>
      <c r="G1583" s="1447" t="b">
        <v>1</v>
      </c>
      <c r="H1583" s="1445" t="s">
        <v>76</v>
      </c>
      <c r="I1583" s="1445" t="s">
        <v>1204</v>
      </c>
      <c r="J1583" s="1448">
        <v>583715.0</v>
      </c>
      <c r="K1583" s="1445" t="s">
        <v>2464</v>
      </c>
      <c r="L1583" s="1445" t="s">
        <v>4990</v>
      </c>
      <c r="M1583" s="1445" t="s">
        <v>4990</v>
      </c>
      <c r="N1583" s="1449" t="s">
        <v>7453</v>
      </c>
      <c r="O1583" s="1450"/>
      <c r="P1583" s="1450"/>
    </row>
    <row r="1584">
      <c r="A1584" s="1444">
        <v>5527.0</v>
      </c>
      <c r="B1584" s="1445" t="s">
        <v>9803</v>
      </c>
      <c r="C1584" s="1445" t="s">
        <v>9804</v>
      </c>
      <c r="D1584" s="1446" t="s">
        <v>9805</v>
      </c>
      <c r="E1584" s="1445">
        <v>6.56356326E8</v>
      </c>
      <c r="F1584" s="1445">
        <v>6.56356326E8</v>
      </c>
      <c r="G1584" s="1447" t="b">
        <v>1</v>
      </c>
      <c r="H1584" s="1445" t="s">
        <v>76</v>
      </c>
      <c r="I1584" s="1445" t="s">
        <v>1204</v>
      </c>
      <c r="J1584" s="1448">
        <v>583715.0</v>
      </c>
      <c r="K1584" s="1445" t="s">
        <v>2464</v>
      </c>
      <c r="L1584" s="1445" t="s">
        <v>6617</v>
      </c>
      <c r="M1584" s="1451"/>
      <c r="N1584" s="1449" t="s">
        <v>7453</v>
      </c>
      <c r="O1584" s="1450"/>
      <c r="P1584" s="1450"/>
    </row>
    <row r="1585">
      <c r="A1585" s="1444">
        <v>5528.0</v>
      </c>
      <c r="B1585" s="1445" t="s">
        <v>9806</v>
      </c>
      <c r="C1585" s="1445" t="s">
        <v>9807</v>
      </c>
      <c r="D1585" s="1446" t="s">
        <v>9808</v>
      </c>
      <c r="E1585" s="1445">
        <v>6.13623536E8</v>
      </c>
      <c r="F1585" s="1445">
        <v>6.13623536E8</v>
      </c>
      <c r="G1585" s="1447" t="b">
        <v>1</v>
      </c>
      <c r="H1585" s="1445" t="s">
        <v>76</v>
      </c>
      <c r="I1585" s="1445" t="s">
        <v>1204</v>
      </c>
      <c r="J1585" s="1448">
        <v>583715.0</v>
      </c>
      <c r="K1585" s="1445" t="s">
        <v>2464</v>
      </c>
      <c r="L1585" s="1445" t="s">
        <v>5428</v>
      </c>
      <c r="M1585" s="1451"/>
      <c r="N1585" s="1449" t="s">
        <v>7453</v>
      </c>
      <c r="O1585" s="1450"/>
      <c r="P1585" s="1450"/>
    </row>
    <row r="1586">
      <c r="A1586" s="1444">
        <v>5529.0</v>
      </c>
      <c r="B1586" s="1445" t="s">
        <v>9809</v>
      </c>
      <c r="C1586" s="1445" t="s">
        <v>9810</v>
      </c>
      <c r="D1586" s="1446" t="s">
        <v>9811</v>
      </c>
      <c r="E1586" s="1445">
        <v>9.55644974E8</v>
      </c>
      <c r="F1586" s="1445">
        <v>9.55644974E8</v>
      </c>
      <c r="G1586" s="1447" t="b">
        <v>1</v>
      </c>
      <c r="H1586" s="1445" t="s">
        <v>76</v>
      </c>
      <c r="I1586" s="1445" t="s">
        <v>1204</v>
      </c>
      <c r="J1586" s="1448">
        <v>583715.0</v>
      </c>
      <c r="K1586" s="1445" t="s">
        <v>2464</v>
      </c>
      <c r="L1586" s="1445" t="s">
        <v>5182</v>
      </c>
      <c r="M1586" s="1451"/>
      <c r="N1586" s="1449" t="s">
        <v>7453</v>
      </c>
      <c r="O1586" s="1450"/>
      <c r="P1586" s="1450"/>
    </row>
    <row r="1587">
      <c r="A1587" s="1444">
        <v>5530.0</v>
      </c>
      <c r="B1587" s="1445" t="s">
        <v>9812</v>
      </c>
      <c r="C1587" s="1445" t="s">
        <v>9813</v>
      </c>
      <c r="D1587" s="1446" t="s">
        <v>9814</v>
      </c>
      <c r="E1587" s="1445">
        <v>8.63038222E8</v>
      </c>
      <c r="F1587" s="1445">
        <v>8.63038222E8</v>
      </c>
      <c r="G1587" s="1447" t="b">
        <v>1</v>
      </c>
      <c r="H1587" s="1445" t="s">
        <v>76</v>
      </c>
      <c r="I1587" s="1445" t="s">
        <v>1204</v>
      </c>
      <c r="J1587" s="1448">
        <v>583715.0</v>
      </c>
      <c r="K1587" s="1445" t="s">
        <v>2437</v>
      </c>
      <c r="L1587" s="1451"/>
      <c r="M1587" s="1445" t="s">
        <v>4945</v>
      </c>
      <c r="N1587" s="1449" t="s">
        <v>9815</v>
      </c>
      <c r="O1587" s="1450"/>
      <c r="P1587" s="1450"/>
    </row>
    <row r="1588">
      <c r="A1588" s="1444">
        <v>5531.0</v>
      </c>
      <c r="B1588" s="1445" t="s">
        <v>1057</v>
      </c>
      <c r="C1588" s="1445" t="s">
        <v>9816</v>
      </c>
      <c r="D1588" s="1446" t="s">
        <v>9817</v>
      </c>
      <c r="E1588" s="1445">
        <v>2.6879E7</v>
      </c>
      <c r="F1588" s="1445">
        <v>2.6879E7</v>
      </c>
      <c r="G1588" s="1447" t="b">
        <v>1</v>
      </c>
      <c r="H1588" s="1445" t="s">
        <v>76</v>
      </c>
      <c r="I1588" s="1445" t="s">
        <v>4940</v>
      </c>
      <c r="J1588" s="1448">
        <v>41930.0</v>
      </c>
      <c r="K1588" s="1445" t="s">
        <v>2432</v>
      </c>
      <c r="L1588" s="1453"/>
      <c r="M1588" s="1445" t="s">
        <v>5126</v>
      </c>
      <c r="N1588" s="1449" t="s">
        <v>2432</v>
      </c>
      <c r="O1588" s="1450"/>
      <c r="P1588" s="1450"/>
    </row>
    <row r="1589">
      <c r="A1589" s="1444">
        <v>5533.0</v>
      </c>
      <c r="B1589" s="1445" t="s">
        <v>9818</v>
      </c>
      <c r="C1589" s="1445" t="s">
        <v>9819</v>
      </c>
      <c r="D1589" s="1446" t="s">
        <v>9820</v>
      </c>
      <c r="E1589" s="1445">
        <v>6.36144447E8</v>
      </c>
      <c r="F1589" s="1445">
        <v>6.36144447E8</v>
      </c>
      <c r="G1589" s="1447" t="b">
        <v>1</v>
      </c>
      <c r="H1589" s="1445" t="s">
        <v>76</v>
      </c>
      <c r="I1589" s="1445" t="s">
        <v>1077</v>
      </c>
      <c r="J1589" s="1448">
        <v>319244.0</v>
      </c>
      <c r="K1589" s="1445" t="s">
        <v>2432</v>
      </c>
      <c r="L1589" s="1445" t="s">
        <v>7002</v>
      </c>
      <c r="M1589" s="1445" t="s">
        <v>5398</v>
      </c>
      <c r="N1589" s="1449" t="s">
        <v>2432</v>
      </c>
      <c r="O1589" s="1450"/>
      <c r="P1589" s="1450"/>
    </row>
    <row r="1590">
      <c r="A1590" s="1444">
        <v>5534.0</v>
      </c>
      <c r="B1590" s="1445" t="s">
        <v>9821</v>
      </c>
      <c r="C1590" s="1445" t="s">
        <v>9822</v>
      </c>
      <c r="D1590" s="1446" t="s">
        <v>9823</v>
      </c>
      <c r="E1590" s="1445">
        <v>6.28907988E8</v>
      </c>
      <c r="F1590" s="1445">
        <v>6.28907988E8</v>
      </c>
      <c r="G1590" s="1447" t="b">
        <v>1</v>
      </c>
      <c r="H1590" s="1445" t="s">
        <v>76</v>
      </c>
      <c r="I1590" s="1445" t="s">
        <v>4929</v>
      </c>
      <c r="J1590" s="1448">
        <v>91511.0</v>
      </c>
      <c r="K1590" s="1445" t="s">
        <v>2464</v>
      </c>
      <c r="L1590" s="1451"/>
      <c r="M1590" s="1445" t="s">
        <v>76</v>
      </c>
      <c r="N1590" s="1449" t="s">
        <v>2464</v>
      </c>
      <c r="O1590" s="1450"/>
      <c r="P1590" s="1450"/>
    </row>
    <row r="1591">
      <c r="A1591" s="1444">
        <v>5535.0</v>
      </c>
      <c r="B1591" s="1445" t="s">
        <v>9824</v>
      </c>
      <c r="C1591" s="1445" t="s">
        <v>9825</v>
      </c>
      <c r="D1591" s="1446" t="s">
        <v>9826</v>
      </c>
      <c r="E1591" s="1445">
        <v>8.43449228E8</v>
      </c>
      <c r="F1591" s="1445">
        <v>8.43449228E8</v>
      </c>
      <c r="G1591" s="1447" t="b">
        <v>1</v>
      </c>
      <c r="H1591" s="1445" t="s">
        <v>76</v>
      </c>
      <c r="I1591" s="1445" t="s">
        <v>1204</v>
      </c>
      <c r="J1591" s="1448">
        <v>583715.0</v>
      </c>
      <c r="K1591" s="1445" t="s">
        <v>3363</v>
      </c>
      <c r="L1591" s="1451"/>
      <c r="M1591" s="1451"/>
      <c r="N1591" s="1449" t="s">
        <v>3363</v>
      </c>
      <c r="O1591" s="1450"/>
      <c r="P1591" s="1450"/>
    </row>
    <row r="1592">
      <c r="A1592" s="1444">
        <v>5536.0</v>
      </c>
      <c r="B1592" s="1445" t="s">
        <v>9827</v>
      </c>
      <c r="C1592" s="1445" t="s">
        <v>9827</v>
      </c>
      <c r="D1592" s="1446" t="s">
        <v>9828</v>
      </c>
      <c r="E1592" s="1445">
        <v>9.93038457E8</v>
      </c>
      <c r="F1592" s="1445">
        <v>9.93038457E8</v>
      </c>
      <c r="G1592" s="1447" t="b">
        <v>1</v>
      </c>
      <c r="H1592" s="1445" t="s">
        <v>76</v>
      </c>
      <c r="I1592" s="1445" t="s">
        <v>1077</v>
      </c>
      <c r="J1592" s="1448">
        <v>319244.0</v>
      </c>
      <c r="K1592" s="1445" t="s">
        <v>2476</v>
      </c>
      <c r="L1592" s="1445" t="s">
        <v>6466</v>
      </c>
      <c r="M1592" s="1451"/>
      <c r="N1592" s="1449" t="s">
        <v>6115</v>
      </c>
      <c r="O1592" s="1450"/>
      <c r="P1592" s="1450"/>
    </row>
    <row r="1593">
      <c r="A1593" s="1444">
        <v>5537.0</v>
      </c>
      <c r="B1593" s="1445" t="s">
        <v>9829</v>
      </c>
      <c r="C1593" s="1445" t="s">
        <v>9830</v>
      </c>
      <c r="D1593" s="1446" t="s">
        <v>9831</v>
      </c>
      <c r="E1593" s="1445">
        <v>2.1269999E7</v>
      </c>
      <c r="F1593" s="1445">
        <v>2.1269999E7</v>
      </c>
      <c r="G1593" s="1447" t="b">
        <v>1</v>
      </c>
      <c r="H1593" s="1445" t="s">
        <v>76</v>
      </c>
      <c r="I1593" s="1445" t="s">
        <v>1204</v>
      </c>
      <c r="J1593" s="1448">
        <v>583715.0</v>
      </c>
      <c r="K1593" s="1445" t="s">
        <v>2432</v>
      </c>
      <c r="L1593" s="1451"/>
      <c r="M1593" s="1445" t="s">
        <v>4938</v>
      </c>
      <c r="N1593" s="1449" t="s">
        <v>2432</v>
      </c>
      <c r="O1593" s="1450"/>
      <c r="P1593" s="1450"/>
    </row>
    <row r="1594">
      <c r="A1594" s="1444">
        <v>5538.0</v>
      </c>
      <c r="B1594" s="1445" t="s">
        <v>9832</v>
      </c>
      <c r="C1594" s="1445" t="s">
        <v>9833</v>
      </c>
      <c r="D1594" s="1446" t="s">
        <v>9834</v>
      </c>
      <c r="E1594" s="1445">
        <v>6.41731958E8</v>
      </c>
      <c r="F1594" s="1445">
        <v>6.41731958E8</v>
      </c>
      <c r="G1594" s="1447" t="b">
        <v>1</v>
      </c>
      <c r="H1594" s="1445" t="s">
        <v>76</v>
      </c>
      <c r="I1594" s="1445" t="s">
        <v>4936</v>
      </c>
      <c r="J1594" s="1448">
        <v>717019.0</v>
      </c>
      <c r="K1594" s="1445" t="s">
        <v>2432</v>
      </c>
      <c r="L1594" s="1445" t="s">
        <v>5428</v>
      </c>
      <c r="M1594" s="1445" t="s">
        <v>4990</v>
      </c>
      <c r="N1594" s="1449" t="s">
        <v>2432</v>
      </c>
      <c r="O1594" s="1450"/>
      <c r="P1594" s="1450"/>
    </row>
    <row r="1595">
      <c r="A1595" s="1444">
        <v>5539.0</v>
      </c>
      <c r="B1595" s="1445" t="s">
        <v>9835</v>
      </c>
      <c r="C1595" s="1445" t="s">
        <v>9836</v>
      </c>
      <c r="D1595" s="1446" t="s">
        <v>9837</v>
      </c>
      <c r="E1595" s="1445">
        <v>6.24264691E8</v>
      </c>
      <c r="F1595" s="1445">
        <v>6.24264691E8</v>
      </c>
      <c r="G1595" s="1447" t="b">
        <v>1</v>
      </c>
      <c r="H1595" s="1445" t="s">
        <v>76</v>
      </c>
      <c r="I1595" s="1445" t="s">
        <v>1077</v>
      </c>
      <c r="J1595" s="1448">
        <v>319244.0</v>
      </c>
      <c r="K1595" s="1445" t="s">
        <v>2464</v>
      </c>
      <c r="L1595" s="1445" t="s">
        <v>5592</v>
      </c>
      <c r="M1595" s="1445" t="s">
        <v>9499</v>
      </c>
      <c r="N1595" s="1449" t="s">
        <v>7453</v>
      </c>
      <c r="O1595" s="1450"/>
      <c r="P1595" s="1450"/>
    </row>
    <row r="1596">
      <c r="A1596" s="1444">
        <v>5541.0</v>
      </c>
      <c r="B1596" s="1445" t="s">
        <v>9838</v>
      </c>
      <c r="C1596" s="1445" t="s">
        <v>9839</v>
      </c>
      <c r="D1596" s="1446" t="s">
        <v>9840</v>
      </c>
      <c r="E1596" s="1445">
        <v>6.24399324E8</v>
      </c>
      <c r="F1596" s="1445">
        <v>6.24399324E8</v>
      </c>
      <c r="G1596" s="1447" t="b">
        <v>1</v>
      </c>
      <c r="H1596" s="1445" t="s">
        <v>76</v>
      </c>
      <c r="I1596" s="1445" t="s">
        <v>1204</v>
      </c>
      <c r="J1596" s="1448">
        <v>583715.0</v>
      </c>
      <c r="K1596" s="1445" t="s">
        <v>2682</v>
      </c>
      <c r="L1596" s="1453"/>
      <c r="M1596" s="1445" t="s">
        <v>4945</v>
      </c>
      <c r="N1596" s="1449" t="s">
        <v>6862</v>
      </c>
      <c r="O1596" s="1450"/>
      <c r="P1596" s="1450"/>
    </row>
    <row r="1597">
      <c r="A1597" s="1444">
        <v>5542.0</v>
      </c>
      <c r="B1597" s="1445" t="s">
        <v>9841</v>
      </c>
      <c r="C1597" s="1445" t="s">
        <v>9842</v>
      </c>
      <c r="D1597" s="1446" t="s">
        <v>9843</v>
      </c>
      <c r="E1597" s="1445">
        <v>6.49158461E8</v>
      </c>
      <c r="F1597" s="1445">
        <v>6.49158461E8</v>
      </c>
      <c r="G1597" s="1447" t="b">
        <v>1</v>
      </c>
      <c r="H1597" s="1445" t="s">
        <v>76</v>
      </c>
      <c r="I1597" s="1445" t="s">
        <v>4929</v>
      </c>
      <c r="J1597" s="1448">
        <v>91511.0</v>
      </c>
      <c r="K1597" s="1445" t="s">
        <v>2437</v>
      </c>
      <c r="L1597" s="1445" t="s">
        <v>7742</v>
      </c>
      <c r="M1597" s="1453"/>
      <c r="N1597" s="1449" t="s">
        <v>8495</v>
      </c>
      <c r="O1597" s="1450"/>
      <c r="P1597" s="1450"/>
    </row>
    <row r="1598">
      <c r="A1598" s="1444">
        <v>5543.0</v>
      </c>
      <c r="B1598" s="1445" t="s">
        <v>9844</v>
      </c>
      <c r="C1598" s="1445" t="s">
        <v>9845</v>
      </c>
      <c r="D1598" s="1446" t="s">
        <v>9846</v>
      </c>
      <c r="E1598" s="1445">
        <v>8.75008418E8</v>
      </c>
      <c r="F1598" s="1445">
        <v>8.75008418E8</v>
      </c>
      <c r="G1598" s="1447" t="b">
        <v>1</v>
      </c>
      <c r="H1598" s="1445" t="s">
        <v>76</v>
      </c>
      <c r="I1598" s="1445" t="s">
        <v>4929</v>
      </c>
      <c r="J1598" s="1448">
        <v>91511.0</v>
      </c>
      <c r="K1598" s="1445" t="s">
        <v>2464</v>
      </c>
      <c r="L1598" s="1445" t="s">
        <v>5228</v>
      </c>
      <c r="M1598" s="1445" t="s">
        <v>8710</v>
      </c>
      <c r="N1598" s="1449" t="s">
        <v>5155</v>
      </c>
      <c r="O1598" s="1450"/>
      <c r="P1598" s="1450"/>
    </row>
    <row r="1599">
      <c r="A1599" s="1444">
        <v>5544.0</v>
      </c>
      <c r="B1599" s="1445" t="s">
        <v>9847</v>
      </c>
      <c r="C1599" s="1445" t="s">
        <v>9848</v>
      </c>
      <c r="D1599" s="1446" t="s">
        <v>9849</v>
      </c>
      <c r="E1599" s="1445">
        <v>8.90503425E8</v>
      </c>
      <c r="F1599" s="1445">
        <v>8.90503425E8</v>
      </c>
      <c r="G1599" s="1447" t="b">
        <v>1</v>
      </c>
      <c r="H1599" s="1445" t="s">
        <v>76</v>
      </c>
      <c r="I1599" s="1445" t="s">
        <v>1077</v>
      </c>
      <c r="J1599" s="1448">
        <v>319244.0</v>
      </c>
      <c r="K1599" s="1445" t="s">
        <v>2464</v>
      </c>
      <c r="L1599" s="1445" t="s">
        <v>6441</v>
      </c>
      <c r="M1599" s="1445" t="s">
        <v>6441</v>
      </c>
      <c r="N1599" s="1449" t="s">
        <v>2464</v>
      </c>
      <c r="O1599" s="1450"/>
      <c r="P1599" s="1450"/>
    </row>
    <row r="1600">
      <c r="A1600" s="1444">
        <v>5545.0</v>
      </c>
      <c r="B1600" s="1445" t="s">
        <v>9850</v>
      </c>
      <c r="C1600" s="1445" t="s">
        <v>9851</v>
      </c>
      <c r="D1600" s="1446" t="s">
        <v>9852</v>
      </c>
      <c r="E1600" s="1445">
        <v>6.53010902E8</v>
      </c>
      <c r="F1600" s="1445">
        <v>6.53010902E8</v>
      </c>
      <c r="G1600" s="1447" t="b">
        <v>1</v>
      </c>
      <c r="H1600" s="1445" t="s">
        <v>76</v>
      </c>
      <c r="I1600" s="1445" t="s">
        <v>4929</v>
      </c>
      <c r="J1600" s="1448">
        <v>91511.0</v>
      </c>
      <c r="K1600" s="1445" t="s">
        <v>2432</v>
      </c>
      <c r="L1600" s="1445" t="s">
        <v>6375</v>
      </c>
      <c r="M1600" s="1445" t="s">
        <v>9853</v>
      </c>
      <c r="N1600" s="1449" t="s">
        <v>2432</v>
      </c>
      <c r="O1600" s="1450"/>
      <c r="P1600" s="1450"/>
    </row>
    <row r="1601">
      <c r="A1601" s="1444">
        <v>5546.0</v>
      </c>
      <c r="B1601" s="1445" t="s">
        <v>9854</v>
      </c>
      <c r="C1601" s="1445" t="s">
        <v>9855</v>
      </c>
      <c r="D1601" s="1446" t="s">
        <v>9856</v>
      </c>
      <c r="E1601" s="1445">
        <v>8.30497164E8</v>
      </c>
      <c r="F1601" s="1445">
        <v>8.30497164E8</v>
      </c>
      <c r="G1601" s="1447" t="b">
        <v>1</v>
      </c>
      <c r="H1601" s="1445" t="s">
        <v>76</v>
      </c>
      <c r="I1601" s="1445" t="s">
        <v>1204</v>
      </c>
      <c r="J1601" s="1448">
        <v>583715.0</v>
      </c>
      <c r="K1601" s="1445" t="s">
        <v>2464</v>
      </c>
      <c r="L1601" s="1445" t="s">
        <v>5164</v>
      </c>
      <c r="M1601" s="1445" t="s">
        <v>9694</v>
      </c>
      <c r="N1601" s="1449" t="s">
        <v>2464</v>
      </c>
      <c r="O1601" s="1450"/>
      <c r="P1601" s="1450"/>
    </row>
    <row r="1602">
      <c r="A1602" s="1444">
        <v>5547.0</v>
      </c>
      <c r="B1602" s="1445" t="s">
        <v>1508</v>
      </c>
      <c r="C1602" s="1445" t="s">
        <v>1508</v>
      </c>
      <c r="D1602" s="1446" t="s">
        <v>9857</v>
      </c>
      <c r="E1602" s="1445">
        <v>8.9214191E7</v>
      </c>
      <c r="F1602" s="1445">
        <v>8.9214191E7</v>
      </c>
      <c r="G1602" s="1447" t="b">
        <v>1</v>
      </c>
      <c r="H1602" s="1445" t="s">
        <v>120</v>
      </c>
      <c r="I1602" s="1445" t="s">
        <v>6480</v>
      </c>
      <c r="J1602" s="1448">
        <v>126855.0</v>
      </c>
      <c r="K1602" s="1445" t="s">
        <v>2426</v>
      </c>
      <c r="L1602" s="1453"/>
      <c r="M1602" s="1445" t="s">
        <v>9204</v>
      </c>
      <c r="N1602" s="1449" t="s">
        <v>2426</v>
      </c>
      <c r="O1602" s="1450"/>
      <c r="P1602" s="1450"/>
    </row>
    <row r="1603">
      <c r="A1603" s="1444">
        <v>5548.0</v>
      </c>
      <c r="B1603" s="1445" t="s">
        <v>9858</v>
      </c>
      <c r="C1603" s="1445" t="s">
        <v>9859</v>
      </c>
      <c r="D1603" s="1446" t="s">
        <v>9860</v>
      </c>
      <c r="E1603" s="1445">
        <v>8.48588888E8</v>
      </c>
      <c r="F1603" s="1445">
        <v>8.48588888E8</v>
      </c>
      <c r="G1603" s="1447" t="b">
        <v>1</v>
      </c>
      <c r="H1603" s="1445" t="s">
        <v>76</v>
      </c>
      <c r="I1603" s="1445" t="s">
        <v>1077</v>
      </c>
      <c r="J1603" s="1448">
        <v>319244.0</v>
      </c>
      <c r="K1603" s="1445" t="s">
        <v>2437</v>
      </c>
      <c r="L1603" s="1445" t="s">
        <v>3864</v>
      </c>
      <c r="M1603" s="1445" t="s">
        <v>3864</v>
      </c>
      <c r="N1603" s="1449" t="s">
        <v>6977</v>
      </c>
      <c r="O1603" s="1450"/>
      <c r="P1603" s="1450"/>
    </row>
    <row r="1604">
      <c r="A1604" s="1444">
        <v>5549.0</v>
      </c>
      <c r="B1604" s="1445" t="s">
        <v>9861</v>
      </c>
      <c r="C1604" s="1445" t="s">
        <v>9861</v>
      </c>
      <c r="D1604" s="1446" t="s">
        <v>9862</v>
      </c>
      <c r="E1604" s="1445">
        <v>8.9214191E7</v>
      </c>
      <c r="F1604" s="1445">
        <v>8.9214191E7</v>
      </c>
      <c r="G1604" s="1447" t="b">
        <v>1</v>
      </c>
      <c r="H1604" s="1445" t="s">
        <v>120</v>
      </c>
      <c r="I1604" s="1445" t="s">
        <v>6480</v>
      </c>
      <c r="J1604" s="1448">
        <v>126855.0</v>
      </c>
      <c r="K1604" s="1445" t="s">
        <v>2426</v>
      </c>
      <c r="L1604" s="1453"/>
      <c r="M1604" s="1445" t="s">
        <v>9204</v>
      </c>
      <c r="N1604" s="1449" t="s">
        <v>2426</v>
      </c>
      <c r="O1604" s="1450"/>
      <c r="P1604" s="1450"/>
    </row>
    <row r="1605">
      <c r="A1605" s="1444">
        <v>5550.0</v>
      </c>
      <c r="B1605" s="1445" t="s">
        <v>9863</v>
      </c>
      <c r="C1605" s="1445" t="s">
        <v>9863</v>
      </c>
      <c r="D1605" s="1446" t="s">
        <v>9864</v>
      </c>
      <c r="E1605" s="1445">
        <v>4.4251234E7</v>
      </c>
      <c r="F1605" s="1445">
        <v>4.4251234E7</v>
      </c>
      <c r="G1605" s="1447" t="b">
        <v>1</v>
      </c>
      <c r="H1605" s="1445" t="s">
        <v>9865</v>
      </c>
      <c r="I1605" s="1445" t="s">
        <v>1077</v>
      </c>
      <c r="J1605" s="1448">
        <v>319244.0</v>
      </c>
      <c r="K1605" s="1445" t="s">
        <v>2426</v>
      </c>
      <c r="L1605" s="1445" t="s">
        <v>5542</v>
      </c>
      <c r="M1605" s="1445" t="s">
        <v>5542</v>
      </c>
      <c r="N1605" s="1449" t="s">
        <v>2426</v>
      </c>
      <c r="O1605" s="1450"/>
      <c r="P1605" s="1450"/>
    </row>
    <row r="1606">
      <c r="A1606" s="1444">
        <v>5551.0</v>
      </c>
      <c r="B1606" s="1445" t="s">
        <v>9866</v>
      </c>
      <c r="C1606" s="1445" t="s">
        <v>9867</v>
      </c>
      <c r="D1606" s="1446" t="s">
        <v>9868</v>
      </c>
      <c r="E1606" s="1445">
        <v>2.2813088E7</v>
      </c>
      <c r="F1606" s="1445">
        <v>2.2813088E7</v>
      </c>
      <c r="G1606" s="1447" t="b">
        <v>1</v>
      </c>
      <c r="H1606" s="1445" t="s">
        <v>76</v>
      </c>
      <c r="I1606" s="1445" t="s">
        <v>1204</v>
      </c>
      <c r="J1606" s="1448">
        <v>583715.0</v>
      </c>
      <c r="K1606" s="1445" t="s">
        <v>2659</v>
      </c>
      <c r="L1606" s="1445" t="s">
        <v>5398</v>
      </c>
      <c r="M1606" s="1445" t="s">
        <v>76</v>
      </c>
      <c r="N1606" s="1449" t="s">
        <v>2659</v>
      </c>
      <c r="O1606" s="1450"/>
      <c r="P1606" s="1450"/>
    </row>
    <row r="1607">
      <c r="A1607" s="1444">
        <v>5552.0</v>
      </c>
      <c r="B1607" s="1445" t="s">
        <v>9869</v>
      </c>
      <c r="C1607" s="1445" t="s">
        <v>9870</v>
      </c>
      <c r="D1607" s="1446" t="s">
        <v>9871</v>
      </c>
      <c r="E1607" s="1445">
        <v>2.2813088E7</v>
      </c>
      <c r="F1607" s="1445">
        <v>2.2813088E7</v>
      </c>
      <c r="G1607" s="1447" t="b">
        <v>1</v>
      </c>
      <c r="H1607" s="1445" t="s">
        <v>76</v>
      </c>
      <c r="I1607" s="1445" t="s">
        <v>1204</v>
      </c>
      <c r="J1607" s="1448">
        <v>583715.0</v>
      </c>
      <c r="K1607" s="1445" t="s">
        <v>2432</v>
      </c>
      <c r="L1607" s="1445" t="s">
        <v>5398</v>
      </c>
      <c r="M1607" s="1445" t="s">
        <v>5012</v>
      </c>
      <c r="N1607" s="1449" t="s">
        <v>2432</v>
      </c>
      <c r="O1607" s="1450"/>
      <c r="P1607" s="1450"/>
    </row>
    <row r="1608">
      <c r="A1608" s="1444">
        <v>5553.0</v>
      </c>
      <c r="B1608" s="1445" t="s">
        <v>9872</v>
      </c>
      <c r="C1608" s="1445" t="s">
        <v>9873</v>
      </c>
      <c r="D1608" s="1446" t="s">
        <v>9874</v>
      </c>
      <c r="E1608" s="1445">
        <v>8.55965566E8</v>
      </c>
      <c r="F1608" s="1445">
        <v>8.55965566E8</v>
      </c>
      <c r="G1608" s="1447" t="b">
        <v>1</v>
      </c>
      <c r="H1608" s="1445" t="s">
        <v>76</v>
      </c>
      <c r="I1608" s="1445" t="s">
        <v>1204</v>
      </c>
      <c r="J1608" s="1448">
        <v>583715.0</v>
      </c>
      <c r="K1608" s="1445" t="s">
        <v>2464</v>
      </c>
      <c r="L1608" s="1445" t="s">
        <v>7507</v>
      </c>
      <c r="M1608" s="1451"/>
      <c r="N1608" s="1449" t="s">
        <v>9875</v>
      </c>
      <c r="O1608" s="1450"/>
      <c r="P1608" s="1450"/>
    </row>
    <row r="1609">
      <c r="A1609" s="1444">
        <v>5554.0</v>
      </c>
      <c r="B1609" s="1445" t="s">
        <v>9876</v>
      </c>
      <c r="C1609" s="1445" t="s">
        <v>9877</v>
      </c>
      <c r="D1609" s="1446" t="s">
        <v>9878</v>
      </c>
      <c r="E1609" s="1445">
        <v>6.44299924E8</v>
      </c>
      <c r="F1609" s="1445">
        <v>6.44299924E8</v>
      </c>
      <c r="G1609" s="1447" t="b">
        <v>1</v>
      </c>
      <c r="H1609" s="1445" t="s">
        <v>76</v>
      </c>
      <c r="I1609" s="1445" t="s">
        <v>4929</v>
      </c>
      <c r="J1609" s="1448">
        <v>91511.0</v>
      </c>
      <c r="K1609" s="1445" t="s">
        <v>2464</v>
      </c>
      <c r="L1609" s="1445" t="s">
        <v>6093</v>
      </c>
      <c r="M1609" s="1445" t="s">
        <v>6093</v>
      </c>
      <c r="N1609" s="1449" t="s">
        <v>5155</v>
      </c>
      <c r="O1609" s="1450"/>
      <c r="P1609" s="1450"/>
    </row>
    <row r="1610">
      <c r="A1610" s="1444">
        <v>5555.0</v>
      </c>
      <c r="B1610" s="1445" t="s">
        <v>675</v>
      </c>
      <c r="C1610" s="1445" t="s">
        <v>9879</v>
      </c>
      <c r="D1610" s="1446" t="s">
        <v>9880</v>
      </c>
      <c r="E1610" s="1445">
        <v>2.011748E7</v>
      </c>
      <c r="F1610" s="1445">
        <v>2.011748E7</v>
      </c>
      <c r="G1610" s="1447" t="b">
        <v>1</v>
      </c>
      <c r="H1610" s="1445" t="s">
        <v>76</v>
      </c>
      <c r="I1610" s="1445" t="s">
        <v>4940</v>
      </c>
      <c r="J1610" s="1448">
        <v>41930.0</v>
      </c>
      <c r="K1610" s="1445" t="s">
        <v>2440</v>
      </c>
      <c r="L1610" s="1453"/>
      <c r="M1610" s="1445" t="s">
        <v>6149</v>
      </c>
      <c r="N1610" s="1449" t="s">
        <v>2440</v>
      </c>
      <c r="O1610" s="1450"/>
      <c r="P1610" s="1450"/>
    </row>
    <row r="1611">
      <c r="A1611" s="1444">
        <v>5556.0</v>
      </c>
      <c r="B1611" s="1445" t="s">
        <v>9881</v>
      </c>
      <c r="C1611" s="1445" t="s">
        <v>9882</v>
      </c>
      <c r="D1611" s="1446" t="s">
        <v>9883</v>
      </c>
      <c r="E1611" s="1445">
        <v>9.53731182E8</v>
      </c>
      <c r="F1611" s="1445">
        <v>9.53731182E8</v>
      </c>
      <c r="G1611" s="1447" t="b">
        <v>1</v>
      </c>
      <c r="H1611" s="1445" t="s">
        <v>76</v>
      </c>
      <c r="I1611" s="1445" t="s">
        <v>1204</v>
      </c>
      <c r="J1611" s="1448">
        <v>583715.0</v>
      </c>
      <c r="K1611" s="1445" t="s">
        <v>4317</v>
      </c>
      <c r="L1611" s="1453"/>
      <c r="M1611" s="1445" t="s">
        <v>5633</v>
      </c>
      <c r="N1611" s="1449" t="s">
        <v>4317</v>
      </c>
      <c r="O1611" s="1450"/>
      <c r="P1611" s="1450"/>
    </row>
    <row r="1612">
      <c r="A1612" s="1444">
        <v>5557.0</v>
      </c>
      <c r="B1612" s="1445" t="s">
        <v>9884</v>
      </c>
      <c r="C1612" s="1445" t="s">
        <v>9885</v>
      </c>
      <c r="D1612" s="1446" t="s">
        <v>9886</v>
      </c>
      <c r="E1612" s="1445">
        <v>2.011748E7</v>
      </c>
      <c r="F1612" s="1445">
        <v>2.011748E7</v>
      </c>
      <c r="G1612" s="1447" t="b">
        <v>1</v>
      </c>
      <c r="H1612" s="1445" t="s">
        <v>76</v>
      </c>
      <c r="I1612" s="1445" t="s">
        <v>4940</v>
      </c>
      <c r="J1612" s="1448">
        <v>41930.0</v>
      </c>
      <c r="K1612" s="1445" t="s">
        <v>2440</v>
      </c>
      <c r="L1612" s="1453"/>
      <c r="M1612" s="1445" t="s">
        <v>6149</v>
      </c>
      <c r="N1612" s="1449" t="s">
        <v>2440</v>
      </c>
      <c r="O1612" s="1450"/>
      <c r="P1612" s="1450"/>
    </row>
    <row r="1613">
      <c r="A1613" s="1444">
        <v>5558.0</v>
      </c>
      <c r="B1613" s="1445" t="s">
        <v>3205</v>
      </c>
      <c r="C1613" s="1445" t="s">
        <v>9887</v>
      </c>
      <c r="D1613" s="1446" t="s">
        <v>9888</v>
      </c>
      <c r="E1613" s="1445">
        <v>2.2098888E7</v>
      </c>
      <c r="F1613" s="1445">
        <v>2.2098888E7</v>
      </c>
      <c r="G1613" s="1447" t="b">
        <v>1</v>
      </c>
      <c r="H1613" s="1445" t="s">
        <v>76</v>
      </c>
      <c r="I1613" s="1445" t="s">
        <v>4929</v>
      </c>
      <c r="J1613" s="1448">
        <v>91511.0</v>
      </c>
      <c r="K1613" s="1445" t="s">
        <v>2659</v>
      </c>
      <c r="L1613" s="1453"/>
      <c r="M1613" s="1445" t="s">
        <v>4945</v>
      </c>
      <c r="N1613" s="1449" t="s">
        <v>9889</v>
      </c>
      <c r="O1613" s="1450"/>
      <c r="P1613" s="1450"/>
    </row>
    <row r="1614">
      <c r="A1614" s="1444">
        <v>5559.0</v>
      </c>
      <c r="B1614" s="1445" t="s">
        <v>1348</v>
      </c>
      <c r="C1614" s="1445" t="s">
        <v>9890</v>
      </c>
      <c r="D1614" s="1446" t="s">
        <v>9891</v>
      </c>
      <c r="E1614" s="1445">
        <v>2.011748E7</v>
      </c>
      <c r="F1614" s="1445">
        <v>2.011748E7</v>
      </c>
      <c r="G1614" s="1447" t="b">
        <v>1</v>
      </c>
      <c r="H1614" s="1445" t="s">
        <v>76</v>
      </c>
      <c r="I1614" s="1445" t="s">
        <v>4940</v>
      </c>
      <c r="J1614" s="1448">
        <v>41930.0</v>
      </c>
      <c r="K1614" s="1445" t="s">
        <v>2440</v>
      </c>
      <c r="L1614" s="1453"/>
      <c r="M1614" s="1445" t="s">
        <v>6149</v>
      </c>
      <c r="N1614" s="1449" t="s">
        <v>2440</v>
      </c>
      <c r="O1614" s="1450"/>
      <c r="P1614" s="1450"/>
    </row>
    <row r="1615">
      <c r="A1615" s="1444">
        <v>5560.0</v>
      </c>
      <c r="B1615" s="1445" t="s">
        <v>9892</v>
      </c>
      <c r="C1615" s="1445" t="s">
        <v>9892</v>
      </c>
      <c r="D1615" s="1446" t="s">
        <v>9893</v>
      </c>
      <c r="E1615" s="1445">
        <v>2.6498366E7</v>
      </c>
      <c r="F1615" s="1445">
        <v>2.6498366E7</v>
      </c>
      <c r="G1615" s="1447" t="b">
        <v>1</v>
      </c>
      <c r="H1615" s="1445" t="s">
        <v>76</v>
      </c>
      <c r="I1615" s="1445" t="s">
        <v>4940</v>
      </c>
      <c r="J1615" s="1448">
        <v>41930.0</v>
      </c>
      <c r="K1615" s="1445" t="s">
        <v>2464</v>
      </c>
      <c r="L1615" s="1453"/>
      <c r="M1615" s="1453"/>
      <c r="N1615" s="1449" t="s">
        <v>2464</v>
      </c>
      <c r="O1615" s="1450"/>
      <c r="P1615" s="1450"/>
    </row>
    <row r="1616">
      <c r="A1616" s="1444">
        <v>5561.0</v>
      </c>
      <c r="B1616" s="1445" t="s">
        <v>9894</v>
      </c>
      <c r="C1616" s="1445" t="s">
        <v>9894</v>
      </c>
      <c r="D1616" s="1446" t="s">
        <v>9895</v>
      </c>
      <c r="E1616" s="1445">
        <v>9.02125787E8</v>
      </c>
      <c r="F1616" s="1445">
        <v>9.02125787E8</v>
      </c>
      <c r="G1616" s="1447" t="b">
        <v>1</v>
      </c>
      <c r="H1616" s="1445" t="s">
        <v>76</v>
      </c>
      <c r="I1616" s="1445" t="s">
        <v>4936</v>
      </c>
      <c r="J1616" s="1448">
        <v>717019.0</v>
      </c>
      <c r="K1616" s="1445" t="s">
        <v>2432</v>
      </c>
      <c r="L1616" s="1445" t="s">
        <v>6473</v>
      </c>
      <c r="M1616" s="1445" t="s">
        <v>5196</v>
      </c>
      <c r="N1616" s="1449" t="s">
        <v>2432</v>
      </c>
      <c r="O1616" s="1450"/>
      <c r="P1616" s="1450"/>
    </row>
    <row r="1617">
      <c r="A1617" s="1444">
        <v>5562.0</v>
      </c>
      <c r="B1617" s="1445" t="s">
        <v>9896</v>
      </c>
      <c r="C1617" s="1445" t="s">
        <v>9897</v>
      </c>
      <c r="D1617" s="1446" t="s">
        <v>9898</v>
      </c>
      <c r="E1617" s="1445">
        <v>6.56636966E8</v>
      </c>
      <c r="F1617" s="1445">
        <v>6.56636966E8</v>
      </c>
      <c r="G1617" s="1447" t="b">
        <v>1</v>
      </c>
      <c r="H1617" s="1445" t="s">
        <v>76</v>
      </c>
      <c r="I1617" s="1445" t="s">
        <v>4936</v>
      </c>
      <c r="J1617" s="1448">
        <v>717019.0</v>
      </c>
      <c r="K1617" s="1445" t="s">
        <v>2464</v>
      </c>
      <c r="L1617" s="1445" t="s">
        <v>4962</v>
      </c>
      <c r="M1617" s="1445" t="s">
        <v>4945</v>
      </c>
      <c r="N1617" s="1449" t="s">
        <v>2464</v>
      </c>
      <c r="O1617" s="1450"/>
      <c r="P1617" s="1450"/>
    </row>
    <row r="1618">
      <c r="A1618" s="1444">
        <v>5563.0</v>
      </c>
      <c r="B1618" s="1445" t="s">
        <v>9899</v>
      </c>
      <c r="C1618" s="1445" t="s">
        <v>9900</v>
      </c>
      <c r="D1618" s="1446" t="s">
        <v>9901</v>
      </c>
      <c r="E1618" s="1445">
        <v>6.1360252E8</v>
      </c>
      <c r="F1618" s="1445">
        <v>6.1360252E8</v>
      </c>
      <c r="G1618" s="1447" t="b">
        <v>1</v>
      </c>
      <c r="H1618" s="1445" t="s">
        <v>76</v>
      </c>
      <c r="I1618" s="1445" t="s">
        <v>4929</v>
      </c>
      <c r="J1618" s="1448">
        <v>91511.0</v>
      </c>
      <c r="K1618" s="1445" t="s">
        <v>2464</v>
      </c>
      <c r="L1618" s="1445" t="s">
        <v>3864</v>
      </c>
      <c r="M1618" s="1453"/>
      <c r="N1618" s="1449" t="s">
        <v>7453</v>
      </c>
      <c r="O1618" s="1450"/>
      <c r="P1618" s="1450"/>
    </row>
    <row r="1619">
      <c r="A1619" s="1444">
        <v>5564.0</v>
      </c>
      <c r="B1619" s="1445" t="s">
        <v>9902</v>
      </c>
      <c r="C1619" s="1445" t="s">
        <v>9903</v>
      </c>
      <c r="D1619" s="1446" t="s">
        <v>9904</v>
      </c>
      <c r="E1619" s="1445">
        <v>8.39128659E8</v>
      </c>
      <c r="F1619" s="1445">
        <v>8.39128659E8</v>
      </c>
      <c r="G1619" s="1447" t="b">
        <v>1</v>
      </c>
      <c r="H1619" s="1445" t="s">
        <v>9905</v>
      </c>
      <c r="I1619" s="1445" t="s">
        <v>4936</v>
      </c>
      <c r="J1619" s="1448">
        <v>717019.0</v>
      </c>
      <c r="K1619" s="1445" t="s">
        <v>4317</v>
      </c>
      <c r="L1619" s="1445" t="s">
        <v>9905</v>
      </c>
      <c r="M1619" s="1445" t="s">
        <v>9905</v>
      </c>
      <c r="N1619" s="1449" t="s">
        <v>9906</v>
      </c>
      <c r="O1619" s="1450"/>
      <c r="P1619" s="1450"/>
    </row>
    <row r="1620">
      <c r="A1620" s="1444">
        <v>5565.0</v>
      </c>
      <c r="B1620" s="1445" t="s">
        <v>9907</v>
      </c>
      <c r="C1620" s="1445" t="s">
        <v>9908</v>
      </c>
      <c r="D1620" s="1446" t="s">
        <v>9909</v>
      </c>
      <c r="E1620" s="1445">
        <v>8.99638777E8</v>
      </c>
      <c r="F1620" s="1445">
        <v>8.99638777E8</v>
      </c>
      <c r="G1620" s="1447" t="b">
        <v>1</v>
      </c>
      <c r="H1620" s="1445" t="s">
        <v>76</v>
      </c>
      <c r="I1620" s="1445" t="s">
        <v>1077</v>
      </c>
      <c r="J1620" s="1448">
        <v>319244.0</v>
      </c>
      <c r="K1620" s="1445" t="s">
        <v>2437</v>
      </c>
      <c r="L1620" s="1445" t="s">
        <v>4930</v>
      </c>
      <c r="M1620" s="1445" t="s">
        <v>4969</v>
      </c>
      <c r="N1620" s="1449" t="s">
        <v>2437</v>
      </c>
      <c r="O1620" s="1450"/>
      <c r="P1620" s="1450"/>
    </row>
    <row r="1621">
      <c r="A1621" s="1444">
        <v>5567.0</v>
      </c>
      <c r="B1621" s="1445" t="s">
        <v>9910</v>
      </c>
      <c r="C1621" s="1445" t="s">
        <v>9911</v>
      </c>
      <c r="D1621" s="1446" t="s">
        <v>9912</v>
      </c>
      <c r="E1621" s="1445">
        <v>9.51988708E8</v>
      </c>
      <c r="F1621" s="1445">
        <v>9.51988708E8</v>
      </c>
      <c r="G1621" s="1447" t="b">
        <v>1</v>
      </c>
      <c r="H1621" s="1445" t="s">
        <v>76</v>
      </c>
      <c r="I1621" s="1445" t="s">
        <v>4936</v>
      </c>
      <c r="J1621" s="1448">
        <v>717019.0</v>
      </c>
      <c r="K1621" s="1445" t="s">
        <v>3363</v>
      </c>
      <c r="L1621" s="1445" t="s">
        <v>5398</v>
      </c>
      <c r="M1621" s="1445" t="s">
        <v>5398</v>
      </c>
      <c r="N1621" s="1449" t="s">
        <v>3363</v>
      </c>
      <c r="O1621" s="1450"/>
      <c r="P1621" s="1450"/>
    </row>
    <row r="1622">
      <c r="A1622" s="1444">
        <v>5568.0</v>
      </c>
      <c r="B1622" s="1445" t="s">
        <v>9913</v>
      </c>
      <c r="C1622" s="1445" t="s">
        <v>9913</v>
      </c>
      <c r="D1622" s="1446" t="s">
        <v>9914</v>
      </c>
      <c r="E1622" s="1445">
        <v>6.19699198E8</v>
      </c>
      <c r="F1622" s="1445">
        <v>6.19699198E8</v>
      </c>
      <c r="G1622" s="1447" t="b">
        <v>1</v>
      </c>
      <c r="H1622" s="1445" t="s">
        <v>76</v>
      </c>
      <c r="I1622" s="1445" t="s">
        <v>4936</v>
      </c>
      <c r="J1622" s="1448">
        <v>717019.0</v>
      </c>
      <c r="K1622" s="1445" t="s">
        <v>2937</v>
      </c>
      <c r="L1622" s="1445" t="s">
        <v>5904</v>
      </c>
      <c r="M1622" s="1451"/>
      <c r="N1622" s="1449" t="s">
        <v>2937</v>
      </c>
      <c r="O1622" s="1450"/>
      <c r="P1622" s="1450"/>
    </row>
    <row r="1623">
      <c r="A1623" s="1444">
        <v>5569.0</v>
      </c>
      <c r="B1623" s="1445" t="s">
        <v>9915</v>
      </c>
      <c r="C1623" s="1445" t="s">
        <v>9916</v>
      </c>
      <c r="D1623" s="1446" t="s">
        <v>9917</v>
      </c>
      <c r="E1623" s="1445">
        <v>9.81915455E8</v>
      </c>
      <c r="F1623" s="1445">
        <v>9.81915455E8</v>
      </c>
      <c r="G1623" s="1447" t="b">
        <v>1</v>
      </c>
      <c r="H1623" s="1445" t="s">
        <v>76</v>
      </c>
      <c r="I1623" s="1445" t="s">
        <v>1204</v>
      </c>
      <c r="J1623" s="1448">
        <v>583715.0</v>
      </c>
      <c r="K1623" s="1445" t="s">
        <v>2937</v>
      </c>
      <c r="L1623" s="1445" t="s">
        <v>5213</v>
      </c>
      <c r="M1623" s="1445" t="s">
        <v>8710</v>
      </c>
      <c r="N1623" s="1449" t="s">
        <v>2937</v>
      </c>
      <c r="O1623" s="1450"/>
      <c r="P1623" s="1450"/>
    </row>
    <row r="1624">
      <c r="A1624" s="1444">
        <v>5571.0</v>
      </c>
      <c r="B1624" s="1445" t="s">
        <v>1651</v>
      </c>
      <c r="C1624" s="1445" t="s">
        <v>1651</v>
      </c>
      <c r="D1624" s="1446" t="s">
        <v>9918</v>
      </c>
      <c r="E1624" s="1445">
        <v>8.18809E7</v>
      </c>
      <c r="F1624" s="1445">
        <v>8.18809E7</v>
      </c>
      <c r="G1624" s="1447" t="b">
        <v>1</v>
      </c>
      <c r="H1624" s="1445" t="s">
        <v>120</v>
      </c>
      <c r="I1624" s="1445" t="s">
        <v>6480</v>
      </c>
      <c r="J1624" s="1448">
        <v>126855.0</v>
      </c>
      <c r="K1624" s="1445" t="s">
        <v>3963</v>
      </c>
      <c r="L1624" s="1453"/>
      <c r="M1624" s="1445" t="s">
        <v>9022</v>
      </c>
      <c r="N1624" s="1449" t="s">
        <v>3963</v>
      </c>
      <c r="O1624" s="1450"/>
      <c r="P1624" s="1450"/>
    </row>
    <row r="1625">
      <c r="A1625" s="1444">
        <v>5573.0</v>
      </c>
      <c r="B1625" s="1445" t="s">
        <v>9919</v>
      </c>
      <c r="C1625" s="1445" t="s">
        <v>9920</v>
      </c>
      <c r="D1625" s="1446" t="s">
        <v>9921</v>
      </c>
      <c r="E1625" s="1445">
        <v>9.99675268E8</v>
      </c>
      <c r="F1625" s="1445">
        <v>9.99675268E8</v>
      </c>
      <c r="G1625" s="1447" t="b">
        <v>1</v>
      </c>
      <c r="H1625" s="1445" t="s">
        <v>263</v>
      </c>
      <c r="I1625" s="1445" t="s">
        <v>4929</v>
      </c>
      <c r="J1625" s="1448">
        <v>91511.0</v>
      </c>
      <c r="K1625" s="1445" t="s">
        <v>2937</v>
      </c>
      <c r="L1625" s="1445" t="s">
        <v>9778</v>
      </c>
      <c r="M1625" s="1445" t="s">
        <v>9778</v>
      </c>
      <c r="N1625" s="1449" t="s">
        <v>9922</v>
      </c>
      <c r="O1625" s="1450"/>
      <c r="P1625" s="1450"/>
    </row>
    <row r="1626">
      <c r="A1626" s="1444">
        <v>5574.0</v>
      </c>
      <c r="B1626" s="1445" t="s">
        <v>9923</v>
      </c>
      <c r="C1626" s="1445" t="s">
        <v>9923</v>
      </c>
      <c r="D1626" s="1446" t="s">
        <v>9924</v>
      </c>
      <c r="E1626" s="1445">
        <v>9.3387773E7</v>
      </c>
      <c r="F1626" s="1445">
        <v>9.3387773E7</v>
      </c>
      <c r="G1626" s="1447" t="b">
        <v>1</v>
      </c>
      <c r="H1626" s="1445" t="s">
        <v>120</v>
      </c>
      <c r="I1626" s="1445" t="s">
        <v>6480</v>
      </c>
      <c r="J1626" s="1448">
        <v>126855.0</v>
      </c>
      <c r="K1626" s="1445" t="s">
        <v>3363</v>
      </c>
      <c r="L1626" s="1453"/>
      <c r="M1626" s="1445" t="s">
        <v>9204</v>
      </c>
      <c r="N1626" s="1449" t="s">
        <v>9925</v>
      </c>
      <c r="O1626" s="1450"/>
      <c r="P1626" s="1450"/>
    </row>
    <row r="1627">
      <c r="A1627" s="1444">
        <v>5575.0</v>
      </c>
      <c r="B1627" s="1445" t="s">
        <v>9926</v>
      </c>
      <c r="C1627" s="1445" t="s">
        <v>9926</v>
      </c>
      <c r="D1627" s="1446" t="s">
        <v>9927</v>
      </c>
      <c r="E1627" s="1445">
        <v>8.8869708E7</v>
      </c>
      <c r="F1627" s="1445">
        <v>8.8869708E7</v>
      </c>
      <c r="G1627" s="1447" t="b">
        <v>1</v>
      </c>
      <c r="H1627" s="1445" t="s">
        <v>120</v>
      </c>
      <c r="I1627" s="1445" t="s">
        <v>6480</v>
      </c>
      <c r="J1627" s="1448">
        <v>126855.0</v>
      </c>
      <c r="K1627" s="1445" t="s">
        <v>2426</v>
      </c>
      <c r="L1627" s="1445" t="s">
        <v>9928</v>
      </c>
      <c r="M1627" s="1445" t="s">
        <v>9929</v>
      </c>
      <c r="N1627" s="1449" t="s">
        <v>2426</v>
      </c>
      <c r="O1627" s="1450"/>
      <c r="P1627" s="1450"/>
    </row>
    <row r="1628">
      <c r="A1628" s="1444">
        <v>5576.0</v>
      </c>
      <c r="B1628" s="1445" t="s">
        <v>9930</v>
      </c>
      <c r="C1628" s="1445" t="s">
        <v>9931</v>
      </c>
      <c r="D1628" s="1446" t="s">
        <v>9932</v>
      </c>
      <c r="E1628" s="1445">
        <v>9.72297021E8</v>
      </c>
      <c r="F1628" s="1445">
        <v>9.72297021E8</v>
      </c>
      <c r="G1628" s="1447" t="b">
        <v>1</v>
      </c>
      <c r="H1628" s="1445" t="s">
        <v>76</v>
      </c>
      <c r="I1628" s="1445" t="s">
        <v>4936</v>
      </c>
      <c r="J1628" s="1448">
        <v>717019.0</v>
      </c>
      <c r="K1628" s="1445" t="s">
        <v>2464</v>
      </c>
      <c r="L1628" s="1445" t="s">
        <v>6274</v>
      </c>
      <c r="M1628" s="1453"/>
      <c r="N1628" s="1449" t="s">
        <v>2464</v>
      </c>
      <c r="O1628" s="1450"/>
      <c r="P1628" s="1450"/>
    </row>
    <row r="1629">
      <c r="A1629" s="1444">
        <v>5577.0</v>
      </c>
      <c r="B1629" s="1445" t="s">
        <v>9933</v>
      </c>
      <c r="C1629" s="1445" t="s">
        <v>9933</v>
      </c>
      <c r="D1629" s="1446" t="s">
        <v>9934</v>
      </c>
      <c r="E1629" s="1445">
        <v>8.7761568E7</v>
      </c>
      <c r="F1629" s="1445">
        <v>8.7761568E7</v>
      </c>
      <c r="G1629" s="1447" t="b">
        <v>1</v>
      </c>
      <c r="H1629" s="1445" t="s">
        <v>120</v>
      </c>
      <c r="I1629" s="1445" t="s">
        <v>6480</v>
      </c>
      <c r="J1629" s="1448">
        <v>126855.0</v>
      </c>
      <c r="K1629" s="1445" t="s">
        <v>2464</v>
      </c>
      <c r="L1629" s="1453"/>
      <c r="M1629" s="1445" t="s">
        <v>9935</v>
      </c>
      <c r="N1629" s="1449" t="s">
        <v>2464</v>
      </c>
      <c r="O1629" s="1450"/>
      <c r="P1629" s="1450"/>
    </row>
    <row r="1630">
      <c r="A1630" s="1444">
        <v>5579.0</v>
      </c>
      <c r="B1630" s="1445" t="s">
        <v>9936</v>
      </c>
      <c r="C1630" s="1445" t="s">
        <v>9937</v>
      </c>
      <c r="D1630" s="1446" t="s">
        <v>9938</v>
      </c>
      <c r="E1630" s="1445">
        <v>6.34487333E8</v>
      </c>
      <c r="F1630" s="1445">
        <v>6.34487333E8</v>
      </c>
      <c r="G1630" s="1447" t="b">
        <v>1</v>
      </c>
      <c r="H1630" s="1445" t="s">
        <v>76</v>
      </c>
      <c r="I1630" s="1445" t="s">
        <v>1077</v>
      </c>
      <c r="J1630" s="1448">
        <v>319244.0</v>
      </c>
      <c r="K1630" s="1445" t="s">
        <v>2464</v>
      </c>
      <c r="L1630" s="1445" t="s">
        <v>6070</v>
      </c>
      <c r="M1630" s="1445" t="s">
        <v>6070</v>
      </c>
      <c r="N1630" s="1449" t="s">
        <v>5155</v>
      </c>
      <c r="O1630" s="1450"/>
      <c r="P1630" s="1450"/>
    </row>
    <row r="1631">
      <c r="A1631" s="1444">
        <v>5580.0</v>
      </c>
      <c r="B1631" s="1445" t="s">
        <v>9939</v>
      </c>
      <c r="C1631" s="1445" t="s">
        <v>9940</v>
      </c>
      <c r="D1631" s="1446" t="s">
        <v>9941</v>
      </c>
      <c r="E1631" s="1445">
        <v>8.93003033E8</v>
      </c>
      <c r="F1631" s="1445">
        <v>8.93003033E8</v>
      </c>
      <c r="G1631" s="1447" t="b">
        <v>1</v>
      </c>
      <c r="H1631" s="1445" t="s">
        <v>76</v>
      </c>
      <c r="I1631" s="1445" t="s">
        <v>4936</v>
      </c>
      <c r="J1631" s="1448">
        <v>717019.0</v>
      </c>
      <c r="K1631" s="1445" t="s">
        <v>2464</v>
      </c>
      <c r="L1631" s="1445" t="s">
        <v>5592</v>
      </c>
      <c r="M1631" s="1445" t="s">
        <v>5510</v>
      </c>
      <c r="N1631" s="1449" t="s">
        <v>5155</v>
      </c>
      <c r="O1631" s="1450"/>
      <c r="P1631" s="1450"/>
    </row>
    <row r="1632">
      <c r="A1632" s="1444">
        <v>5582.0</v>
      </c>
      <c r="B1632" s="1445" t="s">
        <v>9942</v>
      </c>
      <c r="C1632" s="1445" t="s">
        <v>9943</v>
      </c>
      <c r="D1632" s="1446" t="s">
        <v>9944</v>
      </c>
      <c r="E1632" s="1445">
        <v>9.84622509E8</v>
      </c>
      <c r="F1632" s="1445">
        <v>9.84622509E8</v>
      </c>
      <c r="G1632" s="1447" t="b">
        <v>1</v>
      </c>
      <c r="H1632" s="1445" t="s">
        <v>76</v>
      </c>
      <c r="I1632" s="1445" t="s">
        <v>1204</v>
      </c>
      <c r="J1632" s="1448">
        <v>583715.0</v>
      </c>
      <c r="K1632" s="1445" t="s">
        <v>2682</v>
      </c>
      <c r="L1632" s="1445" t="s">
        <v>5143</v>
      </c>
      <c r="M1632" s="1445" t="s">
        <v>8522</v>
      </c>
      <c r="N1632" s="1449" t="s">
        <v>9945</v>
      </c>
      <c r="O1632" s="1450"/>
      <c r="P1632" s="1450"/>
    </row>
    <row r="1633">
      <c r="A1633" s="1444">
        <v>5583.0</v>
      </c>
      <c r="B1633" s="1445" t="s">
        <v>9946</v>
      </c>
      <c r="C1633" s="1445" t="s">
        <v>9946</v>
      </c>
      <c r="D1633" s="1446" t="s">
        <v>9947</v>
      </c>
      <c r="E1633" s="1445">
        <v>9.3387773E7</v>
      </c>
      <c r="F1633" s="1445">
        <v>9.3387773E7</v>
      </c>
      <c r="G1633" s="1447" t="b">
        <v>1</v>
      </c>
      <c r="H1633" s="1445" t="s">
        <v>120</v>
      </c>
      <c r="I1633" s="1445" t="s">
        <v>6480</v>
      </c>
      <c r="J1633" s="1448">
        <v>126855.0</v>
      </c>
      <c r="K1633" s="1445" t="s">
        <v>8701</v>
      </c>
      <c r="L1633" s="1453"/>
      <c r="M1633" s="1445" t="s">
        <v>9948</v>
      </c>
      <c r="N1633" s="1449" t="s">
        <v>8701</v>
      </c>
      <c r="O1633" s="1450"/>
      <c r="P1633" s="1450"/>
    </row>
    <row r="1634">
      <c r="A1634" s="1444">
        <v>5586.0</v>
      </c>
      <c r="B1634" s="1445" t="s">
        <v>9949</v>
      </c>
      <c r="C1634" s="1445" t="s">
        <v>9950</v>
      </c>
      <c r="D1634" s="1446" t="s">
        <v>9951</v>
      </c>
      <c r="E1634" s="1445">
        <v>8.25762341E8</v>
      </c>
      <c r="F1634" s="1445">
        <v>8.25762341E8</v>
      </c>
      <c r="G1634" s="1447" t="b">
        <v>1</v>
      </c>
      <c r="H1634" s="1445" t="s">
        <v>76</v>
      </c>
      <c r="I1634" s="1445" t="s">
        <v>1204</v>
      </c>
      <c r="J1634" s="1448">
        <v>583715.0</v>
      </c>
      <c r="K1634" s="1445" t="s">
        <v>2464</v>
      </c>
      <c r="L1634" s="1451"/>
      <c r="M1634" s="1451"/>
      <c r="N1634" s="1449" t="s">
        <v>2464</v>
      </c>
      <c r="O1634" s="1450"/>
      <c r="P1634" s="1450"/>
    </row>
    <row r="1635">
      <c r="A1635" s="1444">
        <v>5587.0</v>
      </c>
      <c r="B1635" s="1445" t="s">
        <v>1955</v>
      </c>
      <c r="C1635" s="1445" t="s">
        <v>1955</v>
      </c>
      <c r="D1635" s="1446" t="s">
        <v>9952</v>
      </c>
      <c r="E1635" s="1445">
        <v>9.0270638E7</v>
      </c>
      <c r="F1635" s="1445">
        <v>9.0270638E7</v>
      </c>
      <c r="G1635" s="1447" t="b">
        <v>1</v>
      </c>
      <c r="H1635" s="1445" t="s">
        <v>120</v>
      </c>
      <c r="I1635" s="1445" t="s">
        <v>6480</v>
      </c>
      <c r="J1635" s="1448">
        <v>126855.0</v>
      </c>
      <c r="K1635" s="1445" t="s">
        <v>2937</v>
      </c>
      <c r="L1635" s="1453"/>
      <c r="M1635" s="1445" t="s">
        <v>9204</v>
      </c>
      <c r="N1635" s="1449" t="s">
        <v>2937</v>
      </c>
      <c r="O1635" s="1450"/>
      <c r="P1635" s="1450"/>
    </row>
    <row r="1636">
      <c r="A1636" s="1444">
        <v>5588.0</v>
      </c>
      <c r="B1636" s="1445" t="s">
        <v>9953</v>
      </c>
      <c r="C1636" s="1445" t="s">
        <v>9953</v>
      </c>
      <c r="D1636" s="1446" t="s">
        <v>9954</v>
      </c>
      <c r="E1636" s="1445">
        <v>9.1019223E7</v>
      </c>
      <c r="F1636" s="1445">
        <v>9.1019223E7</v>
      </c>
      <c r="G1636" s="1447" t="b">
        <v>1</v>
      </c>
      <c r="H1636" s="1445" t="s">
        <v>120</v>
      </c>
      <c r="I1636" s="1445" t="s">
        <v>6480</v>
      </c>
      <c r="J1636" s="1448">
        <v>126855.0</v>
      </c>
      <c r="K1636" s="1445" t="s">
        <v>2937</v>
      </c>
      <c r="L1636" s="1453"/>
      <c r="M1636" s="1445" t="s">
        <v>9204</v>
      </c>
      <c r="N1636" s="1449" t="s">
        <v>2937</v>
      </c>
      <c r="O1636" s="1450"/>
      <c r="P1636" s="1450"/>
    </row>
    <row r="1637">
      <c r="A1637" s="1444">
        <v>5589.0</v>
      </c>
      <c r="B1637" s="1445" t="s">
        <v>9955</v>
      </c>
      <c r="C1637" s="1445" t="s">
        <v>9956</v>
      </c>
      <c r="D1637" s="1446" t="s">
        <v>9957</v>
      </c>
      <c r="E1637" s="1445">
        <v>8.22192463E8</v>
      </c>
      <c r="F1637" s="1445">
        <v>8.22192463E8</v>
      </c>
      <c r="G1637" s="1447" t="b">
        <v>1</v>
      </c>
      <c r="H1637" s="1445" t="s">
        <v>76</v>
      </c>
      <c r="I1637" s="1445" t="s">
        <v>1204</v>
      </c>
      <c r="J1637" s="1448">
        <v>583715.0</v>
      </c>
      <c r="K1637" s="1445" t="s">
        <v>2682</v>
      </c>
      <c r="L1637" s="1445" t="s">
        <v>6070</v>
      </c>
      <c r="M1637" s="1445" t="s">
        <v>8570</v>
      </c>
      <c r="N1637" s="1449" t="s">
        <v>2682</v>
      </c>
      <c r="O1637" s="1450"/>
      <c r="P1637" s="1450"/>
    </row>
    <row r="1638">
      <c r="A1638" s="1444">
        <v>5590.0</v>
      </c>
      <c r="B1638" s="1445" t="s">
        <v>9958</v>
      </c>
      <c r="C1638" s="1445" t="s">
        <v>9959</v>
      </c>
      <c r="D1638" s="1446" t="s">
        <v>9960</v>
      </c>
      <c r="E1638" s="1445">
        <v>9.72412137E8</v>
      </c>
      <c r="F1638" s="1445">
        <v>9.72412137E8</v>
      </c>
      <c r="G1638" s="1447" t="b">
        <v>1</v>
      </c>
      <c r="H1638" s="1445" t="s">
        <v>7557</v>
      </c>
      <c r="I1638" s="1445" t="s">
        <v>4929</v>
      </c>
      <c r="J1638" s="1448">
        <v>91511.0</v>
      </c>
      <c r="K1638" s="1445" t="s">
        <v>2464</v>
      </c>
      <c r="L1638" s="1445" t="s">
        <v>7557</v>
      </c>
      <c r="M1638" s="1445" t="s">
        <v>7557</v>
      </c>
      <c r="N1638" s="1449" t="s">
        <v>2464</v>
      </c>
      <c r="O1638" s="1450"/>
      <c r="P1638" s="1450"/>
    </row>
    <row r="1639">
      <c r="A1639" s="1444">
        <v>5591.0</v>
      </c>
      <c r="B1639" s="1445" t="s">
        <v>9961</v>
      </c>
      <c r="C1639" s="1445" t="s">
        <v>9962</v>
      </c>
      <c r="D1639" s="1446" t="s">
        <v>9963</v>
      </c>
      <c r="E1639" s="1445">
        <v>9.44715916E8</v>
      </c>
      <c r="F1639" s="1445">
        <v>9.44715916E8</v>
      </c>
      <c r="G1639" s="1447" t="b">
        <v>1</v>
      </c>
      <c r="H1639" s="1445" t="s">
        <v>76</v>
      </c>
      <c r="I1639" s="1445" t="s">
        <v>4929</v>
      </c>
      <c r="J1639" s="1448">
        <v>91511.0</v>
      </c>
      <c r="K1639" s="1445" t="s">
        <v>4317</v>
      </c>
      <c r="L1639" s="1445" t="s">
        <v>8180</v>
      </c>
      <c r="M1639" s="1453"/>
      <c r="N1639" s="1449" t="s">
        <v>6387</v>
      </c>
      <c r="O1639" s="1450"/>
      <c r="P1639" s="1450"/>
    </row>
    <row r="1640">
      <c r="A1640" s="1444">
        <v>5592.0</v>
      </c>
      <c r="B1640" s="1445" t="s">
        <v>9964</v>
      </c>
      <c r="C1640" s="1445" t="s">
        <v>9965</v>
      </c>
      <c r="D1640" s="1446" t="s">
        <v>9966</v>
      </c>
      <c r="E1640" s="1445">
        <v>8.93622462E8</v>
      </c>
      <c r="F1640" s="1445">
        <v>8.93622462E8</v>
      </c>
      <c r="G1640" s="1447" t="b">
        <v>1</v>
      </c>
      <c r="H1640" s="1445" t="s">
        <v>244</v>
      </c>
      <c r="I1640" s="1445" t="s">
        <v>1077</v>
      </c>
      <c r="J1640" s="1448">
        <v>319244.0</v>
      </c>
      <c r="K1640" s="1445" t="s">
        <v>2426</v>
      </c>
      <c r="L1640" s="1445" t="s">
        <v>244</v>
      </c>
      <c r="M1640" s="1445" t="s">
        <v>244</v>
      </c>
      <c r="N1640" s="1449" t="s">
        <v>5940</v>
      </c>
      <c r="O1640" s="1450"/>
      <c r="P1640" s="1450"/>
    </row>
    <row r="1641">
      <c r="A1641" s="1444">
        <v>5593.0</v>
      </c>
      <c r="B1641" s="1445" t="s">
        <v>9967</v>
      </c>
      <c r="C1641" s="1445" t="s">
        <v>9968</v>
      </c>
      <c r="D1641" s="1446" t="s">
        <v>9969</v>
      </c>
      <c r="E1641" s="1445">
        <v>9.05144299E8</v>
      </c>
      <c r="F1641" s="1445">
        <v>9.05144299E8</v>
      </c>
      <c r="G1641" s="1447" t="b">
        <v>1</v>
      </c>
      <c r="H1641" s="1445" t="s">
        <v>76</v>
      </c>
      <c r="I1641" s="1445" t="s">
        <v>1204</v>
      </c>
      <c r="J1641" s="1448">
        <v>583715.0</v>
      </c>
      <c r="K1641" s="1445" t="s">
        <v>2464</v>
      </c>
      <c r="L1641" s="1445" t="s">
        <v>6466</v>
      </c>
      <c r="M1641" s="1445" t="s">
        <v>9258</v>
      </c>
      <c r="N1641" s="1449" t="s">
        <v>2464</v>
      </c>
      <c r="O1641" s="1450"/>
      <c r="P1641" s="1450"/>
    </row>
    <row r="1642">
      <c r="A1642" s="1444">
        <v>5594.0</v>
      </c>
      <c r="B1642" s="1445" t="s">
        <v>1522</v>
      </c>
      <c r="C1642" s="1445" t="s">
        <v>1522</v>
      </c>
      <c r="D1642" s="1446" t="s">
        <v>9970</v>
      </c>
      <c r="E1642" s="1445">
        <v>8.3866788E7</v>
      </c>
      <c r="F1642" s="1445">
        <v>8.3866788E7</v>
      </c>
      <c r="G1642" s="1447" t="b">
        <v>1</v>
      </c>
      <c r="H1642" s="1445" t="s">
        <v>120</v>
      </c>
      <c r="I1642" s="1445" t="s">
        <v>6480</v>
      </c>
      <c r="J1642" s="1448">
        <v>126855.0</v>
      </c>
      <c r="K1642" s="1445" t="s">
        <v>2432</v>
      </c>
      <c r="L1642" s="1451"/>
      <c r="M1642" s="1445" t="s">
        <v>9707</v>
      </c>
      <c r="N1642" s="1449" t="s">
        <v>2432</v>
      </c>
      <c r="O1642" s="1450"/>
      <c r="P1642" s="1450"/>
    </row>
    <row r="1643">
      <c r="A1643" s="1444">
        <v>5595.0</v>
      </c>
      <c r="B1643" s="1445" t="s">
        <v>1810</v>
      </c>
      <c r="C1643" s="1445" t="s">
        <v>1810</v>
      </c>
      <c r="D1643" s="1446" t="s">
        <v>9971</v>
      </c>
      <c r="E1643" s="1445">
        <v>9.7593622E7</v>
      </c>
      <c r="F1643" s="1445">
        <v>9.7593622E7</v>
      </c>
      <c r="G1643" s="1447" t="b">
        <v>1</v>
      </c>
      <c r="H1643" s="1445" t="s">
        <v>120</v>
      </c>
      <c r="I1643" s="1445" t="s">
        <v>6480</v>
      </c>
      <c r="J1643" s="1448">
        <v>126855.0</v>
      </c>
      <c r="K1643" s="1445" t="s">
        <v>2432</v>
      </c>
      <c r="L1643" s="1445" t="s">
        <v>9362</v>
      </c>
      <c r="M1643" s="1445" t="s">
        <v>9362</v>
      </c>
      <c r="N1643" s="1449" t="s">
        <v>2432</v>
      </c>
      <c r="O1643" s="1450"/>
      <c r="P1643" s="1450"/>
    </row>
    <row r="1644">
      <c r="A1644" s="1444">
        <v>5596.0</v>
      </c>
      <c r="B1644" s="1445" t="s">
        <v>9972</v>
      </c>
      <c r="C1644" s="1445" t="s">
        <v>9973</v>
      </c>
      <c r="D1644" s="1446" t="s">
        <v>9974</v>
      </c>
      <c r="E1644" s="1445">
        <v>9.35099888E8</v>
      </c>
      <c r="F1644" s="1445">
        <v>9.35099888E8</v>
      </c>
      <c r="G1644" s="1447" t="b">
        <v>1</v>
      </c>
      <c r="H1644" s="1445" t="s">
        <v>76</v>
      </c>
      <c r="I1644" s="1445" t="s">
        <v>1204</v>
      </c>
      <c r="J1644" s="1448">
        <v>583715.0</v>
      </c>
      <c r="K1644" s="1445" t="s">
        <v>2464</v>
      </c>
      <c r="L1644" s="1445" t="s">
        <v>5904</v>
      </c>
      <c r="M1644" s="1453"/>
      <c r="N1644" s="1449" t="s">
        <v>2464</v>
      </c>
      <c r="O1644" s="1450"/>
      <c r="P1644" s="1450"/>
    </row>
    <row r="1645">
      <c r="A1645" s="1444">
        <v>5597.0</v>
      </c>
      <c r="B1645" s="1445" t="s">
        <v>237</v>
      </c>
      <c r="C1645" s="1445" t="s">
        <v>237</v>
      </c>
      <c r="D1645" s="1446" t="s">
        <v>9975</v>
      </c>
      <c r="E1645" s="1445">
        <v>9.0270641E7</v>
      </c>
      <c r="F1645" s="1445">
        <v>9.0270641E7</v>
      </c>
      <c r="G1645" s="1447" t="b">
        <v>1</v>
      </c>
      <c r="H1645" s="1445" t="s">
        <v>120</v>
      </c>
      <c r="I1645" s="1445" t="s">
        <v>6480</v>
      </c>
      <c r="J1645" s="1448">
        <v>126855.0</v>
      </c>
      <c r="K1645" s="1445" t="s">
        <v>2426</v>
      </c>
      <c r="L1645" s="1451"/>
      <c r="M1645" s="1445" t="s">
        <v>9204</v>
      </c>
      <c r="N1645" s="1449" t="s">
        <v>2426</v>
      </c>
      <c r="O1645" s="1450"/>
      <c r="P1645" s="1450"/>
    </row>
    <row r="1646">
      <c r="A1646" s="1444">
        <v>5598.0</v>
      </c>
      <c r="B1646" s="1445" t="s">
        <v>9976</v>
      </c>
      <c r="C1646" s="1445" t="s">
        <v>9977</v>
      </c>
      <c r="D1646" s="1446" t="s">
        <v>9978</v>
      </c>
      <c r="E1646" s="1445">
        <v>8.14444488E8</v>
      </c>
      <c r="F1646" s="1445">
        <v>8.14444488E8</v>
      </c>
      <c r="G1646" s="1447" t="b">
        <v>1</v>
      </c>
      <c r="H1646" s="1445" t="s">
        <v>76</v>
      </c>
      <c r="I1646" s="1445" t="s">
        <v>4936</v>
      </c>
      <c r="J1646" s="1448">
        <v>717019.0</v>
      </c>
      <c r="K1646" s="1445" t="s">
        <v>2464</v>
      </c>
      <c r="L1646" s="1445" t="s">
        <v>4945</v>
      </c>
      <c r="M1646" s="1445" t="s">
        <v>6149</v>
      </c>
      <c r="N1646" s="1449" t="s">
        <v>2464</v>
      </c>
      <c r="O1646" s="1450"/>
      <c r="P1646" s="1450"/>
    </row>
    <row r="1647">
      <c r="A1647" s="1444">
        <v>5600.0</v>
      </c>
      <c r="B1647" s="1445" t="s">
        <v>9979</v>
      </c>
      <c r="C1647" s="1445" t="s">
        <v>9980</v>
      </c>
      <c r="D1647" s="1446" t="s">
        <v>9981</v>
      </c>
      <c r="E1647" s="1445">
        <v>8.38924624E8</v>
      </c>
      <c r="F1647" s="1445">
        <v>8.38924624E8</v>
      </c>
      <c r="G1647" s="1447" t="b">
        <v>1</v>
      </c>
      <c r="H1647" s="1445" t="s">
        <v>76</v>
      </c>
      <c r="I1647" s="1445" t="s">
        <v>1077</v>
      </c>
      <c r="J1647" s="1448">
        <v>319244.0</v>
      </c>
      <c r="K1647" s="1445" t="s">
        <v>2464</v>
      </c>
      <c r="L1647" s="1445" t="s">
        <v>5998</v>
      </c>
      <c r="M1647" s="1445" t="s">
        <v>8760</v>
      </c>
      <c r="N1647" s="1449" t="s">
        <v>2464</v>
      </c>
      <c r="O1647" s="1450"/>
      <c r="P1647" s="1450"/>
    </row>
    <row r="1648">
      <c r="A1648" s="1444">
        <v>5601.0</v>
      </c>
      <c r="B1648" s="1445" t="s">
        <v>9982</v>
      </c>
      <c r="C1648" s="1445" t="s">
        <v>9982</v>
      </c>
      <c r="D1648" s="1446" t="s">
        <v>9983</v>
      </c>
      <c r="E1648" s="1445">
        <v>9.22737109E8</v>
      </c>
      <c r="F1648" s="1445">
        <v>9.22737109E8</v>
      </c>
      <c r="G1648" s="1447" t="b">
        <v>1</v>
      </c>
      <c r="H1648" s="1445" t="s">
        <v>76</v>
      </c>
      <c r="I1648" s="1445" t="s">
        <v>4936</v>
      </c>
      <c r="J1648" s="1448">
        <v>717019.0</v>
      </c>
      <c r="K1648" s="1445" t="s">
        <v>2464</v>
      </c>
      <c r="L1648" s="1445" t="s">
        <v>5019</v>
      </c>
      <c r="M1648" s="1445" t="s">
        <v>5019</v>
      </c>
      <c r="N1648" s="1449" t="s">
        <v>5881</v>
      </c>
      <c r="O1648" s="1450"/>
      <c r="P1648" s="1450"/>
    </row>
    <row r="1649">
      <c r="A1649" s="1444">
        <v>5602.0</v>
      </c>
      <c r="B1649" s="1445" t="s">
        <v>3912</v>
      </c>
      <c r="C1649" s="1445" t="s">
        <v>3912</v>
      </c>
      <c r="D1649" s="1446" t="s">
        <v>9984</v>
      </c>
      <c r="E1649" s="1445">
        <v>9.8079967E7</v>
      </c>
      <c r="F1649" s="1445">
        <v>9.8079967E7</v>
      </c>
      <c r="G1649" s="1447" t="b">
        <v>1</v>
      </c>
      <c r="H1649" s="1445" t="s">
        <v>120</v>
      </c>
      <c r="I1649" s="1445" t="s">
        <v>6480</v>
      </c>
      <c r="J1649" s="1448">
        <v>126855.0</v>
      </c>
      <c r="K1649" s="1445" t="s">
        <v>2659</v>
      </c>
      <c r="L1649" s="1445" t="s">
        <v>9985</v>
      </c>
      <c r="M1649" s="1445" t="s">
        <v>9985</v>
      </c>
      <c r="N1649" s="1449" t="s">
        <v>2659</v>
      </c>
      <c r="O1649" s="1450"/>
      <c r="P1649" s="1450"/>
    </row>
    <row r="1650">
      <c r="A1650" s="1444">
        <v>5603.0</v>
      </c>
      <c r="B1650" s="1445" t="s">
        <v>9986</v>
      </c>
      <c r="C1650" s="1445" t="s">
        <v>9986</v>
      </c>
      <c r="D1650" s="1446" t="s">
        <v>9987</v>
      </c>
      <c r="E1650" s="1445">
        <v>8.6880848E7</v>
      </c>
      <c r="F1650" s="1445">
        <v>8.6880848E7</v>
      </c>
      <c r="G1650" s="1447" t="b">
        <v>1</v>
      </c>
      <c r="H1650" s="1445" t="s">
        <v>120</v>
      </c>
      <c r="I1650" s="1445" t="s">
        <v>6480</v>
      </c>
      <c r="J1650" s="1448">
        <v>126855.0</v>
      </c>
      <c r="K1650" s="1445" t="s">
        <v>2659</v>
      </c>
      <c r="L1650" s="1453"/>
      <c r="M1650" s="1445" t="s">
        <v>9988</v>
      </c>
      <c r="N1650" s="1449" t="s">
        <v>4977</v>
      </c>
      <c r="O1650" s="1450"/>
      <c r="P1650" s="1450"/>
    </row>
    <row r="1651">
      <c r="A1651" s="1444">
        <v>5604.0</v>
      </c>
      <c r="B1651" s="1445" t="s">
        <v>9989</v>
      </c>
      <c r="C1651" s="1445" t="s">
        <v>9989</v>
      </c>
      <c r="D1651" s="1446" t="s">
        <v>9990</v>
      </c>
      <c r="E1651" s="1445">
        <v>8.831418E7</v>
      </c>
      <c r="F1651" s="1445">
        <v>8.831418E7</v>
      </c>
      <c r="G1651" s="1447" t="b">
        <v>1</v>
      </c>
      <c r="H1651" s="1445" t="s">
        <v>120</v>
      </c>
      <c r="I1651" s="1445" t="s">
        <v>6480</v>
      </c>
      <c r="J1651" s="1448">
        <v>126855.0</v>
      </c>
      <c r="K1651" s="1445" t="s">
        <v>3363</v>
      </c>
      <c r="L1651" s="1453"/>
      <c r="M1651" s="1453"/>
      <c r="N1651" s="1449" t="s">
        <v>3363</v>
      </c>
      <c r="O1651" s="1450"/>
      <c r="P1651" s="1450"/>
    </row>
    <row r="1652">
      <c r="A1652" s="1444">
        <v>5605.0</v>
      </c>
      <c r="B1652" s="1445" t="s">
        <v>4237</v>
      </c>
      <c r="C1652" s="1445" t="s">
        <v>4237</v>
      </c>
      <c r="D1652" s="1446" t="s">
        <v>9991</v>
      </c>
      <c r="E1652" s="1445">
        <v>8.8780803E7</v>
      </c>
      <c r="F1652" s="1445">
        <v>8.8780803E7</v>
      </c>
      <c r="G1652" s="1447" t="b">
        <v>1</v>
      </c>
      <c r="H1652" s="1445" t="s">
        <v>120</v>
      </c>
      <c r="I1652" s="1445" t="s">
        <v>6480</v>
      </c>
      <c r="J1652" s="1448">
        <v>126855.0</v>
      </c>
      <c r="K1652" s="1445" t="s">
        <v>2659</v>
      </c>
      <c r="L1652" s="1453"/>
      <c r="M1652" s="1445" t="s">
        <v>9992</v>
      </c>
      <c r="N1652" s="1449" t="s">
        <v>4977</v>
      </c>
      <c r="O1652" s="1450"/>
      <c r="P1652" s="1450"/>
    </row>
    <row r="1653">
      <c r="A1653" s="1444">
        <v>5606.0</v>
      </c>
      <c r="B1653" s="1445" t="s">
        <v>4234</v>
      </c>
      <c r="C1653" s="1445" t="s">
        <v>4234</v>
      </c>
      <c r="D1653" s="1446" t="s">
        <v>9993</v>
      </c>
      <c r="E1653" s="1445">
        <v>8.0760203E7</v>
      </c>
      <c r="F1653" s="1445">
        <v>8.0760203E7</v>
      </c>
      <c r="G1653" s="1447" t="b">
        <v>1</v>
      </c>
      <c r="H1653" s="1445" t="s">
        <v>120</v>
      </c>
      <c r="I1653" s="1445" t="s">
        <v>6480</v>
      </c>
      <c r="J1653" s="1448">
        <v>126855.0</v>
      </c>
      <c r="K1653" s="1445" t="s">
        <v>2437</v>
      </c>
      <c r="L1653" s="1453"/>
      <c r="M1653" s="1445" t="s">
        <v>9561</v>
      </c>
      <c r="N1653" s="1449" t="s">
        <v>2437</v>
      </c>
      <c r="O1653" s="1450"/>
      <c r="P1653" s="1450"/>
    </row>
    <row r="1654">
      <c r="A1654" s="1444">
        <v>5607.0</v>
      </c>
      <c r="B1654" s="1445" t="s">
        <v>9994</v>
      </c>
      <c r="C1654" s="1445" t="s">
        <v>9994</v>
      </c>
      <c r="D1654" s="1446" t="s">
        <v>9995</v>
      </c>
      <c r="E1654" s="1445">
        <v>8.8829011E7</v>
      </c>
      <c r="F1654" s="1445">
        <v>8.8829011E7</v>
      </c>
      <c r="G1654" s="1447" t="b">
        <v>1</v>
      </c>
      <c r="H1654" s="1445" t="s">
        <v>120</v>
      </c>
      <c r="I1654" s="1445" t="s">
        <v>6480</v>
      </c>
      <c r="J1654" s="1448">
        <v>126855.0</v>
      </c>
      <c r="K1654" s="1445" t="s">
        <v>3363</v>
      </c>
      <c r="L1654" s="1451"/>
      <c r="M1654" s="1445" t="s">
        <v>9996</v>
      </c>
      <c r="N1654" s="1449" t="s">
        <v>3363</v>
      </c>
      <c r="O1654" s="1450"/>
      <c r="P1654" s="1450"/>
    </row>
    <row r="1655">
      <c r="A1655" s="1444">
        <v>5608.0</v>
      </c>
      <c r="B1655" s="1445" t="s">
        <v>9997</v>
      </c>
      <c r="C1655" s="1445" t="s">
        <v>9997</v>
      </c>
      <c r="D1655" s="1446" t="s">
        <v>9998</v>
      </c>
      <c r="E1655" s="1445">
        <v>8.8757033E7</v>
      </c>
      <c r="F1655" s="1445">
        <v>8.8757033E7</v>
      </c>
      <c r="G1655" s="1447" t="b">
        <v>1</v>
      </c>
      <c r="H1655" s="1445" t="s">
        <v>120</v>
      </c>
      <c r="I1655" s="1445" t="s">
        <v>6480</v>
      </c>
      <c r="J1655" s="1448">
        <v>126855.0</v>
      </c>
      <c r="K1655" s="1445" t="s">
        <v>2437</v>
      </c>
      <c r="L1655" s="1453"/>
      <c r="M1655" s="1453"/>
      <c r="N1655" s="1449" t="s">
        <v>4980</v>
      </c>
      <c r="O1655" s="1450"/>
      <c r="P1655" s="1450"/>
    </row>
    <row r="1656">
      <c r="A1656" s="1444">
        <v>5610.0</v>
      </c>
      <c r="B1656" s="1445" t="s">
        <v>9999</v>
      </c>
      <c r="C1656" s="1445" t="s">
        <v>9999</v>
      </c>
      <c r="D1656" s="1446" t="s">
        <v>10000</v>
      </c>
      <c r="E1656" s="1445">
        <v>6.2213678E7</v>
      </c>
      <c r="F1656" s="1445">
        <v>6.2213678E7</v>
      </c>
      <c r="G1656" s="1447" t="b">
        <v>1</v>
      </c>
      <c r="H1656" s="1445" t="s">
        <v>120</v>
      </c>
      <c r="I1656" s="1445" t="s">
        <v>6480</v>
      </c>
      <c r="J1656" s="1448">
        <v>126855.0</v>
      </c>
      <c r="K1656" s="1445" t="s">
        <v>2432</v>
      </c>
      <c r="L1656" s="1453"/>
      <c r="M1656" s="1445" t="s">
        <v>10001</v>
      </c>
      <c r="N1656" s="1449" t="s">
        <v>2432</v>
      </c>
      <c r="O1656" s="1450"/>
      <c r="P1656" s="1450"/>
    </row>
    <row r="1657">
      <c r="A1657" s="1444">
        <v>5611.0</v>
      </c>
      <c r="B1657" s="1445" t="s">
        <v>10002</v>
      </c>
      <c r="C1657" s="1445" t="s">
        <v>10003</v>
      </c>
      <c r="D1657" s="1446" t="s">
        <v>10004</v>
      </c>
      <c r="E1657" s="1445">
        <v>8.27898929E8</v>
      </c>
      <c r="F1657" s="1445">
        <v>8.27898929E8</v>
      </c>
      <c r="G1657" s="1447" t="b">
        <v>1</v>
      </c>
      <c r="H1657" s="1445" t="s">
        <v>76</v>
      </c>
      <c r="I1657" s="1445" t="s">
        <v>1204</v>
      </c>
      <c r="J1657" s="1448">
        <v>583715.0</v>
      </c>
      <c r="K1657" s="1445" t="s">
        <v>2659</v>
      </c>
      <c r="L1657" s="1445" t="s">
        <v>5422</v>
      </c>
      <c r="M1657" s="1445" t="s">
        <v>6149</v>
      </c>
      <c r="N1657" s="1449" t="s">
        <v>2659</v>
      </c>
      <c r="O1657" s="1450"/>
      <c r="P1657" s="1450"/>
    </row>
    <row r="1658">
      <c r="A1658" s="1444">
        <v>5612.0</v>
      </c>
      <c r="B1658" s="1445" t="s">
        <v>10005</v>
      </c>
      <c r="C1658" s="1445" t="s">
        <v>10006</v>
      </c>
      <c r="D1658" s="1446" t="s">
        <v>10007</v>
      </c>
      <c r="E1658" s="1445">
        <v>8.47042288E8</v>
      </c>
      <c r="F1658" s="1445">
        <v>8.47042288E8</v>
      </c>
      <c r="G1658" s="1447" t="b">
        <v>1</v>
      </c>
      <c r="H1658" s="1445" t="s">
        <v>76</v>
      </c>
      <c r="I1658" s="1445" t="s">
        <v>1204</v>
      </c>
      <c r="J1658" s="1448">
        <v>583715.0</v>
      </c>
      <c r="K1658" s="1445" t="s">
        <v>2464</v>
      </c>
      <c r="L1658" s="1445" t="s">
        <v>8221</v>
      </c>
      <c r="M1658" s="1453"/>
      <c r="N1658" s="1449" t="s">
        <v>2464</v>
      </c>
      <c r="O1658" s="1450"/>
      <c r="P1658" s="1450"/>
    </row>
    <row r="1659">
      <c r="A1659" s="1444">
        <v>5613.0</v>
      </c>
      <c r="B1659" s="1445" t="s">
        <v>10008</v>
      </c>
      <c r="C1659" s="1445" t="s">
        <v>10008</v>
      </c>
      <c r="D1659" s="1446" t="s">
        <v>10009</v>
      </c>
      <c r="E1659" s="1445">
        <v>6.9707168E7</v>
      </c>
      <c r="F1659" s="1445">
        <v>6.9707168E7</v>
      </c>
      <c r="G1659" s="1447" t="b">
        <v>1</v>
      </c>
      <c r="H1659" s="1445" t="s">
        <v>120</v>
      </c>
      <c r="I1659" s="1445" t="s">
        <v>6480</v>
      </c>
      <c r="J1659" s="1448">
        <v>126855.0</v>
      </c>
      <c r="K1659" s="1445" t="s">
        <v>2432</v>
      </c>
      <c r="L1659" s="1445" t="s">
        <v>9935</v>
      </c>
      <c r="M1659" s="1445" t="s">
        <v>9935</v>
      </c>
      <c r="N1659" s="1449" t="s">
        <v>2432</v>
      </c>
      <c r="O1659" s="1450"/>
      <c r="P1659" s="1450"/>
    </row>
    <row r="1660">
      <c r="A1660" s="1444">
        <v>5621.0</v>
      </c>
      <c r="B1660" s="1445" t="s">
        <v>10010</v>
      </c>
      <c r="C1660" s="1445" t="s">
        <v>10011</v>
      </c>
      <c r="D1660" s="1446" t="s">
        <v>10012</v>
      </c>
      <c r="E1660" s="1445">
        <v>9.84297935E8</v>
      </c>
      <c r="F1660" s="1445">
        <v>9.84297935E8</v>
      </c>
      <c r="G1660" s="1447" t="b">
        <v>1</v>
      </c>
      <c r="H1660" s="1445" t="s">
        <v>6404</v>
      </c>
      <c r="I1660" s="1445" t="s">
        <v>1077</v>
      </c>
      <c r="J1660" s="1448">
        <v>319244.0</v>
      </c>
      <c r="K1660" s="1445" t="s">
        <v>2659</v>
      </c>
      <c r="L1660" s="1445" t="s">
        <v>6404</v>
      </c>
      <c r="M1660" s="1445" t="s">
        <v>6404</v>
      </c>
      <c r="N1660" s="1449" t="s">
        <v>8490</v>
      </c>
      <c r="O1660" s="1450"/>
      <c r="P1660" s="1450"/>
    </row>
    <row r="1661">
      <c r="A1661" s="1444">
        <v>5622.0</v>
      </c>
      <c r="B1661" s="1445" t="s">
        <v>10013</v>
      </c>
      <c r="C1661" s="1445" t="s">
        <v>10014</v>
      </c>
      <c r="D1661" s="1446" t="s">
        <v>10015</v>
      </c>
      <c r="E1661" s="1445">
        <v>8.08999656E8</v>
      </c>
      <c r="F1661" s="1445">
        <v>8.08999656E8</v>
      </c>
      <c r="G1661" s="1447" t="b">
        <v>1</v>
      </c>
      <c r="H1661" s="1445" t="s">
        <v>76</v>
      </c>
      <c r="I1661" s="1445" t="s">
        <v>1204</v>
      </c>
      <c r="J1661" s="1448">
        <v>583715.0</v>
      </c>
      <c r="K1661" s="1445" t="s">
        <v>2659</v>
      </c>
      <c r="L1661" s="1445" t="s">
        <v>5235</v>
      </c>
      <c r="M1661" s="1445" t="s">
        <v>8592</v>
      </c>
      <c r="N1661" s="1449" t="s">
        <v>2659</v>
      </c>
      <c r="O1661" s="1450"/>
      <c r="P1661" s="1450"/>
    </row>
    <row r="1662">
      <c r="A1662" s="1444">
        <v>5623.0</v>
      </c>
      <c r="B1662" s="1445" t="s">
        <v>10016</v>
      </c>
      <c r="C1662" s="1445" t="s">
        <v>10016</v>
      </c>
      <c r="D1662" s="1446" t="s">
        <v>10017</v>
      </c>
      <c r="E1662" s="1445">
        <v>8.09359585E8</v>
      </c>
      <c r="F1662" s="1445">
        <v>8.09359585E8</v>
      </c>
      <c r="G1662" s="1447" t="b">
        <v>1</v>
      </c>
      <c r="H1662" s="1445" t="s">
        <v>76</v>
      </c>
      <c r="I1662" s="1445" t="s">
        <v>4936</v>
      </c>
      <c r="J1662" s="1448">
        <v>717019.0</v>
      </c>
      <c r="K1662" s="1445" t="s">
        <v>2432</v>
      </c>
      <c r="L1662" s="1445" t="s">
        <v>8426</v>
      </c>
      <c r="M1662" s="1445" t="s">
        <v>5037</v>
      </c>
      <c r="N1662" s="1449" t="s">
        <v>2432</v>
      </c>
      <c r="O1662" s="1450"/>
      <c r="P1662" s="1450"/>
    </row>
    <row r="1663">
      <c r="A1663" s="1444">
        <v>5624.0</v>
      </c>
      <c r="B1663" s="1445" t="s">
        <v>10018</v>
      </c>
      <c r="C1663" s="1445" t="s">
        <v>10019</v>
      </c>
      <c r="D1663" s="1446" t="s">
        <v>10020</v>
      </c>
      <c r="E1663" s="1445">
        <v>9.79995178E8</v>
      </c>
      <c r="F1663" s="1445">
        <v>9.79995178E8</v>
      </c>
      <c r="G1663" s="1447" t="b">
        <v>1</v>
      </c>
      <c r="H1663" s="1445" t="s">
        <v>76</v>
      </c>
      <c r="I1663" s="1445" t="s">
        <v>4936</v>
      </c>
      <c r="J1663" s="1448">
        <v>717019.0</v>
      </c>
      <c r="K1663" s="1445" t="s">
        <v>2464</v>
      </c>
      <c r="L1663" s="1445" t="s">
        <v>5182</v>
      </c>
      <c r="M1663" s="1451"/>
      <c r="N1663" s="1449" t="s">
        <v>2464</v>
      </c>
      <c r="O1663" s="1450"/>
      <c r="P1663" s="1450"/>
    </row>
    <row r="1664">
      <c r="A1664" s="1444">
        <v>5625.0</v>
      </c>
      <c r="B1664" s="1445" t="s">
        <v>10021</v>
      </c>
      <c r="C1664" s="1445" t="s">
        <v>10021</v>
      </c>
      <c r="D1664" s="1446" t="s">
        <v>10022</v>
      </c>
      <c r="E1664" s="1445">
        <v>9.33988229E8</v>
      </c>
      <c r="F1664" s="1445">
        <v>9.33988229E8</v>
      </c>
      <c r="G1664" s="1447" t="b">
        <v>1</v>
      </c>
      <c r="H1664" s="1445" t="s">
        <v>76</v>
      </c>
      <c r="I1664" s="1445" t="s">
        <v>1204</v>
      </c>
      <c r="J1664" s="1448">
        <v>583715.0</v>
      </c>
      <c r="K1664" s="1445" t="s">
        <v>3363</v>
      </c>
      <c r="L1664" s="1453"/>
      <c r="M1664" s="1445" t="s">
        <v>4945</v>
      </c>
      <c r="N1664" s="1449" t="s">
        <v>3363</v>
      </c>
      <c r="O1664" s="1450"/>
      <c r="P1664" s="1450"/>
    </row>
    <row r="1665">
      <c r="A1665" s="1444">
        <v>5626.0</v>
      </c>
      <c r="B1665" s="1445" t="s">
        <v>10023</v>
      </c>
      <c r="C1665" s="1445" t="s">
        <v>10023</v>
      </c>
      <c r="D1665" s="1446" t="s">
        <v>10024</v>
      </c>
      <c r="E1665" s="1445">
        <v>9.81709797E8</v>
      </c>
      <c r="F1665" s="1445">
        <v>9.81709797E8</v>
      </c>
      <c r="G1665" s="1447" t="b">
        <v>1</v>
      </c>
      <c r="H1665" s="1445" t="s">
        <v>76</v>
      </c>
      <c r="I1665" s="1445" t="s">
        <v>4929</v>
      </c>
      <c r="J1665" s="1448">
        <v>91511.0</v>
      </c>
      <c r="K1665" s="1445" t="s">
        <v>3363</v>
      </c>
      <c r="L1665" s="1453"/>
      <c r="M1665" s="1445" t="s">
        <v>4945</v>
      </c>
      <c r="N1665" s="1449" t="s">
        <v>3363</v>
      </c>
      <c r="O1665" s="1450"/>
      <c r="P1665" s="1450"/>
    </row>
    <row r="1666">
      <c r="A1666" s="1444">
        <v>5627.0</v>
      </c>
      <c r="B1666" s="1445" t="s">
        <v>10025</v>
      </c>
      <c r="C1666" s="1445" t="s">
        <v>10025</v>
      </c>
      <c r="D1666" s="1446" t="s">
        <v>10026</v>
      </c>
      <c r="E1666" s="1445">
        <v>9.07779927E8</v>
      </c>
      <c r="F1666" s="1445">
        <v>9.07779927E8</v>
      </c>
      <c r="G1666" s="1447" t="b">
        <v>1</v>
      </c>
      <c r="H1666" s="1445" t="s">
        <v>76</v>
      </c>
      <c r="I1666" s="1445" t="s">
        <v>4929</v>
      </c>
      <c r="J1666" s="1448">
        <v>91511.0</v>
      </c>
      <c r="K1666" s="1445" t="s">
        <v>3363</v>
      </c>
      <c r="L1666" s="1453"/>
      <c r="M1666" s="1445" t="s">
        <v>4990</v>
      </c>
      <c r="N1666" s="1449" t="s">
        <v>3363</v>
      </c>
      <c r="O1666" s="1450"/>
      <c r="P1666" s="1450"/>
    </row>
    <row r="1667">
      <c r="A1667" s="1444">
        <v>5628.0</v>
      </c>
      <c r="B1667" s="1445" t="s">
        <v>10027</v>
      </c>
      <c r="C1667" s="1445" t="s">
        <v>10028</v>
      </c>
      <c r="D1667" s="1446" t="s">
        <v>10029</v>
      </c>
      <c r="E1667" s="1445">
        <v>2.6561133E7</v>
      </c>
      <c r="F1667" s="1445">
        <v>2.6561133E7</v>
      </c>
      <c r="G1667" s="1447" t="b">
        <v>1</v>
      </c>
      <c r="H1667" s="1445" t="s">
        <v>76</v>
      </c>
      <c r="I1667" s="1445" t="s">
        <v>4936</v>
      </c>
      <c r="J1667" s="1448">
        <v>717019.0</v>
      </c>
      <c r="K1667" s="1445" t="s">
        <v>2476</v>
      </c>
      <c r="L1667" s="1453"/>
      <c r="M1667" s="1445" t="s">
        <v>4945</v>
      </c>
      <c r="N1667" s="1449" t="s">
        <v>10030</v>
      </c>
      <c r="O1667" s="1450"/>
      <c r="P1667" s="1450"/>
    </row>
    <row r="1668">
      <c r="A1668" s="1444">
        <v>5629.0</v>
      </c>
      <c r="B1668" s="1445" t="s">
        <v>3556</v>
      </c>
      <c r="C1668" s="1445" t="s">
        <v>10031</v>
      </c>
      <c r="D1668" s="1446" t="s">
        <v>10032</v>
      </c>
      <c r="E1668" s="1445">
        <v>2.0008223E7</v>
      </c>
      <c r="F1668" s="1445">
        <v>2.0008223E7</v>
      </c>
      <c r="G1668" s="1447" t="b">
        <v>1</v>
      </c>
      <c r="H1668" s="1445" t="s">
        <v>76</v>
      </c>
      <c r="I1668" s="1445" t="s">
        <v>4929</v>
      </c>
      <c r="J1668" s="1448">
        <v>91511.0</v>
      </c>
      <c r="K1668" s="1445" t="s">
        <v>2432</v>
      </c>
      <c r="L1668" s="1453"/>
      <c r="M1668" s="1445" t="s">
        <v>3864</v>
      </c>
      <c r="N1668" s="1449" t="s">
        <v>2432</v>
      </c>
      <c r="O1668" s="1450"/>
      <c r="P1668" s="1450"/>
    </row>
    <row r="1669">
      <c r="A1669" s="1444">
        <v>5630.0</v>
      </c>
      <c r="B1669" s="1445" t="s">
        <v>10033</v>
      </c>
      <c r="C1669" s="1445" t="s">
        <v>10034</v>
      </c>
      <c r="D1669" s="1446" t="s">
        <v>10035</v>
      </c>
      <c r="E1669" s="1445">
        <v>2.5801664E7</v>
      </c>
      <c r="F1669" s="1445">
        <v>2.5801664E7</v>
      </c>
      <c r="G1669" s="1447" t="b">
        <v>1</v>
      </c>
      <c r="H1669" s="1445" t="s">
        <v>76</v>
      </c>
      <c r="I1669" s="1445" t="s">
        <v>4929</v>
      </c>
      <c r="J1669" s="1448">
        <v>91511.0</v>
      </c>
      <c r="K1669" s="1445" t="s">
        <v>2432</v>
      </c>
      <c r="L1669" s="1445" t="s">
        <v>5963</v>
      </c>
      <c r="M1669" s="1451"/>
      <c r="N1669" s="1449" t="s">
        <v>2432</v>
      </c>
      <c r="O1669" s="1450"/>
      <c r="P1669" s="1450"/>
    </row>
    <row r="1670">
      <c r="A1670" s="1444">
        <v>5631.0</v>
      </c>
      <c r="B1670" s="1445" t="s">
        <v>10036</v>
      </c>
      <c r="C1670" s="1445" t="s">
        <v>10037</v>
      </c>
      <c r="D1670" s="1446" t="s">
        <v>10038</v>
      </c>
      <c r="E1670" s="1445">
        <v>2.000218E7</v>
      </c>
      <c r="F1670" s="1445">
        <v>2.000218E7</v>
      </c>
      <c r="G1670" s="1447" t="b">
        <v>1</v>
      </c>
      <c r="H1670" s="1445" t="s">
        <v>76</v>
      </c>
      <c r="I1670" s="1445" t="s">
        <v>4929</v>
      </c>
      <c r="J1670" s="1448">
        <v>91511.0</v>
      </c>
      <c r="K1670" s="1445" t="s">
        <v>2432</v>
      </c>
      <c r="L1670" s="1445" t="s">
        <v>5415</v>
      </c>
      <c r="M1670" s="1445" t="s">
        <v>3864</v>
      </c>
      <c r="N1670" s="1449" t="s">
        <v>2432</v>
      </c>
      <c r="O1670" s="1450"/>
      <c r="P1670" s="1450"/>
    </row>
    <row r="1671">
      <c r="A1671" s="1444">
        <v>5632.0</v>
      </c>
      <c r="B1671" s="1445" t="s">
        <v>10039</v>
      </c>
      <c r="C1671" s="1445" t="s">
        <v>10040</v>
      </c>
      <c r="D1671" s="1446" t="s">
        <v>10041</v>
      </c>
      <c r="E1671" s="1445">
        <v>2.9476265E7</v>
      </c>
      <c r="F1671" s="1445">
        <v>2.9476265E7</v>
      </c>
      <c r="G1671" s="1447" t="b">
        <v>1</v>
      </c>
      <c r="H1671" s="1445" t="s">
        <v>76</v>
      </c>
      <c r="I1671" s="1445" t="s">
        <v>4929</v>
      </c>
      <c r="J1671" s="1448">
        <v>91511.0</v>
      </c>
      <c r="K1671" s="1445" t="s">
        <v>2432</v>
      </c>
      <c r="L1671" s="1445" t="s">
        <v>7507</v>
      </c>
      <c r="M1671" s="1453"/>
      <c r="N1671" s="1449" t="s">
        <v>2432</v>
      </c>
      <c r="O1671" s="1450"/>
      <c r="P1671" s="1450"/>
    </row>
    <row r="1672">
      <c r="A1672" s="1444">
        <v>5633.0</v>
      </c>
      <c r="B1672" s="1445" t="s">
        <v>10042</v>
      </c>
      <c r="C1672" s="1445" t="s">
        <v>10043</v>
      </c>
      <c r="D1672" s="1446" t="s">
        <v>10044</v>
      </c>
      <c r="E1672" s="1445">
        <v>2.1509055E7</v>
      </c>
      <c r="F1672" s="1445">
        <v>2.1509055E7</v>
      </c>
      <c r="G1672" s="1447" t="b">
        <v>1</v>
      </c>
      <c r="H1672" s="1445" t="s">
        <v>76</v>
      </c>
      <c r="I1672" s="1445" t="s">
        <v>4929</v>
      </c>
      <c r="J1672" s="1448">
        <v>91511.0</v>
      </c>
      <c r="K1672" s="1445" t="s">
        <v>2432</v>
      </c>
      <c r="L1672" s="1453"/>
      <c r="M1672" s="1453"/>
      <c r="N1672" s="1449" t="s">
        <v>2432</v>
      </c>
      <c r="O1672" s="1450"/>
      <c r="P1672" s="1450"/>
    </row>
    <row r="1673">
      <c r="A1673" s="1444">
        <v>5635.0</v>
      </c>
      <c r="B1673" s="1445" t="s">
        <v>10045</v>
      </c>
      <c r="C1673" s="1445" t="s">
        <v>10046</v>
      </c>
      <c r="D1673" s="1446" t="s">
        <v>10047</v>
      </c>
      <c r="E1673" s="1445">
        <v>2.2880098E7</v>
      </c>
      <c r="F1673" s="1445">
        <v>2.2880098E7</v>
      </c>
      <c r="G1673" s="1447" t="b">
        <v>1</v>
      </c>
      <c r="H1673" s="1445" t="s">
        <v>76</v>
      </c>
      <c r="I1673" s="1445" t="s">
        <v>4929</v>
      </c>
      <c r="J1673" s="1448">
        <v>91511.0</v>
      </c>
      <c r="K1673" s="1445" t="s">
        <v>2432</v>
      </c>
      <c r="L1673" s="1445" t="s">
        <v>5415</v>
      </c>
      <c r="M1673" s="1445" t="s">
        <v>3864</v>
      </c>
      <c r="N1673" s="1449" t="s">
        <v>2432</v>
      </c>
      <c r="O1673" s="1450"/>
      <c r="P1673" s="1450"/>
    </row>
    <row r="1674">
      <c r="A1674" s="1444">
        <v>5636.0</v>
      </c>
      <c r="B1674" s="1445" t="s">
        <v>10048</v>
      </c>
      <c r="C1674" s="1445" t="s">
        <v>10049</v>
      </c>
      <c r="D1674" s="1446" t="s">
        <v>10050</v>
      </c>
      <c r="E1674" s="1445">
        <v>2.1260049E7</v>
      </c>
      <c r="F1674" s="1445">
        <v>2.1260049E7</v>
      </c>
      <c r="G1674" s="1447" t="b">
        <v>1</v>
      </c>
      <c r="H1674" s="1445" t="s">
        <v>76</v>
      </c>
      <c r="I1674" s="1445" t="s">
        <v>4929</v>
      </c>
      <c r="J1674" s="1448">
        <v>91511.0</v>
      </c>
      <c r="K1674" s="1445" t="s">
        <v>2432</v>
      </c>
      <c r="L1674" s="1445" t="s">
        <v>5182</v>
      </c>
      <c r="M1674" s="1445" t="s">
        <v>3864</v>
      </c>
      <c r="N1674" s="1449" t="s">
        <v>2432</v>
      </c>
      <c r="O1674" s="1450"/>
      <c r="P1674" s="1450"/>
    </row>
    <row r="1675">
      <c r="A1675" s="1444">
        <v>5637.0</v>
      </c>
      <c r="B1675" s="1445" t="s">
        <v>1506</v>
      </c>
      <c r="C1675" s="1445" t="s">
        <v>1506</v>
      </c>
      <c r="D1675" s="1446" t="s">
        <v>10051</v>
      </c>
      <c r="E1675" s="1445">
        <v>9.7274649E7</v>
      </c>
      <c r="F1675" s="1445">
        <v>9.7274649E7</v>
      </c>
      <c r="G1675" s="1447" t="b">
        <v>1</v>
      </c>
      <c r="H1675" s="1445" t="s">
        <v>120</v>
      </c>
      <c r="I1675" s="1445" t="s">
        <v>6480</v>
      </c>
      <c r="J1675" s="1448">
        <v>126855.0</v>
      </c>
      <c r="K1675" s="1445" t="s">
        <v>2437</v>
      </c>
      <c r="L1675" s="1453"/>
      <c r="M1675" s="1445" t="s">
        <v>9707</v>
      </c>
      <c r="N1675" s="1449" t="s">
        <v>2437</v>
      </c>
      <c r="O1675" s="1450"/>
      <c r="P1675" s="1450"/>
    </row>
    <row r="1676">
      <c r="A1676" s="1444">
        <v>5638.0</v>
      </c>
      <c r="B1676" s="1445" t="s">
        <v>10052</v>
      </c>
      <c r="C1676" s="1445" t="s">
        <v>10053</v>
      </c>
      <c r="D1676" s="1446" t="s">
        <v>10054</v>
      </c>
      <c r="E1676" s="1445">
        <v>2.8334284E7</v>
      </c>
      <c r="F1676" s="1445">
        <v>2.8334284E7</v>
      </c>
      <c r="G1676" s="1447" t="b">
        <v>1</v>
      </c>
      <c r="H1676" s="1445" t="s">
        <v>76</v>
      </c>
      <c r="I1676" s="1445" t="s">
        <v>4929</v>
      </c>
      <c r="J1676" s="1448">
        <v>91511.0</v>
      </c>
      <c r="K1676" s="1445" t="s">
        <v>2432</v>
      </c>
      <c r="L1676" s="1445" t="s">
        <v>5963</v>
      </c>
      <c r="M1676" s="1453"/>
      <c r="N1676" s="1449" t="s">
        <v>2432</v>
      </c>
      <c r="O1676" s="1450"/>
      <c r="P1676" s="1450"/>
    </row>
    <row r="1677">
      <c r="A1677" s="1444">
        <v>5639.0</v>
      </c>
      <c r="B1677" s="1445" t="s">
        <v>4339</v>
      </c>
      <c r="C1677" s="1445" t="s">
        <v>4339</v>
      </c>
      <c r="D1677" s="1446" t="s">
        <v>10055</v>
      </c>
      <c r="E1677" s="1445">
        <v>9.6732052E7</v>
      </c>
      <c r="F1677" s="1445">
        <v>9.6732052E7</v>
      </c>
      <c r="G1677" s="1447" t="b">
        <v>1</v>
      </c>
      <c r="H1677" s="1445" t="s">
        <v>120</v>
      </c>
      <c r="I1677" s="1445" t="s">
        <v>6480</v>
      </c>
      <c r="J1677" s="1448">
        <v>126855.0</v>
      </c>
      <c r="K1677" s="1445" t="s">
        <v>2476</v>
      </c>
      <c r="L1677" s="1453"/>
      <c r="M1677" s="1445" t="s">
        <v>10056</v>
      </c>
      <c r="N1677" s="1449" t="s">
        <v>10057</v>
      </c>
      <c r="O1677" s="1450"/>
      <c r="P1677" s="1450"/>
    </row>
    <row r="1678">
      <c r="A1678" s="1444">
        <v>5640.0</v>
      </c>
      <c r="B1678" s="1445" t="s">
        <v>354</v>
      </c>
      <c r="C1678" s="1445" t="s">
        <v>354</v>
      </c>
      <c r="D1678" s="1446" t="s">
        <v>10058</v>
      </c>
      <c r="E1678" s="1445">
        <v>8.4281083E7</v>
      </c>
      <c r="F1678" s="1445">
        <v>8.4281083E7</v>
      </c>
      <c r="G1678" s="1447" t="b">
        <v>1</v>
      </c>
      <c r="H1678" s="1445" t="s">
        <v>120</v>
      </c>
      <c r="I1678" s="1445" t="s">
        <v>6480</v>
      </c>
      <c r="J1678" s="1448">
        <v>126855.0</v>
      </c>
      <c r="K1678" s="1445" t="s">
        <v>2476</v>
      </c>
      <c r="L1678" s="1445" t="s">
        <v>9996</v>
      </c>
      <c r="M1678" s="1445" t="s">
        <v>10059</v>
      </c>
      <c r="N1678" s="1449" t="s">
        <v>10057</v>
      </c>
      <c r="O1678" s="1450"/>
      <c r="P1678" s="1450"/>
    </row>
    <row r="1679">
      <c r="A1679" s="1444">
        <v>5641.0</v>
      </c>
      <c r="B1679" s="1445" t="s">
        <v>10060</v>
      </c>
      <c r="C1679" s="1445" t="s">
        <v>10060</v>
      </c>
      <c r="D1679" s="1446" t="s">
        <v>10061</v>
      </c>
      <c r="E1679" s="1445">
        <v>8.8608769E7</v>
      </c>
      <c r="F1679" s="1445">
        <v>8.8608769E7</v>
      </c>
      <c r="G1679" s="1447" t="b">
        <v>1</v>
      </c>
      <c r="H1679" s="1445" t="s">
        <v>120</v>
      </c>
      <c r="I1679" s="1445" t="s">
        <v>6480</v>
      </c>
      <c r="J1679" s="1448">
        <v>126855.0</v>
      </c>
      <c r="K1679" s="1445" t="s">
        <v>2476</v>
      </c>
      <c r="L1679" s="1451"/>
      <c r="M1679" s="1445" t="s">
        <v>9362</v>
      </c>
      <c r="N1679" s="1449" t="s">
        <v>10057</v>
      </c>
      <c r="O1679" s="1450"/>
      <c r="P1679" s="1450"/>
    </row>
    <row r="1680">
      <c r="A1680" s="1444">
        <v>5642.0</v>
      </c>
      <c r="B1680" s="1445" t="s">
        <v>4060</v>
      </c>
      <c r="C1680" s="1445" t="s">
        <v>4060</v>
      </c>
      <c r="D1680" s="1446" t="s">
        <v>10062</v>
      </c>
      <c r="E1680" s="1445">
        <v>9.1159932E7</v>
      </c>
      <c r="F1680" s="1445">
        <v>9.1159932E7</v>
      </c>
      <c r="G1680" s="1447" t="b">
        <v>1</v>
      </c>
      <c r="H1680" s="1445" t="s">
        <v>120</v>
      </c>
      <c r="I1680" s="1445" t="s">
        <v>6480</v>
      </c>
      <c r="J1680" s="1448">
        <v>126855.0</v>
      </c>
      <c r="K1680" s="1445" t="s">
        <v>2426</v>
      </c>
      <c r="L1680" s="1445" t="s">
        <v>10063</v>
      </c>
      <c r="M1680" s="1445" t="s">
        <v>10063</v>
      </c>
      <c r="N1680" s="1449" t="s">
        <v>10064</v>
      </c>
      <c r="O1680" s="1450"/>
      <c r="P1680" s="1450"/>
    </row>
    <row r="1681">
      <c r="A1681" s="1444">
        <v>5643.0</v>
      </c>
      <c r="B1681" s="1445" t="s">
        <v>230</v>
      </c>
      <c r="C1681" s="1445" t="s">
        <v>230</v>
      </c>
      <c r="D1681" s="1446" t="s">
        <v>10065</v>
      </c>
      <c r="E1681" s="1445">
        <v>8.90826E7</v>
      </c>
      <c r="F1681" s="1445">
        <v>8.90826E7</v>
      </c>
      <c r="G1681" s="1447" t="b">
        <v>1</v>
      </c>
      <c r="H1681" s="1445" t="s">
        <v>120</v>
      </c>
      <c r="I1681" s="1445" t="s">
        <v>6480</v>
      </c>
      <c r="J1681" s="1448">
        <v>126855.0</v>
      </c>
      <c r="K1681" s="1445" t="s">
        <v>2659</v>
      </c>
      <c r="L1681" s="1445" t="s">
        <v>10063</v>
      </c>
      <c r="M1681" s="1445" t="s">
        <v>10063</v>
      </c>
      <c r="N1681" s="1449" t="s">
        <v>10066</v>
      </c>
      <c r="O1681" s="1450"/>
      <c r="P1681" s="1450"/>
    </row>
    <row r="1682">
      <c r="A1682" s="1444">
        <v>5644.0</v>
      </c>
      <c r="B1682" s="1445" t="s">
        <v>1676</v>
      </c>
      <c r="C1682" s="1445" t="s">
        <v>1676</v>
      </c>
      <c r="D1682" s="1446" t="s">
        <v>10067</v>
      </c>
      <c r="E1682" s="1445">
        <v>9.1159932E7</v>
      </c>
      <c r="F1682" s="1445">
        <v>9.1159932E7</v>
      </c>
      <c r="G1682" s="1447" t="b">
        <v>1</v>
      </c>
      <c r="H1682" s="1445" t="s">
        <v>120</v>
      </c>
      <c r="I1682" s="1445" t="s">
        <v>6480</v>
      </c>
      <c r="J1682" s="1448">
        <v>126855.0</v>
      </c>
      <c r="K1682" s="1445" t="s">
        <v>4200</v>
      </c>
      <c r="L1682" s="1445" t="s">
        <v>10063</v>
      </c>
      <c r="M1682" s="1445" t="s">
        <v>10063</v>
      </c>
      <c r="N1682" s="1449" t="s">
        <v>4200</v>
      </c>
      <c r="O1682" s="1450"/>
      <c r="P1682" s="1450"/>
    </row>
    <row r="1683">
      <c r="A1683" s="1444">
        <v>5645.0</v>
      </c>
      <c r="B1683" s="1445" t="s">
        <v>10068</v>
      </c>
      <c r="C1683" s="1445" t="s">
        <v>10068</v>
      </c>
      <c r="D1683" s="1446" t="s">
        <v>10069</v>
      </c>
      <c r="E1683" s="1445">
        <v>6.7237733E7</v>
      </c>
      <c r="F1683" s="1445">
        <v>6.7237733E7</v>
      </c>
      <c r="G1683" s="1447" t="b">
        <v>1</v>
      </c>
      <c r="H1683" s="1445" t="s">
        <v>120</v>
      </c>
      <c r="I1683" s="1445" t="s">
        <v>6480</v>
      </c>
      <c r="J1683" s="1448">
        <v>126855.0</v>
      </c>
      <c r="K1683" s="1445" t="s">
        <v>2937</v>
      </c>
      <c r="L1683" s="1451"/>
      <c r="M1683" s="1445" t="s">
        <v>9996</v>
      </c>
      <c r="N1683" s="1449" t="s">
        <v>2937</v>
      </c>
      <c r="O1683" s="1450"/>
      <c r="P1683" s="1450"/>
    </row>
    <row r="1684">
      <c r="A1684" s="1444">
        <v>5647.0</v>
      </c>
      <c r="B1684" s="1445" t="s">
        <v>1536</v>
      </c>
      <c r="C1684" s="1445" t="s">
        <v>1536</v>
      </c>
      <c r="D1684" s="1446" t="s">
        <v>10070</v>
      </c>
      <c r="E1684" s="1445">
        <v>9.1738182E7</v>
      </c>
      <c r="F1684" s="1445">
        <v>9.1738182E7</v>
      </c>
      <c r="G1684" s="1447" t="b">
        <v>1</v>
      </c>
      <c r="H1684" s="1445" t="s">
        <v>120</v>
      </c>
      <c r="I1684" s="1445" t="s">
        <v>6480</v>
      </c>
      <c r="J1684" s="1448">
        <v>126855.0</v>
      </c>
      <c r="K1684" s="1445" t="s">
        <v>2437</v>
      </c>
      <c r="L1684" s="1453"/>
      <c r="M1684" s="1445" t="s">
        <v>10071</v>
      </c>
      <c r="N1684" s="1449" t="s">
        <v>2437</v>
      </c>
      <c r="O1684" s="1450"/>
      <c r="P1684" s="1450"/>
    </row>
    <row r="1685">
      <c r="A1685" s="1444">
        <v>5648.0</v>
      </c>
      <c r="B1685" s="1445" t="s">
        <v>216</v>
      </c>
      <c r="C1685" s="1445" t="s">
        <v>216</v>
      </c>
      <c r="D1685" s="1446" t="s">
        <v>10072</v>
      </c>
      <c r="E1685" s="1445">
        <v>8.0760203E7</v>
      </c>
      <c r="F1685" s="1445">
        <v>8.0760203E7</v>
      </c>
      <c r="G1685" s="1447" t="b">
        <v>1</v>
      </c>
      <c r="H1685" s="1445" t="s">
        <v>120</v>
      </c>
      <c r="I1685" s="1445" t="s">
        <v>6480</v>
      </c>
      <c r="J1685" s="1448">
        <v>126855.0</v>
      </c>
      <c r="K1685" s="1445" t="s">
        <v>2426</v>
      </c>
      <c r="L1685" s="1451"/>
      <c r="M1685" s="1445" t="s">
        <v>9996</v>
      </c>
      <c r="N1685" s="1449" t="s">
        <v>10073</v>
      </c>
      <c r="O1685" s="1450"/>
      <c r="P1685" s="1450"/>
    </row>
    <row r="1686">
      <c r="A1686" s="1444">
        <v>5649.0</v>
      </c>
      <c r="B1686" s="1445" t="s">
        <v>10074</v>
      </c>
      <c r="C1686" s="1445" t="s">
        <v>10074</v>
      </c>
      <c r="D1686" s="1446" t="s">
        <v>10075</v>
      </c>
      <c r="E1686" s="1445">
        <v>8.8020101E7</v>
      </c>
      <c r="F1686" s="1445">
        <v>8.8020101E7</v>
      </c>
      <c r="G1686" s="1447" t="b">
        <v>1</v>
      </c>
      <c r="H1686" s="1445" t="s">
        <v>120</v>
      </c>
      <c r="I1686" s="1445" t="s">
        <v>6480</v>
      </c>
      <c r="J1686" s="1448">
        <v>126855.0</v>
      </c>
      <c r="K1686" s="1445" t="s">
        <v>2659</v>
      </c>
      <c r="L1686" s="1453"/>
      <c r="M1686" s="1445" t="s">
        <v>9996</v>
      </c>
      <c r="N1686" s="1449" t="s">
        <v>2659</v>
      </c>
      <c r="O1686" s="1450"/>
      <c r="P1686" s="1450"/>
    </row>
    <row r="1687">
      <c r="A1687" s="1444">
        <v>5650.0</v>
      </c>
      <c r="B1687" s="1445" t="s">
        <v>1619</v>
      </c>
      <c r="C1687" s="1445" t="s">
        <v>1619</v>
      </c>
      <c r="D1687" s="1446" t="s">
        <v>10076</v>
      </c>
      <c r="E1687" s="1445">
        <v>9.7867396E7</v>
      </c>
      <c r="F1687" s="1445">
        <v>9.7867396E7</v>
      </c>
      <c r="G1687" s="1447" t="b">
        <v>1</v>
      </c>
      <c r="H1687" s="1445" t="s">
        <v>120</v>
      </c>
      <c r="I1687" s="1445" t="s">
        <v>6480</v>
      </c>
      <c r="J1687" s="1448">
        <v>126855.0</v>
      </c>
      <c r="K1687" s="1445" t="s">
        <v>4317</v>
      </c>
      <c r="L1687" s="1451"/>
      <c r="M1687" s="1445" t="s">
        <v>9204</v>
      </c>
      <c r="N1687" s="1449" t="s">
        <v>6387</v>
      </c>
      <c r="O1687" s="1450"/>
      <c r="P1687" s="1450"/>
    </row>
    <row r="1688">
      <c r="A1688" s="1444">
        <v>5653.0</v>
      </c>
      <c r="B1688" s="1445" t="s">
        <v>10077</v>
      </c>
      <c r="C1688" s="1445" t="s">
        <v>10078</v>
      </c>
      <c r="D1688" s="1446" t="s">
        <v>10079</v>
      </c>
      <c r="E1688" s="1445">
        <v>8.29191591E8</v>
      </c>
      <c r="F1688" s="1445">
        <v>8.29191591E8</v>
      </c>
      <c r="G1688" s="1447" t="b">
        <v>1</v>
      </c>
      <c r="H1688" s="1445" t="s">
        <v>76</v>
      </c>
      <c r="I1688" s="1445" t="s">
        <v>1204</v>
      </c>
      <c r="J1688" s="1448">
        <v>583715.0</v>
      </c>
      <c r="K1688" s="1445" t="s">
        <v>2682</v>
      </c>
      <c r="L1688" s="1453"/>
      <c r="M1688" s="1445" t="s">
        <v>6149</v>
      </c>
      <c r="N1688" s="1449" t="s">
        <v>2682</v>
      </c>
      <c r="O1688" s="1450"/>
      <c r="P1688" s="1450"/>
    </row>
    <row r="1689">
      <c r="A1689" s="1444">
        <v>5654.0</v>
      </c>
      <c r="B1689" s="1445" t="s">
        <v>10080</v>
      </c>
      <c r="C1689" s="1445" t="s">
        <v>10081</v>
      </c>
      <c r="D1689" s="1446" t="s">
        <v>10082</v>
      </c>
      <c r="E1689" s="1445">
        <v>9.34456569E8</v>
      </c>
      <c r="F1689" s="1445">
        <v>9.34456569E8</v>
      </c>
      <c r="G1689" s="1447" t="b">
        <v>1</v>
      </c>
      <c r="H1689" s="1445" t="s">
        <v>76</v>
      </c>
      <c r="I1689" s="1445" t="s">
        <v>1077</v>
      </c>
      <c r="J1689" s="1448">
        <v>319244.0</v>
      </c>
      <c r="K1689" s="1445" t="s">
        <v>3363</v>
      </c>
      <c r="L1689" s="1445" t="s">
        <v>5422</v>
      </c>
      <c r="M1689" s="1445" t="s">
        <v>4945</v>
      </c>
      <c r="N1689" s="1449" t="s">
        <v>3363</v>
      </c>
      <c r="O1689" s="1450"/>
      <c r="P1689" s="1450"/>
    </row>
    <row r="1690">
      <c r="A1690" s="1444">
        <v>5657.0</v>
      </c>
      <c r="B1690" s="1445" t="s">
        <v>10083</v>
      </c>
      <c r="C1690" s="1445" t="s">
        <v>10084</v>
      </c>
      <c r="D1690" s="1446" t="s">
        <v>10085</v>
      </c>
      <c r="E1690" s="1445">
        <v>9.23525522E8</v>
      </c>
      <c r="F1690" s="1445">
        <v>9.23525522E8</v>
      </c>
      <c r="G1690" s="1447" t="b">
        <v>1</v>
      </c>
      <c r="H1690" s="1445" t="s">
        <v>76</v>
      </c>
      <c r="I1690" s="1445" t="s">
        <v>1204</v>
      </c>
      <c r="J1690" s="1448">
        <v>583715.0</v>
      </c>
      <c r="K1690" s="1445" t="s">
        <v>4317</v>
      </c>
      <c r="L1690" s="1451"/>
      <c r="M1690" s="1451"/>
      <c r="N1690" s="1449" t="s">
        <v>4317</v>
      </c>
      <c r="O1690" s="1450"/>
      <c r="P1690" s="1450"/>
    </row>
    <row r="1691">
      <c r="A1691" s="1444">
        <v>5658.0</v>
      </c>
      <c r="B1691" s="1445" t="s">
        <v>10086</v>
      </c>
      <c r="C1691" s="1445" t="s">
        <v>10087</v>
      </c>
      <c r="D1691" s="1446" t="s">
        <v>10088</v>
      </c>
      <c r="E1691" s="1445">
        <v>8.88269659E8</v>
      </c>
      <c r="F1691" s="1445">
        <v>8.88269659E8</v>
      </c>
      <c r="G1691" s="1447" t="b">
        <v>1</v>
      </c>
      <c r="H1691" s="1445" t="s">
        <v>76</v>
      </c>
      <c r="I1691" s="1445" t="s">
        <v>4929</v>
      </c>
      <c r="J1691" s="1448">
        <v>91511.0</v>
      </c>
      <c r="K1691" s="1445" t="s">
        <v>2437</v>
      </c>
      <c r="L1691" s="1445" t="s">
        <v>4990</v>
      </c>
      <c r="M1691" s="1445" t="s">
        <v>4990</v>
      </c>
      <c r="N1691" s="1449" t="s">
        <v>2437</v>
      </c>
      <c r="O1691" s="1450"/>
      <c r="P1691" s="1450"/>
    </row>
    <row r="1692">
      <c r="A1692" s="1444">
        <v>5660.0</v>
      </c>
      <c r="B1692" s="1445" t="s">
        <v>10089</v>
      </c>
      <c r="C1692" s="1445" t="s">
        <v>10090</v>
      </c>
      <c r="D1692" s="1446" t="s">
        <v>10091</v>
      </c>
      <c r="E1692" s="1445">
        <v>9.08883571E8</v>
      </c>
      <c r="F1692" s="1445">
        <v>9.08883571E8</v>
      </c>
      <c r="G1692" s="1447" t="b">
        <v>1</v>
      </c>
      <c r="H1692" s="1445" t="s">
        <v>76</v>
      </c>
      <c r="I1692" s="1445" t="s">
        <v>1204</v>
      </c>
      <c r="J1692" s="1448">
        <v>583715.0</v>
      </c>
      <c r="K1692" s="1445" t="s">
        <v>2464</v>
      </c>
      <c r="L1692" s="1445" t="s">
        <v>5415</v>
      </c>
      <c r="M1692" s="1453"/>
      <c r="N1692" s="1449" t="s">
        <v>10092</v>
      </c>
      <c r="O1692" s="1450"/>
      <c r="P1692" s="1450"/>
    </row>
    <row r="1693">
      <c r="A1693" s="1444">
        <v>5661.0</v>
      </c>
      <c r="B1693" s="1445" t="s">
        <v>10093</v>
      </c>
      <c r="C1693" s="1445" t="s">
        <v>10094</v>
      </c>
      <c r="D1693" s="1446" t="s">
        <v>10095</v>
      </c>
      <c r="E1693" s="1445">
        <v>6.1465555E8</v>
      </c>
      <c r="F1693" s="1445">
        <v>6.1465555E8</v>
      </c>
      <c r="G1693" s="1447" t="b">
        <v>1</v>
      </c>
      <c r="H1693" s="1445" t="s">
        <v>76</v>
      </c>
      <c r="I1693" s="1445" t="s">
        <v>1204</v>
      </c>
      <c r="J1693" s="1448">
        <v>583715.0</v>
      </c>
      <c r="K1693" s="1445" t="s">
        <v>2432</v>
      </c>
      <c r="L1693" s="1445" t="s">
        <v>5229</v>
      </c>
      <c r="M1693" s="1445" t="s">
        <v>10096</v>
      </c>
      <c r="N1693" s="1449" t="s">
        <v>10097</v>
      </c>
      <c r="O1693" s="1450"/>
      <c r="P1693" s="1450"/>
    </row>
    <row r="1694">
      <c r="A1694" s="1444">
        <v>5662.0</v>
      </c>
      <c r="B1694" s="1445" t="s">
        <v>10098</v>
      </c>
      <c r="C1694" s="1445" t="s">
        <v>10099</v>
      </c>
      <c r="D1694" s="1446" t="s">
        <v>10100</v>
      </c>
      <c r="E1694" s="1445">
        <v>8.34324848E8</v>
      </c>
      <c r="F1694" s="1445">
        <v>8.19039865E8</v>
      </c>
      <c r="G1694" s="1447" t="b">
        <v>1</v>
      </c>
      <c r="H1694" s="1445" t="s">
        <v>76</v>
      </c>
      <c r="I1694" s="1445" t="s">
        <v>1204</v>
      </c>
      <c r="J1694" s="1448">
        <v>583715.0</v>
      </c>
      <c r="K1694" s="1445" t="s">
        <v>5391</v>
      </c>
      <c r="L1694" s="1445" t="s">
        <v>5998</v>
      </c>
      <c r="M1694" s="1445" t="s">
        <v>8760</v>
      </c>
      <c r="N1694" s="1449" t="s">
        <v>5392</v>
      </c>
      <c r="O1694" s="1450"/>
      <c r="P1694" s="1450"/>
    </row>
    <row r="1695">
      <c r="A1695" s="1444">
        <v>5663.0</v>
      </c>
      <c r="B1695" s="1445" t="s">
        <v>10101</v>
      </c>
      <c r="C1695" s="1445" t="s">
        <v>10102</v>
      </c>
      <c r="D1695" s="1446" t="s">
        <v>10103</v>
      </c>
      <c r="E1695" s="1445">
        <v>8.20581118E8</v>
      </c>
      <c r="F1695" s="1445">
        <v>8.19039865E8</v>
      </c>
      <c r="G1695" s="1447" t="b">
        <v>1</v>
      </c>
      <c r="H1695" s="1445" t="s">
        <v>76</v>
      </c>
      <c r="I1695" s="1445" t="s">
        <v>1204</v>
      </c>
      <c r="J1695" s="1448">
        <v>583715.0</v>
      </c>
      <c r="K1695" s="1445" t="s">
        <v>5391</v>
      </c>
      <c r="L1695" s="1445" t="s">
        <v>6056</v>
      </c>
      <c r="M1695" s="1445" t="s">
        <v>10096</v>
      </c>
      <c r="N1695" s="1449" t="s">
        <v>5392</v>
      </c>
      <c r="O1695" s="1450"/>
      <c r="P1695" s="1450"/>
    </row>
    <row r="1696">
      <c r="A1696" s="1444">
        <v>5664.0</v>
      </c>
      <c r="B1696" s="1445" t="s">
        <v>10104</v>
      </c>
      <c r="C1696" s="1445" t="s">
        <v>10104</v>
      </c>
      <c r="D1696" s="1446" t="s">
        <v>10105</v>
      </c>
      <c r="E1696" s="1445">
        <v>8.1185116E7</v>
      </c>
      <c r="F1696" s="1445">
        <v>8.1185116E7</v>
      </c>
      <c r="G1696" s="1447" t="b">
        <v>1</v>
      </c>
      <c r="H1696" s="1445" t="s">
        <v>120</v>
      </c>
      <c r="I1696" s="1445" t="s">
        <v>6480</v>
      </c>
      <c r="J1696" s="1448">
        <v>126855.0</v>
      </c>
      <c r="K1696" s="1445" t="s">
        <v>2437</v>
      </c>
      <c r="L1696" s="1453"/>
      <c r="M1696" s="1445" t="s">
        <v>10056</v>
      </c>
      <c r="N1696" s="1449" t="s">
        <v>8495</v>
      </c>
      <c r="O1696" s="1450"/>
      <c r="P1696" s="1450"/>
    </row>
    <row r="1697">
      <c r="A1697" s="1444">
        <v>5665.0</v>
      </c>
      <c r="B1697" s="1445" t="s">
        <v>10106</v>
      </c>
      <c r="C1697" s="1445" t="s">
        <v>10106</v>
      </c>
      <c r="D1697" s="1446" t="s">
        <v>10107</v>
      </c>
      <c r="E1697" s="1445">
        <v>6.3371886E7</v>
      </c>
      <c r="F1697" s="1445">
        <v>6.3371886E7</v>
      </c>
      <c r="G1697" s="1447" t="b">
        <v>1</v>
      </c>
      <c r="H1697" s="1445" t="s">
        <v>120</v>
      </c>
      <c r="I1697" s="1445" t="s">
        <v>6480</v>
      </c>
      <c r="J1697" s="1448">
        <v>126855.0</v>
      </c>
      <c r="K1697" s="1445" t="s">
        <v>2461</v>
      </c>
      <c r="L1697" s="1453"/>
      <c r="M1697" s="1445" t="s">
        <v>10108</v>
      </c>
      <c r="N1697" s="1449" t="s">
        <v>2461</v>
      </c>
      <c r="O1697" s="1450"/>
      <c r="P1697" s="1450"/>
    </row>
    <row r="1698">
      <c r="A1698" s="1444">
        <v>5669.0</v>
      </c>
      <c r="B1698" s="1445" t="s">
        <v>485</v>
      </c>
      <c r="C1698" s="1445" t="s">
        <v>10109</v>
      </c>
      <c r="D1698" s="1446" t="s">
        <v>10110</v>
      </c>
      <c r="E1698" s="1445">
        <v>2.2588489E7</v>
      </c>
      <c r="F1698" s="1445">
        <v>2.2588489E7</v>
      </c>
      <c r="G1698" s="1447" t="b">
        <v>1</v>
      </c>
      <c r="H1698" s="1445" t="s">
        <v>76</v>
      </c>
      <c r="I1698" s="1445" t="s">
        <v>4929</v>
      </c>
      <c r="J1698" s="1448">
        <v>91511.0</v>
      </c>
      <c r="K1698" s="1445" t="s">
        <v>2437</v>
      </c>
      <c r="L1698" s="1453"/>
      <c r="M1698" s="1445" t="s">
        <v>76</v>
      </c>
      <c r="N1698" s="1449" t="s">
        <v>6490</v>
      </c>
      <c r="O1698" s="1450"/>
      <c r="P1698" s="1450"/>
    </row>
    <row r="1699">
      <c r="A1699" s="1444">
        <v>5672.0</v>
      </c>
      <c r="B1699" s="1445" t="s">
        <v>4284</v>
      </c>
      <c r="C1699" s="1445" t="s">
        <v>4284</v>
      </c>
      <c r="D1699" s="1446" t="s">
        <v>10111</v>
      </c>
      <c r="E1699" s="1445">
        <v>6.3371886E7</v>
      </c>
      <c r="F1699" s="1445">
        <v>6.3371886E7</v>
      </c>
      <c r="G1699" s="1447" t="b">
        <v>1</v>
      </c>
      <c r="H1699" s="1445" t="s">
        <v>120</v>
      </c>
      <c r="I1699" s="1445" t="s">
        <v>6480</v>
      </c>
      <c r="J1699" s="1448">
        <v>126855.0</v>
      </c>
      <c r="K1699" s="1445" t="s">
        <v>2659</v>
      </c>
      <c r="L1699" s="1451"/>
      <c r="M1699" s="1445" t="s">
        <v>10108</v>
      </c>
      <c r="N1699" s="1449" t="s">
        <v>2659</v>
      </c>
      <c r="O1699" s="1450"/>
      <c r="P1699" s="1450"/>
    </row>
    <row r="1700">
      <c r="A1700" s="1444">
        <v>5673.0</v>
      </c>
      <c r="B1700" s="1445" t="s">
        <v>10112</v>
      </c>
      <c r="C1700" s="1445" t="s">
        <v>10113</v>
      </c>
      <c r="D1700" s="1446" t="s">
        <v>10114</v>
      </c>
      <c r="E1700" s="1445">
        <v>2.1294755E7</v>
      </c>
      <c r="F1700" s="1445">
        <v>2.1294755E7</v>
      </c>
      <c r="G1700" s="1447" t="b">
        <v>1</v>
      </c>
      <c r="H1700" s="1445" t="s">
        <v>76</v>
      </c>
      <c r="I1700" s="1445" t="s">
        <v>4929</v>
      </c>
      <c r="J1700" s="1448">
        <v>91511.0</v>
      </c>
      <c r="K1700" s="1445" t="s">
        <v>2437</v>
      </c>
      <c r="L1700" s="1453"/>
      <c r="M1700" s="1453"/>
      <c r="N1700" s="1449" t="s">
        <v>2437</v>
      </c>
      <c r="O1700" s="1450"/>
      <c r="P1700" s="1450"/>
    </row>
    <row r="1701">
      <c r="A1701" s="1444">
        <v>5674.0</v>
      </c>
      <c r="B1701" s="1445" t="s">
        <v>10115</v>
      </c>
      <c r="C1701" s="1445" t="s">
        <v>10115</v>
      </c>
      <c r="D1701" s="1446" t="s">
        <v>10116</v>
      </c>
      <c r="E1701" s="1445">
        <v>6.3371886E7</v>
      </c>
      <c r="F1701" s="1445">
        <v>6.3371886E7</v>
      </c>
      <c r="G1701" s="1447" t="b">
        <v>1</v>
      </c>
      <c r="H1701" s="1445" t="s">
        <v>120</v>
      </c>
      <c r="I1701" s="1445" t="s">
        <v>6480</v>
      </c>
      <c r="J1701" s="1448">
        <v>126855.0</v>
      </c>
      <c r="K1701" s="1445" t="s">
        <v>2440</v>
      </c>
      <c r="L1701" s="1451"/>
      <c r="M1701" s="1445" t="s">
        <v>10108</v>
      </c>
      <c r="N1701" s="1449" t="s">
        <v>2440</v>
      </c>
      <c r="O1701" s="1450"/>
      <c r="P1701" s="1450"/>
    </row>
    <row r="1702">
      <c r="A1702" s="1444">
        <v>5675.0</v>
      </c>
      <c r="B1702" s="1445" t="s">
        <v>10117</v>
      </c>
      <c r="C1702" s="1445" t="s">
        <v>10118</v>
      </c>
      <c r="D1702" s="1446" t="s">
        <v>10119</v>
      </c>
      <c r="E1702" s="1445">
        <v>2.2313929E7</v>
      </c>
      <c r="F1702" s="1445">
        <v>2.2313929E7</v>
      </c>
      <c r="G1702" s="1447" t="b">
        <v>1</v>
      </c>
      <c r="H1702" s="1445" t="s">
        <v>76</v>
      </c>
      <c r="I1702" s="1445" t="s">
        <v>4929</v>
      </c>
      <c r="J1702" s="1448">
        <v>91511.0</v>
      </c>
      <c r="K1702" s="1445" t="s">
        <v>2437</v>
      </c>
      <c r="L1702" s="1451"/>
      <c r="M1702" s="1451"/>
      <c r="N1702" s="1449" t="s">
        <v>2437</v>
      </c>
      <c r="O1702" s="1450"/>
      <c r="P1702" s="1450"/>
    </row>
    <row r="1703">
      <c r="A1703" s="1444">
        <v>5676.0</v>
      </c>
      <c r="B1703" s="1445" t="s">
        <v>10120</v>
      </c>
      <c r="C1703" s="1445" t="s">
        <v>10121</v>
      </c>
      <c r="D1703" s="1446" t="s">
        <v>10122</v>
      </c>
      <c r="E1703" s="1445">
        <v>9.59715034E8</v>
      </c>
      <c r="F1703" s="1445">
        <v>9.59715034E8</v>
      </c>
      <c r="G1703" s="1447" t="b">
        <v>1</v>
      </c>
      <c r="H1703" s="1445" t="s">
        <v>76</v>
      </c>
      <c r="I1703" s="1445" t="s">
        <v>4929</v>
      </c>
      <c r="J1703" s="1448">
        <v>91511.0</v>
      </c>
      <c r="K1703" s="1445" t="s">
        <v>2437</v>
      </c>
      <c r="L1703" s="1445" t="s">
        <v>6164</v>
      </c>
      <c r="M1703" s="1451"/>
      <c r="N1703" s="1449" t="s">
        <v>2437</v>
      </c>
      <c r="O1703" s="1450"/>
      <c r="P1703" s="1450"/>
    </row>
    <row r="1704">
      <c r="A1704" s="1444">
        <v>5677.0</v>
      </c>
      <c r="B1704" s="1445" t="s">
        <v>10123</v>
      </c>
      <c r="C1704" s="1445" t="s">
        <v>10123</v>
      </c>
      <c r="D1704" s="1446" t="s">
        <v>10124</v>
      </c>
      <c r="E1704" s="1445">
        <v>6.4121816E7</v>
      </c>
      <c r="F1704" s="1445">
        <v>6.4121816E7</v>
      </c>
      <c r="G1704" s="1447" t="b">
        <v>1</v>
      </c>
      <c r="H1704" s="1445" t="s">
        <v>120</v>
      </c>
      <c r="I1704" s="1445" t="s">
        <v>6480</v>
      </c>
      <c r="J1704" s="1448">
        <v>126855.0</v>
      </c>
      <c r="K1704" s="1445" t="s">
        <v>3238</v>
      </c>
      <c r="L1704" s="1453"/>
      <c r="M1704" s="1445" t="s">
        <v>10108</v>
      </c>
      <c r="N1704" s="1449" t="s">
        <v>3238</v>
      </c>
      <c r="O1704" s="1450"/>
      <c r="P1704" s="1450"/>
    </row>
    <row r="1705">
      <c r="A1705" s="1444">
        <v>5678.0</v>
      </c>
      <c r="B1705" s="1445" t="s">
        <v>10125</v>
      </c>
      <c r="C1705" s="1445" t="s">
        <v>10125</v>
      </c>
      <c r="D1705" s="1446" t="s">
        <v>10126</v>
      </c>
      <c r="E1705" s="1445">
        <v>6.3371886E7</v>
      </c>
      <c r="F1705" s="1445">
        <v>6.3371886E7</v>
      </c>
      <c r="G1705" s="1447" t="b">
        <v>1</v>
      </c>
      <c r="H1705" s="1445" t="s">
        <v>120</v>
      </c>
      <c r="I1705" s="1445" t="s">
        <v>6480</v>
      </c>
      <c r="J1705" s="1448">
        <v>126855.0</v>
      </c>
      <c r="K1705" s="1445" t="s">
        <v>2476</v>
      </c>
      <c r="L1705" s="1453"/>
      <c r="M1705" s="1445" t="s">
        <v>10108</v>
      </c>
      <c r="N1705" s="1449" t="s">
        <v>2476</v>
      </c>
      <c r="O1705" s="1450"/>
      <c r="P1705" s="1450"/>
    </row>
    <row r="1706">
      <c r="A1706" s="1444">
        <v>5679.0</v>
      </c>
      <c r="B1706" s="1445" t="s">
        <v>10127</v>
      </c>
      <c r="C1706" s="1445" t="s">
        <v>10127</v>
      </c>
      <c r="D1706" s="1446" t="s">
        <v>10128</v>
      </c>
      <c r="E1706" s="1445">
        <v>9.35539726E8</v>
      </c>
      <c r="F1706" s="1445">
        <v>9.35539726E8</v>
      </c>
      <c r="G1706" s="1447" t="b">
        <v>1</v>
      </c>
      <c r="H1706" s="1445" t="s">
        <v>76</v>
      </c>
      <c r="I1706" s="1445" t="s">
        <v>1204</v>
      </c>
      <c r="J1706" s="1448">
        <v>583715.0</v>
      </c>
      <c r="K1706" s="1445" t="s">
        <v>2659</v>
      </c>
      <c r="L1706" s="1453"/>
      <c r="M1706" s="1445" t="s">
        <v>8592</v>
      </c>
      <c r="N1706" s="1449" t="s">
        <v>2659</v>
      </c>
      <c r="O1706" s="1450"/>
      <c r="P1706" s="1450"/>
    </row>
    <row r="1707">
      <c r="A1707" s="1444">
        <v>5681.0</v>
      </c>
      <c r="B1707" s="1445" t="s">
        <v>10129</v>
      </c>
      <c r="C1707" s="1445" t="s">
        <v>10130</v>
      </c>
      <c r="D1707" s="1446" t="s">
        <v>10131</v>
      </c>
      <c r="E1707" s="1445">
        <v>6.32124459E8</v>
      </c>
      <c r="F1707" s="1445">
        <v>6.32124459E8</v>
      </c>
      <c r="G1707" s="1447" t="b">
        <v>1</v>
      </c>
      <c r="H1707" s="1445" t="s">
        <v>76</v>
      </c>
      <c r="I1707" s="1445" t="s">
        <v>1204</v>
      </c>
      <c r="J1707" s="1448">
        <v>583715.0</v>
      </c>
      <c r="K1707" s="1445" t="s">
        <v>2464</v>
      </c>
      <c r="L1707" s="1445" t="s">
        <v>5422</v>
      </c>
      <c r="M1707" s="1445" t="s">
        <v>76</v>
      </c>
      <c r="N1707" s="1449" t="s">
        <v>2464</v>
      </c>
      <c r="O1707" s="1450"/>
      <c r="P1707" s="1450"/>
    </row>
    <row r="1708">
      <c r="A1708" s="1444">
        <v>5682.0</v>
      </c>
      <c r="B1708" s="1445" t="s">
        <v>10132</v>
      </c>
      <c r="C1708" s="1445" t="s">
        <v>10133</v>
      </c>
      <c r="D1708" s="1446" t="s">
        <v>10134</v>
      </c>
      <c r="E1708" s="1445">
        <v>6.45866034E8</v>
      </c>
      <c r="F1708" s="1445">
        <v>6.45866034E8</v>
      </c>
      <c r="G1708" s="1447" t="b">
        <v>1</v>
      </c>
      <c r="H1708" s="1445" t="s">
        <v>76</v>
      </c>
      <c r="I1708" s="1445" t="s">
        <v>1077</v>
      </c>
      <c r="J1708" s="1448">
        <v>319244.0</v>
      </c>
      <c r="K1708" s="1445" t="s">
        <v>2715</v>
      </c>
      <c r="L1708" s="1453"/>
      <c r="M1708" s="1445" t="s">
        <v>9774</v>
      </c>
      <c r="N1708" s="1449" t="s">
        <v>2715</v>
      </c>
      <c r="O1708" s="1450"/>
      <c r="P1708" s="1450"/>
    </row>
    <row r="1709">
      <c r="A1709" s="1444">
        <v>5683.0</v>
      </c>
      <c r="B1709" s="1445" t="s">
        <v>10135</v>
      </c>
      <c r="C1709" s="1445" t="s">
        <v>10136</v>
      </c>
      <c r="D1709" s="1446" t="s">
        <v>10137</v>
      </c>
      <c r="E1709" s="1445">
        <v>6.26049119E8</v>
      </c>
      <c r="F1709" s="1445">
        <v>6.26049119E8</v>
      </c>
      <c r="G1709" s="1447" t="b">
        <v>1</v>
      </c>
      <c r="H1709" s="1445" t="s">
        <v>76</v>
      </c>
      <c r="I1709" s="1445" t="s">
        <v>1204</v>
      </c>
      <c r="J1709" s="1448">
        <v>583715.0</v>
      </c>
      <c r="K1709" s="1445" t="s">
        <v>2464</v>
      </c>
      <c r="L1709" s="1445" t="s">
        <v>6749</v>
      </c>
      <c r="M1709" s="1445" t="s">
        <v>8586</v>
      </c>
      <c r="N1709" s="1449" t="s">
        <v>2464</v>
      </c>
      <c r="O1709" s="1450"/>
      <c r="P1709" s="1450"/>
    </row>
    <row r="1710">
      <c r="A1710" s="1444">
        <v>5684.0</v>
      </c>
      <c r="B1710" s="1445" t="s">
        <v>3665</v>
      </c>
      <c r="C1710" s="1445" t="s">
        <v>3665</v>
      </c>
      <c r="D1710" s="1446" t="s">
        <v>10138</v>
      </c>
      <c r="E1710" s="1445">
        <v>8.89242626E8</v>
      </c>
      <c r="F1710" s="1445">
        <v>8.89242626E8</v>
      </c>
      <c r="G1710" s="1447" t="b">
        <v>1</v>
      </c>
      <c r="H1710" s="1445" t="s">
        <v>76</v>
      </c>
      <c r="I1710" s="1445" t="s">
        <v>4929</v>
      </c>
      <c r="J1710" s="1448">
        <v>91511.0</v>
      </c>
      <c r="K1710" s="1445" t="s">
        <v>2659</v>
      </c>
      <c r="L1710" s="1453"/>
      <c r="M1710" s="1445" t="s">
        <v>4969</v>
      </c>
      <c r="N1710" s="1449" t="s">
        <v>2659</v>
      </c>
      <c r="O1710" s="1450"/>
      <c r="P1710" s="1450"/>
    </row>
    <row r="1711">
      <c r="A1711" s="1444">
        <v>5685.0</v>
      </c>
      <c r="B1711" s="1445" t="s">
        <v>10139</v>
      </c>
      <c r="C1711" s="1445" t="s">
        <v>10139</v>
      </c>
      <c r="D1711" s="1446" t="s">
        <v>10140</v>
      </c>
      <c r="E1711" s="1445">
        <v>6.11611682E8</v>
      </c>
      <c r="F1711" s="1445">
        <v>6.11611682E8</v>
      </c>
      <c r="G1711" s="1447" t="b">
        <v>1</v>
      </c>
      <c r="H1711" s="1445" t="s">
        <v>76</v>
      </c>
      <c r="I1711" s="1445" t="s">
        <v>4929</v>
      </c>
      <c r="J1711" s="1448">
        <v>91511.0</v>
      </c>
      <c r="K1711" s="1445" t="s">
        <v>2659</v>
      </c>
      <c r="L1711" s="1445" t="s">
        <v>6056</v>
      </c>
      <c r="M1711" s="1445" t="s">
        <v>10096</v>
      </c>
      <c r="N1711" s="1449" t="s">
        <v>2659</v>
      </c>
      <c r="O1711" s="1450"/>
      <c r="P1711" s="1450"/>
    </row>
    <row r="1712">
      <c r="A1712" s="1444">
        <v>5686.0</v>
      </c>
      <c r="B1712" s="1445" t="s">
        <v>10141</v>
      </c>
      <c r="C1712" s="1445" t="s">
        <v>10142</v>
      </c>
      <c r="D1712" s="1446" t="s">
        <v>10143</v>
      </c>
      <c r="E1712" s="1454">
        <f>+66021238699</f>
        <v>66021238699</v>
      </c>
      <c r="F1712" s="1445">
        <v>2.1238699E7</v>
      </c>
      <c r="G1712" s="1447" t="b">
        <v>1</v>
      </c>
      <c r="H1712" s="1445" t="s">
        <v>76</v>
      </c>
      <c r="I1712" s="1445" t="s">
        <v>4929</v>
      </c>
      <c r="J1712" s="1448">
        <v>91511.0</v>
      </c>
      <c r="K1712" s="1445" t="s">
        <v>2437</v>
      </c>
      <c r="L1712" s="1453"/>
      <c r="M1712" s="1453"/>
      <c r="N1712" s="1449" t="s">
        <v>2437</v>
      </c>
      <c r="O1712" s="1450"/>
      <c r="P1712" s="1450"/>
    </row>
    <row r="1713">
      <c r="A1713" s="1444">
        <v>5688.0</v>
      </c>
      <c r="B1713" s="1445" t="s">
        <v>3786</v>
      </c>
      <c r="C1713" s="1445" t="s">
        <v>10144</v>
      </c>
      <c r="D1713" s="1446" t="s">
        <v>10145</v>
      </c>
      <c r="E1713" s="1445">
        <v>9.18356154E8</v>
      </c>
      <c r="F1713" s="1445">
        <v>9.18356154E8</v>
      </c>
      <c r="G1713" s="1447" t="b">
        <v>1</v>
      </c>
      <c r="H1713" s="1445" t="s">
        <v>76</v>
      </c>
      <c r="I1713" s="1445" t="s">
        <v>4936</v>
      </c>
      <c r="J1713" s="1448">
        <v>717019.0</v>
      </c>
      <c r="K1713" s="1445" t="s">
        <v>2476</v>
      </c>
      <c r="L1713" s="1453"/>
      <c r="M1713" s="1453"/>
      <c r="N1713" s="1449" t="s">
        <v>10146</v>
      </c>
      <c r="O1713" s="1450"/>
      <c r="P1713" s="1450"/>
    </row>
    <row r="1714">
      <c r="A1714" s="1444">
        <v>5689.0</v>
      </c>
      <c r="B1714" s="1445" t="s">
        <v>10147</v>
      </c>
      <c r="C1714" s="1445" t="s">
        <v>10148</v>
      </c>
      <c r="D1714" s="1446" t="s">
        <v>10149</v>
      </c>
      <c r="E1714" s="1445">
        <v>8.56601933E8</v>
      </c>
      <c r="F1714" s="1445">
        <v>8.56601933E8</v>
      </c>
      <c r="G1714" s="1447" t="b">
        <v>1</v>
      </c>
      <c r="H1714" s="1445" t="s">
        <v>76</v>
      </c>
      <c r="I1714" s="1445" t="s">
        <v>1077</v>
      </c>
      <c r="J1714" s="1448">
        <v>319244.0</v>
      </c>
      <c r="K1714" s="1445" t="s">
        <v>2464</v>
      </c>
      <c r="L1714" s="1445" t="s">
        <v>5196</v>
      </c>
      <c r="M1714" s="1445" t="s">
        <v>8644</v>
      </c>
      <c r="N1714" s="1449" t="s">
        <v>8986</v>
      </c>
      <c r="O1714" s="1450"/>
      <c r="P1714" s="1450"/>
    </row>
    <row r="1715">
      <c r="A1715" s="1444">
        <v>5690.0</v>
      </c>
      <c r="B1715" s="1445" t="s">
        <v>10150</v>
      </c>
      <c r="C1715" s="1445" t="s">
        <v>10150</v>
      </c>
      <c r="D1715" s="1446" t="s">
        <v>10151</v>
      </c>
      <c r="E1715" s="1445">
        <v>8.92051933E8</v>
      </c>
      <c r="F1715" s="1445">
        <v>8.92051933E8</v>
      </c>
      <c r="G1715" s="1447" t="b">
        <v>1</v>
      </c>
      <c r="H1715" s="1445" t="s">
        <v>76</v>
      </c>
      <c r="I1715" s="1445" t="s">
        <v>1077</v>
      </c>
      <c r="J1715" s="1448">
        <v>319244.0</v>
      </c>
      <c r="K1715" s="1445" t="s">
        <v>2464</v>
      </c>
      <c r="L1715" s="1453"/>
      <c r="M1715" s="1445" t="s">
        <v>10096</v>
      </c>
      <c r="N1715" s="1449" t="s">
        <v>8986</v>
      </c>
      <c r="O1715" s="1450"/>
      <c r="P1715" s="1450"/>
    </row>
    <row r="1716">
      <c r="A1716" s="1444">
        <v>5691.0</v>
      </c>
      <c r="B1716" s="1445" t="s">
        <v>10152</v>
      </c>
      <c r="C1716" s="1445" t="s">
        <v>10153</v>
      </c>
      <c r="D1716" s="1446" t="s">
        <v>10154</v>
      </c>
      <c r="E1716" s="1445">
        <v>8.39848884E8</v>
      </c>
      <c r="F1716" s="1445">
        <v>8.39848884E8</v>
      </c>
      <c r="G1716" s="1447" t="b">
        <v>1</v>
      </c>
      <c r="H1716" s="1445" t="s">
        <v>76</v>
      </c>
      <c r="I1716" s="1445" t="s">
        <v>4936</v>
      </c>
      <c r="J1716" s="1448">
        <v>717019.0</v>
      </c>
      <c r="K1716" s="1445" t="s">
        <v>2437</v>
      </c>
      <c r="L1716" s="1453"/>
      <c r="M1716" s="1445" t="s">
        <v>76</v>
      </c>
      <c r="N1716" s="1449" t="s">
        <v>10155</v>
      </c>
      <c r="O1716" s="1450"/>
      <c r="P1716" s="1450"/>
    </row>
    <row r="1717">
      <c r="A1717" s="1444">
        <v>5692.0</v>
      </c>
      <c r="B1717" s="1445" t="s">
        <v>10156</v>
      </c>
      <c r="C1717" s="1445" t="s">
        <v>10157</v>
      </c>
      <c r="D1717" s="1446" t="s">
        <v>10158</v>
      </c>
      <c r="E1717" s="1445">
        <v>9.91119822E8</v>
      </c>
      <c r="F1717" s="1445">
        <v>9.91119822E8</v>
      </c>
      <c r="G1717" s="1447" t="b">
        <v>1</v>
      </c>
      <c r="H1717" s="1445" t="s">
        <v>76</v>
      </c>
      <c r="I1717" s="1445" t="s">
        <v>1204</v>
      </c>
      <c r="J1717" s="1448">
        <v>583715.0</v>
      </c>
      <c r="K1717" s="1445" t="s">
        <v>2432</v>
      </c>
      <c r="L1717" s="1445" t="s">
        <v>4930</v>
      </c>
      <c r="M1717" s="1445" t="s">
        <v>4931</v>
      </c>
      <c r="N1717" s="1449" t="s">
        <v>2432</v>
      </c>
      <c r="O1717" s="1450"/>
      <c r="P1717" s="1450"/>
    </row>
    <row r="1718">
      <c r="A1718" s="1444">
        <v>5694.0</v>
      </c>
      <c r="B1718" s="1445" t="s">
        <v>10159</v>
      </c>
      <c r="C1718" s="1445" t="s">
        <v>10160</v>
      </c>
      <c r="D1718" s="1446" t="s">
        <v>10161</v>
      </c>
      <c r="E1718" s="1445">
        <v>9.89678892E8</v>
      </c>
      <c r="F1718" s="1445">
        <v>9.89678892E8</v>
      </c>
      <c r="G1718" s="1447" t="b">
        <v>1</v>
      </c>
      <c r="H1718" s="1445" t="s">
        <v>76</v>
      </c>
      <c r="I1718" s="1445" t="s">
        <v>1204</v>
      </c>
      <c r="J1718" s="1448">
        <v>583715.0</v>
      </c>
      <c r="K1718" s="1445" t="s">
        <v>2432</v>
      </c>
      <c r="L1718" s="1445" t="s">
        <v>5249</v>
      </c>
      <c r="M1718" s="1445" t="s">
        <v>4969</v>
      </c>
      <c r="N1718" s="1449" t="s">
        <v>2432</v>
      </c>
      <c r="O1718" s="1450"/>
      <c r="P1718" s="1450"/>
    </row>
    <row r="1719">
      <c r="A1719" s="1444">
        <v>5695.0</v>
      </c>
      <c r="B1719" s="1445" t="s">
        <v>10162</v>
      </c>
      <c r="C1719" s="1445" t="s">
        <v>10163</v>
      </c>
      <c r="D1719" s="1446" t="s">
        <v>10164</v>
      </c>
      <c r="E1719" s="1445">
        <v>8.24964555E8</v>
      </c>
      <c r="F1719" s="1445">
        <v>8.24964555E8</v>
      </c>
      <c r="G1719" s="1447" t="b">
        <v>1</v>
      </c>
      <c r="H1719" s="1445" t="s">
        <v>263</v>
      </c>
      <c r="I1719" s="1445" t="s">
        <v>4936</v>
      </c>
      <c r="J1719" s="1448">
        <v>717019.0</v>
      </c>
      <c r="K1719" s="1445" t="s">
        <v>2464</v>
      </c>
      <c r="L1719" s="1445" t="s">
        <v>263</v>
      </c>
      <c r="M1719" s="1445" t="s">
        <v>10165</v>
      </c>
      <c r="N1719" s="1449" t="s">
        <v>2464</v>
      </c>
      <c r="O1719" s="1450"/>
      <c r="P1719" s="1450"/>
    </row>
    <row r="1720">
      <c r="A1720" s="1444">
        <v>5696.0</v>
      </c>
      <c r="B1720" s="1445" t="s">
        <v>10166</v>
      </c>
      <c r="C1720" s="1445" t="s">
        <v>10167</v>
      </c>
      <c r="D1720" s="1446" t="s">
        <v>10168</v>
      </c>
      <c r="E1720" s="1445">
        <v>8.96549449E8</v>
      </c>
      <c r="F1720" s="1445">
        <v>8.96549449E8</v>
      </c>
      <c r="G1720" s="1447" t="b">
        <v>1</v>
      </c>
      <c r="H1720" s="1445" t="s">
        <v>76</v>
      </c>
      <c r="I1720" s="1445" t="s">
        <v>4929</v>
      </c>
      <c r="J1720" s="1448">
        <v>91511.0</v>
      </c>
      <c r="K1720" s="1445" t="s">
        <v>2659</v>
      </c>
      <c r="L1720" s="1453"/>
      <c r="M1720" s="1453"/>
      <c r="N1720" s="1449" t="s">
        <v>2659</v>
      </c>
      <c r="O1720" s="1450"/>
      <c r="P1720" s="1450"/>
    </row>
    <row r="1721">
      <c r="A1721" s="1444">
        <v>5697.0</v>
      </c>
      <c r="B1721" s="1445" t="s">
        <v>10169</v>
      </c>
      <c r="C1721" s="1445" t="s">
        <v>10169</v>
      </c>
      <c r="D1721" s="1446" t="s">
        <v>10170</v>
      </c>
      <c r="E1721" s="1445">
        <v>8.8746868E7</v>
      </c>
      <c r="F1721" s="1445">
        <v>8.8746868E7</v>
      </c>
      <c r="G1721" s="1447" t="b">
        <v>1</v>
      </c>
      <c r="H1721" s="1445" t="s">
        <v>120</v>
      </c>
      <c r="I1721" s="1445" t="s">
        <v>6480</v>
      </c>
      <c r="J1721" s="1448">
        <v>126855.0</v>
      </c>
      <c r="K1721" s="1445" t="s">
        <v>2464</v>
      </c>
      <c r="L1721" s="1453"/>
      <c r="M1721" s="1445" t="s">
        <v>10056</v>
      </c>
      <c r="N1721" s="1449" t="s">
        <v>2464</v>
      </c>
      <c r="O1721" s="1450"/>
      <c r="P1721" s="1450"/>
    </row>
    <row r="1722">
      <c r="A1722" s="1444">
        <v>5698.0</v>
      </c>
      <c r="B1722" s="1445" t="s">
        <v>10171</v>
      </c>
      <c r="C1722" s="1445" t="s">
        <v>10171</v>
      </c>
      <c r="D1722" s="1446" t="s">
        <v>10172</v>
      </c>
      <c r="E1722" s="1445">
        <v>8.8746868E7</v>
      </c>
      <c r="F1722" s="1445">
        <v>8.8746868E7</v>
      </c>
      <c r="G1722" s="1447" t="b">
        <v>1</v>
      </c>
      <c r="H1722" s="1445" t="s">
        <v>120</v>
      </c>
      <c r="I1722" s="1445" t="s">
        <v>6480</v>
      </c>
      <c r="J1722" s="1448">
        <v>126855.0</v>
      </c>
      <c r="K1722" s="1445" t="s">
        <v>2464</v>
      </c>
      <c r="L1722" s="1451"/>
      <c r="M1722" s="1445" t="s">
        <v>10173</v>
      </c>
      <c r="N1722" s="1449" t="s">
        <v>2464</v>
      </c>
      <c r="O1722" s="1450"/>
      <c r="P1722" s="1450"/>
    </row>
    <row r="1723">
      <c r="A1723" s="1444">
        <v>5699.0</v>
      </c>
      <c r="B1723" s="1445" t="s">
        <v>10174</v>
      </c>
      <c r="C1723" s="1445" t="s">
        <v>10175</v>
      </c>
      <c r="D1723" s="1446" t="s">
        <v>10176</v>
      </c>
      <c r="E1723" s="1445">
        <v>3.253147E7</v>
      </c>
      <c r="F1723" s="1445">
        <v>3.253147E7</v>
      </c>
      <c r="G1723" s="1447" t="b">
        <v>1</v>
      </c>
      <c r="H1723" s="1445" t="s">
        <v>5608</v>
      </c>
      <c r="I1723" s="1445" t="s">
        <v>4936</v>
      </c>
      <c r="J1723" s="1448">
        <v>717019.0</v>
      </c>
      <c r="K1723" s="1445" t="s">
        <v>2464</v>
      </c>
      <c r="L1723" s="1445" t="s">
        <v>5608</v>
      </c>
      <c r="M1723" s="1445" t="s">
        <v>5608</v>
      </c>
      <c r="N1723" s="1449" t="s">
        <v>2464</v>
      </c>
      <c r="O1723" s="1450"/>
      <c r="P1723" s="1450"/>
    </row>
    <row r="1724">
      <c r="A1724" s="1444">
        <v>5701.0</v>
      </c>
      <c r="B1724" s="1445" t="s">
        <v>10177</v>
      </c>
      <c r="C1724" s="1445" t="s">
        <v>10178</v>
      </c>
      <c r="D1724" s="1446" t="s">
        <v>10179</v>
      </c>
      <c r="E1724" s="1445">
        <v>6.55965461E8</v>
      </c>
      <c r="F1724" s="1445">
        <v>6.55965461E8</v>
      </c>
      <c r="G1724" s="1447" t="b">
        <v>1</v>
      </c>
      <c r="H1724" s="1445" t="s">
        <v>76</v>
      </c>
      <c r="I1724" s="1445" t="s">
        <v>4936</v>
      </c>
      <c r="J1724" s="1448">
        <v>717019.0</v>
      </c>
      <c r="K1724" s="1445" t="s">
        <v>2426</v>
      </c>
      <c r="L1724" s="1445" t="s">
        <v>5998</v>
      </c>
      <c r="M1724" s="1445" t="s">
        <v>8656</v>
      </c>
      <c r="N1724" s="1449" t="s">
        <v>9610</v>
      </c>
      <c r="O1724" s="1450"/>
      <c r="P1724" s="1450"/>
    </row>
    <row r="1725">
      <c r="A1725" s="1444">
        <v>5702.0</v>
      </c>
      <c r="B1725" s="1445" t="s">
        <v>3559</v>
      </c>
      <c r="C1725" s="1445" t="s">
        <v>10180</v>
      </c>
      <c r="D1725" s="1446" t="s">
        <v>10181</v>
      </c>
      <c r="E1725" s="1445">
        <v>2.1217095E7</v>
      </c>
      <c r="F1725" s="1445">
        <v>2.1217095E7</v>
      </c>
      <c r="G1725" s="1447" t="b">
        <v>1</v>
      </c>
      <c r="H1725" s="1445" t="s">
        <v>76</v>
      </c>
      <c r="I1725" s="1445" t="s">
        <v>1204</v>
      </c>
      <c r="J1725" s="1448">
        <v>583715.0</v>
      </c>
      <c r="K1725" s="1445" t="s">
        <v>3363</v>
      </c>
      <c r="L1725" s="1451"/>
      <c r="M1725" s="1445" t="s">
        <v>6149</v>
      </c>
      <c r="N1725" s="1449" t="s">
        <v>3363</v>
      </c>
      <c r="O1725" s="1450"/>
      <c r="P1725" s="1450"/>
    </row>
    <row r="1726">
      <c r="A1726" s="1444">
        <v>5703.0</v>
      </c>
      <c r="B1726" s="1445" t="s">
        <v>10182</v>
      </c>
      <c r="C1726" s="1445" t="s">
        <v>10183</v>
      </c>
      <c r="D1726" s="1446" t="s">
        <v>10184</v>
      </c>
      <c r="E1726" s="1445">
        <v>9.22546339E8</v>
      </c>
      <c r="F1726" s="1445">
        <v>9.22546339E8</v>
      </c>
      <c r="G1726" s="1447" t="b">
        <v>1</v>
      </c>
      <c r="H1726" s="1445" t="s">
        <v>76</v>
      </c>
      <c r="I1726" s="1445" t="s">
        <v>1077</v>
      </c>
      <c r="J1726" s="1448">
        <v>319244.0</v>
      </c>
      <c r="K1726" s="1445" t="s">
        <v>2464</v>
      </c>
      <c r="L1726" s="1445" t="s">
        <v>5592</v>
      </c>
      <c r="M1726" s="1445" t="s">
        <v>9499</v>
      </c>
      <c r="N1726" s="1449" t="s">
        <v>2464</v>
      </c>
      <c r="O1726" s="1450"/>
      <c r="P1726" s="1450"/>
    </row>
    <row r="1727">
      <c r="A1727" s="1444">
        <v>5705.0</v>
      </c>
      <c r="B1727" s="1445" t="s">
        <v>10185</v>
      </c>
      <c r="C1727" s="1445" t="s">
        <v>10186</v>
      </c>
      <c r="D1727" s="1446" t="s">
        <v>10187</v>
      </c>
      <c r="E1727" s="1445">
        <v>3.253147E7</v>
      </c>
      <c r="F1727" s="1445">
        <v>3.253147E7</v>
      </c>
      <c r="G1727" s="1447" t="b">
        <v>1</v>
      </c>
      <c r="H1727" s="1445" t="s">
        <v>5608</v>
      </c>
      <c r="I1727" s="1445" t="s">
        <v>4936</v>
      </c>
      <c r="J1727" s="1448">
        <v>717019.0</v>
      </c>
      <c r="K1727" s="1445" t="s">
        <v>2536</v>
      </c>
      <c r="L1727" s="1445" t="s">
        <v>5608</v>
      </c>
      <c r="M1727" s="1445" t="s">
        <v>5608</v>
      </c>
      <c r="N1727" s="1449" t="s">
        <v>10188</v>
      </c>
      <c r="O1727" s="1450"/>
      <c r="P1727" s="1450"/>
    </row>
    <row r="1728">
      <c r="A1728" s="1444">
        <v>5706.0</v>
      </c>
      <c r="B1728" s="1445" t="s">
        <v>10189</v>
      </c>
      <c r="C1728" s="1445" t="s">
        <v>10190</v>
      </c>
      <c r="D1728" s="1446" t="s">
        <v>10191</v>
      </c>
      <c r="E1728" s="1445">
        <v>9.56852002E8</v>
      </c>
      <c r="F1728" s="1445">
        <v>9.56852002E8</v>
      </c>
      <c r="G1728" s="1447" t="b">
        <v>1</v>
      </c>
      <c r="H1728" s="1445" t="s">
        <v>76</v>
      </c>
      <c r="I1728" s="1445" t="s">
        <v>4936</v>
      </c>
      <c r="J1728" s="1448">
        <v>717019.0</v>
      </c>
      <c r="K1728" s="1445" t="s">
        <v>2432</v>
      </c>
      <c r="L1728" s="1445" t="s">
        <v>5249</v>
      </c>
      <c r="M1728" s="1445" t="s">
        <v>4969</v>
      </c>
      <c r="N1728" s="1449" t="s">
        <v>2432</v>
      </c>
      <c r="O1728" s="1450"/>
      <c r="P1728" s="1450"/>
    </row>
    <row r="1729">
      <c r="A1729" s="1444">
        <v>5707.0</v>
      </c>
      <c r="B1729" s="1445" t="s">
        <v>10192</v>
      </c>
      <c r="C1729" s="1445" t="s">
        <v>10193</v>
      </c>
      <c r="D1729" s="1446" t="s">
        <v>10194</v>
      </c>
      <c r="E1729" s="1445">
        <v>9.86614642E8</v>
      </c>
      <c r="F1729" s="1445">
        <v>9.86614642E8</v>
      </c>
      <c r="G1729" s="1447" t="b">
        <v>1</v>
      </c>
      <c r="H1729" s="1445" t="s">
        <v>10195</v>
      </c>
      <c r="I1729" s="1445" t="s">
        <v>4936</v>
      </c>
      <c r="J1729" s="1448">
        <v>717019.0</v>
      </c>
      <c r="K1729" s="1445" t="s">
        <v>2437</v>
      </c>
      <c r="L1729" s="1445" t="s">
        <v>7095</v>
      </c>
      <c r="M1729" s="1445" t="s">
        <v>7095</v>
      </c>
      <c r="N1729" s="1449" t="s">
        <v>10196</v>
      </c>
      <c r="O1729" s="1450"/>
      <c r="P1729" s="1450"/>
    </row>
    <row r="1730">
      <c r="A1730" s="1444">
        <v>5708.0</v>
      </c>
      <c r="B1730" s="1445" t="s">
        <v>1612</v>
      </c>
      <c r="C1730" s="1445" t="s">
        <v>1612</v>
      </c>
      <c r="D1730" s="1446" t="s">
        <v>10197</v>
      </c>
      <c r="E1730" s="1445">
        <v>6.4327481E7</v>
      </c>
      <c r="F1730" s="1445">
        <v>6.4327481E7</v>
      </c>
      <c r="G1730" s="1447" t="b">
        <v>1</v>
      </c>
      <c r="H1730" s="1445" t="s">
        <v>120</v>
      </c>
      <c r="I1730" s="1445" t="s">
        <v>6480</v>
      </c>
      <c r="J1730" s="1448">
        <v>126855.0</v>
      </c>
      <c r="K1730" s="1445" t="s">
        <v>2426</v>
      </c>
      <c r="L1730" s="1453"/>
      <c r="M1730" s="1445" t="s">
        <v>9577</v>
      </c>
      <c r="N1730" s="1449" t="s">
        <v>2426</v>
      </c>
      <c r="O1730" s="1450"/>
      <c r="P1730" s="1450"/>
    </row>
    <row r="1731">
      <c r="A1731" s="1444">
        <v>5709.0</v>
      </c>
      <c r="B1731" s="1445" t="s">
        <v>10198</v>
      </c>
      <c r="C1731" s="1445" t="s">
        <v>10199</v>
      </c>
      <c r="D1731" s="1446" t="s">
        <v>10200</v>
      </c>
      <c r="E1731" s="1445">
        <v>8.35540399E8</v>
      </c>
      <c r="F1731" s="1445">
        <v>8.35540399E8</v>
      </c>
      <c r="G1731" s="1447" t="b">
        <v>1</v>
      </c>
      <c r="H1731" s="1445" t="s">
        <v>76</v>
      </c>
      <c r="I1731" s="1445" t="s">
        <v>1077</v>
      </c>
      <c r="J1731" s="1448">
        <v>319244.0</v>
      </c>
      <c r="K1731" s="1445" t="s">
        <v>2464</v>
      </c>
      <c r="L1731" s="1453"/>
      <c r="M1731" s="1445" t="s">
        <v>76</v>
      </c>
      <c r="N1731" s="1449" t="s">
        <v>5236</v>
      </c>
      <c r="O1731" s="1450"/>
      <c r="P1731" s="1450"/>
    </row>
    <row r="1732">
      <c r="A1732" s="1444">
        <v>5710.0</v>
      </c>
      <c r="B1732" s="1445" t="s">
        <v>10201</v>
      </c>
      <c r="C1732" s="1445" t="s">
        <v>10202</v>
      </c>
      <c r="D1732" s="1446" t="s">
        <v>10203</v>
      </c>
      <c r="E1732" s="1445">
        <v>8.78569222E8</v>
      </c>
      <c r="F1732" s="1445">
        <v>8.78569222E8</v>
      </c>
      <c r="G1732" s="1447" t="b">
        <v>1</v>
      </c>
      <c r="H1732" s="1445" t="s">
        <v>76</v>
      </c>
      <c r="I1732" s="1445" t="s">
        <v>1077</v>
      </c>
      <c r="J1732" s="1448">
        <v>319244.0</v>
      </c>
      <c r="K1732" s="1445" t="s">
        <v>2464</v>
      </c>
      <c r="L1732" s="1453"/>
      <c r="M1732" s="1445" t="s">
        <v>76</v>
      </c>
      <c r="N1732" s="1449" t="s">
        <v>10204</v>
      </c>
      <c r="O1732" s="1450"/>
      <c r="P1732" s="1450"/>
    </row>
    <row r="1733">
      <c r="A1733" s="1444">
        <v>5711.0</v>
      </c>
      <c r="B1733" s="1445" t="s">
        <v>306</v>
      </c>
      <c r="C1733" s="1445" t="s">
        <v>10205</v>
      </c>
      <c r="D1733" s="1446" t="s">
        <v>10206</v>
      </c>
      <c r="E1733" s="1445">
        <v>2.67912E7</v>
      </c>
      <c r="F1733" s="1445">
        <v>2.67912E7</v>
      </c>
      <c r="G1733" s="1447" t="b">
        <v>1</v>
      </c>
      <c r="H1733" s="1445" t="s">
        <v>76</v>
      </c>
      <c r="I1733" s="1445" t="s">
        <v>4950</v>
      </c>
      <c r="J1733" s="1448">
        <v>41930.0</v>
      </c>
      <c r="K1733" s="1445" t="s">
        <v>2464</v>
      </c>
      <c r="L1733" s="1445" t="s">
        <v>5284</v>
      </c>
      <c r="M1733" s="1445" t="s">
        <v>76</v>
      </c>
      <c r="N1733" s="1449" t="s">
        <v>2464</v>
      </c>
      <c r="O1733" s="1450"/>
      <c r="P1733" s="1450"/>
    </row>
    <row r="1734">
      <c r="A1734" s="1444">
        <v>5712.0</v>
      </c>
      <c r="B1734" s="1445" t="s">
        <v>10207</v>
      </c>
      <c r="C1734" s="1445" t="s">
        <v>10208</v>
      </c>
      <c r="D1734" s="1446" t="s">
        <v>10209</v>
      </c>
      <c r="E1734" s="1445">
        <v>9.94655362E8</v>
      </c>
      <c r="F1734" s="1445">
        <v>9.94655362E8</v>
      </c>
      <c r="G1734" s="1447" t="b">
        <v>1</v>
      </c>
      <c r="H1734" s="1445" t="s">
        <v>10210</v>
      </c>
      <c r="I1734" s="1445" t="s">
        <v>4936</v>
      </c>
      <c r="J1734" s="1448">
        <v>717019.0</v>
      </c>
      <c r="K1734" s="1445" t="s">
        <v>2464</v>
      </c>
      <c r="L1734" s="1445" t="s">
        <v>10210</v>
      </c>
      <c r="M1734" s="1445" t="s">
        <v>10210</v>
      </c>
      <c r="N1734" s="1449" t="s">
        <v>5881</v>
      </c>
      <c r="O1734" s="1450"/>
      <c r="P1734" s="1450"/>
    </row>
    <row r="1735">
      <c r="A1735" s="1444">
        <v>5713.0</v>
      </c>
      <c r="B1735" s="1445" t="s">
        <v>10211</v>
      </c>
      <c r="C1735" s="1445" t="s">
        <v>10212</v>
      </c>
      <c r="D1735" s="1446" t="s">
        <v>10213</v>
      </c>
      <c r="E1735" s="1445">
        <v>6.36194555E8</v>
      </c>
      <c r="F1735" s="1445">
        <v>6.36194555E8</v>
      </c>
      <c r="G1735" s="1447" t="b">
        <v>1</v>
      </c>
      <c r="H1735" s="1445" t="s">
        <v>76</v>
      </c>
      <c r="I1735" s="1445" t="s">
        <v>1077</v>
      </c>
      <c r="J1735" s="1448">
        <v>319244.0</v>
      </c>
      <c r="K1735" s="1445" t="s">
        <v>2426</v>
      </c>
      <c r="L1735" s="1453"/>
      <c r="M1735" s="1445" t="s">
        <v>76</v>
      </c>
      <c r="N1735" s="1449" t="s">
        <v>5950</v>
      </c>
      <c r="O1735" s="1450"/>
      <c r="P1735" s="1450"/>
    </row>
    <row r="1736">
      <c r="A1736" s="1444">
        <v>5714.0</v>
      </c>
      <c r="B1736" s="1445" t="s">
        <v>10214</v>
      </c>
      <c r="C1736" s="1445" t="s">
        <v>10215</v>
      </c>
      <c r="D1736" s="1446" t="s">
        <v>10216</v>
      </c>
      <c r="E1736" s="1445">
        <v>9.55936441E8</v>
      </c>
      <c r="F1736" s="1445">
        <v>9.55936441E8</v>
      </c>
      <c r="G1736" s="1447" t="b">
        <v>1</v>
      </c>
      <c r="H1736" s="1445" t="s">
        <v>76</v>
      </c>
      <c r="I1736" s="1445" t="s">
        <v>4929</v>
      </c>
      <c r="J1736" s="1448">
        <v>91511.0</v>
      </c>
      <c r="K1736" s="1445" t="s">
        <v>2659</v>
      </c>
      <c r="L1736" s="1445" t="s">
        <v>4930</v>
      </c>
      <c r="M1736" s="1445" t="s">
        <v>4931</v>
      </c>
      <c r="N1736" s="1449" t="s">
        <v>2659</v>
      </c>
      <c r="O1736" s="1450"/>
      <c r="P1736" s="1450"/>
    </row>
    <row r="1737">
      <c r="A1737" s="1444">
        <v>5715.0</v>
      </c>
      <c r="B1737" s="1445" t="s">
        <v>10217</v>
      </c>
      <c r="C1737" s="1445" t="s">
        <v>10218</v>
      </c>
      <c r="D1737" s="1446" t="s">
        <v>10219</v>
      </c>
      <c r="E1737" s="1445">
        <v>8.42429196E8</v>
      </c>
      <c r="F1737" s="1445">
        <v>8.42429196E8</v>
      </c>
      <c r="G1737" s="1447" t="b">
        <v>1</v>
      </c>
      <c r="H1737" s="1445" t="s">
        <v>76</v>
      </c>
      <c r="I1737" s="1445" t="s">
        <v>4929</v>
      </c>
      <c r="J1737" s="1448">
        <v>91511.0</v>
      </c>
      <c r="K1737" s="1445" t="s">
        <v>2659</v>
      </c>
      <c r="L1737" s="1451"/>
      <c r="M1737" s="1445" t="s">
        <v>5061</v>
      </c>
      <c r="N1737" s="1449" t="s">
        <v>2659</v>
      </c>
      <c r="O1737" s="1450"/>
      <c r="P1737" s="1450"/>
    </row>
    <row r="1738">
      <c r="A1738" s="1444">
        <v>5716.0</v>
      </c>
      <c r="B1738" s="1445" t="s">
        <v>10220</v>
      </c>
      <c r="C1738" s="1445" t="s">
        <v>10221</v>
      </c>
      <c r="D1738" s="1446" t="s">
        <v>10222</v>
      </c>
      <c r="E1738" s="1445">
        <v>6.52153451E8</v>
      </c>
      <c r="F1738" s="1445">
        <v>6.52153451E8</v>
      </c>
      <c r="G1738" s="1447" t="b">
        <v>1</v>
      </c>
      <c r="H1738" s="1445" t="s">
        <v>10223</v>
      </c>
      <c r="I1738" s="1445" t="s">
        <v>1204</v>
      </c>
      <c r="J1738" s="1448">
        <v>583715.0</v>
      </c>
      <c r="K1738" s="1445" t="s">
        <v>2659</v>
      </c>
      <c r="L1738" s="1445" t="s">
        <v>10223</v>
      </c>
      <c r="M1738" s="1445" t="s">
        <v>10223</v>
      </c>
      <c r="N1738" s="1449" t="s">
        <v>2659</v>
      </c>
      <c r="O1738" s="1450"/>
      <c r="P1738" s="1450"/>
    </row>
    <row r="1739">
      <c r="A1739" s="1444">
        <v>5717.0</v>
      </c>
      <c r="B1739" s="1445" t="s">
        <v>10224</v>
      </c>
      <c r="C1739" s="1445" t="s">
        <v>10225</v>
      </c>
      <c r="D1739" s="1446" t="s">
        <v>10226</v>
      </c>
      <c r="E1739" s="1445">
        <v>8.35180722E8</v>
      </c>
      <c r="F1739" s="1445">
        <v>8.14228287E8</v>
      </c>
      <c r="G1739" s="1447" t="b">
        <v>1</v>
      </c>
      <c r="H1739" s="1445" t="s">
        <v>76</v>
      </c>
      <c r="I1739" s="1445" t="s">
        <v>4929</v>
      </c>
      <c r="J1739" s="1448">
        <v>91511.0</v>
      </c>
      <c r="K1739" s="1445" t="s">
        <v>2464</v>
      </c>
      <c r="L1739" s="1445" t="s">
        <v>5428</v>
      </c>
      <c r="M1739" s="1445" t="s">
        <v>76</v>
      </c>
      <c r="N1739" s="1449" t="s">
        <v>5155</v>
      </c>
      <c r="O1739" s="1450"/>
      <c r="P1739" s="1450"/>
    </row>
    <row r="1740">
      <c r="A1740" s="1444">
        <v>5718.0</v>
      </c>
      <c r="B1740" s="1445" t="s">
        <v>10227</v>
      </c>
      <c r="C1740" s="1445" t="s">
        <v>10228</v>
      </c>
      <c r="D1740" s="1446" t="s">
        <v>10229</v>
      </c>
      <c r="E1740" s="1445">
        <v>6.32161628E8</v>
      </c>
      <c r="F1740" s="1445">
        <v>6.32161628E8</v>
      </c>
      <c r="G1740" s="1447" t="b">
        <v>1</v>
      </c>
      <c r="H1740" s="1445" t="s">
        <v>76</v>
      </c>
      <c r="I1740" s="1445" t="s">
        <v>1077</v>
      </c>
      <c r="J1740" s="1448">
        <v>319244.0</v>
      </c>
      <c r="K1740" s="1445" t="s">
        <v>2432</v>
      </c>
      <c r="L1740" s="1445" t="s">
        <v>4931</v>
      </c>
      <c r="M1740" s="1445" t="s">
        <v>4969</v>
      </c>
      <c r="N1740" s="1449" t="s">
        <v>10230</v>
      </c>
      <c r="O1740" s="1450"/>
      <c r="P1740" s="1450"/>
    </row>
    <row r="1741">
      <c r="A1741" s="1444">
        <v>5719.0</v>
      </c>
      <c r="B1741" s="1445" t="s">
        <v>10231</v>
      </c>
      <c r="C1741" s="1445" t="s">
        <v>10232</v>
      </c>
      <c r="D1741" s="1446" t="s">
        <v>10233</v>
      </c>
      <c r="E1741" s="1445">
        <v>9.99246894E8</v>
      </c>
      <c r="F1741" s="1445">
        <v>9.99246894E8</v>
      </c>
      <c r="G1741" s="1447" t="b">
        <v>1</v>
      </c>
      <c r="H1741" s="1445" t="s">
        <v>76</v>
      </c>
      <c r="I1741" s="1445" t="s">
        <v>1204</v>
      </c>
      <c r="J1741" s="1448">
        <v>583715.0</v>
      </c>
      <c r="K1741" s="1445" t="s">
        <v>2426</v>
      </c>
      <c r="L1741" s="1445" t="s">
        <v>10234</v>
      </c>
      <c r="M1741" s="1445" t="s">
        <v>10234</v>
      </c>
      <c r="N1741" s="1449" t="s">
        <v>5432</v>
      </c>
      <c r="O1741" s="1450"/>
      <c r="P1741" s="1450"/>
    </row>
    <row r="1742">
      <c r="A1742" s="1444">
        <v>5720.0</v>
      </c>
      <c r="B1742" s="1445" t="s">
        <v>10235</v>
      </c>
      <c r="C1742" s="1445" t="s">
        <v>10236</v>
      </c>
      <c r="D1742" s="1446" t="s">
        <v>10237</v>
      </c>
      <c r="E1742" s="1445">
        <v>6.36625555E8</v>
      </c>
      <c r="F1742" s="1445">
        <v>6.36625555E8</v>
      </c>
      <c r="G1742" s="1447" t="b">
        <v>1</v>
      </c>
      <c r="H1742" s="1445" t="s">
        <v>76</v>
      </c>
      <c r="I1742" s="1445" t="s">
        <v>4929</v>
      </c>
      <c r="J1742" s="1448">
        <v>91511.0</v>
      </c>
      <c r="K1742" s="1445" t="s">
        <v>2437</v>
      </c>
      <c r="L1742" s="1451"/>
      <c r="M1742" s="1445" t="s">
        <v>8743</v>
      </c>
      <c r="N1742" s="1449" t="s">
        <v>9680</v>
      </c>
      <c r="O1742" s="1450"/>
      <c r="P1742" s="1450"/>
    </row>
    <row r="1743">
      <c r="A1743" s="1444">
        <v>5721.0</v>
      </c>
      <c r="B1743" s="1445" t="s">
        <v>10238</v>
      </c>
      <c r="C1743" s="1445" t="s">
        <v>10239</v>
      </c>
      <c r="D1743" s="1446" t="s">
        <v>10240</v>
      </c>
      <c r="E1743" s="1445">
        <v>2.0288837E7</v>
      </c>
      <c r="F1743" s="1445">
        <v>2.0288837E7</v>
      </c>
      <c r="G1743" s="1447" t="b">
        <v>1</v>
      </c>
      <c r="H1743" s="1445" t="s">
        <v>76</v>
      </c>
      <c r="I1743" s="1445" t="s">
        <v>4936</v>
      </c>
      <c r="J1743" s="1448">
        <v>717019.0</v>
      </c>
      <c r="K1743" s="1445" t="s">
        <v>10241</v>
      </c>
      <c r="L1743" s="1451"/>
      <c r="M1743" s="1445" t="s">
        <v>76</v>
      </c>
      <c r="N1743" s="1449" t="s">
        <v>10242</v>
      </c>
      <c r="O1743" s="1450"/>
      <c r="P1743" s="1450"/>
    </row>
    <row r="1744">
      <c r="A1744" s="1444">
        <v>5722.0</v>
      </c>
      <c r="B1744" s="1445" t="s">
        <v>10243</v>
      </c>
      <c r="C1744" s="1445" t="s">
        <v>10244</v>
      </c>
      <c r="D1744" s="1446" t="s">
        <v>10245</v>
      </c>
      <c r="E1744" s="1445">
        <v>6.42393236E8</v>
      </c>
      <c r="F1744" s="1445">
        <v>6.42393236E8</v>
      </c>
      <c r="G1744" s="1447" t="b">
        <v>1</v>
      </c>
      <c r="H1744" s="1445" t="s">
        <v>263</v>
      </c>
      <c r="I1744" s="1445" t="s">
        <v>1204</v>
      </c>
      <c r="J1744" s="1448">
        <v>583715.0</v>
      </c>
      <c r="K1744" s="1445" t="s">
        <v>2432</v>
      </c>
      <c r="L1744" s="1445" t="s">
        <v>263</v>
      </c>
      <c r="M1744" s="1445" t="s">
        <v>263</v>
      </c>
      <c r="N1744" s="1449" t="s">
        <v>4672</v>
      </c>
      <c r="O1744" s="1450"/>
      <c r="P1744" s="1450"/>
    </row>
    <row r="1745">
      <c r="A1745" s="1444">
        <v>5723.0</v>
      </c>
      <c r="B1745" s="1445" t="s">
        <v>10246</v>
      </c>
      <c r="C1745" s="1445" t="s">
        <v>10247</v>
      </c>
      <c r="D1745" s="1446" t="s">
        <v>10248</v>
      </c>
      <c r="E1745" s="1445">
        <v>9.09738981E8</v>
      </c>
      <c r="F1745" s="1445">
        <v>9.09738981E8</v>
      </c>
      <c r="G1745" s="1447" t="b">
        <v>1</v>
      </c>
      <c r="H1745" s="1445" t="s">
        <v>263</v>
      </c>
      <c r="I1745" s="1445" t="s">
        <v>4936</v>
      </c>
      <c r="J1745" s="1448">
        <v>717019.0</v>
      </c>
      <c r="K1745" s="1445" t="s">
        <v>2426</v>
      </c>
      <c r="L1745" s="1445" t="s">
        <v>9778</v>
      </c>
      <c r="M1745" s="1445" t="s">
        <v>9778</v>
      </c>
      <c r="N1745" s="1449" t="s">
        <v>10249</v>
      </c>
      <c r="O1745" s="1450"/>
      <c r="P1745" s="1450"/>
    </row>
    <row r="1746">
      <c r="A1746" s="1444">
        <v>5725.0</v>
      </c>
      <c r="B1746" s="1445" t="s">
        <v>10250</v>
      </c>
      <c r="C1746" s="1445" t="s">
        <v>10251</v>
      </c>
      <c r="D1746" s="1446" t="s">
        <v>10252</v>
      </c>
      <c r="E1746" s="1445">
        <v>9.71603579E8</v>
      </c>
      <c r="F1746" s="1445">
        <v>9.71603579E8</v>
      </c>
      <c r="G1746" s="1447" t="b">
        <v>1</v>
      </c>
      <c r="H1746" s="1445" t="s">
        <v>3864</v>
      </c>
      <c r="I1746" s="1445" t="s">
        <v>1077</v>
      </c>
      <c r="J1746" s="1448">
        <v>319244.0</v>
      </c>
      <c r="K1746" s="1445" t="s">
        <v>2464</v>
      </c>
      <c r="L1746" s="1445" t="s">
        <v>3864</v>
      </c>
      <c r="M1746" s="1453"/>
      <c r="N1746" s="1449" t="s">
        <v>2464</v>
      </c>
      <c r="O1746" s="1450"/>
      <c r="P1746" s="1450"/>
    </row>
    <row r="1747">
      <c r="A1747" s="1444">
        <v>5727.0</v>
      </c>
      <c r="B1747" s="1445" t="s">
        <v>10253</v>
      </c>
      <c r="C1747" s="1445" t="s">
        <v>10254</v>
      </c>
      <c r="D1747" s="1446" t="s">
        <v>10255</v>
      </c>
      <c r="E1747" s="1445">
        <v>9.82639255E8</v>
      </c>
      <c r="F1747" s="1445">
        <v>9.82639255E8</v>
      </c>
      <c r="G1747" s="1447" t="b">
        <v>1</v>
      </c>
      <c r="H1747" s="1445" t="s">
        <v>76</v>
      </c>
      <c r="I1747" s="1445" t="s">
        <v>4936</v>
      </c>
      <c r="J1747" s="1448">
        <v>717019.0</v>
      </c>
      <c r="K1747" s="1445" t="s">
        <v>2437</v>
      </c>
      <c r="L1747" s="1445" t="s">
        <v>8152</v>
      </c>
      <c r="M1747" s="1445" t="s">
        <v>9221</v>
      </c>
      <c r="N1747" s="1449" t="s">
        <v>10256</v>
      </c>
      <c r="O1747" s="1450"/>
      <c r="P1747" s="1450"/>
    </row>
    <row r="1748">
      <c r="A1748" s="1444">
        <v>5728.0</v>
      </c>
      <c r="B1748" s="1445" t="s">
        <v>10257</v>
      </c>
      <c r="C1748" s="1445" t="s">
        <v>10258</v>
      </c>
      <c r="D1748" s="1446" t="s">
        <v>10259</v>
      </c>
      <c r="E1748" s="1445">
        <v>6.27899112E8</v>
      </c>
      <c r="F1748" s="1445">
        <v>6.27899112E8</v>
      </c>
      <c r="G1748" s="1447" t="b">
        <v>1</v>
      </c>
      <c r="H1748" s="1445" t="s">
        <v>76</v>
      </c>
      <c r="I1748" s="1445" t="s">
        <v>1204</v>
      </c>
      <c r="J1748" s="1448">
        <v>583715.0</v>
      </c>
      <c r="K1748" s="1445" t="s">
        <v>2464</v>
      </c>
      <c r="L1748" s="1445" t="s">
        <v>6473</v>
      </c>
      <c r="M1748" s="1445" t="s">
        <v>8831</v>
      </c>
      <c r="N1748" s="1449" t="s">
        <v>10260</v>
      </c>
      <c r="O1748" s="1450"/>
      <c r="P1748" s="1450"/>
    </row>
    <row r="1749">
      <c r="A1749" s="1444">
        <v>5732.0</v>
      </c>
      <c r="B1749" s="1445" t="s">
        <v>10261</v>
      </c>
      <c r="C1749" s="1445" t="s">
        <v>10262</v>
      </c>
      <c r="D1749" s="1446" t="s">
        <v>10263</v>
      </c>
      <c r="E1749" s="1445">
        <v>8.17674786E8</v>
      </c>
      <c r="F1749" s="1445">
        <v>8.17674786E8</v>
      </c>
      <c r="G1749" s="1447" t="b">
        <v>1</v>
      </c>
      <c r="H1749" s="1445" t="s">
        <v>76</v>
      </c>
      <c r="I1749" s="1445" t="s">
        <v>4936</v>
      </c>
      <c r="J1749" s="1448">
        <v>717019.0</v>
      </c>
      <c r="K1749" s="1445" t="s">
        <v>2476</v>
      </c>
      <c r="L1749" s="1453"/>
      <c r="M1749" s="1445" t="s">
        <v>4969</v>
      </c>
      <c r="N1749" s="1449" t="s">
        <v>5268</v>
      </c>
      <c r="O1749" s="1450"/>
      <c r="P1749" s="1450"/>
    </row>
    <row r="1750">
      <c r="A1750" s="1444">
        <v>5733.0</v>
      </c>
      <c r="B1750" s="1445" t="s">
        <v>10264</v>
      </c>
      <c r="C1750" s="1445" t="s">
        <v>10265</v>
      </c>
      <c r="D1750" s="1446" t="s">
        <v>10266</v>
      </c>
      <c r="E1750" s="1445">
        <v>6.35656353E8</v>
      </c>
      <c r="F1750" s="1445">
        <v>6.35656353E8</v>
      </c>
      <c r="G1750" s="1447" t="b">
        <v>1</v>
      </c>
      <c r="H1750" s="1445" t="s">
        <v>76</v>
      </c>
      <c r="I1750" s="1445" t="s">
        <v>1204</v>
      </c>
      <c r="J1750" s="1448">
        <v>583715.0</v>
      </c>
      <c r="K1750" s="1445" t="s">
        <v>2464</v>
      </c>
      <c r="L1750" s="1445" t="s">
        <v>5633</v>
      </c>
      <c r="M1750" s="1445" t="s">
        <v>6702</v>
      </c>
      <c r="N1750" s="1449" t="s">
        <v>10267</v>
      </c>
      <c r="O1750" s="1450"/>
      <c r="P1750" s="1450"/>
    </row>
    <row r="1751">
      <c r="A1751" s="1444">
        <v>5734.0</v>
      </c>
      <c r="B1751" s="1445" t="s">
        <v>10268</v>
      </c>
      <c r="C1751" s="1445" t="s">
        <v>10268</v>
      </c>
      <c r="D1751" s="1446" t="s">
        <v>10269</v>
      </c>
      <c r="E1751" s="1445">
        <v>8.22796785E8</v>
      </c>
      <c r="F1751" s="1445">
        <v>8.22796785E8</v>
      </c>
      <c r="G1751" s="1447" t="b">
        <v>1</v>
      </c>
      <c r="H1751" s="1445" t="s">
        <v>76</v>
      </c>
      <c r="I1751" s="1445" t="s">
        <v>4936</v>
      </c>
      <c r="J1751" s="1448">
        <v>717019.0</v>
      </c>
      <c r="K1751" s="1445" t="s">
        <v>2464</v>
      </c>
      <c r="L1751" s="1453"/>
      <c r="M1751" s="1445" t="s">
        <v>76</v>
      </c>
      <c r="N1751" s="1449" t="s">
        <v>8159</v>
      </c>
      <c r="O1751" s="1450"/>
      <c r="P1751" s="1450"/>
    </row>
    <row r="1752">
      <c r="A1752" s="1444">
        <v>5735.0</v>
      </c>
      <c r="B1752" s="1445" t="s">
        <v>340</v>
      </c>
      <c r="C1752" s="1445" t="s">
        <v>340</v>
      </c>
      <c r="D1752" s="1446" t="s">
        <v>10270</v>
      </c>
      <c r="E1752" s="1445">
        <v>9.6475176E7</v>
      </c>
      <c r="F1752" s="1445">
        <v>9.6475176E7</v>
      </c>
      <c r="G1752" s="1447" t="b">
        <v>1</v>
      </c>
      <c r="H1752" s="1445" t="s">
        <v>120</v>
      </c>
      <c r="I1752" s="1445" t="s">
        <v>6480</v>
      </c>
      <c r="J1752" s="1448">
        <v>126855.0</v>
      </c>
      <c r="K1752" s="1445" t="s">
        <v>3238</v>
      </c>
      <c r="L1752" s="1451"/>
      <c r="M1752" s="1451"/>
      <c r="N1752" s="1449" t="s">
        <v>5395</v>
      </c>
      <c r="O1752" s="1450"/>
      <c r="P1752" s="1450"/>
    </row>
    <row r="1753">
      <c r="A1753" s="1444">
        <v>5736.0</v>
      </c>
      <c r="B1753" s="1445" t="s">
        <v>235</v>
      </c>
      <c r="C1753" s="1445" t="s">
        <v>235</v>
      </c>
      <c r="D1753" s="1446" t="s">
        <v>10271</v>
      </c>
      <c r="E1753" s="1445">
        <v>9.1078409E7</v>
      </c>
      <c r="F1753" s="1445">
        <v>9.1078409E7</v>
      </c>
      <c r="G1753" s="1447" t="b">
        <v>1</v>
      </c>
      <c r="H1753" s="1445" t="s">
        <v>120</v>
      </c>
      <c r="I1753" s="1445" t="s">
        <v>6480</v>
      </c>
      <c r="J1753" s="1448">
        <v>126855.0</v>
      </c>
      <c r="K1753" s="1445" t="s">
        <v>4007</v>
      </c>
      <c r="L1753" s="1453"/>
      <c r="M1753" s="1445" t="s">
        <v>10173</v>
      </c>
      <c r="N1753" s="1449" t="s">
        <v>10272</v>
      </c>
      <c r="O1753" s="1450"/>
      <c r="P1753" s="1450"/>
    </row>
    <row r="1754">
      <c r="A1754" s="1444">
        <v>5737.0</v>
      </c>
      <c r="B1754" s="1445" t="s">
        <v>10273</v>
      </c>
      <c r="C1754" s="1445" t="s">
        <v>10274</v>
      </c>
      <c r="D1754" s="1446" t="s">
        <v>10275</v>
      </c>
      <c r="E1754" s="1445">
        <v>8.18935554E8</v>
      </c>
      <c r="F1754" s="1445">
        <v>8.18935554E8</v>
      </c>
      <c r="G1754" s="1447" t="b">
        <v>1</v>
      </c>
      <c r="H1754" s="1445" t="s">
        <v>76</v>
      </c>
      <c r="I1754" s="1445" t="s">
        <v>1077</v>
      </c>
      <c r="J1754" s="1448">
        <v>319244.0</v>
      </c>
      <c r="K1754" s="1445" t="s">
        <v>2476</v>
      </c>
      <c r="L1754" s="1445" t="s">
        <v>5370</v>
      </c>
      <c r="M1754" s="1445" t="s">
        <v>5370</v>
      </c>
      <c r="N1754" s="1449" t="s">
        <v>2476</v>
      </c>
      <c r="O1754" s="1450"/>
      <c r="P1754" s="1450"/>
    </row>
    <row r="1755">
      <c r="A1755" s="1444">
        <v>5738.0</v>
      </c>
      <c r="B1755" s="1445" t="s">
        <v>220</v>
      </c>
      <c r="C1755" s="1445" t="s">
        <v>220</v>
      </c>
      <c r="D1755" s="1446" t="s">
        <v>10276</v>
      </c>
      <c r="E1755" s="1445">
        <v>8.3860681E7</v>
      </c>
      <c r="F1755" s="1445">
        <v>8.3860681E7</v>
      </c>
      <c r="G1755" s="1447" t="b">
        <v>1</v>
      </c>
      <c r="H1755" s="1445" t="s">
        <v>120</v>
      </c>
      <c r="I1755" s="1445" t="s">
        <v>6480</v>
      </c>
      <c r="J1755" s="1448">
        <v>126855.0</v>
      </c>
      <c r="K1755" s="1445" t="s">
        <v>2437</v>
      </c>
      <c r="L1755" s="1451"/>
      <c r="M1755" s="1445" t="s">
        <v>10277</v>
      </c>
      <c r="N1755" s="1449" t="s">
        <v>2437</v>
      </c>
      <c r="O1755" s="1450"/>
      <c r="P1755" s="1450"/>
    </row>
    <row r="1756">
      <c r="A1756" s="1444">
        <v>5739.0</v>
      </c>
      <c r="B1756" s="1445" t="s">
        <v>10278</v>
      </c>
      <c r="C1756" s="1445" t="s">
        <v>10278</v>
      </c>
      <c r="D1756" s="1446" t="s">
        <v>10279</v>
      </c>
      <c r="E1756" s="1445">
        <v>8.4817373E7</v>
      </c>
      <c r="F1756" s="1445">
        <v>8.4817373E7</v>
      </c>
      <c r="G1756" s="1447" t="b">
        <v>1</v>
      </c>
      <c r="H1756" s="1445" t="s">
        <v>120</v>
      </c>
      <c r="I1756" s="1445" t="s">
        <v>6480</v>
      </c>
      <c r="J1756" s="1448">
        <v>126855.0</v>
      </c>
      <c r="K1756" s="1445" t="s">
        <v>4048</v>
      </c>
      <c r="L1756" s="1451"/>
      <c r="M1756" s="1445" t="s">
        <v>10173</v>
      </c>
      <c r="N1756" s="1449" t="s">
        <v>4048</v>
      </c>
      <c r="O1756" s="1450"/>
      <c r="P1756" s="1450"/>
    </row>
    <row r="1757">
      <c r="A1757" s="1444">
        <v>5740.0</v>
      </c>
      <c r="B1757" s="1445" t="s">
        <v>10280</v>
      </c>
      <c r="C1757" s="1445" t="s">
        <v>10280</v>
      </c>
      <c r="D1757" s="1446" t="s">
        <v>10281</v>
      </c>
      <c r="E1757" s="1454">
        <f t="shared" ref="E1757:F1757" si="7">+6580121181</f>
        <v>6580121181</v>
      </c>
      <c r="F1757" s="1454">
        <f t="shared" si="7"/>
        <v>6580121181</v>
      </c>
      <c r="G1757" s="1447" t="b">
        <v>1</v>
      </c>
      <c r="H1757" s="1445" t="s">
        <v>120</v>
      </c>
      <c r="I1757" s="1445" t="s">
        <v>6480</v>
      </c>
      <c r="J1757" s="1448">
        <v>126855.0</v>
      </c>
      <c r="K1757" s="1445" t="s">
        <v>2461</v>
      </c>
      <c r="L1757" s="1453"/>
      <c r="M1757" s="1453"/>
      <c r="N1757" s="1449" t="s">
        <v>2461</v>
      </c>
      <c r="O1757" s="1450"/>
      <c r="P1757" s="1450"/>
    </row>
    <row r="1758">
      <c r="A1758" s="1444">
        <v>5741.0</v>
      </c>
      <c r="B1758" s="1445" t="s">
        <v>10282</v>
      </c>
      <c r="C1758" s="1445" t="s">
        <v>10283</v>
      </c>
      <c r="D1758" s="1446" t="s">
        <v>10284</v>
      </c>
      <c r="E1758" s="1445">
        <v>8.04928924E8</v>
      </c>
      <c r="F1758" s="1445">
        <v>8.04928924E8</v>
      </c>
      <c r="G1758" s="1447" t="b">
        <v>1</v>
      </c>
      <c r="H1758" s="1445" t="s">
        <v>76</v>
      </c>
      <c r="I1758" s="1445" t="s">
        <v>1204</v>
      </c>
      <c r="J1758" s="1448">
        <v>583715.0</v>
      </c>
      <c r="K1758" s="1445" t="s">
        <v>2432</v>
      </c>
      <c r="L1758" s="1445" t="s">
        <v>5213</v>
      </c>
      <c r="M1758" s="1445" t="s">
        <v>5213</v>
      </c>
      <c r="N1758" s="1449" t="s">
        <v>2432</v>
      </c>
      <c r="O1758" s="1450"/>
      <c r="P1758" s="1450"/>
    </row>
    <row r="1759">
      <c r="A1759" s="1444">
        <v>5742.0</v>
      </c>
      <c r="B1759" s="1445" t="s">
        <v>10285</v>
      </c>
      <c r="C1759" s="1445" t="s">
        <v>10286</v>
      </c>
      <c r="D1759" s="1446" t="s">
        <v>10287</v>
      </c>
      <c r="E1759" s="1445">
        <v>6.5528975E8</v>
      </c>
      <c r="F1759" s="1445">
        <v>6.5528975E8</v>
      </c>
      <c r="G1759" s="1447" t="b">
        <v>1</v>
      </c>
      <c r="H1759" s="1445" t="s">
        <v>76</v>
      </c>
      <c r="I1759" s="1445" t="s">
        <v>4929</v>
      </c>
      <c r="J1759" s="1448">
        <v>91511.0</v>
      </c>
      <c r="K1759" s="1445" t="s">
        <v>3024</v>
      </c>
      <c r="L1759" s="1445" t="s">
        <v>5838</v>
      </c>
      <c r="M1759" s="1445" t="s">
        <v>8980</v>
      </c>
      <c r="N1759" s="1449" t="s">
        <v>10288</v>
      </c>
      <c r="O1759" s="1450"/>
      <c r="P1759" s="1450"/>
    </row>
    <row r="1760">
      <c r="A1760" s="1444">
        <v>5744.0</v>
      </c>
      <c r="B1760" s="1445" t="s">
        <v>10289</v>
      </c>
      <c r="C1760" s="1445" t="s">
        <v>10290</v>
      </c>
      <c r="D1760" s="1446" t="s">
        <v>10291</v>
      </c>
      <c r="E1760" s="1445">
        <v>9.65926453E8</v>
      </c>
      <c r="F1760" s="1445">
        <v>9.65926453E8</v>
      </c>
      <c r="G1760" s="1447" t="b">
        <v>1</v>
      </c>
      <c r="H1760" s="1445" t="s">
        <v>5052</v>
      </c>
      <c r="I1760" s="1445" t="s">
        <v>1077</v>
      </c>
      <c r="J1760" s="1448">
        <v>319244.0</v>
      </c>
      <c r="K1760" s="1445" t="s">
        <v>2464</v>
      </c>
      <c r="L1760" s="1445" t="s">
        <v>5052</v>
      </c>
      <c r="M1760" s="1445" t="s">
        <v>5052</v>
      </c>
      <c r="N1760" s="1449" t="s">
        <v>2464</v>
      </c>
      <c r="O1760" s="1450"/>
      <c r="P1760" s="1450"/>
    </row>
    <row r="1761">
      <c r="A1761" s="1444">
        <v>5745.0</v>
      </c>
      <c r="B1761" s="1445" t="s">
        <v>10292</v>
      </c>
      <c r="C1761" s="1445" t="s">
        <v>10293</v>
      </c>
      <c r="D1761" s="1446" t="s">
        <v>10294</v>
      </c>
      <c r="E1761" s="1445">
        <v>8.51218228E8</v>
      </c>
      <c r="F1761" s="1445">
        <v>8.51218228E8</v>
      </c>
      <c r="G1761" s="1447" t="b">
        <v>1</v>
      </c>
      <c r="H1761" s="1445" t="s">
        <v>76</v>
      </c>
      <c r="I1761" s="1445" t="s">
        <v>4929</v>
      </c>
      <c r="J1761" s="1448">
        <v>91511.0</v>
      </c>
      <c r="K1761" s="1445" t="s">
        <v>2659</v>
      </c>
      <c r="L1761" s="1445" t="s">
        <v>4930</v>
      </c>
      <c r="M1761" s="1445" t="s">
        <v>8980</v>
      </c>
      <c r="N1761" s="1449" t="s">
        <v>2659</v>
      </c>
      <c r="O1761" s="1450"/>
      <c r="P1761" s="1450"/>
    </row>
    <row r="1762">
      <c r="A1762" s="1444">
        <v>5746.0</v>
      </c>
      <c r="B1762" s="1445" t="s">
        <v>10295</v>
      </c>
      <c r="C1762" s="1445" t="s">
        <v>10296</v>
      </c>
      <c r="D1762" s="1446" t="s">
        <v>10297</v>
      </c>
      <c r="E1762" s="1445">
        <v>8.19859222E8</v>
      </c>
      <c r="F1762" s="1445">
        <v>8.19859222E8</v>
      </c>
      <c r="G1762" s="1447" t="b">
        <v>1</v>
      </c>
      <c r="H1762" s="1445" t="s">
        <v>76</v>
      </c>
      <c r="I1762" s="1445" t="s">
        <v>4929</v>
      </c>
      <c r="J1762" s="1448">
        <v>91511.0</v>
      </c>
      <c r="K1762" s="1445" t="s">
        <v>4317</v>
      </c>
      <c r="L1762" s="1445" t="s">
        <v>5196</v>
      </c>
      <c r="M1762" s="1445" t="s">
        <v>8831</v>
      </c>
      <c r="N1762" s="1449" t="s">
        <v>6387</v>
      </c>
      <c r="O1762" s="1450"/>
      <c r="P1762" s="1450"/>
    </row>
    <row r="1763">
      <c r="A1763" s="1444">
        <v>5747.0</v>
      </c>
      <c r="B1763" s="1445" t="s">
        <v>10298</v>
      </c>
      <c r="C1763" s="1445" t="s">
        <v>10298</v>
      </c>
      <c r="D1763" s="1446" t="s">
        <v>10299</v>
      </c>
      <c r="E1763" s="1445">
        <v>2.12745E7</v>
      </c>
      <c r="F1763" s="1445">
        <v>2.12745E7</v>
      </c>
      <c r="G1763" s="1447" t="b">
        <v>1</v>
      </c>
      <c r="H1763" s="1445" t="s">
        <v>76</v>
      </c>
      <c r="I1763" s="1445" t="s">
        <v>1077</v>
      </c>
      <c r="J1763" s="1448">
        <v>319244.0</v>
      </c>
      <c r="K1763" s="1445" t="s">
        <v>2464</v>
      </c>
      <c r="L1763" s="1445" t="s">
        <v>5370</v>
      </c>
      <c r="M1763" s="1445" t="s">
        <v>5370</v>
      </c>
      <c r="N1763" s="1449" t="s">
        <v>2464</v>
      </c>
      <c r="O1763" s="1450"/>
      <c r="P1763" s="1450"/>
    </row>
    <row r="1764">
      <c r="A1764" s="1444">
        <v>5748.0</v>
      </c>
      <c r="B1764" s="1445" t="s">
        <v>10300</v>
      </c>
      <c r="C1764" s="1445" t="s">
        <v>10301</v>
      </c>
      <c r="D1764" s="1446" t="s">
        <v>10302</v>
      </c>
      <c r="E1764" s="1445">
        <v>2.5401523E7</v>
      </c>
      <c r="F1764" s="1445">
        <v>2.5401523E7</v>
      </c>
      <c r="G1764" s="1447" t="b">
        <v>1</v>
      </c>
      <c r="H1764" s="1445" t="s">
        <v>76</v>
      </c>
      <c r="I1764" s="1445" t="s">
        <v>4936</v>
      </c>
      <c r="J1764" s="1448">
        <v>717019.0</v>
      </c>
      <c r="K1764" s="1445" t="s">
        <v>2715</v>
      </c>
      <c r="L1764" s="1445" t="s">
        <v>7689</v>
      </c>
      <c r="M1764" s="1445" t="s">
        <v>10303</v>
      </c>
      <c r="N1764" s="1449" t="s">
        <v>10304</v>
      </c>
      <c r="O1764" s="1450"/>
      <c r="P1764" s="1450"/>
    </row>
    <row r="1765">
      <c r="A1765" s="1444">
        <v>5749.0</v>
      </c>
      <c r="B1765" s="1445" t="s">
        <v>10305</v>
      </c>
      <c r="C1765" s="1445" t="s">
        <v>10306</v>
      </c>
      <c r="D1765" s="1446" t="s">
        <v>10307</v>
      </c>
      <c r="E1765" s="1445">
        <v>8.1247868E8</v>
      </c>
      <c r="F1765" s="1445">
        <v>8.1247868E8</v>
      </c>
      <c r="G1765" s="1447" t="b">
        <v>1</v>
      </c>
      <c r="H1765" s="1445" t="s">
        <v>76</v>
      </c>
      <c r="I1765" s="1445" t="s">
        <v>4929</v>
      </c>
      <c r="J1765" s="1448">
        <v>91511.0</v>
      </c>
      <c r="K1765" s="1445" t="s">
        <v>2464</v>
      </c>
      <c r="L1765" s="1445" t="s">
        <v>4962</v>
      </c>
      <c r="M1765" s="1445" t="s">
        <v>6149</v>
      </c>
      <c r="N1765" s="1449" t="s">
        <v>2464</v>
      </c>
      <c r="O1765" s="1450"/>
      <c r="P1765" s="1450"/>
    </row>
    <row r="1766">
      <c r="A1766" s="1444">
        <v>5751.0</v>
      </c>
      <c r="B1766" s="1445" t="s">
        <v>3952</v>
      </c>
      <c r="C1766" s="1445" t="s">
        <v>3952</v>
      </c>
      <c r="D1766" s="1446" t="s">
        <v>10308</v>
      </c>
      <c r="E1766" s="1445">
        <v>6.4327482E7</v>
      </c>
      <c r="F1766" s="1445">
        <v>6.4327482E7</v>
      </c>
      <c r="G1766" s="1447" t="b">
        <v>1</v>
      </c>
      <c r="H1766" s="1445" t="s">
        <v>120</v>
      </c>
      <c r="I1766" s="1445" t="s">
        <v>6480</v>
      </c>
      <c r="J1766" s="1448">
        <v>126855.0</v>
      </c>
      <c r="K1766" s="1445" t="s">
        <v>2659</v>
      </c>
      <c r="L1766" s="1453"/>
      <c r="M1766" s="1445" t="s">
        <v>9577</v>
      </c>
      <c r="N1766" s="1449" t="s">
        <v>2659</v>
      </c>
      <c r="O1766" s="1450"/>
      <c r="P1766" s="1450"/>
    </row>
    <row r="1767">
      <c r="A1767" s="1444">
        <v>5752.0</v>
      </c>
      <c r="B1767" s="1445" t="s">
        <v>3918</v>
      </c>
      <c r="C1767" s="1445" t="s">
        <v>3918</v>
      </c>
      <c r="D1767" s="1446" t="s">
        <v>10309</v>
      </c>
      <c r="E1767" s="1445">
        <v>6.4327483E7</v>
      </c>
      <c r="F1767" s="1445">
        <v>6.4327483E7</v>
      </c>
      <c r="G1767" s="1447" t="b">
        <v>1</v>
      </c>
      <c r="H1767" s="1445" t="s">
        <v>120</v>
      </c>
      <c r="I1767" s="1445" t="s">
        <v>6480</v>
      </c>
      <c r="J1767" s="1448">
        <v>126855.0</v>
      </c>
      <c r="K1767" s="1445" t="s">
        <v>2426</v>
      </c>
      <c r="L1767" s="1453"/>
      <c r="M1767" s="1445" t="s">
        <v>9577</v>
      </c>
      <c r="N1767" s="1449" t="s">
        <v>10310</v>
      </c>
      <c r="O1767" s="1450"/>
      <c r="P1767" s="1450"/>
    </row>
    <row r="1768">
      <c r="A1768" s="1444">
        <v>5753.0</v>
      </c>
      <c r="B1768" s="1445" t="s">
        <v>10311</v>
      </c>
      <c r="C1768" s="1445" t="s">
        <v>10312</v>
      </c>
      <c r="D1768" s="1446" t="s">
        <v>10313</v>
      </c>
      <c r="E1768" s="1445">
        <v>8.44536999E8</v>
      </c>
      <c r="F1768" s="1445">
        <v>8.44536999E8</v>
      </c>
      <c r="G1768" s="1447" t="b">
        <v>1</v>
      </c>
      <c r="H1768" s="1445" t="s">
        <v>76</v>
      </c>
      <c r="I1768" s="1445" t="s">
        <v>1204</v>
      </c>
      <c r="J1768" s="1448">
        <v>583715.0</v>
      </c>
      <c r="K1768" s="1445" t="s">
        <v>2432</v>
      </c>
      <c r="L1768" s="1445" t="s">
        <v>5089</v>
      </c>
      <c r="M1768" s="1445" t="s">
        <v>76</v>
      </c>
      <c r="N1768" s="1449" t="s">
        <v>2432</v>
      </c>
      <c r="O1768" s="1450"/>
      <c r="P1768" s="1450"/>
    </row>
    <row r="1769">
      <c r="A1769" s="1444">
        <v>5755.0</v>
      </c>
      <c r="B1769" s="1445" t="s">
        <v>1512</v>
      </c>
      <c r="C1769" s="1445" t="s">
        <v>1512</v>
      </c>
      <c r="D1769" s="1446" t="s">
        <v>10314</v>
      </c>
      <c r="E1769" s="1445">
        <v>9.0019E7</v>
      </c>
      <c r="F1769" s="1445">
        <v>9.0019E7</v>
      </c>
      <c r="G1769" s="1447" t="b">
        <v>1</v>
      </c>
      <c r="H1769" s="1445" t="s">
        <v>120</v>
      </c>
      <c r="I1769" s="1445" t="s">
        <v>6480</v>
      </c>
      <c r="J1769" s="1448">
        <v>126855.0</v>
      </c>
      <c r="K1769" s="1445" t="s">
        <v>2659</v>
      </c>
      <c r="L1769" s="1453"/>
      <c r="M1769" s="1445" t="s">
        <v>9996</v>
      </c>
      <c r="N1769" s="1449" t="s">
        <v>2659</v>
      </c>
      <c r="O1769" s="1450"/>
      <c r="P1769" s="1450"/>
    </row>
    <row r="1770">
      <c r="A1770" s="1444">
        <v>5756.0</v>
      </c>
      <c r="B1770" s="1445" t="s">
        <v>10315</v>
      </c>
      <c r="C1770" s="1445" t="s">
        <v>10316</v>
      </c>
      <c r="D1770" s="1446" t="s">
        <v>10317</v>
      </c>
      <c r="E1770" s="1445">
        <v>6.32157355E8</v>
      </c>
      <c r="F1770" s="1445">
        <v>6.32157355E8</v>
      </c>
      <c r="G1770" s="1447" t="b">
        <v>1</v>
      </c>
      <c r="H1770" s="1445" t="s">
        <v>76</v>
      </c>
      <c r="I1770" s="1445" t="s">
        <v>1204</v>
      </c>
      <c r="J1770" s="1448">
        <v>583715.0</v>
      </c>
      <c r="K1770" s="1445" t="s">
        <v>2432</v>
      </c>
      <c r="L1770" s="1445" t="s">
        <v>5086</v>
      </c>
      <c r="M1770" s="1445" t="s">
        <v>76</v>
      </c>
      <c r="N1770" s="1449" t="s">
        <v>2432</v>
      </c>
      <c r="O1770" s="1450"/>
      <c r="P1770" s="1450"/>
    </row>
    <row r="1771">
      <c r="A1771" s="1444">
        <v>5758.0</v>
      </c>
      <c r="B1771" s="1445" t="s">
        <v>10318</v>
      </c>
      <c r="C1771" s="1445" t="s">
        <v>10319</v>
      </c>
      <c r="D1771" s="1446" t="s">
        <v>10320</v>
      </c>
      <c r="E1771" s="1445">
        <v>9.90234789E8</v>
      </c>
      <c r="F1771" s="1445">
        <v>9.90234789E8</v>
      </c>
      <c r="G1771" s="1447" t="b">
        <v>1</v>
      </c>
      <c r="H1771" s="1445" t="s">
        <v>10321</v>
      </c>
      <c r="I1771" s="1445" t="s">
        <v>1077</v>
      </c>
      <c r="J1771" s="1448">
        <v>319244.0</v>
      </c>
      <c r="K1771" s="1445" t="s">
        <v>2464</v>
      </c>
      <c r="L1771" s="1445" t="s">
        <v>10322</v>
      </c>
      <c r="M1771" s="1445" t="s">
        <v>10322</v>
      </c>
      <c r="N1771" s="1449" t="s">
        <v>7453</v>
      </c>
      <c r="O1771" s="1450"/>
      <c r="P1771" s="1450"/>
    </row>
    <row r="1772">
      <c r="A1772" s="1444">
        <v>5759.0</v>
      </c>
      <c r="B1772" s="1445" t="s">
        <v>304</v>
      </c>
      <c r="C1772" s="1445" t="s">
        <v>10323</v>
      </c>
      <c r="D1772" s="1446" t="s">
        <v>10324</v>
      </c>
      <c r="E1772" s="1445">
        <v>3.84242E7</v>
      </c>
      <c r="F1772" s="1445">
        <v>3.84242E7</v>
      </c>
      <c r="G1772" s="1447" t="b">
        <v>1</v>
      </c>
      <c r="H1772" s="1445" t="s">
        <v>263</v>
      </c>
      <c r="I1772" s="1445" t="s">
        <v>4936</v>
      </c>
      <c r="J1772" s="1448">
        <v>717019.0</v>
      </c>
      <c r="K1772" s="1445" t="s">
        <v>2937</v>
      </c>
      <c r="L1772" s="1445" t="s">
        <v>263</v>
      </c>
      <c r="M1772" s="1445" t="s">
        <v>263</v>
      </c>
      <c r="N1772" s="1449" t="s">
        <v>10325</v>
      </c>
      <c r="O1772" s="1450"/>
      <c r="P1772" s="1450"/>
    </row>
    <row r="1773">
      <c r="A1773" s="1444">
        <v>5760.0</v>
      </c>
      <c r="B1773" s="1445" t="s">
        <v>10326</v>
      </c>
      <c r="C1773" s="1445" t="s">
        <v>10327</v>
      </c>
      <c r="D1773" s="1446" t="s">
        <v>10328</v>
      </c>
      <c r="E1773" s="1445">
        <v>2.0885666E7</v>
      </c>
      <c r="F1773" s="1445">
        <v>2.0885666E7</v>
      </c>
      <c r="G1773" s="1447" t="b">
        <v>1</v>
      </c>
      <c r="H1773" s="1445" t="s">
        <v>76</v>
      </c>
      <c r="I1773" s="1445" t="s">
        <v>4940</v>
      </c>
      <c r="J1773" s="1448">
        <v>41930.0</v>
      </c>
      <c r="K1773" s="1445" t="s">
        <v>2659</v>
      </c>
      <c r="L1773" s="1445" t="s">
        <v>5148</v>
      </c>
      <c r="M1773" s="1445" t="s">
        <v>5061</v>
      </c>
      <c r="N1773" s="1449" t="s">
        <v>5149</v>
      </c>
      <c r="O1773" s="1450"/>
      <c r="P1773" s="1450"/>
    </row>
    <row r="1774">
      <c r="A1774" s="1444">
        <v>5761.0</v>
      </c>
      <c r="B1774" s="1445" t="s">
        <v>10329</v>
      </c>
      <c r="C1774" s="1445" t="s">
        <v>10330</v>
      </c>
      <c r="D1774" s="1446" t="s">
        <v>10331</v>
      </c>
      <c r="E1774" s="1445">
        <v>8.00732877E8</v>
      </c>
      <c r="F1774" s="1445">
        <v>8.00732877E8</v>
      </c>
      <c r="G1774" s="1447" t="b">
        <v>1</v>
      </c>
      <c r="H1774" s="1445" t="s">
        <v>76</v>
      </c>
      <c r="I1774" s="1445" t="s">
        <v>4936</v>
      </c>
      <c r="J1774" s="1448">
        <v>717019.0</v>
      </c>
      <c r="K1774" s="1445" t="s">
        <v>2426</v>
      </c>
      <c r="L1774" s="1445" t="s">
        <v>5086</v>
      </c>
      <c r="M1774" s="1445" t="s">
        <v>76</v>
      </c>
      <c r="N1774" s="1449" t="s">
        <v>10332</v>
      </c>
      <c r="O1774" s="1450"/>
      <c r="P1774" s="1450"/>
    </row>
    <row r="1775">
      <c r="A1775" s="1444">
        <v>5762.0</v>
      </c>
      <c r="B1775" s="1445" t="s">
        <v>10333</v>
      </c>
      <c r="C1775" s="1445" t="s">
        <v>10334</v>
      </c>
      <c r="D1775" s="1446" t="s">
        <v>10335</v>
      </c>
      <c r="E1775" s="1445">
        <v>7.6363999E7</v>
      </c>
      <c r="F1775" s="1445">
        <v>7.6363999E7</v>
      </c>
      <c r="G1775" s="1447" t="b">
        <v>1</v>
      </c>
      <c r="H1775" s="1445" t="s">
        <v>244</v>
      </c>
      <c r="I1775" s="1445" t="s">
        <v>4929</v>
      </c>
      <c r="J1775" s="1448">
        <v>91511.0</v>
      </c>
      <c r="K1775" s="1445" t="s">
        <v>2715</v>
      </c>
      <c r="L1775" s="1445" t="s">
        <v>244</v>
      </c>
      <c r="M1775" s="1445" t="s">
        <v>244</v>
      </c>
      <c r="N1775" s="1449" t="s">
        <v>5839</v>
      </c>
      <c r="O1775" s="1450"/>
      <c r="P1775" s="1450"/>
    </row>
    <row r="1776">
      <c r="A1776" s="1444">
        <v>5763.0</v>
      </c>
      <c r="B1776" s="1445" t="s">
        <v>10336</v>
      </c>
      <c r="C1776" s="1445" t="s">
        <v>10337</v>
      </c>
      <c r="D1776" s="1446" t="s">
        <v>10338</v>
      </c>
      <c r="E1776" s="1445">
        <v>8.03321461E8</v>
      </c>
      <c r="F1776" s="1445">
        <v>8.03321461E8</v>
      </c>
      <c r="G1776" s="1447" t="b">
        <v>1</v>
      </c>
      <c r="H1776" s="1445" t="s">
        <v>76</v>
      </c>
      <c r="I1776" s="1445" t="s">
        <v>1204</v>
      </c>
      <c r="J1776" s="1448">
        <v>583715.0</v>
      </c>
      <c r="K1776" s="1445" t="s">
        <v>2426</v>
      </c>
      <c r="L1776" s="1445" t="s">
        <v>4954</v>
      </c>
      <c r="M1776" s="1445" t="s">
        <v>8626</v>
      </c>
      <c r="N1776" s="1449" t="s">
        <v>10339</v>
      </c>
      <c r="O1776" s="1450"/>
      <c r="P1776" s="1450"/>
    </row>
    <row r="1777">
      <c r="A1777" s="1444">
        <v>5764.0</v>
      </c>
      <c r="B1777" s="1445" t="s">
        <v>10340</v>
      </c>
      <c r="C1777" s="1445" t="s">
        <v>10341</v>
      </c>
      <c r="D1777" s="1446" t="s">
        <v>10342</v>
      </c>
      <c r="E1777" s="1445">
        <v>2.0885666E7</v>
      </c>
      <c r="F1777" s="1445">
        <v>2.0885666E7</v>
      </c>
      <c r="G1777" s="1447" t="b">
        <v>1</v>
      </c>
      <c r="H1777" s="1445" t="s">
        <v>76</v>
      </c>
      <c r="I1777" s="1445" t="s">
        <v>4940</v>
      </c>
      <c r="J1777" s="1448">
        <v>41930.0</v>
      </c>
      <c r="K1777" s="1445" t="s">
        <v>2432</v>
      </c>
      <c r="L1777" s="1445" t="s">
        <v>5061</v>
      </c>
      <c r="M1777" s="1445" t="s">
        <v>8743</v>
      </c>
      <c r="N1777" s="1449" t="s">
        <v>2432</v>
      </c>
      <c r="O1777" s="1450"/>
      <c r="P1777" s="1450"/>
    </row>
    <row r="1778">
      <c r="A1778" s="1444">
        <v>5766.0</v>
      </c>
      <c r="B1778" s="1445" t="s">
        <v>10343</v>
      </c>
      <c r="C1778" s="1445" t="s">
        <v>10344</v>
      </c>
      <c r="D1778" s="1446" t="s">
        <v>10345</v>
      </c>
      <c r="E1778" s="1445">
        <v>8.39296599E8</v>
      </c>
      <c r="F1778" s="1445">
        <v>8.39296599E8</v>
      </c>
      <c r="G1778" s="1447" t="b">
        <v>1</v>
      </c>
      <c r="H1778" s="1445" t="s">
        <v>76</v>
      </c>
      <c r="I1778" s="1445" t="s">
        <v>1077</v>
      </c>
      <c r="J1778" s="1448">
        <v>319244.0</v>
      </c>
      <c r="K1778" s="1445" t="s">
        <v>2464</v>
      </c>
      <c r="L1778" s="1453"/>
      <c r="M1778" s="1445" t="s">
        <v>76</v>
      </c>
      <c r="N1778" s="1449" t="s">
        <v>2464</v>
      </c>
      <c r="O1778" s="1450"/>
      <c r="P1778" s="1450"/>
    </row>
    <row r="1779">
      <c r="A1779" s="1444">
        <v>5767.0</v>
      </c>
      <c r="B1779" s="1445" t="s">
        <v>10346</v>
      </c>
      <c r="C1779" s="1445" t="s">
        <v>10347</v>
      </c>
      <c r="D1779" s="1446" t="s">
        <v>10348</v>
      </c>
      <c r="E1779" s="1445">
        <v>9.29798798E8</v>
      </c>
      <c r="F1779" s="1445">
        <v>9.29798798E8</v>
      </c>
      <c r="G1779" s="1447" t="b">
        <v>1</v>
      </c>
      <c r="H1779" s="1445" t="s">
        <v>76</v>
      </c>
      <c r="I1779" s="1445" t="s">
        <v>4929</v>
      </c>
      <c r="J1779" s="1448">
        <v>91511.0</v>
      </c>
      <c r="K1779" s="1445" t="s">
        <v>2432</v>
      </c>
      <c r="L1779" s="1445" t="s">
        <v>4994</v>
      </c>
      <c r="M1779" s="1445" t="s">
        <v>9273</v>
      </c>
      <c r="N1779" s="1449" t="s">
        <v>10349</v>
      </c>
      <c r="O1779" s="1450"/>
      <c r="P1779" s="1450"/>
    </row>
    <row r="1780">
      <c r="A1780" s="1444">
        <v>5768.0</v>
      </c>
      <c r="B1780" s="1445" t="s">
        <v>10350</v>
      </c>
      <c r="C1780" s="1445" t="s">
        <v>10351</v>
      </c>
      <c r="D1780" s="1446" t="s">
        <v>10352</v>
      </c>
      <c r="E1780" s="1445">
        <v>6.42463591E8</v>
      </c>
      <c r="F1780" s="1445">
        <v>6.42463591E8</v>
      </c>
      <c r="G1780" s="1447" t="b">
        <v>1</v>
      </c>
      <c r="H1780" s="1445" t="s">
        <v>76</v>
      </c>
      <c r="I1780" s="1445" t="s">
        <v>4936</v>
      </c>
      <c r="J1780" s="1448">
        <v>717019.0</v>
      </c>
      <c r="K1780" s="1445" t="s">
        <v>2937</v>
      </c>
      <c r="L1780" s="1451"/>
      <c r="M1780" s="1445" t="s">
        <v>76</v>
      </c>
      <c r="N1780" s="1449" t="s">
        <v>6044</v>
      </c>
      <c r="O1780" s="1450"/>
      <c r="P1780" s="1450"/>
    </row>
    <row r="1781">
      <c r="A1781" s="1444">
        <v>5771.0</v>
      </c>
      <c r="B1781" s="1445" t="s">
        <v>10353</v>
      </c>
      <c r="C1781" s="1445" t="s">
        <v>10354</v>
      </c>
      <c r="D1781" s="1446" t="s">
        <v>10355</v>
      </c>
      <c r="E1781" s="1445">
        <v>9.94188889E8</v>
      </c>
      <c r="F1781" s="1445">
        <v>9.94188889E8</v>
      </c>
      <c r="G1781" s="1447" t="b">
        <v>1</v>
      </c>
      <c r="H1781" s="1445" t="s">
        <v>76</v>
      </c>
      <c r="I1781" s="1445" t="s">
        <v>1077</v>
      </c>
      <c r="J1781" s="1448">
        <v>319244.0</v>
      </c>
      <c r="K1781" s="1445" t="s">
        <v>2426</v>
      </c>
      <c r="L1781" s="1451"/>
      <c r="M1781" s="1445" t="s">
        <v>8656</v>
      </c>
      <c r="N1781" s="1449" t="s">
        <v>2426</v>
      </c>
      <c r="O1781" s="1450"/>
      <c r="P1781" s="1450"/>
    </row>
    <row r="1782">
      <c r="A1782" s="1444">
        <v>5772.0</v>
      </c>
      <c r="B1782" s="1445" t="s">
        <v>10356</v>
      </c>
      <c r="C1782" s="1445" t="s">
        <v>10357</v>
      </c>
      <c r="D1782" s="1446" t="s">
        <v>10358</v>
      </c>
      <c r="E1782" s="1445">
        <v>6.11155669E8</v>
      </c>
      <c r="F1782" s="1445">
        <v>6.11155669E8</v>
      </c>
      <c r="G1782" s="1447" t="b">
        <v>1</v>
      </c>
      <c r="H1782" s="1445" t="s">
        <v>76</v>
      </c>
      <c r="I1782" s="1445" t="s">
        <v>1077</v>
      </c>
      <c r="J1782" s="1448">
        <v>319244.0</v>
      </c>
      <c r="K1782" s="1445" t="s">
        <v>2464</v>
      </c>
      <c r="L1782" s="1451"/>
      <c r="M1782" s="1445" t="s">
        <v>76</v>
      </c>
      <c r="N1782" s="1449" t="s">
        <v>5094</v>
      </c>
      <c r="O1782" s="1450"/>
      <c r="P1782" s="1450"/>
    </row>
    <row r="1783">
      <c r="A1783" s="1444">
        <v>5791.0</v>
      </c>
      <c r="B1783" s="1445" t="s">
        <v>10359</v>
      </c>
      <c r="C1783" s="1445" t="s">
        <v>10359</v>
      </c>
      <c r="D1783" s="1446" t="s">
        <v>10360</v>
      </c>
      <c r="E1783" s="1445">
        <v>2.344421E7</v>
      </c>
      <c r="F1783" s="1445">
        <v>6.14399294E8</v>
      </c>
      <c r="G1783" s="1447" t="b">
        <v>1</v>
      </c>
      <c r="H1783" s="1445" t="s">
        <v>76</v>
      </c>
      <c r="I1783" s="1445" t="s">
        <v>4940</v>
      </c>
      <c r="J1783" s="1448">
        <v>41930.0</v>
      </c>
      <c r="K1783" s="1445" t="s">
        <v>2426</v>
      </c>
      <c r="L1783" s="1445" t="s">
        <v>4951</v>
      </c>
      <c r="M1783" s="1445" t="s">
        <v>5061</v>
      </c>
      <c r="N1783" s="1449" t="s">
        <v>5152</v>
      </c>
      <c r="O1783" s="1450"/>
      <c r="P1783" s="1450"/>
    </row>
    <row r="1784">
      <c r="A1784" s="1444">
        <v>5793.0</v>
      </c>
      <c r="B1784" s="1445" t="s">
        <v>10361</v>
      </c>
      <c r="C1784" s="1445" t="s">
        <v>10362</v>
      </c>
      <c r="D1784" s="1446" t="s">
        <v>10363</v>
      </c>
      <c r="E1784" s="1445">
        <v>8.99199436E8</v>
      </c>
      <c r="F1784" s="1445">
        <v>8.99199436E8</v>
      </c>
      <c r="G1784" s="1447" t="b">
        <v>1</v>
      </c>
      <c r="H1784" s="1445" t="s">
        <v>76</v>
      </c>
      <c r="I1784" s="1445" t="s">
        <v>4936</v>
      </c>
      <c r="J1784" s="1448">
        <v>717019.0</v>
      </c>
      <c r="K1784" s="1445" t="s">
        <v>2432</v>
      </c>
      <c r="L1784" s="1445" t="s">
        <v>5510</v>
      </c>
      <c r="M1784" s="1445" t="s">
        <v>9499</v>
      </c>
      <c r="N1784" s="1449" t="s">
        <v>2432</v>
      </c>
      <c r="O1784" s="1450"/>
      <c r="P1784" s="1450"/>
    </row>
    <row r="1785">
      <c r="A1785" s="1444">
        <v>5794.0</v>
      </c>
      <c r="B1785" s="1445" t="s">
        <v>10364</v>
      </c>
      <c r="C1785" s="1445" t="s">
        <v>10365</v>
      </c>
      <c r="D1785" s="1446" t="s">
        <v>10366</v>
      </c>
      <c r="E1785" s="1445">
        <v>9.56956445E8</v>
      </c>
      <c r="F1785" s="1445">
        <v>9.56956445E8</v>
      </c>
      <c r="G1785" s="1447" t="b">
        <v>1</v>
      </c>
      <c r="H1785" s="1445" t="s">
        <v>76</v>
      </c>
      <c r="I1785" s="1445" t="s">
        <v>4936</v>
      </c>
      <c r="J1785" s="1448">
        <v>717019.0</v>
      </c>
      <c r="K1785" s="1445" t="s">
        <v>2659</v>
      </c>
      <c r="L1785" s="1445" t="s">
        <v>5592</v>
      </c>
      <c r="M1785" s="1445" t="s">
        <v>9499</v>
      </c>
      <c r="N1785" s="1449" t="s">
        <v>6624</v>
      </c>
      <c r="O1785" s="1450"/>
      <c r="P1785" s="1450"/>
    </row>
    <row r="1786">
      <c r="A1786" s="1444">
        <v>5795.0</v>
      </c>
      <c r="B1786" s="1445" t="s">
        <v>1720</v>
      </c>
      <c r="C1786" s="1445" t="s">
        <v>1720</v>
      </c>
      <c r="D1786" s="1446" t="s">
        <v>10367</v>
      </c>
      <c r="E1786" s="1445">
        <v>8.909995E7</v>
      </c>
      <c r="F1786" s="1445">
        <v>8.909995E7</v>
      </c>
      <c r="G1786" s="1447" t="b">
        <v>1</v>
      </c>
      <c r="H1786" s="1445" t="s">
        <v>120</v>
      </c>
      <c r="I1786" s="1445" t="s">
        <v>6480</v>
      </c>
      <c r="J1786" s="1448">
        <v>126855.0</v>
      </c>
      <c r="K1786" s="1445" t="s">
        <v>2464</v>
      </c>
      <c r="L1786" s="1453"/>
      <c r="M1786" s="1453"/>
      <c r="N1786" s="1449" t="s">
        <v>2464</v>
      </c>
      <c r="O1786" s="1450"/>
      <c r="P1786" s="1450"/>
    </row>
    <row r="1787">
      <c r="A1787" s="1444">
        <v>5797.0</v>
      </c>
      <c r="B1787" s="1445" t="s">
        <v>10368</v>
      </c>
      <c r="C1787" s="1445" t="s">
        <v>10368</v>
      </c>
      <c r="D1787" s="1446" t="s">
        <v>10369</v>
      </c>
      <c r="E1787" s="1445">
        <v>8.909994E7</v>
      </c>
      <c r="F1787" s="1445">
        <v>8.909994E7</v>
      </c>
      <c r="G1787" s="1447" t="b">
        <v>1</v>
      </c>
      <c r="H1787" s="1445" t="s">
        <v>120</v>
      </c>
      <c r="I1787" s="1445" t="s">
        <v>6480</v>
      </c>
      <c r="J1787" s="1448">
        <v>126855.0</v>
      </c>
      <c r="K1787" s="1445" t="s">
        <v>2464</v>
      </c>
      <c r="L1787" s="1451"/>
      <c r="M1787" s="1445" t="s">
        <v>10370</v>
      </c>
      <c r="N1787" s="1449" t="s">
        <v>2464</v>
      </c>
      <c r="O1787" s="1450"/>
      <c r="P1787" s="1450"/>
    </row>
    <row r="1788">
      <c r="A1788" s="1444">
        <v>5798.0</v>
      </c>
      <c r="B1788" s="1445" t="s">
        <v>1857</v>
      </c>
      <c r="C1788" s="1445" t="s">
        <v>1857</v>
      </c>
      <c r="D1788" s="1446" t="s">
        <v>10371</v>
      </c>
      <c r="E1788" s="1445">
        <v>8.909995E7</v>
      </c>
      <c r="F1788" s="1445">
        <v>8.909995E7</v>
      </c>
      <c r="G1788" s="1447" t="b">
        <v>1</v>
      </c>
      <c r="H1788" s="1445" t="s">
        <v>120</v>
      </c>
      <c r="I1788" s="1445" t="s">
        <v>6480</v>
      </c>
      <c r="J1788" s="1448">
        <v>126855.0</v>
      </c>
      <c r="K1788" s="1445" t="s">
        <v>2464</v>
      </c>
      <c r="L1788" s="1451"/>
      <c r="M1788" s="1451"/>
      <c r="N1788" s="1449" t="s">
        <v>2464</v>
      </c>
      <c r="O1788" s="1450"/>
      <c r="P1788" s="1450"/>
    </row>
    <row r="1789">
      <c r="A1789" s="1444">
        <v>5799.0</v>
      </c>
      <c r="B1789" s="1445" t="s">
        <v>10372</v>
      </c>
      <c r="C1789" s="1445" t="s">
        <v>10373</v>
      </c>
      <c r="D1789" s="1446" t="s">
        <v>10374</v>
      </c>
      <c r="E1789" s="1445">
        <v>6.16652428E8</v>
      </c>
      <c r="F1789" s="1445">
        <v>6.16652428E8</v>
      </c>
      <c r="G1789" s="1447" t="b">
        <v>1</v>
      </c>
      <c r="H1789" s="1445" t="s">
        <v>76</v>
      </c>
      <c r="I1789" s="1445" t="s">
        <v>1077</v>
      </c>
      <c r="J1789" s="1448">
        <v>319244.0</v>
      </c>
      <c r="K1789" s="1445" t="s">
        <v>2437</v>
      </c>
      <c r="L1789" s="1445" t="s">
        <v>5249</v>
      </c>
      <c r="M1789" s="1445" t="s">
        <v>76</v>
      </c>
      <c r="N1789" s="1449" t="s">
        <v>9680</v>
      </c>
      <c r="O1789" s="1450"/>
      <c r="P1789" s="1450"/>
    </row>
    <row r="1790">
      <c r="A1790" s="1444">
        <v>5800.0</v>
      </c>
      <c r="B1790" s="1445" t="s">
        <v>10375</v>
      </c>
      <c r="C1790" s="1445" t="s">
        <v>10376</v>
      </c>
      <c r="D1790" s="1446" t="s">
        <v>10377</v>
      </c>
      <c r="E1790" s="1445">
        <v>9.0212731E8</v>
      </c>
      <c r="F1790" s="1445">
        <v>9.0212731E8</v>
      </c>
      <c r="G1790" s="1447" t="b">
        <v>1</v>
      </c>
      <c r="H1790" s="1445" t="s">
        <v>76</v>
      </c>
      <c r="I1790" s="1445" t="s">
        <v>4936</v>
      </c>
      <c r="J1790" s="1448">
        <v>717019.0</v>
      </c>
      <c r="K1790" s="1445" t="s">
        <v>2426</v>
      </c>
      <c r="L1790" s="1445" t="s">
        <v>5148</v>
      </c>
      <c r="M1790" s="1445" t="s">
        <v>8743</v>
      </c>
      <c r="N1790" s="1449" t="s">
        <v>2426</v>
      </c>
      <c r="O1790" s="1450"/>
      <c r="P1790" s="1450"/>
    </row>
    <row r="1791">
      <c r="A1791" s="1444">
        <v>5801.0</v>
      </c>
      <c r="B1791" s="1445" t="s">
        <v>10378</v>
      </c>
      <c r="C1791" s="1445" t="s">
        <v>10379</v>
      </c>
      <c r="D1791" s="1446" t="s">
        <v>10380</v>
      </c>
      <c r="E1791" s="1445">
        <v>6.61654453E8</v>
      </c>
      <c r="F1791" s="1445">
        <v>6.61654453E8</v>
      </c>
      <c r="G1791" s="1447" t="b">
        <v>1</v>
      </c>
      <c r="H1791" s="1445" t="s">
        <v>6320</v>
      </c>
      <c r="I1791" s="1445" t="s">
        <v>4936</v>
      </c>
      <c r="J1791" s="1448">
        <v>717019.0</v>
      </c>
      <c r="K1791" s="1445" t="s">
        <v>5391</v>
      </c>
      <c r="L1791" s="1445" t="s">
        <v>6320</v>
      </c>
      <c r="M1791" s="1445" t="s">
        <v>6320</v>
      </c>
      <c r="N1791" s="1449" t="s">
        <v>5392</v>
      </c>
      <c r="O1791" s="1450"/>
      <c r="P1791" s="1450"/>
    </row>
    <row r="1792">
      <c r="A1792" s="1444">
        <v>5802.0</v>
      </c>
      <c r="B1792" s="1445" t="s">
        <v>10381</v>
      </c>
      <c r="C1792" s="1445" t="s">
        <v>10382</v>
      </c>
      <c r="D1792" s="1446" t="s">
        <v>10383</v>
      </c>
      <c r="E1792" s="1445">
        <v>2.0988059E7</v>
      </c>
      <c r="F1792" s="1445">
        <v>2.0988059E7</v>
      </c>
      <c r="G1792" s="1447" t="b">
        <v>1</v>
      </c>
      <c r="H1792" s="1445" t="s">
        <v>76</v>
      </c>
      <c r="I1792" s="1445" t="s">
        <v>1204</v>
      </c>
      <c r="J1792" s="1448">
        <v>583715.0</v>
      </c>
      <c r="K1792" s="1445" t="s">
        <v>2464</v>
      </c>
      <c r="L1792" s="1451"/>
      <c r="M1792" s="1445" t="s">
        <v>76</v>
      </c>
      <c r="N1792" s="1449" t="s">
        <v>2464</v>
      </c>
      <c r="O1792" s="1450"/>
      <c r="P1792" s="1450"/>
    </row>
    <row r="1793">
      <c r="A1793" s="1444">
        <v>5809.0</v>
      </c>
      <c r="B1793" s="1445" t="s">
        <v>10384</v>
      </c>
      <c r="C1793" s="1445" t="s">
        <v>10385</v>
      </c>
      <c r="D1793" s="1446" t="s">
        <v>10386</v>
      </c>
      <c r="E1793" s="1445">
        <v>2.0882556E7</v>
      </c>
      <c r="F1793" s="1445">
        <v>2.0882556E7</v>
      </c>
      <c r="G1793" s="1447" t="b">
        <v>1</v>
      </c>
      <c r="H1793" s="1445" t="s">
        <v>76</v>
      </c>
      <c r="I1793" s="1445" t="s">
        <v>1204</v>
      </c>
      <c r="J1793" s="1448">
        <v>583715.0</v>
      </c>
      <c r="K1793" s="1445" t="s">
        <v>2464</v>
      </c>
      <c r="L1793" s="1453"/>
      <c r="M1793" s="1445" t="s">
        <v>76</v>
      </c>
      <c r="N1793" s="1449" t="s">
        <v>2464</v>
      </c>
      <c r="O1793" s="1450"/>
      <c r="P1793" s="1450"/>
    </row>
    <row r="1794">
      <c r="A1794" s="1444">
        <v>5810.0</v>
      </c>
      <c r="B1794" s="1445" t="s">
        <v>10387</v>
      </c>
      <c r="C1794" s="1445" t="s">
        <v>10387</v>
      </c>
      <c r="D1794" s="1446" t="s">
        <v>10388</v>
      </c>
      <c r="E1794" s="1445">
        <v>8.11595779E8</v>
      </c>
      <c r="F1794" s="1445">
        <v>8.11595779E8</v>
      </c>
      <c r="G1794" s="1447" t="b">
        <v>1</v>
      </c>
      <c r="H1794" s="1445" t="s">
        <v>244</v>
      </c>
      <c r="I1794" s="1445" t="s">
        <v>4936</v>
      </c>
      <c r="J1794" s="1448">
        <v>717019.0</v>
      </c>
      <c r="K1794" s="1445" t="s">
        <v>2437</v>
      </c>
      <c r="L1794" s="1445" t="s">
        <v>244</v>
      </c>
      <c r="M1794" s="1445" t="s">
        <v>244</v>
      </c>
      <c r="N1794" s="1449" t="s">
        <v>2437</v>
      </c>
      <c r="O1794" s="1450"/>
      <c r="P1794" s="1450"/>
    </row>
    <row r="1795">
      <c r="A1795" s="1444">
        <v>5811.0</v>
      </c>
      <c r="B1795" s="1445" t="s">
        <v>10389</v>
      </c>
      <c r="C1795" s="1445" t="s">
        <v>10390</v>
      </c>
      <c r="D1795" s="1446" t="s">
        <v>10391</v>
      </c>
      <c r="E1795" s="1445">
        <v>6.41649263E8</v>
      </c>
      <c r="F1795" s="1445">
        <v>6.41649263E8</v>
      </c>
      <c r="G1795" s="1447" t="b">
        <v>1</v>
      </c>
      <c r="H1795" s="1445" t="s">
        <v>6320</v>
      </c>
      <c r="I1795" s="1445" t="s">
        <v>4936</v>
      </c>
      <c r="J1795" s="1448">
        <v>717019.0</v>
      </c>
      <c r="K1795" s="1445" t="s">
        <v>2437</v>
      </c>
      <c r="L1795" s="1445" t="s">
        <v>6320</v>
      </c>
      <c r="M1795" s="1445" t="s">
        <v>6320</v>
      </c>
      <c r="N1795" s="1449" t="s">
        <v>10392</v>
      </c>
      <c r="O1795" s="1450"/>
      <c r="P1795" s="1450"/>
    </row>
    <row r="1796">
      <c r="A1796" s="1444">
        <v>5812.0</v>
      </c>
      <c r="B1796" s="1445" t="s">
        <v>10393</v>
      </c>
      <c r="C1796" s="1445" t="s">
        <v>10393</v>
      </c>
      <c r="D1796" s="1446" t="s">
        <v>10394</v>
      </c>
      <c r="E1796" s="1445">
        <v>8.7185388E7</v>
      </c>
      <c r="F1796" s="1445">
        <v>8.7185388E7</v>
      </c>
      <c r="G1796" s="1447" t="b">
        <v>1</v>
      </c>
      <c r="H1796" s="1445" t="s">
        <v>120</v>
      </c>
      <c r="I1796" s="1445" t="s">
        <v>6480</v>
      </c>
      <c r="J1796" s="1448">
        <v>126855.0</v>
      </c>
      <c r="K1796" s="1445" t="s">
        <v>2432</v>
      </c>
      <c r="L1796" s="1453"/>
      <c r="M1796" s="1453"/>
      <c r="N1796" s="1449" t="s">
        <v>2432</v>
      </c>
      <c r="O1796" s="1450"/>
      <c r="P1796" s="1450"/>
    </row>
    <row r="1797">
      <c r="A1797" s="1444">
        <v>5813.0</v>
      </c>
      <c r="B1797" s="1445" t="s">
        <v>228</v>
      </c>
      <c r="C1797" s="1445" t="s">
        <v>228</v>
      </c>
      <c r="D1797" s="1446" t="s">
        <v>10395</v>
      </c>
      <c r="E1797" s="1445">
        <v>8.2089123E7</v>
      </c>
      <c r="F1797" s="1445">
        <v>8.2089123E7</v>
      </c>
      <c r="G1797" s="1447" t="b">
        <v>1</v>
      </c>
      <c r="H1797" s="1445" t="s">
        <v>120</v>
      </c>
      <c r="I1797" s="1445" t="s">
        <v>6480</v>
      </c>
      <c r="J1797" s="1448">
        <v>126855.0</v>
      </c>
      <c r="K1797" s="1445" t="s">
        <v>4007</v>
      </c>
      <c r="L1797" s="1453"/>
      <c r="M1797" s="1445" t="s">
        <v>9996</v>
      </c>
      <c r="N1797" s="1449" t="s">
        <v>10396</v>
      </c>
      <c r="O1797" s="1450"/>
      <c r="P1797" s="1450"/>
    </row>
    <row r="1798">
      <c r="A1798" s="1444">
        <v>5814.0</v>
      </c>
      <c r="B1798" s="1445" t="s">
        <v>10397</v>
      </c>
      <c r="C1798" s="1445" t="s">
        <v>10398</v>
      </c>
      <c r="D1798" s="1446" t="s">
        <v>10399</v>
      </c>
      <c r="E1798" s="1445">
        <v>9.1215112E8</v>
      </c>
      <c r="F1798" s="1445">
        <v>9.1215112E8</v>
      </c>
      <c r="G1798" s="1447" t="b">
        <v>1</v>
      </c>
      <c r="H1798" s="1445" t="s">
        <v>76</v>
      </c>
      <c r="I1798" s="1445" t="s">
        <v>4936</v>
      </c>
      <c r="J1798" s="1448">
        <v>717019.0</v>
      </c>
      <c r="K1798" s="1445" t="s">
        <v>2937</v>
      </c>
      <c r="L1798" s="1445" t="s">
        <v>5633</v>
      </c>
      <c r="M1798" s="1445" t="s">
        <v>6702</v>
      </c>
      <c r="N1798" s="1449" t="s">
        <v>10400</v>
      </c>
      <c r="O1798" s="1450"/>
      <c r="P1798" s="1450"/>
    </row>
    <row r="1799">
      <c r="A1799" s="1444">
        <v>5815.0</v>
      </c>
      <c r="B1799" s="1445" t="s">
        <v>10401</v>
      </c>
      <c r="C1799" s="1445" t="s">
        <v>10401</v>
      </c>
      <c r="D1799" s="1446" t="s">
        <v>10402</v>
      </c>
      <c r="E1799" s="1445">
        <v>8.9525969E7</v>
      </c>
      <c r="F1799" s="1445">
        <v>8.9525969E7</v>
      </c>
      <c r="G1799" s="1447" t="b">
        <v>1</v>
      </c>
      <c r="H1799" s="1445" t="s">
        <v>120</v>
      </c>
      <c r="I1799" s="1445" t="s">
        <v>6480</v>
      </c>
      <c r="J1799" s="1448">
        <v>126855.0</v>
      </c>
      <c r="K1799" s="1445" t="s">
        <v>2464</v>
      </c>
      <c r="L1799" s="1453"/>
      <c r="M1799" s="1453"/>
      <c r="N1799" s="1449" t="s">
        <v>2464</v>
      </c>
      <c r="O1799" s="1450"/>
      <c r="P1799" s="1450"/>
    </row>
    <row r="1800">
      <c r="A1800" s="1444">
        <v>5816.0</v>
      </c>
      <c r="B1800" s="1445" t="s">
        <v>10403</v>
      </c>
      <c r="C1800" s="1445" t="s">
        <v>10403</v>
      </c>
      <c r="D1800" s="1446" t="s">
        <v>10404</v>
      </c>
      <c r="E1800" s="1445">
        <v>9.7312902E7</v>
      </c>
      <c r="F1800" s="1445">
        <v>9.7312902E7</v>
      </c>
      <c r="G1800" s="1447" t="b">
        <v>1</v>
      </c>
      <c r="H1800" s="1445" t="s">
        <v>120</v>
      </c>
      <c r="I1800" s="1445" t="s">
        <v>6480</v>
      </c>
      <c r="J1800" s="1448">
        <v>126855.0</v>
      </c>
      <c r="K1800" s="1445" t="s">
        <v>2440</v>
      </c>
      <c r="L1800" s="1453"/>
      <c r="M1800" s="1445" t="s">
        <v>10173</v>
      </c>
      <c r="N1800" s="1449" t="s">
        <v>2440</v>
      </c>
      <c r="O1800" s="1450"/>
      <c r="P1800" s="1450"/>
    </row>
    <row r="1801">
      <c r="A1801" s="1444">
        <v>5817.0</v>
      </c>
      <c r="B1801" s="1445" t="s">
        <v>10405</v>
      </c>
      <c r="C1801" s="1445" t="s">
        <v>10405</v>
      </c>
      <c r="D1801" s="1446" t="s">
        <v>10406</v>
      </c>
      <c r="E1801" s="1445">
        <v>8.9167195E7</v>
      </c>
      <c r="F1801" s="1445">
        <v>8.9167195E7</v>
      </c>
      <c r="G1801" s="1447" t="b">
        <v>1</v>
      </c>
      <c r="H1801" s="1445" t="s">
        <v>120</v>
      </c>
      <c r="I1801" s="1445" t="s">
        <v>6480</v>
      </c>
      <c r="J1801" s="1448">
        <v>126855.0</v>
      </c>
      <c r="K1801" s="1445" t="s">
        <v>2464</v>
      </c>
      <c r="L1801" s="1453"/>
      <c r="M1801" s="1445" t="s">
        <v>10407</v>
      </c>
      <c r="N1801" s="1449" t="s">
        <v>2464</v>
      </c>
      <c r="O1801" s="1450"/>
      <c r="P1801" s="1450"/>
    </row>
    <row r="1802">
      <c r="A1802" s="1444">
        <v>5818.0</v>
      </c>
      <c r="B1802" s="1445" t="s">
        <v>10408</v>
      </c>
      <c r="C1802" s="1445" t="s">
        <v>10408</v>
      </c>
      <c r="D1802" s="1446" t="s">
        <v>10409</v>
      </c>
      <c r="E1802" s="1445">
        <v>6.2244188E7</v>
      </c>
      <c r="F1802" s="1445">
        <v>6.2244188E7</v>
      </c>
      <c r="G1802" s="1447" t="b">
        <v>1</v>
      </c>
      <c r="H1802" s="1445" t="s">
        <v>120</v>
      </c>
      <c r="I1802" s="1445" t="s">
        <v>6480</v>
      </c>
      <c r="J1802" s="1448">
        <v>126855.0</v>
      </c>
      <c r="K1802" s="1445" t="s">
        <v>2476</v>
      </c>
      <c r="L1802" s="1451"/>
      <c r="M1802" s="1451"/>
      <c r="N1802" s="1449" t="s">
        <v>10410</v>
      </c>
      <c r="O1802" s="1450"/>
      <c r="P1802" s="1450"/>
    </row>
    <row r="1803">
      <c r="A1803" s="1444">
        <v>5819.0</v>
      </c>
      <c r="B1803" s="1445" t="s">
        <v>10411</v>
      </c>
      <c r="C1803" s="1445" t="s">
        <v>10411</v>
      </c>
      <c r="D1803" s="1446" t="s">
        <v>10412</v>
      </c>
      <c r="E1803" s="1445">
        <v>9.2397929E7</v>
      </c>
      <c r="F1803" s="1445">
        <v>9.2397929E7</v>
      </c>
      <c r="G1803" s="1447" t="b">
        <v>1</v>
      </c>
      <c r="H1803" s="1445" t="s">
        <v>120</v>
      </c>
      <c r="I1803" s="1445" t="s">
        <v>6480</v>
      </c>
      <c r="J1803" s="1448">
        <v>126855.0</v>
      </c>
      <c r="K1803" s="1445" t="s">
        <v>2476</v>
      </c>
      <c r="L1803" s="1453"/>
      <c r="M1803" s="1453"/>
      <c r="N1803" s="1449" t="s">
        <v>10413</v>
      </c>
      <c r="O1803" s="1450"/>
      <c r="P1803" s="1450"/>
    </row>
    <row r="1804">
      <c r="A1804" s="1444">
        <v>5820.0</v>
      </c>
      <c r="B1804" s="1445" t="s">
        <v>10414</v>
      </c>
      <c r="C1804" s="1445" t="s">
        <v>10414</v>
      </c>
      <c r="D1804" s="1446" t="s">
        <v>10415</v>
      </c>
      <c r="E1804" s="1445">
        <v>8.751236E7</v>
      </c>
      <c r="F1804" s="1445">
        <v>8.751236E7</v>
      </c>
      <c r="G1804" s="1447" t="b">
        <v>1</v>
      </c>
      <c r="H1804" s="1445" t="s">
        <v>120</v>
      </c>
      <c r="I1804" s="1445" t="s">
        <v>6480</v>
      </c>
      <c r="J1804" s="1448">
        <v>126855.0</v>
      </c>
      <c r="K1804" s="1445" t="s">
        <v>2536</v>
      </c>
      <c r="L1804" s="1451"/>
      <c r="M1804" s="1445" t="s">
        <v>9996</v>
      </c>
      <c r="N1804" s="1449" t="s">
        <v>10416</v>
      </c>
      <c r="O1804" s="1450"/>
      <c r="P1804" s="1450"/>
    </row>
    <row r="1805">
      <c r="A1805" s="1444">
        <v>5821.0</v>
      </c>
      <c r="B1805" s="1445" t="s">
        <v>10417</v>
      </c>
      <c r="C1805" s="1445" t="s">
        <v>10417</v>
      </c>
      <c r="D1805" s="1446" t="s">
        <v>10418</v>
      </c>
      <c r="E1805" s="1445">
        <v>9.1063378E7</v>
      </c>
      <c r="F1805" s="1445">
        <v>9.1063378E7</v>
      </c>
      <c r="G1805" s="1447" t="b">
        <v>1</v>
      </c>
      <c r="H1805" s="1445" t="s">
        <v>120</v>
      </c>
      <c r="I1805" s="1445" t="s">
        <v>6480</v>
      </c>
      <c r="J1805" s="1448">
        <v>126855.0</v>
      </c>
      <c r="K1805" s="1445" t="s">
        <v>2432</v>
      </c>
      <c r="L1805" s="1453"/>
      <c r="M1805" s="1453"/>
      <c r="N1805" s="1449" t="s">
        <v>2432</v>
      </c>
      <c r="O1805" s="1450"/>
      <c r="P1805" s="1450"/>
    </row>
    <row r="1806">
      <c r="A1806" s="1444">
        <v>5822.0</v>
      </c>
      <c r="B1806" s="1445" t="s">
        <v>10419</v>
      </c>
      <c r="C1806" s="1445" t="s">
        <v>10420</v>
      </c>
      <c r="D1806" s="1446" t="s">
        <v>10421</v>
      </c>
      <c r="E1806" s="1445">
        <v>8.14138748E8</v>
      </c>
      <c r="F1806" s="1445">
        <v>8.14138748E8</v>
      </c>
      <c r="G1806" s="1447" t="b">
        <v>1</v>
      </c>
      <c r="H1806" s="1445" t="s">
        <v>76</v>
      </c>
      <c r="I1806" s="1445" t="s">
        <v>1204</v>
      </c>
      <c r="J1806" s="1448">
        <v>583715.0</v>
      </c>
      <c r="K1806" s="1445" t="s">
        <v>2715</v>
      </c>
      <c r="L1806" s="1445" t="s">
        <v>6056</v>
      </c>
      <c r="M1806" s="1445" t="s">
        <v>10096</v>
      </c>
      <c r="N1806" s="1449" t="s">
        <v>2715</v>
      </c>
      <c r="O1806" s="1450"/>
      <c r="P1806" s="1450"/>
    </row>
    <row r="1807">
      <c r="A1807" s="1444">
        <v>5823.0</v>
      </c>
      <c r="B1807" s="1445" t="s">
        <v>10422</v>
      </c>
      <c r="C1807" s="1445" t="s">
        <v>10423</v>
      </c>
      <c r="D1807" s="1446" t="s">
        <v>10424</v>
      </c>
      <c r="E1807" s="1445">
        <v>8.24204738E8</v>
      </c>
      <c r="F1807" s="1445">
        <v>8.24204738E8</v>
      </c>
      <c r="G1807" s="1447" t="b">
        <v>1</v>
      </c>
      <c r="H1807" s="1445" t="s">
        <v>244</v>
      </c>
      <c r="I1807" s="1445" t="s">
        <v>4936</v>
      </c>
      <c r="J1807" s="1448">
        <v>717019.0</v>
      </c>
      <c r="K1807" s="1445" t="s">
        <v>2426</v>
      </c>
      <c r="L1807" s="1445" t="s">
        <v>244</v>
      </c>
      <c r="M1807" s="1445" t="s">
        <v>244</v>
      </c>
      <c r="N1807" s="1449" t="s">
        <v>2426</v>
      </c>
      <c r="O1807" s="1450"/>
      <c r="P1807" s="1450"/>
    </row>
    <row r="1808">
      <c r="A1808" s="1444">
        <v>5824.0</v>
      </c>
      <c r="B1808" s="1445" t="s">
        <v>10425</v>
      </c>
      <c r="C1808" s="1445" t="s">
        <v>10426</v>
      </c>
      <c r="D1808" s="1446" t="s">
        <v>10427</v>
      </c>
      <c r="E1808" s="1445">
        <v>2.0448584E7</v>
      </c>
      <c r="F1808" s="1445">
        <v>2.0448584E7</v>
      </c>
      <c r="G1808" s="1447" t="b">
        <v>1</v>
      </c>
      <c r="H1808" s="1445" t="s">
        <v>76</v>
      </c>
      <c r="I1808" s="1445" t="s">
        <v>1204</v>
      </c>
      <c r="J1808" s="1448">
        <v>583715.0</v>
      </c>
      <c r="K1808" s="1445" t="s">
        <v>2464</v>
      </c>
      <c r="L1808" s="1445" t="s">
        <v>5345</v>
      </c>
      <c r="M1808" s="1445" t="s">
        <v>76</v>
      </c>
      <c r="N1808" s="1449" t="s">
        <v>7453</v>
      </c>
      <c r="O1808" s="1450"/>
      <c r="P1808" s="1450"/>
    </row>
    <row r="1809">
      <c r="A1809" s="1444">
        <v>5825.0</v>
      </c>
      <c r="B1809" s="1445" t="s">
        <v>10428</v>
      </c>
      <c r="C1809" s="1445" t="s">
        <v>10428</v>
      </c>
      <c r="D1809" s="1446" t="s">
        <v>10429</v>
      </c>
      <c r="E1809" s="1445">
        <v>8.2089123E7</v>
      </c>
      <c r="F1809" s="1445">
        <v>8.2089123E7</v>
      </c>
      <c r="G1809" s="1447" t="b">
        <v>1</v>
      </c>
      <c r="H1809" s="1445" t="s">
        <v>120</v>
      </c>
      <c r="I1809" s="1445" t="s">
        <v>6480</v>
      </c>
      <c r="J1809" s="1448">
        <v>126855.0</v>
      </c>
      <c r="K1809" s="1445" t="s">
        <v>2437</v>
      </c>
      <c r="L1809" s="1453"/>
      <c r="M1809" s="1445" t="s">
        <v>9996</v>
      </c>
      <c r="N1809" s="1449" t="s">
        <v>10430</v>
      </c>
      <c r="O1809" s="1450"/>
      <c r="P1809" s="1450"/>
    </row>
    <row r="1810">
      <c r="A1810" s="1444">
        <v>5826.0</v>
      </c>
      <c r="B1810" s="1445" t="s">
        <v>2176</v>
      </c>
      <c r="C1810" s="1445" t="s">
        <v>2176</v>
      </c>
      <c r="D1810" s="1446" t="s">
        <v>10431</v>
      </c>
      <c r="E1810" s="1445">
        <v>9.6180142E7</v>
      </c>
      <c r="F1810" s="1445">
        <v>9.6180142E7</v>
      </c>
      <c r="G1810" s="1447" t="b">
        <v>1</v>
      </c>
      <c r="H1810" s="1445" t="s">
        <v>120</v>
      </c>
      <c r="I1810" s="1445" t="s">
        <v>6480</v>
      </c>
      <c r="J1810" s="1448">
        <v>126855.0</v>
      </c>
      <c r="K1810" s="1445" t="s">
        <v>2659</v>
      </c>
      <c r="L1810" s="1453"/>
      <c r="M1810" s="1453"/>
      <c r="N1810" s="1449" t="s">
        <v>10432</v>
      </c>
      <c r="O1810" s="1450"/>
      <c r="P1810" s="1450"/>
    </row>
    <row r="1811">
      <c r="A1811" s="1444">
        <v>5827.0</v>
      </c>
      <c r="B1811" s="1445" t="s">
        <v>4245</v>
      </c>
      <c r="C1811" s="1445" t="s">
        <v>4245</v>
      </c>
      <c r="D1811" s="1446" t="s">
        <v>10433</v>
      </c>
      <c r="E1811" s="1445">
        <v>9.7731207E7</v>
      </c>
      <c r="F1811" s="1445">
        <v>9.7731207E7</v>
      </c>
      <c r="G1811" s="1447" t="b">
        <v>1</v>
      </c>
      <c r="H1811" s="1445" t="s">
        <v>120</v>
      </c>
      <c r="I1811" s="1445" t="s">
        <v>6480</v>
      </c>
      <c r="J1811" s="1448">
        <v>126855.0</v>
      </c>
      <c r="K1811" s="1445" t="s">
        <v>2659</v>
      </c>
      <c r="L1811" s="1453"/>
      <c r="M1811" s="1453"/>
      <c r="N1811" s="1449" t="s">
        <v>10434</v>
      </c>
      <c r="O1811" s="1450"/>
      <c r="P1811" s="1450"/>
    </row>
    <row r="1812">
      <c r="A1812" s="1444">
        <v>5828.0</v>
      </c>
      <c r="B1812" s="1445" t="s">
        <v>983</v>
      </c>
      <c r="C1812" s="1445" t="s">
        <v>10435</v>
      </c>
      <c r="D1812" s="1446" t="s">
        <v>10436</v>
      </c>
      <c r="E1812" s="1445">
        <v>9.66681616E8</v>
      </c>
      <c r="F1812" s="1445">
        <v>9.66681616E8</v>
      </c>
      <c r="G1812" s="1447" t="b">
        <v>1</v>
      </c>
      <c r="H1812" s="1445" t="s">
        <v>76</v>
      </c>
      <c r="I1812" s="1445" t="s">
        <v>4940</v>
      </c>
      <c r="J1812" s="1448">
        <v>41930.0</v>
      </c>
      <c r="K1812" s="1445" t="s">
        <v>2659</v>
      </c>
      <c r="L1812" s="1453"/>
      <c r="M1812" s="1445" t="s">
        <v>76</v>
      </c>
      <c r="N1812" s="1449" t="s">
        <v>2659</v>
      </c>
      <c r="O1812" s="1450"/>
      <c r="P1812" s="1450"/>
    </row>
    <row r="1813">
      <c r="A1813" s="1444">
        <v>5829.0</v>
      </c>
      <c r="B1813" s="1445" t="s">
        <v>3342</v>
      </c>
      <c r="C1813" s="1445" t="s">
        <v>10437</v>
      </c>
      <c r="D1813" s="1446" t="s">
        <v>10438</v>
      </c>
      <c r="E1813" s="1445">
        <v>2.7605999E7</v>
      </c>
      <c r="F1813" s="1445">
        <v>2.7605999E7</v>
      </c>
      <c r="G1813" s="1447" t="b">
        <v>1</v>
      </c>
      <c r="H1813" s="1445" t="s">
        <v>76</v>
      </c>
      <c r="I1813" s="1445" t="s">
        <v>4929</v>
      </c>
      <c r="J1813" s="1448">
        <v>91511.0</v>
      </c>
      <c r="K1813" s="1445" t="s">
        <v>2426</v>
      </c>
      <c r="L1813" s="1453"/>
      <c r="M1813" s="1445" t="s">
        <v>76</v>
      </c>
      <c r="N1813" s="1449" t="s">
        <v>2426</v>
      </c>
      <c r="O1813" s="1450"/>
      <c r="P1813" s="1450"/>
    </row>
    <row r="1814">
      <c r="A1814" s="1444">
        <v>5830.0</v>
      </c>
      <c r="B1814" s="1445" t="s">
        <v>3563</v>
      </c>
      <c r="C1814" s="1445" t="s">
        <v>10439</v>
      </c>
      <c r="D1814" s="1446" t="s">
        <v>10440</v>
      </c>
      <c r="E1814" s="1445">
        <v>8.86144465E8</v>
      </c>
      <c r="F1814" s="1445">
        <v>8.86144465E8</v>
      </c>
      <c r="G1814" s="1447" t="b">
        <v>1</v>
      </c>
      <c r="H1814" s="1445" t="s">
        <v>76</v>
      </c>
      <c r="I1814" s="1445" t="s">
        <v>1077</v>
      </c>
      <c r="J1814" s="1448">
        <v>319244.0</v>
      </c>
      <c r="K1814" s="1445" t="s">
        <v>2659</v>
      </c>
      <c r="L1814" s="1453"/>
      <c r="M1814" s="1445" t="s">
        <v>8760</v>
      </c>
      <c r="N1814" s="1449" t="s">
        <v>2659</v>
      </c>
      <c r="O1814" s="1450"/>
      <c r="P1814" s="1450"/>
    </row>
    <row r="1815">
      <c r="A1815" s="1444">
        <v>5831.0</v>
      </c>
      <c r="B1815" s="1445" t="s">
        <v>10441</v>
      </c>
      <c r="C1815" s="1445" t="s">
        <v>10442</v>
      </c>
      <c r="D1815" s="1446" t="s">
        <v>10443</v>
      </c>
      <c r="E1815" s="1445">
        <v>9.6349799E7</v>
      </c>
      <c r="F1815" s="1445">
        <v>9.6349799E7</v>
      </c>
      <c r="G1815" s="1447" t="b">
        <v>1</v>
      </c>
      <c r="H1815" s="1445" t="s">
        <v>76</v>
      </c>
      <c r="I1815" s="1445" t="s">
        <v>1077</v>
      </c>
      <c r="J1815" s="1448">
        <v>319244.0</v>
      </c>
      <c r="K1815" s="1445" t="s">
        <v>2464</v>
      </c>
      <c r="L1815" s="1445" t="s">
        <v>6441</v>
      </c>
      <c r="M1815" s="1445" t="s">
        <v>9111</v>
      </c>
      <c r="N1815" s="1449" t="s">
        <v>2464</v>
      </c>
      <c r="O1815" s="1450"/>
      <c r="P1815" s="1450"/>
    </row>
    <row r="1816">
      <c r="A1816" s="1444">
        <v>5833.0</v>
      </c>
      <c r="B1816" s="1445" t="s">
        <v>10444</v>
      </c>
      <c r="C1816" s="1445" t="s">
        <v>10445</v>
      </c>
      <c r="D1816" s="1446" t="s">
        <v>10446</v>
      </c>
      <c r="E1816" s="1445">
        <v>9.18084338E8</v>
      </c>
      <c r="F1816" s="1445">
        <v>9.18084338E8</v>
      </c>
      <c r="G1816" s="1447" t="b">
        <v>1</v>
      </c>
      <c r="H1816" s="1445" t="s">
        <v>76</v>
      </c>
      <c r="I1816" s="1445" t="s">
        <v>1204</v>
      </c>
      <c r="J1816" s="1448">
        <v>583715.0</v>
      </c>
      <c r="K1816" s="1445" t="s">
        <v>2464</v>
      </c>
      <c r="L1816" s="1453"/>
      <c r="M1816" s="1445" t="s">
        <v>8743</v>
      </c>
      <c r="N1816" s="1449" t="s">
        <v>5881</v>
      </c>
      <c r="O1816" s="1450"/>
      <c r="P1816" s="1450"/>
    </row>
    <row r="1817">
      <c r="A1817" s="1444">
        <v>5834.0</v>
      </c>
      <c r="B1817" s="1445" t="s">
        <v>10447</v>
      </c>
      <c r="C1817" s="1445" t="s">
        <v>10448</v>
      </c>
      <c r="D1817" s="1446" t="s">
        <v>10449</v>
      </c>
      <c r="E1817" s="1445">
        <v>9.59424545E8</v>
      </c>
      <c r="F1817" s="1445">
        <v>9.59424545E8</v>
      </c>
      <c r="G1817" s="1447" t="b">
        <v>1</v>
      </c>
      <c r="H1817" s="1445" t="s">
        <v>263</v>
      </c>
      <c r="I1817" s="1445" t="s">
        <v>1204</v>
      </c>
      <c r="J1817" s="1448">
        <v>583715.0</v>
      </c>
      <c r="K1817" s="1445" t="s">
        <v>2432</v>
      </c>
      <c r="L1817" s="1445" t="s">
        <v>9778</v>
      </c>
      <c r="M1817" s="1445" t="s">
        <v>9778</v>
      </c>
      <c r="N1817" s="1449" t="s">
        <v>2432</v>
      </c>
      <c r="O1817" s="1450"/>
      <c r="P1817" s="1450"/>
    </row>
    <row r="1818">
      <c r="A1818" s="1444">
        <v>5835.0</v>
      </c>
      <c r="B1818" s="1445" t="s">
        <v>10450</v>
      </c>
      <c r="C1818" s="1445" t="s">
        <v>10451</v>
      </c>
      <c r="D1818" s="1446" t="s">
        <v>10452</v>
      </c>
      <c r="E1818" s="1445">
        <v>9.59424545E8</v>
      </c>
      <c r="F1818" s="1445">
        <v>9.59424545E8</v>
      </c>
      <c r="G1818" s="1447" t="b">
        <v>1</v>
      </c>
      <c r="H1818" s="1445" t="s">
        <v>263</v>
      </c>
      <c r="I1818" s="1445" t="s">
        <v>1204</v>
      </c>
      <c r="J1818" s="1448">
        <v>583715.0</v>
      </c>
      <c r="K1818" s="1445" t="s">
        <v>2432</v>
      </c>
      <c r="L1818" s="1445" t="s">
        <v>9778</v>
      </c>
      <c r="M1818" s="1445" t="s">
        <v>9778</v>
      </c>
      <c r="N1818" s="1449" t="s">
        <v>2432</v>
      </c>
      <c r="O1818" s="1450"/>
      <c r="P1818" s="1450"/>
    </row>
    <row r="1819">
      <c r="A1819" s="1444">
        <v>5836.0</v>
      </c>
      <c r="B1819" s="1445" t="s">
        <v>233</v>
      </c>
      <c r="C1819" s="1445" t="s">
        <v>233</v>
      </c>
      <c r="D1819" s="1446" t="s">
        <v>10453</v>
      </c>
      <c r="E1819" s="1445">
        <v>2.2077822E7</v>
      </c>
      <c r="F1819" s="1445">
        <v>2.2077822E7</v>
      </c>
      <c r="G1819" s="1447" t="b">
        <v>1</v>
      </c>
      <c r="H1819" s="1445" t="s">
        <v>76</v>
      </c>
      <c r="I1819" s="1445" t="s">
        <v>4940</v>
      </c>
      <c r="J1819" s="1448">
        <v>41930.0</v>
      </c>
      <c r="K1819" s="1445" t="s">
        <v>2476</v>
      </c>
      <c r="L1819" s="1453"/>
      <c r="M1819" s="1445" t="s">
        <v>6149</v>
      </c>
      <c r="N1819" s="1449" t="s">
        <v>2476</v>
      </c>
      <c r="O1819" s="1450"/>
      <c r="P1819" s="1450"/>
    </row>
    <row r="1820">
      <c r="A1820" s="1444">
        <v>5837.0</v>
      </c>
      <c r="B1820" s="1445" t="s">
        <v>553</v>
      </c>
      <c r="C1820" s="1445" t="s">
        <v>10454</v>
      </c>
      <c r="D1820" s="1446" t="s">
        <v>10455</v>
      </c>
      <c r="E1820" s="1445">
        <v>2.6498358E7</v>
      </c>
      <c r="F1820" s="1445">
        <v>2.6498358E7</v>
      </c>
      <c r="G1820" s="1447" t="b">
        <v>1</v>
      </c>
      <c r="H1820" s="1445" t="s">
        <v>76</v>
      </c>
      <c r="I1820" s="1445" t="s">
        <v>4940</v>
      </c>
      <c r="J1820" s="1448">
        <v>41930.0</v>
      </c>
      <c r="K1820" s="1445" t="s">
        <v>2437</v>
      </c>
      <c r="L1820" s="1453"/>
      <c r="M1820" s="1445" t="s">
        <v>76</v>
      </c>
      <c r="N1820" s="1449" t="s">
        <v>10256</v>
      </c>
      <c r="O1820" s="1450"/>
      <c r="P1820" s="1450"/>
    </row>
    <row r="1821">
      <c r="A1821" s="1444">
        <v>5838.0</v>
      </c>
      <c r="B1821" s="1445" t="s">
        <v>10456</v>
      </c>
      <c r="C1821" s="1445" t="s">
        <v>10457</v>
      </c>
      <c r="D1821" s="1446" t="s">
        <v>10458</v>
      </c>
      <c r="E1821" s="1445">
        <v>8.0081766E8</v>
      </c>
      <c r="F1821" s="1445">
        <v>8.0081766E8</v>
      </c>
      <c r="G1821" s="1447" t="b">
        <v>1</v>
      </c>
      <c r="H1821" s="1445" t="s">
        <v>76</v>
      </c>
      <c r="I1821" s="1445" t="s">
        <v>4936</v>
      </c>
      <c r="J1821" s="1448">
        <v>717019.0</v>
      </c>
      <c r="K1821" s="1445" t="s">
        <v>2426</v>
      </c>
      <c r="L1821" s="1445" t="s">
        <v>6749</v>
      </c>
      <c r="M1821" s="1445" t="s">
        <v>8586</v>
      </c>
      <c r="N1821" s="1449" t="s">
        <v>10459</v>
      </c>
      <c r="O1821" s="1450"/>
      <c r="P1821" s="1450"/>
    </row>
    <row r="1822">
      <c r="A1822" s="1444">
        <v>5839.0</v>
      </c>
      <c r="B1822" s="1445" t="s">
        <v>302</v>
      </c>
      <c r="C1822" s="1445" t="s">
        <v>10460</v>
      </c>
      <c r="D1822" s="1446" t="s">
        <v>10461</v>
      </c>
      <c r="E1822" s="1445">
        <v>2.6498353E7</v>
      </c>
      <c r="F1822" s="1445">
        <v>2.6498353E7</v>
      </c>
      <c r="G1822" s="1447" t="b">
        <v>1</v>
      </c>
      <c r="H1822" s="1445" t="s">
        <v>76</v>
      </c>
      <c r="I1822" s="1445" t="s">
        <v>4940</v>
      </c>
      <c r="J1822" s="1448">
        <v>41930.0</v>
      </c>
      <c r="K1822" s="1445" t="s">
        <v>2437</v>
      </c>
      <c r="L1822" s="1451"/>
      <c r="M1822" s="1445" t="s">
        <v>76</v>
      </c>
      <c r="N1822" s="1449" t="s">
        <v>10462</v>
      </c>
      <c r="O1822" s="1450"/>
      <c r="P1822" s="1450"/>
    </row>
    <row r="1823">
      <c r="A1823" s="1444">
        <v>5840.0</v>
      </c>
      <c r="B1823" s="1445" t="s">
        <v>10463</v>
      </c>
      <c r="C1823" s="1445" t="s">
        <v>10464</v>
      </c>
      <c r="D1823" s="1446" t="s">
        <v>10465</v>
      </c>
      <c r="E1823" s="1445">
        <v>5.32533333E8</v>
      </c>
      <c r="F1823" s="1445">
        <v>5.32533333E8</v>
      </c>
      <c r="G1823" s="1447" t="b">
        <v>1</v>
      </c>
      <c r="H1823" s="1445" t="s">
        <v>6296</v>
      </c>
      <c r="I1823" s="1445" t="s">
        <v>4929</v>
      </c>
      <c r="J1823" s="1448">
        <v>91511.0</v>
      </c>
      <c r="K1823" s="1445" t="s">
        <v>2426</v>
      </c>
      <c r="L1823" s="1445" t="s">
        <v>6296</v>
      </c>
      <c r="M1823" s="1445" t="s">
        <v>6296</v>
      </c>
      <c r="N1823" s="1449" t="s">
        <v>5402</v>
      </c>
      <c r="O1823" s="1450"/>
      <c r="P1823" s="1450"/>
    </row>
    <row r="1824">
      <c r="A1824" s="1444">
        <v>5841.0</v>
      </c>
      <c r="B1824" s="1445" t="s">
        <v>10466</v>
      </c>
      <c r="C1824" s="1445" t="s">
        <v>10467</v>
      </c>
      <c r="D1824" s="1446" t="s">
        <v>10468</v>
      </c>
      <c r="E1824" s="1445">
        <v>8.15527822E8</v>
      </c>
      <c r="F1824" s="1445">
        <v>8.15527822E8</v>
      </c>
      <c r="G1824" s="1447" t="b">
        <v>1</v>
      </c>
      <c r="H1824" s="1445" t="s">
        <v>76</v>
      </c>
      <c r="I1824" s="1445" t="s">
        <v>1204</v>
      </c>
      <c r="J1824" s="1448">
        <v>583715.0</v>
      </c>
      <c r="K1824" s="1445" t="s">
        <v>2426</v>
      </c>
      <c r="L1824" s="1445" t="s">
        <v>5002</v>
      </c>
      <c r="M1824" s="1445" t="s">
        <v>10469</v>
      </c>
      <c r="N1824" s="1449" t="s">
        <v>5402</v>
      </c>
      <c r="O1824" s="1450"/>
      <c r="P1824" s="1450"/>
    </row>
    <row r="1825">
      <c r="A1825" s="1444">
        <v>5842.0</v>
      </c>
      <c r="B1825" s="1445" t="s">
        <v>10470</v>
      </c>
      <c r="C1825" s="1445" t="s">
        <v>10471</v>
      </c>
      <c r="D1825" s="1446" t="s">
        <v>10472</v>
      </c>
      <c r="E1825" s="1445">
        <v>5.3253333E7</v>
      </c>
      <c r="F1825" s="1445">
        <v>5.3253333E7</v>
      </c>
      <c r="G1825" s="1447" t="b">
        <v>1</v>
      </c>
      <c r="H1825" s="1445" t="s">
        <v>6296</v>
      </c>
      <c r="I1825" s="1445" t="s">
        <v>4929</v>
      </c>
      <c r="J1825" s="1448">
        <v>91511.0</v>
      </c>
      <c r="K1825" s="1445" t="s">
        <v>2464</v>
      </c>
      <c r="L1825" s="1445" t="s">
        <v>6296</v>
      </c>
      <c r="M1825" s="1445" t="s">
        <v>6296</v>
      </c>
      <c r="N1825" s="1449" t="s">
        <v>10473</v>
      </c>
      <c r="O1825" s="1450"/>
      <c r="P1825" s="1450"/>
    </row>
    <row r="1826">
      <c r="A1826" s="1444">
        <v>5844.0</v>
      </c>
      <c r="B1826" s="1445" t="s">
        <v>10474</v>
      </c>
      <c r="C1826" s="1445" t="s">
        <v>10475</v>
      </c>
      <c r="D1826" s="1446" t="s">
        <v>10476</v>
      </c>
      <c r="E1826" s="1445">
        <v>9.60163719E8</v>
      </c>
      <c r="F1826" s="1445">
        <v>9.60163719E8</v>
      </c>
      <c r="G1826" s="1447" t="b">
        <v>1</v>
      </c>
      <c r="H1826" s="1445" t="s">
        <v>3864</v>
      </c>
      <c r="I1826" s="1445" t="s">
        <v>1204</v>
      </c>
      <c r="J1826" s="1448">
        <v>583715.0</v>
      </c>
      <c r="K1826" s="1445" t="s">
        <v>2659</v>
      </c>
      <c r="L1826" s="1445" t="s">
        <v>5182</v>
      </c>
      <c r="M1826" s="1445" t="s">
        <v>76</v>
      </c>
      <c r="N1826" s="1449" t="s">
        <v>2659</v>
      </c>
      <c r="O1826" s="1450"/>
      <c r="P1826" s="1450"/>
    </row>
    <row r="1827">
      <c r="A1827" s="1444">
        <v>5845.0</v>
      </c>
      <c r="B1827" s="1445" t="s">
        <v>10477</v>
      </c>
      <c r="C1827" s="1445" t="s">
        <v>10478</v>
      </c>
      <c r="D1827" s="1446" t="s">
        <v>10479</v>
      </c>
      <c r="E1827" s="1445">
        <v>6.5517619E8</v>
      </c>
      <c r="F1827" s="1445">
        <v>6.5517619E8</v>
      </c>
      <c r="G1827" s="1447" t="b">
        <v>1</v>
      </c>
      <c r="H1827" s="1445" t="s">
        <v>76</v>
      </c>
      <c r="I1827" s="1445" t="s">
        <v>4929</v>
      </c>
      <c r="J1827" s="1448">
        <v>91511.0</v>
      </c>
      <c r="K1827" s="1445" t="s">
        <v>2659</v>
      </c>
      <c r="L1827" s="1451"/>
      <c r="M1827" s="1445" t="s">
        <v>6149</v>
      </c>
      <c r="N1827" s="1449" t="s">
        <v>2659</v>
      </c>
      <c r="O1827" s="1450"/>
      <c r="P1827" s="1450"/>
    </row>
    <row r="1828">
      <c r="A1828" s="1444">
        <v>5846.0</v>
      </c>
      <c r="B1828" s="1445" t="s">
        <v>10480</v>
      </c>
      <c r="C1828" s="1445" t="s">
        <v>10481</v>
      </c>
      <c r="D1828" s="1446" t="s">
        <v>10482</v>
      </c>
      <c r="E1828" s="1445">
        <v>9.07718999E8</v>
      </c>
      <c r="F1828" s="1445">
        <v>9.07718999E8</v>
      </c>
      <c r="G1828" s="1447" t="b">
        <v>1</v>
      </c>
      <c r="H1828" s="1445" t="s">
        <v>76</v>
      </c>
      <c r="I1828" s="1445" t="s">
        <v>1204</v>
      </c>
      <c r="J1828" s="1448">
        <v>583715.0</v>
      </c>
      <c r="K1828" s="1445" t="s">
        <v>2659</v>
      </c>
      <c r="L1828" s="1445" t="s">
        <v>4960</v>
      </c>
      <c r="M1828" s="1445" t="s">
        <v>8522</v>
      </c>
      <c r="N1828" s="1449" t="s">
        <v>2659</v>
      </c>
      <c r="O1828" s="1450"/>
      <c r="P1828" s="1450"/>
    </row>
    <row r="1829">
      <c r="A1829" s="1444">
        <v>5847.0</v>
      </c>
      <c r="B1829" s="1445" t="s">
        <v>10483</v>
      </c>
      <c r="C1829" s="1445" t="s">
        <v>10484</v>
      </c>
      <c r="D1829" s="1446" t="s">
        <v>10485</v>
      </c>
      <c r="E1829" s="1445">
        <v>8.26858283E8</v>
      </c>
      <c r="F1829" s="1445">
        <v>8.26858283E8</v>
      </c>
      <c r="G1829" s="1447" t="b">
        <v>1</v>
      </c>
      <c r="H1829" s="1445" t="s">
        <v>76</v>
      </c>
      <c r="I1829" s="1445" t="s">
        <v>1204</v>
      </c>
      <c r="J1829" s="1448">
        <v>583715.0</v>
      </c>
      <c r="K1829" s="1445" t="s">
        <v>2659</v>
      </c>
      <c r="L1829" s="1445" t="s">
        <v>5740</v>
      </c>
      <c r="M1829" s="1445" t="s">
        <v>76</v>
      </c>
      <c r="N1829" s="1449" t="s">
        <v>2659</v>
      </c>
      <c r="O1829" s="1450"/>
      <c r="P1829" s="1450"/>
    </row>
    <row r="1830">
      <c r="A1830" s="1444">
        <v>5850.0</v>
      </c>
      <c r="B1830" s="1445" t="s">
        <v>10486</v>
      </c>
      <c r="C1830" s="1445" t="s">
        <v>10486</v>
      </c>
      <c r="D1830" s="1446" t="s">
        <v>10487</v>
      </c>
      <c r="E1830" s="1445">
        <v>8.228848E7</v>
      </c>
      <c r="F1830" s="1445">
        <v>8.228848E7</v>
      </c>
      <c r="G1830" s="1447" t="b">
        <v>1</v>
      </c>
      <c r="H1830" s="1445" t="s">
        <v>120</v>
      </c>
      <c r="I1830" s="1445" t="s">
        <v>6480</v>
      </c>
      <c r="J1830" s="1448">
        <v>126855.0</v>
      </c>
      <c r="K1830" s="1445" t="s">
        <v>2937</v>
      </c>
      <c r="L1830" s="1453"/>
      <c r="M1830" s="1445" t="s">
        <v>10488</v>
      </c>
      <c r="N1830" s="1449" t="s">
        <v>2937</v>
      </c>
      <c r="O1830" s="1450"/>
      <c r="P1830" s="1450"/>
    </row>
    <row r="1831">
      <c r="A1831" s="1444">
        <v>5851.0</v>
      </c>
      <c r="B1831" s="1445" t="s">
        <v>10489</v>
      </c>
      <c r="C1831" s="1445" t="s">
        <v>10489</v>
      </c>
      <c r="D1831" s="1446" t="s">
        <v>10490</v>
      </c>
      <c r="E1831" s="1445">
        <v>6.4747342E7</v>
      </c>
      <c r="F1831" s="1445">
        <v>6.4747342E7</v>
      </c>
      <c r="G1831" s="1447" t="b">
        <v>1</v>
      </c>
      <c r="H1831" s="1445" t="s">
        <v>120</v>
      </c>
      <c r="I1831" s="1445" t="s">
        <v>6480</v>
      </c>
      <c r="J1831" s="1448">
        <v>126855.0</v>
      </c>
      <c r="K1831" s="1445" t="s">
        <v>2937</v>
      </c>
      <c r="L1831" s="1453"/>
      <c r="M1831" s="1453"/>
      <c r="N1831" s="1449" t="s">
        <v>2937</v>
      </c>
      <c r="O1831" s="1450"/>
      <c r="P1831" s="1450"/>
    </row>
    <row r="1832">
      <c r="A1832" s="1444">
        <v>5852.0</v>
      </c>
      <c r="B1832" s="1445" t="s">
        <v>10491</v>
      </c>
      <c r="C1832" s="1445" t="s">
        <v>10491</v>
      </c>
      <c r="D1832" s="1446" t="s">
        <v>10492</v>
      </c>
      <c r="E1832" s="1445">
        <v>8.4288846E7</v>
      </c>
      <c r="F1832" s="1445">
        <v>8.4288846E7</v>
      </c>
      <c r="G1832" s="1447" t="b">
        <v>1</v>
      </c>
      <c r="H1832" s="1445" t="s">
        <v>120</v>
      </c>
      <c r="I1832" s="1445" t="s">
        <v>6480</v>
      </c>
      <c r="J1832" s="1448">
        <v>126855.0</v>
      </c>
      <c r="K1832" s="1445" t="s">
        <v>2937</v>
      </c>
      <c r="L1832" s="1453"/>
      <c r="M1832" s="1445" t="s">
        <v>10493</v>
      </c>
      <c r="N1832" s="1449" t="s">
        <v>2937</v>
      </c>
      <c r="O1832" s="1450"/>
      <c r="P1832" s="1450"/>
    </row>
    <row r="1833">
      <c r="A1833" s="1444">
        <v>5853.0</v>
      </c>
      <c r="B1833" s="1445" t="s">
        <v>10494</v>
      </c>
      <c r="C1833" s="1445" t="s">
        <v>10494</v>
      </c>
      <c r="D1833" s="1446" t="s">
        <v>10495</v>
      </c>
      <c r="E1833" s="1445">
        <v>8.366013E7</v>
      </c>
      <c r="F1833" s="1445">
        <v>8.366013E7</v>
      </c>
      <c r="G1833" s="1447" t="b">
        <v>1</v>
      </c>
      <c r="H1833" s="1445" t="s">
        <v>120</v>
      </c>
      <c r="I1833" s="1445" t="s">
        <v>6480</v>
      </c>
      <c r="J1833" s="1448">
        <v>126855.0</v>
      </c>
      <c r="K1833" s="1445" t="s">
        <v>2426</v>
      </c>
      <c r="L1833" s="1453"/>
      <c r="M1833" s="1453"/>
      <c r="N1833" s="1449" t="s">
        <v>2426</v>
      </c>
      <c r="O1833" s="1450"/>
      <c r="P1833" s="1450"/>
    </row>
    <row r="1834">
      <c r="A1834" s="1444">
        <v>5854.0</v>
      </c>
      <c r="B1834" s="1445" t="s">
        <v>10496</v>
      </c>
      <c r="C1834" s="1445" t="s">
        <v>10497</v>
      </c>
      <c r="D1834" s="1446" t="s">
        <v>10498</v>
      </c>
      <c r="E1834" s="1445">
        <v>9.78417777E8</v>
      </c>
      <c r="F1834" s="1445">
        <v>9.78417777E8</v>
      </c>
      <c r="G1834" s="1447" t="b">
        <v>1</v>
      </c>
      <c r="H1834" s="1445" t="s">
        <v>76</v>
      </c>
      <c r="I1834" s="1445" t="s">
        <v>1204</v>
      </c>
      <c r="J1834" s="1448">
        <v>583715.0</v>
      </c>
      <c r="K1834" s="1445" t="s">
        <v>2432</v>
      </c>
      <c r="L1834" s="1445" t="s">
        <v>5428</v>
      </c>
      <c r="M1834" s="1453"/>
      <c r="N1834" s="1449" t="s">
        <v>2432</v>
      </c>
      <c r="O1834" s="1450"/>
      <c r="P1834" s="1450"/>
    </row>
    <row r="1835">
      <c r="A1835" s="1444">
        <v>5855.0</v>
      </c>
      <c r="B1835" s="1445" t="s">
        <v>10499</v>
      </c>
      <c r="C1835" s="1445" t="s">
        <v>10500</v>
      </c>
      <c r="D1835" s="1446" t="s">
        <v>10501</v>
      </c>
      <c r="E1835" s="1445">
        <v>9.29767033E8</v>
      </c>
      <c r="F1835" s="1445">
        <v>9.29767033E8</v>
      </c>
      <c r="G1835" s="1447" t="b">
        <v>1</v>
      </c>
      <c r="H1835" s="1445" t="s">
        <v>6296</v>
      </c>
      <c r="I1835" s="1445" t="s">
        <v>1204</v>
      </c>
      <c r="J1835" s="1448">
        <v>583715.0</v>
      </c>
      <c r="K1835" s="1445" t="s">
        <v>2426</v>
      </c>
      <c r="L1835" s="1445" t="s">
        <v>6296</v>
      </c>
      <c r="M1835" s="1445" t="s">
        <v>6296</v>
      </c>
      <c r="N1835" s="1449" t="s">
        <v>10502</v>
      </c>
      <c r="O1835" s="1450"/>
      <c r="P1835" s="1450"/>
    </row>
    <row r="1836">
      <c r="A1836" s="1444">
        <v>5856.0</v>
      </c>
      <c r="B1836" s="1445" t="s">
        <v>10503</v>
      </c>
      <c r="C1836" s="1445" t="s">
        <v>10504</v>
      </c>
      <c r="D1836" s="1446" t="s">
        <v>10505</v>
      </c>
      <c r="E1836" s="1445">
        <v>9.7841777E7</v>
      </c>
      <c r="F1836" s="1445">
        <v>9.7841777E7</v>
      </c>
      <c r="G1836" s="1447" t="b">
        <v>1</v>
      </c>
      <c r="H1836" s="1445" t="s">
        <v>76</v>
      </c>
      <c r="I1836" s="1445" t="s">
        <v>1204</v>
      </c>
      <c r="J1836" s="1448">
        <v>583715.0</v>
      </c>
      <c r="K1836" s="1445" t="s">
        <v>2432</v>
      </c>
      <c r="L1836" s="1445" t="s">
        <v>5428</v>
      </c>
      <c r="M1836" s="1453"/>
      <c r="N1836" s="1449" t="s">
        <v>2432</v>
      </c>
      <c r="O1836" s="1450"/>
      <c r="P1836" s="1450"/>
    </row>
    <row r="1837">
      <c r="A1837" s="1444">
        <v>5857.0</v>
      </c>
      <c r="B1837" s="1445" t="s">
        <v>10506</v>
      </c>
      <c r="C1837" s="1445" t="s">
        <v>10507</v>
      </c>
      <c r="D1837" s="1446" t="s">
        <v>10508</v>
      </c>
      <c r="E1837" s="1445">
        <v>6.52383834E8</v>
      </c>
      <c r="F1837" s="1445">
        <v>6.52383834E8</v>
      </c>
      <c r="G1837" s="1447" t="b">
        <v>1</v>
      </c>
      <c r="H1837" s="1445" t="s">
        <v>76</v>
      </c>
      <c r="I1837" s="1445" t="s">
        <v>4936</v>
      </c>
      <c r="J1837" s="1448">
        <v>717019.0</v>
      </c>
      <c r="K1837" s="1445" t="s">
        <v>2426</v>
      </c>
      <c r="L1837" s="1445" t="s">
        <v>6056</v>
      </c>
      <c r="M1837" s="1445" t="s">
        <v>8831</v>
      </c>
      <c r="N1837" s="1449" t="s">
        <v>2426</v>
      </c>
      <c r="O1837" s="1450"/>
      <c r="P1837" s="1450"/>
    </row>
    <row r="1838">
      <c r="A1838" s="1444">
        <v>5858.0</v>
      </c>
      <c r="B1838" s="1445" t="s">
        <v>10509</v>
      </c>
      <c r="C1838" s="1445" t="s">
        <v>10510</v>
      </c>
      <c r="D1838" s="1446" t="s">
        <v>10511</v>
      </c>
      <c r="E1838" s="1445">
        <v>9.29919949E8</v>
      </c>
      <c r="F1838" s="1445">
        <v>9.29919949E8</v>
      </c>
      <c r="G1838" s="1447" t="b">
        <v>1</v>
      </c>
      <c r="H1838" s="1445" t="s">
        <v>76</v>
      </c>
      <c r="I1838" s="1445" t="s">
        <v>1077</v>
      </c>
      <c r="J1838" s="1448">
        <v>319244.0</v>
      </c>
      <c r="K1838" s="1445" t="s">
        <v>2426</v>
      </c>
      <c r="L1838" s="1445" t="s">
        <v>5712</v>
      </c>
      <c r="M1838" s="1445" t="s">
        <v>9004</v>
      </c>
      <c r="N1838" s="1449" t="s">
        <v>5024</v>
      </c>
      <c r="O1838" s="1450"/>
      <c r="P1838" s="1450"/>
    </row>
    <row r="1839">
      <c r="A1839" s="1444">
        <v>5859.0</v>
      </c>
      <c r="B1839" s="1445" t="s">
        <v>10512</v>
      </c>
      <c r="C1839" s="1445" t="s">
        <v>10512</v>
      </c>
      <c r="D1839" s="1446" t="s">
        <v>10513</v>
      </c>
      <c r="E1839" s="1445">
        <v>9.6827758E7</v>
      </c>
      <c r="F1839" s="1445">
        <v>9.6827758E7</v>
      </c>
      <c r="G1839" s="1447" t="b">
        <v>1</v>
      </c>
      <c r="H1839" s="1445" t="s">
        <v>120</v>
      </c>
      <c r="I1839" s="1445" t="s">
        <v>6480</v>
      </c>
      <c r="J1839" s="1448">
        <v>126855.0</v>
      </c>
      <c r="K1839" s="1445" t="s">
        <v>2437</v>
      </c>
      <c r="L1839" s="1453"/>
      <c r="M1839" s="1445" t="s">
        <v>10173</v>
      </c>
      <c r="N1839" s="1449" t="s">
        <v>2437</v>
      </c>
      <c r="O1839" s="1450"/>
      <c r="P1839" s="1450"/>
    </row>
    <row r="1840">
      <c r="A1840" s="1444">
        <v>5861.0</v>
      </c>
      <c r="B1840" s="1445" t="s">
        <v>10514</v>
      </c>
      <c r="C1840" s="1445" t="s">
        <v>10514</v>
      </c>
      <c r="D1840" s="1446" t="s">
        <v>10515</v>
      </c>
      <c r="E1840" s="1445">
        <v>9.6827758E7</v>
      </c>
      <c r="F1840" s="1445">
        <v>9.6827758E7</v>
      </c>
      <c r="G1840" s="1447" t="b">
        <v>1</v>
      </c>
      <c r="H1840" s="1445" t="s">
        <v>120</v>
      </c>
      <c r="I1840" s="1445" t="s">
        <v>6480</v>
      </c>
      <c r="J1840" s="1448">
        <v>126855.0</v>
      </c>
      <c r="K1840" s="1445" t="s">
        <v>10516</v>
      </c>
      <c r="L1840" s="1445" t="s">
        <v>10173</v>
      </c>
      <c r="M1840" s="1445" t="s">
        <v>10173</v>
      </c>
      <c r="N1840" s="1449" t="s">
        <v>10516</v>
      </c>
      <c r="O1840" s="1450"/>
      <c r="P1840" s="1450"/>
    </row>
    <row r="1841">
      <c r="A1841" s="1444">
        <v>5862.0</v>
      </c>
      <c r="B1841" s="1445" t="s">
        <v>10517</v>
      </c>
      <c r="C1841" s="1445" t="s">
        <v>10517</v>
      </c>
      <c r="D1841" s="1446" t="s">
        <v>10518</v>
      </c>
      <c r="E1841" s="1445">
        <v>9.7324289E7</v>
      </c>
      <c r="F1841" s="1445">
        <v>9.7324289E7</v>
      </c>
      <c r="G1841" s="1447" t="b">
        <v>1</v>
      </c>
      <c r="H1841" s="1445" t="s">
        <v>120</v>
      </c>
      <c r="I1841" s="1445" t="s">
        <v>6480</v>
      </c>
      <c r="J1841" s="1448">
        <v>126855.0</v>
      </c>
      <c r="K1841" s="1445" t="s">
        <v>2461</v>
      </c>
      <c r="L1841" s="1453"/>
      <c r="M1841" s="1453"/>
      <c r="N1841" s="1449" t="s">
        <v>2461</v>
      </c>
      <c r="O1841" s="1450"/>
      <c r="P1841" s="1450"/>
    </row>
    <row r="1842">
      <c r="A1842" s="1444">
        <v>5863.0</v>
      </c>
      <c r="B1842" s="1445" t="s">
        <v>10519</v>
      </c>
      <c r="C1842" s="1445" t="s">
        <v>10519</v>
      </c>
      <c r="D1842" s="1446" t="s">
        <v>10520</v>
      </c>
      <c r="E1842" s="1445">
        <v>9.1718282E7</v>
      </c>
      <c r="F1842" s="1445">
        <v>9.1718282E7</v>
      </c>
      <c r="G1842" s="1447" t="b">
        <v>1</v>
      </c>
      <c r="H1842" s="1445" t="s">
        <v>120</v>
      </c>
      <c r="I1842" s="1445" t="s">
        <v>6480</v>
      </c>
      <c r="J1842" s="1448">
        <v>126855.0</v>
      </c>
      <c r="K1842" s="1445" t="s">
        <v>2461</v>
      </c>
      <c r="L1842" s="1453"/>
      <c r="M1842" s="1445" t="s">
        <v>9359</v>
      </c>
      <c r="N1842" s="1449" t="s">
        <v>2461</v>
      </c>
      <c r="O1842" s="1450"/>
      <c r="P1842" s="1450"/>
    </row>
    <row r="1843">
      <c r="A1843" s="1444">
        <v>5864.0</v>
      </c>
      <c r="B1843" s="1445" t="s">
        <v>10521</v>
      </c>
      <c r="C1843" s="1445" t="s">
        <v>10521</v>
      </c>
      <c r="D1843" s="1446" t="s">
        <v>10522</v>
      </c>
      <c r="E1843" s="1445">
        <v>9.8249E7</v>
      </c>
      <c r="F1843" s="1445">
        <v>9.8249E7</v>
      </c>
      <c r="G1843" s="1447" t="b">
        <v>1</v>
      </c>
      <c r="H1843" s="1445" t="s">
        <v>120</v>
      </c>
      <c r="I1843" s="1445" t="s">
        <v>6480</v>
      </c>
      <c r="J1843" s="1448">
        <v>126855.0</v>
      </c>
      <c r="K1843" s="1445" t="s">
        <v>2461</v>
      </c>
      <c r="L1843" s="1451"/>
      <c r="M1843" s="1445" t="s">
        <v>9996</v>
      </c>
      <c r="N1843" s="1449" t="s">
        <v>2461</v>
      </c>
      <c r="O1843" s="1450"/>
      <c r="P1843" s="1450"/>
    </row>
    <row r="1844">
      <c r="A1844" s="1444">
        <v>5865.0</v>
      </c>
      <c r="B1844" s="1445" t="s">
        <v>10523</v>
      </c>
      <c r="C1844" s="1445" t="s">
        <v>10524</v>
      </c>
      <c r="D1844" s="1446" t="s">
        <v>10525</v>
      </c>
      <c r="E1844" s="1445">
        <v>6.39402735E8</v>
      </c>
      <c r="F1844" s="1445">
        <v>6.39402735E8</v>
      </c>
      <c r="G1844" s="1447" t="b">
        <v>1</v>
      </c>
      <c r="H1844" s="1445" t="s">
        <v>76</v>
      </c>
      <c r="I1844" s="1445" t="s">
        <v>1204</v>
      </c>
      <c r="J1844" s="1448">
        <v>583715.0</v>
      </c>
      <c r="K1844" s="1445" t="s">
        <v>2432</v>
      </c>
      <c r="L1844" s="1445" t="s">
        <v>4930</v>
      </c>
      <c r="M1844" s="1445" t="s">
        <v>76</v>
      </c>
      <c r="N1844" s="1449" t="s">
        <v>6188</v>
      </c>
      <c r="O1844" s="1450"/>
      <c r="P1844" s="1450"/>
    </row>
    <row r="1845">
      <c r="A1845" s="1444">
        <v>5866.0</v>
      </c>
      <c r="B1845" s="1445" t="s">
        <v>3584</v>
      </c>
      <c r="C1845" s="1445" t="s">
        <v>10526</v>
      </c>
      <c r="D1845" s="1446" t="s">
        <v>10527</v>
      </c>
      <c r="E1845" s="1445">
        <v>8.29244014E8</v>
      </c>
      <c r="F1845" s="1445">
        <v>8.29244014E8</v>
      </c>
      <c r="G1845" s="1447" t="b">
        <v>1</v>
      </c>
      <c r="H1845" s="1445" t="s">
        <v>76</v>
      </c>
      <c r="I1845" s="1445" t="s">
        <v>1077</v>
      </c>
      <c r="J1845" s="1448">
        <v>319244.0</v>
      </c>
      <c r="K1845" s="1445" t="s">
        <v>2440</v>
      </c>
      <c r="L1845" s="1453"/>
      <c r="M1845" s="1445" t="s">
        <v>6149</v>
      </c>
      <c r="N1845" s="1449" t="s">
        <v>10528</v>
      </c>
      <c r="O1845" s="1450"/>
      <c r="P1845" s="1450"/>
    </row>
    <row r="1846">
      <c r="A1846" s="1444">
        <v>5868.0</v>
      </c>
      <c r="B1846" s="1445" t="s">
        <v>10529</v>
      </c>
      <c r="C1846" s="1445" t="s">
        <v>10530</v>
      </c>
      <c r="D1846" s="1446" t="s">
        <v>10531</v>
      </c>
      <c r="E1846" s="1445">
        <v>9.68031453E8</v>
      </c>
      <c r="F1846" s="1445">
        <v>9.68031453E8</v>
      </c>
      <c r="G1846" s="1447" t="b">
        <v>1</v>
      </c>
      <c r="H1846" s="1445" t="s">
        <v>76</v>
      </c>
      <c r="I1846" s="1445" t="s">
        <v>1204</v>
      </c>
      <c r="J1846" s="1448">
        <v>583715.0</v>
      </c>
      <c r="K1846" s="1445" t="s">
        <v>2432</v>
      </c>
      <c r="L1846" s="1445" t="s">
        <v>9243</v>
      </c>
      <c r="M1846" s="1445" t="s">
        <v>76</v>
      </c>
      <c r="N1846" s="1449" t="s">
        <v>10532</v>
      </c>
      <c r="O1846" s="1450"/>
      <c r="P1846" s="1450"/>
    </row>
    <row r="1847">
      <c r="A1847" s="1444">
        <v>5870.0</v>
      </c>
      <c r="B1847" s="1445" t="s">
        <v>10533</v>
      </c>
      <c r="C1847" s="1445" t="s">
        <v>10533</v>
      </c>
      <c r="D1847" s="1446" t="s">
        <v>10534</v>
      </c>
      <c r="E1847" s="1445">
        <v>8.8172098E7</v>
      </c>
      <c r="F1847" s="1445">
        <v>8.8172098E7</v>
      </c>
      <c r="G1847" s="1447" t="b">
        <v>1</v>
      </c>
      <c r="H1847" s="1445" t="s">
        <v>120</v>
      </c>
      <c r="I1847" s="1445" t="s">
        <v>6480</v>
      </c>
      <c r="J1847" s="1448">
        <v>126855.0</v>
      </c>
      <c r="K1847" s="1445" t="s">
        <v>2937</v>
      </c>
      <c r="L1847" s="1453"/>
      <c r="M1847" s="1445" t="s">
        <v>10535</v>
      </c>
      <c r="N1847" s="1449" t="s">
        <v>2937</v>
      </c>
      <c r="O1847" s="1450"/>
      <c r="P1847" s="1450"/>
    </row>
    <row r="1848">
      <c r="A1848" s="1444">
        <v>5871.0</v>
      </c>
      <c r="B1848" s="1445" t="s">
        <v>10536</v>
      </c>
      <c r="C1848" s="1445" t="s">
        <v>10537</v>
      </c>
      <c r="D1848" s="1446" t="s">
        <v>10538</v>
      </c>
      <c r="E1848" s="1445">
        <v>8.86240895E8</v>
      </c>
      <c r="F1848" s="1445">
        <v>8.86240895E8</v>
      </c>
      <c r="G1848" s="1447" t="b">
        <v>1</v>
      </c>
      <c r="H1848" s="1445" t="s">
        <v>76</v>
      </c>
      <c r="I1848" s="1445" t="s">
        <v>4936</v>
      </c>
      <c r="J1848" s="1448">
        <v>717019.0</v>
      </c>
      <c r="K1848" s="1445" t="s">
        <v>2464</v>
      </c>
      <c r="L1848" s="1453"/>
      <c r="M1848" s="1445" t="s">
        <v>76</v>
      </c>
      <c r="N1848" s="1449" t="s">
        <v>10539</v>
      </c>
      <c r="O1848" s="1450"/>
      <c r="P1848" s="1450"/>
    </row>
    <row r="1849">
      <c r="A1849" s="1444">
        <v>5872.0</v>
      </c>
      <c r="B1849" s="1445" t="s">
        <v>10540</v>
      </c>
      <c r="C1849" s="1445" t="s">
        <v>10541</v>
      </c>
      <c r="D1849" s="1446" t="s">
        <v>10542</v>
      </c>
      <c r="E1849" s="1445">
        <v>9.10610324E8</v>
      </c>
      <c r="F1849" s="1445">
        <v>9.10610324E8</v>
      </c>
      <c r="G1849" s="1447" t="b">
        <v>1</v>
      </c>
      <c r="H1849" s="1445" t="s">
        <v>4990</v>
      </c>
      <c r="I1849" s="1445" t="s">
        <v>1204</v>
      </c>
      <c r="J1849" s="1448">
        <v>583715.0</v>
      </c>
      <c r="K1849" s="1445" t="s">
        <v>2937</v>
      </c>
      <c r="L1849" s="1445" t="s">
        <v>4990</v>
      </c>
      <c r="M1849" s="1445" t="s">
        <v>4990</v>
      </c>
      <c r="N1849" s="1449" t="s">
        <v>10543</v>
      </c>
      <c r="O1849" s="1450"/>
      <c r="P1849" s="1450"/>
    </row>
    <row r="1850">
      <c r="A1850" s="1444">
        <v>5873.0</v>
      </c>
      <c r="B1850" s="1445" t="s">
        <v>10544</v>
      </c>
      <c r="C1850" s="1445" t="s">
        <v>10545</v>
      </c>
      <c r="D1850" s="1446" t="s">
        <v>10546</v>
      </c>
      <c r="E1850" s="1445">
        <v>9.69416928E8</v>
      </c>
      <c r="F1850" s="1445">
        <v>9.69416928E8</v>
      </c>
      <c r="G1850" s="1447" t="b">
        <v>1</v>
      </c>
      <c r="H1850" s="1445" t="s">
        <v>76</v>
      </c>
      <c r="I1850" s="1445" t="s">
        <v>1077</v>
      </c>
      <c r="J1850" s="1448">
        <v>319244.0</v>
      </c>
      <c r="K1850" s="1445" t="s">
        <v>2464</v>
      </c>
      <c r="L1850" s="1445" t="s">
        <v>6441</v>
      </c>
      <c r="M1850" s="1445" t="s">
        <v>9111</v>
      </c>
      <c r="N1850" s="1449" t="s">
        <v>10547</v>
      </c>
      <c r="O1850" s="1450"/>
      <c r="P1850" s="1450"/>
    </row>
    <row r="1851">
      <c r="A1851" s="1444">
        <v>5874.0</v>
      </c>
      <c r="B1851" s="1445" t="s">
        <v>1602</v>
      </c>
      <c r="C1851" s="1445" t="s">
        <v>1602</v>
      </c>
      <c r="D1851" s="1446" t="s">
        <v>10548</v>
      </c>
      <c r="E1851" s="1445">
        <v>6.2219307E7</v>
      </c>
      <c r="F1851" s="1445">
        <v>6.2219307E7</v>
      </c>
      <c r="G1851" s="1447" t="b">
        <v>1</v>
      </c>
      <c r="H1851" s="1445" t="s">
        <v>120</v>
      </c>
      <c r="I1851" s="1445" t="s">
        <v>6480</v>
      </c>
      <c r="J1851" s="1448">
        <v>126855.0</v>
      </c>
      <c r="K1851" s="1445" t="s">
        <v>3024</v>
      </c>
      <c r="L1851" s="1453"/>
      <c r="M1851" s="1453"/>
      <c r="N1851" s="1449" t="s">
        <v>10549</v>
      </c>
      <c r="O1851" s="1450"/>
      <c r="P1851" s="1450"/>
    </row>
    <row r="1852">
      <c r="A1852" s="1444">
        <v>5875.0</v>
      </c>
      <c r="B1852" s="1445" t="s">
        <v>10550</v>
      </c>
      <c r="C1852" s="1445" t="s">
        <v>10551</v>
      </c>
      <c r="D1852" s="1446" t="s">
        <v>10552</v>
      </c>
      <c r="E1852" s="1445">
        <v>7.6310777E7</v>
      </c>
      <c r="F1852" s="1445">
        <v>7.6310777E7</v>
      </c>
      <c r="G1852" s="1447" t="b">
        <v>1</v>
      </c>
      <c r="H1852" s="1445" t="s">
        <v>244</v>
      </c>
      <c r="I1852" s="1445" t="s">
        <v>4936</v>
      </c>
      <c r="J1852" s="1448">
        <v>717019.0</v>
      </c>
      <c r="K1852" s="1445" t="s">
        <v>2426</v>
      </c>
      <c r="L1852" s="1445" t="s">
        <v>244</v>
      </c>
      <c r="M1852" s="1445" t="s">
        <v>244</v>
      </c>
      <c r="N1852" s="1449" t="s">
        <v>4970</v>
      </c>
      <c r="O1852" s="1450"/>
      <c r="P1852" s="1450"/>
    </row>
    <row r="1853">
      <c r="A1853" s="1444">
        <v>5876.0</v>
      </c>
      <c r="B1853" s="1445" t="s">
        <v>10553</v>
      </c>
      <c r="C1853" s="1445" t="s">
        <v>10554</v>
      </c>
      <c r="D1853" s="1446" t="s">
        <v>10555</v>
      </c>
      <c r="E1853" s="1445">
        <v>2.3319095E7</v>
      </c>
      <c r="F1853" s="1445">
        <v>2.3319095E7</v>
      </c>
      <c r="G1853" s="1447" t="b">
        <v>1</v>
      </c>
      <c r="H1853" s="1445" t="s">
        <v>76</v>
      </c>
      <c r="I1853" s="1445" t="s">
        <v>4929</v>
      </c>
      <c r="J1853" s="1448">
        <v>91511.0</v>
      </c>
      <c r="K1853" s="1445" t="s">
        <v>2437</v>
      </c>
      <c r="L1853" s="1453"/>
      <c r="M1853" s="1445" t="s">
        <v>9782</v>
      </c>
      <c r="N1853" s="1449" t="s">
        <v>6462</v>
      </c>
      <c r="O1853" s="1450"/>
      <c r="P1853" s="1450"/>
    </row>
    <row r="1854">
      <c r="A1854" s="1444">
        <v>5877.0</v>
      </c>
      <c r="B1854" s="1445" t="s">
        <v>10556</v>
      </c>
      <c r="C1854" s="1445" t="s">
        <v>10557</v>
      </c>
      <c r="D1854" s="1446" t="s">
        <v>10558</v>
      </c>
      <c r="E1854" s="1445">
        <v>2.3319095E7</v>
      </c>
      <c r="F1854" s="1445">
        <v>2.3319095E7</v>
      </c>
      <c r="G1854" s="1447" t="b">
        <v>1</v>
      </c>
      <c r="H1854" s="1445" t="s">
        <v>76</v>
      </c>
      <c r="I1854" s="1445" t="s">
        <v>4929</v>
      </c>
      <c r="J1854" s="1448">
        <v>91511.0</v>
      </c>
      <c r="K1854" s="1445" t="s">
        <v>2437</v>
      </c>
      <c r="L1854" s="1451"/>
      <c r="M1854" s="1445" t="s">
        <v>9782</v>
      </c>
      <c r="N1854" s="1449" t="s">
        <v>6462</v>
      </c>
      <c r="O1854" s="1450"/>
      <c r="P1854" s="1450"/>
    </row>
    <row r="1855">
      <c r="A1855" s="1444">
        <v>5878.0</v>
      </c>
      <c r="B1855" s="1445" t="s">
        <v>10559</v>
      </c>
      <c r="C1855" s="1445" t="s">
        <v>10560</v>
      </c>
      <c r="D1855" s="1446" t="s">
        <v>10561</v>
      </c>
      <c r="E1855" s="1445">
        <v>9.84691987E8</v>
      </c>
      <c r="F1855" s="1445">
        <v>9.84691987E8</v>
      </c>
      <c r="G1855" s="1447" t="b">
        <v>1</v>
      </c>
      <c r="H1855" s="1445" t="s">
        <v>76</v>
      </c>
      <c r="I1855" s="1445" t="s">
        <v>1204</v>
      </c>
      <c r="J1855" s="1448">
        <v>583715.0</v>
      </c>
      <c r="K1855" s="1445" t="s">
        <v>2464</v>
      </c>
      <c r="L1855" s="1445" t="s">
        <v>3864</v>
      </c>
      <c r="M1855" s="1445" t="s">
        <v>3864</v>
      </c>
      <c r="N1855" s="1449" t="s">
        <v>2464</v>
      </c>
      <c r="O1855" s="1450"/>
      <c r="P1855" s="1450"/>
    </row>
    <row r="1856">
      <c r="A1856" s="1444">
        <v>5879.0</v>
      </c>
      <c r="B1856" s="1445" t="s">
        <v>10562</v>
      </c>
      <c r="C1856" s="1445" t="s">
        <v>10563</v>
      </c>
      <c r="D1856" s="1446" t="s">
        <v>10564</v>
      </c>
      <c r="E1856" s="1445">
        <v>8.54945539E8</v>
      </c>
      <c r="F1856" s="1445">
        <v>8.54945539E8</v>
      </c>
      <c r="G1856" s="1447" t="b">
        <v>1</v>
      </c>
      <c r="H1856" s="1445" t="s">
        <v>76</v>
      </c>
      <c r="I1856" s="1445" t="s">
        <v>4929</v>
      </c>
      <c r="J1856" s="1448">
        <v>91511.0</v>
      </c>
      <c r="K1856" s="1445" t="s">
        <v>4317</v>
      </c>
      <c r="L1856" s="1445" t="s">
        <v>6093</v>
      </c>
      <c r="M1856" s="1445" t="s">
        <v>8670</v>
      </c>
      <c r="N1856" s="1449" t="s">
        <v>4317</v>
      </c>
      <c r="O1856" s="1450"/>
      <c r="P1856" s="1450"/>
    </row>
    <row r="1857">
      <c r="A1857" s="1444">
        <v>5880.0</v>
      </c>
      <c r="B1857" s="1445" t="s">
        <v>10565</v>
      </c>
      <c r="C1857" s="1445" t="s">
        <v>10566</v>
      </c>
      <c r="D1857" s="1446" t="s">
        <v>10567</v>
      </c>
      <c r="E1857" s="1445">
        <v>9.23456991E8</v>
      </c>
      <c r="F1857" s="1445">
        <v>9.23456991E8</v>
      </c>
      <c r="G1857" s="1447" t="b">
        <v>1</v>
      </c>
      <c r="H1857" s="1445" t="s">
        <v>76</v>
      </c>
      <c r="I1857" s="1445" t="s">
        <v>1204</v>
      </c>
      <c r="J1857" s="1448">
        <v>583715.0</v>
      </c>
      <c r="K1857" s="1445" t="s">
        <v>2464</v>
      </c>
      <c r="L1857" s="1445" t="s">
        <v>4960</v>
      </c>
      <c r="M1857" s="1445" t="s">
        <v>8522</v>
      </c>
      <c r="N1857" s="1449" t="s">
        <v>2464</v>
      </c>
      <c r="O1857" s="1450"/>
      <c r="P1857" s="1450"/>
    </row>
    <row r="1858">
      <c r="A1858" s="1444">
        <v>5881.0</v>
      </c>
      <c r="B1858" s="1445" t="s">
        <v>10568</v>
      </c>
      <c r="C1858" s="1445" t="s">
        <v>10569</v>
      </c>
      <c r="D1858" s="1446" t="s">
        <v>10570</v>
      </c>
      <c r="E1858" s="1445">
        <v>2.7605999E7</v>
      </c>
      <c r="F1858" s="1445">
        <v>2.7605999E7</v>
      </c>
      <c r="G1858" s="1447" t="b">
        <v>1</v>
      </c>
      <c r="H1858" s="1445" t="s">
        <v>76</v>
      </c>
      <c r="I1858" s="1445" t="s">
        <v>4929</v>
      </c>
      <c r="J1858" s="1448">
        <v>91511.0</v>
      </c>
      <c r="K1858" s="1445" t="s">
        <v>2437</v>
      </c>
      <c r="L1858" s="1451"/>
      <c r="M1858" s="1445" t="s">
        <v>4969</v>
      </c>
      <c r="N1858" s="1449" t="s">
        <v>6462</v>
      </c>
      <c r="O1858" s="1450"/>
      <c r="P1858" s="1450"/>
    </row>
    <row r="1859">
      <c r="A1859" s="1444">
        <v>5882.0</v>
      </c>
      <c r="B1859" s="1445" t="s">
        <v>10571</v>
      </c>
      <c r="C1859" s="1445" t="s">
        <v>10572</v>
      </c>
      <c r="D1859" s="1446" t="s">
        <v>10573</v>
      </c>
      <c r="E1859" s="1445">
        <v>8.25351168E8</v>
      </c>
      <c r="F1859" s="1445">
        <v>8.25351168E8</v>
      </c>
      <c r="G1859" s="1447" t="b">
        <v>1</v>
      </c>
      <c r="H1859" s="1445" t="s">
        <v>76</v>
      </c>
      <c r="I1859" s="1445" t="s">
        <v>4929</v>
      </c>
      <c r="J1859" s="1448">
        <v>91511.0</v>
      </c>
      <c r="K1859" s="1445" t="s">
        <v>2464</v>
      </c>
      <c r="L1859" s="1445" t="s">
        <v>6056</v>
      </c>
      <c r="M1859" s="1445" t="s">
        <v>10574</v>
      </c>
      <c r="N1859" s="1449" t="s">
        <v>2464</v>
      </c>
      <c r="O1859" s="1450"/>
      <c r="P1859" s="1450"/>
    </row>
    <row r="1860">
      <c r="A1860" s="1444">
        <v>5883.0</v>
      </c>
      <c r="B1860" s="1445" t="s">
        <v>10575</v>
      </c>
      <c r="C1860" s="1445" t="s">
        <v>10576</v>
      </c>
      <c r="D1860" s="1446" t="s">
        <v>10577</v>
      </c>
      <c r="E1860" s="1445">
        <v>6.11744159E8</v>
      </c>
      <c r="F1860" s="1445">
        <v>6.11744159E8</v>
      </c>
      <c r="G1860" s="1447" t="b">
        <v>1</v>
      </c>
      <c r="H1860" s="1445" t="s">
        <v>76</v>
      </c>
      <c r="I1860" s="1445" t="s">
        <v>1077</v>
      </c>
      <c r="J1860" s="1448">
        <v>319244.0</v>
      </c>
      <c r="K1860" s="1445" t="s">
        <v>2437</v>
      </c>
      <c r="L1860" s="1451"/>
      <c r="M1860" s="1445" t="s">
        <v>76</v>
      </c>
      <c r="N1860" s="1449" t="s">
        <v>10578</v>
      </c>
      <c r="O1860" s="1450"/>
      <c r="P1860" s="1450"/>
    </row>
    <row r="1861">
      <c r="A1861" s="1444">
        <v>5884.0</v>
      </c>
      <c r="B1861" s="1445" t="s">
        <v>10579</v>
      </c>
      <c r="C1861" s="1445" t="s">
        <v>10579</v>
      </c>
      <c r="D1861" s="1446" t="s">
        <v>10580</v>
      </c>
      <c r="E1861" s="1445">
        <v>8.0122232E7</v>
      </c>
      <c r="F1861" s="1445">
        <v>8.0132232E7</v>
      </c>
      <c r="G1861" s="1447" t="b">
        <v>1</v>
      </c>
      <c r="H1861" s="1445" t="s">
        <v>120</v>
      </c>
      <c r="I1861" s="1445" t="s">
        <v>6480</v>
      </c>
      <c r="J1861" s="1448">
        <v>126855.0</v>
      </c>
      <c r="K1861" s="1445" t="s">
        <v>2432</v>
      </c>
      <c r="L1861" s="1453"/>
      <c r="M1861" s="1445" t="s">
        <v>9492</v>
      </c>
      <c r="N1861" s="1449" t="s">
        <v>2432</v>
      </c>
      <c r="O1861" s="1450"/>
      <c r="P1861" s="1450"/>
    </row>
    <row r="1862">
      <c r="A1862" s="1444">
        <v>5886.0</v>
      </c>
      <c r="B1862" s="1445" t="s">
        <v>10581</v>
      </c>
      <c r="C1862" s="1445" t="s">
        <v>10582</v>
      </c>
      <c r="D1862" s="1446" t="s">
        <v>10583</v>
      </c>
      <c r="E1862" s="1445">
        <v>9.94424644E8</v>
      </c>
      <c r="F1862" s="1445">
        <v>9.94424644E8</v>
      </c>
      <c r="G1862" s="1447" t="b">
        <v>1</v>
      </c>
      <c r="H1862" s="1445" t="s">
        <v>76</v>
      </c>
      <c r="I1862" s="1445" t="s">
        <v>1204</v>
      </c>
      <c r="J1862" s="1448">
        <v>583715.0</v>
      </c>
      <c r="K1862" s="1445" t="s">
        <v>4317</v>
      </c>
      <c r="L1862" s="1445" t="s">
        <v>4990</v>
      </c>
      <c r="M1862" s="1445" t="s">
        <v>4990</v>
      </c>
      <c r="N1862" s="1449" t="s">
        <v>4317</v>
      </c>
      <c r="O1862" s="1450"/>
      <c r="P1862" s="1450"/>
    </row>
    <row r="1863">
      <c r="A1863" s="1444">
        <v>5887.0</v>
      </c>
      <c r="B1863" s="1445" t="s">
        <v>10584</v>
      </c>
      <c r="C1863" s="1445" t="s">
        <v>10585</v>
      </c>
      <c r="D1863" s="1446" t="s">
        <v>10586</v>
      </c>
      <c r="E1863" s="1445">
        <v>8.79641232E8</v>
      </c>
      <c r="F1863" s="1445">
        <v>8.79641232E8</v>
      </c>
      <c r="G1863" s="1447" t="b">
        <v>1</v>
      </c>
      <c r="H1863" s="1445" t="s">
        <v>76</v>
      </c>
      <c r="I1863" s="1445" t="s">
        <v>1204</v>
      </c>
      <c r="J1863" s="1448">
        <v>583715.0</v>
      </c>
      <c r="K1863" s="1445" t="s">
        <v>4317</v>
      </c>
      <c r="L1863" s="1445" t="s">
        <v>9778</v>
      </c>
      <c r="M1863" s="1445" t="s">
        <v>9778</v>
      </c>
      <c r="N1863" s="1449" t="s">
        <v>4317</v>
      </c>
      <c r="O1863" s="1450"/>
      <c r="P1863" s="1450"/>
    </row>
    <row r="1864">
      <c r="A1864" s="1444">
        <v>5888.0</v>
      </c>
      <c r="B1864" s="1445" t="s">
        <v>10587</v>
      </c>
      <c r="C1864" s="1445" t="s">
        <v>10588</v>
      </c>
      <c r="D1864" s="1446" t="s">
        <v>10589</v>
      </c>
      <c r="E1864" s="1445">
        <v>9.62471956E8</v>
      </c>
      <c r="F1864" s="1445">
        <v>9.62471956E8</v>
      </c>
      <c r="G1864" s="1447" t="b">
        <v>1</v>
      </c>
      <c r="H1864" s="1445" t="s">
        <v>76</v>
      </c>
      <c r="I1864" s="1445" t="s">
        <v>4936</v>
      </c>
      <c r="J1864" s="1448">
        <v>717019.0</v>
      </c>
      <c r="K1864" s="1445" t="s">
        <v>2476</v>
      </c>
      <c r="L1864" s="1445" t="s">
        <v>5345</v>
      </c>
      <c r="M1864" s="1445" t="s">
        <v>5712</v>
      </c>
      <c r="N1864" s="1449" t="s">
        <v>7244</v>
      </c>
      <c r="O1864" s="1450"/>
      <c r="P1864" s="1450"/>
    </row>
    <row r="1865">
      <c r="A1865" s="1444">
        <v>5889.0</v>
      </c>
      <c r="B1865" s="1445" t="s">
        <v>10590</v>
      </c>
      <c r="C1865" s="1445" t="s">
        <v>10591</v>
      </c>
      <c r="D1865" s="1446" t="s">
        <v>10592</v>
      </c>
      <c r="E1865" s="1445">
        <v>9.46253347E8</v>
      </c>
      <c r="F1865" s="1445">
        <v>9.46253347E8</v>
      </c>
      <c r="G1865" s="1447" t="b">
        <v>1</v>
      </c>
      <c r="H1865" s="1445" t="s">
        <v>76</v>
      </c>
      <c r="I1865" s="1445" t="s">
        <v>1077</v>
      </c>
      <c r="J1865" s="1448">
        <v>319244.0</v>
      </c>
      <c r="K1865" s="1445" t="s">
        <v>2464</v>
      </c>
      <c r="L1865" s="1445" t="s">
        <v>5228</v>
      </c>
      <c r="M1865" s="1445" t="s">
        <v>8710</v>
      </c>
      <c r="N1865" s="1449" t="s">
        <v>2464</v>
      </c>
      <c r="O1865" s="1450"/>
      <c r="P1865" s="1450"/>
    </row>
    <row r="1866">
      <c r="A1866" s="1444">
        <v>5892.0</v>
      </c>
      <c r="B1866" s="1445" t="s">
        <v>10593</v>
      </c>
      <c r="C1866" s="1445" t="s">
        <v>10594</v>
      </c>
      <c r="D1866" s="1446" t="s">
        <v>10595</v>
      </c>
      <c r="E1866" s="1445">
        <v>2.1275999E7</v>
      </c>
      <c r="F1866" s="1445">
        <v>2.1275999E7</v>
      </c>
      <c r="G1866" s="1447" t="b">
        <v>1</v>
      </c>
      <c r="H1866" s="1445" t="s">
        <v>76</v>
      </c>
      <c r="I1866" s="1445" t="s">
        <v>1204</v>
      </c>
      <c r="J1866" s="1448">
        <v>583715.0</v>
      </c>
      <c r="K1866" s="1445" t="s">
        <v>2464</v>
      </c>
      <c r="L1866" s="1453"/>
      <c r="M1866" s="1445" t="s">
        <v>76</v>
      </c>
      <c r="N1866" s="1449" t="s">
        <v>5490</v>
      </c>
      <c r="O1866" s="1450"/>
      <c r="P1866" s="1450"/>
    </row>
    <row r="1867">
      <c r="A1867" s="1444">
        <v>5893.0</v>
      </c>
      <c r="B1867" s="1445" t="s">
        <v>10596</v>
      </c>
      <c r="C1867" s="1445" t="s">
        <v>10597</v>
      </c>
      <c r="D1867" s="1446" t="s">
        <v>10598</v>
      </c>
      <c r="E1867" s="1445">
        <v>8.88541144E8</v>
      </c>
      <c r="F1867" s="1445">
        <v>8.88541144E8</v>
      </c>
      <c r="G1867" s="1447" t="b">
        <v>1</v>
      </c>
      <c r="H1867" s="1445" t="s">
        <v>3864</v>
      </c>
      <c r="I1867" s="1445" t="s">
        <v>1077</v>
      </c>
      <c r="J1867" s="1448">
        <v>319244.0</v>
      </c>
      <c r="K1867" s="1445" t="s">
        <v>2464</v>
      </c>
      <c r="L1867" s="1445" t="s">
        <v>5963</v>
      </c>
      <c r="M1867" s="1445" t="s">
        <v>3864</v>
      </c>
      <c r="N1867" s="1449" t="s">
        <v>2464</v>
      </c>
      <c r="O1867" s="1450"/>
      <c r="P1867" s="1450"/>
    </row>
    <row r="1868">
      <c r="A1868" s="1444">
        <v>5894.0</v>
      </c>
      <c r="B1868" s="1445" t="s">
        <v>10599</v>
      </c>
      <c r="C1868" s="1445" t="s">
        <v>10599</v>
      </c>
      <c r="D1868" s="1446" t="s">
        <v>10600</v>
      </c>
      <c r="E1868" s="1445">
        <v>9.086967E7</v>
      </c>
      <c r="F1868" s="1445">
        <v>9.086967E7</v>
      </c>
      <c r="G1868" s="1447" t="b">
        <v>1</v>
      </c>
      <c r="H1868" s="1445" t="s">
        <v>120</v>
      </c>
      <c r="I1868" s="1445" t="s">
        <v>6480</v>
      </c>
      <c r="J1868" s="1448">
        <v>126855.0</v>
      </c>
      <c r="K1868" s="1445" t="s">
        <v>10516</v>
      </c>
      <c r="L1868" s="1453"/>
      <c r="M1868" s="1453"/>
      <c r="N1868" s="1449" t="s">
        <v>10516</v>
      </c>
      <c r="O1868" s="1450"/>
      <c r="P1868" s="1450"/>
    </row>
    <row r="1869">
      <c r="A1869" s="1444">
        <v>5895.0</v>
      </c>
      <c r="B1869" s="1445" t="s">
        <v>10601</v>
      </c>
      <c r="C1869" s="1445" t="s">
        <v>10601</v>
      </c>
      <c r="D1869" s="1446" t="s">
        <v>10602</v>
      </c>
      <c r="E1869" s="1445">
        <v>9.8255351E7</v>
      </c>
      <c r="F1869" s="1445">
        <v>9.8255351E7</v>
      </c>
      <c r="G1869" s="1447" t="b">
        <v>1</v>
      </c>
      <c r="H1869" s="1445" t="s">
        <v>120</v>
      </c>
      <c r="I1869" s="1445" t="s">
        <v>6480</v>
      </c>
      <c r="J1869" s="1448">
        <v>126855.0</v>
      </c>
      <c r="K1869" s="1445" t="s">
        <v>2432</v>
      </c>
      <c r="L1869" s="1453"/>
      <c r="M1869" s="1445" t="s">
        <v>9362</v>
      </c>
      <c r="N1869" s="1449" t="s">
        <v>2432</v>
      </c>
      <c r="O1869" s="1450"/>
      <c r="P1869" s="1450"/>
    </row>
    <row r="1870">
      <c r="A1870" s="1444">
        <v>5896.0</v>
      </c>
      <c r="B1870" s="1445" t="s">
        <v>4180</v>
      </c>
      <c r="C1870" s="1445" t="s">
        <v>4180</v>
      </c>
      <c r="D1870" s="1446" t="s">
        <v>10603</v>
      </c>
      <c r="E1870" s="1445">
        <v>9.4873679E7</v>
      </c>
      <c r="F1870" s="1445">
        <v>9.4873679E7</v>
      </c>
      <c r="G1870" s="1447" t="b">
        <v>1</v>
      </c>
      <c r="H1870" s="1445" t="s">
        <v>120</v>
      </c>
      <c r="I1870" s="1445" t="s">
        <v>6480</v>
      </c>
      <c r="J1870" s="1448">
        <v>126855.0</v>
      </c>
      <c r="K1870" s="1445" t="s">
        <v>2464</v>
      </c>
      <c r="L1870" s="1451"/>
      <c r="M1870" s="1445" t="s">
        <v>9461</v>
      </c>
      <c r="N1870" s="1449" t="s">
        <v>2464</v>
      </c>
      <c r="O1870" s="1450"/>
      <c r="P1870" s="1450"/>
    </row>
    <row r="1871">
      <c r="A1871" s="1444">
        <v>5898.0</v>
      </c>
      <c r="B1871" s="1445" t="s">
        <v>10604</v>
      </c>
      <c r="C1871" s="1445" t="s">
        <v>10604</v>
      </c>
      <c r="D1871" s="1446" t="s">
        <v>10605</v>
      </c>
      <c r="E1871" s="1445">
        <v>9.31102889E8</v>
      </c>
      <c r="F1871" s="1445">
        <v>9.31102889E8</v>
      </c>
      <c r="G1871" s="1447" t="b">
        <v>1</v>
      </c>
      <c r="H1871" s="1445" t="s">
        <v>76</v>
      </c>
      <c r="I1871" s="1445" t="s">
        <v>1077</v>
      </c>
      <c r="J1871" s="1448">
        <v>319244.0</v>
      </c>
      <c r="K1871" s="1445" t="s">
        <v>2937</v>
      </c>
      <c r="L1871" s="1453"/>
      <c r="M1871" s="1445" t="s">
        <v>76</v>
      </c>
      <c r="N1871" s="1449" t="s">
        <v>2937</v>
      </c>
      <c r="O1871" s="1450"/>
      <c r="P1871" s="1450"/>
    </row>
    <row r="1872">
      <c r="A1872" s="1444">
        <v>5899.0</v>
      </c>
      <c r="B1872" s="1445" t="s">
        <v>1631</v>
      </c>
      <c r="C1872" s="1445" t="s">
        <v>1631</v>
      </c>
      <c r="D1872" s="1446" t="s">
        <v>10606</v>
      </c>
      <c r="E1872" s="1445">
        <v>9.6966169E7</v>
      </c>
      <c r="F1872" s="1445">
        <v>9.6966169E7</v>
      </c>
      <c r="G1872" s="1447" t="b">
        <v>1</v>
      </c>
      <c r="H1872" s="1445" t="s">
        <v>120</v>
      </c>
      <c r="I1872" s="1445" t="s">
        <v>6480</v>
      </c>
      <c r="J1872" s="1448">
        <v>126855.0</v>
      </c>
      <c r="K1872" s="1445" t="s">
        <v>2659</v>
      </c>
      <c r="L1872" s="1453"/>
      <c r="M1872" s="1445" t="s">
        <v>10607</v>
      </c>
      <c r="N1872" s="1449" t="s">
        <v>2659</v>
      </c>
      <c r="O1872" s="1450"/>
      <c r="P1872" s="1450"/>
    </row>
    <row r="1873">
      <c r="A1873" s="1444">
        <v>5900.0</v>
      </c>
      <c r="B1873" s="1445" t="s">
        <v>2770</v>
      </c>
      <c r="C1873" s="1445" t="s">
        <v>10608</v>
      </c>
      <c r="D1873" s="1446" t="s">
        <v>10609</v>
      </c>
      <c r="E1873" s="1445">
        <v>2.0877747E7</v>
      </c>
      <c r="F1873" s="1445">
        <v>2.0877747E7</v>
      </c>
      <c r="G1873" s="1447" t="b">
        <v>1</v>
      </c>
      <c r="H1873" s="1445" t="s">
        <v>76</v>
      </c>
      <c r="I1873" s="1445" t="s">
        <v>4929</v>
      </c>
      <c r="J1873" s="1448">
        <v>91511.0</v>
      </c>
      <c r="K1873" s="1445" t="s">
        <v>2426</v>
      </c>
      <c r="L1873" s="1451"/>
      <c r="M1873" s="1445" t="s">
        <v>76</v>
      </c>
      <c r="N1873" s="1449" t="s">
        <v>5801</v>
      </c>
      <c r="O1873" s="1450"/>
      <c r="P1873" s="1450"/>
    </row>
    <row r="1874">
      <c r="A1874" s="1444">
        <v>5901.0</v>
      </c>
      <c r="B1874" s="1445" t="s">
        <v>10610</v>
      </c>
      <c r="C1874" s="1445" t="s">
        <v>10611</v>
      </c>
      <c r="D1874" s="1446" t="s">
        <v>10612</v>
      </c>
      <c r="E1874" s="1445">
        <v>9.2779998E8</v>
      </c>
      <c r="F1874" s="1445">
        <v>9.2779998E8</v>
      </c>
      <c r="G1874" s="1447" t="b">
        <v>1</v>
      </c>
      <c r="H1874" s="1445" t="s">
        <v>76</v>
      </c>
      <c r="I1874" s="1445" t="s">
        <v>1204</v>
      </c>
      <c r="J1874" s="1448">
        <v>583715.0</v>
      </c>
      <c r="K1874" s="1445" t="s">
        <v>2464</v>
      </c>
      <c r="L1874" s="1453"/>
      <c r="M1874" s="1445" t="s">
        <v>4945</v>
      </c>
      <c r="N1874" s="1449" t="s">
        <v>2464</v>
      </c>
      <c r="O1874" s="1450"/>
      <c r="P1874" s="1450"/>
    </row>
    <row r="1875">
      <c r="A1875" s="1444">
        <v>5902.0</v>
      </c>
      <c r="B1875" s="1445" t="s">
        <v>10613</v>
      </c>
      <c r="C1875" s="1445" t="s">
        <v>10614</v>
      </c>
      <c r="D1875" s="1446" t="s">
        <v>10615</v>
      </c>
      <c r="E1875" s="1445">
        <v>3.2616777E7</v>
      </c>
      <c r="F1875" s="1445">
        <v>3.2616777E7</v>
      </c>
      <c r="G1875" s="1447" t="b">
        <v>1</v>
      </c>
      <c r="H1875" s="1445" t="s">
        <v>5608</v>
      </c>
      <c r="I1875" s="1445" t="s">
        <v>4936</v>
      </c>
      <c r="J1875" s="1448">
        <v>717019.0</v>
      </c>
      <c r="K1875" s="1445" t="s">
        <v>2426</v>
      </c>
      <c r="L1875" s="1445" t="s">
        <v>5608</v>
      </c>
      <c r="M1875" s="1445" t="s">
        <v>5608</v>
      </c>
      <c r="N1875" s="1449" t="s">
        <v>5582</v>
      </c>
      <c r="O1875" s="1450"/>
      <c r="P1875" s="1450"/>
    </row>
    <row r="1876">
      <c r="A1876" s="1444">
        <v>5903.0</v>
      </c>
      <c r="B1876" s="1445" t="s">
        <v>3898</v>
      </c>
      <c r="C1876" s="1445" t="s">
        <v>3898</v>
      </c>
      <c r="D1876" s="1446" t="s">
        <v>10616</v>
      </c>
      <c r="E1876" s="1445">
        <v>6.5330412E7</v>
      </c>
      <c r="F1876" s="1445">
        <v>6.5330412E7</v>
      </c>
      <c r="G1876" s="1447" t="b">
        <v>1</v>
      </c>
      <c r="H1876" s="1445" t="s">
        <v>120</v>
      </c>
      <c r="I1876" s="1445" t="s">
        <v>6480</v>
      </c>
      <c r="J1876" s="1448">
        <v>126855.0</v>
      </c>
      <c r="K1876" s="1445" t="s">
        <v>2461</v>
      </c>
      <c r="L1876" s="1445" t="s">
        <v>10071</v>
      </c>
      <c r="M1876" s="1445" t="s">
        <v>10617</v>
      </c>
      <c r="N1876" s="1449" t="s">
        <v>2461</v>
      </c>
      <c r="O1876" s="1450"/>
      <c r="P1876" s="1450"/>
    </row>
    <row r="1877">
      <c r="A1877" s="1444">
        <v>5904.0</v>
      </c>
      <c r="B1877" s="1445" t="s">
        <v>341</v>
      </c>
      <c r="C1877" s="1445" t="s">
        <v>10618</v>
      </c>
      <c r="D1877" s="1446" t="s">
        <v>10619</v>
      </c>
      <c r="E1877" s="1445">
        <v>9.81594662E8</v>
      </c>
      <c r="F1877" s="1445">
        <v>9.81594662E8</v>
      </c>
      <c r="G1877" s="1447" t="b">
        <v>1</v>
      </c>
      <c r="H1877" s="1445" t="s">
        <v>76</v>
      </c>
      <c r="I1877" s="1445" t="s">
        <v>4936</v>
      </c>
      <c r="J1877" s="1448">
        <v>717019.0</v>
      </c>
      <c r="K1877" s="1445" t="s">
        <v>2536</v>
      </c>
      <c r="L1877" s="1451"/>
      <c r="M1877" s="1445" t="s">
        <v>76</v>
      </c>
      <c r="N1877" s="1449" t="s">
        <v>10620</v>
      </c>
      <c r="O1877" s="1450"/>
      <c r="P1877" s="1450"/>
    </row>
    <row r="1878">
      <c r="A1878" s="1444">
        <v>5905.0</v>
      </c>
      <c r="B1878" s="1445" t="s">
        <v>10621</v>
      </c>
      <c r="C1878" s="1445" t="s">
        <v>10621</v>
      </c>
      <c r="D1878" s="1446" t="s">
        <v>10622</v>
      </c>
      <c r="E1878" s="1445">
        <v>9.849446E7</v>
      </c>
      <c r="F1878" s="1445">
        <v>9.849446E7</v>
      </c>
      <c r="G1878" s="1447" t="b">
        <v>1</v>
      </c>
      <c r="H1878" s="1445" t="s">
        <v>120</v>
      </c>
      <c r="I1878" s="1445" t="s">
        <v>6480</v>
      </c>
      <c r="J1878" s="1448">
        <v>126855.0</v>
      </c>
      <c r="K1878" s="1445" t="s">
        <v>2571</v>
      </c>
      <c r="L1878" s="1451"/>
      <c r="M1878" s="1445" t="s">
        <v>10623</v>
      </c>
      <c r="N1878" s="1449" t="s">
        <v>10624</v>
      </c>
      <c r="O1878" s="1450"/>
      <c r="P1878" s="1450"/>
    </row>
    <row r="1879">
      <c r="A1879" s="1444">
        <v>5906.0</v>
      </c>
      <c r="B1879" s="1445" t="s">
        <v>10625</v>
      </c>
      <c r="C1879" s="1445" t="s">
        <v>10625</v>
      </c>
      <c r="D1879" s="1446" t="s">
        <v>10626</v>
      </c>
      <c r="E1879" s="1445">
        <v>9.8255351E7</v>
      </c>
      <c r="F1879" s="1445">
        <v>9.8255351E7</v>
      </c>
      <c r="G1879" s="1447" t="b">
        <v>1</v>
      </c>
      <c r="H1879" s="1445" t="s">
        <v>120</v>
      </c>
      <c r="I1879" s="1445" t="s">
        <v>6480</v>
      </c>
      <c r="J1879" s="1448">
        <v>126855.0</v>
      </c>
      <c r="K1879" s="1445" t="s">
        <v>2659</v>
      </c>
      <c r="L1879" s="1453"/>
      <c r="M1879" s="1453"/>
      <c r="N1879" s="1449" t="s">
        <v>2659</v>
      </c>
      <c r="O1879" s="1450"/>
      <c r="P1879" s="1450"/>
    </row>
    <row r="1880">
      <c r="A1880" s="1444">
        <v>5907.0</v>
      </c>
      <c r="B1880" s="1445" t="s">
        <v>10627</v>
      </c>
      <c r="C1880" s="1445" t="s">
        <v>10627</v>
      </c>
      <c r="D1880" s="1446" t="s">
        <v>10628</v>
      </c>
      <c r="E1880" s="1445">
        <v>8.7169029E7</v>
      </c>
      <c r="F1880" s="1445">
        <v>8.7169029E7</v>
      </c>
      <c r="G1880" s="1447" t="b">
        <v>1</v>
      </c>
      <c r="H1880" s="1445" t="s">
        <v>120</v>
      </c>
      <c r="I1880" s="1445" t="s">
        <v>6480</v>
      </c>
      <c r="J1880" s="1448">
        <v>126855.0</v>
      </c>
      <c r="K1880" s="1445" t="s">
        <v>2464</v>
      </c>
      <c r="L1880" s="1453"/>
      <c r="M1880" s="1453"/>
      <c r="N1880" s="1449" t="s">
        <v>2464</v>
      </c>
      <c r="O1880" s="1450"/>
      <c r="P1880" s="1450"/>
    </row>
    <row r="1881">
      <c r="A1881" s="1444">
        <v>5908.0</v>
      </c>
      <c r="B1881" s="1445" t="s">
        <v>10629</v>
      </c>
      <c r="C1881" s="1445" t="s">
        <v>10630</v>
      </c>
      <c r="D1881" s="1446" t="s">
        <v>10631</v>
      </c>
      <c r="E1881" s="1445">
        <v>2.0111234E7</v>
      </c>
      <c r="F1881" s="1445">
        <v>2.0111234E7</v>
      </c>
      <c r="G1881" s="1447" t="b">
        <v>1</v>
      </c>
      <c r="H1881" s="1445" t="s">
        <v>76</v>
      </c>
      <c r="I1881" s="1445" t="s">
        <v>4929</v>
      </c>
      <c r="J1881" s="1448">
        <v>91511.0</v>
      </c>
      <c r="K1881" s="1445" t="s">
        <v>2426</v>
      </c>
      <c r="L1881" s="1445" t="s">
        <v>4931</v>
      </c>
      <c r="M1881" s="1445" t="s">
        <v>10632</v>
      </c>
      <c r="N1881" s="1449" t="s">
        <v>10633</v>
      </c>
      <c r="O1881" s="1450"/>
      <c r="P1881" s="1450"/>
    </row>
    <row r="1882">
      <c r="A1882" s="1444">
        <v>5909.0</v>
      </c>
      <c r="B1882" s="1445" t="s">
        <v>10634</v>
      </c>
      <c r="C1882" s="1445" t="s">
        <v>10635</v>
      </c>
      <c r="D1882" s="1446" t="s">
        <v>10636</v>
      </c>
      <c r="E1882" s="1445">
        <v>9.29356471E8</v>
      </c>
      <c r="F1882" s="1445">
        <v>9.29356471E8</v>
      </c>
      <c r="G1882" s="1447" t="b">
        <v>1</v>
      </c>
      <c r="H1882" s="1445" t="s">
        <v>76</v>
      </c>
      <c r="I1882" s="1445" t="s">
        <v>1077</v>
      </c>
      <c r="J1882" s="1448">
        <v>319244.0</v>
      </c>
      <c r="K1882" s="1445" t="s">
        <v>2464</v>
      </c>
      <c r="L1882" s="1445" t="s">
        <v>5011</v>
      </c>
      <c r="M1882" s="1445" t="s">
        <v>76</v>
      </c>
      <c r="N1882" s="1449" t="s">
        <v>2464</v>
      </c>
      <c r="O1882" s="1450"/>
      <c r="P1882" s="1450"/>
    </row>
    <row r="1883">
      <c r="A1883" s="1444">
        <v>5910.0</v>
      </c>
      <c r="B1883" s="1445" t="s">
        <v>10637</v>
      </c>
      <c r="C1883" s="1445" t="s">
        <v>10638</v>
      </c>
      <c r="D1883" s="1446" t="s">
        <v>10639</v>
      </c>
      <c r="E1883" s="1445">
        <v>9.17729358E8</v>
      </c>
      <c r="F1883" s="1445">
        <v>9.17729358E8</v>
      </c>
      <c r="G1883" s="1447" t="b">
        <v>1</v>
      </c>
      <c r="H1883" s="1445" t="s">
        <v>76</v>
      </c>
      <c r="I1883" s="1445" t="s">
        <v>4929</v>
      </c>
      <c r="J1883" s="1448">
        <v>91511.0</v>
      </c>
      <c r="K1883" s="1445" t="s">
        <v>2432</v>
      </c>
      <c r="L1883" s="1453"/>
      <c r="M1883" s="1445" t="s">
        <v>76</v>
      </c>
      <c r="N1883" s="1449" t="s">
        <v>2432</v>
      </c>
      <c r="O1883" s="1450"/>
      <c r="P1883" s="1450"/>
    </row>
    <row r="1884">
      <c r="A1884" s="1444">
        <v>5911.0</v>
      </c>
      <c r="B1884" s="1445" t="s">
        <v>10640</v>
      </c>
      <c r="C1884" s="1445" t="s">
        <v>10641</v>
      </c>
      <c r="D1884" s="1446" t="s">
        <v>10642</v>
      </c>
      <c r="E1884" s="1445">
        <v>6.47346973E8</v>
      </c>
      <c r="F1884" s="1445">
        <v>6.47346973E8</v>
      </c>
      <c r="G1884" s="1447" t="b">
        <v>1</v>
      </c>
      <c r="H1884" s="1445" t="s">
        <v>76</v>
      </c>
      <c r="I1884" s="1445" t="s">
        <v>1204</v>
      </c>
      <c r="J1884" s="1448">
        <v>583715.0</v>
      </c>
      <c r="K1884" s="1445" t="s">
        <v>2659</v>
      </c>
      <c r="L1884" s="1445" t="s">
        <v>5113</v>
      </c>
      <c r="M1884" s="1445" t="s">
        <v>9258</v>
      </c>
      <c r="N1884" s="1449" t="s">
        <v>2659</v>
      </c>
      <c r="O1884" s="1450"/>
      <c r="P1884" s="1450"/>
    </row>
    <row r="1885">
      <c r="A1885" s="1444">
        <v>5912.0</v>
      </c>
      <c r="B1885" s="1445" t="s">
        <v>10643</v>
      </c>
      <c r="C1885" s="1445" t="s">
        <v>10644</v>
      </c>
      <c r="D1885" s="1446" t="s">
        <v>10645</v>
      </c>
      <c r="E1885" s="1445">
        <v>6.37230208E8</v>
      </c>
      <c r="F1885" s="1445">
        <v>6.37230208E8</v>
      </c>
      <c r="G1885" s="1447" t="b">
        <v>1</v>
      </c>
      <c r="H1885" s="1445" t="s">
        <v>244</v>
      </c>
      <c r="I1885" s="1445" t="s">
        <v>1204</v>
      </c>
      <c r="J1885" s="1448">
        <v>583715.0</v>
      </c>
      <c r="K1885" s="1445" t="s">
        <v>2464</v>
      </c>
      <c r="L1885" s="1445" t="s">
        <v>244</v>
      </c>
      <c r="M1885" s="1445" t="s">
        <v>244</v>
      </c>
      <c r="N1885" s="1449" t="s">
        <v>8961</v>
      </c>
      <c r="O1885" s="1450"/>
      <c r="P1885" s="1450"/>
    </row>
    <row r="1886">
      <c r="A1886" s="1444">
        <v>5913.0</v>
      </c>
      <c r="B1886" s="1445" t="s">
        <v>10646</v>
      </c>
      <c r="C1886" s="1445" t="s">
        <v>10647</v>
      </c>
      <c r="D1886" s="1446" t="s">
        <v>10648</v>
      </c>
      <c r="E1886" s="1445">
        <v>6.48475929E8</v>
      </c>
      <c r="F1886" s="1445">
        <v>6.48475929E8</v>
      </c>
      <c r="G1886" s="1447" t="b">
        <v>1</v>
      </c>
      <c r="H1886" s="1445" t="s">
        <v>76</v>
      </c>
      <c r="I1886" s="1445" t="s">
        <v>1204</v>
      </c>
      <c r="J1886" s="1448">
        <v>583715.0</v>
      </c>
      <c r="K1886" s="1445" t="s">
        <v>2464</v>
      </c>
      <c r="L1886" s="1453"/>
      <c r="M1886" s="1445" t="s">
        <v>76</v>
      </c>
      <c r="N1886" s="1449" t="s">
        <v>6139</v>
      </c>
      <c r="O1886" s="1450"/>
      <c r="P1886" s="1450"/>
    </row>
    <row r="1887">
      <c r="A1887" s="1444">
        <v>5914.0</v>
      </c>
      <c r="B1887" s="1445" t="s">
        <v>10649</v>
      </c>
      <c r="C1887" s="1445" t="s">
        <v>10650</v>
      </c>
      <c r="D1887" s="1446" t="s">
        <v>10651</v>
      </c>
      <c r="E1887" s="1445">
        <v>9.46259778E8</v>
      </c>
      <c r="F1887" s="1445">
        <v>9.46259778E8</v>
      </c>
      <c r="G1887" s="1447" t="b">
        <v>1</v>
      </c>
      <c r="H1887" s="1445" t="s">
        <v>76</v>
      </c>
      <c r="I1887" s="1445" t="s">
        <v>4936</v>
      </c>
      <c r="J1887" s="1448">
        <v>717019.0</v>
      </c>
      <c r="K1887" s="1445" t="s">
        <v>2937</v>
      </c>
      <c r="L1887" s="1445" t="s">
        <v>5592</v>
      </c>
      <c r="M1887" s="1445" t="s">
        <v>76</v>
      </c>
      <c r="N1887" s="1449" t="s">
        <v>10652</v>
      </c>
      <c r="O1887" s="1450"/>
      <c r="P1887" s="1450"/>
    </row>
    <row r="1888">
      <c r="A1888" s="1444">
        <v>5915.0</v>
      </c>
      <c r="B1888" s="1445" t="s">
        <v>3929</v>
      </c>
      <c r="C1888" s="1445" t="s">
        <v>3929</v>
      </c>
      <c r="D1888" s="1446" t="s">
        <v>10653</v>
      </c>
      <c r="E1888" s="1445">
        <v>8.5256553E7</v>
      </c>
      <c r="F1888" s="1445">
        <v>8.5256553E7</v>
      </c>
      <c r="G1888" s="1447" t="b">
        <v>1</v>
      </c>
      <c r="H1888" s="1445" t="s">
        <v>120</v>
      </c>
      <c r="I1888" s="1445" t="s">
        <v>6480</v>
      </c>
      <c r="J1888" s="1448">
        <v>126855.0</v>
      </c>
      <c r="K1888" s="1445" t="s">
        <v>2432</v>
      </c>
      <c r="L1888" s="1453"/>
      <c r="M1888" s="1453"/>
      <c r="N1888" s="1449" t="s">
        <v>2432</v>
      </c>
      <c r="O1888" s="1450"/>
      <c r="P1888" s="1450"/>
    </row>
    <row r="1889">
      <c r="A1889" s="1444">
        <v>5916.0</v>
      </c>
      <c r="B1889" s="1445" t="s">
        <v>10654</v>
      </c>
      <c r="C1889" s="1445" t="s">
        <v>10655</v>
      </c>
      <c r="D1889" s="1446" t="s">
        <v>10656</v>
      </c>
      <c r="E1889" s="1445">
        <v>3.5242588E7</v>
      </c>
      <c r="F1889" s="1445">
        <v>3.5242588E7</v>
      </c>
      <c r="G1889" s="1447" t="b">
        <v>1</v>
      </c>
      <c r="H1889" s="1445" t="s">
        <v>6404</v>
      </c>
      <c r="I1889" s="1445" t="s">
        <v>4929</v>
      </c>
      <c r="J1889" s="1448">
        <v>91511.0</v>
      </c>
      <c r="K1889" s="1445" t="s">
        <v>2464</v>
      </c>
      <c r="L1889" s="1445" t="s">
        <v>6404</v>
      </c>
      <c r="M1889" s="1445" t="s">
        <v>6404</v>
      </c>
      <c r="N1889" s="1449" t="s">
        <v>2464</v>
      </c>
      <c r="O1889" s="1450"/>
      <c r="P1889" s="1450"/>
    </row>
    <row r="1890">
      <c r="A1890" s="1444">
        <v>5917.0</v>
      </c>
      <c r="B1890" s="1445" t="s">
        <v>10657</v>
      </c>
      <c r="C1890" s="1445" t="s">
        <v>10658</v>
      </c>
      <c r="D1890" s="1446" t="s">
        <v>10659</v>
      </c>
      <c r="E1890" s="1445">
        <v>3.5246388E7</v>
      </c>
      <c r="F1890" s="1445">
        <v>3.5246388E7</v>
      </c>
      <c r="G1890" s="1447" t="b">
        <v>1</v>
      </c>
      <c r="H1890" s="1445" t="s">
        <v>6404</v>
      </c>
      <c r="I1890" s="1445" t="s">
        <v>4929</v>
      </c>
      <c r="J1890" s="1448">
        <v>91511.0</v>
      </c>
      <c r="K1890" s="1445" t="s">
        <v>2464</v>
      </c>
      <c r="L1890" s="1445" t="s">
        <v>6404</v>
      </c>
      <c r="M1890" s="1445" t="s">
        <v>6404</v>
      </c>
      <c r="N1890" s="1449" t="s">
        <v>2464</v>
      </c>
      <c r="O1890" s="1450"/>
      <c r="P1890" s="1450"/>
    </row>
    <row r="1891">
      <c r="A1891" s="1444">
        <v>5918.0</v>
      </c>
      <c r="B1891" s="1445" t="s">
        <v>10660</v>
      </c>
      <c r="C1891" s="1445" t="s">
        <v>10661</v>
      </c>
      <c r="D1891" s="1446" t="s">
        <v>10662</v>
      </c>
      <c r="E1891" s="1445">
        <v>9.36505222E8</v>
      </c>
      <c r="F1891" s="1445">
        <v>9.36505222E8</v>
      </c>
      <c r="G1891" s="1447" t="b">
        <v>1</v>
      </c>
      <c r="H1891" s="1445" t="s">
        <v>76</v>
      </c>
      <c r="I1891" s="1445" t="s">
        <v>1077</v>
      </c>
      <c r="J1891" s="1448">
        <v>319244.0</v>
      </c>
      <c r="K1891" s="1445" t="s">
        <v>2464</v>
      </c>
      <c r="L1891" s="1445" t="s">
        <v>5228</v>
      </c>
      <c r="M1891" s="1445" t="s">
        <v>8710</v>
      </c>
      <c r="N1891" s="1449" t="s">
        <v>2464</v>
      </c>
      <c r="O1891" s="1450"/>
      <c r="P1891" s="1450"/>
    </row>
    <row r="1892">
      <c r="A1892" s="1444">
        <v>5919.0</v>
      </c>
      <c r="B1892" s="1445" t="s">
        <v>10663</v>
      </c>
      <c r="C1892" s="1445" t="s">
        <v>10664</v>
      </c>
      <c r="D1892" s="1446" t="s">
        <v>10665</v>
      </c>
      <c r="E1892" s="1445">
        <v>8.18879229E8</v>
      </c>
      <c r="F1892" s="1445">
        <v>8.18879229E8</v>
      </c>
      <c r="G1892" s="1447" t="b">
        <v>1</v>
      </c>
      <c r="H1892" s="1445" t="s">
        <v>5608</v>
      </c>
      <c r="I1892" s="1445" t="s">
        <v>4929</v>
      </c>
      <c r="J1892" s="1448">
        <v>91511.0</v>
      </c>
      <c r="K1892" s="1445" t="s">
        <v>2464</v>
      </c>
      <c r="L1892" s="1445" t="s">
        <v>5608</v>
      </c>
      <c r="M1892" s="1445" t="s">
        <v>5608</v>
      </c>
      <c r="N1892" s="1449" t="s">
        <v>10666</v>
      </c>
      <c r="O1892" s="1450"/>
      <c r="P1892" s="1450"/>
    </row>
    <row r="1893">
      <c r="A1893" s="1444">
        <v>5920.0</v>
      </c>
      <c r="B1893" s="1445" t="s">
        <v>10667</v>
      </c>
      <c r="C1893" s="1445" t="s">
        <v>10668</v>
      </c>
      <c r="D1893" s="1446" t="s">
        <v>10669</v>
      </c>
      <c r="E1893" s="1445">
        <v>3.2661888E7</v>
      </c>
      <c r="F1893" s="1445">
        <v>3.2661888E7</v>
      </c>
      <c r="G1893" s="1447" t="b">
        <v>1</v>
      </c>
      <c r="H1893" s="1445" t="s">
        <v>10670</v>
      </c>
      <c r="I1893" s="1445" t="s">
        <v>1077</v>
      </c>
      <c r="J1893" s="1448">
        <v>319244.0</v>
      </c>
      <c r="K1893" s="1445" t="s">
        <v>2464</v>
      </c>
      <c r="L1893" s="1445" t="s">
        <v>10670</v>
      </c>
      <c r="M1893" s="1445" t="s">
        <v>10670</v>
      </c>
      <c r="N1893" s="1449" t="s">
        <v>2464</v>
      </c>
      <c r="O1893" s="1450"/>
      <c r="P1893" s="1450"/>
    </row>
    <row r="1894">
      <c r="A1894" s="1444">
        <v>5921.0</v>
      </c>
      <c r="B1894" s="1445" t="s">
        <v>10671</v>
      </c>
      <c r="C1894" s="1445" t="s">
        <v>10672</v>
      </c>
      <c r="D1894" s="1446" t="s">
        <v>10673</v>
      </c>
      <c r="E1894" s="1445">
        <v>9.14996649E8</v>
      </c>
      <c r="F1894" s="1445">
        <v>9.14996649E8</v>
      </c>
      <c r="G1894" s="1447" t="b">
        <v>1</v>
      </c>
      <c r="H1894" s="1445" t="s">
        <v>263</v>
      </c>
      <c r="I1894" s="1445" t="s">
        <v>4936</v>
      </c>
      <c r="J1894" s="1448">
        <v>717019.0</v>
      </c>
      <c r="K1894" s="1445" t="s">
        <v>2464</v>
      </c>
      <c r="L1894" s="1445" t="s">
        <v>263</v>
      </c>
      <c r="M1894" s="1445" t="s">
        <v>263</v>
      </c>
      <c r="N1894" s="1449" t="s">
        <v>2464</v>
      </c>
      <c r="O1894" s="1450"/>
      <c r="P1894" s="1450"/>
    </row>
    <row r="1895">
      <c r="A1895" s="1444">
        <v>5922.0</v>
      </c>
      <c r="B1895" s="1445" t="s">
        <v>10674</v>
      </c>
      <c r="C1895" s="1445" t="s">
        <v>10674</v>
      </c>
      <c r="D1895" s="1446" t="s">
        <v>10675</v>
      </c>
      <c r="E1895" s="1445">
        <v>6.8181914E7</v>
      </c>
      <c r="F1895" s="1445">
        <v>6.8181914E7</v>
      </c>
      <c r="G1895" s="1447" t="b">
        <v>1</v>
      </c>
      <c r="H1895" s="1445" t="s">
        <v>120</v>
      </c>
      <c r="I1895" s="1445" t="s">
        <v>6480</v>
      </c>
      <c r="J1895" s="1448">
        <v>126855.0</v>
      </c>
      <c r="K1895" s="1445" t="s">
        <v>2432</v>
      </c>
      <c r="L1895" s="1453"/>
      <c r="M1895" s="1445" t="s">
        <v>10676</v>
      </c>
      <c r="N1895" s="1449" t="s">
        <v>2432</v>
      </c>
      <c r="O1895" s="1450"/>
      <c r="P1895" s="1450"/>
    </row>
    <row r="1896">
      <c r="A1896" s="1444">
        <v>5923.0</v>
      </c>
      <c r="B1896" s="1445" t="s">
        <v>10677</v>
      </c>
      <c r="C1896" s="1445" t="s">
        <v>10677</v>
      </c>
      <c r="D1896" s="1446" t="s">
        <v>10678</v>
      </c>
      <c r="E1896" s="1445">
        <v>6.8181913E7</v>
      </c>
      <c r="F1896" s="1445">
        <v>6.8181913E7</v>
      </c>
      <c r="G1896" s="1447" t="b">
        <v>1</v>
      </c>
      <c r="H1896" s="1445" t="s">
        <v>120</v>
      </c>
      <c r="I1896" s="1445" t="s">
        <v>6480</v>
      </c>
      <c r="J1896" s="1448">
        <v>126855.0</v>
      </c>
      <c r="K1896" s="1445" t="s">
        <v>2426</v>
      </c>
      <c r="L1896" s="1453"/>
      <c r="M1896" s="1453"/>
      <c r="N1896" s="1449" t="s">
        <v>2426</v>
      </c>
      <c r="O1896" s="1450"/>
      <c r="P1896" s="1450"/>
    </row>
    <row r="1897">
      <c r="A1897" s="1444">
        <v>5924.0</v>
      </c>
      <c r="B1897" s="1445" t="s">
        <v>10679</v>
      </c>
      <c r="C1897" s="1445" t="s">
        <v>10679</v>
      </c>
      <c r="D1897" s="1446" t="s">
        <v>10680</v>
      </c>
      <c r="E1897" s="1445">
        <v>6.8181921E7</v>
      </c>
      <c r="F1897" s="1445">
        <v>6.8181921E7</v>
      </c>
      <c r="G1897" s="1447" t="b">
        <v>1</v>
      </c>
      <c r="H1897" s="1445" t="s">
        <v>120</v>
      </c>
      <c r="I1897" s="1445" t="s">
        <v>6480</v>
      </c>
      <c r="J1897" s="1448">
        <v>126855.0</v>
      </c>
      <c r="K1897" s="1445" t="s">
        <v>2659</v>
      </c>
      <c r="L1897" s="1451"/>
      <c r="M1897" s="1451"/>
      <c r="N1897" s="1449" t="s">
        <v>2659</v>
      </c>
      <c r="O1897" s="1450"/>
      <c r="P1897" s="1450"/>
    </row>
    <row r="1898">
      <c r="A1898" s="1444">
        <v>5925.0</v>
      </c>
      <c r="B1898" s="1445" t="s">
        <v>10681</v>
      </c>
      <c r="C1898" s="1445" t="s">
        <v>10682</v>
      </c>
      <c r="D1898" s="1446" t="s">
        <v>10683</v>
      </c>
      <c r="E1898" s="1445">
        <v>9.85636395E8</v>
      </c>
      <c r="F1898" s="1445">
        <v>9.85636395E8</v>
      </c>
      <c r="G1898" s="1447" t="b">
        <v>1</v>
      </c>
      <c r="H1898" s="1445" t="s">
        <v>9778</v>
      </c>
      <c r="I1898" s="1445" t="s">
        <v>1077</v>
      </c>
      <c r="J1898" s="1448">
        <v>319244.0</v>
      </c>
      <c r="K1898" s="1445" t="s">
        <v>2437</v>
      </c>
      <c r="L1898" s="1445" t="s">
        <v>9778</v>
      </c>
      <c r="M1898" s="1445" t="s">
        <v>9778</v>
      </c>
      <c r="N1898" s="1449" t="s">
        <v>7354</v>
      </c>
      <c r="O1898" s="1450"/>
      <c r="P1898" s="1450"/>
    </row>
    <row r="1899">
      <c r="A1899" s="1444">
        <v>5926.0</v>
      </c>
      <c r="B1899" s="1445" t="s">
        <v>10684</v>
      </c>
      <c r="C1899" s="1445" t="s">
        <v>10685</v>
      </c>
      <c r="D1899" s="1446" t="s">
        <v>10686</v>
      </c>
      <c r="E1899" s="1445">
        <v>8.38523929E8</v>
      </c>
      <c r="F1899" s="1445">
        <v>8.38523929E8</v>
      </c>
      <c r="G1899" s="1447" t="b">
        <v>1</v>
      </c>
      <c r="H1899" s="1445" t="s">
        <v>76</v>
      </c>
      <c r="I1899" s="1445" t="s">
        <v>1204</v>
      </c>
      <c r="J1899" s="1448">
        <v>583715.0</v>
      </c>
      <c r="K1899" s="1445" t="s">
        <v>2464</v>
      </c>
      <c r="L1899" s="1445" t="s">
        <v>7382</v>
      </c>
      <c r="M1899" s="1445" t="s">
        <v>76</v>
      </c>
      <c r="N1899" s="1449" t="s">
        <v>2464</v>
      </c>
      <c r="O1899" s="1450"/>
      <c r="P1899" s="1450"/>
    </row>
    <row r="1900">
      <c r="A1900" s="1444">
        <v>5927.0</v>
      </c>
      <c r="B1900" s="1445" t="s">
        <v>10687</v>
      </c>
      <c r="C1900" s="1445" t="s">
        <v>10688</v>
      </c>
      <c r="D1900" s="1446" t="s">
        <v>10689</v>
      </c>
      <c r="E1900" s="1445">
        <v>9.82464546E8</v>
      </c>
      <c r="F1900" s="1445">
        <v>9.82464546E8</v>
      </c>
      <c r="G1900" s="1447" t="b">
        <v>1</v>
      </c>
      <c r="H1900" s="1445" t="s">
        <v>76</v>
      </c>
      <c r="I1900" s="1445" t="s">
        <v>1077</v>
      </c>
      <c r="J1900" s="1448">
        <v>319244.0</v>
      </c>
      <c r="K1900" s="1445" t="s">
        <v>2432</v>
      </c>
      <c r="L1900" s="1445" t="s">
        <v>5422</v>
      </c>
      <c r="M1900" s="1445" t="s">
        <v>6149</v>
      </c>
      <c r="N1900" s="1449" t="s">
        <v>2432</v>
      </c>
      <c r="O1900" s="1450"/>
      <c r="P1900" s="1450"/>
    </row>
    <row r="1901">
      <c r="A1901" s="1444">
        <v>5928.0</v>
      </c>
      <c r="B1901" s="1445" t="s">
        <v>10690</v>
      </c>
      <c r="C1901" s="1445" t="s">
        <v>10691</v>
      </c>
      <c r="D1901" s="1446" t="s">
        <v>10692</v>
      </c>
      <c r="E1901" s="1445">
        <v>9.84691987E8</v>
      </c>
      <c r="F1901" s="1445">
        <v>9.84691987E8</v>
      </c>
      <c r="G1901" s="1447" t="b">
        <v>1</v>
      </c>
      <c r="H1901" s="1445" t="s">
        <v>76</v>
      </c>
      <c r="I1901" s="1445" t="s">
        <v>1204</v>
      </c>
      <c r="J1901" s="1448">
        <v>583715.0</v>
      </c>
      <c r="K1901" s="1445" t="s">
        <v>2432</v>
      </c>
      <c r="L1901" s="1445" t="s">
        <v>3864</v>
      </c>
      <c r="M1901" s="1445" t="s">
        <v>3864</v>
      </c>
      <c r="N1901" s="1449" t="s">
        <v>2432</v>
      </c>
      <c r="O1901" s="1450"/>
      <c r="P1901" s="1450"/>
    </row>
    <row r="1902">
      <c r="A1902" s="1444">
        <v>5929.0</v>
      </c>
      <c r="B1902" s="1445" t="s">
        <v>10693</v>
      </c>
      <c r="C1902" s="1445" t="s">
        <v>10694</v>
      </c>
      <c r="D1902" s="1446" t="s">
        <v>10695</v>
      </c>
      <c r="E1902" s="1445">
        <v>6.25419641E8</v>
      </c>
      <c r="F1902" s="1445">
        <v>6.25419641E8</v>
      </c>
      <c r="G1902" s="1447" t="b">
        <v>1</v>
      </c>
      <c r="H1902" s="1445" t="s">
        <v>76</v>
      </c>
      <c r="I1902" s="1445" t="s">
        <v>1077</v>
      </c>
      <c r="J1902" s="1448">
        <v>319244.0</v>
      </c>
      <c r="K1902" s="1445" t="s">
        <v>2464</v>
      </c>
      <c r="L1902" s="1445" t="s">
        <v>6441</v>
      </c>
      <c r="M1902" s="1445" t="s">
        <v>10696</v>
      </c>
      <c r="N1902" s="1449" t="s">
        <v>5236</v>
      </c>
      <c r="O1902" s="1450"/>
      <c r="P1902" s="1450"/>
    </row>
    <row r="1903">
      <c r="A1903" s="1444">
        <v>5930.0</v>
      </c>
      <c r="B1903" s="1445" t="s">
        <v>10697</v>
      </c>
      <c r="C1903" s="1445" t="s">
        <v>10698</v>
      </c>
      <c r="D1903" s="1446" t="s">
        <v>10699</v>
      </c>
      <c r="E1903" s="1445">
        <v>9.29197472E8</v>
      </c>
      <c r="F1903" s="1445">
        <v>9.29197472E8</v>
      </c>
      <c r="G1903" s="1447" t="b">
        <v>1</v>
      </c>
      <c r="H1903" s="1445" t="s">
        <v>76</v>
      </c>
      <c r="I1903" s="1445" t="s">
        <v>1077</v>
      </c>
      <c r="J1903" s="1448">
        <v>319244.0</v>
      </c>
      <c r="K1903" s="1445" t="s">
        <v>2464</v>
      </c>
      <c r="L1903" s="1445" t="s">
        <v>3864</v>
      </c>
      <c r="M1903" s="1445" t="s">
        <v>3864</v>
      </c>
      <c r="N1903" s="1449" t="s">
        <v>2464</v>
      </c>
      <c r="O1903" s="1450"/>
      <c r="P1903" s="1450"/>
    </row>
    <row r="1904">
      <c r="A1904" s="1444">
        <v>5931.0</v>
      </c>
      <c r="B1904" s="1445" t="s">
        <v>10700</v>
      </c>
      <c r="C1904" s="1445" t="s">
        <v>10701</v>
      </c>
      <c r="D1904" s="1446" t="s">
        <v>10702</v>
      </c>
      <c r="E1904" s="1445">
        <v>9.55155142E8</v>
      </c>
      <c r="F1904" s="1445">
        <v>9.55155142E8</v>
      </c>
      <c r="G1904" s="1447" t="b">
        <v>1</v>
      </c>
      <c r="H1904" s="1445" t="s">
        <v>76</v>
      </c>
      <c r="I1904" s="1445" t="s">
        <v>4929</v>
      </c>
      <c r="J1904" s="1448">
        <v>91511.0</v>
      </c>
      <c r="K1904" s="1445" t="s">
        <v>5391</v>
      </c>
      <c r="L1904" s="1445" t="s">
        <v>5633</v>
      </c>
      <c r="M1904" s="1445" t="s">
        <v>6702</v>
      </c>
      <c r="N1904" s="1449" t="s">
        <v>5391</v>
      </c>
      <c r="O1904" s="1450"/>
      <c r="P1904" s="1450"/>
    </row>
    <row r="1905">
      <c r="A1905" s="1444">
        <v>5932.0</v>
      </c>
      <c r="B1905" s="1445" t="s">
        <v>10703</v>
      </c>
      <c r="C1905" s="1445" t="s">
        <v>10703</v>
      </c>
      <c r="D1905" s="1446" t="s">
        <v>10704</v>
      </c>
      <c r="E1905" s="1445">
        <v>8.8066399E7</v>
      </c>
      <c r="F1905" s="1445">
        <v>8.8066399E7</v>
      </c>
      <c r="G1905" s="1447" t="b">
        <v>1</v>
      </c>
      <c r="H1905" s="1445" t="s">
        <v>120</v>
      </c>
      <c r="I1905" s="1445" t="s">
        <v>6480</v>
      </c>
      <c r="J1905" s="1448">
        <v>126855.0</v>
      </c>
      <c r="K1905" s="1445" t="s">
        <v>2464</v>
      </c>
      <c r="L1905" s="1453"/>
      <c r="M1905" s="1445" t="s">
        <v>10705</v>
      </c>
      <c r="N1905" s="1449" t="s">
        <v>2464</v>
      </c>
      <c r="O1905" s="1450"/>
      <c r="P1905" s="1450"/>
    </row>
    <row r="1906">
      <c r="A1906" s="1444">
        <v>5933.0</v>
      </c>
      <c r="B1906" s="1445" t="s">
        <v>10706</v>
      </c>
      <c r="C1906" s="1445" t="s">
        <v>10706</v>
      </c>
      <c r="D1906" s="1446" t="s">
        <v>10707</v>
      </c>
      <c r="E1906" s="1445">
        <v>9.7652141E7</v>
      </c>
      <c r="F1906" s="1445">
        <v>9.7652141E7</v>
      </c>
      <c r="G1906" s="1447" t="b">
        <v>1</v>
      </c>
      <c r="H1906" s="1445" t="s">
        <v>120</v>
      </c>
      <c r="I1906" s="1445" t="s">
        <v>6480</v>
      </c>
      <c r="J1906" s="1448">
        <v>126855.0</v>
      </c>
      <c r="K1906" s="1445" t="s">
        <v>2464</v>
      </c>
      <c r="L1906" s="1453"/>
      <c r="M1906" s="1453"/>
      <c r="N1906" s="1449" t="s">
        <v>2464</v>
      </c>
      <c r="O1906" s="1450"/>
      <c r="P1906" s="1450"/>
    </row>
    <row r="1907">
      <c r="A1907" s="1444">
        <v>5935.0</v>
      </c>
      <c r="B1907" s="1445" t="s">
        <v>381</v>
      </c>
      <c r="C1907" s="1445" t="s">
        <v>10708</v>
      </c>
      <c r="D1907" s="1446" t="s">
        <v>10709</v>
      </c>
      <c r="E1907" s="1445">
        <v>2.0569999E7</v>
      </c>
      <c r="F1907" s="1445">
        <v>2.0569999E7</v>
      </c>
      <c r="G1907" s="1447" t="b">
        <v>1</v>
      </c>
      <c r="H1907" s="1445" t="s">
        <v>76</v>
      </c>
      <c r="I1907" s="1445" t="s">
        <v>4936</v>
      </c>
      <c r="J1907" s="1448">
        <v>717019.0</v>
      </c>
      <c r="K1907" s="1445" t="s">
        <v>2571</v>
      </c>
      <c r="L1907" s="1445" t="s">
        <v>4945</v>
      </c>
      <c r="M1907" s="1445" t="s">
        <v>6149</v>
      </c>
      <c r="N1907" s="1449" t="s">
        <v>10710</v>
      </c>
      <c r="O1907" s="1450"/>
      <c r="P1907" s="1450"/>
    </row>
    <row r="1908">
      <c r="A1908" s="1444">
        <v>5937.0</v>
      </c>
      <c r="B1908" s="1445" t="s">
        <v>2021</v>
      </c>
      <c r="C1908" s="1445" t="s">
        <v>2021</v>
      </c>
      <c r="D1908" s="1446" t="s">
        <v>10711</v>
      </c>
      <c r="E1908" s="1445">
        <v>8.9454889E7</v>
      </c>
      <c r="F1908" s="1445">
        <v>8.9454889E7</v>
      </c>
      <c r="G1908" s="1447" t="b">
        <v>1</v>
      </c>
      <c r="H1908" s="1445" t="s">
        <v>120</v>
      </c>
      <c r="I1908" s="1445" t="s">
        <v>6480</v>
      </c>
      <c r="J1908" s="1448">
        <v>126855.0</v>
      </c>
      <c r="K1908" s="1445" t="s">
        <v>2464</v>
      </c>
      <c r="L1908" s="1445" t="s">
        <v>10712</v>
      </c>
      <c r="M1908" s="1445" t="s">
        <v>10712</v>
      </c>
      <c r="N1908" s="1449" t="s">
        <v>2464</v>
      </c>
      <c r="O1908" s="1450"/>
      <c r="P1908" s="1450"/>
    </row>
    <row r="1909">
      <c r="A1909" s="1444">
        <v>5938.0</v>
      </c>
      <c r="B1909" s="1445" t="s">
        <v>10713</v>
      </c>
      <c r="C1909" s="1445" t="s">
        <v>10713</v>
      </c>
      <c r="D1909" s="1446" t="s">
        <v>10714</v>
      </c>
      <c r="E1909" s="1445">
        <v>9.94188889E8</v>
      </c>
      <c r="F1909" s="1445">
        <v>9.94188889E8</v>
      </c>
      <c r="G1909" s="1447" t="b">
        <v>1</v>
      </c>
      <c r="H1909" s="1445" t="s">
        <v>76</v>
      </c>
      <c r="I1909" s="1445" t="s">
        <v>1077</v>
      </c>
      <c r="J1909" s="1448">
        <v>319244.0</v>
      </c>
      <c r="K1909" s="1445" t="s">
        <v>2426</v>
      </c>
      <c r="L1909" s="1453"/>
      <c r="M1909" s="1453"/>
      <c r="N1909" s="1449" t="s">
        <v>2426</v>
      </c>
      <c r="O1909" s="1450"/>
      <c r="P1909" s="1450"/>
    </row>
    <row r="1910">
      <c r="A1910" s="1444">
        <v>5939.0</v>
      </c>
      <c r="B1910" s="1445" t="s">
        <v>345</v>
      </c>
      <c r="C1910" s="1445" t="s">
        <v>10715</v>
      </c>
      <c r="D1910" s="1446" t="s">
        <v>10716</v>
      </c>
      <c r="E1910" s="1445">
        <v>6.35938222E8</v>
      </c>
      <c r="F1910" s="1445">
        <v>6.35938222E8</v>
      </c>
      <c r="G1910" s="1447" t="b">
        <v>1</v>
      </c>
      <c r="H1910" s="1445" t="s">
        <v>76</v>
      </c>
      <c r="I1910" s="1445" t="s">
        <v>4929</v>
      </c>
      <c r="J1910" s="1448">
        <v>91511.0</v>
      </c>
      <c r="K1910" s="1445" t="s">
        <v>2432</v>
      </c>
      <c r="L1910" s="1451"/>
      <c r="M1910" s="1445" t="s">
        <v>76</v>
      </c>
      <c r="N1910" s="1449" t="s">
        <v>2432</v>
      </c>
      <c r="O1910" s="1450"/>
      <c r="P1910" s="1450"/>
    </row>
    <row r="1911">
      <c r="A1911" s="1444">
        <v>5940.0</v>
      </c>
      <c r="B1911" s="1445" t="s">
        <v>949</v>
      </c>
      <c r="C1911" s="1445" t="s">
        <v>10717</v>
      </c>
      <c r="D1911" s="1446" t="s">
        <v>10718</v>
      </c>
      <c r="E1911" s="1445">
        <v>9.19919799E8</v>
      </c>
      <c r="F1911" s="1445">
        <v>9.19919799E8</v>
      </c>
      <c r="G1911" s="1447" t="b">
        <v>1</v>
      </c>
      <c r="H1911" s="1445" t="s">
        <v>76</v>
      </c>
      <c r="I1911" s="1445" t="s">
        <v>4929</v>
      </c>
      <c r="J1911" s="1448">
        <v>91511.0</v>
      </c>
      <c r="K1911" s="1445" t="s">
        <v>2432</v>
      </c>
      <c r="L1911" s="1445" t="s">
        <v>6056</v>
      </c>
      <c r="M1911" s="1445" t="s">
        <v>76</v>
      </c>
      <c r="N1911" s="1449" t="s">
        <v>2432</v>
      </c>
      <c r="O1911" s="1450"/>
      <c r="P1911" s="1450"/>
    </row>
    <row r="1912">
      <c r="A1912" s="1444">
        <v>5941.0</v>
      </c>
      <c r="B1912" s="1445" t="s">
        <v>2778</v>
      </c>
      <c r="C1912" s="1445" t="s">
        <v>10719</v>
      </c>
      <c r="D1912" s="1446" t="s">
        <v>10720</v>
      </c>
      <c r="E1912" s="1445">
        <v>8.30288368E8</v>
      </c>
      <c r="F1912" s="1445">
        <v>8.30288368E8</v>
      </c>
      <c r="G1912" s="1447" t="b">
        <v>1</v>
      </c>
      <c r="H1912" s="1445" t="s">
        <v>76</v>
      </c>
      <c r="I1912" s="1445" t="s">
        <v>1077</v>
      </c>
      <c r="J1912" s="1448">
        <v>319244.0</v>
      </c>
      <c r="K1912" s="1445" t="s">
        <v>2432</v>
      </c>
      <c r="L1912" s="1445" t="s">
        <v>5998</v>
      </c>
      <c r="M1912" s="1445" t="s">
        <v>8656</v>
      </c>
      <c r="N1912" s="1449" t="s">
        <v>2432</v>
      </c>
      <c r="O1912" s="1450"/>
      <c r="P1912" s="1450"/>
    </row>
    <row r="1913">
      <c r="A1913" s="1444">
        <v>5942.0</v>
      </c>
      <c r="B1913" s="1445" t="s">
        <v>3218</v>
      </c>
      <c r="C1913" s="1445" t="s">
        <v>10721</v>
      </c>
      <c r="D1913" s="1446" t="s">
        <v>10722</v>
      </c>
      <c r="E1913" s="1445">
        <v>9.14292964E8</v>
      </c>
      <c r="F1913" s="1445">
        <v>9.14292964E8</v>
      </c>
      <c r="G1913" s="1447" t="b">
        <v>1</v>
      </c>
      <c r="H1913" s="1445" t="s">
        <v>76</v>
      </c>
      <c r="I1913" s="1445" t="s">
        <v>1077</v>
      </c>
      <c r="J1913" s="1448">
        <v>319244.0</v>
      </c>
      <c r="K1913" s="1445" t="s">
        <v>2432</v>
      </c>
      <c r="L1913" s="1445" t="s">
        <v>5345</v>
      </c>
      <c r="M1913" s="1445" t="s">
        <v>9004</v>
      </c>
      <c r="N1913" s="1449" t="s">
        <v>2432</v>
      </c>
      <c r="O1913" s="1450"/>
      <c r="P1913" s="1450"/>
    </row>
    <row r="1914">
      <c r="A1914" s="1444">
        <v>5943.0</v>
      </c>
      <c r="B1914" s="1445" t="s">
        <v>868</v>
      </c>
      <c r="C1914" s="1445" t="s">
        <v>10723</v>
      </c>
      <c r="D1914" s="1446" t="s">
        <v>10724</v>
      </c>
      <c r="E1914" s="1445">
        <v>8.45095444E8</v>
      </c>
      <c r="F1914" s="1445">
        <v>8.45095444E8</v>
      </c>
      <c r="G1914" s="1447" t="b">
        <v>1</v>
      </c>
      <c r="H1914" s="1445" t="s">
        <v>76</v>
      </c>
      <c r="I1914" s="1445" t="s">
        <v>1077</v>
      </c>
      <c r="J1914" s="1448">
        <v>319244.0</v>
      </c>
      <c r="K1914" s="1445" t="s">
        <v>2432</v>
      </c>
      <c r="L1914" s="1445" t="s">
        <v>5838</v>
      </c>
      <c r="M1914" s="1445" t="s">
        <v>8980</v>
      </c>
      <c r="N1914" s="1449" t="s">
        <v>2432</v>
      </c>
      <c r="O1914" s="1450"/>
      <c r="P1914" s="1450"/>
    </row>
    <row r="1915">
      <c r="A1915" s="1444">
        <v>5944.0</v>
      </c>
      <c r="B1915" s="1445" t="s">
        <v>10725</v>
      </c>
      <c r="C1915" s="1445" t="s">
        <v>10726</v>
      </c>
      <c r="D1915" s="1446" t="s">
        <v>10727</v>
      </c>
      <c r="E1915" s="1445">
        <v>6.55599207E8</v>
      </c>
      <c r="F1915" s="1445">
        <v>6.55599207E8</v>
      </c>
      <c r="G1915" s="1447" t="b">
        <v>1</v>
      </c>
      <c r="H1915" s="1445" t="s">
        <v>263</v>
      </c>
      <c r="I1915" s="1445" t="s">
        <v>1204</v>
      </c>
      <c r="J1915" s="1448">
        <v>583715.0</v>
      </c>
      <c r="K1915" s="1445" t="s">
        <v>2437</v>
      </c>
      <c r="L1915" s="1445" t="s">
        <v>263</v>
      </c>
      <c r="M1915" s="1445" t="s">
        <v>10165</v>
      </c>
      <c r="N1915" s="1449" t="s">
        <v>10728</v>
      </c>
      <c r="O1915" s="1450"/>
      <c r="P1915" s="1450"/>
    </row>
    <row r="1916">
      <c r="A1916" s="1444">
        <v>5945.0</v>
      </c>
      <c r="B1916" s="1445" t="s">
        <v>425</v>
      </c>
      <c r="C1916" s="1445" t="s">
        <v>10729</v>
      </c>
      <c r="D1916" s="1446" t="s">
        <v>10730</v>
      </c>
      <c r="E1916" s="1445">
        <v>6.29252829E8</v>
      </c>
      <c r="F1916" s="1445">
        <v>6.29252829E8</v>
      </c>
      <c r="G1916" s="1447" t="b">
        <v>1</v>
      </c>
      <c r="H1916" s="1445" t="s">
        <v>76</v>
      </c>
      <c r="I1916" s="1445" t="s">
        <v>4929</v>
      </c>
      <c r="J1916" s="1448">
        <v>91511.0</v>
      </c>
      <c r="K1916" s="1445" t="s">
        <v>2432</v>
      </c>
      <c r="L1916" s="1453"/>
      <c r="M1916" s="1445" t="s">
        <v>76</v>
      </c>
      <c r="N1916" s="1449" t="s">
        <v>2432</v>
      </c>
      <c r="O1916" s="1450"/>
      <c r="P1916" s="1450"/>
    </row>
    <row r="1917">
      <c r="A1917" s="1444">
        <v>5946.0</v>
      </c>
      <c r="B1917" s="1445" t="s">
        <v>2099</v>
      </c>
      <c r="C1917" s="1445" t="s">
        <v>2099</v>
      </c>
      <c r="D1917" s="1446" t="s">
        <v>10731</v>
      </c>
      <c r="E1917" s="1445">
        <v>8.1166506E7</v>
      </c>
      <c r="F1917" s="1445">
        <v>8.1166506E7</v>
      </c>
      <c r="G1917" s="1447" t="b">
        <v>1</v>
      </c>
      <c r="H1917" s="1445" t="s">
        <v>120</v>
      </c>
      <c r="I1917" s="1445" t="s">
        <v>6480</v>
      </c>
      <c r="J1917" s="1448">
        <v>126855.0</v>
      </c>
      <c r="K1917" s="1445" t="s">
        <v>2659</v>
      </c>
      <c r="L1917" s="1453"/>
      <c r="M1917" s="1453"/>
      <c r="N1917" s="1449" t="s">
        <v>2659</v>
      </c>
      <c r="O1917" s="1450"/>
      <c r="P1917" s="1450"/>
    </row>
    <row r="1918">
      <c r="A1918" s="1444">
        <v>5947.0</v>
      </c>
      <c r="B1918" s="1445" t="s">
        <v>10732</v>
      </c>
      <c r="C1918" s="1445" t="s">
        <v>10733</v>
      </c>
      <c r="D1918" s="1446" t="s">
        <v>10734</v>
      </c>
      <c r="E1918" s="1445">
        <v>7.6349891E7</v>
      </c>
      <c r="F1918" s="1445">
        <v>7.6349891E7</v>
      </c>
      <c r="G1918" s="1447" t="b">
        <v>1</v>
      </c>
      <c r="H1918" s="1445" t="s">
        <v>244</v>
      </c>
      <c r="I1918" s="1445" t="s">
        <v>4929</v>
      </c>
      <c r="J1918" s="1448">
        <v>91511.0</v>
      </c>
      <c r="K1918" s="1445" t="s">
        <v>2440</v>
      </c>
      <c r="L1918" s="1445" t="s">
        <v>244</v>
      </c>
      <c r="M1918" s="1445" t="s">
        <v>244</v>
      </c>
      <c r="N1918" s="1449" t="s">
        <v>2440</v>
      </c>
      <c r="O1918" s="1450"/>
      <c r="P1918" s="1450"/>
    </row>
    <row r="1919">
      <c r="A1919" s="1444">
        <v>5948.0</v>
      </c>
      <c r="B1919" s="1445" t="s">
        <v>10735</v>
      </c>
      <c r="C1919" s="1445" t="s">
        <v>10736</v>
      </c>
      <c r="D1919" s="1446" t="s">
        <v>10737</v>
      </c>
      <c r="E1919" s="1445">
        <v>9.39202512E8</v>
      </c>
      <c r="F1919" s="1445">
        <v>9.39202512E8</v>
      </c>
      <c r="G1919" s="1447" t="b">
        <v>1</v>
      </c>
      <c r="H1919" s="1445" t="s">
        <v>76</v>
      </c>
      <c r="I1919" s="1445" t="s">
        <v>1204</v>
      </c>
      <c r="J1919" s="1448">
        <v>583715.0</v>
      </c>
      <c r="K1919" s="1445" t="s">
        <v>2426</v>
      </c>
      <c r="L1919" s="1453"/>
      <c r="M1919" s="1445" t="s">
        <v>76</v>
      </c>
      <c r="N1919" s="1449" t="s">
        <v>10738</v>
      </c>
      <c r="O1919" s="1450"/>
      <c r="P1919" s="1450"/>
    </row>
    <row r="1920">
      <c r="A1920" s="1444">
        <v>5949.0</v>
      </c>
      <c r="B1920" s="1445" t="s">
        <v>10739</v>
      </c>
      <c r="C1920" s="1445" t="s">
        <v>10740</v>
      </c>
      <c r="D1920" s="1446" t="s">
        <v>10741</v>
      </c>
      <c r="E1920" s="1445">
        <v>6.58840895E8</v>
      </c>
      <c r="F1920" s="1445">
        <v>6.58840895E8</v>
      </c>
      <c r="G1920" s="1447" t="b">
        <v>1</v>
      </c>
      <c r="H1920" s="1445" t="s">
        <v>5541</v>
      </c>
      <c r="I1920" s="1445" t="s">
        <v>4936</v>
      </c>
      <c r="J1920" s="1448">
        <v>717019.0</v>
      </c>
      <c r="K1920" s="1445" t="s">
        <v>2426</v>
      </c>
      <c r="L1920" s="1445" t="s">
        <v>5541</v>
      </c>
      <c r="M1920" s="1445" t="s">
        <v>5541</v>
      </c>
      <c r="N1920" s="1449" t="s">
        <v>10742</v>
      </c>
      <c r="O1920" s="1450"/>
      <c r="P1920" s="1450"/>
    </row>
    <row r="1921">
      <c r="A1921" s="1444">
        <v>5950.0</v>
      </c>
      <c r="B1921" s="1445" t="s">
        <v>10743</v>
      </c>
      <c r="C1921" s="1445" t="s">
        <v>10744</v>
      </c>
      <c r="D1921" s="1446" t="s">
        <v>10745</v>
      </c>
      <c r="E1921" s="1445">
        <v>3.2632111E7</v>
      </c>
      <c r="F1921" s="1445">
        <v>3.2632111E7</v>
      </c>
      <c r="G1921" s="1447" t="b">
        <v>1</v>
      </c>
      <c r="H1921" s="1445" t="s">
        <v>5608</v>
      </c>
      <c r="I1921" s="1445" t="s">
        <v>1077</v>
      </c>
      <c r="J1921" s="1448">
        <v>319244.0</v>
      </c>
      <c r="K1921" s="1445" t="s">
        <v>2464</v>
      </c>
      <c r="L1921" s="1445" t="s">
        <v>5608</v>
      </c>
      <c r="M1921" s="1445" t="s">
        <v>5608</v>
      </c>
      <c r="N1921" s="1449" t="s">
        <v>5094</v>
      </c>
      <c r="O1921" s="1450"/>
      <c r="P1921" s="1450"/>
    </row>
    <row r="1922">
      <c r="A1922" s="1444">
        <v>5951.0</v>
      </c>
      <c r="B1922" s="1445" t="s">
        <v>10746</v>
      </c>
      <c r="C1922" s="1445" t="s">
        <v>10747</v>
      </c>
      <c r="D1922" s="1446" t="s">
        <v>10748</v>
      </c>
      <c r="E1922" s="1445">
        <v>7.6563655E7</v>
      </c>
      <c r="F1922" s="1445">
        <v>7.6563655E7</v>
      </c>
      <c r="G1922" s="1447" t="b">
        <v>1</v>
      </c>
      <c r="H1922" s="1445" t="s">
        <v>244</v>
      </c>
      <c r="I1922" s="1445" t="s">
        <v>4936</v>
      </c>
      <c r="J1922" s="1448">
        <v>717019.0</v>
      </c>
      <c r="K1922" s="1445" t="s">
        <v>2937</v>
      </c>
      <c r="L1922" s="1445" t="s">
        <v>244</v>
      </c>
      <c r="M1922" s="1445" t="s">
        <v>244</v>
      </c>
      <c r="N1922" s="1449" t="s">
        <v>2937</v>
      </c>
      <c r="O1922" s="1450"/>
      <c r="P1922" s="1450"/>
    </row>
    <row r="1923">
      <c r="A1923" s="1444">
        <v>5952.0</v>
      </c>
      <c r="B1923" s="1445" t="s">
        <v>10749</v>
      </c>
      <c r="C1923" s="1445" t="s">
        <v>10750</v>
      </c>
      <c r="D1923" s="1446" t="s">
        <v>10751</v>
      </c>
      <c r="E1923" s="1445">
        <v>9.25246806E8</v>
      </c>
      <c r="F1923" s="1445">
        <v>9.25246806E8</v>
      </c>
      <c r="G1923" s="1447" t="b">
        <v>1</v>
      </c>
      <c r="H1923" s="1445" t="s">
        <v>7557</v>
      </c>
      <c r="I1923" s="1445" t="s">
        <v>1204</v>
      </c>
      <c r="J1923" s="1448">
        <v>583715.0</v>
      </c>
      <c r="K1923" s="1445" t="s">
        <v>2464</v>
      </c>
      <c r="L1923" s="1445" t="s">
        <v>7557</v>
      </c>
      <c r="M1923" s="1445" t="s">
        <v>7557</v>
      </c>
      <c r="N1923" s="1449" t="s">
        <v>5155</v>
      </c>
      <c r="O1923" s="1450"/>
      <c r="P1923" s="1450"/>
    </row>
    <row r="1924">
      <c r="A1924" s="1444">
        <v>5954.0</v>
      </c>
      <c r="B1924" s="1445" t="s">
        <v>10752</v>
      </c>
      <c r="C1924" s="1445" t="s">
        <v>10753</v>
      </c>
      <c r="D1924" s="1446" t="s">
        <v>10754</v>
      </c>
      <c r="E1924" s="1445">
        <v>2.8334288E7</v>
      </c>
      <c r="F1924" s="1445">
        <v>2.8334288E7</v>
      </c>
      <c r="G1924" s="1447" t="b">
        <v>1</v>
      </c>
      <c r="H1924" s="1445" t="s">
        <v>76</v>
      </c>
      <c r="I1924" s="1445" t="s">
        <v>7033</v>
      </c>
      <c r="J1924" s="1448">
        <v>632882.0</v>
      </c>
      <c r="K1924" s="1445" t="s">
        <v>2437</v>
      </c>
      <c r="L1924" s="1445" t="s">
        <v>5963</v>
      </c>
      <c r="M1924" s="1445" t="s">
        <v>76</v>
      </c>
      <c r="N1924" s="1449" t="s">
        <v>10755</v>
      </c>
      <c r="O1924" s="1450"/>
      <c r="P1924" s="1450"/>
    </row>
    <row r="1925">
      <c r="A1925" s="1444">
        <v>5955.0</v>
      </c>
      <c r="B1925" s="1445" t="s">
        <v>10756</v>
      </c>
      <c r="C1925" s="1445" t="s">
        <v>10757</v>
      </c>
      <c r="D1925" s="1446" t="s">
        <v>10758</v>
      </c>
      <c r="E1925" s="1445">
        <v>2.8334044E7</v>
      </c>
      <c r="F1925" s="1445">
        <v>2.8334044E7</v>
      </c>
      <c r="G1925" s="1447" t="b">
        <v>1</v>
      </c>
      <c r="H1925" s="1445" t="s">
        <v>76</v>
      </c>
      <c r="I1925" s="1445" t="s">
        <v>7033</v>
      </c>
      <c r="J1925" s="1448">
        <v>632882.0</v>
      </c>
      <c r="K1925" s="1445" t="s">
        <v>2659</v>
      </c>
      <c r="L1925" s="1445" t="s">
        <v>5963</v>
      </c>
      <c r="M1925" s="1445" t="s">
        <v>76</v>
      </c>
      <c r="N1925" s="1449" t="s">
        <v>2659</v>
      </c>
      <c r="O1925" s="1450"/>
      <c r="P1925" s="1450"/>
    </row>
    <row r="1926">
      <c r="A1926" s="1444">
        <v>5956.0</v>
      </c>
      <c r="B1926" s="1445" t="s">
        <v>10759</v>
      </c>
      <c r="C1926" s="1445" t="s">
        <v>10760</v>
      </c>
      <c r="D1926" s="1446" t="s">
        <v>10761</v>
      </c>
      <c r="E1926" s="1445">
        <v>2.0331851E7</v>
      </c>
      <c r="F1926" s="1445">
        <v>2.0331851E7</v>
      </c>
      <c r="G1926" s="1447" t="b">
        <v>1</v>
      </c>
      <c r="H1926" s="1445" t="s">
        <v>76</v>
      </c>
      <c r="I1926" s="1445" t="s">
        <v>7033</v>
      </c>
      <c r="J1926" s="1448">
        <v>632882.0</v>
      </c>
      <c r="K1926" s="1445" t="s">
        <v>2437</v>
      </c>
      <c r="L1926" s="1445" t="s">
        <v>5963</v>
      </c>
      <c r="M1926" s="1445" t="s">
        <v>7130</v>
      </c>
      <c r="N1926" s="1449" t="s">
        <v>8904</v>
      </c>
      <c r="O1926" s="1450"/>
      <c r="P1926" s="1450"/>
    </row>
    <row r="1927">
      <c r="A1927" s="1444">
        <v>5957.0</v>
      </c>
      <c r="B1927" s="1445" t="s">
        <v>10762</v>
      </c>
      <c r="C1927" s="1445" t="s">
        <v>10763</v>
      </c>
      <c r="D1927" s="1446" t="s">
        <v>10764</v>
      </c>
      <c r="E1927" s="1445">
        <v>9.7009993E8</v>
      </c>
      <c r="F1927" s="1445">
        <v>9.7009993E8</v>
      </c>
      <c r="G1927" s="1447" t="b">
        <v>1</v>
      </c>
      <c r="H1927" s="1445" t="s">
        <v>76</v>
      </c>
      <c r="I1927" s="1445" t="s">
        <v>4936</v>
      </c>
      <c r="J1927" s="1448">
        <v>717019.0</v>
      </c>
      <c r="K1927" s="1445" t="s">
        <v>2437</v>
      </c>
      <c r="L1927" s="1445" t="s">
        <v>4986</v>
      </c>
      <c r="M1927" s="1445" t="s">
        <v>8522</v>
      </c>
      <c r="N1927" s="1449" t="s">
        <v>9680</v>
      </c>
      <c r="O1927" s="1450"/>
      <c r="P1927" s="1450"/>
    </row>
    <row r="1928">
      <c r="A1928" s="1444">
        <v>5958.0</v>
      </c>
      <c r="B1928" s="1445" t="s">
        <v>10765</v>
      </c>
      <c r="C1928" s="1445" t="s">
        <v>10766</v>
      </c>
      <c r="D1928" s="1446" t="s">
        <v>10767</v>
      </c>
      <c r="E1928" s="1445">
        <v>9.14636465E8</v>
      </c>
      <c r="F1928" s="1445">
        <v>9.14636465E8</v>
      </c>
      <c r="G1928" s="1447" t="b">
        <v>1</v>
      </c>
      <c r="H1928" s="1445" t="s">
        <v>76</v>
      </c>
      <c r="I1928" s="1445" t="s">
        <v>1077</v>
      </c>
      <c r="J1928" s="1448">
        <v>319244.0</v>
      </c>
      <c r="K1928" s="1445" t="s">
        <v>2464</v>
      </c>
      <c r="L1928" s="1445" t="s">
        <v>5370</v>
      </c>
      <c r="M1928" s="1445" t="s">
        <v>76</v>
      </c>
      <c r="N1928" s="1449" t="s">
        <v>2464</v>
      </c>
      <c r="O1928" s="1450"/>
      <c r="P1928" s="1450"/>
    </row>
    <row r="1929">
      <c r="A1929" s="1444">
        <v>5959.0</v>
      </c>
      <c r="B1929" s="1445" t="s">
        <v>10768</v>
      </c>
      <c r="C1929" s="1445" t="s">
        <v>10769</v>
      </c>
      <c r="D1929" s="1446" t="s">
        <v>10770</v>
      </c>
      <c r="E1929" s="1445">
        <v>8.96909998E8</v>
      </c>
      <c r="F1929" s="1445">
        <v>8.96909998E8</v>
      </c>
      <c r="G1929" s="1447" t="b">
        <v>1</v>
      </c>
      <c r="H1929" s="1445" t="s">
        <v>76</v>
      </c>
      <c r="I1929" s="1445" t="s">
        <v>1077</v>
      </c>
      <c r="J1929" s="1448">
        <v>319244.0</v>
      </c>
      <c r="K1929" s="1445" t="s">
        <v>2464</v>
      </c>
      <c r="L1929" s="1445" t="s">
        <v>5172</v>
      </c>
      <c r="M1929" s="1445" t="s">
        <v>76</v>
      </c>
      <c r="N1929" s="1449" t="s">
        <v>8730</v>
      </c>
      <c r="O1929" s="1450"/>
      <c r="P1929" s="1450"/>
    </row>
    <row r="1930">
      <c r="A1930" s="1444">
        <v>5960.0</v>
      </c>
      <c r="B1930" s="1445" t="s">
        <v>10771</v>
      </c>
      <c r="C1930" s="1445" t="s">
        <v>10772</v>
      </c>
      <c r="D1930" s="1446" t="s">
        <v>10773</v>
      </c>
      <c r="E1930" s="1445">
        <v>6.44546322E8</v>
      </c>
      <c r="F1930" s="1445">
        <v>6.44546322E8</v>
      </c>
      <c r="G1930" s="1447" t="b">
        <v>1</v>
      </c>
      <c r="H1930" s="1445" t="s">
        <v>76</v>
      </c>
      <c r="I1930" s="1445" t="s">
        <v>1204</v>
      </c>
      <c r="J1930" s="1448">
        <v>583715.0</v>
      </c>
      <c r="K1930" s="1445" t="s">
        <v>2464</v>
      </c>
      <c r="L1930" s="1445" t="s">
        <v>6466</v>
      </c>
      <c r="M1930" s="1445" t="s">
        <v>76</v>
      </c>
      <c r="N1930" s="1449" t="s">
        <v>5155</v>
      </c>
      <c r="O1930" s="1450"/>
      <c r="P1930" s="1450"/>
    </row>
    <row r="1931">
      <c r="A1931" s="1444">
        <v>5961.0</v>
      </c>
      <c r="B1931" s="1445" t="s">
        <v>10774</v>
      </c>
      <c r="C1931" s="1445" t="s">
        <v>10775</v>
      </c>
      <c r="D1931" s="1446" t="s">
        <v>10776</v>
      </c>
      <c r="E1931" s="1445">
        <v>8.37782536E8</v>
      </c>
      <c r="F1931" s="1445">
        <v>8.37782536E8</v>
      </c>
      <c r="G1931" s="1447" t="b">
        <v>1</v>
      </c>
      <c r="H1931" s="1445" t="s">
        <v>76</v>
      </c>
      <c r="I1931" s="1445" t="s">
        <v>1204</v>
      </c>
      <c r="J1931" s="1448">
        <v>583715.0</v>
      </c>
      <c r="K1931" s="1445" t="s">
        <v>2937</v>
      </c>
      <c r="L1931" s="1451"/>
      <c r="M1931" s="1445" t="s">
        <v>4969</v>
      </c>
      <c r="N1931" s="1449" t="s">
        <v>10777</v>
      </c>
      <c r="O1931" s="1450"/>
      <c r="P1931" s="1450"/>
    </row>
    <row r="1932">
      <c r="A1932" s="1444">
        <v>5962.0</v>
      </c>
      <c r="B1932" s="1445" t="s">
        <v>10778</v>
      </c>
      <c r="C1932" s="1445" t="s">
        <v>10779</v>
      </c>
      <c r="D1932" s="1446" t="s">
        <v>10780</v>
      </c>
      <c r="E1932" s="1445">
        <v>9.09232871E8</v>
      </c>
      <c r="F1932" s="1445">
        <v>9.09232871E8</v>
      </c>
      <c r="G1932" s="1447" t="b">
        <v>1</v>
      </c>
      <c r="H1932" s="1445" t="s">
        <v>76</v>
      </c>
      <c r="I1932" s="1445" t="s">
        <v>1204</v>
      </c>
      <c r="J1932" s="1448">
        <v>583715.0</v>
      </c>
      <c r="K1932" s="1445" t="s">
        <v>2937</v>
      </c>
      <c r="L1932" s="1453"/>
      <c r="M1932" s="1445" t="s">
        <v>76</v>
      </c>
      <c r="N1932" s="1449" t="s">
        <v>10777</v>
      </c>
      <c r="O1932" s="1450"/>
      <c r="P1932" s="1450"/>
    </row>
    <row r="1933">
      <c r="A1933" s="1444">
        <v>5963.0</v>
      </c>
      <c r="B1933" s="1445" t="s">
        <v>10781</v>
      </c>
      <c r="C1933" s="1445" t="s">
        <v>10782</v>
      </c>
      <c r="D1933" s="1446" t="s">
        <v>10783</v>
      </c>
      <c r="E1933" s="1445">
        <v>8.03311265E8</v>
      </c>
      <c r="F1933" s="1445">
        <v>8.03311265E8</v>
      </c>
      <c r="G1933" s="1447" t="b">
        <v>1</v>
      </c>
      <c r="H1933" s="1445" t="s">
        <v>76</v>
      </c>
      <c r="I1933" s="1445" t="s">
        <v>1204</v>
      </c>
      <c r="J1933" s="1448">
        <v>583715.0</v>
      </c>
      <c r="K1933" s="1445" t="s">
        <v>2937</v>
      </c>
      <c r="L1933" s="1453"/>
      <c r="M1933" s="1445" t="s">
        <v>8980</v>
      </c>
      <c r="N1933" s="1449" t="s">
        <v>10777</v>
      </c>
      <c r="O1933" s="1450"/>
      <c r="P1933" s="1450"/>
    </row>
    <row r="1934">
      <c r="A1934" s="1444">
        <v>5964.0</v>
      </c>
      <c r="B1934" s="1445" t="s">
        <v>10784</v>
      </c>
      <c r="C1934" s="1445" t="s">
        <v>10785</v>
      </c>
      <c r="D1934" s="1446" t="s">
        <v>10786</v>
      </c>
      <c r="E1934" s="1445">
        <v>8.26323994E8</v>
      </c>
      <c r="F1934" s="1445">
        <v>8.26323994E8</v>
      </c>
      <c r="G1934" s="1447" t="b">
        <v>1</v>
      </c>
      <c r="H1934" s="1445" t="s">
        <v>76</v>
      </c>
      <c r="I1934" s="1445" t="s">
        <v>1204</v>
      </c>
      <c r="J1934" s="1448">
        <v>583715.0</v>
      </c>
      <c r="K1934" s="1445" t="s">
        <v>2464</v>
      </c>
      <c r="L1934" s="1445" t="s">
        <v>5037</v>
      </c>
      <c r="M1934" s="1445" t="s">
        <v>9690</v>
      </c>
      <c r="N1934" s="1449" t="s">
        <v>5881</v>
      </c>
      <c r="O1934" s="1450"/>
      <c r="P1934" s="1450"/>
    </row>
    <row r="1935">
      <c r="A1935" s="1444">
        <v>5965.0</v>
      </c>
      <c r="B1935" s="1445" t="s">
        <v>10787</v>
      </c>
      <c r="C1935" s="1445" t="s">
        <v>10788</v>
      </c>
      <c r="D1935" s="1446" t="s">
        <v>10789</v>
      </c>
      <c r="E1935" s="1445">
        <v>8.37805665E8</v>
      </c>
      <c r="F1935" s="1445">
        <v>8.37805665E8</v>
      </c>
      <c r="G1935" s="1447" t="b">
        <v>1</v>
      </c>
      <c r="H1935" s="1445" t="s">
        <v>76</v>
      </c>
      <c r="I1935" s="1445" t="s">
        <v>1204</v>
      </c>
      <c r="J1935" s="1448">
        <v>583715.0</v>
      </c>
      <c r="K1935" s="1445" t="s">
        <v>2464</v>
      </c>
      <c r="L1935" s="1445" t="s">
        <v>6441</v>
      </c>
      <c r="M1935" s="1445" t="s">
        <v>9111</v>
      </c>
      <c r="N1935" s="1449" t="s">
        <v>2464</v>
      </c>
      <c r="O1935" s="1450"/>
      <c r="P1935" s="1450"/>
    </row>
    <row r="1936">
      <c r="A1936" s="1444">
        <v>5966.0</v>
      </c>
      <c r="B1936" s="1445" t="s">
        <v>10790</v>
      </c>
      <c r="C1936" s="1445" t="s">
        <v>10791</v>
      </c>
      <c r="D1936" s="1446" t="s">
        <v>10792</v>
      </c>
      <c r="E1936" s="1445">
        <v>8.41999299E8</v>
      </c>
      <c r="F1936" s="1445">
        <v>8.41999299E8</v>
      </c>
      <c r="G1936" s="1447" t="b">
        <v>1</v>
      </c>
      <c r="H1936" s="1445" t="s">
        <v>76</v>
      </c>
      <c r="I1936" s="1445" t="s">
        <v>1077</v>
      </c>
      <c r="J1936" s="1448">
        <v>319244.0</v>
      </c>
      <c r="K1936" s="1445" t="s">
        <v>2464</v>
      </c>
      <c r="L1936" s="1445" t="s">
        <v>6070</v>
      </c>
      <c r="M1936" s="1445" t="s">
        <v>76</v>
      </c>
      <c r="N1936" s="1449" t="s">
        <v>9236</v>
      </c>
      <c r="O1936" s="1450"/>
      <c r="P1936" s="1450"/>
    </row>
    <row r="1937">
      <c r="A1937" s="1444">
        <v>5967.0</v>
      </c>
      <c r="B1937" s="1445" t="s">
        <v>10793</v>
      </c>
      <c r="C1937" s="1445" t="s">
        <v>10794</v>
      </c>
      <c r="D1937" s="1446" t="s">
        <v>10795</v>
      </c>
      <c r="E1937" s="1445">
        <v>6.38638231E8</v>
      </c>
      <c r="F1937" s="1445">
        <v>6.38638231E8</v>
      </c>
      <c r="G1937" s="1447" t="b">
        <v>1</v>
      </c>
      <c r="H1937" s="1445" t="s">
        <v>76</v>
      </c>
      <c r="I1937" s="1445" t="s">
        <v>1077</v>
      </c>
      <c r="J1937" s="1448">
        <v>319244.0</v>
      </c>
      <c r="K1937" s="1445" t="s">
        <v>2659</v>
      </c>
      <c r="L1937" s="1445" t="s">
        <v>5019</v>
      </c>
      <c r="M1937" s="1445" t="s">
        <v>76</v>
      </c>
      <c r="N1937" s="1449" t="s">
        <v>10796</v>
      </c>
      <c r="O1937" s="1450"/>
      <c r="P1937" s="1450"/>
    </row>
    <row r="1938">
      <c r="A1938" s="1444">
        <v>5968.0</v>
      </c>
      <c r="B1938" s="1445" t="s">
        <v>10797</v>
      </c>
      <c r="C1938" s="1445" t="s">
        <v>10798</v>
      </c>
      <c r="D1938" s="1446" t="s">
        <v>10799</v>
      </c>
      <c r="E1938" s="1445">
        <v>2.0953246E7</v>
      </c>
      <c r="F1938" s="1445">
        <v>2.0953246E7</v>
      </c>
      <c r="G1938" s="1447" t="b">
        <v>1</v>
      </c>
      <c r="H1938" s="1445" t="s">
        <v>76</v>
      </c>
      <c r="I1938" s="1445" t="s">
        <v>1077</v>
      </c>
      <c r="J1938" s="1448">
        <v>319244.0</v>
      </c>
      <c r="K1938" s="1445" t="s">
        <v>2659</v>
      </c>
      <c r="L1938" s="1445" t="s">
        <v>9736</v>
      </c>
      <c r="M1938" s="1445" t="s">
        <v>8522</v>
      </c>
      <c r="N1938" s="1449" t="s">
        <v>10796</v>
      </c>
      <c r="O1938" s="1450"/>
      <c r="P1938" s="1450"/>
    </row>
    <row r="1939">
      <c r="A1939" s="1444">
        <v>5970.0</v>
      </c>
      <c r="B1939" s="1445" t="s">
        <v>10800</v>
      </c>
      <c r="C1939" s="1445" t="s">
        <v>10801</v>
      </c>
      <c r="D1939" s="1446" t="s">
        <v>10802</v>
      </c>
      <c r="E1939" s="1445">
        <v>6.51141887E8</v>
      </c>
      <c r="F1939" s="1445">
        <v>6.51141887E8</v>
      </c>
      <c r="G1939" s="1447" t="b">
        <v>1</v>
      </c>
      <c r="H1939" s="1445" t="s">
        <v>76</v>
      </c>
      <c r="I1939" s="1445" t="s">
        <v>1077</v>
      </c>
      <c r="J1939" s="1448">
        <v>319244.0</v>
      </c>
      <c r="K1939" s="1445" t="s">
        <v>4317</v>
      </c>
      <c r="L1939" s="1445" t="s">
        <v>5370</v>
      </c>
      <c r="M1939" s="1445" t="s">
        <v>76</v>
      </c>
      <c r="N1939" s="1449" t="s">
        <v>6387</v>
      </c>
      <c r="O1939" s="1450"/>
      <c r="P1939" s="1450"/>
    </row>
    <row r="1940">
      <c r="A1940" s="1444">
        <v>5971.0</v>
      </c>
      <c r="B1940" s="1445" t="s">
        <v>2145</v>
      </c>
      <c r="C1940" s="1445" t="s">
        <v>2145</v>
      </c>
      <c r="D1940" s="1446" t="s">
        <v>10803</v>
      </c>
      <c r="E1940" s="1445">
        <v>9.3262779E7</v>
      </c>
      <c r="F1940" s="1445">
        <v>9.3262779E7</v>
      </c>
      <c r="G1940" s="1447" t="b">
        <v>1</v>
      </c>
      <c r="H1940" s="1445" t="s">
        <v>120</v>
      </c>
      <c r="I1940" s="1445" t="s">
        <v>6480</v>
      </c>
      <c r="J1940" s="1448">
        <v>126855.0</v>
      </c>
      <c r="K1940" s="1445" t="s">
        <v>4048</v>
      </c>
      <c r="L1940" s="1453"/>
      <c r="M1940" s="1453"/>
      <c r="N1940" s="1449" t="s">
        <v>4048</v>
      </c>
      <c r="O1940" s="1450"/>
      <c r="P1940" s="1450"/>
    </row>
    <row r="1941">
      <c r="A1941" s="1444">
        <v>5972.0</v>
      </c>
      <c r="B1941" s="1445" t="s">
        <v>10804</v>
      </c>
      <c r="C1941" s="1445" t="s">
        <v>10804</v>
      </c>
      <c r="D1941" s="1446" t="s">
        <v>10805</v>
      </c>
      <c r="E1941" s="1445">
        <v>2.6561086E7</v>
      </c>
      <c r="F1941" s="1445">
        <v>2.6561086E7</v>
      </c>
      <c r="G1941" s="1447" t="b">
        <v>1</v>
      </c>
      <c r="H1941" s="1445" t="s">
        <v>76</v>
      </c>
      <c r="I1941" s="1445" t="s">
        <v>4940</v>
      </c>
      <c r="J1941" s="1448">
        <v>41930.0</v>
      </c>
      <c r="K1941" s="1445" t="s">
        <v>2437</v>
      </c>
      <c r="L1941" s="1453"/>
      <c r="M1941" s="1445" t="s">
        <v>76</v>
      </c>
      <c r="N1941" s="1449" t="s">
        <v>10806</v>
      </c>
      <c r="O1941" s="1450"/>
      <c r="P1941" s="1450"/>
    </row>
    <row r="1942">
      <c r="A1942" s="1444">
        <v>5973.0</v>
      </c>
      <c r="B1942" s="1445" t="s">
        <v>10807</v>
      </c>
      <c r="C1942" s="1445" t="s">
        <v>10808</v>
      </c>
      <c r="D1942" s="1446" t="s">
        <v>10809</v>
      </c>
      <c r="E1942" s="1445">
        <v>9.44455979E8</v>
      </c>
      <c r="F1942" s="1445">
        <v>9.44455979E8</v>
      </c>
      <c r="G1942" s="1447" t="b">
        <v>1</v>
      </c>
      <c r="H1942" s="1445" t="s">
        <v>76</v>
      </c>
      <c r="I1942" s="1445" t="s">
        <v>1204</v>
      </c>
      <c r="J1942" s="1448">
        <v>583715.0</v>
      </c>
      <c r="K1942" s="1445" t="s">
        <v>2440</v>
      </c>
      <c r="L1942" s="1445" t="s">
        <v>6383</v>
      </c>
      <c r="M1942" s="1445" t="s">
        <v>8860</v>
      </c>
      <c r="N1942" s="1449" t="s">
        <v>10810</v>
      </c>
      <c r="O1942" s="1450"/>
      <c r="P1942" s="1450"/>
    </row>
    <row r="1943">
      <c r="A1943" s="1444">
        <v>5974.0</v>
      </c>
      <c r="B1943" s="1445" t="s">
        <v>401</v>
      </c>
      <c r="C1943" s="1445" t="s">
        <v>10811</v>
      </c>
      <c r="D1943" s="1446" t="s">
        <v>10812</v>
      </c>
      <c r="E1943" s="1445">
        <v>6.53844632E8</v>
      </c>
      <c r="F1943" s="1445">
        <v>6.53844632E8</v>
      </c>
      <c r="G1943" s="1447" t="b">
        <v>1</v>
      </c>
      <c r="H1943" s="1445" t="s">
        <v>76</v>
      </c>
      <c r="I1943" s="1445" t="s">
        <v>4940</v>
      </c>
      <c r="J1943" s="1448">
        <v>41930.0</v>
      </c>
      <c r="K1943" s="1445" t="s">
        <v>2437</v>
      </c>
      <c r="L1943" s="1453"/>
      <c r="M1943" s="1445" t="s">
        <v>4954</v>
      </c>
      <c r="N1943" s="1449" t="s">
        <v>10813</v>
      </c>
      <c r="O1943" s="1450"/>
      <c r="P1943" s="1450"/>
    </row>
    <row r="1944">
      <c r="A1944" s="1444">
        <v>5975.0</v>
      </c>
      <c r="B1944" s="1445" t="s">
        <v>10814</v>
      </c>
      <c r="C1944" s="1445" t="s">
        <v>10815</v>
      </c>
      <c r="D1944" s="1446" t="s">
        <v>10816</v>
      </c>
      <c r="E1944" s="1445">
        <v>2.1171786E7</v>
      </c>
      <c r="F1944" s="1445">
        <v>2.1171786E7</v>
      </c>
      <c r="G1944" s="1447" t="b">
        <v>1</v>
      </c>
      <c r="H1944" s="1445" t="s">
        <v>76</v>
      </c>
      <c r="I1944" s="1445" t="s">
        <v>1204</v>
      </c>
      <c r="J1944" s="1448">
        <v>583715.0</v>
      </c>
      <c r="K1944" s="1445" t="s">
        <v>2432</v>
      </c>
      <c r="L1944" s="1445" t="s">
        <v>7507</v>
      </c>
      <c r="M1944" s="1445" t="s">
        <v>9273</v>
      </c>
      <c r="N1944" s="1449" t="s">
        <v>2432</v>
      </c>
      <c r="O1944" s="1450"/>
      <c r="P1944" s="1450"/>
    </row>
    <row r="1945">
      <c r="A1945" s="1444">
        <v>5976.0</v>
      </c>
      <c r="B1945" s="1445" t="s">
        <v>10817</v>
      </c>
      <c r="C1945" s="1445" t="s">
        <v>10818</v>
      </c>
      <c r="D1945" s="1446" t="s">
        <v>10819</v>
      </c>
      <c r="E1945" s="1445">
        <v>6.19263656E8</v>
      </c>
      <c r="F1945" s="1445">
        <v>6.19263656E8</v>
      </c>
      <c r="G1945" s="1447" t="b">
        <v>1</v>
      </c>
      <c r="H1945" s="1445" t="s">
        <v>76</v>
      </c>
      <c r="I1945" s="1445" t="s">
        <v>4929</v>
      </c>
      <c r="J1945" s="1448">
        <v>91511.0</v>
      </c>
      <c r="K1945" s="1445" t="s">
        <v>2536</v>
      </c>
      <c r="L1945" s="1453"/>
      <c r="M1945" s="1445" t="s">
        <v>6149</v>
      </c>
      <c r="N1945" s="1449" t="s">
        <v>2536</v>
      </c>
      <c r="O1945" s="1450"/>
      <c r="P1945" s="1450"/>
    </row>
    <row r="1946">
      <c r="A1946" s="1444">
        <v>5977.0</v>
      </c>
      <c r="B1946" s="1445" t="s">
        <v>377</v>
      </c>
      <c r="C1946" s="1445" t="s">
        <v>10820</v>
      </c>
      <c r="D1946" s="1446" t="s">
        <v>10821</v>
      </c>
      <c r="E1946" s="1445">
        <v>6.55176229E8</v>
      </c>
      <c r="F1946" s="1445">
        <v>6.55176229E8</v>
      </c>
      <c r="G1946" s="1447" t="b">
        <v>1</v>
      </c>
      <c r="H1946" s="1445" t="s">
        <v>76</v>
      </c>
      <c r="I1946" s="1445" t="s">
        <v>4929</v>
      </c>
      <c r="J1946" s="1448">
        <v>91511.0</v>
      </c>
      <c r="K1946" s="1445" t="s">
        <v>2464</v>
      </c>
      <c r="L1946" s="1453"/>
      <c r="M1946" s="1445" t="s">
        <v>76</v>
      </c>
      <c r="N1946" s="1449" t="s">
        <v>2464</v>
      </c>
      <c r="O1946" s="1450"/>
      <c r="P1946" s="1450"/>
    </row>
    <row r="1947">
      <c r="A1947" s="1444">
        <v>5978.0</v>
      </c>
      <c r="B1947" s="1445" t="s">
        <v>3692</v>
      </c>
      <c r="C1947" s="1445" t="s">
        <v>3692</v>
      </c>
      <c r="D1947" s="1446" t="s">
        <v>10822</v>
      </c>
      <c r="E1947" s="1445">
        <v>2.0201171E7</v>
      </c>
      <c r="F1947" s="1445">
        <v>2.0201171E7</v>
      </c>
      <c r="G1947" s="1447" t="b">
        <v>1</v>
      </c>
      <c r="H1947" s="1445" t="s">
        <v>76</v>
      </c>
      <c r="I1947" s="1445" t="s">
        <v>4936</v>
      </c>
      <c r="J1947" s="1448">
        <v>717019.0</v>
      </c>
      <c r="K1947" s="1445" t="s">
        <v>2432</v>
      </c>
      <c r="L1947" s="1445" t="s">
        <v>4930</v>
      </c>
      <c r="M1947" s="1445" t="s">
        <v>4969</v>
      </c>
      <c r="N1947" s="1449" t="s">
        <v>2432</v>
      </c>
      <c r="O1947" s="1450"/>
      <c r="P1947" s="1450"/>
    </row>
    <row r="1948">
      <c r="A1948" s="1444">
        <v>5979.0</v>
      </c>
      <c r="B1948" s="1445" t="s">
        <v>994</v>
      </c>
      <c r="C1948" s="1445" t="s">
        <v>10823</v>
      </c>
      <c r="D1948" s="1446" t="s">
        <v>10824</v>
      </c>
      <c r="E1948" s="1445">
        <v>2.2378889E7</v>
      </c>
      <c r="F1948" s="1445">
        <v>2.2378889E7</v>
      </c>
      <c r="G1948" s="1447" t="b">
        <v>1</v>
      </c>
      <c r="H1948" s="1445" t="s">
        <v>76</v>
      </c>
      <c r="I1948" s="1445" t="s">
        <v>4929</v>
      </c>
      <c r="J1948" s="1448">
        <v>91511.0</v>
      </c>
      <c r="K1948" s="1445" t="s">
        <v>2464</v>
      </c>
      <c r="L1948" s="1445" t="s">
        <v>5061</v>
      </c>
      <c r="M1948" s="1445" t="s">
        <v>8743</v>
      </c>
      <c r="N1948" s="1449" t="s">
        <v>2464</v>
      </c>
      <c r="O1948" s="1450"/>
      <c r="P1948" s="1450"/>
    </row>
    <row r="1949">
      <c r="A1949" s="1444">
        <v>5980.0</v>
      </c>
      <c r="B1949" s="1445" t="s">
        <v>10825</v>
      </c>
      <c r="C1949" s="1445" t="s">
        <v>10826</v>
      </c>
      <c r="D1949" s="1446" t="s">
        <v>10827</v>
      </c>
      <c r="E1949" s="1445">
        <v>8.15519336E8</v>
      </c>
      <c r="F1949" s="1445">
        <v>8.15519336E8</v>
      </c>
      <c r="G1949" s="1447" t="b">
        <v>1</v>
      </c>
      <c r="H1949" s="1445" t="s">
        <v>76</v>
      </c>
      <c r="I1949" s="1445" t="s">
        <v>1077</v>
      </c>
      <c r="J1949" s="1448">
        <v>319244.0</v>
      </c>
      <c r="K1949" s="1445" t="s">
        <v>2432</v>
      </c>
      <c r="L1949" s="1445" t="s">
        <v>6441</v>
      </c>
      <c r="M1949" s="1445" t="s">
        <v>9111</v>
      </c>
      <c r="N1949" s="1449" t="s">
        <v>10828</v>
      </c>
      <c r="O1949" s="1450"/>
      <c r="P1949" s="1450"/>
    </row>
    <row r="1950">
      <c r="A1950" s="1444">
        <v>5981.0</v>
      </c>
      <c r="B1950" s="1445" t="s">
        <v>10829</v>
      </c>
      <c r="C1950" s="1445" t="s">
        <v>10830</v>
      </c>
      <c r="D1950" s="1446" t="s">
        <v>10831</v>
      </c>
      <c r="E1950" s="1445">
        <v>9.84636398E8</v>
      </c>
      <c r="F1950" s="1445">
        <v>9.84636398E8</v>
      </c>
      <c r="G1950" s="1447" t="b">
        <v>1</v>
      </c>
      <c r="H1950" s="1445" t="s">
        <v>76</v>
      </c>
      <c r="I1950" s="1445" t="s">
        <v>4929</v>
      </c>
      <c r="J1950" s="1448">
        <v>91511.0</v>
      </c>
      <c r="K1950" s="1445" t="s">
        <v>2682</v>
      </c>
      <c r="L1950" s="1445" t="s">
        <v>6441</v>
      </c>
      <c r="M1950" s="1445" t="s">
        <v>9111</v>
      </c>
      <c r="N1950" s="1449" t="s">
        <v>2682</v>
      </c>
      <c r="O1950" s="1450"/>
      <c r="P1950" s="1450"/>
    </row>
    <row r="1951">
      <c r="A1951" s="1444">
        <v>5982.0</v>
      </c>
      <c r="B1951" s="1445" t="s">
        <v>10832</v>
      </c>
      <c r="C1951" s="1445" t="s">
        <v>10833</v>
      </c>
      <c r="D1951" s="1446" t="s">
        <v>10834</v>
      </c>
      <c r="E1951" s="1445">
        <v>8.23642265E8</v>
      </c>
      <c r="F1951" s="1445">
        <v>8.23642265E8</v>
      </c>
      <c r="G1951" s="1447" t="b">
        <v>1</v>
      </c>
      <c r="H1951" s="1445" t="s">
        <v>5608</v>
      </c>
      <c r="I1951" s="1445" t="s">
        <v>4929</v>
      </c>
      <c r="J1951" s="1448">
        <v>91511.0</v>
      </c>
      <c r="K1951" s="1445" t="s">
        <v>2464</v>
      </c>
      <c r="L1951" s="1445" t="s">
        <v>5608</v>
      </c>
      <c r="M1951" s="1445" t="s">
        <v>5608</v>
      </c>
      <c r="N1951" s="1449" t="s">
        <v>10835</v>
      </c>
      <c r="O1951" s="1450"/>
      <c r="P1951" s="1450"/>
    </row>
    <row r="1952">
      <c r="A1952" s="1444">
        <v>5983.0</v>
      </c>
      <c r="B1952" s="1445" t="s">
        <v>10836</v>
      </c>
      <c r="C1952" s="1445" t="s">
        <v>10837</v>
      </c>
      <c r="D1952" s="1446" t="s">
        <v>10838</v>
      </c>
      <c r="E1952" s="1445">
        <v>2.212709E7</v>
      </c>
      <c r="F1952" s="1445">
        <v>2.212709E7</v>
      </c>
      <c r="G1952" s="1447" t="b">
        <v>1</v>
      </c>
      <c r="H1952" s="1445" t="s">
        <v>76</v>
      </c>
      <c r="I1952" s="1445" t="s">
        <v>1204</v>
      </c>
      <c r="J1952" s="1448">
        <v>583715.0</v>
      </c>
      <c r="K1952" s="1445" t="s">
        <v>2426</v>
      </c>
      <c r="L1952" s="1451"/>
      <c r="M1952" s="1445" t="s">
        <v>76</v>
      </c>
      <c r="N1952" s="1449" t="s">
        <v>10839</v>
      </c>
      <c r="O1952" s="1450"/>
      <c r="P1952" s="1450"/>
    </row>
    <row r="1953">
      <c r="A1953" s="1444">
        <v>5984.0</v>
      </c>
      <c r="B1953" s="1445" t="s">
        <v>10840</v>
      </c>
      <c r="C1953" s="1445" t="s">
        <v>10841</v>
      </c>
      <c r="D1953" s="1446" t="s">
        <v>10842</v>
      </c>
      <c r="E1953" s="1445">
        <v>6.16532655E8</v>
      </c>
      <c r="F1953" s="1445">
        <v>6.16532655E8</v>
      </c>
      <c r="G1953" s="1447" t="b">
        <v>1</v>
      </c>
      <c r="H1953" s="1445" t="s">
        <v>76</v>
      </c>
      <c r="I1953" s="1445" t="s">
        <v>1204</v>
      </c>
      <c r="J1953" s="1448">
        <v>583715.0</v>
      </c>
      <c r="K1953" s="1445" t="s">
        <v>2464</v>
      </c>
      <c r="L1953" s="1445" t="s">
        <v>6749</v>
      </c>
      <c r="M1953" s="1445" t="s">
        <v>8586</v>
      </c>
      <c r="N1953" s="1449" t="s">
        <v>10843</v>
      </c>
      <c r="O1953" s="1450"/>
      <c r="P1953" s="1450"/>
    </row>
    <row r="1954">
      <c r="A1954" s="1444">
        <v>5985.0</v>
      </c>
      <c r="B1954" s="1445" t="s">
        <v>10844</v>
      </c>
      <c r="C1954" s="1445" t="s">
        <v>10845</v>
      </c>
      <c r="D1954" s="1446" t="s">
        <v>10846</v>
      </c>
      <c r="E1954" s="1445">
        <v>8.29984545E8</v>
      </c>
      <c r="F1954" s="1445">
        <v>8.29984545E8</v>
      </c>
      <c r="G1954" s="1447" t="b">
        <v>1</v>
      </c>
      <c r="H1954" s="1445" t="s">
        <v>76</v>
      </c>
      <c r="I1954" s="1445" t="s">
        <v>4936</v>
      </c>
      <c r="J1954" s="1448">
        <v>717019.0</v>
      </c>
      <c r="K1954" s="1445" t="s">
        <v>2476</v>
      </c>
      <c r="L1954" s="1445" t="s">
        <v>5740</v>
      </c>
      <c r="M1954" s="1445" t="s">
        <v>6702</v>
      </c>
      <c r="N1954" s="1449" t="s">
        <v>10847</v>
      </c>
      <c r="O1954" s="1450"/>
      <c r="P1954" s="1450"/>
    </row>
    <row r="1955">
      <c r="A1955" s="1444">
        <v>5986.0</v>
      </c>
      <c r="B1955" s="1445" t="s">
        <v>10848</v>
      </c>
      <c r="C1955" s="1445" t="s">
        <v>10848</v>
      </c>
      <c r="D1955" s="1446" t="s">
        <v>10849</v>
      </c>
      <c r="E1955" s="1445">
        <v>8.1612521E7</v>
      </c>
      <c r="F1955" s="1445">
        <v>8.1612521E7</v>
      </c>
      <c r="G1955" s="1447" t="b">
        <v>1</v>
      </c>
      <c r="H1955" s="1445" t="s">
        <v>120</v>
      </c>
      <c r="I1955" s="1445" t="s">
        <v>6480</v>
      </c>
      <c r="J1955" s="1448">
        <v>126855.0</v>
      </c>
      <c r="K1955" s="1445" t="s">
        <v>2437</v>
      </c>
      <c r="L1955" s="1453"/>
      <c r="M1955" s="1453"/>
      <c r="N1955" s="1449" t="s">
        <v>9815</v>
      </c>
      <c r="O1955" s="1450"/>
      <c r="P1955" s="1450"/>
    </row>
    <row r="1956">
      <c r="A1956" s="1444">
        <v>5987.0</v>
      </c>
      <c r="B1956" s="1445" t="s">
        <v>10850</v>
      </c>
      <c r="C1956" s="1445" t="s">
        <v>10851</v>
      </c>
      <c r="D1956" s="1446" t="s">
        <v>10852</v>
      </c>
      <c r="E1956" s="1445">
        <v>9.55895959E8</v>
      </c>
      <c r="F1956" s="1445">
        <v>9.55895959E8</v>
      </c>
      <c r="G1956" s="1447" t="b">
        <v>1</v>
      </c>
      <c r="H1956" s="1445" t="s">
        <v>76</v>
      </c>
      <c r="I1956" s="1445" t="s">
        <v>1077</v>
      </c>
      <c r="J1956" s="1448">
        <v>319244.0</v>
      </c>
      <c r="K1956" s="1445" t="s">
        <v>2464</v>
      </c>
      <c r="L1956" s="1453"/>
      <c r="M1956" s="1453"/>
      <c r="N1956" s="1449" t="s">
        <v>5155</v>
      </c>
      <c r="O1956" s="1450"/>
      <c r="P1956" s="1450"/>
    </row>
    <row r="1957">
      <c r="A1957" s="1444">
        <v>5988.0</v>
      </c>
      <c r="B1957" s="1445" t="s">
        <v>10853</v>
      </c>
      <c r="C1957" s="1445" t="s">
        <v>10854</v>
      </c>
      <c r="D1957" s="1446" t="s">
        <v>10855</v>
      </c>
      <c r="E1957" s="1445">
        <v>9.14159662E8</v>
      </c>
      <c r="F1957" s="1445">
        <v>9.14159662E8</v>
      </c>
      <c r="G1957" s="1447" t="b">
        <v>1</v>
      </c>
      <c r="H1957" s="1445" t="s">
        <v>76</v>
      </c>
      <c r="I1957" s="1445" t="s">
        <v>4936</v>
      </c>
      <c r="J1957" s="1448">
        <v>717019.0</v>
      </c>
      <c r="K1957" s="1445" t="s">
        <v>2536</v>
      </c>
      <c r="L1957" s="1445" t="s">
        <v>4945</v>
      </c>
      <c r="M1957" s="1445" t="s">
        <v>6149</v>
      </c>
      <c r="N1957" s="1449" t="s">
        <v>2536</v>
      </c>
      <c r="O1957" s="1450"/>
      <c r="P1957" s="1450"/>
    </row>
    <row r="1958">
      <c r="A1958" s="1444">
        <v>5989.0</v>
      </c>
      <c r="B1958" s="1445" t="s">
        <v>10856</v>
      </c>
      <c r="C1958" s="1445" t="s">
        <v>10857</v>
      </c>
      <c r="D1958" s="1446" t="s">
        <v>10858</v>
      </c>
      <c r="E1958" s="1445">
        <v>6.39152244E8</v>
      </c>
      <c r="F1958" s="1445">
        <v>6.39152244E8</v>
      </c>
      <c r="G1958" s="1447" t="b">
        <v>1</v>
      </c>
      <c r="H1958" s="1445" t="s">
        <v>76</v>
      </c>
      <c r="I1958" s="1445" t="s">
        <v>7033</v>
      </c>
      <c r="J1958" s="1448">
        <v>632882.0</v>
      </c>
      <c r="K1958" s="1445" t="s">
        <v>2432</v>
      </c>
      <c r="L1958" s="1453"/>
      <c r="M1958" s="1445" t="s">
        <v>8626</v>
      </c>
      <c r="N1958" s="1449" t="s">
        <v>2432</v>
      </c>
      <c r="O1958" s="1450"/>
      <c r="P1958" s="1450"/>
    </row>
    <row r="1959">
      <c r="A1959" s="1444">
        <v>5990.0</v>
      </c>
      <c r="B1959" s="1445" t="s">
        <v>10859</v>
      </c>
      <c r="C1959" s="1445" t="s">
        <v>10860</v>
      </c>
      <c r="D1959" s="1446" t="s">
        <v>10861</v>
      </c>
      <c r="E1959" s="1445">
        <v>6.51924242E8</v>
      </c>
      <c r="F1959" s="1445">
        <v>6.51924242E8</v>
      </c>
      <c r="G1959" s="1447" t="b">
        <v>1</v>
      </c>
      <c r="H1959" s="1445" t="s">
        <v>76</v>
      </c>
      <c r="I1959" s="1445" t="s">
        <v>7033</v>
      </c>
      <c r="J1959" s="1448">
        <v>632882.0</v>
      </c>
      <c r="K1959" s="1445" t="s">
        <v>2937</v>
      </c>
      <c r="L1959" s="1451"/>
      <c r="M1959" s="1445" t="s">
        <v>76</v>
      </c>
      <c r="N1959" s="1449" t="s">
        <v>2937</v>
      </c>
      <c r="O1959" s="1450"/>
      <c r="P1959" s="1450"/>
    </row>
    <row r="1960">
      <c r="A1960" s="1444">
        <v>5991.0</v>
      </c>
      <c r="B1960" s="1445" t="s">
        <v>10862</v>
      </c>
      <c r="C1960" s="1445" t="s">
        <v>10863</v>
      </c>
      <c r="D1960" s="1446" t="s">
        <v>10864</v>
      </c>
      <c r="E1960" s="1445">
        <v>8.24491966E8</v>
      </c>
      <c r="F1960" s="1445">
        <v>8.24491966E8</v>
      </c>
      <c r="G1960" s="1447" t="b">
        <v>1</v>
      </c>
      <c r="H1960" s="1445" t="s">
        <v>76</v>
      </c>
      <c r="I1960" s="1445" t="s">
        <v>4936</v>
      </c>
      <c r="J1960" s="1448">
        <v>717019.0</v>
      </c>
      <c r="K1960" s="1445" t="s">
        <v>2536</v>
      </c>
      <c r="L1960" s="1445" t="s">
        <v>5249</v>
      </c>
      <c r="M1960" s="1445" t="s">
        <v>76</v>
      </c>
      <c r="N1960" s="1449" t="s">
        <v>2536</v>
      </c>
      <c r="O1960" s="1450"/>
      <c r="P1960" s="1450"/>
    </row>
    <row r="1961">
      <c r="A1961" s="1444">
        <v>5992.0</v>
      </c>
      <c r="B1961" s="1445" t="s">
        <v>10865</v>
      </c>
      <c r="C1961" s="1445" t="s">
        <v>10866</v>
      </c>
      <c r="D1961" s="1446" t="s">
        <v>10867</v>
      </c>
      <c r="E1961" s="1445">
        <v>2.8610255E7</v>
      </c>
      <c r="F1961" s="1445">
        <v>2.8610255E7</v>
      </c>
      <c r="G1961" s="1447" t="b">
        <v>1</v>
      </c>
      <c r="H1961" s="1445" t="s">
        <v>76</v>
      </c>
      <c r="I1961" s="1445" t="s">
        <v>4936</v>
      </c>
      <c r="J1961" s="1448">
        <v>717019.0</v>
      </c>
      <c r="K1961" s="1445" t="s">
        <v>2464</v>
      </c>
      <c r="L1961" s="1445" t="s">
        <v>5165</v>
      </c>
      <c r="M1961" s="1445" t="s">
        <v>5165</v>
      </c>
      <c r="N1961" s="1449" t="s">
        <v>2464</v>
      </c>
      <c r="O1961" s="1450"/>
      <c r="P1961" s="1450"/>
    </row>
    <row r="1962">
      <c r="A1962" s="1444">
        <v>5993.0</v>
      </c>
      <c r="B1962" s="1445" t="s">
        <v>10868</v>
      </c>
      <c r="C1962" s="1445" t="s">
        <v>10869</v>
      </c>
      <c r="D1962" s="1446" t="s">
        <v>10870</v>
      </c>
      <c r="E1962" s="1445">
        <v>2.8610255E7</v>
      </c>
      <c r="F1962" s="1445">
        <v>2.8610255E7</v>
      </c>
      <c r="G1962" s="1447" t="b">
        <v>1</v>
      </c>
      <c r="H1962" s="1445" t="s">
        <v>76</v>
      </c>
      <c r="I1962" s="1445" t="s">
        <v>4936</v>
      </c>
      <c r="J1962" s="1448">
        <v>717019.0</v>
      </c>
      <c r="K1962" s="1445" t="s">
        <v>2464</v>
      </c>
      <c r="L1962" s="1445" t="s">
        <v>5262</v>
      </c>
      <c r="M1962" s="1445" t="s">
        <v>5262</v>
      </c>
      <c r="N1962" s="1449" t="s">
        <v>2464</v>
      </c>
      <c r="O1962" s="1450"/>
      <c r="P1962" s="1450"/>
    </row>
    <row r="1963">
      <c r="A1963" s="1444">
        <v>5994.0</v>
      </c>
      <c r="B1963" s="1445" t="s">
        <v>10871</v>
      </c>
      <c r="C1963" s="1445" t="s">
        <v>10872</v>
      </c>
      <c r="D1963" s="1446" t="s">
        <v>10873</v>
      </c>
      <c r="E1963" s="1445">
        <v>6.31937005E8</v>
      </c>
      <c r="F1963" s="1445">
        <v>6.31937005E8</v>
      </c>
      <c r="G1963" s="1447" t="b">
        <v>1</v>
      </c>
      <c r="H1963" s="1445" t="s">
        <v>76</v>
      </c>
      <c r="I1963" s="1445" t="s">
        <v>4936</v>
      </c>
      <c r="J1963" s="1448">
        <v>717019.0</v>
      </c>
      <c r="K1963" s="1445" t="s">
        <v>2437</v>
      </c>
      <c r="L1963" s="1445" t="s">
        <v>5196</v>
      </c>
      <c r="M1963" s="1445" t="s">
        <v>8831</v>
      </c>
      <c r="N1963" s="1449" t="s">
        <v>10256</v>
      </c>
      <c r="O1963" s="1450"/>
      <c r="P1963" s="1450"/>
    </row>
    <row r="1964">
      <c r="A1964" s="1444">
        <v>5995.0</v>
      </c>
      <c r="B1964" s="1445" t="s">
        <v>10874</v>
      </c>
      <c r="C1964" s="1445" t="s">
        <v>10875</v>
      </c>
      <c r="D1964" s="1446" t="s">
        <v>10876</v>
      </c>
      <c r="E1964" s="1445">
        <v>9.53725884E8</v>
      </c>
      <c r="F1964" s="1445">
        <v>9.53725884E8</v>
      </c>
      <c r="G1964" s="1447" t="b">
        <v>1</v>
      </c>
      <c r="H1964" s="1445" t="s">
        <v>76</v>
      </c>
      <c r="I1964" s="1445" t="s">
        <v>1077</v>
      </c>
      <c r="J1964" s="1448">
        <v>319244.0</v>
      </c>
      <c r="K1964" s="1445" t="s">
        <v>2437</v>
      </c>
      <c r="L1964" s="1453"/>
      <c r="M1964" s="1445" t="s">
        <v>10877</v>
      </c>
      <c r="N1964" s="1449" t="s">
        <v>10878</v>
      </c>
      <c r="O1964" s="1450"/>
      <c r="P1964" s="1450"/>
    </row>
    <row r="1965">
      <c r="A1965" s="1444">
        <v>5996.0</v>
      </c>
      <c r="B1965" s="1445" t="s">
        <v>3635</v>
      </c>
      <c r="C1965" s="1445" t="s">
        <v>10879</v>
      </c>
      <c r="D1965" s="1446" t="s">
        <v>10880</v>
      </c>
      <c r="E1965" s="1445">
        <v>8.19206596E8</v>
      </c>
      <c r="F1965" s="1445">
        <v>8.19206596E8</v>
      </c>
      <c r="G1965" s="1447" t="b">
        <v>1</v>
      </c>
      <c r="H1965" s="1445" t="s">
        <v>76</v>
      </c>
      <c r="I1965" s="1445" t="s">
        <v>4929</v>
      </c>
      <c r="J1965" s="1448">
        <v>91511.0</v>
      </c>
      <c r="K1965" s="1445" t="s">
        <v>2464</v>
      </c>
      <c r="L1965" s="1445" t="s">
        <v>6441</v>
      </c>
      <c r="M1965" s="1445" t="s">
        <v>9111</v>
      </c>
      <c r="N1965" s="1449" t="s">
        <v>2464</v>
      </c>
      <c r="O1965" s="1450"/>
      <c r="P1965" s="1450"/>
    </row>
    <row r="1966">
      <c r="A1966" s="1444">
        <v>5997.0</v>
      </c>
      <c r="B1966" s="1445" t="s">
        <v>10881</v>
      </c>
      <c r="C1966" s="1445" t="s">
        <v>10882</v>
      </c>
      <c r="D1966" s="1446" t="s">
        <v>10883</v>
      </c>
      <c r="E1966" s="1445">
        <v>8.94513655E8</v>
      </c>
      <c r="F1966" s="1445">
        <v>8.94513655E8</v>
      </c>
      <c r="G1966" s="1447" t="b">
        <v>1</v>
      </c>
      <c r="H1966" s="1445" t="s">
        <v>76</v>
      </c>
      <c r="I1966" s="1445" t="s">
        <v>1204</v>
      </c>
      <c r="J1966" s="1448">
        <v>583715.0</v>
      </c>
      <c r="K1966" s="1445" t="s">
        <v>2464</v>
      </c>
      <c r="L1966" s="1445" t="s">
        <v>4945</v>
      </c>
      <c r="M1966" s="1445" t="s">
        <v>6149</v>
      </c>
      <c r="N1966" s="1449" t="s">
        <v>2464</v>
      </c>
      <c r="O1966" s="1450"/>
      <c r="P1966" s="1450"/>
    </row>
    <row r="1967">
      <c r="A1967" s="1444">
        <v>5998.0</v>
      </c>
      <c r="B1967" s="1445" t="s">
        <v>10884</v>
      </c>
      <c r="C1967" s="1445" t="s">
        <v>10884</v>
      </c>
      <c r="D1967" s="1446" t="s">
        <v>10885</v>
      </c>
      <c r="E1967" s="1445">
        <v>8.9229395E7</v>
      </c>
      <c r="F1967" s="1445">
        <v>8.9229395E7</v>
      </c>
      <c r="G1967" s="1447" t="b">
        <v>1</v>
      </c>
      <c r="H1967" s="1445" t="s">
        <v>120</v>
      </c>
      <c r="I1967" s="1445" t="s">
        <v>6480</v>
      </c>
      <c r="J1967" s="1448">
        <v>126855.0</v>
      </c>
      <c r="K1967" s="1445" t="s">
        <v>2432</v>
      </c>
      <c r="L1967" s="1453"/>
      <c r="M1967" s="1453"/>
      <c r="N1967" s="1449" t="s">
        <v>2432</v>
      </c>
      <c r="O1967" s="1450"/>
      <c r="P1967" s="1450"/>
    </row>
    <row r="1968">
      <c r="A1968" s="1444">
        <v>5999.0</v>
      </c>
      <c r="B1968" s="1445" t="s">
        <v>10886</v>
      </c>
      <c r="C1968" s="1445" t="s">
        <v>10886</v>
      </c>
      <c r="D1968" s="1446" t="s">
        <v>10887</v>
      </c>
      <c r="E1968" s="1445">
        <v>6.5931367E8</v>
      </c>
      <c r="F1968" s="1445">
        <v>6.5931367E8</v>
      </c>
      <c r="G1968" s="1447" t="b">
        <v>1</v>
      </c>
      <c r="H1968" s="1445" t="s">
        <v>76</v>
      </c>
      <c r="I1968" s="1445" t="s">
        <v>4929</v>
      </c>
      <c r="J1968" s="1448">
        <v>91511.0</v>
      </c>
      <c r="K1968" s="1445" t="s">
        <v>2426</v>
      </c>
      <c r="L1968" s="1445" t="s">
        <v>5345</v>
      </c>
      <c r="M1968" s="1445" t="s">
        <v>76</v>
      </c>
      <c r="N1968" s="1449" t="s">
        <v>2426</v>
      </c>
      <c r="O1968" s="1450"/>
      <c r="P1968" s="1450"/>
    </row>
    <row r="1969">
      <c r="A1969" s="1444">
        <v>6000.0</v>
      </c>
      <c r="B1969" s="1445" t="s">
        <v>10888</v>
      </c>
      <c r="C1969" s="1445" t="s">
        <v>10889</v>
      </c>
      <c r="D1969" s="1446" t="s">
        <v>10890</v>
      </c>
      <c r="E1969" s="1445">
        <v>8.36194453E8</v>
      </c>
      <c r="F1969" s="1445">
        <v>8.36194453E8</v>
      </c>
      <c r="G1969" s="1447" t="b">
        <v>1</v>
      </c>
      <c r="H1969" s="1445" t="s">
        <v>6404</v>
      </c>
      <c r="I1969" s="1445" t="s">
        <v>1204</v>
      </c>
      <c r="J1969" s="1448">
        <v>583715.0</v>
      </c>
      <c r="K1969" s="1445" t="s">
        <v>2464</v>
      </c>
      <c r="L1969" s="1445" t="s">
        <v>6404</v>
      </c>
      <c r="M1969" s="1445" t="s">
        <v>6404</v>
      </c>
      <c r="N1969" s="1449" t="s">
        <v>5155</v>
      </c>
      <c r="O1969" s="1450"/>
      <c r="P1969" s="1450"/>
    </row>
    <row r="1970">
      <c r="A1970" s="1444">
        <v>6001.0</v>
      </c>
      <c r="B1970" s="1445" t="s">
        <v>10891</v>
      </c>
      <c r="C1970" s="1445" t="s">
        <v>10891</v>
      </c>
      <c r="D1970" s="1446" t="s">
        <v>10892</v>
      </c>
      <c r="E1970" s="1445">
        <v>6.59312973E8</v>
      </c>
      <c r="F1970" s="1445">
        <v>6.59312973E8</v>
      </c>
      <c r="G1970" s="1447" t="b">
        <v>1</v>
      </c>
      <c r="H1970" s="1445" t="s">
        <v>76</v>
      </c>
      <c r="I1970" s="1445" t="s">
        <v>4929</v>
      </c>
      <c r="J1970" s="1448">
        <v>91511.0</v>
      </c>
      <c r="K1970" s="1445" t="s">
        <v>2426</v>
      </c>
      <c r="L1970" s="1445" t="s">
        <v>5345</v>
      </c>
      <c r="M1970" s="1445" t="s">
        <v>76</v>
      </c>
      <c r="N1970" s="1449" t="s">
        <v>2426</v>
      </c>
      <c r="O1970" s="1450"/>
      <c r="P1970" s="1450"/>
    </row>
    <row r="1971">
      <c r="A1971" s="1444">
        <v>6002.0</v>
      </c>
      <c r="B1971" s="1445" t="s">
        <v>10893</v>
      </c>
      <c r="C1971" s="1445" t="s">
        <v>10893</v>
      </c>
      <c r="D1971" s="1446" t="s">
        <v>10894</v>
      </c>
      <c r="E1971" s="1445">
        <v>6.25943389E8</v>
      </c>
      <c r="F1971" s="1445">
        <v>6.25943389E8</v>
      </c>
      <c r="G1971" s="1447" t="b">
        <v>1</v>
      </c>
      <c r="H1971" s="1445" t="s">
        <v>76</v>
      </c>
      <c r="I1971" s="1445" t="s">
        <v>4929</v>
      </c>
      <c r="J1971" s="1448">
        <v>91511.0</v>
      </c>
      <c r="K1971" s="1445" t="s">
        <v>2426</v>
      </c>
      <c r="L1971" s="1453"/>
      <c r="M1971" s="1445" t="s">
        <v>76</v>
      </c>
      <c r="N1971" s="1449" t="s">
        <v>2426</v>
      </c>
      <c r="O1971" s="1450"/>
      <c r="P1971" s="1450"/>
    </row>
    <row r="1972">
      <c r="A1972" s="1444">
        <v>6003.0</v>
      </c>
      <c r="B1972" s="1445" t="s">
        <v>10895</v>
      </c>
      <c r="C1972" s="1445" t="s">
        <v>10895</v>
      </c>
      <c r="D1972" s="1446" t="s">
        <v>10896</v>
      </c>
      <c r="E1972" s="1445">
        <v>6.5931388E8</v>
      </c>
      <c r="F1972" s="1445">
        <v>6.5931388E8</v>
      </c>
      <c r="G1972" s="1447" t="b">
        <v>1</v>
      </c>
      <c r="H1972" s="1445" t="s">
        <v>76</v>
      </c>
      <c r="I1972" s="1445" t="s">
        <v>4929</v>
      </c>
      <c r="J1972" s="1448">
        <v>91511.0</v>
      </c>
      <c r="K1972" s="1445" t="s">
        <v>2426</v>
      </c>
      <c r="L1972" s="1453"/>
      <c r="M1972" s="1445" t="s">
        <v>8626</v>
      </c>
      <c r="N1972" s="1449" t="s">
        <v>2426</v>
      </c>
      <c r="O1972" s="1450"/>
      <c r="P1972" s="1450"/>
    </row>
    <row r="1973">
      <c r="A1973" s="1444">
        <v>6004.0</v>
      </c>
      <c r="B1973" s="1445" t="s">
        <v>10897</v>
      </c>
      <c r="C1973" s="1445" t="s">
        <v>10898</v>
      </c>
      <c r="D1973" s="1446" t="s">
        <v>10899</v>
      </c>
      <c r="E1973" s="1445">
        <v>9.93626915E8</v>
      </c>
      <c r="F1973" s="1445">
        <v>9.93626915E8</v>
      </c>
      <c r="G1973" s="1447" t="b">
        <v>1</v>
      </c>
      <c r="H1973" s="1445" t="s">
        <v>76</v>
      </c>
      <c r="I1973" s="1445" t="s">
        <v>4936</v>
      </c>
      <c r="J1973" s="1448">
        <v>717019.0</v>
      </c>
      <c r="K1973" s="1445" t="s">
        <v>2437</v>
      </c>
      <c r="L1973" s="1445" t="s">
        <v>5262</v>
      </c>
      <c r="M1973" s="1445" t="s">
        <v>8900</v>
      </c>
      <c r="N1973" s="1449" t="s">
        <v>10900</v>
      </c>
      <c r="O1973" s="1450"/>
      <c r="P1973" s="1450"/>
    </row>
    <row r="1974">
      <c r="A1974" s="1444">
        <v>6005.0</v>
      </c>
      <c r="B1974" s="1445" t="s">
        <v>10901</v>
      </c>
      <c r="C1974" s="1445" t="s">
        <v>10901</v>
      </c>
      <c r="D1974" s="1446" t="s">
        <v>10902</v>
      </c>
      <c r="E1974" s="1445">
        <v>9.6932313E7</v>
      </c>
      <c r="F1974" s="1445">
        <v>9.6932313E7</v>
      </c>
      <c r="G1974" s="1447" t="b">
        <v>1</v>
      </c>
      <c r="H1974" s="1445" t="s">
        <v>120</v>
      </c>
      <c r="I1974" s="1445" t="s">
        <v>6480</v>
      </c>
      <c r="J1974" s="1448">
        <v>126855.0</v>
      </c>
      <c r="K1974" s="1445" t="s">
        <v>2426</v>
      </c>
      <c r="L1974" s="1445" t="s">
        <v>9359</v>
      </c>
      <c r="M1974" s="1445" t="s">
        <v>9359</v>
      </c>
      <c r="N1974" s="1449" t="s">
        <v>10903</v>
      </c>
      <c r="O1974" s="1450"/>
      <c r="P1974" s="1450"/>
    </row>
    <row r="1975">
      <c r="A1975" s="1444">
        <v>6006.0</v>
      </c>
      <c r="B1975" s="1445" t="s">
        <v>10904</v>
      </c>
      <c r="C1975" s="1445" t="s">
        <v>10904</v>
      </c>
      <c r="D1975" s="1446" t="s">
        <v>10905</v>
      </c>
      <c r="E1975" s="1445">
        <v>9.6807767E7</v>
      </c>
      <c r="F1975" s="1445">
        <v>9.6807767E7</v>
      </c>
      <c r="G1975" s="1447" t="b">
        <v>1</v>
      </c>
      <c r="H1975" s="1445" t="s">
        <v>120</v>
      </c>
      <c r="I1975" s="1445" t="s">
        <v>6480</v>
      </c>
      <c r="J1975" s="1448">
        <v>126855.0</v>
      </c>
      <c r="K1975" s="1445" t="s">
        <v>2426</v>
      </c>
      <c r="L1975" s="1451"/>
      <c r="M1975" s="1445" t="s">
        <v>10071</v>
      </c>
      <c r="N1975" s="1449" t="s">
        <v>10906</v>
      </c>
      <c r="O1975" s="1450"/>
      <c r="P1975" s="1450"/>
    </row>
    <row r="1976">
      <c r="A1976" s="1444">
        <v>6007.0</v>
      </c>
      <c r="B1976" s="1445" t="s">
        <v>10907</v>
      </c>
      <c r="C1976" s="1445" t="s">
        <v>10907</v>
      </c>
      <c r="D1976" s="1446" t="s">
        <v>10908</v>
      </c>
      <c r="E1976" s="1445">
        <v>9.3273666E7</v>
      </c>
      <c r="F1976" s="1445">
        <v>9.3273666E7</v>
      </c>
      <c r="G1976" s="1447" t="b">
        <v>1</v>
      </c>
      <c r="H1976" s="1445" t="s">
        <v>120</v>
      </c>
      <c r="I1976" s="1445" t="s">
        <v>6480</v>
      </c>
      <c r="J1976" s="1448">
        <v>126855.0</v>
      </c>
      <c r="K1976" s="1445" t="s">
        <v>2426</v>
      </c>
      <c r="L1976" s="1453"/>
      <c r="M1976" s="1445" t="s">
        <v>9362</v>
      </c>
      <c r="N1976" s="1449" t="s">
        <v>10906</v>
      </c>
      <c r="O1976" s="1450"/>
      <c r="P1976" s="1450"/>
    </row>
    <row r="1977">
      <c r="A1977" s="1444">
        <v>6008.0</v>
      </c>
      <c r="B1977" s="1445" t="s">
        <v>10909</v>
      </c>
      <c r="C1977" s="1445" t="s">
        <v>10909</v>
      </c>
      <c r="D1977" s="1446" t="s">
        <v>10910</v>
      </c>
      <c r="E1977" s="1445">
        <v>8.9444598E7</v>
      </c>
      <c r="F1977" s="1445">
        <v>8.9444598E7</v>
      </c>
      <c r="G1977" s="1447" t="b">
        <v>1</v>
      </c>
      <c r="H1977" s="1445" t="s">
        <v>120</v>
      </c>
      <c r="I1977" s="1445" t="s">
        <v>6480</v>
      </c>
      <c r="J1977" s="1448">
        <v>126855.0</v>
      </c>
      <c r="K1977" s="1445" t="s">
        <v>4048</v>
      </c>
      <c r="L1977" s="1453"/>
      <c r="M1977" s="1453"/>
      <c r="N1977" s="1449" t="s">
        <v>4048</v>
      </c>
      <c r="O1977" s="1450"/>
      <c r="P1977" s="1450"/>
    </row>
    <row r="1978">
      <c r="A1978" s="1444">
        <v>6010.0</v>
      </c>
      <c r="B1978" s="1445" t="s">
        <v>10911</v>
      </c>
      <c r="C1978" s="1445" t="s">
        <v>10912</v>
      </c>
      <c r="D1978" s="1446" t="s">
        <v>10913</v>
      </c>
      <c r="E1978" s="1445">
        <v>9.88246346E8</v>
      </c>
      <c r="F1978" s="1445">
        <v>9.88246346E8</v>
      </c>
      <c r="G1978" s="1447" t="b">
        <v>1</v>
      </c>
      <c r="H1978" s="1445" t="s">
        <v>76</v>
      </c>
      <c r="I1978" s="1445" t="s">
        <v>1077</v>
      </c>
      <c r="J1978" s="1448">
        <v>319244.0</v>
      </c>
      <c r="K1978" s="1445" t="s">
        <v>2937</v>
      </c>
      <c r="L1978" s="1453"/>
      <c r="M1978" s="1445" t="s">
        <v>76</v>
      </c>
      <c r="N1978" s="1449" t="s">
        <v>2937</v>
      </c>
      <c r="O1978" s="1450"/>
      <c r="P1978" s="1450"/>
    </row>
    <row r="1979">
      <c r="A1979" s="1444">
        <v>6011.0</v>
      </c>
      <c r="B1979" s="1445" t="s">
        <v>10914</v>
      </c>
      <c r="C1979" s="1445" t="s">
        <v>10914</v>
      </c>
      <c r="D1979" s="1446" t="s">
        <v>10915</v>
      </c>
      <c r="E1979" s="1445">
        <v>9.68898883E8</v>
      </c>
      <c r="F1979" s="1445">
        <v>9.68898883E8</v>
      </c>
      <c r="G1979" s="1447" t="b">
        <v>1</v>
      </c>
      <c r="H1979" s="1445" t="s">
        <v>76</v>
      </c>
      <c r="I1979" s="1445" t="s">
        <v>4936</v>
      </c>
      <c r="J1979" s="1448">
        <v>717019.0</v>
      </c>
      <c r="K1979" s="1445" t="s">
        <v>2426</v>
      </c>
      <c r="L1979" s="1445" t="s">
        <v>5006</v>
      </c>
      <c r="M1979" s="1445" t="s">
        <v>76</v>
      </c>
      <c r="N1979" s="1449" t="s">
        <v>10916</v>
      </c>
      <c r="O1979" s="1450"/>
      <c r="P1979" s="1450"/>
    </row>
    <row r="1980">
      <c r="A1980" s="1444">
        <v>6012.0</v>
      </c>
      <c r="B1980" s="1445" t="s">
        <v>10917</v>
      </c>
      <c r="C1980" s="1445" t="s">
        <v>10918</v>
      </c>
      <c r="D1980" s="1446" t="s">
        <v>10919</v>
      </c>
      <c r="E1980" s="1445">
        <v>3.84256687E9</v>
      </c>
      <c r="F1980" s="1445">
        <v>3.84256687E9</v>
      </c>
      <c r="G1980" s="1447" t="b">
        <v>1</v>
      </c>
      <c r="H1980" s="1445" t="s">
        <v>263</v>
      </c>
      <c r="I1980" s="1445" t="s">
        <v>4936</v>
      </c>
      <c r="J1980" s="1448">
        <v>717019.0</v>
      </c>
      <c r="K1980" s="1445" t="s">
        <v>2426</v>
      </c>
      <c r="L1980" s="1445" t="s">
        <v>263</v>
      </c>
      <c r="M1980" s="1445" t="s">
        <v>263</v>
      </c>
      <c r="N1980" s="1449" t="s">
        <v>10920</v>
      </c>
      <c r="O1980" s="1450"/>
      <c r="P1980" s="1450"/>
    </row>
    <row r="1981">
      <c r="A1981" s="1444">
        <v>6013.0</v>
      </c>
      <c r="B1981" s="1445" t="s">
        <v>10921</v>
      </c>
      <c r="C1981" s="1445" t="s">
        <v>10922</v>
      </c>
      <c r="D1981" s="1446" t="s">
        <v>10923</v>
      </c>
      <c r="E1981" s="1445">
        <v>9.70621383E8</v>
      </c>
      <c r="F1981" s="1445">
        <v>9.70621383E8</v>
      </c>
      <c r="G1981" s="1447" t="b">
        <v>1</v>
      </c>
      <c r="H1981" s="1445" t="s">
        <v>263</v>
      </c>
      <c r="I1981" s="1445" t="s">
        <v>4936</v>
      </c>
      <c r="J1981" s="1448">
        <v>717019.0</v>
      </c>
      <c r="K1981" s="1445" t="s">
        <v>2476</v>
      </c>
      <c r="L1981" s="1445" t="s">
        <v>263</v>
      </c>
      <c r="M1981" s="1445" t="s">
        <v>263</v>
      </c>
      <c r="N1981" s="1449" t="s">
        <v>10924</v>
      </c>
      <c r="O1981" s="1450"/>
      <c r="P1981" s="1450"/>
    </row>
    <row r="1982">
      <c r="A1982" s="1444">
        <v>6015.0</v>
      </c>
      <c r="B1982" s="1445" t="s">
        <v>10925</v>
      </c>
      <c r="C1982" s="1445" t="s">
        <v>10926</v>
      </c>
      <c r="D1982" s="1446" t="s">
        <v>10927</v>
      </c>
      <c r="E1982" s="1445">
        <v>9.72421796E8</v>
      </c>
      <c r="F1982" s="1445">
        <v>9.72421796E8</v>
      </c>
      <c r="G1982" s="1447" t="b">
        <v>1</v>
      </c>
      <c r="H1982" s="1445" t="s">
        <v>263</v>
      </c>
      <c r="I1982" s="1445" t="s">
        <v>1204</v>
      </c>
      <c r="J1982" s="1448">
        <v>583715.0</v>
      </c>
      <c r="K1982" s="1445" t="s">
        <v>2426</v>
      </c>
      <c r="L1982" s="1445" t="s">
        <v>9778</v>
      </c>
      <c r="M1982" s="1445" t="s">
        <v>9778</v>
      </c>
      <c r="N1982" s="1449" t="s">
        <v>10928</v>
      </c>
      <c r="O1982" s="1450"/>
      <c r="P1982" s="1450"/>
    </row>
    <row r="1983">
      <c r="A1983" s="1444">
        <v>6016.0</v>
      </c>
      <c r="B1983" s="1445" t="s">
        <v>2800</v>
      </c>
      <c r="C1983" s="1445" t="s">
        <v>10929</v>
      </c>
      <c r="D1983" s="1446" t="s">
        <v>10930</v>
      </c>
      <c r="E1983" s="1445">
        <v>2.2764567E7</v>
      </c>
      <c r="F1983" s="1445">
        <v>2.2764567E7</v>
      </c>
      <c r="G1983" s="1447" t="b">
        <v>1</v>
      </c>
      <c r="H1983" s="1445" t="s">
        <v>76</v>
      </c>
      <c r="I1983" s="1445" t="s">
        <v>4929</v>
      </c>
      <c r="J1983" s="1448">
        <v>91511.0</v>
      </c>
      <c r="K1983" s="1445" t="s">
        <v>2659</v>
      </c>
      <c r="L1983" s="1453"/>
      <c r="M1983" s="1445" t="s">
        <v>76</v>
      </c>
      <c r="N1983" s="1449" t="s">
        <v>2659</v>
      </c>
      <c r="O1983" s="1450"/>
      <c r="P1983" s="1450"/>
    </row>
    <row r="1984">
      <c r="A1984" s="1444">
        <v>6017.0</v>
      </c>
      <c r="B1984" s="1445" t="s">
        <v>10931</v>
      </c>
      <c r="C1984" s="1445" t="s">
        <v>10932</v>
      </c>
      <c r="D1984" s="1446" t="s">
        <v>10933</v>
      </c>
      <c r="E1984" s="1445">
        <v>2.2764567E7</v>
      </c>
      <c r="F1984" s="1445">
        <v>2.2764567E7</v>
      </c>
      <c r="G1984" s="1447" t="b">
        <v>1</v>
      </c>
      <c r="H1984" s="1445" t="s">
        <v>76</v>
      </c>
      <c r="I1984" s="1445" t="s">
        <v>4929</v>
      </c>
      <c r="J1984" s="1448">
        <v>91511.0</v>
      </c>
      <c r="K1984" s="1445" t="s">
        <v>2426</v>
      </c>
      <c r="L1984" s="1453"/>
      <c r="M1984" s="1445" t="s">
        <v>10574</v>
      </c>
      <c r="N1984" s="1449" t="s">
        <v>10934</v>
      </c>
      <c r="O1984" s="1450"/>
      <c r="P1984" s="1450"/>
    </row>
    <row r="1985">
      <c r="A1985" s="1444">
        <v>6018.0</v>
      </c>
      <c r="B1985" s="1445" t="s">
        <v>10935</v>
      </c>
      <c r="C1985" s="1445" t="s">
        <v>10935</v>
      </c>
      <c r="D1985" s="1446" t="s">
        <v>10936</v>
      </c>
      <c r="E1985" s="1445">
        <v>9.8378248E7</v>
      </c>
      <c r="F1985" s="1445">
        <v>9.8378248E7</v>
      </c>
      <c r="G1985" s="1447" t="b">
        <v>1</v>
      </c>
      <c r="H1985" s="1445" t="s">
        <v>120</v>
      </c>
      <c r="I1985" s="1445" t="s">
        <v>6480</v>
      </c>
      <c r="J1985" s="1448">
        <v>126855.0</v>
      </c>
      <c r="K1985" s="1445" t="s">
        <v>10241</v>
      </c>
      <c r="L1985" s="1453"/>
      <c r="M1985" s="1453"/>
      <c r="N1985" s="1449" t="s">
        <v>10937</v>
      </c>
      <c r="O1985" s="1450"/>
      <c r="P1985" s="1450"/>
    </row>
    <row r="1986">
      <c r="A1986" s="1444">
        <v>6019.0</v>
      </c>
      <c r="B1986" s="1445" t="s">
        <v>10938</v>
      </c>
      <c r="C1986" s="1445" t="s">
        <v>10938</v>
      </c>
      <c r="D1986" s="1446" t="s">
        <v>10939</v>
      </c>
      <c r="E1986" s="1445">
        <v>9.2952182E7</v>
      </c>
      <c r="F1986" s="1445">
        <v>9.2952182E7</v>
      </c>
      <c r="G1986" s="1447" t="b">
        <v>1</v>
      </c>
      <c r="H1986" s="1445" t="s">
        <v>120</v>
      </c>
      <c r="I1986" s="1445" t="s">
        <v>6480</v>
      </c>
      <c r="J1986" s="1448">
        <v>126855.0</v>
      </c>
      <c r="K1986" s="1445" t="s">
        <v>2426</v>
      </c>
      <c r="L1986" s="1453"/>
      <c r="M1986" s="1445" t="s">
        <v>10071</v>
      </c>
      <c r="N1986" s="1449" t="s">
        <v>2426</v>
      </c>
      <c r="O1986" s="1450"/>
      <c r="P1986" s="1450"/>
    </row>
    <row r="1987">
      <c r="A1987" s="1444">
        <v>6020.0</v>
      </c>
      <c r="B1987" s="1445" t="s">
        <v>10940</v>
      </c>
      <c r="C1987" s="1445" t="s">
        <v>10940</v>
      </c>
      <c r="D1987" s="1446" t="s">
        <v>10941</v>
      </c>
      <c r="E1987" s="1445">
        <v>8.1268844E7</v>
      </c>
      <c r="F1987" s="1445">
        <v>8.1268844E7</v>
      </c>
      <c r="G1987" s="1447" t="b">
        <v>1</v>
      </c>
      <c r="H1987" s="1445" t="s">
        <v>120</v>
      </c>
      <c r="I1987" s="1445" t="s">
        <v>6480</v>
      </c>
      <c r="J1987" s="1448">
        <v>126855.0</v>
      </c>
      <c r="K1987" s="1445" t="s">
        <v>2426</v>
      </c>
      <c r="L1987" s="1445" t="s">
        <v>10942</v>
      </c>
      <c r="M1987" s="1445" t="s">
        <v>10942</v>
      </c>
      <c r="N1987" s="1449" t="s">
        <v>2426</v>
      </c>
      <c r="O1987" s="1450"/>
      <c r="P1987" s="1450"/>
    </row>
    <row r="1988">
      <c r="A1988" s="1444">
        <v>6021.0</v>
      </c>
      <c r="B1988" s="1445" t="s">
        <v>10943</v>
      </c>
      <c r="C1988" s="1445" t="s">
        <v>10943</v>
      </c>
      <c r="D1988" s="1446" t="s">
        <v>10944</v>
      </c>
      <c r="E1988" s="1445">
        <v>8.8790688E7</v>
      </c>
      <c r="F1988" s="1445">
        <v>8.8790688E7</v>
      </c>
      <c r="G1988" s="1447" t="b">
        <v>1</v>
      </c>
      <c r="H1988" s="1445" t="s">
        <v>120</v>
      </c>
      <c r="I1988" s="1445" t="s">
        <v>6480</v>
      </c>
      <c r="J1988" s="1448">
        <v>126855.0</v>
      </c>
      <c r="K1988" s="1445" t="s">
        <v>2659</v>
      </c>
      <c r="L1988" s="1445" t="s">
        <v>9996</v>
      </c>
      <c r="M1988" s="1445" t="s">
        <v>9996</v>
      </c>
      <c r="N1988" s="1449" t="s">
        <v>2659</v>
      </c>
      <c r="O1988" s="1450"/>
      <c r="P1988" s="1450"/>
    </row>
    <row r="1989">
      <c r="A1989" s="1444">
        <v>6022.0</v>
      </c>
      <c r="B1989" s="1445" t="s">
        <v>2127</v>
      </c>
      <c r="C1989" s="1445" t="s">
        <v>2127</v>
      </c>
      <c r="D1989" s="1446" t="s">
        <v>10945</v>
      </c>
      <c r="E1989" s="1445">
        <v>3.1297551E7</v>
      </c>
      <c r="F1989" s="1445">
        <v>3.1297551E7</v>
      </c>
      <c r="G1989" s="1447" t="b">
        <v>1</v>
      </c>
      <c r="H1989" s="1445" t="s">
        <v>120</v>
      </c>
      <c r="I1989" s="1445" t="s">
        <v>6480</v>
      </c>
      <c r="J1989" s="1448">
        <v>126855.0</v>
      </c>
      <c r="K1989" s="1445" t="s">
        <v>2432</v>
      </c>
      <c r="L1989" s="1451"/>
      <c r="M1989" s="1445" t="s">
        <v>10946</v>
      </c>
      <c r="N1989" s="1449" t="s">
        <v>2432</v>
      </c>
      <c r="O1989" s="1450"/>
      <c r="P1989" s="1450"/>
    </row>
    <row r="1990">
      <c r="A1990" s="1444">
        <v>6023.0</v>
      </c>
      <c r="B1990" s="1445" t="s">
        <v>10947</v>
      </c>
      <c r="C1990" s="1445" t="s">
        <v>10948</v>
      </c>
      <c r="D1990" s="1446" t="s">
        <v>10949</v>
      </c>
      <c r="E1990" s="1445">
        <v>6.39495621E8</v>
      </c>
      <c r="F1990" s="1445">
        <v>6.39495621E8</v>
      </c>
      <c r="G1990" s="1447" t="b">
        <v>1</v>
      </c>
      <c r="H1990" s="1445" t="s">
        <v>3864</v>
      </c>
      <c r="I1990" s="1445" t="s">
        <v>4936</v>
      </c>
      <c r="J1990" s="1448">
        <v>717019.0</v>
      </c>
      <c r="K1990" s="1445" t="s">
        <v>2937</v>
      </c>
      <c r="L1990" s="1445" t="s">
        <v>3864</v>
      </c>
      <c r="M1990" s="1445" t="s">
        <v>3864</v>
      </c>
      <c r="N1990" s="1449" t="s">
        <v>2937</v>
      </c>
      <c r="O1990" s="1450"/>
      <c r="P1990" s="1450"/>
    </row>
    <row r="1991">
      <c r="A1991" s="1444">
        <v>6024.0</v>
      </c>
      <c r="B1991" s="1445" t="s">
        <v>10950</v>
      </c>
      <c r="C1991" s="1445" t="s">
        <v>10951</v>
      </c>
      <c r="D1991" s="1446" t="s">
        <v>10952</v>
      </c>
      <c r="E1991" s="1445">
        <v>3.8255888E7</v>
      </c>
      <c r="F1991" s="1445">
        <v>3.8255888E7</v>
      </c>
      <c r="G1991" s="1447" t="b">
        <v>1</v>
      </c>
      <c r="H1991" s="1445" t="s">
        <v>263</v>
      </c>
      <c r="I1991" s="1445" t="s">
        <v>4936</v>
      </c>
      <c r="J1991" s="1448">
        <v>717019.0</v>
      </c>
      <c r="K1991" s="1445" t="s">
        <v>2464</v>
      </c>
      <c r="L1991" s="1445" t="s">
        <v>263</v>
      </c>
      <c r="M1991" s="1445" t="s">
        <v>263</v>
      </c>
      <c r="N1991" s="1449" t="s">
        <v>7437</v>
      </c>
      <c r="O1991" s="1450"/>
      <c r="P1991" s="1450"/>
    </row>
    <row r="1992">
      <c r="A1992" s="1444">
        <v>6025.0</v>
      </c>
      <c r="B1992" s="1445" t="s">
        <v>10953</v>
      </c>
      <c r="C1992" s="1445" t="s">
        <v>10954</v>
      </c>
      <c r="D1992" s="1446" t="s">
        <v>10955</v>
      </c>
      <c r="E1992" s="1445">
        <v>9.77892966E8</v>
      </c>
      <c r="F1992" s="1445">
        <v>9.77892966E8</v>
      </c>
      <c r="G1992" s="1447" t="b">
        <v>1</v>
      </c>
      <c r="H1992" s="1445" t="s">
        <v>76</v>
      </c>
      <c r="I1992" s="1445" t="s">
        <v>1204</v>
      </c>
      <c r="J1992" s="1448">
        <v>583715.0</v>
      </c>
      <c r="K1992" s="1445" t="s">
        <v>5391</v>
      </c>
      <c r="L1992" s="1445" t="s">
        <v>4986</v>
      </c>
      <c r="M1992" s="1445" t="s">
        <v>4960</v>
      </c>
      <c r="N1992" s="1449" t="s">
        <v>5392</v>
      </c>
      <c r="O1992" s="1450"/>
      <c r="P1992" s="1450"/>
    </row>
    <row r="1993">
      <c r="A1993" s="1444">
        <v>6026.0</v>
      </c>
      <c r="B1993" s="1445" t="s">
        <v>10956</v>
      </c>
      <c r="C1993" s="1445" t="s">
        <v>10956</v>
      </c>
      <c r="D1993" s="1446" t="s">
        <v>10957</v>
      </c>
      <c r="E1993" s="1445">
        <v>8.2185602E7</v>
      </c>
      <c r="F1993" s="1445">
        <v>8.2185602E7</v>
      </c>
      <c r="G1993" s="1447" t="b">
        <v>1</v>
      </c>
      <c r="H1993" s="1445" t="s">
        <v>120</v>
      </c>
      <c r="I1993" s="1445" t="s">
        <v>6480</v>
      </c>
      <c r="J1993" s="1448">
        <v>126855.0</v>
      </c>
      <c r="K1993" s="1445" t="s">
        <v>2426</v>
      </c>
      <c r="L1993" s="1445" t="s">
        <v>9996</v>
      </c>
      <c r="M1993" s="1445" t="s">
        <v>9996</v>
      </c>
      <c r="N1993" s="1449" t="s">
        <v>2426</v>
      </c>
      <c r="O1993" s="1450"/>
      <c r="P1993" s="1450"/>
    </row>
    <row r="1994">
      <c r="A1994" s="1444">
        <v>6027.0</v>
      </c>
      <c r="B1994" s="1445" t="s">
        <v>1710</v>
      </c>
      <c r="C1994" s="1445" t="s">
        <v>1710</v>
      </c>
      <c r="D1994" s="1446" t="s">
        <v>10958</v>
      </c>
      <c r="E1994" s="1445">
        <v>8.0281489E7</v>
      </c>
      <c r="F1994" s="1445">
        <v>8.0281489E7</v>
      </c>
      <c r="G1994" s="1447" t="b">
        <v>1</v>
      </c>
      <c r="H1994" s="1445" t="s">
        <v>120</v>
      </c>
      <c r="I1994" s="1445" t="s">
        <v>6480</v>
      </c>
      <c r="J1994" s="1448">
        <v>126855.0</v>
      </c>
      <c r="K1994" s="1445" t="s">
        <v>5610</v>
      </c>
      <c r="L1994" s="1451"/>
      <c r="M1994" s="1445" t="s">
        <v>9204</v>
      </c>
      <c r="N1994" s="1449" t="s">
        <v>5610</v>
      </c>
      <c r="O1994" s="1450"/>
      <c r="P1994" s="1450"/>
    </row>
    <row r="1995">
      <c r="A1995" s="1444">
        <v>6028.0</v>
      </c>
      <c r="B1995" s="1445" t="s">
        <v>2296</v>
      </c>
      <c r="C1995" s="1445" t="s">
        <v>2296</v>
      </c>
      <c r="D1995" s="1446" t="s">
        <v>10959</v>
      </c>
      <c r="E1995" s="1445">
        <v>6.6907568E7</v>
      </c>
      <c r="F1995" s="1445">
        <v>6.6907568E7</v>
      </c>
      <c r="G1995" s="1447" t="b">
        <v>1</v>
      </c>
      <c r="H1995" s="1445" t="s">
        <v>120</v>
      </c>
      <c r="I1995" s="1445" t="s">
        <v>6480</v>
      </c>
      <c r="J1995" s="1448">
        <v>126855.0</v>
      </c>
      <c r="K1995" s="1445" t="s">
        <v>3211</v>
      </c>
      <c r="L1995" s="1445" t="s">
        <v>10960</v>
      </c>
      <c r="M1995" s="1445" t="s">
        <v>10960</v>
      </c>
      <c r="N1995" s="1449" t="s">
        <v>3211</v>
      </c>
      <c r="O1995" s="1450"/>
      <c r="P1995" s="1450"/>
    </row>
    <row r="1996">
      <c r="A1996" s="1444">
        <v>6029.0</v>
      </c>
      <c r="B1996" s="1445" t="s">
        <v>10961</v>
      </c>
      <c r="C1996" s="1445" t="s">
        <v>10962</v>
      </c>
      <c r="D1996" s="1446" t="s">
        <v>10963</v>
      </c>
      <c r="E1996" s="1445">
        <v>9.22478427E8</v>
      </c>
      <c r="F1996" s="1445">
        <v>9.22478427E8</v>
      </c>
      <c r="G1996" s="1447" t="b">
        <v>1</v>
      </c>
      <c r="H1996" s="1445" t="s">
        <v>76</v>
      </c>
      <c r="I1996" s="1445" t="s">
        <v>4929</v>
      </c>
      <c r="J1996" s="1448">
        <v>91511.0</v>
      </c>
      <c r="K1996" s="1445" t="s">
        <v>2432</v>
      </c>
      <c r="L1996" s="1445" t="s">
        <v>5101</v>
      </c>
      <c r="M1996" s="1445" t="s">
        <v>4954</v>
      </c>
      <c r="N1996" s="1449" t="s">
        <v>2432</v>
      </c>
      <c r="O1996" s="1450"/>
      <c r="P1996" s="1450"/>
    </row>
    <row r="1997">
      <c r="A1997" s="1444">
        <v>6030.0</v>
      </c>
      <c r="B1997" s="1445" t="s">
        <v>2140</v>
      </c>
      <c r="C1997" s="1445" t="s">
        <v>2140</v>
      </c>
      <c r="D1997" s="1446" t="s">
        <v>10964</v>
      </c>
      <c r="E1997" s="1445">
        <v>6.9702037E7</v>
      </c>
      <c r="F1997" s="1445">
        <v>6.9702037E7</v>
      </c>
      <c r="G1997" s="1447" t="b">
        <v>1</v>
      </c>
      <c r="H1997" s="1445" t="s">
        <v>120</v>
      </c>
      <c r="I1997" s="1445" t="s">
        <v>6480</v>
      </c>
      <c r="J1997" s="1448">
        <v>126855.0</v>
      </c>
      <c r="K1997" s="1445" t="s">
        <v>2432</v>
      </c>
      <c r="L1997" s="1453"/>
      <c r="M1997" s="1445" t="s">
        <v>9204</v>
      </c>
      <c r="N1997" s="1449" t="s">
        <v>10965</v>
      </c>
      <c r="O1997" s="1450"/>
      <c r="P1997" s="1450"/>
    </row>
    <row r="1998">
      <c r="A1998" s="1444">
        <v>6031.0</v>
      </c>
      <c r="B1998" s="1445" t="s">
        <v>10966</v>
      </c>
      <c r="C1998" s="1445" t="s">
        <v>10967</v>
      </c>
      <c r="D1998" s="1446" t="s">
        <v>10968</v>
      </c>
      <c r="E1998" s="1445">
        <v>8.38936677E8</v>
      </c>
      <c r="F1998" s="1445">
        <v>8.38936677E8</v>
      </c>
      <c r="G1998" s="1447" t="b">
        <v>1</v>
      </c>
      <c r="H1998" s="1445" t="s">
        <v>76</v>
      </c>
      <c r="I1998" s="1445" t="s">
        <v>1077</v>
      </c>
      <c r="J1998" s="1448">
        <v>319244.0</v>
      </c>
      <c r="K1998" s="1445" t="s">
        <v>2659</v>
      </c>
      <c r="L1998" s="1451"/>
      <c r="M1998" s="1445" t="s">
        <v>76</v>
      </c>
      <c r="N1998" s="1449" t="s">
        <v>2659</v>
      </c>
      <c r="O1998" s="1450"/>
      <c r="P1998" s="1450"/>
    </row>
    <row r="1999">
      <c r="A1999" s="1444">
        <v>6032.0</v>
      </c>
      <c r="B1999" s="1445" t="s">
        <v>10969</v>
      </c>
      <c r="C1999" s="1445" t="s">
        <v>10970</v>
      </c>
      <c r="D1999" s="1446" t="s">
        <v>10971</v>
      </c>
      <c r="E1999" s="1445">
        <v>9.57203826E8</v>
      </c>
      <c r="F1999" s="1445">
        <v>9.57203826E8</v>
      </c>
      <c r="G1999" s="1447" t="b">
        <v>1</v>
      </c>
      <c r="H1999" s="1445" t="s">
        <v>76</v>
      </c>
      <c r="I1999" s="1445" t="s">
        <v>4936</v>
      </c>
      <c r="J1999" s="1448">
        <v>717019.0</v>
      </c>
      <c r="K1999" s="1445" t="s">
        <v>2437</v>
      </c>
      <c r="L1999" s="1453"/>
      <c r="M1999" s="1445" t="s">
        <v>76</v>
      </c>
      <c r="N1999" s="1449" t="s">
        <v>10972</v>
      </c>
      <c r="O1999" s="1450"/>
      <c r="P1999" s="1450"/>
    </row>
    <row r="2000">
      <c r="A2000" s="1444">
        <v>6033.0</v>
      </c>
      <c r="B2000" s="1445" t="s">
        <v>10973</v>
      </c>
      <c r="C2000" s="1445" t="s">
        <v>10973</v>
      </c>
      <c r="D2000" s="1446" t="s">
        <v>10974</v>
      </c>
      <c r="E2000" s="1445">
        <v>8.8768769E7</v>
      </c>
      <c r="F2000" s="1445">
        <v>8.8768769E7</v>
      </c>
      <c r="G2000" s="1447" t="b">
        <v>1</v>
      </c>
      <c r="H2000" s="1445" t="s">
        <v>120</v>
      </c>
      <c r="I2000" s="1445" t="s">
        <v>6480</v>
      </c>
      <c r="J2000" s="1448">
        <v>126855.0</v>
      </c>
      <c r="K2000" s="1445" t="s">
        <v>6828</v>
      </c>
      <c r="L2000" s="1453"/>
      <c r="M2000" s="1445" t="s">
        <v>9461</v>
      </c>
      <c r="N2000" s="1449" t="s">
        <v>10975</v>
      </c>
      <c r="O2000" s="1450"/>
      <c r="P2000" s="1450"/>
    </row>
    <row r="2001">
      <c r="A2001" s="1444">
        <v>6034.0</v>
      </c>
      <c r="B2001" s="1445" t="s">
        <v>10976</v>
      </c>
      <c r="C2001" s="1445" t="s">
        <v>10977</v>
      </c>
      <c r="D2001" s="1446" t="s">
        <v>10978</v>
      </c>
      <c r="E2001" s="1445">
        <v>9.6940529E8</v>
      </c>
      <c r="F2001" s="1445">
        <v>9.6940529E8</v>
      </c>
      <c r="G2001" s="1447" t="b">
        <v>1</v>
      </c>
      <c r="H2001" s="1445" t="s">
        <v>76</v>
      </c>
      <c r="I2001" s="1445" t="s">
        <v>1077</v>
      </c>
      <c r="J2001" s="1448">
        <v>319244.0</v>
      </c>
      <c r="K2001" s="1445" t="s">
        <v>2659</v>
      </c>
      <c r="L2001" s="1445" t="s">
        <v>9167</v>
      </c>
      <c r="M2001" s="1445" t="s">
        <v>8831</v>
      </c>
      <c r="N2001" s="1449" t="s">
        <v>2659</v>
      </c>
      <c r="O2001" s="1450"/>
      <c r="P2001" s="1450"/>
    </row>
    <row r="2002">
      <c r="A2002" s="1444">
        <v>6035.0</v>
      </c>
      <c r="B2002" s="1445" t="s">
        <v>10979</v>
      </c>
      <c r="C2002" s="1445" t="s">
        <v>10979</v>
      </c>
      <c r="D2002" s="1446" t="s">
        <v>10980</v>
      </c>
      <c r="E2002" s="1445">
        <v>9.6301008E7</v>
      </c>
      <c r="F2002" s="1445">
        <v>9.6301008E7</v>
      </c>
      <c r="G2002" s="1447" t="b">
        <v>1</v>
      </c>
      <c r="H2002" s="1445" t="s">
        <v>120</v>
      </c>
      <c r="I2002" s="1445" t="s">
        <v>6480</v>
      </c>
      <c r="J2002" s="1448">
        <v>126855.0</v>
      </c>
      <c r="K2002" s="1445" t="s">
        <v>2536</v>
      </c>
      <c r="L2002" s="1445" t="s">
        <v>10981</v>
      </c>
      <c r="M2002" s="1445" t="s">
        <v>10981</v>
      </c>
      <c r="N2002" s="1449" t="s">
        <v>8178</v>
      </c>
      <c r="O2002" s="1450"/>
      <c r="P2002" s="1450"/>
    </row>
    <row r="2003">
      <c r="A2003" s="1444">
        <v>6036.0</v>
      </c>
      <c r="B2003" s="1445" t="s">
        <v>10982</v>
      </c>
      <c r="C2003" s="1445" t="s">
        <v>10983</v>
      </c>
      <c r="D2003" s="1446" t="s">
        <v>10984</v>
      </c>
      <c r="E2003" s="1445">
        <v>9.6940529E8</v>
      </c>
      <c r="F2003" s="1445">
        <v>9.6940529E8</v>
      </c>
      <c r="G2003" s="1447" t="b">
        <v>1</v>
      </c>
      <c r="H2003" s="1445" t="s">
        <v>3864</v>
      </c>
      <c r="I2003" s="1445" t="s">
        <v>1077</v>
      </c>
      <c r="J2003" s="1448">
        <v>319244.0</v>
      </c>
      <c r="K2003" s="1445" t="s">
        <v>2659</v>
      </c>
      <c r="L2003" s="1445" t="s">
        <v>5182</v>
      </c>
      <c r="M2003" s="1445" t="s">
        <v>7130</v>
      </c>
      <c r="N2003" s="1449" t="s">
        <v>2659</v>
      </c>
      <c r="O2003" s="1450"/>
      <c r="P2003" s="1450"/>
    </row>
    <row r="2004">
      <c r="A2004" s="1444">
        <v>6037.0</v>
      </c>
      <c r="B2004" s="1445" t="s">
        <v>10985</v>
      </c>
      <c r="C2004" s="1445" t="s">
        <v>10986</v>
      </c>
      <c r="D2004" s="1446" t="s">
        <v>10987</v>
      </c>
      <c r="E2004" s="1445">
        <v>9.6940529E8</v>
      </c>
      <c r="F2004" s="1445">
        <v>9.6940529E8</v>
      </c>
      <c r="G2004" s="1447" t="b">
        <v>1</v>
      </c>
      <c r="H2004" s="1445" t="s">
        <v>76</v>
      </c>
      <c r="I2004" s="1445" t="s">
        <v>1077</v>
      </c>
      <c r="J2004" s="1448">
        <v>319244.0</v>
      </c>
      <c r="K2004" s="1445" t="s">
        <v>2659</v>
      </c>
      <c r="L2004" s="1445" t="s">
        <v>7123</v>
      </c>
      <c r="M2004" s="1445" t="s">
        <v>9507</v>
      </c>
      <c r="N2004" s="1449" t="s">
        <v>2659</v>
      </c>
      <c r="O2004" s="1450"/>
      <c r="P2004" s="1450"/>
    </row>
    <row r="2005">
      <c r="A2005" s="1444">
        <v>6038.0</v>
      </c>
      <c r="B2005" s="1445" t="s">
        <v>10988</v>
      </c>
      <c r="C2005" s="1445" t="s">
        <v>10989</v>
      </c>
      <c r="D2005" s="1446" t="s">
        <v>10990</v>
      </c>
      <c r="E2005" s="1445">
        <v>9.6940529E8</v>
      </c>
      <c r="F2005" s="1445">
        <v>9.6940529E8</v>
      </c>
      <c r="G2005" s="1447" t="b">
        <v>1</v>
      </c>
      <c r="H2005" s="1445" t="s">
        <v>76</v>
      </c>
      <c r="I2005" s="1445" t="s">
        <v>1077</v>
      </c>
      <c r="J2005" s="1448">
        <v>319244.0</v>
      </c>
      <c r="K2005" s="1445" t="s">
        <v>2659</v>
      </c>
      <c r="L2005" s="1453"/>
      <c r="M2005" s="1445" t="s">
        <v>8559</v>
      </c>
      <c r="N2005" s="1449" t="s">
        <v>2659</v>
      </c>
      <c r="O2005" s="1450"/>
      <c r="P2005" s="1450"/>
    </row>
    <row r="2006">
      <c r="A2006" s="1444">
        <v>6040.0</v>
      </c>
      <c r="B2006" s="1445" t="s">
        <v>10991</v>
      </c>
      <c r="C2006" s="1445" t="s">
        <v>10991</v>
      </c>
      <c r="D2006" s="1446" t="s">
        <v>10992</v>
      </c>
      <c r="E2006" s="1445">
        <v>9.2319316E7</v>
      </c>
      <c r="F2006" s="1445">
        <v>9.2319316E7</v>
      </c>
      <c r="G2006" s="1447" t="b">
        <v>1</v>
      </c>
      <c r="H2006" s="1445" t="s">
        <v>120</v>
      </c>
      <c r="I2006" s="1445" t="s">
        <v>6480</v>
      </c>
      <c r="J2006" s="1448">
        <v>126855.0</v>
      </c>
      <c r="K2006" s="1445" t="s">
        <v>2461</v>
      </c>
      <c r="L2006" s="1451"/>
      <c r="M2006" s="1445" t="s">
        <v>9461</v>
      </c>
      <c r="N2006" s="1449" t="s">
        <v>2461</v>
      </c>
      <c r="O2006" s="1450"/>
      <c r="P2006" s="1450"/>
    </row>
    <row r="2007">
      <c r="A2007" s="1444">
        <v>6041.0</v>
      </c>
      <c r="B2007" s="1445" t="s">
        <v>10993</v>
      </c>
      <c r="C2007" s="1445" t="s">
        <v>10993</v>
      </c>
      <c r="D2007" s="1446" t="s">
        <v>10994</v>
      </c>
      <c r="E2007" s="1445">
        <v>6.6907566E7</v>
      </c>
      <c r="F2007" s="1445">
        <v>6.6907566E7</v>
      </c>
      <c r="G2007" s="1447" t="b">
        <v>1</v>
      </c>
      <c r="H2007" s="1445" t="s">
        <v>120</v>
      </c>
      <c r="I2007" s="1445" t="s">
        <v>6480</v>
      </c>
      <c r="J2007" s="1448">
        <v>126855.0</v>
      </c>
      <c r="K2007" s="1445" t="s">
        <v>3024</v>
      </c>
      <c r="L2007" s="1453"/>
      <c r="M2007" s="1445" t="s">
        <v>9935</v>
      </c>
      <c r="N2007" s="1449" t="s">
        <v>5635</v>
      </c>
      <c r="O2007" s="1450"/>
      <c r="P2007" s="1450"/>
    </row>
    <row r="2008">
      <c r="A2008" s="1444">
        <v>6042.0</v>
      </c>
      <c r="B2008" s="1445" t="s">
        <v>10995</v>
      </c>
      <c r="C2008" s="1445" t="s">
        <v>10996</v>
      </c>
      <c r="D2008" s="1446" t="s">
        <v>10997</v>
      </c>
      <c r="E2008" s="1445">
        <v>8.93232945E8</v>
      </c>
      <c r="F2008" s="1445">
        <v>8.93232945E8</v>
      </c>
      <c r="G2008" s="1447" t="b">
        <v>1</v>
      </c>
      <c r="H2008" s="1445" t="s">
        <v>76</v>
      </c>
      <c r="I2008" s="1445" t="s">
        <v>1077</v>
      </c>
      <c r="J2008" s="1448">
        <v>319244.0</v>
      </c>
      <c r="K2008" s="1445" t="s">
        <v>2464</v>
      </c>
      <c r="L2008" s="1445" t="s">
        <v>3864</v>
      </c>
      <c r="M2008" s="1445" t="s">
        <v>3864</v>
      </c>
      <c r="N2008" s="1449" t="s">
        <v>2464</v>
      </c>
      <c r="O2008" s="1450"/>
      <c r="P2008" s="1450"/>
    </row>
    <row r="2009">
      <c r="A2009" s="1444">
        <v>6044.0</v>
      </c>
      <c r="B2009" s="1445" t="s">
        <v>10998</v>
      </c>
      <c r="C2009" s="1445" t="s">
        <v>10998</v>
      </c>
      <c r="D2009" s="1446" t="s">
        <v>10999</v>
      </c>
      <c r="E2009" s="1445">
        <v>6.6907561E7</v>
      </c>
      <c r="F2009" s="1445">
        <v>6.6907561E7</v>
      </c>
      <c r="G2009" s="1447" t="b">
        <v>1</v>
      </c>
      <c r="H2009" s="1445" t="s">
        <v>120</v>
      </c>
      <c r="I2009" s="1445" t="s">
        <v>6480</v>
      </c>
      <c r="J2009" s="1448">
        <v>126855.0</v>
      </c>
      <c r="K2009" s="1445" t="s">
        <v>2536</v>
      </c>
      <c r="L2009" s="1453"/>
      <c r="M2009" s="1453"/>
      <c r="N2009" s="1449" t="s">
        <v>2536</v>
      </c>
      <c r="O2009" s="1450"/>
      <c r="P2009" s="1450"/>
    </row>
    <row r="2010">
      <c r="A2010" s="1444">
        <v>6045.0</v>
      </c>
      <c r="B2010" s="1445" t="s">
        <v>11000</v>
      </c>
      <c r="C2010" s="1445" t="s">
        <v>11001</v>
      </c>
      <c r="D2010" s="1446" t="s">
        <v>11002</v>
      </c>
      <c r="E2010" s="1445">
        <v>6.36323645E8</v>
      </c>
      <c r="F2010" s="1445">
        <v>6.36323645E8</v>
      </c>
      <c r="G2010" s="1447" t="b">
        <v>1</v>
      </c>
      <c r="H2010" s="1445" t="s">
        <v>76</v>
      </c>
      <c r="I2010" s="1445" t="s">
        <v>1204</v>
      </c>
      <c r="J2010" s="1448">
        <v>583715.0</v>
      </c>
      <c r="K2010" s="1445" t="s">
        <v>2682</v>
      </c>
      <c r="L2010" s="1445" t="s">
        <v>6749</v>
      </c>
      <c r="M2010" s="1445" t="s">
        <v>8586</v>
      </c>
      <c r="N2010" s="1449" t="s">
        <v>2682</v>
      </c>
      <c r="O2010" s="1450"/>
      <c r="P2010" s="1450"/>
    </row>
    <row r="2011">
      <c r="A2011" s="1444">
        <v>6046.0</v>
      </c>
      <c r="B2011" s="1445" t="s">
        <v>11003</v>
      </c>
      <c r="C2011" s="1445" t="s">
        <v>11004</v>
      </c>
      <c r="D2011" s="1446" t="s">
        <v>11005</v>
      </c>
      <c r="E2011" s="1445">
        <v>9.65599554E8</v>
      </c>
      <c r="F2011" s="1445">
        <v>9.65599554E8</v>
      </c>
      <c r="G2011" s="1447" t="b">
        <v>1</v>
      </c>
      <c r="H2011" s="1445" t="s">
        <v>76</v>
      </c>
      <c r="I2011" s="1445" t="s">
        <v>4936</v>
      </c>
      <c r="J2011" s="1448">
        <v>717019.0</v>
      </c>
      <c r="K2011" s="1445" t="s">
        <v>2426</v>
      </c>
      <c r="L2011" s="1451"/>
      <c r="M2011" s="1445" t="s">
        <v>8656</v>
      </c>
      <c r="N2011" s="1449" t="s">
        <v>2426</v>
      </c>
      <c r="O2011" s="1450"/>
      <c r="P2011" s="1450"/>
    </row>
    <row r="2012">
      <c r="A2012" s="1444">
        <v>6047.0</v>
      </c>
      <c r="B2012" s="1445" t="s">
        <v>11006</v>
      </c>
      <c r="C2012" s="1445" t="s">
        <v>11006</v>
      </c>
      <c r="D2012" s="1446" t="s">
        <v>11007</v>
      </c>
      <c r="E2012" s="1445">
        <v>8.8798765E7</v>
      </c>
      <c r="F2012" s="1445">
        <v>8.8798765E7</v>
      </c>
      <c r="G2012" s="1447" t="b">
        <v>1</v>
      </c>
      <c r="H2012" s="1445" t="s">
        <v>120</v>
      </c>
      <c r="I2012" s="1445" t="s">
        <v>6480</v>
      </c>
      <c r="J2012" s="1448">
        <v>126855.0</v>
      </c>
      <c r="K2012" s="1445" t="s">
        <v>2426</v>
      </c>
      <c r="L2012" s="1445" t="s">
        <v>10981</v>
      </c>
      <c r="M2012" s="1445" t="s">
        <v>10981</v>
      </c>
      <c r="N2012" s="1449" t="s">
        <v>2426</v>
      </c>
      <c r="O2012" s="1450"/>
      <c r="P2012" s="1450"/>
    </row>
    <row r="2013">
      <c r="A2013" s="1444">
        <v>6049.0</v>
      </c>
      <c r="B2013" s="1445" t="s">
        <v>3687</v>
      </c>
      <c r="C2013" s="1445" t="s">
        <v>11008</v>
      </c>
      <c r="D2013" s="1446" t="s">
        <v>11009</v>
      </c>
      <c r="E2013" s="1445">
        <v>8.00457778E8</v>
      </c>
      <c r="F2013" s="1445">
        <v>8.00457778E8</v>
      </c>
      <c r="G2013" s="1447" t="b">
        <v>1</v>
      </c>
      <c r="H2013" s="1445" t="s">
        <v>76</v>
      </c>
      <c r="I2013" s="1445" t="s">
        <v>4936</v>
      </c>
      <c r="J2013" s="1448">
        <v>717019.0</v>
      </c>
      <c r="K2013" s="1445" t="s">
        <v>2464</v>
      </c>
      <c r="L2013" s="1453"/>
      <c r="M2013" s="1445" t="s">
        <v>76</v>
      </c>
      <c r="N2013" s="1449" t="s">
        <v>2464</v>
      </c>
      <c r="O2013" s="1450"/>
      <c r="P2013" s="1450"/>
    </row>
    <row r="2014">
      <c r="A2014" s="1444">
        <v>6050.0</v>
      </c>
      <c r="B2014" s="1445" t="s">
        <v>11010</v>
      </c>
      <c r="C2014" s="1445" t="s">
        <v>11010</v>
      </c>
      <c r="D2014" s="1446" t="s">
        <v>11011</v>
      </c>
      <c r="E2014" s="1445">
        <v>9.8378248E7</v>
      </c>
      <c r="F2014" s="1445">
        <v>9.8378248E7</v>
      </c>
      <c r="G2014" s="1447" t="b">
        <v>1</v>
      </c>
      <c r="H2014" s="1445" t="s">
        <v>120</v>
      </c>
      <c r="I2014" s="1445" t="s">
        <v>6480</v>
      </c>
      <c r="J2014" s="1448">
        <v>126855.0</v>
      </c>
      <c r="K2014" s="1445" t="s">
        <v>2432</v>
      </c>
      <c r="L2014" s="1445" t="s">
        <v>10071</v>
      </c>
      <c r="M2014" s="1445" t="s">
        <v>10071</v>
      </c>
      <c r="N2014" s="1449" t="s">
        <v>2432</v>
      </c>
      <c r="O2014" s="1450"/>
      <c r="P2014" s="1450"/>
    </row>
    <row r="2015">
      <c r="A2015" s="1444">
        <v>6053.0</v>
      </c>
      <c r="B2015" s="1445" t="s">
        <v>11012</v>
      </c>
      <c r="C2015" s="1445" t="s">
        <v>11012</v>
      </c>
      <c r="D2015" s="1446" t="s">
        <v>11013</v>
      </c>
      <c r="E2015" s="1445">
        <v>8.8798765E7</v>
      </c>
      <c r="F2015" s="1445">
        <v>8.8798765E7</v>
      </c>
      <c r="G2015" s="1447" t="b">
        <v>1</v>
      </c>
      <c r="H2015" s="1445" t="s">
        <v>120</v>
      </c>
      <c r="I2015" s="1445" t="s">
        <v>6480</v>
      </c>
      <c r="J2015" s="1448">
        <v>126855.0</v>
      </c>
      <c r="K2015" s="1445" t="s">
        <v>2476</v>
      </c>
      <c r="L2015" s="1445" t="s">
        <v>10981</v>
      </c>
      <c r="M2015" s="1445" t="s">
        <v>10981</v>
      </c>
      <c r="N2015" s="1449" t="s">
        <v>11014</v>
      </c>
      <c r="O2015" s="1450"/>
      <c r="P2015" s="1450"/>
    </row>
    <row r="2016">
      <c r="A2016" s="1444">
        <v>6054.0</v>
      </c>
      <c r="B2016" s="1445" t="s">
        <v>11015</v>
      </c>
      <c r="C2016" s="1445" t="s">
        <v>11015</v>
      </c>
      <c r="D2016" s="1446" t="s">
        <v>11016</v>
      </c>
      <c r="E2016" s="1445">
        <v>8.3094349E7</v>
      </c>
      <c r="F2016" s="1445">
        <v>8.3094349E7</v>
      </c>
      <c r="G2016" s="1447" t="b">
        <v>1</v>
      </c>
      <c r="H2016" s="1445" t="s">
        <v>120</v>
      </c>
      <c r="I2016" s="1445" t="s">
        <v>6480</v>
      </c>
      <c r="J2016" s="1448">
        <v>126855.0</v>
      </c>
      <c r="K2016" s="1445" t="s">
        <v>2659</v>
      </c>
      <c r="L2016" s="1451"/>
      <c r="M2016" s="1451"/>
      <c r="N2016" s="1449" t="s">
        <v>4977</v>
      </c>
      <c r="O2016" s="1450"/>
      <c r="P2016" s="1450"/>
    </row>
    <row r="2017">
      <c r="A2017" s="1444">
        <v>6055.0</v>
      </c>
      <c r="B2017" s="1445" t="s">
        <v>11017</v>
      </c>
      <c r="C2017" s="1445" t="s">
        <v>11017</v>
      </c>
      <c r="D2017" s="1446" t="s">
        <v>11018</v>
      </c>
      <c r="E2017" s="1445">
        <v>8.3094349E7</v>
      </c>
      <c r="F2017" s="1445">
        <v>8.3094349E7</v>
      </c>
      <c r="G2017" s="1447" t="b">
        <v>1</v>
      </c>
      <c r="H2017" s="1445" t="s">
        <v>120</v>
      </c>
      <c r="I2017" s="1445" t="s">
        <v>6480</v>
      </c>
      <c r="J2017" s="1448">
        <v>126855.0</v>
      </c>
      <c r="K2017" s="1445" t="s">
        <v>2659</v>
      </c>
      <c r="L2017" s="1453"/>
      <c r="M2017" s="1453"/>
      <c r="N2017" s="1449" t="s">
        <v>4977</v>
      </c>
      <c r="O2017" s="1450"/>
      <c r="P2017" s="1450"/>
    </row>
    <row r="2018">
      <c r="A2018" s="1444">
        <v>6056.0</v>
      </c>
      <c r="B2018" s="1445" t="s">
        <v>11019</v>
      </c>
      <c r="C2018" s="1445" t="s">
        <v>11019</v>
      </c>
      <c r="D2018" s="1446" t="s">
        <v>11020</v>
      </c>
      <c r="E2018" s="1445">
        <v>8.3094349E7</v>
      </c>
      <c r="F2018" s="1445">
        <v>8.3094349E7</v>
      </c>
      <c r="G2018" s="1447" t="b">
        <v>1</v>
      </c>
      <c r="H2018" s="1445" t="s">
        <v>120</v>
      </c>
      <c r="I2018" s="1445" t="s">
        <v>6480</v>
      </c>
      <c r="J2018" s="1448">
        <v>126855.0</v>
      </c>
      <c r="K2018" s="1445" t="s">
        <v>2659</v>
      </c>
      <c r="L2018" s="1453"/>
      <c r="M2018" s="1453"/>
      <c r="N2018" s="1449" t="s">
        <v>4977</v>
      </c>
      <c r="O2018" s="1450"/>
      <c r="P2018" s="1450"/>
    </row>
    <row r="2019">
      <c r="A2019" s="1444">
        <v>6057.0</v>
      </c>
      <c r="B2019" s="1445" t="s">
        <v>1577</v>
      </c>
      <c r="C2019" s="1445" t="s">
        <v>1577</v>
      </c>
      <c r="D2019" s="1446" t="s">
        <v>11021</v>
      </c>
      <c r="E2019" s="1445">
        <v>9.6775639E7</v>
      </c>
      <c r="F2019" s="1445">
        <v>9.6775639E7</v>
      </c>
      <c r="G2019" s="1447" t="b">
        <v>1</v>
      </c>
      <c r="H2019" s="1445" t="s">
        <v>120</v>
      </c>
      <c r="I2019" s="1445" t="s">
        <v>6480</v>
      </c>
      <c r="J2019" s="1448">
        <v>126855.0</v>
      </c>
      <c r="K2019" s="1445" t="s">
        <v>2437</v>
      </c>
      <c r="L2019" s="1453"/>
      <c r="M2019" s="1453"/>
      <c r="N2019" s="1449" t="s">
        <v>2437</v>
      </c>
      <c r="O2019" s="1450"/>
      <c r="P2019" s="1450"/>
    </row>
    <row r="2020">
      <c r="A2020" s="1444">
        <v>6058.0</v>
      </c>
      <c r="B2020" s="1445" t="s">
        <v>11022</v>
      </c>
      <c r="C2020" s="1445" t="s">
        <v>11022</v>
      </c>
      <c r="D2020" s="1446" t="s">
        <v>11023</v>
      </c>
      <c r="E2020" s="1445">
        <v>2.1051977E7</v>
      </c>
      <c r="F2020" s="1445">
        <v>2.1051977E7</v>
      </c>
      <c r="G2020" s="1447" t="b">
        <v>1</v>
      </c>
      <c r="H2020" s="1445" t="s">
        <v>76</v>
      </c>
      <c r="I2020" s="1445" t="s">
        <v>1204</v>
      </c>
      <c r="J2020" s="1448">
        <v>583715.0</v>
      </c>
      <c r="K2020" s="1445" t="s">
        <v>2437</v>
      </c>
      <c r="L2020" s="1453"/>
      <c r="M2020" s="1445" t="s">
        <v>5192</v>
      </c>
      <c r="N2020" s="1449" t="s">
        <v>11024</v>
      </c>
      <c r="O2020" s="1450"/>
      <c r="P2020" s="1450"/>
    </row>
    <row r="2021">
      <c r="A2021" s="1444">
        <v>6060.0</v>
      </c>
      <c r="B2021" s="1445" t="s">
        <v>11025</v>
      </c>
      <c r="C2021" s="1445" t="s">
        <v>11025</v>
      </c>
      <c r="D2021" s="1446" t="s">
        <v>11026</v>
      </c>
      <c r="E2021" s="1445">
        <v>9.6778074E7</v>
      </c>
      <c r="F2021" s="1445">
        <v>9.6778074E7</v>
      </c>
      <c r="G2021" s="1447" t="b">
        <v>1</v>
      </c>
      <c r="H2021" s="1445" t="s">
        <v>120</v>
      </c>
      <c r="I2021" s="1445" t="s">
        <v>6480</v>
      </c>
      <c r="J2021" s="1448">
        <v>126855.0</v>
      </c>
      <c r="K2021" s="1445" t="s">
        <v>2426</v>
      </c>
      <c r="L2021" s="1445" t="s">
        <v>10071</v>
      </c>
      <c r="M2021" s="1445" t="s">
        <v>10071</v>
      </c>
      <c r="N2021" s="1449" t="s">
        <v>11027</v>
      </c>
      <c r="O2021" s="1450"/>
      <c r="P2021" s="1450"/>
    </row>
    <row r="2022">
      <c r="A2022" s="1444">
        <v>6062.0</v>
      </c>
      <c r="B2022" s="1445" t="s">
        <v>11028</v>
      </c>
      <c r="C2022" s="1445" t="s">
        <v>11029</v>
      </c>
      <c r="D2022" s="1446" t="s">
        <v>11030</v>
      </c>
      <c r="E2022" s="1445">
        <v>9.92392661E8</v>
      </c>
      <c r="F2022" s="1445">
        <v>9.92392661E8</v>
      </c>
      <c r="G2022" s="1447" t="b">
        <v>1</v>
      </c>
      <c r="H2022" s="1445" t="s">
        <v>76</v>
      </c>
      <c r="I2022" s="1445" t="s">
        <v>4936</v>
      </c>
      <c r="J2022" s="1448">
        <v>717019.0</v>
      </c>
      <c r="K2022" s="1445" t="s">
        <v>2437</v>
      </c>
      <c r="L2022" s="1451"/>
      <c r="M2022" s="1445" t="s">
        <v>76</v>
      </c>
      <c r="N2022" s="1449" t="s">
        <v>7037</v>
      </c>
      <c r="O2022" s="1450"/>
      <c r="P2022" s="1450"/>
    </row>
    <row r="2023">
      <c r="A2023" s="1444">
        <v>6063.0</v>
      </c>
      <c r="B2023" s="1445" t="s">
        <v>11031</v>
      </c>
      <c r="C2023" s="1445" t="s">
        <v>11032</v>
      </c>
      <c r="D2023" s="1446" t="s">
        <v>11033</v>
      </c>
      <c r="E2023" s="1445">
        <v>6.38950251E8</v>
      </c>
      <c r="F2023" s="1445">
        <v>6.38950251E8</v>
      </c>
      <c r="G2023" s="1447" t="b">
        <v>1</v>
      </c>
      <c r="H2023" s="1445" t="s">
        <v>76</v>
      </c>
      <c r="I2023" s="1445" t="s">
        <v>1077</v>
      </c>
      <c r="J2023" s="1448">
        <v>319244.0</v>
      </c>
      <c r="K2023" s="1445" t="s">
        <v>2464</v>
      </c>
      <c r="L2023" s="1445" t="s">
        <v>5510</v>
      </c>
      <c r="M2023" s="1445" t="s">
        <v>9499</v>
      </c>
      <c r="N2023" s="1449" t="s">
        <v>2464</v>
      </c>
      <c r="O2023" s="1450"/>
      <c r="P2023" s="1450"/>
    </row>
    <row r="2024">
      <c r="A2024" s="1444">
        <v>6064.0</v>
      </c>
      <c r="B2024" s="1445" t="s">
        <v>11034</v>
      </c>
      <c r="C2024" s="1445" t="s">
        <v>11034</v>
      </c>
      <c r="D2024" s="1446" t="s">
        <v>11035</v>
      </c>
      <c r="E2024" s="1445">
        <v>6.6907565E7</v>
      </c>
      <c r="F2024" s="1445">
        <v>6.6907565E7</v>
      </c>
      <c r="G2024" s="1447" t="b">
        <v>1</v>
      </c>
      <c r="H2024" s="1445" t="s">
        <v>120</v>
      </c>
      <c r="I2024" s="1445" t="s">
        <v>6480</v>
      </c>
      <c r="J2024" s="1448">
        <v>126855.0</v>
      </c>
      <c r="K2024" s="1445" t="s">
        <v>2536</v>
      </c>
      <c r="L2024" s="1453"/>
      <c r="M2024" s="1453"/>
      <c r="N2024" s="1449" t="s">
        <v>2536</v>
      </c>
      <c r="O2024" s="1450"/>
      <c r="P2024" s="1450"/>
    </row>
    <row r="2025">
      <c r="A2025" s="1444">
        <v>6065.0</v>
      </c>
      <c r="B2025" s="1445" t="s">
        <v>11036</v>
      </c>
      <c r="C2025" s="1445" t="s">
        <v>11037</v>
      </c>
      <c r="D2025" s="1446" t="s">
        <v>11038</v>
      </c>
      <c r="E2025" s="1445">
        <v>8.67309552E8</v>
      </c>
      <c r="F2025" s="1445">
        <v>8.67309552E8</v>
      </c>
      <c r="G2025" s="1447" t="b">
        <v>1</v>
      </c>
      <c r="H2025" s="1445" t="s">
        <v>76</v>
      </c>
      <c r="I2025" s="1445" t="s">
        <v>1077</v>
      </c>
      <c r="J2025" s="1448">
        <v>319244.0</v>
      </c>
      <c r="K2025" s="1445" t="s">
        <v>2464</v>
      </c>
      <c r="L2025" s="1445" t="s">
        <v>4986</v>
      </c>
      <c r="M2025" s="1445" t="s">
        <v>6702</v>
      </c>
      <c r="N2025" s="1449" t="s">
        <v>2464</v>
      </c>
      <c r="O2025" s="1450"/>
      <c r="P2025" s="1450"/>
    </row>
    <row r="2026">
      <c r="A2026" s="1444">
        <v>6067.0</v>
      </c>
      <c r="B2026" s="1445" t="s">
        <v>11039</v>
      </c>
      <c r="C2026" s="1445" t="s">
        <v>11040</v>
      </c>
      <c r="D2026" s="1446" t="s">
        <v>11041</v>
      </c>
      <c r="E2026" s="1445">
        <v>9.55808649E8</v>
      </c>
      <c r="F2026" s="1445">
        <v>9.55808649E8</v>
      </c>
      <c r="G2026" s="1447" t="b">
        <v>1</v>
      </c>
      <c r="H2026" s="1445" t="s">
        <v>76</v>
      </c>
      <c r="I2026" s="1445" t="s">
        <v>1204</v>
      </c>
      <c r="J2026" s="1448">
        <v>583715.0</v>
      </c>
      <c r="K2026" s="1445" t="s">
        <v>2464</v>
      </c>
      <c r="L2026" s="1445" t="s">
        <v>5224</v>
      </c>
      <c r="M2026" s="1445" t="s">
        <v>8743</v>
      </c>
      <c r="N2026" s="1449" t="s">
        <v>2464</v>
      </c>
      <c r="O2026" s="1450"/>
      <c r="P2026" s="1450"/>
    </row>
    <row r="2027">
      <c r="A2027" s="1444">
        <v>6068.0</v>
      </c>
      <c r="B2027" s="1445" t="s">
        <v>11042</v>
      </c>
      <c r="C2027" s="1445" t="s">
        <v>11043</v>
      </c>
      <c r="D2027" s="1446" t="s">
        <v>11044</v>
      </c>
      <c r="E2027" s="1445">
        <v>9.55808649E8</v>
      </c>
      <c r="F2027" s="1445">
        <v>9.55808649E8</v>
      </c>
      <c r="G2027" s="1447" t="b">
        <v>1</v>
      </c>
      <c r="H2027" s="1445" t="s">
        <v>76</v>
      </c>
      <c r="I2027" s="1445" t="s">
        <v>1204</v>
      </c>
      <c r="J2027" s="1448">
        <v>583715.0</v>
      </c>
      <c r="K2027" s="1445" t="s">
        <v>2464</v>
      </c>
      <c r="L2027" s="1445" t="s">
        <v>5148</v>
      </c>
      <c r="M2027" s="1445" t="s">
        <v>8743</v>
      </c>
      <c r="N2027" s="1449" t="s">
        <v>2464</v>
      </c>
      <c r="O2027" s="1450"/>
      <c r="P2027" s="1450"/>
    </row>
    <row r="2028">
      <c r="A2028" s="1444">
        <v>6069.0</v>
      </c>
      <c r="B2028" s="1445" t="s">
        <v>11045</v>
      </c>
      <c r="C2028" s="1445" t="s">
        <v>11045</v>
      </c>
      <c r="D2028" s="1446" t="s">
        <v>11046</v>
      </c>
      <c r="E2028" s="1445">
        <v>9.65599554E8</v>
      </c>
      <c r="F2028" s="1445">
        <v>9.65599554E8</v>
      </c>
      <c r="G2028" s="1447" t="b">
        <v>1</v>
      </c>
      <c r="H2028" s="1445" t="s">
        <v>244</v>
      </c>
      <c r="I2028" s="1445" t="s">
        <v>4936</v>
      </c>
      <c r="J2028" s="1448">
        <v>717019.0</v>
      </c>
      <c r="K2028" s="1445" t="s">
        <v>2426</v>
      </c>
      <c r="L2028" s="1445" t="s">
        <v>244</v>
      </c>
      <c r="M2028" s="1445" t="s">
        <v>244</v>
      </c>
      <c r="N2028" s="1449" t="s">
        <v>2426</v>
      </c>
      <c r="O2028" s="1450"/>
      <c r="P2028" s="1450"/>
    </row>
    <row r="2029">
      <c r="A2029" s="1444">
        <v>6070.0</v>
      </c>
      <c r="B2029" s="1445" t="s">
        <v>11047</v>
      </c>
      <c r="C2029" s="1445" t="s">
        <v>11048</v>
      </c>
      <c r="D2029" s="1446" t="s">
        <v>11049</v>
      </c>
      <c r="E2029" s="1445">
        <v>8.3087662E8</v>
      </c>
      <c r="F2029" s="1445">
        <v>8.3087662E8</v>
      </c>
      <c r="G2029" s="1447" t="b">
        <v>1</v>
      </c>
      <c r="H2029" s="1445" t="s">
        <v>76</v>
      </c>
      <c r="I2029" s="1445" t="s">
        <v>1077</v>
      </c>
      <c r="J2029" s="1448">
        <v>319244.0</v>
      </c>
      <c r="K2029" s="1445" t="s">
        <v>2432</v>
      </c>
      <c r="L2029" s="1451"/>
      <c r="M2029" s="1445" t="s">
        <v>76</v>
      </c>
      <c r="N2029" s="1449" t="s">
        <v>2432</v>
      </c>
      <c r="O2029" s="1450"/>
      <c r="P2029" s="1450"/>
    </row>
    <row r="2030">
      <c r="A2030" s="1444">
        <v>6071.0</v>
      </c>
      <c r="B2030" s="1445" t="s">
        <v>11050</v>
      </c>
      <c r="C2030" s="1445" t="s">
        <v>11050</v>
      </c>
      <c r="D2030" s="1446" t="s">
        <v>11051</v>
      </c>
      <c r="E2030" s="1445">
        <v>8.3094349E7</v>
      </c>
      <c r="F2030" s="1445">
        <v>8.3094349E7</v>
      </c>
      <c r="G2030" s="1447" t="b">
        <v>1</v>
      </c>
      <c r="H2030" s="1445" t="s">
        <v>120</v>
      </c>
      <c r="I2030" s="1445" t="s">
        <v>6480</v>
      </c>
      <c r="J2030" s="1448">
        <v>126855.0</v>
      </c>
      <c r="K2030" s="1445" t="s">
        <v>2659</v>
      </c>
      <c r="L2030" s="1451"/>
      <c r="M2030" s="1451"/>
      <c r="N2030" s="1449" t="s">
        <v>11052</v>
      </c>
      <c r="O2030" s="1450"/>
      <c r="P2030" s="1450"/>
    </row>
    <row r="2031">
      <c r="A2031" s="1444">
        <v>6072.0</v>
      </c>
      <c r="B2031" s="1445" t="s">
        <v>1314</v>
      </c>
      <c r="C2031" s="1445" t="s">
        <v>11053</v>
      </c>
      <c r="D2031" s="1446" t="s">
        <v>11054</v>
      </c>
      <c r="E2031" s="1445">
        <v>8.11139828E8</v>
      </c>
      <c r="F2031" s="1445">
        <v>8.11139828E8</v>
      </c>
      <c r="G2031" s="1447" t="b">
        <v>1</v>
      </c>
      <c r="H2031" s="1445" t="s">
        <v>76</v>
      </c>
      <c r="I2031" s="1445" t="s">
        <v>4929</v>
      </c>
      <c r="J2031" s="1448">
        <v>91511.0</v>
      </c>
      <c r="K2031" s="1445" t="s">
        <v>3211</v>
      </c>
      <c r="L2031" s="1451"/>
      <c r="M2031" s="1445" t="s">
        <v>76</v>
      </c>
      <c r="N2031" s="1449" t="s">
        <v>3211</v>
      </c>
      <c r="O2031" s="1450"/>
      <c r="P2031" s="1450"/>
    </row>
    <row r="2032">
      <c r="A2032" s="1444">
        <v>6074.0</v>
      </c>
      <c r="B2032" s="1445" t="s">
        <v>11055</v>
      </c>
      <c r="C2032" s="1445" t="s">
        <v>11056</v>
      </c>
      <c r="D2032" s="1446" t="s">
        <v>11057</v>
      </c>
      <c r="E2032" s="1445">
        <v>9.59799131E8</v>
      </c>
      <c r="F2032" s="1445">
        <v>9.59799131E8</v>
      </c>
      <c r="G2032" s="1447" t="b">
        <v>1</v>
      </c>
      <c r="H2032" s="1445" t="s">
        <v>76</v>
      </c>
      <c r="I2032" s="1445" t="s">
        <v>4929</v>
      </c>
      <c r="J2032" s="1448">
        <v>91511.0</v>
      </c>
      <c r="K2032" s="1445" t="s">
        <v>2476</v>
      </c>
      <c r="L2032" s="1445" t="s">
        <v>6473</v>
      </c>
      <c r="M2032" s="1445" t="s">
        <v>76</v>
      </c>
      <c r="N2032" s="1449" t="s">
        <v>5605</v>
      </c>
      <c r="O2032" s="1450"/>
      <c r="P2032" s="1450"/>
    </row>
    <row r="2033">
      <c r="A2033" s="1444">
        <v>6075.0</v>
      </c>
      <c r="B2033" s="1445" t="s">
        <v>11058</v>
      </c>
      <c r="C2033" s="1445" t="s">
        <v>11059</v>
      </c>
      <c r="D2033" s="1446" t="s">
        <v>11060</v>
      </c>
      <c r="E2033" s="1445">
        <v>9.46626559E8</v>
      </c>
      <c r="F2033" s="1445">
        <v>9.46626559E8</v>
      </c>
      <c r="G2033" s="1447" t="b">
        <v>1</v>
      </c>
      <c r="H2033" s="1445" t="s">
        <v>76</v>
      </c>
      <c r="I2033" s="1445" t="s">
        <v>1077</v>
      </c>
      <c r="J2033" s="1448">
        <v>319244.0</v>
      </c>
      <c r="K2033" s="1445" t="s">
        <v>2464</v>
      </c>
      <c r="L2033" s="1445" t="s">
        <v>3864</v>
      </c>
      <c r="M2033" s="1445" t="s">
        <v>3864</v>
      </c>
      <c r="N2033" s="1449" t="s">
        <v>7437</v>
      </c>
      <c r="O2033" s="1450"/>
      <c r="P2033" s="1450"/>
    </row>
    <row r="2034">
      <c r="A2034" s="1444">
        <v>6078.0</v>
      </c>
      <c r="B2034" s="1445" t="s">
        <v>11061</v>
      </c>
      <c r="C2034" s="1445" t="s">
        <v>11062</v>
      </c>
      <c r="D2034" s="1446" t="s">
        <v>11063</v>
      </c>
      <c r="E2034" s="1445">
        <v>9.62542915E8</v>
      </c>
      <c r="F2034" s="1445">
        <v>9.62542915E8</v>
      </c>
      <c r="G2034" s="1447" t="b">
        <v>1</v>
      </c>
      <c r="H2034" s="1445" t="s">
        <v>76</v>
      </c>
      <c r="I2034" s="1445" t="s">
        <v>1077</v>
      </c>
      <c r="J2034" s="1448">
        <v>319244.0</v>
      </c>
      <c r="K2034" s="1445" t="s">
        <v>2715</v>
      </c>
      <c r="L2034" s="1445" t="s">
        <v>3864</v>
      </c>
      <c r="M2034" s="1445" t="s">
        <v>3864</v>
      </c>
      <c r="N2034" s="1449" t="s">
        <v>11064</v>
      </c>
      <c r="O2034" s="1450"/>
      <c r="P2034" s="1450"/>
    </row>
    <row r="2035">
      <c r="A2035" s="1444">
        <v>6079.0</v>
      </c>
      <c r="B2035" s="1445" t="s">
        <v>11065</v>
      </c>
      <c r="C2035" s="1445" t="s">
        <v>11065</v>
      </c>
      <c r="D2035" s="1446" t="s">
        <v>11066</v>
      </c>
      <c r="E2035" s="1445">
        <v>9.0215192E7</v>
      </c>
      <c r="F2035" s="1445">
        <v>9.0215192E7</v>
      </c>
      <c r="G2035" s="1447" t="b">
        <v>1</v>
      </c>
      <c r="H2035" s="1445" t="s">
        <v>120</v>
      </c>
      <c r="I2035" s="1445" t="s">
        <v>6480</v>
      </c>
      <c r="J2035" s="1448">
        <v>126855.0</v>
      </c>
      <c r="K2035" s="1445" t="s">
        <v>2476</v>
      </c>
      <c r="L2035" s="1453"/>
      <c r="M2035" s="1445" t="s">
        <v>10493</v>
      </c>
      <c r="N2035" s="1449" t="s">
        <v>11067</v>
      </c>
      <c r="O2035" s="1450"/>
      <c r="P2035" s="1450"/>
    </row>
    <row r="2036">
      <c r="A2036" s="1444">
        <v>6081.0</v>
      </c>
      <c r="B2036" s="1445" t="s">
        <v>11068</v>
      </c>
      <c r="C2036" s="1445" t="s">
        <v>11068</v>
      </c>
      <c r="D2036" s="1446" t="s">
        <v>11069</v>
      </c>
      <c r="E2036" s="1445">
        <v>8.53622459E8</v>
      </c>
      <c r="F2036" s="1445">
        <v>8.53622459E8</v>
      </c>
      <c r="G2036" s="1447" t="b">
        <v>1</v>
      </c>
      <c r="H2036" s="1445" t="s">
        <v>76</v>
      </c>
      <c r="I2036" s="1445" t="s">
        <v>4929</v>
      </c>
      <c r="J2036" s="1448">
        <v>91511.0</v>
      </c>
      <c r="K2036" s="1445" t="s">
        <v>2476</v>
      </c>
      <c r="L2036" s="1445" t="s">
        <v>6056</v>
      </c>
      <c r="M2036" s="1445" t="s">
        <v>4960</v>
      </c>
      <c r="N2036" s="1449" t="s">
        <v>11070</v>
      </c>
      <c r="O2036" s="1450"/>
      <c r="P2036" s="1450"/>
    </row>
    <row r="2037">
      <c r="A2037" s="1444">
        <v>6082.0</v>
      </c>
      <c r="B2037" s="1445" t="s">
        <v>11071</v>
      </c>
      <c r="C2037" s="1445" t="s">
        <v>11072</v>
      </c>
      <c r="D2037" s="1446" t="s">
        <v>11073</v>
      </c>
      <c r="E2037" s="1445">
        <v>6.25754411E8</v>
      </c>
      <c r="F2037" s="1445">
        <v>6.25754411E8</v>
      </c>
      <c r="G2037" s="1447" t="b">
        <v>1</v>
      </c>
      <c r="H2037" s="1445" t="s">
        <v>76</v>
      </c>
      <c r="I2037" s="1445" t="s">
        <v>4929</v>
      </c>
      <c r="J2037" s="1448">
        <v>91511.0</v>
      </c>
      <c r="K2037" s="1445" t="s">
        <v>2426</v>
      </c>
      <c r="L2037" s="1445" t="s">
        <v>4937</v>
      </c>
      <c r="M2037" s="1445" t="s">
        <v>4938</v>
      </c>
      <c r="N2037" s="1449" t="s">
        <v>11074</v>
      </c>
      <c r="O2037" s="1450"/>
      <c r="P2037" s="1450"/>
    </row>
    <row r="2038">
      <c r="A2038" s="1444">
        <v>6084.0</v>
      </c>
      <c r="B2038" s="1445" t="s">
        <v>11075</v>
      </c>
      <c r="C2038" s="1445" t="s">
        <v>11076</v>
      </c>
      <c r="D2038" s="1446" t="s">
        <v>11077</v>
      </c>
      <c r="E2038" s="1445">
        <v>3.8183888E7</v>
      </c>
      <c r="F2038" s="1445">
        <v>3.8183888E7</v>
      </c>
      <c r="G2038" s="1447" t="b">
        <v>1</v>
      </c>
      <c r="H2038" s="1445" t="s">
        <v>263</v>
      </c>
      <c r="I2038" s="1445" t="s">
        <v>5142</v>
      </c>
      <c r="J2038" s="1448">
        <v>42.0</v>
      </c>
      <c r="K2038" s="1445" t="s">
        <v>2464</v>
      </c>
      <c r="L2038" s="1445" t="s">
        <v>9778</v>
      </c>
      <c r="M2038" s="1445" t="s">
        <v>9778</v>
      </c>
      <c r="N2038" s="1449" t="s">
        <v>11078</v>
      </c>
      <c r="O2038" s="1450"/>
      <c r="P2038" s="1450"/>
    </row>
    <row r="2039">
      <c r="A2039" s="1444">
        <v>6085.0</v>
      </c>
      <c r="B2039" s="1445" t="s">
        <v>11079</v>
      </c>
      <c r="C2039" s="1445" t="s">
        <v>11080</v>
      </c>
      <c r="D2039" s="1446" t="s">
        <v>11081</v>
      </c>
      <c r="E2039" s="1445">
        <v>8.41812184E8</v>
      </c>
      <c r="F2039" s="1445">
        <v>8.41812184E8</v>
      </c>
      <c r="G2039" s="1447" t="b">
        <v>1</v>
      </c>
      <c r="H2039" s="1445" t="s">
        <v>76</v>
      </c>
      <c r="I2039" s="1445" t="s">
        <v>5060</v>
      </c>
      <c r="J2039" s="1448">
        <v>1044620.0</v>
      </c>
      <c r="K2039" s="1445" t="s">
        <v>2432</v>
      </c>
      <c r="L2039" s="1445" t="s">
        <v>6056</v>
      </c>
      <c r="M2039" s="1445" t="s">
        <v>10096</v>
      </c>
      <c r="N2039" s="1449" t="s">
        <v>2432</v>
      </c>
      <c r="O2039" s="1450"/>
      <c r="P2039" s="1450"/>
    </row>
    <row r="2040">
      <c r="A2040" s="1444">
        <v>6086.0</v>
      </c>
      <c r="B2040" s="1445" t="s">
        <v>11082</v>
      </c>
      <c r="C2040" s="1445" t="s">
        <v>11083</v>
      </c>
      <c r="D2040" s="1446" t="s">
        <v>11084</v>
      </c>
      <c r="E2040" s="1445">
        <v>8.03379767E8</v>
      </c>
      <c r="F2040" s="1445">
        <v>8.03379767E8</v>
      </c>
      <c r="G2040" s="1447" t="b">
        <v>1</v>
      </c>
      <c r="H2040" s="1445" t="s">
        <v>76</v>
      </c>
      <c r="I2040" s="1445" t="s">
        <v>8887</v>
      </c>
      <c r="J2040" s="1448">
        <v>927980.0</v>
      </c>
      <c r="K2040" s="1445" t="s">
        <v>2464</v>
      </c>
      <c r="L2040" s="1453"/>
      <c r="M2040" s="1445" t="s">
        <v>76</v>
      </c>
      <c r="N2040" s="1449" t="s">
        <v>2464</v>
      </c>
      <c r="O2040" s="1450"/>
      <c r="P2040" s="1450"/>
    </row>
    <row r="2041">
      <c r="A2041" s="1444">
        <v>6087.0</v>
      </c>
      <c r="B2041" s="1445" t="s">
        <v>1543</v>
      </c>
      <c r="C2041" s="1445" t="s">
        <v>1543</v>
      </c>
      <c r="D2041" s="1446" t="s">
        <v>11085</v>
      </c>
      <c r="E2041" s="1445">
        <v>6.6907564E7</v>
      </c>
      <c r="F2041" s="1445">
        <v>6.6907564E7</v>
      </c>
      <c r="G2041" s="1447" t="b">
        <v>1</v>
      </c>
      <c r="H2041" s="1445" t="s">
        <v>120</v>
      </c>
      <c r="I2041" s="1445" t="s">
        <v>6480</v>
      </c>
      <c r="J2041" s="1448">
        <v>126855.0</v>
      </c>
      <c r="K2041" s="1445" t="s">
        <v>2437</v>
      </c>
      <c r="L2041" s="1453"/>
      <c r="M2041" s="1445" t="s">
        <v>10071</v>
      </c>
      <c r="N2041" s="1449" t="s">
        <v>11086</v>
      </c>
      <c r="O2041" s="1450"/>
      <c r="P2041" s="1450"/>
    </row>
    <row r="2042">
      <c r="A2042" s="1444">
        <v>6088.0</v>
      </c>
      <c r="B2042" s="1445" t="s">
        <v>11087</v>
      </c>
      <c r="C2042" s="1445" t="s">
        <v>11088</v>
      </c>
      <c r="D2042" s="1446" t="s">
        <v>11089</v>
      </c>
      <c r="E2042" s="1445">
        <v>8.16190838E8</v>
      </c>
      <c r="F2042" s="1445">
        <v>8.16190838E8</v>
      </c>
      <c r="G2042" s="1447" t="b">
        <v>1</v>
      </c>
      <c r="H2042" s="1445" t="s">
        <v>76</v>
      </c>
      <c r="I2042" s="1445" t="s">
        <v>8887</v>
      </c>
      <c r="J2042" s="1448">
        <v>927980.0</v>
      </c>
      <c r="K2042" s="1445" t="s">
        <v>2464</v>
      </c>
      <c r="L2042" s="1445" t="s">
        <v>5235</v>
      </c>
      <c r="M2042" s="1445" t="s">
        <v>8592</v>
      </c>
      <c r="N2042" s="1449" t="s">
        <v>2464</v>
      </c>
      <c r="O2042" s="1450"/>
      <c r="P2042" s="1450"/>
    </row>
    <row r="2043">
      <c r="A2043" s="1444">
        <v>6089.0</v>
      </c>
      <c r="B2043" s="1445" t="s">
        <v>11090</v>
      </c>
      <c r="C2043" s="1445" t="s">
        <v>11091</v>
      </c>
      <c r="D2043" s="1446" t="s">
        <v>11092</v>
      </c>
      <c r="E2043" s="1445">
        <v>8.05255955E8</v>
      </c>
      <c r="F2043" s="1445">
        <v>8.05255955E8</v>
      </c>
      <c r="G2043" s="1447" t="b">
        <v>1</v>
      </c>
      <c r="H2043" s="1445" t="s">
        <v>76</v>
      </c>
      <c r="I2043" s="1445" t="s">
        <v>8887</v>
      </c>
      <c r="J2043" s="1448">
        <v>927980.0</v>
      </c>
      <c r="K2043" s="1445" t="s">
        <v>2464</v>
      </c>
      <c r="L2043" s="1445" t="s">
        <v>5422</v>
      </c>
      <c r="M2043" s="1445" t="s">
        <v>76</v>
      </c>
      <c r="N2043" s="1449" t="s">
        <v>2464</v>
      </c>
      <c r="O2043" s="1450"/>
      <c r="P2043" s="1450"/>
    </row>
    <row r="2044">
      <c r="A2044" s="1444">
        <v>6090.0</v>
      </c>
      <c r="B2044" s="1445" t="s">
        <v>1237</v>
      </c>
      <c r="C2044" s="1445" t="s">
        <v>11093</v>
      </c>
      <c r="D2044" s="1446" t="s">
        <v>11094</v>
      </c>
      <c r="E2044" s="1445">
        <v>2.0385111E7</v>
      </c>
      <c r="F2044" s="1445">
        <v>2.0385111E7</v>
      </c>
      <c r="G2044" s="1447" t="b">
        <v>1</v>
      </c>
      <c r="H2044" s="1445" t="s">
        <v>76</v>
      </c>
      <c r="I2044" s="1445" t="s">
        <v>5010</v>
      </c>
      <c r="J2044" s="1448">
        <v>833553.0</v>
      </c>
      <c r="K2044" s="1445" t="s">
        <v>7814</v>
      </c>
      <c r="L2044" s="1453"/>
      <c r="M2044" s="1445" t="s">
        <v>76</v>
      </c>
      <c r="N2044" s="1449" t="s">
        <v>11095</v>
      </c>
      <c r="O2044" s="1450"/>
      <c r="P2044" s="1450"/>
    </row>
    <row r="2045">
      <c r="A2045" s="1444">
        <v>6092.0</v>
      </c>
      <c r="B2045" s="1445" t="s">
        <v>11096</v>
      </c>
      <c r="C2045" s="1445" t="s">
        <v>11097</v>
      </c>
      <c r="D2045" s="1446" t="s">
        <v>11098</v>
      </c>
      <c r="E2045" s="1445">
        <v>8.94702299E8</v>
      </c>
      <c r="F2045" s="1445">
        <v>8.94702299E8</v>
      </c>
      <c r="G2045" s="1447" t="b">
        <v>1</v>
      </c>
      <c r="H2045" s="1445" t="s">
        <v>244</v>
      </c>
      <c r="I2045" s="1445" t="s">
        <v>5060</v>
      </c>
      <c r="J2045" s="1448">
        <v>1044620.0</v>
      </c>
      <c r="K2045" s="1445" t="s">
        <v>2476</v>
      </c>
      <c r="L2045" s="1445" t="s">
        <v>244</v>
      </c>
      <c r="M2045" s="1445" t="s">
        <v>244</v>
      </c>
      <c r="N2045" s="1449" t="s">
        <v>5760</v>
      </c>
      <c r="O2045" s="1450"/>
      <c r="P2045" s="1450"/>
    </row>
    <row r="2046">
      <c r="A2046" s="1444">
        <v>6093.0</v>
      </c>
      <c r="B2046" s="1445" t="s">
        <v>11099</v>
      </c>
      <c r="C2046" s="1445" t="s">
        <v>11099</v>
      </c>
      <c r="D2046" s="1446" t="s">
        <v>11100</v>
      </c>
      <c r="E2046" s="1445">
        <v>8.5451532E7</v>
      </c>
      <c r="F2046" s="1445">
        <v>8.5451532E7</v>
      </c>
      <c r="G2046" s="1447" t="b">
        <v>1</v>
      </c>
      <c r="H2046" s="1445" t="s">
        <v>120</v>
      </c>
      <c r="I2046" s="1445" t="s">
        <v>6480</v>
      </c>
      <c r="J2046" s="1448">
        <v>126855.0</v>
      </c>
      <c r="K2046" s="1445" t="s">
        <v>2461</v>
      </c>
      <c r="L2046" s="1451"/>
      <c r="M2046" s="1445" t="s">
        <v>9461</v>
      </c>
      <c r="N2046" s="1449" t="s">
        <v>2461</v>
      </c>
      <c r="O2046" s="1450"/>
      <c r="P2046" s="1450"/>
    </row>
    <row r="2047">
      <c r="A2047" s="1444">
        <v>6094.0</v>
      </c>
      <c r="B2047" s="1445" t="s">
        <v>980</v>
      </c>
      <c r="C2047" s="1445" t="s">
        <v>11101</v>
      </c>
      <c r="D2047" s="1446" t="s">
        <v>11102</v>
      </c>
      <c r="E2047" s="1445">
        <v>8.93071111E8</v>
      </c>
      <c r="F2047" s="1445">
        <v>8.93071111E8</v>
      </c>
      <c r="G2047" s="1447" t="b">
        <v>1</v>
      </c>
      <c r="H2047" s="1445" t="s">
        <v>76</v>
      </c>
      <c r="I2047" s="1445" t="s">
        <v>5010</v>
      </c>
      <c r="J2047" s="1448">
        <v>833553.0</v>
      </c>
      <c r="K2047" s="1445" t="s">
        <v>2461</v>
      </c>
      <c r="L2047" s="1445" t="s">
        <v>5089</v>
      </c>
      <c r="M2047" s="1445" t="s">
        <v>9469</v>
      </c>
      <c r="N2047" s="1449" t="s">
        <v>2461</v>
      </c>
      <c r="O2047" s="1450"/>
      <c r="P2047" s="1450"/>
    </row>
    <row r="2048">
      <c r="A2048" s="1444">
        <v>6095.0</v>
      </c>
      <c r="B2048" s="1445" t="s">
        <v>11103</v>
      </c>
      <c r="C2048" s="1445" t="s">
        <v>11104</v>
      </c>
      <c r="D2048" s="1446" t="s">
        <v>11105</v>
      </c>
      <c r="E2048" s="1445">
        <v>6.26014564E8</v>
      </c>
      <c r="F2048" s="1445">
        <v>6.26014564E8</v>
      </c>
      <c r="G2048" s="1447" t="b">
        <v>1</v>
      </c>
      <c r="H2048" s="1445" t="s">
        <v>76</v>
      </c>
      <c r="I2048" s="1445" t="s">
        <v>5010</v>
      </c>
      <c r="J2048" s="1448">
        <v>833553.0</v>
      </c>
      <c r="K2048" s="1445" t="s">
        <v>2571</v>
      </c>
      <c r="L2048" s="1445" t="s">
        <v>5006</v>
      </c>
      <c r="M2048" s="1445" t="s">
        <v>9469</v>
      </c>
      <c r="N2048" s="1449" t="s">
        <v>2571</v>
      </c>
      <c r="O2048" s="1450"/>
      <c r="P2048" s="1450"/>
    </row>
    <row r="2049">
      <c r="A2049" s="1444">
        <v>6096.0</v>
      </c>
      <c r="B2049" s="1445" t="s">
        <v>11106</v>
      </c>
      <c r="C2049" s="1445" t="s">
        <v>11107</v>
      </c>
      <c r="D2049" s="1446" t="s">
        <v>11108</v>
      </c>
      <c r="E2049" s="1445">
        <v>6.56590591E8</v>
      </c>
      <c r="F2049" s="1445">
        <v>6.56590591E8</v>
      </c>
      <c r="G2049" s="1447" t="b">
        <v>1</v>
      </c>
      <c r="H2049" s="1445" t="s">
        <v>76</v>
      </c>
      <c r="I2049" s="1445" t="s">
        <v>5010</v>
      </c>
      <c r="J2049" s="1448">
        <v>833553.0</v>
      </c>
      <c r="K2049" s="1445" t="s">
        <v>2464</v>
      </c>
      <c r="L2049" s="1445" t="s">
        <v>5019</v>
      </c>
      <c r="M2049" s="1445" t="s">
        <v>76</v>
      </c>
      <c r="N2049" s="1449" t="s">
        <v>2464</v>
      </c>
      <c r="O2049" s="1450"/>
      <c r="P2049" s="1450"/>
    </row>
    <row r="2050">
      <c r="A2050" s="1444">
        <v>6097.0</v>
      </c>
      <c r="B2050" s="1445" t="s">
        <v>3268</v>
      </c>
      <c r="C2050" s="1445" t="s">
        <v>11109</v>
      </c>
      <c r="D2050" s="1446" t="s">
        <v>11110</v>
      </c>
      <c r="E2050" s="1445">
        <v>6.11954789E8</v>
      </c>
      <c r="F2050" s="1445">
        <v>6.11954789E8</v>
      </c>
      <c r="G2050" s="1447" t="b">
        <v>1</v>
      </c>
      <c r="H2050" s="1445" t="s">
        <v>76</v>
      </c>
      <c r="I2050" s="1445" t="s">
        <v>5010</v>
      </c>
      <c r="J2050" s="1448">
        <v>833553.0</v>
      </c>
      <c r="K2050" s="1445" t="s">
        <v>2432</v>
      </c>
      <c r="L2050" s="1445" t="s">
        <v>5267</v>
      </c>
      <c r="M2050" s="1445" t="s">
        <v>76</v>
      </c>
      <c r="N2050" s="1449" t="s">
        <v>11111</v>
      </c>
      <c r="O2050" s="1450"/>
      <c r="P2050" s="1450"/>
    </row>
    <row r="2051">
      <c r="A2051" s="1444">
        <v>6098.0</v>
      </c>
      <c r="B2051" s="1445" t="s">
        <v>11112</v>
      </c>
      <c r="C2051" s="1445" t="s">
        <v>11113</v>
      </c>
      <c r="D2051" s="1446" t="s">
        <v>11114</v>
      </c>
      <c r="E2051" s="1445">
        <v>9.4455663E7</v>
      </c>
      <c r="F2051" s="1445">
        <v>9.4455663E7</v>
      </c>
      <c r="G2051" s="1447" t="b">
        <v>1</v>
      </c>
      <c r="H2051" s="1445" t="s">
        <v>120</v>
      </c>
      <c r="I2051" s="1445" t="s">
        <v>6480</v>
      </c>
      <c r="J2051" s="1448">
        <v>126855.0</v>
      </c>
      <c r="K2051" s="1445" t="s">
        <v>2461</v>
      </c>
      <c r="L2051" s="1451"/>
      <c r="M2051" s="1445" t="s">
        <v>9359</v>
      </c>
      <c r="N2051" s="1449" t="s">
        <v>2461</v>
      </c>
      <c r="O2051" s="1450"/>
      <c r="P2051" s="1450"/>
    </row>
    <row r="2052">
      <c r="A2052" s="1444">
        <v>6099.0</v>
      </c>
      <c r="B2052" s="1445" t="s">
        <v>11115</v>
      </c>
      <c r="C2052" s="1445" t="s">
        <v>11116</v>
      </c>
      <c r="D2052" s="1446" t="s">
        <v>11117</v>
      </c>
      <c r="E2052" s="1445">
        <v>6.32030237E8</v>
      </c>
      <c r="F2052" s="1445">
        <v>6.32030237E8</v>
      </c>
      <c r="G2052" s="1447" t="b">
        <v>1</v>
      </c>
      <c r="H2052" s="1445" t="s">
        <v>76</v>
      </c>
      <c r="I2052" s="1445" t="s">
        <v>5010</v>
      </c>
      <c r="J2052" s="1448">
        <v>833553.0</v>
      </c>
      <c r="K2052" s="1445" t="s">
        <v>2432</v>
      </c>
      <c r="L2052" s="1453"/>
      <c r="M2052" s="1445" t="s">
        <v>76</v>
      </c>
      <c r="N2052" s="1449" t="s">
        <v>2432</v>
      </c>
      <c r="O2052" s="1450"/>
      <c r="P2052" s="1450"/>
    </row>
    <row r="2053">
      <c r="A2053" s="1444">
        <v>6100.0</v>
      </c>
      <c r="B2053" s="1445" t="s">
        <v>11118</v>
      </c>
      <c r="C2053" s="1445" t="s">
        <v>11119</v>
      </c>
      <c r="D2053" s="1446" t="s">
        <v>11120</v>
      </c>
      <c r="E2053" s="1445">
        <v>8.3189375E7</v>
      </c>
      <c r="F2053" s="1445">
        <v>8.3189375E7</v>
      </c>
      <c r="G2053" s="1447" t="b">
        <v>1</v>
      </c>
      <c r="H2053" s="1445" t="s">
        <v>76</v>
      </c>
      <c r="I2053" s="1445" t="s">
        <v>6729</v>
      </c>
      <c r="J2053" s="1448">
        <v>875294.0</v>
      </c>
      <c r="K2053" s="1445" t="s">
        <v>2426</v>
      </c>
      <c r="L2053" s="1453"/>
      <c r="M2053" s="1445" t="s">
        <v>76</v>
      </c>
      <c r="N2053" s="1449" t="s">
        <v>8072</v>
      </c>
      <c r="O2053" s="1450"/>
      <c r="P2053" s="1450"/>
    </row>
    <row r="2054">
      <c r="A2054" s="1444">
        <v>6101.0</v>
      </c>
      <c r="B2054" s="1445" t="s">
        <v>11121</v>
      </c>
      <c r="C2054" s="1445" t="s">
        <v>11121</v>
      </c>
      <c r="D2054" s="1446" t="s">
        <v>11122</v>
      </c>
      <c r="E2054" s="1445">
        <v>8.2921657E7</v>
      </c>
      <c r="F2054" s="1445">
        <v>8.2921657E7</v>
      </c>
      <c r="G2054" s="1447" t="b">
        <v>1</v>
      </c>
      <c r="H2054" s="1445" t="s">
        <v>120</v>
      </c>
      <c r="I2054" s="1445" t="s">
        <v>6480</v>
      </c>
      <c r="J2054" s="1448">
        <v>126855.0</v>
      </c>
      <c r="K2054" s="1445" t="s">
        <v>2571</v>
      </c>
      <c r="L2054" s="1453"/>
      <c r="M2054" s="1453"/>
      <c r="N2054" s="1449" t="s">
        <v>2571</v>
      </c>
      <c r="O2054" s="1450"/>
      <c r="P2054" s="1450"/>
    </row>
    <row r="2055">
      <c r="A2055" s="1444">
        <v>6102.0</v>
      </c>
      <c r="B2055" s="1445" t="s">
        <v>11123</v>
      </c>
      <c r="C2055" s="1445" t="s">
        <v>11123</v>
      </c>
      <c r="D2055" s="1446" t="s">
        <v>11124</v>
      </c>
      <c r="E2055" s="1445">
        <v>8.1918871E7</v>
      </c>
      <c r="F2055" s="1445">
        <v>8.1918871E7</v>
      </c>
      <c r="G2055" s="1447" t="b">
        <v>1</v>
      </c>
      <c r="H2055" s="1445" t="s">
        <v>120</v>
      </c>
      <c r="I2055" s="1445" t="s">
        <v>6480</v>
      </c>
      <c r="J2055" s="1448">
        <v>126855.0</v>
      </c>
      <c r="K2055" s="1445" t="s">
        <v>3238</v>
      </c>
      <c r="L2055" s="1451"/>
      <c r="M2055" s="1445" t="s">
        <v>9198</v>
      </c>
      <c r="N2055" s="1449" t="s">
        <v>3238</v>
      </c>
      <c r="O2055" s="1450"/>
      <c r="P2055" s="1450"/>
    </row>
    <row r="2056">
      <c r="A2056" s="1444">
        <v>6103.0</v>
      </c>
      <c r="B2056" s="1445" t="s">
        <v>11125</v>
      </c>
      <c r="C2056" s="1445" t="s">
        <v>11126</v>
      </c>
      <c r="D2056" s="1446" t="s">
        <v>11127</v>
      </c>
      <c r="E2056" s="1445">
        <v>8.19233392E8</v>
      </c>
      <c r="F2056" s="1445">
        <v>8.19233392E8</v>
      </c>
      <c r="G2056" s="1447" t="b">
        <v>1</v>
      </c>
      <c r="H2056" s="1445" t="s">
        <v>263</v>
      </c>
      <c r="I2056" s="1445" t="s">
        <v>8467</v>
      </c>
      <c r="J2056" s="1448">
        <v>814946.0</v>
      </c>
      <c r="K2056" s="1445" t="s">
        <v>2464</v>
      </c>
      <c r="L2056" s="1445" t="s">
        <v>9778</v>
      </c>
      <c r="M2056" s="1445" t="s">
        <v>9778</v>
      </c>
      <c r="N2056" s="1449" t="s">
        <v>2464</v>
      </c>
      <c r="O2056" s="1450"/>
      <c r="P2056" s="1450"/>
    </row>
    <row r="2057">
      <c r="A2057" s="1444">
        <v>6104.0</v>
      </c>
      <c r="B2057" s="1445" t="s">
        <v>1657</v>
      </c>
      <c r="C2057" s="1445" t="s">
        <v>1657</v>
      </c>
      <c r="D2057" s="1446" t="s">
        <v>11128</v>
      </c>
      <c r="E2057" s="1445">
        <v>9.4455663E7</v>
      </c>
      <c r="F2057" s="1445">
        <v>9.4455663E7</v>
      </c>
      <c r="G2057" s="1447" t="b">
        <v>1</v>
      </c>
      <c r="H2057" s="1445" t="s">
        <v>120</v>
      </c>
      <c r="I2057" s="1445" t="s">
        <v>6480</v>
      </c>
      <c r="J2057" s="1448">
        <v>126855.0</v>
      </c>
      <c r="K2057" s="1445" t="s">
        <v>2437</v>
      </c>
      <c r="L2057" s="1451"/>
      <c r="M2057" s="1451"/>
      <c r="N2057" s="1449" t="s">
        <v>11129</v>
      </c>
      <c r="O2057" s="1450"/>
      <c r="P2057" s="1450"/>
    </row>
    <row r="2058">
      <c r="A2058" s="1444">
        <v>6105.0</v>
      </c>
      <c r="B2058" s="1445" t="s">
        <v>11130</v>
      </c>
      <c r="C2058" s="1445" t="s">
        <v>11131</v>
      </c>
      <c r="D2058" s="1446" t="s">
        <v>11132</v>
      </c>
      <c r="E2058" s="1445">
        <v>9.46145541E8</v>
      </c>
      <c r="F2058" s="1445">
        <v>9.46145541E8</v>
      </c>
      <c r="G2058" s="1447" t="b">
        <v>1</v>
      </c>
      <c r="H2058" s="1445" t="s">
        <v>76</v>
      </c>
      <c r="I2058" s="1445" t="s">
        <v>5010</v>
      </c>
      <c r="J2058" s="1448">
        <v>833553.0</v>
      </c>
      <c r="K2058" s="1445" t="s">
        <v>2659</v>
      </c>
      <c r="L2058" s="1445" t="s">
        <v>6617</v>
      </c>
      <c r="M2058" s="1445" t="s">
        <v>4990</v>
      </c>
      <c r="N2058" s="1449" t="s">
        <v>2659</v>
      </c>
      <c r="O2058" s="1450"/>
      <c r="P2058" s="1450"/>
    </row>
    <row r="2059">
      <c r="A2059" s="1444">
        <v>6106.0</v>
      </c>
      <c r="B2059" s="1445" t="s">
        <v>11133</v>
      </c>
      <c r="C2059" s="1445" t="s">
        <v>11134</v>
      </c>
      <c r="D2059" s="1446" t="s">
        <v>11135</v>
      </c>
      <c r="E2059" s="1445">
        <v>2.0551234E7</v>
      </c>
      <c r="F2059" s="1445">
        <v>2.0551234E7</v>
      </c>
      <c r="G2059" s="1447" t="b">
        <v>1</v>
      </c>
      <c r="H2059" s="1445" t="s">
        <v>76</v>
      </c>
      <c r="I2059" s="1445" t="s">
        <v>7033</v>
      </c>
      <c r="J2059" s="1448">
        <v>632882.0</v>
      </c>
      <c r="K2059" s="1445" t="s">
        <v>2426</v>
      </c>
      <c r="L2059" s="1445" t="s">
        <v>5006</v>
      </c>
      <c r="M2059" s="1445" t="s">
        <v>76</v>
      </c>
      <c r="N2059" s="1449" t="s">
        <v>4970</v>
      </c>
      <c r="O2059" s="1450"/>
      <c r="P2059" s="1450"/>
    </row>
    <row r="2060">
      <c r="A2060" s="1444">
        <v>6107.0</v>
      </c>
      <c r="B2060" s="1445" t="s">
        <v>11136</v>
      </c>
      <c r="C2060" s="1445" t="s">
        <v>11137</v>
      </c>
      <c r="D2060" s="1446" t="s">
        <v>11138</v>
      </c>
      <c r="E2060" s="1445">
        <v>8.8340398E7</v>
      </c>
      <c r="F2060" s="1445">
        <v>8.8340398E7</v>
      </c>
      <c r="G2060" s="1447" t="b">
        <v>1</v>
      </c>
      <c r="H2060" s="1445" t="s">
        <v>120</v>
      </c>
      <c r="I2060" s="1445" t="s">
        <v>6480</v>
      </c>
      <c r="J2060" s="1448">
        <v>126855.0</v>
      </c>
      <c r="K2060" s="1445" t="s">
        <v>2659</v>
      </c>
      <c r="L2060" s="1445" t="s">
        <v>11139</v>
      </c>
      <c r="M2060" s="1445" t="s">
        <v>11139</v>
      </c>
      <c r="N2060" s="1449" t="s">
        <v>11140</v>
      </c>
      <c r="O2060" s="1450"/>
      <c r="P2060" s="1450"/>
    </row>
    <row r="2061">
      <c r="A2061" s="1444">
        <v>6108.0</v>
      </c>
      <c r="B2061" s="1445" t="s">
        <v>11141</v>
      </c>
      <c r="C2061" s="1445" t="s">
        <v>11142</v>
      </c>
      <c r="D2061" s="1446" t="s">
        <v>11143</v>
      </c>
      <c r="E2061" s="1445">
        <v>9.85983921E8</v>
      </c>
      <c r="F2061" s="1445">
        <v>9.85983921E8</v>
      </c>
      <c r="G2061" s="1447" t="b">
        <v>1</v>
      </c>
      <c r="H2061" s="1445" t="s">
        <v>76</v>
      </c>
      <c r="I2061" s="1445" t="s">
        <v>6729</v>
      </c>
      <c r="J2061" s="1448">
        <v>875294.0</v>
      </c>
      <c r="K2061" s="1445" t="s">
        <v>2682</v>
      </c>
      <c r="L2061" s="1453"/>
      <c r="M2061" s="1445" t="s">
        <v>76</v>
      </c>
      <c r="N2061" s="1449" t="s">
        <v>6862</v>
      </c>
      <c r="O2061" s="1450"/>
      <c r="P2061" s="1450"/>
    </row>
    <row r="2062">
      <c r="A2062" s="1444">
        <v>6109.0</v>
      </c>
      <c r="B2062" s="1445" t="s">
        <v>11144</v>
      </c>
      <c r="C2062" s="1445" t="s">
        <v>11145</v>
      </c>
      <c r="D2062" s="1446" t="s">
        <v>11146</v>
      </c>
      <c r="E2062" s="1445">
        <v>8.06298516E8</v>
      </c>
      <c r="F2062" s="1445">
        <v>8.06298516E8</v>
      </c>
      <c r="G2062" s="1447" t="b">
        <v>1</v>
      </c>
      <c r="H2062" s="1445" t="s">
        <v>10321</v>
      </c>
      <c r="I2062" s="1445" t="s">
        <v>4929</v>
      </c>
      <c r="J2062" s="1448">
        <v>91511.0</v>
      </c>
      <c r="K2062" s="1445" t="s">
        <v>2426</v>
      </c>
      <c r="L2062" s="1445" t="s">
        <v>5691</v>
      </c>
      <c r="M2062" s="1445" t="s">
        <v>5691</v>
      </c>
      <c r="N2062" s="1449" t="s">
        <v>11147</v>
      </c>
      <c r="O2062" s="1450"/>
      <c r="P2062" s="1450"/>
    </row>
    <row r="2063">
      <c r="A2063" s="1444">
        <v>6110.0</v>
      </c>
      <c r="B2063" s="1445" t="s">
        <v>11148</v>
      </c>
      <c r="C2063" s="1445" t="s">
        <v>11149</v>
      </c>
      <c r="D2063" s="1446" t="s">
        <v>11150</v>
      </c>
      <c r="E2063" s="1445">
        <v>9.91962464E8</v>
      </c>
      <c r="F2063" s="1445">
        <v>9.91962464E8</v>
      </c>
      <c r="G2063" s="1447" t="b">
        <v>1</v>
      </c>
      <c r="H2063" s="1445" t="s">
        <v>76</v>
      </c>
      <c r="I2063" s="1445" t="s">
        <v>6729</v>
      </c>
      <c r="J2063" s="1448">
        <v>875294.0</v>
      </c>
      <c r="K2063" s="1445" t="s">
        <v>2682</v>
      </c>
      <c r="L2063" s="1445" t="s">
        <v>4930</v>
      </c>
      <c r="M2063" s="1445" t="s">
        <v>76</v>
      </c>
      <c r="N2063" s="1449" t="s">
        <v>6862</v>
      </c>
      <c r="O2063" s="1450"/>
      <c r="P2063" s="1450"/>
    </row>
    <row r="2064">
      <c r="A2064" s="1444">
        <v>6111.0</v>
      </c>
      <c r="B2064" s="1445" t="s">
        <v>11151</v>
      </c>
      <c r="C2064" s="1445" t="s">
        <v>11152</v>
      </c>
      <c r="D2064" s="1446" t="s">
        <v>11153</v>
      </c>
      <c r="E2064" s="1445">
        <v>9.79194948E8</v>
      </c>
      <c r="F2064" s="1445">
        <v>9.79194948E8</v>
      </c>
      <c r="G2064" s="1447" t="b">
        <v>1</v>
      </c>
      <c r="H2064" s="1445" t="s">
        <v>244</v>
      </c>
      <c r="I2064" s="1445" t="s">
        <v>4929</v>
      </c>
      <c r="J2064" s="1448">
        <v>91511.0</v>
      </c>
      <c r="K2064" s="1445" t="s">
        <v>2426</v>
      </c>
      <c r="L2064" s="1445" t="s">
        <v>244</v>
      </c>
      <c r="M2064" s="1445" t="s">
        <v>244</v>
      </c>
      <c r="N2064" s="1449" t="s">
        <v>11147</v>
      </c>
      <c r="O2064" s="1450"/>
      <c r="P2064" s="1450"/>
    </row>
    <row r="2065">
      <c r="A2065" s="1444">
        <v>6112.0</v>
      </c>
      <c r="B2065" s="1445" t="s">
        <v>11154</v>
      </c>
      <c r="C2065" s="1445" t="s">
        <v>11155</v>
      </c>
      <c r="D2065" s="1446" t="s">
        <v>11156</v>
      </c>
      <c r="E2065" s="1445">
        <v>6.14183926E8</v>
      </c>
      <c r="F2065" s="1445">
        <v>6.14183926E8</v>
      </c>
      <c r="G2065" s="1447" t="b">
        <v>1</v>
      </c>
      <c r="H2065" s="1445" t="s">
        <v>76</v>
      </c>
      <c r="I2065" s="1445" t="s">
        <v>4929</v>
      </c>
      <c r="J2065" s="1448">
        <v>91511.0</v>
      </c>
      <c r="K2065" s="1445" t="s">
        <v>2426</v>
      </c>
      <c r="L2065" s="1453"/>
      <c r="M2065" s="1445" t="s">
        <v>76</v>
      </c>
      <c r="N2065" s="1449" t="s">
        <v>11147</v>
      </c>
      <c r="O2065" s="1450"/>
      <c r="P2065" s="1450"/>
    </row>
    <row r="2066">
      <c r="A2066" s="1444">
        <v>6113.0</v>
      </c>
      <c r="B2066" s="1445" t="s">
        <v>11157</v>
      </c>
      <c r="C2066" s="1445" t="s">
        <v>11158</v>
      </c>
      <c r="D2066" s="1446" t="s">
        <v>11159</v>
      </c>
      <c r="E2066" s="1445">
        <v>6.53507371E8</v>
      </c>
      <c r="F2066" s="1445">
        <v>6.53507371E8</v>
      </c>
      <c r="G2066" s="1447" t="b">
        <v>1</v>
      </c>
      <c r="H2066" s="1445" t="s">
        <v>5848</v>
      </c>
      <c r="I2066" s="1445" t="s">
        <v>4929</v>
      </c>
      <c r="J2066" s="1448">
        <v>91511.0</v>
      </c>
      <c r="K2066" s="1445" t="s">
        <v>2426</v>
      </c>
      <c r="L2066" s="1445" t="s">
        <v>5848</v>
      </c>
      <c r="M2066" s="1445" t="s">
        <v>5848</v>
      </c>
      <c r="N2066" s="1449" t="s">
        <v>11147</v>
      </c>
      <c r="O2066" s="1450"/>
      <c r="P2066" s="1450"/>
    </row>
    <row r="2067">
      <c r="A2067" s="1444">
        <v>6114.0</v>
      </c>
      <c r="B2067" s="1445" t="s">
        <v>11160</v>
      </c>
      <c r="C2067" s="1445" t="s">
        <v>11161</v>
      </c>
      <c r="D2067" s="1446" t="s">
        <v>11162</v>
      </c>
      <c r="E2067" s="1445">
        <v>2.6886824E7</v>
      </c>
      <c r="F2067" s="1445">
        <v>2.6886824E7</v>
      </c>
      <c r="G2067" s="1447" t="b">
        <v>1</v>
      </c>
      <c r="H2067" s="1445" t="s">
        <v>76</v>
      </c>
      <c r="I2067" s="1445" t="s">
        <v>7033</v>
      </c>
      <c r="J2067" s="1448">
        <v>632882.0</v>
      </c>
      <c r="K2067" s="1445" t="s">
        <v>2426</v>
      </c>
      <c r="L2067" s="1453"/>
      <c r="M2067" s="1445" t="s">
        <v>76</v>
      </c>
      <c r="N2067" s="1449" t="s">
        <v>2426</v>
      </c>
      <c r="O2067" s="1450"/>
      <c r="P2067" s="1450"/>
    </row>
    <row r="2068">
      <c r="A2068" s="1444">
        <v>6115.0</v>
      </c>
      <c r="B2068" s="1445" t="s">
        <v>11163</v>
      </c>
      <c r="C2068" s="1445" t="s">
        <v>11164</v>
      </c>
      <c r="D2068" s="1446" t="s">
        <v>11165</v>
      </c>
      <c r="E2068" s="1445">
        <v>6.53506379E8</v>
      </c>
      <c r="F2068" s="1445">
        <v>6.53506379E8</v>
      </c>
      <c r="G2068" s="1447" t="b">
        <v>1</v>
      </c>
      <c r="H2068" s="1445" t="s">
        <v>263</v>
      </c>
      <c r="I2068" s="1445" t="s">
        <v>4929</v>
      </c>
      <c r="J2068" s="1448">
        <v>91511.0</v>
      </c>
      <c r="K2068" s="1445" t="s">
        <v>2426</v>
      </c>
      <c r="L2068" s="1445" t="s">
        <v>263</v>
      </c>
      <c r="M2068" s="1445" t="s">
        <v>263</v>
      </c>
      <c r="N2068" s="1449" t="s">
        <v>11147</v>
      </c>
      <c r="O2068" s="1450"/>
      <c r="P2068" s="1450"/>
    </row>
    <row r="2069">
      <c r="A2069" s="1444">
        <v>6116.0</v>
      </c>
      <c r="B2069" s="1445" t="s">
        <v>11166</v>
      </c>
      <c r="C2069" s="1445" t="s">
        <v>11167</v>
      </c>
      <c r="D2069" s="1446" t="s">
        <v>11168</v>
      </c>
      <c r="E2069" s="1445">
        <v>6.52919476E8</v>
      </c>
      <c r="F2069" s="1445">
        <v>6.52919476E8</v>
      </c>
      <c r="G2069" s="1447" t="b">
        <v>1</v>
      </c>
      <c r="H2069" s="1445" t="s">
        <v>76</v>
      </c>
      <c r="I2069" s="1445" t="s">
        <v>4929</v>
      </c>
      <c r="J2069" s="1448">
        <v>91511.0</v>
      </c>
      <c r="K2069" s="1445" t="s">
        <v>2426</v>
      </c>
      <c r="L2069" s="1445" t="s">
        <v>4930</v>
      </c>
      <c r="M2069" s="1445" t="s">
        <v>76</v>
      </c>
      <c r="N2069" s="1449" t="s">
        <v>11147</v>
      </c>
      <c r="O2069" s="1450"/>
      <c r="P2069" s="1450"/>
    </row>
    <row r="2070">
      <c r="A2070" s="1444">
        <v>6117.0</v>
      </c>
      <c r="B2070" s="1445" t="s">
        <v>11169</v>
      </c>
      <c r="C2070" s="1445" t="s">
        <v>11170</v>
      </c>
      <c r="D2070" s="1446" t="s">
        <v>11171</v>
      </c>
      <c r="E2070" s="1445">
        <v>9.84796236E8</v>
      </c>
      <c r="F2070" s="1445">
        <v>9.84796236E8</v>
      </c>
      <c r="G2070" s="1447" t="b">
        <v>1</v>
      </c>
      <c r="H2070" s="1445" t="s">
        <v>76</v>
      </c>
      <c r="I2070" s="1445" t="s">
        <v>11172</v>
      </c>
      <c r="J2070" s="1448">
        <v>1082127.0</v>
      </c>
      <c r="K2070" s="1445" t="s">
        <v>2432</v>
      </c>
      <c r="L2070" s="1451"/>
      <c r="M2070" s="1445" t="s">
        <v>76</v>
      </c>
      <c r="N2070" s="1449" t="s">
        <v>4672</v>
      </c>
      <c r="O2070" s="1450"/>
      <c r="P2070" s="1450"/>
    </row>
    <row r="2071">
      <c r="A2071" s="1444">
        <v>6118.0</v>
      </c>
      <c r="B2071" s="1445" t="s">
        <v>11173</v>
      </c>
      <c r="C2071" s="1445" t="s">
        <v>11174</v>
      </c>
      <c r="D2071" s="1446" t="s">
        <v>11175</v>
      </c>
      <c r="E2071" s="1445">
        <v>8.99339977E8</v>
      </c>
      <c r="F2071" s="1445">
        <v>8.99339977E8</v>
      </c>
      <c r="G2071" s="1447" t="b">
        <v>1</v>
      </c>
      <c r="H2071" s="1445" t="s">
        <v>76</v>
      </c>
      <c r="I2071" s="1445" t="s">
        <v>11172</v>
      </c>
      <c r="J2071" s="1448">
        <v>1082127.0</v>
      </c>
      <c r="K2071" s="1445" t="s">
        <v>2464</v>
      </c>
      <c r="L2071" s="1445" t="s">
        <v>3864</v>
      </c>
      <c r="M2071" s="1445" t="s">
        <v>3864</v>
      </c>
      <c r="N2071" s="1449" t="s">
        <v>11176</v>
      </c>
      <c r="O2071" s="1450"/>
      <c r="P2071" s="1450"/>
    </row>
    <row r="2072">
      <c r="A2072" s="1444">
        <v>6119.0</v>
      </c>
      <c r="B2072" s="1445" t="s">
        <v>11177</v>
      </c>
      <c r="C2072" s="1445" t="s">
        <v>11177</v>
      </c>
      <c r="D2072" s="1446" t="s">
        <v>11178</v>
      </c>
      <c r="E2072" s="1445">
        <v>6.4161231E7</v>
      </c>
      <c r="F2072" s="1445">
        <v>6.4161231E7</v>
      </c>
      <c r="G2072" s="1447" t="b">
        <v>1</v>
      </c>
      <c r="H2072" s="1445" t="s">
        <v>120</v>
      </c>
      <c r="I2072" s="1445" t="s">
        <v>6480</v>
      </c>
      <c r="J2072" s="1448">
        <v>126855.0</v>
      </c>
      <c r="K2072" s="1445" t="s">
        <v>2536</v>
      </c>
      <c r="L2072" s="1451"/>
      <c r="M2072" s="1451"/>
      <c r="N2072" s="1449" t="s">
        <v>2536</v>
      </c>
      <c r="O2072" s="1450"/>
      <c r="P2072" s="1450"/>
    </row>
    <row r="2073">
      <c r="A2073" s="1444">
        <v>6120.0</v>
      </c>
      <c r="B2073" s="1445" t="s">
        <v>11179</v>
      </c>
      <c r="C2073" s="1445" t="s">
        <v>11180</v>
      </c>
      <c r="D2073" s="1446" t="s">
        <v>11181</v>
      </c>
      <c r="E2073" s="1445">
        <v>9.51939957E8</v>
      </c>
      <c r="F2073" s="1445">
        <v>9.51939957E8</v>
      </c>
      <c r="G2073" s="1447" t="b">
        <v>1</v>
      </c>
      <c r="H2073" s="1445" t="s">
        <v>76</v>
      </c>
      <c r="I2073" s="1445" t="s">
        <v>8467</v>
      </c>
      <c r="J2073" s="1448">
        <v>814946.0</v>
      </c>
      <c r="K2073" s="1445" t="s">
        <v>4317</v>
      </c>
      <c r="L2073" s="1445" t="s">
        <v>6749</v>
      </c>
      <c r="M2073" s="1445" t="s">
        <v>8586</v>
      </c>
      <c r="N2073" s="1449" t="s">
        <v>4317</v>
      </c>
      <c r="O2073" s="1450"/>
      <c r="P2073" s="1450"/>
    </row>
    <row r="2074">
      <c r="A2074" s="1444">
        <v>6121.0</v>
      </c>
      <c r="B2074" s="1445" t="s">
        <v>11182</v>
      </c>
      <c r="C2074" s="1445" t="s">
        <v>11182</v>
      </c>
      <c r="D2074" s="1446" t="s">
        <v>11183</v>
      </c>
      <c r="E2074" s="1445">
        <v>8.63329642E8</v>
      </c>
      <c r="F2074" s="1445">
        <v>8.63329642E8</v>
      </c>
      <c r="G2074" s="1447" t="b">
        <v>1</v>
      </c>
      <c r="H2074" s="1445" t="s">
        <v>76</v>
      </c>
      <c r="I2074" s="1445" t="s">
        <v>8453</v>
      </c>
      <c r="J2074" s="1448">
        <v>978131.0</v>
      </c>
      <c r="K2074" s="1445" t="s">
        <v>2937</v>
      </c>
      <c r="L2074" s="1445" t="s">
        <v>4986</v>
      </c>
      <c r="M2074" s="1445" t="s">
        <v>76</v>
      </c>
      <c r="N2074" s="1449" t="s">
        <v>11184</v>
      </c>
      <c r="O2074" s="1450"/>
      <c r="P2074" s="1450"/>
    </row>
    <row r="2075">
      <c r="A2075" s="1444">
        <v>6122.0</v>
      </c>
      <c r="B2075" s="1445" t="s">
        <v>11185</v>
      </c>
      <c r="C2075" s="1445" t="s">
        <v>11186</v>
      </c>
      <c r="D2075" s="1446" t="s">
        <v>11187</v>
      </c>
      <c r="E2075" s="1445">
        <v>9.36293598E8</v>
      </c>
      <c r="F2075" s="1445">
        <v>9.36293598E8</v>
      </c>
      <c r="G2075" s="1447" t="b">
        <v>1</v>
      </c>
      <c r="H2075" s="1445" t="s">
        <v>76</v>
      </c>
      <c r="I2075" s="1445" t="s">
        <v>8453</v>
      </c>
      <c r="J2075" s="1448">
        <v>978131.0</v>
      </c>
      <c r="K2075" s="1445" t="s">
        <v>2432</v>
      </c>
      <c r="L2075" s="1445" t="s">
        <v>4960</v>
      </c>
      <c r="M2075" s="1445" t="s">
        <v>8522</v>
      </c>
      <c r="N2075" s="1449" t="s">
        <v>2432</v>
      </c>
      <c r="O2075" s="1450"/>
      <c r="P2075" s="1450"/>
    </row>
    <row r="2076">
      <c r="A2076" s="1444">
        <v>6123.0</v>
      </c>
      <c r="B2076" s="1445" t="s">
        <v>11188</v>
      </c>
      <c r="C2076" s="1445" t="s">
        <v>11189</v>
      </c>
      <c r="D2076" s="1446" t="s">
        <v>11190</v>
      </c>
      <c r="E2076" s="1445">
        <v>9.03296264E8</v>
      </c>
      <c r="F2076" s="1445">
        <v>9.03296264E8</v>
      </c>
      <c r="G2076" s="1447" t="b">
        <v>1</v>
      </c>
      <c r="H2076" s="1445" t="s">
        <v>76</v>
      </c>
      <c r="I2076" s="1445" t="s">
        <v>8887</v>
      </c>
      <c r="J2076" s="1448">
        <v>927980.0</v>
      </c>
      <c r="K2076" s="1445" t="s">
        <v>2464</v>
      </c>
      <c r="L2076" s="1445" t="s">
        <v>5608</v>
      </c>
      <c r="M2076" s="1445" t="s">
        <v>11191</v>
      </c>
      <c r="N2076" s="1449" t="s">
        <v>11192</v>
      </c>
      <c r="O2076" s="1450"/>
      <c r="P2076" s="1450"/>
    </row>
    <row r="2077">
      <c r="A2077" s="1444">
        <v>6124.0</v>
      </c>
      <c r="B2077" s="1445" t="s">
        <v>11193</v>
      </c>
      <c r="C2077" s="1445" t="s">
        <v>11194</v>
      </c>
      <c r="D2077" s="1446" t="s">
        <v>11195</v>
      </c>
      <c r="E2077" s="1445">
        <v>9.93642999E8</v>
      </c>
      <c r="F2077" s="1445">
        <v>9.93642999E8</v>
      </c>
      <c r="G2077" s="1447" t="b">
        <v>1</v>
      </c>
      <c r="H2077" s="1445" t="s">
        <v>76</v>
      </c>
      <c r="I2077" s="1445" t="s">
        <v>8764</v>
      </c>
      <c r="J2077" s="1448">
        <v>838593.0</v>
      </c>
      <c r="K2077" s="1445" t="s">
        <v>2464</v>
      </c>
      <c r="L2077" s="1445" t="s">
        <v>5098</v>
      </c>
      <c r="M2077" s="1445" t="s">
        <v>6702</v>
      </c>
      <c r="N2077" s="1449" t="s">
        <v>2464</v>
      </c>
      <c r="O2077" s="1450"/>
      <c r="P2077" s="1450"/>
    </row>
    <row r="2078">
      <c r="A2078" s="1444">
        <v>6125.0</v>
      </c>
      <c r="B2078" s="1445" t="s">
        <v>1984</v>
      </c>
      <c r="C2078" s="1445" t="s">
        <v>1984</v>
      </c>
      <c r="D2078" s="1446" t="s">
        <v>11196</v>
      </c>
      <c r="E2078" s="1445">
        <v>9.3627722E7</v>
      </c>
      <c r="F2078" s="1445">
        <v>9.3627722E7</v>
      </c>
      <c r="G2078" s="1447" t="b">
        <v>1</v>
      </c>
      <c r="H2078" s="1445" t="s">
        <v>120</v>
      </c>
      <c r="I2078" s="1445" t="s">
        <v>6480</v>
      </c>
      <c r="J2078" s="1448">
        <v>126855.0</v>
      </c>
      <c r="K2078" s="1445" t="s">
        <v>2659</v>
      </c>
      <c r="L2078" s="1453"/>
      <c r="M2078" s="1445" t="s">
        <v>11197</v>
      </c>
      <c r="N2078" s="1449" t="s">
        <v>4977</v>
      </c>
      <c r="O2078" s="1450"/>
      <c r="P2078" s="1450"/>
    </row>
    <row r="2079">
      <c r="A2079" s="1444">
        <v>6126.0</v>
      </c>
      <c r="B2079" s="1445" t="s">
        <v>11198</v>
      </c>
      <c r="C2079" s="1445" t="s">
        <v>11198</v>
      </c>
      <c r="D2079" s="1446" t="s">
        <v>11199</v>
      </c>
      <c r="E2079" s="1445">
        <v>8.2216044E7</v>
      </c>
      <c r="F2079" s="1445">
        <v>8.2216044E7</v>
      </c>
      <c r="G2079" s="1447" t="b">
        <v>1</v>
      </c>
      <c r="H2079" s="1445" t="s">
        <v>120</v>
      </c>
      <c r="I2079" s="1445" t="s">
        <v>6480</v>
      </c>
      <c r="J2079" s="1448">
        <v>126855.0</v>
      </c>
      <c r="K2079" s="1445" t="s">
        <v>11200</v>
      </c>
      <c r="L2079" s="1451"/>
      <c r="M2079" s="1451"/>
      <c r="N2079" s="1449" t="s">
        <v>11201</v>
      </c>
      <c r="O2079" s="1450"/>
      <c r="P2079" s="1450"/>
    </row>
    <row r="2080">
      <c r="A2080" s="1444">
        <v>6128.0</v>
      </c>
      <c r="B2080" s="1445" t="s">
        <v>11202</v>
      </c>
      <c r="C2080" s="1445" t="s">
        <v>11203</v>
      </c>
      <c r="D2080" s="1446" t="s">
        <v>11204</v>
      </c>
      <c r="E2080" s="1445">
        <v>6.16262803E8</v>
      </c>
      <c r="F2080" s="1445">
        <v>6.16262803E8</v>
      </c>
      <c r="G2080" s="1447" t="b">
        <v>1</v>
      </c>
      <c r="H2080" s="1445" t="s">
        <v>76</v>
      </c>
      <c r="I2080" s="1445" t="s">
        <v>5060</v>
      </c>
      <c r="J2080" s="1448">
        <v>1044620.0</v>
      </c>
      <c r="K2080" s="1445" t="s">
        <v>2426</v>
      </c>
      <c r="L2080" s="1445" t="s">
        <v>6466</v>
      </c>
      <c r="M2080" s="1445" t="s">
        <v>76</v>
      </c>
      <c r="N2080" s="1449" t="s">
        <v>2426</v>
      </c>
      <c r="O2080" s="1450"/>
      <c r="P2080" s="1450"/>
    </row>
    <row r="2081">
      <c r="A2081" s="1444">
        <v>6129.0</v>
      </c>
      <c r="B2081" s="1445" t="s">
        <v>11205</v>
      </c>
      <c r="C2081" s="1445" t="s">
        <v>11206</v>
      </c>
      <c r="D2081" s="1446" t="s">
        <v>11207</v>
      </c>
      <c r="E2081" s="1445">
        <v>8.08298285E8</v>
      </c>
      <c r="F2081" s="1445">
        <v>8.08298285E8</v>
      </c>
      <c r="G2081" s="1447" t="b">
        <v>1</v>
      </c>
      <c r="H2081" s="1445" t="s">
        <v>76</v>
      </c>
      <c r="I2081" s="1445" t="s">
        <v>8764</v>
      </c>
      <c r="J2081" s="1448">
        <v>838593.0</v>
      </c>
      <c r="K2081" s="1445" t="s">
        <v>2464</v>
      </c>
      <c r="L2081" s="1453"/>
      <c r="M2081" s="1445" t="s">
        <v>76</v>
      </c>
      <c r="N2081" s="1449" t="s">
        <v>5236</v>
      </c>
      <c r="O2081" s="1450"/>
      <c r="P2081" s="1450"/>
    </row>
    <row r="2082">
      <c r="A2082" s="1444">
        <v>6130.0</v>
      </c>
      <c r="B2082" s="1445" t="s">
        <v>11208</v>
      </c>
      <c r="C2082" s="1445" t="s">
        <v>11209</v>
      </c>
      <c r="D2082" s="1446" t="s">
        <v>11210</v>
      </c>
      <c r="E2082" s="1445">
        <v>2.3524978E7</v>
      </c>
      <c r="F2082" s="1445">
        <v>2.3524978E7</v>
      </c>
      <c r="G2082" s="1447" t="b">
        <v>1</v>
      </c>
      <c r="H2082" s="1445" t="s">
        <v>76</v>
      </c>
      <c r="I2082" s="1445" t="s">
        <v>8764</v>
      </c>
      <c r="J2082" s="1448">
        <v>838593.0</v>
      </c>
      <c r="K2082" s="1445" t="s">
        <v>2715</v>
      </c>
      <c r="L2082" s="1453"/>
      <c r="M2082" s="1445" t="s">
        <v>76</v>
      </c>
      <c r="N2082" s="1449" t="s">
        <v>11211</v>
      </c>
      <c r="O2082" s="1450"/>
      <c r="P2082" s="1450"/>
    </row>
    <row r="2083">
      <c r="A2083" s="1444">
        <v>6132.0</v>
      </c>
      <c r="B2083" s="1445" t="s">
        <v>11212</v>
      </c>
      <c r="C2083" s="1445" t="s">
        <v>11213</v>
      </c>
      <c r="D2083" s="1446" t="s">
        <v>11214</v>
      </c>
      <c r="E2083" s="1445">
        <v>9.18908882E8</v>
      </c>
      <c r="F2083" s="1445">
        <v>9.18908882E8</v>
      </c>
      <c r="G2083" s="1447" t="b">
        <v>1</v>
      </c>
      <c r="H2083" s="1445" t="s">
        <v>76</v>
      </c>
      <c r="I2083" s="1445" t="s">
        <v>8453</v>
      </c>
      <c r="J2083" s="1448">
        <v>978131.0</v>
      </c>
      <c r="K2083" s="1445" t="s">
        <v>2426</v>
      </c>
      <c r="L2083" s="1445" t="s">
        <v>3864</v>
      </c>
      <c r="M2083" s="1445" t="s">
        <v>3864</v>
      </c>
      <c r="N2083" s="1449" t="s">
        <v>11215</v>
      </c>
      <c r="O2083" s="1450"/>
      <c r="P2083" s="1450"/>
    </row>
    <row r="2084">
      <c r="A2084" s="1444">
        <v>6133.0</v>
      </c>
      <c r="B2084" s="1445" t="s">
        <v>440</v>
      </c>
      <c r="C2084" s="1445" t="s">
        <v>11216</v>
      </c>
      <c r="D2084" s="1446" t="s">
        <v>11217</v>
      </c>
      <c r="E2084" s="1445">
        <v>8.28623333E8</v>
      </c>
      <c r="F2084" s="1445">
        <v>8.28623333E8</v>
      </c>
      <c r="G2084" s="1447" t="b">
        <v>1</v>
      </c>
      <c r="H2084" s="1445" t="s">
        <v>76</v>
      </c>
      <c r="I2084" s="1445" t="s">
        <v>5010</v>
      </c>
      <c r="J2084" s="1448">
        <v>833553.0</v>
      </c>
      <c r="K2084" s="1445" t="s">
        <v>2464</v>
      </c>
      <c r="L2084" s="1445" t="s">
        <v>5164</v>
      </c>
      <c r="M2084" s="1445" t="s">
        <v>76</v>
      </c>
      <c r="N2084" s="1449" t="s">
        <v>5094</v>
      </c>
      <c r="O2084" s="1450"/>
      <c r="P2084" s="1450"/>
    </row>
    <row r="2085">
      <c r="A2085" s="1444">
        <v>6134.0</v>
      </c>
      <c r="B2085" s="1445" t="s">
        <v>11218</v>
      </c>
      <c r="C2085" s="1445" t="s">
        <v>11219</v>
      </c>
      <c r="D2085" s="1446" t="s">
        <v>11220</v>
      </c>
      <c r="E2085" s="1445">
        <v>8.04542664E8</v>
      </c>
      <c r="F2085" s="1445">
        <v>8.04542664E8</v>
      </c>
      <c r="G2085" s="1447" t="b">
        <v>1</v>
      </c>
      <c r="H2085" s="1445" t="s">
        <v>76</v>
      </c>
      <c r="I2085" s="1445" t="s">
        <v>8453</v>
      </c>
      <c r="J2085" s="1448">
        <v>978131.0</v>
      </c>
      <c r="K2085" s="1445" t="s">
        <v>2426</v>
      </c>
      <c r="L2085" s="1445" t="s">
        <v>4962</v>
      </c>
      <c r="M2085" s="1445" t="s">
        <v>76</v>
      </c>
      <c r="N2085" s="1449" t="s">
        <v>11221</v>
      </c>
      <c r="O2085" s="1450"/>
      <c r="P2085" s="1450"/>
    </row>
    <row r="2086">
      <c r="A2086" s="1444">
        <v>6135.0</v>
      </c>
      <c r="B2086" s="1445" t="s">
        <v>11222</v>
      </c>
      <c r="C2086" s="1445" t="s">
        <v>11223</v>
      </c>
      <c r="D2086" s="1446" t="s">
        <v>11224</v>
      </c>
      <c r="E2086" s="1445">
        <v>9.46457982E8</v>
      </c>
      <c r="F2086" s="1445">
        <v>9.46457982E8</v>
      </c>
      <c r="G2086" s="1447" t="b">
        <v>1</v>
      </c>
      <c r="H2086" s="1445" t="s">
        <v>76</v>
      </c>
      <c r="I2086" s="1445" t="s">
        <v>8453</v>
      </c>
      <c r="J2086" s="1448">
        <v>978131.0</v>
      </c>
      <c r="K2086" s="1445" t="s">
        <v>2464</v>
      </c>
      <c r="L2086" s="1451"/>
      <c r="M2086" s="1445" t="s">
        <v>8592</v>
      </c>
      <c r="N2086" s="1449" t="s">
        <v>5236</v>
      </c>
      <c r="O2086" s="1450"/>
      <c r="P2086" s="1450"/>
    </row>
    <row r="2087">
      <c r="A2087" s="1444">
        <v>6136.0</v>
      </c>
      <c r="B2087" s="1445" t="s">
        <v>11225</v>
      </c>
      <c r="C2087" s="1445" t="s">
        <v>11225</v>
      </c>
      <c r="D2087" s="1446" t="s">
        <v>11226</v>
      </c>
      <c r="E2087" s="1445">
        <v>3.1298557E7</v>
      </c>
      <c r="F2087" s="1445">
        <v>3.1298557E7</v>
      </c>
      <c r="G2087" s="1447" t="b">
        <v>1</v>
      </c>
      <c r="H2087" s="1445" t="s">
        <v>120</v>
      </c>
      <c r="I2087" s="1445" t="s">
        <v>6480</v>
      </c>
      <c r="J2087" s="1448">
        <v>126855.0</v>
      </c>
      <c r="K2087" s="1445" t="s">
        <v>2426</v>
      </c>
      <c r="L2087" s="1451"/>
      <c r="M2087" s="1445" t="s">
        <v>11227</v>
      </c>
      <c r="N2087" s="1449" t="s">
        <v>2426</v>
      </c>
      <c r="O2087" s="1450"/>
      <c r="P2087" s="1450"/>
    </row>
    <row r="2088">
      <c r="A2088" s="1444">
        <v>6137.0</v>
      </c>
      <c r="B2088" s="1445" t="s">
        <v>1843</v>
      </c>
      <c r="C2088" s="1445" t="s">
        <v>1843</v>
      </c>
      <c r="D2088" s="1446" t="s">
        <v>11228</v>
      </c>
      <c r="E2088" s="1445">
        <v>3.1298526E7</v>
      </c>
      <c r="F2088" s="1445">
        <v>3.1298526E7</v>
      </c>
      <c r="G2088" s="1447" t="b">
        <v>1</v>
      </c>
      <c r="H2088" s="1445" t="s">
        <v>120</v>
      </c>
      <c r="I2088" s="1445" t="s">
        <v>6480</v>
      </c>
      <c r="J2088" s="1448">
        <v>126855.0</v>
      </c>
      <c r="K2088" s="1445" t="s">
        <v>2536</v>
      </c>
      <c r="L2088" s="1451"/>
      <c r="M2088" s="1445" t="s">
        <v>11227</v>
      </c>
      <c r="N2088" s="1449" t="s">
        <v>2536</v>
      </c>
      <c r="O2088" s="1450"/>
      <c r="P2088" s="1450"/>
    </row>
    <row r="2089">
      <c r="A2089" s="1444">
        <v>6138.0</v>
      </c>
      <c r="B2089" s="1445" t="s">
        <v>11229</v>
      </c>
      <c r="C2089" s="1445" t="s">
        <v>11230</v>
      </c>
      <c r="D2089" s="1446" t="s">
        <v>11231</v>
      </c>
      <c r="E2089" s="1445">
        <v>6.59582065E8</v>
      </c>
      <c r="F2089" s="1445">
        <v>6.59582065E8</v>
      </c>
      <c r="G2089" s="1447" t="b">
        <v>1</v>
      </c>
      <c r="H2089" s="1445" t="s">
        <v>3864</v>
      </c>
      <c r="I2089" s="1445" t="s">
        <v>1077</v>
      </c>
      <c r="J2089" s="1448">
        <v>319244.0</v>
      </c>
      <c r="K2089" s="1445" t="s">
        <v>2464</v>
      </c>
      <c r="L2089" s="1445" t="s">
        <v>3864</v>
      </c>
      <c r="M2089" s="1451"/>
      <c r="N2089" s="1449" t="s">
        <v>9030</v>
      </c>
      <c r="O2089" s="1450"/>
      <c r="P2089" s="1450"/>
    </row>
    <row r="2090">
      <c r="A2090" s="1444">
        <v>6139.0</v>
      </c>
      <c r="B2090" s="1445" t="s">
        <v>2180</v>
      </c>
      <c r="C2090" s="1445" t="s">
        <v>2180</v>
      </c>
      <c r="D2090" s="1446" t="s">
        <v>11232</v>
      </c>
      <c r="E2090" s="1445">
        <v>3.129833E7</v>
      </c>
      <c r="F2090" s="1445">
        <v>3.129833E7</v>
      </c>
      <c r="G2090" s="1447" t="b">
        <v>1</v>
      </c>
      <c r="H2090" s="1445" t="s">
        <v>120</v>
      </c>
      <c r="I2090" s="1445" t="s">
        <v>6480</v>
      </c>
      <c r="J2090" s="1448">
        <v>126855.0</v>
      </c>
      <c r="K2090" s="1445" t="s">
        <v>2659</v>
      </c>
      <c r="L2090" s="1451"/>
      <c r="M2090" s="1445" t="s">
        <v>11227</v>
      </c>
      <c r="N2090" s="1449" t="s">
        <v>2659</v>
      </c>
      <c r="O2090" s="1450"/>
      <c r="P2090" s="1450"/>
    </row>
    <row r="2091">
      <c r="A2091" s="1444">
        <v>6140.0</v>
      </c>
      <c r="B2091" s="1445" t="s">
        <v>11233</v>
      </c>
      <c r="C2091" s="1445" t="s">
        <v>11233</v>
      </c>
      <c r="D2091" s="1446" t="s">
        <v>11234</v>
      </c>
      <c r="E2091" s="1445">
        <v>3.129833E7</v>
      </c>
      <c r="F2091" s="1445">
        <v>3.129833E7</v>
      </c>
      <c r="G2091" s="1447" t="b">
        <v>1</v>
      </c>
      <c r="H2091" s="1445" t="s">
        <v>120</v>
      </c>
      <c r="I2091" s="1445" t="s">
        <v>6480</v>
      </c>
      <c r="J2091" s="1448">
        <v>126855.0</v>
      </c>
      <c r="K2091" s="1445" t="s">
        <v>2426</v>
      </c>
      <c r="L2091" s="1451"/>
      <c r="M2091" s="1445" t="s">
        <v>11227</v>
      </c>
      <c r="N2091" s="1449" t="s">
        <v>2426</v>
      </c>
      <c r="O2091" s="1450"/>
      <c r="P2091" s="1450"/>
    </row>
    <row r="2092">
      <c r="A2092" s="1444">
        <v>6141.0</v>
      </c>
      <c r="B2092" s="1445" t="s">
        <v>1627</v>
      </c>
      <c r="C2092" s="1445" t="s">
        <v>1627</v>
      </c>
      <c r="D2092" s="1446" t="s">
        <v>11235</v>
      </c>
      <c r="E2092" s="1445">
        <v>3.129833E7</v>
      </c>
      <c r="F2092" s="1445">
        <v>3.129833E7</v>
      </c>
      <c r="G2092" s="1447" t="b">
        <v>1</v>
      </c>
      <c r="H2092" s="1445" t="s">
        <v>120</v>
      </c>
      <c r="I2092" s="1445" t="s">
        <v>6480</v>
      </c>
      <c r="J2092" s="1448">
        <v>126855.0</v>
      </c>
      <c r="K2092" s="1445" t="s">
        <v>2426</v>
      </c>
      <c r="L2092" s="1451"/>
      <c r="M2092" s="1445" t="s">
        <v>11227</v>
      </c>
      <c r="N2092" s="1449" t="s">
        <v>2426</v>
      </c>
      <c r="O2092" s="1450"/>
      <c r="P2092" s="1450"/>
    </row>
    <row r="2093">
      <c r="A2093" s="1444">
        <v>6142.0</v>
      </c>
      <c r="B2093" s="1445" t="s">
        <v>11236</v>
      </c>
      <c r="C2093" s="1445" t="s">
        <v>11236</v>
      </c>
      <c r="D2093" s="1446" t="s">
        <v>11237</v>
      </c>
      <c r="E2093" s="1445">
        <v>9.6990859E7</v>
      </c>
      <c r="F2093" s="1445">
        <v>9.6990859E7</v>
      </c>
      <c r="G2093" s="1447" t="b">
        <v>1</v>
      </c>
      <c r="H2093" s="1445" t="s">
        <v>120</v>
      </c>
      <c r="I2093" s="1445" t="s">
        <v>6480</v>
      </c>
      <c r="J2093" s="1448">
        <v>126855.0</v>
      </c>
      <c r="K2093" s="1445" t="s">
        <v>3238</v>
      </c>
      <c r="L2093" s="1451"/>
      <c r="M2093" s="1451"/>
      <c r="N2093" s="1449" t="s">
        <v>11238</v>
      </c>
      <c r="O2093" s="1450"/>
      <c r="P2093" s="1450"/>
    </row>
    <row r="2094">
      <c r="A2094" s="1444">
        <v>6143.0</v>
      </c>
      <c r="B2094" s="1445" t="s">
        <v>11239</v>
      </c>
      <c r="C2094" s="1445" t="s">
        <v>11239</v>
      </c>
      <c r="D2094" s="1446" t="s">
        <v>11240</v>
      </c>
      <c r="E2094" s="1445">
        <v>9.6990859E7</v>
      </c>
      <c r="F2094" s="1445">
        <v>9.6990859E7</v>
      </c>
      <c r="G2094" s="1447" t="b">
        <v>1</v>
      </c>
      <c r="H2094" s="1445" t="s">
        <v>120</v>
      </c>
      <c r="I2094" s="1445" t="s">
        <v>6480</v>
      </c>
      <c r="J2094" s="1448">
        <v>126855.0</v>
      </c>
      <c r="K2094" s="1445" t="s">
        <v>3238</v>
      </c>
      <c r="L2094" s="1451"/>
      <c r="M2094" s="1451"/>
      <c r="N2094" s="1449" t="s">
        <v>5395</v>
      </c>
      <c r="O2094" s="1450"/>
      <c r="P2094" s="1450"/>
    </row>
    <row r="2095">
      <c r="A2095" s="1444">
        <v>6144.0</v>
      </c>
      <c r="B2095" s="1445" t="s">
        <v>11241</v>
      </c>
      <c r="C2095" s="1445" t="s">
        <v>11242</v>
      </c>
      <c r="D2095" s="1446" t="s">
        <v>11243</v>
      </c>
      <c r="E2095" s="1445">
        <v>8.29244655E8</v>
      </c>
      <c r="F2095" s="1445">
        <v>8.29244655E8</v>
      </c>
      <c r="G2095" s="1447" t="b">
        <v>1</v>
      </c>
      <c r="H2095" s="1445" t="s">
        <v>76</v>
      </c>
      <c r="I2095" s="1445" t="s">
        <v>8453</v>
      </c>
      <c r="J2095" s="1448">
        <v>978131.0</v>
      </c>
      <c r="K2095" s="1445" t="s">
        <v>2432</v>
      </c>
      <c r="L2095" s="1445" t="s">
        <v>4986</v>
      </c>
      <c r="M2095" s="1445" t="s">
        <v>76</v>
      </c>
      <c r="N2095" s="1449" t="s">
        <v>2432</v>
      </c>
      <c r="O2095" s="1450"/>
      <c r="P2095" s="1450"/>
    </row>
    <row r="2096">
      <c r="A2096" s="1444">
        <v>6145.0</v>
      </c>
      <c r="B2096" s="1445" t="s">
        <v>11244</v>
      </c>
      <c r="C2096" s="1445" t="s">
        <v>11245</v>
      </c>
      <c r="D2096" s="1446" t="s">
        <v>11246</v>
      </c>
      <c r="E2096" s="1445">
        <v>8.79130279E8</v>
      </c>
      <c r="F2096" s="1445">
        <v>8.79130279E8</v>
      </c>
      <c r="G2096" s="1447" t="b">
        <v>1</v>
      </c>
      <c r="H2096" s="1445" t="s">
        <v>5608</v>
      </c>
      <c r="I2096" s="1445" t="s">
        <v>8453</v>
      </c>
      <c r="J2096" s="1448">
        <v>978131.0</v>
      </c>
      <c r="K2096" s="1445" t="s">
        <v>2937</v>
      </c>
      <c r="L2096" s="1445" t="s">
        <v>5608</v>
      </c>
      <c r="M2096" s="1445" t="s">
        <v>5608</v>
      </c>
      <c r="N2096" s="1449" t="s">
        <v>8957</v>
      </c>
      <c r="O2096" s="1450"/>
      <c r="P2096" s="1450"/>
    </row>
    <row r="2097">
      <c r="A2097" s="1444">
        <v>6148.0</v>
      </c>
      <c r="B2097" s="1445" t="s">
        <v>2077</v>
      </c>
      <c r="C2097" s="1445" t="s">
        <v>2077</v>
      </c>
      <c r="D2097" s="1446" t="s">
        <v>11247</v>
      </c>
      <c r="E2097" s="1445">
        <v>9.011581E7</v>
      </c>
      <c r="F2097" s="1445">
        <v>9.011581E7</v>
      </c>
      <c r="G2097" s="1447" t="b">
        <v>1</v>
      </c>
      <c r="H2097" s="1445" t="s">
        <v>120</v>
      </c>
      <c r="I2097" s="1445" t="s">
        <v>6480</v>
      </c>
      <c r="J2097" s="1448">
        <v>126855.0</v>
      </c>
      <c r="K2097" s="1445" t="s">
        <v>2659</v>
      </c>
      <c r="L2097" s="1451"/>
      <c r="M2097" s="1451"/>
      <c r="N2097" s="1449" t="s">
        <v>2659</v>
      </c>
      <c r="O2097" s="1450"/>
      <c r="P2097" s="1450"/>
    </row>
    <row r="2098">
      <c r="A2098" s="1444">
        <v>6149.0</v>
      </c>
      <c r="B2098" s="1445" t="s">
        <v>11248</v>
      </c>
      <c r="C2098" s="1445" t="s">
        <v>11249</v>
      </c>
      <c r="D2098" s="1446" t="s">
        <v>11250</v>
      </c>
      <c r="E2098" s="1445">
        <v>6.45671934E8</v>
      </c>
      <c r="F2098" s="1445">
        <v>6.45671934E8</v>
      </c>
      <c r="G2098" s="1447" t="b">
        <v>1</v>
      </c>
      <c r="H2098" s="1445" t="s">
        <v>76</v>
      </c>
      <c r="I2098" s="1445" t="s">
        <v>5060</v>
      </c>
      <c r="J2098" s="1448">
        <v>1044620.0</v>
      </c>
      <c r="K2098" s="1445" t="s">
        <v>2476</v>
      </c>
      <c r="L2098" s="1445" t="s">
        <v>5196</v>
      </c>
      <c r="M2098" s="1445" t="s">
        <v>8831</v>
      </c>
      <c r="N2098" s="1449" t="s">
        <v>11251</v>
      </c>
      <c r="O2098" s="1450"/>
      <c r="P2098" s="1450"/>
    </row>
    <row r="2099">
      <c r="A2099" s="1444">
        <v>6150.0</v>
      </c>
      <c r="B2099" s="1445" t="s">
        <v>11252</v>
      </c>
      <c r="C2099" s="1445" t="s">
        <v>11253</v>
      </c>
      <c r="D2099" s="1446" t="s">
        <v>11254</v>
      </c>
      <c r="E2099" s="1445">
        <v>9.52895663E8</v>
      </c>
      <c r="F2099" s="1445">
        <v>9.52895663E8</v>
      </c>
      <c r="G2099" s="1447" t="b">
        <v>1</v>
      </c>
      <c r="H2099" s="1445" t="s">
        <v>76</v>
      </c>
      <c r="I2099" s="1445" t="s">
        <v>11172</v>
      </c>
      <c r="J2099" s="1448">
        <v>1082127.0</v>
      </c>
      <c r="K2099" s="1445" t="s">
        <v>2464</v>
      </c>
      <c r="L2099" s="1445" t="s">
        <v>3864</v>
      </c>
      <c r="M2099" s="1445" t="s">
        <v>7130</v>
      </c>
      <c r="N2099" s="1449" t="s">
        <v>11255</v>
      </c>
      <c r="O2099" s="1450"/>
      <c r="P2099" s="1450"/>
    </row>
    <row r="2100">
      <c r="A2100" s="1444">
        <v>6151.0</v>
      </c>
      <c r="B2100" s="1445" t="s">
        <v>1556</v>
      </c>
      <c r="C2100" s="1445" t="s">
        <v>1556</v>
      </c>
      <c r="D2100" s="1446" t="s">
        <v>11256</v>
      </c>
      <c r="E2100" s="1445">
        <v>9.6541056E7</v>
      </c>
      <c r="F2100" s="1445">
        <v>9.6541056E7</v>
      </c>
      <c r="G2100" s="1447" t="b">
        <v>1</v>
      </c>
      <c r="H2100" s="1445" t="s">
        <v>120</v>
      </c>
      <c r="I2100" s="1445" t="s">
        <v>6480</v>
      </c>
      <c r="J2100" s="1448">
        <v>126855.0</v>
      </c>
      <c r="K2100" s="1445" t="s">
        <v>2659</v>
      </c>
      <c r="L2100" s="1451"/>
      <c r="M2100" s="1445" t="s">
        <v>9996</v>
      </c>
      <c r="N2100" s="1449" t="s">
        <v>10796</v>
      </c>
      <c r="O2100" s="1450"/>
      <c r="P2100" s="1450"/>
    </row>
    <row r="2101">
      <c r="A2101" s="1444">
        <v>6152.0</v>
      </c>
      <c r="B2101" s="1445" t="s">
        <v>11257</v>
      </c>
      <c r="C2101" s="1445" t="s">
        <v>11258</v>
      </c>
      <c r="D2101" s="1446" t="s">
        <v>11259</v>
      </c>
      <c r="E2101" s="1445">
        <v>9.42298998E8</v>
      </c>
      <c r="F2101" s="1445">
        <v>9.42298998E8</v>
      </c>
      <c r="G2101" s="1447" t="b">
        <v>1</v>
      </c>
      <c r="H2101" s="1445" t="s">
        <v>76</v>
      </c>
      <c r="I2101" s="1445" t="s">
        <v>8887</v>
      </c>
      <c r="J2101" s="1448">
        <v>927980.0</v>
      </c>
      <c r="K2101" s="1445" t="s">
        <v>2464</v>
      </c>
      <c r="L2101" s="1453"/>
      <c r="M2101" s="1445" t="s">
        <v>8626</v>
      </c>
      <c r="N2101" s="1449" t="s">
        <v>2464</v>
      </c>
      <c r="O2101" s="1450"/>
      <c r="P2101" s="1450"/>
    </row>
    <row r="2102">
      <c r="A2102" s="1444">
        <v>6153.0</v>
      </c>
      <c r="B2102" s="1445" t="s">
        <v>1517</v>
      </c>
      <c r="C2102" s="1445" t="s">
        <v>1517</v>
      </c>
      <c r="D2102" s="1446" t="s">
        <v>11260</v>
      </c>
      <c r="E2102" s="1445">
        <v>6.2218254E7</v>
      </c>
      <c r="F2102" s="1445">
        <v>6.2218254E7</v>
      </c>
      <c r="G2102" s="1447" t="b">
        <v>1</v>
      </c>
      <c r="H2102" s="1445" t="s">
        <v>120</v>
      </c>
      <c r="I2102" s="1445" t="s">
        <v>6480</v>
      </c>
      <c r="J2102" s="1448">
        <v>126855.0</v>
      </c>
      <c r="K2102" s="1445" t="s">
        <v>3363</v>
      </c>
      <c r="L2102" s="1453"/>
      <c r="M2102" s="1445" t="s">
        <v>9461</v>
      </c>
      <c r="N2102" s="1449" t="s">
        <v>3363</v>
      </c>
      <c r="O2102" s="1450"/>
      <c r="P2102" s="1450"/>
    </row>
    <row r="2103">
      <c r="A2103" s="1444">
        <v>6154.0</v>
      </c>
      <c r="B2103" s="1445" t="s">
        <v>11261</v>
      </c>
      <c r="C2103" s="1445" t="s">
        <v>11262</v>
      </c>
      <c r="D2103" s="1446" t="s">
        <v>11263</v>
      </c>
      <c r="E2103" s="1445">
        <v>2.2356848E7</v>
      </c>
      <c r="F2103" s="1445">
        <v>2.2356848E7</v>
      </c>
      <c r="G2103" s="1447" t="b">
        <v>1</v>
      </c>
      <c r="H2103" s="1445" t="s">
        <v>76</v>
      </c>
      <c r="I2103" s="1445" t="s">
        <v>6729</v>
      </c>
      <c r="J2103" s="1448">
        <v>875294.0</v>
      </c>
      <c r="K2103" s="1445" t="s">
        <v>2437</v>
      </c>
      <c r="L2103" s="1451"/>
      <c r="M2103" s="1445" t="s">
        <v>76</v>
      </c>
      <c r="N2103" s="1449" t="s">
        <v>6490</v>
      </c>
      <c r="O2103" s="1450"/>
      <c r="P2103" s="1450"/>
    </row>
    <row r="2104">
      <c r="A2104" s="1444">
        <v>6155.0</v>
      </c>
      <c r="B2104" s="1445" t="s">
        <v>11264</v>
      </c>
      <c r="C2104" s="1445" t="s">
        <v>11264</v>
      </c>
      <c r="D2104" s="1446" t="s">
        <v>11265</v>
      </c>
      <c r="E2104" s="1445">
        <v>8.2849826E7</v>
      </c>
      <c r="F2104" s="1445">
        <v>8.2849826E7</v>
      </c>
      <c r="G2104" s="1447" t="b">
        <v>1</v>
      </c>
      <c r="H2104" s="1445" t="s">
        <v>120</v>
      </c>
      <c r="I2104" s="1445" t="s">
        <v>6480</v>
      </c>
      <c r="J2104" s="1448">
        <v>126855.0</v>
      </c>
      <c r="K2104" s="1445" t="s">
        <v>3363</v>
      </c>
      <c r="L2104" s="1453"/>
      <c r="M2104" s="1445" t="s">
        <v>9461</v>
      </c>
      <c r="N2104" s="1449" t="s">
        <v>3363</v>
      </c>
      <c r="O2104" s="1450"/>
      <c r="P2104" s="1450"/>
    </row>
    <row r="2105">
      <c r="A2105" s="1444">
        <v>6156.0</v>
      </c>
      <c r="B2105" s="1445" t="s">
        <v>11266</v>
      </c>
      <c r="C2105" s="1445" t="s">
        <v>11267</v>
      </c>
      <c r="D2105" s="1446" t="s">
        <v>11268</v>
      </c>
      <c r="E2105" s="1445">
        <v>9.58066787E8</v>
      </c>
      <c r="F2105" s="1445">
        <v>9.58066787E8</v>
      </c>
      <c r="G2105" s="1447" t="b">
        <v>1</v>
      </c>
      <c r="H2105" s="1445" t="s">
        <v>76</v>
      </c>
      <c r="I2105" s="1445" t="s">
        <v>8467</v>
      </c>
      <c r="J2105" s="1448">
        <v>814946.0</v>
      </c>
      <c r="K2105" s="1445" t="s">
        <v>2437</v>
      </c>
      <c r="L2105" s="1453"/>
      <c r="M2105" s="1445" t="s">
        <v>76</v>
      </c>
      <c r="N2105" s="1449" t="s">
        <v>8495</v>
      </c>
      <c r="O2105" s="1450"/>
      <c r="P2105" s="1450"/>
    </row>
    <row r="2106">
      <c r="A2106" s="1444">
        <v>6157.0</v>
      </c>
      <c r="B2106" s="1445" t="s">
        <v>11269</v>
      </c>
      <c r="C2106" s="1445" t="s">
        <v>11270</v>
      </c>
      <c r="D2106" s="1446" t="s">
        <v>11271</v>
      </c>
      <c r="E2106" s="1445">
        <v>6.18982662E8</v>
      </c>
      <c r="F2106" s="1445">
        <v>6.18982662E8</v>
      </c>
      <c r="G2106" s="1447" t="b">
        <v>1</v>
      </c>
      <c r="H2106" s="1445" t="s">
        <v>263</v>
      </c>
      <c r="I2106" s="1445" t="s">
        <v>8467</v>
      </c>
      <c r="J2106" s="1448">
        <v>814946.0</v>
      </c>
      <c r="K2106" s="1445" t="s">
        <v>2432</v>
      </c>
      <c r="L2106" s="1445" t="s">
        <v>9778</v>
      </c>
      <c r="M2106" s="1445" t="s">
        <v>9778</v>
      </c>
      <c r="N2106" s="1449" t="s">
        <v>2432</v>
      </c>
      <c r="O2106" s="1450"/>
      <c r="P2106" s="1450"/>
    </row>
    <row r="2107">
      <c r="A2107" s="1444">
        <v>6158.0</v>
      </c>
      <c r="B2107" s="1445" t="s">
        <v>11272</v>
      </c>
      <c r="C2107" s="1445" t="s">
        <v>11273</v>
      </c>
      <c r="D2107" s="1446" t="s">
        <v>11274</v>
      </c>
      <c r="E2107" s="1445">
        <v>6.38527525E8</v>
      </c>
      <c r="F2107" s="1445">
        <v>6.38527525E8</v>
      </c>
      <c r="G2107" s="1447" t="b">
        <v>1</v>
      </c>
      <c r="H2107" s="1445" t="s">
        <v>76</v>
      </c>
      <c r="I2107" s="1445" t="s">
        <v>8467</v>
      </c>
      <c r="J2107" s="1448">
        <v>814946.0</v>
      </c>
      <c r="K2107" s="1445" t="s">
        <v>2432</v>
      </c>
      <c r="L2107" s="1451"/>
      <c r="M2107" s="1445" t="s">
        <v>5229</v>
      </c>
      <c r="N2107" s="1449" t="s">
        <v>2432</v>
      </c>
      <c r="O2107" s="1450"/>
      <c r="P2107" s="1450"/>
    </row>
    <row r="2108">
      <c r="A2108" s="1444">
        <v>6159.0</v>
      </c>
      <c r="B2108" s="1445" t="s">
        <v>11275</v>
      </c>
      <c r="C2108" s="1445" t="s">
        <v>11276</v>
      </c>
      <c r="D2108" s="1446" t="s">
        <v>11277</v>
      </c>
      <c r="E2108" s="1445">
        <v>9.22684257E8</v>
      </c>
      <c r="F2108" s="1445">
        <v>9.22684257E8</v>
      </c>
      <c r="G2108" s="1447" t="b">
        <v>1</v>
      </c>
      <c r="H2108" s="1445" t="s">
        <v>76</v>
      </c>
      <c r="I2108" s="1445" t="s">
        <v>6729</v>
      </c>
      <c r="J2108" s="1448">
        <v>875294.0</v>
      </c>
      <c r="K2108" s="1445" t="s">
        <v>2464</v>
      </c>
      <c r="L2108" s="1445" t="s">
        <v>5633</v>
      </c>
      <c r="M2108" s="1445" t="s">
        <v>6702</v>
      </c>
      <c r="N2108" s="1449" t="s">
        <v>2464</v>
      </c>
      <c r="O2108" s="1450"/>
      <c r="P2108" s="1450"/>
    </row>
    <row r="2109">
      <c r="A2109" s="1444">
        <v>6160.0</v>
      </c>
      <c r="B2109" s="1445" t="s">
        <v>11278</v>
      </c>
      <c r="C2109" s="1445" t="s">
        <v>11279</v>
      </c>
      <c r="D2109" s="1446" t="s">
        <v>11280</v>
      </c>
      <c r="E2109" s="1445">
        <v>8.88865999E8</v>
      </c>
      <c r="F2109" s="1445">
        <v>8.88865999E8</v>
      </c>
      <c r="G2109" s="1447" t="b">
        <v>1</v>
      </c>
      <c r="H2109" s="1445" t="s">
        <v>76</v>
      </c>
      <c r="I2109" s="1445" t="s">
        <v>8467</v>
      </c>
      <c r="J2109" s="1448">
        <v>814946.0</v>
      </c>
      <c r="K2109" s="1445" t="s">
        <v>2464</v>
      </c>
      <c r="L2109" s="1445" t="s">
        <v>7123</v>
      </c>
      <c r="M2109" s="1445" t="s">
        <v>9507</v>
      </c>
      <c r="N2109" s="1449" t="s">
        <v>2464</v>
      </c>
      <c r="O2109" s="1450"/>
      <c r="P2109" s="1450"/>
    </row>
    <row r="2110">
      <c r="A2110" s="1444">
        <v>6161.0</v>
      </c>
      <c r="B2110" s="1445" t="s">
        <v>11281</v>
      </c>
      <c r="C2110" s="1445" t="s">
        <v>11282</v>
      </c>
      <c r="D2110" s="1446" t="s">
        <v>11283</v>
      </c>
      <c r="E2110" s="1445">
        <v>8.04989592E8</v>
      </c>
      <c r="F2110" s="1445">
        <v>8.04989592E8</v>
      </c>
      <c r="G2110" s="1447" t="b">
        <v>1</v>
      </c>
      <c r="H2110" s="1445" t="s">
        <v>76</v>
      </c>
      <c r="I2110" s="1445" t="s">
        <v>8467</v>
      </c>
      <c r="J2110" s="1448">
        <v>814946.0</v>
      </c>
      <c r="K2110" s="1445" t="s">
        <v>2659</v>
      </c>
      <c r="L2110" s="1445" t="s">
        <v>6749</v>
      </c>
      <c r="M2110" s="1445" t="s">
        <v>8586</v>
      </c>
      <c r="N2110" s="1449" t="s">
        <v>2659</v>
      </c>
      <c r="O2110" s="1450"/>
      <c r="P2110" s="1450"/>
    </row>
    <row r="2111">
      <c r="A2111" s="1444">
        <v>6162.0</v>
      </c>
      <c r="B2111" s="1445" t="s">
        <v>11284</v>
      </c>
      <c r="C2111" s="1445" t="s">
        <v>11285</v>
      </c>
      <c r="D2111" s="1446" t="s">
        <v>11286</v>
      </c>
      <c r="E2111" s="1445">
        <v>9.25512088E8</v>
      </c>
      <c r="F2111" s="1445">
        <v>9.25512088E8</v>
      </c>
      <c r="G2111" s="1447" t="b">
        <v>1</v>
      </c>
      <c r="H2111" s="1445" t="s">
        <v>76</v>
      </c>
      <c r="I2111" s="1445" t="s">
        <v>5060</v>
      </c>
      <c r="J2111" s="1448">
        <v>1044620.0</v>
      </c>
      <c r="K2111" s="1445" t="s">
        <v>2437</v>
      </c>
      <c r="L2111" s="1453"/>
      <c r="M2111" s="1445" t="s">
        <v>76</v>
      </c>
      <c r="N2111" s="1449" t="s">
        <v>11287</v>
      </c>
      <c r="O2111" s="1450"/>
      <c r="P2111" s="1450"/>
    </row>
    <row r="2112">
      <c r="A2112" s="1444">
        <v>6163.0</v>
      </c>
      <c r="B2112" s="1445" t="s">
        <v>11288</v>
      </c>
      <c r="C2112" s="1445" t="s">
        <v>11289</v>
      </c>
      <c r="D2112" s="1446" t="s">
        <v>11290</v>
      </c>
      <c r="E2112" s="1445">
        <v>8.09988778E8</v>
      </c>
      <c r="F2112" s="1445">
        <v>8.09988778E8</v>
      </c>
      <c r="G2112" s="1447" t="b">
        <v>1</v>
      </c>
      <c r="H2112" s="1445" t="s">
        <v>76</v>
      </c>
      <c r="I2112" s="1445" t="s">
        <v>5060</v>
      </c>
      <c r="J2112" s="1448">
        <v>1044620.0</v>
      </c>
      <c r="K2112" s="1445" t="s">
        <v>2437</v>
      </c>
      <c r="L2112" s="1445" t="s">
        <v>5019</v>
      </c>
      <c r="M2112" s="1445" t="s">
        <v>9322</v>
      </c>
      <c r="N2112" s="1449" t="s">
        <v>5346</v>
      </c>
      <c r="O2112" s="1450"/>
      <c r="P2112" s="1450"/>
    </row>
    <row r="2113">
      <c r="A2113" s="1444">
        <v>6183.0</v>
      </c>
      <c r="B2113" s="1445" t="s">
        <v>11291</v>
      </c>
      <c r="C2113" s="1445" t="s">
        <v>11292</v>
      </c>
      <c r="D2113" s="1446" t="s">
        <v>11293</v>
      </c>
      <c r="E2113" s="1445">
        <v>8.89345146E8</v>
      </c>
      <c r="F2113" s="1445">
        <v>8.89345146E8</v>
      </c>
      <c r="G2113" s="1447" t="b">
        <v>1</v>
      </c>
      <c r="H2113" s="1445" t="s">
        <v>76</v>
      </c>
      <c r="I2113" s="1445" t="s">
        <v>8453</v>
      </c>
      <c r="J2113" s="1448">
        <v>978131.0</v>
      </c>
      <c r="K2113" s="1445" t="s">
        <v>2437</v>
      </c>
      <c r="L2113" s="1445" t="s">
        <v>5228</v>
      </c>
      <c r="M2113" s="1445" t="s">
        <v>76</v>
      </c>
      <c r="N2113" s="1449" t="s">
        <v>10256</v>
      </c>
      <c r="O2113" s="1450"/>
      <c r="P2113" s="1450"/>
    </row>
    <row r="2114">
      <c r="A2114" s="1444">
        <v>6184.0</v>
      </c>
      <c r="B2114" s="1445" t="s">
        <v>11294</v>
      </c>
      <c r="C2114" s="1445" t="s">
        <v>11295</v>
      </c>
      <c r="D2114" s="1446" t="s">
        <v>11296</v>
      </c>
      <c r="E2114" s="1445">
        <v>2.7803588E7</v>
      </c>
      <c r="F2114" s="1445">
        <v>2.7803588E7</v>
      </c>
      <c r="G2114" s="1447" t="b">
        <v>1</v>
      </c>
      <c r="H2114" s="1445" t="s">
        <v>76</v>
      </c>
      <c r="I2114" s="1445" t="s">
        <v>1204</v>
      </c>
      <c r="J2114" s="1448">
        <v>583715.0</v>
      </c>
      <c r="K2114" s="1445" t="s">
        <v>2715</v>
      </c>
      <c r="L2114" s="1445" t="s">
        <v>7123</v>
      </c>
      <c r="M2114" s="1445" t="s">
        <v>76</v>
      </c>
      <c r="N2114" s="1449" t="s">
        <v>2715</v>
      </c>
      <c r="O2114" s="1450"/>
      <c r="P2114" s="1450"/>
    </row>
    <row r="2115">
      <c r="A2115" s="1444">
        <v>6185.0</v>
      </c>
      <c r="B2115" s="1445" t="s">
        <v>11297</v>
      </c>
      <c r="C2115" s="1445" t="s">
        <v>11298</v>
      </c>
      <c r="D2115" s="1446" t="s">
        <v>11299</v>
      </c>
      <c r="E2115" s="1445">
        <v>8.37744777E8</v>
      </c>
      <c r="F2115" s="1445">
        <v>8.37744777E8</v>
      </c>
      <c r="G2115" s="1447" t="b">
        <v>1</v>
      </c>
      <c r="H2115" s="1445" t="s">
        <v>76</v>
      </c>
      <c r="I2115" s="1445" t="s">
        <v>8467</v>
      </c>
      <c r="J2115" s="1448">
        <v>814946.0</v>
      </c>
      <c r="K2115" s="1445" t="s">
        <v>2464</v>
      </c>
      <c r="L2115" s="1445" t="s">
        <v>5838</v>
      </c>
      <c r="M2115" s="1445" t="s">
        <v>8980</v>
      </c>
      <c r="N2115" s="1449" t="s">
        <v>2464</v>
      </c>
      <c r="O2115" s="1450"/>
      <c r="P2115" s="1450"/>
    </row>
    <row r="2116">
      <c r="A2116" s="1444">
        <v>6186.0</v>
      </c>
      <c r="B2116" s="1445" t="s">
        <v>11300</v>
      </c>
      <c r="C2116" s="1445" t="s">
        <v>11301</v>
      </c>
      <c r="D2116" s="1446" t="s">
        <v>11302</v>
      </c>
      <c r="E2116" s="1445">
        <v>6.32023447E8</v>
      </c>
      <c r="F2116" s="1445">
        <v>6.32023447E8</v>
      </c>
      <c r="G2116" s="1447" t="b">
        <v>1</v>
      </c>
      <c r="H2116" s="1445" t="s">
        <v>76</v>
      </c>
      <c r="I2116" s="1445" t="s">
        <v>8764</v>
      </c>
      <c r="J2116" s="1448">
        <v>838593.0</v>
      </c>
      <c r="K2116" s="1445" t="s">
        <v>3363</v>
      </c>
      <c r="L2116" s="1445" t="s">
        <v>5052</v>
      </c>
      <c r="M2116" s="1445" t="s">
        <v>5052</v>
      </c>
      <c r="N2116" s="1449" t="s">
        <v>3363</v>
      </c>
      <c r="O2116" s="1450"/>
      <c r="P2116" s="1450"/>
    </row>
    <row r="2117">
      <c r="A2117" s="1444">
        <v>6187.0</v>
      </c>
      <c r="B2117" s="1445" t="s">
        <v>11303</v>
      </c>
      <c r="C2117" s="1445" t="s">
        <v>11304</v>
      </c>
      <c r="D2117" s="1446" t="s">
        <v>11305</v>
      </c>
      <c r="E2117" s="1445">
        <v>6.32023447E8</v>
      </c>
      <c r="F2117" s="1445">
        <v>6.32023447E8</v>
      </c>
      <c r="G2117" s="1447" t="b">
        <v>1</v>
      </c>
      <c r="H2117" s="1445" t="s">
        <v>76</v>
      </c>
      <c r="I2117" s="1445" t="s">
        <v>8764</v>
      </c>
      <c r="J2117" s="1448">
        <v>838593.0</v>
      </c>
      <c r="K2117" s="1445" t="s">
        <v>3363</v>
      </c>
      <c r="L2117" s="1445" t="s">
        <v>5052</v>
      </c>
      <c r="M2117" s="1445" t="s">
        <v>5052</v>
      </c>
      <c r="N2117" s="1449" t="s">
        <v>3363</v>
      </c>
      <c r="O2117" s="1450"/>
      <c r="P2117" s="1450"/>
    </row>
    <row r="2118">
      <c r="A2118" s="1444">
        <v>6188.0</v>
      </c>
      <c r="B2118" s="1445" t="s">
        <v>11306</v>
      </c>
      <c r="C2118" s="1445" t="s">
        <v>11307</v>
      </c>
      <c r="D2118" s="1446" t="s">
        <v>11308</v>
      </c>
      <c r="E2118" s="1445">
        <v>8.91808777E8</v>
      </c>
      <c r="F2118" s="1445">
        <v>8.91808777E8</v>
      </c>
      <c r="G2118" s="1447" t="b">
        <v>1</v>
      </c>
      <c r="H2118" s="1445" t="s">
        <v>76</v>
      </c>
      <c r="I2118" s="1445" t="s">
        <v>8453</v>
      </c>
      <c r="J2118" s="1448">
        <v>978131.0</v>
      </c>
      <c r="K2118" s="1445" t="s">
        <v>2437</v>
      </c>
      <c r="L2118" s="1453"/>
      <c r="M2118" s="1445" t="s">
        <v>6702</v>
      </c>
      <c r="N2118" s="1449" t="s">
        <v>2437</v>
      </c>
      <c r="O2118" s="1450"/>
      <c r="P2118" s="1450"/>
    </row>
    <row r="2119">
      <c r="A2119" s="1444">
        <v>6189.0</v>
      </c>
      <c r="B2119" s="1445" t="s">
        <v>11309</v>
      </c>
      <c r="C2119" s="1445" t="s">
        <v>11310</v>
      </c>
      <c r="D2119" s="1446" t="s">
        <v>11311</v>
      </c>
      <c r="E2119" s="1445">
        <v>9.88562662E8</v>
      </c>
      <c r="F2119" s="1445">
        <v>9.88562662E8</v>
      </c>
      <c r="G2119" s="1447" t="b">
        <v>1</v>
      </c>
      <c r="H2119" s="1445" t="s">
        <v>76</v>
      </c>
      <c r="I2119" s="1445" t="s">
        <v>8453</v>
      </c>
      <c r="J2119" s="1448">
        <v>978131.0</v>
      </c>
      <c r="K2119" s="1445" t="s">
        <v>2464</v>
      </c>
      <c r="L2119" s="1445" t="s">
        <v>5002</v>
      </c>
      <c r="M2119" s="1445" t="s">
        <v>5002</v>
      </c>
      <c r="N2119" s="1449" t="s">
        <v>2464</v>
      </c>
      <c r="O2119" s="1450"/>
      <c r="P2119" s="1450"/>
    </row>
    <row r="2120">
      <c r="A2120" s="1444">
        <v>6190.0</v>
      </c>
      <c r="B2120" s="1445" t="s">
        <v>3359</v>
      </c>
      <c r="C2120" s="1445" t="s">
        <v>11312</v>
      </c>
      <c r="D2120" s="1446" t="s">
        <v>11313</v>
      </c>
      <c r="E2120" s="1445">
        <v>8.11425317E8</v>
      </c>
      <c r="F2120" s="1445">
        <v>8.11425317E8</v>
      </c>
      <c r="G2120" s="1447" t="b">
        <v>1</v>
      </c>
      <c r="H2120" s="1445" t="s">
        <v>76</v>
      </c>
      <c r="I2120" s="1445" t="s">
        <v>7033</v>
      </c>
      <c r="J2120" s="1448">
        <v>632882.0</v>
      </c>
      <c r="K2120" s="1445" t="s">
        <v>2426</v>
      </c>
      <c r="L2120" s="1453"/>
      <c r="M2120" s="1445" t="s">
        <v>76</v>
      </c>
      <c r="N2120" s="1449" t="s">
        <v>9232</v>
      </c>
      <c r="O2120" s="1450"/>
      <c r="P2120" s="1450"/>
    </row>
    <row r="2121">
      <c r="A2121" s="1444">
        <v>6191.0</v>
      </c>
      <c r="B2121" s="1445" t="s">
        <v>11314</v>
      </c>
      <c r="C2121" s="1445" t="s">
        <v>11315</v>
      </c>
      <c r="D2121" s="1446" t="s">
        <v>11316</v>
      </c>
      <c r="E2121" s="1445">
        <v>6.32023447E8</v>
      </c>
      <c r="F2121" s="1445">
        <v>6.32023447E8</v>
      </c>
      <c r="G2121" s="1447" t="b">
        <v>1</v>
      </c>
      <c r="H2121" s="1445" t="s">
        <v>76</v>
      </c>
      <c r="I2121" s="1445" t="s">
        <v>8764</v>
      </c>
      <c r="J2121" s="1448">
        <v>838593.0</v>
      </c>
      <c r="K2121" s="1445" t="s">
        <v>3363</v>
      </c>
      <c r="L2121" s="1445" t="s">
        <v>5052</v>
      </c>
      <c r="M2121" s="1445" t="s">
        <v>5052</v>
      </c>
      <c r="N2121" s="1449" t="s">
        <v>3363</v>
      </c>
      <c r="O2121" s="1450"/>
      <c r="P2121" s="1450"/>
    </row>
    <row r="2122">
      <c r="A2122" s="1444">
        <v>6192.0</v>
      </c>
      <c r="B2122" s="1445" t="s">
        <v>11317</v>
      </c>
      <c r="C2122" s="1445" t="s">
        <v>11318</v>
      </c>
      <c r="D2122" s="1446" t="s">
        <v>11319</v>
      </c>
      <c r="E2122" s="1445">
        <v>9.38865968E8</v>
      </c>
      <c r="F2122" s="1445">
        <v>9.38865968E8</v>
      </c>
      <c r="G2122" s="1447" t="b">
        <v>1</v>
      </c>
      <c r="H2122" s="1445" t="s">
        <v>76</v>
      </c>
      <c r="I2122" s="1445" t="s">
        <v>8887</v>
      </c>
      <c r="J2122" s="1448">
        <v>927980.0</v>
      </c>
      <c r="K2122" s="1445" t="s">
        <v>2464</v>
      </c>
      <c r="L2122" s="1445" t="s">
        <v>6404</v>
      </c>
      <c r="M2122" s="1445" t="s">
        <v>6404</v>
      </c>
      <c r="N2122" s="1449" t="s">
        <v>2464</v>
      </c>
      <c r="O2122" s="1450"/>
      <c r="P2122" s="1450"/>
    </row>
    <row r="2123">
      <c r="A2123" s="1444">
        <v>6193.0</v>
      </c>
      <c r="B2123" s="1445" t="s">
        <v>11320</v>
      </c>
      <c r="C2123" s="1445" t="s">
        <v>11321</v>
      </c>
      <c r="D2123" s="1446" t="s">
        <v>11322</v>
      </c>
      <c r="E2123" s="1445">
        <v>8.22104663E8</v>
      </c>
      <c r="F2123" s="1445">
        <v>8.22104663E8</v>
      </c>
      <c r="G2123" s="1447" t="b">
        <v>1</v>
      </c>
      <c r="H2123" s="1445" t="s">
        <v>76</v>
      </c>
      <c r="I2123" s="1445" t="s">
        <v>5010</v>
      </c>
      <c r="J2123" s="1448">
        <v>833553.0</v>
      </c>
      <c r="K2123" s="1445" t="s">
        <v>2937</v>
      </c>
      <c r="L2123" s="1453"/>
      <c r="M2123" s="1445" t="s">
        <v>76</v>
      </c>
      <c r="N2123" s="1449" t="s">
        <v>6044</v>
      </c>
      <c r="O2123" s="1450"/>
      <c r="P2123" s="1450"/>
    </row>
    <row r="2124">
      <c r="A2124" s="1444">
        <v>6194.0</v>
      </c>
      <c r="B2124" s="1445" t="s">
        <v>11323</v>
      </c>
      <c r="C2124" s="1445" t="s">
        <v>11324</v>
      </c>
      <c r="D2124" s="1446" t="s">
        <v>11325</v>
      </c>
      <c r="E2124" s="1445">
        <v>9.59652772E8</v>
      </c>
      <c r="F2124" s="1445">
        <v>9.59652772E8</v>
      </c>
      <c r="G2124" s="1447" t="b">
        <v>1</v>
      </c>
      <c r="H2124" s="1445" t="s">
        <v>76</v>
      </c>
      <c r="I2124" s="1445" t="s">
        <v>5060</v>
      </c>
      <c r="J2124" s="1448">
        <v>1044620.0</v>
      </c>
      <c r="K2124" s="1445" t="s">
        <v>2426</v>
      </c>
      <c r="L2124" s="1445" t="s">
        <v>5838</v>
      </c>
      <c r="M2124" s="1445" t="s">
        <v>11326</v>
      </c>
      <c r="N2124" s="1449" t="s">
        <v>4970</v>
      </c>
      <c r="O2124" s="1450"/>
      <c r="P2124" s="1450"/>
    </row>
    <row r="2125">
      <c r="A2125" s="1444">
        <v>6195.0</v>
      </c>
      <c r="B2125" s="1445" t="s">
        <v>11327</v>
      </c>
      <c r="C2125" s="1445" t="s">
        <v>11328</v>
      </c>
      <c r="D2125" s="1446" t="s">
        <v>11329</v>
      </c>
      <c r="E2125" s="1445">
        <v>9.64800391E8</v>
      </c>
      <c r="F2125" s="1445">
        <v>9.64800391E8</v>
      </c>
      <c r="G2125" s="1447" t="b">
        <v>1</v>
      </c>
      <c r="H2125" s="1445" t="s">
        <v>76</v>
      </c>
      <c r="I2125" s="1445" t="s">
        <v>5060</v>
      </c>
      <c r="J2125" s="1448">
        <v>1044620.0</v>
      </c>
      <c r="K2125" s="1445" t="s">
        <v>2426</v>
      </c>
      <c r="L2125" s="1453"/>
      <c r="M2125" s="1445" t="s">
        <v>76</v>
      </c>
      <c r="N2125" s="1449" t="s">
        <v>4970</v>
      </c>
      <c r="O2125" s="1450"/>
      <c r="P2125" s="1450"/>
    </row>
    <row r="2126">
      <c r="A2126" s="1444">
        <v>6196.0</v>
      </c>
      <c r="B2126" s="1445" t="s">
        <v>1047</v>
      </c>
      <c r="C2126" s="1445" t="s">
        <v>11330</v>
      </c>
      <c r="D2126" s="1446" t="s">
        <v>11331</v>
      </c>
      <c r="E2126" s="1445">
        <v>6.59456316E8</v>
      </c>
      <c r="F2126" s="1445">
        <v>6.59456316E8</v>
      </c>
      <c r="G2126" s="1447" t="b">
        <v>1</v>
      </c>
      <c r="H2126" s="1445" t="s">
        <v>76</v>
      </c>
      <c r="I2126" s="1445" t="s">
        <v>8764</v>
      </c>
      <c r="J2126" s="1448">
        <v>838593.0</v>
      </c>
      <c r="K2126" s="1445" t="s">
        <v>2437</v>
      </c>
      <c r="L2126" s="1445" t="s">
        <v>4954</v>
      </c>
      <c r="M2126" s="1445" t="s">
        <v>9469</v>
      </c>
      <c r="N2126" s="1449" t="s">
        <v>11332</v>
      </c>
      <c r="O2126" s="1450"/>
      <c r="P2126" s="1450"/>
    </row>
    <row r="2127">
      <c r="A2127" s="1444">
        <v>6197.0</v>
      </c>
      <c r="B2127" s="1445" t="s">
        <v>11333</v>
      </c>
      <c r="C2127" s="1445" t="s">
        <v>11334</v>
      </c>
      <c r="D2127" s="1446" t="s">
        <v>11335</v>
      </c>
      <c r="E2127" s="1445">
        <v>9.69569466E8</v>
      </c>
      <c r="F2127" s="1445">
        <v>9.69569466E8</v>
      </c>
      <c r="G2127" s="1447" t="b">
        <v>1</v>
      </c>
      <c r="H2127" s="1445" t="s">
        <v>76</v>
      </c>
      <c r="I2127" s="1445" t="s">
        <v>8764</v>
      </c>
      <c r="J2127" s="1448">
        <v>838593.0</v>
      </c>
      <c r="K2127" s="1445" t="s">
        <v>2937</v>
      </c>
      <c r="L2127" s="1445" t="s">
        <v>5228</v>
      </c>
      <c r="M2127" s="1445" t="s">
        <v>8710</v>
      </c>
      <c r="N2127" s="1449" t="s">
        <v>11336</v>
      </c>
      <c r="O2127" s="1450"/>
      <c r="P2127" s="1450"/>
    </row>
    <row r="2128">
      <c r="A2128" s="1444">
        <v>6198.0</v>
      </c>
      <c r="B2128" s="1445" t="s">
        <v>11337</v>
      </c>
      <c r="C2128" s="1445" t="s">
        <v>11338</v>
      </c>
      <c r="D2128" s="1446" t="s">
        <v>11339</v>
      </c>
      <c r="E2128" s="1445">
        <v>6.11789079E8</v>
      </c>
      <c r="F2128" s="1445">
        <v>6.11789079E8</v>
      </c>
      <c r="G2128" s="1447" t="b">
        <v>1</v>
      </c>
      <c r="H2128" s="1445" t="s">
        <v>76</v>
      </c>
      <c r="I2128" s="1445" t="s">
        <v>8887</v>
      </c>
      <c r="J2128" s="1448">
        <v>927980.0</v>
      </c>
      <c r="K2128" s="1445" t="s">
        <v>2937</v>
      </c>
      <c r="L2128" s="1453"/>
      <c r="M2128" s="1445" t="s">
        <v>76</v>
      </c>
      <c r="N2128" s="1449" t="s">
        <v>11340</v>
      </c>
      <c r="O2128" s="1450"/>
      <c r="P2128" s="1450"/>
    </row>
    <row r="2129">
      <c r="A2129" s="1444">
        <v>6199.0</v>
      </c>
      <c r="B2129" s="1445" t="s">
        <v>11341</v>
      </c>
      <c r="C2129" s="1445" t="s">
        <v>11341</v>
      </c>
      <c r="D2129" s="1446" t="s">
        <v>11342</v>
      </c>
      <c r="E2129" s="1445">
        <v>9.39788831E8</v>
      </c>
      <c r="F2129" s="1445">
        <v>9.39788831E8</v>
      </c>
      <c r="G2129" s="1447" t="b">
        <v>1</v>
      </c>
      <c r="H2129" s="1445" t="s">
        <v>76</v>
      </c>
      <c r="I2129" s="1445" t="s">
        <v>6729</v>
      </c>
      <c r="J2129" s="1448">
        <v>875294.0</v>
      </c>
      <c r="K2129" s="1445" t="s">
        <v>2437</v>
      </c>
      <c r="L2129" s="1445" t="s">
        <v>5182</v>
      </c>
      <c r="M2129" s="1451"/>
      <c r="N2129" s="1449" t="s">
        <v>2437</v>
      </c>
      <c r="O2129" s="1450"/>
      <c r="P2129" s="1450"/>
    </row>
    <row r="2130">
      <c r="A2130" s="1444">
        <v>6200.0</v>
      </c>
      <c r="B2130" s="1445" t="s">
        <v>11343</v>
      </c>
      <c r="C2130" s="1445" t="s">
        <v>11344</v>
      </c>
      <c r="D2130" s="1446" t="s">
        <v>11345</v>
      </c>
      <c r="E2130" s="1445">
        <v>6.41532452E8</v>
      </c>
      <c r="F2130" s="1445">
        <v>6.41532452E8</v>
      </c>
      <c r="G2130" s="1447" t="b">
        <v>1</v>
      </c>
      <c r="H2130" s="1445" t="s">
        <v>76</v>
      </c>
      <c r="I2130" s="1445" t="s">
        <v>5060</v>
      </c>
      <c r="J2130" s="1448">
        <v>1044620.0</v>
      </c>
      <c r="K2130" s="1445" t="s">
        <v>2464</v>
      </c>
      <c r="L2130" s="1453"/>
      <c r="M2130" s="1445" t="s">
        <v>76</v>
      </c>
      <c r="N2130" s="1449" t="s">
        <v>2464</v>
      </c>
      <c r="O2130" s="1450"/>
      <c r="P2130" s="1450"/>
    </row>
    <row r="2131">
      <c r="A2131" s="1444">
        <v>6201.0</v>
      </c>
      <c r="B2131" s="1445" t="s">
        <v>11346</v>
      </c>
      <c r="C2131" s="1445" t="s">
        <v>11347</v>
      </c>
      <c r="D2131" s="1446" t="s">
        <v>11348</v>
      </c>
      <c r="E2131" s="1445">
        <v>9.39691962E8</v>
      </c>
      <c r="F2131" s="1445">
        <v>9.39691962E8</v>
      </c>
      <c r="G2131" s="1447" t="b">
        <v>1</v>
      </c>
      <c r="H2131" s="1445" t="s">
        <v>76</v>
      </c>
      <c r="I2131" s="1445" t="s">
        <v>8764</v>
      </c>
      <c r="J2131" s="1448">
        <v>838593.0</v>
      </c>
      <c r="K2131" s="1445" t="s">
        <v>2432</v>
      </c>
      <c r="L2131" s="1445" t="s">
        <v>5072</v>
      </c>
      <c r="M2131" s="1445" t="s">
        <v>5052</v>
      </c>
      <c r="N2131" s="1449" t="s">
        <v>2432</v>
      </c>
      <c r="O2131" s="1450"/>
      <c r="P2131" s="1450"/>
    </row>
    <row r="2132">
      <c r="A2132" s="1444">
        <v>6202.0</v>
      </c>
      <c r="B2132" s="1445" t="s">
        <v>11349</v>
      </c>
      <c r="C2132" s="1445" t="s">
        <v>11350</v>
      </c>
      <c r="D2132" s="1446" t="s">
        <v>11351</v>
      </c>
      <c r="E2132" s="1445">
        <v>6.58944505E8</v>
      </c>
      <c r="F2132" s="1445">
        <v>6.58944505E8</v>
      </c>
      <c r="G2132" s="1447" t="b">
        <v>1</v>
      </c>
      <c r="H2132" s="1445" t="s">
        <v>76</v>
      </c>
      <c r="I2132" s="1445" t="s">
        <v>8887</v>
      </c>
      <c r="J2132" s="1448">
        <v>927980.0</v>
      </c>
      <c r="K2132" s="1445" t="s">
        <v>2659</v>
      </c>
      <c r="L2132" s="1445" t="s">
        <v>5182</v>
      </c>
      <c r="M2132" s="1445" t="s">
        <v>7130</v>
      </c>
      <c r="N2132" s="1449" t="s">
        <v>2659</v>
      </c>
      <c r="O2132" s="1450"/>
      <c r="P2132" s="1450"/>
    </row>
    <row r="2133">
      <c r="A2133" s="1444">
        <v>6203.0</v>
      </c>
      <c r="B2133" s="1445" t="s">
        <v>11352</v>
      </c>
      <c r="C2133" s="1445" t="s">
        <v>11353</v>
      </c>
      <c r="D2133" s="1446" t="s">
        <v>11354</v>
      </c>
      <c r="E2133" s="1445">
        <v>8.89857284E8</v>
      </c>
      <c r="F2133" s="1445">
        <v>8.89857284E8</v>
      </c>
      <c r="G2133" s="1447" t="b">
        <v>1</v>
      </c>
      <c r="H2133" s="1445" t="s">
        <v>76</v>
      </c>
      <c r="I2133" s="1445" t="s">
        <v>8887</v>
      </c>
      <c r="J2133" s="1448">
        <v>927980.0</v>
      </c>
      <c r="K2133" s="1445" t="s">
        <v>2659</v>
      </c>
      <c r="L2133" s="1453"/>
      <c r="M2133" s="1445" t="s">
        <v>76</v>
      </c>
      <c r="N2133" s="1449" t="s">
        <v>2659</v>
      </c>
      <c r="O2133" s="1450"/>
      <c r="P2133" s="1450"/>
    </row>
    <row r="2134">
      <c r="A2134" s="1444">
        <v>6204.0</v>
      </c>
      <c r="B2134" s="1445" t="s">
        <v>11355</v>
      </c>
      <c r="C2134" s="1445" t="s">
        <v>11356</v>
      </c>
      <c r="D2134" s="1446" t="s">
        <v>11357</v>
      </c>
      <c r="E2134" s="1445">
        <v>9.68180608E8</v>
      </c>
      <c r="F2134" s="1445">
        <v>9.68180608E8</v>
      </c>
      <c r="G2134" s="1447" t="b">
        <v>1</v>
      </c>
      <c r="H2134" s="1445" t="s">
        <v>76</v>
      </c>
      <c r="I2134" s="1445" t="s">
        <v>8764</v>
      </c>
      <c r="J2134" s="1448">
        <v>838593.0</v>
      </c>
      <c r="K2134" s="1445" t="s">
        <v>2659</v>
      </c>
      <c r="L2134" s="1445" t="s">
        <v>5196</v>
      </c>
      <c r="M2134" s="1445" t="s">
        <v>5196</v>
      </c>
      <c r="N2134" s="1449" t="s">
        <v>2659</v>
      </c>
      <c r="O2134" s="1450"/>
      <c r="P2134" s="1450"/>
    </row>
    <row r="2135">
      <c r="A2135" s="1444">
        <v>6205.0</v>
      </c>
      <c r="B2135" s="1445" t="s">
        <v>11358</v>
      </c>
      <c r="C2135" s="1445" t="s">
        <v>11359</v>
      </c>
      <c r="D2135" s="1446" t="s">
        <v>11360</v>
      </c>
      <c r="E2135" s="1445">
        <v>9.93546966E8</v>
      </c>
      <c r="F2135" s="1445">
        <v>9.93546966E8</v>
      </c>
      <c r="G2135" s="1447" t="b">
        <v>1</v>
      </c>
      <c r="H2135" s="1445" t="s">
        <v>76</v>
      </c>
      <c r="I2135" s="1445" t="s">
        <v>8467</v>
      </c>
      <c r="J2135" s="1448">
        <v>814946.0</v>
      </c>
      <c r="K2135" s="1445" t="s">
        <v>2464</v>
      </c>
      <c r="L2135" s="1445" t="s">
        <v>3864</v>
      </c>
      <c r="M2135" s="1445" t="s">
        <v>3864</v>
      </c>
      <c r="N2135" s="1449" t="s">
        <v>5881</v>
      </c>
      <c r="O2135" s="1450"/>
      <c r="P2135" s="1450"/>
    </row>
    <row r="2136">
      <c r="A2136" s="1444">
        <v>6206.0</v>
      </c>
      <c r="B2136" s="1445" t="s">
        <v>11361</v>
      </c>
      <c r="C2136" s="1445" t="s">
        <v>11362</v>
      </c>
      <c r="D2136" s="1446" t="s">
        <v>11363</v>
      </c>
      <c r="E2136" s="1445">
        <v>2.6739353E7</v>
      </c>
      <c r="F2136" s="1445">
        <v>2.6739353E7</v>
      </c>
      <c r="G2136" s="1447" t="b">
        <v>1</v>
      </c>
      <c r="H2136" s="1445" t="s">
        <v>76</v>
      </c>
      <c r="I2136" s="1445" t="s">
        <v>6729</v>
      </c>
      <c r="J2136" s="1448">
        <v>875294.0</v>
      </c>
      <c r="K2136" s="1445" t="s">
        <v>2464</v>
      </c>
      <c r="L2136" s="1445" t="s">
        <v>4951</v>
      </c>
      <c r="M2136" s="1445" t="s">
        <v>11364</v>
      </c>
      <c r="N2136" s="1449" t="s">
        <v>2464</v>
      </c>
      <c r="O2136" s="1450"/>
      <c r="P2136" s="1450"/>
    </row>
    <row r="2137">
      <c r="A2137" s="1444">
        <v>6207.0</v>
      </c>
      <c r="B2137" s="1445" t="s">
        <v>11365</v>
      </c>
      <c r="C2137" s="1445" t="s">
        <v>11366</v>
      </c>
      <c r="D2137" s="1446" t="s">
        <v>11367</v>
      </c>
      <c r="E2137" s="1445">
        <v>2.1159885E7</v>
      </c>
      <c r="F2137" s="1445">
        <v>2.1159885E7</v>
      </c>
      <c r="G2137" s="1447" t="b">
        <v>1</v>
      </c>
      <c r="H2137" s="1445" t="s">
        <v>76</v>
      </c>
      <c r="I2137" s="1445" t="s">
        <v>6729</v>
      </c>
      <c r="J2137" s="1448">
        <v>875294.0</v>
      </c>
      <c r="K2137" s="1445" t="s">
        <v>2464</v>
      </c>
      <c r="L2137" s="1445" t="s">
        <v>5089</v>
      </c>
      <c r="M2137" s="1445" t="s">
        <v>4931</v>
      </c>
      <c r="N2137" s="1449" t="s">
        <v>2464</v>
      </c>
      <c r="O2137" s="1450"/>
      <c r="P2137" s="1450"/>
    </row>
    <row r="2138">
      <c r="A2138" s="1444">
        <v>6208.0</v>
      </c>
      <c r="B2138" s="1445" t="s">
        <v>11368</v>
      </c>
      <c r="C2138" s="1445" t="s">
        <v>11369</v>
      </c>
      <c r="D2138" s="1446" t="s">
        <v>11370</v>
      </c>
      <c r="E2138" s="1445">
        <v>6.12717199E8</v>
      </c>
      <c r="F2138" s="1445">
        <v>6.12717199E8</v>
      </c>
      <c r="G2138" s="1447" t="b">
        <v>1</v>
      </c>
      <c r="H2138" s="1445" t="s">
        <v>76</v>
      </c>
      <c r="I2138" s="1445" t="s">
        <v>5060</v>
      </c>
      <c r="J2138" s="1448">
        <v>1044620.0</v>
      </c>
      <c r="K2138" s="1445" t="s">
        <v>2464</v>
      </c>
      <c r="L2138" s="1445" t="s">
        <v>5011</v>
      </c>
      <c r="M2138" s="1445" t="s">
        <v>5398</v>
      </c>
      <c r="N2138" s="1449" t="s">
        <v>8309</v>
      </c>
      <c r="O2138" s="1450"/>
      <c r="P2138" s="1450"/>
    </row>
    <row r="2139">
      <c r="A2139" s="1444">
        <v>6210.0</v>
      </c>
      <c r="B2139" s="1445" t="s">
        <v>11371</v>
      </c>
      <c r="C2139" s="1445" t="s">
        <v>11372</v>
      </c>
      <c r="D2139" s="1446" t="s">
        <v>11373</v>
      </c>
      <c r="E2139" s="1445">
        <v>8.0273778E7</v>
      </c>
      <c r="F2139" s="1445">
        <v>8.0273778E7</v>
      </c>
      <c r="G2139" s="1447" t="b">
        <v>1</v>
      </c>
      <c r="H2139" s="1445" t="s">
        <v>120</v>
      </c>
      <c r="I2139" s="1445" t="s">
        <v>11374</v>
      </c>
      <c r="J2139" s="1448">
        <v>1039814.0</v>
      </c>
      <c r="K2139" s="1445" t="s">
        <v>2536</v>
      </c>
      <c r="L2139" s="1453"/>
      <c r="M2139" s="1445" t="s">
        <v>11375</v>
      </c>
      <c r="N2139" s="1449" t="s">
        <v>11376</v>
      </c>
      <c r="O2139" s="1450"/>
      <c r="P2139" s="1450"/>
    </row>
    <row r="2140">
      <c r="A2140" s="1444">
        <v>6211.0</v>
      </c>
      <c r="B2140" s="1445" t="s">
        <v>11377</v>
      </c>
      <c r="C2140" s="1445" t="s">
        <v>11378</v>
      </c>
      <c r="D2140" s="1446" t="s">
        <v>11379</v>
      </c>
      <c r="E2140" s="1445">
        <v>8.89840488E8</v>
      </c>
      <c r="F2140" s="1445">
        <v>8.89840488E8</v>
      </c>
      <c r="G2140" s="1447" t="b">
        <v>1</v>
      </c>
      <c r="H2140" s="1445" t="s">
        <v>76</v>
      </c>
      <c r="I2140" s="1445" t="s">
        <v>5010</v>
      </c>
      <c r="J2140" s="1448">
        <v>833553.0</v>
      </c>
      <c r="K2140" s="1445" t="s">
        <v>2464</v>
      </c>
      <c r="L2140" s="1445" t="s">
        <v>4994</v>
      </c>
      <c r="M2140" s="1445" t="s">
        <v>9273</v>
      </c>
      <c r="N2140" s="1449" t="s">
        <v>11380</v>
      </c>
      <c r="O2140" s="1450"/>
      <c r="P2140" s="1450"/>
    </row>
    <row r="2141">
      <c r="A2141" s="1444">
        <v>6212.0</v>
      </c>
      <c r="B2141" s="1445" t="s">
        <v>11381</v>
      </c>
      <c r="C2141" s="1445" t="s">
        <v>11382</v>
      </c>
      <c r="D2141" s="1446" t="s">
        <v>11383</v>
      </c>
      <c r="E2141" s="1445">
        <v>9.61103939E8</v>
      </c>
      <c r="F2141" s="1445">
        <v>9.61103939E8</v>
      </c>
      <c r="G2141" s="1447" t="b">
        <v>1</v>
      </c>
      <c r="H2141" s="1445" t="s">
        <v>76</v>
      </c>
      <c r="I2141" s="1445" t="s">
        <v>1077</v>
      </c>
      <c r="J2141" s="1448">
        <v>319244.0</v>
      </c>
      <c r="K2141" s="1445" t="s">
        <v>2536</v>
      </c>
      <c r="L2141" s="1445" t="s">
        <v>6466</v>
      </c>
      <c r="M2141" s="1445" t="s">
        <v>76</v>
      </c>
      <c r="N2141" s="1449" t="s">
        <v>11384</v>
      </c>
      <c r="O2141" s="1450"/>
      <c r="P2141" s="1450"/>
    </row>
    <row r="2142">
      <c r="A2142" s="1444">
        <v>6214.0</v>
      </c>
      <c r="B2142" s="1445" t="s">
        <v>11385</v>
      </c>
      <c r="C2142" s="1445" t="s">
        <v>11386</v>
      </c>
      <c r="D2142" s="1446" t="s">
        <v>11387</v>
      </c>
      <c r="E2142" s="1445">
        <v>6.25196285E8</v>
      </c>
      <c r="F2142" s="1445">
        <v>6.25196285E8</v>
      </c>
      <c r="G2142" s="1447" t="b">
        <v>1</v>
      </c>
      <c r="H2142" s="1445" t="s">
        <v>76</v>
      </c>
      <c r="I2142" s="1445" t="s">
        <v>5010</v>
      </c>
      <c r="J2142" s="1448">
        <v>833553.0</v>
      </c>
      <c r="K2142" s="1445" t="s">
        <v>2426</v>
      </c>
      <c r="L2142" s="1445" t="s">
        <v>5838</v>
      </c>
      <c r="M2142" s="1445" t="s">
        <v>8870</v>
      </c>
      <c r="N2142" s="1449" t="s">
        <v>11388</v>
      </c>
      <c r="O2142" s="1450"/>
      <c r="P2142" s="1450"/>
    </row>
    <row r="2143">
      <c r="A2143" s="1444">
        <v>6216.0</v>
      </c>
      <c r="B2143" s="1445" t="s">
        <v>11389</v>
      </c>
      <c r="C2143" s="1445" t="s">
        <v>11390</v>
      </c>
      <c r="D2143" s="1446" t="s">
        <v>11391</v>
      </c>
      <c r="E2143" s="1445">
        <v>4.4049069E7</v>
      </c>
      <c r="F2143" s="1445">
        <v>4.4049069E7</v>
      </c>
      <c r="G2143" s="1447" t="b">
        <v>1</v>
      </c>
      <c r="H2143" s="1445" t="s">
        <v>5541</v>
      </c>
      <c r="I2143" s="1445" t="s">
        <v>8764</v>
      </c>
      <c r="J2143" s="1448">
        <v>838593.0</v>
      </c>
      <c r="K2143" s="1445" t="s">
        <v>2464</v>
      </c>
      <c r="L2143" s="1445" t="s">
        <v>5541</v>
      </c>
      <c r="M2143" s="1445" t="s">
        <v>5541</v>
      </c>
      <c r="N2143" s="1449" t="s">
        <v>5094</v>
      </c>
      <c r="O2143" s="1450"/>
      <c r="P2143" s="1450"/>
    </row>
    <row r="2144">
      <c r="A2144" s="1444">
        <v>6217.0</v>
      </c>
      <c r="B2144" s="1445" t="s">
        <v>11392</v>
      </c>
      <c r="C2144" s="1445" t="s">
        <v>11393</v>
      </c>
      <c r="D2144" s="1446" t="s">
        <v>11394</v>
      </c>
      <c r="E2144" s="1445">
        <v>2.2247575E7</v>
      </c>
      <c r="F2144" s="1445">
        <v>2.2247575E7</v>
      </c>
      <c r="G2144" s="1447" t="b">
        <v>1</v>
      </c>
      <c r="H2144" s="1445" t="s">
        <v>76</v>
      </c>
      <c r="I2144" s="1445" t="s">
        <v>5010</v>
      </c>
      <c r="J2144" s="1448">
        <v>833553.0</v>
      </c>
      <c r="K2144" s="1445" t="s">
        <v>2659</v>
      </c>
      <c r="L2144" s="1445" t="s">
        <v>5102</v>
      </c>
      <c r="M2144" s="1445" t="s">
        <v>11395</v>
      </c>
      <c r="N2144" s="1449" t="s">
        <v>6624</v>
      </c>
      <c r="O2144" s="1450"/>
      <c r="P2144" s="1450"/>
    </row>
    <row r="2145">
      <c r="A2145" s="1444">
        <v>6218.0</v>
      </c>
      <c r="B2145" s="1445" t="s">
        <v>11396</v>
      </c>
      <c r="C2145" s="1445" t="s">
        <v>11397</v>
      </c>
      <c r="D2145" s="1446" t="s">
        <v>11398</v>
      </c>
      <c r="E2145" s="1445">
        <v>3.8222222E7</v>
      </c>
      <c r="F2145" s="1445">
        <v>3.8222222E7</v>
      </c>
      <c r="G2145" s="1447" t="b">
        <v>1</v>
      </c>
      <c r="H2145" s="1445" t="s">
        <v>263</v>
      </c>
      <c r="I2145" s="1445" t="s">
        <v>7033</v>
      </c>
      <c r="J2145" s="1448">
        <v>632882.0</v>
      </c>
      <c r="K2145" s="1445" t="s">
        <v>2426</v>
      </c>
      <c r="L2145" s="1445" t="s">
        <v>263</v>
      </c>
      <c r="M2145" s="1445" t="s">
        <v>263</v>
      </c>
      <c r="N2145" s="1449" t="s">
        <v>2426</v>
      </c>
      <c r="O2145" s="1450"/>
      <c r="P2145" s="1450"/>
    </row>
    <row r="2146">
      <c r="A2146" s="1444">
        <v>6219.0</v>
      </c>
      <c r="B2146" s="1445" t="s">
        <v>11399</v>
      </c>
      <c r="C2146" s="1445" t="s">
        <v>11400</v>
      </c>
      <c r="D2146" s="1446" t="s">
        <v>11401</v>
      </c>
      <c r="E2146" s="1445">
        <v>2.293025E7</v>
      </c>
      <c r="F2146" s="1445">
        <v>2.293025E7</v>
      </c>
      <c r="G2146" s="1447" t="b">
        <v>1</v>
      </c>
      <c r="H2146" s="1445" t="s">
        <v>76</v>
      </c>
      <c r="I2146" s="1445" t="s">
        <v>5010</v>
      </c>
      <c r="J2146" s="1448">
        <v>833553.0</v>
      </c>
      <c r="K2146" s="1445" t="s">
        <v>2659</v>
      </c>
      <c r="L2146" s="1445" t="s">
        <v>5998</v>
      </c>
      <c r="M2146" s="1445" t="s">
        <v>8760</v>
      </c>
      <c r="N2146" s="1449" t="s">
        <v>6624</v>
      </c>
      <c r="O2146" s="1450"/>
      <c r="P2146" s="1450"/>
    </row>
    <row r="2147">
      <c r="A2147" s="1444">
        <v>6220.0</v>
      </c>
      <c r="B2147" s="1445" t="s">
        <v>11402</v>
      </c>
      <c r="C2147" s="1445" t="s">
        <v>11403</v>
      </c>
      <c r="D2147" s="1446" t="s">
        <v>11404</v>
      </c>
      <c r="E2147" s="1445">
        <v>2.4081361E7</v>
      </c>
      <c r="F2147" s="1445">
        <v>2.4081361E7</v>
      </c>
      <c r="G2147" s="1447" t="b">
        <v>1</v>
      </c>
      <c r="H2147" s="1445" t="s">
        <v>76</v>
      </c>
      <c r="I2147" s="1445" t="s">
        <v>5010</v>
      </c>
      <c r="J2147" s="1448">
        <v>833553.0</v>
      </c>
      <c r="K2147" s="1445" t="s">
        <v>2659</v>
      </c>
      <c r="L2147" s="1445" t="s">
        <v>5081</v>
      </c>
      <c r="M2147" s="1445" t="s">
        <v>8559</v>
      </c>
      <c r="N2147" s="1449" t="s">
        <v>6624</v>
      </c>
      <c r="O2147" s="1450"/>
      <c r="P2147" s="1450"/>
    </row>
    <row r="2148">
      <c r="A2148" s="1444">
        <v>6221.0</v>
      </c>
      <c r="B2148" s="1445" t="s">
        <v>11405</v>
      </c>
      <c r="C2148" s="1445" t="s">
        <v>11406</v>
      </c>
      <c r="D2148" s="1446" t="s">
        <v>11407</v>
      </c>
      <c r="E2148" s="1445">
        <v>3.8222222E7</v>
      </c>
      <c r="F2148" s="1445">
        <v>3.8222222E7</v>
      </c>
      <c r="G2148" s="1447" t="b">
        <v>1</v>
      </c>
      <c r="H2148" s="1445" t="s">
        <v>76</v>
      </c>
      <c r="I2148" s="1445" t="s">
        <v>7033</v>
      </c>
      <c r="J2148" s="1448">
        <v>632882.0</v>
      </c>
      <c r="K2148" s="1445" t="s">
        <v>2426</v>
      </c>
      <c r="L2148" s="1445" t="s">
        <v>263</v>
      </c>
      <c r="M2148" s="1445" t="s">
        <v>263</v>
      </c>
      <c r="N2148" s="1449" t="s">
        <v>2426</v>
      </c>
      <c r="O2148" s="1450"/>
      <c r="P2148" s="1450"/>
    </row>
    <row r="2149">
      <c r="A2149" s="1444">
        <v>6222.0</v>
      </c>
      <c r="B2149" s="1445" t="s">
        <v>11408</v>
      </c>
      <c r="C2149" s="1445" t="s">
        <v>11409</v>
      </c>
      <c r="D2149" s="1446" t="s">
        <v>11410</v>
      </c>
      <c r="E2149" s="1445">
        <v>8.61222171E8</v>
      </c>
      <c r="F2149" s="1445">
        <v>8.61222171E8</v>
      </c>
      <c r="G2149" s="1447" t="b">
        <v>1</v>
      </c>
      <c r="H2149" s="1445" t="s">
        <v>76</v>
      </c>
      <c r="I2149" s="1445" t="s">
        <v>11172</v>
      </c>
      <c r="J2149" s="1448">
        <v>1082127.0</v>
      </c>
      <c r="K2149" s="1445" t="s">
        <v>2464</v>
      </c>
      <c r="L2149" s="1445" t="s">
        <v>6404</v>
      </c>
      <c r="M2149" s="1445" t="s">
        <v>6404</v>
      </c>
      <c r="N2149" s="1449" t="s">
        <v>2464</v>
      </c>
      <c r="O2149" s="1450"/>
      <c r="P2149" s="1450"/>
    </row>
    <row r="2150">
      <c r="A2150" s="1444">
        <v>6223.0</v>
      </c>
      <c r="B2150" s="1445" t="s">
        <v>11411</v>
      </c>
      <c r="C2150" s="1445" t="s">
        <v>11412</v>
      </c>
      <c r="D2150" s="1446" t="s">
        <v>11413</v>
      </c>
      <c r="E2150" s="1445">
        <v>8.14052226E8</v>
      </c>
      <c r="F2150" s="1445">
        <v>8.14052226E8</v>
      </c>
      <c r="G2150" s="1447" t="b">
        <v>1</v>
      </c>
      <c r="H2150" s="1445" t="s">
        <v>76</v>
      </c>
      <c r="I2150" s="1451"/>
      <c r="J2150" s="1451"/>
      <c r="K2150" s="1445" t="s">
        <v>2464</v>
      </c>
      <c r="L2150" s="1445" t="s">
        <v>5633</v>
      </c>
      <c r="M2150" s="1445" t="s">
        <v>6702</v>
      </c>
      <c r="N2150" s="1449" t="s">
        <v>5155</v>
      </c>
      <c r="O2150" s="1450"/>
      <c r="P2150" s="1450"/>
    </row>
    <row r="2151">
      <c r="A2151" s="1444">
        <v>6224.0</v>
      </c>
      <c r="B2151" s="1445" t="s">
        <v>11414</v>
      </c>
      <c r="C2151" s="1445" t="s">
        <v>11415</v>
      </c>
      <c r="D2151" s="1446" t="s">
        <v>11416</v>
      </c>
      <c r="E2151" s="1445">
        <v>8.14052226E8</v>
      </c>
      <c r="F2151" s="1445">
        <v>8.14052226E8</v>
      </c>
      <c r="G2151" s="1447" t="b">
        <v>1</v>
      </c>
      <c r="H2151" s="1445" t="s">
        <v>76</v>
      </c>
      <c r="I2151" s="1445" t="s">
        <v>7033</v>
      </c>
      <c r="J2151" s="1448">
        <v>632882.0</v>
      </c>
      <c r="K2151" s="1445" t="s">
        <v>2464</v>
      </c>
      <c r="L2151" s="1445" t="s">
        <v>9778</v>
      </c>
      <c r="M2151" s="1445" t="s">
        <v>9778</v>
      </c>
      <c r="N2151" s="1449" t="s">
        <v>5155</v>
      </c>
      <c r="O2151" s="1450"/>
      <c r="P2151" s="1450"/>
    </row>
    <row r="2152">
      <c r="A2152" s="1444">
        <v>6225.0</v>
      </c>
      <c r="B2152" s="1445" t="s">
        <v>1243</v>
      </c>
      <c r="C2152" s="1445" t="s">
        <v>11417</v>
      </c>
      <c r="D2152" s="1446" t="s">
        <v>11418</v>
      </c>
      <c r="E2152" s="1445">
        <v>9.80888952E8</v>
      </c>
      <c r="F2152" s="1445">
        <v>9.80888952E8</v>
      </c>
      <c r="G2152" s="1447" t="b">
        <v>1</v>
      </c>
      <c r="H2152" s="1445" t="s">
        <v>76</v>
      </c>
      <c r="I2152" s="1445" t="s">
        <v>6729</v>
      </c>
      <c r="J2152" s="1448">
        <v>875294.0</v>
      </c>
      <c r="K2152" s="1445" t="s">
        <v>2659</v>
      </c>
      <c r="L2152" s="1453"/>
      <c r="M2152" s="1445" t="s">
        <v>76</v>
      </c>
      <c r="N2152" s="1449" t="s">
        <v>2659</v>
      </c>
      <c r="O2152" s="1450"/>
      <c r="P2152" s="1450"/>
    </row>
    <row r="2153">
      <c r="A2153" s="1444">
        <v>6226.0</v>
      </c>
      <c r="B2153" s="1445" t="s">
        <v>11419</v>
      </c>
      <c r="C2153" s="1445" t="s">
        <v>11420</v>
      </c>
      <c r="D2153" s="1446" t="s">
        <v>11421</v>
      </c>
      <c r="E2153" s="1445">
        <v>8.33385345E8</v>
      </c>
      <c r="F2153" s="1445">
        <v>8.33385345E8</v>
      </c>
      <c r="G2153" s="1447" t="b">
        <v>1</v>
      </c>
      <c r="H2153" s="1445" t="s">
        <v>76</v>
      </c>
      <c r="I2153" s="1445" t="s">
        <v>11172</v>
      </c>
      <c r="J2153" s="1448">
        <v>1082127.0</v>
      </c>
      <c r="K2153" s="1445" t="s">
        <v>2464</v>
      </c>
      <c r="L2153" s="1453"/>
      <c r="M2153" s="1445" t="s">
        <v>9499</v>
      </c>
      <c r="N2153" s="1449" t="s">
        <v>2464</v>
      </c>
      <c r="O2153" s="1450"/>
      <c r="P2153" s="1450"/>
    </row>
    <row r="2154">
      <c r="A2154" s="1444">
        <v>6228.0</v>
      </c>
      <c r="B2154" s="1445" t="s">
        <v>11422</v>
      </c>
      <c r="C2154" s="1445" t="s">
        <v>11423</v>
      </c>
      <c r="D2154" s="1446" t="s">
        <v>11424</v>
      </c>
      <c r="E2154" s="1445">
        <v>9.93944417E8</v>
      </c>
      <c r="F2154" s="1445">
        <v>9.93944417E8</v>
      </c>
      <c r="G2154" s="1447" t="b">
        <v>1</v>
      </c>
      <c r="H2154" s="1445" t="s">
        <v>76</v>
      </c>
      <c r="I2154" s="1445" t="s">
        <v>8453</v>
      </c>
      <c r="J2154" s="1448">
        <v>978131.0</v>
      </c>
      <c r="K2154" s="1445" t="s">
        <v>2476</v>
      </c>
      <c r="L2154" s="1451"/>
      <c r="M2154" s="1445" t="s">
        <v>76</v>
      </c>
      <c r="N2154" s="1449" t="s">
        <v>11425</v>
      </c>
      <c r="O2154" s="1450"/>
      <c r="P2154" s="1450"/>
    </row>
    <row r="2155">
      <c r="A2155" s="1444">
        <v>6229.0</v>
      </c>
      <c r="B2155" s="1445" t="s">
        <v>3237</v>
      </c>
      <c r="C2155" s="1445" t="s">
        <v>11426</v>
      </c>
      <c r="D2155" s="1446" t="s">
        <v>11427</v>
      </c>
      <c r="E2155" s="1445">
        <v>2.0953102E7</v>
      </c>
      <c r="F2155" s="1445">
        <v>2.0953102E7</v>
      </c>
      <c r="G2155" s="1447" t="b">
        <v>1</v>
      </c>
      <c r="H2155" s="1445" t="s">
        <v>76</v>
      </c>
      <c r="I2155" s="1445" t="s">
        <v>1077</v>
      </c>
      <c r="J2155" s="1448">
        <v>319244.0</v>
      </c>
      <c r="K2155" s="1445" t="s">
        <v>3238</v>
      </c>
      <c r="L2155" s="1451"/>
      <c r="M2155" s="1445" t="s">
        <v>5081</v>
      </c>
      <c r="N2155" s="1449" t="s">
        <v>5395</v>
      </c>
      <c r="O2155" s="1450"/>
      <c r="P2155" s="1450"/>
    </row>
    <row r="2156">
      <c r="A2156" s="1444">
        <v>6230.0</v>
      </c>
      <c r="B2156" s="1445" t="s">
        <v>11428</v>
      </c>
      <c r="C2156" s="1445" t="s">
        <v>11429</v>
      </c>
      <c r="D2156" s="1446" t="s">
        <v>11430</v>
      </c>
      <c r="E2156" s="1445">
        <v>2.0953101E7</v>
      </c>
      <c r="F2156" s="1445">
        <v>2.0953101E7</v>
      </c>
      <c r="G2156" s="1447" t="b">
        <v>1</v>
      </c>
      <c r="H2156" s="1445" t="s">
        <v>76</v>
      </c>
      <c r="I2156" s="1445" t="s">
        <v>1077</v>
      </c>
      <c r="J2156" s="1448">
        <v>319244.0</v>
      </c>
      <c r="K2156" s="1445" t="s">
        <v>3238</v>
      </c>
      <c r="L2156" s="1451"/>
      <c r="M2156" s="1445" t="s">
        <v>9258</v>
      </c>
      <c r="N2156" s="1449" t="s">
        <v>5395</v>
      </c>
      <c r="O2156" s="1450"/>
      <c r="P2156" s="1450"/>
    </row>
    <row r="2157">
      <c r="A2157" s="1444">
        <v>6232.0</v>
      </c>
      <c r="B2157" s="1445" t="s">
        <v>11431</v>
      </c>
      <c r="C2157" s="1445" t="s">
        <v>11432</v>
      </c>
      <c r="D2157" s="1446" t="s">
        <v>11433</v>
      </c>
      <c r="E2157" s="1445">
        <v>8.50378916E8</v>
      </c>
      <c r="F2157" s="1445">
        <v>8.50378916E8</v>
      </c>
      <c r="G2157" s="1447" t="b">
        <v>1</v>
      </c>
      <c r="H2157" s="1445" t="s">
        <v>76</v>
      </c>
      <c r="I2157" s="1445" t="s">
        <v>6729</v>
      </c>
      <c r="J2157" s="1448">
        <v>875294.0</v>
      </c>
      <c r="K2157" s="1445" t="s">
        <v>2682</v>
      </c>
      <c r="L2157" s="1453"/>
      <c r="M2157" s="1445" t="s">
        <v>5838</v>
      </c>
      <c r="N2157" s="1449" t="s">
        <v>6862</v>
      </c>
      <c r="O2157" s="1450"/>
      <c r="P2157" s="1450"/>
    </row>
    <row r="2158">
      <c r="A2158" s="1444">
        <v>6234.0</v>
      </c>
      <c r="B2158" s="1445" t="s">
        <v>11434</v>
      </c>
      <c r="C2158" s="1445" t="s">
        <v>11435</v>
      </c>
      <c r="D2158" s="1446" t="s">
        <v>11436</v>
      </c>
      <c r="E2158" s="1445">
        <v>6.46956424E8</v>
      </c>
      <c r="F2158" s="1445">
        <v>6.46956424E8</v>
      </c>
      <c r="G2158" s="1447" t="b">
        <v>1</v>
      </c>
      <c r="H2158" s="1445" t="s">
        <v>76</v>
      </c>
      <c r="I2158" s="1445" t="s">
        <v>6729</v>
      </c>
      <c r="J2158" s="1448">
        <v>875294.0</v>
      </c>
      <c r="K2158" s="1445" t="s">
        <v>2426</v>
      </c>
      <c r="L2158" s="1445" t="s">
        <v>4930</v>
      </c>
      <c r="M2158" s="1445" t="s">
        <v>4969</v>
      </c>
      <c r="N2158" s="1449" t="s">
        <v>2426</v>
      </c>
      <c r="O2158" s="1450"/>
      <c r="P2158" s="1450"/>
    </row>
    <row r="2159">
      <c r="A2159" s="1444">
        <v>6235.0</v>
      </c>
      <c r="B2159" s="1445" t="s">
        <v>2666</v>
      </c>
      <c r="C2159" s="1445" t="s">
        <v>11437</v>
      </c>
      <c r="D2159" s="1446" t="s">
        <v>11438</v>
      </c>
      <c r="E2159" s="1445">
        <v>8.02045646E8</v>
      </c>
      <c r="F2159" s="1445">
        <v>8.02045646E8</v>
      </c>
      <c r="G2159" s="1447" t="b">
        <v>1</v>
      </c>
      <c r="H2159" s="1445" t="s">
        <v>76</v>
      </c>
      <c r="I2159" s="1445" t="s">
        <v>1077</v>
      </c>
      <c r="J2159" s="1448">
        <v>319244.0</v>
      </c>
      <c r="K2159" s="1445" t="s">
        <v>2432</v>
      </c>
      <c r="L2159" s="1445" t="s">
        <v>5011</v>
      </c>
      <c r="M2159" s="1445" t="s">
        <v>5012</v>
      </c>
      <c r="N2159" s="1449" t="s">
        <v>10828</v>
      </c>
      <c r="O2159" s="1450"/>
      <c r="P2159" s="1450"/>
    </row>
    <row r="2160">
      <c r="A2160" s="1444">
        <v>6236.0</v>
      </c>
      <c r="B2160" s="1445" t="s">
        <v>11439</v>
      </c>
      <c r="C2160" s="1445" t="s">
        <v>11440</v>
      </c>
      <c r="D2160" s="1446" t="s">
        <v>11441</v>
      </c>
      <c r="E2160" s="1445">
        <v>8.28749642E8</v>
      </c>
      <c r="F2160" s="1445">
        <v>8.28749642E8</v>
      </c>
      <c r="G2160" s="1447" t="b">
        <v>1</v>
      </c>
      <c r="H2160" s="1445" t="s">
        <v>76</v>
      </c>
      <c r="I2160" s="1445" t="s">
        <v>6729</v>
      </c>
      <c r="J2160" s="1448">
        <v>875294.0</v>
      </c>
      <c r="K2160" s="1445" t="s">
        <v>2464</v>
      </c>
      <c r="L2160" s="1453"/>
      <c r="M2160" s="1445" t="s">
        <v>76</v>
      </c>
      <c r="N2160" s="1449" t="s">
        <v>11442</v>
      </c>
      <c r="O2160" s="1450"/>
      <c r="P2160" s="1450"/>
    </row>
    <row r="2161">
      <c r="A2161" s="1444">
        <v>6237.0</v>
      </c>
      <c r="B2161" s="1445" t="s">
        <v>11443</v>
      </c>
      <c r="C2161" s="1445" t="s">
        <v>11444</v>
      </c>
      <c r="D2161" s="1446" t="s">
        <v>11445</v>
      </c>
      <c r="E2161" s="1445">
        <v>9.57271554E8</v>
      </c>
      <c r="F2161" s="1445">
        <v>9.57271554E8</v>
      </c>
      <c r="G2161" s="1447" t="b">
        <v>1</v>
      </c>
      <c r="H2161" s="1445" t="s">
        <v>76</v>
      </c>
      <c r="I2161" s="1445" t="s">
        <v>1077</v>
      </c>
      <c r="J2161" s="1448">
        <v>319244.0</v>
      </c>
      <c r="K2161" s="1445" t="s">
        <v>2432</v>
      </c>
      <c r="L2161" s="1445" t="s">
        <v>7725</v>
      </c>
      <c r="M2161" s="1445" t="s">
        <v>11446</v>
      </c>
      <c r="N2161" s="1449" t="s">
        <v>8324</v>
      </c>
      <c r="O2161" s="1450"/>
      <c r="P2161" s="1450"/>
    </row>
    <row r="2162">
      <c r="A2162" s="1444">
        <v>6238.0</v>
      </c>
      <c r="B2162" s="1445" t="s">
        <v>11447</v>
      </c>
      <c r="C2162" s="1445" t="s">
        <v>11448</v>
      </c>
      <c r="D2162" s="1446" t="s">
        <v>11449</v>
      </c>
      <c r="E2162" s="1445">
        <v>6.40958562E8</v>
      </c>
      <c r="F2162" s="1445">
        <v>6.4095856262E10</v>
      </c>
      <c r="G2162" s="1447" t="b">
        <v>1</v>
      </c>
      <c r="H2162" s="1445" t="s">
        <v>76</v>
      </c>
      <c r="I2162" s="1445" t="s">
        <v>1077</v>
      </c>
      <c r="J2162" s="1448">
        <v>319244.0</v>
      </c>
      <c r="K2162" s="1445" t="s">
        <v>2432</v>
      </c>
      <c r="L2162" s="1445" t="s">
        <v>5164</v>
      </c>
      <c r="M2162" s="1445" t="s">
        <v>76</v>
      </c>
      <c r="N2162" s="1449" t="s">
        <v>8324</v>
      </c>
      <c r="O2162" s="1450"/>
      <c r="P2162" s="1450"/>
    </row>
    <row r="2163">
      <c r="A2163" s="1444">
        <v>6239.0</v>
      </c>
      <c r="B2163" s="1445" t="s">
        <v>11450</v>
      </c>
      <c r="C2163" s="1445" t="s">
        <v>11451</v>
      </c>
      <c r="D2163" s="1446" t="s">
        <v>11452</v>
      </c>
      <c r="E2163" s="1445">
        <v>8.18500062E8</v>
      </c>
      <c r="F2163" s="1445">
        <v>8.18500062E8</v>
      </c>
      <c r="G2163" s="1447" t="b">
        <v>1</v>
      </c>
      <c r="H2163" s="1445" t="s">
        <v>76</v>
      </c>
      <c r="I2163" s="1445" t="s">
        <v>11172</v>
      </c>
      <c r="J2163" s="1448">
        <v>1082127.0</v>
      </c>
      <c r="K2163" s="1445" t="s">
        <v>2464</v>
      </c>
      <c r="L2163" s="1445" t="s">
        <v>4960</v>
      </c>
      <c r="M2163" s="1445" t="s">
        <v>11453</v>
      </c>
      <c r="N2163" s="1449" t="s">
        <v>7437</v>
      </c>
      <c r="O2163" s="1450"/>
      <c r="P2163" s="1450"/>
    </row>
    <row r="2164">
      <c r="A2164" s="1444">
        <v>6240.0</v>
      </c>
      <c r="B2164" s="1445" t="s">
        <v>11454</v>
      </c>
      <c r="C2164" s="1445" t="s">
        <v>11455</v>
      </c>
      <c r="D2164" s="1446" t="s">
        <v>11456</v>
      </c>
      <c r="E2164" s="1445">
        <v>8.39894999E8</v>
      </c>
      <c r="F2164" s="1445">
        <v>8.39894999E8</v>
      </c>
      <c r="G2164" s="1447" t="b">
        <v>1</v>
      </c>
      <c r="H2164" s="1445" t="s">
        <v>244</v>
      </c>
      <c r="I2164" s="1445" t="s">
        <v>8453</v>
      </c>
      <c r="J2164" s="1448">
        <v>978131.0</v>
      </c>
      <c r="K2164" s="1445" t="s">
        <v>2937</v>
      </c>
      <c r="L2164" s="1445" t="s">
        <v>244</v>
      </c>
      <c r="M2164" s="1445" t="s">
        <v>244</v>
      </c>
      <c r="N2164" s="1449" t="s">
        <v>11457</v>
      </c>
      <c r="O2164" s="1450"/>
      <c r="P2164" s="1450"/>
    </row>
    <row r="2165">
      <c r="A2165" s="1444">
        <v>6242.0</v>
      </c>
      <c r="B2165" s="1445" t="s">
        <v>11458</v>
      </c>
      <c r="C2165" s="1445" t="s">
        <v>11459</v>
      </c>
      <c r="D2165" s="1446" t="s">
        <v>11460</v>
      </c>
      <c r="E2165" s="1445">
        <v>9.94424644E8</v>
      </c>
      <c r="F2165" s="1445">
        <v>9.94424644E8</v>
      </c>
      <c r="G2165" s="1447" t="b">
        <v>1</v>
      </c>
      <c r="H2165" s="1445" t="s">
        <v>76</v>
      </c>
      <c r="I2165" s="1445" t="s">
        <v>5010</v>
      </c>
      <c r="J2165" s="1448">
        <v>833553.0</v>
      </c>
      <c r="K2165" s="1445" t="s">
        <v>4317</v>
      </c>
      <c r="L2165" s="1445" t="s">
        <v>6090</v>
      </c>
      <c r="M2165" s="1445" t="s">
        <v>10303</v>
      </c>
      <c r="N2165" s="1449" t="s">
        <v>4317</v>
      </c>
      <c r="O2165" s="1450"/>
      <c r="P2165" s="1450"/>
    </row>
    <row r="2166">
      <c r="A2166" s="1455">
        <v>6244.0</v>
      </c>
      <c r="B2166" s="1456" t="s">
        <v>11461</v>
      </c>
      <c r="C2166" s="1456" t="s">
        <v>11462</v>
      </c>
      <c r="D2166" s="1457" t="s">
        <v>11463</v>
      </c>
      <c r="E2166" s="1456">
        <v>9.54173703E8</v>
      </c>
      <c r="F2166" s="1456">
        <v>9.54173703E8</v>
      </c>
      <c r="G2166" s="1458" t="b">
        <v>1</v>
      </c>
      <c r="H2166" s="1456" t="s">
        <v>244</v>
      </c>
      <c r="I2166" s="1456" t="s">
        <v>8453</v>
      </c>
      <c r="J2166" s="1459">
        <v>978131.0</v>
      </c>
      <c r="K2166" s="1456" t="s">
        <v>2659</v>
      </c>
      <c r="L2166" s="1456" t="s">
        <v>244</v>
      </c>
      <c r="M2166" s="1456" t="s">
        <v>244</v>
      </c>
      <c r="N2166" s="1460" t="s">
        <v>8490</v>
      </c>
      <c r="O2166" s="1450"/>
      <c r="P2166" s="1450"/>
    </row>
    <row r="2167">
      <c r="A2167" s="1461">
        <v>6310.0</v>
      </c>
      <c r="B2167" s="1462" t="s">
        <v>1587</v>
      </c>
      <c r="C2167" s="1463"/>
      <c r="D2167" s="1463"/>
      <c r="E2167" s="1463"/>
      <c r="F2167" s="1464"/>
      <c r="G2167" s="1" t="b">
        <v>1</v>
      </c>
      <c r="H2167" s="1" t="s">
        <v>120</v>
      </c>
      <c r="I2167" s="1463" t="s">
        <v>6480</v>
      </c>
      <c r="J2167" s="1463"/>
      <c r="K2167" s="1464"/>
      <c r="L2167" s="1463"/>
      <c r="M2167" s="1463"/>
      <c r="N2167" s="1463"/>
      <c r="O2167" s="1463"/>
      <c r="P2167" s="1463"/>
    </row>
    <row r="2168">
      <c r="A2168" s="1464">
        <v>6311.0</v>
      </c>
      <c r="B2168" s="1463" t="s">
        <v>11464</v>
      </c>
      <c r="C2168" s="1463" t="s">
        <v>11464</v>
      </c>
      <c r="D2168" s="1464" t="s">
        <v>11465</v>
      </c>
      <c r="E2168" s="1464">
        <v>6.49161E7</v>
      </c>
      <c r="F2168" s="1465">
        <v>6.49161E7</v>
      </c>
      <c r="G2168" s="1465" t="b">
        <v>1</v>
      </c>
      <c r="H2168" s="1463" t="s">
        <v>120</v>
      </c>
      <c r="I2168" s="1463" t="s">
        <v>11466</v>
      </c>
      <c r="J2168" s="1463">
        <v>6.6890581818E10</v>
      </c>
      <c r="K2168" s="1463" t="s">
        <v>2437</v>
      </c>
      <c r="L2168" s="1463" t="s">
        <v>9204</v>
      </c>
      <c r="M2168" s="1463"/>
      <c r="N2168" s="1463"/>
      <c r="O2168" s="1463"/>
      <c r="P2168" s="1463"/>
    </row>
    <row r="2169">
      <c r="A2169" s="1464">
        <v>6312.0</v>
      </c>
      <c r="B2169" s="1463" t="s">
        <v>4908</v>
      </c>
      <c r="C2169" s="1463" t="s">
        <v>11467</v>
      </c>
      <c r="D2169" s="1464" t="s">
        <v>11468</v>
      </c>
      <c r="E2169" s="1464">
        <v>6.453928E8</v>
      </c>
      <c r="F2169" s="1465">
        <v>6.453928E8</v>
      </c>
      <c r="G2169" s="1465" t="b">
        <v>1</v>
      </c>
      <c r="H2169" s="1463" t="s">
        <v>76</v>
      </c>
      <c r="I2169" s="1463" t="s">
        <v>1204</v>
      </c>
      <c r="J2169" s="1463">
        <v>6.6839565594E10</v>
      </c>
      <c r="K2169" s="1463" t="s">
        <v>2464</v>
      </c>
      <c r="L2169" s="1463" t="s">
        <v>8860</v>
      </c>
      <c r="M2169" s="1463"/>
      <c r="N2169" s="1463"/>
      <c r="O2169" s="1463"/>
      <c r="P2169" s="1463"/>
    </row>
    <row r="2170">
      <c r="A2170" s="1464">
        <v>6313.0</v>
      </c>
      <c r="B2170" s="1463" t="s">
        <v>11469</v>
      </c>
      <c r="C2170" s="1463" t="s">
        <v>11470</v>
      </c>
      <c r="D2170" s="1464" t="s">
        <v>11471</v>
      </c>
      <c r="E2170" s="1464">
        <v>6.14508612E8</v>
      </c>
      <c r="F2170" s="1465">
        <v>6.14508612E8</v>
      </c>
      <c r="G2170" s="1465" t="b">
        <v>1</v>
      </c>
      <c r="H2170" s="1463" t="s">
        <v>76</v>
      </c>
      <c r="I2170" s="1463" t="s">
        <v>1204</v>
      </c>
      <c r="J2170" s="1463">
        <v>6.6839565594E10</v>
      </c>
      <c r="K2170" s="1463" t="s">
        <v>2464</v>
      </c>
      <c r="L2170" s="1463" t="s">
        <v>3864</v>
      </c>
      <c r="M2170" s="1463"/>
      <c r="N2170" s="1463"/>
      <c r="O2170" s="1463"/>
      <c r="P2170" s="1463"/>
    </row>
    <row r="2171">
      <c r="A2171" s="1464">
        <v>6314.0</v>
      </c>
      <c r="B2171" s="1463" t="s">
        <v>11472</v>
      </c>
      <c r="C2171" s="1463" t="s">
        <v>11473</v>
      </c>
      <c r="D2171" s="1464" t="s">
        <v>11474</v>
      </c>
      <c r="E2171" s="1464">
        <v>8.08263626E8</v>
      </c>
      <c r="F2171" s="1465">
        <v>8.08263626E8</v>
      </c>
      <c r="G2171" s="1465" t="b">
        <v>1</v>
      </c>
      <c r="H2171" s="1463" t="s">
        <v>76</v>
      </c>
      <c r="I2171" s="1463" t="s">
        <v>1077</v>
      </c>
      <c r="J2171" s="1463">
        <v>6.6618258585E10</v>
      </c>
      <c r="K2171" s="1463" t="s">
        <v>2432</v>
      </c>
      <c r="L2171" s="1463" t="s">
        <v>76</v>
      </c>
      <c r="M2171" s="1463"/>
      <c r="N2171" s="1463"/>
      <c r="O2171" s="1463"/>
      <c r="P2171" s="1463"/>
    </row>
    <row r="2172">
      <c r="A2172" s="1464">
        <v>6315.0</v>
      </c>
      <c r="B2172" s="1463" t="s">
        <v>11475</v>
      </c>
      <c r="C2172" s="1463" t="s">
        <v>11475</v>
      </c>
      <c r="D2172" s="1464" t="s">
        <v>11476</v>
      </c>
      <c r="E2172" s="1464">
        <v>8.21808303E8</v>
      </c>
      <c r="F2172" s="1465">
        <v>8.21808303E8</v>
      </c>
      <c r="G2172" s="1465" t="b">
        <v>1</v>
      </c>
      <c r="H2172" s="1463" t="s">
        <v>76</v>
      </c>
      <c r="I2172" s="1463" t="s">
        <v>4940</v>
      </c>
      <c r="J2172" s="1463">
        <v>6.68193916E10</v>
      </c>
      <c r="K2172" s="1463" t="s">
        <v>2437</v>
      </c>
      <c r="L2172" s="1463" t="s">
        <v>76</v>
      </c>
      <c r="M2172" s="1463"/>
      <c r="N2172" s="1463"/>
      <c r="O2172" s="1463"/>
      <c r="P2172" s="1463"/>
    </row>
    <row r="2173">
      <c r="A2173" s="1464">
        <v>6317.0</v>
      </c>
      <c r="B2173" s="1463" t="s">
        <v>11477</v>
      </c>
      <c r="C2173" s="1463" t="s">
        <v>11478</v>
      </c>
      <c r="D2173" s="1464" t="s">
        <v>11479</v>
      </c>
      <c r="E2173" s="1464">
        <v>6.55245313E8</v>
      </c>
      <c r="F2173" s="1465">
        <v>6.55245313E8</v>
      </c>
      <c r="G2173" s="1465" t="b">
        <v>1</v>
      </c>
      <c r="H2173" s="1463" t="s">
        <v>76</v>
      </c>
      <c r="I2173" s="1463" t="s">
        <v>1077</v>
      </c>
      <c r="J2173" s="1463">
        <v>6.6618258585E10</v>
      </c>
      <c r="K2173" s="1463" t="s">
        <v>2464</v>
      </c>
      <c r="L2173" s="1463" t="s">
        <v>9273</v>
      </c>
      <c r="M2173" s="1463"/>
      <c r="N2173" s="1463"/>
      <c r="O2173" s="1463"/>
      <c r="P2173" s="1463"/>
    </row>
    <row r="2174">
      <c r="A2174" s="1464">
        <v>6318.0</v>
      </c>
      <c r="B2174" s="1463" t="s">
        <v>11480</v>
      </c>
      <c r="C2174" s="1463" t="s">
        <v>11481</v>
      </c>
      <c r="D2174" s="1464" t="s">
        <v>11482</v>
      </c>
      <c r="E2174" s="1464">
        <v>9.52390805E8</v>
      </c>
      <c r="F2174" s="1465">
        <v>9.52390805E8</v>
      </c>
      <c r="G2174" s="1465" t="b">
        <v>1</v>
      </c>
      <c r="H2174" s="1463" t="s">
        <v>76</v>
      </c>
      <c r="I2174" s="1463" t="s">
        <v>1204</v>
      </c>
      <c r="J2174" s="1463">
        <v>6.6839565594E10</v>
      </c>
      <c r="K2174" s="1463" t="s">
        <v>2437</v>
      </c>
      <c r="L2174" s="1463" t="s">
        <v>76</v>
      </c>
      <c r="M2174" s="1463"/>
      <c r="N2174" s="1463"/>
      <c r="O2174" s="1463"/>
      <c r="P2174" s="1463"/>
    </row>
    <row r="2175">
      <c r="A2175" s="1464">
        <v>6320.0</v>
      </c>
      <c r="B2175" s="1463" t="s">
        <v>11483</v>
      </c>
      <c r="C2175" s="1463" t="s">
        <v>11484</v>
      </c>
      <c r="D2175" s="1464" t="s">
        <v>11485</v>
      </c>
      <c r="E2175" s="1464">
        <v>2.6531783E7</v>
      </c>
      <c r="F2175" s="1465">
        <v>2.6531783E7</v>
      </c>
      <c r="G2175" s="1465" t="b">
        <v>1</v>
      </c>
      <c r="H2175" s="1463" t="s">
        <v>76</v>
      </c>
      <c r="I2175" s="1463" t="s">
        <v>4940</v>
      </c>
      <c r="J2175" s="1463">
        <v>6.68193916E10</v>
      </c>
      <c r="K2175" s="1463" t="s">
        <v>2426</v>
      </c>
      <c r="L2175" s="1463" t="s">
        <v>4954</v>
      </c>
      <c r="M2175" s="1463"/>
      <c r="N2175" s="1463"/>
      <c r="O2175" s="1463"/>
      <c r="P2175" s="1463"/>
    </row>
    <row r="2176">
      <c r="A2176" s="1464">
        <v>6321.0</v>
      </c>
      <c r="B2176" s="1463" t="s">
        <v>11486</v>
      </c>
      <c r="C2176" s="1463" t="s">
        <v>11487</v>
      </c>
      <c r="D2176" s="1464" t="s">
        <v>11488</v>
      </c>
      <c r="E2176" s="1464">
        <v>2.6531783E7</v>
      </c>
      <c r="F2176" s="1465">
        <v>2.6531783E7</v>
      </c>
      <c r="G2176" s="1465" t="b">
        <v>1</v>
      </c>
      <c r="H2176" s="1463" t="s">
        <v>76</v>
      </c>
      <c r="I2176" s="1463" t="s">
        <v>11466</v>
      </c>
      <c r="J2176" s="1463">
        <v>6.6890581818E10</v>
      </c>
      <c r="K2176" s="1463" t="s">
        <v>2426</v>
      </c>
      <c r="L2176" s="1463" t="s">
        <v>4954</v>
      </c>
      <c r="M2176" s="1463"/>
      <c r="N2176" s="1463"/>
      <c r="O2176" s="1463"/>
      <c r="P2176" s="1463"/>
    </row>
    <row r="2177">
      <c r="A2177" s="1464">
        <v>6322.0</v>
      </c>
      <c r="B2177" s="1463" t="s">
        <v>11489</v>
      </c>
      <c r="C2177" s="1463" t="s">
        <v>11489</v>
      </c>
      <c r="D2177" s="1464" t="s">
        <v>11490</v>
      </c>
      <c r="E2177" s="1464">
        <v>9.52474262E8</v>
      </c>
      <c r="F2177" s="1465">
        <v>9.52474262E8</v>
      </c>
      <c r="G2177" s="1465" t="b">
        <v>1</v>
      </c>
      <c r="H2177" s="1463" t="s">
        <v>76</v>
      </c>
      <c r="I2177" s="1463" t="s">
        <v>1204</v>
      </c>
      <c r="J2177" s="1463">
        <v>6.6839565594E10</v>
      </c>
      <c r="K2177" s="1463" t="s">
        <v>2464</v>
      </c>
      <c r="L2177" s="1463" t="s">
        <v>4938</v>
      </c>
      <c r="M2177" s="1463"/>
      <c r="N2177" s="1463"/>
      <c r="O2177" s="1463"/>
      <c r="P2177" s="1463"/>
    </row>
    <row r="2178">
      <c r="A2178" s="1464">
        <v>6323.0</v>
      </c>
      <c r="B2178" s="1463" t="s">
        <v>11491</v>
      </c>
      <c r="C2178" s="1463" t="s">
        <v>11492</v>
      </c>
      <c r="D2178" s="1464" t="s">
        <v>11493</v>
      </c>
      <c r="E2178" s="1464">
        <v>2.1270553E7</v>
      </c>
      <c r="F2178" s="1465">
        <v>2.1270553E7</v>
      </c>
      <c r="G2178" s="1465" t="b">
        <v>1</v>
      </c>
      <c r="H2178" s="1463" t="s">
        <v>76</v>
      </c>
      <c r="I2178" s="1463" t="s">
        <v>4929</v>
      </c>
      <c r="J2178" s="1466">
        <v>6.69232E15</v>
      </c>
      <c r="K2178" s="1463" t="s">
        <v>2464</v>
      </c>
      <c r="L2178" s="1463" t="s">
        <v>5126</v>
      </c>
      <c r="M2178" s="1463"/>
      <c r="N2178" s="1463"/>
      <c r="O2178" s="1463"/>
      <c r="P2178" s="1463"/>
    </row>
    <row r="2179">
      <c r="A2179" s="1464">
        <v>6324.0</v>
      </c>
      <c r="B2179" s="1463" t="s">
        <v>11494</v>
      </c>
      <c r="C2179" s="1463" t="s">
        <v>11495</v>
      </c>
      <c r="D2179" s="1464" t="s">
        <v>11496</v>
      </c>
      <c r="E2179" s="1464">
        <v>8.00810699E8</v>
      </c>
      <c r="F2179" s="1465">
        <v>8.00810699E8</v>
      </c>
      <c r="G2179" s="1465" t="b">
        <v>1</v>
      </c>
      <c r="H2179" s="1463" t="s">
        <v>76</v>
      </c>
      <c r="I2179" s="1463" t="s">
        <v>4929</v>
      </c>
      <c r="J2179" s="1466">
        <v>6.69232E15</v>
      </c>
      <c r="K2179" s="1463" t="s">
        <v>2464</v>
      </c>
      <c r="L2179" s="1463" t="s">
        <v>5398</v>
      </c>
      <c r="M2179" s="1463"/>
      <c r="N2179" s="1463"/>
      <c r="O2179" s="1463"/>
      <c r="P2179" s="1463"/>
    </row>
    <row r="2180">
      <c r="A2180" s="1464">
        <v>6325.0</v>
      </c>
      <c r="B2180" s="1463" t="s">
        <v>11497</v>
      </c>
      <c r="C2180" s="1463" t="s">
        <v>11498</v>
      </c>
      <c r="D2180" s="1464" t="s">
        <v>11499</v>
      </c>
      <c r="E2180" s="1464">
        <v>7.6336123E7</v>
      </c>
      <c r="F2180" s="1465">
        <v>7.6336123E7</v>
      </c>
      <c r="G2180" s="1465" t="b">
        <v>1</v>
      </c>
      <c r="H2180" s="1463" t="s">
        <v>244</v>
      </c>
      <c r="I2180" s="1463" t="s">
        <v>11466</v>
      </c>
      <c r="J2180" s="1463">
        <v>6.6890581818E10</v>
      </c>
      <c r="K2180" s="1463" t="s">
        <v>2426</v>
      </c>
      <c r="L2180" s="1463" t="s">
        <v>244</v>
      </c>
      <c r="M2180" s="1463"/>
      <c r="N2180" s="1463"/>
      <c r="O2180" s="1463"/>
      <c r="P2180" s="1463"/>
    </row>
    <row r="2181">
      <c r="A2181" s="1464">
        <v>6326.0</v>
      </c>
      <c r="B2181" s="1463" t="s">
        <v>11500</v>
      </c>
      <c r="C2181" s="1463" t="s">
        <v>11501</v>
      </c>
      <c r="D2181" s="1464" t="s">
        <v>11502</v>
      </c>
      <c r="E2181" s="1464">
        <v>7.6336123E7</v>
      </c>
      <c r="F2181" s="1465">
        <v>7.6336123E7</v>
      </c>
      <c r="G2181" s="1465" t="b">
        <v>1</v>
      </c>
      <c r="H2181" s="1463" t="s">
        <v>244</v>
      </c>
      <c r="I2181" s="1463" t="s">
        <v>11466</v>
      </c>
      <c r="J2181" s="1463">
        <v>6.6890581818E10</v>
      </c>
      <c r="K2181" s="1463" t="s">
        <v>2426</v>
      </c>
      <c r="L2181" s="1463" t="s">
        <v>244</v>
      </c>
      <c r="M2181" s="1463"/>
      <c r="N2181" s="1463"/>
      <c r="O2181" s="1463"/>
      <c r="P2181" s="1463"/>
    </row>
    <row r="2182">
      <c r="A2182" s="1464">
        <v>6327.0</v>
      </c>
      <c r="B2182" s="1463" t="s">
        <v>11503</v>
      </c>
      <c r="C2182" s="1463" t="s">
        <v>11503</v>
      </c>
      <c r="D2182" s="1464" t="s">
        <v>11504</v>
      </c>
      <c r="E2182" s="1464">
        <v>9.3601618E7</v>
      </c>
      <c r="F2182" s="1465">
        <v>9.3601618E7</v>
      </c>
      <c r="G2182" s="1465" t="b">
        <v>1</v>
      </c>
      <c r="H2182" s="1463" t="s">
        <v>120</v>
      </c>
      <c r="I2182" s="1463" t="s">
        <v>11466</v>
      </c>
      <c r="J2182" s="1463">
        <v>6.6890581818E10</v>
      </c>
      <c r="K2182" s="1463" t="s">
        <v>2440</v>
      </c>
      <c r="L2182" s="1463" t="s">
        <v>11505</v>
      </c>
      <c r="M2182" s="1463"/>
      <c r="N2182" s="1463"/>
      <c r="O2182" s="1463"/>
      <c r="P2182" s="1463"/>
    </row>
    <row r="2183">
      <c r="A2183" s="1464">
        <v>6328.0</v>
      </c>
      <c r="B2183" s="1463" t="s">
        <v>11506</v>
      </c>
      <c r="C2183" s="1463" t="s">
        <v>11507</v>
      </c>
      <c r="D2183" s="1464" t="s">
        <v>11508</v>
      </c>
      <c r="E2183" s="1464">
        <v>9.28926203E8</v>
      </c>
      <c r="F2183" s="1465">
        <v>9.28926203E8</v>
      </c>
      <c r="G2183" s="1465" t="b">
        <v>1</v>
      </c>
      <c r="H2183" s="1463" t="s">
        <v>76</v>
      </c>
      <c r="I2183" s="1463" t="s">
        <v>5010</v>
      </c>
      <c r="J2183" s="1463">
        <v>6.6836145662E10</v>
      </c>
      <c r="K2183" s="1463" t="s">
        <v>2464</v>
      </c>
      <c r="L2183" s="1463" t="s">
        <v>8570</v>
      </c>
      <c r="M2183" s="1463"/>
      <c r="N2183" s="1463"/>
      <c r="O2183" s="1463"/>
      <c r="P2183" s="1463"/>
    </row>
    <row r="2184">
      <c r="A2184" s="1464">
        <v>6329.0</v>
      </c>
      <c r="B2184" s="1463" t="s">
        <v>11509</v>
      </c>
      <c r="C2184" s="1463" t="s">
        <v>11510</v>
      </c>
      <c r="D2184" s="1464" t="s">
        <v>11511</v>
      </c>
      <c r="E2184" s="1464">
        <v>2.2173E7</v>
      </c>
      <c r="F2184" s="1465">
        <v>2.2173E7</v>
      </c>
      <c r="G2184" s="1465" t="b">
        <v>1</v>
      </c>
      <c r="H2184" s="1463" t="s">
        <v>76</v>
      </c>
      <c r="I2184" s="1463" t="s">
        <v>11466</v>
      </c>
      <c r="J2184" s="1463">
        <v>6.6890581818E10</v>
      </c>
      <c r="K2184" s="1463" t="s">
        <v>2426</v>
      </c>
      <c r="L2184" s="1463" t="s">
        <v>76</v>
      </c>
      <c r="M2184" s="1463"/>
      <c r="N2184" s="1463"/>
      <c r="O2184" s="1463"/>
      <c r="P2184" s="1463"/>
    </row>
    <row r="2185">
      <c r="A2185" s="1464">
        <v>6331.0</v>
      </c>
      <c r="B2185" s="1463" t="s">
        <v>11512</v>
      </c>
      <c r="C2185" s="1463" t="s">
        <v>11513</v>
      </c>
      <c r="D2185" s="1464" t="s">
        <v>11514</v>
      </c>
      <c r="E2185" s="1464">
        <v>9.1848856E8</v>
      </c>
      <c r="F2185" s="1465">
        <v>9.1848856E8</v>
      </c>
      <c r="G2185" s="1465" t="b">
        <v>1</v>
      </c>
      <c r="H2185" s="1463" t="s">
        <v>76</v>
      </c>
      <c r="I2185" s="1463" t="s">
        <v>8764</v>
      </c>
      <c r="J2185" s="1463">
        <v>6.6624294465E10</v>
      </c>
      <c r="K2185" s="1463" t="s">
        <v>2432</v>
      </c>
      <c r="L2185" s="1463" t="s">
        <v>8626</v>
      </c>
      <c r="M2185" s="1463"/>
      <c r="N2185" s="1463"/>
      <c r="O2185" s="1463"/>
      <c r="P2185" s="1463"/>
    </row>
    <row r="2186">
      <c r="A2186" s="1464">
        <v>6332.0</v>
      </c>
      <c r="B2186" s="1463" t="s">
        <v>11515</v>
      </c>
      <c r="C2186" s="1463" t="s">
        <v>11516</v>
      </c>
      <c r="D2186" s="1464" t="s">
        <v>11517</v>
      </c>
      <c r="E2186" s="1464">
        <v>2.2173E7</v>
      </c>
      <c r="F2186" s="1465">
        <v>2.2173E7</v>
      </c>
      <c r="G2186" s="1465" t="b">
        <v>1</v>
      </c>
      <c r="H2186" s="1463" t="s">
        <v>76</v>
      </c>
      <c r="I2186" s="1463" t="s">
        <v>11466</v>
      </c>
      <c r="J2186" s="1463">
        <v>6.6890581818E10</v>
      </c>
      <c r="K2186" s="1463" t="s">
        <v>2426</v>
      </c>
      <c r="L2186" s="1463" t="s">
        <v>6149</v>
      </c>
      <c r="M2186" s="1463"/>
      <c r="N2186" s="1463"/>
      <c r="O2186" s="1463"/>
      <c r="P2186" s="1463"/>
    </row>
    <row r="2187">
      <c r="A2187" s="1464">
        <v>6334.0</v>
      </c>
      <c r="B2187" s="1463" t="s">
        <v>11518</v>
      </c>
      <c r="C2187" s="1463" t="s">
        <v>11519</v>
      </c>
      <c r="D2187" s="1464" t="s">
        <v>11520</v>
      </c>
      <c r="E2187" s="1464">
        <v>9.67155515E8</v>
      </c>
      <c r="F2187" s="1465">
        <v>9.67155515E8</v>
      </c>
      <c r="G2187" s="1465" t="b">
        <v>1</v>
      </c>
      <c r="H2187" s="1463" t="s">
        <v>76</v>
      </c>
      <c r="I2187" s="1463" t="s">
        <v>11172</v>
      </c>
      <c r="J2187" s="1463">
        <v>6.6955633412E10</v>
      </c>
      <c r="K2187" s="1463" t="s">
        <v>2432</v>
      </c>
      <c r="L2187" s="1463" t="s">
        <v>11521</v>
      </c>
      <c r="M2187" s="1463"/>
      <c r="N2187" s="1463"/>
      <c r="O2187" s="1463"/>
      <c r="P2187" s="1463"/>
    </row>
    <row r="2188">
      <c r="A2188" s="1464">
        <v>6335.0</v>
      </c>
      <c r="B2188" s="1463" t="s">
        <v>11522</v>
      </c>
      <c r="C2188" s="1463" t="s">
        <v>11523</v>
      </c>
      <c r="D2188" s="1464" t="s">
        <v>11524</v>
      </c>
      <c r="E2188" s="1464">
        <v>8.28940999E8</v>
      </c>
      <c r="F2188" s="1465">
        <v>8.28940999E8</v>
      </c>
      <c r="G2188" s="1465" t="b">
        <v>1</v>
      </c>
      <c r="H2188" s="1463" t="s">
        <v>9778</v>
      </c>
      <c r="I2188" s="1463" t="s">
        <v>8887</v>
      </c>
      <c r="J2188" s="1463">
        <v>6.6646639396E10</v>
      </c>
      <c r="K2188" s="1463" t="s">
        <v>2437</v>
      </c>
      <c r="L2188" s="1463" t="s">
        <v>9778</v>
      </c>
      <c r="M2188" s="1463"/>
      <c r="N2188" s="1463"/>
      <c r="O2188" s="1463"/>
      <c r="P2188" s="1463"/>
    </row>
    <row r="2189">
      <c r="A2189" s="1464">
        <v>6336.0</v>
      </c>
      <c r="B2189" s="1463" t="s">
        <v>11525</v>
      </c>
      <c r="C2189" s="1463" t="s">
        <v>11526</v>
      </c>
      <c r="D2189" s="1464" t="s">
        <v>11527</v>
      </c>
      <c r="E2189" s="1464">
        <v>9.67090968E8</v>
      </c>
      <c r="F2189" s="1465">
        <v>9.67090968E8</v>
      </c>
      <c r="G2189" s="1465" t="b">
        <v>1</v>
      </c>
      <c r="H2189" s="1463" t="s">
        <v>76</v>
      </c>
      <c r="I2189" s="1463" t="s">
        <v>5010</v>
      </c>
      <c r="J2189" s="1463">
        <v>6.6836145662E10</v>
      </c>
      <c r="K2189" s="1463" t="s">
        <v>2464</v>
      </c>
      <c r="L2189" s="1463" t="s">
        <v>9499</v>
      </c>
      <c r="M2189" s="1463"/>
      <c r="N2189" s="1463"/>
      <c r="O2189" s="1463"/>
      <c r="P2189" s="1463"/>
    </row>
    <row r="2190">
      <c r="A2190" s="1464">
        <v>6337.0</v>
      </c>
      <c r="B2190" s="1463" t="s">
        <v>11528</v>
      </c>
      <c r="C2190" s="1463" t="s">
        <v>11529</v>
      </c>
      <c r="D2190" s="1464" t="s">
        <v>11530</v>
      </c>
      <c r="E2190" s="1464">
        <v>8.09246399E8</v>
      </c>
      <c r="F2190" s="1465">
        <v>8.09246399E8</v>
      </c>
      <c r="G2190" s="1465" t="b">
        <v>1</v>
      </c>
      <c r="H2190" s="1463" t="s">
        <v>76</v>
      </c>
      <c r="I2190" s="1463" t="s">
        <v>6729</v>
      </c>
      <c r="J2190" s="1463">
        <v>6.6965469336E10</v>
      </c>
      <c r="K2190" s="1463" t="s">
        <v>2437</v>
      </c>
      <c r="L2190" s="1463" t="s">
        <v>76</v>
      </c>
      <c r="M2190" s="1463"/>
      <c r="N2190" s="1463"/>
      <c r="O2190" s="1463"/>
      <c r="P2190" s="1463"/>
    </row>
    <row r="2191">
      <c r="A2191" s="1464">
        <v>6338.0</v>
      </c>
      <c r="B2191" s="1463" t="s">
        <v>2681</v>
      </c>
      <c r="C2191" s="1463" t="s">
        <v>11531</v>
      </c>
      <c r="D2191" s="1464" t="s">
        <v>11532</v>
      </c>
      <c r="E2191" s="1464">
        <v>2.7296275E7</v>
      </c>
      <c r="F2191" s="1465">
        <v>2.7296275E7</v>
      </c>
      <c r="G2191" s="1465" t="b">
        <v>1</v>
      </c>
      <c r="H2191" s="1463" t="s">
        <v>76</v>
      </c>
      <c r="I2191" s="1463" t="s">
        <v>5010</v>
      </c>
      <c r="J2191" s="1463">
        <v>6.6836145662E10</v>
      </c>
      <c r="K2191" s="1463" t="s">
        <v>2682</v>
      </c>
      <c r="L2191" s="1463" t="s">
        <v>8586</v>
      </c>
      <c r="M2191" s="1463"/>
      <c r="N2191" s="1463"/>
      <c r="O2191" s="1463"/>
      <c r="P2191" s="1463"/>
    </row>
    <row r="2192">
      <c r="A2192" s="1464">
        <v>6339.0</v>
      </c>
      <c r="B2192" s="1463" t="s">
        <v>11533</v>
      </c>
      <c r="C2192" s="1463" t="s">
        <v>11534</v>
      </c>
      <c r="D2192" s="1464" t="s">
        <v>11535</v>
      </c>
      <c r="E2192" s="1464">
        <v>6.61681277E8</v>
      </c>
      <c r="F2192" s="1465">
        <v>6.61681277E8</v>
      </c>
      <c r="G2192" s="1465" t="b">
        <v>1</v>
      </c>
      <c r="H2192" s="1463" t="s">
        <v>76</v>
      </c>
      <c r="I2192" s="1463" t="s">
        <v>8764</v>
      </c>
      <c r="J2192" s="1463">
        <v>6.6624294465E10</v>
      </c>
      <c r="K2192" s="1463" t="s">
        <v>2426</v>
      </c>
      <c r="L2192" s="1463" t="s">
        <v>8831</v>
      </c>
      <c r="M2192" s="1463"/>
      <c r="N2192" s="1463"/>
      <c r="O2192" s="1463"/>
      <c r="P2192" s="1463"/>
    </row>
    <row r="2193">
      <c r="A2193" s="1464">
        <v>6340.0</v>
      </c>
      <c r="B2193" s="1463" t="s">
        <v>3327</v>
      </c>
      <c r="C2193" s="1463" t="s">
        <v>11536</v>
      </c>
      <c r="D2193" s="1464" t="s">
        <v>11537</v>
      </c>
      <c r="E2193" s="1464">
        <v>2.233706E7</v>
      </c>
      <c r="F2193" s="1465">
        <v>2.233706E7</v>
      </c>
      <c r="G2193" s="1465" t="b">
        <v>1</v>
      </c>
      <c r="H2193" s="1463" t="s">
        <v>76</v>
      </c>
      <c r="I2193" s="1463" t="s">
        <v>8887</v>
      </c>
      <c r="J2193" s="1463">
        <v>6.6646639396E10</v>
      </c>
      <c r="K2193" s="1463" t="s">
        <v>2464</v>
      </c>
      <c r="L2193" s="1463" t="s">
        <v>76</v>
      </c>
      <c r="M2193" s="1463"/>
      <c r="N2193" s="1463"/>
      <c r="O2193" s="1463"/>
      <c r="P2193" s="1463"/>
    </row>
    <row r="2194">
      <c r="A2194" s="1464">
        <v>6341.0</v>
      </c>
      <c r="B2194" s="1463" t="s">
        <v>11538</v>
      </c>
      <c r="C2194" s="1463" t="s">
        <v>11539</v>
      </c>
      <c r="D2194" s="1464" t="s">
        <v>11540</v>
      </c>
      <c r="E2194" s="1464">
        <v>9.22530069E8</v>
      </c>
      <c r="F2194" s="1465">
        <v>9.22530069E8</v>
      </c>
      <c r="G2194" s="1465" t="b">
        <v>1</v>
      </c>
      <c r="H2194" s="1463" t="s">
        <v>76</v>
      </c>
      <c r="I2194" s="1463" t="s">
        <v>11172</v>
      </c>
      <c r="J2194" s="1463">
        <v>6.6955633412E10</v>
      </c>
      <c r="K2194" s="1463" t="s">
        <v>2464</v>
      </c>
      <c r="L2194" s="1463" t="s">
        <v>11541</v>
      </c>
      <c r="M2194" s="1463"/>
      <c r="N2194" s="1463"/>
      <c r="O2194" s="1463"/>
      <c r="P2194" s="1463"/>
    </row>
    <row r="2195">
      <c r="A2195" s="1464">
        <v>6342.0</v>
      </c>
      <c r="B2195" s="1463" t="s">
        <v>11542</v>
      </c>
      <c r="C2195" s="1463" t="s">
        <v>11543</v>
      </c>
      <c r="D2195" s="1464" t="s">
        <v>11544</v>
      </c>
      <c r="E2195" s="1464">
        <v>9.22646998E8</v>
      </c>
      <c r="F2195" s="1465">
        <v>9.22646998E8</v>
      </c>
      <c r="G2195" s="1465" t="b">
        <v>1</v>
      </c>
      <c r="H2195" s="1463" t="s">
        <v>76</v>
      </c>
      <c r="I2195" s="1463" t="s">
        <v>6729</v>
      </c>
      <c r="J2195" s="1463">
        <v>6.6965469336E10</v>
      </c>
      <c r="K2195" s="1463" t="s">
        <v>2432</v>
      </c>
      <c r="L2195" s="1463" t="s">
        <v>8522</v>
      </c>
      <c r="M2195" s="1463"/>
      <c r="N2195" s="1463"/>
      <c r="O2195" s="1463"/>
      <c r="P2195" s="1463"/>
    </row>
    <row r="2196">
      <c r="A2196" s="1464">
        <v>6343.0</v>
      </c>
      <c r="B2196" s="1463" t="s">
        <v>11545</v>
      </c>
      <c r="C2196" s="1463" t="s">
        <v>11546</v>
      </c>
      <c r="D2196" s="1464" t="s">
        <v>11547</v>
      </c>
      <c r="E2196" s="1464">
        <v>6.56641539E8</v>
      </c>
      <c r="F2196" s="1465">
        <v>6.56641539E8</v>
      </c>
      <c r="G2196" s="1465" t="b">
        <v>1</v>
      </c>
      <c r="H2196" s="1463" t="s">
        <v>76</v>
      </c>
      <c r="I2196" s="1463" t="s">
        <v>6729</v>
      </c>
      <c r="J2196" s="1463">
        <v>6.6965469336E10</v>
      </c>
      <c r="K2196" s="1463" t="s">
        <v>2432</v>
      </c>
      <c r="L2196" s="1463" t="s">
        <v>4969</v>
      </c>
      <c r="M2196" s="1463"/>
      <c r="N2196" s="1463"/>
      <c r="O2196" s="1463"/>
      <c r="P2196" s="1463"/>
    </row>
    <row r="2197">
      <c r="A2197" s="1464">
        <v>6344.0</v>
      </c>
      <c r="B2197" s="1463" t="s">
        <v>808</v>
      </c>
      <c r="C2197" s="1463" t="s">
        <v>11548</v>
      </c>
      <c r="D2197" s="1464" t="s">
        <v>11549</v>
      </c>
      <c r="E2197" s="1464">
        <v>6.56641539E8</v>
      </c>
      <c r="F2197" s="1465">
        <v>6.56641539E8</v>
      </c>
      <c r="G2197" s="1465" t="b">
        <v>1</v>
      </c>
      <c r="H2197" s="1463" t="s">
        <v>76</v>
      </c>
      <c r="I2197" s="1463" t="s">
        <v>6729</v>
      </c>
      <c r="J2197" s="1463">
        <v>6.6965469336E10</v>
      </c>
      <c r="K2197" s="1463" t="s">
        <v>2432</v>
      </c>
      <c r="L2197" s="1463" t="s">
        <v>6149</v>
      </c>
      <c r="M2197" s="1463"/>
      <c r="N2197" s="1463"/>
      <c r="O2197" s="1463"/>
      <c r="P2197" s="1463"/>
    </row>
    <row r="2198">
      <c r="A2198" s="1464">
        <v>6345.0</v>
      </c>
      <c r="B2198" s="1463" t="s">
        <v>3336</v>
      </c>
      <c r="C2198" s="1463" t="s">
        <v>11550</v>
      </c>
      <c r="D2198" s="1464" t="s">
        <v>11551</v>
      </c>
      <c r="E2198" s="1464">
        <v>8.19255177E8</v>
      </c>
      <c r="F2198" s="1465">
        <v>8.19255177E8</v>
      </c>
      <c r="G2198" s="1465" t="b">
        <v>1</v>
      </c>
      <c r="H2198" s="1463" t="s">
        <v>76</v>
      </c>
      <c r="I2198" s="1463" t="s">
        <v>11172</v>
      </c>
      <c r="J2198" s="1463">
        <v>6.6955633412E10</v>
      </c>
      <c r="K2198" s="1463" t="s">
        <v>2937</v>
      </c>
      <c r="L2198" s="1463" t="s">
        <v>76</v>
      </c>
      <c r="M2198" s="1463"/>
      <c r="N2198" s="1463"/>
      <c r="O2198" s="1463"/>
      <c r="P2198" s="1463"/>
    </row>
    <row r="2199">
      <c r="A2199" s="1464">
        <v>6346.0</v>
      </c>
      <c r="B2199" s="1463" t="s">
        <v>11552</v>
      </c>
      <c r="C2199" s="1463" t="s">
        <v>11553</v>
      </c>
      <c r="D2199" s="1464" t="s">
        <v>11554</v>
      </c>
      <c r="E2199" s="1464">
        <v>8.70438288E8</v>
      </c>
      <c r="F2199" s="1465">
        <v>8.70438288E8</v>
      </c>
      <c r="G2199" s="1465" t="b">
        <v>1</v>
      </c>
      <c r="H2199" s="1463" t="s">
        <v>76</v>
      </c>
      <c r="I2199" s="1463" t="s">
        <v>8764</v>
      </c>
      <c r="J2199" s="1463">
        <v>6.6624294465E10</v>
      </c>
      <c r="K2199" s="1463" t="s">
        <v>2432</v>
      </c>
      <c r="L2199" s="1463" t="s">
        <v>9782</v>
      </c>
      <c r="M2199" s="1463"/>
      <c r="N2199" s="1463"/>
      <c r="O2199" s="1463"/>
      <c r="P2199" s="1463"/>
    </row>
    <row r="2200">
      <c r="A2200" s="1464">
        <v>6347.0</v>
      </c>
      <c r="B2200" s="1463" t="s">
        <v>11555</v>
      </c>
      <c r="C2200" s="1463" t="s">
        <v>11556</v>
      </c>
      <c r="D2200" s="1464" t="s">
        <v>11557</v>
      </c>
      <c r="E2200" s="1464">
        <v>8.8555917E8</v>
      </c>
      <c r="F2200" s="1465">
        <v>8.8555917E8</v>
      </c>
      <c r="G2200" s="1465" t="b">
        <v>1</v>
      </c>
      <c r="H2200" s="1463" t="s">
        <v>3864</v>
      </c>
      <c r="I2200" s="1463" t="s">
        <v>8887</v>
      </c>
      <c r="J2200" s="1463">
        <v>6.6646639396E10</v>
      </c>
      <c r="K2200" s="1463" t="s">
        <v>2464</v>
      </c>
      <c r="L2200" s="1463" t="s">
        <v>11558</v>
      </c>
      <c r="M2200" s="1463"/>
      <c r="N2200" s="1463"/>
      <c r="O2200" s="1463"/>
      <c r="P2200" s="1463"/>
    </row>
    <row r="2201">
      <c r="A2201" s="1464">
        <v>6348.0</v>
      </c>
      <c r="B2201" s="1463" t="s">
        <v>11559</v>
      </c>
      <c r="C2201" s="1463" t="s">
        <v>11560</v>
      </c>
      <c r="D2201" s="1464" t="s">
        <v>11561</v>
      </c>
      <c r="E2201" s="1464">
        <v>7.6366945E7</v>
      </c>
      <c r="F2201" s="1465">
        <v>7.6366945E7</v>
      </c>
      <c r="G2201" s="1465" t="b">
        <v>1</v>
      </c>
      <c r="H2201" s="1463" t="s">
        <v>244</v>
      </c>
      <c r="I2201" s="1463" t="s">
        <v>5060</v>
      </c>
      <c r="J2201" s="1463">
        <v>6.6831455479E10</v>
      </c>
      <c r="K2201" s="1463" t="s">
        <v>2476</v>
      </c>
      <c r="L2201" s="1463" t="s">
        <v>244</v>
      </c>
      <c r="M2201" s="1463"/>
      <c r="N2201" s="1463"/>
      <c r="O2201" s="1463"/>
      <c r="P2201" s="1463"/>
    </row>
    <row r="2202">
      <c r="A2202" s="1464">
        <v>6349.0</v>
      </c>
      <c r="B2202" s="1463" t="s">
        <v>11562</v>
      </c>
      <c r="C2202" s="1463" t="s">
        <v>11563</v>
      </c>
      <c r="D2202" s="1464" t="s">
        <v>11564</v>
      </c>
      <c r="E2202" s="1464">
        <v>6.59211868E8</v>
      </c>
      <c r="F2202" s="1465">
        <v>6.59211868E8</v>
      </c>
      <c r="G2202" s="1465" t="b">
        <v>1</v>
      </c>
      <c r="H2202" s="1463" t="s">
        <v>76</v>
      </c>
      <c r="I2202" s="1463" t="s">
        <v>8453</v>
      </c>
      <c r="J2202" s="1463">
        <v>6.6642366689E10</v>
      </c>
      <c r="K2202" s="1463" t="s">
        <v>2476</v>
      </c>
      <c r="L2202" s="1463" t="s">
        <v>76</v>
      </c>
      <c r="M2202" s="1463"/>
      <c r="N2202" s="1463"/>
      <c r="O2202" s="1463"/>
      <c r="P2202" s="1463"/>
    </row>
    <row r="2203">
      <c r="A2203" s="1464">
        <v>6350.0</v>
      </c>
      <c r="B2203" s="1463" t="s">
        <v>11565</v>
      </c>
      <c r="C2203" s="1463" t="s">
        <v>11566</v>
      </c>
      <c r="D2203" s="1464" t="s">
        <v>11567</v>
      </c>
      <c r="E2203" s="1464">
        <v>8.9664599E8</v>
      </c>
      <c r="F2203" s="1465">
        <v>8.9664599E8</v>
      </c>
      <c r="G2203" s="1465" t="b">
        <v>1</v>
      </c>
      <c r="H2203" s="1463" t="s">
        <v>76</v>
      </c>
      <c r="I2203" s="1463" t="s">
        <v>5010</v>
      </c>
      <c r="J2203" s="1463">
        <v>6.6836145662E10</v>
      </c>
      <c r="K2203" s="1463" t="s">
        <v>2659</v>
      </c>
      <c r="L2203" s="1463" t="s">
        <v>9111</v>
      </c>
      <c r="M2203" s="1463"/>
      <c r="N2203" s="1463"/>
      <c r="O2203" s="1463"/>
      <c r="P2203" s="1463"/>
    </row>
    <row r="2204">
      <c r="A2204" s="1464">
        <v>6351.0</v>
      </c>
      <c r="B2204" s="1463" t="s">
        <v>11568</v>
      </c>
      <c r="C2204" s="1463" t="s">
        <v>11568</v>
      </c>
      <c r="D2204" s="1464" t="s">
        <v>11569</v>
      </c>
      <c r="E2204" s="1464">
        <v>9.4598599E7</v>
      </c>
      <c r="F2204" s="1465">
        <v>9.4598599E7</v>
      </c>
      <c r="G2204" s="1465" t="b">
        <v>1</v>
      </c>
      <c r="H2204" s="1463" t="s">
        <v>120</v>
      </c>
      <c r="I2204" s="1463" t="s">
        <v>11374</v>
      </c>
      <c r="J2204" s="1467"/>
      <c r="K2204" s="1463" t="s">
        <v>2426</v>
      </c>
      <c r="L2204" s="1463" t="s">
        <v>11570</v>
      </c>
      <c r="M2204" s="1463"/>
      <c r="N2204" s="1463"/>
      <c r="O2204" s="1463"/>
      <c r="P2204" s="1463"/>
    </row>
    <row r="2205">
      <c r="A2205" s="1464">
        <v>6352.0</v>
      </c>
      <c r="B2205" s="1463" t="s">
        <v>11571</v>
      </c>
      <c r="C2205" s="1463" t="s">
        <v>11571</v>
      </c>
      <c r="D2205" s="1464" t="s">
        <v>11572</v>
      </c>
      <c r="E2205" s="1464">
        <v>8.9016056E7</v>
      </c>
      <c r="F2205" s="1465">
        <v>8.9016056E7</v>
      </c>
      <c r="G2205" s="1465" t="b">
        <v>1</v>
      </c>
      <c r="H2205" s="1463" t="s">
        <v>120</v>
      </c>
      <c r="I2205" s="1463" t="s">
        <v>11374</v>
      </c>
      <c r="J2205" s="1467"/>
      <c r="K2205" s="1463" t="s">
        <v>2659</v>
      </c>
      <c r="L2205" s="1463" t="s">
        <v>11139</v>
      </c>
      <c r="M2205" s="1463"/>
      <c r="N2205" s="1463"/>
      <c r="O2205" s="1463"/>
      <c r="P2205" s="1463"/>
    </row>
    <row r="2206">
      <c r="A2206" s="1464">
        <v>6353.0</v>
      </c>
      <c r="B2206" s="1463" t="s">
        <v>11573</v>
      </c>
      <c r="C2206" s="1463" t="s">
        <v>11574</v>
      </c>
      <c r="D2206" s="1464" t="s">
        <v>11575</v>
      </c>
      <c r="E2206" s="1464">
        <v>9.81370027E8</v>
      </c>
      <c r="F2206" s="1465">
        <v>9.81370027E8</v>
      </c>
      <c r="G2206" s="1465" t="b">
        <v>1</v>
      </c>
      <c r="H2206" s="1463" t="s">
        <v>76</v>
      </c>
      <c r="I2206" s="1463" t="s">
        <v>5060</v>
      </c>
      <c r="J2206" s="1463">
        <v>6.6831455479E10</v>
      </c>
      <c r="K2206" s="1463" t="s">
        <v>2464</v>
      </c>
      <c r="L2206" s="1463" t="s">
        <v>5052</v>
      </c>
      <c r="M2206" s="1463"/>
      <c r="N2206" s="1463"/>
      <c r="O2206" s="1463"/>
      <c r="P2206" s="1463"/>
    </row>
    <row r="2207">
      <c r="A2207" s="1464">
        <v>6354.0</v>
      </c>
      <c r="B2207" s="1463" t="s">
        <v>11576</v>
      </c>
      <c r="C2207" s="1463" t="s">
        <v>11577</v>
      </c>
      <c r="D2207" s="1464" t="s">
        <v>11578</v>
      </c>
      <c r="E2207" s="1464">
        <v>8.11136032E8</v>
      </c>
      <c r="F2207" s="1465">
        <v>8.11136032E8</v>
      </c>
      <c r="G2207" s="1465" t="b">
        <v>1</v>
      </c>
      <c r="H2207" s="1463" t="s">
        <v>5608</v>
      </c>
      <c r="I2207" s="1463" t="s">
        <v>7033</v>
      </c>
      <c r="J2207" s="1463">
        <v>6.6624983639E10</v>
      </c>
      <c r="K2207" s="1463" t="s">
        <v>3024</v>
      </c>
      <c r="L2207" s="1463" t="s">
        <v>5608</v>
      </c>
      <c r="M2207" s="1463"/>
      <c r="N2207" s="1463"/>
      <c r="O2207" s="1463"/>
      <c r="P2207" s="1463"/>
    </row>
    <row r="2208">
      <c r="A2208" s="1464">
        <v>6355.0</v>
      </c>
      <c r="B2208" s="1463" t="s">
        <v>11579</v>
      </c>
      <c r="C2208" s="1463" t="s">
        <v>11580</v>
      </c>
      <c r="D2208" s="1464" t="s">
        <v>11581</v>
      </c>
      <c r="E2208" s="1464">
        <v>6.12242547E8</v>
      </c>
      <c r="F2208" s="1465">
        <v>6.12242547E8</v>
      </c>
      <c r="G2208" s="1465" t="b">
        <v>1</v>
      </c>
      <c r="H2208" s="1463" t="s">
        <v>76</v>
      </c>
      <c r="I2208" s="1463" t="s">
        <v>7033</v>
      </c>
      <c r="J2208" s="1463">
        <v>6.6624983639E10</v>
      </c>
      <c r="K2208" s="1463" t="s">
        <v>2464</v>
      </c>
      <c r="L2208" s="1463" t="s">
        <v>4945</v>
      </c>
      <c r="M2208" s="1463"/>
      <c r="N2208" s="1463"/>
      <c r="O2208" s="1463"/>
      <c r="P2208" s="1463"/>
    </row>
    <row r="2209">
      <c r="A2209" s="1464">
        <v>6356.0</v>
      </c>
      <c r="B2209" s="1463" t="s">
        <v>11582</v>
      </c>
      <c r="C2209" s="1463" t="s">
        <v>11583</v>
      </c>
      <c r="D2209" s="1464" t="s">
        <v>11584</v>
      </c>
      <c r="E2209" s="1464">
        <v>8.9830181E8</v>
      </c>
      <c r="F2209" s="1465">
        <v>8.9830181E8</v>
      </c>
      <c r="G2209" s="1465" t="b">
        <v>1</v>
      </c>
      <c r="H2209" s="1463" t="s">
        <v>76</v>
      </c>
      <c r="I2209" s="1463" t="s">
        <v>7033</v>
      </c>
      <c r="J2209" s="1463">
        <v>6.6624983639E10</v>
      </c>
      <c r="K2209" s="1463" t="s">
        <v>2464</v>
      </c>
      <c r="L2209" s="1463" t="s">
        <v>5712</v>
      </c>
      <c r="M2209" s="1463"/>
      <c r="N2209" s="1463"/>
      <c r="O2209" s="1463"/>
      <c r="P2209" s="1463"/>
    </row>
    <row r="2210">
      <c r="A2210" s="1464">
        <v>6357.0</v>
      </c>
      <c r="B2210" s="1463" t="s">
        <v>11585</v>
      </c>
      <c r="C2210" s="1463" t="s">
        <v>11585</v>
      </c>
      <c r="D2210" s="1464" t="s">
        <v>11586</v>
      </c>
      <c r="E2210" s="1464">
        <v>9.2384055E7</v>
      </c>
      <c r="F2210" s="1465">
        <v>9.2384055E7</v>
      </c>
      <c r="G2210" s="1465" t="b">
        <v>1</v>
      </c>
      <c r="H2210" s="1463" t="s">
        <v>120</v>
      </c>
      <c r="I2210" s="1463" t="s">
        <v>11374</v>
      </c>
      <c r="J2210" s="1467"/>
      <c r="K2210" s="1463" t="s">
        <v>2937</v>
      </c>
      <c r="L2210" s="1463" t="s">
        <v>11587</v>
      </c>
      <c r="M2210" s="1463"/>
      <c r="N2210" s="1463"/>
      <c r="O2210" s="1463"/>
      <c r="P2210" s="1463"/>
    </row>
    <row r="2211">
      <c r="A2211" s="1464">
        <v>6358.0</v>
      </c>
      <c r="B2211" s="1463" t="s">
        <v>11588</v>
      </c>
      <c r="C2211" s="1463" t="s">
        <v>11589</v>
      </c>
      <c r="D2211" s="1464" t="s">
        <v>11590</v>
      </c>
      <c r="E2211" s="1464">
        <v>9.83899655E8</v>
      </c>
      <c r="F2211" s="1465">
        <v>9.83899655E8</v>
      </c>
      <c r="G2211" s="1465" t="b">
        <v>1</v>
      </c>
      <c r="H2211" s="1463" t="s">
        <v>76</v>
      </c>
      <c r="I2211" s="1463" t="s">
        <v>7033</v>
      </c>
      <c r="J2211" s="1463">
        <v>6.6624983639E10</v>
      </c>
      <c r="K2211" s="1463" t="s">
        <v>2464</v>
      </c>
      <c r="L2211" s="1467"/>
      <c r="M2211" s="1463"/>
      <c r="N2211" s="1463"/>
      <c r="O2211" s="1463"/>
      <c r="P2211" s="1463"/>
    </row>
    <row r="2212">
      <c r="A2212" s="1464">
        <v>6359.0</v>
      </c>
      <c r="B2212" s="1463" t="s">
        <v>11591</v>
      </c>
      <c r="C2212" s="1463" t="s">
        <v>11592</v>
      </c>
      <c r="D2212" s="1464" t="s">
        <v>11593</v>
      </c>
      <c r="E2212" s="1464">
        <v>9.1684673E7</v>
      </c>
      <c r="F2212" s="1465">
        <v>9.1684673E7</v>
      </c>
      <c r="G2212" s="1465" t="b">
        <v>1</v>
      </c>
      <c r="H2212" s="1463" t="s">
        <v>120</v>
      </c>
      <c r="I2212" s="1463" t="s">
        <v>11374</v>
      </c>
      <c r="J2212" s="1467"/>
      <c r="K2212" s="1463" t="s">
        <v>2476</v>
      </c>
      <c r="L2212" s="1463" t="s">
        <v>9707</v>
      </c>
      <c r="M2212" s="1463"/>
      <c r="N2212" s="1463"/>
      <c r="O2212" s="1463"/>
      <c r="P2212" s="1463"/>
    </row>
    <row r="2213">
      <c r="A2213" s="1464">
        <v>6360.0</v>
      </c>
      <c r="B2213" s="1463" t="s">
        <v>11594</v>
      </c>
      <c r="C2213" s="1463" t="s">
        <v>11595</v>
      </c>
      <c r="D2213" s="1464" t="s">
        <v>11596</v>
      </c>
      <c r="E2213" s="1464">
        <v>6.15354191E8</v>
      </c>
      <c r="F2213" s="1465">
        <v>6.15354191E8</v>
      </c>
      <c r="G2213" s="1465" t="b">
        <v>1</v>
      </c>
      <c r="H2213" s="1463" t="s">
        <v>76</v>
      </c>
      <c r="I2213" s="1463" t="s">
        <v>8764</v>
      </c>
      <c r="J2213" s="1463">
        <v>6.6624294465E10</v>
      </c>
      <c r="K2213" s="1463" t="s">
        <v>2715</v>
      </c>
      <c r="L2213" s="1463" t="s">
        <v>10096</v>
      </c>
      <c r="M2213" s="1463"/>
      <c r="N2213" s="1463"/>
      <c r="O2213" s="1463"/>
      <c r="P2213" s="1463"/>
    </row>
    <row r="2214">
      <c r="A2214" s="1464">
        <v>6362.0</v>
      </c>
      <c r="B2214" s="1463" t="s">
        <v>11597</v>
      </c>
      <c r="C2214" s="1463" t="s">
        <v>11598</v>
      </c>
      <c r="D2214" s="1464" t="s">
        <v>11599</v>
      </c>
      <c r="E2214" s="1464">
        <v>8.61230967E8</v>
      </c>
      <c r="F2214" s="1465">
        <v>8.61230967E8</v>
      </c>
      <c r="G2214" s="1465" t="b">
        <v>1</v>
      </c>
      <c r="H2214" s="1463" t="s">
        <v>76</v>
      </c>
      <c r="I2214" s="1463" t="s">
        <v>8764</v>
      </c>
      <c r="J2214" s="1463">
        <v>6.6624294465E10</v>
      </c>
      <c r="K2214" s="1463" t="s">
        <v>2464</v>
      </c>
      <c r="L2214" s="1463" t="s">
        <v>6702</v>
      </c>
      <c r="M2214" s="1463"/>
      <c r="N2214" s="1463"/>
      <c r="O2214" s="1463"/>
      <c r="P2214" s="1463"/>
    </row>
    <row r="2215">
      <c r="A2215" s="1464">
        <v>6363.0</v>
      </c>
      <c r="B2215" s="1463" t="s">
        <v>11600</v>
      </c>
      <c r="C2215" s="1463" t="s">
        <v>11601</v>
      </c>
      <c r="D2215" s="1464" t="s">
        <v>11602</v>
      </c>
      <c r="E2215" s="1464">
        <v>9.56955943E8</v>
      </c>
      <c r="F2215" s="1465">
        <v>9.56955943E8</v>
      </c>
      <c r="G2215" s="1465" t="b">
        <v>1</v>
      </c>
      <c r="H2215" s="1463" t="s">
        <v>76</v>
      </c>
      <c r="I2215" s="1463" t="s">
        <v>5010</v>
      </c>
      <c r="J2215" s="1463">
        <v>6.6836145662E10</v>
      </c>
      <c r="K2215" s="1463" t="s">
        <v>2432</v>
      </c>
      <c r="L2215" s="1463" t="s">
        <v>4990</v>
      </c>
      <c r="M2215" s="1463"/>
      <c r="N2215" s="1463"/>
      <c r="O2215" s="1463"/>
      <c r="P2215" s="1463"/>
    </row>
    <row r="2216">
      <c r="A2216" s="1464">
        <v>6364.0</v>
      </c>
      <c r="B2216" s="1463" t="s">
        <v>11603</v>
      </c>
      <c r="C2216" s="1463" t="s">
        <v>11604</v>
      </c>
      <c r="D2216" s="1464" t="s">
        <v>11605</v>
      </c>
      <c r="E2216" s="1464">
        <v>9.65372753E8</v>
      </c>
      <c r="F2216" s="1465">
        <v>9.65372753E8</v>
      </c>
      <c r="G2216" s="1465" t="b">
        <v>1</v>
      </c>
      <c r="H2216" s="1463" t="s">
        <v>76</v>
      </c>
      <c r="I2216" s="1463" t="s">
        <v>5010</v>
      </c>
      <c r="J2216" s="1463">
        <v>6.6836145662E10</v>
      </c>
      <c r="K2216" s="1463" t="s">
        <v>2432</v>
      </c>
      <c r="L2216" s="1463" t="s">
        <v>9499</v>
      </c>
      <c r="M2216" s="1463"/>
      <c r="N2216" s="1463"/>
      <c r="O2216" s="1463"/>
      <c r="P2216" s="1463"/>
    </row>
    <row r="2217">
      <c r="A2217" s="1464">
        <v>6365.0</v>
      </c>
      <c r="B2217" s="1463" t="s">
        <v>11606</v>
      </c>
      <c r="C2217" s="1463" t="s">
        <v>11607</v>
      </c>
      <c r="D2217" s="1464" t="s">
        <v>11608</v>
      </c>
      <c r="E2217" s="1464">
        <v>2.2536399E7</v>
      </c>
      <c r="F2217" s="1465">
        <v>2.2536399E7</v>
      </c>
      <c r="G2217" s="1465" t="b">
        <v>1</v>
      </c>
      <c r="H2217" s="1463" t="s">
        <v>76</v>
      </c>
      <c r="I2217" s="1463" t="s">
        <v>7033</v>
      </c>
      <c r="J2217" s="1463">
        <v>6.6624983639E10</v>
      </c>
      <c r="K2217" s="1463" t="s">
        <v>2437</v>
      </c>
      <c r="L2217" s="1463" t="s">
        <v>6149</v>
      </c>
      <c r="M2217" s="1463"/>
      <c r="N2217" s="1463"/>
      <c r="O2217" s="1463"/>
      <c r="P2217" s="1463"/>
    </row>
    <row r="2218">
      <c r="A2218" s="1464">
        <v>6366.0</v>
      </c>
      <c r="B2218" s="1463" t="s">
        <v>3832</v>
      </c>
      <c r="C2218" s="1463" t="s">
        <v>11609</v>
      </c>
      <c r="D2218" s="1464" t="s">
        <v>11610</v>
      </c>
      <c r="E2218" s="1464">
        <v>2.16425E7</v>
      </c>
      <c r="F2218" s="1465">
        <v>2.16425E7</v>
      </c>
      <c r="G2218" s="1465" t="b">
        <v>1</v>
      </c>
      <c r="H2218" s="1463" t="s">
        <v>76</v>
      </c>
      <c r="I2218" s="1463" t="s">
        <v>7033</v>
      </c>
      <c r="J2218" s="1463">
        <v>6.6624983639E10</v>
      </c>
      <c r="K2218" s="1463" t="s">
        <v>2437</v>
      </c>
      <c r="L2218" s="1463" t="s">
        <v>6149</v>
      </c>
      <c r="M2218" s="1463"/>
      <c r="N2218" s="1463"/>
      <c r="O2218" s="1463"/>
      <c r="P2218" s="1463"/>
    </row>
    <row r="2219">
      <c r="A2219" s="1464">
        <v>6367.0</v>
      </c>
      <c r="B2219" s="1463" t="s">
        <v>11611</v>
      </c>
      <c r="C2219" s="1463" t="s">
        <v>11612</v>
      </c>
      <c r="D2219" s="1464" t="s">
        <v>11613</v>
      </c>
      <c r="E2219" s="1464">
        <v>6.45911424E8</v>
      </c>
      <c r="F2219" s="1465">
        <v>6.45911424E8</v>
      </c>
      <c r="G2219" s="1465" t="b">
        <v>1</v>
      </c>
      <c r="H2219" s="1463" t="s">
        <v>76</v>
      </c>
      <c r="I2219" s="1463" t="s">
        <v>4929</v>
      </c>
      <c r="J2219" s="1466">
        <v>6.69232E15</v>
      </c>
      <c r="K2219" s="1463" t="s">
        <v>3211</v>
      </c>
      <c r="L2219" s="1463" t="s">
        <v>4945</v>
      </c>
      <c r="M2219" s="1463"/>
      <c r="N2219" s="1463"/>
      <c r="O2219" s="1463"/>
      <c r="P2219" s="1463"/>
    </row>
    <row r="2220">
      <c r="A2220" s="1464">
        <v>6368.0</v>
      </c>
      <c r="B2220" s="1463" t="s">
        <v>11614</v>
      </c>
      <c r="C2220" s="1463" t="s">
        <v>11615</v>
      </c>
      <c r="D2220" s="1464" t="s">
        <v>11616</v>
      </c>
      <c r="E2220" s="1464">
        <v>2.1722333E7</v>
      </c>
      <c r="F2220" s="1465">
        <v>2.1722333E7</v>
      </c>
      <c r="G2220" s="1465" t="b">
        <v>1</v>
      </c>
      <c r="H2220" s="1463" t="s">
        <v>5052</v>
      </c>
      <c r="I2220" s="1463" t="s">
        <v>11466</v>
      </c>
      <c r="J2220" s="1463">
        <v>6.6890581818E10</v>
      </c>
      <c r="K2220" s="1463" t="s">
        <v>2426</v>
      </c>
      <c r="L2220" s="1467"/>
      <c r="M2220" s="1463"/>
      <c r="N2220" s="1463"/>
      <c r="O2220" s="1463"/>
      <c r="P2220" s="1463"/>
    </row>
    <row r="2221">
      <c r="A2221" s="1464">
        <v>6370.0</v>
      </c>
      <c r="B2221" s="1463" t="s">
        <v>11617</v>
      </c>
      <c r="C2221" s="1463" t="s">
        <v>11618</v>
      </c>
      <c r="D2221" s="1464" t="s">
        <v>11619</v>
      </c>
      <c r="E2221" s="1464">
        <v>8.10969822E8</v>
      </c>
      <c r="F2221" s="1465">
        <v>8.10969822E8</v>
      </c>
      <c r="G2221" s="1465" t="b">
        <v>1</v>
      </c>
      <c r="H2221" s="1463" t="s">
        <v>76</v>
      </c>
      <c r="I2221" s="1463" t="s">
        <v>5010</v>
      </c>
      <c r="J2221" s="1463">
        <v>6.6836145662E10</v>
      </c>
      <c r="K2221" s="1463" t="s">
        <v>2659</v>
      </c>
      <c r="L2221" s="1463" t="s">
        <v>9499</v>
      </c>
      <c r="M2221" s="1463"/>
      <c r="N2221" s="1463"/>
      <c r="O2221" s="1463"/>
      <c r="P2221" s="1463"/>
    </row>
    <row r="2222">
      <c r="A2222" s="1464">
        <v>6371.0</v>
      </c>
      <c r="B2222" s="1463" t="s">
        <v>11620</v>
      </c>
      <c r="C2222" s="1463" t="s">
        <v>11621</v>
      </c>
      <c r="D2222" s="1464" t="s">
        <v>11622</v>
      </c>
      <c r="E2222" s="1464">
        <v>2.6563E7</v>
      </c>
      <c r="F2222" s="1465">
        <v>2.6563E7</v>
      </c>
      <c r="G2222" s="1465" t="b">
        <v>1</v>
      </c>
      <c r="H2222" s="1463" t="s">
        <v>76</v>
      </c>
      <c r="I2222" s="1463" t="s">
        <v>4936</v>
      </c>
      <c r="J2222" s="1463">
        <v>6.6909921784E10</v>
      </c>
      <c r="K2222" s="1463" t="s">
        <v>2461</v>
      </c>
      <c r="L2222" s="1463" t="s">
        <v>11623</v>
      </c>
      <c r="M2222" s="1463"/>
      <c r="N2222" s="1463"/>
      <c r="O2222" s="1463"/>
      <c r="P2222" s="1463"/>
    </row>
    <row r="2223">
      <c r="A2223" s="1464">
        <v>6372.0</v>
      </c>
      <c r="B2223" s="1463" t="s">
        <v>11624</v>
      </c>
      <c r="C2223" s="1463" t="s">
        <v>11625</v>
      </c>
      <c r="D2223" s="1464" t="s">
        <v>11626</v>
      </c>
      <c r="E2223" s="1464">
        <v>9.33972952E8</v>
      </c>
      <c r="F2223" s="1465">
        <v>9.33972952E8</v>
      </c>
      <c r="G2223" s="1465" t="b">
        <v>1</v>
      </c>
      <c r="H2223" s="1463" t="s">
        <v>76</v>
      </c>
      <c r="I2223" s="1463" t="s">
        <v>5010</v>
      </c>
      <c r="J2223" s="1463">
        <v>6.6836145662E10</v>
      </c>
      <c r="K2223" s="1463" t="s">
        <v>2464</v>
      </c>
      <c r="L2223" s="1463" t="s">
        <v>76</v>
      </c>
      <c r="M2223" s="1463"/>
      <c r="N2223" s="1463"/>
      <c r="O2223" s="1463"/>
      <c r="P2223" s="1463"/>
    </row>
    <row r="2224">
      <c r="A2224" s="1464">
        <v>6373.0</v>
      </c>
      <c r="B2224" s="1463" t="s">
        <v>11627</v>
      </c>
      <c r="C2224" s="1463" t="s">
        <v>11628</v>
      </c>
      <c r="D2224" s="1464" t="s">
        <v>11629</v>
      </c>
      <c r="E2224" s="1464">
        <v>9.24951074E8</v>
      </c>
      <c r="F2224" s="1465">
        <v>9.24951074E8</v>
      </c>
      <c r="G2224" s="1465" t="b">
        <v>1</v>
      </c>
      <c r="H2224" s="1463" t="s">
        <v>76</v>
      </c>
      <c r="I2224" s="1463" t="s">
        <v>5010</v>
      </c>
      <c r="J2224" s="1463">
        <v>6.6836145662E10</v>
      </c>
      <c r="K2224" s="1463" t="s">
        <v>2659</v>
      </c>
      <c r="L2224" s="1467"/>
      <c r="M2224" s="1463"/>
      <c r="N2224" s="1463"/>
      <c r="O2224" s="1463"/>
      <c r="P2224" s="1463"/>
    </row>
    <row r="2225">
      <c r="A2225" s="1464">
        <v>6374.0</v>
      </c>
      <c r="B2225" s="1463" t="s">
        <v>11630</v>
      </c>
      <c r="C2225" s="1463" t="s">
        <v>11631</v>
      </c>
      <c r="D2225" s="1464" t="s">
        <v>11632</v>
      </c>
      <c r="E2225" s="1464">
        <v>9.86325454E8</v>
      </c>
      <c r="F2225" s="1465">
        <v>9.86325454E8</v>
      </c>
      <c r="G2225" s="1465" t="b">
        <v>1</v>
      </c>
      <c r="H2225" s="1463" t="s">
        <v>76</v>
      </c>
      <c r="I2225" s="1463" t="s">
        <v>5060</v>
      </c>
      <c r="J2225" s="1463">
        <v>6.6831455479E10</v>
      </c>
      <c r="K2225" s="1463" t="s">
        <v>2464</v>
      </c>
      <c r="L2225" s="1463" t="s">
        <v>9499</v>
      </c>
      <c r="M2225" s="1463"/>
      <c r="N2225" s="1463"/>
      <c r="O2225" s="1463"/>
      <c r="P2225" s="1463"/>
    </row>
    <row r="2226">
      <c r="A2226" s="1464">
        <v>6375.0</v>
      </c>
      <c r="B2226" s="1463" t="s">
        <v>11633</v>
      </c>
      <c r="C2226" s="1463" t="s">
        <v>11633</v>
      </c>
      <c r="D2226" s="1464" t="s">
        <v>11634</v>
      </c>
      <c r="E2226" s="1464">
        <v>9.0123159E7</v>
      </c>
      <c r="F2226" s="1465">
        <v>9.0123159E7</v>
      </c>
      <c r="G2226" s="1465" t="b">
        <v>1</v>
      </c>
      <c r="H2226" s="1463" t="s">
        <v>120</v>
      </c>
      <c r="I2226" s="1463" t="s">
        <v>11374</v>
      </c>
      <c r="J2226" s="1467"/>
      <c r="K2226" s="1463" t="s">
        <v>2571</v>
      </c>
      <c r="L2226" s="1463" t="s">
        <v>10173</v>
      </c>
      <c r="M2226" s="1463"/>
      <c r="N2226" s="1463"/>
      <c r="O2226" s="1463"/>
      <c r="P2226" s="1463"/>
    </row>
    <row r="2227">
      <c r="A2227" s="1464">
        <v>6376.0</v>
      </c>
      <c r="B2227" s="1463" t="s">
        <v>11635</v>
      </c>
      <c r="C2227" s="1463" t="s">
        <v>11635</v>
      </c>
      <c r="D2227" s="1464" t="s">
        <v>11636</v>
      </c>
      <c r="E2227" s="1464">
        <v>9.7111487E7</v>
      </c>
      <c r="F2227" s="1465">
        <v>9.7111487E7</v>
      </c>
      <c r="G2227" s="1465" t="b">
        <v>1</v>
      </c>
      <c r="H2227" s="1463" t="s">
        <v>120</v>
      </c>
      <c r="I2227" s="1463" t="s">
        <v>11374</v>
      </c>
      <c r="J2227" s="1467"/>
      <c r="K2227" s="1463" t="s">
        <v>2571</v>
      </c>
      <c r="L2227" s="1467"/>
      <c r="M2227" s="1463"/>
      <c r="N2227" s="1463"/>
      <c r="O2227" s="1463"/>
      <c r="P2227" s="1463"/>
    </row>
    <row r="2228">
      <c r="A2228" s="1464">
        <v>6377.0</v>
      </c>
      <c r="B2228" s="1463" t="s">
        <v>11637</v>
      </c>
      <c r="C2228" s="1463" t="s">
        <v>11638</v>
      </c>
      <c r="D2228" s="1464" t="s">
        <v>11639</v>
      </c>
      <c r="E2228" s="1464">
        <v>8.45525515E8</v>
      </c>
      <c r="F2228" s="1465">
        <v>8.45525515E8</v>
      </c>
      <c r="G2228" s="1465" t="b">
        <v>1</v>
      </c>
      <c r="H2228" s="1463" t="s">
        <v>76</v>
      </c>
      <c r="I2228" s="1463" t="s">
        <v>5010</v>
      </c>
      <c r="J2228" s="1463">
        <v>6.6836145662E10</v>
      </c>
      <c r="K2228" s="1463" t="s">
        <v>2432</v>
      </c>
      <c r="L2228" s="1463" t="s">
        <v>9499</v>
      </c>
      <c r="M2228" s="1463"/>
      <c r="N2228" s="1463"/>
      <c r="O2228" s="1463"/>
      <c r="P2228" s="1463"/>
    </row>
    <row r="2229">
      <c r="A2229" s="1464">
        <v>6378.0</v>
      </c>
      <c r="B2229" s="1463" t="s">
        <v>11640</v>
      </c>
      <c r="C2229" s="1463" t="s">
        <v>11640</v>
      </c>
      <c r="D2229" s="1464" t="s">
        <v>11641</v>
      </c>
      <c r="E2229" s="1464">
        <v>9.1274922E7</v>
      </c>
      <c r="F2229" s="1465">
        <v>9.1274922E7</v>
      </c>
      <c r="G2229" s="1465" t="b">
        <v>1</v>
      </c>
      <c r="H2229" s="1463" t="s">
        <v>120</v>
      </c>
      <c r="I2229" s="1463" t="s">
        <v>11374</v>
      </c>
      <c r="J2229" s="1467"/>
      <c r="K2229" s="1463" t="s">
        <v>2571</v>
      </c>
      <c r="L2229" s="1463" t="s">
        <v>9461</v>
      </c>
      <c r="M2229" s="1463"/>
      <c r="N2229" s="1463"/>
      <c r="O2229" s="1463"/>
      <c r="P2229" s="1463"/>
    </row>
    <row r="2230">
      <c r="A2230" s="1464">
        <v>6379.0</v>
      </c>
      <c r="B2230" s="1463" t="s">
        <v>11642</v>
      </c>
      <c r="C2230" s="1463" t="s">
        <v>11642</v>
      </c>
      <c r="D2230" s="1464" t="s">
        <v>11643</v>
      </c>
      <c r="E2230" s="1464">
        <v>9.7245842E7</v>
      </c>
      <c r="F2230" s="1465">
        <v>9.7245842E7</v>
      </c>
      <c r="G2230" s="1465" t="b">
        <v>1</v>
      </c>
      <c r="H2230" s="1463" t="s">
        <v>120</v>
      </c>
      <c r="I2230" s="1463" t="s">
        <v>11374</v>
      </c>
      <c r="J2230" s="1467"/>
      <c r="K2230" s="1463" t="s">
        <v>2571</v>
      </c>
      <c r="L2230" s="1463" t="s">
        <v>9417</v>
      </c>
      <c r="M2230" s="1463"/>
      <c r="N2230" s="1463"/>
      <c r="O2230" s="1463"/>
      <c r="P2230" s="1463"/>
    </row>
    <row r="2231">
      <c r="A2231" s="1464">
        <v>6380.0</v>
      </c>
      <c r="B2231" s="1463" t="s">
        <v>11644</v>
      </c>
      <c r="C2231" s="1463" t="s">
        <v>11645</v>
      </c>
      <c r="D2231" s="1464" t="s">
        <v>11646</v>
      </c>
      <c r="E2231" s="1464">
        <v>8.32629154E8</v>
      </c>
      <c r="F2231" s="1465">
        <v>8.32629154E8</v>
      </c>
      <c r="G2231" s="1465" t="b">
        <v>1</v>
      </c>
      <c r="H2231" s="1463" t="s">
        <v>76</v>
      </c>
      <c r="I2231" s="1463" t="s">
        <v>6729</v>
      </c>
      <c r="J2231" s="1463">
        <v>6.6965469336E10</v>
      </c>
      <c r="K2231" s="1463" t="s">
        <v>4317</v>
      </c>
      <c r="L2231" s="1463" t="s">
        <v>76</v>
      </c>
      <c r="M2231" s="1463"/>
      <c r="N2231" s="1463"/>
      <c r="O2231" s="1463"/>
      <c r="P2231" s="1463"/>
    </row>
    <row r="2232">
      <c r="A2232" s="1464">
        <v>6381.0</v>
      </c>
      <c r="B2232" s="1463" t="s">
        <v>11647</v>
      </c>
      <c r="C2232" s="1463" t="s">
        <v>11647</v>
      </c>
      <c r="D2232" s="1464" t="s">
        <v>11648</v>
      </c>
      <c r="E2232" s="1464">
        <v>9.7245514E7</v>
      </c>
      <c r="F2232" s="1465">
        <v>9.7245514E7</v>
      </c>
      <c r="G2232" s="1465" t="b">
        <v>1</v>
      </c>
      <c r="H2232" s="1463" t="s">
        <v>120</v>
      </c>
      <c r="I2232" s="1463" t="s">
        <v>11374</v>
      </c>
      <c r="J2232" s="1467"/>
      <c r="K2232" s="1463" t="s">
        <v>2571</v>
      </c>
      <c r="L2232" s="1463" t="s">
        <v>11649</v>
      </c>
      <c r="M2232" s="1463"/>
      <c r="N2232" s="1463"/>
      <c r="O2232" s="1463"/>
      <c r="P2232" s="1463"/>
    </row>
    <row r="2233">
      <c r="A2233" s="1464">
        <v>6382.0</v>
      </c>
      <c r="B2233" s="1463" t="s">
        <v>11650</v>
      </c>
      <c r="C2233" s="1463" t="s">
        <v>11651</v>
      </c>
      <c r="D2233" s="1464" t="s">
        <v>11652</v>
      </c>
      <c r="E2233" s="1464">
        <v>9.89993256E8</v>
      </c>
      <c r="F2233" s="1465">
        <v>9.89993256E8</v>
      </c>
      <c r="G2233" s="1465" t="b">
        <v>1</v>
      </c>
      <c r="H2233" s="1463" t="s">
        <v>76</v>
      </c>
      <c r="I2233" s="1463" t="s">
        <v>6729</v>
      </c>
      <c r="J2233" s="1463">
        <v>6.6965469336E10</v>
      </c>
      <c r="K2233" s="1463" t="s">
        <v>2440</v>
      </c>
      <c r="L2233" s="1463" t="s">
        <v>76</v>
      </c>
      <c r="M2233" s="1463"/>
      <c r="N2233" s="1463"/>
      <c r="O2233" s="1463"/>
      <c r="P2233" s="1463"/>
    </row>
    <row r="2234">
      <c r="A2234" s="1464">
        <v>6383.0</v>
      </c>
      <c r="B2234" s="1463" t="s">
        <v>11653</v>
      </c>
      <c r="C2234" s="1463" t="s">
        <v>11654</v>
      </c>
      <c r="D2234" s="1464" t="s">
        <v>11655</v>
      </c>
      <c r="E2234" s="1464">
        <v>9.89993256E8</v>
      </c>
      <c r="F2234" s="1465">
        <v>9.89993256E8</v>
      </c>
      <c r="G2234" s="1465" t="b">
        <v>1</v>
      </c>
      <c r="H2234" s="1463" t="s">
        <v>76</v>
      </c>
      <c r="I2234" s="1463" t="s">
        <v>6729</v>
      </c>
      <c r="J2234" s="1463">
        <v>6.6965469336E10</v>
      </c>
      <c r="K2234" s="1463" t="s">
        <v>2440</v>
      </c>
      <c r="L2234" s="1463" t="s">
        <v>76</v>
      </c>
      <c r="M2234" s="1463"/>
      <c r="N2234" s="1463"/>
      <c r="O2234" s="1463"/>
      <c r="P2234" s="1463"/>
    </row>
    <row r="2235">
      <c r="A2235" s="1464">
        <v>6384.0</v>
      </c>
      <c r="B2235" s="1463" t="s">
        <v>11656</v>
      </c>
      <c r="C2235" s="1463" t="s">
        <v>11657</v>
      </c>
      <c r="D2235" s="1464" t="s">
        <v>11658</v>
      </c>
      <c r="E2235" s="1464">
        <v>9.89993256E8</v>
      </c>
      <c r="F2235" s="1465">
        <v>9.89993256E8</v>
      </c>
      <c r="G2235" s="1465" t="b">
        <v>1</v>
      </c>
      <c r="H2235" s="1463" t="s">
        <v>76</v>
      </c>
      <c r="I2235" s="1463" t="s">
        <v>6729</v>
      </c>
      <c r="J2235" s="1463">
        <v>6.6965469336E10</v>
      </c>
      <c r="K2235" s="1463" t="s">
        <v>2440</v>
      </c>
      <c r="L2235" s="1463" t="s">
        <v>8860</v>
      </c>
      <c r="M2235" s="1463"/>
      <c r="N2235" s="1463"/>
      <c r="O2235" s="1463"/>
      <c r="P2235" s="1463"/>
    </row>
    <row r="2236">
      <c r="A2236" s="1464">
        <v>6385.0</v>
      </c>
      <c r="B2236" s="1463" t="s">
        <v>11659</v>
      </c>
      <c r="C2236" s="1463" t="s">
        <v>11660</v>
      </c>
      <c r="D2236" s="1464" t="s">
        <v>11661</v>
      </c>
      <c r="E2236" s="1464">
        <v>9.63955646E8</v>
      </c>
      <c r="F2236" s="1465">
        <v>9.63955646E8</v>
      </c>
      <c r="G2236" s="1465" t="b">
        <v>1</v>
      </c>
      <c r="H2236" s="1463" t="s">
        <v>76</v>
      </c>
      <c r="I2236" s="1463" t="s">
        <v>5060</v>
      </c>
      <c r="J2236" s="1463">
        <v>6.6831455479E10</v>
      </c>
      <c r="K2236" s="1463" t="s">
        <v>2432</v>
      </c>
      <c r="L2236" s="1463" t="s">
        <v>6404</v>
      </c>
      <c r="M2236" s="1463"/>
      <c r="N2236" s="1463"/>
      <c r="O2236" s="1463"/>
      <c r="P2236" s="1463"/>
    </row>
    <row r="2237">
      <c r="A2237" s="1464">
        <v>6386.0</v>
      </c>
      <c r="B2237" s="1463" t="s">
        <v>11662</v>
      </c>
      <c r="C2237" s="1463" t="s">
        <v>11663</v>
      </c>
      <c r="D2237" s="1464" t="s">
        <v>11664</v>
      </c>
      <c r="E2237" s="1464">
        <v>9.59530999E8</v>
      </c>
      <c r="F2237" s="1465">
        <v>9.59530999E8</v>
      </c>
      <c r="G2237" s="1465" t="b">
        <v>1</v>
      </c>
      <c r="H2237" s="1463" t="s">
        <v>76</v>
      </c>
      <c r="I2237" s="1463" t="s">
        <v>11172</v>
      </c>
      <c r="J2237" s="1463">
        <v>6.6955633412E10</v>
      </c>
      <c r="K2237" s="1463" t="s">
        <v>4317</v>
      </c>
      <c r="L2237" s="1463" t="s">
        <v>8570</v>
      </c>
      <c r="M2237" s="1463"/>
      <c r="N2237" s="1463"/>
      <c r="O2237" s="1463"/>
      <c r="P2237" s="1463"/>
    </row>
    <row r="2238">
      <c r="A2238" s="1464">
        <v>6387.0</v>
      </c>
      <c r="B2238" s="1463" t="s">
        <v>11665</v>
      </c>
      <c r="C2238" s="1463" t="s">
        <v>11666</v>
      </c>
      <c r="D2238" s="1464" t="s">
        <v>11667</v>
      </c>
      <c r="E2238" s="1464">
        <v>9.46235496E8</v>
      </c>
      <c r="F2238" s="1465">
        <v>9.46235496E8</v>
      </c>
      <c r="G2238" s="1465" t="b">
        <v>1</v>
      </c>
      <c r="H2238" s="1463" t="s">
        <v>76</v>
      </c>
      <c r="I2238" s="1463" t="s">
        <v>11172</v>
      </c>
      <c r="J2238" s="1463">
        <v>6.6955633412E10</v>
      </c>
      <c r="K2238" s="1463" t="s">
        <v>2464</v>
      </c>
      <c r="L2238" s="1463" t="s">
        <v>11668</v>
      </c>
      <c r="M2238" s="1463"/>
      <c r="N2238" s="1463"/>
      <c r="O2238" s="1463"/>
      <c r="P2238" s="1463"/>
    </row>
    <row r="2239">
      <c r="A2239" s="1464">
        <v>6388.0</v>
      </c>
      <c r="B2239" s="1463" t="s">
        <v>11669</v>
      </c>
      <c r="C2239" s="1463" t="s">
        <v>11669</v>
      </c>
      <c r="D2239" s="1464" t="s">
        <v>11670</v>
      </c>
      <c r="E2239" s="1464">
        <v>8.4923923E7</v>
      </c>
      <c r="F2239" s="1465">
        <v>8.4923923E7</v>
      </c>
      <c r="G2239" s="1465" t="b">
        <v>1</v>
      </c>
      <c r="H2239" s="1463" t="s">
        <v>120</v>
      </c>
      <c r="I2239" s="1463" t="s">
        <v>11466</v>
      </c>
      <c r="J2239" s="1463">
        <v>6.6890581818E10</v>
      </c>
      <c r="K2239" s="1463" t="s">
        <v>2432</v>
      </c>
      <c r="L2239" s="1467"/>
      <c r="M2239" s="1463"/>
      <c r="N2239" s="1463"/>
      <c r="O2239" s="1463"/>
      <c r="P2239" s="1463"/>
    </row>
    <row r="2240">
      <c r="A2240" s="1464">
        <v>6389.0</v>
      </c>
      <c r="B2240" s="1463" t="s">
        <v>11671</v>
      </c>
      <c r="C2240" s="1463" t="s">
        <v>11671</v>
      </c>
      <c r="D2240" s="1464" t="s">
        <v>11672</v>
      </c>
      <c r="E2240" s="1464">
        <v>2.1280772E7</v>
      </c>
      <c r="F2240" s="1465">
        <v>2.1280772E7</v>
      </c>
      <c r="G2240" s="1465" t="b">
        <v>1</v>
      </c>
      <c r="H2240" s="1463" t="s">
        <v>76</v>
      </c>
      <c r="I2240" s="1463" t="s">
        <v>8467</v>
      </c>
      <c r="J2240" s="1463">
        <v>6.6952587371E10</v>
      </c>
      <c r="K2240" s="1463" t="s">
        <v>2476</v>
      </c>
      <c r="L2240" s="1463" t="s">
        <v>76</v>
      </c>
      <c r="M2240" s="1463"/>
      <c r="N2240" s="1463"/>
      <c r="O2240" s="1463"/>
      <c r="P2240" s="1463"/>
    </row>
    <row r="2241">
      <c r="A2241" s="1464">
        <v>6390.0</v>
      </c>
      <c r="B2241" s="1463" t="s">
        <v>11673</v>
      </c>
      <c r="C2241" s="1463" t="s">
        <v>11674</v>
      </c>
      <c r="D2241" s="1464" t="s">
        <v>11675</v>
      </c>
      <c r="E2241" s="1464">
        <v>9.44926419E8</v>
      </c>
      <c r="F2241" s="1465">
        <v>9.44926419E8</v>
      </c>
      <c r="G2241" s="1465" t="b">
        <v>1</v>
      </c>
      <c r="H2241" s="1463" t="s">
        <v>76</v>
      </c>
      <c r="I2241" s="1463" t="s">
        <v>6729</v>
      </c>
      <c r="J2241" s="1463">
        <v>6.6965469336E10</v>
      </c>
      <c r="K2241" s="1463" t="s">
        <v>2437</v>
      </c>
      <c r="L2241" s="1463" t="s">
        <v>76</v>
      </c>
      <c r="M2241" s="1463"/>
      <c r="N2241" s="1463"/>
      <c r="O2241" s="1463"/>
      <c r="P2241" s="1463"/>
    </row>
    <row r="2242">
      <c r="A2242" s="1464">
        <v>6391.0</v>
      </c>
      <c r="B2242" s="1463" t="s">
        <v>4325</v>
      </c>
      <c r="C2242" s="1463" t="s">
        <v>4325</v>
      </c>
      <c r="D2242" s="1464" t="s">
        <v>11676</v>
      </c>
      <c r="E2242" s="1464">
        <v>8.2990844E7</v>
      </c>
      <c r="F2242" s="1465">
        <v>8.2990844E7</v>
      </c>
      <c r="G2242" s="1465" t="b">
        <v>1</v>
      </c>
      <c r="H2242" s="1463" t="s">
        <v>120</v>
      </c>
      <c r="I2242" s="1463" t="s">
        <v>11374</v>
      </c>
      <c r="J2242" s="1467"/>
      <c r="K2242" s="1463" t="s">
        <v>3363</v>
      </c>
      <c r="L2242" s="1463" t="s">
        <v>9414</v>
      </c>
      <c r="M2242" s="1463"/>
      <c r="N2242" s="1463"/>
      <c r="O2242" s="1463"/>
      <c r="P2242" s="1463"/>
    </row>
    <row r="2243">
      <c r="A2243" s="1464">
        <v>6392.0</v>
      </c>
      <c r="B2243" s="1463" t="s">
        <v>11677</v>
      </c>
      <c r="C2243" s="1463" t="s">
        <v>11678</v>
      </c>
      <c r="D2243" s="1464" t="s">
        <v>11679</v>
      </c>
      <c r="E2243" s="1464">
        <v>9.96076688E8</v>
      </c>
      <c r="F2243" s="1465">
        <v>9.96076688E8</v>
      </c>
      <c r="G2243" s="1465" t="b">
        <v>1</v>
      </c>
      <c r="H2243" s="1463" t="s">
        <v>76</v>
      </c>
      <c r="I2243" s="1463" t="s">
        <v>8764</v>
      </c>
      <c r="J2243" s="1463">
        <v>6.6624294465E10</v>
      </c>
      <c r="K2243" s="1463" t="s">
        <v>2432</v>
      </c>
      <c r="L2243" s="1463" t="s">
        <v>76</v>
      </c>
      <c r="M2243" s="1463"/>
      <c r="N2243" s="1463"/>
      <c r="O2243" s="1463"/>
      <c r="P2243" s="1463"/>
    </row>
    <row r="2244">
      <c r="A2244" s="1464">
        <v>6393.0</v>
      </c>
      <c r="B2244" s="1463" t="s">
        <v>11680</v>
      </c>
      <c r="C2244" s="1463" t="s">
        <v>11681</v>
      </c>
      <c r="D2244" s="1464" t="s">
        <v>11682</v>
      </c>
      <c r="E2244" s="1464">
        <v>9.38155524E8</v>
      </c>
      <c r="F2244" s="1465">
        <v>9.38155524E8</v>
      </c>
      <c r="G2244" s="1465" t="b">
        <v>1</v>
      </c>
      <c r="H2244" s="1463" t="s">
        <v>3864</v>
      </c>
      <c r="I2244" s="1463" t="s">
        <v>8467</v>
      </c>
      <c r="J2244" s="1463">
        <v>6.6952587371E10</v>
      </c>
      <c r="K2244" s="1463" t="s">
        <v>2464</v>
      </c>
      <c r="L2244" s="1463" t="s">
        <v>11683</v>
      </c>
      <c r="M2244" s="1463"/>
      <c r="N2244" s="1463"/>
      <c r="O2244" s="1463"/>
      <c r="P2244" s="1463"/>
    </row>
    <row r="2245">
      <c r="A2245" s="1464">
        <v>6394.0</v>
      </c>
      <c r="B2245" s="1463" t="s">
        <v>11684</v>
      </c>
      <c r="C2245" s="1463" t="s">
        <v>11685</v>
      </c>
      <c r="D2245" s="1464" t="s">
        <v>11686</v>
      </c>
      <c r="E2245" s="1464">
        <v>6.56675888E8</v>
      </c>
      <c r="F2245" s="1465">
        <v>6.56675888E8</v>
      </c>
      <c r="G2245" s="1465" t="b">
        <v>1</v>
      </c>
      <c r="H2245" s="1463" t="s">
        <v>76</v>
      </c>
      <c r="I2245" s="1463" t="s">
        <v>6729</v>
      </c>
      <c r="J2245" s="1463">
        <v>6.6965469336E10</v>
      </c>
      <c r="K2245" s="1463" t="s">
        <v>2715</v>
      </c>
      <c r="L2245" s="1463" t="s">
        <v>76</v>
      </c>
      <c r="M2245" s="1463"/>
      <c r="N2245" s="1463"/>
      <c r="O2245" s="1463"/>
      <c r="P2245" s="1463"/>
    </row>
    <row r="2246">
      <c r="A2246" s="1464">
        <v>6395.0</v>
      </c>
      <c r="B2246" s="1463" t="s">
        <v>11687</v>
      </c>
      <c r="C2246" s="1463" t="s">
        <v>11688</v>
      </c>
      <c r="D2246" s="1464" t="s">
        <v>11689</v>
      </c>
      <c r="E2246" s="1464">
        <v>8.00063357E8</v>
      </c>
      <c r="F2246" s="1465">
        <v>8.00063357E8</v>
      </c>
      <c r="G2246" s="1465" t="b">
        <v>1</v>
      </c>
      <c r="H2246" s="1463" t="s">
        <v>76</v>
      </c>
      <c r="I2246" s="1463" t="s">
        <v>11172</v>
      </c>
      <c r="J2246" s="1463">
        <v>6.6955633412E10</v>
      </c>
      <c r="K2246" s="1463" t="s">
        <v>2464</v>
      </c>
      <c r="L2246" s="1463" t="s">
        <v>8656</v>
      </c>
      <c r="M2246" s="1463"/>
      <c r="N2246" s="1463"/>
      <c r="O2246" s="1463"/>
      <c r="P2246" s="1463"/>
    </row>
    <row r="2247">
      <c r="A2247" s="1464">
        <v>6396.0</v>
      </c>
      <c r="B2247" s="1463" t="s">
        <v>11690</v>
      </c>
      <c r="C2247" s="1463" t="s">
        <v>11691</v>
      </c>
      <c r="D2247" s="1464" t="s">
        <v>11692</v>
      </c>
      <c r="E2247" s="1464">
        <v>8.00063357E8</v>
      </c>
      <c r="F2247" s="1465">
        <v>8.00063357E8</v>
      </c>
      <c r="G2247" s="1465" t="b">
        <v>1</v>
      </c>
      <c r="H2247" s="1463" t="s">
        <v>76</v>
      </c>
      <c r="I2247" s="1463" t="s">
        <v>11172</v>
      </c>
      <c r="J2247" s="1463">
        <v>6.6955633412E10</v>
      </c>
      <c r="K2247" s="1463" t="s">
        <v>2464</v>
      </c>
      <c r="L2247" s="1463" t="s">
        <v>8760</v>
      </c>
      <c r="M2247" s="1463"/>
      <c r="N2247" s="1463"/>
      <c r="O2247" s="1463"/>
      <c r="P2247" s="1463"/>
    </row>
    <row r="2248">
      <c r="A2248" s="1464">
        <v>6398.0</v>
      </c>
      <c r="B2248" s="1463" t="s">
        <v>11693</v>
      </c>
      <c r="C2248" s="1463" t="s">
        <v>11694</v>
      </c>
      <c r="D2248" s="1464" t="s">
        <v>11695</v>
      </c>
      <c r="E2248" s="1464">
        <v>6.17238288E8</v>
      </c>
      <c r="F2248" s="1465">
        <v>6.17238288E8</v>
      </c>
      <c r="G2248" s="1465" t="b">
        <v>1</v>
      </c>
      <c r="H2248" s="1463" t="s">
        <v>3864</v>
      </c>
      <c r="I2248" s="1463" t="s">
        <v>8467</v>
      </c>
      <c r="J2248" s="1463">
        <v>6.6952587371E10</v>
      </c>
      <c r="K2248" s="1463" t="s">
        <v>2464</v>
      </c>
      <c r="L2248" s="1463" t="s">
        <v>11696</v>
      </c>
      <c r="M2248" s="1463"/>
      <c r="N2248" s="1463"/>
      <c r="O2248" s="1463"/>
      <c r="P2248" s="1463"/>
    </row>
    <row r="2249">
      <c r="A2249" s="1464">
        <v>6399.0</v>
      </c>
      <c r="B2249" s="1463" t="s">
        <v>3369</v>
      </c>
      <c r="C2249" s="1463" t="s">
        <v>11697</v>
      </c>
      <c r="D2249" s="1464" t="s">
        <v>11698</v>
      </c>
      <c r="E2249" s="1464">
        <v>8.02634223E8</v>
      </c>
      <c r="F2249" s="1465">
        <v>8.02634223E8</v>
      </c>
      <c r="G2249" s="1465" t="b">
        <v>1</v>
      </c>
      <c r="H2249" s="1463" t="s">
        <v>76</v>
      </c>
      <c r="I2249" s="1463" t="s">
        <v>5060</v>
      </c>
      <c r="J2249" s="1463">
        <v>6.6831455479E10</v>
      </c>
      <c r="K2249" s="1463" t="s">
        <v>2432</v>
      </c>
      <c r="L2249" s="1463" t="s">
        <v>6149</v>
      </c>
      <c r="M2249" s="1463"/>
      <c r="N2249" s="1463"/>
      <c r="O2249" s="1463"/>
      <c r="P2249" s="1463"/>
    </row>
    <row r="2250">
      <c r="A2250" s="1464">
        <v>6400.0</v>
      </c>
      <c r="B2250" s="1463" t="s">
        <v>11699</v>
      </c>
      <c r="C2250" s="1463" t="s">
        <v>11700</v>
      </c>
      <c r="D2250" s="1464" t="s">
        <v>11701</v>
      </c>
      <c r="E2250" s="1464">
        <v>6.17423223E8</v>
      </c>
      <c r="F2250" s="1465">
        <v>6.17423223E8</v>
      </c>
      <c r="G2250" s="1465" t="b">
        <v>1</v>
      </c>
      <c r="H2250" s="1463" t="s">
        <v>76</v>
      </c>
      <c r="I2250" s="1463" t="s">
        <v>5060</v>
      </c>
      <c r="J2250" s="1463">
        <v>6.6831455479E10</v>
      </c>
      <c r="K2250" s="1463" t="s">
        <v>2432</v>
      </c>
      <c r="L2250" s="1463" t="s">
        <v>5235</v>
      </c>
      <c r="M2250" s="1463"/>
      <c r="N2250" s="1463"/>
      <c r="O2250" s="1463"/>
      <c r="P2250" s="1463"/>
    </row>
    <row r="2251">
      <c r="A2251" s="1464">
        <v>6401.0</v>
      </c>
      <c r="B2251" s="1463" t="s">
        <v>11702</v>
      </c>
      <c r="C2251" s="1463" t="s">
        <v>11703</v>
      </c>
      <c r="D2251" s="1464" t="s">
        <v>11704</v>
      </c>
      <c r="E2251" s="1464">
        <v>6.60518558E8</v>
      </c>
      <c r="F2251" s="1465">
        <v>6.60518558E8</v>
      </c>
      <c r="G2251" s="1465" t="b">
        <v>1</v>
      </c>
      <c r="H2251" s="1463" t="s">
        <v>76</v>
      </c>
      <c r="I2251" s="1463" t="s">
        <v>5060</v>
      </c>
      <c r="J2251" s="1463">
        <v>6.6831455479E10</v>
      </c>
      <c r="K2251" s="1463" t="s">
        <v>2432</v>
      </c>
      <c r="L2251" s="1463" t="s">
        <v>8760</v>
      </c>
      <c r="M2251" s="1463"/>
      <c r="N2251" s="1463"/>
      <c r="O2251" s="1463"/>
      <c r="P2251" s="1463"/>
    </row>
    <row r="2252">
      <c r="A2252" s="1464">
        <v>6402.0</v>
      </c>
      <c r="B2252" s="1463" t="s">
        <v>11705</v>
      </c>
      <c r="C2252" s="1463" t="s">
        <v>11706</v>
      </c>
      <c r="D2252" s="1464" t="s">
        <v>11707</v>
      </c>
      <c r="E2252" s="1464">
        <v>6.35153228E8</v>
      </c>
      <c r="F2252" s="1465">
        <v>6.35153228E8</v>
      </c>
      <c r="G2252" s="1465" t="b">
        <v>1</v>
      </c>
      <c r="H2252" s="1463" t="s">
        <v>76</v>
      </c>
      <c r="I2252" s="1463" t="s">
        <v>5060</v>
      </c>
      <c r="J2252" s="1463">
        <v>6.6831455479E10</v>
      </c>
      <c r="K2252" s="1463" t="s">
        <v>2432</v>
      </c>
      <c r="L2252" s="1463" t="s">
        <v>6149</v>
      </c>
      <c r="M2252" s="1463"/>
      <c r="N2252" s="1463"/>
      <c r="O2252" s="1463"/>
      <c r="P2252" s="1463"/>
    </row>
    <row r="2253">
      <c r="A2253" s="1464">
        <v>6403.0</v>
      </c>
      <c r="B2253" s="1463" t="s">
        <v>11708</v>
      </c>
      <c r="C2253" s="1463" t="s">
        <v>11709</v>
      </c>
      <c r="D2253" s="1464" t="s">
        <v>11710</v>
      </c>
      <c r="E2253" s="1464">
        <v>6.41014854E8</v>
      </c>
      <c r="F2253" s="1465">
        <v>6.41014854E8</v>
      </c>
      <c r="G2253" s="1465" t="b">
        <v>1</v>
      </c>
      <c r="H2253" s="1463" t="s">
        <v>76</v>
      </c>
      <c r="I2253" s="1463" t="s">
        <v>5060</v>
      </c>
      <c r="J2253" s="1463">
        <v>6.6831455479E10</v>
      </c>
      <c r="K2253" s="1463" t="s">
        <v>2432</v>
      </c>
      <c r="L2253" s="1463" t="s">
        <v>6149</v>
      </c>
      <c r="M2253" s="1463"/>
      <c r="N2253" s="1463"/>
      <c r="O2253" s="1463"/>
      <c r="P2253" s="1463"/>
    </row>
    <row r="2254">
      <c r="A2254" s="1464">
        <v>6404.0</v>
      </c>
      <c r="B2254" s="1463" t="s">
        <v>11711</v>
      </c>
      <c r="C2254" s="1463" t="s">
        <v>11712</v>
      </c>
      <c r="D2254" s="1464" t="s">
        <v>11713</v>
      </c>
      <c r="E2254" s="1464">
        <v>6.35153225E8</v>
      </c>
      <c r="F2254" s="1465">
        <v>6.35153225E8</v>
      </c>
      <c r="G2254" s="1465" t="b">
        <v>1</v>
      </c>
      <c r="H2254" s="1463" t="s">
        <v>76</v>
      </c>
      <c r="I2254" s="1463" t="s">
        <v>5060</v>
      </c>
      <c r="J2254" s="1463">
        <v>6.6831455479E10</v>
      </c>
      <c r="K2254" s="1463" t="s">
        <v>2432</v>
      </c>
      <c r="L2254" s="1463" t="s">
        <v>4998</v>
      </c>
      <c r="M2254" s="1463"/>
      <c r="N2254" s="1463"/>
      <c r="O2254" s="1463"/>
      <c r="P2254" s="1463"/>
    </row>
    <row r="2255">
      <c r="A2255" s="1464">
        <v>6405.0</v>
      </c>
      <c r="B2255" s="1463" t="s">
        <v>11714</v>
      </c>
      <c r="C2255" s="1463" t="s">
        <v>11715</v>
      </c>
      <c r="D2255" s="1464" t="s">
        <v>11716</v>
      </c>
      <c r="E2255" s="1464">
        <v>6.35153226E8</v>
      </c>
      <c r="F2255" s="1465">
        <v>6.35153226E8</v>
      </c>
      <c r="G2255" s="1465" t="b">
        <v>1</v>
      </c>
      <c r="H2255" s="1463" t="s">
        <v>76</v>
      </c>
      <c r="I2255" s="1463" t="s">
        <v>5060</v>
      </c>
      <c r="J2255" s="1463">
        <v>6.6831455479E10</v>
      </c>
      <c r="K2255" s="1463" t="s">
        <v>2432</v>
      </c>
      <c r="L2255" s="1463" t="s">
        <v>8626</v>
      </c>
      <c r="M2255" s="1463"/>
      <c r="N2255" s="1463"/>
      <c r="O2255" s="1463"/>
      <c r="P2255" s="1463"/>
    </row>
    <row r="2256">
      <c r="A2256" s="1464">
        <v>6406.0</v>
      </c>
      <c r="B2256" s="1463" t="s">
        <v>11717</v>
      </c>
      <c r="C2256" s="1463" t="s">
        <v>11718</v>
      </c>
      <c r="D2256" s="1464" t="s">
        <v>11719</v>
      </c>
      <c r="E2256" s="1464">
        <v>9.09366199E8</v>
      </c>
      <c r="F2256" s="1465">
        <v>9.09366199E8</v>
      </c>
      <c r="G2256" s="1465" t="b">
        <v>1</v>
      </c>
      <c r="H2256" s="1463" t="s">
        <v>76</v>
      </c>
      <c r="I2256" s="1463" t="s">
        <v>5010</v>
      </c>
      <c r="J2256" s="1463">
        <v>6.6836145662E10</v>
      </c>
      <c r="K2256" s="1463" t="s">
        <v>2432</v>
      </c>
      <c r="L2256" s="1463" t="s">
        <v>76</v>
      </c>
      <c r="M2256" s="1463"/>
      <c r="N2256" s="1463"/>
      <c r="O2256" s="1463"/>
      <c r="P2256" s="1463"/>
    </row>
    <row r="2257">
      <c r="A2257" s="1464">
        <v>6407.0</v>
      </c>
      <c r="B2257" s="1463" t="s">
        <v>11720</v>
      </c>
      <c r="C2257" s="1463" t="s">
        <v>11721</v>
      </c>
      <c r="D2257" s="1464" t="s">
        <v>11722</v>
      </c>
      <c r="E2257" s="1464">
        <v>9.96154155E8</v>
      </c>
      <c r="F2257" s="1465">
        <v>9.96154155E8</v>
      </c>
      <c r="G2257" s="1465" t="b">
        <v>1</v>
      </c>
      <c r="H2257" s="1463" t="s">
        <v>76</v>
      </c>
      <c r="I2257" s="1463" t="s">
        <v>5010</v>
      </c>
      <c r="J2257" s="1463">
        <v>6.6836145662E10</v>
      </c>
      <c r="K2257" s="1463" t="s">
        <v>2432</v>
      </c>
      <c r="L2257" s="1463" t="s">
        <v>76</v>
      </c>
      <c r="M2257" s="1463"/>
      <c r="N2257" s="1463"/>
      <c r="O2257" s="1463"/>
      <c r="P2257" s="1463"/>
    </row>
    <row r="2258">
      <c r="A2258" s="1464">
        <v>6408.0</v>
      </c>
      <c r="B2258" s="1463" t="s">
        <v>11723</v>
      </c>
      <c r="C2258" s="1463" t="s">
        <v>11724</v>
      </c>
      <c r="D2258" s="1464" t="s">
        <v>11725</v>
      </c>
      <c r="E2258" s="1464">
        <v>6.56604666E8</v>
      </c>
      <c r="F2258" s="1465">
        <v>6.56604666E8</v>
      </c>
      <c r="G2258" s="1465" t="b">
        <v>1</v>
      </c>
      <c r="H2258" s="1463" t="s">
        <v>76</v>
      </c>
      <c r="I2258" s="1463" t="s">
        <v>5010</v>
      </c>
      <c r="J2258" s="1463">
        <v>6.6836145662E10</v>
      </c>
      <c r="K2258" s="1463" t="s">
        <v>2432</v>
      </c>
      <c r="L2258" s="1463" t="s">
        <v>76</v>
      </c>
      <c r="M2258" s="1463"/>
      <c r="N2258" s="1463"/>
      <c r="O2258" s="1463"/>
      <c r="P2258" s="1463"/>
    </row>
    <row r="2259">
      <c r="A2259" s="1464">
        <v>6409.0</v>
      </c>
      <c r="B2259" s="1463" t="s">
        <v>11726</v>
      </c>
      <c r="C2259" s="1463" t="s">
        <v>11727</v>
      </c>
      <c r="D2259" s="1464" t="s">
        <v>11728</v>
      </c>
      <c r="E2259" s="1464">
        <v>9.80465999E8</v>
      </c>
      <c r="F2259" s="1465">
        <v>9.80465999E8</v>
      </c>
      <c r="G2259" s="1465" t="b">
        <v>1</v>
      </c>
      <c r="H2259" s="1463" t="s">
        <v>76</v>
      </c>
      <c r="I2259" s="1463" t="s">
        <v>5010</v>
      </c>
      <c r="J2259" s="1463">
        <v>6.6836145662E10</v>
      </c>
      <c r="K2259" s="1463" t="s">
        <v>2432</v>
      </c>
      <c r="L2259" s="1463" t="s">
        <v>76</v>
      </c>
      <c r="M2259" s="1463"/>
      <c r="N2259" s="1463"/>
      <c r="O2259" s="1463"/>
      <c r="P2259" s="1463"/>
    </row>
    <row r="2260">
      <c r="A2260" s="1464">
        <v>6410.0</v>
      </c>
      <c r="B2260" s="1463" t="s">
        <v>11729</v>
      </c>
      <c r="C2260" s="1463" t="s">
        <v>11730</v>
      </c>
      <c r="D2260" s="1464" t="s">
        <v>11731</v>
      </c>
      <c r="E2260" s="1464">
        <v>9.79704555E8</v>
      </c>
      <c r="F2260" s="1465">
        <v>9.79704555E8</v>
      </c>
      <c r="G2260" s="1465" t="b">
        <v>1</v>
      </c>
      <c r="H2260" s="1463" t="s">
        <v>76</v>
      </c>
      <c r="I2260" s="1463" t="s">
        <v>5010</v>
      </c>
      <c r="J2260" s="1463">
        <v>6.6836145662E10</v>
      </c>
      <c r="K2260" s="1463" t="s">
        <v>2432</v>
      </c>
      <c r="L2260" s="1463" t="s">
        <v>76</v>
      </c>
      <c r="M2260" s="1463"/>
      <c r="N2260" s="1463"/>
      <c r="O2260" s="1463"/>
      <c r="P2260" s="1463"/>
    </row>
    <row r="2261">
      <c r="A2261" s="1464">
        <v>6411.0</v>
      </c>
      <c r="B2261" s="1463" t="s">
        <v>3244</v>
      </c>
      <c r="C2261" s="1463" t="s">
        <v>11732</v>
      </c>
      <c r="D2261" s="1464" t="s">
        <v>11733</v>
      </c>
      <c r="E2261" s="1464">
        <v>9.08989992E8</v>
      </c>
      <c r="F2261" s="1465">
        <v>9.08989992E8</v>
      </c>
      <c r="G2261" s="1465" t="b">
        <v>1</v>
      </c>
      <c r="H2261" s="1463" t="s">
        <v>76</v>
      </c>
      <c r="I2261" s="1463" t="s">
        <v>5010</v>
      </c>
      <c r="J2261" s="1463">
        <v>6.6836145662E10</v>
      </c>
      <c r="K2261" s="1463" t="s">
        <v>2432</v>
      </c>
      <c r="L2261" s="1463" t="s">
        <v>76</v>
      </c>
      <c r="M2261" s="1463"/>
      <c r="N2261" s="1463"/>
      <c r="O2261" s="1463"/>
      <c r="P2261" s="1463"/>
    </row>
    <row r="2262">
      <c r="A2262" s="1464">
        <v>6412.0</v>
      </c>
      <c r="B2262" s="1463" t="s">
        <v>11734</v>
      </c>
      <c r="C2262" s="1463" t="s">
        <v>11735</v>
      </c>
      <c r="D2262" s="1464" t="s">
        <v>11736</v>
      </c>
      <c r="E2262" s="1464">
        <v>6.19824625E8</v>
      </c>
      <c r="F2262" s="1465">
        <v>6.19824625E8</v>
      </c>
      <c r="G2262" s="1465" t="b">
        <v>1</v>
      </c>
      <c r="H2262" s="1463" t="s">
        <v>76</v>
      </c>
      <c r="I2262" s="1463" t="s">
        <v>7033</v>
      </c>
      <c r="J2262" s="1463">
        <v>6.6624983639E10</v>
      </c>
      <c r="K2262" s="1463" t="s">
        <v>2464</v>
      </c>
      <c r="L2262" s="1463" t="s">
        <v>8670</v>
      </c>
      <c r="M2262" s="1463"/>
      <c r="N2262" s="1463"/>
      <c r="O2262" s="1463"/>
      <c r="P2262" s="1463"/>
    </row>
    <row r="2263">
      <c r="A2263" s="1464">
        <v>6413.0</v>
      </c>
      <c r="B2263" s="1463" t="s">
        <v>11737</v>
      </c>
      <c r="C2263" s="1463" t="s">
        <v>11738</v>
      </c>
      <c r="D2263" s="1464" t="s">
        <v>11739</v>
      </c>
      <c r="E2263" s="1464">
        <v>6.19824625E8</v>
      </c>
      <c r="F2263" s="1465">
        <v>6.19824625E8</v>
      </c>
      <c r="G2263" s="1465" t="b">
        <v>1</v>
      </c>
      <c r="H2263" s="1463" t="s">
        <v>76</v>
      </c>
      <c r="I2263" s="1463" t="s">
        <v>7033</v>
      </c>
      <c r="J2263" s="1463">
        <v>6.6624983639E10</v>
      </c>
      <c r="K2263" s="1463" t="s">
        <v>2464</v>
      </c>
      <c r="L2263" s="1463" t="s">
        <v>9507</v>
      </c>
      <c r="M2263" s="1463"/>
      <c r="N2263" s="1463"/>
      <c r="O2263" s="1463"/>
      <c r="P2263" s="1463"/>
    </row>
    <row r="2264">
      <c r="A2264" s="1464">
        <v>6414.0</v>
      </c>
      <c r="B2264" s="1463" t="s">
        <v>11740</v>
      </c>
      <c r="C2264" s="1463" t="s">
        <v>8043</v>
      </c>
      <c r="D2264" s="1464" t="s">
        <v>11741</v>
      </c>
      <c r="E2264" s="1464">
        <v>6.49456697E8</v>
      </c>
      <c r="F2264" s="1465">
        <v>6.49456697E8</v>
      </c>
      <c r="G2264" s="1465" t="b">
        <v>1</v>
      </c>
      <c r="H2264" s="1463" t="s">
        <v>76</v>
      </c>
      <c r="I2264" s="1463" t="s">
        <v>8467</v>
      </c>
      <c r="J2264" s="1463">
        <v>6.6952587371E10</v>
      </c>
      <c r="K2264" s="1463" t="s">
        <v>2464</v>
      </c>
      <c r="L2264" s="1463" t="s">
        <v>8831</v>
      </c>
      <c r="M2264" s="1463"/>
      <c r="N2264" s="1463"/>
      <c r="O2264" s="1463"/>
      <c r="P2264" s="1463"/>
    </row>
    <row r="2265">
      <c r="A2265" s="1464">
        <v>6415.0</v>
      </c>
      <c r="B2265" s="1463" t="s">
        <v>11742</v>
      </c>
      <c r="C2265" s="1463" t="s">
        <v>11743</v>
      </c>
      <c r="D2265" s="1464" t="s">
        <v>11744</v>
      </c>
      <c r="E2265" s="1464">
        <v>9.72516263E8</v>
      </c>
      <c r="F2265" s="1465">
        <v>9.72516263E8</v>
      </c>
      <c r="G2265" s="1465" t="b">
        <v>1</v>
      </c>
      <c r="H2265" s="1463" t="s">
        <v>76</v>
      </c>
      <c r="I2265" s="1463" t="s">
        <v>8467</v>
      </c>
      <c r="J2265" s="1463">
        <v>6.6952587371E10</v>
      </c>
      <c r="K2265" s="1463" t="s">
        <v>2464</v>
      </c>
      <c r="L2265" s="1463" t="s">
        <v>8831</v>
      </c>
      <c r="M2265" s="1463"/>
      <c r="N2265" s="1463"/>
      <c r="O2265" s="1463"/>
      <c r="P2265" s="1463"/>
    </row>
    <row r="2266">
      <c r="A2266" s="1464">
        <v>6417.0</v>
      </c>
      <c r="B2266" s="1463" t="s">
        <v>11745</v>
      </c>
      <c r="C2266" s="1463" t="s">
        <v>11746</v>
      </c>
      <c r="D2266" s="1464" t="s">
        <v>11747</v>
      </c>
      <c r="E2266" s="1464">
        <v>9.61985448E8</v>
      </c>
      <c r="F2266" s="1465">
        <v>9.61985448E8</v>
      </c>
      <c r="G2266" s="1465" t="b">
        <v>1</v>
      </c>
      <c r="H2266" s="1463" t="s">
        <v>6296</v>
      </c>
      <c r="I2266" s="1463" t="s">
        <v>8887</v>
      </c>
      <c r="J2266" s="1463">
        <v>6.6646639396E10</v>
      </c>
      <c r="K2266" s="1463" t="s">
        <v>2432</v>
      </c>
      <c r="L2266" s="1463" t="s">
        <v>6296</v>
      </c>
      <c r="M2266" s="1463"/>
      <c r="N2266" s="1463"/>
      <c r="O2266" s="1463"/>
      <c r="P2266" s="1463"/>
    </row>
    <row r="2267">
      <c r="A2267" s="1464">
        <v>6418.0</v>
      </c>
      <c r="B2267" s="1463" t="s">
        <v>11748</v>
      </c>
      <c r="C2267" s="1463" t="s">
        <v>11748</v>
      </c>
      <c r="D2267" s="1464" t="s">
        <v>11749</v>
      </c>
      <c r="E2267" s="1464">
        <v>8.00815392E8</v>
      </c>
      <c r="F2267" s="1465">
        <v>8.00815392E8</v>
      </c>
      <c r="G2267" s="1465" t="b">
        <v>1</v>
      </c>
      <c r="H2267" s="1463" t="s">
        <v>76</v>
      </c>
      <c r="I2267" s="1463" t="s">
        <v>8764</v>
      </c>
      <c r="J2267" s="1463">
        <v>6.6624294465E10</v>
      </c>
      <c r="K2267" s="1463" t="s">
        <v>2437</v>
      </c>
      <c r="L2267" s="1463" t="s">
        <v>76</v>
      </c>
      <c r="M2267" s="1463"/>
      <c r="N2267" s="1463"/>
      <c r="O2267" s="1463"/>
      <c r="P2267" s="1463"/>
    </row>
    <row r="2268">
      <c r="A2268" s="1464">
        <v>6419.0</v>
      </c>
      <c r="B2268" s="1463" t="s">
        <v>11750</v>
      </c>
      <c r="C2268" s="1463" t="s">
        <v>11751</v>
      </c>
      <c r="D2268" s="1464" t="s">
        <v>11752</v>
      </c>
      <c r="E2268" s="1464">
        <v>9.25329867E8</v>
      </c>
      <c r="F2268" s="1465">
        <v>9.25329867E8</v>
      </c>
      <c r="G2268" s="1465" t="b">
        <v>1</v>
      </c>
      <c r="H2268" s="1463" t="s">
        <v>6296</v>
      </c>
      <c r="I2268" s="1463" t="s">
        <v>8887</v>
      </c>
      <c r="J2268" s="1463">
        <v>6.6646639396E10</v>
      </c>
      <c r="K2268" s="1463" t="s">
        <v>2432</v>
      </c>
      <c r="L2268" s="1463" t="s">
        <v>6296</v>
      </c>
      <c r="M2268" s="1463"/>
      <c r="N2268" s="1463"/>
      <c r="O2268" s="1463"/>
      <c r="P2268" s="1463"/>
    </row>
    <row r="2269">
      <c r="A2269" s="1464">
        <v>6420.0</v>
      </c>
      <c r="B2269" s="1463" t="s">
        <v>11753</v>
      </c>
      <c r="C2269" s="1463" t="s">
        <v>11754</v>
      </c>
      <c r="D2269" s="1464" t="s">
        <v>11755</v>
      </c>
      <c r="E2269" s="1464">
        <v>9.49497744E8</v>
      </c>
      <c r="F2269" s="1465">
        <v>9.49497744E8</v>
      </c>
      <c r="G2269" s="1465" t="b">
        <v>1</v>
      </c>
      <c r="H2269" s="1463" t="s">
        <v>3864</v>
      </c>
      <c r="I2269" s="1463" t="s">
        <v>8764</v>
      </c>
      <c r="J2269" s="1463">
        <v>6.6624294465E10</v>
      </c>
      <c r="K2269" s="1463" t="s">
        <v>2426</v>
      </c>
      <c r="L2269" s="1463" t="s">
        <v>7130</v>
      </c>
      <c r="M2269" s="1463"/>
      <c r="N2269" s="1463"/>
      <c r="O2269" s="1463"/>
      <c r="P2269" s="1463"/>
    </row>
    <row r="2270">
      <c r="A2270" s="1464">
        <v>6421.0</v>
      </c>
      <c r="B2270" s="1463" t="s">
        <v>11756</v>
      </c>
      <c r="C2270" s="1463" t="s">
        <v>11757</v>
      </c>
      <c r="D2270" s="1464" t="s">
        <v>11758</v>
      </c>
      <c r="E2270" s="1464">
        <v>9.92284949E8</v>
      </c>
      <c r="F2270" s="1465">
        <v>9.92284949E8</v>
      </c>
      <c r="G2270" s="1465" t="b">
        <v>1</v>
      </c>
      <c r="H2270" s="1463" t="s">
        <v>3864</v>
      </c>
      <c r="I2270" s="1463" t="s">
        <v>8764</v>
      </c>
      <c r="J2270" s="1463">
        <v>6.6624294465E10</v>
      </c>
      <c r="K2270" s="1463" t="s">
        <v>2426</v>
      </c>
      <c r="L2270" s="1463" t="s">
        <v>7130</v>
      </c>
      <c r="M2270" s="1463"/>
      <c r="N2270" s="1463"/>
      <c r="O2270" s="1463"/>
      <c r="P2270" s="1463"/>
    </row>
    <row r="2271">
      <c r="A2271" s="1464">
        <v>6422.0</v>
      </c>
      <c r="B2271" s="1463" t="s">
        <v>11759</v>
      </c>
      <c r="C2271" s="1463" t="s">
        <v>11760</v>
      </c>
      <c r="D2271" s="1464" t="s">
        <v>11761</v>
      </c>
      <c r="E2271" s="1464">
        <v>6.56507406E8</v>
      </c>
      <c r="F2271" s="1465">
        <v>6.56507406E8</v>
      </c>
      <c r="G2271" s="1465" t="b">
        <v>1</v>
      </c>
      <c r="H2271" s="1463" t="s">
        <v>76</v>
      </c>
      <c r="I2271" s="1463" t="s">
        <v>8887</v>
      </c>
      <c r="J2271" s="1463">
        <v>6.6646639396E10</v>
      </c>
      <c r="K2271" s="1463" t="s">
        <v>2432</v>
      </c>
      <c r="L2271" s="1463" t="s">
        <v>6296</v>
      </c>
      <c r="M2271" s="1463"/>
      <c r="N2271" s="1463"/>
      <c r="O2271" s="1463"/>
      <c r="P2271" s="1463"/>
    </row>
    <row r="2272">
      <c r="A2272" s="1464">
        <v>6423.0</v>
      </c>
      <c r="B2272" s="1463" t="s">
        <v>11762</v>
      </c>
      <c r="C2272" s="1463" t="s">
        <v>11763</v>
      </c>
      <c r="D2272" s="1464" t="s">
        <v>11764</v>
      </c>
      <c r="E2272" s="1464">
        <v>9.6034287E8</v>
      </c>
      <c r="F2272" s="1465">
        <v>9.6034287E8</v>
      </c>
      <c r="G2272" s="1465" t="b">
        <v>1</v>
      </c>
      <c r="H2272" s="1463" t="s">
        <v>6296</v>
      </c>
      <c r="I2272" s="1463" t="s">
        <v>8887</v>
      </c>
      <c r="J2272" s="1463">
        <v>6.6646639396E10</v>
      </c>
      <c r="K2272" s="1463" t="s">
        <v>2432</v>
      </c>
      <c r="L2272" s="1463" t="s">
        <v>6296</v>
      </c>
      <c r="M2272" s="1463"/>
      <c r="N2272" s="1463"/>
      <c r="O2272" s="1463"/>
      <c r="P2272" s="1463"/>
    </row>
    <row r="2273">
      <c r="A2273" s="1464">
        <v>6424.0</v>
      </c>
      <c r="B2273" s="1463" t="s">
        <v>11765</v>
      </c>
      <c r="C2273" s="1463" t="s">
        <v>11766</v>
      </c>
      <c r="D2273" s="1464" t="s">
        <v>11767</v>
      </c>
      <c r="E2273" s="1464">
        <v>8.29327371E8</v>
      </c>
      <c r="F2273" s="1465">
        <v>8.29327371E8</v>
      </c>
      <c r="G2273" s="1465" t="b">
        <v>1</v>
      </c>
      <c r="H2273" s="1463" t="s">
        <v>6296</v>
      </c>
      <c r="I2273" s="1463" t="s">
        <v>8887</v>
      </c>
      <c r="J2273" s="1463">
        <v>6.6646639396E10</v>
      </c>
      <c r="K2273" s="1463" t="s">
        <v>2432</v>
      </c>
      <c r="L2273" s="1463" t="s">
        <v>6296</v>
      </c>
      <c r="M2273" s="1463"/>
      <c r="N2273" s="1463"/>
      <c r="O2273" s="1463"/>
      <c r="P2273" s="1463"/>
    </row>
    <row r="2274">
      <c r="A2274" s="1464">
        <v>6425.0</v>
      </c>
      <c r="B2274" s="1463" t="s">
        <v>11768</v>
      </c>
      <c r="C2274" s="1463" t="s">
        <v>11769</v>
      </c>
      <c r="D2274" s="1464" t="s">
        <v>11770</v>
      </c>
      <c r="E2274" s="1464">
        <v>8.213015E8</v>
      </c>
      <c r="F2274" s="1465">
        <v>8.213015E8</v>
      </c>
      <c r="G2274" s="1465" t="b">
        <v>1</v>
      </c>
      <c r="H2274" s="1463" t="s">
        <v>76</v>
      </c>
      <c r="I2274" s="1463" t="s">
        <v>8887</v>
      </c>
      <c r="J2274" s="1463">
        <v>6.6646639396E10</v>
      </c>
      <c r="K2274" s="1463" t="s">
        <v>2432</v>
      </c>
      <c r="L2274" s="1463" t="s">
        <v>11771</v>
      </c>
      <c r="M2274" s="1463"/>
      <c r="N2274" s="1463"/>
      <c r="O2274" s="1463"/>
      <c r="P2274" s="1463"/>
    </row>
    <row r="2275">
      <c r="A2275" s="1464">
        <v>6426.0</v>
      </c>
      <c r="B2275" s="1463" t="s">
        <v>11772</v>
      </c>
      <c r="C2275" s="1463" t="s">
        <v>11773</v>
      </c>
      <c r="D2275" s="1464" t="s">
        <v>11774</v>
      </c>
      <c r="E2275" s="1464">
        <v>2.2367777E7</v>
      </c>
      <c r="F2275" s="1465">
        <v>2.2367777E7</v>
      </c>
      <c r="G2275" s="1465" t="b">
        <v>1</v>
      </c>
      <c r="H2275" s="1463" t="s">
        <v>76</v>
      </c>
      <c r="I2275" s="1463" t="s">
        <v>5010</v>
      </c>
      <c r="J2275" s="1463">
        <v>6.6836145662E10</v>
      </c>
      <c r="K2275" s="1463" t="s">
        <v>2464</v>
      </c>
      <c r="L2275" s="1463" t="s">
        <v>76</v>
      </c>
      <c r="M2275" s="1463"/>
      <c r="N2275" s="1463"/>
      <c r="O2275" s="1463"/>
      <c r="P2275" s="1463"/>
    </row>
    <row r="2276">
      <c r="A2276" s="1464">
        <v>6428.0</v>
      </c>
      <c r="B2276" s="1463" t="s">
        <v>11775</v>
      </c>
      <c r="C2276" s="1463" t="s">
        <v>11775</v>
      </c>
      <c r="D2276" s="1464" t="s">
        <v>11776</v>
      </c>
      <c r="E2276" s="1464">
        <v>2.227058E7</v>
      </c>
      <c r="F2276" s="1465">
        <v>2.227058E7</v>
      </c>
      <c r="G2276" s="1465" t="b">
        <v>1</v>
      </c>
      <c r="H2276" s="1463" t="s">
        <v>76</v>
      </c>
      <c r="I2276" s="1463" t="s">
        <v>5060</v>
      </c>
      <c r="J2276" s="1463">
        <v>6.6831455479E10</v>
      </c>
      <c r="K2276" s="1463" t="s">
        <v>2432</v>
      </c>
      <c r="L2276" s="1463" t="s">
        <v>8710</v>
      </c>
      <c r="M2276" s="1463"/>
      <c r="N2276" s="1463"/>
      <c r="O2276" s="1463"/>
      <c r="P2276" s="1463"/>
    </row>
    <row r="2277">
      <c r="A2277" s="1464">
        <v>6429.0</v>
      </c>
      <c r="B2277" s="1463" t="s">
        <v>11777</v>
      </c>
      <c r="C2277" s="1463" t="s">
        <v>11778</v>
      </c>
      <c r="D2277" s="1464" t="s">
        <v>11779</v>
      </c>
      <c r="E2277" s="1464">
        <v>8.11468585E8</v>
      </c>
      <c r="F2277" s="1465">
        <v>8.11468585E8</v>
      </c>
      <c r="G2277" s="1465" t="b">
        <v>1</v>
      </c>
      <c r="H2277" s="1463" t="s">
        <v>6399</v>
      </c>
      <c r="I2277" s="1463" t="s">
        <v>11172</v>
      </c>
      <c r="J2277" s="1463">
        <v>6.6955633412E10</v>
      </c>
      <c r="K2277" s="1463" t="s">
        <v>4317</v>
      </c>
      <c r="L2277" s="1463" t="s">
        <v>6399</v>
      </c>
      <c r="M2277" s="1463"/>
      <c r="N2277" s="1463"/>
      <c r="O2277" s="1463"/>
      <c r="P2277" s="1463"/>
    </row>
    <row r="2278">
      <c r="A2278" s="1464">
        <v>6430.0</v>
      </c>
      <c r="B2278" s="1463" t="s">
        <v>11780</v>
      </c>
      <c r="C2278" s="1463" t="s">
        <v>11780</v>
      </c>
      <c r="D2278" s="1464" t="s">
        <v>11781</v>
      </c>
      <c r="E2278" s="1464">
        <v>8.98888667E8</v>
      </c>
      <c r="F2278" s="1465">
        <v>8.98888667E8</v>
      </c>
      <c r="G2278" s="1465" t="b">
        <v>1</v>
      </c>
      <c r="H2278" s="1463" t="s">
        <v>76</v>
      </c>
      <c r="I2278" s="1463" t="s">
        <v>8467</v>
      </c>
      <c r="J2278" s="1463">
        <v>6.6952587371E10</v>
      </c>
      <c r="K2278" s="1463" t="s">
        <v>2464</v>
      </c>
      <c r="L2278" s="1463" t="s">
        <v>10096</v>
      </c>
      <c r="M2278" s="1463"/>
      <c r="N2278" s="1463"/>
      <c r="O2278" s="1463"/>
      <c r="P2278" s="1463"/>
    </row>
    <row r="2279">
      <c r="A2279" s="1464">
        <v>6431.0</v>
      </c>
      <c r="B2279" s="1463" t="s">
        <v>11782</v>
      </c>
      <c r="C2279" s="1463" t="s">
        <v>11783</v>
      </c>
      <c r="D2279" s="1464" t="s">
        <v>11784</v>
      </c>
      <c r="E2279" s="1464">
        <v>6.11989965E8</v>
      </c>
      <c r="F2279" s="1465">
        <v>6.11989965E8</v>
      </c>
      <c r="G2279" s="1465" t="b">
        <v>1</v>
      </c>
      <c r="H2279" s="1463" t="s">
        <v>76</v>
      </c>
      <c r="I2279" s="1463" t="s">
        <v>11172</v>
      </c>
      <c r="J2279" s="1463">
        <v>6.6955633412E10</v>
      </c>
      <c r="K2279" s="1463" t="s">
        <v>2437</v>
      </c>
      <c r="L2279" s="1463" t="s">
        <v>8522</v>
      </c>
      <c r="M2279" s="1463"/>
      <c r="N2279" s="1463"/>
      <c r="O2279" s="1463"/>
      <c r="P2279" s="1463"/>
    </row>
    <row r="2280">
      <c r="A2280" s="1464">
        <v>6432.0</v>
      </c>
      <c r="B2280" s="1463" t="s">
        <v>11785</v>
      </c>
      <c r="C2280" s="1463" t="s">
        <v>11785</v>
      </c>
      <c r="D2280" s="1464" t="s">
        <v>11786</v>
      </c>
      <c r="E2280" s="1464">
        <v>6.879267E7</v>
      </c>
      <c r="F2280" s="1465">
        <v>6.879267E7</v>
      </c>
      <c r="G2280" s="1465" t="b">
        <v>1</v>
      </c>
      <c r="H2280" s="1463" t="s">
        <v>120</v>
      </c>
      <c r="I2280" s="1463" t="s">
        <v>11466</v>
      </c>
      <c r="J2280" s="1463">
        <v>6.6890581818E10</v>
      </c>
      <c r="K2280" s="1463" t="s">
        <v>2426</v>
      </c>
      <c r="L2280" s="1463" t="s">
        <v>9461</v>
      </c>
      <c r="M2280" s="1463"/>
      <c r="N2280" s="1463"/>
      <c r="O2280" s="1463"/>
      <c r="P2280" s="1463"/>
    </row>
    <row r="2281">
      <c r="A2281" s="1464">
        <v>6433.0</v>
      </c>
      <c r="B2281" s="1463" t="s">
        <v>11787</v>
      </c>
      <c r="C2281" s="1463" t="s">
        <v>11788</v>
      </c>
      <c r="D2281" s="1464" t="s">
        <v>11789</v>
      </c>
      <c r="E2281" s="1464">
        <v>8.6885299E8</v>
      </c>
      <c r="F2281" s="1465">
        <v>8.6885299E8</v>
      </c>
      <c r="G2281" s="1465" t="b">
        <v>1</v>
      </c>
      <c r="H2281" s="1463" t="s">
        <v>5052</v>
      </c>
      <c r="I2281" s="1463" t="s">
        <v>5060</v>
      </c>
      <c r="J2281" s="1463">
        <v>6.6831455479E10</v>
      </c>
      <c r="K2281" s="1463" t="s">
        <v>2426</v>
      </c>
      <c r="L2281" s="1463" t="s">
        <v>11790</v>
      </c>
      <c r="M2281" s="1463"/>
      <c r="N2281" s="1463"/>
      <c r="O2281" s="1463"/>
      <c r="P2281" s="1463"/>
    </row>
    <row r="2282">
      <c r="A2282" s="1464">
        <v>6434.0</v>
      </c>
      <c r="B2282" s="1463" t="s">
        <v>11791</v>
      </c>
      <c r="C2282" s="1463" t="s">
        <v>11792</v>
      </c>
      <c r="D2282" s="1464" t="s">
        <v>11793</v>
      </c>
      <c r="E2282" s="1464">
        <v>6.13693697E8</v>
      </c>
      <c r="F2282" s="1465">
        <v>6.13693697E8</v>
      </c>
      <c r="G2282" s="1465" t="b">
        <v>1</v>
      </c>
      <c r="H2282" s="1463" t="s">
        <v>76</v>
      </c>
      <c r="I2282" s="1463" t="s">
        <v>7033</v>
      </c>
      <c r="J2282" s="1463">
        <v>6.6624983639E10</v>
      </c>
      <c r="K2282" s="1463" t="s">
        <v>2440</v>
      </c>
      <c r="L2282" s="1463" t="s">
        <v>76</v>
      </c>
      <c r="M2282" s="1463"/>
      <c r="N2282" s="1463"/>
      <c r="O2282" s="1463"/>
      <c r="P2282" s="1463"/>
    </row>
    <row r="2283">
      <c r="A2283" s="1464">
        <v>6435.0</v>
      </c>
      <c r="B2283" s="1463" t="s">
        <v>11794</v>
      </c>
      <c r="C2283" s="1463" t="s">
        <v>11795</v>
      </c>
      <c r="D2283" s="1464" t="s">
        <v>11796</v>
      </c>
      <c r="E2283" s="1464">
        <v>9.42423388E8</v>
      </c>
      <c r="F2283" s="1465">
        <v>9.42423388E8</v>
      </c>
      <c r="G2283" s="1465" t="b">
        <v>1</v>
      </c>
      <c r="H2283" s="1463" t="s">
        <v>76</v>
      </c>
      <c r="I2283" s="1463" t="s">
        <v>8467</v>
      </c>
      <c r="J2283" s="1463">
        <v>6.6952587371E10</v>
      </c>
      <c r="K2283" s="1463" t="s">
        <v>2659</v>
      </c>
      <c r="L2283" s="1463" t="s">
        <v>76</v>
      </c>
      <c r="M2283" s="1463"/>
      <c r="N2283" s="1463"/>
      <c r="O2283" s="1463"/>
      <c r="P2283" s="1463"/>
    </row>
    <row r="2284">
      <c r="A2284" s="1464">
        <v>6436.0</v>
      </c>
      <c r="B2284" s="1463" t="s">
        <v>11797</v>
      </c>
      <c r="C2284" s="1463" t="s">
        <v>11798</v>
      </c>
      <c r="D2284" s="1464" t="s">
        <v>11799</v>
      </c>
      <c r="E2284" s="1464">
        <v>8.66659792E8</v>
      </c>
      <c r="F2284" s="1465">
        <v>8.66659792E8</v>
      </c>
      <c r="G2284" s="1465" t="b">
        <v>1</v>
      </c>
      <c r="H2284" s="1463" t="s">
        <v>76</v>
      </c>
      <c r="I2284" s="1463" t="s">
        <v>8467</v>
      </c>
      <c r="J2284" s="1463">
        <v>6.6952587371E10</v>
      </c>
      <c r="K2284" s="1463" t="s">
        <v>2659</v>
      </c>
      <c r="L2284" s="1463" t="s">
        <v>76</v>
      </c>
      <c r="M2284" s="1463"/>
      <c r="N2284" s="1463"/>
      <c r="O2284" s="1463"/>
      <c r="P2284" s="1463"/>
    </row>
    <row r="2285">
      <c r="A2285" s="1464">
        <v>6437.0</v>
      </c>
      <c r="B2285" s="1463" t="s">
        <v>11800</v>
      </c>
      <c r="C2285" s="1463" t="s">
        <v>11801</v>
      </c>
      <c r="D2285" s="1464" t="s">
        <v>11802</v>
      </c>
      <c r="E2285" s="1464">
        <v>8.81672888E8</v>
      </c>
      <c r="F2285" s="1465">
        <v>8.81672888E8</v>
      </c>
      <c r="G2285" s="1465" t="b">
        <v>1</v>
      </c>
      <c r="H2285" s="1463" t="s">
        <v>76</v>
      </c>
      <c r="I2285" s="1463" t="s">
        <v>5010</v>
      </c>
      <c r="J2285" s="1463">
        <v>6.6836145662E10</v>
      </c>
      <c r="K2285" s="1463" t="s">
        <v>2659</v>
      </c>
      <c r="L2285" s="1463" t="s">
        <v>76</v>
      </c>
      <c r="M2285" s="1463"/>
      <c r="N2285" s="1463"/>
      <c r="O2285" s="1463"/>
      <c r="P2285" s="1463"/>
    </row>
    <row r="2286">
      <c r="A2286" s="1464">
        <v>6438.0</v>
      </c>
      <c r="B2286" s="1463" t="s">
        <v>11803</v>
      </c>
      <c r="C2286" s="1463" t="s">
        <v>11804</v>
      </c>
      <c r="D2286" s="1464" t="s">
        <v>11805</v>
      </c>
      <c r="E2286" s="1464">
        <v>2.718326E7</v>
      </c>
      <c r="F2286" s="1465">
        <v>2.718326E7</v>
      </c>
      <c r="G2286" s="1465" t="b">
        <v>1</v>
      </c>
      <c r="H2286" s="1463" t="s">
        <v>76</v>
      </c>
      <c r="I2286" s="1463" t="s">
        <v>6729</v>
      </c>
      <c r="J2286" s="1463">
        <v>6.6965469336E10</v>
      </c>
      <c r="K2286" s="1463" t="s">
        <v>2437</v>
      </c>
      <c r="L2286" s="1463" t="s">
        <v>10096</v>
      </c>
      <c r="M2286" s="1463"/>
      <c r="N2286" s="1463"/>
      <c r="O2286" s="1463"/>
      <c r="P2286" s="1463"/>
    </row>
    <row r="2287">
      <c r="A2287" s="1464">
        <v>6439.0</v>
      </c>
      <c r="B2287" s="1463" t="s">
        <v>11806</v>
      </c>
      <c r="C2287" s="1463" t="s">
        <v>11806</v>
      </c>
      <c r="D2287" s="1464" t="s">
        <v>11807</v>
      </c>
      <c r="E2287" s="1464">
        <v>9.59747479E8</v>
      </c>
      <c r="F2287" s="1465">
        <v>9.59747479E8</v>
      </c>
      <c r="G2287" s="1465" t="b">
        <v>1</v>
      </c>
      <c r="H2287" s="1463" t="s">
        <v>76</v>
      </c>
      <c r="I2287" s="1463" t="s">
        <v>8764</v>
      </c>
      <c r="J2287" s="1463">
        <v>6.6624294465E10</v>
      </c>
      <c r="K2287" s="1463" t="s">
        <v>2426</v>
      </c>
      <c r="L2287" s="1463" t="s">
        <v>4998</v>
      </c>
      <c r="M2287" s="1463"/>
      <c r="N2287" s="1463"/>
      <c r="O2287" s="1463"/>
      <c r="P2287" s="1463"/>
    </row>
    <row r="2288">
      <c r="A2288" s="1464">
        <v>6440.0</v>
      </c>
      <c r="B2288" s="1463" t="s">
        <v>11808</v>
      </c>
      <c r="C2288" s="1463" t="s">
        <v>11809</v>
      </c>
      <c r="D2288" s="1464" t="s">
        <v>11810</v>
      </c>
      <c r="E2288" s="1464">
        <v>9.30833336E8</v>
      </c>
      <c r="F2288" s="1465">
        <v>9.30833336E8</v>
      </c>
      <c r="G2288" s="1465" t="b">
        <v>1</v>
      </c>
      <c r="H2288" s="1463" t="s">
        <v>76</v>
      </c>
      <c r="I2288" s="1463" t="s">
        <v>8453</v>
      </c>
      <c r="J2288" s="1463">
        <v>6.6642366689E10</v>
      </c>
      <c r="K2288" s="1463" t="s">
        <v>2464</v>
      </c>
      <c r="L2288" s="1463" t="s">
        <v>11811</v>
      </c>
      <c r="M2288" s="1463"/>
      <c r="N2288" s="1463"/>
      <c r="O2288" s="1463"/>
      <c r="P2288" s="1463"/>
    </row>
    <row r="2289">
      <c r="A2289" s="1464">
        <v>6441.0</v>
      </c>
      <c r="B2289" s="1463" t="s">
        <v>11812</v>
      </c>
      <c r="C2289" s="1463" t="s">
        <v>11812</v>
      </c>
      <c r="D2289" s="1464" t="s">
        <v>11813</v>
      </c>
      <c r="E2289" s="1464">
        <v>8.7797153E7</v>
      </c>
      <c r="F2289" s="1465">
        <v>8.7797153E7</v>
      </c>
      <c r="G2289" s="1465" t="b">
        <v>1</v>
      </c>
      <c r="H2289" s="1463" t="s">
        <v>120</v>
      </c>
      <c r="I2289" s="1463" t="s">
        <v>11374</v>
      </c>
      <c r="J2289" s="1467"/>
      <c r="K2289" s="1463" t="s">
        <v>2571</v>
      </c>
      <c r="L2289" s="1467"/>
      <c r="M2289" s="1463"/>
      <c r="N2289" s="1463"/>
      <c r="O2289" s="1463"/>
      <c r="P2289" s="1463"/>
    </row>
    <row r="2290">
      <c r="A2290" s="1464">
        <v>6442.0</v>
      </c>
      <c r="B2290" s="1463" t="s">
        <v>11814</v>
      </c>
      <c r="C2290" s="1463" t="s">
        <v>11815</v>
      </c>
      <c r="D2290" s="1464" t="s">
        <v>11816</v>
      </c>
      <c r="E2290" s="1464">
        <v>9.3254129E8</v>
      </c>
      <c r="F2290" s="1465">
        <v>9.3254129E8</v>
      </c>
      <c r="G2290" s="1465" t="b">
        <v>1</v>
      </c>
      <c r="H2290" s="1463" t="s">
        <v>76</v>
      </c>
      <c r="I2290" s="1463" t="s">
        <v>6729</v>
      </c>
      <c r="J2290" s="1463">
        <v>6.6965469336E10</v>
      </c>
      <c r="K2290" s="1463" t="s">
        <v>2437</v>
      </c>
      <c r="L2290" s="1463" t="s">
        <v>76</v>
      </c>
      <c r="M2290" s="1463"/>
      <c r="N2290" s="1463"/>
      <c r="O2290" s="1463"/>
      <c r="P2290" s="1463"/>
    </row>
    <row r="2291">
      <c r="A2291" s="1464">
        <v>6443.0</v>
      </c>
      <c r="B2291" s="1463" t="s">
        <v>11817</v>
      </c>
      <c r="C2291" s="1463" t="s">
        <v>11818</v>
      </c>
      <c r="D2291" s="1464" t="s">
        <v>11819</v>
      </c>
      <c r="E2291" s="1464">
        <v>9.57048689E8</v>
      </c>
      <c r="F2291" s="1465">
        <v>9.57048689E8</v>
      </c>
      <c r="G2291" s="1465" t="b">
        <v>1</v>
      </c>
      <c r="H2291" s="1463" t="s">
        <v>76</v>
      </c>
      <c r="I2291" s="1463" t="s">
        <v>5010</v>
      </c>
      <c r="J2291" s="1463">
        <v>6.6836145662E10</v>
      </c>
      <c r="K2291" s="1463" t="s">
        <v>2432</v>
      </c>
      <c r="L2291" s="1463" t="s">
        <v>8870</v>
      </c>
      <c r="M2291" s="1463"/>
      <c r="N2291" s="1463"/>
      <c r="O2291" s="1463"/>
      <c r="P2291" s="1463"/>
    </row>
    <row r="2292">
      <c r="A2292" s="1464">
        <v>6444.0</v>
      </c>
      <c r="B2292" s="1463" t="s">
        <v>11820</v>
      </c>
      <c r="C2292" s="1463" t="s">
        <v>11821</v>
      </c>
      <c r="D2292" s="1464" t="s">
        <v>11822</v>
      </c>
      <c r="E2292" s="1464">
        <v>2.2814238E7</v>
      </c>
      <c r="F2292" s="1465">
        <v>2.2814238E7</v>
      </c>
      <c r="G2292" s="1465" t="b">
        <v>1</v>
      </c>
      <c r="H2292" s="1463" t="s">
        <v>76</v>
      </c>
      <c r="I2292" s="1463" t="s">
        <v>6729</v>
      </c>
      <c r="J2292" s="1463">
        <v>6.6965469336E10</v>
      </c>
      <c r="K2292" s="1463" t="s">
        <v>2682</v>
      </c>
      <c r="L2292" s="1463" t="s">
        <v>5370</v>
      </c>
      <c r="M2292" s="1463"/>
      <c r="N2292" s="1463"/>
      <c r="O2292" s="1463"/>
      <c r="P2292" s="1463"/>
    </row>
    <row r="2293">
      <c r="A2293" s="1464">
        <v>6445.0</v>
      </c>
      <c r="B2293" s="1463" t="s">
        <v>11823</v>
      </c>
      <c r="C2293" s="1463" t="s">
        <v>11824</v>
      </c>
      <c r="D2293" s="1464" t="s">
        <v>11825</v>
      </c>
      <c r="E2293" s="1464">
        <v>8.29288284E8</v>
      </c>
      <c r="F2293" s="1465">
        <v>8.29288284E8</v>
      </c>
      <c r="G2293" s="1465" t="b">
        <v>1</v>
      </c>
      <c r="H2293" s="1463" t="s">
        <v>76</v>
      </c>
      <c r="I2293" s="1463" t="s">
        <v>6729</v>
      </c>
      <c r="J2293" s="1463">
        <v>6.6965469336E10</v>
      </c>
      <c r="K2293" s="1463" t="s">
        <v>2937</v>
      </c>
      <c r="L2293" s="1463" t="s">
        <v>76</v>
      </c>
      <c r="M2293" s="1463"/>
      <c r="N2293" s="1463"/>
      <c r="O2293" s="1463"/>
      <c r="P2293" s="1463"/>
    </row>
    <row r="2294">
      <c r="A2294" s="1464">
        <v>6446.0</v>
      </c>
      <c r="B2294" s="1463" t="s">
        <v>11826</v>
      </c>
      <c r="C2294" s="1463" t="s">
        <v>11827</v>
      </c>
      <c r="D2294" s="1464" t="s">
        <v>11828</v>
      </c>
      <c r="E2294" s="1464">
        <v>8.77112818E8</v>
      </c>
      <c r="F2294" s="1465">
        <v>8.77112818E8</v>
      </c>
      <c r="G2294" s="1465" t="b">
        <v>1</v>
      </c>
      <c r="H2294" s="1463" t="s">
        <v>76</v>
      </c>
      <c r="I2294" s="1463" t="s">
        <v>11172</v>
      </c>
      <c r="J2294" s="1463">
        <v>6.6955633412E10</v>
      </c>
      <c r="K2294" s="1463" t="s">
        <v>2659</v>
      </c>
      <c r="L2294" s="1463" t="s">
        <v>11829</v>
      </c>
      <c r="M2294" s="1463"/>
      <c r="N2294" s="1463"/>
      <c r="O2294" s="1463"/>
      <c r="P2294" s="1463"/>
    </row>
    <row r="2295">
      <c r="A2295" s="1464">
        <v>6447.0</v>
      </c>
      <c r="B2295" s="1463" t="s">
        <v>11830</v>
      </c>
      <c r="C2295" s="1463" t="s">
        <v>11831</v>
      </c>
      <c r="D2295" s="1464" t="s">
        <v>11832</v>
      </c>
      <c r="E2295" s="1464">
        <v>6.12672365E8</v>
      </c>
      <c r="F2295" s="1465">
        <v>6.12672365E8</v>
      </c>
      <c r="G2295" s="1465" t="b">
        <v>1</v>
      </c>
      <c r="H2295" s="1463" t="s">
        <v>76</v>
      </c>
      <c r="I2295" s="1463" t="s">
        <v>8453</v>
      </c>
      <c r="J2295" s="1463">
        <v>6.6642366689E10</v>
      </c>
      <c r="K2295" s="1463" t="s">
        <v>2464</v>
      </c>
      <c r="L2295" s="1463" t="s">
        <v>8723</v>
      </c>
      <c r="M2295" s="1463"/>
      <c r="N2295" s="1463"/>
      <c r="O2295" s="1463"/>
      <c r="P2295" s="1463"/>
    </row>
    <row r="2296">
      <c r="A2296" s="1464">
        <v>6448.0</v>
      </c>
      <c r="B2296" s="1463" t="s">
        <v>11833</v>
      </c>
      <c r="C2296" s="1463" t="s">
        <v>11833</v>
      </c>
      <c r="D2296" s="1464" t="s">
        <v>11834</v>
      </c>
      <c r="E2296" s="1464">
        <v>6.4686289E7</v>
      </c>
      <c r="F2296" s="1465">
        <v>6.4686289E7</v>
      </c>
      <c r="G2296" s="1465" t="b">
        <v>1</v>
      </c>
      <c r="H2296" s="1463" t="s">
        <v>120</v>
      </c>
      <c r="I2296" s="1463" t="s">
        <v>11374</v>
      </c>
      <c r="J2296" s="1467"/>
      <c r="K2296" s="1463" t="s">
        <v>2937</v>
      </c>
      <c r="L2296" s="1467"/>
      <c r="M2296" s="1463"/>
      <c r="N2296" s="1463"/>
      <c r="O2296" s="1463"/>
      <c r="P2296" s="1463"/>
    </row>
    <row r="2297">
      <c r="A2297" s="1464">
        <v>6449.0</v>
      </c>
      <c r="B2297" s="1463" t="s">
        <v>11835</v>
      </c>
      <c r="C2297" s="1463" t="s">
        <v>11835</v>
      </c>
      <c r="D2297" s="1464" t="s">
        <v>11836</v>
      </c>
      <c r="E2297" s="1464">
        <v>6.2610384E7</v>
      </c>
      <c r="F2297" s="1465">
        <v>6.2610384E7</v>
      </c>
      <c r="G2297" s="1465" t="b">
        <v>1</v>
      </c>
      <c r="H2297" s="1463" t="s">
        <v>120</v>
      </c>
      <c r="I2297" s="1463" t="s">
        <v>11374</v>
      </c>
      <c r="J2297" s="1467"/>
      <c r="K2297" s="1463" t="s">
        <v>2937</v>
      </c>
      <c r="L2297" s="1467"/>
      <c r="M2297" s="1463"/>
      <c r="N2297" s="1463"/>
      <c r="O2297" s="1463"/>
      <c r="P2297" s="1463"/>
    </row>
    <row r="2298">
      <c r="A2298" s="1464">
        <v>6450.0</v>
      </c>
      <c r="B2298" s="1463" t="s">
        <v>11837</v>
      </c>
      <c r="C2298" s="1463" t="s">
        <v>11837</v>
      </c>
      <c r="D2298" s="1464" t="s">
        <v>11838</v>
      </c>
      <c r="E2298" s="1464">
        <v>6.2547326E7</v>
      </c>
      <c r="F2298" s="1465">
        <v>6.2547326E7</v>
      </c>
      <c r="G2298" s="1465" t="b">
        <v>1</v>
      </c>
      <c r="H2298" s="1463" t="s">
        <v>120</v>
      </c>
      <c r="I2298" s="1463" t="s">
        <v>11374</v>
      </c>
      <c r="J2298" s="1467"/>
      <c r="K2298" s="1463" t="s">
        <v>2937</v>
      </c>
      <c r="L2298" s="1467"/>
      <c r="M2298" s="1463"/>
      <c r="N2298" s="1463"/>
      <c r="O2298" s="1463"/>
      <c r="P2298" s="1463"/>
    </row>
    <row r="2299">
      <c r="A2299" s="1464">
        <v>6451.0</v>
      </c>
      <c r="B2299" s="1463" t="s">
        <v>11839</v>
      </c>
      <c r="C2299" s="1463" t="s">
        <v>11839</v>
      </c>
      <c r="D2299" s="1464" t="s">
        <v>11840</v>
      </c>
      <c r="E2299" s="1464">
        <v>6.2436826E7</v>
      </c>
      <c r="F2299" s="1465">
        <v>6.2436826E7</v>
      </c>
      <c r="G2299" s="1465" t="b">
        <v>1</v>
      </c>
      <c r="H2299" s="1463" t="s">
        <v>120</v>
      </c>
      <c r="I2299" s="1463" t="s">
        <v>11374</v>
      </c>
      <c r="J2299" s="1467"/>
      <c r="K2299" s="1463" t="s">
        <v>2937</v>
      </c>
      <c r="L2299" s="1467"/>
      <c r="M2299" s="1463"/>
      <c r="N2299" s="1463"/>
      <c r="O2299" s="1463"/>
      <c r="P2299" s="1463"/>
    </row>
    <row r="2300">
      <c r="A2300" s="1464">
        <v>6452.0</v>
      </c>
      <c r="B2300" s="1463" t="s">
        <v>11841</v>
      </c>
      <c r="C2300" s="1463" t="s">
        <v>11841</v>
      </c>
      <c r="D2300" s="1464" t="s">
        <v>11842</v>
      </c>
      <c r="E2300" s="1464">
        <v>6.3639789E7</v>
      </c>
      <c r="F2300" s="1465">
        <v>6.3639789E7</v>
      </c>
      <c r="G2300" s="1465" t="b">
        <v>1</v>
      </c>
      <c r="H2300" s="1463" t="s">
        <v>120</v>
      </c>
      <c r="I2300" s="1463" t="s">
        <v>11374</v>
      </c>
      <c r="J2300" s="1467"/>
      <c r="K2300" s="1463" t="s">
        <v>2937</v>
      </c>
      <c r="L2300" s="1467"/>
      <c r="M2300" s="1463"/>
      <c r="N2300" s="1463"/>
      <c r="O2300" s="1463"/>
      <c r="P2300" s="1463"/>
    </row>
    <row r="2301">
      <c r="A2301" s="1464">
        <v>6453.0</v>
      </c>
      <c r="B2301" s="1463" t="s">
        <v>11843</v>
      </c>
      <c r="C2301" s="1463" t="s">
        <v>11843</v>
      </c>
      <c r="D2301" s="1464" t="s">
        <v>11844</v>
      </c>
      <c r="E2301" s="1464">
        <v>6.2520706E7</v>
      </c>
      <c r="F2301" s="1465">
        <v>6.2520706E7</v>
      </c>
      <c r="G2301" s="1465" t="b">
        <v>1</v>
      </c>
      <c r="H2301" s="1463" t="s">
        <v>120</v>
      </c>
      <c r="I2301" s="1463" t="s">
        <v>11374</v>
      </c>
      <c r="J2301" s="1467"/>
      <c r="K2301" s="1463" t="s">
        <v>2937</v>
      </c>
      <c r="L2301" s="1467"/>
      <c r="M2301" s="1463"/>
      <c r="N2301" s="1463"/>
      <c r="O2301" s="1463"/>
      <c r="P2301" s="1463"/>
    </row>
    <row r="2302">
      <c r="A2302" s="1464">
        <v>6454.0</v>
      </c>
      <c r="B2302" s="1463" t="s">
        <v>3381</v>
      </c>
      <c r="C2302" s="1463" t="s">
        <v>11845</v>
      </c>
      <c r="D2302" s="1464" t="s">
        <v>11846</v>
      </c>
      <c r="E2302" s="1464">
        <v>9.48768535E8</v>
      </c>
      <c r="F2302" s="1465">
        <v>9.48768535E8</v>
      </c>
      <c r="G2302" s="1465" t="b">
        <v>1</v>
      </c>
      <c r="H2302" s="1463" t="s">
        <v>76</v>
      </c>
      <c r="I2302" s="1463" t="s">
        <v>5010</v>
      </c>
      <c r="J2302" s="1463">
        <v>6.6836145662E10</v>
      </c>
      <c r="K2302" s="1463" t="s">
        <v>2464</v>
      </c>
      <c r="L2302" s="1463" t="s">
        <v>8586</v>
      </c>
      <c r="M2302" s="1463"/>
      <c r="N2302" s="1463"/>
      <c r="O2302" s="1463"/>
      <c r="P2302" s="1463"/>
    </row>
    <row r="2303">
      <c r="A2303" s="1464">
        <v>6455.0</v>
      </c>
      <c r="B2303" s="1463" t="s">
        <v>11847</v>
      </c>
      <c r="C2303" s="1463" t="s">
        <v>11847</v>
      </c>
      <c r="D2303" s="1464" t="s">
        <v>11848</v>
      </c>
      <c r="E2303" s="1464">
        <v>6.2500797E7</v>
      </c>
      <c r="F2303" s="1465">
        <v>6.2500797E7</v>
      </c>
      <c r="G2303" s="1465" t="b">
        <v>1</v>
      </c>
      <c r="H2303" s="1463" t="s">
        <v>120</v>
      </c>
      <c r="I2303" s="1463" t="s">
        <v>11374</v>
      </c>
      <c r="J2303" s="1467"/>
      <c r="K2303" s="1463" t="s">
        <v>2937</v>
      </c>
      <c r="L2303" s="1467"/>
      <c r="M2303" s="1463"/>
      <c r="N2303" s="1463"/>
      <c r="O2303" s="1463"/>
      <c r="P2303" s="1463"/>
    </row>
    <row r="2304">
      <c r="A2304" s="1464">
        <v>6456.0</v>
      </c>
      <c r="B2304" s="1463" t="s">
        <v>11849</v>
      </c>
      <c r="C2304" s="1463" t="s">
        <v>11850</v>
      </c>
      <c r="D2304" s="1464" t="s">
        <v>11851</v>
      </c>
      <c r="E2304" s="1464">
        <v>9.23784864E8</v>
      </c>
      <c r="F2304" s="1465">
        <v>9.23784864E8</v>
      </c>
      <c r="G2304" s="1465" t="b">
        <v>1</v>
      </c>
      <c r="H2304" s="1463" t="s">
        <v>76</v>
      </c>
      <c r="I2304" s="1463" t="s">
        <v>5010</v>
      </c>
      <c r="J2304" s="1463">
        <v>6.6836145662E10</v>
      </c>
      <c r="K2304" s="1463" t="s">
        <v>2464</v>
      </c>
      <c r="L2304" s="1463" t="s">
        <v>9273</v>
      </c>
      <c r="M2304" s="1463"/>
      <c r="N2304" s="1463"/>
      <c r="O2304" s="1463"/>
      <c r="P2304" s="1463"/>
    </row>
    <row r="2305">
      <c r="A2305" s="1464">
        <v>6457.0</v>
      </c>
      <c r="B2305" s="1463" t="s">
        <v>11852</v>
      </c>
      <c r="C2305" s="1463" t="s">
        <v>11853</v>
      </c>
      <c r="D2305" s="1464" t="s">
        <v>11854</v>
      </c>
      <c r="E2305" s="1464">
        <v>6.24154793E8</v>
      </c>
      <c r="F2305" s="1465">
        <v>6.24154793E8</v>
      </c>
      <c r="G2305" s="1465" t="b">
        <v>1</v>
      </c>
      <c r="H2305" s="1463" t="s">
        <v>9778</v>
      </c>
      <c r="I2305" s="1463" t="s">
        <v>5060</v>
      </c>
      <c r="J2305" s="1463">
        <v>6.6831455479E10</v>
      </c>
      <c r="K2305" s="1463" t="s">
        <v>2464</v>
      </c>
      <c r="L2305" s="1463" t="s">
        <v>9778</v>
      </c>
      <c r="M2305" s="1463"/>
      <c r="N2305" s="1463"/>
      <c r="O2305" s="1463"/>
      <c r="P2305" s="1463"/>
    </row>
    <row r="2306">
      <c r="A2306" s="1464">
        <v>6458.0</v>
      </c>
      <c r="B2306" s="1463" t="s">
        <v>11855</v>
      </c>
      <c r="C2306" s="1463" t="s">
        <v>11855</v>
      </c>
      <c r="D2306" s="1464" t="s">
        <v>11856</v>
      </c>
      <c r="E2306" s="1464">
        <v>9.3628626E7</v>
      </c>
      <c r="F2306" s="1465">
        <v>9.3628626E7</v>
      </c>
      <c r="G2306" s="1465" t="b">
        <v>1</v>
      </c>
      <c r="H2306" s="1463" t="s">
        <v>120</v>
      </c>
      <c r="I2306" s="1463" t="s">
        <v>11374</v>
      </c>
      <c r="J2306" s="1467"/>
      <c r="K2306" s="1463" t="s">
        <v>2426</v>
      </c>
      <c r="L2306" s="1463" t="s">
        <v>9204</v>
      </c>
      <c r="M2306" s="1463"/>
      <c r="N2306" s="1463"/>
      <c r="O2306" s="1463"/>
      <c r="P2306" s="1463"/>
    </row>
    <row r="2307">
      <c r="A2307" s="1464">
        <v>6459.0</v>
      </c>
      <c r="B2307" s="1463" t="s">
        <v>11857</v>
      </c>
      <c r="C2307" s="1463" t="s">
        <v>11857</v>
      </c>
      <c r="D2307" s="1464" t="s">
        <v>11858</v>
      </c>
      <c r="E2307" s="1464">
        <v>2.0288347E7</v>
      </c>
      <c r="F2307" s="1465">
        <v>2.0288347E7</v>
      </c>
      <c r="G2307" s="1465" t="b">
        <v>1</v>
      </c>
      <c r="H2307" s="1463" t="s">
        <v>76</v>
      </c>
      <c r="I2307" s="1463" t="s">
        <v>6729</v>
      </c>
      <c r="J2307" s="1463">
        <v>6.6965469336E10</v>
      </c>
      <c r="K2307" s="1463" t="s">
        <v>2464</v>
      </c>
      <c r="L2307" s="1467"/>
      <c r="M2307" s="1463"/>
      <c r="N2307" s="1463"/>
      <c r="O2307" s="1463"/>
      <c r="P2307" s="1463"/>
    </row>
    <row r="2308">
      <c r="A2308" s="1464">
        <v>6460.0</v>
      </c>
      <c r="B2308" s="1463" t="s">
        <v>11859</v>
      </c>
      <c r="C2308" s="1463" t="s">
        <v>11860</v>
      </c>
      <c r="D2308" s="1464" t="s">
        <v>11861</v>
      </c>
      <c r="E2308" s="1464">
        <v>8.30183094E8</v>
      </c>
      <c r="F2308" s="1465">
        <v>8.30183094E8</v>
      </c>
      <c r="G2308" s="1465" t="b">
        <v>1</v>
      </c>
      <c r="H2308" s="1463" t="s">
        <v>76</v>
      </c>
      <c r="I2308" s="1463" t="s">
        <v>7033</v>
      </c>
      <c r="J2308" s="1463">
        <v>6.6624983639E10</v>
      </c>
      <c r="K2308" s="1463" t="s">
        <v>2426</v>
      </c>
      <c r="L2308" s="1463" t="s">
        <v>5165</v>
      </c>
      <c r="M2308" s="1463"/>
      <c r="N2308" s="1463"/>
      <c r="O2308" s="1463"/>
      <c r="P2308" s="1463"/>
    </row>
    <row r="2309">
      <c r="A2309" s="1464">
        <v>6461.0</v>
      </c>
      <c r="B2309" s="1463" t="s">
        <v>11862</v>
      </c>
      <c r="C2309" s="1463" t="s">
        <v>11863</v>
      </c>
      <c r="D2309" s="1464" t="s">
        <v>11864</v>
      </c>
      <c r="E2309" s="1464">
        <v>9.72326069E8</v>
      </c>
      <c r="F2309" s="1465">
        <v>9.72326069E8</v>
      </c>
      <c r="G2309" s="1465" t="b">
        <v>1</v>
      </c>
      <c r="H2309" s="1463" t="s">
        <v>76</v>
      </c>
      <c r="I2309" s="1463" t="s">
        <v>6729</v>
      </c>
      <c r="J2309" s="1463">
        <v>6.6965469336E10</v>
      </c>
      <c r="K2309" s="1463" t="s">
        <v>2682</v>
      </c>
      <c r="L2309" s="1463" t="s">
        <v>9273</v>
      </c>
      <c r="M2309" s="1463"/>
      <c r="N2309" s="1463"/>
      <c r="O2309" s="1463"/>
      <c r="P2309" s="1463"/>
    </row>
    <row r="2310">
      <c r="A2310" s="1464">
        <v>6462.0</v>
      </c>
      <c r="B2310" s="1463" t="s">
        <v>3249</v>
      </c>
      <c r="C2310" s="1463" t="s">
        <v>3249</v>
      </c>
      <c r="D2310" s="1464" t="s">
        <v>11865</v>
      </c>
      <c r="E2310" s="1464">
        <v>9.78962666E8</v>
      </c>
      <c r="F2310" s="1465">
        <v>9.78962666E8</v>
      </c>
      <c r="G2310" s="1465" t="b">
        <v>1</v>
      </c>
      <c r="H2310" s="1463" t="s">
        <v>76</v>
      </c>
      <c r="I2310" s="1463" t="s">
        <v>5060</v>
      </c>
      <c r="J2310" s="1463">
        <v>6.6831455479E10</v>
      </c>
      <c r="K2310" s="1463" t="s">
        <v>2426</v>
      </c>
      <c r="L2310" s="1463" t="s">
        <v>8656</v>
      </c>
      <c r="M2310" s="1463"/>
      <c r="N2310" s="1463"/>
      <c r="O2310" s="1463"/>
      <c r="P2310" s="1463"/>
    </row>
    <row r="2311">
      <c r="A2311" s="1464">
        <v>6463.0</v>
      </c>
      <c r="B2311" s="1463" t="s">
        <v>11866</v>
      </c>
      <c r="C2311" s="1463" t="s">
        <v>11867</v>
      </c>
      <c r="D2311" s="1464" t="s">
        <v>11868</v>
      </c>
      <c r="E2311" s="1464">
        <v>8.32936225E8</v>
      </c>
      <c r="F2311" s="1465">
        <v>8.32936225E8</v>
      </c>
      <c r="G2311" s="1465" t="b">
        <v>1</v>
      </c>
      <c r="H2311" s="1463" t="s">
        <v>76</v>
      </c>
      <c r="I2311" s="1463" t="s">
        <v>5010</v>
      </c>
      <c r="J2311" s="1463">
        <v>6.6836145662E10</v>
      </c>
      <c r="K2311" s="1463" t="s">
        <v>2659</v>
      </c>
      <c r="L2311" s="1463" t="s">
        <v>9499</v>
      </c>
      <c r="M2311" s="1463"/>
      <c r="N2311" s="1463"/>
      <c r="O2311" s="1463"/>
      <c r="P2311" s="1463"/>
    </row>
    <row r="2312">
      <c r="A2312" s="1464">
        <v>6464.0</v>
      </c>
      <c r="B2312" s="1463" t="s">
        <v>2685</v>
      </c>
      <c r="C2312" s="1463" t="s">
        <v>11869</v>
      </c>
      <c r="D2312" s="1464" t="s">
        <v>11870</v>
      </c>
      <c r="E2312" s="1464">
        <v>9.09174189E8</v>
      </c>
      <c r="F2312" s="1465">
        <v>9.09174189E8</v>
      </c>
      <c r="G2312" s="1465" t="b">
        <v>1</v>
      </c>
      <c r="H2312" s="1463" t="s">
        <v>76</v>
      </c>
      <c r="I2312" s="1463" t="s">
        <v>5036</v>
      </c>
      <c r="J2312" s="1463">
        <v>6.6839163158E10</v>
      </c>
      <c r="K2312" s="1463" t="s">
        <v>2464</v>
      </c>
      <c r="L2312" s="1463" t="s">
        <v>5081</v>
      </c>
      <c r="M2312" s="1463"/>
      <c r="N2312" s="1463"/>
      <c r="O2312" s="1463"/>
      <c r="P2312" s="1463"/>
    </row>
    <row r="2313">
      <c r="A2313" s="1464">
        <v>6465.0</v>
      </c>
      <c r="B2313" s="1463" t="s">
        <v>11871</v>
      </c>
      <c r="C2313" s="1463" t="s">
        <v>11871</v>
      </c>
      <c r="D2313" s="1464" t="s">
        <v>11872</v>
      </c>
      <c r="E2313" s="1464">
        <v>9.7829839E7</v>
      </c>
      <c r="F2313" s="1465">
        <v>9.7829839E7</v>
      </c>
      <c r="G2313" s="1465" t="b">
        <v>1</v>
      </c>
      <c r="H2313" s="1463" t="s">
        <v>120</v>
      </c>
      <c r="I2313" s="1463" t="s">
        <v>11374</v>
      </c>
      <c r="J2313" s="1467"/>
      <c r="K2313" s="1463" t="s">
        <v>2432</v>
      </c>
      <c r="L2313" s="1467"/>
      <c r="M2313" s="1463"/>
      <c r="N2313" s="1463"/>
      <c r="O2313" s="1463"/>
      <c r="P2313" s="1463"/>
    </row>
    <row r="2314">
      <c r="A2314" s="1464">
        <v>6466.0</v>
      </c>
      <c r="B2314" s="1463" t="s">
        <v>11873</v>
      </c>
      <c r="C2314" s="1463" t="s">
        <v>11874</v>
      </c>
      <c r="D2314" s="1464" t="s">
        <v>11875</v>
      </c>
      <c r="E2314" s="1464">
        <v>6.13633367E8</v>
      </c>
      <c r="F2314" s="1465">
        <v>6.13633367E8</v>
      </c>
      <c r="G2314" s="1465" t="b">
        <v>1</v>
      </c>
      <c r="H2314" s="1463" t="s">
        <v>76</v>
      </c>
      <c r="I2314" s="1463" t="s">
        <v>11466</v>
      </c>
      <c r="J2314" s="1463">
        <v>6.6890581818E10</v>
      </c>
      <c r="K2314" s="1463" t="s">
        <v>2464</v>
      </c>
      <c r="L2314" s="1463" t="s">
        <v>4931</v>
      </c>
      <c r="M2314" s="1463"/>
      <c r="N2314" s="1463"/>
      <c r="O2314" s="1463"/>
      <c r="P2314" s="1463"/>
    </row>
    <row r="2315">
      <c r="A2315" s="1464">
        <v>6467.0</v>
      </c>
      <c r="B2315" s="1463" t="s">
        <v>11876</v>
      </c>
      <c r="C2315" s="1463" t="s">
        <v>11877</v>
      </c>
      <c r="D2315" s="1464" t="s">
        <v>11878</v>
      </c>
      <c r="E2315" s="1464">
        <v>8.15251987E8</v>
      </c>
      <c r="F2315" s="1465">
        <v>8.15251987E8</v>
      </c>
      <c r="G2315" s="1465" t="b">
        <v>1</v>
      </c>
      <c r="H2315" s="1463" t="s">
        <v>76</v>
      </c>
      <c r="I2315" s="1463" t="s">
        <v>5060</v>
      </c>
      <c r="J2315" s="1463">
        <v>6.6831455479E10</v>
      </c>
      <c r="K2315" s="1463" t="s">
        <v>2464</v>
      </c>
      <c r="L2315" s="1463" t="s">
        <v>11879</v>
      </c>
      <c r="M2315" s="1463"/>
      <c r="N2315" s="1463"/>
      <c r="O2315" s="1463"/>
      <c r="P2315" s="1463"/>
    </row>
    <row r="2316">
      <c r="A2316" s="1464">
        <v>6468.0</v>
      </c>
      <c r="B2316" s="1463" t="s">
        <v>11880</v>
      </c>
      <c r="C2316" s="1463" t="s">
        <v>11881</v>
      </c>
      <c r="D2316" s="1464" t="s">
        <v>11882</v>
      </c>
      <c r="E2316" s="1464">
        <v>8.7742396E8</v>
      </c>
      <c r="F2316" s="1465">
        <v>8.7742396E8</v>
      </c>
      <c r="G2316" s="1465" t="b">
        <v>1</v>
      </c>
      <c r="H2316" s="1463" t="s">
        <v>5052</v>
      </c>
      <c r="I2316" s="1463" t="s">
        <v>8453</v>
      </c>
      <c r="J2316" s="1463">
        <v>6.6642366689E10</v>
      </c>
      <c r="K2316" s="1463" t="s">
        <v>2426</v>
      </c>
      <c r="L2316" s="1463" t="s">
        <v>5052</v>
      </c>
      <c r="M2316" s="1463"/>
      <c r="N2316" s="1463"/>
      <c r="O2316" s="1463"/>
      <c r="P2316" s="1463"/>
    </row>
    <row r="2317">
      <c r="A2317" s="1464">
        <v>6469.0</v>
      </c>
      <c r="B2317" s="1463" t="s">
        <v>11883</v>
      </c>
      <c r="C2317" s="1463" t="s">
        <v>11884</v>
      </c>
      <c r="D2317" s="1464" t="s">
        <v>11885</v>
      </c>
      <c r="E2317" s="1464">
        <v>6.42239474E8</v>
      </c>
      <c r="F2317" s="1465">
        <v>6.42239474E8</v>
      </c>
      <c r="G2317" s="1465" t="b">
        <v>1</v>
      </c>
      <c r="H2317" s="1463" t="s">
        <v>76</v>
      </c>
      <c r="I2317" s="1463" t="s">
        <v>8453</v>
      </c>
      <c r="J2317" s="1463">
        <v>6.6642366689E10</v>
      </c>
      <c r="K2317" s="1463" t="s">
        <v>2432</v>
      </c>
      <c r="L2317" s="1463" t="s">
        <v>11811</v>
      </c>
      <c r="M2317" s="1463"/>
      <c r="N2317" s="1463"/>
      <c r="O2317" s="1463"/>
      <c r="P2317" s="1463"/>
    </row>
    <row r="2318">
      <c r="A2318" s="1464">
        <v>6470.0</v>
      </c>
      <c r="B2318" s="1463" t="s">
        <v>3865</v>
      </c>
      <c r="C2318" s="1463" t="s">
        <v>11886</v>
      </c>
      <c r="D2318" s="1464" t="s">
        <v>11887</v>
      </c>
      <c r="E2318" s="1464">
        <v>8.02912977E8</v>
      </c>
      <c r="F2318" s="1465">
        <v>8.02912977E8</v>
      </c>
      <c r="G2318" s="1465" t="b">
        <v>1</v>
      </c>
      <c r="H2318" s="1463" t="s">
        <v>3864</v>
      </c>
      <c r="I2318" s="1463" t="s">
        <v>8764</v>
      </c>
      <c r="J2318" s="1463">
        <v>6.6624294465E10</v>
      </c>
      <c r="K2318" s="1463" t="s">
        <v>2437</v>
      </c>
      <c r="L2318" s="1463" t="s">
        <v>11683</v>
      </c>
      <c r="M2318" s="1463"/>
      <c r="N2318" s="1463"/>
      <c r="O2318" s="1463"/>
      <c r="P2318" s="1463"/>
    </row>
    <row r="2319">
      <c r="A2319" s="1464">
        <v>6471.0</v>
      </c>
      <c r="B2319" s="1463" t="s">
        <v>11888</v>
      </c>
      <c r="C2319" s="1463" t="s">
        <v>11889</v>
      </c>
      <c r="D2319" s="1464" t="s">
        <v>11890</v>
      </c>
      <c r="E2319" s="1464">
        <v>9.26541333E8</v>
      </c>
      <c r="F2319" s="1465">
        <v>9.26541333E8</v>
      </c>
      <c r="G2319" s="1465" t="b">
        <v>1</v>
      </c>
      <c r="H2319" s="1463" t="s">
        <v>6296</v>
      </c>
      <c r="I2319" s="1463" t="s">
        <v>6729</v>
      </c>
      <c r="J2319" s="1463">
        <v>6.6965469336E10</v>
      </c>
      <c r="K2319" s="1463" t="s">
        <v>2464</v>
      </c>
      <c r="L2319" s="1463" t="s">
        <v>6296</v>
      </c>
      <c r="M2319" s="1463"/>
      <c r="N2319" s="1463"/>
      <c r="O2319" s="1463"/>
      <c r="P2319" s="1463"/>
    </row>
    <row r="2320">
      <c r="A2320" s="1464">
        <v>6473.0</v>
      </c>
      <c r="B2320" s="1463" t="s">
        <v>11891</v>
      </c>
      <c r="C2320" s="1463" t="s">
        <v>11892</v>
      </c>
      <c r="D2320" s="1464" t="s">
        <v>11893</v>
      </c>
      <c r="E2320" s="1464">
        <v>9.66679324E8</v>
      </c>
      <c r="F2320" s="1465">
        <v>9.66679324E8</v>
      </c>
      <c r="G2320" s="1465" t="b">
        <v>1</v>
      </c>
      <c r="H2320" s="1463" t="s">
        <v>76</v>
      </c>
      <c r="I2320" s="1463" t="s">
        <v>5010</v>
      </c>
      <c r="J2320" s="1463">
        <v>6.6836145662E10</v>
      </c>
      <c r="K2320" s="1463" t="s">
        <v>2464</v>
      </c>
      <c r="L2320" s="1463" t="s">
        <v>6149</v>
      </c>
      <c r="M2320" s="1463"/>
      <c r="N2320" s="1463"/>
      <c r="O2320" s="1463"/>
      <c r="P2320" s="1463"/>
    </row>
    <row r="2321">
      <c r="A2321" s="1464">
        <v>6474.0</v>
      </c>
      <c r="B2321" s="1463" t="s">
        <v>11894</v>
      </c>
      <c r="C2321" s="1463" t="s">
        <v>11895</v>
      </c>
      <c r="D2321" s="1464" t="s">
        <v>11896</v>
      </c>
      <c r="E2321" s="1464">
        <v>9.59521352E8</v>
      </c>
      <c r="F2321" s="1465">
        <v>9.59521352E8</v>
      </c>
      <c r="G2321" s="1465" t="b">
        <v>1</v>
      </c>
      <c r="H2321" s="1463" t="s">
        <v>76</v>
      </c>
      <c r="I2321" s="1463" t="s">
        <v>8453</v>
      </c>
      <c r="J2321" s="1463">
        <v>6.6642366689E10</v>
      </c>
      <c r="K2321" s="1463" t="s">
        <v>2437</v>
      </c>
      <c r="L2321" s="1463" t="s">
        <v>8670</v>
      </c>
      <c r="M2321" s="1463"/>
      <c r="N2321" s="1463"/>
      <c r="O2321" s="1463"/>
      <c r="P2321" s="1463"/>
    </row>
    <row r="2322">
      <c r="A2322" s="1464">
        <v>6475.0</v>
      </c>
      <c r="B2322" s="1463" t="s">
        <v>11897</v>
      </c>
      <c r="C2322" s="1463" t="s">
        <v>11898</v>
      </c>
      <c r="D2322" s="1464" t="s">
        <v>11899</v>
      </c>
      <c r="E2322" s="1464">
        <v>9.17876444E8</v>
      </c>
      <c r="F2322" s="1465">
        <v>9.17876444E8</v>
      </c>
      <c r="G2322" s="1465" t="b">
        <v>1</v>
      </c>
      <c r="H2322" s="1463" t="s">
        <v>76</v>
      </c>
      <c r="I2322" s="1463" t="s">
        <v>6729</v>
      </c>
      <c r="J2322" s="1463">
        <v>6.6965469336E10</v>
      </c>
      <c r="K2322" s="1463" t="s">
        <v>2437</v>
      </c>
      <c r="L2322" s="1463" t="s">
        <v>76</v>
      </c>
      <c r="M2322" s="1463"/>
      <c r="N2322" s="1463"/>
      <c r="O2322" s="1463"/>
      <c r="P2322" s="1463"/>
    </row>
    <row r="2323">
      <c r="A2323" s="1464">
        <v>6481.0</v>
      </c>
      <c r="B2323" s="1463" t="s">
        <v>11900</v>
      </c>
      <c r="C2323" s="1463" t="s">
        <v>11900</v>
      </c>
      <c r="D2323" s="1464" t="s">
        <v>11901</v>
      </c>
      <c r="E2323" s="1464">
        <v>9.1738082E7</v>
      </c>
      <c r="F2323" s="1465">
        <v>9.1738082E7</v>
      </c>
      <c r="G2323" s="1465" t="b">
        <v>1</v>
      </c>
      <c r="H2323" s="1463" t="s">
        <v>120</v>
      </c>
      <c r="I2323" s="1463" t="s">
        <v>11466</v>
      </c>
      <c r="J2323" s="1463">
        <v>6.6890581818E10</v>
      </c>
      <c r="K2323" s="1463" t="s">
        <v>2437</v>
      </c>
      <c r="L2323" s="1467"/>
      <c r="M2323" s="1463"/>
      <c r="N2323" s="1463"/>
      <c r="O2323" s="1463"/>
      <c r="P2323" s="1463"/>
    </row>
    <row r="2324">
      <c r="A2324" s="1464">
        <v>6482.0</v>
      </c>
      <c r="B2324" s="1463" t="s">
        <v>11902</v>
      </c>
      <c r="C2324" s="1463" t="s">
        <v>11903</v>
      </c>
      <c r="D2324" s="1464" t="s">
        <v>11904</v>
      </c>
      <c r="E2324" s="1464">
        <v>8.16355959E8</v>
      </c>
      <c r="F2324" s="1465">
        <v>8.16355959E8</v>
      </c>
      <c r="G2324" s="1465" t="b">
        <v>1</v>
      </c>
      <c r="H2324" s="1463" t="s">
        <v>76</v>
      </c>
      <c r="I2324" s="1463" t="s">
        <v>5060</v>
      </c>
      <c r="J2324" s="1463">
        <v>6.6831455479E10</v>
      </c>
      <c r="K2324" s="1463" t="s">
        <v>2432</v>
      </c>
      <c r="L2324" s="1463" t="s">
        <v>9507</v>
      </c>
      <c r="M2324" s="1463"/>
      <c r="N2324" s="1463"/>
      <c r="O2324" s="1463"/>
      <c r="P2324" s="1463"/>
    </row>
    <row r="2325">
      <c r="A2325" s="1464">
        <v>6483.0</v>
      </c>
      <c r="B2325" s="1463" t="s">
        <v>1203</v>
      </c>
      <c r="C2325" s="1463" t="s">
        <v>11905</v>
      </c>
      <c r="D2325" s="1464" t="s">
        <v>11906</v>
      </c>
      <c r="E2325" s="1464">
        <v>8.21080079E8</v>
      </c>
      <c r="F2325" s="1465">
        <v>8.21080079E8</v>
      </c>
      <c r="G2325" s="1465" t="b">
        <v>1</v>
      </c>
      <c r="H2325" s="1463" t="s">
        <v>76</v>
      </c>
      <c r="I2325" s="1463" t="s">
        <v>5010</v>
      </c>
      <c r="J2325" s="1463">
        <v>6.6836145662E10</v>
      </c>
      <c r="K2325" s="1463" t="s">
        <v>2464</v>
      </c>
      <c r="L2325" s="1463" t="s">
        <v>76</v>
      </c>
      <c r="M2325" s="1463"/>
      <c r="N2325" s="1463"/>
      <c r="O2325" s="1463"/>
      <c r="P2325" s="1463"/>
    </row>
    <row r="2326">
      <c r="A2326" s="1464">
        <v>6484.0</v>
      </c>
      <c r="B2326" s="1463" t="s">
        <v>11907</v>
      </c>
      <c r="C2326" s="1463" t="s">
        <v>11908</v>
      </c>
      <c r="D2326" s="1464" t="s">
        <v>11909</v>
      </c>
      <c r="E2326" s="1464">
        <v>9.55588307E8</v>
      </c>
      <c r="F2326" s="1465">
        <v>9.55588307E8</v>
      </c>
      <c r="G2326" s="1465" t="b">
        <v>1</v>
      </c>
      <c r="H2326" s="1463" t="s">
        <v>76</v>
      </c>
      <c r="I2326" s="1463" t="s">
        <v>5010</v>
      </c>
      <c r="J2326" s="1463">
        <v>6.6836145662E10</v>
      </c>
      <c r="K2326" s="1463" t="s">
        <v>2659</v>
      </c>
      <c r="L2326" s="1463" t="s">
        <v>8973</v>
      </c>
      <c r="M2326" s="1463"/>
      <c r="N2326" s="1463"/>
      <c r="O2326" s="1463"/>
      <c r="P2326" s="1463"/>
    </row>
    <row r="2327">
      <c r="A2327" s="1464">
        <v>6485.0</v>
      </c>
      <c r="B2327" s="1463" t="s">
        <v>11910</v>
      </c>
      <c r="C2327" s="1463" t="s">
        <v>11911</v>
      </c>
      <c r="D2327" s="1464" t="s">
        <v>11912</v>
      </c>
      <c r="E2327" s="1464">
        <v>9.55588307E8</v>
      </c>
      <c r="F2327" s="1465">
        <v>9.55588307E8</v>
      </c>
      <c r="G2327" s="1465" t="b">
        <v>1</v>
      </c>
      <c r="H2327" s="1463" t="s">
        <v>76</v>
      </c>
      <c r="I2327" s="1463" t="s">
        <v>5010</v>
      </c>
      <c r="J2327" s="1463">
        <v>6.6836145662E10</v>
      </c>
      <c r="K2327" s="1463" t="s">
        <v>2659</v>
      </c>
      <c r="L2327" s="1463" t="s">
        <v>9273</v>
      </c>
      <c r="M2327" s="1463"/>
      <c r="N2327" s="1463"/>
      <c r="O2327" s="1463"/>
      <c r="P2327" s="1463"/>
    </row>
    <row r="2328">
      <c r="A2328" s="1464">
        <v>6486.0</v>
      </c>
      <c r="B2328" s="1463" t="s">
        <v>11913</v>
      </c>
      <c r="C2328" s="1463" t="s">
        <v>11914</v>
      </c>
      <c r="D2328" s="1464" t="s">
        <v>11915</v>
      </c>
      <c r="E2328" s="1464">
        <v>2.8003533E7</v>
      </c>
      <c r="F2328" s="1465">
        <v>2.8003533E7</v>
      </c>
      <c r="G2328" s="1465" t="b">
        <v>1</v>
      </c>
      <c r="H2328" s="1463" t="s">
        <v>76</v>
      </c>
      <c r="I2328" s="1463" t="s">
        <v>8887</v>
      </c>
      <c r="J2328" s="1463">
        <v>6.6646639396E10</v>
      </c>
      <c r="K2328" s="1463" t="s">
        <v>2464</v>
      </c>
      <c r="L2328" s="1463" t="s">
        <v>6244</v>
      </c>
      <c r="M2328" s="1463"/>
      <c r="N2328" s="1463"/>
      <c r="O2328" s="1463"/>
      <c r="P2328" s="1463"/>
    </row>
    <row r="2329">
      <c r="A2329" s="1464">
        <v>6488.0</v>
      </c>
      <c r="B2329" s="1463" t="s">
        <v>11916</v>
      </c>
      <c r="C2329" s="1463" t="s">
        <v>11917</v>
      </c>
      <c r="D2329" s="1464" t="s">
        <v>11918</v>
      </c>
      <c r="E2329" s="1464">
        <v>8.93555559E8</v>
      </c>
      <c r="F2329" s="1465">
        <v>8.93555559E8</v>
      </c>
      <c r="G2329" s="1465" t="b">
        <v>1</v>
      </c>
      <c r="H2329" s="1463" t="s">
        <v>76</v>
      </c>
      <c r="I2329" s="1463" t="s">
        <v>6729</v>
      </c>
      <c r="J2329" s="1463">
        <v>6.6965469336E10</v>
      </c>
      <c r="K2329" s="1463" t="s">
        <v>2437</v>
      </c>
      <c r="L2329" s="1463" t="s">
        <v>5093</v>
      </c>
      <c r="M2329" s="1463"/>
      <c r="N2329" s="1463"/>
      <c r="O2329" s="1463"/>
      <c r="P2329" s="1463"/>
    </row>
    <row r="2330">
      <c r="A2330" s="1464">
        <v>6489.0</v>
      </c>
      <c r="B2330" s="1463" t="s">
        <v>11919</v>
      </c>
      <c r="C2330" s="1463" t="s">
        <v>11920</v>
      </c>
      <c r="D2330" s="1464" t="s">
        <v>11921</v>
      </c>
      <c r="E2330" s="1464">
        <v>9.57808392E8</v>
      </c>
      <c r="F2330" s="1465">
        <v>9.57808392E8</v>
      </c>
      <c r="G2330" s="1465" t="b">
        <v>1</v>
      </c>
      <c r="H2330" s="1463" t="s">
        <v>4990</v>
      </c>
      <c r="I2330" s="1463" t="s">
        <v>8764</v>
      </c>
      <c r="J2330" s="1463">
        <v>6.6624294465E10</v>
      </c>
      <c r="K2330" s="1463" t="s">
        <v>2464</v>
      </c>
      <c r="L2330" s="1467"/>
      <c r="M2330" s="1463"/>
      <c r="N2330" s="1463"/>
      <c r="O2330" s="1463"/>
      <c r="P2330" s="1463"/>
    </row>
    <row r="2331">
      <c r="A2331" s="1464">
        <v>6491.0</v>
      </c>
      <c r="B2331" s="1463" t="s">
        <v>11922</v>
      </c>
      <c r="C2331" s="1463" t="s">
        <v>11922</v>
      </c>
      <c r="D2331" s="1464" t="s">
        <v>11923</v>
      </c>
      <c r="E2331" s="1464">
        <v>8.1268844E7</v>
      </c>
      <c r="F2331" s="1465">
        <v>8.1268844E7</v>
      </c>
      <c r="G2331" s="1465" t="b">
        <v>1</v>
      </c>
      <c r="H2331" s="1463" t="s">
        <v>120</v>
      </c>
      <c r="I2331" s="1463" t="s">
        <v>11466</v>
      </c>
      <c r="J2331" s="1463">
        <v>6.6890581818E10</v>
      </c>
      <c r="K2331" s="1463" t="s">
        <v>3211</v>
      </c>
      <c r="L2331" s="1463" t="s">
        <v>11924</v>
      </c>
      <c r="M2331" s="1463"/>
      <c r="N2331" s="1463"/>
      <c r="O2331" s="1463"/>
      <c r="P2331" s="1463"/>
    </row>
    <row r="2332">
      <c r="A2332" s="1464">
        <v>6492.0</v>
      </c>
      <c r="B2332" s="1463" t="s">
        <v>11925</v>
      </c>
      <c r="C2332" s="1463" t="s">
        <v>11926</v>
      </c>
      <c r="D2332" s="1464" t="s">
        <v>11927</v>
      </c>
      <c r="E2332" s="1464">
        <v>5.3270051E7</v>
      </c>
      <c r="F2332" s="1465">
        <v>5.3270051E7</v>
      </c>
      <c r="G2332" s="1465" t="b">
        <v>1</v>
      </c>
      <c r="H2332" s="1463" t="s">
        <v>6296</v>
      </c>
      <c r="I2332" s="1463" t="s">
        <v>5060</v>
      </c>
      <c r="J2332" s="1463">
        <v>6.6831455479E10</v>
      </c>
      <c r="K2332" s="1463" t="s">
        <v>2476</v>
      </c>
      <c r="L2332" s="1463" t="s">
        <v>6296</v>
      </c>
      <c r="M2332" s="1463"/>
      <c r="N2332" s="1463"/>
      <c r="O2332" s="1463"/>
      <c r="P2332" s="1463"/>
    </row>
    <row r="2333">
      <c r="A2333" s="1464">
        <v>6493.0</v>
      </c>
      <c r="B2333" s="1463" t="s">
        <v>11928</v>
      </c>
      <c r="C2333" s="1463" t="s">
        <v>11929</v>
      </c>
      <c r="D2333" s="1464" t="s">
        <v>11930</v>
      </c>
      <c r="E2333" s="1464">
        <v>9.92928598E8</v>
      </c>
      <c r="F2333" s="1465">
        <v>9.92928598E8</v>
      </c>
      <c r="G2333" s="1465" t="b">
        <v>1</v>
      </c>
      <c r="H2333" s="1463" t="s">
        <v>76</v>
      </c>
      <c r="I2333" s="1463" t="s">
        <v>11172</v>
      </c>
      <c r="J2333" s="1463">
        <v>6.6955633412E10</v>
      </c>
      <c r="K2333" s="1463" t="s">
        <v>2682</v>
      </c>
      <c r="L2333" s="1463" t="s">
        <v>11790</v>
      </c>
      <c r="M2333" s="1463"/>
      <c r="N2333" s="1463"/>
      <c r="O2333" s="1463"/>
      <c r="P2333" s="1463"/>
    </row>
    <row r="2334">
      <c r="A2334" s="1464">
        <v>6494.0</v>
      </c>
      <c r="B2334" s="1463" t="s">
        <v>11931</v>
      </c>
      <c r="C2334" s="1463" t="s">
        <v>11931</v>
      </c>
      <c r="D2334" s="1464" t="s">
        <v>11932</v>
      </c>
      <c r="E2334" s="1464">
        <v>8.0838659E7</v>
      </c>
      <c r="F2334" s="1465">
        <v>8.0838659E7</v>
      </c>
      <c r="G2334" s="1465" t="b">
        <v>1</v>
      </c>
      <c r="H2334" s="1463" t="s">
        <v>120</v>
      </c>
      <c r="I2334" s="1463" t="s">
        <v>11466</v>
      </c>
      <c r="J2334" s="1463">
        <v>6.6890581818E10</v>
      </c>
      <c r="K2334" s="1463" t="s">
        <v>2440</v>
      </c>
      <c r="L2334" s="1463" t="s">
        <v>11933</v>
      </c>
      <c r="M2334" s="1463"/>
      <c r="N2334" s="1463"/>
      <c r="O2334" s="1463"/>
      <c r="P2334" s="1463"/>
    </row>
    <row r="2335">
      <c r="A2335" s="1464">
        <v>6495.0</v>
      </c>
      <c r="B2335" s="1463" t="s">
        <v>11934</v>
      </c>
      <c r="C2335" s="1463" t="s">
        <v>11935</v>
      </c>
      <c r="D2335" s="1464" t="s">
        <v>11936</v>
      </c>
      <c r="E2335" s="1464">
        <v>9.90924179E8</v>
      </c>
      <c r="F2335" s="1465">
        <v>9.90924179E8</v>
      </c>
      <c r="G2335" s="1465" t="b">
        <v>1</v>
      </c>
      <c r="H2335" s="1463" t="s">
        <v>76</v>
      </c>
      <c r="I2335" s="1463" t="s">
        <v>8764</v>
      </c>
      <c r="J2335" s="1463">
        <v>6.6624294465E10</v>
      </c>
      <c r="K2335" s="1463" t="s">
        <v>4317</v>
      </c>
      <c r="L2335" s="1463" t="s">
        <v>5196</v>
      </c>
      <c r="M2335" s="1463"/>
      <c r="N2335" s="1463"/>
      <c r="O2335" s="1463"/>
      <c r="P2335" s="1463"/>
    </row>
    <row r="2336">
      <c r="A2336" s="1464">
        <v>6496.0</v>
      </c>
      <c r="B2336" s="1463" t="s">
        <v>11937</v>
      </c>
      <c r="C2336" s="1463" t="s">
        <v>11938</v>
      </c>
      <c r="D2336" s="1464" t="s">
        <v>11939</v>
      </c>
      <c r="E2336" s="1464">
        <v>9.90924179E8</v>
      </c>
      <c r="F2336" s="1465">
        <v>9.90924179E8</v>
      </c>
      <c r="G2336" s="1465" t="b">
        <v>1</v>
      </c>
      <c r="H2336" s="1463" t="s">
        <v>76</v>
      </c>
      <c r="I2336" s="1463" t="s">
        <v>8764</v>
      </c>
      <c r="J2336" s="1463">
        <v>6.6624294465E10</v>
      </c>
      <c r="K2336" s="1463" t="s">
        <v>4317</v>
      </c>
      <c r="L2336" s="1463" t="s">
        <v>5196</v>
      </c>
      <c r="M2336" s="1463"/>
      <c r="N2336" s="1463"/>
      <c r="O2336" s="1463"/>
      <c r="P2336" s="1463"/>
    </row>
    <row r="2337">
      <c r="A2337" s="1464">
        <v>6497.0</v>
      </c>
      <c r="B2337" s="1463" t="s">
        <v>11940</v>
      </c>
      <c r="C2337" s="1463" t="s">
        <v>11941</v>
      </c>
      <c r="D2337" s="1464" t="s">
        <v>11942</v>
      </c>
      <c r="E2337" s="1464">
        <v>9.23622536E8</v>
      </c>
      <c r="F2337" s="1465">
        <v>9.23622536E8</v>
      </c>
      <c r="G2337" s="1465" t="b">
        <v>1</v>
      </c>
      <c r="H2337" s="1463" t="s">
        <v>9778</v>
      </c>
      <c r="I2337" s="1463" t="s">
        <v>8764</v>
      </c>
      <c r="J2337" s="1463">
        <v>6.6624294465E10</v>
      </c>
      <c r="K2337" s="1463" t="s">
        <v>2464</v>
      </c>
      <c r="L2337" s="1463" t="s">
        <v>9778</v>
      </c>
      <c r="M2337" s="1463"/>
      <c r="N2337" s="1463"/>
      <c r="O2337" s="1463"/>
      <c r="P2337" s="1463"/>
    </row>
    <row r="2338">
      <c r="A2338" s="1464">
        <v>6499.0</v>
      </c>
      <c r="B2338" s="1463" t="s">
        <v>11943</v>
      </c>
      <c r="C2338" s="1463" t="s">
        <v>11943</v>
      </c>
      <c r="D2338" s="1464" t="s">
        <v>11944</v>
      </c>
      <c r="E2338" s="1464">
        <v>8.8566101E7</v>
      </c>
      <c r="F2338" s="1465">
        <v>8.8566101E7</v>
      </c>
      <c r="G2338" s="1465" t="b">
        <v>1</v>
      </c>
      <c r="H2338" s="1463" t="s">
        <v>120</v>
      </c>
      <c r="I2338" s="1463" t="s">
        <v>11466</v>
      </c>
      <c r="J2338" s="1463">
        <v>6.6890581818E10</v>
      </c>
      <c r="K2338" s="1463" t="s">
        <v>2440</v>
      </c>
      <c r="L2338" s="1463" t="s">
        <v>11945</v>
      </c>
      <c r="M2338" s="1463"/>
      <c r="N2338" s="1463"/>
      <c r="O2338" s="1463"/>
      <c r="P2338" s="1463"/>
    </row>
    <row r="2339">
      <c r="A2339" s="1464">
        <v>6501.0</v>
      </c>
      <c r="B2339" s="1463" t="s">
        <v>11946</v>
      </c>
      <c r="C2339" s="1463" t="s">
        <v>11947</v>
      </c>
      <c r="D2339" s="1464" t="s">
        <v>11948</v>
      </c>
      <c r="E2339" s="1464">
        <v>6.29399787E8</v>
      </c>
      <c r="F2339" s="1465">
        <v>6.29399787E8</v>
      </c>
      <c r="G2339" s="1465" t="b">
        <v>1</v>
      </c>
      <c r="H2339" s="1463" t="s">
        <v>76</v>
      </c>
      <c r="I2339" s="1463" t="s">
        <v>6729</v>
      </c>
      <c r="J2339" s="1463">
        <v>6.6965469336E10</v>
      </c>
      <c r="K2339" s="1463" t="s">
        <v>2426</v>
      </c>
      <c r="L2339" s="1463" t="s">
        <v>76</v>
      </c>
      <c r="M2339" s="1463"/>
      <c r="N2339" s="1463"/>
      <c r="O2339" s="1463"/>
      <c r="P2339" s="1463"/>
    </row>
    <row r="2340">
      <c r="A2340" s="1464">
        <v>6502.0</v>
      </c>
      <c r="B2340" s="1463" t="s">
        <v>11949</v>
      </c>
      <c r="C2340" s="1463" t="s">
        <v>11950</v>
      </c>
      <c r="D2340" s="1464" t="s">
        <v>11951</v>
      </c>
      <c r="E2340" s="1464">
        <v>8.38173131E8</v>
      </c>
      <c r="F2340" s="1465">
        <v>8.38173131E8</v>
      </c>
      <c r="G2340" s="1465" t="b">
        <v>1</v>
      </c>
      <c r="H2340" s="1463" t="s">
        <v>76</v>
      </c>
      <c r="I2340" s="1463" t="s">
        <v>5060</v>
      </c>
      <c r="J2340" s="1463">
        <v>6.6831455479E10</v>
      </c>
      <c r="K2340" s="1463" t="s">
        <v>2432</v>
      </c>
      <c r="L2340" s="1463" t="s">
        <v>11952</v>
      </c>
      <c r="M2340" s="1463"/>
      <c r="N2340" s="1463"/>
      <c r="O2340" s="1463"/>
      <c r="P2340" s="1463"/>
    </row>
    <row r="2341">
      <c r="A2341" s="1464">
        <v>6503.0</v>
      </c>
      <c r="B2341" s="1463" t="s">
        <v>11953</v>
      </c>
      <c r="C2341" s="1463" t="s">
        <v>11954</v>
      </c>
      <c r="D2341" s="1464" t="s">
        <v>11955</v>
      </c>
      <c r="E2341" s="1464">
        <v>9.89455989E8</v>
      </c>
      <c r="F2341" s="1465">
        <v>9.89455989E8</v>
      </c>
      <c r="G2341" s="1465" t="b">
        <v>1</v>
      </c>
      <c r="H2341" s="1463" t="s">
        <v>76</v>
      </c>
      <c r="I2341" s="1463" t="s">
        <v>5010</v>
      </c>
      <c r="J2341" s="1463">
        <v>6.6836145662E10</v>
      </c>
      <c r="K2341" s="1463" t="s">
        <v>2464</v>
      </c>
      <c r="L2341" s="1463" t="s">
        <v>4990</v>
      </c>
      <c r="M2341" s="1463"/>
      <c r="N2341" s="1463"/>
      <c r="O2341" s="1463"/>
      <c r="P2341" s="1463"/>
    </row>
    <row r="2342">
      <c r="A2342" s="1464">
        <v>6504.0</v>
      </c>
      <c r="B2342" s="1463" t="s">
        <v>11956</v>
      </c>
      <c r="C2342" s="1463" t="s">
        <v>11957</v>
      </c>
      <c r="D2342" s="1464" t="s">
        <v>11958</v>
      </c>
      <c r="E2342" s="1464">
        <v>9.89455989E8</v>
      </c>
      <c r="F2342" s="1465">
        <v>9.89455989E8</v>
      </c>
      <c r="G2342" s="1465" t="b">
        <v>1</v>
      </c>
      <c r="H2342" s="1463" t="s">
        <v>76</v>
      </c>
      <c r="I2342" s="1463" t="s">
        <v>5010</v>
      </c>
      <c r="J2342" s="1463">
        <v>6.6836145662E10</v>
      </c>
      <c r="K2342" s="1463" t="s">
        <v>2464</v>
      </c>
      <c r="L2342" s="1463" t="s">
        <v>4990</v>
      </c>
      <c r="M2342" s="1463"/>
      <c r="N2342" s="1463"/>
      <c r="O2342" s="1463"/>
      <c r="P2342" s="1463"/>
    </row>
    <row r="2343">
      <c r="A2343" s="1464">
        <v>6509.0</v>
      </c>
      <c r="B2343" s="1463" t="s">
        <v>11959</v>
      </c>
      <c r="C2343" s="1463" t="s">
        <v>11960</v>
      </c>
      <c r="D2343" s="1464" t="s">
        <v>11961</v>
      </c>
      <c r="E2343" s="1464">
        <v>8.86496393E8</v>
      </c>
      <c r="F2343" s="1465">
        <v>8.86496393E8</v>
      </c>
      <c r="G2343" s="1465" t="b">
        <v>1</v>
      </c>
      <c r="H2343" s="1463" t="s">
        <v>76</v>
      </c>
      <c r="I2343" s="1463" t="s">
        <v>8453</v>
      </c>
      <c r="J2343" s="1463">
        <v>6.6642366689E10</v>
      </c>
      <c r="K2343" s="1463" t="s">
        <v>2464</v>
      </c>
      <c r="L2343" s="1463" t="s">
        <v>3864</v>
      </c>
      <c r="M2343" s="1463"/>
      <c r="N2343" s="1463"/>
      <c r="O2343" s="1463"/>
      <c r="P2343" s="1463"/>
    </row>
    <row r="2344">
      <c r="A2344" s="1464">
        <v>6514.0</v>
      </c>
      <c r="B2344" s="1463" t="s">
        <v>11962</v>
      </c>
      <c r="C2344" s="1463" t="s">
        <v>11963</v>
      </c>
      <c r="D2344" s="1464" t="s">
        <v>11964</v>
      </c>
      <c r="E2344" s="1464">
        <v>9.24519241E8</v>
      </c>
      <c r="F2344" s="1465">
        <v>9.24519241E8</v>
      </c>
      <c r="G2344" s="1465" t="b">
        <v>1</v>
      </c>
      <c r="H2344" s="1463" t="s">
        <v>76</v>
      </c>
      <c r="I2344" s="1463" t="s">
        <v>11172</v>
      </c>
      <c r="J2344" s="1463">
        <v>6.6955633412E10</v>
      </c>
      <c r="K2344" s="1463" t="s">
        <v>2464</v>
      </c>
      <c r="L2344" s="1463" t="s">
        <v>11965</v>
      </c>
      <c r="M2344" s="1463"/>
      <c r="N2344" s="1463"/>
      <c r="O2344" s="1463"/>
      <c r="P2344" s="1463"/>
    </row>
    <row r="2345">
      <c r="A2345" s="1464">
        <v>6532.0</v>
      </c>
      <c r="B2345" s="1463" t="s">
        <v>11966</v>
      </c>
      <c r="C2345" s="1463" t="s">
        <v>11967</v>
      </c>
      <c r="D2345" s="1464" t="s">
        <v>11968</v>
      </c>
      <c r="E2345" s="1464">
        <v>9.33833299E8</v>
      </c>
      <c r="F2345" s="1465">
        <v>9.33833299E8</v>
      </c>
      <c r="G2345" s="1465" t="b">
        <v>1</v>
      </c>
      <c r="H2345" s="1463" t="s">
        <v>76</v>
      </c>
      <c r="I2345" s="1463" t="s">
        <v>6729</v>
      </c>
      <c r="J2345" s="1463">
        <v>6.6965469336E10</v>
      </c>
      <c r="K2345" s="1463" t="s">
        <v>2464</v>
      </c>
      <c r="L2345" s="1467"/>
      <c r="M2345" s="1463"/>
      <c r="N2345" s="1463"/>
      <c r="O2345" s="1463"/>
      <c r="P2345" s="1463"/>
    </row>
    <row r="2346">
      <c r="A2346" s="1464">
        <v>6536.0</v>
      </c>
      <c r="B2346" s="1463" t="s">
        <v>11969</v>
      </c>
      <c r="C2346" s="1463" t="s">
        <v>11970</v>
      </c>
      <c r="D2346" s="1464" t="s">
        <v>11971</v>
      </c>
      <c r="E2346" s="1464">
        <v>9.35816454E8</v>
      </c>
      <c r="F2346" s="1465">
        <v>9.35816454E8</v>
      </c>
      <c r="G2346" s="1465" t="b">
        <v>1</v>
      </c>
      <c r="H2346" s="1463" t="s">
        <v>76</v>
      </c>
      <c r="I2346" s="1463" t="s">
        <v>5060</v>
      </c>
      <c r="J2346" s="1463">
        <v>6.6831455479E10</v>
      </c>
      <c r="K2346" s="1463" t="s">
        <v>2432</v>
      </c>
      <c r="L2346" s="1463" t="s">
        <v>3864</v>
      </c>
      <c r="M2346" s="1463" t="s">
        <v>3864</v>
      </c>
      <c r="N2346" s="1463" t="s">
        <v>5959</v>
      </c>
      <c r="O2346" s="1463" t="s">
        <v>5959</v>
      </c>
      <c r="P2346" s="1463" t="s">
        <v>5959</v>
      </c>
    </row>
    <row r="2347">
      <c r="A2347" s="1464">
        <v>6537.0</v>
      </c>
      <c r="B2347" s="1463" t="s">
        <v>11972</v>
      </c>
      <c r="C2347" s="1463" t="s">
        <v>11973</v>
      </c>
      <c r="D2347" s="1464" t="s">
        <v>11974</v>
      </c>
      <c r="E2347" s="1464">
        <v>6.47644463E8</v>
      </c>
      <c r="F2347" s="1465">
        <v>6.47644463E8</v>
      </c>
      <c r="G2347" s="1465" t="b">
        <v>1</v>
      </c>
      <c r="H2347" s="1463" t="s">
        <v>76</v>
      </c>
      <c r="I2347" s="1463" t="s">
        <v>6729</v>
      </c>
      <c r="J2347" s="1463">
        <v>6.6965469336E10</v>
      </c>
      <c r="K2347" s="1463" t="s">
        <v>4317</v>
      </c>
      <c r="L2347" s="1463" t="s">
        <v>5249</v>
      </c>
      <c r="M2347" s="1463"/>
      <c r="N2347" s="1463" t="s">
        <v>6387</v>
      </c>
      <c r="O2347" s="1463" t="s">
        <v>6387</v>
      </c>
      <c r="P2347" s="1463" t="s">
        <v>6387</v>
      </c>
    </row>
    <row r="2348">
      <c r="A2348" s="1464">
        <v>6538.0</v>
      </c>
      <c r="B2348" s="1463" t="s">
        <v>11975</v>
      </c>
      <c r="C2348" s="1463" t="s">
        <v>11976</v>
      </c>
      <c r="D2348" s="1464" t="s">
        <v>11977</v>
      </c>
      <c r="E2348" s="1464">
        <v>6.47644463E8</v>
      </c>
      <c r="F2348" s="1465">
        <v>6.47644463E8</v>
      </c>
      <c r="G2348" s="1465" t="b">
        <v>1</v>
      </c>
      <c r="H2348" s="1463" t="s">
        <v>76</v>
      </c>
      <c r="I2348" s="1463" t="s">
        <v>6729</v>
      </c>
      <c r="J2348" s="1463">
        <v>6.6965469336E10</v>
      </c>
      <c r="K2348" s="1463" t="s">
        <v>4317</v>
      </c>
      <c r="L2348" s="1463"/>
      <c r="M2348" s="1463"/>
      <c r="N2348" s="1463" t="s">
        <v>6387</v>
      </c>
      <c r="O2348" s="1463" t="s">
        <v>6387</v>
      </c>
      <c r="P2348" s="1463" t="s">
        <v>6387</v>
      </c>
    </row>
    <row r="2349">
      <c r="A2349" s="1464">
        <v>6539.0</v>
      </c>
      <c r="B2349" s="1463" t="s">
        <v>11978</v>
      </c>
      <c r="C2349" s="1463" t="s">
        <v>11979</v>
      </c>
      <c r="D2349" s="1464" t="s">
        <v>11980</v>
      </c>
      <c r="E2349" s="1464">
        <v>6.47644463E8</v>
      </c>
      <c r="F2349" s="1465">
        <v>6.47644463E8</v>
      </c>
      <c r="G2349" s="1465" t="b">
        <v>1</v>
      </c>
      <c r="H2349" s="1463" t="s">
        <v>76</v>
      </c>
      <c r="I2349" s="1463" t="s">
        <v>6729</v>
      </c>
      <c r="J2349" s="1463">
        <v>6.6965469336E10</v>
      </c>
      <c r="K2349" s="1463" t="s">
        <v>4317</v>
      </c>
      <c r="L2349" s="1463"/>
      <c r="M2349" s="1463"/>
      <c r="N2349" s="1463" t="s">
        <v>6387</v>
      </c>
      <c r="O2349" s="1463" t="s">
        <v>6387</v>
      </c>
      <c r="P2349" s="1463" t="s">
        <v>6387</v>
      </c>
    </row>
    <row r="2350">
      <c r="A2350" s="1464">
        <v>6540.0</v>
      </c>
      <c r="B2350" s="1463" t="s">
        <v>11981</v>
      </c>
      <c r="C2350" s="1463" t="s">
        <v>11982</v>
      </c>
      <c r="D2350" s="1464" t="s">
        <v>11983</v>
      </c>
      <c r="E2350" s="1464">
        <v>6.47644463E8</v>
      </c>
      <c r="F2350" s="1465">
        <v>6.47644463E8</v>
      </c>
      <c r="G2350" s="1465" t="b">
        <v>1</v>
      </c>
      <c r="H2350" s="1463" t="s">
        <v>76</v>
      </c>
      <c r="I2350" s="1463" t="s">
        <v>6729</v>
      </c>
      <c r="J2350" s="1463">
        <v>6.6965469336E10</v>
      </c>
      <c r="K2350" s="1463" t="s">
        <v>4317</v>
      </c>
      <c r="L2350" s="1463"/>
      <c r="M2350" s="1463"/>
      <c r="N2350" s="1463" t="s">
        <v>6387</v>
      </c>
      <c r="O2350" s="1463" t="s">
        <v>6387</v>
      </c>
      <c r="P2350" s="1463" t="s">
        <v>6387</v>
      </c>
    </row>
    <row r="2351">
      <c r="A2351" s="1464">
        <v>6541.0</v>
      </c>
      <c r="B2351" s="1463" t="s">
        <v>11984</v>
      </c>
      <c r="C2351" s="1463" t="s">
        <v>11985</v>
      </c>
      <c r="D2351" s="1464" t="s">
        <v>11986</v>
      </c>
      <c r="E2351" s="1464">
        <v>6.47644463E8</v>
      </c>
      <c r="F2351" s="1465">
        <v>6.47644463E8</v>
      </c>
      <c r="G2351" s="1465" t="b">
        <v>1</v>
      </c>
      <c r="H2351" s="1463" t="s">
        <v>76</v>
      </c>
      <c r="I2351" s="1463" t="s">
        <v>6729</v>
      </c>
      <c r="J2351" s="1463">
        <v>6.6965469336E10</v>
      </c>
      <c r="K2351" s="1463" t="s">
        <v>4317</v>
      </c>
      <c r="L2351" s="1463"/>
      <c r="M2351" s="1463"/>
      <c r="N2351" s="1463" t="s">
        <v>6387</v>
      </c>
      <c r="O2351" s="1463" t="s">
        <v>6387</v>
      </c>
      <c r="P2351" s="1463" t="s">
        <v>6387</v>
      </c>
    </row>
    <row r="2352">
      <c r="A2352" s="1464">
        <v>6542.0</v>
      </c>
      <c r="B2352" s="1463" t="s">
        <v>11987</v>
      </c>
      <c r="C2352" s="1463" t="s">
        <v>11988</v>
      </c>
      <c r="D2352" s="1464" t="s">
        <v>11989</v>
      </c>
      <c r="E2352" s="1464">
        <v>8.73556086E8</v>
      </c>
      <c r="F2352" s="1465">
        <v>8.73556086E8</v>
      </c>
      <c r="G2352" s="1465" t="b">
        <v>1</v>
      </c>
      <c r="H2352" s="1463" t="s">
        <v>6296</v>
      </c>
      <c r="I2352" s="1463" t="s">
        <v>11172</v>
      </c>
      <c r="J2352" s="1463">
        <v>6.6955633412E10</v>
      </c>
      <c r="K2352" s="1463" t="s">
        <v>3363</v>
      </c>
      <c r="L2352" s="1463" t="s">
        <v>6296</v>
      </c>
      <c r="M2352" s="1463" t="s">
        <v>6296</v>
      </c>
      <c r="N2352" s="1463" t="s">
        <v>3363</v>
      </c>
      <c r="O2352" s="1463" t="s">
        <v>3363</v>
      </c>
      <c r="P2352" s="1463" t="s">
        <v>3363</v>
      </c>
    </row>
    <row r="2353">
      <c r="A2353" s="1464">
        <v>6543.0</v>
      </c>
      <c r="B2353" s="1463" t="s">
        <v>11990</v>
      </c>
      <c r="C2353" s="1463" t="s">
        <v>11991</v>
      </c>
      <c r="D2353" s="1464" t="s">
        <v>11992</v>
      </c>
      <c r="E2353" s="1464">
        <v>9.98992886E8</v>
      </c>
      <c r="F2353" s="1465">
        <v>9.98992886E8</v>
      </c>
      <c r="G2353" s="1465" t="b">
        <v>1</v>
      </c>
      <c r="H2353" s="1463" t="s">
        <v>76</v>
      </c>
      <c r="I2353" s="1463" t="s">
        <v>11172</v>
      </c>
      <c r="J2353" s="1463">
        <v>6.6955633412E10</v>
      </c>
      <c r="K2353" s="1463" t="s">
        <v>3363</v>
      </c>
      <c r="L2353" s="1463" t="s">
        <v>6296</v>
      </c>
      <c r="M2353" s="1463" t="s">
        <v>6296</v>
      </c>
      <c r="N2353" s="1463" t="s">
        <v>3363</v>
      </c>
      <c r="O2353" s="1463" t="s">
        <v>3363</v>
      </c>
      <c r="P2353" s="1463" t="s">
        <v>3363</v>
      </c>
    </row>
    <row r="2354">
      <c r="A2354" s="1464">
        <v>6544.0</v>
      </c>
      <c r="B2354" s="1463" t="s">
        <v>11993</v>
      </c>
      <c r="C2354" s="1463" t="s">
        <v>11994</v>
      </c>
      <c r="D2354" s="1464" t="s">
        <v>11995</v>
      </c>
      <c r="E2354" s="1464">
        <v>9.69392886E8</v>
      </c>
      <c r="F2354" s="1465">
        <v>9.69392886E8</v>
      </c>
      <c r="G2354" s="1465" t="b">
        <v>1</v>
      </c>
      <c r="H2354" s="1463" t="s">
        <v>76</v>
      </c>
      <c r="I2354" s="1463" t="s">
        <v>11172</v>
      </c>
      <c r="J2354" s="1463">
        <v>6.6955633412E10</v>
      </c>
      <c r="K2354" s="1463" t="s">
        <v>3363</v>
      </c>
      <c r="L2354" s="1463" t="s">
        <v>6093</v>
      </c>
      <c r="M2354" s="1463" t="s">
        <v>8670</v>
      </c>
      <c r="N2354" s="1463" t="s">
        <v>3363</v>
      </c>
      <c r="O2354" s="1463" t="s">
        <v>3363</v>
      </c>
      <c r="P2354" s="1463" t="s">
        <v>3363</v>
      </c>
    </row>
    <row r="2355">
      <c r="A2355" s="1464">
        <v>6545.0</v>
      </c>
      <c r="B2355" s="1463" t="s">
        <v>11996</v>
      </c>
      <c r="C2355" s="1463" t="s">
        <v>11997</v>
      </c>
      <c r="D2355" s="1464" t="s">
        <v>11998</v>
      </c>
      <c r="E2355" s="1464">
        <v>8.99038568E8</v>
      </c>
      <c r="F2355" s="1465">
        <v>8.99038568E8</v>
      </c>
      <c r="G2355" s="1465" t="b">
        <v>1</v>
      </c>
      <c r="H2355" s="1463" t="s">
        <v>5608</v>
      </c>
      <c r="I2355" s="1463" t="s">
        <v>5060</v>
      </c>
      <c r="J2355" s="1463">
        <v>6.6831455479E10</v>
      </c>
      <c r="K2355" s="1463" t="s">
        <v>4048</v>
      </c>
      <c r="L2355" s="1463" t="s">
        <v>5608</v>
      </c>
      <c r="M2355" s="1463" t="s">
        <v>5608</v>
      </c>
      <c r="N2355" s="1463" t="s">
        <v>4048</v>
      </c>
      <c r="O2355" s="1463" t="s">
        <v>4048</v>
      </c>
      <c r="P2355" s="1463" t="s">
        <v>4048</v>
      </c>
    </row>
    <row r="2356">
      <c r="A2356" s="1464">
        <v>6546.0</v>
      </c>
      <c r="B2356" s="1463" t="s">
        <v>11999</v>
      </c>
      <c r="C2356" s="1463" t="s">
        <v>11999</v>
      </c>
      <c r="D2356" s="1464" t="s">
        <v>12000</v>
      </c>
      <c r="E2356" s="1464">
        <v>8.1200889E7</v>
      </c>
      <c r="F2356" s="1465">
        <v>8.1200889E7</v>
      </c>
      <c r="G2356" s="1465" t="b">
        <v>1</v>
      </c>
      <c r="H2356" s="1463" t="s">
        <v>120</v>
      </c>
      <c r="I2356" s="1463" t="s">
        <v>11374</v>
      </c>
      <c r="J2356" s="1463"/>
      <c r="K2356" s="1463" t="s">
        <v>2426</v>
      </c>
      <c r="L2356" s="1463"/>
      <c r="M2356" s="1463"/>
      <c r="N2356" s="1463" t="s">
        <v>5024</v>
      </c>
      <c r="O2356" s="1463" t="s">
        <v>5024</v>
      </c>
      <c r="P2356" s="1463" t="s">
        <v>5024</v>
      </c>
    </row>
    <row r="2357">
      <c r="A2357" s="1464">
        <v>6547.0</v>
      </c>
      <c r="B2357" s="1463" t="s">
        <v>12001</v>
      </c>
      <c r="C2357" s="1463" t="s">
        <v>12001</v>
      </c>
      <c r="D2357" s="1464" t="s">
        <v>12002</v>
      </c>
      <c r="E2357" s="1464">
        <v>2.7078873E7</v>
      </c>
      <c r="F2357" s="1465">
        <v>2.7078873E7</v>
      </c>
      <c r="G2357" s="1465" t="b">
        <v>1</v>
      </c>
      <c r="H2357" s="1463" t="s">
        <v>76</v>
      </c>
      <c r="I2357" s="1463" t="s">
        <v>8887</v>
      </c>
      <c r="J2357" s="1463">
        <v>6.6646639396E10</v>
      </c>
      <c r="K2357" s="1463" t="s">
        <v>2437</v>
      </c>
      <c r="L2357" s="1463" t="s">
        <v>5072</v>
      </c>
      <c r="M2357" s="1463" t="s">
        <v>76</v>
      </c>
      <c r="N2357" s="1463" t="s">
        <v>12003</v>
      </c>
      <c r="O2357" s="1463" t="s">
        <v>12003</v>
      </c>
      <c r="P2357" s="1463" t="s">
        <v>12003</v>
      </c>
    </row>
    <row r="2358">
      <c r="A2358" s="1464">
        <v>6548.0</v>
      </c>
      <c r="B2358" s="1463" t="s">
        <v>3263</v>
      </c>
      <c r="C2358" s="1463" t="s">
        <v>12004</v>
      </c>
      <c r="D2358" s="1464" t="s">
        <v>12005</v>
      </c>
      <c r="E2358" s="1464">
        <v>2.4832899E7</v>
      </c>
      <c r="F2358" s="1465">
        <v>2.4832899E7</v>
      </c>
      <c r="G2358" s="1465" t="b">
        <v>1</v>
      </c>
      <c r="H2358" s="1463" t="s">
        <v>76</v>
      </c>
      <c r="I2358" s="1463" t="s">
        <v>11466</v>
      </c>
      <c r="J2358" s="1463">
        <v>6.6890581818E10</v>
      </c>
      <c r="K2358" s="1463" t="s">
        <v>2426</v>
      </c>
      <c r="L2358" s="1463"/>
      <c r="M2358" s="1463" t="s">
        <v>5093</v>
      </c>
      <c r="N2358" s="1463" t="s">
        <v>2426</v>
      </c>
      <c r="O2358" s="1463" t="s">
        <v>2426</v>
      </c>
      <c r="P2358" s="1463" t="s">
        <v>2426</v>
      </c>
    </row>
    <row r="2359">
      <c r="A2359" s="1464">
        <v>6549.0</v>
      </c>
      <c r="B2359" s="1463" t="s">
        <v>12006</v>
      </c>
      <c r="C2359" s="1463" t="s">
        <v>12006</v>
      </c>
      <c r="D2359" s="1464" t="s">
        <v>12007</v>
      </c>
      <c r="E2359" s="1464">
        <v>9.0121298E7</v>
      </c>
      <c r="F2359" s="1465">
        <v>9.0121298E7</v>
      </c>
      <c r="G2359" s="1465" t="b">
        <v>1</v>
      </c>
      <c r="H2359" s="1463" t="s">
        <v>120</v>
      </c>
      <c r="I2359" s="1463" t="s">
        <v>11374</v>
      </c>
      <c r="J2359" s="1463"/>
      <c r="K2359" s="1463" t="s">
        <v>2476</v>
      </c>
      <c r="L2359" s="1463"/>
      <c r="M2359" s="1463"/>
      <c r="N2359" s="1463" t="s">
        <v>12008</v>
      </c>
      <c r="O2359" s="1463" t="s">
        <v>12008</v>
      </c>
      <c r="P2359" s="1463" t="s">
        <v>12008</v>
      </c>
    </row>
    <row r="2360">
      <c r="A2360" s="1464">
        <v>6550.0</v>
      </c>
      <c r="B2360" s="1463" t="s">
        <v>12009</v>
      </c>
      <c r="C2360" s="1463" t="s">
        <v>12010</v>
      </c>
      <c r="D2360" s="1464" t="s">
        <v>12011</v>
      </c>
      <c r="E2360" s="1464">
        <v>9.14996649E8</v>
      </c>
      <c r="F2360" s="1465">
        <v>9.14996649E8</v>
      </c>
      <c r="G2360" s="1465" t="b">
        <v>1</v>
      </c>
      <c r="H2360" s="1463" t="s">
        <v>76</v>
      </c>
      <c r="I2360" s="1463" t="s">
        <v>8764</v>
      </c>
      <c r="J2360" s="1463">
        <v>6.6624294465E10</v>
      </c>
      <c r="K2360" s="1463" t="s">
        <v>2464</v>
      </c>
      <c r="L2360" s="1463" t="s">
        <v>9778</v>
      </c>
      <c r="M2360" s="1463" t="s">
        <v>9778</v>
      </c>
      <c r="N2360" s="1463" t="s">
        <v>2464</v>
      </c>
      <c r="O2360" s="1463" t="s">
        <v>2464</v>
      </c>
      <c r="P2360" s="1463" t="s">
        <v>2464</v>
      </c>
    </row>
    <row r="2361">
      <c r="A2361" s="1464">
        <v>6551.0</v>
      </c>
      <c r="B2361" s="1463" t="s">
        <v>12012</v>
      </c>
      <c r="C2361" s="1463" t="s">
        <v>12012</v>
      </c>
      <c r="D2361" s="1464" t="s">
        <v>12013</v>
      </c>
      <c r="E2361" s="1464">
        <v>9.1056782E7</v>
      </c>
      <c r="F2361" s="1465">
        <v>9.1056782E7</v>
      </c>
      <c r="G2361" s="1465" t="b">
        <v>1</v>
      </c>
      <c r="H2361" s="1463" t="s">
        <v>120</v>
      </c>
      <c r="I2361" s="1463" t="s">
        <v>11374</v>
      </c>
      <c r="J2361" s="1463"/>
      <c r="K2361" s="1463" t="s">
        <v>3238</v>
      </c>
      <c r="L2361" s="1463"/>
      <c r="M2361" s="1463"/>
      <c r="N2361" s="1463" t="s">
        <v>12014</v>
      </c>
      <c r="O2361" s="1463" t="s">
        <v>12014</v>
      </c>
      <c r="P2361" s="1463" t="s">
        <v>12014</v>
      </c>
    </row>
    <row r="2362">
      <c r="A2362" s="1464">
        <v>6552.0</v>
      </c>
      <c r="B2362" s="1463" t="s">
        <v>12015</v>
      </c>
      <c r="C2362" s="1463" t="s">
        <v>12016</v>
      </c>
      <c r="D2362" s="1464" t="s">
        <v>12017</v>
      </c>
      <c r="E2362" s="1464">
        <v>3.8978789E7</v>
      </c>
      <c r="F2362" s="1465">
        <v>3.8978789E7</v>
      </c>
      <c r="G2362" s="1465" t="b">
        <v>1</v>
      </c>
      <c r="H2362" s="1463" t="s">
        <v>6644</v>
      </c>
      <c r="I2362" s="1463" t="s">
        <v>6729</v>
      </c>
      <c r="J2362" s="1463">
        <v>6.6965469336E10</v>
      </c>
      <c r="K2362" s="1463" t="s">
        <v>2426</v>
      </c>
      <c r="L2362" s="1463" t="s">
        <v>6644</v>
      </c>
      <c r="M2362" s="1463" t="s">
        <v>6644</v>
      </c>
      <c r="N2362" s="1463" t="s">
        <v>2426</v>
      </c>
      <c r="O2362" s="1463" t="s">
        <v>2426</v>
      </c>
      <c r="P2362" s="1463" t="s">
        <v>2426</v>
      </c>
    </row>
    <row r="2363">
      <c r="A2363" s="1464">
        <v>6553.0</v>
      </c>
      <c r="B2363" s="1463" t="s">
        <v>12018</v>
      </c>
      <c r="C2363" s="1463" t="s">
        <v>12019</v>
      </c>
      <c r="D2363" s="1464" t="s">
        <v>12020</v>
      </c>
      <c r="E2363" s="1464">
        <v>2.5202525E7</v>
      </c>
      <c r="F2363" s="1465">
        <v>2.5202525E7</v>
      </c>
      <c r="G2363" s="1465" t="b">
        <v>1</v>
      </c>
      <c r="H2363" s="1463" t="s">
        <v>76</v>
      </c>
      <c r="I2363" s="1463" t="s">
        <v>8764</v>
      </c>
      <c r="J2363" s="1463">
        <v>6.6624294465E10</v>
      </c>
      <c r="K2363" s="1463" t="s">
        <v>2536</v>
      </c>
      <c r="L2363" s="1463"/>
      <c r="M2363" s="1463"/>
      <c r="N2363" s="1463" t="s">
        <v>2536</v>
      </c>
      <c r="O2363" s="1463" t="s">
        <v>2536</v>
      </c>
      <c r="P2363" s="1463" t="s">
        <v>2536</v>
      </c>
    </row>
    <row r="2364">
      <c r="A2364" s="1464">
        <v>6554.0</v>
      </c>
      <c r="B2364" s="1463" t="s">
        <v>12021</v>
      </c>
      <c r="C2364" s="1463" t="s">
        <v>12021</v>
      </c>
      <c r="D2364" s="1464" t="s">
        <v>12022</v>
      </c>
      <c r="E2364" s="1464">
        <v>9.1056782E7</v>
      </c>
      <c r="F2364" s="1465">
        <v>9.1056782E7</v>
      </c>
      <c r="G2364" s="1465" t="b">
        <v>1</v>
      </c>
      <c r="H2364" s="1463" t="s">
        <v>120</v>
      </c>
      <c r="I2364" s="1463" t="s">
        <v>11374</v>
      </c>
      <c r="J2364" s="1463"/>
      <c r="K2364" s="1463" t="s">
        <v>3238</v>
      </c>
      <c r="L2364" s="1463"/>
      <c r="M2364" s="1463"/>
      <c r="N2364" s="1463" t="s">
        <v>12023</v>
      </c>
      <c r="O2364" s="1463" t="s">
        <v>12023</v>
      </c>
      <c r="P2364" s="1463" t="s">
        <v>12023</v>
      </c>
    </row>
    <row r="2365">
      <c r="A2365" s="1464">
        <v>6555.0</v>
      </c>
      <c r="B2365" s="1463" t="s">
        <v>12024</v>
      </c>
      <c r="C2365" s="1463" t="s">
        <v>12025</v>
      </c>
      <c r="D2365" s="1464" t="s">
        <v>12026</v>
      </c>
      <c r="E2365" s="1464">
        <v>6.26894959E8</v>
      </c>
      <c r="F2365" s="1465">
        <v>6.26894959E8</v>
      </c>
      <c r="G2365" s="1465" t="b">
        <v>1</v>
      </c>
      <c r="H2365" s="1463" t="s">
        <v>76</v>
      </c>
      <c r="I2365" s="1463" t="s">
        <v>11172</v>
      </c>
      <c r="J2365" s="1463">
        <v>6.6955633412E10</v>
      </c>
      <c r="K2365" s="1463" t="s">
        <v>2440</v>
      </c>
      <c r="L2365" s="1463" t="s">
        <v>5052</v>
      </c>
      <c r="M2365" s="1463" t="s">
        <v>5052</v>
      </c>
      <c r="N2365" s="1463" t="s">
        <v>8175</v>
      </c>
      <c r="O2365" s="1463" t="s">
        <v>8175</v>
      </c>
      <c r="P2365" s="1463" t="s">
        <v>8175</v>
      </c>
    </row>
    <row r="2366">
      <c r="A2366" s="1464">
        <v>6556.0</v>
      </c>
      <c r="B2366" s="1463" t="s">
        <v>12027</v>
      </c>
      <c r="C2366" s="1463" t="s">
        <v>12028</v>
      </c>
      <c r="D2366" s="1464" t="s">
        <v>12029</v>
      </c>
      <c r="E2366" s="1464">
        <v>6.26894959E8</v>
      </c>
      <c r="F2366" s="1465">
        <v>6.26894959E8</v>
      </c>
      <c r="G2366" s="1465" t="b">
        <v>1</v>
      </c>
      <c r="H2366" s="1463" t="s">
        <v>76</v>
      </c>
      <c r="I2366" s="1463" t="s">
        <v>11172</v>
      </c>
      <c r="J2366" s="1463">
        <v>6.6955633412E10</v>
      </c>
      <c r="K2366" s="1463" t="s">
        <v>2464</v>
      </c>
      <c r="L2366" s="1463" t="s">
        <v>5052</v>
      </c>
      <c r="M2366" s="1463" t="s">
        <v>5052</v>
      </c>
      <c r="N2366" s="1463" t="s">
        <v>12030</v>
      </c>
      <c r="O2366" s="1463" t="s">
        <v>12030</v>
      </c>
      <c r="P2366" s="1463" t="s">
        <v>12030</v>
      </c>
    </row>
    <row r="2367">
      <c r="A2367" s="1464">
        <v>6557.0</v>
      </c>
      <c r="B2367" s="1463" t="s">
        <v>12031</v>
      </c>
      <c r="C2367" s="1463" t="s">
        <v>12032</v>
      </c>
      <c r="D2367" s="1464" t="s">
        <v>12033</v>
      </c>
      <c r="E2367" s="1464">
        <v>9.59897994E8</v>
      </c>
      <c r="F2367" s="1465">
        <v>9.59897994E8</v>
      </c>
      <c r="G2367" s="1465" t="b">
        <v>1</v>
      </c>
      <c r="H2367" s="1463" t="s">
        <v>76</v>
      </c>
      <c r="I2367" s="1463" t="s">
        <v>6729</v>
      </c>
      <c r="J2367" s="1463">
        <v>6.6965469336E10</v>
      </c>
      <c r="K2367" s="1463" t="s">
        <v>2464</v>
      </c>
      <c r="L2367" s="1463"/>
      <c r="M2367" s="1463" t="s">
        <v>7725</v>
      </c>
      <c r="N2367" s="1463" t="s">
        <v>2464</v>
      </c>
      <c r="O2367" s="1463" t="s">
        <v>2464</v>
      </c>
      <c r="P2367" s="1463" t="s">
        <v>2464</v>
      </c>
    </row>
    <row r="2368">
      <c r="A2368" s="1464">
        <v>6558.0</v>
      </c>
      <c r="B2368" s="1463" t="s">
        <v>12034</v>
      </c>
      <c r="C2368" s="1463" t="s">
        <v>12035</v>
      </c>
      <c r="D2368" s="1464" t="s">
        <v>12036</v>
      </c>
      <c r="E2368" s="1464">
        <v>9.87463691E8</v>
      </c>
      <c r="F2368" s="1465">
        <v>9.87463691E8</v>
      </c>
      <c r="G2368" s="1465" t="b">
        <v>1</v>
      </c>
      <c r="H2368" s="1463" t="s">
        <v>76</v>
      </c>
      <c r="I2368" s="1463" t="s">
        <v>5060</v>
      </c>
      <c r="J2368" s="1463">
        <v>6.6831455479E10</v>
      </c>
      <c r="K2368" s="1463" t="s">
        <v>2464</v>
      </c>
      <c r="L2368" s="1463"/>
      <c r="M2368" s="1463" t="s">
        <v>6149</v>
      </c>
      <c r="N2368" s="1463" t="s">
        <v>2464</v>
      </c>
      <c r="O2368" s="1463" t="s">
        <v>2464</v>
      </c>
      <c r="P2368" s="1463" t="s">
        <v>2464</v>
      </c>
    </row>
    <row r="2369">
      <c r="A2369" s="1464">
        <v>6560.0</v>
      </c>
      <c r="B2369" s="1463" t="s">
        <v>12037</v>
      </c>
      <c r="C2369" s="1463" t="s">
        <v>12038</v>
      </c>
      <c r="D2369" s="1464" t="s">
        <v>12039</v>
      </c>
      <c r="E2369" s="1464">
        <v>2.1882853E7</v>
      </c>
      <c r="F2369" s="1465">
        <v>2.1882853E7</v>
      </c>
      <c r="G2369" s="1465" t="b">
        <v>1</v>
      </c>
      <c r="H2369" s="1463" t="s">
        <v>76</v>
      </c>
      <c r="I2369" s="1463" t="s">
        <v>8887</v>
      </c>
      <c r="J2369" s="1463">
        <v>6.6646639396E10</v>
      </c>
      <c r="K2369" s="1463" t="s">
        <v>2464</v>
      </c>
      <c r="L2369" s="1463" t="s">
        <v>5398</v>
      </c>
      <c r="M2369" s="1463" t="s">
        <v>5012</v>
      </c>
      <c r="N2369" s="1463" t="s">
        <v>12040</v>
      </c>
      <c r="O2369" s="1463" t="s">
        <v>12040</v>
      </c>
      <c r="P2369" s="1463" t="s">
        <v>12040</v>
      </c>
    </row>
    <row r="2370">
      <c r="A2370" s="1464">
        <v>6561.0</v>
      </c>
      <c r="B2370" s="1463" t="s">
        <v>12041</v>
      </c>
      <c r="C2370" s="1463" t="s">
        <v>12042</v>
      </c>
      <c r="D2370" s="1464" t="s">
        <v>12043</v>
      </c>
      <c r="E2370" s="1464">
        <v>8.35388824E8</v>
      </c>
      <c r="F2370" s="1465">
        <v>8.35388824E8</v>
      </c>
      <c r="G2370" s="1465" t="b">
        <v>1</v>
      </c>
      <c r="H2370" s="1463" t="s">
        <v>76</v>
      </c>
      <c r="I2370" s="1463" t="s">
        <v>8887</v>
      </c>
      <c r="J2370" s="1463">
        <v>6.6646639396E10</v>
      </c>
      <c r="K2370" s="1463" t="s">
        <v>2659</v>
      </c>
      <c r="L2370" s="1463" t="s">
        <v>8221</v>
      </c>
      <c r="M2370" s="1463" t="s">
        <v>4998</v>
      </c>
      <c r="N2370" s="1463" t="s">
        <v>2659</v>
      </c>
      <c r="O2370" s="1463" t="s">
        <v>2659</v>
      </c>
      <c r="P2370" s="1463" t="s">
        <v>2659</v>
      </c>
    </row>
    <row r="2371">
      <c r="A2371" s="1464">
        <v>6562.0</v>
      </c>
      <c r="B2371" s="1463" t="s">
        <v>12044</v>
      </c>
      <c r="C2371" s="1463" t="s">
        <v>12045</v>
      </c>
      <c r="D2371" s="1464" t="s">
        <v>12046</v>
      </c>
      <c r="E2371" s="1464">
        <v>9.78962924E8</v>
      </c>
      <c r="F2371" s="1465">
        <v>9.78962924E8</v>
      </c>
      <c r="G2371" s="1465" t="b">
        <v>1</v>
      </c>
      <c r="H2371" s="1463" t="s">
        <v>76</v>
      </c>
      <c r="I2371" s="1463" t="s">
        <v>5060</v>
      </c>
      <c r="J2371" s="1463">
        <v>6.6831455479E10</v>
      </c>
      <c r="K2371" s="1463" t="s">
        <v>2464</v>
      </c>
      <c r="L2371" s="1463"/>
      <c r="M2371" s="1463"/>
      <c r="N2371" s="1463" t="s">
        <v>9030</v>
      </c>
      <c r="O2371" s="1463" t="s">
        <v>9030</v>
      </c>
      <c r="P2371" s="1463" t="s">
        <v>9030</v>
      </c>
    </row>
    <row r="2372">
      <c r="A2372" s="1464">
        <v>6563.0</v>
      </c>
      <c r="B2372" s="1463" t="s">
        <v>12047</v>
      </c>
      <c r="C2372" s="1463" t="s">
        <v>12048</v>
      </c>
      <c r="D2372" s="1464" t="s">
        <v>12049</v>
      </c>
      <c r="E2372" s="1464">
        <v>6.53824555E8</v>
      </c>
      <c r="F2372" s="1465">
        <v>6.53824555E8</v>
      </c>
      <c r="G2372" s="1465" t="b">
        <v>1</v>
      </c>
      <c r="H2372" s="1463" t="s">
        <v>244</v>
      </c>
      <c r="I2372" s="1463" t="s">
        <v>8887</v>
      </c>
      <c r="J2372" s="1463">
        <v>6.6646639396E10</v>
      </c>
      <c r="K2372" s="1463" t="s">
        <v>2432</v>
      </c>
      <c r="L2372" s="1463" t="s">
        <v>244</v>
      </c>
      <c r="M2372" s="1463" t="s">
        <v>244</v>
      </c>
      <c r="N2372" s="1463" t="s">
        <v>2432</v>
      </c>
      <c r="O2372" s="1463" t="s">
        <v>2432</v>
      </c>
      <c r="P2372" s="1463" t="s">
        <v>2432</v>
      </c>
    </row>
    <row r="2373">
      <c r="A2373" s="1464">
        <v>6564.0</v>
      </c>
      <c r="B2373" s="1463" t="s">
        <v>12050</v>
      </c>
      <c r="C2373" s="1463" t="s">
        <v>12051</v>
      </c>
      <c r="D2373" s="1464" t="s">
        <v>12052</v>
      </c>
      <c r="E2373" s="1464">
        <v>6.56126688E8</v>
      </c>
      <c r="F2373" s="1465">
        <v>6.56126688E8</v>
      </c>
      <c r="G2373" s="1465" t="b">
        <v>1</v>
      </c>
      <c r="H2373" s="1463" t="s">
        <v>76</v>
      </c>
      <c r="I2373" s="1463" t="s">
        <v>6729</v>
      </c>
      <c r="J2373" s="1463">
        <v>6.6965469336E10</v>
      </c>
      <c r="K2373" s="1463" t="s">
        <v>2437</v>
      </c>
      <c r="L2373" s="1463" t="s">
        <v>5370</v>
      </c>
      <c r="M2373" s="1463" t="s">
        <v>76</v>
      </c>
      <c r="N2373" s="1463" t="s">
        <v>2437</v>
      </c>
      <c r="O2373" s="1463" t="s">
        <v>2437</v>
      </c>
      <c r="P2373" s="1463" t="s">
        <v>2437</v>
      </c>
    </row>
    <row r="2374">
      <c r="A2374" s="1464">
        <v>6565.0</v>
      </c>
      <c r="B2374" s="1463" t="s">
        <v>12053</v>
      </c>
      <c r="C2374" s="1463" t="s">
        <v>12053</v>
      </c>
      <c r="D2374" s="1464" t="s">
        <v>12054</v>
      </c>
      <c r="E2374" s="1464">
        <v>8.7768278E7</v>
      </c>
      <c r="F2374" s="1465">
        <v>8.7768278E7</v>
      </c>
      <c r="G2374" s="1465" t="b">
        <v>1</v>
      </c>
      <c r="H2374" s="1463" t="s">
        <v>120</v>
      </c>
      <c r="I2374" s="1463" t="s">
        <v>11374</v>
      </c>
      <c r="J2374" s="1463"/>
      <c r="K2374" s="1463" t="s">
        <v>3238</v>
      </c>
      <c r="L2374" s="1463"/>
      <c r="M2374" s="1463"/>
      <c r="N2374" s="1463" t="s">
        <v>3238</v>
      </c>
      <c r="O2374" s="1463" t="s">
        <v>3238</v>
      </c>
      <c r="P2374" s="1463" t="s">
        <v>3238</v>
      </c>
    </row>
    <row r="2375">
      <c r="A2375" s="1464">
        <v>6566.0</v>
      </c>
      <c r="B2375" s="1463" t="s">
        <v>12055</v>
      </c>
      <c r="C2375" s="1463" t="s">
        <v>12055</v>
      </c>
      <c r="D2375" s="1464" t="s">
        <v>12056</v>
      </c>
      <c r="E2375" s="1464">
        <v>9.3363125E7</v>
      </c>
      <c r="F2375" s="1465">
        <v>9.3363125E7</v>
      </c>
      <c r="G2375" s="1465" t="b">
        <v>1</v>
      </c>
      <c r="H2375" s="1463" t="s">
        <v>120</v>
      </c>
      <c r="I2375" s="1463" t="s">
        <v>11466</v>
      </c>
      <c r="J2375" s="1463">
        <v>6.6890581818E10</v>
      </c>
      <c r="K2375" s="1463" t="s">
        <v>2937</v>
      </c>
      <c r="L2375" s="1463"/>
      <c r="M2375" s="1463"/>
      <c r="N2375" s="1463" t="s">
        <v>2937</v>
      </c>
      <c r="O2375" s="1463" t="s">
        <v>2937</v>
      </c>
      <c r="P2375" s="1463" t="s">
        <v>2937</v>
      </c>
    </row>
    <row r="2376">
      <c r="A2376" s="1464">
        <v>6567.0</v>
      </c>
      <c r="B2376" s="1463" t="s">
        <v>12057</v>
      </c>
      <c r="C2376" s="1463" t="s">
        <v>12058</v>
      </c>
      <c r="D2376" s="1464" t="s">
        <v>12059</v>
      </c>
      <c r="E2376" s="1464">
        <v>9.82801098E8</v>
      </c>
      <c r="F2376" s="1465">
        <v>9.82801098E8</v>
      </c>
      <c r="G2376" s="1465" t="b">
        <v>1</v>
      </c>
      <c r="H2376" s="1463" t="s">
        <v>76</v>
      </c>
      <c r="I2376" s="1463" t="s">
        <v>11172</v>
      </c>
      <c r="J2376" s="1463">
        <v>6.6955633412E10</v>
      </c>
      <c r="K2376" s="1463" t="s">
        <v>2464</v>
      </c>
      <c r="L2376" s="1463"/>
      <c r="M2376" s="1463" t="s">
        <v>5052</v>
      </c>
      <c r="N2376" s="1463" t="s">
        <v>2464</v>
      </c>
      <c r="O2376" s="1463" t="s">
        <v>2464</v>
      </c>
      <c r="P2376" s="1463" t="s">
        <v>2464</v>
      </c>
    </row>
    <row r="2377">
      <c r="A2377" s="1464">
        <v>6568.0</v>
      </c>
      <c r="B2377" s="1463" t="s">
        <v>12060</v>
      </c>
      <c r="C2377" s="1463" t="s">
        <v>12061</v>
      </c>
      <c r="D2377" s="1464" t="s">
        <v>12062</v>
      </c>
      <c r="E2377" s="1464">
        <v>9.22479655E8</v>
      </c>
      <c r="F2377" s="1465">
        <v>9.22479655E8</v>
      </c>
      <c r="G2377" s="1465" t="b">
        <v>1</v>
      </c>
      <c r="H2377" s="1463" t="s">
        <v>76</v>
      </c>
      <c r="I2377" s="1463" t="s">
        <v>8764</v>
      </c>
      <c r="J2377" s="1463">
        <v>6.6624294465E10</v>
      </c>
      <c r="K2377" s="1463" t="s">
        <v>2432</v>
      </c>
      <c r="L2377" s="1463" t="s">
        <v>5267</v>
      </c>
      <c r="M2377" s="1463" t="s">
        <v>76</v>
      </c>
      <c r="N2377" s="1463" t="s">
        <v>2432</v>
      </c>
      <c r="O2377" s="1463" t="s">
        <v>2432</v>
      </c>
      <c r="P2377" s="1463" t="s">
        <v>2432</v>
      </c>
    </row>
    <row r="2378">
      <c r="A2378" s="1464">
        <v>6569.0</v>
      </c>
      <c r="B2378" s="1463" t="s">
        <v>12063</v>
      </c>
      <c r="C2378" s="1463" t="s">
        <v>12064</v>
      </c>
      <c r="D2378" s="1464" t="s">
        <v>12065</v>
      </c>
      <c r="E2378" s="1464">
        <v>2.2457999E7</v>
      </c>
      <c r="F2378" s="1465">
        <v>2.2457999E7</v>
      </c>
      <c r="G2378" s="1465" t="b">
        <v>1</v>
      </c>
      <c r="H2378" s="1463" t="s">
        <v>76</v>
      </c>
      <c r="I2378" s="1463" t="s">
        <v>8887</v>
      </c>
      <c r="J2378" s="1463">
        <v>6.6646639396E10</v>
      </c>
      <c r="K2378" s="1463" t="s">
        <v>2426</v>
      </c>
      <c r="L2378" s="1463"/>
      <c r="M2378" s="1463"/>
      <c r="N2378" s="1463" t="s">
        <v>12066</v>
      </c>
      <c r="O2378" s="1463" t="s">
        <v>12066</v>
      </c>
      <c r="P2378" s="1463" t="s">
        <v>12066</v>
      </c>
    </row>
    <row r="2379">
      <c r="A2379" s="1464">
        <v>6570.0</v>
      </c>
      <c r="B2379" s="1463" t="s">
        <v>12067</v>
      </c>
      <c r="C2379" s="1463" t="s">
        <v>12068</v>
      </c>
      <c r="D2379" s="1464" t="s">
        <v>12069</v>
      </c>
      <c r="E2379" s="1464">
        <v>9.93655455E8</v>
      </c>
      <c r="F2379" s="1465">
        <v>9.93655455E8</v>
      </c>
      <c r="G2379" s="1465" t="b">
        <v>1</v>
      </c>
      <c r="H2379" s="1463" t="s">
        <v>76</v>
      </c>
      <c r="I2379" s="1463" t="s">
        <v>6729</v>
      </c>
      <c r="J2379" s="1463">
        <v>6.6965469336E10</v>
      </c>
      <c r="K2379" s="1463" t="s">
        <v>2464</v>
      </c>
      <c r="L2379" s="1463" t="s">
        <v>5740</v>
      </c>
      <c r="M2379" s="1463" t="s">
        <v>76</v>
      </c>
      <c r="N2379" s="1463" t="s">
        <v>12070</v>
      </c>
      <c r="O2379" s="1463" t="s">
        <v>12070</v>
      </c>
      <c r="P2379" s="1463" t="s">
        <v>12070</v>
      </c>
    </row>
    <row r="2380">
      <c r="A2380" s="1464">
        <v>6571.0</v>
      </c>
      <c r="B2380" s="1463" t="s">
        <v>12071</v>
      </c>
      <c r="C2380" s="1463" t="s">
        <v>12072</v>
      </c>
      <c r="D2380" s="1464" t="s">
        <v>12073</v>
      </c>
      <c r="E2380" s="1464">
        <v>2.29455E7</v>
      </c>
      <c r="F2380" s="1465">
        <v>2.29455E7</v>
      </c>
      <c r="G2380" s="1465" t="b">
        <v>1</v>
      </c>
      <c r="H2380" s="1463" t="s">
        <v>76</v>
      </c>
      <c r="I2380" s="1463" t="s">
        <v>5010</v>
      </c>
      <c r="J2380" s="1463">
        <v>6.6836145662E10</v>
      </c>
      <c r="K2380" s="1463" t="s">
        <v>2659</v>
      </c>
      <c r="L2380" s="1463" t="s">
        <v>5998</v>
      </c>
      <c r="M2380" s="1463"/>
      <c r="N2380" s="1463" t="s">
        <v>6624</v>
      </c>
      <c r="O2380" s="1463" t="s">
        <v>6624</v>
      </c>
      <c r="P2380" s="1463" t="s">
        <v>6624</v>
      </c>
    </row>
    <row r="2381">
      <c r="A2381" s="1464">
        <v>6572.0</v>
      </c>
      <c r="B2381" s="1463" t="s">
        <v>12074</v>
      </c>
      <c r="C2381" s="1463" t="s">
        <v>12075</v>
      </c>
      <c r="D2381" s="1464" t="s">
        <v>12076</v>
      </c>
      <c r="E2381" s="1464">
        <v>6.39695356E8</v>
      </c>
      <c r="F2381" s="1465">
        <v>6.39695356E8</v>
      </c>
      <c r="G2381" s="1465" t="b">
        <v>1</v>
      </c>
      <c r="H2381" s="1463" t="s">
        <v>9778</v>
      </c>
      <c r="I2381" s="1463" t="s">
        <v>8764</v>
      </c>
      <c r="J2381" s="1463">
        <v>6.6624294465E10</v>
      </c>
      <c r="K2381" s="1463" t="s">
        <v>2464</v>
      </c>
      <c r="L2381" s="1463" t="s">
        <v>9778</v>
      </c>
      <c r="M2381" s="1463" t="s">
        <v>9778</v>
      </c>
      <c r="N2381" s="1463" t="s">
        <v>5155</v>
      </c>
      <c r="O2381" s="1463" t="s">
        <v>5155</v>
      </c>
      <c r="P2381" s="1463" t="s">
        <v>5155</v>
      </c>
    </row>
    <row r="2382">
      <c r="A2382" s="1464">
        <v>6573.0</v>
      </c>
      <c r="B2382" s="1463" t="s">
        <v>12077</v>
      </c>
      <c r="C2382" s="1463" t="s">
        <v>12078</v>
      </c>
      <c r="D2382" s="1464" t="s">
        <v>12079</v>
      </c>
      <c r="E2382" s="1464">
        <v>9.84232829E8</v>
      </c>
      <c r="F2382" s="1465">
        <v>9.84232829E8</v>
      </c>
      <c r="G2382" s="1465" t="b">
        <v>1</v>
      </c>
      <c r="H2382" s="1463" t="s">
        <v>76</v>
      </c>
      <c r="I2382" s="1463" t="s">
        <v>6729</v>
      </c>
      <c r="J2382" s="1463">
        <v>6.6965469336E10</v>
      </c>
      <c r="K2382" s="1463" t="s">
        <v>2937</v>
      </c>
      <c r="L2382" s="1463" t="s">
        <v>12080</v>
      </c>
      <c r="M2382" s="1463" t="s">
        <v>11696</v>
      </c>
      <c r="N2382" s="1463" t="s">
        <v>10543</v>
      </c>
      <c r="O2382" s="1463" t="s">
        <v>10543</v>
      </c>
      <c r="P2382" s="1463" t="s">
        <v>10543</v>
      </c>
    </row>
    <row r="2383">
      <c r="A2383" s="1464">
        <v>6574.0</v>
      </c>
      <c r="B2383" s="1463" t="s">
        <v>12081</v>
      </c>
      <c r="C2383" s="1463" t="s">
        <v>12082</v>
      </c>
      <c r="D2383" s="1464" t="s">
        <v>12083</v>
      </c>
      <c r="E2383" s="1464">
        <v>6.45295402E8</v>
      </c>
      <c r="F2383" s="1465">
        <v>6.45295402E8</v>
      </c>
      <c r="G2383" s="1465" t="b">
        <v>1</v>
      </c>
      <c r="H2383" s="1463" t="s">
        <v>76</v>
      </c>
      <c r="I2383" s="1463" t="s">
        <v>5010</v>
      </c>
      <c r="J2383" s="1463">
        <v>6.6836145662E10</v>
      </c>
      <c r="K2383" s="1463" t="s">
        <v>2432</v>
      </c>
      <c r="L2383" s="1463" t="s">
        <v>5213</v>
      </c>
      <c r="M2383" s="1463" t="s">
        <v>8710</v>
      </c>
      <c r="N2383" s="1463" t="s">
        <v>2432</v>
      </c>
      <c r="O2383" s="1463" t="s">
        <v>2432</v>
      </c>
      <c r="P2383" s="1463" t="s">
        <v>2432</v>
      </c>
    </row>
  </sheetData>
  <autoFilter ref="$A$1:$N$2383"/>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s>
  <drawing r:id="rId216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2.25"/>
    <col customWidth="1" min="3" max="3" width="35.25"/>
    <col customWidth="1" min="11" max="11" width="52.13"/>
  </cols>
  <sheetData>
    <row r="1">
      <c r="A1" s="1463" t="s">
        <v>4913</v>
      </c>
      <c r="B1" s="1463" t="s">
        <v>4914</v>
      </c>
      <c r="C1" s="1463" t="s">
        <v>4915</v>
      </c>
      <c r="D1" s="1463" t="s">
        <v>12084</v>
      </c>
      <c r="E1" s="1468" t="s">
        <v>4916</v>
      </c>
      <c r="F1" s="1468" t="s">
        <v>4917</v>
      </c>
      <c r="G1" s="1468" t="s">
        <v>4918</v>
      </c>
      <c r="H1" s="1463" t="s">
        <v>4919</v>
      </c>
      <c r="I1" s="1463" t="s">
        <v>4920</v>
      </c>
      <c r="J1" s="1463" t="s">
        <v>12085</v>
      </c>
      <c r="K1" s="1463" t="s">
        <v>4921</v>
      </c>
      <c r="L1" s="1463" t="s">
        <v>12086</v>
      </c>
      <c r="M1" s="1463" t="s">
        <v>4923</v>
      </c>
      <c r="N1" s="1463" t="s">
        <v>4924</v>
      </c>
      <c r="O1" s="1463" t="s">
        <v>4925</v>
      </c>
      <c r="P1" s="1463" t="s">
        <v>4926</v>
      </c>
    </row>
    <row r="2" hidden="1">
      <c r="A2" s="1464">
        <v>1.0</v>
      </c>
      <c r="B2" s="1463" t="s">
        <v>12087</v>
      </c>
      <c r="C2" s="1463" t="s">
        <v>12087</v>
      </c>
      <c r="D2" s="1469">
        <v>40458.0</v>
      </c>
      <c r="E2" s="1470" t="s">
        <v>12088</v>
      </c>
      <c r="F2" s="1468" t="s">
        <v>12089</v>
      </c>
      <c r="G2" s="1471">
        <v>8.18092509E8</v>
      </c>
      <c r="H2" s="1472" t="b">
        <v>0</v>
      </c>
      <c r="I2" s="1473"/>
      <c r="J2" s="1472" t="b">
        <v>1</v>
      </c>
      <c r="K2" s="1473"/>
      <c r="L2" s="1473"/>
      <c r="M2" s="1463" t="s">
        <v>5148</v>
      </c>
      <c r="N2" s="1463" t="s">
        <v>5148</v>
      </c>
      <c r="O2" s="1474"/>
      <c r="P2" s="1474"/>
    </row>
    <row r="3" hidden="1">
      <c r="A3" s="1464">
        <v>2.0</v>
      </c>
      <c r="B3" s="1463" t="s">
        <v>12090</v>
      </c>
      <c r="C3" s="1463" t="s">
        <v>12090</v>
      </c>
      <c r="D3" s="1469">
        <v>41499.0</v>
      </c>
      <c r="E3" s="1470" t="s">
        <v>12091</v>
      </c>
      <c r="F3" s="1471">
        <v>2.1852865E7</v>
      </c>
      <c r="G3" s="1471">
        <v>8.18500007E8</v>
      </c>
      <c r="H3" s="1472" t="b">
        <v>0</v>
      </c>
      <c r="I3" s="1473"/>
      <c r="J3" s="1472" t="b">
        <v>1</v>
      </c>
      <c r="K3" s="1473"/>
      <c r="L3" s="1473"/>
      <c r="M3" s="1463" t="s">
        <v>4930</v>
      </c>
      <c r="N3" s="1463" t="s">
        <v>4930</v>
      </c>
      <c r="O3" s="1474"/>
      <c r="P3" s="1474"/>
    </row>
    <row r="4" hidden="1">
      <c r="A4" s="1464">
        <v>4.0</v>
      </c>
      <c r="B4" s="1463" t="s">
        <v>12092</v>
      </c>
      <c r="C4" s="1463" t="s">
        <v>12092</v>
      </c>
      <c r="D4" s="1469">
        <v>41529.0</v>
      </c>
      <c r="E4" s="1470" t="s">
        <v>12093</v>
      </c>
      <c r="F4" s="1471">
        <v>2.6461099E7</v>
      </c>
      <c r="G4" s="1471">
        <v>8.00948686E8</v>
      </c>
      <c r="H4" s="1472" t="b">
        <v>0</v>
      </c>
      <c r="I4" s="1473"/>
      <c r="J4" s="1472" t="b">
        <v>0</v>
      </c>
      <c r="K4" s="1473"/>
      <c r="L4" s="1473"/>
      <c r="M4" s="1463" t="s">
        <v>5046</v>
      </c>
      <c r="N4" s="1463" t="s">
        <v>5046</v>
      </c>
      <c r="P4" s="1474"/>
    </row>
    <row r="5" hidden="1">
      <c r="A5" s="1464">
        <v>5.0</v>
      </c>
      <c r="B5" s="1463" t="s">
        <v>12094</v>
      </c>
      <c r="C5" s="1463" t="s">
        <v>12094</v>
      </c>
      <c r="D5" s="1469">
        <v>40458.0</v>
      </c>
      <c r="E5" s="1470" t="s">
        <v>12095</v>
      </c>
      <c r="F5" s="1468" t="s">
        <v>12096</v>
      </c>
      <c r="G5" s="1471">
        <v>8.67782011E8</v>
      </c>
      <c r="H5" s="1472" t="b">
        <v>0</v>
      </c>
      <c r="I5" s="1473"/>
      <c r="J5" s="1472" t="b">
        <v>1</v>
      </c>
      <c r="K5" s="1473"/>
      <c r="L5" s="1473"/>
      <c r="M5" s="1474"/>
      <c r="N5" s="1474"/>
      <c r="O5" s="1474"/>
      <c r="P5" s="1474"/>
    </row>
    <row r="6" hidden="1">
      <c r="A6" s="1464">
        <v>6.0</v>
      </c>
      <c r="B6" s="1463" t="s">
        <v>12097</v>
      </c>
      <c r="C6" s="1463" t="s">
        <v>12097</v>
      </c>
      <c r="D6" s="1469">
        <v>41646.0</v>
      </c>
      <c r="E6" s="1470" t="s">
        <v>12098</v>
      </c>
      <c r="F6" s="1471">
        <v>2.7138335E7</v>
      </c>
      <c r="G6" s="1471">
        <v>9.41619799E8</v>
      </c>
      <c r="H6" s="1472" t="b">
        <v>0</v>
      </c>
      <c r="I6" s="1473"/>
      <c r="J6" s="1472" t="b">
        <v>1</v>
      </c>
      <c r="K6" s="1473"/>
      <c r="L6" s="1473"/>
      <c r="M6" s="1463" t="s">
        <v>4930</v>
      </c>
      <c r="N6" s="1463" t="s">
        <v>4930</v>
      </c>
      <c r="O6" s="1474"/>
      <c r="P6" s="1474"/>
    </row>
    <row r="7" hidden="1">
      <c r="A7" s="1464">
        <v>7.0</v>
      </c>
      <c r="B7" s="1463" t="s">
        <v>12099</v>
      </c>
      <c r="C7" s="1463" t="s">
        <v>12099</v>
      </c>
      <c r="D7" s="1469">
        <v>40458.0</v>
      </c>
      <c r="E7" s="1470" t="s">
        <v>12100</v>
      </c>
      <c r="F7" s="1471">
        <v>2.3925297E7</v>
      </c>
      <c r="G7" s="1471">
        <v>8.16271793E8</v>
      </c>
      <c r="H7" s="1472" t="b">
        <v>0</v>
      </c>
      <c r="I7" s="1473"/>
      <c r="J7" s="1472" t="b">
        <v>1</v>
      </c>
      <c r="K7" s="1473"/>
      <c r="L7" s="1473"/>
      <c r="M7" s="1463" t="s">
        <v>4930</v>
      </c>
      <c r="N7" s="1463" t="s">
        <v>4930</v>
      </c>
      <c r="O7" s="1474"/>
      <c r="P7" s="1474"/>
    </row>
    <row r="8" hidden="1">
      <c r="A8" s="1464">
        <v>8.0</v>
      </c>
      <c r="B8" s="1463" t="s">
        <v>12101</v>
      </c>
      <c r="C8" s="1463" t="s">
        <v>12101</v>
      </c>
      <c r="D8" s="1469">
        <v>40458.0</v>
      </c>
      <c r="E8" s="1470" t="s">
        <v>12102</v>
      </c>
      <c r="F8" s="1471">
        <v>2.7129348E7</v>
      </c>
      <c r="G8" s="1471">
        <v>8.1933083E8</v>
      </c>
      <c r="H8" s="1472" t="b">
        <v>0</v>
      </c>
      <c r="I8" s="1473"/>
      <c r="J8" s="1472" t="b">
        <v>0</v>
      </c>
      <c r="K8" s="1473"/>
      <c r="L8" s="1473"/>
      <c r="M8" s="1463" t="s">
        <v>4930</v>
      </c>
      <c r="N8" s="1463" t="s">
        <v>4930</v>
      </c>
      <c r="O8" s="1474"/>
      <c r="P8" s="1474"/>
    </row>
    <row r="9" hidden="1">
      <c r="A9" s="1464">
        <v>9.0</v>
      </c>
      <c r="B9" s="1463" t="s">
        <v>12103</v>
      </c>
      <c r="C9" s="1463" t="s">
        <v>12103</v>
      </c>
      <c r="D9" s="1469">
        <v>40458.0</v>
      </c>
      <c r="E9" s="1470" t="s">
        <v>12104</v>
      </c>
      <c r="F9" s="1468" t="s">
        <v>12105</v>
      </c>
      <c r="G9" s="1471">
        <v>8.67796256E8</v>
      </c>
      <c r="H9" s="1472" t="b">
        <v>0</v>
      </c>
      <c r="I9" s="1473"/>
      <c r="J9" s="1472" t="b">
        <v>1</v>
      </c>
      <c r="K9" s="1473"/>
      <c r="L9" s="1473"/>
      <c r="M9" s="1463" t="s">
        <v>5148</v>
      </c>
      <c r="N9" s="1463" t="s">
        <v>5148</v>
      </c>
      <c r="O9" s="1474"/>
      <c r="P9" s="1474"/>
    </row>
    <row r="10" hidden="1">
      <c r="A10" s="1464">
        <v>10.0</v>
      </c>
      <c r="B10" s="1463" t="s">
        <v>12106</v>
      </c>
      <c r="C10" s="1463" t="s">
        <v>12106</v>
      </c>
      <c r="D10" s="1469">
        <v>44331.0</v>
      </c>
      <c r="E10" s="1470" t="s">
        <v>12107</v>
      </c>
      <c r="F10" s="1471">
        <v>2.3436789E7</v>
      </c>
      <c r="G10" s="1471">
        <v>9.68953242E8</v>
      </c>
      <c r="H10" s="1472" t="b">
        <v>0</v>
      </c>
      <c r="I10" s="1468" t="s">
        <v>76</v>
      </c>
      <c r="J10" s="1472" t="b">
        <v>0</v>
      </c>
      <c r="K10" s="1473"/>
      <c r="L10" s="1473"/>
      <c r="M10" s="1463" t="s">
        <v>2426</v>
      </c>
      <c r="N10" s="1463" t="s">
        <v>4951</v>
      </c>
      <c r="O10" s="1474"/>
      <c r="P10" s="1463" t="s">
        <v>2426</v>
      </c>
    </row>
    <row r="11" hidden="1">
      <c r="A11" s="1464">
        <v>11.0</v>
      </c>
      <c r="B11" s="1463" t="s">
        <v>12108</v>
      </c>
      <c r="C11" s="1463" t="s">
        <v>12108</v>
      </c>
      <c r="D11" s="1469">
        <v>40458.0</v>
      </c>
      <c r="E11" s="1470" t="s">
        <v>12109</v>
      </c>
      <c r="F11" s="1471">
        <v>2.6721234E7</v>
      </c>
      <c r="G11" s="1471">
        <v>8.39466919E8</v>
      </c>
      <c r="H11" s="1472" t="b">
        <v>0</v>
      </c>
      <c r="I11" s="1473"/>
      <c r="J11" s="1472" t="b">
        <v>1</v>
      </c>
      <c r="K11" s="1473"/>
      <c r="L11" s="1473"/>
      <c r="M11" s="1474"/>
      <c r="N11" s="1474"/>
      <c r="O11" s="1474"/>
      <c r="P11" s="1474"/>
    </row>
    <row r="12" hidden="1">
      <c r="A12" s="1464">
        <v>12.0</v>
      </c>
      <c r="B12" s="1463" t="s">
        <v>12110</v>
      </c>
      <c r="C12" s="1463" t="s">
        <v>12110</v>
      </c>
      <c r="D12" s="1469">
        <v>41499.0</v>
      </c>
      <c r="E12" s="1470" t="s">
        <v>12111</v>
      </c>
      <c r="F12" s="1471">
        <v>2.6508986E7</v>
      </c>
      <c r="G12" s="1471">
        <v>2.6508986E7</v>
      </c>
      <c r="H12" s="1472" t="b">
        <v>0</v>
      </c>
      <c r="I12" s="1473"/>
      <c r="J12" s="1472" t="b">
        <v>1</v>
      </c>
      <c r="K12" s="1473"/>
      <c r="L12" s="1473"/>
      <c r="M12" s="1463" t="s">
        <v>4962</v>
      </c>
      <c r="N12" s="1463" t="s">
        <v>4962</v>
      </c>
      <c r="O12" s="1474"/>
      <c r="P12" s="1474"/>
    </row>
    <row r="13" hidden="1">
      <c r="A13" s="1464">
        <v>13.0</v>
      </c>
      <c r="B13" s="1463" t="s">
        <v>12112</v>
      </c>
      <c r="C13" s="1463" t="s">
        <v>12112</v>
      </c>
      <c r="D13" s="1469">
        <v>40458.0</v>
      </c>
      <c r="E13" s="1470" t="s">
        <v>12113</v>
      </c>
      <c r="F13" s="1471">
        <v>2.7131292E7</v>
      </c>
      <c r="G13" s="1471">
        <v>8.19436008E8</v>
      </c>
      <c r="H13" s="1472" t="b">
        <v>0</v>
      </c>
      <c r="I13" s="1473"/>
      <c r="J13" s="1472" t="b">
        <v>0</v>
      </c>
      <c r="K13" s="1473"/>
      <c r="L13" s="1473"/>
      <c r="M13" s="1463" t="s">
        <v>5249</v>
      </c>
      <c r="N13" s="1463" t="s">
        <v>5249</v>
      </c>
      <c r="O13" s="1474"/>
      <c r="P13" s="1474"/>
    </row>
    <row r="14" hidden="1">
      <c r="A14" s="1464">
        <v>14.0</v>
      </c>
      <c r="B14" s="1463" t="s">
        <v>12114</v>
      </c>
      <c r="C14" s="1463" t="s">
        <v>12115</v>
      </c>
      <c r="D14" s="1469">
        <v>43825.0</v>
      </c>
      <c r="E14" s="1470" t="s">
        <v>12116</v>
      </c>
      <c r="F14" s="1471">
        <v>8.18909119E8</v>
      </c>
      <c r="G14" s="1471">
        <v>8.18909119E8</v>
      </c>
      <c r="H14" s="1472" t="b">
        <v>0</v>
      </c>
      <c r="I14" s="1468" t="s">
        <v>76</v>
      </c>
      <c r="J14" s="1472" t="b">
        <v>1</v>
      </c>
      <c r="K14" s="1473"/>
      <c r="L14" s="1473"/>
      <c r="M14" s="1463" t="s">
        <v>8535</v>
      </c>
      <c r="N14" s="1463" t="s">
        <v>8535</v>
      </c>
      <c r="O14" s="1474"/>
      <c r="P14" s="1474"/>
    </row>
    <row r="15" hidden="1">
      <c r="A15" s="1464">
        <v>15.0</v>
      </c>
      <c r="B15" s="1463" t="s">
        <v>12117</v>
      </c>
      <c r="C15" s="1463" t="s">
        <v>12117</v>
      </c>
      <c r="D15" s="1469">
        <v>41499.0</v>
      </c>
      <c r="E15" s="1470" t="s">
        <v>12118</v>
      </c>
      <c r="F15" s="1471">
        <v>2.7139547E7</v>
      </c>
      <c r="G15" s="1471">
        <v>8.5668221E8</v>
      </c>
      <c r="H15" s="1472" t="b">
        <v>0</v>
      </c>
      <c r="I15" s="1473"/>
      <c r="J15" s="1472" t="b">
        <v>1</v>
      </c>
      <c r="K15" s="1473"/>
      <c r="L15" s="1473"/>
      <c r="M15" s="1463" t="s">
        <v>4930</v>
      </c>
      <c r="N15" s="1463" t="s">
        <v>4930</v>
      </c>
      <c r="O15" s="1474"/>
      <c r="P15" s="1474"/>
    </row>
    <row r="16" hidden="1">
      <c r="A16" s="1464">
        <v>16.0</v>
      </c>
      <c r="B16" s="1463" t="s">
        <v>12119</v>
      </c>
      <c r="C16" s="1463" t="s">
        <v>12119</v>
      </c>
      <c r="D16" s="1469">
        <v>40458.0</v>
      </c>
      <c r="E16" s="1470" t="s">
        <v>12120</v>
      </c>
      <c r="F16" s="1471">
        <v>2.3922317E7</v>
      </c>
      <c r="G16" s="1471">
        <v>8.77014318E8</v>
      </c>
      <c r="H16" s="1472" t="b">
        <v>0</v>
      </c>
      <c r="I16" s="1473"/>
      <c r="J16" s="1472" t="b">
        <v>0</v>
      </c>
      <c r="K16" s="1473"/>
      <c r="L16" s="1473"/>
      <c r="M16" s="1463" t="s">
        <v>4930</v>
      </c>
      <c r="N16" s="1463" t="s">
        <v>4930</v>
      </c>
      <c r="O16" s="1474"/>
      <c r="P16" s="1474"/>
    </row>
    <row r="17" hidden="1">
      <c r="A17" s="1464">
        <v>17.0</v>
      </c>
      <c r="B17" s="1463" t="s">
        <v>12121</v>
      </c>
      <c r="C17" s="1463" t="s">
        <v>12121</v>
      </c>
      <c r="D17" s="1469">
        <v>41499.0</v>
      </c>
      <c r="E17" s="1470" t="s">
        <v>12122</v>
      </c>
      <c r="F17" s="1471">
        <v>2.6362525E7</v>
      </c>
      <c r="G17" s="1471">
        <v>8.99205007E8</v>
      </c>
      <c r="H17" s="1472" t="b">
        <v>0</v>
      </c>
      <c r="I17" s="1473"/>
      <c r="J17" s="1472" t="b">
        <v>1</v>
      </c>
      <c r="K17" s="1473"/>
      <c r="L17" s="1473"/>
      <c r="M17" s="1474"/>
      <c r="N17" s="1474"/>
      <c r="O17" s="1474"/>
      <c r="P17" s="1474"/>
    </row>
    <row r="18" hidden="1">
      <c r="A18" s="1464">
        <v>18.0</v>
      </c>
      <c r="B18" s="1463" t="s">
        <v>12123</v>
      </c>
      <c r="C18" s="1463" t="s">
        <v>12123</v>
      </c>
      <c r="D18" s="1469">
        <v>40458.0</v>
      </c>
      <c r="E18" s="1470" t="s">
        <v>12124</v>
      </c>
      <c r="F18" s="1471">
        <v>2.7142228E7</v>
      </c>
      <c r="G18" s="1471">
        <v>8.79115335E8</v>
      </c>
      <c r="H18" s="1472" t="b">
        <v>0</v>
      </c>
      <c r="I18" s="1473"/>
      <c r="J18" s="1472" t="b">
        <v>0</v>
      </c>
      <c r="K18" s="1473"/>
      <c r="L18" s="1473"/>
      <c r="M18" s="1474"/>
      <c r="N18" s="1474"/>
      <c r="O18" s="1474"/>
      <c r="P18" s="1474"/>
    </row>
    <row r="19" hidden="1">
      <c r="A19" s="1464">
        <v>19.0</v>
      </c>
      <c r="B19" s="1463" t="s">
        <v>12125</v>
      </c>
      <c r="C19" s="1463" t="s">
        <v>12125</v>
      </c>
      <c r="D19" s="1469">
        <v>41499.0</v>
      </c>
      <c r="E19" s="1470" t="s">
        <v>12126</v>
      </c>
      <c r="F19" s="1471">
        <v>2.26171E7</v>
      </c>
      <c r="G19" s="1473"/>
      <c r="H19" s="1472" t="b">
        <v>0</v>
      </c>
      <c r="I19" s="1473"/>
      <c r="J19" s="1472" t="b">
        <v>0</v>
      </c>
      <c r="K19" s="1473"/>
      <c r="L19" s="1473"/>
      <c r="M19" s="1463" t="s">
        <v>5006</v>
      </c>
      <c r="N19" s="1463" t="s">
        <v>5006</v>
      </c>
      <c r="P19" s="1474"/>
    </row>
    <row r="20" hidden="1">
      <c r="A20" s="1464">
        <v>20.0</v>
      </c>
      <c r="B20" s="1463" t="s">
        <v>4898</v>
      </c>
      <c r="C20" s="1463" t="s">
        <v>4898</v>
      </c>
      <c r="D20" s="1469">
        <v>40458.0</v>
      </c>
      <c r="E20" s="1470" t="s">
        <v>12127</v>
      </c>
      <c r="F20" s="1471">
        <v>2.6321777E7</v>
      </c>
      <c r="G20" s="1471">
        <v>9.52472988E8</v>
      </c>
      <c r="H20" s="1472" t="b">
        <v>0</v>
      </c>
      <c r="I20" s="1473"/>
      <c r="J20" s="1472" t="b">
        <v>1</v>
      </c>
      <c r="K20" s="1473"/>
      <c r="L20" s="1473"/>
      <c r="M20" s="1463" t="s">
        <v>4951</v>
      </c>
      <c r="N20" s="1463" t="s">
        <v>4951</v>
      </c>
      <c r="O20" s="1474"/>
      <c r="P20" s="1474"/>
    </row>
    <row r="21" hidden="1">
      <c r="A21" s="1464">
        <v>21.0</v>
      </c>
      <c r="B21" s="1463" t="s">
        <v>12128</v>
      </c>
      <c r="C21" s="1463" t="s">
        <v>12128</v>
      </c>
      <c r="D21" s="1469">
        <v>42700.0</v>
      </c>
      <c r="E21" s="1470" t="s">
        <v>12129</v>
      </c>
      <c r="F21" s="1471">
        <v>8.268882E8</v>
      </c>
      <c r="G21" s="1471">
        <v>8.268882E8</v>
      </c>
      <c r="H21" s="1472" t="b">
        <v>0</v>
      </c>
      <c r="I21" s="1473"/>
      <c r="J21" s="1472" t="b">
        <v>1</v>
      </c>
      <c r="K21" s="1473"/>
      <c r="L21" s="1473"/>
      <c r="M21" s="1463" t="s">
        <v>7002</v>
      </c>
      <c r="N21" s="1463" t="s">
        <v>7002</v>
      </c>
      <c r="P21" s="1474"/>
    </row>
    <row r="22" hidden="1">
      <c r="A22" s="1464">
        <v>22.0</v>
      </c>
      <c r="B22" s="1463" t="s">
        <v>12130</v>
      </c>
      <c r="C22" s="1463" t="s">
        <v>12130</v>
      </c>
      <c r="D22" s="1469">
        <v>41499.0</v>
      </c>
      <c r="E22" s="1470" t="s">
        <v>12131</v>
      </c>
      <c r="F22" s="1471">
        <v>2.662607E7</v>
      </c>
      <c r="G22" s="1468" t="s">
        <v>12132</v>
      </c>
      <c r="H22" s="1472" t="b">
        <v>0</v>
      </c>
      <c r="I22" s="1468" t="s">
        <v>76</v>
      </c>
      <c r="J22" s="1472" t="b">
        <v>1</v>
      </c>
      <c r="K22" s="1473"/>
      <c r="L22" s="1473"/>
      <c r="M22" s="1463" t="s">
        <v>2432</v>
      </c>
      <c r="N22" s="1474"/>
      <c r="O22" s="1474"/>
      <c r="P22" s="1463" t="s">
        <v>2432</v>
      </c>
    </row>
    <row r="23" hidden="1">
      <c r="A23" s="1464">
        <v>23.0</v>
      </c>
      <c r="B23" s="1463" t="s">
        <v>12133</v>
      </c>
      <c r="C23" s="1463" t="s">
        <v>12133</v>
      </c>
      <c r="D23" s="1469">
        <v>40458.0</v>
      </c>
      <c r="E23" s="1470" t="s">
        <v>12134</v>
      </c>
      <c r="F23" s="1471">
        <v>2.2582858E7</v>
      </c>
      <c r="G23" s="1471">
        <v>2.2582858E7</v>
      </c>
      <c r="H23" s="1472" t="b">
        <v>0</v>
      </c>
      <c r="I23" s="1473"/>
      <c r="J23" s="1472" t="b">
        <v>1</v>
      </c>
      <c r="K23" s="1473"/>
      <c r="L23" s="1473"/>
      <c r="M23" s="1463" t="s">
        <v>4930</v>
      </c>
      <c r="N23" s="1463" t="s">
        <v>4930</v>
      </c>
      <c r="O23" s="1474"/>
      <c r="P23" s="1474"/>
    </row>
    <row r="24" hidden="1">
      <c r="A24" s="1464">
        <v>24.0</v>
      </c>
      <c r="B24" s="1463" t="s">
        <v>12135</v>
      </c>
      <c r="C24" s="1463" t="s">
        <v>12135</v>
      </c>
      <c r="D24" s="1469">
        <v>42700.0</v>
      </c>
      <c r="E24" s="1470" t="s">
        <v>12136</v>
      </c>
      <c r="F24" s="1468" t="s">
        <v>12137</v>
      </c>
      <c r="G24" s="1471">
        <v>9.73409145E8</v>
      </c>
      <c r="H24" s="1472" t="b">
        <v>0</v>
      </c>
      <c r="I24" s="1473"/>
      <c r="J24" s="1472" t="b">
        <v>1</v>
      </c>
      <c r="K24" s="1473"/>
      <c r="L24" s="1473"/>
      <c r="M24" s="1463" t="s">
        <v>4951</v>
      </c>
      <c r="N24" s="1463" t="s">
        <v>4951</v>
      </c>
      <c r="O24" s="1474"/>
      <c r="P24" s="1474"/>
    </row>
    <row r="25" hidden="1">
      <c r="A25" s="1464">
        <v>25.0</v>
      </c>
      <c r="B25" s="1463" t="s">
        <v>12138</v>
      </c>
      <c r="C25" s="1463" t="s">
        <v>12138</v>
      </c>
      <c r="D25" s="1469">
        <v>43438.0</v>
      </c>
      <c r="E25" s="1470" t="s">
        <v>12139</v>
      </c>
      <c r="F25" s="1471">
        <v>2.63538E7</v>
      </c>
      <c r="G25" s="1471">
        <v>8.88683212E8</v>
      </c>
      <c r="H25" s="1472" t="b">
        <v>0</v>
      </c>
      <c r="I25" s="1468" t="s">
        <v>76</v>
      </c>
      <c r="J25" s="1472" t="b">
        <v>0</v>
      </c>
      <c r="K25" s="1473"/>
      <c r="L25" s="1473"/>
      <c r="M25" s="1463" t="s">
        <v>2426</v>
      </c>
      <c r="O25" s="1474"/>
      <c r="P25" s="1463" t="s">
        <v>2426</v>
      </c>
    </row>
    <row r="26" hidden="1">
      <c r="A26" s="1464">
        <v>26.0</v>
      </c>
      <c r="B26" s="1463" t="s">
        <v>12140</v>
      </c>
      <c r="C26" s="1463" t="s">
        <v>12140</v>
      </c>
      <c r="D26" s="1469">
        <v>40458.0</v>
      </c>
      <c r="E26" s="1470" t="s">
        <v>12141</v>
      </c>
      <c r="F26" s="1471">
        <v>2.3924313E7</v>
      </c>
      <c r="G26" s="1471">
        <v>8.75982005E8</v>
      </c>
      <c r="H26" s="1472" t="b">
        <v>0</v>
      </c>
      <c r="I26" s="1473"/>
      <c r="J26" s="1472" t="b">
        <v>1</v>
      </c>
      <c r="K26" s="1473"/>
      <c r="L26" s="1473"/>
      <c r="M26" s="1474"/>
      <c r="N26" s="1474"/>
      <c r="O26" s="1474"/>
      <c r="P26" s="1474"/>
    </row>
    <row r="27" hidden="1">
      <c r="A27" s="1464">
        <v>27.0</v>
      </c>
      <c r="B27" s="1463" t="s">
        <v>12142</v>
      </c>
      <c r="C27" s="1463" t="s">
        <v>12142</v>
      </c>
      <c r="D27" s="1469">
        <v>41499.0</v>
      </c>
      <c r="E27" s="1470" t="s">
        <v>12143</v>
      </c>
      <c r="F27" s="1468" t="s">
        <v>12144</v>
      </c>
      <c r="G27" s="1471">
        <v>8.45515559E8</v>
      </c>
      <c r="H27" s="1472" t="b">
        <v>0</v>
      </c>
      <c r="I27" s="1473"/>
      <c r="J27" s="1472" t="b">
        <v>1</v>
      </c>
      <c r="K27" s="1473"/>
      <c r="L27" s="1473"/>
      <c r="M27" s="1474"/>
      <c r="N27" s="1474"/>
      <c r="O27" s="1474"/>
      <c r="P27" s="1474"/>
    </row>
    <row r="28" hidden="1">
      <c r="A28" s="1464">
        <v>29.0</v>
      </c>
      <c r="B28" s="1463" t="s">
        <v>12145</v>
      </c>
      <c r="C28" s="1463" t="s">
        <v>12145</v>
      </c>
      <c r="D28" s="1469">
        <v>41795.0</v>
      </c>
      <c r="E28" s="1470" t="s">
        <v>12146</v>
      </c>
      <c r="F28" s="1471">
        <v>2.3812396E7</v>
      </c>
      <c r="G28" s="1471">
        <v>8.18239666E8</v>
      </c>
      <c r="H28" s="1472" t="b">
        <v>0</v>
      </c>
      <c r="I28" s="1473"/>
      <c r="J28" s="1472" t="b">
        <v>1</v>
      </c>
      <c r="K28" s="1473"/>
      <c r="L28" s="1473"/>
      <c r="M28" s="1463" t="s">
        <v>8535</v>
      </c>
      <c r="N28" s="1463" t="s">
        <v>8535</v>
      </c>
      <c r="O28" s="1474"/>
      <c r="P28" s="1474"/>
    </row>
    <row r="29" hidden="1">
      <c r="A29" s="1464">
        <v>30.0</v>
      </c>
      <c r="B29" s="1463" t="s">
        <v>12147</v>
      </c>
      <c r="C29" s="1463" t="s">
        <v>12147</v>
      </c>
      <c r="D29" s="1469">
        <v>41795.0</v>
      </c>
      <c r="E29" s="1470" t="s">
        <v>12148</v>
      </c>
      <c r="F29" s="1471">
        <v>2.6656227E7</v>
      </c>
      <c r="G29" s="1471">
        <v>8.94159062E8</v>
      </c>
      <c r="H29" s="1472" t="b">
        <v>0</v>
      </c>
      <c r="I29" s="1473"/>
      <c r="J29" s="1472" t="b">
        <v>0</v>
      </c>
      <c r="K29" s="1473"/>
      <c r="L29" s="1473"/>
      <c r="M29" s="1474"/>
      <c r="N29" s="1474"/>
      <c r="O29" s="1474"/>
      <c r="P29" s="1474"/>
    </row>
    <row r="30" hidden="1">
      <c r="A30" s="1464">
        <v>31.0</v>
      </c>
      <c r="B30" s="1463" t="s">
        <v>12149</v>
      </c>
      <c r="C30" s="1463" t="s">
        <v>12149</v>
      </c>
      <c r="D30" s="1469">
        <v>41795.0</v>
      </c>
      <c r="E30" s="1470" t="s">
        <v>12150</v>
      </c>
      <c r="F30" s="1471">
        <v>2.1084001E7</v>
      </c>
      <c r="G30" s="1471">
        <v>8.94159062E8</v>
      </c>
      <c r="H30" s="1472" t="b">
        <v>0</v>
      </c>
      <c r="I30" s="1473"/>
      <c r="J30" s="1472" t="b">
        <v>1</v>
      </c>
      <c r="K30" s="1473"/>
      <c r="L30" s="1473"/>
      <c r="M30" s="1463" t="s">
        <v>5284</v>
      </c>
      <c r="N30" s="1463" t="s">
        <v>5284</v>
      </c>
      <c r="P30" s="1474"/>
    </row>
    <row r="31" hidden="1">
      <c r="A31" s="1464">
        <v>32.0</v>
      </c>
      <c r="B31" s="1463" t="s">
        <v>12151</v>
      </c>
      <c r="C31" s="1463" t="s">
        <v>12151</v>
      </c>
      <c r="D31" s="1469">
        <v>41795.0</v>
      </c>
      <c r="E31" s="1470" t="s">
        <v>12152</v>
      </c>
      <c r="F31" s="1468" t="s">
        <v>12153</v>
      </c>
      <c r="G31" s="1471">
        <v>8.0581505E8</v>
      </c>
      <c r="H31" s="1472" t="b">
        <v>0</v>
      </c>
      <c r="I31" s="1473"/>
      <c r="J31" s="1472" t="b">
        <v>1</v>
      </c>
      <c r="K31" s="1473"/>
      <c r="L31" s="1473"/>
      <c r="M31" s="1463" t="s">
        <v>8535</v>
      </c>
      <c r="N31" s="1463" t="s">
        <v>8535</v>
      </c>
      <c r="O31" s="1474"/>
      <c r="P31" s="1474"/>
    </row>
    <row r="32">
      <c r="A32" s="1464">
        <v>33.0</v>
      </c>
      <c r="B32" s="1463" t="s">
        <v>891</v>
      </c>
      <c r="C32" s="1463" t="s">
        <v>4927</v>
      </c>
      <c r="D32" s="1469">
        <v>44397.0</v>
      </c>
      <c r="E32" s="1470" t="s">
        <v>4928</v>
      </c>
      <c r="F32" s="1471">
        <v>2.7126667E7</v>
      </c>
      <c r="G32" s="1471">
        <v>8.43307389E8</v>
      </c>
      <c r="H32" s="1472" t="b">
        <v>1</v>
      </c>
      <c r="I32" s="1468" t="s">
        <v>76</v>
      </c>
      <c r="J32" s="1472" t="b">
        <v>1</v>
      </c>
      <c r="K32" s="1468" t="s">
        <v>4929</v>
      </c>
      <c r="L32" s="1475">
        <v>6.69232E15</v>
      </c>
      <c r="M32" s="1463" t="s">
        <v>4317</v>
      </c>
      <c r="N32" s="1463" t="s">
        <v>7095</v>
      </c>
      <c r="O32" s="1463" t="s">
        <v>7095</v>
      </c>
      <c r="P32" s="1463" t="s">
        <v>6387</v>
      </c>
    </row>
    <row r="33" hidden="1">
      <c r="A33" s="1464">
        <v>34.0</v>
      </c>
      <c r="B33" s="1463" t="s">
        <v>12154</v>
      </c>
      <c r="C33" s="1463" t="s">
        <v>12155</v>
      </c>
      <c r="D33" s="1469">
        <v>44454.0</v>
      </c>
      <c r="E33" s="1470" t="s">
        <v>12156</v>
      </c>
      <c r="F33" s="1471">
        <v>2.261705E7</v>
      </c>
      <c r="G33" s="1473"/>
      <c r="H33" s="1472" t="b">
        <v>0</v>
      </c>
      <c r="I33" s="1468" t="s">
        <v>76</v>
      </c>
      <c r="J33" s="1472" t="b">
        <v>0</v>
      </c>
      <c r="K33" s="1468" t="s">
        <v>6480</v>
      </c>
      <c r="L33" s="1471">
        <v>6.6647253923E10</v>
      </c>
      <c r="M33" s="1463" t="s">
        <v>2461</v>
      </c>
      <c r="N33" s="1463" t="s">
        <v>4937</v>
      </c>
      <c r="O33" s="1463" t="s">
        <v>4954</v>
      </c>
      <c r="P33" s="1463" t="s">
        <v>2461</v>
      </c>
    </row>
    <row r="34" hidden="1">
      <c r="A34" s="1464">
        <v>35.0</v>
      </c>
      <c r="B34" s="1463" t="s">
        <v>12157</v>
      </c>
      <c r="C34" s="1463" t="s">
        <v>12157</v>
      </c>
      <c r="D34" s="1469">
        <v>41800.0</v>
      </c>
      <c r="E34" s="1470" t="s">
        <v>12158</v>
      </c>
      <c r="F34" s="1471">
        <v>2.1685152E7</v>
      </c>
      <c r="G34" s="1471">
        <v>8.00948685E8</v>
      </c>
      <c r="H34" s="1472" t="b">
        <v>0</v>
      </c>
      <c r="I34" s="1473"/>
      <c r="J34" s="1472" t="b">
        <v>0</v>
      </c>
      <c r="K34" s="1473"/>
      <c r="L34" s="1473"/>
      <c r="M34" s="1474"/>
      <c r="N34" s="1474"/>
      <c r="O34" s="1474"/>
      <c r="P34" s="1474"/>
    </row>
    <row r="35" hidden="1">
      <c r="A35" s="1464">
        <v>36.0</v>
      </c>
      <c r="B35" s="1463" t="s">
        <v>12159</v>
      </c>
      <c r="C35" s="1463" t="s">
        <v>12159</v>
      </c>
      <c r="D35" s="1469">
        <v>43064.0</v>
      </c>
      <c r="E35" s="1470" t="s">
        <v>12160</v>
      </c>
      <c r="F35" s="1468" t="s">
        <v>12161</v>
      </c>
      <c r="G35" s="1471">
        <v>8.82772329E8</v>
      </c>
      <c r="H35" s="1472" t="b">
        <v>0</v>
      </c>
      <c r="I35" s="1468" t="s">
        <v>76</v>
      </c>
      <c r="J35" s="1472" t="b">
        <v>0</v>
      </c>
      <c r="K35" s="1473"/>
      <c r="L35" s="1473"/>
      <c r="M35" s="1463" t="s">
        <v>2715</v>
      </c>
      <c r="N35" s="1474"/>
      <c r="O35" s="1474"/>
      <c r="P35" s="1463" t="s">
        <v>2715</v>
      </c>
    </row>
    <row r="36" hidden="1">
      <c r="A36" s="1464">
        <v>37.0</v>
      </c>
      <c r="B36" s="1463" t="s">
        <v>12162</v>
      </c>
      <c r="C36" s="1463" t="s">
        <v>12162</v>
      </c>
      <c r="D36" s="1469">
        <v>41800.0</v>
      </c>
      <c r="E36" s="1470" t="s">
        <v>12163</v>
      </c>
      <c r="F36" s="1468" t="s">
        <v>12164</v>
      </c>
      <c r="G36" s="1471">
        <v>8.55229955E8</v>
      </c>
      <c r="H36" s="1472" t="b">
        <v>0</v>
      </c>
      <c r="I36" s="1473"/>
      <c r="J36" s="1472" t="b">
        <v>1</v>
      </c>
      <c r="K36" s="1473"/>
      <c r="L36" s="1473"/>
      <c r="M36" s="1474"/>
      <c r="N36" s="1474"/>
      <c r="O36" s="1474"/>
      <c r="P36" s="1474"/>
    </row>
    <row r="37" hidden="1">
      <c r="A37" s="1464">
        <v>38.0</v>
      </c>
      <c r="B37" s="1463" t="s">
        <v>12165</v>
      </c>
      <c r="C37" s="1463" t="s">
        <v>12165</v>
      </c>
      <c r="D37" s="1469">
        <v>41802.0</v>
      </c>
      <c r="E37" s="1470" t="s">
        <v>12166</v>
      </c>
      <c r="F37" s="1468">
        <v>8.14491926E8</v>
      </c>
      <c r="G37" s="1471">
        <v>8.29569956E8</v>
      </c>
      <c r="H37" s="1472" t="b">
        <v>0</v>
      </c>
      <c r="I37" s="1473"/>
      <c r="J37" s="1472" t="b">
        <v>0</v>
      </c>
      <c r="K37" s="1473"/>
      <c r="L37" s="1473"/>
      <c r="M37" s="1474"/>
      <c r="N37" s="1474"/>
      <c r="O37" s="1474"/>
      <c r="P37" s="1474"/>
    </row>
    <row r="38" hidden="1">
      <c r="A38" s="1464">
        <v>39.0</v>
      </c>
      <c r="B38" s="1463" t="s">
        <v>12167</v>
      </c>
      <c r="C38" s="1463" t="s">
        <v>12167</v>
      </c>
      <c r="D38" s="1469">
        <v>41806.0</v>
      </c>
      <c r="E38" s="1470" t="s">
        <v>12168</v>
      </c>
      <c r="F38" s="1471">
        <v>2.3025265E7</v>
      </c>
      <c r="G38" s="1473"/>
      <c r="H38" s="1472" t="b">
        <v>0</v>
      </c>
      <c r="I38" s="1473"/>
      <c r="J38" s="1472" t="b">
        <v>1</v>
      </c>
      <c r="K38" s="1473"/>
      <c r="L38" s="1473"/>
      <c r="M38" s="1474"/>
      <c r="N38" s="1474"/>
      <c r="O38" s="1474"/>
      <c r="P38" s="1474"/>
    </row>
    <row r="39" hidden="1">
      <c r="A39" s="1464">
        <v>40.0</v>
      </c>
      <c r="B39" s="1463" t="s">
        <v>12169</v>
      </c>
      <c r="C39" s="1463" t="s">
        <v>12169</v>
      </c>
      <c r="D39" s="1469">
        <v>41809.0</v>
      </c>
      <c r="E39" s="1470" t="s">
        <v>12170</v>
      </c>
      <c r="F39" s="1471">
        <v>2.6652772E7</v>
      </c>
      <c r="G39" s="1471">
        <v>8.09910963E8</v>
      </c>
      <c r="H39" s="1472" t="b">
        <v>0</v>
      </c>
      <c r="I39" s="1473"/>
      <c r="J39" s="1472" t="b">
        <v>0</v>
      </c>
      <c r="K39" s="1473"/>
      <c r="L39" s="1473"/>
      <c r="M39" s="1463" t="s">
        <v>5089</v>
      </c>
      <c r="N39" s="1463" t="s">
        <v>5089</v>
      </c>
      <c r="O39" s="1474"/>
      <c r="P39" s="1474"/>
    </row>
    <row r="40" hidden="1">
      <c r="A40" s="1464">
        <v>41.0</v>
      </c>
      <c r="B40" s="1463" t="s">
        <v>12171</v>
      </c>
      <c r="C40" s="1463" t="s">
        <v>12171</v>
      </c>
      <c r="D40" s="1469">
        <v>41809.0</v>
      </c>
      <c r="E40" s="1470" t="s">
        <v>12172</v>
      </c>
      <c r="F40" s="1468">
        <v>2.3928477E7</v>
      </c>
      <c r="G40" s="1471">
        <v>9.15654424E8</v>
      </c>
      <c r="H40" s="1472" t="b">
        <v>0</v>
      </c>
      <c r="I40" s="1473"/>
      <c r="J40" s="1472" t="b">
        <v>0</v>
      </c>
      <c r="K40" s="1473"/>
      <c r="L40" s="1473"/>
      <c r="M40" s="1474"/>
      <c r="N40" s="1474"/>
      <c r="O40" s="1474"/>
      <c r="P40" s="1474"/>
    </row>
    <row r="41" hidden="1">
      <c r="A41" s="1464">
        <v>42.0</v>
      </c>
      <c r="B41" s="1463" t="s">
        <v>12173</v>
      </c>
      <c r="C41" s="1463" t="s">
        <v>12173</v>
      </c>
      <c r="D41" s="1469">
        <v>41809.0</v>
      </c>
      <c r="E41" s="1470" t="s">
        <v>12174</v>
      </c>
      <c r="F41" s="1471">
        <v>2.6350405E7</v>
      </c>
      <c r="G41" s="1471">
        <v>8.82220933E8</v>
      </c>
      <c r="H41" s="1472" t="b">
        <v>0</v>
      </c>
      <c r="I41" s="1468" t="s">
        <v>76</v>
      </c>
      <c r="J41" s="1472" t="b">
        <v>1</v>
      </c>
      <c r="K41" s="1473"/>
      <c r="L41" s="1473"/>
      <c r="M41" s="1463" t="s">
        <v>2476</v>
      </c>
      <c r="N41" s="1474"/>
      <c r="O41" s="1474"/>
      <c r="P41" s="1463" t="s">
        <v>2476</v>
      </c>
    </row>
    <row r="42" hidden="1">
      <c r="A42" s="1464">
        <v>43.0</v>
      </c>
      <c r="B42" s="1463" t="s">
        <v>12175</v>
      </c>
      <c r="C42" s="1463" t="s">
        <v>12175</v>
      </c>
      <c r="D42" s="1469">
        <v>41809.0</v>
      </c>
      <c r="E42" s="1470" t="s">
        <v>12176</v>
      </c>
      <c r="F42" s="1471">
        <v>2.236801E7</v>
      </c>
      <c r="G42" s="1471">
        <v>8.18376855E8</v>
      </c>
      <c r="H42" s="1472" t="b">
        <v>0</v>
      </c>
      <c r="I42" s="1473"/>
      <c r="J42" s="1472" t="b">
        <v>1</v>
      </c>
      <c r="K42" s="1473"/>
      <c r="L42" s="1473"/>
      <c r="M42" s="1463" t="s">
        <v>5224</v>
      </c>
      <c r="N42" s="1463" t="s">
        <v>5224</v>
      </c>
      <c r="O42" s="1474"/>
      <c r="P42" s="1474"/>
    </row>
    <row r="43" hidden="1">
      <c r="A43" s="1464">
        <v>44.0</v>
      </c>
      <c r="B43" s="1463" t="s">
        <v>12177</v>
      </c>
      <c r="C43" s="1463" t="s">
        <v>12177</v>
      </c>
      <c r="D43" s="1469">
        <v>41809.0</v>
      </c>
      <c r="E43" s="1470" t="s">
        <v>12178</v>
      </c>
      <c r="F43" s="1471">
        <v>8.78885599E8</v>
      </c>
      <c r="G43" s="1468" t="s">
        <v>12179</v>
      </c>
      <c r="H43" s="1472" t="b">
        <v>0</v>
      </c>
      <c r="I43" s="1473"/>
      <c r="J43" s="1472" t="b">
        <v>1</v>
      </c>
      <c r="K43" s="1473"/>
      <c r="L43" s="1473"/>
      <c r="M43" s="1463" t="s">
        <v>4930</v>
      </c>
      <c r="N43" s="1463" t="s">
        <v>4930</v>
      </c>
      <c r="O43" s="1474"/>
      <c r="P43" s="1474"/>
    </row>
    <row r="44" hidden="1">
      <c r="A44" s="1464">
        <v>45.0</v>
      </c>
      <c r="B44" s="1463" t="s">
        <v>12180</v>
      </c>
      <c r="C44" s="1463" t="s">
        <v>12180</v>
      </c>
      <c r="D44" s="1469">
        <v>41809.0</v>
      </c>
      <c r="E44" s="1470" t="s">
        <v>12181</v>
      </c>
      <c r="F44" s="1471">
        <v>2.6350406E7</v>
      </c>
      <c r="G44" s="1471">
        <v>2.6350406E7</v>
      </c>
      <c r="H44" s="1472" t="b">
        <v>0</v>
      </c>
      <c r="I44" s="1473"/>
      <c r="J44" s="1472" t="b">
        <v>1</v>
      </c>
      <c r="K44" s="1473"/>
      <c r="L44" s="1473"/>
      <c r="M44" s="1474"/>
      <c r="N44" s="1474"/>
      <c r="O44" s="1474"/>
      <c r="P44" s="1474"/>
    </row>
    <row r="45" hidden="1">
      <c r="A45" s="1464">
        <v>46.0</v>
      </c>
      <c r="B45" s="1463" t="s">
        <v>12182</v>
      </c>
      <c r="C45" s="1463" t="s">
        <v>12182</v>
      </c>
      <c r="D45" s="1469">
        <v>41814.0</v>
      </c>
      <c r="E45" s="1470" t="s">
        <v>12183</v>
      </c>
      <c r="F45" s="1471">
        <v>9.44466269E8</v>
      </c>
      <c r="G45" s="1468" t="s">
        <v>12184</v>
      </c>
      <c r="H45" s="1472" t="b">
        <v>0</v>
      </c>
      <c r="I45" s="1473"/>
      <c r="J45" s="1472" t="b">
        <v>1</v>
      </c>
      <c r="K45" s="1473"/>
      <c r="L45" s="1473"/>
      <c r="M45" s="1474"/>
      <c r="N45" s="1474"/>
      <c r="O45" s="1474"/>
      <c r="P45" s="1474"/>
    </row>
    <row r="46" hidden="1">
      <c r="A46" s="1464">
        <v>47.0</v>
      </c>
      <c r="B46" s="1463" t="s">
        <v>12185</v>
      </c>
      <c r="C46" s="1463" t="s">
        <v>12185</v>
      </c>
      <c r="D46" s="1469">
        <v>41820.0</v>
      </c>
      <c r="E46" s="1470" t="s">
        <v>12186</v>
      </c>
      <c r="F46" s="1471">
        <v>2.7129209E7</v>
      </c>
      <c r="G46" s="1468" t="s">
        <v>12187</v>
      </c>
      <c r="H46" s="1472" t="b">
        <v>0</v>
      </c>
      <c r="I46" s="1473"/>
      <c r="J46" s="1472" t="b">
        <v>1</v>
      </c>
      <c r="K46" s="1473"/>
      <c r="L46" s="1473"/>
      <c r="M46" s="1463" t="s">
        <v>4930</v>
      </c>
      <c r="N46" s="1463" t="s">
        <v>4930</v>
      </c>
      <c r="O46" s="1474"/>
      <c r="P46" s="1474"/>
    </row>
    <row r="47" hidden="1">
      <c r="A47" s="1464">
        <v>48.0</v>
      </c>
      <c r="B47" s="1463" t="s">
        <v>12188</v>
      </c>
      <c r="C47" s="1463" t="s">
        <v>12188</v>
      </c>
      <c r="D47" s="1469">
        <v>41820.0</v>
      </c>
      <c r="E47" s="1470" t="s">
        <v>12189</v>
      </c>
      <c r="F47" s="1471">
        <v>8.28434466E8</v>
      </c>
      <c r="G47" s="1471">
        <v>9.44249226E8</v>
      </c>
      <c r="H47" s="1472" t="b">
        <v>0</v>
      </c>
      <c r="I47" s="1473"/>
      <c r="J47" s="1472" t="b">
        <v>1</v>
      </c>
      <c r="K47" s="1473"/>
      <c r="L47" s="1473"/>
      <c r="M47" s="1463" t="s">
        <v>8535</v>
      </c>
      <c r="N47" s="1463" t="s">
        <v>8535</v>
      </c>
      <c r="O47" s="1474"/>
      <c r="P47" s="1474"/>
    </row>
    <row r="48" hidden="1">
      <c r="A48" s="1464">
        <v>49.0</v>
      </c>
      <c r="B48" s="1463" t="s">
        <v>12190</v>
      </c>
      <c r="C48" s="1463" t="s">
        <v>12190</v>
      </c>
      <c r="D48" s="1469">
        <v>41843.0</v>
      </c>
      <c r="E48" s="1470" t="s">
        <v>12191</v>
      </c>
      <c r="F48" s="1471">
        <v>2.6100111E7</v>
      </c>
      <c r="G48" s="1471">
        <v>8.95326009E8</v>
      </c>
      <c r="H48" s="1472" t="b">
        <v>0</v>
      </c>
      <c r="I48" s="1473"/>
      <c r="J48" s="1472" t="b">
        <v>1</v>
      </c>
      <c r="K48" s="1473"/>
      <c r="L48" s="1473"/>
      <c r="M48" s="1463" t="s">
        <v>5006</v>
      </c>
      <c r="N48" s="1463" t="s">
        <v>5006</v>
      </c>
      <c r="P48" s="1474"/>
    </row>
    <row r="49" hidden="1">
      <c r="A49" s="1464">
        <v>50.0</v>
      </c>
      <c r="B49" s="1463" t="s">
        <v>12192</v>
      </c>
      <c r="C49" s="1463" t="s">
        <v>12192</v>
      </c>
      <c r="D49" s="1469">
        <v>41855.0</v>
      </c>
      <c r="E49" s="1470" t="s">
        <v>12193</v>
      </c>
      <c r="F49" s="1471">
        <v>2.6625757E7</v>
      </c>
      <c r="G49" s="1471">
        <v>8.18078807E8</v>
      </c>
      <c r="H49" s="1472" t="b">
        <v>0</v>
      </c>
      <c r="I49" s="1473"/>
      <c r="J49" s="1472" t="b">
        <v>1</v>
      </c>
      <c r="K49" s="1473"/>
      <c r="L49" s="1473"/>
      <c r="M49" s="1474"/>
      <c r="N49" s="1474"/>
      <c r="O49" s="1474"/>
      <c r="P49" s="1474"/>
    </row>
    <row r="50" hidden="1">
      <c r="A50" s="1464">
        <v>51.0</v>
      </c>
      <c r="B50" s="1463" t="s">
        <v>12194</v>
      </c>
      <c r="C50" s="1463" t="s">
        <v>12194</v>
      </c>
      <c r="D50" s="1469">
        <v>41856.0</v>
      </c>
      <c r="E50" s="1470" t="s">
        <v>12195</v>
      </c>
      <c r="F50" s="1471">
        <v>2.2352777E7</v>
      </c>
      <c r="G50" s="1471">
        <v>8.16208879E8</v>
      </c>
      <c r="H50" s="1472" t="b">
        <v>0</v>
      </c>
      <c r="I50" s="1473"/>
      <c r="J50" s="1472" t="b">
        <v>1</v>
      </c>
      <c r="K50" s="1473"/>
      <c r="L50" s="1473"/>
      <c r="M50" s="1463" t="s">
        <v>4951</v>
      </c>
      <c r="N50" s="1463" t="s">
        <v>4951</v>
      </c>
      <c r="O50" s="1474"/>
      <c r="P50" s="1474"/>
    </row>
    <row r="51" hidden="1">
      <c r="A51" s="1464">
        <v>52.0</v>
      </c>
      <c r="B51" s="1463" t="s">
        <v>12196</v>
      </c>
      <c r="C51" s="1463" t="s">
        <v>12196</v>
      </c>
      <c r="D51" s="1469">
        <v>41919.0</v>
      </c>
      <c r="E51" s="1470" t="s">
        <v>12197</v>
      </c>
      <c r="F51" s="1471">
        <v>2.6195233E7</v>
      </c>
      <c r="G51" s="1471">
        <v>8.16588178E8</v>
      </c>
      <c r="H51" s="1472" t="b">
        <v>0</v>
      </c>
      <c r="I51" s="1473"/>
      <c r="J51" s="1472" t="b">
        <v>1</v>
      </c>
      <c r="K51" s="1473"/>
      <c r="L51" s="1473"/>
      <c r="M51" s="1463" t="s">
        <v>5011</v>
      </c>
      <c r="N51" s="1463" t="s">
        <v>5011</v>
      </c>
      <c r="O51" s="1474"/>
      <c r="P51" s="1474"/>
    </row>
    <row r="52" hidden="1">
      <c r="A52" s="1464">
        <v>53.0</v>
      </c>
      <c r="B52" s="1463" t="s">
        <v>12198</v>
      </c>
      <c r="C52" s="1463" t="s">
        <v>12198</v>
      </c>
      <c r="D52" s="1469">
        <v>41919.0</v>
      </c>
      <c r="E52" s="1470" t="s">
        <v>12199</v>
      </c>
      <c r="F52" s="1468">
        <v>2.2622999E7</v>
      </c>
      <c r="G52" s="1471">
        <v>8.78156057E8</v>
      </c>
      <c r="H52" s="1472" t="b">
        <v>0</v>
      </c>
      <c r="I52" s="1473"/>
      <c r="J52" s="1472" t="b">
        <v>1</v>
      </c>
      <c r="K52" s="1473"/>
      <c r="L52" s="1473"/>
      <c r="M52" s="1474"/>
      <c r="N52" s="1474"/>
      <c r="O52" s="1474"/>
      <c r="P52" s="1474"/>
    </row>
    <row r="53" hidden="1">
      <c r="A53" s="1464">
        <v>54.0</v>
      </c>
      <c r="B53" s="1463" t="s">
        <v>12200</v>
      </c>
      <c r="C53" s="1463" t="s">
        <v>12200</v>
      </c>
      <c r="D53" s="1469">
        <v>41919.0</v>
      </c>
      <c r="E53" s="1470" t="s">
        <v>12201</v>
      </c>
      <c r="F53" s="1471">
        <v>2.2584844E7</v>
      </c>
      <c r="G53" s="1471">
        <v>9.09185276E8</v>
      </c>
      <c r="H53" s="1472" t="b">
        <v>0</v>
      </c>
      <c r="I53" s="1473"/>
      <c r="J53" s="1472" t="b">
        <v>1</v>
      </c>
      <c r="K53" s="1473"/>
      <c r="L53" s="1473"/>
      <c r="M53" s="1463" t="s">
        <v>5006</v>
      </c>
      <c r="N53" s="1463" t="s">
        <v>5006</v>
      </c>
      <c r="P53" s="1474"/>
    </row>
    <row r="54" hidden="1">
      <c r="A54" s="1464">
        <v>55.0</v>
      </c>
      <c r="B54" s="1463" t="s">
        <v>12202</v>
      </c>
      <c r="C54" s="1463" t="s">
        <v>12202</v>
      </c>
      <c r="D54" s="1469">
        <v>41926.0</v>
      </c>
      <c r="E54" s="1470" t="s">
        <v>12203</v>
      </c>
      <c r="F54" s="1471">
        <v>2.3810708E7</v>
      </c>
      <c r="G54" s="1471">
        <v>2.3810708E7</v>
      </c>
      <c r="H54" s="1472" t="b">
        <v>0</v>
      </c>
      <c r="I54" s="1473"/>
      <c r="J54" s="1472" t="b">
        <v>1</v>
      </c>
      <c r="K54" s="1473"/>
      <c r="L54" s="1473"/>
      <c r="M54" s="1463" t="s">
        <v>4930</v>
      </c>
      <c r="N54" s="1463" t="s">
        <v>4930</v>
      </c>
      <c r="O54" s="1474"/>
      <c r="P54" s="1474"/>
    </row>
    <row r="55" hidden="1">
      <c r="A55" s="1464">
        <v>56.0</v>
      </c>
      <c r="B55" s="1463" t="s">
        <v>12204</v>
      </c>
      <c r="C55" s="1463" t="s">
        <v>12204</v>
      </c>
      <c r="D55" s="1469">
        <v>41926.0</v>
      </c>
      <c r="E55" s="1470" t="s">
        <v>12205</v>
      </c>
      <c r="F55" s="1471">
        <v>2.6351239E7</v>
      </c>
      <c r="G55" s="1471">
        <v>8.50617318E8</v>
      </c>
      <c r="H55" s="1472" t="b">
        <v>0</v>
      </c>
      <c r="I55" s="1473"/>
      <c r="J55" s="1472" t="b">
        <v>1</v>
      </c>
      <c r="K55" s="1473"/>
      <c r="L55" s="1473"/>
      <c r="M55" s="1474"/>
      <c r="N55" s="1474"/>
      <c r="O55" s="1474"/>
      <c r="P55" s="1474"/>
    </row>
    <row r="56" hidden="1">
      <c r="A56" s="1464">
        <v>57.0</v>
      </c>
      <c r="B56" s="1463" t="s">
        <v>12206</v>
      </c>
      <c r="C56" s="1463" t="s">
        <v>12206</v>
      </c>
      <c r="D56" s="1469">
        <v>41933.0</v>
      </c>
      <c r="E56" s="1470" t="s">
        <v>12207</v>
      </c>
      <c r="F56" s="1468" t="s">
        <v>12208</v>
      </c>
      <c r="G56" s="1471">
        <v>9.82847451E8</v>
      </c>
      <c r="H56" s="1472" t="b">
        <v>0</v>
      </c>
      <c r="I56" s="1473"/>
      <c r="J56" s="1472" t="b">
        <v>0</v>
      </c>
      <c r="K56" s="1473"/>
      <c r="L56" s="1473"/>
      <c r="M56" s="1474"/>
      <c r="N56" s="1474"/>
      <c r="O56" s="1474"/>
      <c r="P56" s="1474"/>
    </row>
    <row r="57" hidden="1">
      <c r="A57" s="1464">
        <v>58.0</v>
      </c>
      <c r="B57" s="1463" t="s">
        <v>12209</v>
      </c>
      <c r="C57" s="1463" t="s">
        <v>12209</v>
      </c>
      <c r="D57" s="1469">
        <v>41933.0</v>
      </c>
      <c r="E57" s="1470" t="s">
        <v>12210</v>
      </c>
      <c r="F57" s="1476"/>
      <c r="G57" s="1476"/>
      <c r="H57" s="1472" t="b">
        <v>0</v>
      </c>
      <c r="I57" s="1473"/>
      <c r="J57" s="1472" t="b">
        <v>1</v>
      </c>
      <c r="K57" s="1473"/>
      <c r="L57" s="1473"/>
      <c r="M57" s="1474"/>
      <c r="N57" s="1474"/>
      <c r="O57" s="1474"/>
      <c r="P57" s="1474"/>
    </row>
    <row r="58" hidden="1">
      <c r="A58" s="1464">
        <v>59.0</v>
      </c>
      <c r="B58" s="1463" t="s">
        <v>12211</v>
      </c>
      <c r="C58" s="1463" t="s">
        <v>12211</v>
      </c>
      <c r="D58" s="1469">
        <v>41941.0</v>
      </c>
      <c r="E58" s="1470" t="s">
        <v>12212</v>
      </c>
      <c r="F58" s="1471">
        <v>2.2794731E7</v>
      </c>
      <c r="G58" s="1471">
        <v>8.14453091E8</v>
      </c>
      <c r="H58" s="1472" t="b">
        <v>0</v>
      </c>
      <c r="I58" s="1473"/>
      <c r="J58" s="1472" t="b">
        <v>1</v>
      </c>
      <c r="K58" s="1473"/>
      <c r="L58" s="1473"/>
      <c r="M58" s="1463" t="s">
        <v>7002</v>
      </c>
      <c r="N58" s="1463" t="s">
        <v>7002</v>
      </c>
      <c r="P58" s="1463" t="s">
        <v>8701</v>
      </c>
    </row>
    <row r="59" hidden="1">
      <c r="A59" s="1464">
        <v>60.0</v>
      </c>
      <c r="B59" s="1463" t="s">
        <v>12213</v>
      </c>
      <c r="C59" s="1463" t="s">
        <v>12213</v>
      </c>
      <c r="D59" s="1469">
        <v>41941.0</v>
      </c>
      <c r="E59" s="1470" t="s">
        <v>12214</v>
      </c>
      <c r="F59" s="1468" t="s">
        <v>12215</v>
      </c>
      <c r="G59" s="1468" t="s">
        <v>12216</v>
      </c>
      <c r="H59" s="1472" t="b">
        <v>0</v>
      </c>
      <c r="I59" s="1473"/>
      <c r="J59" s="1472" t="b">
        <v>1</v>
      </c>
      <c r="K59" s="1473"/>
      <c r="L59" s="1473"/>
      <c r="M59" s="1463" t="s">
        <v>5011</v>
      </c>
      <c r="N59" s="1463" t="s">
        <v>5011</v>
      </c>
      <c r="O59" s="1474"/>
      <c r="P59" s="1474"/>
    </row>
    <row r="60" hidden="1">
      <c r="A60" s="1464">
        <v>61.0</v>
      </c>
      <c r="B60" s="1463" t="s">
        <v>12217</v>
      </c>
      <c r="C60" s="1463" t="s">
        <v>12217</v>
      </c>
      <c r="D60" s="1469">
        <v>41941.0</v>
      </c>
      <c r="E60" s="1470" t="s">
        <v>12218</v>
      </c>
      <c r="F60" s="1471">
        <v>2.6625155E7</v>
      </c>
      <c r="G60" s="1471">
        <v>9.22244924E8</v>
      </c>
      <c r="H60" s="1472" t="b">
        <v>0</v>
      </c>
      <c r="I60" s="1473"/>
      <c r="J60" s="1472" t="b">
        <v>1</v>
      </c>
      <c r="K60" s="1473"/>
      <c r="L60" s="1473"/>
      <c r="M60" s="1463" t="s">
        <v>4930</v>
      </c>
      <c r="N60" s="1463" t="s">
        <v>4930</v>
      </c>
      <c r="O60" s="1474"/>
      <c r="P60" s="1474"/>
    </row>
    <row r="61" hidden="1">
      <c r="A61" s="1464">
        <v>62.0</v>
      </c>
      <c r="B61" s="1463" t="s">
        <v>12219</v>
      </c>
      <c r="C61" s="1463" t="s">
        <v>12219</v>
      </c>
      <c r="D61" s="1469">
        <v>41943.0</v>
      </c>
      <c r="E61" s="1470" t="s">
        <v>12220</v>
      </c>
      <c r="F61" s="1468">
        <v>2.261795E7</v>
      </c>
      <c r="G61" s="1471">
        <v>8.59564691E8</v>
      </c>
      <c r="H61" s="1472" t="b">
        <v>0</v>
      </c>
      <c r="I61" s="1473"/>
      <c r="J61" s="1472" t="b">
        <v>1</v>
      </c>
      <c r="K61" s="1473"/>
      <c r="L61" s="1473"/>
      <c r="M61" s="1463" t="s">
        <v>5101</v>
      </c>
      <c r="N61" s="1463" t="s">
        <v>5101</v>
      </c>
      <c r="O61" s="1474"/>
      <c r="P61" s="1474"/>
    </row>
    <row r="62" hidden="1">
      <c r="A62" s="1464">
        <v>63.0</v>
      </c>
      <c r="B62" s="1463" t="s">
        <v>12221</v>
      </c>
      <c r="C62" s="1463" t="s">
        <v>12221</v>
      </c>
      <c r="D62" s="1469">
        <v>44331.0</v>
      </c>
      <c r="E62" s="1470" t="s">
        <v>12222</v>
      </c>
      <c r="F62" s="1471">
        <v>2.2544254E7</v>
      </c>
      <c r="G62" s="1468">
        <v>8.19111268E8</v>
      </c>
      <c r="H62" s="1472" t="b">
        <v>0</v>
      </c>
      <c r="I62" s="1468" t="s">
        <v>76</v>
      </c>
      <c r="J62" s="1472" t="b">
        <v>0</v>
      </c>
      <c r="K62" s="1473"/>
      <c r="L62" s="1473"/>
      <c r="M62" s="1463" t="s">
        <v>2464</v>
      </c>
      <c r="N62" s="1463" t="s">
        <v>5089</v>
      </c>
      <c r="O62" s="1474"/>
      <c r="P62" s="1463" t="s">
        <v>2464</v>
      </c>
    </row>
    <row r="63" hidden="1">
      <c r="A63" s="1464">
        <v>64.0</v>
      </c>
      <c r="B63" s="1463" t="s">
        <v>12223</v>
      </c>
      <c r="C63" s="1463" t="s">
        <v>12223</v>
      </c>
      <c r="D63" s="1469">
        <v>41946.0</v>
      </c>
      <c r="E63" s="1470" t="s">
        <v>12224</v>
      </c>
      <c r="F63" s="1471">
        <v>2.7148875E7</v>
      </c>
      <c r="G63" s="1471">
        <v>8.16279519E8</v>
      </c>
      <c r="H63" s="1472" t="b">
        <v>0</v>
      </c>
      <c r="I63" s="1473"/>
      <c r="J63" s="1472" t="b">
        <v>0</v>
      </c>
      <c r="K63" s="1473"/>
      <c r="L63" s="1473"/>
      <c r="M63" s="1463" t="s">
        <v>4930</v>
      </c>
      <c r="N63" s="1463" t="s">
        <v>4930</v>
      </c>
      <c r="O63" s="1474"/>
      <c r="P63" s="1474"/>
    </row>
    <row r="64" hidden="1">
      <c r="A64" s="1464">
        <v>65.0</v>
      </c>
      <c r="B64" s="1463" t="s">
        <v>12225</v>
      </c>
      <c r="C64" s="1463" t="s">
        <v>12225</v>
      </c>
      <c r="D64" s="1469">
        <v>41946.0</v>
      </c>
      <c r="E64" s="1470" t="s">
        <v>12226</v>
      </c>
      <c r="F64" s="1471">
        <v>2.1852373E7</v>
      </c>
      <c r="G64" s="1471">
        <v>8.16279519E8</v>
      </c>
      <c r="H64" s="1472" t="b">
        <v>0</v>
      </c>
      <c r="I64" s="1473"/>
      <c r="J64" s="1472" t="b">
        <v>0</v>
      </c>
      <c r="K64" s="1473"/>
      <c r="L64" s="1473"/>
      <c r="M64" s="1463" t="s">
        <v>4930</v>
      </c>
      <c r="N64" s="1463" t="s">
        <v>4930</v>
      </c>
      <c r="O64" s="1474"/>
      <c r="P64" s="1474"/>
    </row>
    <row r="65" hidden="1">
      <c r="A65" s="1464">
        <v>66.0</v>
      </c>
      <c r="B65" s="1463" t="s">
        <v>12227</v>
      </c>
      <c r="C65" s="1463" t="s">
        <v>12227</v>
      </c>
      <c r="D65" s="1469">
        <v>41946.0</v>
      </c>
      <c r="E65" s="1470" t="s">
        <v>12228</v>
      </c>
      <c r="F65" s="1471">
        <v>2.7149832E7</v>
      </c>
      <c r="G65" s="1471">
        <v>8.19149923E8</v>
      </c>
      <c r="H65" s="1472" t="b">
        <v>0</v>
      </c>
      <c r="I65" s="1473"/>
      <c r="J65" s="1472" t="b">
        <v>0</v>
      </c>
      <c r="K65" s="1473"/>
      <c r="L65" s="1473"/>
      <c r="M65" s="1463" t="s">
        <v>4930</v>
      </c>
      <c r="N65" s="1463" t="s">
        <v>4930</v>
      </c>
      <c r="O65" s="1474"/>
      <c r="P65" s="1474"/>
    </row>
    <row r="66" hidden="1">
      <c r="A66" s="1464">
        <v>67.0</v>
      </c>
      <c r="B66" s="1463" t="s">
        <v>12229</v>
      </c>
      <c r="C66" s="1463" t="s">
        <v>12229</v>
      </c>
      <c r="D66" s="1469">
        <v>41953.0</v>
      </c>
      <c r="E66" s="1470" t="s">
        <v>12230</v>
      </c>
      <c r="F66" s="1471">
        <v>2.1691532E7</v>
      </c>
      <c r="G66" s="1471">
        <v>8.18892388E8</v>
      </c>
      <c r="H66" s="1472" t="b">
        <v>0</v>
      </c>
      <c r="I66" s="1473"/>
      <c r="J66" s="1472" t="b">
        <v>1</v>
      </c>
      <c r="K66" s="1473"/>
      <c r="L66" s="1473"/>
      <c r="M66" s="1474"/>
      <c r="N66" s="1474"/>
      <c r="O66" s="1474"/>
      <c r="P66" s="1474"/>
    </row>
    <row r="67" hidden="1">
      <c r="A67" s="1464">
        <v>68.0</v>
      </c>
      <c r="B67" s="1463" t="s">
        <v>12231</v>
      </c>
      <c r="C67" s="1463" t="s">
        <v>12231</v>
      </c>
      <c r="D67" s="1469">
        <v>41953.0</v>
      </c>
      <c r="E67" s="1470" t="s">
        <v>12232</v>
      </c>
      <c r="F67" s="1468" t="s">
        <v>12233</v>
      </c>
      <c r="G67" s="1471">
        <v>8.51951045E8</v>
      </c>
      <c r="H67" s="1472" t="b">
        <v>0</v>
      </c>
      <c r="I67" s="1473"/>
      <c r="J67" s="1472" t="b">
        <v>0</v>
      </c>
      <c r="K67" s="1473"/>
      <c r="L67" s="1473"/>
      <c r="M67" s="1474"/>
      <c r="N67" s="1474"/>
      <c r="O67" s="1474"/>
      <c r="P67" s="1474"/>
    </row>
    <row r="68" hidden="1">
      <c r="A68" s="1464">
        <v>69.0</v>
      </c>
      <c r="B68" s="1463" t="s">
        <v>12234</v>
      </c>
      <c r="C68" s="1463" t="s">
        <v>12234</v>
      </c>
      <c r="D68" s="1469">
        <v>41956.0</v>
      </c>
      <c r="E68" s="1470" t="s">
        <v>12235</v>
      </c>
      <c r="F68" s="1471">
        <v>2.3056565E7</v>
      </c>
      <c r="G68" s="1471">
        <v>8.7022058E8</v>
      </c>
      <c r="H68" s="1472" t="b">
        <v>0</v>
      </c>
      <c r="I68" s="1473"/>
      <c r="J68" s="1472" t="b">
        <v>1</v>
      </c>
      <c r="K68" s="1473"/>
      <c r="L68" s="1473"/>
      <c r="M68" s="1474"/>
      <c r="N68" s="1474"/>
      <c r="O68" s="1474"/>
      <c r="P68" s="1474"/>
    </row>
    <row r="69" hidden="1">
      <c r="A69" s="1464">
        <v>70.0</v>
      </c>
      <c r="B69" s="1463" t="s">
        <v>12236</v>
      </c>
      <c r="C69" s="1463" t="s">
        <v>12236</v>
      </c>
      <c r="D69" s="1469">
        <v>41960.0</v>
      </c>
      <c r="E69" s="1470" t="s">
        <v>12237</v>
      </c>
      <c r="F69" s="1471">
        <v>2.1852365E7</v>
      </c>
      <c r="G69" s="1471">
        <v>8.16279519E8</v>
      </c>
      <c r="H69" s="1472" t="b">
        <v>0</v>
      </c>
      <c r="I69" s="1473"/>
      <c r="J69" s="1472" t="b">
        <v>0</v>
      </c>
      <c r="K69" s="1473"/>
      <c r="L69" s="1473"/>
      <c r="M69" s="1463" t="s">
        <v>4930</v>
      </c>
      <c r="N69" s="1463" t="s">
        <v>4930</v>
      </c>
      <c r="O69" s="1474"/>
      <c r="P69" s="1474"/>
    </row>
    <row r="70" hidden="1">
      <c r="A70" s="1464">
        <v>71.0</v>
      </c>
      <c r="B70" s="1463" t="s">
        <v>12238</v>
      </c>
      <c r="C70" s="1463" t="s">
        <v>12238</v>
      </c>
      <c r="D70" s="1469">
        <v>41960.0</v>
      </c>
      <c r="E70" s="1470" t="s">
        <v>12239</v>
      </c>
      <c r="F70" s="1471">
        <v>2.6634223E7</v>
      </c>
      <c r="G70" s="1471">
        <v>9.42737499E8</v>
      </c>
      <c r="H70" s="1472" t="b">
        <v>0</v>
      </c>
      <c r="I70" s="1473"/>
      <c r="J70" s="1472" t="b">
        <v>1</v>
      </c>
      <c r="K70" s="1473"/>
      <c r="L70" s="1473"/>
      <c r="M70" s="1463" t="s">
        <v>5006</v>
      </c>
      <c r="N70" s="1463" t="s">
        <v>5006</v>
      </c>
      <c r="P70" s="1474"/>
    </row>
    <row r="71" hidden="1">
      <c r="A71" s="1464">
        <v>72.0</v>
      </c>
      <c r="B71" s="1463" t="s">
        <v>12240</v>
      </c>
      <c r="C71" s="1463" t="s">
        <v>12240</v>
      </c>
      <c r="D71" s="1469">
        <v>41961.0</v>
      </c>
      <c r="E71" s="1470" t="s">
        <v>12241</v>
      </c>
      <c r="F71" s="1471">
        <v>8.50096508E8</v>
      </c>
      <c r="G71" s="1471">
        <v>8.7022058E8</v>
      </c>
      <c r="H71" s="1472" t="b">
        <v>0</v>
      </c>
      <c r="I71" s="1473"/>
      <c r="J71" s="1472" t="b">
        <v>1</v>
      </c>
      <c r="K71" s="1473"/>
      <c r="L71" s="1473"/>
      <c r="M71" s="1463" t="s">
        <v>8535</v>
      </c>
      <c r="N71" s="1463" t="s">
        <v>8535</v>
      </c>
      <c r="O71" s="1474"/>
      <c r="P71" s="1474"/>
    </row>
    <row r="72" hidden="1">
      <c r="A72" s="1464">
        <v>73.0</v>
      </c>
      <c r="B72" s="1463" t="s">
        <v>12242</v>
      </c>
      <c r="C72" s="1463" t="s">
        <v>12242</v>
      </c>
      <c r="D72" s="1469">
        <v>41961.0</v>
      </c>
      <c r="E72" s="1470" t="s">
        <v>12243</v>
      </c>
      <c r="F72" s="1468" t="s">
        <v>12244</v>
      </c>
      <c r="G72" s="1471">
        <v>8.46389922E8</v>
      </c>
      <c r="H72" s="1472" t="b">
        <v>0</v>
      </c>
      <c r="I72" s="1473"/>
      <c r="J72" s="1472" t="b">
        <v>1</v>
      </c>
      <c r="K72" s="1473"/>
      <c r="L72" s="1473"/>
      <c r="M72" s="1474"/>
      <c r="N72" s="1474"/>
      <c r="O72" s="1474"/>
      <c r="P72" s="1474"/>
    </row>
    <row r="73" hidden="1">
      <c r="A73" s="1464">
        <v>74.0</v>
      </c>
      <c r="B73" s="1463" t="s">
        <v>12245</v>
      </c>
      <c r="C73" s="1463" t="s">
        <v>12245</v>
      </c>
      <c r="D73" s="1469">
        <v>41961.0</v>
      </c>
      <c r="E73" s="1470" t="s">
        <v>12246</v>
      </c>
      <c r="F73" s="1471">
        <v>2.3054E7</v>
      </c>
      <c r="G73" s="1471">
        <v>8.24528166E8</v>
      </c>
      <c r="H73" s="1472" t="b">
        <v>0</v>
      </c>
      <c r="I73" s="1473"/>
      <c r="J73" s="1472" t="b">
        <v>0</v>
      </c>
      <c r="K73" s="1473"/>
      <c r="L73" s="1473"/>
      <c r="M73" s="1463" t="s">
        <v>5089</v>
      </c>
      <c r="N73" s="1463" t="s">
        <v>5089</v>
      </c>
      <c r="O73" s="1474"/>
      <c r="P73" s="1474"/>
    </row>
    <row r="74" hidden="1">
      <c r="A74" s="1464">
        <v>75.0</v>
      </c>
      <c r="B74" s="1463" t="s">
        <v>12247</v>
      </c>
      <c r="C74" s="1463" t="s">
        <v>12247</v>
      </c>
      <c r="D74" s="1469">
        <v>41961.0</v>
      </c>
      <c r="E74" s="1470" t="s">
        <v>12248</v>
      </c>
      <c r="F74" s="1471">
        <v>2.3054E7</v>
      </c>
      <c r="G74" s="1471">
        <v>8.24528166E8</v>
      </c>
      <c r="H74" s="1472" t="b">
        <v>0</v>
      </c>
      <c r="I74" s="1473"/>
      <c r="J74" s="1472" t="b">
        <v>0</v>
      </c>
      <c r="K74" s="1473"/>
      <c r="L74" s="1473"/>
      <c r="M74" s="1463" t="s">
        <v>5089</v>
      </c>
      <c r="N74" s="1463" t="s">
        <v>5089</v>
      </c>
      <c r="O74" s="1474"/>
      <c r="P74" s="1474"/>
    </row>
    <row r="75" hidden="1">
      <c r="A75" s="1464">
        <v>76.0</v>
      </c>
      <c r="B75" s="1463" t="s">
        <v>12249</v>
      </c>
      <c r="C75" s="1463" t="s">
        <v>12250</v>
      </c>
      <c r="D75" s="1469">
        <v>41971.0</v>
      </c>
      <c r="E75" s="1470" t="s">
        <v>12251</v>
      </c>
      <c r="F75" s="1471">
        <v>2.7147508E7</v>
      </c>
      <c r="G75" s="1468" t="s">
        <v>12252</v>
      </c>
      <c r="H75" s="1472" t="b">
        <v>0</v>
      </c>
      <c r="I75" s="1468" t="s">
        <v>76</v>
      </c>
      <c r="J75" s="1472" t="b">
        <v>1</v>
      </c>
      <c r="K75" s="1473"/>
      <c r="L75" s="1473"/>
      <c r="M75" s="1463" t="s">
        <v>2464</v>
      </c>
      <c r="N75" s="1463" t="s">
        <v>4930</v>
      </c>
      <c r="O75" s="1474"/>
      <c r="P75" s="1463" t="s">
        <v>2464</v>
      </c>
    </row>
    <row r="76" hidden="1">
      <c r="A76" s="1464">
        <v>77.0</v>
      </c>
      <c r="B76" s="1463" t="s">
        <v>12253</v>
      </c>
      <c r="C76" s="1463" t="s">
        <v>12253</v>
      </c>
      <c r="D76" s="1469">
        <v>41975.0</v>
      </c>
      <c r="E76" s="1470" t="s">
        <v>12254</v>
      </c>
      <c r="F76" s="1471">
        <v>8.63555553E8</v>
      </c>
      <c r="G76" s="1471">
        <v>9.47892629E8</v>
      </c>
      <c r="H76" s="1472" t="b">
        <v>0</v>
      </c>
      <c r="I76" s="1473"/>
      <c r="J76" s="1472" t="b">
        <v>1</v>
      </c>
      <c r="K76" s="1473"/>
      <c r="L76" s="1473"/>
      <c r="M76" s="1463" t="s">
        <v>8535</v>
      </c>
      <c r="N76" s="1463" t="s">
        <v>8535</v>
      </c>
      <c r="O76" s="1474"/>
      <c r="P76" s="1474"/>
    </row>
    <row r="77" hidden="1">
      <c r="A77" s="1464">
        <v>78.0</v>
      </c>
      <c r="B77" s="1463" t="s">
        <v>12255</v>
      </c>
      <c r="C77" s="1463" t="s">
        <v>12255</v>
      </c>
      <c r="D77" s="1469">
        <v>41981.0</v>
      </c>
      <c r="E77" s="1470" t="s">
        <v>12256</v>
      </c>
      <c r="F77" s="1468" t="s">
        <v>12257</v>
      </c>
      <c r="G77" s="1471">
        <v>8.98962288E8</v>
      </c>
      <c r="H77" s="1472" t="b">
        <v>0</v>
      </c>
      <c r="I77" s="1473"/>
      <c r="J77" s="1472" t="b">
        <v>0</v>
      </c>
      <c r="K77" s="1473"/>
      <c r="L77" s="1473"/>
      <c r="M77" s="1463" t="s">
        <v>5011</v>
      </c>
      <c r="N77" s="1463" t="s">
        <v>5011</v>
      </c>
      <c r="O77" s="1474"/>
      <c r="P77" s="1474"/>
    </row>
    <row r="78" hidden="1">
      <c r="A78" s="1464">
        <v>79.0</v>
      </c>
      <c r="B78" s="1463" t="s">
        <v>12258</v>
      </c>
      <c r="C78" s="1463" t="s">
        <v>12258</v>
      </c>
      <c r="D78" s="1469">
        <v>41981.0</v>
      </c>
      <c r="E78" s="1470" t="s">
        <v>12259</v>
      </c>
      <c r="F78" s="1471">
        <v>2.6197271E7</v>
      </c>
      <c r="G78" s="1471">
        <v>9.58858845E8</v>
      </c>
      <c r="H78" s="1472" t="b">
        <v>0</v>
      </c>
      <c r="I78" s="1473"/>
      <c r="J78" s="1472" t="b">
        <v>1</v>
      </c>
      <c r="K78" s="1473"/>
      <c r="L78" s="1473"/>
      <c r="M78" s="1474"/>
      <c r="N78" s="1474"/>
      <c r="O78" s="1474"/>
      <c r="P78" s="1474"/>
    </row>
    <row r="79" hidden="1">
      <c r="A79" s="1464">
        <v>80.0</v>
      </c>
      <c r="B79" s="1463" t="s">
        <v>12260</v>
      </c>
      <c r="C79" s="1463" t="s">
        <v>12260</v>
      </c>
      <c r="D79" s="1469">
        <v>41984.0</v>
      </c>
      <c r="E79" s="1470" t="s">
        <v>12261</v>
      </c>
      <c r="F79" s="1471">
        <v>2.2524707E7</v>
      </c>
      <c r="G79" s="1471">
        <v>2.2524707E7</v>
      </c>
      <c r="H79" s="1472" t="b">
        <v>0</v>
      </c>
      <c r="I79" s="1473"/>
      <c r="J79" s="1472" t="b">
        <v>0</v>
      </c>
      <c r="K79" s="1473"/>
      <c r="L79" s="1473"/>
      <c r="M79" s="1463" t="s">
        <v>5374</v>
      </c>
      <c r="N79" s="1463" t="s">
        <v>5374</v>
      </c>
      <c r="O79" s="1474"/>
      <c r="P79" s="1474"/>
    </row>
    <row r="80" hidden="1">
      <c r="A80" s="1464">
        <v>81.0</v>
      </c>
      <c r="B80" s="1463" t="s">
        <v>12262</v>
      </c>
      <c r="C80" s="1463" t="s">
        <v>12262</v>
      </c>
      <c r="D80" s="1469">
        <v>41988.0</v>
      </c>
      <c r="E80" s="1470" t="s">
        <v>12263</v>
      </c>
      <c r="F80" s="1468" t="s">
        <v>12264</v>
      </c>
      <c r="G80" s="1471">
        <v>6.14599496E8</v>
      </c>
      <c r="H80" s="1472" t="b">
        <v>0</v>
      </c>
      <c r="I80" s="1473"/>
      <c r="J80" s="1472" t="b">
        <v>0</v>
      </c>
      <c r="K80" s="1473"/>
      <c r="L80" s="1473"/>
      <c r="M80" s="1474"/>
      <c r="N80" s="1474"/>
      <c r="O80" s="1474"/>
      <c r="P80" s="1474"/>
    </row>
    <row r="81" hidden="1">
      <c r="A81" s="1464">
        <v>82.0</v>
      </c>
      <c r="B81" s="1463" t="s">
        <v>12265</v>
      </c>
      <c r="C81" s="1463" t="s">
        <v>12265</v>
      </c>
      <c r="D81" s="1469">
        <v>41988.0</v>
      </c>
      <c r="E81" s="1470" t="s">
        <v>12266</v>
      </c>
      <c r="F81" s="1471">
        <v>2.7116999E7</v>
      </c>
      <c r="G81" s="1471">
        <v>6.14599496E8</v>
      </c>
      <c r="H81" s="1472" t="b">
        <v>0</v>
      </c>
      <c r="I81" s="1473"/>
      <c r="J81" s="1472" t="b">
        <v>0</v>
      </c>
      <c r="K81" s="1473"/>
      <c r="L81" s="1473"/>
      <c r="M81" s="1474"/>
      <c r="N81" s="1474"/>
      <c r="O81" s="1474"/>
      <c r="P81" s="1474"/>
    </row>
    <row r="82" hidden="1">
      <c r="A82" s="1464">
        <v>83.0</v>
      </c>
      <c r="B82" s="1463" t="s">
        <v>12267</v>
      </c>
      <c r="C82" s="1463" t="s">
        <v>12268</v>
      </c>
      <c r="D82" s="1469">
        <v>44331.0</v>
      </c>
      <c r="E82" s="1470" t="s">
        <v>12269</v>
      </c>
      <c r="F82" s="1471">
        <v>2.7138357E7</v>
      </c>
      <c r="G82" s="1471">
        <v>9.53705744E8</v>
      </c>
      <c r="H82" s="1472" t="b">
        <v>0</v>
      </c>
      <c r="I82" s="1468" t="s">
        <v>76</v>
      </c>
      <c r="J82" s="1472" t="b">
        <v>1</v>
      </c>
      <c r="K82" s="1473"/>
      <c r="L82" s="1473"/>
      <c r="M82" s="1463" t="s">
        <v>2461</v>
      </c>
      <c r="N82" s="1463" t="s">
        <v>4930</v>
      </c>
      <c r="O82" s="1474"/>
      <c r="P82" s="1463" t="s">
        <v>2461</v>
      </c>
    </row>
    <row r="83" hidden="1">
      <c r="A83" s="1464">
        <v>84.0</v>
      </c>
      <c r="B83" s="1463" t="s">
        <v>12270</v>
      </c>
      <c r="C83" s="1463" t="s">
        <v>12270</v>
      </c>
      <c r="D83" s="1469">
        <v>41988.0</v>
      </c>
      <c r="E83" s="1470" t="s">
        <v>12271</v>
      </c>
      <c r="F83" s="1471">
        <v>2.1009898E7</v>
      </c>
      <c r="G83" s="1471">
        <v>2.1009898E7</v>
      </c>
      <c r="H83" s="1472" t="b">
        <v>0</v>
      </c>
      <c r="I83" s="1473"/>
      <c r="J83" s="1472" t="b">
        <v>0</v>
      </c>
      <c r="K83" s="1473"/>
      <c r="L83" s="1473"/>
      <c r="M83" s="1463" t="s">
        <v>5046</v>
      </c>
      <c r="N83" s="1463" t="s">
        <v>5046</v>
      </c>
      <c r="P83" s="1474"/>
    </row>
    <row r="84" hidden="1">
      <c r="A84" s="1464">
        <v>85.0</v>
      </c>
      <c r="B84" s="1463" t="s">
        <v>12272</v>
      </c>
      <c r="C84" s="1463" t="s">
        <v>12272</v>
      </c>
      <c r="D84" s="1469">
        <v>41988.0</v>
      </c>
      <c r="E84" s="1470" t="s">
        <v>12273</v>
      </c>
      <c r="F84" s="1471">
        <v>2.2511788E7</v>
      </c>
      <c r="G84" s="1471">
        <v>2.2511788E7</v>
      </c>
      <c r="H84" s="1472" t="b">
        <v>0</v>
      </c>
      <c r="I84" s="1473"/>
      <c r="J84" s="1472" t="b">
        <v>0</v>
      </c>
      <c r="K84" s="1473"/>
      <c r="L84" s="1473"/>
      <c r="M84" s="1463" t="s">
        <v>5046</v>
      </c>
      <c r="N84" s="1463" t="s">
        <v>5046</v>
      </c>
      <c r="P84" s="1474"/>
    </row>
    <row r="85" hidden="1">
      <c r="A85" s="1464">
        <v>86.0</v>
      </c>
      <c r="B85" s="1463" t="s">
        <v>12274</v>
      </c>
      <c r="C85" s="1463" t="s">
        <v>12274</v>
      </c>
      <c r="D85" s="1469">
        <v>41988.0</v>
      </c>
      <c r="E85" s="1470" t="s">
        <v>12275</v>
      </c>
      <c r="F85" s="1471">
        <v>2.1053964E7</v>
      </c>
      <c r="G85" s="1471">
        <v>2.1053964E7</v>
      </c>
      <c r="H85" s="1472" t="b">
        <v>0</v>
      </c>
      <c r="I85" s="1473"/>
      <c r="J85" s="1472" t="b">
        <v>0</v>
      </c>
      <c r="K85" s="1473"/>
      <c r="L85" s="1473"/>
      <c r="M85" s="1463" t="s">
        <v>8535</v>
      </c>
      <c r="N85" s="1463" t="s">
        <v>8535</v>
      </c>
      <c r="O85" s="1474"/>
      <c r="P85" s="1474"/>
    </row>
    <row r="86" hidden="1">
      <c r="A86" s="1464">
        <v>87.0</v>
      </c>
      <c r="B86" s="1463" t="s">
        <v>12276</v>
      </c>
      <c r="C86" s="1463" t="s">
        <v>12276</v>
      </c>
      <c r="D86" s="1469">
        <v>41988.0</v>
      </c>
      <c r="E86" s="1470" t="s">
        <v>12277</v>
      </c>
      <c r="F86" s="1471">
        <v>2.3093839E7</v>
      </c>
      <c r="G86" s="1471">
        <v>2.3093839E7</v>
      </c>
      <c r="H86" s="1472" t="b">
        <v>0</v>
      </c>
      <c r="I86" s="1473"/>
      <c r="J86" s="1472" t="b">
        <v>0</v>
      </c>
      <c r="K86" s="1473"/>
      <c r="L86" s="1473"/>
      <c r="M86" s="1474"/>
      <c r="N86" s="1474"/>
      <c r="O86" s="1474"/>
      <c r="P86" s="1474"/>
    </row>
    <row r="87" hidden="1">
      <c r="A87" s="1464">
        <v>88.0</v>
      </c>
      <c r="B87" s="1463" t="s">
        <v>12278</v>
      </c>
      <c r="C87" s="1463" t="s">
        <v>12278</v>
      </c>
      <c r="D87" s="1469">
        <v>41988.0</v>
      </c>
      <c r="E87" s="1470" t="s">
        <v>12279</v>
      </c>
      <c r="F87" s="1471">
        <v>2.2009E7</v>
      </c>
      <c r="G87" s="1471">
        <v>2.2009E7</v>
      </c>
      <c r="H87" s="1472" t="b">
        <v>0</v>
      </c>
      <c r="I87" s="1473"/>
      <c r="J87" s="1472" t="b">
        <v>0</v>
      </c>
      <c r="K87" s="1473"/>
      <c r="L87" s="1473"/>
      <c r="M87" s="1463" t="s">
        <v>5374</v>
      </c>
      <c r="N87" s="1463" t="s">
        <v>5374</v>
      </c>
      <c r="O87" s="1474"/>
      <c r="P87" s="1474"/>
    </row>
    <row r="88" hidden="1">
      <c r="A88" s="1464">
        <v>89.0</v>
      </c>
      <c r="B88" s="1463" t="s">
        <v>12280</v>
      </c>
      <c r="C88" s="1463" t="s">
        <v>12280</v>
      </c>
      <c r="D88" s="1469">
        <v>41988.0</v>
      </c>
      <c r="E88" s="1470" t="s">
        <v>12281</v>
      </c>
      <c r="F88" s="1471">
        <v>2.23738E7</v>
      </c>
      <c r="G88" s="1471">
        <v>2.23738E7</v>
      </c>
      <c r="H88" s="1472" t="b">
        <v>0</v>
      </c>
      <c r="I88" s="1473"/>
      <c r="J88" s="1472" t="b">
        <v>0</v>
      </c>
      <c r="K88" s="1473"/>
      <c r="L88" s="1473"/>
      <c r="M88" s="1474"/>
      <c r="N88" s="1474"/>
      <c r="O88" s="1474"/>
      <c r="P88" s="1474"/>
    </row>
    <row r="89" hidden="1">
      <c r="A89" s="1464">
        <v>90.0</v>
      </c>
      <c r="B89" s="1463" t="s">
        <v>12282</v>
      </c>
      <c r="C89" s="1463" t="s">
        <v>12282</v>
      </c>
      <c r="D89" s="1469">
        <v>41988.0</v>
      </c>
      <c r="E89" s="1470" t="s">
        <v>12283</v>
      </c>
      <c r="F89" s="1468" t="s">
        <v>12284</v>
      </c>
      <c r="G89" s="1468" t="s">
        <v>12285</v>
      </c>
      <c r="H89" s="1472" t="b">
        <v>0</v>
      </c>
      <c r="I89" s="1468" t="s">
        <v>76</v>
      </c>
      <c r="J89" s="1472" t="b">
        <v>0</v>
      </c>
      <c r="K89" s="1473"/>
      <c r="L89" s="1473"/>
      <c r="M89" s="1463" t="s">
        <v>2464</v>
      </c>
      <c r="N89" s="1463" t="s">
        <v>4930</v>
      </c>
      <c r="O89" s="1474"/>
      <c r="P89" s="1463" t="s">
        <v>2464</v>
      </c>
    </row>
    <row r="90" hidden="1">
      <c r="A90" s="1464">
        <v>91.0</v>
      </c>
      <c r="B90" s="1463" t="s">
        <v>12286</v>
      </c>
      <c r="C90" s="1463" t="s">
        <v>12286</v>
      </c>
      <c r="D90" s="1469">
        <v>41988.0</v>
      </c>
      <c r="E90" s="1470" t="s">
        <v>12287</v>
      </c>
      <c r="F90" s="1471">
        <v>2.6628048E7</v>
      </c>
      <c r="G90" s="1471">
        <v>2.6628048E7</v>
      </c>
      <c r="H90" s="1472" t="b">
        <v>0</v>
      </c>
      <c r="I90" s="1473"/>
      <c r="J90" s="1472" t="b">
        <v>0</v>
      </c>
      <c r="K90" s="1473"/>
      <c r="L90" s="1473"/>
      <c r="M90" s="1463" t="s">
        <v>5089</v>
      </c>
      <c r="N90" s="1463" t="s">
        <v>5089</v>
      </c>
      <c r="O90" s="1474"/>
      <c r="P90" s="1474"/>
    </row>
    <row r="91" hidden="1">
      <c r="A91" s="1464">
        <v>92.0</v>
      </c>
      <c r="B91" s="1463" t="s">
        <v>12288</v>
      </c>
      <c r="C91" s="1463" t="s">
        <v>12288</v>
      </c>
      <c r="D91" s="1469">
        <v>41988.0</v>
      </c>
      <c r="E91" s="1470" t="s">
        <v>12289</v>
      </c>
      <c r="F91" s="1471">
        <v>2.661383E7</v>
      </c>
      <c r="G91" s="1471">
        <v>2.661383E7</v>
      </c>
      <c r="H91" s="1472" t="b">
        <v>0</v>
      </c>
      <c r="I91" s="1473"/>
      <c r="J91" s="1472" t="b">
        <v>0</v>
      </c>
      <c r="K91" s="1473"/>
      <c r="L91" s="1473"/>
      <c r="M91" s="1463" t="s">
        <v>4930</v>
      </c>
      <c r="N91" s="1463" t="s">
        <v>4930</v>
      </c>
      <c r="O91" s="1474"/>
      <c r="P91" s="1474"/>
    </row>
    <row r="92" hidden="1">
      <c r="A92" s="1464">
        <v>93.0</v>
      </c>
      <c r="B92" s="1463" t="s">
        <v>12290</v>
      </c>
      <c r="C92" s="1463" t="s">
        <v>12290</v>
      </c>
      <c r="D92" s="1469">
        <v>41988.0</v>
      </c>
      <c r="E92" s="1470" t="s">
        <v>12291</v>
      </c>
      <c r="F92" s="1471">
        <v>2.1852361E7</v>
      </c>
      <c r="G92" s="1471">
        <v>2.1852361E7</v>
      </c>
      <c r="H92" s="1472" t="b">
        <v>0</v>
      </c>
      <c r="I92" s="1473"/>
      <c r="J92" s="1472" t="b">
        <v>0</v>
      </c>
      <c r="K92" s="1473"/>
      <c r="L92" s="1473"/>
      <c r="M92" s="1463" t="s">
        <v>4930</v>
      </c>
      <c r="N92" s="1463" t="s">
        <v>4930</v>
      </c>
      <c r="O92" s="1474"/>
      <c r="P92" s="1474"/>
    </row>
    <row r="93" hidden="1">
      <c r="A93" s="1464">
        <v>94.0</v>
      </c>
      <c r="B93" s="1463" t="s">
        <v>12292</v>
      </c>
      <c r="C93" s="1463" t="s">
        <v>12292</v>
      </c>
      <c r="D93" s="1469">
        <v>41988.0</v>
      </c>
      <c r="E93" s="1470" t="s">
        <v>12293</v>
      </c>
      <c r="F93" s="1468" t="s">
        <v>12294</v>
      </c>
      <c r="G93" s="1468" t="s">
        <v>12294</v>
      </c>
      <c r="H93" s="1472" t="b">
        <v>0</v>
      </c>
      <c r="I93" s="1473"/>
      <c r="J93" s="1472" t="b">
        <v>0</v>
      </c>
      <c r="K93" s="1473"/>
      <c r="L93" s="1473"/>
      <c r="M93" s="1463" t="s">
        <v>4930</v>
      </c>
      <c r="N93" s="1463" t="s">
        <v>4930</v>
      </c>
      <c r="O93" s="1474"/>
      <c r="P93" s="1474"/>
    </row>
    <row r="94" hidden="1">
      <c r="A94" s="1464">
        <v>95.0</v>
      </c>
      <c r="B94" s="1463" t="s">
        <v>12295</v>
      </c>
      <c r="C94" s="1463" t="s">
        <v>12295</v>
      </c>
      <c r="D94" s="1469">
        <v>41988.0</v>
      </c>
      <c r="E94" s="1470" t="s">
        <v>12296</v>
      </c>
      <c r="F94" s="1471">
        <v>2.2380931E7</v>
      </c>
      <c r="G94" s="1471">
        <v>2.2380931E7</v>
      </c>
      <c r="H94" s="1472" t="b">
        <v>0</v>
      </c>
      <c r="I94" s="1473"/>
      <c r="J94" s="1472" t="b">
        <v>0</v>
      </c>
      <c r="K94" s="1473"/>
      <c r="L94" s="1473"/>
      <c r="M94" s="1463" t="s">
        <v>4951</v>
      </c>
      <c r="N94" s="1463" t="s">
        <v>4951</v>
      </c>
      <c r="O94" s="1474"/>
      <c r="P94" s="1474"/>
    </row>
    <row r="95" hidden="1">
      <c r="A95" s="1464">
        <v>96.0</v>
      </c>
      <c r="B95" s="1463" t="s">
        <v>12297</v>
      </c>
      <c r="C95" s="1463" t="s">
        <v>12297</v>
      </c>
      <c r="D95" s="1469">
        <v>41988.0</v>
      </c>
      <c r="E95" s="1470" t="s">
        <v>12298</v>
      </c>
      <c r="F95" s="1471">
        <v>2.2009E7</v>
      </c>
      <c r="G95" s="1471">
        <v>2.2009E7</v>
      </c>
      <c r="H95" s="1472" t="b">
        <v>0</v>
      </c>
      <c r="I95" s="1473"/>
      <c r="J95" s="1472" t="b">
        <v>0</v>
      </c>
      <c r="K95" s="1473"/>
      <c r="L95" s="1473"/>
      <c r="M95" s="1463" t="s">
        <v>5374</v>
      </c>
      <c r="N95" s="1463" t="s">
        <v>5374</v>
      </c>
      <c r="O95" s="1474"/>
      <c r="P95" s="1474"/>
    </row>
    <row r="96" hidden="1">
      <c r="A96" s="1464">
        <v>97.0</v>
      </c>
      <c r="B96" s="1463" t="s">
        <v>12299</v>
      </c>
      <c r="C96" s="1463" t="s">
        <v>12299</v>
      </c>
      <c r="D96" s="1469">
        <v>41988.0</v>
      </c>
      <c r="E96" s="1470" t="s">
        <v>12300</v>
      </c>
      <c r="F96" s="1468" t="s">
        <v>12301</v>
      </c>
      <c r="G96" s="1468" t="s">
        <v>12302</v>
      </c>
      <c r="H96" s="1472" t="b">
        <v>0</v>
      </c>
      <c r="I96" s="1473"/>
      <c r="J96" s="1472" t="b">
        <v>0</v>
      </c>
      <c r="K96" s="1473"/>
      <c r="L96" s="1473"/>
      <c r="M96" s="1463" t="s">
        <v>4930</v>
      </c>
      <c r="N96" s="1463" t="s">
        <v>4930</v>
      </c>
      <c r="O96" s="1474"/>
      <c r="P96" s="1474"/>
    </row>
    <row r="97" hidden="1">
      <c r="A97" s="1464">
        <v>98.0</v>
      </c>
      <c r="B97" s="1463" t="s">
        <v>12303</v>
      </c>
      <c r="C97" s="1463" t="s">
        <v>12303</v>
      </c>
      <c r="D97" s="1469">
        <v>41988.0</v>
      </c>
      <c r="E97" s="1470" t="s">
        <v>12304</v>
      </c>
      <c r="F97" s="1471">
        <v>2.185267E7</v>
      </c>
      <c r="G97" s="1471">
        <v>2.185267E7</v>
      </c>
      <c r="H97" s="1472" t="b">
        <v>0</v>
      </c>
      <c r="I97" s="1473"/>
      <c r="J97" s="1472" t="b">
        <v>0</v>
      </c>
      <c r="K97" s="1473"/>
      <c r="L97" s="1473"/>
      <c r="M97" s="1463" t="s">
        <v>4930</v>
      </c>
      <c r="N97" s="1463" t="s">
        <v>4930</v>
      </c>
      <c r="O97" s="1474"/>
      <c r="P97" s="1474"/>
    </row>
    <row r="98" hidden="1">
      <c r="A98" s="1464">
        <v>99.0</v>
      </c>
      <c r="B98" s="1463" t="s">
        <v>12305</v>
      </c>
      <c r="C98" s="1463" t="s">
        <v>12305</v>
      </c>
      <c r="D98" s="1469">
        <v>41988.0</v>
      </c>
      <c r="E98" s="1470" t="s">
        <v>12306</v>
      </c>
      <c r="F98" s="1471">
        <v>2.8612888E7</v>
      </c>
      <c r="G98" s="1471">
        <v>2.8612888E7</v>
      </c>
      <c r="H98" s="1472" t="b">
        <v>0</v>
      </c>
      <c r="I98" s="1473"/>
      <c r="J98" s="1472" t="b">
        <v>0</v>
      </c>
      <c r="K98" s="1473"/>
      <c r="L98" s="1473"/>
      <c r="M98" s="1463" t="s">
        <v>5164</v>
      </c>
      <c r="N98" s="1463" t="s">
        <v>5164</v>
      </c>
      <c r="P98" s="1474"/>
    </row>
    <row r="99" hidden="1">
      <c r="A99" s="1464">
        <v>100.0</v>
      </c>
      <c r="B99" s="1463" t="s">
        <v>12307</v>
      </c>
      <c r="C99" s="1463" t="s">
        <v>12307</v>
      </c>
      <c r="D99" s="1469">
        <v>41988.0</v>
      </c>
      <c r="E99" s="1470" t="s">
        <v>12308</v>
      </c>
      <c r="F99" s="1471">
        <v>8.30773738E8</v>
      </c>
      <c r="G99" s="1471">
        <v>8.30773738E8</v>
      </c>
      <c r="H99" s="1472" t="b">
        <v>0</v>
      </c>
      <c r="I99" s="1473"/>
      <c r="J99" s="1472" t="b">
        <v>0</v>
      </c>
      <c r="K99" s="1473"/>
      <c r="L99" s="1473"/>
      <c r="M99" s="1474"/>
      <c r="N99" s="1474"/>
      <c r="O99" s="1474"/>
      <c r="P99" s="1474"/>
    </row>
    <row r="100" hidden="1">
      <c r="A100" s="1464">
        <v>101.0</v>
      </c>
      <c r="B100" s="1463" t="s">
        <v>12309</v>
      </c>
      <c r="C100" s="1463" t="s">
        <v>12309</v>
      </c>
      <c r="D100" s="1469">
        <v>41988.0</v>
      </c>
      <c r="E100" s="1470" t="s">
        <v>12310</v>
      </c>
      <c r="F100" s="1471">
        <v>2.71263712E8</v>
      </c>
      <c r="G100" s="1471">
        <v>2.71263712E8</v>
      </c>
      <c r="H100" s="1472" t="b">
        <v>0</v>
      </c>
      <c r="I100" s="1473"/>
      <c r="J100" s="1472" t="b">
        <v>0</v>
      </c>
      <c r="K100" s="1473"/>
      <c r="L100" s="1473"/>
      <c r="M100" s="1463" t="s">
        <v>4930</v>
      </c>
      <c r="N100" s="1463" t="s">
        <v>4930</v>
      </c>
      <c r="O100" s="1474"/>
      <c r="P100" s="1474"/>
    </row>
    <row r="101" hidden="1">
      <c r="A101" s="1464">
        <v>102.0</v>
      </c>
      <c r="B101" s="1463" t="s">
        <v>12311</v>
      </c>
      <c r="C101" s="1463" t="s">
        <v>12311</v>
      </c>
      <c r="D101" s="1469">
        <v>41988.0</v>
      </c>
      <c r="E101" s="1470" t="s">
        <v>12312</v>
      </c>
      <c r="F101" s="1468" t="s">
        <v>12313</v>
      </c>
      <c r="G101" s="1468" t="s">
        <v>12313</v>
      </c>
      <c r="H101" s="1472" t="b">
        <v>0</v>
      </c>
      <c r="I101" s="1473"/>
      <c r="J101" s="1472" t="b">
        <v>0</v>
      </c>
      <c r="K101" s="1473"/>
      <c r="L101" s="1473"/>
      <c r="M101" s="1463" t="s">
        <v>4930</v>
      </c>
      <c r="N101" s="1463" t="s">
        <v>4930</v>
      </c>
      <c r="O101" s="1474"/>
      <c r="P101" s="1474"/>
    </row>
    <row r="102" hidden="1">
      <c r="A102" s="1464">
        <v>103.0</v>
      </c>
      <c r="B102" s="1463" t="s">
        <v>12314</v>
      </c>
      <c r="C102" s="1463" t="s">
        <v>12314</v>
      </c>
      <c r="D102" s="1469">
        <v>41988.0</v>
      </c>
      <c r="E102" s="1470" t="s">
        <v>12315</v>
      </c>
      <c r="F102" s="1471">
        <v>2.6624538E7</v>
      </c>
      <c r="G102" s="1471">
        <v>2.6624538E7</v>
      </c>
      <c r="H102" s="1472" t="b">
        <v>0</v>
      </c>
      <c r="I102" s="1473"/>
      <c r="J102" s="1472" t="b">
        <v>0</v>
      </c>
      <c r="K102" s="1473"/>
      <c r="L102" s="1473"/>
      <c r="M102" s="1463" t="s">
        <v>4930</v>
      </c>
      <c r="N102" s="1463" t="s">
        <v>4930</v>
      </c>
      <c r="O102" s="1474"/>
      <c r="P102" s="1474"/>
    </row>
    <row r="103" hidden="1">
      <c r="A103" s="1464">
        <v>104.0</v>
      </c>
      <c r="B103" s="1463" t="s">
        <v>12316</v>
      </c>
      <c r="C103" s="1463" t="s">
        <v>12316</v>
      </c>
      <c r="D103" s="1469">
        <v>41988.0</v>
      </c>
      <c r="E103" s="1470" t="s">
        <v>12317</v>
      </c>
      <c r="F103" s="1468" t="s">
        <v>12318</v>
      </c>
      <c r="G103" s="1471">
        <v>2.7129911E7</v>
      </c>
      <c r="H103" s="1472" t="b">
        <v>0</v>
      </c>
      <c r="I103" s="1473"/>
      <c r="J103" s="1472" t="b">
        <v>0</v>
      </c>
      <c r="K103" s="1473"/>
      <c r="L103" s="1473"/>
      <c r="M103" s="1463" t="s">
        <v>4930</v>
      </c>
      <c r="N103" s="1463" t="s">
        <v>4930</v>
      </c>
      <c r="O103" s="1474"/>
      <c r="P103" s="1474"/>
    </row>
    <row r="104" hidden="1">
      <c r="A104" s="1464">
        <v>105.0</v>
      </c>
      <c r="B104" s="1463" t="s">
        <v>12319</v>
      </c>
      <c r="C104" s="1463" t="s">
        <v>12319</v>
      </c>
      <c r="D104" s="1469">
        <v>41988.0</v>
      </c>
      <c r="E104" s="1470" t="s">
        <v>12320</v>
      </c>
      <c r="F104" s="1471">
        <v>2.661394E7</v>
      </c>
      <c r="G104" s="1471">
        <v>2.661394E7</v>
      </c>
      <c r="H104" s="1472" t="b">
        <v>0</v>
      </c>
      <c r="I104" s="1473"/>
      <c r="J104" s="1472" t="b">
        <v>0</v>
      </c>
      <c r="K104" s="1473"/>
      <c r="L104" s="1473"/>
      <c r="M104" s="1463" t="s">
        <v>4930</v>
      </c>
      <c r="N104" s="1463" t="s">
        <v>4930</v>
      </c>
      <c r="O104" s="1474"/>
      <c r="P104" s="1474"/>
    </row>
    <row r="105" hidden="1">
      <c r="A105" s="1464">
        <v>106.0</v>
      </c>
      <c r="B105" s="1463" t="s">
        <v>12321</v>
      </c>
      <c r="C105" s="1463" t="s">
        <v>12321</v>
      </c>
      <c r="D105" s="1469">
        <v>41988.0</v>
      </c>
      <c r="E105" s="1470" t="s">
        <v>12322</v>
      </c>
      <c r="F105" s="1471">
        <v>2.1851447E7</v>
      </c>
      <c r="G105" s="1471">
        <v>2.1851447E7</v>
      </c>
      <c r="H105" s="1472" t="b">
        <v>0</v>
      </c>
      <c r="I105" s="1473"/>
      <c r="J105" s="1472" t="b">
        <v>0</v>
      </c>
      <c r="K105" s="1473"/>
      <c r="L105" s="1473"/>
      <c r="M105" s="1463" t="s">
        <v>8535</v>
      </c>
      <c r="N105" s="1463" t="s">
        <v>8535</v>
      </c>
      <c r="O105" s="1474"/>
      <c r="P105" s="1474"/>
    </row>
    <row r="106" hidden="1">
      <c r="A106" s="1464">
        <v>107.0</v>
      </c>
      <c r="B106" s="1463" t="s">
        <v>12323</v>
      </c>
      <c r="C106" s="1463" t="s">
        <v>12324</v>
      </c>
      <c r="D106" s="1469">
        <v>43529.0</v>
      </c>
      <c r="E106" s="1470" t="s">
        <v>12325</v>
      </c>
      <c r="F106" s="1471">
        <v>2.6511098E7</v>
      </c>
      <c r="G106" s="1471">
        <v>8.14014707E8</v>
      </c>
      <c r="H106" s="1472" t="b">
        <v>0</v>
      </c>
      <c r="I106" s="1468" t="s">
        <v>76</v>
      </c>
      <c r="J106" s="1472" t="b">
        <v>0</v>
      </c>
      <c r="K106" s="1473"/>
      <c r="L106" s="1473"/>
      <c r="M106" s="1463" t="s">
        <v>2937</v>
      </c>
      <c r="N106" s="1463" t="s">
        <v>5089</v>
      </c>
      <c r="O106" s="1474"/>
      <c r="P106" s="1463" t="s">
        <v>2937</v>
      </c>
    </row>
    <row r="107" hidden="1">
      <c r="A107" s="1464">
        <v>108.0</v>
      </c>
      <c r="B107" s="1463" t="s">
        <v>12326</v>
      </c>
      <c r="C107" s="1463" t="s">
        <v>12326</v>
      </c>
      <c r="D107" s="1469">
        <v>41989.0</v>
      </c>
      <c r="E107" s="1470" t="s">
        <v>12327</v>
      </c>
      <c r="F107" s="1471">
        <v>2.6511098E7</v>
      </c>
      <c r="G107" s="1471">
        <v>2.1853093E7</v>
      </c>
      <c r="H107" s="1472" t="b">
        <v>0</v>
      </c>
      <c r="I107" s="1473"/>
      <c r="J107" s="1472" t="b">
        <v>0</v>
      </c>
      <c r="K107" s="1473"/>
      <c r="L107" s="1473"/>
      <c r="M107" s="1463" t="s">
        <v>8535</v>
      </c>
      <c r="N107" s="1463" t="s">
        <v>8535</v>
      </c>
      <c r="O107" s="1474"/>
      <c r="P107" s="1474"/>
    </row>
    <row r="108" hidden="1">
      <c r="A108" s="1464">
        <v>109.0</v>
      </c>
      <c r="B108" s="1463" t="s">
        <v>12328</v>
      </c>
      <c r="C108" s="1463" t="s">
        <v>12328</v>
      </c>
      <c r="D108" s="1469">
        <v>41990.0</v>
      </c>
      <c r="E108" s="1470" t="s">
        <v>12329</v>
      </c>
      <c r="F108" s="1471">
        <v>2.7132504E7</v>
      </c>
      <c r="G108" s="1471">
        <v>2.7132504E7</v>
      </c>
      <c r="H108" s="1472" t="b">
        <v>0</v>
      </c>
      <c r="I108" s="1473"/>
      <c r="J108" s="1472" t="b">
        <v>0</v>
      </c>
      <c r="K108" s="1473"/>
      <c r="L108" s="1473"/>
      <c r="M108" s="1463" t="s">
        <v>5249</v>
      </c>
      <c r="N108" s="1463" t="s">
        <v>5249</v>
      </c>
      <c r="O108" s="1474"/>
      <c r="P108" s="1474"/>
    </row>
    <row r="109" hidden="1">
      <c r="A109" s="1464">
        <v>110.0</v>
      </c>
      <c r="B109" s="1463" t="s">
        <v>12330</v>
      </c>
      <c r="C109" s="1463" t="s">
        <v>12330</v>
      </c>
      <c r="D109" s="1469">
        <v>41990.0</v>
      </c>
      <c r="E109" s="1470" t="s">
        <v>12331</v>
      </c>
      <c r="F109" s="1471">
        <v>2.6624478E7</v>
      </c>
      <c r="G109" s="1471">
        <v>2.6624478E7</v>
      </c>
      <c r="H109" s="1472" t="b">
        <v>0</v>
      </c>
      <c r="I109" s="1473"/>
      <c r="J109" s="1472" t="b">
        <v>0</v>
      </c>
      <c r="K109" s="1473"/>
      <c r="L109" s="1473"/>
      <c r="M109" s="1463" t="s">
        <v>5006</v>
      </c>
      <c r="N109" s="1463" t="s">
        <v>5006</v>
      </c>
      <c r="P109" s="1474"/>
    </row>
    <row r="110" hidden="1">
      <c r="A110" s="1464">
        <v>111.0</v>
      </c>
      <c r="B110" s="1463" t="s">
        <v>12332</v>
      </c>
      <c r="C110" s="1463" t="s">
        <v>12332</v>
      </c>
      <c r="D110" s="1469">
        <v>41990.0</v>
      </c>
      <c r="E110" s="1470" t="s">
        <v>12333</v>
      </c>
      <c r="F110" s="1471">
        <v>2.6249555E7</v>
      </c>
      <c r="G110" s="1471">
        <v>2.6249555E7</v>
      </c>
      <c r="H110" s="1472" t="b">
        <v>0</v>
      </c>
      <c r="I110" s="1473"/>
      <c r="J110" s="1472" t="b">
        <v>0</v>
      </c>
      <c r="K110" s="1473"/>
      <c r="L110" s="1473"/>
      <c r="M110" s="1474"/>
      <c r="N110" s="1474"/>
      <c r="O110" s="1474"/>
      <c r="P110" s="1474"/>
    </row>
    <row r="111" hidden="1">
      <c r="A111" s="1464">
        <v>112.0</v>
      </c>
      <c r="B111" s="1463" t="s">
        <v>12334</v>
      </c>
      <c r="C111" s="1463" t="s">
        <v>12334</v>
      </c>
      <c r="D111" s="1469">
        <v>41990.0</v>
      </c>
      <c r="E111" s="1470" t="s">
        <v>12335</v>
      </c>
      <c r="F111" s="1471">
        <v>2.185296E7</v>
      </c>
      <c r="G111" s="1471">
        <v>2.185296E7</v>
      </c>
      <c r="H111" s="1472" t="b">
        <v>0</v>
      </c>
      <c r="I111" s="1473"/>
      <c r="J111" s="1472" t="b">
        <v>0</v>
      </c>
      <c r="K111" s="1473"/>
      <c r="L111" s="1473"/>
      <c r="M111" s="1463" t="s">
        <v>8535</v>
      </c>
      <c r="N111" s="1463" t="s">
        <v>8535</v>
      </c>
      <c r="O111" s="1474"/>
      <c r="P111" s="1474"/>
    </row>
    <row r="112" hidden="1">
      <c r="A112" s="1464">
        <v>113.0</v>
      </c>
      <c r="B112" s="1463" t="s">
        <v>12336</v>
      </c>
      <c r="C112" s="1463" t="s">
        <v>12336</v>
      </c>
      <c r="D112" s="1469">
        <v>41990.0</v>
      </c>
      <c r="E112" s="1470" t="s">
        <v>12337</v>
      </c>
      <c r="F112" s="1468" t="s">
        <v>12338</v>
      </c>
      <c r="G112" s="1468" t="s">
        <v>12338</v>
      </c>
      <c r="H112" s="1472" t="b">
        <v>0</v>
      </c>
      <c r="I112" s="1473"/>
      <c r="J112" s="1472" t="b">
        <v>0</v>
      </c>
      <c r="K112" s="1473"/>
      <c r="L112" s="1473"/>
      <c r="M112" s="1463" t="s">
        <v>4930</v>
      </c>
      <c r="N112" s="1463" t="s">
        <v>4930</v>
      </c>
      <c r="O112" s="1474"/>
      <c r="P112" s="1474"/>
    </row>
    <row r="113" hidden="1">
      <c r="A113" s="1464">
        <v>114.0</v>
      </c>
      <c r="B113" s="1463" t="s">
        <v>12339</v>
      </c>
      <c r="C113" s="1463" t="s">
        <v>12339</v>
      </c>
      <c r="D113" s="1469">
        <v>41990.0</v>
      </c>
      <c r="E113" s="1470" t="s">
        <v>12340</v>
      </c>
      <c r="F113" s="1471">
        <v>2.2553377E7</v>
      </c>
      <c r="G113" s="1468" t="s">
        <v>12341</v>
      </c>
      <c r="H113" s="1472" t="b">
        <v>0</v>
      </c>
      <c r="I113" s="1473"/>
      <c r="J113" s="1472" t="b">
        <v>1</v>
      </c>
      <c r="K113" s="1473"/>
      <c r="L113" s="1473"/>
      <c r="M113" s="1463" t="s">
        <v>5089</v>
      </c>
      <c r="N113" s="1463" t="s">
        <v>5089</v>
      </c>
      <c r="O113" s="1474"/>
      <c r="P113" s="1474"/>
    </row>
    <row r="114" hidden="1">
      <c r="A114" s="1464">
        <v>115.0</v>
      </c>
      <c r="B114" s="1463" t="s">
        <v>12342</v>
      </c>
      <c r="C114" s="1463" t="s">
        <v>12342</v>
      </c>
      <c r="D114" s="1469">
        <v>41990.0</v>
      </c>
      <c r="E114" s="1470" t="s">
        <v>12343</v>
      </c>
      <c r="F114" s="1471">
        <v>2.6370588E7</v>
      </c>
      <c r="G114" s="1471">
        <v>2.6370588E7</v>
      </c>
      <c r="H114" s="1472" t="b">
        <v>0</v>
      </c>
      <c r="I114" s="1473"/>
      <c r="J114" s="1472" t="b">
        <v>0</v>
      </c>
      <c r="K114" s="1473"/>
      <c r="L114" s="1473"/>
      <c r="M114" s="1463" t="s">
        <v>5148</v>
      </c>
      <c r="N114" s="1463" t="s">
        <v>5148</v>
      </c>
      <c r="O114" s="1474"/>
      <c r="P114" s="1474"/>
    </row>
    <row r="115" hidden="1">
      <c r="A115" s="1464">
        <v>116.0</v>
      </c>
      <c r="B115" s="1463" t="s">
        <v>12344</v>
      </c>
      <c r="C115" s="1463" t="s">
        <v>12344</v>
      </c>
      <c r="D115" s="1469">
        <v>41990.0</v>
      </c>
      <c r="E115" s="1470" t="s">
        <v>12345</v>
      </c>
      <c r="F115" s="1471">
        <v>8.56601933E8</v>
      </c>
      <c r="G115" s="1471">
        <v>8.56601933E8</v>
      </c>
      <c r="H115" s="1472" t="b">
        <v>0</v>
      </c>
      <c r="I115" s="1473"/>
      <c r="J115" s="1472" t="b">
        <v>0</v>
      </c>
      <c r="K115" s="1473"/>
      <c r="L115" s="1473"/>
      <c r="M115" s="1474"/>
      <c r="N115" s="1474"/>
      <c r="O115" s="1474"/>
      <c r="P115" s="1474"/>
    </row>
    <row r="116" hidden="1">
      <c r="A116" s="1464">
        <v>117.0</v>
      </c>
      <c r="B116" s="1463" t="s">
        <v>12346</v>
      </c>
      <c r="C116" s="1463" t="s">
        <v>12346</v>
      </c>
      <c r="D116" s="1469">
        <v>41990.0</v>
      </c>
      <c r="E116" s="1470" t="s">
        <v>12347</v>
      </c>
      <c r="F116" s="1471">
        <v>2.6879E7</v>
      </c>
      <c r="G116" s="1471">
        <v>2.6879E7</v>
      </c>
      <c r="H116" s="1472" t="b">
        <v>0</v>
      </c>
      <c r="I116" s="1473"/>
      <c r="J116" s="1472" t="b">
        <v>0</v>
      </c>
      <c r="K116" s="1473"/>
      <c r="L116" s="1473"/>
      <c r="M116" s="1474"/>
      <c r="N116" s="1474"/>
      <c r="O116" s="1474"/>
      <c r="P116" s="1474"/>
    </row>
    <row r="117" hidden="1">
      <c r="A117" s="1464">
        <v>118.0</v>
      </c>
      <c r="B117" s="1463" t="s">
        <v>12348</v>
      </c>
      <c r="C117" s="1463" t="s">
        <v>12348</v>
      </c>
      <c r="D117" s="1469">
        <v>41990.0</v>
      </c>
      <c r="E117" s="1470" t="s">
        <v>12349</v>
      </c>
      <c r="F117" s="1471">
        <v>2.1022166E7</v>
      </c>
      <c r="G117" s="1471">
        <v>2.1022166E7</v>
      </c>
      <c r="H117" s="1472" t="b">
        <v>0</v>
      </c>
      <c r="I117" s="1473"/>
      <c r="J117" s="1472" t="b">
        <v>0</v>
      </c>
      <c r="K117" s="1473"/>
      <c r="L117" s="1473"/>
      <c r="M117" s="1474"/>
      <c r="N117" s="1474"/>
      <c r="O117" s="1474"/>
      <c r="P117" s="1474"/>
    </row>
    <row r="118" hidden="1">
      <c r="A118" s="1464">
        <v>119.0</v>
      </c>
      <c r="B118" s="1463" t="s">
        <v>12350</v>
      </c>
      <c r="C118" s="1463" t="s">
        <v>12350</v>
      </c>
      <c r="D118" s="1469">
        <v>41990.0</v>
      </c>
      <c r="E118" s="1470" t="s">
        <v>12351</v>
      </c>
      <c r="F118" s="1471">
        <v>8.31399223E8</v>
      </c>
      <c r="G118" s="1471">
        <v>8.31399223E8</v>
      </c>
      <c r="H118" s="1472" t="b">
        <v>0</v>
      </c>
      <c r="I118" s="1473"/>
      <c r="J118" s="1472" t="b">
        <v>0</v>
      </c>
      <c r="K118" s="1473"/>
      <c r="L118" s="1473"/>
      <c r="M118" s="1463" t="s">
        <v>4930</v>
      </c>
      <c r="N118" s="1463" t="s">
        <v>4930</v>
      </c>
      <c r="O118" s="1474"/>
      <c r="P118" s="1474"/>
    </row>
    <row r="119" hidden="1">
      <c r="A119" s="1464">
        <v>120.0</v>
      </c>
      <c r="B119" s="1463" t="s">
        <v>12352</v>
      </c>
      <c r="C119" s="1463" t="s">
        <v>12352</v>
      </c>
      <c r="D119" s="1469">
        <v>41990.0</v>
      </c>
      <c r="E119" s="1470" t="s">
        <v>12353</v>
      </c>
      <c r="F119" s="1471">
        <v>2.71476234E8</v>
      </c>
      <c r="G119" s="1471">
        <v>2.71476234E8</v>
      </c>
      <c r="H119" s="1472" t="b">
        <v>0</v>
      </c>
      <c r="I119" s="1473"/>
      <c r="J119" s="1472" t="b">
        <v>0</v>
      </c>
      <c r="K119" s="1473"/>
      <c r="L119" s="1473"/>
      <c r="M119" s="1474"/>
      <c r="N119" s="1474"/>
      <c r="O119" s="1474"/>
      <c r="P119" s="1474"/>
    </row>
    <row r="120" hidden="1">
      <c r="A120" s="1464">
        <v>121.0</v>
      </c>
      <c r="B120" s="1463" t="s">
        <v>12354</v>
      </c>
      <c r="C120" s="1463" t="s">
        <v>12354</v>
      </c>
      <c r="D120" s="1469">
        <v>41990.0</v>
      </c>
      <c r="E120" s="1470" t="s">
        <v>12355</v>
      </c>
      <c r="F120" s="1471">
        <v>2.6609276E7</v>
      </c>
      <c r="G120" s="1471">
        <v>2.6609276E7</v>
      </c>
      <c r="H120" s="1472" t="b">
        <v>0</v>
      </c>
      <c r="I120" s="1473"/>
      <c r="J120" s="1472" t="b">
        <v>1</v>
      </c>
      <c r="K120" s="1473"/>
      <c r="L120" s="1473"/>
      <c r="M120" s="1463" t="s">
        <v>5345</v>
      </c>
      <c r="N120" s="1463" t="s">
        <v>5345</v>
      </c>
      <c r="O120" s="1474"/>
      <c r="P120" s="1474"/>
    </row>
    <row r="121" hidden="1">
      <c r="A121" s="1464">
        <v>122.0</v>
      </c>
      <c r="B121" s="1463" t="s">
        <v>12356</v>
      </c>
      <c r="C121" s="1463" t="s">
        <v>12356</v>
      </c>
      <c r="D121" s="1469">
        <v>41990.0</v>
      </c>
      <c r="E121" s="1470" t="s">
        <v>12357</v>
      </c>
      <c r="F121" s="1471">
        <v>2.610949E7</v>
      </c>
      <c r="G121" s="1471">
        <v>2.610949E7</v>
      </c>
      <c r="H121" s="1472" t="b">
        <v>0</v>
      </c>
      <c r="I121" s="1473"/>
      <c r="J121" s="1472" t="b">
        <v>1</v>
      </c>
      <c r="K121" s="1473"/>
      <c r="L121" s="1473"/>
      <c r="M121" s="1474"/>
      <c r="N121" s="1474"/>
      <c r="O121" s="1474"/>
      <c r="P121" s="1474"/>
    </row>
    <row r="122" hidden="1">
      <c r="A122" s="1464">
        <v>123.0</v>
      </c>
      <c r="B122" s="1463" t="s">
        <v>12358</v>
      </c>
      <c r="C122" s="1463" t="s">
        <v>12358</v>
      </c>
      <c r="D122" s="1469">
        <v>41990.0</v>
      </c>
      <c r="E122" s="1470" t="s">
        <v>12359</v>
      </c>
      <c r="F122" s="1471">
        <v>2.1605893E7</v>
      </c>
      <c r="G122" s="1471">
        <v>2.1605893E7</v>
      </c>
      <c r="H122" s="1472" t="b">
        <v>0</v>
      </c>
      <c r="I122" s="1473"/>
      <c r="J122" s="1472" t="b">
        <v>1</v>
      </c>
      <c r="K122" s="1473"/>
      <c r="L122" s="1473"/>
      <c r="M122" s="1474"/>
      <c r="N122" s="1474"/>
      <c r="O122" s="1474"/>
      <c r="P122" s="1474"/>
    </row>
    <row r="123" hidden="1">
      <c r="A123" s="1464">
        <v>124.0</v>
      </c>
      <c r="B123" s="1463" t="s">
        <v>12360</v>
      </c>
      <c r="C123" s="1463" t="s">
        <v>12360</v>
      </c>
      <c r="D123" s="1469">
        <v>41990.0</v>
      </c>
      <c r="E123" s="1470" t="s">
        <v>12361</v>
      </c>
      <c r="F123" s="1471">
        <v>2.6512215E7</v>
      </c>
      <c r="G123" s="1471">
        <v>2.6512215E7</v>
      </c>
      <c r="H123" s="1472" t="b">
        <v>0</v>
      </c>
      <c r="I123" s="1473"/>
      <c r="J123" s="1472" t="b">
        <v>1</v>
      </c>
      <c r="K123" s="1473"/>
      <c r="L123" s="1473"/>
      <c r="M123" s="1463" t="s">
        <v>5089</v>
      </c>
      <c r="N123" s="1463" t="s">
        <v>5089</v>
      </c>
      <c r="O123" s="1474"/>
      <c r="P123" s="1474"/>
    </row>
    <row r="124" hidden="1">
      <c r="A124" s="1464">
        <v>125.0</v>
      </c>
      <c r="B124" s="1463" t="s">
        <v>12362</v>
      </c>
      <c r="C124" s="1463" t="s">
        <v>12362</v>
      </c>
      <c r="D124" s="1469">
        <v>41990.0</v>
      </c>
      <c r="E124" s="1470" t="s">
        <v>12363</v>
      </c>
      <c r="F124" s="1471">
        <v>2.7125446E7</v>
      </c>
      <c r="G124" s="1471">
        <v>2.7125446E7</v>
      </c>
      <c r="H124" s="1472" t="b">
        <v>0</v>
      </c>
      <c r="I124" s="1473"/>
      <c r="J124" s="1472" t="b">
        <v>1</v>
      </c>
      <c r="K124" s="1473"/>
      <c r="L124" s="1473"/>
      <c r="M124" s="1463" t="s">
        <v>4930</v>
      </c>
      <c r="N124" s="1463" t="s">
        <v>4930</v>
      </c>
      <c r="O124" s="1474"/>
      <c r="P124" s="1474"/>
    </row>
    <row r="125" hidden="1">
      <c r="A125" s="1464">
        <v>126.0</v>
      </c>
      <c r="B125" s="1463" t="s">
        <v>12364</v>
      </c>
      <c r="C125" s="1463" t="s">
        <v>12364</v>
      </c>
      <c r="D125" s="1469">
        <v>41990.0</v>
      </c>
      <c r="E125" s="1470" t="s">
        <v>12365</v>
      </c>
      <c r="F125" s="1471">
        <v>2.2588489E7</v>
      </c>
      <c r="G125" s="1471">
        <v>2.2588489E7</v>
      </c>
      <c r="H125" s="1472" t="b">
        <v>0</v>
      </c>
      <c r="I125" s="1473"/>
      <c r="J125" s="1472" t="b">
        <v>1</v>
      </c>
      <c r="K125" s="1473"/>
      <c r="L125" s="1473"/>
      <c r="M125" s="1474"/>
      <c r="N125" s="1474"/>
      <c r="O125" s="1474"/>
      <c r="P125" s="1474"/>
    </row>
    <row r="126" hidden="1">
      <c r="A126" s="1464">
        <v>127.0</v>
      </c>
      <c r="B126" s="1463" t="s">
        <v>12366</v>
      </c>
      <c r="C126" s="1463" t="s">
        <v>12366</v>
      </c>
      <c r="D126" s="1469">
        <v>41990.0</v>
      </c>
      <c r="E126" s="1470" t="s">
        <v>12367</v>
      </c>
      <c r="F126" s="1471">
        <v>2.2600869E7</v>
      </c>
      <c r="G126" s="1471">
        <v>2.2600869E7</v>
      </c>
      <c r="H126" s="1472" t="b">
        <v>0</v>
      </c>
      <c r="I126" s="1473"/>
      <c r="J126" s="1472" t="b">
        <v>1</v>
      </c>
      <c r="K126" s="1473"/>
      <c r="L126" s="1473"/>
      <c r="M126" s="1463" t="s">
        <v>5006</v>
      </c>
      <c r="N126" s="1463" t="s">
        <v>5006</v>
      </c>
      <c r="P126" s="1474"/>
    </row>
    <row r="127" hidden="1">
      <c r="A127" s="1464">
        <v>128.0</v>
      </c>
      <c r="B127" s="1463" t="s">
        <v>12368</v>
      </c>
      <c r="C127" s="1463" t="s">
        <v>12368</v>
      </c>
      <c r="D127" s="1469">
        <v>41990.0</v>
      </c>
      <c r="E127" s="1470" t="s">
        <v>12369</v>
      </c>
      <c r="F127" s="1471">
        <v>2.6379899E7</v>
      </c>
      <c r="G127" s="1471">
        <v>2.6379899E7</v>
      </c>
      <c r="H127" s="1472" t="b">
        <v>0</v>
      </c>
      <c r="I127" s="1473"/>
      <c r="J127" s="1472" t="b">
        <v>1</v>
      </c>
      <c r="K127" s="1473"/>
      <c r="L127" s="1473"/>
      <c r="M127" s="1463" t="s">
        <v>2715</v>
      </c>
      <c r="N127" s="1474"/>
      <c r="O127" s="1474"/>
      <c r="P127" s="1463" t="s">
        <v>2715</v>
      </c>
    </row>
    <row r="128" hidden="1">
      <c r="A128" s="1464">
        <v>129.0</v>
      </c>
      <c r="B128" s="1463" t="s">
        <v>12370</v>
      </c>
      <c r="C128" s="1463" t="s">
        <v>12370</v>
      </c>
      <c r="D128" s="1469">
        <v>41990.0</v>
      </c>
      <c r="E128" s="1470" t="s">
        <v>12371</v>
      </c>
      <c r="F128" s="1471">
        <v>2.6360002E7</v>
      </c>
      <c r="G128" s="1471">
        <v>2.6360002E7</v>
      </c>
      <c r="H128" s="1472" t="b">
        <v>0</v>
      </c>
      <c r="I128" s="1473"/>
      <c r="J128" s="1472" t="b">
        <v>1</v>
      </c>
      <c r="K128" s="1473"/>
      <c r="L128" s="1473"/>
      <c r="M128" s="1463" t="s">
        <v>4951</v>
      </c>
      <c r="N128" s="1463" t="s">
        <v>4951</v>
      </c>
      <c r="O128" s="1474"/>
      <c r="P128" s="1474"/>
    </row>
    <row r="129" hidden="1">
      <c r="A129" s="1464">
        <v>130.0</v>
      </c>
      <c r="B129" s="1463" t="s">
        <v>12372</v>
      </c>
      <c r="C129" s="1463" t="s">
        <v>12372</v>
      </c>
      <c r="D129" s="1469">
        <v>41990.0</v>
      </c>
      <c r="E129" s="1470" t="s">
        <v>12373</v>
      </c>
      <c r="F129" s="1471">
        <v>9.40481377E8</v>
      </c>
      <c r="G129" s="1471">
        <v>9.40481377E8</v>
      </c>
      <c r="H129" s="1472" t="b">
        <v>0</v>
      </c>
      <c r="I129" s="1473"/>
      <c r="J129" s="1472" t="b">
        <v>1</v>
      </c>
      <c r="K129" s="1473"/>
      <c r="L129" s="1473"/>
      <c r="M129" s="1463" t="s">
        <v>5006</v>
      </c>
      <c r="N129" s="1463" t="s">
        <v>5006</v>
      </c>
      <c r="P129" s="1474"/>
    </row>
    <row r="130" hidden="1">
      <c r="A130" s="1464">
        <v>131.0</v>
      </c>
      <c r="B130" s="1463" t="s">
        <v>12374</v>
      </c>
      <c r="C130" s="1463" t="s">
        <v>12374</v>
      </c>
      <c r="D130" s="1469">
        <v>41990.0</v>
      </c>
      <c r="E130" s="1470" t="s">
        <v>12375</v>
      </c>
      <c r="F130" s="1471">
        <v>2.2350023E7</v>
      </c>
      <c r="G130" s="1471">
        <v>2.2350023E7</v>
      </c>
      <c r="H130" s="1472" t="b">
        <v>0</v>
      </c>
      <c r="I130" s="1473"/>
      <c r="J130" s="1472" t="b">
        <v>1</v>
      </c>
      <c r="K130" s="1473"/>
      <c r="L130" s="1473"/>
      <c r="M130" s="1463" t="s">
        <v>5148</v>
      </c>
      <c r="N130" s="1463" t="s">
        <v>5148</v>
      </c>
      <c r="O130" s="1474"/>
      <c r="P130" s="1474"/>
    </row>
    <row r="131" hidden="1">
      <c r="A131" s="1464">
        <v>132.0</v>
      </c>
      <c r="B131" s="1463" t="s">
        <v>12376</v>
      </c>
      <c r="C131" s="1463" t="s">
        <v>12376</v>
      </c>
      <c r="D131" s="1469">
        <v>41990.0</v>
      </c>
      <c r="E131" s="1470" t="s">
        <v>12377</v>
      </c>
      <c r="F131" s="1471">
        <v>2.7126868E7</v>
      </c>
      <c r="G131" s="1471">
        <v>2.7126868E7</v>
      </c>
      <c r="H131" s="1472" t="b">
        <v>0</v>
      </c>
      <c r="I131" s="1473"/>
      <c r="J131" s="1472" t="b">
        <v>1</v>
      </c>
      <c r="K131" s="1473"/>
      <c r="L131" s="1473"/>
      <c r="M131" s="1463" t="s">
        <v>5006</v>
      </c>
      <c r="N131" s="1463" t="s">
        <v>5006</v>
      </c>
      <c r="P131" s="1474"/>
    </row>
    <row r="132" hidden="1">
      <c r="A132" s="1464">
        <v>133.0</v>
      </c>
      <c r="B132" s="1463" t="s">
        <v>12378</v>
      </c>
      <c r="C132" s="1463" t="s">
        <v>12379</v>
      </c>
      <c r="D132" s="1469">
        <v>41990.0</v>
      </c>
      <c r="E132" s="1470" t="s">
        <v>12380</v>
      </c>
      <c r="F132" s="1468" t="s">
        <v>12381</v>
      </c>
      <c r="G132" s="1471">
        <v>8.3068245E8</v>
      </c>
      <c r="H132" s="1472" t="b">
        <v>0</v>
      </c>
      <c r="I132" s="1473"/>
      <c r="J132" s="1472" t="b">
        <v>0</v>
      </c>
      <c r="K132" s="1473"/>
      <c r="L132" s="1473"/>
      <c r="M132" s="1463" t="s">
        <v>8535</v>
      </c>
      <c r="N132" s="1463" t="s">
        <v>8535</v>
      </c>
      <c r="O132" s="1474"/>
      <c r="P132" s="1474"/>
    </row>
    <row r="133" hidden="1">
      <c r="A133" s="1464">
        <v>134.0</v>
      </c>
      <c r="B133" s="1463" t="s">
        <v>12382</v>
      </c>
      <c r="C133" s="1463" t="s">
        <v>12382</v>
      </c>
      <c r="D133" s="1469">
        <v>41990.0</v>
      </c>
      <c r="E133" s="1470" t="s">
        <v>12383</v>
      </c>
      <c r="F133" s="1468" t="s">
        <v>12384</v>
      </c>
      <c r="G133" s="1471">
        <v>2.7269222E7</v>
      </c>
      <c r="H133" s="1472" t="b">
        <v>0</v>
      </c>
      <c r="I133" s="1473"/>
      <c r="J133" s="1472" t="b">
        <v>1</v>
      </c>
      <c r="K133" s="1473"/>
      <c r="L133" s="1473"/>
      <c r="M133" s="1463" t="s">
        <v>4930</v>
      </c>
      <c r="N133" s="1463" t="s">
        <v>4930</v>
      </c>
      <c r="O133" s="1474"/>
      <c r="P133" s="1474"/>
    </row>
    <row r="134" hidden="1">
      <c r="A134" s="1464">
        <v>135.0</v>
      </c>
      <c r="B134" s="1463" t="s">
        <v>12385</v>
      </c>
      <c r="C134" s="1463" t="s">
        <v>12385</v>
      </c>
      <c r="D134" s="1469">
        <v>41990.0</v>
      </c>
      <c r="E134" s="1470" t="s">
        <v>12386</v>
      </c>
      <c r="F134" s="1471">
        <v>2.2009E7</v>
      </c>
      <c r="G134" s="1471">
        <v>2.2009E7</v>
      </c>
      <c r="H134" s="1472" t="b">
        <v>0</v>
      </c>
      <c r="I134" s="1473"/>
      <c r="J134" s="1472" t="b">
        <v>1</v>
      </c>
      <c r="K134" s="1473"/>
      <c r="L134" s="1473"/>
      <c r="M134" s="1463" t="s">
        <v>5374</v>
      </c>
      <c r="N134" s="1463" t="s">
        <v>5374</v>
      </c>
      <c r="O134" s="1474"/>
      <c r="P134" s="1474"/>
    </row>
    <row r="135" hidden="1">
      <c r="A135" s="1464">
        <v>136.0</v>
      </c>
      <c r="B135" s="1463" t="s">
        <v>12387</v>
      </c>
      <c r="C135" s="1463" t="s">
        <v>12387</v>
      </c>
      <c r="D135" s="1469">
        <v>41990.0</v>
      </c>
      <c r="E135" s="1470" t="s">
        <v>12388</v>
      </c>
      <c r="F135" s="1471">
        <v>2.1010999E7</v>
      </c>
      <c r="G135" s="1471">
        <v>2.1010999E7</v>
      </c>
      <c r="H135" s="1472" t="b">
        <v>0</v>
      </c>
      <c r="I135" s="1473"/>
      <c r="J135" s="1472" t="b">
        <v>1</v>
      </c>
      <c r="K135" s="1473"/>
      <c r="L135" s="1473"/>
      <c r="M135" s="1474"/>
      <c r="N135" s="1474"/>
      <c r="O135" s="1474"/>
      <c r="P135" s="1474"/>
    </row>
    <row r="136" hidden="1">
      <c r="A136" s="1464">
        <v>137.0</v>
      </c>
      <c r="B136" s="1463" t="s">
        <v>12389</v>
      </c>
      <c r="C136" s="1463" t="s">
        <v>12389</v>
      </c>
      <c r="D136" s="1469">
        <v>41990.0</v>
      </c>
      <c r="E136" s="1470" t="s">
        <v>12390</v>
      </c>
      <c r="F136" s="1471">
        <v>2.6150999E7</v>
      </c>
      <c r="G136" s="1471">
        <v>8.14986156E8</v>
      </c>
      <c r="H136" s="1472" t="b">
        <v>0</v>
      </c>
      <c r="I136" s="1468" t="s">
        <v>76</v>
      </c>
      <c r="J136" s="1472" t="b">
        <v>1</v>
      </c>
      <c r="K136" s="1473"/>
      <c r="L136" s="1473"/>
      <c r="M136" s="1463" t="s">
        <v>2426</v>
      </c>
      <c r="N136" s="1463" t="s">
        <v>5089</v>
      </c>
      <c r="O136" s="1474"/>
      <c r="P136" s="1463" t="s">
        <v>2426</v>
      </c>
    </row>
    <row r="137" hidden="1">
      <c r="A137" s="1464">
        <v>138.0</v>
      </c>
      <c r="B137" s="1463" t="s">
        <v>4887</v>
      </c>
      <c r="C137" s="1463" t="s">
        <v>4887</v>
      </c>
      <c r="D137" s="1469">
        <v>41990.0</v>
      </c>
      <c r="E137" s="1470" t="s">
        <v>12391</v>
      </c>
      <c r="F137" s="1471">
        <v>2.6123601E7</v>
      </c>
      <c r="G137" s="1471">
        <v>2.6123601E7</v>
      </c>
      <c r="H137" s="1472" t="b">
        <v>0</v>
      </c>
      <c r="I137" s="1473"/>
      <c r="J137" s="1472" t="b">
        <v>1</v>
      </c>
      <c r="K137" s="1473"/>
      <c r="L137" s="1473"/>
      <c r="M137" s="1463" t="s">
        <v>5065</v>
      </c>
      <c r="N137" s="1463" t="s">
        <v>5065</v>
      </c>
      <c r="P137" s="1474"/>
    </row>
    <row r="138" hidden="1">
      <c r="A138" s="1464">
        <v>139.0</v>
      </c>
      <c r="B138" s="1463" t="s">
        <v>12392</v>
      </c>
      <c r="C138" s="1463" t="s">
        <v>12392</v>
      </c>
      <c r="D138" s="1469">
        <v>41990.0</v>
      </c>
      <c r="E138" s="1470" t="s">
        <v>12393</v>
      </c>
      <c r="F138" s="1471">
        <v>9.748268E8</v>
      </c>
      <c r="G138" s="1471">
        <v>9.748268E8</v>
      </c>
      <c r="H138" s="1472" t="b">
        <v>0</v>
      </c>
      <c r="I138" s="1473"/>
      <c r="J138" s="1472" t="b">
        <v>1</v>
      </c>
      <c r="K138" s="1473"/>
      <c r="L138" s="1473"/>
      <c r="M138" s="1463" t="s">
        <v>5006</v>
      </c>
      <c r="N138" s="1463" t="s">
        <v>5006</v>
      </c>
      <c r="P138" s="1474"/>
    </row>
    <row r="139" hidden="1">
      <c r="A139" s="1464">
        <v>140.0</v>
      </c>
      <c r="B139" s="1463" t="s">
        <v>6743</v>
      </c>
      <c r="C139" s="1463" t="s">
        <v>6743</v>
      </c>
      <c r="D139" s="1469">
        <v>41990.0</v>
      </c>
      <c r="E139" s="1470" t="s">
        <v>12394</v>
      </c>
      <c r="F139" s="1468" t="s">
        <v>12395</v>
      </c>
      <c r="G139" s="1468" t="s">
        <v>12395</v>
      </c>
      <c r="H139" s="1472" t="b">
        <v>0</v>
      </c>
      <c r="I139" s="1473"/>
      <c r="J139" s="1472" t="b">
        <v>1</v>
      </c>
      <c r="K139" s="1473"/>
      <c r="L139" s="1473"/>
      <c r="M139" s="1474"/>
      <c r="N139" s="1474"/>
      <c r="O139" s="1474"/>
      <c r="P139" s="1474"/>
    </row>
    <row r="140" hidden="1">
      <c r="A140" s="1464">
        <v>141.0</v>
      </c>
      <c r="B140" s="1463" t="s">
        <v>12396</v>
      </c>
      <c r="C140" s="1463" t="s">
        <v>12396</v>
      </c>
      <c r="D140" s="1469">
        <v>41990.0</v>
      </c>
      <c r="E140" s="1470" t="s">
        <v>12397</v>
      </c>
      <c r="F140" s="1468" t="s">
        <v>12398</v>
      </c>
      <c r="G140" s="1468" t="s">
        <v>12398</v>
      </c>
      <c r="H140" s="1472" t="b">
        <v>0</v>
      </c>
      <c r="I140" s="1473"/>
      <c r="J140" s="1472" t="b">
        <v>0</v>
      </c>
      <c r="K140" s="1473"/>
      <c r="L140" s="1473"/>
      <c r="M140" s="1474"/>
      <c r="N140" s="1474"/>
      <c r="O140" s="1474"/>
      <c r="P140" s="1474"/>
    </row>
    <row r="141" hidden="1">
      <c r="A141" s="1464">
        <v>142.0</v>
      </c>
      <c r="B141" s="1463" t="s">
        <v>12399</v>
      </c>
      <c r="C141" s="1463" t="s">
        <v>12399</v>
      </c>
      <c r="D141" s="1469">
        <v>41990.0</v>
      </c>
      <c r="E141" s="1470" t="s">
        <v>12400</v>
      </c>
      <c r="F141" s="1471">
        <v>2.6530177E7</v>
      </c>
      <c r="G141" s="1471">
        <v>2.6530177E7</v>
      </c>
      <c r="H141" s="1472" t="b">
        <v>0</v>
      </c>
      <c r="I141" s="1473"/>
      <c r="J141" s="1472" t="b">
        <v>1</v>
      </c>
      <c r="K141" s="1473"/>
      <c r="L141" s="1473"/>
      <c r="M141" s="1463" t="s">
        <v>5089</v>
      </c>
      <c r="N141" s="1463" t="s">
        <v>5089</v>
      </c>
      <c r="O141" s="1474"/>
      <c r="P141" s="1474"/>
    </row>
    <row r="142" hidden="1">
      <c r="A142" s="1464">
        <v>143.0</v>
      </c>
      <c r="B142" s="1463" t="s">
        <v>12401</v>
      </c>
      <c r="C142" s="1463" t="s">
        <v>12401</v>
      </c>
      <c r="D142" s="1469">
        <v>41990.0</v>
      </c>
      <c r="E142" s="1470" t="s">
        <v>12402</v>
      </c>
      <c r="F142" s="1471">
        <v>2.7136048E7</v>
      </c>
      <c r="G142" s="1471">
        <v>2.7136048E7</v>
      </c>
      <c r="H142" s="1472" t="b">
        <v>0</v>
      </c>
      <c r="I142" s="1473"/>
      <c r="J142" s="1472" t="b">
        <v>1</v>
      </c>
      <c r="K142" s="1473"/>
      <c r="L142" s="1473"/>
      <c r="M142" s="1463" t="s">
        <v>4930</v>
      </c>
      <c r="N142" s="1463" t="s">
        <v>4930</v>
      </c>
      <c r="O142" s="1474"/>
      <c r="P142" s="1474"/>
    </row>
    <row r="143" hidden="1">
      <c r="A143" s="1464">
        <v>144.0</v>
      </c>
      <c r="B143" s="1463" t="s">
        <v>12403</v>
      </c>
      <c r="C143" s="1463" t="s">
        <v>12403</v>
      </c>
      <c r="D143" s="1469">
        <v>41990.0</v>
      </c>
      <c r="E143" s="1470" t="s">
        <v>12404</v>
      </c>
      <c r="F143" s="1468" t="s">
        <v>12405</v>
      </c>
      <c r="G143" s="1468" t="s">
        <v>12405</v>
      </c>
      <c r="H143" s="1472" t="b">
        <v>0</v>
      </c>
      <c r="I143" s="1473"/>
      <c r="J143" s="1472" t="b">
        <v>1</v>
      </c>
      <c r="K143" s="1473"/>
      <c r="L143" s="1473"/>
      <c r="M143" s="1463" t="s">
        <v>4930</v>
      </c>
      <c r="N143" s="1463" t="s">
        <v>4930</v>
      </c>
      <c r="O143" s="1474"/>
      <c r="P143" s="1474"/>
    </row>
    <row r="144" hidden="1">
      <c r="A144" s="1464">
        <v>145.0</v>
      </c>
      <c r="B144" s="1463" t="s">
        <v>12406</v>
      </c>
      <c r="C144" s="1463" t="s">
        <v>12406</v>
      </c>
      <c r="D144" s="1469">
        <v>41990.0</v>
      </c>
      <c r="E144" s="1470" t="s">
        <v>12407</v>
      </c>
      <c r="F144" s="1471">
        <v>2.2584386E7</v>
      </c>
      <c r="G144" s="1471">
        <v>2.2584386E7</v>
      </c>
      <c r="H144" s="1472" t="b">
        <v>0</v>
      </c>
      <c r="I144" s="1473"/>
      <c r="J144" s="1472" t="b">
        <v>1</v>
      </c>
      <c r="K144" s="1473"/>
      <c r="L144" s="1473"/>
      <c r="M144" s="1463" t="s">
        <v>5006</v>
      </c>
      <c r="N144" s="1463" t="s">
        <v>5006</v>
      </c>
      <c r="P144" s="1474"/>
    </row>
    <row r="145" hidden="1">
      <c r="A145" s="1464">
        <v>146.0</v>
      </c>
      <c r="B145" s="1463" t="s">
        <v>12408</v>
      </c>
      <c r="C145" s="1463" t="s">
        <v>12408</v>
      </c>
      <c r="D145" s="1469">
        <v>41990.0</v>
      </c>
      <c r="E145" s="1470" t="s">
        <v>12409</v>
      </c>
      <c r="F145" s="1471">
        <v>2.7148723E7</v>
      </c>
      <c r="G145" s="1471">
        <v>8.7111896E8</v>
      </c>
      <c r="H145" s="1472" t="b">
        <v>0</v>
      </c>
      <c r="I145" s="1473"/>
      <c r="J145" s="1472" t="b">
        <v>1</v>
      </c>
      <c r="K145" s="1473"/>
      <c r="L145" s="1473"/>
      <c r="M145" s="1463" t="s">
        <v>4930</v>
      </c>
      <c r="N145" s="1463" t="s">
        <v>4930</v>
      </c>
      <c r="O145" s="1474"/>
      <c r="P145" s="1474"/>
    </row>
    <row r="146" hidden="1">
      <c r="A146" s="1464">
        <v>147.0</v>
      </c>
      <c r="B146" s="1463" t="s">
        <v>12410</v>
      </c>
      <c r="C146" s="1463" t="s">
        <v>12410</v>
      </c>
      <c r="D146" s="1469">
        <v>41990.0</v>
      </c>
      <c r="E146" s="1470" t="s">
        <v>12411</v>
      </c>
      <c r="F146" s="1471">
        <v>2.67878E7</v>
      </c>
      <c r="G146" s="1471">
        <v>2.67878E7</v>
      </c>
      <c r="H146" s="1472" t="b">
        <v>0</v>
      </c>
      <c r="I146" s="1473"/>
      <c r="J146" s="1472" t="b">
        <v>1</v>
      </c>
      <c r="K146" s="1473"/>
      <c r="L146" s="1473"/>
      <c r="M146" s="1463" t="s">
        <v>5077</v>
      </c>
      <c r="N146" s="1463" t="s">
        <v>5077</v>
      </c>
      <c r="O146" s="1474"/>
      <c r="P146" s="1474"/>
    </row>
    <row r="147" hidden="1">
      <c r="A147" s="1464">
        <v>148.0</v>
      </c>
      <c r="B147" s="1463" t="s">
        <v>4890</v>
      </c>
      <c r="C147" s="1463" t="s">
        <v>4890</v>
      </c>
      <c r="D147" s="1469">
        <v>41990.0</v>
      </c>
      <c r="E147" s="1470" t="s">
        <v>12412</v>
      </c>
      <c r="F147" s="1468" t="s">
        <v>12413</v>
      </c>
      <c r="G147" s="1468" t="s">
        <v>12413</v>
      </c>
      <c r="H147" s="1472" t="b">
        <v>0</v>
      </c>
      <c r="I147" s="1473"/>
      <c r="J147" s="1472" t="b">
        <v>0</v>
      </c>
      <c r="K147" s="1473"/>
      <c r="L147" s="1473"/>
      <c r="M147" s="1474"/>
      <c r="N147" s="1474"/>
      <c r="O147" s="1474"/>
      <c r="P147" s="1474"/>
    </row>
    <row r="148" hidden="1">
      <c r="A148" s="1464">
        <v>149.0</v>
      </c>
      <c r="B148" s="1463" t="s">
        <v>12414</v>
      </c>
      <c r="C148" s="1463" t="s">
        <v>12414</v>
      </c>
      <c r="D148" s="1469">
        <v>41990.0</v>
      </c>
      <c r="E148" s="1470" t="s">
        <v>12415</v>
      </c>
      <c r="F148" s="1471">
        <v>2.2340861E7</v>
      </c>
      <c r="G148" s="1471">
        <v>2.2340861E7</v>
      </c>
      <c r="H148" s="1472" t="b">
        <v>0</v>
      </c>
      <c r="I148" s="1473"/>
      <c r="J148" s="1472" t="b">
        <v>1</v>
      </c>
      <c r="K148" s="1473"/>
      <c r="L148" s="1473"/>
      <c r="M148" s="1463" t="s">
        <v>5224</v>
      </c>
      <c r="N148" s="1463" t="s">
        <v>5224</v>
      </c>
      <c r="O148" s="1474"/>
      <c r="P148" s="1474"/>
    </row>
    <row r="149" hidden="1">
      <c r="A149" s="1464">
        <v>150.0</v>
      </c>
      <c r="B149" s="1463" t="s">
        <v>12416</v>
      </c>
      <c r="C149" s="1463" t="s">
        <v>12416</v>
      </c>
      <c r="D149" s="1469">
        <v>41990.0</v>
      </c>
      <c r="E149" s="1470" t="s">
        <v>12417</v>
      </c>
      <c r="F149" s="1471">
        <v>2.261665E7</v>
      </c>
      <c r="G149" s="1468" t="s">
        <v>12418</v>
      </c>
      <c r="H149" s="1472" t="b">
        <v>0</v>
      </c>
      <c r="I149" s="1473"/>
      <c r="J149" s="1472" t="b">
        <v>0</v>
      </c>
      <c r="K149" s="1473"/>
      <c r="L149" s="1473"/>
      <c r="M149" s="1463" t="s">
        <v>5006</v>
      </c>
      <c r="N149" s="1463" t="s">
        <v>5006</v>
      </c>
      <c r="P149" s="1463" t="s">
        <v>8701</v>
      </c>
    </row>
    <row r="150" hidden="1">
      <c r="A150" s="1464">
        <v>151.0</v>
      </c>
      <c r="B150" s="1463" t="s">
        <v>12419</v>
      </c>
      <c r="C150" s="1463" t="s">
        <v>12419</v>
      </c>
      <c r="D150" s="1469">
        <v>41990.0</v>
      </c>
      <c r="E150" s="1470" t="s">
        <v>12420</v>
      </c>
      <c r="F150" s="1471">
        <v>2.1852366E7</v>
      </c>
      <c r="G150" s="1471">
        <v>2.1852366E7</v>
      </c>
      <c r="H150" s="1472" t="b">
        <v>0</v>
      </c>
      <c r="I150" s="1473"/>
      <c r="J150" s="1472" t="b">
        <v>0</v>
      </c>
      <c r="K150" s="1473"/>
      <c r="L150" s="1473"/>
      <c r="M150" s="1463" t="s">
        <v>4930</v>
      </c>
      <c r="N150" s="1463" t="s">
        <v>4930</v>
      </c>
      <c r="O150" s="1474"/>
      <c r="P150" s="1474"/>
    </row>
    <row r="151" hidden="1">
      <c r="A151" s="1464">
        <v>152.0</v>
      </c>
      <c r="B151" s="1463" t="s">
        <v>12421</v>
      </c>
      <c r="C151" s="1463" t="s">
        <v>12421</v>
      </c>
      <c r="D151" s="1469">
        <v>41990.0</v>
      </c>
      <c r="E151" s="1470" t="s">
        <v>12422</v>
      </c>
      <c r="F151" s="1471">
        <v>2.2590232E7</v>
      </c>
      <c r="G151" s="1471">
        <v>2.2590232E7</v>
      </c>
      <c r="H151" s="1472" t="b">
        <v>0</v>
      </c>
      <c r="I151" s="1473"/>
      <c r="J151" s="1472" t="b">
        <v>0</v>
      </c>
      <c r="K151" s="1473"/>
      <c r="L151" s="1473"/>
      <c r="M151" s="1474"/>
      <c r="N151" s="1474"/>
      <c r="O151" s="1474"/>
      <c r="P151" s="1474"/>
    </row>
    <row r="152" hidden="1">
      <c r="A152" s="1464">
        <v>153.0</v>
      </c>
      <c r="B152" s="1463" t="s">
        <v>12423</v>
      </c>
      <c r="C152" s="1463" t="s">
        <v>12423</v>
      </c>
      <c r="D152" s="1469">
        <v>41990.0</v>
      </c>
      <c r="E152" s="1470" t="s">
        <v>12424</v>
      </c>
      <c r="F152" s="1471">
        <v>2.2009E7</v>
      </c>
      <c r="G152" s="1471">
        <v>2.2009E7</v>
      </c>
      <c r="H152" s="1472" t="b">
        <v>0</v>
      </c>
      <c r="I152" s="1473"/>
      <c r="J152" s="1472" t="b">
        <v>0</v>
      </c>
      <c r="K152" s="1473"/>
      <c r="L152" s="1473"/>
      <c r="M152" s="1463" t="s">
        <v>5374</v>
      </c>
      <c r="N152" s="1463" t="s">
        <v>5374</v>
      </c>
      <c r="O152" s="1474"/>
      <c r="P152" s="1474"/>
    </row>
    <row r="153" hidden="1">
      <c r="A153" s="1464">
        <v>154.0</v>
      </c>
      <c r="B153" s="1463" t="s">
        <v>12425</v>
      </c>
      <c r="C153" s="1463" t="s">
        <v>12425</v>
      </c>
      <c r="D153" s="1469">
        <v>41990.0</v>
      </c>
      <c r="E153" s="1470" t="s">
        <v>12426</v>
      </c>
      <c r="F153" s="1471">
        <v>2.7147764E7</v>
      </c>
      <c r="G153" s="1468" t="s">
        <v>12427</v>
      </c>
      <c r="H153" s="1472" t="b">
        <v>0</v>
      </c>
      <c r="I153" s="1473"/>
      <c r="J153" s="1472" t="b">
        <v>1</v>
      </c>
      <c r="K153" s="1473"/>
      <c r="L153" s="1473"/>
      <c r="M153" s="1474"/>
      <c r="N153" s="1474"/>
      <c r="O153" s="1474"/>
      <c r="P153" s="1474"/>
    </row>
    <row r="154" hidden="1">
      <c r="A154" s="1464">
        <v>155.0</v>
      </c>
      <c r="B154" s="1463" t="s">
        <v>12428</v>
      </c>
      <c r="C154" s="1463" t="s">
        <v>12428</v>
      </c>
      <c r="D154" s="1469">
        <v>41990.0</v>
      </c>
      <c r="E154" s="1470" t="s">
        <v>12429</v>
      </c>
      <c r="F154" s="1471">
        <v>2.2009E7</v>
      </c>
      <c r="G154" s="1471">
        <v>2.2009E7</v>
      </c>
      <c r="H154" s="1472" t="b">
        <v>0</v>
      </c>
      <c r="I154" s="1473"/>
      <c r="J154" s="1472" t="b">
        <v>0</v>
      </c>
      <c r="K154" s="1473"/>
      <c r="L154" s="1473"/>
      <c r="M154" s="1463" t="s">
        <v>5374</v>
      </c>
      <c r="N154" s="1463" t="s">
        <v>5374</v>
      </c>
      <c r="O154" s="1474"/>
      <c r="P154" s="1463" t="s">
        <v>4048</v>
      </c>
    </row>
    <row r="155" hidden="1">
      <c r="A155" s="1464">
        <v>156.0</v>
      </c>
      <c r="B155" s="1463" t="s">
        <v>12430</v>
      </c>
      <c r="C155" s="1463" t="s">
        <v>12430</v>
      </c>
      <c r="D155" s="1469">
        <v>41990.0</v>
      </c>
      <c r="E155" s="1470" t="s">
        <v>12431</v>
      </c>
      <c r="F155" s="1471">
        <v>2.1852199E7</v>
      </c>
      <c r="G155" s="1471">
        <v>8.9777945E8</v>
      </c>
      <c r="H155" s="1472" t="b">
        <v>0</v>
      </c>
      <c r="I155" s="1473"/>
      <c r="J155" s="1472" t="b">
        <v>1</v>
      </c>
      <c r="K155" s="1473"/>
      <c r="L155" s="1473"/>
      <c r="M155" s="1463" t="s">
        <v>8535</v>
      </c>
      <c r="N155" s="1463" t="s">
        <v>8535</v>
      </c>
      <c r="O155" s="1474"/>
      <c r="P155" s="1474"/>
    </row>
    <row r="156" hidden="1">
      <c r="A156" s="1464">
        <v>157.0</v>
      </c>
      <c r="B156" s="1463" t="s">
        <v>12432</v>
      </c>
      <c r="C156" s="1463" t="s">
        <v>12432</v>
      </c>
      <c r="D156" s="1469">
        <v>41990.0</v>
      </c>
      <c r="E156" s="1470" t="s">
        <v>12433</v>
      </c>
      <c r="F156" s="1471">
        <v>2.2612056E7</v>
      </c>
      <c r="G156" s="1471">
        <v>8.26467403E8</v>
      </c>
      <c r="H156" s="1472" t="b">
        <v>0</v>
      </c>
      <c r="I156" s="1473"/>
      <c r="J156" s="1472" t="b">
        <v>1</v>
      </c>
      <c r="K156" s="1473"/>
      <c r="L156" s="1473"/>
      <c r="M156" s="1463" t="s">
        <v>5006</v>
      </c>
      <c r="N156" s="1463" t="s">
        <v>5006</v>
      </c>
      <c r="P156" s="1474"/>
    </row>
    <row r="157" hidden="1">
      <c r="A157" s="1464">
        <v>158.0</v>
      </c>
      <c r="B157" s="1463" t="s">
        <v>12434</v>
      </c>
      <c r="C157" s="1463" t="s">
        <v>12434</v>
      </c>
      <c r="D157" s="1469">
        <v>41990.0</v>
      </c>
      <c r="E157" s="1470" t="s">
        <v>12435</v>
      </c>
      <c r="F157" s="1471">
        <v>2.2584529E7</v>
      </c>
      <c r="G157" s="1471">
        <v>2.2584529E7</v>
      </c>
      <c r="H157" s="1472" t="b">
        <v>0</v>
      </c>
      <c r="I157" s="1473"/>
      <c r="J157" s="1472" t="b">
        <v>0</v>
      </c>
      <c r="K157" s="1473"/>
      <c r="L157" s="1473"/>
      <c r="M157" s="1474"/>
      <c r="N157" s="1474"/>
      <c r="O157" s="1474"/>
      <c r="P157" s="1474"/>
    </row>
    <row r="158" hidden="1">
      <c r="A158" s="1464">
        <v>159.0</v>
      </c>
      <c r="B158" s="1463" t="s">
        <v>12436</v>
      </c>
      <c r="C158" s="1463" t="s">
        <v>12436</v>
      </c>
      <c r="D158" s="1469">
        <v>41990.0</v>
      </c>
      <c r="E158" s="1470" t="s">
        <v>12437</v>
      </c>
      <c r="F158" s="1471">
        <v>2.6790799E7</v>
      </c>
      <c r="G158" s="1471">
        <v>2.6790799E7</v>
      </c>
      <c r="H158" s="1472" t="b">
        <v>0</v>
      </c>
      <c r="I158" s="1473"/>
      <c r="J158" s="1472" t="b">
        <v>0</v>
      </c>
      <c r="K158" s="1473"/>
      <c r="L158" s="1473"/>
      <c r="M158" s="1474"/>
      <c r="N158" s="1474"/>
      <c r="O158" s="1474"/>
      <c r="P158" s="1474"/>
    </row>
    <row r="159" hidden="1">
      <c r="A159" s="1464">
        <v>160.0</v>
      </c>
      <c r="B159" s="1463" t="s">
        <v>1237</v>
      </c>
      <c r="C159" s="1463" t="s">
        <v>1237</v>
      </c>
      <c r="D159" s="1469">
        <v>41990.0</v>
      </c>
      <c r="E159" s="1470" t="s">
        <v>12438</v>
      </c>
      <c r="F159" s="1471">
        <v>8.35421111E8</v>
      </c>
      <c r="G159" s="1471">
        <v>8.39163158E8</v>
      </c>
      <c r="H159" s="1472" t="b">
        <v>0</v>
      </c>
      <c r="I159" s="1473"/>
      <c r="J159" s="1472" t="b">
        <v>0</v>
      </c>
      <c r="K159" s="1473"/>
      <c r="L159" s="1473"/>
      <c r="M159" s="1463" t="s">
        <v>5089</v>
      </c>
      <c r="N159" s="1463" t="s">
        <v>5089</v>
      </c>
      <c r="O159" s="1474"/>
      <c r="P159" s="1474"/>
    </row>
    <row r="160" hidden="1">
      <c r="A160" s="1464">
        <v>161.0</v>
      </c>
      <c r="B160" s="1463" t="s">
        <v>12439</v>
      </c>
      <c r="C160" s="1463" t="s">
        <v>12439</v>
      </c>
      <c r="D160" s="1469">
        <v>41990.0</v>
      </c>
      <c r="E160" s="1470" t="s">
        <v>12440</v>
      </c>
      <c r="F160" s="1471">
        <v>2.259578E7</v>
      </c>
      <c r="G160" s="1471">
        <v>2.6326839E7</v>
      </c>
      <c r="H160" s="1472" t="b">
        <v>0</v>
      </c>
      <c r="I160" s="1473"/>
      <c r="J160" s="1472" t="b">
        <v>0</v>
      </c>
      <c r="K160" s="1473"/>
      <c r="L160" s="1473"/>
      <c r="M160" s="1474"/>
      <c r="N160" s="1474"/>
      <c r="O160" s="1474"/>
      <c r="P160" s="1474"/>
    </row>
    <row r="161" hidden="1">
      <c r="A161" s="1464">
        <v>162.0</v>
      </c>
      <c r="B161" s="1463" t="s">
        <v>12441</v>
      </c>
      <c r="C161" s="1463" t="s">
        <v>12441</v>
      </c>
      <c r="D161" s="1469">
        <v>41990.0</v>
      </c>
      <c r="E161" s="1470" t="s">
        <v>12442</v>
      </c>
      <c r="F161" s="1471">
        <v>2.664442E7</v>
      </c>
      <c r="G161" s="1471">
        <v>2.664442E7</v>
      </c>
      <c r="H161" s="1472" t="b">
        <v>0</v>
      </c>
      <c r="I161" s="1473"/>
      <c r="J161" s="1472" t="b">
        <v>1</v>
      </c>
      <c r="K161" s="1473"/>
      <c r="L161" s="1473"/>
      <c r="M161" s="1463" t="s">
        <v>5089</v>
      </c>
      <c r="N161" s="1463" t="s">
        <v>5089</v>
      </c>
      <c r="O161" s="1474"/>
      <c r="P161" s="1474"/>
    </row>
    <row r="162" hidden="1">
      <c r="A162" s="1464">
        <v>163.0</v>
      </c>
      <c r="B162" s="1463" t="s">
        <v>12443</v>
      </c>
      <c r="C162" s="1463" t="s">
        <v>12443</v>
      </c>
      <c r="D162" s="1469">
        <v>41991.0</v>
      </c>
      <c r="E162" s="1470" t="s">
        <v>12444</v>
      </c>
      <c r="F162" s="1471">
        <v>2.6766969E7</v>
      </c>
      <c r="G162" s="1468" t="s">
        <v>12445</v>
      </c>
      <c r="H162" s="1472" t="b">
        <v>0</v>
      </c>
      <c r="I162" s="1473"/>
      <c r="J162" s="1472" t="b">
        <v>1</v>
      </c>
      <c r="K162" s="1473"/>
      <c r="L162" s="1473"/>
      <c r="M162" s="1474"/>
      <c r="N162" s="1474"/>
      <c r="O162" s="1474"/>
      <c r="P162" s="1474"/>
    </row>
    <row r="163" hidden="1">
      <c r="A163" s="1464">
        <v>164.0</v>
      </c>
      <c r="B163" s="1463" t="s">
        <v>12446</v>
      </c>
      <c r="C163" s="1463" t="s">
        <v>12446</v>
      </c>
      <c r="D163" s="1469">
        <v>41991.0</v>
      </c>
      <c r="E163" s="1470" t="s">
        <v>12447</v>
      </c>
      <c r="F163" s="1471">
        <v>2.797E7</v>
      </c>
      <c r="G163" s="1471">
        <v>2.797E7</v>
      </c>
      <c r="H163" s="1472" t="b">
        <v>0</v>
      </c>
      <c r="I163" s="1468" t="s">
        <v>76</v>
      </c>
      <c r="J163" s="1472" t="b">
        <v>1</v>
      </c>
      <c r="K163" s="1473"/>
      <c r="L163" s="1473"/>
      <c r="M163" s="1463" t="s">
        <v>2715</v>
      </c>
      <c r="N163" s="1463" t="s">
        <v>4930</v>
      </c>
      <c r="O163" s="1474"/>
      <c r="P163" s="1463" t="s">
        <v>2715</v>
      </c>
    </row>
    <row r="164" hidden="1">
      <c r="A164" s="1464">
        <v>165.0</v>
      </c>
      <c r="B164" s="1463" t="s">
        <v>12448</v>
      </c>
      <c r="C164" s="1463" t="s">
        <v>12448</v>
      </c>
      <c r="D164" s="1469">
        <v>41991.0</v>
      </c>
      <c r="E164" s="1470" t="s">
        <v>12449</v>
      </c>
      <c r="F164" s="1471">
        <v>2.6780092E7</v>
      </c>
      <c r="G164" s="1471">
        <v>2.6780092E7</v>
      </c>
      <c r="H164" s="1472" t="b">
        <v>0</v>
      </c>
      <c r="I164" s="1473"/>
      <c r="J164" s="1472" t="b">
        <v>1</v>
      </c>
      <c r="K164" s="1473"/>
      <c r="L164" s="1473"/>
      <c r="M164" s="1474"/>
      <c r="N164" s="1474"/>
      <c r="O164" s="1474"/>
      <c r="P164" s="1474"/>
    </row>
    <row r="165" hidden="1">
      <c r="A165" s="1464">
        <v>166.0</v>
      </c>
      <c r="B165" s="1463" t="s">
        <v>12450</v>
      </c>
      <c r="C165" s="1463" t="s">
        <v>12450</v>
      </c>
      <c r="D165" s="1469">
        <v>41991.0</v>
      </c>
      <c r="E165" s="1470" t="s">
        <v>12451</v>
      </c>
      <c r="F165" s="1471">
        <v>2.2352321E7</v>
      </c>
      <c r="G165" s="1471">
        <v>2.2352321E7</v>
      </c>
      <c r="H165" s="1472" t="b">
        <v>0</v>
      </c>
      <c r="I165" s="1473"/>
      <c r="J165" s="1472" t="b">
        <v>1</v>
      </c>
      <c r="K165" s="1473"/>
      <c r="L165" s="1473"/>
      <c r="M165" s="1474"/>
      <c r="N165" s="1474"/>
      <c r="O165" s="1474"/>
      <c r="P165" s="1474"/>
    </row>
    <row r="166" hidden="1">
      <c r="A166" s="1464">
        <v>167.0</v>
      </c>
      <c r="B166" s="1463" t="s">
        <v>12452</v>
      </c>
      <c r="C166" s="1463" t="s">
        <v>12452</v>
      </c>
      <c r="D166" s="1469">
        <v>41991.0</v>
      </c>
      <c r="E166" s="1470" t="s">
        <v>12453</v>
      </c>
      <c r="F166" s="1471">
        <v>2.25200634E8</v>
      </c>
      <c r="G166" s="1468" t="s">
        <v>12454</v>
      </c>
      <c r="H166" s="1472" t="b">
        <v>0</v>
      </c>
      <c r="I166" s="1473"/>
      <c r="J166" s="1472" t="b">
        <v>1</v>
      </c>
      <c r="K166" s="1473"/>
      <c r="L166" s="1473"/>
      <c r="M166" s="1463" t="s">
        <v>5046</v>
      </c>
      <c r="N166" s="1463" t="s">
        <v>5046</v>
      </c>
      <c r="P166" s="1474"/>
    </row>
    <row r="167">
      <c r="A167" s="1464">
        <v>168.0</v>
      </c>
      <c r="B167" s="1463" t="s">
        <v>4933</v>
      </c>
      <c r="C167" s="1463" t="s">
        <v>4934</v>
      </c>
      <c r="D167" s="1469">
        <v>45147.0</v>
      </c>
      <c r="E167" s="1470" t="s">
        <v>4935</v>
      </c>
      <c r="F167" s="1471">
        <v>2.3023329E7</v>
      </c>
      <c r="G167" s="1471">
        <v>8.59291626E8</v>
      </c>
      <c r="H167" s="1472" t="b">
        <v>1</v>
      </c>
      <c r="I167" s="1468" t="s">
        <v>76</v>
      </c>
      <c r="J167" s="1472" t="b">
        <v>1</v>
      </c>
      <c r="K167" s="1468" t="s">
        <v>4936</v>
      </c>
      <c r="L167" s="1471">
        <v>6.6909921784E10</v>
      </c>
      <c r="M167" s="1463" t="s">
        <v>2437</v>
      </c>
      <c r="N167" s="1463" t="s">
        <v>7095</v>
      </c>
      <c r="O167" s="1463" t="s">
        <v>7095</v>
      </c>
      <c r="P167" s="1463" t="s">
        <v>10196</v>
      </c>
    </row>
    <row r="168" hidden="1">
      <c r="A168" s="1464">
        <v>169.0</v>
      </c>
      <c r="B168" s="1463" t="s">
        <v>12455</v>
      </c>
      <c r="C168" s="1463" t="s">
        <v>12456</v>
      </c>
      <c r="D168" s="1469">
        <v>41991.0</v>
      </c>
      <c r="E168" s="1470" t="s">
        <v>12457</v>
      </c>
      <c r="F168" s="1471">
        <v>2.6198188E7</v>
      </c>
      <c r="G168" s="1468" t="s">
        <v>12458</v>
      </c>
      <c r="H168" s="1472" t="b">
        <v>0</v>
      </c>
      <c r="I168" s="1468" t="s">
        <v>76</v>
      </c>
      <c r="J168" s="1472" t="b">
        <v>0</v>
      </c>
      <c r="K168" s="1473"/>
      <c r="L168" s="1473"/>
      <c r="M168" s="1463" t="s">
        <v>2937</v>
      </c>
      <c r="N168" s="1474"/>
      <c r="O168" s="1474"/>
      <c r="P168" s="1463" t="s">
        <v>2937</v>
      </c>
    </row>
    <row r="169" hidden="1">
      <c r="A169" s="1464">
        <v>170.0</v>
      </c>
      <c r="B169" s="1463" t="s">
        <v>12459</v>
      </c>
      <c r="C169" s="1463" t="s">
        <v>12459</v>
      </c>
      <c r="D169" s="1469">
        <v>41991.0</v>
      </c>
      <c r="E169" s="1470" t="s">
        <v>12460</v>
      </c>
      <c r="F169" s="1471">
        <v>2.6636633E7</v>
      </c>
      <c r="G169" s="1468" t="s">
        <v>12461</v>
      </c>
      <c r="H169" s="1472" t="b">
        <v>0</v>
      </c>
      <c r="I169" s="1468" t="s">
        <v>76</v>
      </c>
      <c r="J169" s="1472" t="b">
        <v>0</v>
      </c>
      <c r="K169" s="1473"/>
      <c r="L169" s="1473"/>
      <c r="M169" s="1463" t="s">
        <v>2937</v>
      </c>
      <c r="N169" s="1463" t="s">
        <v>5006</v>
      </c>
      <c r="P169" s="1463" t="s">
        <v>2937</v>
      </c>
    </row>
    <row r="170" hidden="1">
      <c r="A170" s="1464">
        <v>171.0</v>
      </c>
      <c r="B170" s="1463" t="s">
        <v>12462</v>
      </c>
      <c r="C170" s="1463" t="s">
        <v>12463</v>
      </c>
      <c r="D170" s="1469">
        <v>41991.0</v>
      </c>
      <c r="E170" s="1470" t="s">
        <v>12464</v>
      </c>
      <c r="F170" s="1471">
        <v>2.6622323E7</v>
      </c>
      <c r="G170" s="1468" t="s">
        <v>12465</v>
      </c>
      <c r="H170" s="1472" t="b">
        <v>0</v>
      </c>
      <c r="I170" s="1468" t="s">
        <v>76</v>
      </c>
      <c r="J170" s="1472" t="b">
        <v>0</v>
      </c>
      <c r="K170" s="1473"/>
      <c r="L170" s="1473"/>
      <c r="M170" s="1463" t="s">
        <v>2464</v>
      </c>
      <c r="N170" s="1463" t="s">
        <v>5006</v>
      </c>
      <c r="P170" s="1463" t="s">
        <v>2464</v>
      </c>
    </row>
    <row r="171" hidden="1">
      <c r="A171" s="1464">
        <v>172.0</v>
      </c>
      <c r="B171" s="1463" t="s">
        <v>12466</v>
      </c>
      <c r="C171" s="1463" t="s">
        <v>12466</v>
      </c>
      <c r="D171" s="1469">
        <v>41991.0</v>
      </c>
      <c r="E171" s="1470" t="s">
        <v>12467</v>
      </c>
      <c r="F171" s="1471">
        <v>2.6739353E7</v>
      </c>
      <c r="G171" s="1477">
        <v>9.8249594508236E48</v>
      </c>
      <c r="H171" s="1472" t="b">
        <v>0</v>
      </c>
      <c r="I171" s="1473"/>
      <c r="J171" s="1472" t="b">
        <v>1</v>
      </c>
      <c r="K171" s="1473"/>
      <c r="L171" s="1473"/>
      <c r="M171" s="1463" t="s">
        <v>5284</v>
      </c>
      <c r="N171" s="1463" t="s">
        <v>5284</v>
      </c>
      <c r="P171" s="1474"/>
    </row>
    <row r="172" hidden="1">
      <c r="A172" s="1464">
        <v>173.0</v>
      </c>
      <c r="B172" s="1463" t="s">
        <v>12468</v>
      </c>
      <c r="C172" s="1463" t="s">
        <v>12468</v>
      </c>
      <c r="D172" s="1469">
        <v>41991.0</v>
      </c>
      <c r="E172" s="1470" t="s">
        <v>12469</v>
      </c>
      <c r="F172" s="1471">
        <v>2.4760022E7</v>
      </c>
      <c r="G172" s="1471">
        <v>8.9139028E8</v>
      </c>
      <c r="H172" s="1472" t="b">
        <v>0</v>
      </c>
      <c r="I172" s="1473"/>
      <c r="J172" s="1472" t="b">
        <v>1</v>
      </c>
      <c r="K172" s="1473"/>
      <c r="L172" s="1473"/>
      <c r="M172" s="1463" t="s">
        <v>5307</v>
      </c>
      <c r="N172" s="1463" t="s">
        <v>5307</v>
      </c>
      <c r="O172" s="1474"/>
      <c r="P172" s="1474"/>
    </row>
    <row r="173" hidden="1">
      <c r="A173" s="1464">
        <v>174.0</v>
      </c>
      <c r="B173" s="1463" t="s">
        <v>12470</v>
      </c>
      <c r="C173" s="1463" t="s">
        <v>12470</v>
      </c>
      <c r="D173" s="1469">
        <v>41991.0</v>
      </c>
      <c r="E173" s="1470" t="s">
        <v>12471</v>
      </c>
      <c r="F173" s="1471">
        <v>2.6764524E7</v>
      </c>
      <c r="G173" s="1468" t="s">
        <v>12472</v>
      </c>
      <c r="H173" s="1472" t="b">
        <v>0</v>
      </c>
      <c r="I173" s="1473"/>
      <c r="J173" s="1472" t="b">
        <v>1</v>
      </c>
      <c r="K173" s="1473"/>
      <c r="L173" s="1473"/>
      <c r="M173" s="1474"/>
      <c r="N173" s="1474"/>
      <c r="O173" s="1474"/>
      <c r="P173" s="1474"/>
    </row>
    <row r="174" hidden="1">
      <c r="A174" s="1464">
        <v>175.0</v>
      </c>
      <c r="B174" s="1463" t="s">
        <v>12473</v>
      </c>
      <c r="C174" s="1463" t="s">
        <v>12474</v>
      </c>
      <c r="D174" s="1469">
        <v>41991.0</v>
      </c>
      <c r="E174" s="1470" t="s">
        <v>12475</v>
      </c>
      <c r="F174" s="1471">
        <v>2.2552864E7</v>
      </c>
      <c r="G174" s="1471">
        <v>2.2552864E7</v>
      </c>
      <c r="H174" s="1472" t="b">
        <v>0</v>
      </c>
      <c r="I174" s="1468" t="s">
        <v>76</v>
      </c>
      <c r="J174" s="1472" t="b">
        <v>0</v>
      </c>
      <c r="K174" s="1473"/>
      <c r="L174" s="1473"/>
      <c r="M174" s="1463" t="s">
        <v>2440</v>
      </c>
      <c r="N174" s="1474"/>
      <c r="O174" s="1474"/>
      <c r="P174" s="1463" t="s">
        <v>2440</v>
      </c>
    </row>
    <row r="175" hidden="1">
      <c r="A175" s="1464">
        <v>176.0</v>
      </c>
      <c r="B175" s="1463" t="s">
        <v>12476</v>
      </c>
      <c r="C175" s="1463" t="s">
        <v>12476</v>
      </c>
      <c r="D175" s="1469">
        <v>41991.0</v>
      </c>
      <c r="E175" s="1470" t="s">
        <v>12477</v>
      </c>
      <c r="F175" s="1471">
        <v>2.2541234E7</v>
      </c>
      <c r="G175" s="1471">
        <v>2.2541234E7</v>
      </c>
      <c r="H175" s="1472" t="b">
        <v>0</v>
      </c>
      <c r="I175" s="1473"/>
      <c r="J175" s="1472" t="b">
        <v>1</v>
      </c>
      <c r="K175" s="1473"/>
      <c r="L175" s="1473"/>
      <c r="M175" s="1474"/>
      <c r="N175" s="1474"/>
      <c r="O175" s="1474"/>
      <c r="P175" s="1474"/>
    </row>
    <row r="176" hidden="1">
      <c r="A176" s="1464">
        <v>177.0</v>
      </c>
      <c r="B176" s="1463" t="s">
        <v>12478</v>
      </c>
      <c r="C176" s="1463" t="s">
        <v>12478</v>
      </c>
      <c r="D176" s="1469">
        <v>41991.0</v>
      </c>
      <c r="E176" s="1470" t="s">
        <v>12479</v>
      </c>
      <c r="F176" s="1468" t="s">
        <v>12480</v>
      </c>
      <c r="G176" s="1468" t="s">
        <v>12480</v>
      </c>
      <c r="H176" s="1472" t="b">
        <v>0</v>
      </c>
      <c r="I176" s="1473"/>
      <c r="J176" s="1472" t="b">
        <v>1</v>
      </c>
      <c r="K176" s="1473"/>
      <c r="L176" s="1473"/>
      <c r="M176" s="1463" t="s">
        <v>4962</v>
      </c>
      <c r="N176" s="1463" t="s">
        <v>4962</v>
      </c>
      <c r="O176" s="1474"/>
      <c r="P176" s="1474"/>
    </row>
    <row r="177" hidden="1">
      <c r="A177" s="1464">
        <v>178.0</v>
      </c>
      <c r="B177" s="1463" t="s">
        <v>12481</v>
      </c>
      <c r="C177" s="1463" t="s">
        <v>12481</v>
      </c>
      <c r="D177" s="1469">
        <v>41991.0</v>
      </c>
      <c r="E177" s="1470" t="s">
        <v>12482</v>
      </c>
      <c r="F177" s="1471">
        <v>2.2500014E7</v>
      </c>
      <c r="G177" s="1471">
        <v>2.2500014E7</v>
      </c>
      <c r="H177" s="1472" t="b">
        <v>0</v>
      </c>
      <c r="I177" s="1473"/>
      <c r="J177" s="1472" t="b">
        <v>1</v>
      </c>
      <c r="K177" s="1473"/>
      <c r="L177" s="1473"/>
      <c r="M177" s="1474"/>
      <c r="N177" s="1474"/>
      <c r="O177" s="1474"/>
      <c r="P177" s="1474"/>
    </row>
    <row r="178" hidden="1">
      <c r="A178" s="1464">
        <v>179.0</v>
      </c>
      <c r="B178" s="1463" t="s">
        <v>12483</v>
      </c>
      <c r="C178" s="1463" t="s">
        <v>12483</v>
      </c>
      <c r="D178" s="1469">
        <v>41991.0</v>
      </c>
      <c r="E178" s="1470" t="s">
        <v>12484</v>
      </c>
      <c r="F178" s="1471">
        <v>2.2587042E7</v>
      </c>
      <c r="G178" s="1471">
        <v>2.2587042E7</v>
      </c>
      <c r="H178" s="1472" t="b">
        <v>0</v>
      </c>
      <c r="I178" s="1473"/>
      <c r="J178" s="1472" t="b">
        <v>1</v>
      </c>
      <c r="K178" s="1473"/>
      <c r="L178" s="1473"/>
      <c r="M178" s="1474"/>
      <c r="N178" s="1474"/>
      <c r="O178" s="1474"/>
      <c r="P178" s="1474"/>
    </row>
    <row r="179" hidden="1">
      <c r="A179" s="1464">
        <v>180.0</v>
      </c>
      <c r="B179" s="1463" t="s">
        <v>12485</v>
      </c>
      <c r="C179" s="1463" t="s">
        <v>12485</v>
      </c>
      <c r="D179" s="1469">
        <v>41991.0</v>
      </c>
      <c r="E179" s="1470" t="s">
        <v>12486</v>
      </c>
      <c r="F179" s="1468" t="s">
        <v>12487</v>
      </c>
      <c r="G179" s="1468" t="s">
        <v>12487</v>
      </c>
      <c r="H179" s="1472" t="b">
        <v>0</v>
      </c>
      <c r="I179" s="1473"/>
      <c r="J179" s="1472" t="b">
        <v>1</v>
      </c>
      <c r="K179" s="1473"/>
      <c r="L179" s="1473"/>
      <c r="M179" s="1463" t="s">
        <v>5300</v>
      </c>
      <c r="N179" s="1463" t="s">
        <v>5300</v>
      </c>
      <c r="O179" s="1474"/>
      <c r="P179" s="1474"/>
    </row>
    <row r="180" hidden="1">
      <c r="A180" s="1464">
        <v>181.0</v>
      </c>
      <c r="B180" s="1463" t="s">
        <v>12485</v>
      </c>
      <c r="C180" s="1463" t="s">
        <v>12485</v>
      </c>
      <c r="D180" s="1469">
        <v>41991.0</v>
      </c>
      <c r="E180" s="1470" t="s">
        <v>12488</v>
      </c>
      <c r="F180" s="1471">
        <v>2.6648663E7</v>
      </c>
      <c r="G180" s="1471">
        <v>2.6648663E7</v>
      </c>
      <c r="H180" s="1472" t="b">
        <v>0</v>
      </c>
      <c r="I180" s="1473"/>
      <c r="J180" s="1472" t="b">
        <v>1</v>
      </c>
      <c r="K180" s="1473"/>
      <c r="L180" s="1473"/>
      <c r="M180" s="1474"/>
      <c r="N180" s="1474"/>
      <c r="O180" s="1474"/>
      <c r="P180" s="1474"/>
    </row>
    <row r="181" hidden="1">
      <c r="A181" s="1464">
        <v>182.0</v>
      </c>
      <c r="B181" s="1463" t="s">
        <v>12485</v>
      </c>
      <c r="C181" s="1463" t="s">
        <v>12485</v>
      </c>
      <c r="D181" s="1469">
        <v>41991.0</v>
      </c>
      <c r="E181" s="1470" t="s">
        <v>12489</v>
      </c>
      <c r="F181" s="1471">
        <v>2.6131263E7</v>
      </c>
      <c r="G181" s="1471">
        <v>2.6131263E7</v>
      </c>
      <c r="H181" s="1472" t="b">
        <v>0</v>
      </c>
      <c r="I181" s="1473"/>
      <c r="J181" s="1472" t="b">
        <v>1</v>
      </c>
      <c r="K181" s="1473"/>
      <c r="L181" s="1473"/>
      <c r="M181" s="1463" t="s">
        <v>5046</v>
      </c>
      <c r="N181" s="1463" t="s">
        <v>5046</v>
      </c>
      <c r="P181" s="1474"/>
    </row>
    <row r="182" hidden="1">
      <c r="A182" s="1464">
        <v>183.0</v>
      </c>
      <c r="B182" s="1463" t="s">
        <v>12485</v>
      </c>
      <c r="C182" s="1463" t="s">
        <v>12485</v>
      </c>
      <c r="D182" s="1469">
        <v>41991.0</v>
      </c>
      <c r="E182" s="1470" t="s">
        <v>12490</v>
      </c>
      <c r="F182" s="1471">
        <v>2.7126548E7</v>
      </c>
      <c r="G182" s="1471">
        <v>2.7126548E7</v>
      </c>
      <c r="H182" s="1472" t="b">
        <v>0</v>
      </c>
      <c r="I182" s="1473"/>
      <c r="J182" s="1472" t="b">
        <v>1</v>
      </c>
      <c r="K182" s="1473"/>
      <c r="L182" s="1473"/>
      <c r="M182" s="1463" t="s">
        <v>8535</v>
      </c>
      <c r="N182" s="1463" t="s">
        <v>8535</v>
      </c>
      <c r="O182" s="1474"/>
      <c r="P182" s="1474"/>
    </row>
    <row r="183" hidden="1">
      <c r="A183" s="1464">
        <v>184.0</v>
      </c>
      <c r="B183" s="1463" t="s">
        <v>12485</v>
      </c>
      <c r="C183" s="1463" t="s">
        <v>12485</v>
      </c>
      <c r="D183" s="1469">
        <v>41991.0</v>
      </c>
      <c r="E183" s="1470" t="s">
        <v>12491</v>
      </c>
      <c r="F183" s="1468" t="s">
        <v>12492</v>
      </c>
      <c r="G183" s="1468" t="s">
        <v>12492</v>
      </c>
      <c r="H183" s="1472" t="b">
        <v>0</v>
      </c>
      <c r="I183" s="1473"/>
      <c r="J183" s="1472" t="b">
        <v>1</v>
      </c>
      <c r="K183" s="1473"/>
      <c r="L183" s="1473"/>
      <c r="M183" s="1463" t="s">
        <v>5011</v>
      </c>
      <c r="N183" s="1463" t="s">
        <v>5011</v>
      </c>
      <c r="O183" s="1474"/>
      <c r="P183" s="1474"/>
    </row>
    <row r="184" hidden="1">
      <c r="A184" s="1464">
        <v>185.0</v>
      </c>
      <c r="B184" s="1463" t="s">
        <v>12485</v>
      </c>
      <c r="C184" s="1463" t="s">
        <v>12485</v>
      </c>
      <c r="D184" s="1469">
        <v>41991.0</v>
      </c>
      <c r="E184" s="1470" t="s">
        <v>12493</v>
      </c>
      <c r="F184" s="1468" t="s">
        <v>12494</v>
      </c>
      <c r="G184" s="1468" t="s">
        <v>12495</v>
      </c>
      <c r="H184" s="1472" t="b">
        <v>0</v>
      </c>
      <c r="I184" s="1473"/>
      <c r="J184" s="1472" t="b">
        <v>1</v>
      </c>
      <c r="K184" s="1473"/>
      <c r="L184" s="1473"/>
      <c r="M184" s="1463" t="s">
        <v>5740</v>
      </c>
      <c r="N184" s="1463" t="s">
        <v>5740</v>
      </c>
      <c r="O184" s="1474"/>
      <c r="P184" s="1474"/>
    </row>
    <row r="185" hidden="1">
      <c r="A185" s="1464">
        <v>186.0</v>
      </c>
      <c r="B185" s="1463" t="s">
        <v>12485</v>
      </c>
      <c r="C185" s="1463" t="s">
        <v>12485</v>
      </c>
      <c r="D185" s="1469">
        <v>41991.0</v>
      </c>
      <c r="E185" s="1470" t="s">
        <v>12496</v>
      </c>
      <c r="F185" s="1471">
        <v>2.6581129E7</v>
      </c>
      <c r="G185" s="1471">
        <v>2.6581129E7</v>
      </c>
      <c r="H185" s="1472" t="b">
        <v>0</v>
      </c>
      <c r="I185" s="1473"/>
      <c r="J185" s="1472" t="b">
        <v>1</v>
      </c>
      <c r="K185" s="1473"/>
      <c r="L185" s="1473"/>
      <c r="M185" s="1463" t="s">
        <v>5479</v>
      </c>
      <c r="N185" s="1463" t="s">
        <v>5479</v>
      </c>
      <c r="O185" s="1474"/>
      <c r="P185" s="1474"/>
    </row>
    <row r="186" hidden="1">
      <c r="A186" s="1464">
        <v>187.0</v>
      </c>
      <c r="B186" s="1463" t="s">
        <v>12485</v>
      </c>
      <c r="C186" s="1463" t="s">
        <v>12485</v>
      </c>
      <c r="D186" s="1469">
        <v>41991.0</v>
      </c>
      <c r="E186" s="1470" t="s">
        <v>12497</v>
      </c>
      <c r="F186" s="1468" t="s">
        <v>12498</v>
      </c>
      <c r="G186" s="1468" t="s">
        <v>12499</v>
      </c>
      <c r="H186" s="1472" t="b">
        <v>0</v>
      </c>
      <c r="I186" s="1473"/>
      <c r="J186" s="1472" t="b">
        <v>1</v>
      </c>
      <c r="K186" s="1473"/>
      <c r="L186" s="1473"/>
      <c r="M186" s="1463" t="s">
        <v>5267</v>
      </c>
      <c r="N186" s="1463" t="s">
        <v>5267</v>
      </c>
      <c r="P186" s="1474"/>
    </row>
    <row r="187" hidden="1">
      <c r="A187" s="1464">
        <v>188.0</v>
      </c>
      <c r="B187" s="1463" t="s">
        <v>12485</v>
      </c>
      <c r="C187" s="1463" t="s">
        <v>12485</v>
      </c>
      <c r="D187" s="1469">
        <v>41991.0</v>
      </c>
      <c r="E187" s="1470" t="s">
        <v>12500</v>
      </c>
      <c r="F187" s="1468" t="s">
        <v>12501</v>
      </c>
      <c r="G187" s="1468" t="s">
        <v>12501</v>
      </c>
      <c r="H187" s="1472" t="b">
        <v>0</v>
      </c>
      <c r="I187" s="1473"/>
      <c r="J187" s="1472" t="b">
        <v>1</v>
      </c>
      <c r="K187" s="1473"/>
      <c r="L187" s="1473"/>
      <c r="M187" s="1463" t="s">
        <v>5267</v>
      </c>
      <c r="N187" s="1463" t="s">
        <v>5267</v>
      </c>
      <c r="P187" s="1474"/>
    </row>
    <row r="188" hidden="1">
      <c r="A188" s="1464">
        <v>189.0</v>
      </c>
      <c r="B188" s="1463" t="s">
        <v>12502</v>
      </c>
      <c r="C188" s="1463" t="s">
        <v>12503</v>
      </c>
      <c r="D188" s="1469">
        <v>44372.0</v>
      </c>
      <c r="E188" s="1470" t="s">
        <v>12504</v>
      </c>
      <c r="F188" s="1471">
        <v>9.44655442E8</v>
      </c>
      <c r="G188" s="1471">
        <v>9.44655442E8</v>
      </c>
      <c r="H188" s="1472" t="b">
        <v>0</v>
      </c>
      <c r="I188" s="1468" t="s">
        <v>76</v>
      </c>
      <c r="J188" s="1472" t="b">
        <v>1</v>
      </c>
      <c r="K188" s="1473"/>
      <c r="L188" s="1473"/>
      <c r="M188" s="1463" t="s">
        <v>2426</v>
      </c>
      <c r="N188" s="1463" t="s">
        <v>8535</v>
      </c>
      <c r="O188" s="1474"/>
      <c r="P188" s="1463" t="s">
        <v>2426</v>
      </c>
    </row>
    <row r="189" hidden="1">
      <c r="A189" s="1464">
        <v>190.0</v>
      </c>
      <c r="B189" s="1463" t="s">
        <v>12505</v>
      </c>
      <c r="C189" s="1463" t="s">
        <v>12505</v>
      </c>
      <c r="D189" s="1469">
        <v>41991.0</v>
      </c>
      <c r="E189" s="1470" t="s">
        <v>12506</v>
      </c>
      <c r="F189" s="1471">
        <v>2.2372537E7</v>
      </c>
      <c r="G189" s="1471">
        <v>2.2372537E7</v>
      </c>
      <c r="H189" s="1472" t="b">
        <v>0</v>
      </c>
      <c r="I189" s="1473"/>
      <c r="J189" s="1472" t="b">
        <v>0</v>
      </c>
      <c r="K189" s="1473"/>
      <c r="L189" s="1473"/>
      <c r="M189" s="1463" t="s">
        <v>4951</v>
      </c>
      <c r="N189" s="1463" t="s">
        <v>4951</v>
      </c>
      <c r="O189" s="1474"/>
      <c r="P189" s="1474"/>
    </row>
    <row r="190" hidden="1">
      <c r="A190" s="1464">
        <v>191.0</v>
      </c>
      <c r="B190" s="1463" t="s">
        <v>12507</v>
      </c>
      <c r="C190" s="1463" t="s">
        <v>12507</v>
      </c>
      <c r="D190" s="1469">
        <v>41991.0</v>
      </c>
      <c r="E190" s="1470" t="s">
        <v>12508</v>
      </c>
      <c r="F190" s="1471">
        <v>2.2584247E7</v>
      </c>
      <c r="G190" s="1471">
        <v>2.2584247E7</v>
      </c>
      <c r="H190" s="1472" t="b">
        <v>0</v>
      </c>
      <c r="I190" s="1473"/>
      <c r="J190" s="1472" t="b">
        <v>1</v>
      </c>
      <c r="K190" s="1473"/>
      <c r="L190" s="1473"/>
      <c r="M190" s="1463" t="s">
        <v>5089</v>
      </c>
      <c r="N190" s="1463" t="s">
        <v>5089</v>
      </c>
      <c r="O190" s="1474"/>
      <c r="P190" s="1474"/>
    </row>
    <row r="191" hidden="1">
      <c r="A191" s="1464">
        <v>192.0</v>
      </c>
      <c r="B191" s="1463" t="s">
        <v>12509</v>
      </c>
      <c r="C191" s="1463" t="s">
        <v>12509</v>
      </c>
      <c r="D191" s="1469">
        <v>41991.0</v>
      </c>
      <c r="E191" s="1470" t="s">
        <v>12510</v>
      </c>
      <c r="F191" s="1471">
        <v>2.258817E7</v>
      </c>
      <c r="G191" s="1471">
        <v>8.38166777E8</v>
      </c>
      <c r="H191" s="1472" t="b">
        <v>0</v>
      </c>
      <c r="I191" s="1473"/>
      <c r="J191" s="1472" t="b">
        <v>1</v>
      </c>
      <c r="K191" s="1473"/>
      <c r="L191" s="1473"/>
      <c r="M191" s="1474"/>
      <c r="N191" s="1474"/>
      <c r="O191" s="1474"/>
      <c r="P191" s="1474"/>
    </row>
    <row r="192" hidden="1">
      <c r="A192" s="1464">
        <v>193.0</v>
      </c>
      <c r="B192" s="1463" t="s">
        <v>12511</v>
      </c>
      <c r="C192" s="1463" t="s">
        <v>12511</v>
      </c>
      <c r="D192" s="1469">
        <v>41991.0</v>
      </c>
      <c r="E192" s="1470" t="s">
        <v>12512</v>
      </c>
      <c r="F192" s="1471">
        <v>2.663045E7</v>
      </c>
      <c r="G192" s="1471">
        <v>2.663045E7</v>
      </c>
      <c r="H192" s="1472" t="b">
        <v>0</v>
      </c>
      <c r="I192" s="1473"/>
      <c r="J192" s="1472" t="b">
        <v>1</v>
      </c>
      <c r="K192" s="1473"/>
      <c r="L192" s="1473"/>
      <c r="M192" s="1474"/>
      <c r="N192" s="1474"/>
      <c r="O192" s="1474"/>
      <c r="P192" s="1474"/>
    </row>
    <row r="193" hidden="1">
      <c r="A193" s="1464">
        <v>194.0</v>
      </c>
      <c r="B193" s="1463" t="s">
        <v>12513</v>
      </c>
      <c r="C193" s="1463" t="s">
        <v>12513</v>
      </c>
      <c r="D193" s="1469">
        <v>41991.0</v>
      </c>
      <c r="E193" s="1470" t="s">
        <v>12514</v>
      </c>
      <c r="F193" s="1471">
        <v>2.636322E7</v>
      </c>
      <c r="G193" s="1471">
        <v>2.636322E7</v>
      </c>
      <c r="H193" s="1472" t="b">
        <v>0</v>
      </c>
      <c r="I193" s="1473"/>
      <c r="J193" s="1472" t="b">
        <v>1</v>
      </c>
      <c r="K193" s="1473"/>
      <c r="L193" s="1473"/>
      <c r="M193" s="1474"/>
      <c r="N193" s="1474"/>
      <c r="O193" s="1474"/>
      <c r="P193" s="1474"/>
    </row>
    <row r="194" hidden="1">
      <c r="A194" s="1464">
        <v>195.0</v>
      </c>
      <c r="B194" s="1463" t="s">
        <v>12515</v>
      </c>
      <c r="C194" s="1463" t="s">
        <v>12515</v>
      </c>
      <c r="D194" s="1469">
        <v>41991.0</v>
      </c>
      <c r="E194" s="1470" t="s">
        <v>12516</v>
      </c>
      <c r="F194" s="1471">
        <v>2.6599E7</v>
      </c>
      <c r="G194" s="1471">
        <v>2.6599E7</v>
      </c>
      <c r="H194" s="1472" t="b">
        <v>0</v>
      </c>
      <c r="I194" s="1473"/>
      <c r="J194" s="1472" t="b">
        <v>1</v>
      </c>
      <c r="K194" s="1473"/>
      <c r="L194" s="1473"/>
      <c r="M194" s="1474"/>
      <c r="N194" s="1474"/>
      <c r="O194" s="1474"/>
      <c r="P194" s="1474"/>
    </row>
    <row r="195" hidden="1">
      <c r="A195" s="1464">
        <v>196.0</v>
      </c>
      <c r="B195" s="1463" t="s">
        <v>12517</v>
      </c>
      <c r="C195" s="1463" t="s">
        <v>12517</v>
      </c>
      <c r="D195" s="1469">
        <v>41991.0</v>
      </c>
      <c r="E195" s="1470" t="s">
        <v>12518</v>
      </c>
      <c r="F195" s="1471">
        <v>2.0010116E7</v>
      </c>
      <c r="G195" s="1471">
        <v>2.0010116E7</v>
      </c>
      <c r="H195" s="1472" t="b">
        <v>0</v>
      </c>
      <c r="I195" s="1473"/>
      <c r="J195" s="1472" t="b">
        <v>1</v>
      </c>
      <c r="K195" s="1473"/>
      <c r="L195" s="1473"/>
      <c r="M195" s="1474"/>
      <c r="N195" s="1474"/>
      <c r="O195" s="1474"/>
      <c r="P195" s="1474"/>
    </row>
    <row r="196" hidden="1">
      <c r="A196" s="1464">
        <v>197.0</v>
      </c>
      <c r="B196" s="1463" t="s">
        <v>12519</v>
      </c>
      <c r="C196" s="1463" t="s">
        <v>12520</v>
      </c>
      <c r="D196" s="1469">
        <v>44558.0</v>
      </c>
      <c r="E196" s="1470" t="s">
        <v>12521</v>
      </c>
      <c r="F196" s="1471">
        <v>2.6640664E7</v>
      </c>
      <c r="G196" s="1471">
        <v>8.29432553E8</v>
      </c>
      <c r="H196" s="1472" t="b">
        <v>0</v>
      </c>
      <c r="I196" s="1468" t="s">
        <v>76</v>
      </c>
      <c r="J196" s="1472" t="b">
        <v>0</v>
      </c>
      <c r="K196" s="1468" t="s">
        <v>4940</v>
      </c>
      <c r="L196" s="1471">
        <v>6.68193916E10</v>
      </c>
      <c r="M196" s="1463" t="s">
        <v>2464</v>
      </c>
      <c r="N196" s="1463" t="s">
        <v>5089</v>
      </c>
      <c r="O196" s="1474"/>
      <c r="P196" s="1463" t="s">
        <v>2464</v>
      </c>
    </row>
    <row r="197" hidden="1">
      <c r="A197" s="1464">
        <v>198.0</v>
      </c>
      <c r="B197" s="1463" t="s">
        <v>12522</v>
      </c>
      <c r="C197" s="1463" t="s">
        <v>12522</v>
      </c>
      <c r="D197" s="1469">
        <v>41991.0</v>
      </c>
      <c r="E197" s="1470" t="s">
        <v>12523</v>
      </c>
      <c r="F197" s="1468" t="s">
        <v>12524</v>
      </c>
      <c r="G197" s="1468" t="s">
        <v>12524</v>
      </c>
      <c r="H197" s="1472" t="b">
        <v>0</v>
      </c>
      <c r="I197" s="1473"/>
      <c r="J197" s="1472" t="b">
        <v>1</v>
      </c>
      <c r="K197" s="1473"/>
      <c r="L197" s="1473"/>
      <c r="M197" s="1463" t="s">
        <v>12525</v>
      </c>
      <c r="N197" s="1463" t="s">
        <v>12525</v>
      </c>
      <c r="P197" s="1474"/>
    </row>
    <row r="198" hidden="1">
      <c r="A198" s="1464">
        <v>199.0</v>
      </c>
      <c r="B198" s="1463" t="s">
        <v>12526</v>
      </c>
      <c r="C198" s="1463" t="s">
        <v>12526</v>
      </c>
      <c r="D198" s="1469">
        <v>41991.0</v>
      </c>
      <c r="E198" s="1470" t="s">
        <v>12527</v>
      </c>
      <c r="F198" s="1471">
        <v>2.7127882E7</v>
      </c>
      <c r="G198" s="1471">
        <v>2.7127882E7</v>
      </c>
      <c r="H198" s="1472" t="b">
        <v>0</v>
      </c>
      <c r="I198" s="1473"/>
      <c r="J198" s="1472" t="b">
        <v>1</v>
      </c>
      <c r="K198" s="1473"/>
      <c r="L198" s="1473"/>
      <c r="M198" s="1463" t="s">
        <v>8535</v>
      </c>
      <c r="N198" s="1463" t="s">
        <v>8535</v>
      </c>
      <c r="O198" s="1474"/>
      <c r="P198" s="1474"/>
    </row>
    <row r="199" hidden="1">
      <c r="A199" s="1464">
        <v>200.0</v>
      </c>
      <c r="B199" s="1463" t="s">
        <v>12528</v>
      </c>
      <c r="C199" s="1463" t="s">
        <v>12528</v>
      </c>
      <c r="D199" s="1469">
        <v>41991.0</v>
      </c>
      <c r="E199" s="1470" t="s">
        <v>12529</v>
      </c>
      <c r="F199" s="1471">
        <v>2.0233438E7</v>
      </c>
      <c r="G199" s="1471">
        <v>2.0233438E7</v>
      </c>
      <c r="H199" s="1472" t="b">
        <v>0</v>
      </c>
      <c r="I199" s="1473"/>
      <c r="J199" s="1472" t="b">
        <v>1</v>
      </c>
      <c r="K199" s="1473"/>
      <c r="L199" s="1473"/>
      <c r="M199" s="1463" t="s">
        <v>5011</v>
      </c>
      <c r="N199" s="1463" t="s">
        <v>5011</v>
      </c>
      <c r="O199" s="1474"/>
      <c r="P199" s="1474"/>
    </row>
    <row r="200" hidden="1">
      <c r="A200" s="1464">
        <v>201.0</v>
      </c>
      <c r="B200" s="1463" t="s">
        <v>12530</v>
      </c>
      <c r="C200" s="1463" t="s">
        <v>12530</v>
      </c>
      <c r="D200" s="1469">
        <v>41991.0</v>
      </c>
      <c r="E200" s="1470" t="s">
        <v>12531</v>
      </c>
      <c r="F200" s="1468" t="s">
        <v>12532</v>
      </c>
      <c r="G200" s="1468" t="s">
        <v>12532</v>
      </c>
      <c r="H200" s="1472" t="b">
        <v>0</v>
      </c>
      <c r="I200" s="1473"/>
      <c r="J200" s="1472" t="b">
        <v>1</v>
      </c>
      <c r="K200" s="1473"/>
      <c r="L200" s="1473"/>
      <c r="M200" s="1474"/>
      <c r="N200" s="1474"/>
      <c r="O200" s="1474"/>
      <c r="P200" s="1474"/>
    </row>
    <row r="201" hidden="1">
      <c r="A201" s="1464">
        <v>202.0</v>
      </c>
      <c r="B201" s="1463" t="s">
        <v>12533</v>
      </c>
      <c r="C201" s="1463" t="s">
        <v>12533</v>
      </c>
      <c r="D201" s="1469">
        <v>41991.0</v>
      </c>
      <c r="E201" s="1470" t="s">
        <v>12534</v>
      </c>
      <c r="F201" s="1471">
        <v>2.71164E7</v>
      </c>
      <c r="G201" s="1471">
        <v>2.71164E7</v>
      </c>
      <c r="H201" s="1472" t="b">
        <v>0</v>
      </c>
      <c r="I201" s="1473"/>
      <c r="J201" s="1472" t="b">
        <v>1</v>
      </c>
      <c r="K201" s="1473"/>
      <c r="L201" s="1473"/>
      <c r="M201" s="1463" t="s">
        <v>8535</v>
      </c>
      <c r="N201" s="1463" t="s">
        <v>8535</v>
      </c>
      <c r="O201" s="1474"/>
      <c r="P201" s="1474"/>
    </row>
    <row r="202" hidden="1">
      <c r="A202" s="1464">
        <v>203.0</v>
      </c>
      <c r="B202" s="1463" t="s">
        <v>12535</v>
      </c>
      <c r="C202" s="1463" t="s">
        <v>12535</v>
      </c>
      <c r="D202" s="1469">
        <v>41991.0</v>
      </c>
      <c r="E202" s="1470" t="s">
        <v>12536</v>
      </c>
      <c r="F202" s="1471">
        <v>8.59046996E8</v>
      </c>
      <c r="G202" s="1471">
        <v>8.59046996E8</v>
      </c>
      <c r="H202" s="1472" t="b">
        <v>0</v>
      </c>
      <c r="I202" s="1473"/>
      <c r="J202" s="1472" t="b">
        <v>1</v>
      </c>
      <c r="K202" s="1473"/>
      <c r="L202" s="1473"/>
      <c r="M202" s="1463" t="s">
        <v>8313</v>
      </c>
      <c r="N202" s="1463" t="s">
        <v>8313</v>
      </c>
      <c r="O202" s="1474"/>
      <c r="P202" s="1474"/>
    </row>
    <row r="203" hidden="1">
      <c r="A203" s="1464">
        <v>204.0</v>
      </c>
      <c r="B203" s="1463" t="s">
        <v>12537</v>
      </c>
      <c r="C203" s="1463" t="s">
        <v>12537</v>
      </c>
      <c r="D203" s="1469">
        <v>41991.0</v>
      </c>
      <c r="E203" s="1470" t="s">
        <v>12538</v>
      </c>
      <c r="F203" s="1471">
        <v>2.6131658E7</v>
      </c>
      <c r="G203" s="1471">
        <v>2.6131658E7</v>
      </c>
      <c r="H203" s="1472" t="b">
        <v>0</v>
      </c>
      <c r="I203" s="1473"/>
      <c r="J203" s="1472" t="b">
        <v>1</v>
      </c>
      <c r="K203" s="1473"/>
      <c r="L203" s="1473"/>
      <c r="M203" s="1474"/>
      <c r="N203" s="1474"/>
      <c r="O203" s="1474"/>
      <c r="P203" s="1474"/>
    </row>
    <row r="204" hidden="1">
      <c r="A204" s="1464">
        <v>205.0</v>
      </c>
      <c r="B204" s="1463" t="s">
        <v>12539</v>
      </c>
      <c r="C204" s="1463" t="s">
        <v>12539</v>
      </c>
      <c r="D204" s="1469">
        <v>41991.0</v>
      </c>
      <c r="E204" s="1470" t="s">
        <v>12540</v>
      </c>
      <c r="F204" s="1471">
        <v>2.65677E7</v>
      </c>
      <c r="G204" s="1471">
        <v>2.65677E7</v>
      </c>
      <c r="H204" s="1472" t="b">
        <v>0</v>
      </c>
      <c r="I204" s="1473"/>
      <c r="J204" s="1472" t="b">
        <v>1</v>
      </c>
      <c r="K204" s="1473"/>
      <c r="L204" s="1473"/>
      <c r="M204" s="1474"/>
      <c r="N204" s="1474"/>
      <c r="O204" s="1474"/>
      <c r="P204" s="1474"/>
    </row>
    <row r="205" hidden="1">
      <c r="A205" s="1464">
        <v>206.0</v>
      </c>
      <c r="B205" s="1463" t="s">
        <v>12541</v>
      </c>
      <c r="C205" s="1463" t="s">
        <v>12541</v>
      </c>
      <c r="D205" s="1469">
        <v>41991.0</v>
      </c>
      <c r="E205" s="1470" t="s">
        <v>12542</v>
      </c>
      <c r="F205" s="1471">
        <v>2.2566555E7</v>
      </c>
      <c r="G205" s="1471">
        <v>2.2566555E7</v>
      </c>
      <c r="H205" s="1472" t="b">
        <v>0</v>
      </c>
      <c r="I205" s="1473"/>
      <c r="J205" s="1472" t="b">
        <v>1</v>
      </c>
      <c r="K205" s="1473"/>
      <c r="L205" s="1473"/>
      <c r="M205" s="1474"/>
      <c r="N205" s="1474"/>
      <c r="O205" s="1474"/>
      <c r="P205" s="1474"/>
    </row>
    <row r="206" hidden="1">
      <c r="A206" s="1464">
        <v>207.0</v>
      </c>
      <c r="B206" s="1463" t="s">
        <v>12543</v>
      </c>
      <c r="C206" s="1463" t="s">
        <v>12543</v>
      </c>
      <c r="D206" s="1469">
        <v>41991.0</v>
      </c>
      <c r="E206" s="1470" t="s">
        <v>12544</v>
      </c>
      <c r="F206" s="1471">
        <v>2.2589304E7</v>
      </c>
      <c r="G206" s="1471">
        <v>2.2589304E7</v>
      </c>
      <c r="H206" s="1472" t="b">
        <v>0</v>
      </c>
      <c r="I206" s="1473"/>
      <c r="J206" s="1472" t="b">
        <v>1</v>
      </c>
      <c r="K206" s="1473"/>
      <c r="L206" s="1473"/>
      <c r="M206" s="1463" t="s">
        <v>5006</v>
      </c>
      <c r="N206" s="1463" t="s">
        <v>5006</v>
      </c>
      <c r="P206" s="1474"/>
    </row>
    <row r="207" hidden="1">
      <c r="A207" s="1464">
        <v>208.0</v>
      </c>
      <c r="B207" s="1463" t="s">
        <v>12545</v>
      </c>
      <c r="C207" s="1463" t="s">
        <v>12545</v>
      </c>
      <c r="D207" s="1469">
        <v>41991.0</v>
      </c>
      <c r="E207" s="1470" t="s">
        <v>12546</v>
      </c>
      <c r="F207" s="1468" t="s">
        <v>12547</v>
      </c>
      <c r="G207" s="1468" t="s">
        <v>12547</v>
      </c>
      <c r="H207" s="1472" t="b">
        <v>0</v>
      </c>
      <c r="I207" s="1473"/>
      <c r="J207" s="1472" t="b">
        <v>1</v>
      </c>
      <c r="K207" s="1473"/>
      <c r="L207" s="1473"/>
      <c r="M207" s="1474"/>
      <c r="N207" s="1474"/>
      <c r="O207" s="1474"/>
      <c r="P207" s="1474"/>
    </row>
    <row r="208" hidden="1">
      <c r="A208" s="1464">
        <v>209.0</v>
      </c>
      <c r="B208" s="1463" t="s">
        <v>12548</v>
      </c>
      <c r="C208" s="1463" t="s">
        <v>12548</v>
      </c>
      <c r="D208" s="1469">
        <v>41991.0</v>
      </c>
      <c r="E208" s="1470" t="s">
        <v>12549</v>
      </c>
      <c r="F208" s="1471">
        <v>2.6511322E7</v>
      </c>
      <c r="G208" s="1471">
        <v>2.6511322E7</v>
      </c>
      <c r="H208" s="1472" t="b">
        <v>0</v>
      </c>
      <c r="I208" s="1473"/>
      <c r="J208" s="1472" t="b">
        <v>1</v>
      </c>
      <c r="K208" s="1473"/>
      <c r="L208" s="1473"/>
      <c r="M208" s="1463" t="s">
        <v>5089</v>
      </c>
      <c r="N208" s="1463" t="s">
        <v>5089</v>
      </c>
      <c r="O208" s="1474"/>
      <c r="P208" s="1474"/>
    </row>
    <row r="209" hidden="1">
      <c r="A209" s="1464">
        <v>210.0</v>
      </c>
      <c r="B209" s="1463" t="s">
        <v>12550</v>
      </c>
      <c r="C209" s="1463" t="s">
        <v>12550</v>
      </c>
      <c r="D209" s="1469">
        <v>41991.0</v>
      </c>
      <c r="E209" s="1470" t="s">
        <v>12551</v>
      </c>
      <c r="F209" s="1471">
        <v>2.2354326E7</v>
      </c>
      <c r="G209" s="1471">
        <v>2.2354326E7</v>
      </c>
      <c r="H209" s="1472" t="b">
        <v>0</v>
      </c>
      <c r="I209" s="1473"/>
      <c r="J209" s="1472" t="b">
        <v>0</v>
      </c>
      <c r="K209" s="1473"/>
      <c r="L209" s="1473"/>
      <c r="M209" s="1474"/>
      <c r="N209" s="1474"/>
      <c r="O209" s="1474"/>
      <c r="P209" s="1474"/>
    </row>
    <row r="210" hidden="1">
      <c r="A210" s="1464">
        <v>211.0</v>
      </c>
      <c r="B210" s="1463" t="s">
        <v>12552</v>
      </c>
      <c r="C210" s="1463" t="s">
        <v>12552</v>
      </c>
      <c r="D210" s="1469">
        <v>41991.0</v>
      </c>
      <c r="E210" s="1470" t="s">
        <v>12553</v>
      </c>
      <c r="F210" s="1471">
        <v>2.6599E7</v>
      </c>
      <c r="G210" s="1471">
        <v>2.6599E7</v>
      </c>
      <c r="H210" s="1472" t="b">
        <v>0</v>
      </c>
      <c r="I210" s="1473"/>
      <c r="J210" s="1472" t="b">
        <v>1</v>
      </c>
      <c r="K210" s="1473"/>
      <c r="L210" s="1473"/>
      <c r="M210" s="1474"/>
      <c r="N210" s="1474"/>
      <c r="O210" s="1474"/>
      <c r="P210" s="1474"/>
    </row>
    <row r="211" hidden="1">
      <c r="A211" s="1464">
        <v>212.0</v>
      </c>
      <c r="B211" s="1463" t="s">
        <v>12554</v>
      </c>
      <c r="C211" s="1463" t="s">
        <v>12554</v>
      </c>
      <c r="D211" s="1469">
        <v>41991.0</v>
      </c>
      <c r="E211" s="1470" t="s">
        <v>12555</v>
      </c>
      <c r="F211" s="1471">
        <v>2.1171618E7</v>
      </c>
      <c r="G211" s="1471">
        <v>2.1171618E7</v>
      </c>
      <c r="H211" s="1472" t="b">
        <v>0</v>
      </c>
      <c r="I211" s="1473"/>
      <c r="J211" s="1472" t="b">
        <v>0</v>
      </c>
      <c r="K211" s="1473"/>
      <c r="L211" s="1473"/>
      <c r="M211" s="1474"/>
      <c r="N211" s="1474"/>
      <c r="O211" s="1474"/>
      <c r="P211" s="1474"/>
    </row>
    <row r="212" hidden="1">
      <c r="A212" s="1464">
        <v>213.0</v>
      </c>
      <c r="B212" s="1463" t="s">
        <v>12556</v>
      </c>
      <c r="C212" s="1463" t="s">
        <v>12556</v>
      </c>
      <c r="D212" s="1469">
        <v>41991.0</v>
      </c>
      <c r="E212" s="1470" t="s">
        <v>12557</v>
      </c>
      <c r="F212" s="1471">
        <v>2.6299214E7</v>
      </c>
      <c r="G212" s="1471">
        <v>2.6299214E7</v>
      </c>
      <c r="H212" s="1472" t="b">
        <v>0</v>
      </c>
      <c r="I212" s="1473"/>
      <c r="J212" s="1472" t="b">
        <v>0</v>
      </c>
      <c r="K212" s="1473"/>
      <c r="L212" s="1473"/>
      <c r="M212" s="1474"/>
      <c r="N212" s="1474"/>
      <c r="O212" s="1474"/>
      <c r="P212" s="1474"/>
    </row>
    <row r="213" hidden="1">
      <c r="A213" s="1464">
        <v>214.0</v>
      </c>
      <c r="B213" s="1463" t="s">
        <v>12558</v>
      </c>
      <c r="C213" s="1463" t="s">
        <v>12558</v>
      </c>
      <c r="D213" s="1469">
        <v>41991.0</v>
      </c>
      <c r="E213" s="1470" t="s">
        <v>12559</v>
      </c>
      <c r="F213" s="1468" t="s">
        <v>12560</v>
      </c>
      <c r="G213" s="1471">
        <v>8.23249556E8</v>
      </c>
      <c r="H213" s="1472" t="b">
        <v>0</v>
      </c>
      <c r="I213" s="1473"/>
      <c r="J213" s="1472" t="b">
        <v>1</v>
      </c>
      <c r="K213" s="1473"/>
      <c r="L213" s="1473"/>
      <c r="M213" s="1474"/>
      <c r="N213" s="1474"/>
      <c r="O213" s="1474"/>
      <c r="P213" s="1474"/>
    </row>
    <row r="214" hidden="1">
      <c r="A214" s="1464">
        <v>215.0</v>
      </c>
      <c r="B214" s="1463" t="s">
        <v>12561</v>
      </c>
      <c r="C214" s="1463" t="s">
        <v>12561</v>
      </c>
      <c r="D214" s="1469">
        <v>41991.0</v>
      </c>
      <c r="E214" s="1470" t="s">
        <v>12562</v>
      </c>
      <c r="F214" s="1471">
        <v>2.26078112E8</v>
      </c>
      <c r="G214" s="1471">
        <v>2.26078112E8</v>
      </c>
      <c r="H214" s="1472" t="b">
        <v>0</v>
      </c>
      <c r="I214" s="1473"/>
      <c r="J214" s="1472" t="b">
        <v>0</v>
      </c>
      <c r="K214" s="1473"/>
      <c r="L214" s="1473"/>
      <c r="M214" s="1463" t="s">
        <v>5006</v>
      </c>
      <c r="N214" s="1463" t="s">
        <v>5006</v>
      </c>
      <c r="P214" s="1474"/>
    </row>
    <row r="215" hidden="1">
      <c r="A215" s="1464">
        <v>216.0</v>
      </c>
      <c r="B215" s="1463" t="s">
        <v>12563</v>
      </c>
      <c r="C215" s="1463" t="s">
        <v>12563</v>
      </c>
      <c r="D215" s="1469">
        <v>41991.0</v>
      </c>
      <c r="E215" s="1470" t="s">
        <v>12564</v>
      </c>
      <c r="F215" s="1468" t="s">
        <v>12565</v>
      </c>
      <c r="G215" s="1471">
        <v>8.73471369E8</v>
      </c>
      <c r="H215" s="1472" t="b">
        <v>0</v>
      </c>
      <c r="I215" s="1473"/>
      <c r="J215" s="1472" t="b">
        <v>0</v>
      </c>
      <c r="K215" s="1473"/>
      <c r="L215" s="1473"/>
      <c r="M215" s="1474"/>
      <c r="N215" s="1474"/>
      <c r="O215" s="1474"/>
      <c r="P215" s="1474"/>
    </row>
    <row r="216" hidden="1">
      <c r="A216" s="1464">
        <v>217.0</v>
      </c>
      <c r="B216" s="1463" t="s">
        <v>12566</v>
      </c>
      <c r="C216" s="1463" t="s">
        <v>12566</v>
      </c>
      <c r="D216" s="1469">
        <v>41991.0</v>
      </c>
      <c r="E216" s="1470" t="s">
        <v>12567</v>
      </c>
      <c r="F216" s="1471">
        <v>2.1605935E7</v>
      </c>
      <c r="G216" s="1471">
        <v>2.1605935E7</v>
      </c>
      <c r="H216" s="1472" t="b">
        <v>0</v>
      </c>
      <c r="I216" s="1473"/>
      <c r="J216" s="1472" t="b">
        <v>1</v>
      </c>
      <c r="K216" s="1473"/>
      <c r="L216" s="1473"/>
      <c r="M216" s="1474"/>
      <c r="N216" s="1474"/>
      <c r="O216" s="1474"/>
      <c r="P216" s="1474"/>
    </row>
    <row r="217" hidden="1">
      <c r="A217" s="1464">
        <v>218.0</v>
      </c>
      <c r="B217" s="1463" t="s">
        <v>12568</v>
      </c>
      <c r="C217" s="1463" t="s">
        <v>12568</v>
      </c>
      <c r="D217" s="1469">
        <v>41991.0</v>
      </c>
      <c r="E217" s="1470" t="s">
        <v>12569</v>
      </c>
      <c r="F217" s="1471">
        <v>2.2541234E7</v>
      </c>
      <c r="G217" s="1471">
        <v>2.2541234E7</v>
      </c>
      <c r="H217" s="1472" t="b">
        <v>0</v>
      </c>
      <c r="I217" s="1473"/>
      <c r="J217" s="1472" t="b">
        <v>1</v>
      </c>
      <c r="K217" s="1473"/>
      <c r="L217" s="1473"/>
      <c r="M217" s="1474"/>
      <c r="N217" s="1474"/>
      <c r="O217" s="1474"/>
      <c r="P217" s="1463" t="s">
        <v>12570</v>
      </c>
    </row>
    <row r="218" hidden="1">
      <c r="A218" s="1464">
        <v>219.0</v>
      </c>
      <c r="B218" s="1463" t="s">
        <v>12571</v>
      </c>
      <c r="C218" s="1463" t="s">
        <v>12571</v>
      </c>
      <c r="D218" s="1469">
        <v>41991.0</v>
      </c>
      <c r="E218" s="1470" t="s">
        <v>12572</v>
      </c>
      <c r="F218" s="1471">
        <v>8.85401001E8</v>
      </c>
      <c r="G218" s="1471">
        <v>8.85401001E8</v>
      </c>
      <c r="H218" s="1472" t="b">
        <v>0</v>
      </c>
      <c r="I218" s="1473"/>
      <c r="J218" s="1472" t="b">
        <v>0</v>
      </c>
      <c r="K218" s="1473"/>
      <c r="L218" s="1473"/>
      <c r="M218" s="1474"/>
      <c r="N218" s="1474"/>
      <c r="O218" s="1474"/>
      <c r="P218" s="1474"/>
    </row>
    <row r="219">
      <c r="A219" s="1464">
        <v>220.0</v>
      </c>
      <c r="B219" s="1463" t="s">
        <v>3319</v>
      </c>
      <c r="C219" s="1463" t="s">
        <v>3319</v>
      </c>
      <c r="D219" s="1469">
        <v>45715.0</v>
      </c>
      <c r="E219" s="1470" t="s">
        <v>4939</v>
      </c>
      <c r="F219" s="1471">
        <v>2.6498353E7</v>
      </c>
      <c r="G219" s="1471">
        <v>2.6498353E7</v>
      </c>
      <c r="H219" s="1472" t="b">
        <v>1</v>
      </c>
      <c r="I219" s="1468" t="s">
        <v>76</v>
      </c>
      <c r="J219" s="1472" t="b">
        <v>1</v>
      </c>
      <c r="K219" s="1468" t="s">
        <v>4940</v>
      </c>
      <c r="L219" s="1471">
        <v>6.68193916E10</v>
      </c>
      <c r="M219" s="1463" t="s">
        <v>2464</v>
      </c>
      <c r="N219" s="1463" t="s">
        <v>6965</v>
      </c>
      <c r="O219" s="1463" t="s">
        <v>6965</v>
      </c>
      <c r="P219" s="1463" t="s">
        <v>2464</v>
      </c>
    </row>
    <row r="220" hidden="1">
      <c r="A220" s="1464">
        <v>221.0</v>
      </c>
      <c r="B220" s="1463" t="s">
        <v>12573</v>
      </c>
      <c r="C220" s="1463" t="s">
        <v>12573</v>
      </c>
      <c r="D220" s="1469">
        <v>41991.0</v>
      </c>
      <c r="E220" s="1470" t="s">
        <v>12574</v>
      </c>
      <c r="F220" s="1471">
        <v>2.8610953E7</v>
      </c>
      <c r="G220" s="1471">
        <v>2.8610953E7</v>
      </c>
      <c r="H220" s="1472" t="b">
        <v>0</v>
      </c>
      <c r="I220" s="1473"/>
      <c r="J220" s="1472" t="b">
        <v>0</v>
      </c>
      <c r="K220" s="1473"/>
      <c r="L220" s="1473"/>
      <c r="M220" s="1463" t="s">
        <v>5164</v>
      </c>
      <c r="N220" s="1463" t="s">
        <v>5164</v>
      </c>
      <c r="P220" s="1463" t="s">
        <v>12570</v>
      </c>
    </row>
    <row r="221">
      <c r="A221" s="1464">
        <v>222.0</v>
      </c>
      <c r="B221" s="1463" t="s">
        <v>4941</v>
      </c>
      <c r="C221" s="1463" t="s">
        <v>4942</v>
      </c>
      <c r="D221" s="1469">
        <v>44528.0</v>
      </c>
      <c r="E221" s="1470" t="s">
        <v>4943</v>
      </c>
      <c r="F221" s="1468" t="s">
        <v>4944</v>
      </c>
      <c r="G221" s="1471">
        <v>2.65088E7</v>
      </c>
      <c r="H221" s="1472" t="b">
        <v>1</v>
      </c>
      <c r="I221" s="1468" t="s">
        <v>76</v>
      </c>
      <c r="J221" s="1472" t="b">
        <v>1</v>
      </c>
      <c r="K221" s="1468" t="s">
        <v>4940</v>
      </c>
      <c r="L221" s="1471">
        <v>6.68193916E10</v>
      </c>
      <c r="M221" s="1463" t="s">
        <v>5391</v>
      </c>
      <c r="N221" s="1463" t="s">
        <v>6320</v>
      </c>
      <c r="O221" s="1463" t="s">
        <v>6320</v>
      </c>
      <c r="P221" s="1463" t="s">
        <v>5392</v>
      </c>
    </row>
    <row r="222" hidden="1">
      <c r="A222" s="1464">
        <v>223.0</v>
      </c>
      <c r="B222" s="1463" t="s">
        <v>12575</v>
      </c>
      <c r="C222" s="1463" t="s">
        <v>12575</v>
      </c>
      <c r="D222" s="1469">
        <v>41991.0</v>
      </c>
      <c r="E222" s="1470" t="s">
        <v>12576</v>
      </c>
      <c r="F222" s="1471">
        <v>2.65088E7</v>
      </c>
      <c r="G222" s="1471">
        <v>2.65088E7</v>
      </c>
      <c r="H222" s="1472" t="b">
        <v>0</v>
      </c>
      <c r="I222" s="1473"/>
      <c r="J222" s="1472" t="b">
        <v>0</v>
      </c>
      <c r="K222" s="1473"/>
      <c r="L222" s="1473"/>
      <c r="M222" s="1463" t="s">
        <v>4962</v>
      </c>
      <c r="N222" s="1463" t="s">
        <v>4962</v>
      </c>
      <c r="O222" s="1474"/>
      <c r="P222" s="1474"/>
    </row>
    <row r="223" hidden="1">
      <c r="A223" s="1464">
        <v>224.0</v>
      </c>
      <c r="B223" s="1463" t="s">
        <v>12577</v>
      </c>
      <c r="C223" s="1463" t="s">
        <v>12577</v>
      </c>
      <c r="D223" s="1469">
        <v>41991.0</v>
      </c>
      <c r="E223" s="1470" t="s">
        <v>12578</v>
      </c>
      <c r="F223" s="1468">
        <v>2.6599E7</v>
      </c>
      <c r="G223" s="1471">
        <v>2.6599E7</v>
      </c>
      <c r="H223" s="1472" t="b">
        <v>0</v>
      </c>
      <c r="I223" s="1473"/>
      <c r="J223" s="1472" t="b">
        <v>0</v>
      </c>
      <c r="K223" s="1473"/>
      <c r="L223" s="1473"/>
      <c r="M223" s="1463" t="s">
        <v>5164</v>
      </c>
      <c r="N223" s="1463" t="s">
        <v>5164</v>
      </c>
      <c r="P223" s="1474"/>
    </row>
    <row r="224" hidden="1">
      <c r="A224" s="1464">
        <v>225.0</v>
      </c>
      <c r="B224" s="1463" t="s">
        <v>12579</v>
      </c>
      <c r="C224" s="1463" t="s">
        <v>12579</v>
      </c>
      <c r="D224" s="1469">
        <v>41991.0</v>
      </c>
      <c r="E224" s="1470" t="s">
        <v>12580</v>
      </c>
      <c r="F224" s="1471">
        <v>2.65677E7</v>
      </c>
      <c r="G224" s="1471">
        <v>2.65677E7</v>
      </c>
      <c r="H224" s="1472" t="b">
        <v>0</v>
      </c>
      <c r="I224" s="1473"/>
      <c r="J224" s="1472" t="b">
        <v>1</v>
      </c>
      <c r="K224" s="1473"/>
      <c r="L224" s="1473"/>
      <c r="M224" s="1474"/>
      <c r="N224" s="1474"/>
      <c r="O224" s="1474"/>
      <c r="P224" s="1474"/>
    </row>
    <row r="225" hidden="1">
      <c r="A225" s="1464">
        <v>226.0</v>
      </c>
      <c r="B225" s="1463" t="s">
        <v>12581</v>
      </c>
      <c r="C225" s="1463" t="s">
        <v>12581</v>
      </c>
      <c r="D225" s="1469">
        <v>41991.0</v>
      </c>
      <c r="E225" s="1470" t="s">
        <v>12582</v>
      </c>
      <c r="F225" s="1471">
        <v>2.661394E7</v>
      </c>
      <c r="G225" s="1471">
        <v>2.661394E7</v>
      </c>
      <c r="H225" s="1472" t="b">
        <v>0</v>
      </c>
      <c r="I225" s="1473"/>
      <c r="J225" s="1472" t="b">
        <v>1</v>
      </c>
      <c r="K225" s="1473"/>
      <c r="L225" s="1473"/>
      <c r="M225" s="1463" t="s">
        <v>4930</v>
      </c>
      <c r="N225" s="1463" t="s">
        <v>4930</v>
      </c>
      <c r="O225" s="1474"/>
      <c r="P225" s="1474"/>
    </row>
    <row r="226" hidden="1">
      <c r="A226" s="1464">
        <v>227.0</v>
      </c>
      <c r="B226" s="1463" t="s">
        <v>12581</v>
      </c>
      <c r="C226" s="1463" t="s">
        <v>12581</v>
      </c>
      <c r="D226" s="1469">
        <v>41991.0</v>
      </c>
      <c r="E226" s="1470" t="s">
        <v>12583</v>
      </c>
      <c r="F226" s="1471">
        <v>2.2617217E7</v>
      </c>
      <c r="G226" s="1471">
        <v>2.2617217E7</v>
      </c>
      <c r="H226" s="1472" t="b">
        <v>0</v>
      </c>
      <c r="I226" s="1473"/>
      <c r="J226" s="1472" t="b">
        <v>1</v>
      </c>
      <c r="K226" s="1473"/>
      <c r="L226" s="1473"/>
      <c r="M226" s="1463" t="s">
        <v>5006</v>
      </c>
      <c r="N226" s="1463" t="s">
        <v>5006</v>
      </c>
      <c r="P226" s="1474"/>
    </row>
    <row r="227" hidden="1">
      <c r="A227" s="1464">
        <v>228.0</v>
      </c>
      <c r="B227" s="1463" t="s">
        <v>12584</v>
      </c>
      <c r="C227" s="1463" t="s">
        <v>12584</v>
      </c>
      <c r="D227" s="1469">
        <v>41991.0</v>
      </c>
      <c r="E227" s="1470" t="s">
        <v>12585</v>
      </c>
      <c r="F227" s="1468" t="s">
        <v>12586</v>
      </c>
      <c r="G227" s="1468" t="s">
        <v>12586</v>
      </c>
      <c r="H227" s="1472" t="b">
        <v>0</v>
      </c>
      <c r="I227" s="1473"/>
      <c r="J227" s="1472" t="b">
        <v>1</v>
      </c>
      <c r="K227" s="1473"/>
      <c r="L227" s="1473"/>
      <c r="M227" s="1463" t="s">
        <v>5143</v>
      </c>
      <c r="N227" s="1463" t="s">
        <v>5143</v>
      </c>
      <c r="O227" s="1474"/>
      <c r="P227" s="1474"/>
    </row>
    <row r="228" hidden="1">
      <c r="A228" s="1464">
        <v>229.0</v>
      </c>
      <c r="B228" s="1463" t="s">
        <v>12584</v>
      </c>
      <c r="C228" s="1463" t="s">
        <v>12584</v>
      </c>
      <c r="D228" s="1469">
        <v>41991.0</v>
      </c>
      <c r="E228" s="1470" t="s">
        <v>12587</v>
      </c>
      <c r="F228" s="1471">
        <v>2.2340388E7</v>
      </c>
      <c r="G228" s="1468" t="s">
        <v>12588</v>
      </c>
      <c r="H228" s="1472" t="b">
        <v>0</v>
      </c>
      <c r="I228" s="1473"/>
      <c r="J228" s="1472" t="b">
        <v>1</v>
      </c>
      <c r="K228" s="1473"/>
      <c r="L228" s="1473"/>
      <c r="M228" s="1463" t="s">
        <v>5479</v>
      </c>
      <c r="N228" s="1463" t="s">
        <v>5479</v>
      </c>
      <c r="O228" s="1474"/>
      <c r="P228" s="1474"/>
    </row>
    <row r="229" hidden="1">
      <c r="A229" s="1464">
        <v>230.0</v>
      </c>
      <c r="B229" s="1463" t="s">
        <v>12584</v>
      </c>
      <c r="C229" s="1463" t="s">
        <v>12584</v>
      </c>
      <c r="D229" s="1469">
        <v>41991.0</v>
      </c>
      <c r="E229" s="1470" t="s">
        <v>12589</v>
      </c>
      <c r="F229" s="1471">
        <v>2.1051E7</v>
      </c>
      <c r="G229" s="1471">
        <v>2.1051E7</v>
      </c>
      <c r="H229" s="1472" t="b">
        <v>0</v>
      </c>
      <c r="I229" s="1473"/>
      <c r="J229" s="1472" t="b">
        <v>1</v>
      </c>
      <c r="K229" s="1473"/>
      <c r="L229" s="1473"/>
      <c r="M229" s="1474"/>
      <c r="N229" s="1474"/>
      <c r="O229" s="1474"/>
      <c r="P229" s="1474"/>
    </row>
    <row r="230" hidden="1">
      <c r="A230" s="1464">
        <v>231.0</v>
      </c>
      <c r="B230" s="1463" t="s">
        <v>12584</v>
      </c>
      <c r="C230" s="1463" t="s">
        <v>12584</v>
      </c>
      <c r="D230" s="1469">
        <v>41991.0</v>
      </c>
      <c r="E230" s="1470" t="s">
        <v>12590</v>
      </c>
      <c r="F230" s="1471">
        <v>2.1085241E7</v>
      </c>
      <c r="G230" s="1471">
        <v>2.1085241E7</v>
      </c>
      <c r="H230" s="1472" t="b">
        <v>0</v>
      </c>
      <c r="I230" s="1473"/>
      <c r="J230" s="1472" t="b">
        <v>1</v>
      </c>
      <c r="K230" s="1473"/>
      <c r="L230" s="1473"/>
      <c r="M230" s="1463" t="s">
        <v>5101</v>
      </c>
      <c r="N230" s="1463" t="s">
        <v>5101</v>
      </c>
      <c r="O230" s="1474"/>
      <c r="P230" s="1474"/>
    </row>
    <row r="231" hidden="1">
      <c r="A231" s="1464">
        <v>232.0</v>
      </c>
      <c r="B231" s="1463" t="s">
        <v>12591</v>
      </c>
      <c r="C231" s="1463" t="s">
        <v>12591</v>
      </c>
      <c r="D231" s="1469">
        <v>41991.0</v>
      </c>
      <c r="E231" s="1470" t="s">
        <v>12592</v>
      </c>
      <c r="F231" s="1468" t="s">
        <v>12593</v>
      </c>
      <c r="G231" s="1468" t="s">
        <v>12594</v>
      </c>
      <c r="H231" s="1472" t="b">
        <v>0</v>
      </c>
      <c r="I231" s="1473"/>
      <c r="J231" s="1472" t="b">
        <v>0</v>
      </c>
      <c r="K231" s="1473"/>
      <c r="L231" s="1473"/>
      <c r="M231" s="1463" t="s">
        <v>4930</v>
      </c>
      <c r="N231" s="1463" t="s">
        <v>4930</v>
      </c>
      <c r="O231" s="1474"/>
      <c r="P231" s="1474"/>
    </row>
    <row r="232" hidden="1">
      <c r="A232" s="1464">
        <v>233.0</v>
      </c>
      <c r="B232" s="1463" t="s">
        <v>12595</v>
      </c>
      <c r="C232" s="1463" t="s">
        <v>12595</v>
      </c>
      <c r="D232" s="1469">
        <v>41991.0</v>
      </c>
      <c r="E232" s="1470" t="s">
        <v>12596</v>
      </c>
      <c r="F232" s="1471">
        <v>2.6586288E7</v>
      </c>
      <c r="G232" s="1471">
        <v>2.6586288E7</v>
      </c>
      <c r="H232" s="1472" t="b">
        <v>0</v>
      </c>
      <c r="I232" s="1473"/>
      <c r="J232" s="1472" t="b">
        <v>0</v>
      </c>
      <c r="K232" s="1473"/>
      <c r="L232" s="1473"/>
      <c r="M232" s="1474"/>
      <c r="N232" s="1474"/>
      <c r="O232" s="1474"/>
      <c r="P232" s="1474"/>
    </row>
    <row r="233" hidden="1">
      <c r="A233" s="1464">
        <v>234.0</v>
      </c>
      <c r="B233" s="1463" t="s">
        <v>12597</v>
      </c>
      <c r="C233" s="1463" t="s">
        <v>12597</v>
      </c>
      <c r="D233" s="1469">
        <v>41991.0</v>
      </c>
      <c r="E233" s="1470" t="s">
        <v>12598</v>
      </c>
      <c r="F233" s="1471">
        <v>2.6366622E7</v>
      </c>
      <c r="G233" s="1471">
        <v>2.6366622E7</v>
      </c>
      <c r="H233" s="1472" t="b">
        <v>0</v>
      </c>
      <c r="I233" s="1473"/>
      <c r="J233" s="1472" t="b">
        <v>0</v>
      </c>
      <c r="K233" s="1473"/>
      <c r="L233" s="1473"/>
      <c r="M233" s="1463" t="s">
        <v>5148</v>
      </c>
      <c r="N233" s="1463" t="s">
        <v>5148</v>
      </c>
      <c r="O233" s="1474"/>
      <c r="P233" s="1474"/>
    </row>
    <row r="234" hidden="1">
      <c r="A234" s="1464">
        <v>235.0</v>
      </c>
      <c r="B234" s="1463" t="s">
        <v>12599</v>
      </c>
      <c r="C234" s="1463" t="s">
        <v>12599</v>
      </c>
      <c r="D234" s="1469">
        <v>41991.0</v>
      </c>
      <c r="E234" s="1470" t="s">
        <v>12600</v>
      </c>
      <c r="F234" s="1471">
        <v>2.2601861E7</v>
      </c>
      <c r="G234" s="1471">
        <v>2.2601861E7</v>
      </c>
      <c r="H234" s="1472" t="b">
        <v>0</v>
      </c>
      <c r="I234" s="1473"/>
      <c r="J234" s="1472" t="b">
        <v>0</v>
      </c>
      <c r="K234" s="1473"/>
      <c r="L234" s="1473"/>
      <c r="M234" s="1474"/>
      <c r="N234" s="1474"/>
      <c r="O234" s="1474"/>
      <c r="P234" s="1474"/>
    </row>
    <row r="235" hidden="1">
      <c r="A235" s="1464">
        <v>236.0</v>
      </c>
      <c r="B235" s="1463" t="s">
        <v>12601</v>
      </c>
      <c r="C235" s="1463" t="s">
        <v>12601</v>
      </c>
      <c r="D235" s="1469">
        <v>41991.0</v>
      </c>
      <c r="E235" s="1470" t="s">
        <v>12602</v>
      </c>
      <c r="F235" s="1471">
        <v>2.3816879E7</v>
      </c>
      <c r="G235" s="1471">
        <v>2.3816879E7</v>
      </c>
      <c r="H235" s="1472" t="b">
        <v>0</v>
      </c>
      <c r="I235" s="1473"/>
      <c r="J235" s="1472" t="b">
        <v>0</v>
      </c>
      <c r="K235" s="1473"/>
      <c r="L235" s="1473"/>
      <c r="M235" s="1474"/>
      <c r="N235" s="1474"/>
      <c r="O235" s="1474"/>
      <c r="P235" s="1474"/>
    </row>
    <row r="236" hidden="1">
      <c r="A236" s="1464">
        <v>237.0</v>
      </c>
      <c r="B236" s="1463" t="s">
        <v>12603</v>
      </c>
      <c r="C236" s="1463" t="s">
        <v>12603</v>
      </c>
      <c r="D236" s="1469">
        <v>41991.0</v>
      </c>
      <c r="E236" s="1470" t="s">
        <v>12604</v>
      </c>
      <c r="F236" s="1471">
        <v>2.630717E7</v>
      </c>
      <c r="G236" s="1471">
        <v>9.17798098E8</v>
      </c>
      <c r="H236" s="1472" t="b">
        <v>0</v>
      </c>
      <c r="I236" s="1473"/>
      <c r="J236" s="1472" t="b">
        <v>1</v>
      </c>
      <c r="K236" s="1473"/>
      <c r="L236" s="1473"/>
      <c r="M236" s="1474"/>
      <c r="N236" s="1474"/>
      <c r="O236" s="1474"/>
      <c r="P236" s="1474"/>
    </row>
    <row r="237" hidden="1">
      <c r="A237" s="1464">
        <v>238.0</v>
      </c>
      <c r="B237" s="1463" t="s">
        <v>12605</v>
      </c>
      <c r="C237" s="1463" t="s">
        <v>12605</v>
      </c>
      <c r="D237" s="1469">
        <v>41991.0</v>
      </c>
      <c r="E237" s="1470" t="s">
        <v>12606</v>
      </c>
      <c r="F237" s="1468" t="s">
        <v>12607</v>
      </c>
      <c r="G237" s="1468" t="s">
        <v>12608</v>
      </c>
      <c r="H237" s="1472" t="b">
        <v>0</v>
      </c>
      <c r="I237" s="1468" t="s">
        <v>76</v>
      </c>
      <c r="J237" s="1472" t="b">
        <v>1</v>
      </c>
      <c r="K237" s="1473"/>
      <c r="L237" s="1473"/>
      <c r="M237" s="1463" t="s">
        <v>5998</v>
      </c>
      <c r="N237" s="1463" t="s">
        <v>5998</v>
      </c>
      <c r="O237" s="1474"/>
      <c r="P237" s="1474"/>
    </row>
    <row r="238" hidden="1">
      <c r="A238" s="1464">
        <v>239.0</v>
      </c>
      <c r="B238" s="1463" t="s">
        <v>12609</v>
      </c>
      <c r="C238" s="1463" t="s">
        <v>12609</v>
      </c>
      <c r="D238" s="1469">
        <v>41991.0</v>
      </c>
      <c r="E238" s="1470" t="s">
        <v>12610</v>
      </c>
      <c r="F238" s="1471">
        <v>8.18141173E8</v>
      </c>
      <c r="G238" s="1471">
        <v>8.18141173E8</v>
      </c>
      <c r="H238" s="1472" t="b">
        <v>0</v>
      </c>
      <c r="I238" s="1473"/>
      <c r="J238" s="1472" t="b">
        <v>0</v>
      </c>
      <c r="K238" s="1473"/>
      <c r="L238" s="1473"/>
      <c r="M238" s="1474"/>
      <c r="N238" s="1474"/>
      <c r="O238" s="1474"/>
      <c r="P238" s="1463" t="s">
        <v>12570</v>
      </c>
    </row>
    <row r="239" hidden="1">
      <c r="A239" s="1464">
        <v>240.0</v>
      </c>
      <c r="B239" s="1463" t="s">
        <v>12611</v>
      </c>
      <c r="C239" s="1463" t="s">
        <v>12611</v>
      </c>
      <c r="D239" s="1469">
        <v>41991.0</v>
      </c>
      <c r="E239" s="1470" t="s">
        <v>12612</v>
      </c>
      <c r="F239" s="1471">
        <v>2.6379541E7</v>
      </c>
      <c r="G239" s="1471">
        <v>2.6379541E7</v>
      </c>
      <c r="H239" s="1472" t="b">
        <v>0</v>
      </c>
      <c r="I239" s="1473"/>
      <c r="J239" s="1472" t="b">
        <v>0</v>
      </c>
      <c r="K239" s="1473"/>
      <c r="L239" s="1473"/>
      <c r="M239" s="1474"/>
      <c r="N239" s="1474"/>
      <c r="O239" s="1474"/>
      <c r="P239" s="1474"/>
    </row>
    <row r="240" hidden="1">
      <c r="A240" s="1464">
        <v>241.0</v>
      </c>
      <c r="B240" s="1463" t="s">
        <v>12613</v>
      </c>
      <c r="C240" s="1463" t="s">
        <v>12613</v>
      </c>
      <c r="D240" s="1469">
        <v>41992.0</v>
      </c>
      <c r="E240" s="1470" t="s">
        <v>12614</v>
      </c>
      <c r="F240" s="1471">
        <v>2.1269999E7</v>
      </c>
      <c r="G240" s="1471">
        <v>2.1269999E7</v>
      </c>
      <c r="H240" s="1472" t="b">
        <v>0</v>
      </c>
      <c r="I240" s="1473"/>
      <c r="J240" s="1472" t="b">
        <v>0</v>
      </c>
      <c r="K240" s="1473"/>
      <c r="L240" s="1473"/>
      <c r="M240" s="1463" t="s">
        <v>5089</v>
      </c>
      <c r="N240" s="1463" t="s">
        <v>5089</v>
      </c>
      <c r="O240" s="1474"/>
      <c r="P240" s="1474"/>
    </row>
    <row r="241" hidden="1">
      <c r="A241" s="1464">
        <v>242.0</v>
      </c>
      <c r="B241" s="1463" t="s">
        <v>12615</v>
      </c>
      <c r="C241" s="1463" t="s">
        <v>12615</v>
      </c>
      <c r="D241" s="1469">
        <v>41992.0</v>
      </c>
      <c r="E241" s="1470" t="s">
        <v>12616</v>
      </c>
      <c r="F241" s="1471">
        <v>2.3186831E7</v>
      </c>
      <c r="G241" s="1471">
        <v>2.3186831E7</v>
      </c>
      <c r="H241" s="1472" t="b">
        <v>0</v>
      </c>
      <c r="I241" s="1473"/>
      <c r="J241" s="1472" t="b">
        <v>0</v>
      </c>
      <c r="K241" s="1473"/>
      <c r="L241" s="1473"/>
      <c r="M241" s="1463" t="s">
        <v>5228</v>
      </c>
      <c r="N241" s="1463" t="s">
        <v>5228</v>
      </c>
      <c r="P241" s="1474"/>
    </row>
    <row r="242" hidden="1">
      <c r="A242" s="1464">
        <v>243.0</v>
      </c>
      <c r="B242" s="1463" t="s">
        <v>12617</v>
      </c>
      <c r="C242" s="1463" t="s">
        <v>12617</v>
      </c>
      <c r="D242" s="1469">
        <v>41992.0</v>
      </c>
      <c r="E242" s="1470" t="s">
        <v>12618</v>
      </c>
      <c r="F242" s="1468" t="s">
        <v>12619</v>
      </c>
      <c r="G242" s="1468" t="s">
        <v>12620</v>
      </c>
      <c r="H242" s="1472" t="b">
        <v>0</v>
      </c>
      <c r="I242" s="1473"/>
      <c r="J242" s="1472" t="b">
        <v>0</v>
      </c>
      <c r="K242" s="1473"/>
      <c r="L242" s="1473"/>
      <c r="M242" s="1463" t="s">
        <v>5228</v>
      </c>
      <c r="N242" s="1463" t="s">
        <v>5228</v>
      </c>
      <c r="P242" s="1474"/>
    </row>
    <row r="243" hidden="1">
      <c r="A243" s="1464">
        <v>244.0</v>
      </c>
      <c r="B243" s="1463" t="s">
        <v>12621</v>
      </c>
      <c r="C243" s="1463" t="s">
        <v>12621</v>
      </c>
      <c r="D243" s="1469">
        <v>41992.0</v>
      </c>
      <c r="E243" s="1470" t="s">
        <v>12622</v>
      </c>
      <c r="F243" s="1471">
        <v>2.797013E7</v>
      </c>
      <c r="G243" s="1471">
        <v>2.797013E7</v>
      </c>
      <c r="H243" s="1472" t="b">
        <v>0</v>
      </c>
      <c r="I243" s="1473"/>
      <c r="J243" s="1472" t="b">
        <v>0</v>
      </c>
      <c r="K243" s="1473"/>
      <c r="L243" s="1473"/>
      <c r="M243" s="1463" t="s">
        <v>4930</v>
      </c>
      <c r="N243" s="1463" t="s">
        <v>4930</v>
      </c>
      <c r="O243" s="1474"/>
      <c r="P243" s="1474"/>
    </row>
    <row r="244" hidden="1">
      <c r="A244" s="1464">
        <v>245.0</v>
      </c>
      <c r="B244" s="1463" t="s">
        <v>12623</v>
      </c>
      <c r="C244" s="1463" t="s">
        <v>12623</v>
      </c>
      <c r="D244" s="1469">
        <v>41992.0</v>
      </c>
      <c r="E244" s="1470" t="s">
        <v>12624</v>
      </c>
      <c r="F244" s="1471">
        <v>2.6461554E7</v>
      </c>
      <c r="G244" s="1471">
        <v>8.38166777E8</v>
      </c>
      <c r="H244" s="1472" t="b">
        <v>0</v>
      </c>
      <c r="I244" s="1473"/>
      <c r="J244" s="1472" t="b">
        <v>0</v>
      </c>
      <c r="K244" s="1473"/>
      <c r="L244" s="1473"/>
      <c r="M244" s="1463" t="s">
        <v>5086</v>
      </c>
      <c r="N244" s="1463" t="s">
        <v>5086</v>
      </c>
      <c r="O244" s="1474"/>
      <c r="P244" s="1474"/>
    </row>
    <row r="245" hidden="1">
      <c r="A245" s="1464">
        <v>246.0</v>
      </c>
      <c r="B245" s="1463" t="s">
        <v>12625</v>
      </c>
      <c r="C245" s="1463" t="s">
        <v>12625</v>
      </c>
      <c r="D245" s="1469">
        <v>41992.0</v>
      </c>
      <c r="E245" s="1470" t="s">
        <v>12626</v>
      </c>
      <c r="F245" s="1471">
        <v>2.2604391E7</v>
      </c>
      <c r="G245" s="1471">
        <v>2.2604391E7</v>
      </c>
      <c r="H245" s="1472" t="b">
        <v>0</v>
      </c>
      <c r="I245" s="1473"/>
      <c r="J245" s="1472" t="b">
        <v>1</v>
      </c>
      <c r="K245" s="1473"/>
      <c r="L245" s="1473"/>
      <c r="M245" s="1474"/>
      <c r="N245" s="1474"/>
      <c r="O245" s="1474"/>
      <c r="P245" s="1474"/>
    </row>
    <row r="246" hidden="1">
      <c r="A246" s="1464">
        <v>247.0</v>
      </c>
      <c r="B246" s="1463" t="s">
        <v>12627</v>
      </c>
      <c r="C246" s="1463" t="s">
        <v>12627</v>
      </c>
      <c r="D246" s="1469">
        <v>41992.0</v>
      </c>
      <c r="E246" s="1470" t="s">
        <v>12628</v>
      </c>
      <c r="F246" s="1471">
        <v>2.2566874E7</v>
      </c>
      <c r="G246" s="1468" t="s">
        <v>12629</v>
      </c>
      <c r="H246" s="1472" t="b">
        <v>0</v>
      </c>
      <c r="I246" s="1473"/>
      <c r="J246" s="1472" t="b">
        <v>0</v>
      </c>
      <c r="K246" s="1473"/>
      <c r="L246" s="1473"/>
      <c r="M246" s="1474"/>
      <c r="N246" s="1474"/>
      <c r="O246" s="1474"/>
      <c r="P246" s="1474"/>
    </row>
    <row r="247" hidden="1">
      <c r="A247" s="1464">
        <v>248.0</v>
      </c>
      <c r="B247" s="1463" t="s">
        <v>12630</v>
      </c>
      <c r="C247" s="1463" t="s">
        <v>12631</v>
      </c>
      <c r="D247" s="1469">
        <v>44331.0</v>
      </c>
      <c r="E247" s="1470" t="s">
        <v>12632</v>
      </c>
      <c r="F247" s="1471">
        <v>2.1006255E7</v>
      </c>
      <c r="G247" s="1471">
        <v>2.1006255E7</v>
      </c>
      <c r="H247" s="1472" t="b">
        <v>0</v>
      </c>
      <c r="I247" s="1468" t="s">
        <v>76</v>
      </c>
      <c r="J247" s="1472" t="b">
        <v>1</v>
      </c>
      <c r="K247" s="1468" t="s">
        <v>4940</v>
      </c>
      <c r="L247" s="1471">
        <v>6.68193916E10</v>
      </c>
      <c r="M247" s="1474"/>
      <c r="N247" s="1474"/>
      <c r="O247" s="1474"/>
      <c r="P247" s="1474"/>
    </row>
    <row r="248" hidden="1">
      <c r="A248" s="1464">
        <v>249.0</v>
      </c>
      <c r="B248" s="1463" t="s">
        <v>12633</v>
      </c>
      <c r="C248" s="1463" t="s">
        <v>12633</v>
      </c>
      <c r="D248" s="1469">
        <v>41992.0</v>
      </c>
      <c r="E248" s="1470" t="s">
        <v>12634</v>
      </c>
      <c r="F248" s="1468" t="s">
        <v>12635</v>
      </c>
      <c r="G248" s="1468" t="s">
        <v>12635</v>
      </c>
      <c r="H248" s="1472" t="b">
        <v>0</v>
      </c>
      <c r="I248" s="1473"/>
      <c r="J248" s="1472" t="b">
        <v>0</v>
      </c>
      <c r="K248" s="1473"/>
      <c r="L248" s="1473"/>
      <c r="M248" s="1463" t="s">
        <v>5006</v>
      </c>
      <c r="N248" s="1463" t="s">
        <v>5006</v>
      </c>
      <c r="P248" s="1474"/>
    </row>
    <row r="249" hidden="1">
      <c r="A249" s="1464">
        <v>250.0</v>
      </c>
      <c r="B249" s="1463" t="s">
        <v>12636</v>
      </c>
      <c r="C249" s="1463" t="s">
        <v>12636</v>
      </c>
      <c r="D249" s="1469">
        <v>41992.0</v>
      </c>
      <c r="E249" s="1470" t="s">
        <v>12637</v>
      </c>
      <c r="F249" s="1471">
        <v>2.6196886E7</v>
      </c>
      <c r="G249" s="1471">
        <v>2.6196886E7</v>
      </c>
      <c r="H249" s="1472" t="b">
        <v>0</v>
      </c>
      <c r="I249" s="1473"/>
      <c r="J249" s="1472" t="b">
        <v>0</v>
      </c>
      <c r="K249" s="1473"/>
      <c r="L249" s="1473"/>
      <c r="M249" s="1474"/>
      <c r="N249" s="1474"/>
      <c r="O249" s="1474"/>
      <c r="P249" s="1474"/>
    </row>
    <row r="250" hidden="1">
      <c r="A250" s="1464">
        <v>251.0</v>
      </c>
      <c r="B250" s="1463" t="s">
        <v>12638</v>
      </c>
      <c r="C250" s="1463" t="s">
        <v>12638</v>
      </c>
      <c r="D250" s="1469">
        <v>41992.0</v>
      </c>
      <c r="E250" s="1470" t="s">
        <v>12639</v>
      </c>
      <c r="F250" s="1471">
        <v>2.2862464E7</v>
      </c>
      <c r="G250" s="1471">
        <v>2.2862464E7</v>
      </c>
      <c r="H250" s="1472" t="b">
        <v>0</v>
      </c>
      <c r="I250" s="1473"/>
      <c r="J250" s="1472" t="b">
        <v>0</v>
      </c>
      <c r="K250" s="1473"/>
      <c r="L250" s="1473"/>
      <c r="M250" s="1463" t="s">
        <v>4951</v>
      </c>
      <c r="N250" s="1463" t="s">
        <v>4951</v>
      </c>
      <c r="O250" s="1474"/>
      <c r="P250" s="1474"/>
    </row>
    <row r="251" hidden="1">
      <c r="A251" s="1464">
        <v>252.0</v>
      </c>
      <c r="B251" s="1463" t="s">
        <v>12640</v>
      </c>
      <c r="C251" s="1463" t="s">
        <v>12640</v>
      </c>
      <c r="D251" s="1469">
        <v>41992.0</v>
      </c>
      <c r="E251" s="1470" t="s">
        <v>12641</v>
      </c>
      <c r="F251" s="1471">
        <v>2.4018484E7</v>
      </c>
      <c r="G251" s="1471">
        <v>2.4018484E7</v>
      </c>
      <c r="H251" s="1472" t="b">
        <v>0</v>
      </c>
      <c r="I251" s="1473"/>
      <c r="J251" s="1472" t="b">
        <v>0</v>
      </c>
      <c r="K251" s="1473"/>
      <c r="L251" s="1473"/>
      <c r="M251" s="1463" t="s">
        <v>5006</v>
      </c>
      <c r="N251" s="1463" t="s">
        <v>5006</v>
      </c>
      <c r="P251" s="1474"/>
    </row>
    <row r="252" hidden="1">
      <c r="A252" s="1464">
        <v>253.0</v>
      </c>
      <c r="B252" s="1463" t="s">
        <v>12642</v>
      </c>
      <c r="C252" s="1463" t="s">
        <v>12642</v>
      </c>
      <c r="D252" s="1469">
        <v>41992.0</v>
      </c>
      <c r="E252" s="1470" t="s">
        <v>12643</v>
      </c>
      <c r="F252" s="1471">
        <v>2.2617946E7</v>
      </c>
      <c r="G252" s="1471">
        <v>2.2617946E7</v>
      </c>
      <c r="H252" s="1472" t="b">
        <v>0</v>
      </c>
      <c r="I252" s="1473"/>
      <c r="J252" s="1472" t="b">
        <v>0</v>
      </c>
      <c r="K252" s="1473"/>
      <c r="L252" s="1473"/>
      <c r="M252" s="1463" t="s">
        <v>5101</v>
      </c>
      <c r="N252" s="1463" t="s">
        <v>5101</v>
      </c>
      <c r="O252" s="1474"/>
      <c r="P252" s="1474"/>
    </row>
    <row r="253" hidden="1">
      <c r="A253" s="1464">
        <v>254.0</v>
      </c>
      <c r="B253" s="1463" t="s">
        <v>12644</v>
      </c>
      <c r="C253" s="1463" t="s">
        <v>12644</v>
      </c>
      <c r="D253" s="1469">
        <v>41992.0</v>
      </c>
      <c r="E253" s="1470" t="s">
        <v>12645</v>
      </c>
      <c r="F253" s="1471">
        <v>2.2512863E7</v>
      </c>
      <c r="G253" s="1471">
        <v>2.2512863E7</v>
      </c>
      <c r="H253" s="1472" t="b">
        <v>0</v>
      </c>
      <c r="I253" s="1473"/>
      <c r="J253" s="1472" t="b">
        <v>0</v>
      </c>
      <c r="K253" s="1473"/>
      <c r="L253" s="1473"/>
      <c r="M253" s="1463" t="s">
        <v>5479</v>
      </c>
      <c r="N253" s="1463" t="s">
        <v>5479</v>
      </c>
      <c r="O253" s="1474"/>
      <c r="P253" s="1474"/>
    </row>
    <row r="254" hidden="1">
      <c r="A254" s="1464">
        <v>255.0</v>
      </c>
      <c r="B254" s="1463" t="s">
        <v>12646</v>
      </c>
      <c r="C254" s="1463" t="s">
        <v>12646</v>
      </c>
      <c r="D254" s="1469">
        <v>44680.0</v>
      </c>
      <c r="E254" s="1470" t="s">
        <v>12647</v>
      </c>
      <c r="F254" s="1471">
        <v>2.2810915E7</v>
      </c>
      <c r="G254" s="1471">
        <v>2.2810915E7</v>
      </c>
      <c r="H254" s="1472" t="b">
        <v>0</v>
      </c>
      <c r="I254" s="1468" t="s">
        <v>76</v>
      </c>
      <c r="J254" s="1472" t="b">
        <v>0</v>
      </c>
      <c r="K254" s="1468" t="s">
        <v>1204</v>
      </c>
      <c r="L254" s="1471">
        <v>6.6839565594E10</v>
      </c>
      <c r="M254" s="1463" t="s">
        <v>2464</v>
      </c>
      <c r="N254" s="1463" t="s">
        <v>8018</v>
      </c>
      <c r="O254" s="1463" t="s">
        <v>8018</v>
      </c>
      <c r="P254" s="1463" t="s">
        <v>2464</v>
      </c>
    </row>
    <row r="255" hidden="1">
      <c r="A255" s="1464">
        <v>256.0</v>
      </c>
      <c r="B255" s="1463" t="s">
        <v>12648</v>
      </c>
      <c r="C255" s="1463" t="s">
        <v>12648</v>
      </c>
      <c r="D255" s="1469">
        <v>41992.0</v>
      </c>
      <c r="E255" s="1470" t="s">
        <v>12649</v>
      </c>
      <c r="F255" s="1471">
        <v>2.6199822E7</v>
      </c>
      <c r="G255" s="1471">
        <v>2.6199822E7</v>
      </c>
      <c r="H255" s="1472" t="b">
        <v>0</v>
      </c>
      <c r="I255" s="1473"/>
      <c r="J255" s="1472" t="b">
        <v>0</v>
      </c>
      <c r="K255" s="1473"/>
      <c r="L255" s="1473"/>
      <c r="M255" s="1474"/>
      <c r="N255" s="1474"/>
      <c r="O255" s="1474"/>
      <c r="P255" s="1474"/>
    </row>
    <row r="256" hidden="1">
      <c r="A256" s="1464">
        <v>257.0</v>
      </c>
      <c r="B256" s="1463" t="s">
        <v>12650</v>
      </c>
      <c r="C256" s="1463" t="s">
        <v>12650</v>
      </c>
      <c r="D256" s="1469">
        <v>41992.0</v>
      </c>
      <c r="E256" s="1470" t="s">
        <v>12651</v>
      </c>
      <c r="F256" s="1476"/>
      <c r="G256" s="1476"/>
      <c r="H256" s="1472" t="b">
        <v>0</v>
      </c>
      <c r="I256" s="1473"/>
      <c r="J256" s="1472" t="b">
        <v>0</v>
      </c>
      <c r="K256" s="1473"/>
      <c r="L256" s="1473"/>
      <c r="M256" s="1474"/>
      <c r="N256" s="1474"/>
      <c r="O256" s="1474"/>
      <c r="P256" s="1474"/>
    </row>
    <row r="257" hidden="1">
      <c r="A257" s="1464">
        <v>258.0</v>
      </c>
      <c r="B257" s="1463" t="s">
        <v>12652</v>
      </c>
      <c r="C257" s="1463" t="s">
        <v>12652</v>
      </c>
      <c r="D257" s="1469">
        <v>41992.0</v>
      </c>
      <c r="E257" s="1470" t="s">
        <v>12653</v>
      </c>
      <c r="F257" s="1477">
        <v>2.23819910891088E17</v>
      </c>
      <c r="G257" s="1471">
        <v>2.2381991E7</v>
      </c>
      <c r="H257" s="1472" t="b">
        <v>0</v>
      </c>
      <c r="I257" s="1473"/>
      <c r="J257" s="1472" t="b">
        <v>0</v>
      </c>
      <c r="K257" s="1473"/>
      <c r="L257" s="1473"/>
      <c r="M257" s="1463" t="s">
        <v>5148</v>
      </c>
      <c r="N257" s="1463" t="s">
        <v>5148</v>
      </c>
      <c r="O257" s="1474"/>
      <c r="P257" s="1474"/>
    </row>
    <row r="258" hidden="1">
      <c r="A258" s="1464">
        <v>259.0</v>
      </c>
      <c r="B258" s="1463" t="s">
        <v>12654</v>
      </c>
      <c r="C258" s="1463" t="s">
        <v>12654</v>
      </c>
      <c r="D258" s="1469">
        <v>41992.0</v>
      </c>
      <c r="E258" s="1470" t="s">
        <v>12655</v>
      </c>
      <c r="F258" s="1471">
        <v>2.2524222E7</v>
      </c>
      <c r="G258" s="1471">
        <v>2.2524222E7</v>
      </c>
      <c r="H258" s="1472" t="b">
        <v>0</v>
      </c>
      <c r="I258" s="1473"/>
      <c r="J258" s="1472" t="b">
        <v>0</v>
      </c>
      <c r="K258" s="1473"/>
      <c r="L258" s="1473"/>
      <c r="M258" s="1463" t="s">
        <v>5089</v>
      </c>
      <c r="N258" s="1463" t="s">
        <v>5089</v>
      </c>
      <c r="O258" s="1474"/>
      <c r="P258" s="1474"/>
    </row>
    <row r="259" hidden="1">
      <c r="A259" s="1464">
        <v>260.0</v>
      </c>
      <c r="B259" s="1463" t="s">
        <v>12656</v>
      </c>
      <c r="C259" s="1463" t="s">
        <v>12656</v>
      </c>
      <c r="D259" s="1469">
        <v>41992.0</v>
      </c>
      <c r="E259" s="1470" t="s">
        <v>12657</v>
      </c>
      <c r="F259" s="1471">
        <v>2.7129688E7</v>
      </c>
      <c r="G259" s="1471">
        <v>2.7129688E7</v>
      </c>
      <c r="H259" s="1472" t="b">
        <v>0</v>
      </c>
      <c r="I259" s="1473"/>
      <c r="J259" s="1472" t="b">
        <v>0</v>
      </c>
      <c r="K259" s="1473"/>
      <c r="L259" s="1473"/>
      <c r="M259" s="1463" t="s">
        <v>4930</v>
      </c>
      <c r="N259" s="1463" t="s">
        <v>4930</v>
      </c>
      <c r="O259" s="1474"/>
      <c r="P259" s="1474"/>
    </row>
    <row r="260" hidden="1">
      <c r="A260" s="1464">
        <v>261.0</v>
      </c>
      <c r="B260" s="1463" t="s">
        <v>12658</v>
      </c>
      <c r="C260" s="1463" t="s">
        <v>12658</v>
      </c>
      <c r="D260" s="1469">
        <v>41992.0</v>
      </c>
      <c r="E260" s="1470" t="s">
        <v>12659</v>
      </c>
      <c r="F260" s="1471">
        <v>2.7128181E7</v>
      </c>
      <c r="G260" s="1471">
        <v>2.7128181E7</v>
      </c>
      <c r="H260" s="1472" t="b">
        <v>0</v>
      </c>
      <c r="I260" s="1473"/>
      <c r="J260" s="1472" t="b">
        <v>0</v>
      </c>
      <c r="K260" s="1473"/>
      <c r="L260" s="1473"/>
      <c r="M260" s="1463" t="s">
        <v>4930</v>
      </c>
      <c r="N260" s="1463" t="s">
        <v>4930</v>
      </c>
      <c r="O260" s="1474"/>
      <c r="P260" s="1474"/>
    </row>
    <row r="261" hidden="1">
      <c r="A261" s="1464">
        <v>262.0</v>
      </c>
      <c r="B261" s="1463" t="s">
        <v>12660</v>
      </c>
      <c r="C261" s="1463" t="s">
        <v>12660</v>
      </c>
      <c r="D261" s="1469">
        <v>41992.0</v>
      </c>
      <c r="E261" s="1470" t="s">
        <v>12661</v>
      </c>
      <c r="F261" s="1471">
        <v>2.6628378E7</v>
      </c>
      <c r="G261" s="1471">
        <v>2.6628378E7</v>
      </c>
      <c r="H261" s="1472" t="b">
        <v>0</v>
      </c>
      <c r="I261" s="1473"/>
      <c r="J261" s="1472" t="b">
        <v>0</v>
      </c>
      <c r="K261" s="1473"/>
      <c r="L261" s="1473"/>
      <c r="M261" s="1463" t="s">
        <v>5006</v>
      </c>
      <c r="N261" s="1463" t="s">
        <v>5006</v>
      </c>
      <c r="P261" s="1474"/>
    </row>
    <row r="262" hidden="1">
      <c r="A262" s="1464">
        <v>263.0</v>
      </c>
      <c r="B262" s="1463" t="s">
        <v>12662</v>
      </c>
      <c r="C262" s="1463" t="s">
        <v>12662</v>
      </c>
      <c r="D262" s="1469">
        <v>41992.0</v>
      </c>
      <c r="E262" s="1470" t="s">
        <v>12663</v>
      </c>
      <c r="F262" s="1471">
        <v>2.4110305E7</v>
      </c>
      <c r="G262" s="1471">
        <v>2.4110305E7</v>
      </c>
      <c r="H262" s="1472" t="b">
        <v>0</v>
      </c>
      <c r="I262" s="1473"/>
      <c r="J262" s="1472" t="b">
        <v>0</v>
      </c>
      <c r="K262" s="1473"/>
      <c r="L262" s="1473"/>
      <c r="M262" s="1463" t="s">
        <v>5369</v>
      </c>
      <c r="N262" s="1463" t="s">
        <v>5369</v>
      </c>
      <c r="O262" s="1474"/>
      <c r="P262" s="1474"/>
    </row>
    <row r="263" hidden="1">
      <c r="A263" s="1464">
        <v>264.0</v>
      </c>
      <c r="B263" s="1463" t="s">
        <v>12664</v>
      </c>
      <c r="C263" s="1463" t="s">
        <v>12664</v>
      </c>
      <c r="D263" s="1469">
        <v>41992.0</v>
      </c>
      <c r="E263" s="1470" t="s">
        <v>12665</v>
      </c>
      <c r="F263" s="1471">
        <v>2.6131271E7</v>
      </c>
      <c r="G263" s="1471">
        <v>8.53929181E8</v>
      </c>
      <c r="H263" s="1472" t="b">
        <v>0</v>
      </c>
      <c r="I263" s="1473"/>
      <c r="J263" s="1472" t="b">
        <v>1</v>
      </c>
      <c r="K263" s="1473"/>
      <c r="L263" s="1473"/>
      <c r="M263" s="1463" t="s">
        <v>5046</v>
      </c>
      <c r="N263" s="1463" t="s">
        <v>5046</v>
      </c>
      <c r="P263" s="1474"/>
    </row>
    <row r="264" hidden="1">
      <c r="A264" s="1464">
        <v>265.0</v>
      </c>
      <c r="B264" s="1463" t="s">
        <v>12666</v>
      </c>
      <c r="C264" s="1463" t="s">
        <v>12666</v>
      </c>
      <c r="D264" s="1469">
        <v>41992.0</v>
      </c>
      <c r="E264" s="1470" t="s">
        <v>12667</v>
      </c>
      <c r="F264" s="1471">
        <v>2.2364361E7</v>
      </c>
      <c r="G264" s="1471">
        <v>2.2364361E7</v>
      </c>
      <c r="H264" s="1472" t="b">
        <v>0</v>
      </c>
      <c r="I264" s="1473"/>
      <c r="J264" s="1472" t="b">
        <v>0</v>
      </c>
      <c r="K264" s="1473"/>
      <c r="L264" s="1473"/>
      <c r="M264" s="1474"/>
      <c r="N264" s="1474"/>
      <c r="O264" s="1474"/>
      <c r="P264" s="1474"/>
    </row>
    <row r="265" hidden="1">
      <c r="A265" s="1464">
        <v>266.0</v>
      </c>
      <c r="B265" s="1463" t="s">
        <v>12668</v>
      </c>
      <c r="C265" s="1463" t="s">
        <v>12669</v>
      </c>
      <c r="D265" s="1469">
        <v>44375.0</v>
      </c>
      <c r="E265" s="1470" t="s">
        <v>12670</v>
      </c>
      <c r="F265" s="1471">
        <v>2.68264E7</v>
      </c>
      <c r="G265" s="1471">
        <v>9.44655442E8</v>
      </c>
      <c r="H265" s="1472" t="b">
        <v>0</v>
      </c>
      <c r="I265" s="1468" t="s">
        <v>76</v>
      </c>
      <c r="J265" s="1472" t="b">
        <v>1</v>
      </c>
      <c r="K265" s="1473"/>
      <c r="L265" s="1473"/>
      <c r="M265" s="1463" t="s">
        <v>2426</v>
      </c>
      <c r="N265" s="1463" t="s">
        <v>5077</v>
      </c>
      <c r="O265" s="1474"/>
      <c r="P265" s="1463" t="s">
        <v>2426</v>
      </c>
    </row>
    <row r="266" hidden="1">
      <c r="A266" s="1464">
        <v>267.0</v>
      </c>
      <c r="B266" s="1463" t="s">
        <v>12671</v>
      </c>
      <c r="C266" s="1463" t="s">
        <v>12671</v>
      </c>
      <c r="D266" s="1469">
        <v>41992.0</v>
      </c>
      <c r="E266" s="1470" t="s">
        <v>12672</v>
      </c>
      <c r="F266" s="1471">
        <v>2.9070934E7</v>
      </c>
      <c r="G266" s="1471">
        <v>8.05871564E8</v>
      </c>
      <c r="H266" s="1472" t="b">
        <v>0</v>
      </c>
      <c r="I266" s="1473"/>
      <c r="J266" s="1472" t="b">
        <v>1</v>
      </c>
      <c r="K266" s="1473"/>
      <c r="L266" s="1473"/>
      <c r="M266" s="1463" t="s">
        <v>2426</v>
      </c>
      <c r="O266" s="1474"/>
      <c r="P266" s="1463" t="s">
        <v>2426</v>
      </c>
    </row>
    <row r="267" hidden="1">
      <c r="A267" s="1464">
        <v>268.0</v>
      </c>
      <c r="B267" s="1463" t="s">
        <v>12673</v>
      </c>
      <c r="C267" s="1463" t="s">
        <v>12674</v>
      </c>
      <c r="D267" s="1469">
        <v>44375.0</v>
      </c>
      <c r="E267" s="1470" t="s">
        <v>12675</v>
      </c>
      <c r="F267" s="1471">
        <v>9.44655442E8</v>
      </c>
      <c r="G267" s="1471">
        <v>9.44655442E8</v>
      </c>
      <c r="H267" s="1472" t="b">
        <v>0</v>
      </c>
      <c r="I267" s="1468" t="s">
        <v>76</v>
      </c>
      <c r="J267" s="1472" t="b">
        <v>1</v>
      </c>
      <c r="K267" s="1473"/>
      <c r="L267" s="1473"/>
      <c r="M267" s="1463" t="s">
        <v>2426</v>
      </c>
      <c r="O267" s="1474"/>
      <c r="P267" s="1463" t="s">
        <v>2426</v>
      </c>
    </row>
    <row r="268" hidden="1">
      <c r="A268" s="1464">
        <v>269.0</v>
      </c>
      <c r="B268" s="1463" t="s">
        <v>12676</v>
      </c>
      <c r="C268" s="1463" t="s">
        <v>12676</v>
      </c>
      <c r="D268" s="1469">
        <v>41992.0</v>
      </c>
      <c r="E268" s="1470" t="s">
        <v>12677</v>
      </c>
      <c r="F268" s="1471">
        <v>2.4338262E7</v>
      </c>
      <c r="G268" s="1471">
        <v>2.4338262E7</v>
      </c>
      <c r="H268" s="1472" t="b">
        <v>0</v>
      </c>
      <c r="I268" s="1473"/>
      <c r="J268" s="1472" t="b">
        <v>0</v>
      </c>
      <c r="K268" s="1473"/>
      <c r="L268" s="1473"/>
      <c r="M268" s="1463" t="s">
        <v>8485</v>
      </c>
      <c r="N268" s="1463" t="s">
        <v>8485</v>
      </c>
      <c r="P268" s="1474"/>
    </row>
    <row r="269" hidden="1">
      <c r="A269" s="1464">
        <v>270.0</v>
      </c>
      <c r="B269" s="1463" t="s">
        <v>12678</v>
      </c>
      <c r="C269" s="1463" t="s">
        <v>12678</v>
      </c>
      <c r="D269" s="1469">
        <v>41992.0</v>
      </c>
      <c r="E269" s="1470" t="s">
        <v>12679</v>
      </c>
      <c r="F269" s="1468" t="s">
        <v>12680</v>
      </c>
      <c r="G269" s="1471">
        <v>2.6891393E7</v>
      </c>
      <c r="H269" s="1472" t="b">
        <v>0</v>
      </c>
      <c r="I269" s="1473"/>
      <c r="J269" s="1472" t="b">
        <v>0</v>
      </c>
      <c r="K269" s="1473"/>
      <c r="L269" s="1473"/>
      <c r="M269" s="1474"/>
      <c r="N269" s="1474"/>
      <c r="O269" s="1474"/>
      <c r="P269" s="1474"/>
    </row>
    <row r="270" hidden="1">
      <c r="A270" s="1464">
        <v>271.0</v>
      </c>
      <c r="B270" s="1463" t="s">
        <v>12681</v>
      </c>
      <c r="C270" s="1463" t="s">
        <v>12681</v>
      </c>
      <c r="D270" s="1469">
        <v>41992.0</v>
      </c>
      <c r="E270" s="1470" t="s">
        <v>12682</v>
      </c>
      <c r="F270" s="1471">
        <v>2.2219158E7</v>
      </c>
      <c r="G270" s="1471">
        <v>2.2219158E7</v>
      </c>
      <c r="H270" s="1472" t="b">
        <v>0</v>
      </c>
      <c r="I270" s="1473"/>
      <c r="J270" s="1472" t="b">
        <v>0</v>
      </c>
      <c r="K270" s="1473"/>
      <c r="L270" s="1473"/>
      <c r="M270" s="1463" t="s">
        <v>9250</v>
      </c>
      <c r="N270" s="1463" t="s">
        <v>9250</v>
      </c>
      <c r="O270" s="1474"/>
      <c r="P270" s="1474"/>
    </row>
    <row r="271" hidden="1">
      <c r="A271" s="1464">
        <v>272.0</v>
      </c>
      <c r="B271" s="1463" t="s">
        <v>12683</v>
      </c>
      <c r="C271" s="1463" t="s">
        <v>12683</v>
      </c>
      <c r="D271" s="1469">
        <v>41992.0</v>
      </c>
      <c r="E271" s="1470" t="s">
        <v>12684</v>
      </c>
      <c r="F271" s="1471">
        <v>2.6613801E7</v>
      </c>
      <c r="G271" s="1471">
        <v>2.6613801E7</v>
      </c>
      <c r="H271" s="1472" t="b">
        <v>0</v>
      </c>
      <c r="I271" s="1473"/>
      <c r="J271" s="1472" t="b">
        <v>0</v>
      </c>
      <c r="K271" s="1473"/>
      <c r="L271" s="1473"/>
      <c r="M271" s="1463" t="s">
        <v>4930</v>
      </c>
      <c r="N271" s="1463" t="s">
        <v>4930</v>
      </c>
      <c r="O271" s="1474"/>
      <c r="P271" s="1474"/>
    </row>
    <row r="272" hidden="1">
      <c r="A272" s="1464">
        <v>273.0</v>
      </c>
      <c r="B272" s="1463" t="s">
        <v>12685</v>
      </c>
      <c r="C272" s="1463" t="s">
        <v>12686</v>
      </c>
      <c r="D272" s="1469">
        <v>45174.0</v>
      </c>
      <c r="E272" s="1470" t="s">
        <v>12687</v>
      </c>
      <c r="F272" s="1471">
        <v>6.55198426E8</v>
      </c>
      <c r="G272" s="1471">
        <v>6.55198426E8</v>
      </c>
      <c r="H272" s="1472" t="b">
        <v>0</v>
      </c>
      <c r="I272" s="1468" t="s">
        <v>76</v>
      </c>
      <c r="J272" s="1472" t="b">
        <v>0</v>
      </c>
      <c r="K272" s="1468" t="s">
        <v>1077</v>
      </c>
      <c r="L272" s="1471">
        <v>6.6618258585E10</v>
      </c>
      <c r="M272" s="1463" t="s">
        <v>2426</v>
      </c>
      <c r="N272" s="1463" t="s">
        <v>5307</v>
      </c>
      <c r="O272" s="1463" t="s">
        <v>5307</v>
      </c>
      <c r="P272" s="1463" t="s">
        <v>12688</v>
      </c>
    </row>
    <row r="273" hidden="1">
      <c r="A273" s="1464">
        <v>274.0</v>
      </c>
      <c r="B273" s="1463" t="s">
        <v>12689</v>
      </c>
      <c r="C273" s="1463" t="s">
        <v>12689</v>
      </c>
      <c r="D273" s="1469">
        <v>41992.0</v>
      </c>
      <c r="E273" s="1470" t="s">
        <v>12690</v>
      </c>
      <c r="F273" s="1471">
        <v>2.610931E7</v>
      </c>
      <c r="G273" s="1471">
        <v>2.610931E7</v>
      </c>
      <c r="H273" s="1472" t="b">
        <v>0</v>
      </c>
      <c r="I273" s="1473"/>
      <c r="J273" s="1472" t="b">
        <v>0</v>
      </c>
      <c r="K273" s="1473"/>
      <c r="L273" s="1473"/>
      <c r="M273" s="1474"/>
      <c r="N273" s="1474"/>
      <c r="O273" s="1474"/>
      <c r="P273" s="1474"/>
    </row>
    <row r="274" hidden="1">
      <c r="A274" s="1464">
        <v>275.0</v>
      </c>
      <c r="B274" s="1463" t="s">
        <v>12691</v>
      </c>
      <c r="C274" s="1463" t="s">
        <v>12691</v>
      </c>
      <c r="D274" s="1469">
        <v>41992.0</v>
      </c>
      <c r="E274" s="1470" t="s">
        <v>12692</v>
      </c>
      <c r="F274" s="1471">
        <v>2.6513643E7</v>
      </c>
      <c r="G274" s="1471">
        <v>2.6513643E7</v>
      </c>
      <c r="H274" s="1472" t="b">
        <v>0</v>
      </c>
      <c r="I274" s="1473"/>
      <c r="J274" s="1472" t="b">
        <v>0</v>
      </c>
      <c r="K274" s="1473"/>
      <c r="L274" s="1473"/>
      <c r="M274" s="1474"/>
      <c r="N274" s="1474"/>
      <c r="O274" s="1474"/>
      <c r="P274" s="1474"/>
    </row>
    <row r="275" hidden="1">
      <c r="A275" s="1464">
        <v>276.0</v>
      </c>
      <c r="B275" s="1463" t="s">
        <v>12693</v>
      </c>
      <c r="C275" s="1463" t="s">
        <v>12693</v>
      </c>
      <c r="D275" s="1469">
        <v>41992.0</v>
      </c>
      <c r="E275" s="1470" t="s">
        <v>12694</v>
      </c>
      <c r="F275" s="1471">
        <v>2.262003E7</v>
      </c>
      <c r="G275" s="1471">
        <v>2.262003E7</v>
      </c>
      <c r="H275" s="1472" t="b">
        <v>0</v>
      </c>
      <c r="I275" s="1473"/>
      <c r="J275" s="1472" t="b">
        <v>0</v>
      </c>
      <c r="K275" s="1473"/>
      <c r="L275" s="1473"/>
      <c r="M275" s="1463" t="s">
        <v>5006</v>
      </c>
      <c r="N275" s="1463" t="s">
        <v>5006</v>
      </c>
      <c r="P275" s="1474"/>
    </row>
    <row r="276" hidden="1">
      <c r="A276" s="1464">
        <v>277.0</v>
      </c>
      <c r="B276" s="1463" t="s">
        <v>12695</v>
      </c>
      <c r="C276" s="1463" t="s">
        <v>12695</v>
      </c>
      <c r="D276" s="1469">
        <v>41992.0</v>
      </c>
      <c r="E276" s="1470" t="s">
        <v>12696</v>
      </c>
      <c r="F276" s="1471">
        <v>2.6348964E7</v>
      </c>
      <c r="G276" s="1471">
        <v>2.6348964E7</v>
      </c>
      <c r="H276" s="1472" t="b">
        <v>0</v>
      </c>
      <c r="I276" s="1473"/>
      <c r="J276" s="1472" t="b">
        <v>0</v>
      </c>
      <c r="K276" s="1473"/>
      <c r="L276" s="1473"/>
      <c r="M276" s="1463" t="s">
        <v>5148</v>
      </c>
      <c r="N276" s="1463" t="s">
        <v>5148</v>
      </c>
      <c r="O276" s="1474"/>
      <c r="P276" s="1474"/>
    </row>
    <row r="277" hidden="1">
      <c r="A277" s="1464">
        <v>278.0</v>
      </c>
      <c r="B277" s="1463" t="s">
        <v>12697</v>
      </c>
      <c r="C277" s="1463" t="s">
        <v>12697</v>
      </c>
      <c r="D277" s="1469">
        <v>41992.0</v>
      </c>
      <c r="E277" s="1470" t="s">
        <v>12698</v>
      </c>
      <c r="F277" s="1471">
        <v>8.44383892E8</v>
      </c>
      <c r="G277" s="1471">
        <v>8.44383892E8</v>
      </c>
      <c r="H277" s="1472" t="b">
        <v>0</v>
      </c>
      <c r="I277" s="1473"/>
      <c r="J277" s="1472" t="b">
        <v>0</v>
      </c>
      <c r="K277" s="1473"/>
      <c r="L277" s="1473"/>
      <c r="M277" s="1463" t="s">
        <v>4930</v>
      </c>
      <c r="N277" s="1463" t="s">
        <v>4930</v>
      </c>
      <c r="O277" s="1474"/>
      <c r="P277" s="1474"/>
    </row>
    <row r="278" hidden="1">
      <c r="A278" s="1464">
        <v>279.0</v>
      </c>
      <c r="B278" s="1463" t="s">
        <v>12699</v>
      </c>
      <c r="C278" s="1463" t="s">
        <v>12699</v>
      </c>
      <c r="D278" s="1469">
        <v>41992.0</v>
      </c>
      <c r="E278" s="1470" t="s">
        <v>12700</v>
      </c>
      <c r="F278" s="1471">
        <v>2.381612E7</v>
      </c>
      <c r="G278" s="1471">
        <v>2.381612E7</v>
      </c>
      <c r="H278" s="1472" t="b">
        <v>0</v>
      </c>
      <c r="I278" s="1473"/>
      <c r="J278" s="1472" t="b">
        <v>0</v>
      </c>
      <c r="K278" s="1473"/>
      <c r="L278" s="1473"/>
      <c r="M278" s="1463" t="s">
        <v>5249</v>
      </c>
      <c r="N278" s="1463" t="s">
        <v>5249</v>
      </c>
      <c r="O278" s="1474"/>
      <c r="P278" s="1474"/>
    </row>
    <row r="279">
      <c r="A279" s="1464">
        <v>280.0</v>
      </c>
      <c r="B279" s="1463" t="s">
        <v>258</v>
      </c>
      <c r="C279" s="1463" t="s">
        <v>4947</v>
      </c>
      <c r="D279" s="1469">
        <v>44470.0</v>
      </c>
      <c r="E279" s="1470" t="s">
        <v>4948</v>
      </c>
      <c r="F279" s="1471">
        <v>2.67912E7</v>
      </c>
      <c r="G279" s="1468" t="s">
        <v>4949</v>
      </c>
      <c r="H279" s="1472" t="b">
        <v>1</v>
      </c>
      <c r="I279" s="1468" t="s">
        <v>76</v>
      </c>
      <c r="J279" s="1472" t="b">
        <v>1</v>
      </c>
      <c r="K279" s="1468" t="s">
        <v>4940</v>
      </c>
      <c r="L279" s="1471">
        <v>6.68193916E10</v>
      </c>
      <c r="M279" s="1463" t="s">
        <v>2437</v>
      </c>
      <c r="N279" s="1463" t="s">
        <v>6320</v>
      </c>
      <c r="O279" s="1463" t="s">
        <v>6320</v>
      </c>
      <c r="P279" s="1463" t="s">
        <v>10392</v>
      </c>
    </row>
    <row r="280" hidden="1">
      <c r="A280" s="1464">
        <v>281.0</v>
      </c>
      <c r="B280" s="1463" t="s">
        <v>12701</v>
      </c>
      <c r="C280" s="1463" t="s">
        <v>12701</v>
      </c>
      <c r="D280" s="1469">
        <v>41992.0</v>
      </c>
      <c r="E280" s="1470" t="s">
        <v>12702</v>
      </c>
      <c r="F280" s="1471">
        <v>2.0010697E7</v>
      </c>
      <c r="G280" s="1471">
        <v>2.0010697E7</v>
      </c>
      <c r="H280" s="1472" t="b">
        <v>0</v>
      </c>
      <c r="I280" s="1473"/>
      <c r="J280" s="1472" t="b">
        <v>0</v>
      </c>
      <c r="K280" s="1473"/>
      <c r="L280" s="1473"/>
      <c r="M280" s="1474"/>
      <c r="N280" s="1474"/>
      <c r="O280" s="1474"/>
      <c r="P280" s="1474"/>
    </row>
    <row r="281" hidden="1">
      <c r="A281" s="1464">
        <v>282.0</v>
      </c>
      <c r="B281" s="1463" t="s">
        <v>12703</v>
      </c>
      <c r="C281" s="1463" t="s">
        <v>12703</v>
      </c>
      <c r="D281" s="1469">
        <v>41992.0</v>
      </c>
      <c r="E281" s="1470" t="s">
        <v>12704</v>
      </c>
      <c r="F281" s="1471">
        <v>2.6109891E7</v>
      </c>
      <c r="G281" s="1471">
        <v>2.6109891E7</v>
      </c>
      <c r="H281" s="1472" t="b">
        <v>0</v>
      </c>
      <c r="I281" s="1473"/>
      <c r="J281" s="1472" t="b">
        <v>0</v>
      </c>
      <c r="K281" s="1473"/>
      <c r="L281" s="1473"/>
      <c r="M281" s="1463" t="s">
        <v>5479</v>
      </c>
      <c r="N281" s="1463" t="s">
        <v>5479</v>
      </c>
      <c r="O281" s="1474"/>
      <c r="P281" s="1474"/>
    </row>
    <row r="282" hidden="1">
      <c r="A282" s="1464">
        <v>283.0</v>
      </c>
      <c r="B282" s="1463" t="s">
        <v>12705</v>
      </c>
      <c r="C282" s="1463" t="s">
        <v>12705</v>
      </c>
      <c r="D282" s="1469">
        <v>41992.0</v>
      </c>
      <c r="E282" s="1470" t="s">
        <v>12706</v>
      </c>
      <c r="F282" s="1471">
        <v>2.7141322E7</v>
      </c>
      <c r="G282" s="1471">
        <v>2.7141322E7</v>
      </c>
      <c r="H282" s="1472" t="b">
        <v>0</v>
      </c>
      <c r="I282" s="1473"/>
      <c r="J282" s="1472" t="b">
        <v>0</v>
      </c>
      <c r="K282" s="1473"/>
      <c r="L282" s="1473"/>
      <c r="M282" s="1474"/>
      <c r="N282" s="1474"/>
      <c r="O282" s="1474"/>
      <c r="P282" s="1474"/>
    </row>
    <row r="283" hidden="1">
      <c r="A283" s="1464">
        <v>284.0</v>
      </c>
      <c r="B283" s="1463" t="s">
        <v>12707</v>
      </c>
      <c r="C283" s="1463" t="s">
        <v>12707</v>
      </c>
      <c r="D283" s="1469">
        <v>41992.0</v>
      </c>
      <c r="E283" s="1470" t="s">
        <v>12708</v>
      </c>
      <c r="F283" s="1468" t="s">
        <v>12709</v>
      </c>
      <c r="G283" s="1468" t="s">
        <v>12709</v>
      </c>
      <c r="H283" s="1472" t="b">
        <v>0</v>
      </c>
      <c r="I283" s="1473"/>
      <c r="J283" s="1472" t="b">
        <v>0</v>
      </c>
      <c r="K283" s="1473"/>
      <c r="L283" s="1473"/>
      <c r="M283" s="1463" t="s">
        <v>5089</v>
      </c>
      <c r="N283" s="1463" t="s">
        <v>5089</v>
      </c>
      <c r="O283" s="1474"/>
      <c r="P283" s="1474"/>
    </row>
    <row r="284" hidden="1">
      <c r="A284" s="1464">
        <v>285.0</v>
      </c>
      <c r="B284" s="1463" t="s">
        <v>12710</v>
      </c>
      <c r="C284" s="1463" t="s">
        <v>12710</v>
      </c>
      <c r="D284" s="1469">
        <v>41992.0</v>
      </c>
      <c r="E284" s="1470" t="s">
        <v>12711</v>
      </c>
      <c r="F284" s="1468" t="s">
        <v>12712</v>
      </c>
      <c r="G284" s="1468" t="s">
        <v>12712</v>
      </c>
      <c r="H284" s="1472" t="b">
        <v>0</v>
      </c>
      <c r="I284" s="1473"/>
      <c r="J284" s="1472" t="b">
        <v>0</v>
      </c>
      <c r="K284" s="1473"/>
      <c r="L284" s="1473"/>
      <c r="M284" s="1474"/>
      <c r="N284" s="1474"/>
      <c r="O284" s="1474"/>
      <c r="P284" s="1474"/>
    </row>
    <row r="285" hidden="1">
      <c r="A285" s="1464">
        <v>286.0</v>
      </c>
      <c r="B285" s="1463" t="s">
        <v>12713</v>
      </c>
      <c r="C285" s="1463" t="s">
        <v>12713</v>
      </c>
      <c r="D285" s="1469">
        <v>41992.0</v>
      </c>
      <c r="E285" s="1470" t="s">
        <v>12714</v>
      </c>
      <c r="F285" s="1468" t="s">
        <v>12715</v>
      </c>
      <c r="G285" s="1468" t="s">
        <v>12715</v>
      </c>
      <c r="H285" s="1472" t="b">
        <v>0</v>
      </c>
      <c r="I285" s="1473"/>
      <c r="J285" s="1472" t="b">
        <v>0</v>
      </c>
      <c r="K285" s="1473"/>
      <c r="L285" s="1473"/>
      <c r="M285" s="1463" t="s">
        <v>4930</v>
      </c>
      <c r="N285" s="1463" t="s">
        <v>4930</v>
      </c>
      <c r="O285" s="1474"/>
      <c r="P285" s="1474"/>
    </row>
    <row r="286" hidden="1">
      <c r="A286" s="1464">
        <v>287.0</v>
      </c>
      <c r="B286" s="1463" t="s">
        <v>12716</v>
      </c>
      <c r="C286" s="1463" t="s">
        <v>12717</v>
      </c>
      <c r="D286" s="1469">
        <v>43374.0</v>
      </c>
      <c r="E286" s="1470" t="s">
        <v>12718</v>
      </c>
      <c r="F286" s="1471">
        <v>2.6206666E7</v>
      </c>
      <c r="G286" s="1471">
        <v>6.57152368E8</v>
      </c>
      <c r="H286" s="1472" t="b">
        <v>0</v>
      </c>
      <c r="I286" s="1468" t="s">
        <v>76</v>
      </c>
      <c r="J286" s="1472" t="b">
        <v>1</v>
      </c>
      <c r="K286" s="1473"/>
      <c r="L286" s="1473"/>
      <c r="M286" s="1463" t="s">
        <v>2937</v>
      </c>
      <c r="N286" s="1474"/>
      <c r="O286" s="1474"/>
      <c r="P286" s="1463" t="s">
        <v>2937</v>
      </c>
    </row>
    <row r="287" hidden="1">
      <c r="A287" s="1464">
        <v>288.0</v>
      </c>
      <c r="B287" s="1463" t="s">
        <v>12719</v>
      </c>
      <c r="C287" s="1463" t="s">
        <v>12719</v>
      </c>
      <c r="D287" s="1469">
        <v>41992.0</v>
      </c>
      <c r="E287" s="1470" t="s">
        <v>12720</v>
      </c>
      <c r="F287" s="1471">
        <v>2.125502E7</v>
      </c>
      <c r="G287" s="1471">
        <v>2.125502E7</v>
      </c>
      <c r="H287" s="1472" t="b">
        <v>0</v>
      </c>
      <c r="I287" s="1473"/>
      <c r="J287" s="1472" t="b">
        <v>0</v>
      </c>
      <c r="K287" s="1473"/>
      <c r="L287" s="1473"/>
      <c r="M287" s="1463" t="s">
        <v>4962</v>
      </c>
      <c r="N287" s="1463" t="s">
        <v>4962</v>
      </c>
      <c r="O287" s="1474"/>
      <c r="P287" s="1474"/>
    </row>
    <row r="288" hidden="1">
      <c r="A288" s="1464">
        <v>289.0</v>
      </c>
      <c r="B288" s="1463" t="s">
        <v>12721</v>
      </c>
      <c r="C288" s="1463" t="s">
        <v>12721</v>
      </c>
      <c r="D288" s="1469">
        <v>41992.0</v>
      </c>
      <c r="E288" s="1470" t="s">
        <v>12722</v>
      </c>
      <c r="F288" s="1471">
        <v>2.3924933E7</v>
      </c>
      <c r="G288" s="1471">
        <v>2.3924933E7</v>
      </c>
      <c r="H288" s="1472" t="b">
        <v>0</v>
      </c>
      <c r="I288" s="1473"/>
      <c r="J288" s="1472" t="b">
        <v>0</v>
      </c>
      <c r="K288" s="1473"/>
      <c r="L288" s="1473"/>
      <c r="M288" s="1474"/>
      <c r="N288" s="1474"/>
      <c r="O288" s="1474"/>
      <c r="P288" s="1474"/>
    </row>
    <row r="289" hidden="1">
      <c r="A289" s="1464">
        <v>290.0</v>
      </c>
      <c r="B289" s="1463" t="s">
        <v>12723</v>
      </c>
      <c r="C289" s="1463" t="s">
        <v>12723</v>
      </c>
      <c r="D289" s="1469">
        <v>41992.0</v>
      </c>
      <c r="E289" s="1470" t="s">
        <v>12724</v>
      </c>
      <c r="F289" s="1471">
        <v>2.7144578E7</v>
      </c>
      <c r="G289" s="1471">
        <v>2.7144578E7</v>
      </c>
      <c r="H289" s="1472" t="b">
        <v>0</v>
      </c>
      <c r="I289" s="1473"/>
      <c r="J289" s="1472" t="b">
        <v>0</v>
      </c>
      <c r="K289" s="1473"/>
      <c r="L289" s="1473"/>
      <c r="M289" s="1474"/>
      <c r="N289" s="1474"/>
      <c r="O289" s="1474"/>
      <c r="P289" s="1474"/>
    </row>
    <row r="290" hidden="1">
      <c r="A290" s="1464">
        <v>291.0</v>
      </c>
      <c r="B290" s="1463" t="s">
        <v>12725</v>
      </c>
      <c r="C290" s="1463" t="s">
        <v>12725</v>
      </c>
      <c r="D290" s="1469">
        <v>41992.0</v>
      </c>
      <c r="E290" s="1470" t="s">
        <v>12726</v>
      </c>
      <c r="F290" s="1471">
        <v>2.6509581E7</v>
      </c>
      <c r="G290" s="1471">
        <v>9.92323536E8</v>
      </c>
      <c r="H290" s="1472" t="b">
        <v>0</v>
      </c>
      <c r="I290" s="1473"/>
      <c r="J290" s="1472" t="b">
        <v>0</v>
      </c>
      <c r="K290" s="1473"/>
      <c r="L290" s="1473"/>
      <c r="M290" s="1474"/>
      <c r="N290" s="1474"/>
      <c r="O290" s="1474"/>
      <c r="P290" s="1474"/>
    </row>
    <row r="291" hidden="1">
      <c r="A291" s="1464">
        <v>292.0</v>
      </c>
      <c r="B291" s="1463" t="s">
        <v>12727</v>
      </c>
      <c r="C291" s="1463" t="s">
        <v>12727</v>
      </c>
      <c r="D291" s="1469">
        <v>41992.0</v>
      </c>
      <c r="E291" s="1470" t="s">
        <v>12728</v>
      </c>
      <c r="F291" s="1468">
        <v>2.6131558E7</v>
      </c>
      <c r="G291" s="1468">
        <v>2.6131558E7</v>
      </c>
      <c r="H291" s="1472" t="b">
        <v>0</v>
      </c>
      <c r="I291" s="1473"/>
      <c r="J291" s="1472" t="b">
        <v>0</v>
      </c>
      <c r="K291" s="1473"/>
      <c r="L291" s="1473"/>
      <c r="M291" s="1463" t="s">
        <v>5086</v>
      </c>
      <c r="N291" s="1463" t="s">
        <v>5086</v>
      </c>
      <c r="O291" s="1474"/>
      <c r="P291" s="1474"/>
    </row>
    <row r="292" hidden="1">
      <c r="A292" s="1464">
        <v>293.0</v>
      </c>
      <c r="B292" s="1463" t="s">
        <v>12729</v>
      </c>
      <c r="C292" s="1463" t="s">
        <v>12729</v>
      </c>
      <c r="D292" s="1469">
        <v>41992.0</v>
      </c>
      <c r="E292" s="1470" t="s">
        <v>12730</v>
      </c>
      <c r="F292" s="1471">
        <v>2.2619816E7</v>
      </c>
      <c r="G292" s="1471">
        <v>2.2619816E7</v>
      </c>
      <c r="H292" s="1472" t="b">
        <v>0</v>
      </c>
      <c r="I292" s="1473"/>
      <c r="J292" s="1472" t="b">
        <v>0</v>
      </c>
      <c r="K292" s="1473"/>
      <c r="L292" s="1473"/>
      <c r="M292" s="1463" t="s">
        <v>5101</v>
      </c>
      <c r="N292" s="1463" t="s">
        <v>5101</v>
      </c>
      <c r="O292" s="1474"/>
      <c r="P292" s="1474"/>
    </row>
    <row r="293" hidden="1">
      <c r="A293" s="1464">
        <v>294.0</v>
      </c>
      <c r="B293" s="1463" t="s">
        <v>12731</v>
      </c>
      <c r="C293" s="1463" t="s">
        <v>12731</v>
      </c>
      <c r="D293" s="1469">
        <v>41992.0</v>
      </c>
      <c r="E293" s="1470" t="s">
        <v>12732</v>
      </c>
      <c r="F293" s="1471">
        <v>2.2669081E7</v>
      </c>
      <c r="G293" s="1471">
        <v>2.2669081E7</v>
      </c>
      <c r="H293" s="1472" t="b">
        <v>0</v>
      </c>
      <c r="I293" s="1473"/>
      <c r="J293" s="1472" t="b">
        <v>0</v>
      </c>
      <c r="K293" s="1473"/>
      <c r="L293" s="1473"/>
      <c r="M293" s="1463" t="s">
        <v>5148</v>
      </c>
      <c r="N293" s="1463" t="s">
        <v>5148</v>
      </c>
      <c r="O293" s="1474"/>
      <c r="P293" s="1474"/>
    </row>
    <row r="294" hidden="1">
      <c r="A294" s="1464">
        <v>295.0</v>
      </c>
      <c r="B294" s="1463" t="s">
        <v>12733</v>
      </c>
      <c r="C294" s="1463" t="s">
        <v>12733</v>
      </c>
      <c r="D294" s="1469">
        <v>41993.0</v>
      </c>
      <c r="E294" s="1470" t="s">
        <v>12734</v>
      </c>
      <c r="F294" s="1471">
        <v>2.160561E7</v>
      </c>
      <c r="G294" s="1471">
        <v>2.160561E7</v>
      </c>
      <c r="H294" s="1472" t="b">
        <v>0</v>
      </c>
      <c r="I294" s="1473"/>
      <c r="J294" s="1472" t="b">
        <v>0</v>
      </c>
      <c r="K294" s="1473"/>
      <c r="L294" s="1473"/>
      <c r="M294" s="1463" t="s">
        <v>5046</v>
      </c>
      <c r="N294" s="1463" t="s">
        <v>5046</v>
      </c>
      <c r="P294" s="1474"/>
    </row>
    <row r="295" hidden="1">
      <c r="A295" s="1464">
        <v>296.0</v>
      </c>
      <c r="B295" s="1463" t="s">
        <v>12735</v>
      </c>
      <c r="C295" s="1463" t="s">
        <v>12735</v>
      </c>
      <c r="D295" s="1469">
        <v>41993.0</v>
      </c>
      <c r="E295" s="1470" t="s">
        <v>12736</v>
      </c>
      <c r="F295" s="1471">
        <v>2.8612888E7</v>
      </c>
      <c r="G295" s="1471">
        <v>2.8612888E7</v>
      </c>
      <c r="H295" s="1472" t="b">
        <v>0</v>
      </c>
      <c r="I295" s="1473"/>
      <c r="J295" s="1472" t="b">
        <v>0</v>
      </c>
      <c r="K295" s="1473"/>
      <c r="L295" s="1473"/>
      <c r="M295" s="1463" t="s">
        <v>5164</v>
      </c>
      <c r="N295" s="1463" t="s">
        <v>5164</v>
      </c>
      <c r="P295" s="1474"/>
    </row>
    <row r="296" hidden="1">
      <c r="A296" s="1464">
        <v>297.0</v>
      </c>
      <c r="B296" s="1463" t="s">
        <v>12737</v>
      </c>
      <c r="C296" s="1463" t="s">
        <v>12737</v>
      </c>
      <c r="D296" s="1469">
        <v>41993.0</v>
      </c>
      <c r="E296" s="1470" t="s">
        <v>12738</v>
      </c>
      <c r="F296" s="1471">
        <v>2.6637287E7</v>
      </c>
      <c r="G296" s="1471">
        <v>2.6637287E7</v>
      </c>
      <c r="H296" s="1472" t="b">
        <v>0</v>
      </c>
      <c r="I296" s="1473"/>
      <c r="J296" s="1472" t="b">
        <v>0</v>
      </c>
      <c r="K296" s="1473"/>
      <c r="L296" s="1473"/>
      <c r="M296" s="1474"/>
      <c r="N296" s="1474"/>
      <c r="O296" s="1474"/>
      <c r="P296" s="1474"/>
    </row>
    <row r="297" hidden="1">
      <c r="A297" s="1464">
        <v>298.0</v>
      </c>
      <c r="B297" s="1463" t="s">
        <v>12739</v>
      </c>
      <c r="C297" s="1463" t="s">
        <v>12739</v>
      </c>
      <c r="D297" s="1469">
        <v>41993.0</v>
      </c>
      <c r="E297" s="1470" t="s">
        <v>12740</v>
      </c>
      <c r="F297" s="1471">
        <v>2.6834888E7</v>
      </c>
      <c r="G297" s="1473"/>
      <c r="H297" s="1472" t="b">
        <v>0</v>
      </c>
      <c r="I297" s="1473"/>
      <c r="J297" s="1472" t="b">
        <v>0</v>
      </c>
      <c r="K297" s="1473"/>
      <c r="L297" s="1473"/>
      <c r="M297" s="1463" t="s">
        <v>5006</v>
      </c>
      <c r="N297" s="1463" t="s">
        <v>5006</v>
      </c>
      <c r="P297" s="1474"/>
    </row>
    <row r="298" hidden="1">
      <c r="A298" s="1464">
        <v>299.0</v>
      </c>
      <c r="B298" s="1463" t="s">
        <v>12741</v>
      </c>
      <c r="C298" s="1463" t="s">
        <v>12741</v>
      </c>
      <c r="D298" s="1469">
        <v>41993.0</v>
      </c>
      <c r="E298" s="1470" t="s">
        <v>12742</v>
      </c>
      <c r="F298" s="1471">
        <v>2.6702888E7</v>
      </c>
      <c r="G298" s="1471">
        <v>2.6702888E7</v>
      </c>
      <c r="H298" s="1472" t="b">
        <v>0</v>
      </c>
      <c r="I298" s="1473"/>
      <c r="J298" s="1472" t="b">
        <v>1</v>
      </c>
      <c r="K298" s="1473"/>
      <c r="L298" s="1473"/>
      <c r="M298" s="1463" t="s">
        <v>4951</v>
      </c>
      <c r="N298" s="1463" t="s">
        <v>4951</v>
      </c>
      <c r="O298" s="1474"/>
      <c r="P298" s="1474"/>
    </row>
    <row r="299" hidden="1">
      <c r="A299" s="1464">
        <v>300.0</v>
      </c>
      <c r="B299" s="1463" t="s">
        <v>12743</v>
      </c>
      <c r="C299" s="1463" t="s">
        <v>12743</v>
      </c>
      <c r="D299" s="1469">
        <v>41993.0</v>
      </c>
      <c r="E299" s="1470" t="s">
        <v>12744</v>
      </c>
      <c r="F299" s="1471">
        <v>2.6599E7</v>
      </c>
      <c r="G299" s="1473"/>
      <c r="H299" s="1472" t="b">
        <v>0</v>
      </c>
      <c r="I299" s="1473"/>
      <c r="J299" s="1472" t="b">
        <v>1</v>
      </c>
      <c r="K299" s="1473"/>
      <c r="L299" s="1473"/>
      <c r="M299" s="1463" t="s">
        <v>5164</v>
      </c>
      <c r="N299" s="1463" t="s">
        <v>5164</v>
      </c>
      <c r="P299" s="1474"/>
    </row>
    <row r="300" hidden="1">
      <c r="A300" s="1464">
        <v>301.0</v>
      </c>
      <c r="B300" s="1463" t="s">
        <v>12745</v>
      </c>
      <c r="C300" s="1463" t="s">
        <v>12745</v>
      </c>
      <c r="D300" s="1469">
        <v>41993.0</v>
      </c>
      <c r="E300" s="1470" t="s">
        <v>12746</v>
      </c>
      <c r="F300" s="1471">
        <v>2.2585606E7</v>
      </c>
      <c r="G300" s="1471">
        <v>8.15385063E8</v>
      </c>
      <c r="H300" s="1472" t="b">
        <v>0</v>
      </c>
      <c r="I300" s="1473"/>
      <c r="J300" s="1472" t="b">
        <v>1</v>
      </c>
      <c r="K300" s="1473"/>
      <c r="L300" s="1473"/>
      <c r="M300" s="1474"/>
      <c r="N300" s="1474"/>
      <c r="O300" s="1474"/>
      <c r="P300" s="1474"/>
    </row>
    <row r="301" hidden="1">
      <c r="A301" s="1464">
        <v>302.0</v>
      </c>
      <c r="B301" s="1463" t="s">
        <v>12747</v>
      </c>
      <c r="C301" s="1463" t="s">
        <v>12747</v>
      </c>
      <c r="D301" s="1469">
        <v>41993.0</v>
      </c>
      <c r="E301" s="1470" t="s">
        <v>12748</v>
      </c>
      <c r="F301" s="1471">
        <v>2.7129991E7</v>
      </c>
      <c r="G301" s="1471">
        <v>2.7129991E7</v>
      </c>
      <c r="H301" s="1472" t="b">
        <v>0</v>
      </c>
      <c r="I301" s="1473"/>
      <c r="J301" s="1472" t="b">
        <v>1</v>
      </c>
      <c r="K301" s="1473"/>
      <c r="L301" s="1473"/>
      <c r="M301" s="1463" t="s">
        <v>4930</v>
      </c>
      <c r="N301" s="1463" t="s">
        <v>4930</v>
      </c>
      <c r="O301" s="1474"/>
      <c r="P301" s="1474"/>
    </row>
    <row r="302" hidden="1">
      <c r="A302" s="1464">
        <v>303.0</v>
      </c>
      <c r="B302" s="1463" t="s">
        <v>12749</v>
      </c>
      <c r="C302" s="1463" t="s">
        <v>12749</v>
      </c>
      <c r="D302" s="1469">
        <v>41993.0</v>
      </c>
      <c r="E302" s="1470" t="s">
        <v>12750</v>
      </c>
      <c r="F302" s="1471">
        <v>2.6818988E7</v>
      </c>
      <c r="G302" s="1471">
        <v>2.6189888E7</v>
      </c>
      <c r="H302" s="1472" t="b">
        <v>0</v>
      </c>
      <c r="I302" s="1473"/>
      <c r="J302" s="1472" t="b">
        <v>0</v>
      </c>
      <c r="K302" s="1473"/>
      <c r="L302" s="1473"/>
      <c r="M302" s="1463" t="s">
        <v>5011</v>
      </c>
      <c r="N302" s="1463" t="s">
        <v>5011</v>
      </c>
      <c r="O302" s="1474"/>
      <c r="P302" s="1474"/>
    </row>
    <row r="303" hidden="1">
      <c r="A303" s="1464">
        <v>304.0</v>
      </c>
      <c r="B303" s="1463" t="s">
        <v>12751</v>
      </c>
      <c r="C303" s="1463" t="s">
        <v>12751</v>
      </c>
      <c r="D303" s="1469">
        <v>41993.0</v>
      </c>
      <c r="E303" s="1470" t="s">
        <v>12752</v>
      </c>
      <c r="F303" s="1471">
        <v>2.30225579E8</v>
      </c>
      <c r="G303" s="1471">
        <v>2.30225579E8</v>
      </c>
      <c r="H303" s="1472" t="b">
        <v>0</v>
      </c>
      <c r="I303" s="1473"/>
      <c r="J303" s="1472" t="b">
        <v>0</v>
      </c>
      <c r="K303" s="1473"/>
      <c r="L303" s="1473"/>
      <c r="M303" s="1474"/>
      <c r="N303" s="1474"/>
      <c r="O303" s="1474"/>
      <c r="P303" s="1474"/>
    </row>
    <row r="304" hidden="1">
      <c r="A304" s="1464">
        <v>305.0</v>
      </c>
      <c r="B304" s="1463" t="s">
        <v>12753</v>
      </c>
      <c r="C304" s="1463" t="s">
        <v>12753</v>
      </c>
      <c r="D304" s="1469">
        <v>41993.0</v>
      </c>
      <c r="E304" s="1470" t="s">
        <v>12754</v>
      </c>
      <c r="F304" s="1468" t="s">
        <v>12755</v>
      </c>
      <c r="G304" s="1471">
        <v>9.6860769E8</v>
      </c>
      <c r="H304" s="1472" t="b">
        <v>0</v>
      </c>
      <c r="I304" s="1473"/>
      <c r="J304" s="1472" t="b">
        <v>1</v>
      </c>
      <c r="K304" s="1473"/>
      <c r="L304" s="1473"/>
      <c r="M304" s="1463" t="s">
        <v>4930</v>
      </c>
      <c r="N304" s="1463" t="s">
        <v>4930</v>
      </c>
      <c r="O304" s="1474"/>
      <c r="P304" s="1474"/>
    </row>
    <row r="305" hidden="1">
      <c r="A305" s="1464">
        <v>306.0</v>
      </c>
      <c r="B305" s="1463" t="s">
        <v>12756</v>
      </c>
      <c r="C305" s="1463" t="s">
        <v>12756</v>
      </c>
      <c r="D305" s="1469">
        <v>41993.0</v>
      </c>
      <c r="E305" s="1470" t="s">
        <v>12757</v>
      </c>
      <c r="F305" s="1471">
        <v>2.2531888E7</v>
      </c>
      <c r="G305" s="1471">
        <v>2.2531888E7</v>
      </c>
      <c r="H305" s="1472" t="b">
        <v>0</v>
      </c>
      <c r="I305" s="1473"/>
      <c r="J305" s="1472" t="b">
        <v>1</v>
      </c>
      <c r="K305" s="1473"/>
      <c r="L305" s="1473"/>
      <c r="M305" s="1463" t="s">
        <v>5374</v>
      </c>
      <c r="N305" s="1463" t="s">
        <v>5374</v>
      </c>
      <c r="O305" s="1474"/>
      <c r="P305" s="1474"/>
    </row>
    <row r="306" hidden="1">
      <c r="A306" s="1464">
        <v>307.0</v>
      </c>
      <c r="B306" s="1463" t="s">
        <v>12758</v>
      </c>
      <c r="C306" s="1463" t="s">
        <v>12758</v>
      </c>
      <c r="D306" s="1469">
        <v>41993.0</v>
      </c>
      <c r="E306" s="1470" t="s">
        <v>12759</v>
      </c>
      <c r="F306" s="1468" t="s">
        <v>12760</v>
      </c>
      <c r="G306" s="1468" t="s">
        <v>12760</v>
      </c>
      <c r="H306" s="1472" t="b">
        <v>0</v>
      </c>
      <c r="I306" s="1473"/>
      <c r="J306" s="1472" t="b">
        <v>0</v>
      </c>
      <c r="K306" s="1473"/>
      <c r="L306" s="1473"/>
      <c r="M306" s="1463" t="s">
        <v>5479</v>
      </c>
      <c r="N306" s="1463" t="s">
        <v>5479</v>
      </c>
      <c r="O306" s="1474"/>
      <c r="P306" s="1474"/>
    </row>
    <row r="307" hidden="1">
      <c r="A307" s="1464">
        <v>308.0</v>
      </c>
      <c r="B307" s="1463" t="s">
        <v>12761</v>
      </c>
      <c r="C307" s="1463" t="s">
        <v>12761</v>
      </c>
      <c r="D307" s="1469">
        <v>41993.0</v>
      </c>
      <c r="E307" s="1470" t="s">
        <v>12762</v>
      </c>
      <c r="F307" s="1471">
        <v>2.2152972E7</v>
      </c>
      <c r="G307" s="1471">
        <v>2.2152972E7</v>
      </c>
      <c r="H307" s="1472" t="b">
        <v>0</v>
      </c>
      <c r="I307" s="1473"/>
      <c r="J307" s="1472" t="b">
        <v>0</v>
      </c>
      <c r="K307" s="1473"/>
      <c r="L307" s="1473"/>
      <c r="M307" s="1474"/>
      <c r="N307" s="1474"/>
      <c r="O307" s="1474"/>
      <c r="P307" s="1474"/>
    </row>
    <row r="308" hidden="1">
      <c r="A308" s="1464">
        <v>309.0</v>
      </c>
      <c r="B308" s="1463" t="s">
        <v>12763</v>
      </c>
      <c r="C308" s="1463" t="s">
        <v>12763</v>
      </c>
      <c r="D308" s="1469">
        <v>41994.0</v>
      </c>
      <c r="E308" s="1470" t="s">
        <v>12764</v>
      </c>
      <c r="F308" s="1471">
        <v>8.37017627E8</v>
      </c>
      <c r="G308" s="1471">
        <v>8.37017627E8</v>
      </c>
      <c r="H308" s="1472" t="b">
        <v>0</v>
      </c>
      <c r="I308" s="1473"/>
      <c r="J308" s="1472" t="b">
        <v>0</v>
      </c>
      <c r="K308" s="1473"/>
      <c r="L308" s="1473"/>
      <c r="M308" s="1463" t="s">
        <v>5065</v>
      </c>
      <c r="N308" s="1463" t="s">
        <v>5065</v>
      </c>
      <c r="P308" s="1474"/>
    </row>
    <row r="309" hidden="1">
      <c r="A309" s="1464">
        <v>310.0</v>
      </c>
      <c r="B309" s="1463" t="s">
        <v>12765</v>
      </c>
      <c r="C309" s="1463" t="s">
        <v>12765</v>
      </c>
      <c r="D309" s="1469">
        <v>41994.0</v>
      </c>
      <c r="E309" s="1470" t="s">
        <v>12766</v>
      </c>
      <c r="F309" s="1471">
        <v>2.7140791E7</v>
      </c>
      <c r="G309" s="1471">
        <v>2.7140791E7</v>
      </c>
      <c r="H309" s="1472" t="b">
        <v>0</v>
      </c>
      <c r="I309" s="1473"/>
      <c r="J309" s="1472" t="b">
        <v>0</v>
      </c>
      <c r="K309" s="1473"/>
      <c r="L309" s="1473"/>
      <c r="M309" s="1474"/>
      <c r="N309" s="1474"/>
      <c r="O309" s="1474"/>
      <c r="P309" s="1474"/>
    </row>
    <row r="310" hidden="1">
      <c r="A310" s="1464">
        <v>311.0</v>
      </c>
      <c r="B310" s="1463" t="s">
        <v>12767</v>
      </c>
      <c r="C310" s="1463" t="s">
        <v>12767</v>
      </c>
      <c r="D310" s="1469">
        <v>41994.0</v>
      </c>
      <c r="E310" s="1470" t="s">
        <v>12768</v>
      </c>
      <c r="F310" s="1468" t="s">
        <v>12769</v>
      </c>
      <c r="G310" s="1476"/>
      <c r="H310" s="1472" t="b">
        <v>0</v>
      </c>
      <c r="I310" s="1473"/>
      <c r="J310" s="1472" t="b">
        <v>0</v>
      </c>
      <c r="K310" s="1473"/>
      <c r="L310" s="1473"/>
      <c r="M310" s="1463" t="s">
        <v>5006</v>
      </c>
      <c r="N310" s="1463" t="s">
        <v>5006</v>
      </c>
      <c r="P310" s="1474"/>
    </row>
    <row r="311" hidden="1">
      <c r="A311" s="1464">
        <v>312.0</v>
      </c>
      <c r="B311" s="1463" t="s">
        <v>12770</v>
      </c>
      <c r="C311" s="1463" t="s">
        <v>12770</v>
      </c>
      <c r="D311" s="1469">
        <v>41994.0</v>
      </c>
      <c r="E311" s="1470" t="s">
        <v>12771</v>
      </c>
      <c r="F311" s="1471">
        <v>2.2516551E7</v>
      </c>
      <c r="G311" s="1471">
        <v>2.2516551E7</v>
      </c>
      <c r="H311" s="1472" t="b">
        <v>0</v>
      </c>
      <c r="I311" s="1473"/>
      <c r="J311" s="1472" t="b">
        <v>1</v>
      </c>
      <c r="K311" s="1473"/>
      <c r="L311" s="1473"/>
      <c r="M311" s="1463" t="s">
        <v>5046</v>
      </c>
      <c r="N311" s="1463" t="s">
        <v>5046</v>
      </c>
      <c r="P311" s="1474"/>
    </row>
    <row r="312" hidden="1">
      <c r="A312" s="1464">
        <v>313.0</v>
      </c>
      <c r="B312" s="1463" t="s">
        <v>12772</v>
      </c>
      <c r="C312" s="1463" t="s">
        <v>12772</v>
      </c>
      <c r="D312" s="1469">
        <v>41994.0</v>
      </c>
      <c r="E312" s="1470" t="s">
        <v>12773</v>
      </c>
      <c r="F312" s="1471">
        <v>2.258279E7</v>
      </c>
      <c r="G312" s="1471">
        <v>2.258279E7</v>
      </c>
      <c r="H312" s="1472" t="b">
        <v>0</v>
      </c>
      <c r="I312" s="1473"/>
      <c r="J312" s="1472" t="b">
        <v>0</v>
      </c>
      <c r="K312" s="1473"/>
      <c r="L312" s="1473"/>
      <c r="M312" s="1463" t="s">
        <v>4930</v>
      </c>
      <c r="N312" s="1463" t="s">
        <v>4930</v>
      </c>
      <c r="O312" s="1474"/>
      <c r="P312" s="1474"/>
    </row>
    <row r="313" hidden="1">
      <c r="A313" s="1464">
        <v>314.0</v>
      </c>
      <c r="B313" s="1463" t="s">
        <v>12772</v>
      </c>
      <c r="C313" s="1463" t="s">
        <v>12772</v>
      </c>
      <c r="D313" s="1469">
        <v>41994.0</v>
      </c>
      <c r="E313" s="1470" t="s">
        <v>12774</v>
      </c>
      <c r="F313" s="1471">
        <v>2.2582789E7</v>
      </c>
      <c r="G313" s="1471">
        <v>2.2582789E7</v>
      </c>
      <c r="H313" s="1472" t="b">
        <v>0</v>
      </c>
      <c r="I313" s="1473"/>
      <c r="J313" s="1472" t="b">
        <v>1</v>
      </c>
      <c r="K313" s="1473"/>
      <c r="L313" s="1473"/>
      <c r="M313" s="1463" t="s">
        <v>4930</v>
      </c>
      <c r="N313" s="1463" t="s">
        <v>4930</v>
      </c>
      <c r="O313" s="1474"/>
      <c r="P313" s="1474"/>
    </row>
    <row r="314" hidden="1">
      <c r="A314" s="1464">
        <v>315.0</v>
      </c>
      <c r="B314" s="1463" t="s">
        <v>12775</v>
      </c>
      <c r="C314" s="1463" t="s">
        <v>12775</v>
      </c>
      <c r="D314" s="1469">
        <v>41994.0</v>
      </c>
      <c r="E314" s="1470" t="s">
        <v>12776</v>
      </c>
      <c r="F314" s="1471">
        <v>2.1082E7</v>
      </c>
      <c r="G314" s="1471">
        <v>2.1082E7</v>
      </c>
      <c r="H314" s="1472" t="b">
        <v>0</v>
      </c>
      <c r="I314" s="1473"/>
      <c r="J314" s="1472" t="b">
        <v>1</v>
      </c>
      <c r="K314" s="1473"/>
      <c r="L314" s="1473"/>
      <c r="M314" s="1474"/>
      <c r="N314" s="1474"/>
      <c r="O314" s="1474"/>
      <c r="P314" s="1474"/>
    </row>
    <row r="315" hidden="1">
      <c r="A315" s="1464">
        <v>316.0</v>
      </c>
      <c r="B315" s="1463" t="s">
        <v>12777</v>
      </c>
      <c r="C315" s="1463" t="s">
        <v>12777</v>
      </c>
      <c r="D315" s="1469">
        <v>41994.0</v>
      </c>
      <c r="E315" s="1470" t="s">
        <v>12778</v>
      </c>
      <c r="F315" s="1471">
        <v>2.2506799E7</v>
      </c>
      <c r="G315" s="1471">
        <v>2.2506799E7</v>
      </c>
      <c r="H315" s="1472" t="b">
        <v>0</v>
      </c>
      <c r="I315" s="1473"/>
      <c r="J315" s="1472" t="b">
        <v>0</v>
      </c>
      <c r="K315" s="1473"/>
      <c r="L315" s="1473"/>
      <c r="M315" s="1474"/>
      <c r="N315" s="1474"/>
      <c r="O315" s="1474"/>
      <c r="P315" s="1474"/>
    </row>
    <row r="316" hidden="1">
      <c r="A316" s="1464">
        <v>317.0</v>
      </c>
      <c r="B316" s="1463" t="s">
        <v>12777</v>
      </c>
      <c r="C316" s="1463" t="s">
        <v>12777</v>
      </c>
      <c r="D316" s="1469">
        <v>41994.0</v>
      </c>
      <c r="E316" s="1470" t="s">
        <v>12779</v>
      </c>
      <c r="F316" s="1471">
        <v>2.1600311E7</v>
      </c>
      <c r="G316" s="1471">
        <v>2.1600311E7</v>
      </c>
      <c r="H316" s="1472" t="b">
        <v>0</v>
      </c>
      <c r="I316" s="1473"/>
      <c r="J316" s="1472" t="b">
        <v>0</v>
      </c>
      <c r="K316" s="1473"/>
      <c r="L316" s="1473"/>
      <c r="M316" s="1474"/>
      <c r="N316" s="1474"/>
      <c r="O316" s="1474"/>
      <c r="P316" s="1474"/>
    </row>
    <row r="317" hidden="1">
      <c r="A317" s="1464">
        <v>318.0</v>
      </c>
      <c r="B317" s="1463" t="s">
        <v>12780</v>
      </c>
      <c r="C317" s="1463" t="s">
        <v>12780</v>
      </c>
      <c r="D317" s="1469">
        <v>41994.0</v>
      </c>
      <c r="E317" s="1470" t="s">
        <v>12781</v>
      </c>
      <c r="F317" s="1471">
        <v>2.1853385E7</v>
      </c>
      <c r="G317" s="1471">
        <v>2.1853385E7</v>
      </c>
      <c r="H317" s="1472" t="b">
        <v>0</v>
      </c>
      <c r="I317" s="1473"/>
      <c r="J317" s="1472" t="b">
        <v>1</v>
      </c>
      <c r="K317" s="1473"/>
      <c r="L317" s="1473"/>
      <c r="M317" s="1463" t="s">
        <v>5006</v>
      </c>
      <c r="N317" s="1463" t="s">
        <v>5006</v>
      </c>
      <c r="P317" s="1474"/>
    </row>
    <row r="318" hidden="1">
      <c r="A318" s="1464">
        <v>319.0</v>
      </c>
      <c r="B318" s="1463" t="s">
        <v>12782</v>
      </c>
      <c r="C318" s="1463" t="s">
        <v>12782</v>
      </c>
      <c r="D318" s="1469">
        <v>41994.0</v>
      </c>
      <c r="E318" s="1470" t="s">
        <v>12783</v>
      </c>
      <c r="F318" s="1471">
        <v>2.2369952E7</v>
      </c>
      <c r="G318" s="1471">
        <v>2.2369952E7</v>
      </c>
      <c r="H318" s="1472" t="b">
        <v>0</v>
      </c>
      <c r="I318" s="1473"/>
      <c r="J318" s="1472" t="b">
        <v>0</v>
      </c>
      <c r="K318" s="1473"/>
      <c r="L318" s="1473"/>
      <c r="M318" s="1463" t="s">
        <v>5284</v>
      </c>
      <c r="N318" s="1463" t="s">
        <v>5284</v>
      </c>
      <c r="P318" s="1474"/>
    </row>
    <row r="319" hidden="1">
      <c r="A319" s="1464">
        <v>320.0</v>
      </c>
      <c r="B319" s="1463" t="s">
        <v>12784</v>
      </c>
      <c r="C319" s="1463" t="s">
        <v>12784</v>
      </c>
      <c r="D319" s="1469">
        <v>41994.0</v>
      </c>
      <c r="E319" s="1470" t="s">
        <v>12785</v>
      </c>
      <c r="F319" s="1471">
        <v>2.6621001E7</v>
      </c>
      <c r="G319" s="1471">
        <v>2.6621001E7</v>
      </c>
      <c r="H319" s="1472" t="b">
        <v>0</v>
      </c>
      <c r="I319" s="1473"/>
      <c r="J319" s="1472" t="b">
        <v>0</v>
      </c>
      <c r="K319" s="1473"/>
      <c r="L319" s="1473"/>
      <c r="M319" s="1463" t="s">
        <v>5006</v>
      </c>
      <c r="N319" s="1463" t="s">
        <v>5006</v>
      </c>
      <c r="P319" s="1474"/>
    </row>
    <row r="320" hidden="1">
      <c r="A320" s="1464">
        <v>321.0</v>
      </c>
      <c r="B320" s="1463" t="s">
        <v>12786</v>
      </c>
      <c r="C320" s="1463" t="s">
        <v>12786</v>
      </c>
      <c r="D320" s="1469">
        <v>41994.0</v>
      </c>
      <c r="E320" s="1470" t="s">
        <v>12787</v>
      </c>
      <c r="F320" s="1471">
        <v>2.7148963E7</v>
      </c>
      <c r="G320" s="1471">
        <v>2.7148963E7</v>
      </c>
      <c r="H320" s="1472" t="b">
        <v>0</v>
      </c>
      <c r="I320" s="1473"/>
      <c r="J320" s="1472" t="b">
        <v>0</v>
      </c>
      <c r="K320" s="1473"/>
      <c r="L320" s="1473"/>
      <c r="M320" s="1463" t="s">
        <v>5089</v>
      </c>
      <c r="N320" s="1463" t="s">
        <v>5089</v>
      </c>
      <c r="O320" s="1474"/>
      <c r="P320" s="1474"/>
    </row>
    <row r="321" hidden="1">
      <c r="A321" s="1464">
        <v>322.0</v>
      </c>
      <c r="B321" s="1463" t="s">
        <v>12786</v>
      </c>
      <c r="C321" s="1463" t="s">
        <v>12786</v>
      </c>
      <c r="D321" s="1469">
        <v>41994.0</v>
      </c>
      <c r="E321" s="1470" t="s">
        <v>12788</v>
      </c>
      <c r="F321" s="1471">
        <v>2.6567377E7</v>
      </c>
      <c r="G321" s="1471">
        <v>2.6567377E7</v>
      </c>
      <c r="H321" s="1472" t="b">
        <v>0</v>
      </c>
      <c r="I321" s="1473"/>
      <c r="J321" s="1472" t="b">
        <v>0</v>
      </c>
      <c r="K321" s="1473"/>
      <c r="L321" s="1473"/>
      <c r="M321" s="1463" t="s">
        <v>5148</v>
      </c>
      <c r="N321" s="1463" t="s">
        <v>5148</v>
      </c>
      <c r="O321" s="1474"/>
      <c r="P321" s="1474"/>
    </row>
    <row r="322" hidden="1">
      <c r="A322" s="1464">
        <v>323.0</v>
      </c>
      <c r="B322" s="1463" t="s">
        <v>12789</v>
      </c>
      <c r="C322" s="1463" t="s">
        <v>12789</v>
      </c>
      <c r="D322" s="1469">
        <v>41994.0</v>
      </c>
      <c r="E322" s="1470" t="s">
        <v>12790</v>
      </c>
      <c r="F322" s="1471">
        <v>2.3816441E7</v>
      </c>
      <c r="G322" s="1471">
        <v>2.3816441E7</v>
      </c>
      <c r="H322" s="1472" t="b">
        <v>0</v>
      </c>
      <c r="I322" s="1473"/>
      <c r="J322" s="1472" t="b">
        <v>0</v>
      </c>
      <c r="K322" s="1473"/>
      <c r="L322" s="1473"/>
      <c r="M322" s="1463" t="s">
        <v>4930</v>
      </c>
      <c r="N322" s="1463" t="s">
        <v>4930</v>
      </c>
      <c r="O322" s="1474"/>
      <c r="P322" s="1474"/>
    </row>
    <row r="323" hidden="1">
      <c r="A323" s="1464">
        <v>324.0</v>
      </c>
      <c r="B323" s="1463" t="s">
        <v>12791</v>
      </c>
      <c r="C323" s="1463" t="s">
        <v>12791</v>
      </c>
      <c r="D323" s="1469">
        <v>41994.0</v>
      </c>
      <c r="E323" s="1470" t="s">
        <v>12792</v>
      </c>
      <c r="F323" s="1471">
        <v>8.58591515E8</v>
      </c>
      <c r="G323" s="1473"/>
      <c r="H323" s="1472" t="b">
        <v>0</v>
      </c>
      <c r="I323" s="1473"/>
      <c r="J323" s="1472" t="b">
        <v>0</v>
      </c>
      <c r="K323" s="1473"/>
      <c r="L323" s="1473"/>
      <c r="M323" s="1463" t="s">
        <v>4930</v>
      </c>
      <c r="N323" s="1463" t="s">
        <v>4930</v>
      </c>
      <c r="O323" s="1474"/>
      <c r="P323" s="1474"/>
    </row>
    <row r="324" hidden="1">
      <c r="A324" s="1464">
        <v>325.0</v>
      </c>
      <c r="B324" s="1463" t="s">
        <v>12793</v>
      </c>
      <c r="C324" s="1463" t="s">
        <v>12793</v>
      </c>
      <c r="D324" s="1469">
        <v>41994.0</v>
      </c>
      <c r="E324" s="1470" t="s">
        <v>12794</v>
      </c>
      <c r="F324" s="1471">
        <v>2.2507988E7</v>
      </c>
      <c r="G324" s="1471">
        <v>2.2507988E7</v>
      </c>
      <c r="H324" s="1472" t="b">
        <v>0</v>
      </c>
      <c r="I324" s="1473"/>
      <c r="J324" s="1472" t="b">
        <v>0</v>
      </c>
      <c r="K324" s="1473"/>
      <c r="L324" s="1473"/>
      <c r="M324" s="1474"/>
      <c r="N324" s="1474"/>
      <c r="O324" s="1474"/>
      <c r="P324" s="1474"/>
    </row>
    <row r="325" hidden="1">
      <c r="A325" s="1464">
        <v>326.0</v>
      </c>
      <c r="B325" s="1463" t="s">
        <v>12795</v>
      </c>
      <c r="C325" s="1463" t="s">
        <v>12795</v>
      </c>
      <c r="D325" s="1469">
        <v>41994.0</v>
      </c>
      <c r="E325" s="1470" t="s">
        <v>12796</v>
      </c>
      <c r="F325" s="1471">
        <v>2.6109578E7</v>
      </c>
      <c r="G325" s="1471">
        <v>2.6109578E7</v>
      </c>
      <c r="H325" s="1472" t="b">
        <v>0</v>
      </c>
      <c r="I325" s="1473"/>
      <c r="J325" s="1472" t="b">
        <v>1</v>
      </c>
      <c r="K325" s="1473"/>
      <c r="L325" s="1473"/>
      <c r="M325" s="1463" t="s">
        <v>5479</v>
      </c>
      <c r="N325" s="1463" t="s">
        <v>5479</v>
      </c>
      <c r="O325" s="1474"/>
      <c r="P325" s="1474"/>
    </row>
    <row r="326" hidden="1">
      <c r="A326" s="1464">
        <v>327.0</v>
      </c>
      <c r="B326" s="1463" t="s">
        <v>12797</v>
      </c>
      <c r="C326" s="1463" t="s">
        <v>12797</v>
      </c>
      <c r="D326" s="1469">
        <v>41994.0</v>
      </c>
      <c r="E326" s="1470" t="s">
        <v>12798</v>
      </c>
      <c r="F326" s="1471">
        <v>8.93071111E8</v>
      </c>
      <c r="G326" s="1471">
        <v>8.93071111E8</v>
      </c>
      <c r="H326" s="1472" t="b">
        <v>0</v>
      </c>
      <c r="I326" s="1473"/>
      <c r="J326" s="1472" t="b">
        <v>0</v>
      </c>
      <c r="K326" s="1473"/>
      <c r="L326" s="1473"/>
      <c r="M326" s="1474"/>
      <c r="N326" s="1474"/>
      <c r="O326" s="1474"/>
      <c r="P326" s="1474"/>
    </row>
    <row r="327" hidden="1">
      <c r="A327" s="1464">
        <v>328.0</v>
      </c>
      <c r="B327" s="1463" t="s">
        <v>12799</v>
      </c>
      <c r="C327" s="1463" t="s">
        <v>12799</v>
      </c>
      <c r="D327" s="1469">
        <v>41994.0</v>
      </c>
      <c r="E327" s="1470" t="s">
        <v>12800</v>
      </c>
      <c r="F327" s="1471">
        <v>2.1294353E7</v>
      </c>
      <c r="G327" s="1471">
        <v>2.1294353E7</v>
      </c>
      <c r="H327" s="1472" t="b">
        <v>0</v>
      </c>
      <c r="I327" s="1473"/>
      <c r="J327" s="1472" t="b">
        <v>0</v>
      </c>
      <c r="K327" s="1473"/>
      <c r="L327" s="1473"/>
      <c r="M327" s="1474"/>
      <c r="N327" s="1474"/>
      <c r="O327" s="1474"/>
      <c r="P327" s="1474"/>
    </row>
    <row r="328" hidden="1">
      <c r="A328" s="1464">
        <v>329.0</v>
      </c>
      <c r="B328" s="1463" t="s">
        <v>12799</v>
      </c>
      <c r="C328" s="1463" t="s">
        <v>12799</v>
      </c>
      <c r="D328" s="1469">
        <v>41994.0</v>
      </c>
      <c r="E328" s="1470" t="s">
        <v>12801</v>
      </c>
      <c r="F328" s="1468" t="s">
        <v>12802</v>
      </c>
      <c r="G328" s="1468" t="s">
        <v>12802</v>
      </c>
      <c r="H328" s="1472" t="b">
        <v>0</v>
      </c>
      <c r="I328" s="1473"/>
      <c r="J328" s="1472" t="b">
        <v>0</v>
      </c>
      <c r="K328" s="1473"/>
      <c r="L328" s="1473"/>
      <c r="M328" s="1474"/>
      <c r="N328" s="1474"/>
      <c r="O328" s="1474"/>
      <c r="P328" s="1474"/>
    </row>
    <row r="329" hidden="1">
      <c r="A329" s="1464">
        <v>330.0</v>
      </c>
      <c r="B329" s="1463" t="s">
        <v>12799</v>
      </c>
      <c r="C329" s="1463" t="s">
        <v>12799</v>
      </c>
      <c r="D329" s="1469">
        <v>41994.0</v>
      </c>
      <c r="E329" s="1470" t="s">
        <v>12803</v>
      </c>
      <c r="F329" s="1471">
        <v>2.2344872E7</v>
      </c>
      <c r="G329" s="1471">
        <v>2.2344872E7</v>
      </c>
      <c r="H329" s="1472" t="b">
        <v>0</v>
      </c>
      <c r="I329" s="1473"/>
      <c r="J329" s="1472" t="b">
        <v>0</v>
      </c>
      <c r="K329" s="1473"/>
      <c r="L329" s="1473"/>
      <c r="M329" s="1463" t="s">
        <v>5148</v>
      </c>
      <c r="N329" s="1463" t="s">
        <v>5148</v>
      </c>
      <c r="O329" s="1474"/>
      <c r="P329" s="1474"/>
    </row>
    <row r="330" hidden="1">
      <c r="A330" s="1464">
        <v>331.0</v>
      </c>
      <c r="B330" s="1463" t="s">
        <v>12804</v>
      </c>
      <c r="C330" s="1463" t="s">
        <v>12804</v>
      </c>
      <c r="D330" s="1469">
        <v>41994.0</v>
      </c>
      <c r="E330" s="1470" t="s">
        <v>12805</v>
      </c>
      <c r="F330" s="1471">
        <v>2.6845944E7</v>
      </c>
      <c r="G330" s="1471">
        <v>2.6845944E7</v>
      </c>
      <c r="H330" s="1472" t="b">
        <v>0</v>
      </c>
      <c r="I330" s="1473"/>
      <c r="J330" s="1472" t="b">
        <v>1</v>
      </c>
      <c r="K330" s="1473"/>
      <c r="L330" s="1473"/>
      <c r="M330" s="1474"/>
      <c r="N330" s="1474"/>
      <c r="O330" s="1474"/>
      <c r="P330" s="1474"/>
    </row>
    <row r="331" hidden="1">
      <c r="A331" s="1464">
        <v>332.0</v>
      </c>
      <c r="B331" s="1463" t="s">
        <v>12806</v>
      </c>
      <c r="C331" s="1463" t="s">
        <v>12806</v>
      </c>
      <c r="D331" s="1469">
        <v>41994.0</v>
      </c>
      <c r="E331" s="1470" t="s">
        <v>12807</v>
      </c>
      <c r="F331" s="1471">
        <v>9.28796882E8</v>
      </c>
      <c r="G331" s="1471">
        <v>9.28796882E8</v>
      </c>
      <c r="H331" s="1472" t="b">
        <v>0</v>
      </c>
      <c r="I331" s="1473"/>
      <c r="J331" s="1472" t="b">
        <v>0</v>
      </c>
      <c r="K331" s="1473"/>
      <c r="L331" s="1473"/>
      <c r="M331" s="1463" t="s">
        <v>4962</v>
      </c>
      <c r="N331" s="1463" t="s">
        <v>4962</v>
      </c>
      <c r="O331" s="1474"/>
      <c r="P331" s="1474"/>
    </row>
    <row r="332" hidden="1">
      <c r="A332" s="1464">
        <v>333.0</v>
      </c>
      <c r="B332" s="1463" t="s">
        <v>12808</v>
      </c>
      <c r="C332" s="1463" t="s">
        <v>12808</v>
      </c>
      <c r="D332" s="1469">
        <v>41994.0</v>
      </c>
      <c r="E332" s="1470" t="s">
        <v>12809</v>
      </c>
      <c r="F332" s="1471">
        <v>9.99295464E8</v>
      </c>
      <c r="G332" s="1471">
        <v>8.94445222E8</v>
      </c>
      <c r="H332" s="1472" t="b">
        <v>0</v>
      </c>
      <c r="I332" s="1473"/>
      <c r="J332" s="1472" t="b">
        <v>0</v>
      </c>
      <c r="K332" s="1473"/>
      <c r="L332" s="1473"/>
      <c r="M332" s="1463" t="s">
        <v>4930</v>
      </c>
      <c r="N332" s="1463" t="s">
        <v>4930</v>
      </c>
      <c r="O332" s="1474"/>
      <c r="P332" s="1474"/>
    </row>
    <row r="333" hidden="1">
      <c r="A333" s="1464">
        <v>334.0</v>
      </c>
      <c r="B333" s="1463" t="s">
        <v>12810</v>
      </c>
      <c r="C333" s="1463" t="s">
        <v>12810</v>
      </c>
      <c r="D333" s="1469">
        <v>41994.0</v>
      </c>
      <c r="E333" s="1470" t="s">
        <v>12811</v>
      </c>
      <c r="F333" s="1471">
        <v>2.168822E7</v>
      </c>
      <c r="G333" s="1471">
        <v>2.168822E7</v>
      </c>
      <c r="H333" s="1472" t="b">
        <v>0</v>
      </c>
      <c r="I333" s="1473"/>
      <c r="J333" s="1472" t="b">
        <v>1</v>
      </c>
      <c r="K333" s="1473"/>
      <c r="L333" s="1473"/>
      <c r="M333" s="1463" t="s">
        <v>4962</v>
      </c>
      <c r="N333" s="1463" t="s">
        <v>4962</v>
      </c>
      <c r="O333" s="1474"/>
      <c r="P333" s="1474"/>
    </row>
    <row r="334" hidden="1">
      <c r="A334" s="1464">
        <v>335.0</v>
      </c>
      <c r="B334" s="1463" t="s">
        <v>12812</v>
      </c>
      <c r="C334" s="1463" t="s">
        <v>12812</v>
      </c>
      <c r="D334" s="1469">
        <v>41994.0</v>
      </c>
      <c r="E334" s="1470" t="s">
        <v>12813</v>
      </c>
      <c r="F334" s="1471">
        <v>2.7125061E7</v>
      </c>
      <c r="G334" s="1471">
        <v>2.7125061E7</v>
      </c>
      <c r="H334" s="1472" t="b">
        <v>0</v>
      </c>
      <c r="I334" s="1473"/>
      <c r="J334" s="1472" t="b">
        <v>0</v>
      </c>
      <c r="K334" s="1473"/>
      <c r="L334" s="1473"/>
      <c r="M334" s="1463" t="s">
        <v>4930</v>
      </c>
      <c r="N334" s="1463" t="s">
        <v>4930</v>
      </c>
      <c r="O334" s="1474"/>
      <c r="P334" s="1474"/>
    </row>
    <row r="335" hidden="1">
      <c r="A335" s="1464">
        <v>336.0</v>
      </c>
      <c r="B335" s="1463" t="s">
        <v>12814</v>
      </c>
      <c r="C335" s="1463" t="s">
        <v>12814</v>
      </c>
      <c r="D335" s="1469">
        <v>41994.0</v>
      </c>
      <c r="E335" s="1470" t="s">
        <v>12815</v>
      </c>
      <c r="F335" s="1471">
        <v>2.233308E7</v>
      </c>
      <c r="G335" s="1471">
        <v>2.233308E7</v>
      </c>
      <c r="H335" s="1472" t="b">
        <v>0</v>
      </c>
      <c r="I335" s="1473"/>
      <c r="J335" s="1472" t="b">
        <v>0</v>
      </c>
      <c r="K335" s="1473"/>
      <c r="L335" s="1473"/>
      <c r="M335" s="1463" t="s">
        <v>5164</v>
      </c>
      <c r="N335" s="1463" t="s">
        <v>5164</v>
      </c>
      <c r="P335" s="1474"/>
    </row>
    <row r="336" hidden="1">
      <c r="A336" s="1464">
        <v>337.0</v>
      </c>
      <c r="B336" s="1463" t="s">
        <v>12816</v>
      </c>
      <c r="C336" s="1463" t="s">
        <v>12816</v>
      </c>
      <c r="D336" s="1469">
        <v>41994.0</v>
      </c>
      <c r="E336" s="1470" t="s">
        <v>12817</v>
      </c>
      <c r="F336" s="1471">
        <v>2.25849E7</v>
      </c>
      <c r="G336" s="1468" t="s">
        <v>12818</v>
      </c>
      <c r="H336" s="1472" t="b">
        <v>0</v>
      </c>
      <c r="I336" s="1473"/>
      <c r="J336" s="1472" t="b">
        <v>1</v>
      </c>
      <c r="K336" s="1473"/>
      <c r="L336" s="1473"/>
      <c r="M336" s="1463" t="s">
        <v>5006</v>
      </c>
      <c r="N336" s="1463" t="s">
        <v>5006</v>
      </c>
      <c r="P336" s="1474"/>
    </row>
    <row r="337" hidden="1">
      <c r="A337" s="1464">
        <v>338.0</v>
      </c>
      <c r="B337" s="1463" t="s">
        <v>12819</v>
      </c>
      <c r="C337" s="1463" t="s">
        <v>12820</v>
      </c>
      <c r="D337" s="1469">
        <v>43364.0</v>
      </c>
      <c r="E337" s="1470" t="s">
        <v>12821</v>
      </c>
      <c r="F337" s="1471">
        <v>2.653078E7</v>
      </c>
      <c r="G337" s="1471">
        <v>6.44285624E8</v>
      </c>
      <c r="H337" s="1472" t="b">
        <v>0</v>
      </c>
      <c r="I337" s="1468" t="s">
        <v>76</v>
      </c>
      <c r="J337" s="1472" t="b">
        <v>0</v>
      </c>
      <c r="K337" s="1473"/>
      <c r="L337" s="1473"/>
      <c r="M337" s="1463" t="s">
        <v>2461</v>
      </c>
      <c r="N337" s="1463" t="s">
        <v>5089</v>
      </c>
      <c r="O337" s="1474"/>
      <c r="P337" s="1463" t="s">
        <v>2461</v>
      </c>
    </row>
    <row r="338" hidden="1">
      <c r="A338" s="1464">
        <v>339.0</v>
      </c>
      <c r="B338" s="1463" t="s">
        <v>12822</v>
      </c>
      <c r="C338" s="1463" t="s">
        <v>12822</v>
      </c>
      <c r="D338" s="1469">
        <v>41994.0</v>
      </c>
      <c r="E338" s="1470" t="s">
        <v>12823</v>
      </c>
      <c r="F338" s="1471">
        <v>2.2365672E7</v>
      </c>
      <c r="G338" s="1471">
        <v>8.58461929E8</v>
      </c>
      <c r="H338" s="1472" t="b">
        <v>0</v>
      </c>
      <c r="I338" s="1473"/>
      <c r="J338" s="1472" t="b">
        <v>1</v>
      </c>
      <c r="K338" s="1473"/>
      <c r="L338" s="1473"/>
      <c r="M338" s="1474"/>
      <c r="N338" s="1474"/>
      <c r="O338" s="1474"/>
      <c r="P338" s="1474"/>
    </row>
    <row r="339" hidden="1">
      <c r="A339" s="1464">
        <v>340.0</v>
      </c>
      <c r="B339" s="1463" t="s">
        <v>12824</v>
      </c>
      <c r="C339" s="1463" t="s">
        <v>12824</v>
      </c>
      <c r="D339" s="1469">
        <v>41995.0</v>
      </c>
      <c r="E339" s="1470" t="s">
        <v>12825</v>
      </c>
      <c r="F339" s="1471">
        <v>2.6626964E7</v>
      </c>
      <c r="G339" s="1471">
        <v>2.6626964E7</v>
      </c>
      <c r="H339" s="1472" t="b">
        <v>0</v>
      </c>
      <c r="I339" s="1473"/>
      <c r="J339" s="1472" t="b">
        <v>0</v>
      </c>
      <c r="K339" s="1473"/>
      <c r="L339" s="1473"/>
      <c r="M339" s="1474"/>
      <c r="N339" s="1474"/>
      <c r="O339" s="1474"/>
      <c r="P339" s="1474"/>
    </row>
    <row r="340" hidden="1">
      <c r="A340" s="1464">
        <v>341.0</v>
      </c>
      <c r="B340" s="1463" t="s">
        <v>12826</v>
      </c>
      <c r="C340" s="1463" t="s">
        <v>12826</v>
      </c>
      <c r="D340" s="1469">
        <v>41995.0</v>
      </c>
      <c r="E340" s="1470" t="s">
        <v>12827</v>
      </c>
      <c r="F340" s="1471">
        <v>2.2550638E7</v>
      </c>
      <c r="G340" s="1473"/>
      <c r="H340" s="1472" t="b">
        <v>0</v>
      </c>
      <c r="I340" s="1473"/>
      <c r="J340" s="1472" t="b">
        <v>1</v>
      </c>
      <c r="K340" s="1473"/>
      <c r="L340" s="1473"/>
      <c r="M340" s="1463" t="s">
        <v>5089</v>
      </c>
      <c r="N340" s="1463" t="s">
        <v>5089</v>
      </c>
      <c r="O340" s="1474"/>
      <c r="P340" s="1474"/>
    </row>
    <row r="341" hidden="1">
      <c r="A341" s="1464">
        <v>342.0</v>
      </c>
      <c r="B341" s="1463" t="s">
        <v>12828</v>
      </c>
      <c r="C341" s="1463" t="s">
        <v>12828</v>
      </c>
      <c r="D341" s="1469">
        <v>41999.0</v>
      </c>
      <c r="E341" s="1470" t="s">
        <v>12829</v>
      </c>
      <c r="F341" s="1471">
        <v>2.2617739E7</v>
      </c>
      <c r="G341" s="1468">
        <v>8.12569722E8</v>
      </c>
      <c r="H341" s="1472" t="b">
        <v>0</v>
      </c>
      <c r="I341" s="1473"/>
      <c r="J341" s="1472" t="b">
        <v>1</v>
      </c>
      <c r="K341" s="1473"/>
      <c r="L341" s="1473"/>
      <c r="M341" s="1463" t="s">
        <v>2426</v>
      </c>
      <c r="N341" s="1463" t="s">
        <v>4930</v>
      </c>
      <c r="O341" s="1474"/>
      <c r="P341" s="1463" t="s">
        <v>2426</v>
      </c>
    </row>
    <row r="342" hidden="1">
      <c r="A342" s="1464">
        <v>343.0</v>
      </c>
      <c r="B342" s="1463" t="s">
        <v>12830</v>
      </c>
      <c r="C342" s="1463" t="s">
        <v>12830</v>
      </c>
      <c r="D342" s="1469">
        <v>42001.0</v>
      </c>
      <c r="E342" s="1470" t="s">
        <v>12831</v>
      </c>
      <c r="F342" s="1471">
        <v>2.2525204E7</v>
      </c>
      <c r="G342" s="1471">
        <v>2.2525204E7</v>
      </c>
      <c r="H342" s="1472" t="b">
        <v>0</v>
      </c>
      <c r="I342" s="1473"/>
      <c r="J342" s="1472" t="b">
        <v>1</v>
      </c>
      <c r="K342" s="1473"/>
      <c r="L342" s="1473"/>
      <c r="M342" s="1463" t="s">
        <v>5300</v>
      </c>
      <c r="N342" s="1463" t="s">
        <v>5300</v>
      </c>
      <c r="O342" s="1474"/>
      <c r="P342" s="1474"/>
    </row>
    <row r="343" hidden="1">
      <c r="A343" s="1464">
        <v>344.0</v>
      </c>
      <c r="B343" s="1463" t="s">
        <v>12832</v>
      </c>
      <c r="C343" s="1463" t="s">
        <v>12832</v>
      </c>
      <c r="D343" s="1469">
        <v>42001.0</v>
      </c>
      <c r="E343" s="1470" t="s">
        <v>12833</v>
      </c>
      <c r="F343" s="1468" t="s">
        <v>12834</v>
      </c>
      <c r="G343" s="1468" t="s">
        <v>12834</v>
      </c>
      <c r="H343" s="1472" t="b">
        <v>0</v>
      </c>
      <c r="I343" s="1473"/>
      <c r="J343" s="1472" t="b">
        <v>0</v>
      </c>
      <c r="K343" s="1473"/>
      <c r="L343" s="1473"/>
      <c r="M343" s="1463" t="s">
        <v>5006</v>
      </c>
      <c r="N343" s="1463" t="s">
        <v>5006</v>
      </c>
      <c r="P343" s="1474"/>
    </row>
    <row r="344" hidden="1">
      <c r="A344" s="1464">
        <v>345.0</v>
      </c>
      <c r="B344" s="1463" t="s">
        <v>12835</v>
      </c>
      <c r="C344" s="1463" t="s">
        <v>12835</v>
      </c>
      <c r="D344" s="1469">
        <v>42002.0</v>
      </c>
      <c r="E344" s="1470" t="s">
        <v>12836</v>
      </c>
      <c r="F344" s="1471">
        <v>2.6509581E7</v>
      </c>
      <c r="G344" s="1471">
        <v>2.6509581E7</v>
      </c>
      <c r="H344" s="1472" t="b">
        <v>0</v>
      </c>
      <c r="I344" s="1473"/>
      <c r="J344" s="1472" t="b">
        <v>0</v>
      </c>
      <c r="K344" s="1473"/>
      <c r="L344" s="1473"/>
      <c r="M344" s="1463" t="s">
        <v>5479</v>
      </c>
      <c r="N344" s="1463" t="s">
        <v>5479</v>
      </c>
      <c r="O344" s="1474"/>
      <c r="P344" s="1474"/>
    </row>
    <row r="345" hidden="1">
      <c r="A345" s="1464">
        <v>346.0</v>
      </c>
      <c r="B345" s="1463" t="s">
        <v>12837</v>
      </c>
      <c r="C345" s="1463" t="s">
        <v>12837</v>
      </c>
      <c r="D345" s="1469">
        <v>42002.0</v>
      </c>
      <c r="E345" s="1470" t="s">
        <v>12838</v>
      </c>
      <c r="F345" s="1468" t="s">
        <v>12839</v>
      </c>
      <c r="G345" s="1468" t="s">
        <v>12839</v>
      </c>
      <c r="H345" s="1472" t="b">
        <v>0</v>
      </c>
      <c r="I345" s="1473"/>
      <c r="J345" s="1472" t="b">
        <v>1</v>
      </c>
      <c r="K345" s="1473"/>
      <c r="L345" s="1473"/>
      <c r="M345" s="1474"/>
      <c r="N345" s="1474"/>
      <c r="O345" s="1474"/>
      <c r="P345" s="1474"/>
    </row>
    <row r="346" hidden="1">
      <c r="A346" s="1464">
        <v>347.0</v>
      </c>
      <c r="B346" s="1463" t="s">
        <v>12840</v>
      </c>
      <c r="C346" s="1463" t="s">
        <v>12840</v>
      </c>
      <c r="D346" s="1469">
        <v>42002.0</v>
      </c>
      <c r="E346" s="1470" t="s">
        <v>12841</v>
      </c>
      <c r="F346" s="1468" t="s">
        <v>12842</v>
      </c>
      <c r="G346" s="1468" t="s">
        <v>12842</v>
      </c>
      <c r="H346" s="1472" t="b">
        <v>0</v>
      </c>
      <c r="I346" s="1473"/>
      <c r="J346" s="1472" t="b">
        <v>0</v>
      </c>
      <c r="K346" s="1473"/>
      <c r="L346" s="1473"/>
      <c r="M346" s="1463" t="s">
        <v>4962</v>
      </c>
      <c r="N346" s="1463" t="s">
        <v>4962</v>
      </c>
      <c r="O346" s="1474"/>
      <c r="P346" s="1474"/>
    </row>
    <row r="347" hidden="1">
      <c r="A347" s="1464">
        <v>348.0</v>
      </c>
      <c r="B347" s="1463" t="s">
        <v>12843</v>
      </c>
      <c r="C347" s="1463" t="s">
        <v>12843</v>
      </c>
      <c r="D347" s="1469">
        <v>42009.0</v>
      </c>
      <c r="E347" s="1470" t="s">
        <v>12844</v>
      </c>
      <c r="F347" s="1468" t="s">
        <v>12845</v>
      </c>
      <c r="G347" s="1468" t="s">
        <v>12846</v>
      </c>
      <c r="H347" s="1472" t="b">
        <v>0</v>
      </c>
      <c r="I347" s="1473"/>
      <c r="J347" s="1472" t="b">
        <v>1</v>
      </c>
      <c r="K347" s="1473"/>
      <c r="L347" s="1473"/>
      <c r="M347" s="1474"/>
      <c r="N347" s="1474"/>
      <c r="O347" s="1474"/>
      <c r="P347" s="1474"/>
    </row>
    <row r="348" hidden="1">
      <c r="A348" s="1464">
        <v>349.0</v>
      </c>
      <c r="B348" s="1463" t="s">
        <v>12847</v>
      </c>
      <c r="C348" s="1463" t="s">
        <v>12847</v>
      </c>
      <c r="D348" s="1469">
        <v>42013.0</v>
      </c>
      <c r="E348" s="1470" t="s">
        <v>12848</v>
      </c>
      <c r="F348" s="1471">
        <v>2.3918019E7</v>
      </c>
      <c r="G348" s="1473"/>
      <c r="H348" s="1472" t="b">
        <v>0</v>
      </c>
      <c r="I348" s="1473"/>
      <c r="J348" s="1472" t="b">
        <v>0</v>
      </c>
      <c r="K348" s="1473"/>
      <c r="L348" s="1473"/>
      <c r="M348" s="1474"/>
      <c r="N348" s="1474"/>
      <c r="O348" s="1474"/>
      <c r="P348" s="1463" t="s">
        <v>12570</v>
      </c>
    </row>
    <row r="349" hidden="1">
      <c r="A349" s="1464">
        <v>350.0</v>
      </c>
      <c r="B349" s="1463" t="s">
        <v>12849</v>
      </c>
      <c r="C349" s="1463" t="s">
        <v>12849</v>
      </c>
      <c r="D349" s="1469">
        <v>42018.0</v>
      </c>
      <c r="E349" s="1470" t="s">
        <v>12850</v>
      </c>
      <c r="F349" s="1468" t="s">
        <v>12851</v>
      </c>
      <c r="G349" s="1468" t="s">
        <v>12851</v>
      </c>
      <c r="H349" s="1472" t="b">
        <v>0</v>
      </c>
      <c r="I349" s="1473"/>
      <c r="J349" s="1472" t="b">
        <v>1</v>
      </c>
      <c r="K349" s="1473"/>
      <c r="L349" s="1473"/>
      <c r="M349" s="1474"/>
      <c r="N349" s="1474"/>
      <c r="O349" s="1474"/>
      <c r="P349" s="1474"/>
    </row>
    <row r="350" hidden="1">
      <c r="A350" s="1464">
        <v>351.0</v>
      </c>
      <c r="B350" s="1463" t="s">
        <v>12852</v>
      </c>
      <c r="C350" s="1463" t="s">
        <v>12852</v>
      </c>
      <c r="D350" s="1469">
        <v>42018.0</v>
      </c>
      <c r="E350" s="1470" t="s">
        <v>12853</v>
      </c>
      <c r="F350" s="1468" t="s">
        <v>12854</v>
      </c>
      <c r="G350" s="1468" t="s">
        <v>12854</v>
      </c>
      <c r="H350" s="1472" t="b">
        <v>0</v>
      </c>
      <c r="I350" s="1473"/>
      <c r="J350" s="1472" t="b">
        <v>0</v>
      </c>
      <c r="K350" s="1473"/>
      <c r="L350" s="1473"/>
      <c r="M350" s="1474"/>
      <c r="N350" s="1474"/>
      <c r="O350" s="1474"/>
      <c r="P350" s="1474"/>
    </row>
    <row r="351" hidden="1">
      <c r="A351" s="1464">
        <v>352.0</v>
      </c>
      <c r="B351" s="1463" t="s">
        <v>12855</v>
      </c>
      <c r="C351" s="1463" t="s">
        <v>12855</v>
      </c>
      <c r="D351" s="1469">
        <v>42018.0</v>
      </c>
      <c r="E351" s="1470" t="s">
        <v>12856</v>
      </c>
      <c r="F351" s="1468" t="s">
        <v>12857</v>
      </c>
      <c r="G351" s="1468" t="s">
        <v>12857</v>
      </c>
      <c r="H351" s="1472" t="b">
        <v>0</v>
      </c>
      <c r="I351" s="1473"/>
      <c r="J351" s="1472" t="b">
        <v>1</v>
      </c>
      <c r="K351" s="1473"/>
      <c r="L351" s="1473"/>
      <c r="M351" s="1463" t="s">
        <v>4930</v>
      </c>
      <c r="N351" s="1463" t="s">
        <v>4930</v>
      </c>
      <c r="O351" s="1474"/>
      <c r="P351" s="1474"/>
    </row>
    <row r="352" hidden="1">
      <c r="A352" s="1464">
        <v>353.0</v>
      </c>
      <c r="B352" s="1463" t="s">
        <v>12858</v>
      </c>
      <c r="C352" s="1463" t="s">
        <v>12858</v>
      </c>
      <c r="D352" s="1469">
        <v>42018.0</v>
      </c>
      <c r="E352" s="1470" t="s">
        <v>12859</v>
      </c>
      <c r="F352" s="1468" t="s">
        <v>12860</v>
      </c>
      <c r="G352" s="1468" t="s">
        <v>12860</v>
      </c>
      <c r="H352" s="1472" t="b">
        <v>0</v>
      </c>
      <c r="I352" s="1473"/>
      <c r="J352" s="1472" t="b">
        <v>0</v>
      </c>
      <c r="K352" s="1473"/>
      <c r="L352" s="1473"/>
      <c r="M352" s="1474"/>
      <c r="N352" s="1474"/>
      <c r="O352" s="1474"/>
      <c r="P352" s="1474"/>
    </row>
    <row r="353" hidden="1">
      <c r="A353" s="1464">
        <v>354.0</v>
      </c>
      <c r="B353" s="1463" t="s">
        <v>12861</v>
      </c>
      <c r="C353" s="1463" t="s">
        <v>12861</v>
      </c>
      <c r="D353" s="1469">
        <v>42018.0</v>
      </c>
      <c r="E353" s="1470" t="s">
        <v>12862</v>
      </c>
      <c r="F353" s="1468" t="s">
        <v>12863</v>
      </c>
      <c r="G353" s="1468" t="s">
        <v>12863</v>
      </c>
      <c r="H353" s="1472" t="b">
        <v>0</v>
      </c>
      <c r="I353" s="1473"/>
      <c r="J353" s="1472" t="b">
        <v>0</v>
      </c>
      <c r="K353" s="1473"/>
      <c r="L353" s="1473"/>
      <c r="M353" s="1463" t="s">
        <v>5006</v>
      </c>
      <c r="N353" s="1463" t="s">
        <v>5006</v>
      </c>
      <c r="P353" s="1474"/>
    </row>
    <row r="354" hidden="1">
      <c r="A354" s="1464">
        <v>355.0</v>
      </c>
      <c r="B354" s="1463" t="s">
        <v>12864</v>
      </c>
      <c r="C354" s="1463" t="s">
        <v>12864</v>
      </c>
      <c r="D354" s="1469">
        <v>42018.0</v>
      </c>
      <c r="E354" s="1470" t="s">
        <v>12865</v>
      </c>
      <c r="F354" s="1471">
        <v>2.2077815E7</v>
      </c>
      <c r="G354" s="1471">
        <v>2.2077815E7</v>
      </c>
      <c r="H354" s="1472" t="b">
        <v>0</v>
      </c>
      <c r="I354" s="1473"/>
      <c r="J354" s="1472" t="b">
        <v>0</v>
      </c>
      <c r="K354" s="1473"/>
      <c r="L354" s="1473"/>
      <c r="M354" s="1474"/>
      <c r="N354" s="1474"/>
      <c r="O354" s="1474"/>
      <c r="P354" s="1474"/>
    </row>
    <row r="355" hidden="1">
      <c r="A355" s="1464">
        <v>356.0</v>
      </c>
      <c r="B355" s="1463" t="s">
        <v>12866</v>
      </c>
      <c r="C355" s="1463" t="s">
        <v>12866</v>
      </c>
      <c r="D355" s="1469">
        <v>42019.0</v>
      </c>
      <c r="E355" s="1470" t="s">
        <v>12867</v>
      </c>
      <c r="F355" s="1471">
        <v>2.2792461E7</v>
      </c>
      <c r="G355" s="1471">
        <v>8.74944827E8</v>
      </c>
      <c r="H355" s="1472" t="b">
        <v>0</v>
      </c>
      <c r="I355" s="1473"/>
      <c r="J355" s="1472" t="b">
        <v>1</v>
      </c>
      <c r="K355" s="1473"/>
      <c r="L355" s="1473"/>
      <c r="M355" s="1474"/>
      <c r="N355" s="1474"/>
      <c r="O355" s="1474"/>
      <c r="P355" s="1474"/>
    </row>
    <row r="356" hidden="1">
      <c r="A356" s="1464">
        <v>357.0</v>
      </c>
      <c r="B356" s="1463" t="s">
        <v>12868</v>
      </c>
      <c r="C356" s="1463" t="s">
        <v>12868</v>
      </c>
      <c r="D356" s="1469">
        <v>42019.0</v>
      </c>
      <c r="E356" s="1470" t="s">
        <v>12869</v>
      </c>
      <c r="F356" s="1471">
        <v>2.2123741E7</v>
      </c>
      <c r="G356" s="1471">
        <v>2.2123741E7</v>
      </c>
      <c r="H356" s="1472" t="b">
        <v>0</v>
      </c>
      <c r="I356" s="1473"/>
      <c r="J356" s="1472" t="b">
        <v>0</v>
      </c>
      <c r="K356" s="1473"/>
      <c r="L356" s="1473"/>
      <c r="M356" s="1463" t="s">
        <v>5284</v>
      </c>
      <c r="N356" s="1463" t="s">
        <v>5284</v>
      </c>
      <c r="P356" s="1474"/>
    </row>
    <row r="357" hidden="1">
      <c r="A357" s="1464">
        <v>358.0</v>
      </c>
      <c r="B357" s="1463" t="s">
        <v>12870</v>
      </c>
      <c r="C357" s="1463" t="s">
        <v>12870</v>
      </c>
      <c r="D357" s="1469">
        <v>42019.0</v>
      </c>
      <c r="E357" s="1470" t="s">
        <v>12871</v>
      </c>
      <c r="F357" s="1471">
        <v>8.15867305E8</v>
      </c>
      <c r="G357" s="1473"/>
      <c r="H357" s="1472" t="b">
        <v>0</v>
      </c>
      <c r="I357" s="1473"/>
      <c r="J357" s="1472" t="b">
        <v>0</v>
      </c>
      <c r="K357" s="1473"/>
      <c r="L357" s="1473"/>
      <c r="M357" s="1463" t="s">
        <v>4930</v>
      </c>
      <c r="N357" s="1463" t="s">
        <v>4930</v>
      </c>
      <c r="O357" s="1474"/>
      <c r="P357" s="1474"/>
    </row>
    <row r="358" hidden="1">
      <c r="A358" s="1464">
        <v>359.0</v>
      </c>
      <c r="B358" s="1463" t="s">
        <v>12872</v>
      </c>
      <c r="C358" s="1463" t="s">
        <v>12872</v>
      </c>
      <c r="D358" s="1469">
        <v>42019.0</v>
      </c>
      <c r="E358" s="1470" t="s">
        <v>12873</v>
      </c>
      <c r="F358" s="1471">
        <v>8.00800538E8</v>
      </c>
      <c r="G358" s="1471">
        <v>8.00800538E8</v>
      </c>
      <c r="H358" s="1472" t="b">
        <v>0</v>
      </c>
      <c r="I358" s="1473"/>
      <c r="J358" s="1472" t="b">
        <v>0</v>
      </c>
      <c r="K358" s="1473"/>
      <c r="L358" s="1473"/>
      <c r="M358" s="1474"/>
      <c r="N358" s="1474"/>
      <c r="O358" s="1474"/>
      <c r="P358" s="1474"/>
    </row>
    <row r="359" hidden="1">
      <c r="A359" s="1464">
        <v>360.0</v>
      </c>
      <c r="B359" s="1463" t="s">
        <v>12874</v>
      </c>
      <c r="C359" s="1463" t="s">
        <v>12874</v>
      </c>
      <c r="D359" s="1469">
        <v>42019.0</v>
      </c>
      <c r="E359" s="1470" t="s">
        <v>12875</v>
      </c>
      <c r="F359" s="1471">
        <v>2.7148644E7</v>
      </c>
      <c r="G359" s="1471">
        <v>2.7148644E7</v>
      </c>
      <c r="H359" s="1472" t="b">
        <v>0</v>
      </c>
      <c r="I359" s="1473"/>
      <c r="J359" s="1472" t="b">
        <v>1</v>
      </c>
      <c r="K359" s="1473"/>
      <c r="L359" s="1473"/>
      <c r="M359" s="1463" t="s">
        <v>5143</v>
      </c>
      <c r="N359" s="1463" t="s">
        <v>5143</v>
      </c>
      <c r="O359" s="1474"/>
      <c r="P359" s="1474"/>
    </row>
    <row r="360" hidden="1">
      <c r="A360" s="1464">
        <v>361.0</v>
      </c>
      <c r="B360" s="1463" t="s">
        <v>12876</v>
      </c>
      <c r="C360" s="1463" t="s">
        <v>12876</v>
      </c>
      <c r="D360" s="1469">
        <v>42019.0</v>
      </c>
      <c r="E360" s="1470" t="s">
        <v>12877</v>
      </c>
      <c r="F360" s="1471">
        <v>2.6615848E7</v>
      </c>
      <c r="G360" s="1471">
        <v>2.6615848E7</v>
      </c>
      <c r="H360" s="1472" t="b">
        <v>0</v>
      </c>
      <c r="I360" s="1473"/>
      <c r="J360" s="1472" t="b">
        <v>0</v>
      </c>
      <c r="K360" s="1473"/>
      <c r="L360" s="1473"/>
      <c r="M360" s="1463" t="s">
        <v>4930</v>
      </c>
      <c r="N360" s="1463" t="s">
        <v>4930</v>
      </c>
      <c r="O360" s="1474"/>
      <c r="P360" s="1474"/>
    </row>
    <row r="361" hidden="1">
      <c r="A361" s="1464">
        <v>362.0</v>
      </c>
      <c r="B361" s="1463" t="s">
        <v>12878</v>
      </c>
      <c r="C361" s="1463" t="s">
        <v>12878</v>
      </c>
      <c r="D361" s="1469">
        <v>42019.0</v>
      </c>
      <c r="E361" s="1470" t="s">
        <v>12879</v>
      </c>
      <c r="F361" s="1471">
        <v>2.26207E7</v>
      </c>
      <c r="G361" s="1471">
        <v>2.26207E7</v>
      </c>
      <c r="H361" s="1472" t="b">
        <v>0</v>
      </c>
      <c r="I361" s="1473"/>
      <c r="J361" s="1472" t="b">
        <v>0</v>
      </c>
      <c r="K361" s="1473"/>
      <c r="L361" s="1473"/>
      <c r="M361" s="1474"/>
      <c r="N361" s="1474"/>
      <c r="O361" s="1474"/>
      <c r="P361" s="1474"/>
    </row>
    <row r="362" hidden="1">
      <c r="A362" s="1464">
        <v>363.0</v>
      </c>
      <c r="B362" s="1463" t="s">
        <v>12880</v>
      </c>
      <c r="C362" s="1463" t="s">
        <v>12880</v>
      </c>
      <c r="D362" s="1469">
        <v>42019.0</v>
      </c>
      <c r="E362" s="1470" t="s">
        <v>12881</v>
      </c>
      <c r="F362" s="1471">
        <v>2.6510707E7</v>
      </c>
      <c r="G362" s="1471">
        <v>2.6510707E7</v>
      </c>
      <c r="H362" s="1472" t="b">
        <v>0</v>
      </c>
      <c r="I362" s="1473"/>
      <c r="J362" s="1472" t="b">
        <v>0</v>
      </c>
      <c r="K362" s="1473"/>
      <c r="L362" s="1473"/>
      <c r="M362" s="1474"/>
      <c r="N362" s="1474"/>
      <c r="O362" s="1474"/>
      <c r="P362" s="1474"/>
    </row>
    <row r="363" hidden="1">
      <c r="A363" s="1464">
        <v>364.0</v>
      </c>
      <c r="B363" s="1463" t="s">
        <v>12882</v>
      </c>
      <c r="C363" s="1463" t="s">
        <v>12882</v>
      </c>
      <c r="D363" s="1469">
        <v>42019.0</v>
      </c>
      <c r="E363" s="1470" t="s">
        <v>12883</v>
      </c>
      <c r="F363" s="1471">
        <v>2.610924E7</v>
      </c>
      <c r="G363" s="1471">
        <v>2.610924E7</v>
      </c>
      <c r="H363" s="1472" t="b">
        <v>0</v>
      </c>
      <c r="I363" s="1473"/>
      <c r="J363" s="1472" t="b">
        <v>0</v>
      </c>
      <c r="K363" s="1473"/>
      <c r="L363" s="1473"/>
      <c r="M363" s="1463" t="s">
        <v>8535</v>
      </c>
      <c r="N363" s="1463" t="s">
        <v>8535</v>
      </c>
      <c r="O363" s="1474"/>
      <c r="P363" s="1474"/>
    </row>
    <row r="364" hidden="1">
      <c r="A364" s="1464">
        <v>365.0</v>
      </c>
      <c r="B364" s="1463" t="s">
        <v>12884</v>
      </c>
      <c r="C364" s="1463" t="s">
        <v>12884</v>
      </c>
      <c r="D364" s="1469">
        <v>42019.0</v>
      </c>
      <c r="E364" s="1470" t="s">
        <v>12885</v>
      </c>
      <c r="F364" s="1471">
        <v>2.6327781E7</v>
      </c>
      <c r="G364" s="1471">
        <v>2.6327781E7</v>
      </c>
      <c r="H364" s="1472" t="b">
        <v>0</v>
      </c>
      <c r="I364" s="1473"/>
      <c r="J364" s="1472" t="b">
        <v>0</v>
      </c>
      <c r="K364" s="1473"/>
      <c r="L364" s="1473"/>
      <c r="M364" s="1463" t="s">
        <v>4951</v>
      </c>
      <c r="N364" s="1463" t="s">
        <v>4951</v>
      </c>
      <c r="O364" s="1474"/>
      <c r="P364" s="1474"/>
    </row>
    <row r="365" hidden="1">
      <c r="A365" s="1464">
        <v>366.0</v>
      </c>
      <c r="B365" s="1463" t="s">
        <v>12886</v>
      </c>
      <c r="C365" s="1463" t="s">
        <v>12886</v>
      </c>
      <c r="D365" s="1469">
        <v>42019.0</v>
      </c>
      <c r="E365" s="1470" t="s">
        <v>12887</v>
      </c>
      <c r="F365" s="1471">
        <v>2.6109487E7</v>
      </c>
      <c r="G365" s="1471">
        <v>2.6109487E7</v>
      </c>
      <c r="H365" s="1472" t="b">
        <v>0</v>
      </c>
      <c r="I365" s="1473"/>
      <c r="J365" s="1472" t="b">
        <v>0</v>
      </c>
      <c r="K365" s="1473"/>
      <c r="L365" s="1473"/>
      <c r="M365" s="1474"/>
      <c r="N365" s="1474"/>
      <c r="O365" s="1474"/>
      <c r="P365" s="1474"/>
    </row>
    <row r="366" hidden="1">
      <c r="A366" s="1464">
        <v>367.0</v>
      </c>
      <c r="B366" s="1463" t="s">
        <v>12888</v>
      </c>
      <c r="C366" s="1463" t="s">
        <v>12889</v>
      </c>
      <c r="D366" s="1469">
        <v>42019.0</v>
      </c>
      <c r="E366" s="1470" t="s">
        <v>12890</v>
      </c>
      <c r="F366" s="1471">
        <v>2.1006255E7</v>
      </c>
      <c r="G366" s="1471">
        <v>2.1006255E7</v>
      </c>
      <c r="H366" s="1472" t="b">
        <v>0</v>
      </c>
      <c r="I366" s="1468" t="s">
        <v>76</v>
      </c>
      <c r="J366" s="1472" t="b">
        <v>0</v>
      </c>
      <c r="K366" s="1473"/>
      <c r="L366" s="1473"/>
      <c r="M366" s="1463" t="s">
        <v>2426</v>
      </c>
      <c r="N366" s="1463" t="s">
        <v>5086</v>
      </c>
      <c r="O366" s="1474"/>
      <c r="P366" s="1463" t="s">
        <v>2426</v>
      </c>
    </row>
    <row r="367" hidden="1">
      <c r="A367" s="1464">
        <v>368.0</v>
      </c>
      <c r="B367" s="1463" t="s">
        <v>12891</v>
      </c>
      <c r="C367" s="1463" t="s">
        <v>12891</v>
      </c>
      <c r="D367" s="1469">
        <v>42019.0</v>
      </c>
      <c r="E367" s="1470" t="s">
        <v>12892</v>
      </c>
      <c r="F367" s="1471">
        <v>2.2069291E7</v>
      </c>
      <c r="G367" s="1471">
        <v>2.2069291E7</v>
      </c>
      <c r="H367" s="1472" t="b">
        <v>0</v>
      </c>
      <c r="I367" s="1473"/>
      <c r="J367" s="1472" t="b">
        <v>0</v>
      </c>
      <c r="K367" s="1473"/>
      <c r="L367" s="1473"/>
      <c r="M367" s="1474"/>
      <c r="N367" s="1474"/>
      <c r="O367" s="1474"/>
      <c r="P367" s="1474"/>
    </row>
    <row r="368" hidden="1">
      <c r="A368" s="1464">
        <v>369.0</v>
      </c>
      <c r="B368" s="1463" t="s">
        <v>12893</v>
      </c>
      <c r="C368" s="1463" t="s">
        <v>12893</v>
      </c>
      <c r="D368" s="1469">
        <v>42019.0</v>
      </c>
      <c r="E368" s="1470" t="s">
        <v>12894</v>
      </c>
      <c r="F368" s="1471">
        <v>2.7147722E7</v>
      </c>
      <c r="G368" s="1471">
        <v>8.077098E8</v>
      </c>
      <c r="H368" s="1472" t="b">
        <v>0</v>
      </c>
      <c r="I368" s="1473"/>
      <c r="J368" s="1472" t="b">
        <v>1</v>
      </c>
      <c r="K368" s="1473"/>
      <c r="L368" s="1473"/>
      <c r="M368" s="1463" t="s">
        <v>4930</v>
      </c>
      <c r="N368" s="1463" t="s">
        <v>4930</v>
      </c>
      <c r="O368" s="1474"/>
      <c r="P368" s="1474"/>
    </row>
    <row r="369">
      <c r="A369" s="1464">
        <v>370.0</v>
      </c>
      <c r="B369" s="1463" t="s">
        <v>3511</v>
      </c>
      <c r="C369" s="1463" t="s">
        <v>3511</v>
      </c>
      <c r="D369" s="1469">
        <v>45715.0</v>
      </c>
      <c r="E369" s="1470" t="s">
        <v>4953</v>
      </c>
      <c r="F369" s="1471">
        <v>2.6498356E7</v>
      </c>
      <c r="G369" s="1471">
        <v>2.6498356E7</v>
      </c>
      <c r="H369" s="1472" t="b">
        <v>1</v>
      </c>
      <c r="I369" s="1468" t="s">
        <v>76</v>
      </c>
      <c r="J369" s="1472" t="b">
        <v>1</v>
      </c>
      <c r="K369" s="1468" t="s">
        <v>4940</v>
      </c>
      <c r="L369" s="1471">
        <v>6.68193916E10</v>
      </c>
      <c r="M369" s="1463" t="s">
        <v>2464</v>
      </c>
      <c r="N369" s="1463" t="s">
        <v>10322</v>
      </c>
      <c r="O369" s="1463" t="s">
        <v>10322</v>
      </c>
      <c r="P369" s="1463" t="s">
        <v>7453</v>
      </c>
    </row>
    <row r="370" hidden="1">
      <c r="A370" s="1464">
        <v>371.0</v>
      </c>
      <c r="B370" s="1463" t="s">
        <v>12895</v>
      </c>
      <c r="C370" s="1463" t="s">
        <v>12895</v>
      </c>
      <c r="D370" s="1469">
        <v>42019.0</v>
      </c>
      <c r="E370" s="1470" t="s">
        <v>12896</v>
      </c>
      <c r="F370" s="1471">
        <v>2.442202E7</v>
      </c>
      <c r="G370" s="1471">
        <v>2.442202E7</v>
      </c>
      <c r="H370" s="1472" t="b">
        <v>0</v>
      </c>
      <c r="I370" s="1473"/>
      <c r="J370" s="1472" t="b">
        <v>1</v>
      </c>
      <c r="K370" s="1473"/>
      <c r="L370" s="1473"/>
      <c r="M370" s="1474"/>
      <c r="N370" s="1474"/>
      <c r="O370" s="1474"/>
      <c r="P370" s="1474"/>
    </row>
    <row r="371" hidden="1">
      <c r="A371" s="1464">
        <v>372.0</v>
      </c>
      <c r="B371" s="1463" t="s">
        <v>12897</v>
      </c>
      <c r="C371" s="1463" t="s">
        <v>12897</v>
      </c>
      <c r="D371" s="1469">
        <v>42019.0</v>
      </c>
      <c r="E371" s="1470" t="s">
        <v>12898</v>
      </c>
      <c r="F371" s="1471">
        <v>2.2362831E7</v>
      </c>
      <c r="G371" s="1471">
        <v>2.2362831E7</v>
      </c>
      <c r="H371" s="1472" t="b">
        <v>0</v>
      </c>
      <c r="I371" s="1473"/>
      <c r="J371" s="1472" t="b">
        <v>1</v>
      </c>
      <c r="K371" s="1473"/>
      <c r="L371" s="1473"/>
      <c r="M371" s="1463" t="s">
        <v>5148</v>
      </c>
      <c r="N371" s="1463" t="s">
        <v>5148</v>
      </c>
      <c r="O371" s="1474"/>
      <c r="P371" s="1474"/>
    </row>
    <row r="372" hidden="1">
      <c r="A372" s="1464">
        <v>373.0</v>
      </c>
      <c r="B372" s="1463" t="s">
        <v>12899</v>
      </c>
      <c r="C372" s="1463" t="s">
        <v>12899</v>
      </c>
      <c r="D372" s="1469">
        <v>42019.0</v>
      </c>
      <c r="E372" s="1470" t="s">
        <v>12900</v>
      </c>
      <c r="F372" s="1476"/>
      <c r="G372" s="1476"/>
      <c r="H372" s="1472" t="b">
        <v>0</v>
      </c>
      <c r="I372" s="1473"/>
      <c r="J372" s="1472" t="b">
        <v>0</v>
      </c>
      <c r="K372" s="1473"/>
      <c r="L372" s="1473"/>
      <c r="M372" s="1463" t="s">
        <v>5374</v>
      </c>
      <c r="N372" s="1463" t="s">
        <v>5374</v>
      </c>
      <c r="O372" s="1474"/>
      <c r="P372" s="1474"/>
    </row>
    <row r="373" hidden="1">
      <c r="A373" s="1464">
        <v>374.0</v>
      </c>
      <c r="B373" s="1463" t="s">
        <v>12901</v>
      </c>
      <c r="C373" s="1463" t="s">
        <v>12901</v>
      </c>
      <c r="D373" s="1469">
        <v>42020.0</v>
      </c>
      <c r="E373" s="1470" t="s">
        <v>12902</v>
      </c>
      <c r="F373" s="1471">
        <v>2.1152625E7</v>
      </c>
      <c r="G373" s="1471">
        <v>2.1152625E7</v>
      </c>
      <c r="H373" s="1472" t="b">
        <v>0</v>
      </c>
      <c r="I373" s="1473"/>
      <c r="J373" s="1472" t="b">
        <v>0</v>
      </c>
      <c r="K373" s="1473"/>
      <c r="L373" s="1473"/>
      <c r="M373" s="1463" t="s">
        <v>6274</v>
      </c>
      <c r="N373" s="1463" t="s">
        <v>6274</v>
      </c>
      <c r="P373" s="1474"/>
    </row>
    <row r="374" hidden="1">
      <c r="A374" s="1464">
        <v>375.0</v>
      </c>
      <c r="B374" s="1463" t="s">
        <v>12903</v>
      </c>
      <c r="C374" s="1463" t="s">
        <v>12903</v>
      </c>
      <c r="D374" s="1469">
        <v>42020.0</v>
      </c>
      <c r="E374" s="1470" t="s">
        <v>12904</v>
      </c>
      <c r="F374" s="1471">
        <v>2.2865001E7</v>
      </c>
      <c r="G374" s="1471">
        <v>2.2865001E7</v>
      </c>
      <c r="H374" s="1472" t="b">
        <v>0</v>
      </c>
      <c r="I374" s="1473"/>
      <c r="J374" s="1472" t="b">
        <v>0</v>
      </c>
      <c r="K374" s="1473"/>
      <c r="L374" s="1473"/>
      <c r="M374" s="1463" t="s">
        <v>4951</v>
      </c>
      <c r="N374" s="1463" t="s">
        <v>4951</v>
      </c>
      <c r="O374" s="1474"/>
      <c r="P374" s="1474"/>
    </row>
    <row r="375" hidden="1">
      <c r="A375" s="1464">
        <v>376.0</v>
      </c>
      <c r="B375" s="1463" t="s">
        <v>12905</v>
      </c>
      <c r="C375" s="1463" t="s">
        <v>12905</v>
      </c>
      <c r="D375" s="1469">
        <v>42020.0</v>
      </c>
      <c r="E375" s="1470" t="s">
        <v>12906</v>
      </c>
      <c r="F375" s="1471">
        <v>2.7128717E7</v>
      </c>
      <c r="G375" s="1471">
        <v>2.7128717E7</v>
      </c>
      <c r="H375" s="1472" t="b">
        <v>0</v>
      </c>
      <c r="I375" s="1473"/>
      <c r="J375" s="1472" t="b">
        <v>1</v>
      </c>
      <c r="K375" s="1473"/>
      <c r="L375" s="1473"/>
      <c r="M375" s="1463" t="s">
        <v>4930</v>
      </c>
      <c r="N375" s="1463" t="s">
        <v>4930</v>
      </c>
      <c r="O375" s="1474"/>
      <c r="P375" s="1474"/>
    </row>
    <row r="376" hidden="1">
      <c r="A376" s="1464">
        <v>377.0</v>
      </c>
      <c r="B376" s="1463" t="s">
        <v>12907</v>
      </c>
      <c r="C376" s="1463" t="s">
        <v>12907</v>
      </c>
      <c r="D376" s="1469">
        <v>42023.0</v>
      </c>
      <c r="E376" s="1470" t="s">
        <v>12908</v>
      </c>
      <c r="F376" s="1471">
        <v>2.4760022E7</v>
      </c>
      <c r="G376" s="1471">
        <v>2.4760022E7</v>
      </c>
      <c r="H376" s="1472" t="b">
        <v>0</v>
      </c>
      <c r="I376" s="1473"/>
      <c r="J376" s="1472" t="b">
        <v>0</v>
      </c>
      <c r="K376" s="1473"/>
      <c r="L376" s="1473"/>
      <c r="M376" s="1463" t="s">
        <v>5164</v>
      </c>
      <c r="N376" s="1463" t="s">
        <v>5164</v>
      </c>
      <c r="P376" s="1474"/>
    </row>
    <row r="377" hidden="1">
      <c r="A377" s="1464">
        <v>378.0</v>
      </c>
      <c r="B377" s="1463" t="s">
        <v>12909</v>
      </c>
      <c r="C377" s="1463" t="s">
        <v>12909</v>
      </c>
      <c r="D377" s="1469">
        <v>42023.0</v>
      </c>
      <c r="E377" s="1470" t="s">
        <v>12910</v>
      </c>
      <c r="F377" s="1471">
        <v>8.79839001E8</v>
      </c>
      <c r="G377" s="1471">
        <v>8.79839001E8</v>
      </c>
      <c r="H377" s="1472" t="b">
        <v>0</v>
      </c>
      <c r="I377" s="1473"/>
      <c r="J377" s="1472" t="b">
        <v>1</v>
      </c>
      <c r="K377" s="1473"/>
      <c r="L377" s="1473"/>
      <c r="M377" s="1474"/>
      <c r="N377" s="1474"/>
      <c r="O377" s="1474"/>
      <c r="P377" s="1474"/>
    </row>
    <row r="378" hidden="1">
      <c r="A378" s="1464">
        <v>379.0</v>
      </c>
      <c r="B378" s="1463" t="s">
        <v>12911</v>
      </c>
      <c r="C378" s="1463" t="s">
        <v>12911</v>
      </c>
      <c r="D378" s="1469">
        <v>42023.0</v>
      </c>
      <c r="E378" s="1470" t="s">
        <v>12912</v>
      </c>
      <c r="F378" s="1471">
        <v>2.6626311E7</v>
      </c>
      <c r="G378" s="1468" t="s">
        <v>12913</v>
      </c>
      <c r="H378" s="1472" t="b">
        <v>0</v>
      </c>
      <c r="I378" s="1473"/>
      <c r="J378" s="1472" t="b">
        <v>0</v>
      </c>
      <c r="K378" s="1473"/>
      <c r="L378" s="1473"/>
      <c r="M378" s="1463" t="s">
        <v>5006</v>
      </c>
      <c r="N378" s="1463" t="s">
        <v>5006</v>
      </c>
      <c r="P378" s="1463" t="s">
        <v>4048</v>
      </c>
    </row>
    <row r="379" hidden="1">
      <c r="A379" s="1464">
        <v>380.0</v>
      </c>
      <c r="B379" s="1463" t="s">
        <v>12914</v>
      </c>
      <c r="C379" s="1463" t="s">
        <v>12914</v>
      </c>
      <c r="D379" s="1469">
        <v>42023.0</v>
      </c>
      <c r="E379" s="1470" t="s">
        <v>12915</v>
      </c>
      <c r="F379" s="1471">
        <v>2.7128259E7</v>
      </c>
      <c r="G379" s="1471">
        <v>8.54476147E8</v>
      </c>
      <c r="H379" s="1472" t="b">
        <v>0</v>
      </c>
      <c r="I379" s="1473"/>
      <c r="J379" s="1472" t="b">
        <v>1</v>
      </c>
      <c r="K379" s="1473"/>
      <c r="L379" s="1473"/>
      <c r="M379" s="1463" t="s">
        <v>8535</v>
      </c>
      <c r="N379" s="1463" t="s">
        <v>8535</v>
      </c>
      <c r="O379" s="1474"/>
      <c r="P379" s="1474"/>
    </row>
    <row r="380" hidden="1">
      <c r="A380" s="1464">
        <v>381.0</v>
      </c>
      <c r="B380" s="1463" t="s">
        <v>12916</v>
      </c>
      <c r="C380" s="1463" t="s">
        <v>12916</v>
      </c>
      <c r="D380" s="1469">
        <v>42023.0</v>
      </c>
      <c r="E380" s="1470" t="s">
        <v>12917</v>
      </c>
      <c r="F380" s="1471">
        <v>2.61312E7</v>
      </c>
      <c r="G380" s="1471">
        <v>2.61312E7</v>
      </c>
      <c r="H380" s="1472" t="b">
        <v>0</v>
      </c>
      <c r="I380" s="1473"/>
      <c r="J380" s="1472" t="b">
        <v>0</v>
      </c>
      <c r="K380" s="1473"/>
      <c r="L380" s="1473"/>
      <c r="M380" s="1463" t="s">
        <v>5046</v>
      </c>
      <c r="N380" s="1463" t="s">
        <v>5046</v>
      </c>
      <c r="P380" s="1474"/>
    </row>
    <row r="381" hidden="1">
      <c r="A381" s="1464">
        <v>382.0</v>
      </c>
      <c r="B381" s="1463" t="s">
        <v>12882</v>
      </c>
      <c r="C381" s="1463" t="s">
        <v>12882</v>
      </c>
      <c r="D381" s="1469">
        <v>42023.0</v>
      </c>
      <c r="E381" s="1470" t="s">
        <v>12918</v>
      </c>
      <c r="F381" s="1471">
        <v>2.610924E7</v>
      </c>
      <c r="G381" s="1471">
        <v>2.610924E7</v>
      </c>
      <c r="H381" s="1472" t="b">
        <v>0</v>
      </c>
      <c r="I381" s="1473"/>
      <c r="J381" s="1472" t="b">
        <v>0</v>
      </c>
      <c r="K381" s="1473"/>
      <c r="L381" s="1473"/>
      <c r="M381" s="1463" t="s">
        <v>8535</v>
      </c>
      <c r="N381" s="1463" t="s">
        <v>8535</v>
      </c>
      <c r="O381" s="1474"/>
      <c r="P381" s="1474"/>
    </row>
    <row r="382" hidden="1">
      <c r="A382" s="1464">
        <v>383.0</v>
      </c>
      <c r="B382" s="1463" t="s">
        <v>12919</v>
      </c>
      <c r="C382" s="1463" t="s">
        <v>12919</v>
      </c>
      <c r="D382" s="1469">
        <v>42037.0</v>
      </c>
      <c r="E382" s="1470" t="s">
        <v>12920</v>
      </c>
      <c r="F382" s="1471">
        <v>2.6150909E7</v>
      </c>
      <c r="G382" s="1471">
        <v>2.6150909E7</v>
      </c>
      <c r="H382" s="1472" t="b">
        <v>0</v>
      </c>
      <c r="I382" s="1473"/>
      <c r="J382" s="1472" t="b">
        <v>1</v>
      </c>
      <c r="K382" s="1473"/>
      <c r="L382" s="1473"/>
      <c r="M382" s="1463" t="s">
        <v>5089</v>
      </c>
      <c r="N382" s="1463" t="s">
        <v>5089</v>
      </c>
      <c r="O382" s="1474"/>
      <c r="P382" s="1474"/>
    </row>
    <row r="383" hidden="1">
      <c r="A383" s="1464">
        <v>384.0</v>
      </c>
      <c r="B383" s="1463" t="s">
        <v>12921</v>
      </c>
      <c r="C383" s="1463" t="s">
        <v>12921</v>
      </c>
      <c r="D383" s="1469">
        <v>42060.0</v>
      </c>
      <c r="E383" s="1470" t="s">
        <v>12922</v>
      </c>
      <c r="F383" s="1471">
        <v>2.2668661E7</v>
      </c>
      <c r="G383" s="1471">
        <v>8.91629707E8</v>
      </c>
      <c r="H383" s="1472" t="b">
        <v>0</v>
      </c>
      <c r="I383" s="1473"/>
      <c r="J383" s="1472" t="b">
        <v>1</v>
      </c>
      <c r="K383" s="1473"/>
      <c r="L383" s="1473"/>
      <c r="M383" s="1463" t="s">
        <v>5148</v>
      </c>
      <c r="N383" s="1463" t="s">
        <v>5148</v>
      </c>
      <c r="O383" s="1474"/>
      <c r="P383" s="1474"/>
    </row>
    <row r="384" hidden="1">
      <c r="A384" s="1464">
        <v>385.0</v>
      </c>
      <c r="B384" s="1463" t="s">
        <v>12923</v>
      </c>
      <c r="C384" s="1463" t="s">
        <v>12923</v>
      </c>
      <c r="D384" s="1469">
        <v>42066.0</v>
      </c>
      <c r="E384" s="1470" t="s">
        <v>12924</v>
      </c>
      <c r="F384" s="1471">
        <v>2.2616992E7</v>
      </c>
      <c r="G384" s="1471">
        <v>8.26550006E8</v>
      </c>
      <c r="H384" s="1472" t="b">
        <v>0</v>
      </c>
      <c r="I384" s="1473"/>
      <c r="J384" s="1472" t="b">
        <v>1</v>
      </c>
      <c r="K384" s="1473"/>
      <c r="L384" s="1473"/>
      <c r="M384" s="1463" t="s">
        <v>4930</v>
      </c>
      <c r="N384" s="1463" t="s">
        <v>4930</v>
      </c>
      <c r="O384" s="1474"/>
      <c r="P384" s="1474"/>
    </row>
    <row r="385" hidden="1">
      <c r="A385" s="1464">
        <v>386.0</v>
      </c>
      <c r="B385" s="1463" t="s">
        <v>12925</v>
      </c>
      <c r="C385" s="1463" t="s">
        <v>12925</v>
      </c>
      <c r="D385" s="1469">
        <v>42068.0</v>
      </c>
      <c r="E385" s="1470" t="s">
        <v>12926</v>
      </c>
      <c r="F385" s="1471">
        <v>2.2491188E7</v>
      </c>
      <c r="G385" s="1471">
        <v>8.38998666E8</v>
      </c>
      <c r="H385" s="1472" t="b">
        <v>0</v>
      </c>
      <c r="I385" s="1473"/>
      <c r="J385" s="1472" t="b">
        <v>1</v>
      </c>
      <c r="K385" s="1473"/>
      <c r="L385" s="1473"/>
      <c r="M385" s="1474"/>
      <c r="N385" s="1474"/>
      <c r="O385" s="1474"/>
      <c r="P385" s="1474"/>
    </row>
    <row r="386" hidden="1">
      <c r="A386" s="1464">
        <v>387.0</v>
      </c>
      <c r="B386" s="1463" t="s">
        <v>12927</v>
      </c>
      <c r="C386" s="1463" t="s">
        <v>12927</v>
      </c>
      <c r="D386" s="1469">
        <v>42072.0</v>
      </c>
      <c r="E386" s="1470" t="s">
        <v>12928</v>
      </c>
      <c r="F386" s="1471">
        <v>2.170844E7</v>
      </c>
      <c r="G386" s="1471">
        <v>8.19030362E8</v>
      </c>
      <c r="H386" s="1472" t="b">
        <v>0</v>
      </c>
      <c r="I386" s="1473"/>
      <c r="J386" s="1472" t="b">
        <v>1</v>
      </c>
      <c r="K386" s="1473"/>
      <c r="L386" s="1473"/>
      <c r="M386" s="1463" t="s">
        <v>4930</v>
      </c>
      <c r="N386" s="1463" t="s">
        <v>4930</v>
      </c>
      <c r="O386" s="1474"/>
      <c r="P386" s="1474"/>
    </row>
    <row r="387" hidden="1">
      <c r="A387" s="1464">
        <v>388.0</v>
      </c>
      <c r="B387" s="1463" t="s">
        <v>12929</v>
      </c>
      <c r="C387" s="1463" t="s">
        <v>12929</v>
      </c>
      <c r="D387" s="1469">
        <v>42072.0</v>
      </c>
      <c r="E387" s="1470" t="s">
        <v>12930</v>
      </c>
      <c r="F387" s="1468" t="s">
        <v>12931</v>
      </c>
      <c r="G387" s="1471">
        <v>9.65465369E8</v>
      </c>
      <c r="H387" s="1472" t="b">
        <v>0</v>
      </c>
      <c r="I387" s="1473"/>
      <c r="J387" s="1472" t="b">
        <v>0</v>
      </c>
      <c r="K387" s="1473"/>
      <c r="L387" s="1473"/>
      <c r="M387" s="1463" t="s">
        <v>5479</v>
      </c>
      <c r="N387" s="1463" t="s">
        <v>5479</v>
      </c>
      <c r="O387" s="1474"/>
      <c r="P387" s="1474"/>
    </row>
    <row r="388" hidden="1">
      <c r="A388" s="1464">
        <v>389.0</v>
      </c>
      <c r="B388" s="1463" t="s">
        <v>12932</v>
      </c>
      <c r="C388" s="1463" t="s">
        <v>12932</v>
      </c>
      <c r="D388" s="1469">
        <v>42080.0</v>
      </c>
      <c r="E388" s="1470" t="s">
        <v>12933</v>
      </c>
      <c r="F388" s="1471">
        <v>2.6635995E7</v>
      </c>
      <c r="G388" s="1471">
        <v>8.71320717E8</v>
      </c>
      <c r="H388" s="1472" t="b">
        <v>0</v>
      </c>
      <c r="I388" s="1473"/>
      <c r="J388" s="1472" t="b">
        <v>1</v>
      </c>
      <c r="K388" s="1473"/>
      <c r="L388" s="1473"/>
      <c r="M388" s="1463" t="s">
        <v>5006</v>
      </c>
      <c r="N388" s="1463" t="s">
        <v>5006</v>
      </c>
      <c r="P388" s="1474"/>
    </row>
    <row r="389" hidden="1">
      <c r="A389" s="1464">
        <v>390.0</v>
      </c>
      <c r="B389" s="1463" t="s">
        <v>12934</v>
      </c>
      <c r="C389" s="1463" t="s">
        <v>12934</v>
      </c>
      <c r="D389" s="1469">
        <v>42080.0</v>
      </c>
      <c r="E389" s="1470" t="s">
        <v>12935</v>
      </c>
      <c r="F389" s="1471">
        <v>2.6634566E7</v>
      </c>
      <c r="G389" s="1471">
        <v>9.09827778E8</v>
      </c>
      <c r="H389" s="1472" t="b">
        <v>0</v>
      </c>
      <c r="I389" s="1473"/>
      <c r="J389" s="1472" t="b">
        <v>1</v>
      </c>
      <c r="K389" s="1473"/>
      <c r="L389" s="1473"/>
      <c r="M389" s="1463" t="s">
        <v>5006</v>
      </c>
      <c r="N389" s="1463" t="s">
        <v>5006</v>
      </c>
      <c r="P389" s="1474"/>
    </row>
    <row r="390" hidden="1">
      <c r="A390" s="1464">
        <v>391.0</v>
      </c>
      <c r="B390" s="1463" t="s">
        <v>12936</v>
      </c>
      <c r="C390" s="1463" t="s">
        <v>12936</v>
      </c>
      <c r="D390" s="1469">
        <v>42080.0</v>
      </c>
      <c r="E390" s="1470" t="s">
        <v>12937</v>
      </c>
      <c r="F390" s="1468" t="s">
        <v>12938</v>
      </c>
      <c r="G390" s="1468" t="s">
        <v>12938</v>
      </c>
      <c r="H390" s="1472" t="b">
        <v>0</v>
      </c>
      <c r="I390" s="1473"/>
      <c r="J390" s="1472" t="b">
        <v>1</v>
      </c>
      <c r="K390" s="1473"/>
      <c r="L390" s="1473"/>
      <c r="M390" s="1474"/>
      <c r="N390" s="1474"/>
      <c r="O390" s="1474"/>
      <c r="P390" s="1474"/>
    </row>
    <row r="391" hidden="1">
      <c r="A391" s="1464">
        <v>392.0</v>
      </c>
      <c r="B391" s="1463" t="s">
        <v>12939</v>
      </c>
      <c r="C391" s="1463" t="s">
        <v>12939</v>
      </c>
      <c r="D391" s="1469">
        <v>42081.0</v>
      </c>
      <c r="E391" s="1470" t="s">
        <v>12940</v>
      </c>
      <c r="F391" s="1471">
        <v>8.30960425E8</v>
      </c>
      <c r="G391" s="1468" t="s">
        <v>12941</v>
      </c>
      <c r="H391" s="1472" t="b">
        <v>0</v>
      </c>
      <c r="I391" s="1473"/>
      <c r="J391" s="1472" t="b">
        <v>0</v>
      </c>
      <c r="K391" s="1473"/>
      <c r="L391" s="1473"/>
      <c r="M391" s="1463" t="s">
        <v>4930</v>
      </c>
      <c r="N391" s="1463" t="s">
        <v>4930</v>
      </c>
      <c r="O391" s="1474"/>
      <c r="P391" s="1474"/>
    </row>
    <row r="392" hidden="1">
      <c r="A392" s="1464">
        <v>393.0</v>
      </c>
      <c r="B392" s="1463" t="s">
        <v>12942</v>
      </c>
      <c r="C392" s="1463" t="s">
        <v>12942</v>
      </c>
      <c r="D392" s="1469">
        <v>42082.0</v>
      </c>
      <c r="E392" s="1470" t="s">
        <v>12943</v>
      </c>
      <c r="F392" s="1468">
        <v>2.7149402E7</v>
      </c>
      <c r="G392" s="1471">
        <v>9.26377781E8</v>
      </c>
      <c r="H392" s="1472" t="b">
        <v>0</v>
      </c>
      <c r="I392" s="1473"/>
      <c r="J392" s="1472" t="b">
        <v>1</v>
      </c>
      <c r="K392" s="1473"/>
      <c r="L392" s="1473"/>
      <c r="M392" s="1463" t="s">
        <v>4930</v>
      </c>
      <c r="N392" s="1463" t="s">
        <v>4930</v>
      </c>
      <c r="O392" s="1474"/>
      <c r="P392" s="1474"/>
    </row>
    <row r="393" hidden="1">
      <c r="A393" s="1464">
        <v>394.0</v>
      </c>
      <c r="B393" s="1463" t="s">
        <v>12693</v>
      </c>
      <c r="C393" s="1463" t="s">
        <v>12693</v>
      </c>
      <c r="D393" s="1469">
        <v>42082.0</v>
      </c>
      <c r="E393" s="1470" t="s">
        <v>12944</v>
      </c>
      <c r="F393" s="1471">
        <v>2.2620178E7</v>
      </c>
      <c r="G393" s="1471">
        <v>8.1834791E8</v>
      </c>
      <c r="H393" s="1472" t="b">
        <v>0</v>
      </c>
      <c r="I393" s="1473"/>
      <c r="J393" s="1472" t="b">
        <v>1</v>
      </c>
      <c r="K393" s="1473"/>
      <c r="L393" s="1473"/>
      <c r="M393" s="1463" t="s">
        <v>5006</v>
      </c>
      <c r="N393" s="1463" t="s">
        <v>5006</v>
      </c>
      <c r="P393" s="1474"/>
    </row>
    <row r="394" hidden="1">
      <c r="A394" s="1464">
        <v>395.0</v>
      </c>
      <c r="B394" s="1463" t="s">
        <v>12945</v>
      </c>
      <c r="C394" s="1463" t="s">
        <v>12945</v>
      </c>
      <c r="D394" s="1469">
        <v>42086.0</v>
      </c>
      <c r="E394" s="1470" t="s">
        <v>12946</v>
      </c>
      <c r="F394" s="1471">
        <v>2.1088982E7</v>
      </c>
      <c r="G394" s="1471">
        <v>8.94933736E8</v>
      </c>
      <c r="H394" s="1472" t="b">
        <v>0</v>
      </c>
      <c r="I394" s="1473"/>
      <c r="J394" s="1472" t="b">
        <v>1</v>
      </c>
      <c r="K394" s="1473"/>
      <c r="L394" s="1473"/>
      <c r="M394" s="1474"/>
      <c r="N394" s="1474"/>
      <c r="O394" s="1474"/>
      <c r="P394" s="1474"/>
    </row>
    <row r="395" hidden="1">
      <c r="A395" s="1464">
        <v>396.0</v>
      </c>
      <c r="B395" s="1463" t="s">
        <v>12947</v>
      </c>
      <c r="C395" s="1463" t="s">
        <v>12947</v>
      </c>
      <c r="D395" s="1469">
        <v>42086.0</v>
      </c>
      <c r="E395" s="1470" t="s">
        <v>12948</v>
      </c>
      <c r="F395" s="1471">
        <v>2.381904E7</v>
      </c>
      <c r="G395" s="1471">
        <v>8.44672291E8</v>
      </c>
      <c r="H395" s="1472" t="b">
        <v>0</v>
      </c>
      <c r="I395" s="1473"/>
      <c r="J395" s="1472" t="b">
        <v>0</v>
      </c>
      <c r="K395" s="1473"/>
      <c r="L395" s="1473"/>
      <c r="M395" s="1474"/>
      <c r="N395" s="1474"/>
      <c r="O395" s="1474"/>
      <c r="P395" s="1474"/>
    </row>
    <row r="396" hidden="1">
      <c r="A396" s="1464">
        <v>397.0</v>
      </c>
      <c r="B396" s="1463" t="s">
        <v>12949</v>
      </c>
      <c r="C396" s="1463" t="s">
        <v>12949</v>
      </c>
      <c r="D396" s="1469">
        <v>42087.0</v>
      </c>
      <c r="E396" s="1470" t="s">
        <v>12950</v>
      </c>
      <c r="F396" s="1476"/>
      <c r="G396" s="1473">
        <f>+66-2-281-4238</f>
        <v>-4455</v>
      </c>
      <c r="H396" s="1472" t="b">
        <v>0</v>
      </c>
      <c r="I396" s="1473"/>
      <c r="J396" s="1472" t="b">
        <v>1</v>
      </c>
      <c r="K396" s="1473"/>
      <c r="L396" s="1473"/>
      <c r="M396" s="1474"/>
      <c r="N396" s="1474"/>
      <c r="O396" s="1474"/>
      <c r="P396" s="1474"/>
    </row>
    <row r="397" hidden="1">
      <c r="A397" s="1464">
        <v>398.0</v>
      </c>
      <c r="B397" s="1463" t="s">
        <v>12951</v>
      </c>
      <c r="C397" s="1463" t="s">
        <v>12951</v>
      </c>
      <c r="D397" s="1469">
        <v>42088.0</v>
      </c>
      <c r="E397" s="1470" t="s">
        <v>12952</v>
      </c>
      <c r="F397" s="1471">
        <v>9.4176387E8</v>
      </c>
      <c r="G397" s="1473"/>
      <c r="H397" s="1472" t="b">
        <v>0</v>
      </c>
      <c r="I397" s="1473"/>
      <c r="J397" s="1472" t="b">
        <v>0</v>
      </c>
      <c r="K397" s="1473"/>
      <c r="L397" s="1473"/>
      <c r="M397" s="1474"/>
      <c r="N397" s="1474"/>
      <c r="O397" s="1474"/>
      <c r="P397" s="1474"/>
    </row>
    <row r="398" hidden="1">
      <c r="A398" s="1464">
        <v>399.0</v>
      </c>
      <c r="B398" s="1463" t="s">
        <v>12953</v>
      </c>
      <c r="C398" s="1463" t="s">
        <v>12953</v>
      </c>
      <c r="D398" s="1469">
        <v>42088.0</v>
      </c>
      <c r="E398" s="1470" t="s">
        <v>12954</v>
      </c>
      <c r="F398" s="1471">
        <v>9.12297994E8</v>
      </c>
      <c r="G398" s="1471">
        <v>9.12297994E8</v>
      </c>
      <c r="H398" s="1472" t="b">
        <v>0</v>
      </c>
      <c r="I398" s="1473"/>
      <c r="J398" s="1472" t="b">
        <v>1</v>
      </c>
      <c r="K398" s="1473"/>
      <c r="L398" s="1473"/>
      <c r="M398" s="1463" t="s">
        <v>8535</v>
      </c>
      <c r="N398" s="1463" t="s">
        <v>8535</v>
      </c>
      <c r="O398" s="1474"/>
      <c r="P398" s="1474"/>
    </row>
    <row r="399" hidden="1">
      <c r="A399" s="1464">
        <v>400.0</v>
      </c>
      <c r="B399" s="1463" t="s">
        <v>12955</v>
      </c>
      <c r="C399" s="1463" t="s">
        <v>12955</v>
      </c>
      <c r="D399" s="1469">
        <v>42088.0</v>
      </c>
      <c r="E399" s="1470" t="s">
        <v>12956</v>
      </c>
      <c r="F399" s="1471">
        <v>2.7138387E7</v>
      </c>
      <c r="G399" s="1471">
        <v>2.7138387E7</v>
      </c>
      <c r="H399" s="1472" t="b">
        <v>0</v>
      </c>
      <c r="I399" s="1473"/>
      <c r="J399" s="1472" t="b">
        <v>1</v>
      </c>
      <c r="K399" s="1473"/>
      <c r="L399" s="1473"/>
      <c r="M399" s="1463" t="s">
        <v>4930</v>
      </c>
      <c r="N399" s="1463" t="s">
        <v>4930</v>
      </c>
      <c r="O399" s="1474"/>
      <c r="P399" s="1474"/>
    </row>
    <row r="400" hidden="1">
      <c r="A400" s="1464">
        <v>401.0</v>
      </c>
      <c r="B400" s="1463" t="s">
        <v>12957</v>
      </c>
      <c r="C400" s="1463" t="s">
        <v>12957</v>
      </c>
      <c r="D400" s="1469">
        <v>42088.0</v>
      </c>
      <c r="E400" s="1470" t="s">
        <v>12958</v>
      </c>
      <c r="F400" s="1468" t="s">
        <v>12959</v>
      </c>
      <c r="G400" s="1471">
        <v>8.30603054E8</v>
      </c>
      <c r="H400" s="1472" t="b">
        <v>0</v>
      </c>
      <c r="I400" s="1473"/>
      <c r="J400" s="1472" t="b">
        <v>1</v>
      </c>
      <c r="K400" s="1473"/>
      <c r="L400" s="1473"/>
      <c r="M400" s="1463" t="s">
        <v>5267</v>
      </c>
      <c r="N400" s="1463" t="s">
        <v>5267</v>
      </c>
      <c r="P400" s="1474"/>
    </row>
    <row r="401" hidden="1">
      <c r="A401" s="1464">
        <v>402.0</v>
      </c>
      <c r="B401" s="1463" t="s">
        <v>12960</v>
      </c>
      <c r="C401" s="1463" t="s">
        <v>12960</v>
      </c>
      <c r="D401" s="1469">
        <v>42090.0</v>
      </c>
      <c r="E401" s="1470" t="s">
        <v>12961</v>
      </c>
      <c r="F401" s="1468" t="s">
        <v>12962</v>
      </c>
      <c r="G401" s="1471">
        <v>8.15675544E8</v>
      </c>
      <c r="H401" s="1472" t="b">
        <v>0</v>
      </c>
      <c r="I401" s="1473"/>
      <c r="J401" s="1472" t="b">
        <v>1</v>
      </c>
      <c r="K401" s="1473"/>
      <c r="L401" s="1473"/>
      <c r="M401" s="1463" t="s">
        <v>8535</v>
      </c>
      <c r="N401" s="1463" t="s">
        <v>8535</v>
      </c>
      <c r="O401" s="1474"/>
      <c r="P401" s="1474"/>
    </row>
    <row r="402" hidden="1">
      <c r="A402" s="1464">
        <v>403.0</v>
      </c>
      <c r="B402" s="1463" t="s">
        <v>12963</v>
      </c>
      <c r="C402" s="1463" t="s">
        <v>12963</v>
      </c>
      <c r="D402" s="1469">
        <v>42093.0</v>
      </c>
      <c r="E402" s="1470" t="s">
        <v>12964</v>
      </c>
      <c r="F402" s="1471">
        <v>2.258625E7</v>
      </c>
      <c r="G402" s="1471">
        <v>8.16436059E8</v>
      </c>
      <c r="H402" s="1472" t="b">
        <v>0</v>
      </c>
      <c r="I402" s="1473"/>
      <c r="J402" s="1472" t="b">
        <v>1</v>
      </c>
      <c r="K402" s="1473"/>
      <c r="L402" s="1473"/>
      <c r="M402" s="1463" t="s">
        <v>5006</v>
      </c>
      <c r="N402" s="1463" t="s">
        <v>5006</v>
      </c>
      <c r="P402" s="1474"/>
    </row>
    <row r="403" hidden="1">
      <c r="A403" s="1464">
        <v>404.0</v>
      </c>
      <c r="B403" s="1463" t="s">
        <v>12965</v>
      </c>
      <c r="C403" s="1463" t="s">
        <v>12965</v>
      </c>
      <c r="D403" s="1469">
        <v>42094.0</v>
      </c>
      <c r="E403" s="1470" t="s">
        <v>12966</v>
      </c>
      <c r="F403" s="1471">
        <v>2.6347939E7</v>
      </c>
      <c r="G403" s="1471">
        <v>9.51165416E8</v>
      </c>
      <c r="H403" s="1472" t="b">
        <v>0</v>
      </c>
      <c r="I403" s="1473"/>
      <c r="J403" s="1472" t="b">
        <v>1</v>
      </c>
      <c r="K403" s="1473"/>
      <c r="L403" s="1473"/>
      <c r="M403" s="1463" t="s">
        <v>5148</v>
      </c>
      <c r="N403" s="1463" t="s">
        <v>5148</v>
      </c>
      <c r="O403" s="1474"/>
      <c r="P403" s="1474"/>
    </row>
    <row r="404" hidden="1">
      <c r="A404" s="1464">
        <v>405.0</v>
      </c>
      <c r="B404" s="1463" t="s">
        <v>12967</v>
      </c>
      <c r="C404" s="1463" t="s">
        <v>12967</v>
      </c>
      <c r="D404" s="1469">
        <v>42096.0</v>
      </c>
      <c r="E404" s="1470" t="s">
        <v>12968</v>
      </c>
      <c r="F404" s="1468">
        <v>2.714945E7</v>
      </c>
      <c r="G404" s="1471">
        <v>8.18248011E8</v>
      </c>
      <c r="H404" s="1472" t="b">
        <v>0</v>
      </c>
      <c r="I404" s="1473"/>
      <c r="J404" s="1472" t="b">
        <v>1</v>
      </c>
      <c r="K404" s="1473"/>
      <c r="L404" s="1473"/>
      <c r="M404" s="1463" t="s">
        <v>8535</v>
      </c>
      <c r="N404" s="1463" t="s">
        <v>8535</v>
      </c>
      <c r="O404" s="1474"/>
      <c r="P404" s="1474"/>
    </row>
    <row r="405" hidden="1">
      <c r="A405" s="1464">
        <v>406.0</v>
      </c>
      <c r="B405" s="1463" t="s">
        <v>12969</v>
      </c>
      <c r="C405" s="1463" t="s">
        <v>12969</v>
      </c>
      <c r="D405" s="1469">
        <v>42096.0</v>
      </c>
      <c r="E405" s="1470" t="s">
        <v>12970</v>
      </c>
      <c r="F405" s="1471">
        <v>2.6302216E7</v>
      </c>
      <c r="G405" s="1471">
        <v>8.0237555E8</v>
      </c>
      <c r="H405" s="1472" t="b">
        <v>0</v>
      </c>
      <c r="I405" s="1473"/>
      <c r="J405" s="1472" t="b">
        <v>1</v>
      </c>
      <c r="K405" s="1473"/>
      <c r="L405" s="1473"/>
      <c r="M405" s="1463" t="s">
        <v>5148</v>
      </c>
      <c r="N405" s="1463" t="s">
        <v>5148</v>
      </c>
      <c r="O405" s="1474"/>
      <c r="P405" s="1474"/>
    </row>
    <row r="406" hidden="1">
      <c r="A406" s="1464">
        <v>407.0</v>
      </c>
      <c r="B406" s="1463" t="s">
        <v>12971</v>
      </c>
      <c r="C406" s="1463" t="s">
        <v>12971</v>
      </c>
      <c r="D406" s="1469">
        <v>42096.0</v>
      </c>
      <c r="E406" s="1470" t="s">
        <v>12972</v>
      </c>
      <c r="F406" s="1471">
        <v>2.3919634E7</v>
      </c>
      <c r="G406" s="1473"/>
      <c r="H406" s="1472" t="b">
        <v>0</v>
      </c>
      <c r="I406" s="1473"/>
      <c r="J406" s="1472" t="b">
        <v>0</v>
      </c>
      <c r="K406" s="1473"/>
      <c r="L406" s="1473"/>
      <c r="M406" s="1474"/>
      <c r="N406" s="1474"/>
      <c r="O406" s="1474"/>
      <c r="P406" s="1474"/>
    </row>
    <row r="407" hidden="1">
      <c r="A407" s="1464">
        <v>408.0</v>
      </c>
      <c r="B407" s="1463" t="s">
        <v>12973</v>
      </c>
      <c r="C407" s="1463" t="s">
        <v>12973</v>
      </c>
      <c r="D407" s="1469">
        <v>42096.0</v>
      </c>
      <c r="E407" s="1470" t="s">
        <v>12974</v>
      </c>
      <c r="F407" s="1471">
        <v>2.1060614E7</v>
      </c>
      <c r="G407" s="1473"/>
      <c r="H407" s="1472" t="b">
        <v>0</v>
      </c>
      <c r="I407" s="1473"/>
      <c r="J407" s="1472" t="b">
        <v>0</v>
      </c>
      <c r="K407" s="1473"/>
      <c r="L407" s="1473"/>
      <c r="M407" s="1474"/>
      <c r="N407" s="1474"/>
      <c r="O407" s="1474"/>
      <c r="P407" s="1474"/>
    </row>
    <row r="408" hidden="1">
      <c r="A408" s="1464">
        <v>409.0</v>
      </c>
      <c r="B408" s="1463" t="s">
        <v>12975</v>
      </c>
      <c r="C408" s="1463" t="s">
        <v>12975</v>
      </c>
      <c r="D408" s="1469">
        <v>42097.0</v>
      </c>
      <c r="E408" s="1470" t="s">
        <v>12976</v>
      </c>
      <c r="F408" s="1468">
        <v>2.613127E7</v>
      </c>
      <c r="G408" s="1471">
        <v>9.45692201E8</v>
      </c>
      <c r="H408" s="1472" t="b">
        <v>0</v>
      </c>
      <c r="I408" s="1473"/>
      <c r="J408" s="1472" t="b">
        <v>1</v>
      </c>
      <c r="K408" s="1473"/>
      <c r="L408" s="1473"/>
      <c r="M408" s="1463" t="s">
        <v>5046</v>
      </c>
      <c r="N408" s="1463" t="s">
        <v>5046</v>
      </c>
      <c r="P408" s="1474"/>
    </row>
    <row r="409" hidden="1">
      <c r="A409" s="1464">
        <v>410.0</v>
      </c>
      <c r="B409" s="1463" t="s">
        <v>12977</v>
      </c>
      <c r="C409" s="1463" t="s">
        <v>12977</v>
      </c>
      <c r="D409" s="1469">
        <v>42097.0</v>
      </c>
      <c r="E409" s="1470" t="s">
        <v>12978</v>
      </c>
      <c r="F409" s="1471">
        <v>2.6360232E7</v>
      </c>
      <c r="G409" s="1471">
        <v>8.58585001E8</v>
      </c>
      <c r="H409" s="1472" t="b">
        <v>0</v>
      </c>
      <c r="I409" s="1473"/>
      <c r="J409" s="1472" t="b">
        <v>1</v>
      </c>
      <c r="K409" s="1473"/>
      <c r="L409" s="1473"/>
      <c r="M409" s="1463" t="s">
        <v>4951</v>
      </c>
      <c r="N409" s="1463" t="s">
        <v>4951</v>
      </c>
      <c r="O409" s="1474"/>
      <c r="P409" s="1474"/>
    </row>
    <row r="410" hidden="1">
      <c r="A410" s="1464">
        <v>411.0</v>
      </c>
      <c r="B410" s="1463" t="s">
        <v>12979</v>
      </c>
      <c r="C410" s="1463" t="s">
        <v>12979</v>
      </c>
      <c r="D410" s="1469">
        <v>42097.0</v>
      </c>
      <c r="E410" s="1470" t="s">
        <v>12980</v>
      </c>
      <c r="F410" s="1471">
        <v>9.89404434E8</v>
      </c>
      <c r="G410" s="1468" t="s">
        <v>12981</v>
      </c>
      <c r="H410" s="1472" t="b">
        <v>0</v>
      </c>
      <c r="I410" s="1473"/>
      <c r="J410" s="1472" t="b">
        <v>0</v>
      </c>
      <c r="K410" s="1473"/>
      <c r="L410" s="1473"/>
      <c r="M410" s="1474"/>
      <c r="N410" s="1474"/>
      <c r="O410" s="1474"/>
      <c r="P410" s="1474"/>
    </row>
    <row r="411" hidden="1">
      <c r="A411" s="1464">
        <v>412.0</v>
      </c>
      <c r="B411" s="1463" t="s">
        <v>12982</v>
      </c>
      <c r="C411" s="1463" t="s">
        <v>12982</v>
      </c>
      <c r="D411" s="1469">
        <v>42101.0</v>
      </c>
      <c r="E411" s="1470" t="s">
        <v>12983</v>
      </c>
      <c r="F411" s="1471">
        <v>8.54861155E8</v>
      </c>
      <c r="G411" s="1471">
        <v>8.54861155E8</v>
      </c>
      <c r="H411" s="1472" t="b">
        <v>0</v>
      </c>
      <c r="I411" s="1473"/>
      <c r="J411" s="1472" t="b">
        <v>1</v>
      </c>
      <c r="K411" s="1473"/>
      <c r="L411" s="1473"/>
      <c r="M411" s="1463" t="s">
        <v>5089</v>
      </c>
      <c r="N411" s="1463" t="s">
        <v>5089</v>
      </c>
      <c r="O411" s="1474"/>
      <c r="P411" s="1474"/>
    </row>
    <row r="412" hidden="1">
      <c r="A412" s="1464">
        <v>413.0</v>
      </c>
      <c r="B412" s="1463" t="s">
        <v>12984</v>
      </c>
      <c r="C412" s="1463" t="s">
        <v>12984</v>
      </c>
      <c r="D412" s="1469">
        <v>42103.0</v>
      </c>
      <c r="E412" s="1470" t="s">
        <v>12985</v>
      </c>
      <c r="F412" s="1468" t="s">
        <v>12986</v>
      </c>
      <c r="G412" s="1471">
        <v>8.05447008E8</v>
      </c>
      <c r="H412" s="1472" t="b">
        <v>0</v>
      </c>
      <c r="I412" s="1473"/>
      <c r="J412" s="1472" t="b">
        <v>1</v>
      </c>
      <c r="K412" s="1473"/>
      <c r="L412" s="1473"/>
      <c r="M412" s="1463" t="s">
        <v>8535</v>
      </c>
      <c r="N412" s="1463" t="s">
        <v>8535</v>
      </c>
      <c r="O412" s="1474"/>
      <c r="P412" s="1474"/>
    </row>
    <row r="413" hidden="1">
      <c r="A413" s="1464">
        <v>414.0</v>
      </c>
      <c r="B413" s="1463" t="s">
        <v>12987</v>
      </c>
      <c r="C413" s="1463" t="s">
        <v>12987</v>
      </c>
      <c r="D413" s="1469">
        <v>42114.0</v>
      </c>
      <c r="E413" s="1470" t="s">
        <v>12988</v>
      </c>
      <c r="F413" s="1471">
        <v>2.7142575E7</v>
      </c>
      <c r="G413" s="1471">
        <v>9.53266245E8</v>
      </c>
      <c r="H413" s="1472" t="b">
        <v>0</v>
      </c>
      <c r="I413" s="1473"/>
      <c r="J413" s="1472" t="b">
        <v>1</v>
      </c>
      <c r="K413" s="1473"/>
      <c r="L413" s="1473"/>
      <c r="M413" s="1474"/>
      <c r="N413" s="1474"/>
      <c r="O413" s="1474"/>
      <c r="P413" s="1474"/>
    </row>
    <row r="414" hidden="1">
      <c r="A414" s="1464">
        <v>415.0</v>
      </c>
      <c r="B414" s="1463" t="s">
        <v>12989</v>
      </c>
      <c r="C414" s="1463" t="s">
        <v>12989</v>
      </c>
      <c r="D414" s="1469">
        <v>42116.0</v>
      </c>
      <c r="E414" s="1470" t="s">
        <v>12990</v>
      </c>
      <c r="F414" s="1468">
        <v>2.6599E7</v>
      </c>
      <c r="G414" s="1473"/>
      <c r="H414" s="1472" t="b">
        <v>0</v>
      </c>
      <c r="I414" s="1473"/>
      <c r="J414" s="1472" t="b">
        <v>1</v>
      </c>
      <c r="K414" s="1473"/>
      <c r="L414" s="1473"/>
      <c r="M414" s="1474"/>
      <c r="N414" s="1474"/>
      <c r="O414" s="1474"/>
      <c r="P414" s="1474"/>
    </row>
    <row r="415" hidden="1">
      <c r="A415" s="1464">
        <v>416.0</v>
      </c>
      <c r="B415" s="1463" t="s">
        <v>12991</v>
      </c>
      <c r="C415" s="1463" t="s">
        <v>12991</v>
      </c>
      <c r="D415" s="1469">
        <v>42116.0</v>
      </c>
      <c r="E415" s="1470" t="s">
        <v>12992</v>
      </c>
      <c r="F415" s="1468" t="s">
        <v>12993</v>
      </c>
      <c r="G415" s="1476"/>
      <c r="H415" s="1472" t="b">
        <v>0</v>
      </c>
      <c r="I415" s="1473"/>
      <c r="J415" s="1472" t="b">
        <v>1</v>
      </c>
      <c r="K415" s="1473"/>
      <c r="L415" s="1473"/>
      <c r="M415" s="1474"/>
      <c r="N415" s="1474"/>
      <c r="O415" s="1474"/>
      <c r="P415" s="1474"/>
    </row>
    <row r="416" hidden="1">
      <c r="A416" s="1464">
        <v>417.0</v>
      </c>
      <c r="B416" s="1463" t="s">
        <v>12994</v>
      </c>
      <c r="C416" s="1463" t="s">
        <v>12994</v>
      </c>
      <c r="D416" s="1469">
        <v>42121.0</v>
      </c>
      <c r="E416" s="1470" t="s">
        <v>12995</v>
      </c>
      <c r="F416" s="1468">
        <v>2.6335E7</v>
      </c>
      <c r="G416" s="1471">
        <v>8.49095111E8</v>
      </c>
      <c r="H416" s="1472" t="b">
        <v>0</v>
      </c>
      <c r="I416" s="1473"/>
      <c r="J416" s="1472" t="b">
        <v>1</v>
      </c>
      <c r="K416" s="1473"/>
      <c r="L416" s="1473"/>
      <c r="M416" s="1474"/>
      <c r="N416" s="1474"/>
      <c r="O416" s="1474"/>
      <c r="P416" s="1474"/>
    </row>
    <row r="417" hidden="1">
      <c r="A417" s="1464">
        <v>418.0</v>
      </c>
      <c r="B417" s="1463" t="s">
        <v>12996</v>
      </c>
      <c r="C417" s="1463" t="s">
        <v>12996</v>
      </c>
      <c r="D417" s="1469">
        <v>42122.0</v>
      </c>
      <c r="E417" s="1470" t="s">
        <v>12997</v>
      </c>
      <c r="F417" s="1471">
        <v>2.662251E7</v>
      </c>
      <c r="G417" s="1471">
        <v>8.26706706E8</v>
      </c>
      <c r="H417" s="1472" t="b">
        <v>0</v>
      </c>
      <c r="I417" s="1473"/>
      <c r="J417" s="1472" t="b">
        <v>1</v>
      </c>
      <c r="K417" s="1473"/>
      <c r="L417" s="1473"/>
      <c r="M417" s="1474"/>
      <c r="N417" s="1474"/>
      <c r="O417" s="1474"/>
      <c r="P417" s="1474"/>
    </row>
    <row r="418" hidden="1">
      <c r="A418" s="1464">
        <v>419.0</v>
      </c>
      <c r="B418" s="1463" t="s">
        <v>12998</v>
      </c>
      <c r="C418" s="1463" t="s">
        <v>12998</v>
      </c>
      <c r="D418" s="1469">
        <v>42122.0</v>
      </c>
      <c r="E418" s="1470" t="s">
        <v>12999</v>
      </c>
      <c r="F418" s="1471">
        <v>8.66591596E8</v>
      </c>
      <c r="G418" s="1471">
        <v>8.66591596E8</v>
      </c>
      <c r="H418" s="1472" t="b">
        <v>0</v>
      </c>
      <c r="I418" s="1473"/>
      <c r="J418" s="1472" t="b">
        <v>1</v>
      </c>
      <c r="K418" s="1473"/>
      <c r="L418" s="1473"/>
      <c r="M418" s="1463" t="s">
        <v>4930</v>
      </c>
      <c r="N418" s="1463" t="s">
        <v>4930</v>
      </c>
      <c r="O418" s="1474"/>
      <c r="P418" s="1474"/>
    </row>
    <row r="419" hidden="1">
      <c r="A419" s="1464">
        <v>420.0</v>
      </c>
      <c r="B419" s="1463" t="s">
        <v>13000</v>
      </c>
      <c r="C419" s="1463" t="s">
        <v>13000</v>
      </c>
      <c r="D419" s="1469">
        <v>42124.0</v>
      </c>
      <c r="E419" s="1470" t="s">
        <v>13001</v>
      </c>
      <c r="F419" s="1471">
        <v>2.253241E7</v>
      </c>
      <c r="G419" s="1468" t="s">
        <v>13002</v>
      </c>
      <c r="H419" s="1472" t="b">
        <v>0</v>
      </c>
      <c r="I419" s="1473"/>
      <c r="J419" s="1472" t="b">
        <v>1</v>
      </c>
      <c r="K419" s="1473"/>
      <c r="L419" s="1473"/>
      <c r="M419" s="1463" t="s">
        <v>5089</v>
      </c>
      <c r="N419" s="1463" t="s">
        <v>5089</v>
      </c>
      <c r="O419" s="1474"/>
      <c r="P419" s="1474"/>
    </row>
    <row r="420" hidden="1">
      <c r="A420" s="1464">
        <v>421.0</v>
      </c>
      <c r="B420" s="1463" t="s">
        <v>13003</v>
      </c>
      <c r="C420" s="1463" t="s">
        <v>13003</v>
      </c>
      <c r="D420" s="1469">
        <v>42128.0</v>
      </c>
      <c r="E420" s="1470" t="s">
        <v>13004</v>
      </c>
      <c r="F420" s="1471">
        <v>2.7116052E7</v>
      </c>
      <c r="G420" s="1471">
        <v>8.08252516E8</v>
      </c>
      <c r="H420" s="1472" t="b">
        <v>0</v>
      </c>
      <c r="I420" s="1473"/>
      <c r="J420" s="1472" t="b">
        <v>0</v>
      </c>
      <c r="K420" s="1473"/>
      <c r="L420" s="1473"/>
      <c r="M420" s="1463" t="s">
        <v>4930</v>
      </c>
      <c r="N420" s="1463" t="s">
        <v>4930</v>
      </c>
      <c r="O420" s="1474"/>
      <c r="P420" s="1474"/>
    </row>
    <row r="421" hidden="1">
      <c r="A421" s="1464">
        <v>422.0</v>
      </c>
      <c r="B421" s="1463" t="s">
        <v>13005</v>
      </c>
      <c r="C421" s="1463" t="s">
        <v>13005</v>
      </c>
      <c r="D421" s="1469">
        <v>42135.0</v>
      </c>
      <c r="E421" s="1470" t="s">
        <v>13006</v>
      </c>
      <c r="F421" s="1471">
        <v>2.251123E7</v>
      </c>
      <c r="G421" s="1471">
        <v>9.0078601E7</v>
      </c>
      <c r="H421" s="1472" t="b">
        <v>0</v>
      </c>
      <c r="I421" s="1473"/>
      <c r="J421" s="1472" t="b">
        <v>1</v>
      </c>
      <c r="K421" s="1473"/>
      <c r="L421" s="1473"/>
      <c r="M421" s="1463" t="s">
        <v>5046</v>
      </c>
      <c r="N421" s="1463" t="s">
        <v>5046</v>
      </c>
      <c r="P421" s="1474"/>
    </row>
    <row r="422" hidden="1">
      <c r="A422" s="1464">
        <v>423.0</v>
      </c>
      <c r="B422" s="1463" t="s">
        <v>13007</v>
      </c>
      <c r="C422" s="1463" t="s">
        <v>13008</v>
      </c>
      <c r="D422" s="1469">
        <v>44331.0</v>
      </c>
      <c r="E422" s="1470" t="s">
        <v>13009</v>
      </c>
      <c r="F422" s="1471">
        <v>2.6581545E7</v>
      </c>
      <c r="G422" s="1471">
        <v>6.34151994E8</v>
      </c>
      <c r="H422" s="1472" t="b">
        <v>0</v>
      </c>
      <c r="I422" s="1468" t="s">
        <v>76</v>
      </c>
      <c r="J422" s="1472" t="b">
        <v>0</v>
      </c>
      <c r="K422" s="1468" t="s">
        <v>4929</v>
      </c>
      <c r="L422" s="1475">
        <v>6.69232E15</v>
      </c>
      <c r="M422" s="1463" t="s">
        <v>2426</v>
      </c>
      <c r="O422" s="1463" t="s">
        <v>4945</v>
      </c>
      <c r="P422" s="1463" t="s">
        <v>13010</v>
      </c>
    </row>
    <row r="423" hidden="1">
      <c r="A423" s="1464">
        <v>424.0</v>
      </c>
      <c r="B423" s="1463" t="s">
        <v>13011</v>
      </c>
      <c r="C423" s="1463" t="s">
        <v>13012</v>
      </c>
      <c r="D423" s="1469">
        <v>44331.0</v>
      </c>
      <c r="E423" s="1470" t="s">
        <v>13013</v>
      </c>
      <c r="F423" s="1471">
        <v>2.1605876E7</v>
      </c>
      <c r="G423" s="1471">
        <v>9.64398413E8</v>
      </c>
      <c r="H423" s="1472" t="b">
        <v>0</v>
      </c>
      <c r="I423" s="1468" t="s">
        <v>76</v>
      </c>
      <c r="J423" s="1472" t="b">
        <v>0</v>
      </c>
      <c r="K423" s="1468" t="s">
        <v>4929</v>
      </c>
      <c r="L423" s="1475">
        <v>6.69232E15</v>
      </c>
      <c r="M423" s="1463" t="s">
        <v>2426</v>
      </c>
      <c r="O423" s="1474"/>
      <c r="P423" s="1463" t="s">
        <v>5024</v>
      </c>
    </row>
    <row r="424">
      <c r="A424" s="1464">
        <v>425.0</v>
      </c>
      <c r="B424" s="1463" t="s">
        <v>1081</v>
      </c>
      <c r="C424" s="1463" t="s">
        <v>4955</v>
      </c>
      <c r="D424" s="1469">
        <v>44331.0</v>
      </c>
      <c r="E424" s="1470" t="s">
        <v>4956</v>
      </c>
      <c r="F424" s="1471">
        <v>2.0036244E7</v>
      </c>
      <c r="G424" s="1471">
        <v>9.2626404E7</v>
      </c>
      <c r="H424" s="1472" t="b">
        <v>1</v>
      </c>
      <c r="I424" s="1468" t="s">
        <v>76</v>
      </c>
      <c r="J424" s="1472" t="b">
        <v>1</v>
      </c>
      <c r="K424" s="1468" t="s">
        <v>4929</v>
      </c>
      <c r="L424" s="1475">
        <v>6.69232E15</v>
      </c>
      <c r="M424" s="1463" t="s">
        <v>2426</v>
      </c>
      <c r="N424" s="1463" t="s">
        <v>5691</v>
      </c>
      <c r="O424" s="1463" t="s">
        <v>5691</v>
      </c>
      <c r="P424" s="1463" t="s">
        <v>11147</v>
      </c>
    </row>
    <row r="425">
      <c r="A425" s="1464">
        <v>426.0</v>
      </c>
      <c r="B425" s="1463" t="s">
        <v>4957</v>
      </c>
      <c r="C425" s="1463" t="s">
        <v>4958</v>
      </c>
      <c r="D425" s="1469">
        <v>44331.0</v>
      </c>
      <c r="E425" s="1470" t="s">
        <v>4959</v>
      </c>
      <c r="F425" s="1471">
        <v>2.9371091E7</v>
      </c>
      <c r="G425" s="1471">
        <v>8.16413571E8</v>
      </c>
      <c r="H425" s="1472" t="b">
        <v>1</v>
      </c>
      <c r="I425" s="1468" t="s">
        <v>76</v>
      </c>
      <c r="J425" s="1472" t="b">
        <v>1</v>
      </c>
      <c r="K425" s="1468" t="s">
        <v>4929</v>
      </c>
      <c r="L425" s="1475">
        <v>6.69232E15</v>
      </c>
      <c r="M425" s="1463" t="s">
        <v>2426</v>
      </c>
      <c r="N425" s="1463" t="s">
        <v>6742</v>
      </c>
      <c r="O425" s="1463" t="s">
        <v>6742</v>
      </c>
      <c r="P425" s="1463" t="s">
        <v>2426</v>
      </c>
    </row>
    <row r="426" hidden="1">
      <c r="A426" s="1464">
        <v>427.0</v>
      </c>
      <c r="B426" s="1463" t="s">
        <v>13014</v>
      </c>
      <c r="C426" s="1463" t="s">
        <v>13014</v>
      </c>
      <c r="D426" s="1469">
        <v>42136.0</v>
      </c>
      <c r="E426" s="1470" t="s">
        <v>13015</v>
      </c>
      <c r="F426" s="1471">
        <v>2.2620263E7</v>
      </c>
      <c r="G426" s="1468" t="s">
        <v>13016</v>
      </c>
      <c r="H426" s="1472" t="b">
        <v>0</v>
      </c>
      <c r="I426" s="1473"/>
      <c r="J426" s="1472" t="b">
        <v>0</v>
      </c>
      <c r="K426" s="1473"/>
      <c r="L426" s="1473"/>
      <c r="M426" s="1463" t="s">
        <v>5006</v>
      </c>
      <c r="N426" s="1463" t="s">
        <v>5006</v>
      </c>
      <c r="P426" s="1463" t="s">
        <v>12570</v>
      </c>
    </row>
    <row r="427" hidden="1">
      <c r="A427" s="1464">
        <v>428.0</v>
      </c>
      <c r="B427" s="1463" t="s">
        <v>13017</v>
      </c>
      <c r="C427" s="1463" t="s">
        <v>13018</v>
      </c>
      <c r="D427" s="1469">
        <v>42136.0</v>
      </c>
      <c r="E427" s="1470" t="s">
        <v>13019</v>
      </c>
      <c r="F427" s="1471">
        <v>2.6609013E7</v>
      </c>
      <c r="G427" s="1471">
        <v>8.182854E8</v>
      </c>
      <c r="H427" s="1472" t="b">
        <v>0</v>
      </c>
      <c r="I427" s="1468" t="s">
        <v>76</v>
      </c>
      <c r="J427" s="1472" t="b">
        <v>0</v>
      </c>
      <c r="K427" s="1473"/>
      <c r="L427" s="1473"/>
      <c r="M427" s="1463" t="s">
        <v>2426</v>
      </c>
      <c r="N427" s="1463" t="s">
        <v>5345</v>
      </c>
      <c r="O427" s="1474"/>
      <c r="P427" s="1463" t="s">
        <v>2426</v>
      </c>
    </row>
    <row r="428" hidden="1">
      <c r="A428" s="1464">
        <v>429.0</v>
      </c>
      <c r="B428" s="1463" t="s">
        <v>13020</v>
      </c>
      <c r="C428" s="1463" t="s">
        <v>13020</v>
      </c>
      <c r="D428" s="1469">
        <v>42142.0</v>
      </c>
      <c r="E428" s="1470" t="s">
        <v>13021</v>
      </c>
      <c r="F428" s="1471">
        <v>2.2620835E7</v>
      </c>
      <c r="G428" s="1471">
        <v>8.21457239E8</v>
      </c>
      <c r="H428" s="1472" t="b">
        <v>0</v>
      </c>
      <c r="I428" s="1473"/>
      <c r="J428" s="1472" t="b">
        <v>1</v>
      </c>
      <c r="K428" s="1473"/>
      <c r="L428" s="1473"/>
      <c r="M428" s="1474"/>
      <c r="N428" s="1474"/>
      <c r="O428" s="1474"/>
      <c r="P428" s="1474"/>
    </row>
    <row r="429" hidden="1">
      <c r="A429" s="1464">
        <v>430.0</v>
      </c>
      <c r="B429" s="1463" t="s">
        <v>13022</v>
      </c>
      <c r="C429" s="1463" t="s">
        <v>13022</v>
      </c>
      <c r="D429" s="1469">
        <v>42142.0</v>
      </c>
      <c r="E429" s="1470" t="s">
        <v>13023</v>
      </c>
      <c r="F429" s="1471">
        <v>8.51552601E8</v>
      </c>
      <c r="G429" s="1471">
        <v>8.51552601E8</v>
      </c>
      <c r="H429" s="1472" t="b">
        <v>0</v>
      </c>
      <c r="I429" s="1473"/>
      <c r="J429" s="1472" t="b">
        <v>1</v>
      </c>
      <c r="K429" s="1473"/>
      <c r="L429" s="1473"/>
      <c r="M429" s="1474"/>
      <c r="N429" s="1474"/>
      <c r="O429" s="1474"/>
      <c r="P429" s="1474"/>
    </row>
    <row r="430" hidden="1">
      <c r="A430" s="1464">
        <v>431.0</v>
      </c>
      <c r="B430" s="1463" t="s">
        <v>13024</v>
      </c>
      <c r="C430" s="1463" t="s">
        <v>13024</v>
      </c>
      <c r="D430" s="1469">
        <v>42142.0</v>
      </c>
      <c r="E430" s="1470" t="s">
        <v>13025</v>
      </c>
      <c r="F430" s="1471">
        <v>2.6195107E7</v>
      </c>
      <c r="G430" s="1468" t="s">
        <v>13026</v>
      </c>
      <c r="H430" s="1472" t="b">
        <v>0</v>
      </c>
      <c r="I430" s="1473"/>
      <c r="J430" s="1472" t="b">
        <v>0</v>
      </c>
      <c r="K430" s="1473"/>
      <c r="L430" s="1473"/>
      <c r="M430" s="1474"/>
      <c r="N430" s="1474"/>
      <c r="O430" s="1474"/>
      <c r="P430" s="1474"/>
    </row>
    <row r="431" hidden="1">
      <c r="A431" s="1464">
        <v>432.0</v>
      </c>
      <c r="B431" s="1463" t="s">
        <v>13027</v>
      </c>
      <c r="C431" s="1463" t="s">
        <v>13027</v>
      </c>
      <c r="D431" s="1469">
        <v>42143.0</v>
      </c>
      <c r="E431" s="1470" t="s">
        <v>13028</v>
      </c>
      <c r="F431" s="1471">
        <v>2.6775756E7</v>
      </c>
      <c r="G431" s="1471">
        <v>6.16156969E8</v>
      </c>
      <c r="H431" s="1472" t="b">
        <v>0</v>
      </c>
      <c r="I431" s="1473"/>
      <c r="J431" s="1472" t="b">
        <v>1</v>
      </c>
      <c r="K431" s="1473"/>
      <c r="L431" s="1473"/>
      <c r="M431" s="1463" t="s">
        <v>4930</v>
      </c>
      <c r="N431" s="1463" t="s">
        <v>4930</v>
      </c>
      <c r="O431" s="1474"/>
      <c r="P431" s="1474"/>
    </row>
    <row r="432" hidden="1">
      <c r="A432" s="1464">
        <v>433.0</v>
      </c>
      <c r="B432" s="1463" t="s">
        <v>13029</v>
      </c>
      <c r="C432" s="1463" t="s">
        <v>13029</v>
      </c>
      <c r="D432" s="1469">
        <v>42144.0</v>
      </c>
      <c r="E432" s="1470" t="s">
        <v>13030</v>
      </c>
      <c r="F432" s="1471">
        <v>2.6841204E7</v>
      </c>
      <c r="G432" s="1473"/>
      <c r="H432" s="1472" t="b">
        <v>0</v>
      </c>
      <c r="I432" s="1473"/>
      <c r="J432" s="1472" t="b">
        <v>1</v>
      </c>
      <c r="K432" s="1473"/>
      <c r="L432" s="1473"/>
      <c r="M432" s="1474"/>
      <c r="N432" s="1474"/>
      <c r="O432" s="1474"/>
      <c r="P432" s="1474"/>
    </row>
    <row r="433" hidden="1">
      <c r="A433" s="1464">
        <v>434.0</v>
      </c>
      <c r="B433" s="1463" t="s">
        <v>13031</v>
      </c>
      <c r="C433" s="1463" t="s">
        <v>13031</v>
      </c>
      <c r="D433" s="1469">
        <v>42146.0</v>
      </c>
      <c r="E433" s="1470" t="s">
        <v>13032</v>
      </c>
      <c r="F433" s="1471">
        <v>2.6793292E7</v>
      </c>
      <c r="G433" s="1471">
        <v>8.44590046E8</v>
      </c>
      <c r="H433" s="1472" t="b">
        <v>0</v>
      </c>
      <c r="I433" s="1473"/>
      <c r="J433" s="1472" t="b">
        <v>1</v>
      </c>
      <c r="K433" s="1473"/>
      <c r="L433" s="1473"/>
      <c r="M433" s="1463" t="s">
        <v>4951</v>
      </c>
      <c r="N433" s="1463" t="s">
        <v>4951</v>
      </c>
      <c r="O433" s="1474"/>
      <c r="P433" s="1474"/>
    </row>
    <row r="434" hidden="1">
      <c r="A434" s="1464">
        <v>435.0</v>
      </c>
      <c r="B434" s="1463" t="s">
        <v>13033</v>
      </c>
      <c r="C434" s="1463" t="s">
        <v>13033</v>
      </c>
      <c r="D434" s="1469">
        <v>42151.0</v>
      </c>
      <c r="E434" s="1470" t="s">
        <v>13034</v>
      </c>
      <c r="F434" s="1471">
        <v>2.2552492E7</v>
      </c>
      <c r="G434" s="1468" t="s">
        <v>13035</v>
      </c>
      <c r="H434" s="1472" t="b">
        <v>0</v>
      </c>
      <c r="I434" s="1473"/>
      <c r="J434" s="1472" t="b">
        <v>1</v>
      </c>
      <c r="K434" s="1473"/>
      <c r="L434" s="1473"/>
      <c r="M434" s="1463" t="s">
        <v>5089</v>
      </c>
      <c r="N434" s="1463" t="s">
        <v>5089</v>
      </c>
      <c r="O434" s="1474"/>
      <c r="P434" s="1474"/>
    </row>
    <row r="435" hidden="1">
      <c r="A435" s="1464">
        <v>436.0</v>
      </c>
      <c r="B435" s="1463" t="s">
        <v>13036</v>
      </c>
      <c r="C435" s="1463" t="s">
        <v>13036</v>
      </c>
      <c r="D435" s="1469">
        <v>42152.0</v>
      </c>
      <c r="E435" s="1470" t="s">
        <v>13037</v>
      </c>
      <c r="F435" s="1471">
        <v>8.3076736E8</v>
      </c>
      <c r="G435" s="1471">
        <v>8.3076736E8</v>
      </c>
      <c r="H435" s="1472" t="b">
        <v>0</v>
      </c>
      <c r="I435" s="1473"/>
      <c r="J435" s="1472" t="b">
        <v>1</v>
      </c>
      <c r="K435" s="1473"/>
      <c r="L435" s="1473"/>
      <c r="M435" s="1463" t="s">
        <v>5006</v>
      </c>
      <c r="N435" s="1463" t="s">
        <v>5006</v>
      </c>
      <c r="P435" s="1474"/>
    </row>
    <row r="436" hidden="1">
      <c r="A436" s="1464">
        <v>437.0</v>
      </c>
      <c r="B436" s="1463" t="s">
        <v>13038</v>
      </c>
      <c r="C436" s="1463" t="s">
        <v>13038</v>
      </c>
      <c r="D436" s="1469">
        <v>42152.0</v>
      </c>
      <c r="E436" s="1470" t="s">
        <v>13039</v>
      </c>
      <c r="F436" s="1471">
        <v>2.2620405E7</v>
      </c>
      <c r="G436" s="1471">
        <v>8.48503141E8</v>
      </c>
      <c r="H436" s="1472" t="b">
        <v>0</v>
      </c>
      <c r="I436" s="1473"/>
      <c r="J436" s="1472" t="b">
        <v>1</v>
      </c>
      <c r="K436" s="1473"/>
      <c r="L436" s="1473"/>
      <c r="M436" s="1463" t="s">
        <v>5089</v>
      </c>
      <c r="N436" s="1463" t="s">
        <v>5089</v>
      </c>
      <c r="O436" s="1474"/>
      <c r="P436" s="1474"/>
    </row>
    <row r="437" hidden="1">
      <c r="A437" s="1464">
        <v>438.0</v>
      </c>
      <c r="B437" s="1463" t="s">
        <v>13040</v>
      </c>
      <c r="C437" s="1463" t="s">
        <v>13041</v>
      </c>
      <c r="D437" s="1469">
        <v>42163.0</v>
      </c>
      <c r="E437" s="1470" t="s">
        <v>13042</v>
      </c>
      <c r="F437" s="1471">
        <v>9.25512088E8</v>
      </c>
      <c r="G437" s="1471">
        <v>9.25512088E8</v>
      </c>
      <c r="H437" s="1472" t="b">
        <v>0</v>
      </c>
      <c r="I437" s="1468" t="s">
        <v>76</v>
      </c>
      <c r="J437" s="1472" t="b">
        <v>0</v>
      </c>
      <c r="K437" s="1476"/>
      <c r="L437" s="1476"/>
      <c r="M437" s="1463" t="s">
        <v>4930</v>
      </c>
      <c r="N437" s="1463" t="s">
        <v>4930</v>
      </c>
      <c r="O437" s="1474"/>
      <c r="P437" s="1474"/>
    </row>
    <row r="438" hidden="1">
      <c r="A438" s="1464">
        <v>439.0</v>
      </c>
      <c r="B438" s="1463" t="s">
        <v>13043</v>
      </c>
      <c r="C438" s="1463" t="s">
        <v>13043</v>
      </c>
      <c r="D438" s="1469">
        <v>42163.0</v>
      </c>
      <c r="E438" s="1470" t="s">
        <v>13044</v>
      </c>
      <c r="F438" s="1471">
        <v>2.6615228E7</v>
      </c>
      <c r="G438" s="1471">
        <v>8.17774998E8</v>
      </c>
      <c r="H438" s="1472" t="b">
        <v>0</v>
      </c>
      <c r="I438" s="1473"/>
      <c r="J438" s="1472" t="b">
        <v>1</v>
      </c>
      <c r="K438" s="1473"/>
      <c r="L438" s="1473"/>
      <c r="M438" s="1463" t="s">
        <v>4930</v>
      </c>
      <c r="N438" s="1463" t="s">
        <v>4930</v>
      </c>
      <c r="O438" s="1474"/>
      <c r="P438" s="1474"/>
    </row>
    <row r="439" hidden="1">
      <c r="A439" s="1464">
        <v>440.0</v>
      </c>
      <c r="B439" s="1463" t="s">
        <v>13045</v>
      </c>
      <c r="C439" s="1463" t="s">
        <v>13046</v>
      </c>
      <c r="D439" s="1469">
        <v>43363.0</v>
      </c>
      <c r="E439" s="1470" t="s">
        <v>13047</v>
      </c>
      <c r="F439" s="1471">
        <v>2.6621179E7</v>
      </c>
      <c r="G439" s="1471">
        <v>9.57782617E8</v>
      </c>
      <c r="H439" s="1472" t="b">
        <v>0</v>
      </c>
      <c r="I439" s="1468" t="s">
        <v>76</v>
      </c>
      <c r="J439" s="1472" t="b">
        <v>1</v>
      </c>
      <c r="K439" s="1473"/>
      <c r="L439" s="1473"/>
      <c r="M439" s="1463" t="s">
        <v>2440</v>
      </c>
      <c r="N439" s="1474"/>
      <c r="O439" s="1474"/>
      <c r="P439" s="1463" t="s">
        <v>2440</v>
      </c>
    </row>
    <row r="440" hidden="1">
      <c r="A440" s="1464">
        <v>441.0</v>
      </c>
      <c r="B440" s="1463" t="s">
        <v>13048</v>
      </c>
      <c r="C440" s="1463" t="s">
        <v>13048</v>
      </c>
      <c r="D440" s="1469">
        <v>42163.0</v>
      </c>
      <c r="E440" s="1470" t="s">
        <v>13049</v>
      </c>
      <c r="F440" s="1468" t="s">
        <v>13050</v>
      </c>
      <c r="G440" s="1468" t="s">
        <v>13051</v>
      </c>
      <c r="H440" s="1472" t="b">
        <v>0</v>
      </c>
      <c r="I440" s="1473"/>
      <c r="J440" s="1472" t="b">
        <v>1</v>
      </c>
      <c r="K440" s="1473"/>
      <c r="L440" s="1473"/>
      <c r="M440" s="1474"/>
      <c r="N440" s="1474"/>
      <c r="O440" s="1474"/>
      <c r="P440" s="1474"/>
    </row>
    <row r="441" hidden="1">
      <c r="A441" s="1464">
        <v>442.0</v>
      </c>
      <c r="B441" s="1463" t="s">
        <v>13052</v>
      </c>
      <c r="C441" s="1463" t="s">
        <v>13052</v>
      </c>
      <c r="D441" s="1469">
        <v>42173.0</v>
      </c>
      <c r="E441" s="1470" t="s">
        <v>13053</v>
      </c>
      <c r="F441" s="1471">
        <v>2.6584455E7</v>
      </c>
      <c r="G441" s="1471">
        <v>8.39202125E8</v>
      </c>
      <c r="H441" s="1472" t="b">
        <v>0</v>
      </c>
      <c r="I441" s="1473"/>
      <c r="J441" s="1472" t="b">
        <v>1</v>
      </c>
      <c r="K441" s="1473"/>
      <c r="L441" s="1473"/>
      <c r="M441" s="1463" t="s">
        <v>5479</v>
      </c>
      <c r="N441" s="1463" t="s">
        <v>5479</v>
      </c>
      <c r="O441" s="1474"/>
      <c r="P441" s="1474"/>
    </row>
    <row r="442" hidden="1">
      <c r="A442" s="1464">
        <v>443.0</v>
      </c>
      <c r="B442" s="1463" t="s">
        <v>13054</v>
      </c>
      <c r="C442" s="1463" t="s">
        <v>13054</v>
      </c>
      <c r="D442" s="1469">
        <v>42178.0</v>
      </c>
      <c r="E442" s="1470" t="s">
        <v>13055</v>
      </c>
      <c r="F442" s="1471">
        <v>2.2712109E7</v>
      </c>
      <c r="G442" s="1468" t="s">
        <v>13056</v>
      </c>
      <c r="H442" s="1472" t="b">
        <v>0</v>
      </c>
      <c r="I442" s="1473"/>
      <c r="J442" s="1472" t="b">
        <v>1</v>
      </c>
      <c r="K442" s="1473"/>
      <c r="L442" s="1473"/>
      <c r="M442" s="1463" t="s">
        <v>5011</v>
      </c>
      <c r="N442" s="1463" t="s">
        <v>5011</v>
      </c>
      <c r="O442" s="1474"/>
      <c r="P442" s="1463" t="s">
        <v>4048</v>
      </c>
    </row>
    <row r="443" hidden="1">
      <c r="A443" s="1464">
        <v>444.0</v>
      </c>
      <c r="B443" s="1463" t="s">
        <v>13057</v>
      </c>
      <c r="C443" s="1463" t="s">
        <v>13057</v>
      </c>
      <c r="D443" s="1469">
        <v>42179.0</v>
      </c>
      <c r="E443" s="1470" t="s">
        <v>13058</v>
      </c>
      <c r="F443" s="1471">
        <v>8.1432405E8</v>
      </c>
      <c r="G443" s="1468" t="s">
        <v>13059</v>
      </c>
      <c r="H443" s="1472" t="b">
        <v>0</v>
      </c>
      <c r="I443" s="1473"/>
      <c r="J443" s="1472" t="b">
        <v>1</v>
      </c>
      <c r="K443" s="1473"/>
      <c r="L443" s="1473"/>
      <c r="M443" s="1474"/>
      <c r="N443" s="1474"/>
      <c r="O443" s="1474"/>
      <c r="P443" s="1474"/>
    </row>
    <row r="444" hidden="1">
      <c r="A444" s="1464">
        <v>445.0</v>
      </c>
      <c r="B444" s="1463" t="s">
        <v>13060</v>
      </c>
      <c r="C444" s="1463" t="s">
        <v>13060</v>
      </c>
      <c r="D444" s="1469">
        <v>42179.0</v>
      </c>
      <c r="E444" s="1470" t="s">
        <v>13061</v>
      </c>
      <c r="F444" s="1476"/>
      <c r="G444" s="1476"/>
      <c r="H444" s="1472" t="b">
        <v>0</v>
      </c>
      <c r="I444" s="1473"/>
      <c r="J444" s="1472" t="b">
        <v>0</v>
      </c>
      <c r="K444" s="1473"/>
      <c r="L444" s="1473"/>
      <c r="M444" s="1463" t="s">
        <v>2464</v>
      </c>
      <c r="N444" s="1474"/>
      <c r="O444" s="1474"/>
      <c r="P444" s="1463" t="s">
        <v>2464</v>
      </c>
    </row>
    <row r="445" hidden="1">
      <c r="A445" s="1464">
        <v>446.0</v>
      </c>
      <c r="B445" s="1463" t="s">
        <v>13062</v>
      </c>
      <c r="C445" s="1463" t="s">
        <v>13062</v>
      </c>
      <c r="D445" s="1469">
        <v>42179.0</v>
      </c>
      <c r="E445" s="1470" t="s">
        <v>13063</v>
      </c>
      <c r="F445" s="1476"/>
      <c r="G445" s="1476"/>
      <c r="H445" s="1472" t="b">
        <v>0</v>
      </c>
      <c r="I445" s="1473"/>
      <c r="J445" s="1472" t="b">
        <v>0</v>
      </c>
      <c r="K445" s="1473"/>
      <c r="L445" s="1473"/>
      <c r="M445" s="1474"/>
      <c r="N445" s="1474"/>
      <c r="O445" s="1474"/>
      <c r="P445" s="1474"/>
    </row>
    <row r="446">
      <c r="A446" s="1464">
        <v>447.0</v>
      </c>
      <c r="B446" s="1463" t="s">
        <v>3779</v>
      </c>
      <c r="C446" s="1463" t="s">
        <v>3779</v>
      </c>
      <c r="D446" s="1469">
        <v>44441.0</v>
      </c>
      <c r="E446" s="1470" t="s">
        <v>4961</v>
      </c>
      <c r="F446" s="1471">
        <v>2.68791E7</v>
      </c>
      <c r="G446" s="1471">
        <v>9.08805627E8</v>
      </c>
      <c r="H446" s="1472" t="b">
        <v>1</v>
      </c>
      <c r="I446" s="1468" t="s">
        <v>76</v>
      </c>
      <c r="J446" s="1472" t="b">
        <v>1</v>
      </c>
      <c r="K446" s="1468" t="s">
        <v>4940</v>
      </c>
      <c r="L446" s="1471">
        <v>6.68193916E10</v>
      </c>
      <c r="M446" s="1463" t="s">
        <v>2432</v>
      </c>
      <c r="N446" s="1463" t="s">
        <v>6735</v>
      </c>
      <c r="O446" s="1463" t="s">
        <v>6735</v>
      </c>
      <c r="P446" s="1463" t="s">
        <v>2432</v>
      </c>
    </row>
    <row r="447" hidden="1">
      <c r="A447" s="1464">
        <v>448.0</v>
      </c>
      <c r="B447" s="1463" t="s">
        <v>13064</v>
      </c>
      <c r="C447" s="1463" t="s">
        <v>13064</v>
      </c>
      <c r="D447" s="1469">
        <v>42180.0</v>
      </c>
      <c r="E447" s="1470" t="s">
        <v>13065</v>
      </c>
      <c r="F447" s="1471">
        <v>8.38023032E8</v>
      </c>
      <c r="G447" s="1471">
        <v>8.38023032E8</v>
      </c>
      <c r="H447" s="1472" t="b">
        <v>0</v>
      </c>
      <c r="I447" s="1473"/>
      <c r="J447" s="1472" t="b">
        <v>1</v>
      </c>
      <c r="K447" s="1473"/>
      <c r="L447" s="1473"/>
      <c r="M447" s="1463" t="s">
        <v>4951</v>
      </c>
      <c r="N447" s="1463" t="s">
        <v>4951</v>
      </c>
      <c r="O447" s="1474"/>
      <c r="P447" s="1474"/>
    </row>
    <row r="448" hidden="1">
      <c r="A448" s="1464">
        <v>449.0</v>
      </c>
      <c r="B448" s="1463" t="s">
        <v>13066</v>
      </c>
      <c r="C448" s="1463" t="s">
        <v>13066</v>
      </c>
      <c r="D448" s="1469">
        <v>42184.0</v>
      </c>
      <c r="E448" s="1470" t="s">
        <v>13067</v>
      </c>
      <c r="F448" s="1476"/>
      <c r="G448" s="1476"/>
      <c r="H448" s="1472" t="b">
        <v>0</v>
      </c>
      <c r="I448" s="1468" t="s">
        <v>76</v>
      </c>
      <c r="J448" s="1472" t="b">
        <v>0</v>
      </c>
      <c r="K448" s="1473"/>
      <c r="L448" s="1473"/>
      <c r="M448" s="1474"/>
      <c r="N448" s="1474"/>
      <c r="O448" s="1474"/>
      <c r="P448" s="1474"/>
    </row>
    <row r="449" hidden="1">
      <c r="A449" s="1464">
        <v>450.0</v>
      </c>
      <c r="B449" s="1463" t="s">
        <v>13068</v>
      </c>
      <c r="C449" s="1463" t="s">
        <v>13068</v>
      </c>
      <c r="D449" s="1469">
        <v>42184.0</v>
      </c>
      <c r="E449" s="1470" t="s">
        <v>13069</v>
      </c>
      <c r="F449" s="1476"/>
      <c r="G449" s="1476"/>
      <c r="H449" s="1472" t="b">
        <v>0</v>
      </c>
      <c r="I449" s="1473"/>
      <c r="J449" s="1472" t="b">
        <v>0</v>
      </c>
      <c r="K449" s="1473"/>
      <c r="L449" s="1473"/>
      <c r="M449" s="1474"/>
      <c r="N449" s="1474"/>
      <c r="O449" s="1474"/>
      <c r="P449" s="1474"/>
    </row>
    <row r="450" hidden="1">
      <c r="A450" s="1464">
        <v>451.0</v>
      </c>
      <c r="B450" s="1463" t="s">
        <v>13070</v>
      </c>
      <c r="C450" s="1463" t="s">
        <v>13070</v>
      </c>
      <c r="D450" s="1469">
        <v>42184.0</v>
      </c>
      <c r="E450" s="1470" t="s">
        <v>13071</v>
      </c>
      <c r="F450" s="1471">
        <v>2.0010698E7</v>
      </c>
      <c r="G450" s="1473"/>
      <c r="H450" s="1472" t="b">
        <v>0</v>
      </c>
      <c r="I450" s="1473"/>
      <c r="J450" s="1472" t="b">
        <v>0</v>
      </c>
      <c r="K450" s="1473"/>
      <c r="L450" s="1473"/>
      <c r="M450" s="1474"/>
      <c r="N450" s="1474"/>
      <c r="O450" s="1474"/>
      <c r="P450" s="1474"/>
    </row>
    <row r="451" hidden="1">
      <c r="A451" s="1464">
        <v>452.0</v>
      </c>
      <c r="B451" s="1463" t="s">
        <v>12545</v>
      </c>
      <c r="C451" s="1463" t="s">
        <v>12545</v>
      </c>
      <c r="D451" s="1469">
        <v>42184.0</v>
      </c>
      <c r="E451" s="1470" t="s">
        <v>13072</v>
      </c>
      <c r="F451" s="1471">
        <v>2.6329E7</v>
      </c>
      <c r="G451" s="1473"/>
      <c r="H451" s="1472" t="b">
        <v>0</v>
      </c>
      <c r="I451" s="1473"/>
      <c r="J451" s="1472" t="b">
        <v>0</v>
      </c>
      <c r="K451" s="1473"/>
      <c r="L451" s="1473"/>
      <c r="M451" s="1474"/>
      <c r="N451" s="1474"/>
      <c r="O451" s="1474"/>
      <c r="P451" s="1463" t="s">
        <v>13073</v>
      </c>
    </row>
    <row r="452" hidden="1">
      <c r="A452" s="1464">
        <v>453.0</v>
      </c>
      <c r="B452" s="1463" t="s">
        <v>13074</v>
      </c>
      <c r="C452" s="1463" t="s">
        <v>13074</v>
      </c>
      <c r="D452" s="1469">
        <v>42185.0</v>
      </c>
      <c r="E452" s="1470" t="s">
        <v>13075</v>
      </c>
      <c r="F452" s="1471">
        <v>2108200.0</v>
      </c>
      <c r="G452" s="1473"/>
      <c r="H452" s="1472" t="b">
        <v>0</v>
      </c>
      <c r="I452" s="1473"/>
      <c r="J452" s="1472" t="b">
        <v>1</v>
      </c>
      <c r="K452" s="1473"/>
      <c r="L452" s="1473"/>
      <c r="M452" s="1474"/>
      <c r="N452" s="1474"/>
      <c r="O452" s="1474"/>
      <c r="P452" s="1474"/>
    </row>
    <row r="453" hidden="1">
      <c r="A453" s="1464">
        <v>454.0</v>
      </c>
      <c r="B453" s="1463" t="s">
        <v>13076</v>
      </c>
      <c r="C453" s="1463" t="s">
        <v>13076</v>
      </c>
      <c r="D453" s="1469">
        <v>42185.0</v>
      </c>
      <c r="E453" s="1470" t="s">
        <v>13077</v>
      </c>
      <c r="F453" s="1476"/>
      <c r="G453" s="1476"/>
      <c r="H453" s="1472" t="b">
        <v>0</v>
      </c>
      <c r="I453" s="1473"/>
      <c r="J453" s="1472" t="b">
        <v>1</v>
      </c>
      <c r="K453" s="1473"/>
      <c r="L453" s="1473"/>
      <c r="M453" s="1474"/>
      <c r="N453" s="1474"/>
      <c r="O453" s="1474"/>
      <c r="P453" s="1474"/>
    </row>
    <row r="454" hidden="1">
      <c r="A454" s="1464">
        <v>455.0</v>
      </c>
      <c r="B454" s="1463" t="s">
        <v>12545</v>
      </c>
      <c r="C454" s="1463" t="s">
        <v>12545</v>
      </c>
      <c r="D454" s="1469">
        <v>42187.0</v>
      </c>
      <c r="E454" s="1470" t="s">
        <v>13078</v>
      </c>
      <c r="F454" s="1476"/>
      <c r="G454" s="1476"/>
      <c r="H454" s="1472" t="b">
        <v>0</v>
      </c>
      <c r="I454" s="1473"/>
      <c r="J454" s="1472" t="b">
        <v>0</v>
      </c>
      <c r="K454" s="1473"/>
      <c r="L454" s="1473"/>
      <c r="M454" s="1463" t="s">
        <v>5077</v>
      </c>
      <c r="N454" s="1463" t="s">
        <v>5077</v>
      </c>
      <c r="O454" s="1474"/>
      <c r="P454" s="1474"/>
    </row>
    <row r="455" hidden="1">
      <c r="A455" s="1464">
        <v>456.0</v>
      </c>
      <c r="B455" s="1463" t="s">
        <v>13079</v>
      </c>
      <c r="C455" s="1463" t="s">
        <v>13079</v>
      </c>
      <c r="D455" s="1469">
        <v>42191.0</v>
      </c>
      <c r="E455" s="1470" t="s">
        <v>13080</v>
      </c>
      <c r="F455" s="1471">
        <v>2.1082E7</v>
      </c>
      <c r="G455" s="1473"/>
      <c r="H455" s="1472" t="b">
        <v>0</v>
      </c>
      <c r="I455" s="1473"/>
      <c r="J455" s="1472" t="b">
        <v>1</v>
      </c>
      <c r="K455" s="1473"/>
      <c r="L455" s="1473"/>
      <c r="M455" s="1474"/>
      <c r="N455" s="1474"/>
      <c r="O455" s="1474"/>
      <c r="P455" s="1474"/>
    </row>
    <row r="456" hidden="1">
      <c r="A456" s="1464">
        <v>457.0</v>
      </c>
      <c r="B456" s="1463" t="s">
        <v>13081</v>
      </c>
      <c r="C456" s="1463" t="s">
        <v>13081</v>
      </c>
      <c r="D456" s="1469">
        <v>42191.0</v>
      </c>
      <c r="E456" s="1470" t="s">
        <v>13082</v>
      </c>
      <c r="F456" s="1471">
        <v>2.2541234E7</v>
      </c>
      <c r="G456" s="1473"/>
      <c r="H456" s="1472" t="b">
        <v>0</v>
      </c>
      <c r="I456" s="1473"/>
      <c r="J456" s="1472" t="b">
        <v>0</v>
      </c>
      <c r="K456" s="1473"/>
      <c r="L456" s="1473"/>
      <c r="M456" s="1474"/>
      <c r="N456" s="1474"/>
      <c r="O456" s="1474"/>
      <c r="P456" s="1474"/>
    </row>
    <row r="457" hidden="1">
      <c r="A457" s="1464">
        <v>458.0</v>
      </c>
      <c r="B457" s="1463" t="s">
        <v>4903</v>
      </c>
      <c r="C457" s="1463" t="s">
        <v>4903</v>
      </c>
      <c r="D457" s="1469">
        <v>42191.0</v>
      </c>
      <c r="E457" s="1470" t="s">
        <v>13083</v>
      </c>
      <c r="F457" s="1471">
        <v>2.2541234E7</v>
      </c>
      <c r="G457" s="1473"/>
      <c r="H457" s="1472" t="b">
        <v>0</v>
      </c>
      <c r="I457" s="1473"/>
      <c r="J457" s="1472" t="b">
        <v>1</v>
      </c>
      <c r="K457" s="1473"/>
      <c r="L457" s="1473"/>
      <c r="M457" s="1474"/>
      <c r="N457" s="1474"/>
      <c r="O457" s="1474"/>
      <c r="P457" s="1474"/>
    </row>
    <row r="458" hidden="1">
      <c r="A458" s="1464">
        <v>459.0</v>
      </c>
      <c r="B458" s="1463" t="s">
        <v>13084</v>
      </c>
      <c r="C458" s="1463" t="s">
        <v>13084</v>
      </c>
      <c r="D458" s="1469">
        <v>42191.0</v>
      </c>
      <c r="E458" s="1470" t="s">
        <v>13085</v>
      </c>
      <c r="F458" s="1471">
        <v>2.2541234E7</v>
      </c>
      <c r="G458" s="1473"/>
      <c r="H458" s="1472" t="b">
        <v>0</v>
      </c>
      <c r="I458" s="1473"/>
      <c r="J458" s="1472" t="b">
        <v>0</v>
      </c>
      <c r="K458" s="1468" t="s">
        <v>13086</v>
      </c>
      <c r="L458" s="1475">
        <v>6.60836E11</v>
      </c>
      <c r="M458" s="1474"/>
      <c r="N458" s="1474"/>
      <c r="O458" s="1474"/>
      <c r="P458" s="1474"/>
    </row>
    <row r="459" hidden="1">
      <c r="A459" s="1464">
        <v>460.0</v>
      </c>
      <c r="B459" s="1463" t="s">
        <v>13087</v>
      </c>
      <c r="C459" s="1463" t="s">
        <v>13087</v>
      </c>
      <c r="D459" s="1469">
        <v>42191.0</v>
      </c>
      <c r="E459" s="1470" t="s">
        <v>13088</v>
      </c>
      <c r="F459" s="1471">
        <v>2.2541234E7</v>
      </c>
      <c r="G459" s="1473"/>
      <c r="H459" s="1472" t="b">
        <v>0</v>
      </c>
      <c r="I459" s="1473"/>
      <c r="J459" s="1472" t="b">
        <v>1</v>
      </c>
      <c r="K459" s="1473"/>
      <c r="L459" s="1473"/>
      <c r="M459" s="1474"/>
      <c r="N459" s="1474"/>
      <c r="O459" s="1474"/>
      <c r="P459" s="1474"/>
    </row>
    <row r="460" hidden="1">
      <c r="A460" s="1464">
        <v>461.0</v>
      </c>
      <c r="B460" s="1463" t="s">
        <v>13089</v>
      </c>
      <c r="C460" s="1463" t="s">
        <v>13089</v>
      </c>
      <c r="D460" s="1469">
        <v>42191.0</v>
      </c>
      <c r="E460" s="1470" t="s">
        <v>13090</v>
      </c>
      <c r="F460" s="1471">
        <v>2.662306E7</v>
      </c>
      <c r="G460" s="1468" t="s">
        <v>13091</v>
      </c>
      <c r="H460" s="1472" t="b">
        <v>0</v>
      </c>
      <c r="I460" s="1473"/>
      <c r="J460" s="1472" t="b">
        <v>0</v>
      </c>
      <c r="K460" s="1473"/>
      <c r="L460" s="1473"/>
      <c r="M460" s="1463" t="s">
        <v>5006</v>
      </c>
      <c r="N460" s="1463" t="s">
        <v>5006</v>
      </c>
      <c r="P460" s="1474"/>
    </row>
    <row r="461" hidden="1">
      <c r="A461" s="1464">
        <v>462.0</v>
      </c>
      <c r="B461" s="1463" t="s">
        <v>13092</v>
      </c>
      <c r="C461" s="1463" t="s">
        <v>13092</v>
      </c>
      <c r="D461" s="1469">
        <v>42194.0</v>
      </c>
      <c r="E461" s="1470" t="s">
        <v>13093</v>
      </c>
      <c r="F461" s="1471">
        <v>2.2613841E7</v>
      </c>
      <c r="G461" s="1468" t="s">
        <v>13094</v>
      </c>
      <c r="H461" s="1472" t="b">
        <v>0</v>
      </c>
      <c r="I461" s="1473"/>
      <c r="J461" s="1472" t="b">
        <v>1</v>
      </c>
      <c r="K461" s="1473"/>
      <c r="L461" s="1473"/>
      <c r="M461" s="1463" t="s">
        <v>5006</v>
      </c>
      <c r="N461" s="1463" t="s">
        <v>5006</v>
      </c>
      <c r="P461" s="1463" t="s">
        <v>13073</v>
      </c>
    </row>
    <row r="462" hidden="1">
      <c r="A462" s="1464">
        <v>463.0</v>
      </c>
      <c r="B462" s="1463" t="s">
        <v>13095</v>
      </c>
      <c r="C462" s="1463" t="s">
        <v>13095</v>
      </c>
      <c r="D462" s="1469">
        <v>42205.0</v>
      </c>
      <c r="E462" s="1470" t="s">
        <v>13096</v>
      </c>
      <c r="F462" s="1468" t="s">
        <v>13097</v>
      </c>
      <c r="G462" s="1471">
        <v>8.74419545E8</v>
      </c>
      <c r="H462" s="1472" t="b">
        <v>0</v>
      </c>
      <c r="I462" s="1473"/>
      <c r="J462" s="1472" t="b">
        <v>1</v>
      </c>
      <c r="K462" s="1473"/>
      <c r="L462" s="1473"/>
      <c r="M462" s="1474"/>
      <c r="N462" s="1474"/>
      <c r="O462" s="1474"/>
      <c r="P462" s="1474"/>
    </row>
    <row r="463" hidden="1">
      <c r="A463" s="1464">
        <v>464.0</v>
      </c>
      <c r="B463" s="1463" t="s">
        <v>13098</v>
      </c>
      <c r="C463" s="1463" t="s">
        <v>13099</v>
      </c>
      <c r="D463" s="1469">
        <v>42209.0</v>
      </c>
      <c r="E463" s="1470" t="s">
        <v>13100</v>
      </c>
      <c r="F463" s="1471">
        <v>2.252666E7</v>
      </c>
      <c r="G463" s="1471">
        <v>9.26218021E8</v>
      </c>
      <c r="H463" s="1472" t="b">
        <v>0</v>
      </c>
      <c r="I463" s="1468" t="s">
        <v>76</v>
      </c>
      <c r="J463" s="1472" t="b">
        <v>1</v>
      </c>
      <c r="K463" s="1473"/>
      <c r="L463" s="1473"/>
      <c r="M463" s="1463" t="s">
        <v>2571</v>
      </c>
      <c r="N463" s="1463" t="s">
        <v>5046</v>
      </c>
      <c r="P463" s="1463" t="s">
        <v>2571</v>
      </c>
    </row>
    <row r="464" hidden="1">
      <c r="A464" s="1464">
        <v>465.0</v>
      </c>
      <c r="B464" s="1463" t="s">
        <v>13101</v>
      </c>
      <c r="C464" s="1463" t="s">
        <v>13101</v>
      </c>
      <c r="D464" s="1469">
        <v>42221.0</v>
      </c>
      <c r="E464" s="1470" t="s">
        <v>13102</v>
      </c>
      <c r="F464" s="1471">
        <v>2.3194388E7</v>
      </c>
      <c r="G464" s="1471">
        <v>9.8271492E8</v>
      </c>
      <c r="H464" s="1472" t="b">
        <v>0</v>
      </c>
      <c r="I464" s="1473"/>
      <c r="J464" s="1472" t="b">
        <v>1</v>
      </c>
      <c r="K464" s="1473"/>
      <c r="L464" s="1473"/>
      <c r="M464" s="1463" t="s">
        <v>8535</v>
      </c>
      <c r="N464" s="1463" t="s">
        <v>8535</v>
      </c>
      <c r="O464" s="1474"/>
      <c r="P464" s="1474"/>
    </row>
    <row r="465" hidden="1">
      <c r="A465" s="1464">
        <v>466.0</v>
      </c>
      <c r="B465" s="1463" t="s">
        <v>13103</v>
      </c>
      <c r="C465" s="1463" t="s">
        <v>13103</v>
      </c>
      <c r="D465" s="1469">
        <v>42221.0</v>
      </c>
      <c r="E465" s="1470" t="s">
        <v>13104</v>
      </c>
      <c r="F465" s="1471">
        <v>2.1084288E7</v>
      </c>
      <c r="G465" s="1471">
        <v>8.54242844E8</v>
      </c>
      <c r="H465" s="1472" t="b">
        <v>0</v>
      </c>
      <c r="I465" s="1473"/>
      <c r="J465" s="1472" t="b">
        <v>1</v>
      </c>
      <c r="K465" s="1473"/>
      <c r="L465" s="1473"/>
      <c r="M465" s="1474"/>
      <c r="N465" s="1474"/>
      <c r="O465" s="1474"/>
      <c r="P465" s="1474"/>
    </row>
    <row r="466" hidden="1">
      <c r="A466" s="1464">
        <v>467.0</v>
      </c>
      <c r="B466" s="1463" t="s">
        <v>13105</v>
      </c>
      <c r="C466" s="1463" t="s">
        <v>13105</v>
      </c>
      <c r="D466" s="1469">
        <v>42227.0</v>
      </c>
      <c r="E466" s="1470" t="s">
        <v>13106</v>
      </c>
      <c r="F466" s="1471">
        <v>9.4352451E8</v>
      </c>
      <c r="G466" s="1468">
        <v>9.4352451E8</v>
      </c>
      <c r="H466" s="1472" t="b">
        <v>0</v>
      </c>
      <c r="I466" s="1473"/>
      <c r="J466" s="1472" t="b">
        <v>1</v>
      </c>
      <c r="K466" s="1473"/>
      <c r="L466" s="1473"/>
      <c r="M466" s="1463" t="s">
        <v>4951</v>
      </c>
      <c r="N466" s="1463" t="s">
        <v>4951</v>
      </c>
      <c r="O466" s="1474"/>
      <c r="P466" s="1474"/>
    </row>
    <row r="467" hidden="1">
      <c r="A467" s="1464">
        <v>468.0</v>
      </c>
      <c r="B467" s="1463" t="s">
        <v>13107</v>
      </c>
      <c r="C467" s="1463" t="s">
        <v>13107</v>
      </c>
      <c r="D467" s="1469">
        <v>42233.0</v>
      </c>
      <c r="E467" s="1470" t="s">
        <v>13108</v>
      </c>
      <c r="F467" s="1471">
        <v>2.2809955E7</v>
      </c>
      <c r="G467" s="1473"/>
      <c r="H467" s="1472" t="b">
        <v>0</v>
      </c>
      <c r="I467" s="1473"/>
      <c r="J467" s="1472" t="b">
        <v>1</v>
      </c>
      <c r="K467" s="1473"/>
      <c r="L467" s="1473"/>
      <c r="M467" s="1474"/>
      <c r="N467" s="1474"/>
      <c r="O467" s="1474"/>
      <c r="P467" s="1474"/>
    </row>
    <row r="468" hidden="1">
      <c r="A468" s="1464">
        <v>469.0</v>
      </c>
      <c r="B468" s="1463" t="s">
        <v>13109</v>
      </c>
      <c r="C468" s="1463" t="s">
        <v>13109</v>
      </c>
      <c r="D468" s="1469">
        <v>42234.0</v>
      </c>
      <c r="E468" s="1470" t="s">
        <v>13110</v>
      </c>
      <c r="F468" s="1471">
        <v>2.0153388E7</v>
      </c>
      <c r="G468" s="1473"/>
      <c r="H468" s="1472" t="b">
        <v>0</v>
      </c>
      <c r="I468" s="1473"/>
      <c r="J468" s="1472" t="b">
        <v>1</v>
      </c>
      <c r="K468" s="1473"/>
      <c r="L468" s="1473"/>
      <c r="M468" s="1474"/>
      <c r="N468" s="1474"/>
      <c r="O468" s="1474"/>
      <c r="P468" s="1474"/>
    </row>
    <row r="469" hidden="1">
      <c r="A469" s="1464">
        <v>470.0</v>
      </c>
      <c r="B469" s="1463" t="s">
        <v>13111</v>
      </c>
      <c r="C469" s="1463" t="s">
        <v>13111</v>
      </c>
      <c r="D469" s="1469">
        <v>42234.0</v>
      </c>
      <c r="E469" s="1470" t="s">
        <v>13112</v>
      </c>
      <c r="F469" s="1468">
        <v>2.7269398E7</v>
      </c>
      <c r="G469" s="1473"/>
      <c r="H469" s="1472" t="b">
        <v>0</v>
      </c>
      <c r="I469" s="1473"/>
      <c r="J469" s="1472" t="b">
        <v>0</v>
      </c>
      <c r="K469" s="1473"/>
      <c r="L469" s="1473"/>
      <c r="M469" s="1474"/>
      <c r="N469" s="1474"/>
      <c r="O469" s="1474"/>
      <c r="P469" s="1474"/>
    </row>
    <row r="470" hidden="1">
      <c r="A470" s="1464">
        <v>471.0</v>
      </c>
      <c r="B470" s="1463" t="s">
        <v>13113</v>
      </c>
      <c r="C470" s="1463" t="s">
        <v>13113</v>
      </c>
      <c r="D470" s="1469">
        <v>42240.0</v>
      </c>
      <c r="E470" s="1470" t="s">
        <v>13114</v>
      </c>
      <c r="F470" s="1471">
        <v>2.2513504E7</v>
      </c>
      <c r="G470" s="1468" t="s">
        <v>13115</v>
      </c>
      <c r="H470" s="1472" t="b">
        <v>0</v>
      </c>
      <c r="I470" s="1473"/>
      <c r="J470" s="1472" t="b">
        <v>1</v>
      </c>
      <c r="K470" s="1473"/>
      <c r="L470" s="1473"/>
      <c r="M470" s="1474"/>
      <c r="N470" s="1474"/>
      <c r="O470" s="1474"/>
      <c r="P470" s="1463" t="s">
        <v>4048</v>
      </c>
    </row>
    <row r="471" hidden="1">
      <c r="A471" s="1464">
        <v>472.0</v>
      </c>
      <c r="B471" s="1463" t="s">
        <v>13116</v>
      </c>
      <c r="C471" s="1463" t="s">
        <v>13116</v>
      </c>
      <c r="D471" s="1469">
        <v>42250.0</v>
      </c>
      <c r="E471" s="1470" t="s">
        <v>13117</v>
      </c>
      <c r="F471" s="1471">
        <v>2.66279E7</v>
      </c>
      <c r="G471" s="1468" t="s">
        <v>13118</v>
      </c>
      <c r="H471" s="1472" t="b">
        <v>0</v>
      </c>
      <c r="I471" s="1473"/>
      <c r="J471" s="1472" t="b">
        <v>1</v>
      </c>
      <c r="K471" s="1473"/>
      <c r="L471" s="1473"/>
      <c r="M471" s="1463" t="s">
        <v>5006</v>
      </c>
      <c r="N471" s="1463" t="s">
        <v>5006</v>
      </c>
      <c r="P471" s="1474"/>
    </row>
    <row r="472" hidden="1">
      <c r="A472" s="1464">
        <v>473.0</v>
      </c>
      <c r="B472" s="1463" t="s">
        <v>13119</v>
      </c>
      <c r="C472" s="1463" t="s">
        <v>13119</v>
      </c>
      <c r="D472" s="1469">
        <v>42254.0</v>
      </c>
      <c r="E472" s="1470" t="s">
        <v>13120</v>
      </c>
      <c r="F472" s="1471">
        <v>9.2424404E8</v>
      </c>
      <c r="G472" s="1468" t="s">
        <v>13121</v>
      </c>
      <c r="H472" s="1472" t="b">
        <v>0</v>
      </c>
      <c r="I472" s="1473"/>
      <c r="J472" s="1472" t="b">
        <v>1</v>
      </c>
      <c r="K472" s="1473"/>
      <c r="L472" s="1473"/>
      <c r="M472" s="1474"/>
      <c r="N472" s="1474"/>
      <c r="O472" s="1474"/>
      <c r="P472" s="1474"/>
    </row>
    <row r="473" hidden="1">
      <c r="A473" s="1464">
        <v>474.0</v>
      </c>
      <c r="B473" s="1463" t="s">
        <v>13122</v>
      </c>
      <c r="C473" s="1463" t="s">
        <v>13122</v>
      </c>
      <c r="D473" s="1469">
        <v>42265.0</v>
      </c>
      <c r="E473" s="1470" t="s">
        <v>13123</v>
      </c>
      <c r="F473" s="1476"/>
      <c r="G473" s="1476"/>
      <c r="H473" s="1472" t="b">
        <v>0</v>
      </c>
      <c r="I473" s="1473"/>
      <c r="J473" s="1472" t="b">
        <v>1</v>
      </c>
      <c r="K473" s="1473"/>
      <c r="L473" s="1473"/>
      <c r="M473" s="1474"/>
      <c r="N473" s="1474"/>
      <c r="O473" s="1474"/>
      <c r="P473" s="1474"/>
    </row>
    <row r="474" hidden="1">
      <c r="A474" s="1464">
        <v>475.0</v>
      </c>
      <c r="B474" s="1463" t="s">
        <v>13124</v>
      </c>
      <c r="C474" s="1463" t="s">
        <v>13124</v>
      </c>
      <c r="D474" s="1469">
        <v>42269.0</v>
      </c>
      <c r="E474" s="1470" t="s">
        <v>13125</v>
      </c>
      <c r="F474" s="1471">
        <v>2.678834E7</v>
      </c>
      <c r="G474" s="1471">
        <v>9.52528992E8</v>
      </c>
      <c r="H474" s="1472" t="b">
        <v>0</v>
      </c>
      <c r="I474" s="1473"/>
      <c r="J474" s="1472" t="b">
        <v>0</v>
      </c>
      <c r="K474" s="1473"/>
      <c r="L474" s="1473"/>
      <c r="M474" s="1463" t="s">
        <v>5077</v>
      </c>
      <c r="N474" s="1463" t="s">
        <v>5077</v>
      </c>
      <c r="O474" s="1474"/>
      <c r="P474" s="1474"/>
    </row>
    <row r="475" hidden="1">
      <c r="A475" s="1464">
        <v>476.0</v>
      </c>
      <c r="B475" s="1463" t="s">
        <v>13126</v>
      </c>
      <c r="C475" s="1463" t="s">
        <v>13127</v>
      </c>
      <c r="D475" s="1469">
        <v>43174.0</v>
      </c>
      <c r="E475" s="1470" t="s">
        <v>13128</v>
      </c>
      <c r="F475" s="1471">
        <v>2.3023999E7</v>
      </c>
      <c r="G475" s="1471">
        <v>8.193916E8</v>
      </c>
      <c r="H475" s="1472" t="b">
        <v>0</v>
      </c>
      <c r="I475" s="1468" t="s">
        <v>76</v>
      </c>
      <c r="J475" s="1472" t="b">
        <v>0</v>
      </c>
      <c r="K475" s="1473"/>
      <c r="L475" s="1473"/>
      <c r="M475" s="1463" t="s">
        <v>2464</v>
      </c>
      <c r="N475" s="1474"/>
      <c r="O475" s="1474"/>
      <c r="P475" s="1463" t="s">
        <v>2464</v>
      </c>
    </row>
    <row r="476" hidden="1">
      <c r="A476" s="1464">
        <v>477.0</v>
      </c>
      <c r="B476" s="1463" t="s">
        <v>13129</v>
      </c>
      <c r="C476" s="1463" t="s">
        <v>13129</v>
      </c>
      <c r="D476" s="1469">
        <v>42276.0</v>
      </c>
      <c r="E476" s="1470" t="s">
        <v>13130</v>
      </c>
      <c r="F476" s="1471">
        <v>2.7139581E7</v>
      </c>
      <c r="G476" s="1468" t="s">
        <v>13131</v>
      </c>
      <c r="H476" s="1472" t="b">
        <v>0</v>
      </c>
      <c r="I476" s="1473"/>
      <c r="J476" s="1472" t="b">
        <v>1</v>
      </c>
      <c r="K476" s="1473"/>
      <c r="L476" s="1473"/>
      <c r="M476" s="1463" t="s">
        <v>4930</v>
      </c>
      <c r="N476" s="1463" t="s">
        <v>4930</v>
      </c>
      <c r="O476" s="1474"/>
      <c r="P476" s="1474"/>
    </row>
    <row r="477" hidden="1">
      <c r="A477" s="1464">
        <v>478.0</v>
      </c>
      <c r="B477" s="1463" t="s">
        <v>13132</v>
      </c>
      <c r="C477" s="1463" t="s">
        <v>13132</v>
      </c>
      <c r="D477" s="1469">
        <v>42277.0</v>
      </c>
      <c r="E477" s="1470" t="s">
        <v>13133</v>
      </c>
      <c r="F477" s="1471">
        <v>2.6513266E7</v>
      </c>
      <c r="G477" s="1473"/>
      <c r="H477" s="1472" t="b">
        <v>0</v>
      </c>
      <c r="I477" s="1473"/>
      <c r="J477" s="1472" t="b">
        <v>1</v>
      </c>
      <c r="K477" s="1473"/>
      <c r="L477" s="1473"/>
      <c r="M477" s="1463" t="s">
        <v>5089</v>
      </c>
      <c r="N477" s="1463" t="s">
        <v>5089</v>
      </c>
      <c r="O477" s="1474"/>
      <c r="P477" s="1474"/>
    </row>
    <row r="478" hidden="1">
      <c r="A478" s="1464">
        <v>479.0</v>
      </c>
      <c r="B478" s="1463" t="s">
        <v>13134</v>
      </c>
      <c r="C478" s="1463" t="s">
        <v>13134</v>
      </c>
      <c r="D478" s="1469">
        <v>42279.0</v>
      </c>
      <c r="E478" s="1470" t="s">
        <v>13135</v>
      </c>
      <c r="F478" s="1471">
        <v>2.1082255E7</v>
      </c>
      <c r="G478" s="1471">
        <v>8.76171007E8</v>
      </c>
      <c r="H478" s="1472" t="b">
        <v>0</v>
      </c>
      <c r="I478" s="1473"/>
      <c r="J478" s="1472" t="b">
        <v>0</v>
      </c>
      <c r="K478" s="1473"/>
      <c r="L478" s="1473"/>
      <c r="M478" s="1474"/>
      <c r="N478" s="1474"/>
      <c r="O478" s="1474"/>
      <c r="P478" s="1474"/>
    </row>
    <row r="479" hidden="1">
      <c r="A479" s="1464">
        <v>480.0</v>
      </c>
      <c r="B479" s="1463" t="s">
        <v>13136</v>
      </c>
      <c r="C479" s="1463" t="s">
        <v>13136</v>
      </c>
      <c r="D479" s="1469">
        <v>42299.0</v>
      </c>
      <c r="E479" s="1470" t="s">
        <v>13137</v>
      </c>
      <c r="F479" s="1471">
        <v>2.7114504E7</v>
      </c>
      <c r="G479" s="1473"/>
      <c r="H479" s="1472" t="b">
        <v>0</v>
      </c>
      <c r="I479" s="1473"/>
      <c r="J479" s="1472" t="b">
        <v>0</v>
      </c>
      <c r="K479" s="1473"/>
      <c r="L479" s="1473"/>
      <c r="M479" s="1463" t="s">
        <v>4930</v>
      </c>
      <c r="N479" s="1463" t="s">
        <v>4930</v>
      </c>
      <c r="O479" s="1474"/>
      <c r="P479" s="1474"/>
    </row>
    <row r="480" hidden="1">
      <c r="A480" s="1464">
        <v>481.0</v>
      </c>
      <c r="B480" s="1463" t="s">
        <v>13138</v>
      </c>
      <c r="C480" s="1463" t="s">
        <v>13138</v>
      </c>
      <c r="D480" s="1469">
        <v>42303.0</v>
      </c>
      <c r="E480" s="1470" t="s">
        <v>13139</v>
      </c>
      <c r="F480" s="1471">
        <v>9.84672944E8</v>
      </c>
      <c r="G480" s="1473"/>
      <c r="H480" s="1472" t="b">
        <v>0</v>
      </c>
      <c r="I480" s="1473"/>
      <c r="J480" s="1472" t="b">
        <v>1</v>
      </c>
      <c r="K480" s="1473"/>
      <c r="L480" s="1473"/>
      <c r="M480" s="1474"/>
      <c r="N480" s="1474"/>
      <c r="O480" s="1474"/>
      <c r="P480" s="1474"/>
    </row>
    <row r="481" hidden="1">
      <c r="A481" s="1464">
        <v>482.0</v>
      </c>
      <c r="B481" s="1463" t="s">
        <v>13140</v>
      </c>
      <c r="C481" s="1463" t="s">
        <v>13140</v>
      </c>
      <c r="D481" s="1469">
        <v>42306.0</v>
      </c>
      <c r="E481" s="1470" t="s">
        <v>13141</v>
      </c>
      <c r="F481" s="1471">
        <v>9.31190778E8</v>
      </c>
      <c r="G481" s="1471">
        <v>9.31190778E8</v>
      </c>
      <c r="H481" s="1472" t="b">
        <v>0</v>
      </c>
      <c r="I481" s="1473"/>
      <c r="J481" s="1472" t="b">
        <v>1</v>
      </c>
      <c r="K481" s="1473"/>
      <c r="L481" s="1473"/>
      <c r="M481" s="1463" t="s">
        <v>5998</v>
      </c>
      <c r="N481" s="1463" t="s">
        <v>5998</v>
      </c>
      <c r="O481" s="1474"/>
      <c r="P481" s="1474"/>
    </row>
    <row r="482" hidden="1">
      <c r="A482" s="1464">
        <v>483.0</v>
      </c>
      <c r="B482" s="1463" t="s">
        <v>13142</v>
      </c>
      <c r="C482" s="1463" t="s">
        <v>13143</v>
      </c>
      <c r="D482" s="1469">
        <v>43468.0</v>
      </c>
      <c r="E482" s="1470" t="s">
        <v>13144</v>
      </c>
      <c r="F482" s="1471">
        <v>8.12073077E8</v>
      </c>
      <c r="G482" s="1471">
        <v>8.68408934E8</v>
      </c>
      <c r="H482" s="1472" t="b">
        <v>0</v>
      </c>
      <c r="I482" s="1468" t="s">
        <v>76</v>
      </c>
      <c r="J482" s="1472" t="b">
        <v>0</v>
      </c>
      <c r="K482" s="1473"/>
      <c r="L482" s="1473"/>
      <c r="M482" s="1463" t="s">
        <v>2536</v>
      </c>
      <c r="N482" s="1474"/>
      <c r="O482" s="1474"/>
      <c r="P482" s="1463" t="s">
        <v>2536</v>
      </c>
    </row>
    <row r="483" hidden="1">
      <c r="A483" s="1464">
        <v>484.0</v>
      </c>
      <c r="B483" s="1463" t="s">
        <v>13145</v>
      </c>
      <c r="C483" s="1463" t="s">
        <v>13145</v>
      </c>
      <c r="D483" s="1469">
        <v>42319.0</v>
      </c>
      <c r="E483" s="1470" t="s">
        <v>13146</v>
      </c>
      <c r="F483" s="1471">
        <v>2.6292026E7</v>
      </c>
      <c r="G483" s="1468" t="s">
        <v>13147</v>
      </c>
      <c r="H483" s="1472" t="b">
        <v>0</v>
      </c>
      <c r="I483" s="1473"/>
      <c r="J483" s="1472" t="b">
        <v>0</v>
      </c>
      <c r="K483" s="1473"/>
      <c r="L483" s="1473"/>
      <c r="M483" s="1463" t="s">
        <v>12525</v>
      </c>
      <c r="N483" s="1463" t="s">
        <v>12525</v>
      </c>
      <c r="P483" s="1474"/>
    </row>
    <row r="484" hidden="1">
      <c r="A484" s="1464">
        <v>485.0</v>
      </c>
      <c r="B484" s="1463" t="s">
        <v>12545</v>
      </c>
      <c r="C484" s="1463" t="s">
        <v>12545</v>
      </c>
      <c r="D484" s="1469">
        <v>42324.0</v>
      </c>
      <c r="E484" s="1470" t="s">
        <v>13148</v>
      </c>
      <c r="F484" s="1471">
        <v>9.04199969E8</v>
      </c>
      <c r="G484" s="1468" t="s">
        <v>13149</v>
      </c>
      <c r="H484" s="1472" t="b">
        <v>0</v>
      </c>
      <c r="I484" s="1473"/>
      <c r="J484" s="1472" t="b">
        <v>1</v>
      </c>
      <c r="K484" s="1473"/>
      <c r="L484" s="1473"/>
      <c r="M484" s="1474"/>
      <c r="N484" s="1474"/>
      <c r="O484" s="1474"/>
      <c r="P484" s="1474"/>
    </row>
    <row r="485" hidden="1">
      <c r="A485" s="1464">
        <v>486.0</v>
      </c>
      <c r="B485" s="1463" t="s">
        <v>13150</v>
      </c>
      <c r="C485" s="1463" t="s">
        <v>13150</v>
      </c>
      <c r="D485" s="1469">
        <v>42324.0</v>
      </c>
      <c r="E485" s="1470" t="s">
        <v>13151</v>
      </c>
      <c r="F485" s="1471">
        <v>2.6585655E7</v>
      </c>
      <c r="G485" s="1471">
        <v>9.09095644E8</v>
      </c>
      <c r="H485" s="1472" t="b">
        <v>0</v>
      </c>
      <c r="I485" s="1473"/>
      <c r="J485" s="1472" t="b">
        <v>1</v>
      </c>
      <c r="K485" s="1473"/>
      <c r="L485" s="1473"/>
      <c r="M485" s="1463" t="s">
        <v>5300</v>
      </c>
      <c r="N485" s="1463" t="s">
        <v>5300</v>
      </c>
      <c r="O485" s="1474"/>
      <c r="P485" s="1474"/>
    </row>
    <row r="486" hidden="1">
      <c r="A486" s="1464">
        <v>487.0</v>
      </c>
      <c r="B486" s="1463" t="s">
        <v>13152</v>
      </c>
      <c r="C486" s="1463" t="s">
        <v>13152</v>
      </c>
      <c r="D486" s="1469">
        <v>42327.0</v>
      </c>
      <c r="E486" s="1470" t="s">
        <v>13153</v>
      </c>
      <c r="F486" s="1471">
        <v>2.1605277E7</v>
      </c>
      <c r="G486" s="1473"/>
      <c r="H486" s="1472" t="b">
        <v>0</v>
      </c>
      <c r="I486" s="1473"/>
      <c r="J486" s="1472" t="b">
        <v>0</v>
      </c>
      <c r="K486" s="1473"/>
      <c r="L486" s="1473"/>
      <c r="M486" s="1474"/>
      <c r="N486" s="1474"/>
      <c r="O486" s="1474"/>
      <c r="P486" s="1474"/>
    </row>
    <row r="487" hidden="1">
      <c r="A487" s="1464">
        <v>488.0</v>
      </c>
      <c r="B487" s="1463" t="s">
        <v>13154</v>
      </c>
      <c r="C487" s="1463" t="s">
        <v>13154</v>
      </c>
      <c r="D487" s="1469">
        <v>42328.0</v>
      </c>
      <c r="E487" s="1470" t="s">
        <v>13155</v>
      </c>
      <c r="F487" s="1471">
        <v>2.6350349E7</v>
      </c>
      <c r="G487" s="1468" t="s">
        <v>13156</v>
      </c>
      <c r="H487" s="1472" t="b">
        <v>0</v>
      </c>
      <c r="I487" s="1473"/>
      <c r="J487" s="1472" t="b">
        <v>1</v>
      </c>
      <c r="K487" s="1473"/>
      <c r="L487" s="1473"/>
      <c r="M487" s="1463" t="s">
        <v>2464</v>
      </c>
      <c r="N487" s="1474"/>
      <c r="O487" s="1474"/>
      <c r="P487" s="1463" t="s">
        <v>2464</v>
      </c>
    </row>
    <row r="488" hidden="1">
      <c r="A488" s="1464">
        <v>489.0</v>
      </c>
      <c r="B488" s="1463" t="s">
        <v>13157</v>
      </c>
      <c r="C488" s="1463" t="s">
        <v>13157</v>
      </c>
      <c r="D488" s="1469">
        <v>42366.0</v>
      </c>
      <c r="E488" s="1470" t="s">
        <v>13158</v>
      </c>
      <c r="F488" s="1471">
        <v>2.0036013E7</v>
      </c>
      <c r="G488" s="1473"/>
      <c r="H488" s="1472" t="b">
        <v>0</v>
      </c>
      <c r="I488" s="1473"/>
      <c r="J488" s="1472" t="b">
        <v>1</v>
      </c>
      <c r="K488" s="1473"/>
      <c r="L488" s="1473"/>
      <c r="M488" s="1474"/>
      <c r="N488" s="1474"/>
      <c r="O488" s="1474"/>
      <c r="P488" s="1474"/>
    </row>
    <row r="489" hidden="1">
      <c r="A489" s="1464">
        <v>490.0</v>
      </c>
      <c r="B489" s="1463" t="s">
        <v>13159</v>
      </c>
      <c r="C489" s="1463" t="s">
        <v>13159</v>
      </c>
      <c r="D489" s="1469">
        <v>42395.0</v>
      </c>
      <c r="E489" s="1470" t="s">
        <v>13160</v>
      </c>
      <c r="F489" s="1471">
        <v>2.6743413E7</v>
      </c>
      <c r="G489" s="1468" t="s">
        <v>13161</v>
      </c>
      <c r="H489" s="1472" t="b">
        <v>0</v>
      </c>
      <c r="I489" s="1473"/>
      <c r="J489" s="1472" t="b">
        <v>0</v>
      </c>
      <c r="K489" s="1473"/>
      <c r="L489" s="1473"/>
      <c r="M489" s="1463" t="s">
        <v>5077</v>
      </c>
      <c r="N489" s="1463" t="s">
        <v>5077</v>
      </c>
      <c r="O489" s="1474"/>
      <c r="P489" s="1474"/>
    </row>
    <row r="490" hidden="1">
      <c r="A490" s="1464">
        <v>491.0</v>
      </c>
      <c r="B490" s="1463" t="s">
        <v>12481</v>
      </c>
      <c r="C490" s="1463" t="s">
        <v>12481</v>
      </c>
      <c r="D490" s="1469">
        <v>42398.0</v>
      </c>
      <c r="E490" s="1470" t="s">
        <v>13162</v>
      </c>
      <c r="F490" s="1471">
        <v>2.2500014E7</v>
      </c>
      <c r="G490" s="1468" t="s">
        <v>13163</v>
      </c>
      <c r="H490" s="1472" t="b">
        <v>0</v>
      </c>
      <c r="I490" s="1473"/>
      <c r="J490" s="1472" t="b">
        <v>0</v>
      </c>
      <c r="K490" s="1473"/>
      <c r="L490" s="1473"/>
      <c r="M490" s="1474"/>
      <c r="N490" s="1474"/>
      <c r="O490" s="1474"/>
      <c r="P490" s="1474"/>
    </row>
    <row r="491" hidden="1">
      <c r="A491" s="1464">
        <v>492.0</v>
      </c>
      <c r="B491" s="1463" t="s">
        <v>13164</v>
      </c>
      <c r="C491" s="1463" t="s">
        <v>13164</v>
      </c>
      <c r="D491" s="1469">
        <v>42402.0</v>
      </c>
      <c r="E491" s="1470" t="s">
        <v>13165</v>
      </c>
      <c r="F491" s="1471">
        <v>8.24519929E8</v>
      </c>
      <c r="G491" s="1468" t="s">
        <v>13166</v>
      </c>
      <c r="H491" s="1472" t="b">
        <v>0</v>
      </c>
      <c r="I491" s="1473"/>
      <c r="J491" s="1472" t="b">
        <v>1</v>
      </c>
      <c r="K491" s="1473"/>
      <c r="L491" s="1473"/>
      <c r="M491" s="1463" t="s">
        <v>5267</v>
      </c>
      <c r="N491" s="1463" t="s">
        <v>5267</v>
      </c>
      <c r="P491" s="1474"/>
    </row>
    <row r="492" hidden="1">
      <c r="A492" s="1464">
        <v>493.0</v>
      </c>
      <c r="B492" s="1463" t="s">
        <v>13167</v>
      </c>
      <c r="C492" s="1463" t="s">
        <v>13167</v>
      </c>
      <c r="D492" s="1469">
        <v>42403.0</v>
      </c>
      <c r="E492" s="1470" t="s">
        <v>13168</v>
      </c>
      <c r="F492" s="1468">
        <v>8.10010849E8</v>
      </c>
      <c r="G492" s="1468" t="s">
        <v>13169</v>
      </c>
      <c r="H492" s="1472" t="b">
        <v>0</v>
      </c>
      <c r="I492" s="1473"/>
      <c r="J492" s="1472" t="b">
        <v>0</v>
      </c>
      <c r="K492" s="1473"/>
      <c r="L492" s="1473"/>
      <c r="M492" s="1474"/>
      <c r="N492" s="1474"/>
      <c r="O492" s="1474"/>
      <c r="P492" s="1474"/>
    </row>
    <row r="493" hidden="1">
      <c r="A493" s="1464">
        <v>494.0</v>
      </c>
      <c r="B493" s="1463" t="s">
        <v>13170</v>
      </c>
      <c r="C493" s="1463" t="s">
        <v>13170</v>
      </c>
      <c r="D493" s="1469">
        <v>42409.0</v>
      </c>
      <c r="E493" s="1470" t="s">
        <v>13171</v>
      </c>
      <c r="F493" s="1468">
        <v>2.5536177E7</v>
      </c>
      <c r="G493" s="1471">
        <v>8.26550006E8</v>
      </c>
      <c r="H493" s="1472" t="b">
        <v>0</v>
      </c>
      <c r="I493" s="1473"/>
      <c r="J493" s="1472" t="b">
        <v>1</v>
      </c>
      <c r="K493" s="1473"/>
      <c r="L493" s="1473"/>
      <c r="M493" s="1474"/>
      <c r="N493" s="1474"/>
      <c r="O493" s="1474"/>
      <c r="P493" s="1474"/>
    </row>
    <row r="494" hidden="1">
      <c r="A494" s="1464">
        <v>495.0</v>
      </c>
      <c r="B494" s="1463" t="s">
        <v>13172</v>
      </c>
      <c r="C494" s="1463" t="s">
        <v>13172</v>
      </c>
      <c r="D494" s="1469">
        <v>42431.0</v>
      </c>
      <c r="E494" s="1470" t="s">
        <v>13173</v>
      </c>
      <c r="F494" s="1471">
        <v>2.6634554E7</v>
      </c>
      <c r="G494" s="1468" t="s">
        <v>13174</v>
      </c>
      <c r="H494" s="1472" t="b">
        <v>0</v>
      </c>
      <c r="I494" s="1473"/>
      <c r="J494" s="1472" t="b">
        <v>1</v>
      </c>
      <c r="K494" s="1473"/>
      <c r="L494" s="1473"/>
      <c r="M494" s="1463" t="s">
        <v>5089</v>
      </c>
      <c r="N494" s="1463" t="s">
        <v>5089</v>
      </c>
      <c r="O494" s="1474"/>
      <c r="P494" s="1474"/>
    </row>
    <row r="495" hidden="1">
      <c r="A495" s="1464">
        <v>496.0</v>
      </c>
      <c r="B495" s="1463" t="s">
        <v>13175</v>
      </c>
      <c r="C495" s="1463" t="s">
        <v>13175</v>
      </c>
      <c r="D495" s="1469">
        <v>42431.0</v>
      </c>
      <c r="E495" s="1470" t="s">
        <v>13176</v>
      </c>
      <c r="F495" s="1471">
        <v>2.6368685E7</v>
      </c>
      <c r="G495" s="1471">
        <v>9.44904188E8</v>
      </c>
      <c r="H495" s="1472" t="b">
        <v>0</v>
      </c>
      <c r="I495" s="1473"/>
      <c r="J495" s="1472" t="b">
        <v>1</v>
      </c>
      <c r="K495" s="1473"/>
      <c r="L495" s="1473"/>
      <c r="M495" s="1463" t="s">
        <v>4951</v>
      </c>
      <c r="N495" s="1463" t="s">
        <v>4951</v>
      </c>
      <c r="O495" s="1474"/>
      <c r="P495" s="1474"/>
    </row>
    <row r="496" hidden="1">
      <c r="A496" s="1464">
        <v>497.0</v>
      </c>
      <c r="B496" s="1463" t="s">
        <v>13177</v>
      </c>
      <c r="C496" s="1463" t="s">
        <v>13177</v>
      </c>
      <c r="D496" s="1469">
        <v>42431.0</v>
      </c>
      <c r="E496" s="1470" t="s">
        <v>13178</v>
      </c>
      <c r="F496" s="1468">
        <v>8.077098E8</v>
      </c>
      <c r="G496" s="1471">
        <v>8.077098E8</v>
      </c>
      <c r="H496" s="1472" t="b">
        <v>0</v>
      </c>
      <c r="I496" s="1473"/>
      <c r="J496" s="1472" t="b">
        <v>1</v>
      </c>
      <c r="K496" s="1473"/>
      <c r="L496" s="1473"/>
      <c r="M496" s="1463" t="s">
        <v>4930</v>
      </c>
      <c r="N496" s="1463" t="s">
        <v>4930</v>
      </c>
      <c r="O496" s="1474"/>
      <c r="P496" s="1474"/>
    </row>
    <row r="497" hidden="1">
      <c r="A497" s="1464">
        <v>498.0</v>
      </c>
      <c r="B497" s="1463" t="s">
        <v>13179</v>
      </c>
      <c r="C497" s="1463" t="s">
        <v>13179</v>
      </c>
      <c r="D497" s="1469">
        <v>42431.0</v>
      </c>
      <c r="E497" s="1470" t="s">
        <v>13180</v>
      </c>
      <c r="F497" s="1471">
        <v>6.15126768E8</v>
      </c>
      <c r="G497" s="1471">
        <v>6.15126768E8</v>
      </c>
      <c r="H497" s="1472" t="b">
        <v>0</v>
      </c>
      <c r="I497" s="1473"/>
      <c r="J497" s="1472" t="b">
        <v>1</v>
      </c>
      <c r="K497" s="1473"/>
      <c r="L497" s="1473"/>
      <c r="M497" s="1474"/>
      <c r="N497" s="1474"/>
      <c r="O497" s="1474"/>
      <c r="P497" s="1474"/>
    </row>
    <row r="498" hidden="1">
      <c r="A498" s="1464">
        <v>499.0</v>
      </c>
      <c r="B498" s="1463" t="s">
        <v>13181</v>
      </c>
      <c r="C498" s="1463" t="s">
        <v>13181</v>
      </c>
      <c r="D498" s="1469">
        <v>42432.0</v>
      </c>
      <c r="E498" s="1470" t="s">
        <v>13182</v>
      </c>
      <c r="F498" s="1468">
        <v>2.6638817E7</v>
      </c>
      <c r="G498" s="1473"/>
      <c r="H498" s="1472" t="b">
        <v>0</v>
      </c>
      <c r="I498" s="1473"/>
      <c r="J498" s="1472" t="b">
        <v>1</v>
      </c>
      <c r="K498" s="1473"/>
      <c r="L498" s="1473"/>
      <c r="M498" s="1463" t="s">
        <v>5101</v>
      </c>
      <c r="N498" s="1463" t="s">
        <v>5101</v>
      </c>
      <c r="O498" s="1474"/>
      <c r="P498" s="1474"/>
    </row>
    <row r="499" hidden="1">
      <c r="A499" s="1464">
        <v>500.0</v>
      </c>
      <c r="B499" s="1463" t="s">
        <v>13183</v>
      </c>
      <c r="C499" s="1463" t="s">
        <v>13183</v>
      </c>
      <c r="D499" s="1469">
        <v>42432.0</v>
      </c>
      <c r="E499" s="1470" t="s">
        <v>13184</v>
      </c>
      <c r="F499" s="1476"/>
      <c r="G499" s="1476"/>
      <c r="H499" s="1472" t="b">
        <v>0</v>
      </c>
      <c r="I499" s="1473"/>
      <c r="J499" s="1472" t="b">
        <v>1</v>
      </c>
      <c r="K499" s="1473"/>
      <c r="L499" s="1473"/>
      <c r="M499" s="1463" t="s">
        <v>5101</v>
      </c>
      <c r="N499" s="1463" t="s">
        <v>5101</v>
      </c>
      <c r="O499" s="1474"/>
      <c r="P499" s="1474"/>
    </row>
    <row r="500" hidden="1">
      <c r="A500" s="1464">
        <v>501.0</v>
      </c>
      <c r="B500" s="1463" t="s">
        <v>13185</v>
      </c>
      <c r="C500" s="1463" t="s">
        <v>13185</v>
      </c>
      <c r="D500" s="1469">
        <v>42433.0</v>
      </c>
      <c r="E500" s="1470" t="s">
        <v>13186</v>
      </c>
      <c r="F500" s="1471">
        <v>2.2144221E7</v>
      </c>
      <c r="G500" s="1468">
        <v>2.2144221E7</v>
      </c>
      <c r="H500" s="1472" t="b">
        <v>0</v>
      </c>
      <c r="I500" s="1473"/>
      <c r="J500" s="1472" t="b">
        <v>0</v>
      </c>
      <c r="K500" s="1473"/>
      <c r="L500" s="1473"/>
      <c r="M500" s="1474"/>
      <c r="N500" s="1474"/>
      <c r="O500" s="1474"/>
      <c r="P500" s="1474"/>
    </row>
    <row r="501" hidden="1">
      <c r="A501" s="1464">
        <v>502.0</v>
      </c>
      <c r="B501" s="1463" t="s">
        <v>13187</v>
      </c>
      <c r="C501" s="1463" t="s">
        <v>13187</v>
      </c>
      <c r="D501" s="1469">
        <v>42436.0</v>
      </c>
      <c r="E501" s="1470" t="s">
        <v>13188</v>
      </c>
      <c r="F501" s="1468">
        <v>8.18196262E8</v>
      </c>
      <c r="G501" s="1473"/>
      <c r="H501" s="1472" t="b">
        <v>0</v>
      </c>
      <c r="I501" s="1473"/>
      <c r="J501" s="1472" t="b">
        <v>1</v>
      </c>
      <c r="K501" s="1473"/>
      <c r="L501" s="1473"/>
      <c r="M501" s="1463" t="s">
        <v>4930</v>
      </c>
      <c r="N501" s="1463" t="s">
        <v>4930</v>
      </c>
      <c r="O501" s="1474"/>
      <c r="P501" s="1474"/>
    </row>
    <row r="502" hidden="1">
      <c r="A502" s="1464">
        <v>503.0</v>
      </c>
      <c r="B502" s="1463" t="s">
        <v>13189</v>
      </c>
      <c r="C502" s="1463" t="s">
        <v>13189</v>
      </c>
      <c r="D502" s="1469">
        <v>42437.0</v>
      </c>
      <c r="E502" s="1470" t="s">
        <v>13190</v>
      </c>
      <c r="F502" s="1468">
        <v>2.71155E7</v>
      </c>
      <c r="G502" s="1473"/>
      <c r="H502" s="1472" t="b">
        <v>0</v>
      </c>
      <c r="I502" s="1473"/>
      <c r="J502" s="1472" t="b">
        <v>1</v>
      </c>
      <c r="K502" s="1473"/>
      <c r="L502" s="1473"/>
      <c r="M502" s="1463" t="s">
        <v>8535</v>
      </c>
      <c r="N502" s="1463" t="s">
        <v>8535</v>
      </c>
      <c r="O502" s="1474"/>
      <c r="P502" s="1474"/>
    </row>
    <row r="503" hidden="1">
      <c r="A503" s="1464">
        <v>504.0</v>
      </c>
      <c r="B503" s="1463" t="s">
        <v>13191</v>
      </c>
      <c r="C503" s="1463" t="s">
        <v>13191</v>
      </c>
      <c r="D503" s="1469">
        <v>42446.0</v>
      </c>
      <c r="E503" s="1470" t="s">
        <v>13192</v>
      </c>
      <c r="F503" s="1468">
        <v>8.44744941E8</v>
      </c>
      <c r="G503" s="1471">
        <v>8.44744941E8</v>
      </c>
      <c r="H503" s="1472" t="b">
        <v>0</v>
      </c>
      <c r="I503" s="1473"/>
      <c r="J503" s="1472" t="b">
        <v>1</v>
      </c>
      <c r="K503" s="1473"/>
      <c r="L503" s="1473"/>
      <c r="M503" s="1474"/>
      <c r="N503" s="1474"/>
      <c r="O503" s="1474"/>
      <c r="P503" s="1474"/>
    </row>
    <row r="504" hidden="1">
      <c r="A504" s="1464">
        <v>505.0</v>
      </c>
      <c r="B504" s="1463" t="s">
        <v>13193</v>
      </c>
      <c r="C504" s="1463" t="s">
        <v>13193</v>
      </c>
      <c r="D504" s="1469">
        <v>42446.0</v>
      </c>
      <c r="E504" s="1470" t="s">
        <v>13194</v>
      </c>
      <c r="F504" s="1471">
        <v>8.44744941E8</v>
      </c>
      <c r="G504" s="1471">
        <v>8.44744941E8</v>
      </c>
      <c r="H504" s="1472" t="b">
        <v>0</v>
      </c>
      <c r="I504" s="1473"/>
      <c r="J504" s="1472" t="b">
        <v>1</v>
      </c>
      <c r="K504" s="1473"/>
      <c r="L504" s="1473"/>
      <c r="M504" s="1474"/>
      <c r="N504" s="1474"/>
      <c r="O504" s="1474"/>
      <c r="P504" s="1474"/>
    </row>
    <row r="505" hidden="1">
      <c r="A505" s="1464">
        <v>506.0</v>
      </c>
      <c r="B505" s="1463" t="s">
        <v>13195</v>
      </c>
      <c r="C505" s="1463" t="s">
        <v>13195</v>
      </c>
      <c r="D505" s="1469">
        <v>42447.0</v>
      </c>
      <c r="E505" s="1470" t="s">
        <v>13196</v>
      </c>
      <c r="F505" s="1471">
        <v>2.6363256E7</v>
      </c>
      <c r="G505" s="1471">
        <v>8.65539778E8</v>
      </c>
      <c r="H505" s="1472" t="b">
        <v>0</v>
      </c>
      <c r="I505" s="1473"/>
      <c r="J505" s="1472" t="b">
        <v>1</v>
      </c>
      <c r="K505" s="1473"/>
      <c r="L505" s="1473"/>
      <c r="M505" s="1474"/>
      <c r="N505" s="1474"/>
      <c r="O505" s="1474"/>
      <c r="P505" s="1474"/>
    </row>
    <row r="506" hidden="1">
      <c r="A506" s="1464">
        <v>507.0</v>
      </c>
      <c r="B506" s="1463" t="s">
        <v>13197</v>
      </c>
      <c r="C506" s="1463" t="s">
        <v>13197</v>
      </c>
      <c r="D506" s="1469">
        <v>42457.0</v>
      </c>
      <c r="E506" s="1470" t="s">
        <v>13198</v>
      </c>
      <c r="F506" s="1468">
        <v>2.6514399E7</v>
      </c>
      <c r="G506" s="1471">
        <v>9.92323536E8</v>
      </c>
      <c r="H506" s="1472" t="b">
        <v>0</v>
      </c>
      <c r="I506" s="1473"/>
      <c r="J506" s="1472" t="b">
        <v>1</v>
      </c>
      <c r="K506" s="1473"/>
      <c r="L506" s="1473"/>
      <c r="M506" s="1474"/>
      <c r="N506" s="1474"/>
      <c r="O506" s="1474"/>
      <c r="P506" s="1474"/>
    </row>
    <row r="507" hidden="1">
      <c r="A507" s="1464">
        <v>508.0</v>
      </c>
      <c r="B507" s="1463" t="s">
        <v>13199</v>
      </c>
      <c r="C507" s="1463" t="s">
        <v>13199</v>
      </c>
      <c r="D507" s="1469">
        <v>42457.0</v>
      </c>
      <c r="E507" s="1470" t="s">
        <v>13200</v>
      </c>
      <c r="F507" s="1471">
        <v>2.6634988E7</v>
      </c>
      <c r="G507" s="1468" t="s">
        <v>13201</v>
      </c>
      <c r="H507" s="1472" t="b">
        <v>0</v>
      </c>
      <c r="I507" s="1473"/>
      <c r="J507" s="1472" t="b">
        <v>1</v>
      </c>
      <c r="K507" s="1473"/>
      <c r="L507" s="1473"/>
      <c r="M507" s="1463" t="s">
        <v>5838</v>
      </c>
      <c r="N507" s="1463" t="s">
        <v>5838</v>
      </c>
      <c r="P507" s="1474"/>
    </row>
    <row r="508" hidden="1">
      <c r="A508" s="1464">
        <v>509.0</v>
      </c>
      <c r="B508" s="1463" t="s">
        <v>13202</v>
      </c>
      <c r="C508" s="1463" t="s">
        <v>13202</v>
      </c>
      <c r="D508" s="1469">
        <v>42460.0</v>
      </c>
      <c r="E508" s="1470" t="s">
        <v>13203</v>
      </c>
      <c r="F508" s="1471">
        <v>2.7126141E7</v>
      </c>
      <c r="G508" s="1471">
        <v>8.65274435E8</v>
      </c>
      <c r="H508" s="1472" t="b">
        <v>0</v>
      </c>
      <c r="I508" s="1473"/>
      <c r="J508" s="1472" t="b">
        <v>1</v>
      </c>
      <c r="K508" s="1473"/>
      <c r="L508" s="1473"/>
      <c r="M508" s="1463" t="s">
        <v>4930</v>
      </c>
      <c r="N508" s="1463" t="s">
        <v>4930</v>
      </c>
      <c r="O508" s="1474"/>
      <c r="P508" s="1474"/>
    </row>
    <row r="509" hidden="1">
      <c r="A509" s="1464">
        <v>510.0</v>
      </c>
      <c r="B509" s="1463" t="s">
        <v>13204</v>
      </c>
      <c r="C509" s="1463" t="s">
        <v>13204</v>
      </c>
      <c r="D509" s="1469">
        <v>42461.0</v>
      </c>
      <c r="E509" s="1470" t="s">
        <v>13205</v>
      </c>
      <c r="F509" s="1471">
        <v>2.0036238E7</v>
      </c>
      <c r="G509" s="1471">
        <v>9.92323536E8</v>
      </c>
      <c r="H509" s="1472" t="b">
        <v>0</v>
      </c>
      <c r="I509" s="1473"/>
      <c r="J509" s="1472" t="b">
        <v>0</v>
      </c>
      <c r="K509" s="1473"/>
      <c r="L509" s="1473"/>
      <c r="M509" s="1474"/>
      <c r="N509" s="1474"/>
      <c r="O509" s="1474"/>
      <c r="P509" s="1474"/>
    </row>
    <row r="510" hidden="1">
      <c r="A510" s="1464">
        <v>511.0</v>
      </c>
      <c r="B510" s="1463" t="s">
        <v>13206</v>
      </c>
      <c r="C510" s="1463" t="s">
        <v>13206</v>
      </c>
      <c r="D510" s="1469">
        <v>42479.0</v>
      </c>
      <c r="E510" s="1470" t="s">
        <v>13207</v>
      </c>
      <c r="F510" s="1471">
        <v>2.1629E7</v>
      </c>
      <c r="G510" s="1473"/>
      <c r="H510" s="1472" t="b">
        <v>0</v>
      </c>
      <c r="I510" s="1473"/>
      <c r="J510" s="1472" t="b">
        <v>0</v>
      </c>
      <c r="K510" s="1473"/>
      <c r="L510" s="1473"/>
      <c r="M510" s="1474"/>
      <c r="N510" s="1474"/>
      <c r="O510" s="1474"/>
      <c r="P510" s="1463" t="s">
        <v>13073</v>
      </c>
    </row>
    <row r="511" hidden="1">
      <c r="A511" s="1464">
        <v>512.0</v>
      </c>
      <c r="B511" s="1463" t="s">
        <v>13208</v>
      </c>
      <c r="C511" s="1463" t="s">
        <v>13208</v>
      </c>
      <c r="D511" s="1469">
        <v>42479.0</v>
      </c>
      <c r="E511" s="1470" t="s">
        <v>13209</v>
      </c>
      <c r="F511" s="1471">
        <v>2.1629E7</v>
      </c>
      <c r="G511" s="1473"/>
      <c r="H511" s="1472" t="b">
        <v>0</v>
      </c>
      <c r="I511" s="1473"/>
      <c r="J511" s="1472" t="b">
        <v>0</v>
      </c>
      <c r="K511" s="1473"/>
      <c r="L511" s="1473"/>
      <c r="M511" s="1474"/>
      <c r="N511" s="1474"/>
      <c r="O511" s="1474"/>
      <c r="P511" s="1474"/>
    </row>
    <row r="512" hidden="1">
      <c r="A512" s="1464">
        <v>513.0</v>
      </c>
      <c r="B512" s="1463" t="s">
        <v>13210</v>
      </c>
      <c r="C512" s="1463" t="s">
        <v>13210</v>
      </c>
      <c r="D512" s="1469">
        <v>42479.0</v>
      </c>
      <c r="E512" s="1470" t="s">
        <v>13211</v>
      </c>
      <c r="F512" s="1471">
        <v>2.662288E7</v>
      </c>
      <c r="G512" s="1471">
        <v>9.22272758E8</v>
      </c>
      <c r="H512" s="1472" t="b">
        <v>0</v>
      </c>
      <c r="I512" s="1473"/>
      <c r="J512" s="1472" t="b">
        <v>1</v>
      </c>
      <c r="K512" s="1473"/>
      <c r="L512" s="1473"/>
      <c r="M512" s="1463" t="s">
        <v>5006</v>
      </c>
      <c r="N512" s="1463" t="s">
        <v>5006</v>
      </c>
      <c r="P512" s="1474"/>
    </row>
    <row r="513" hidden="1">
      <c r="A513" s="1464">
        <v>514.0</v>
      </c>
      <c r="B513" s="1463" t="s">
        <v>13212</v>
      </c>
      <c r="C513" s="1463" t="s">
        <v>13212</v>
      </c>
      <c r="D513" s="1469">
        <v>42479.0</v>
      </c>
      <c r="E513" s="1470" t="s">
        <v>13213</v>
      </c>
      <c r="F513" s="1476"/>
      <c r="G513" s="1476"/>
      <c r="H513" s="1472" t="b">
        <v>0</v>
      </c>
      <c r="I513" s="1473"/>
      <c r="J513" s="1472" t="b">
        <v>1</v>
      </c>
      <c r="K513" s="1473"/>
      <c r="L513" s="1473"/>
      <c r="M513" s="1474"/>
      <c r="N513" s="1474"/>
      <c r="O513" s="1474"/>
      <c r="P513" s="1474"/>
    </row>
    <row r="514" hidden="1">
      <c r="A514" s="1464">
        <v>515.0</v>
      </c>
      <c r="B514" s="1463" t="s">
        <v>13214</v>
      </c>
      <c r="C514" s="1463" t="s">
        <v>13214</v>
      </c>
      <c r="D514" s="1469">
        <v>42482.0</v>
      </c>
      <c r="E514" s="1470" t="s">
        <v>13215</v>
      </c>
      <c r="F514" s="1471">
        <v>9.52525377E8</v>
      </c>
      <c r="G514" s="1471">
        <v>9.52525377E8</v>
      </c>
      <c r="H514" s="1472" t="b">
        <v>0</v>
      </c>
      <c r="I514" s="1473"/>
      <c r="J514" s="1472" t="b">
        <v>1</v>
      </c>
      <c r="K514" s="1473"/>
      <c r="L514" s="1473"/>
      <c r="M514" s="1463" t="s">
        <v>5089</v>
      </c>
      <c r="N514" s="1463" t="s">
        <v>5089</v>
      </c>
      <c r="O514" s="1474"/>
      <c r="P514" s="1474"/>
    </row>
    <row r="515" hidden="1">
      <c r="A515" s="1464">
        <v>516.0</v>
      </c>
      <c r="B515" s="1463" t="s">
        <v>13216</v>
      </c>
      <c r="C515" s="1463" t="s">
        <v>13216</v>
      </c>
      <c r="D515" s="1469">
        <v>42486.0</v>
      </c>
      <c r="E515" s="1470" t="s">
        <v>13217</v>
      </c>
      <c r="F515" s="1471">
        <v>2.0036206E7</v>
      </c>
      <c r="G515" s="1468" t="s">
        <v>13218</v>
      </c>
      <c r="H515" s="1472" t="b">
        <v>0</v>
      </c>
      <c r="I515" s="1473"/>
      <c r="J515" s="1472" t="b">
        <v>1</v>
      </c>
      <c r="K515" s="1473"/>
      <c r="L515" s="1473"/>
      <c r="M515" s="1474"/>
      <c r="N515" s="1474"/>
      <c r="O515" s="1474"/>
      <c r="P515" s="1474"/>
    </row>
    <row r="516" hidden="1">
      <c r="A516" s="1464">
        <v>517.0</v>
      </c>
      <c r="B516" s="1463" t="s">
        <v>13219</v>
      </c>
      <c r="C516" s="1463" t="s">
        <v>13219</v>
      </c>
      <c r="D516" s="1469">
        <v>42486.0</v>
      </c>
      <c r="E516" s="1470" t="s">
        <v>13220</v>
      </c>
      <c r="F516" s="1471">
        <v>2.6107637E7</v>
      </c>
      <c r="G516" s="1468" t="s">
        <v>13221</v>
      </c>
      <c r="H516" s="1472" t="b">
        <v>0</v>
      </c>
      <c r="I516" s="1473"/>
      <c r="J516" s="1472" t="b">
        <v>1</v>
      </c>
      <c r="K516" s="1473"/>
      <c r="L516" s="1473"/>
      <c r="M516" s="1474"/>
      <c r="N516" s="1474"/>
      <c r="O516" s="1474"/>
      <c r="P516" s="1474"/>
    </row>
    <row r="517" hidden="1">
      <c r="A517" s="1464">
        <v>518.0</v>
      </c>
      <c r="B517" s="1463" t="s">
        <v>13222</v>
      </c>
      <c r="C517" s="1463" t="s">
        <v>13222</v>
      </c>
      <c r="D517" s="1469">
        <v>42489.0</v>
      </c>
      <c r="E517" s="1470" t="s">
        <v>13223</v>
      </c>
      <c r="F517" s="1471">
        <v>2.2600603E7</v>
      </c>
      <c r="G517" s="1473"/>
      <c r="H517" s="1472" t="b">
        <v>0</v>
      </c>
      <c r="I517" s="1473"/>
      <c r="J517" s="1472" t="b">
        <v>0</v>
      </c>
      <c r="K517" s="1473"/>
      <c r="L517" s="1473"/>
      <c r="M517" s="1463" t="s">
        <v>5006</v>
      </c>
      <c r="N517" s="1463" t="s">
        <v>5006</v>
      </c>
      <c r="P517" s="1474"/>
    </row>
    <row r="518" hidden="1">
      <c r="A518" s="1464">
        <v>519.0</v>
      </c>
      <c r="B518" s="1463" t="s">
        <v>13224</v>
      </c>
      <c r="C518" s="1463" t="s">
        <v>13224</v>
      </c>
      <c r="D518" s="1469">
        <v>42506.0</v>
      </c>
      <c r="E518" s="1470" t="s">
        <v>13225</v>
      </c>
      <c r="F518" s="1471">
        <v>9.11954444E8</v>
      </c>
      <c r="G518" s="1473"/>
      <c r="H518" s="1472" t="b">
        <v>0</v>
      </c>
      <c r="I518" s="1473"/>
      <c r="J518" s="1472" t="b">
        <v>1</v>
      </c>
      <c r="K518" s="1473"/>
      <c r="L518" s="1473"/>
      <c r="M518" s="1474"/>
      <c r="N518" s="1474"/>
      <c r="O518" s="1474"/>
      <c r="P518" s="1474"/>
    </row>
    <row r="519" hidden="1">
      <c r="A519" s="1464">
        <v>520.0</v>
      </c>
      <c r="B519" s="1463" t="s">
        <v>13226</v>
      </c>
      <c r="C519" s="1463" t="s">
        <v>13226</v>
      </c>
      <c r="D519" s="1469">
        <v>42529.0</v>
      </c>
      <c r="E519" s="1470" t="s">
        <v>13227</v>
      </c>
      <c r="F519" s="1471">
        <v>2.6652772E7</v>
      </c>
      <c r="G519" s="1468" t="s">
        <v>13228</v>
      </c>
      <c r="H519" s="1472" t="b">
        <v>0</v>
      </c>
      <c r="I519" s="1473"/>
      <c r="J519" s="1472" t="b">
        <v>1</v>
      </c>
      <c r="K519" s="1473"/>
      <c r="L519" s="1473"/>
      <c r="M519" s="1463" t="s">
        <v>5089</v>
      </c>
      <c r="N519" s="1463" t="s">
        <v>5089</v>
      </c>
      <c r="O519" s="1474"/>
      <c r="P519" s="1474"/>
    </row>
    <row r="520" hidden="1">
      <c r="A520" s="1464">
        <v>521.0</v>
      </c>
      <c r="B520" s="1463" t="s">
        <v>13229</v>
      </c>
      <c r="C520" s="1463" t="s">
        <v>13229</v>
      </c>
      <c r="D520" s="1469">
        <v>42538.0</v>
      </c>
      <c r="E520" s="1470" t="s">
        <v>13230</v>
      </c>
      <c r="F520" s="1471">
        <v>2.5536177E7</v>
      </c>
      <c r="G520" s="1473"/>
      <c r="H520" s="1472" t="b">
        <v>0</v>
      </c>
      <c r="I520" s="1473"/>
      <c r="J520" s="1472" t="b">
        <v>1</v>
      </c>
      <c r="K520" s="1473"/>
      <c r="L520" s="1473"/>
      <c r="M520" s="1474"/>
      <c r="N520" s="1474"/>
      <c r="O520" s="1474"/>
      <c r="P520" s="1474"/>
    </row>
    <row r="521" hidden="1">
      <c r="A521" s="1464">
        <v>522.0</v>
      </c>
      <c r="B521" s="1463" t="s">
        <v>13231</v>
      </c>
      <c r="C521" s="1463" t="s">
        <v>13231</v>
      </c>
      <c r="D521" s="1469">
        <v>42592.0</v>
      </c>
      <c r="E521" s="1470" t="s">
        <v>13232</v>
      </c>
      <c r="F521" s="1471">
        <v>2.6566555E7</v>
      </c>
      <c r="G521" s="1473"/>
      <c r="H521" s="1472" t="b">
        <v>0</v>
      </c>
      <c r="I521" s="1473"/>
      <c r="J521" s="1472" t="b">
        <v>1</v>
      </c>
      <c r="K521" s="1473"/>
      <c r="L521" s="1473"/>
      <c r="M521" s="1474"/>
      <c r="N521" s="1474"/>
      <c r="O521" s="1474"/>
      <c r="P521" s="1474"/>
    </row>
    <row r="522" hidden="1">
      <c r="A522" s="1464">
        <v>523.0</v>
      </c>
      <c r="B522" s="1463" t="s">
        <v>13233</v>
      </c>
      <c r="C522" s="1463" t="s">
        <v>13233</v>
      </c>
      <c r="D522" s="1469">
        <v>42605.0</v>
      </c>
      <c r="E522" s="1470" t="s">
        <v>13234</v>
      </c>
      <c r="F522" s="1476"/>
      <c r="G522" s="1476"/>
      <c r="H522" s="1472" t="b">
        <v>0</v>
      </c>
      <c r="I522" s="1473"/>
      <c r="J522" s="1472" t="b">
        <v>1</v>
      </c>
      <c r="K522" s="1473"/>
      <c r="L522" s="1473"/>
      <c r="M522" s="1463" t="s">
        <v>8535</v>
      </c>
      <c r="N522" s="1463" t="s">
        <v>8535</v>
      </c>
      <c r="O522" s="1474"/>
      <c r="P522" s="1463" t="s">
        <v>12570</v>
      </c>
    </row>
    <row r="523" hidden="1">
      <c r="A523" s="1464">
        <v>524.0</v>
      </c>
      <c r="B523" s="1463" t="s">
        <v>13235</v>
      </c>
      <c r="C523" s="1463" t="s">
        <v>13235</v>
      </c>
      <c r="D523" s="1469">
        <v>42608.0</v>
      </c>
      <c r="E523" s="1470" t="s">
        <v>13236</v>
      </c>
      <c r="F523" s="1471">
        <v>2.7131112E7</v>
      </c>
      <c r="G523" s="1468" t="s">
        <v>13237</v>
      </c>
      <c r="H523" s="1472" t="b">
        <v>0</v>
      </c>
      <c r="I523" s="1473"/>
      <c r="J523" s="1472" t="b">
        <v>0</v>
      </c>
      <c r="K523" s="1473"/>
      <c r="L523" s="1473"/>
      <c r="M523" s="1474"/>
      <c r="N523" s="1474"/>
      <c r="O523" s="1474"/>
      <c r="P523" s="1474"/>
    </row>
    <row r="524" hidden="1">
      <c r="A524" s="1464">
        <v>525.0</v>
      </c>
      <c r="B524" s="1463" t="s">
        <v>13238</v>
      </c>
      <c r="C524" s="1463" t="s">
        <v>13238</v>
      </c>
      <c r="D524" s="1469">
        <v>42635.0</v>
      </c>
      <c r="E524" s="1470" t="s">
        <v>13239</v>
      </c>
      <c r="F524" s="1468">
        <v>8.88424044E8</v>
      </c>
      <c r="G524" s="1468" t="s">
        <v>13240</v>
      </c>
      <c r="H524" s="1472" t="b">
        <v>0</v>
      </c>
      <c r="I524" s="1473"/>
      <c r="J524" s="1472" t="b">
        <v>1</v>
      </c>
      <c r="K524" s="1473"/>
      <c r="L524" s="1473"/>
      <c r="M524" s="1463" t="s">
        <v>5479</v>
      </c>
      <c r="N524" s="1463" t="s">
        <v>5479</v>
      </c>
      <c r="O524" s="1474"/>
      <c r="P524" s="1474"/>
    </row>
    <row r="525" hidden="1">
      <c r="A525" s="1464">
        <v>526.0</v>
      </c>
      <c r="B525" s="1463" t="s">
        <v>13241</v>
      </c>
      <c r="C525" s="1463" t="s">
        <v>13241</v>
      </c>
      <c r="D525" s="1469">
        <v>42636.0</v>
      </c>
      <c r="E525" s="1470" t="s">
        <v>13242</v>
      </c>
      <c r="F525" s="1471">
        <v>6.6972388284E10</v>
      </c>
      <c r="G525" s="1468" t="s">
        <v>13243</v>
      </c>
      <c r="H525" s="1472" t="b">
        <v>0</v>
      </c>
      <c r="I525" s="1473"/>
      <c r="J525" s="1472" t="b">
        <v>1</v>
      </c>
      <c r="K525" s="1473"/>
      <c r="L525" s="1473"/>
      <c r="M525" s="1463" t="s">
        <v>2464</v>
      </c>
      <c r="N525" s="1474"/>
      <c r="O525" s="1474"/>
      <c r="P525" s="1463" t="s">
        <v>2464</v>
      </c>
    </row>
    <row r="526" hidden="1">
      <c r="A526" s="1464">
        <v>527.0</v>
      </c>
      <c r="B526" s="1463" t="s">
        <v>13244</v>
      </c>
      <c r="C526" s="1463" t="s">
        <v>13244</v>
      </c>
      <c r="D526" s="1469">
        <v>42636.0</v>
      </c>
      <c r="E526" s="1470" t="s">
        <v>13245</v>
      </c>
      <c r="F526" s="1471">
        <v>6.6972388284E10</v>
      </c>
      <c r="G526" s="1468" t="s">
        <v>13246</v>
      </c>
      <c r="H526" s="1472" t="b">
        <v>0</v>
      </c>
      <c r="I526" s="1473"/>
      <c r="J526" s="1472" t="b">
        <v>1</v>
      </c>
      <c r="K526" s="1473"/>
      <c r="L526" s="1473"/>
      <c r="M526" s="1463" t="s">
        <v>2464</v>
      </c>
      <c r="N526" s="1463" t="s">
        <v>5164</v>
      </c>
      <c r="P526" s="1463" t="s">
        <v>2464</v>
      </c>
    </row>
    <row r="527" hidden="1">
      <c r="A527" s="1464">
        <v>528.0</v>
      </c>
      <c r="B527" s="1463" t="s">
        <v>13247</v>
      </c>
      <c r="C527" s="1463" t="s">
        <v>13247</v>
      </c>
      <c r="D527" s="1469">
        <v>42636.0</v>
      </c>
      <c r="E527" s="1470" t="s">
        <v>13248</v>
      </c>
      <c r="F527" s="1471">
        <v>6.6972388284E10</v>
      </c>
      <c r="G527" s="1468" t="s">
        <v>13246</v>
      </c>
      <c r="H527" s="1472" t="b">
        <v>0</v>
      </c>
      <c r="I527" s="1473"/>
      <c r="J527" s="1472" t="b">
        <v>1</v>
      </c>
      <c r="K527" s="1473"/>
      <c r="L527" s="1473"/>
      <c r="M527" s="1463" t="s">
        <v>2464</v>
      </c>
      <c r="N527" s="1474"/>
      <c r="O527" s="1474"/>
      <c r="P527" s="1463" t="s">
        <v>2464</v>
      </c>
    </row>
    <row r="528" hidden="1">
      <c r="A528" s="1464">
        <v>529.0</v>
      </c>
      <c r="B528" s="1463" t="s">
        <v>13249</v>
      </c>
      <c r="C528" s="1463" t="s">
        <v>13250</v>
      </c>
      <c r="D528" s="1469">
        <v>44331.0</v>
      </c>
      <c r="E528" s="1470" t="s">
        <v>13251</v>
      </c>
      <c r="F528" s="1471">
        <v>2.6580202E7</v>
      </c>
      <c r="G528" s="1471">
        <v>9.68402275E8</v>
      </c>
      <c r="H528" s="1472" t="b">
        <v>0</v>
      </c>
      <c r="I528" s="1468" t="s">
        <v>76</v>
      </c>
      <c r="J528" s="1472" t="b">
        <v>1</v>
      </c>
      <c r="K528" s="1473"/>
      <c r="L528" s="1473"/>
      <c r="M528" s="1463" t="s">
        <v>2715</v>
      </c>
      <c r="N528" s="1463" t="s">
        <v>5479</v>
      </c>
      <c r="O528" s="1474"/>
      <c r="P528" s="1463" t="s">
        <v>2715</v>
      </c>
    </row>
    <row r="529" hidden="1">
      <c r="A529" s="1464">
        <v>530.0</v>
      </c>
      <c r="B529" s="1463" t="s">
        <v>13252</v>
      </c>
      <c r="C529" s="1463" t="s">
        <v>13252</v>
      </c>
      <c r="D529" s="1469">
        <v>42664.0</v>
      </c>
      <c r="E529" s="1470" t="s">
        <v>13253</v>
      </c>
      <c r="F529" s="1471">
        <v>2.1085437E7</v>
      </c>
      <c r="G529" s="1471">
        <v>8.17916166E8</v>
      </c>
      <c r="H529" s="1472" t="b">
        <v>0</v>
      </c>
      <c r="I529" s="1473"/>
      <c r="J529" s="1472" t="b">
        <v>0</v>
      </c>
      <c r="K529" s="1473"/>
      <c r="L529" s="1473"/>
      <c r="M529" s="1463" t="s">
        <v>5101</v>
      </c>
      <c r="N529" s="1463" t="s">
        <v>5101</v>
      </c>
      <c r="O529" s="1474"/>
      <c r="P529" s="1474"/>
    </row>
    <row r="530" hidden="1">
      <c r="A530" s="1464">
        <v>531.0</v>
      </c>
      <c r="B530" s="1463" t="s">
        <v>13254</v>
      </c>
      <c r="C530" s="1463" t="s">
        <v>13254</v>
      </c>
      <c r="D530" s="1469">
        <v>42669.0</v>
      </c>
      <c r="E530" s="1470" t="s">
        <v>13255</v>
      </c>
      <c r="F530" s="1471">
        <v>9.70372398E8</v>
      </c>
      <c r="G530" s="1471">
        <v>9.70372398E8</v>
      </c>
      <c r="H530" s="1472" t="b">
        <v>0</v>
      </c>
      <c r="I530" s="1473"/>
      <c r="J530" s="1472" t="b">
        <v>0</v>
      </c>
      <c r="K530" s="1473"/>
      <c r="L530" s="1473"/>
      <c r="M530" s="1474"/>
      <c r="N530" s="1474"/>
      <c r="O530" s="1474"/>
      <c r="P530" s="1474"/>
    </row>
    <row r="531" hidden="1">
      <c r="A531" s="1464">
        <v>532.0</v>
      </c>
      <c r="B531" s="1463" t="s">
        <v>13256</v>
      </c>
      <c r="C531" s="1463" t="s">
        <v>13257</v>
      </c>
      <c r="D531" s="1469">
        <v>42679.0</v>
      </c>
      <c r="E531" s="1470" t="s">
        <v>13258</v>
      </c>
      <c r="F531" s="1471">
        <v>2.160588E7</v>
      </c>
      <c r="G531" s="1468" t="s">
        <v>13259</v>
      </c>
      <c r="H531" s="1472" t="b">
        <v>0</v>
      </c>
      <c r="I531" s="1468" t="s">
        <v>76</v>
      </c>
      <c r="J531" s="1472" t="b">
        <v>1</v>
      </c>
      <c r="K531" s="1473"/>
      <c r="L531" s="1473"/>
      <c r="M531" s="1463" t="s">
        <v>2432</v>
      </c>
      <c r="N531" s="1474"/>
      <c r="O531" s="1474"/>
      <c r="P531" s="1463" t="s">
        <v>2432</v>
      </c>
    </row>
    <row r="532" hidden="1">
      <c r="A532" s="1464">
        <v>533.0</v>
      </c>
      <c r="B532" s="1463" t="s">
        <v>13260</v>
      </c>
      <c r="C532" s="1463" t="s">
        <v>13260</v>
      </c>
      <c r="D532" s="1469">
        <v>42711.0</v>
      </c>
      <c r="E532" s="1470" t="s">
        <v>13261</v>
      </c>
      <c r="F532" s="1471">
        <v>9.188996E8</v>
      </c>
      <c r="G532" s="1471">
        <v>9.188996E8</v>
      </c>
      <c r="H532" s="1472" t="b">
        <v>0</v>
      </c>
      <c r="I532" s="1473"/>
      <c r="J532" s="1472" t="b">
        <v>0</v>
      </c>
      <c r="K532" s="1473"/>
      <c r="L532" s="1473"/>
      <c r="M532" s="1474"/>
      <c r="N532" s="1474"/>
      <c r="O532" s="1474"/>
      <c r="P532" s="1474"/>
    </row>
    <row r="533" hidden="1">
      <c r="A533" s="1464">
        <v>534.0</v>
      </c>
      <c r="B533" s="1463" t="s">
        <v>13262</v>
      </c>
      <c r="C533" s="1463" t="s">
        <v>13262</v>
      </c>
      <c r="D533" s="1469">
        <v>42711.0</v>
      </c>
      <c r="E533" s="1470" t="s">
        <v>13263</v>
      </c>
      <c r="F533" s="1471">
        <v>2.7139578E7</v>
      </c>
      <c r="G533" s="1471">
        <v>9.49319372E8</v>
      </c>
      <c r="H533" s="1472" t="b">
        <v>0</v>
      </c>
      <c r="I533" s="1473"/>
      <c r="J533" s="1472" t="b">
        <v>0</v>
      </c>
      <c r="K533" s="1473"/>
      <c r="L533" s="1473"/>
      <c r="M533" s="1474"/>
      <c r="N533" s="1474"/>
      <c r="O533" s="1474"/>
      <c r="P533" s="1474"/>
    </row>
    <row r="534" hidden="1">
      <c r="A534" s="1464">
        <v>535.0</v>
      </c>
      <c r="B534" s="1463" t="s">
        <v>13264</v>
      </c>
      <c r="C534" s="1463" t="s">
        <v>13264</v>
      </c>
      <c r="D534" s="1469">
        <v>42711.0</v>
      </c>
      <c r="E534" s="1470" t="s">
        <v>13265</v>
      </c>
      <c r="F534" s="1471">
        <v>2.2331928E7</v>
      </c>
      <c r="G534" s="1471">
        <v>2.2331928E7</v>
      </c>
      <c r="H534" s="1472" t="b">
        <v>0</v>
      </c>
      <c r="I534" s="1473"/>
      <c r="J534" s="1472" t="b">
        <v>1</v>
      </c>
      <c r="K534" s="1473"/>
      <c r="L534" s="1473"/>
      <c r="M534" s="1463" t="s">
        <v>4951</v>
      </c>
      <c r="N534" s="1463" t="s">
        <v>4951</v>
      </c>
      <c r="O534" s="1474"/>
      <c r="P534" s="1474"/>
    </row>
    <row r="535" hidden="1">
      <c r="A535" s="1464">
        <v>536.0</v>
      </c>
      <c r="B535" s="1463" t="s">
        <v>13266</v>
      </c>
      <c r="C535" s="1463" t="s">
        <v>13266</v>
      </c>
      <c r="D535" s="1469">
        <v>42718.0</v>
      </c>
      <c r="E535" s="1470" t="s">
        <v>13267</v>
      </c>
      <c r="F535" s="1471">
        <v>9.29622279E8</v>
      </c>
      <c r="G535" s="1471">
        <v>9.29622279E8</v>
      </c>
      <c r="H535" s="1472" t="b">
        <v>0</v>
      </c>
      <c r="I535" s="1473"/>
      <c r="J535" s="1472" t="b">
        <v>0</v>
      </c>
      <c r="K535" s="1473"/>
      <c r="L535" s="1473"/>
      <c r="M535" s="1474"/>
      <c r="N535" s="1474"/>
      <c r="O535" s="1474"/>
      <c r="P535" s="1474"/>
    </row>
    <row r="536" hidden="1">
      <c r="A536" s="1464">
        <v>537.0</v>
      </c>
      <c r="B536" s="1463" t="s">
        <v>13268</v>
      </c>
      <c r="C536" s="1463" t="s">
        <v>13268</v>
      </c>
      <c r="D536" s="1469">
        <v>42726.0</v>
      </c>
      <c r="E536" s="1470" t="s">
        <v>13269</v>
      </c>
      <c r="F536" s="1471">
        <v>2.2855296E7</v>
      </c>
      <c r="G536" s="1471">
        <v>9.49747987E8</v>
      </c>
      <c r="H536" s="1472" t="b">
        <v>0</v>
      </c>
      <c r="I536" s="1473"/>
      <c r="J536" s="1472" t="b">
        <v>0</v>
      </c>
      <c r="K536" s="1473"/>
      <c r="L536" s="1473"/>
      <c r="M536" s="1463" t="s">
        <v>5101</v>
      </c>
      <c r="N536" s="1463" t="s">
        <v>5101</v>
      </c>
      <c r="O536" s="1474"/>
      <c r="P536" s="1474"/>
    </row>
    <row r="537" hidden="1">
      <c r="A537" s="1464">
        <v>538.0</v>
      </c>
      <c r="B537" s="1463" t="s">
        <v>13270</v>
      </c>
      <c r="C537" s="1463" t="s">
        <v>13270</v>
      </c>
      <c r="D537" s="1469">
        <v>42730.0</v>
      </c>
      <c r="E537" s="1470" t="s">
        <v>13271</v>
      </c>
      <c r="F537" s="1468">
        <v>2.1034311E7</v>
      </c>
      <c r="G537" s="1471">
        <v>8.97490947E8</v>
      </c>
      <c r="H537" s="1472" t="b">
        <v>0</v>
      </c>
      <c r="I537" s="1473"/>
      <c r="J537" s="1472" t="b">
        <v>0</v>
      </c>
      <c r="K537" s="1473"/>
      <c r="L537" s="1473"/>
      <c r="M537" s="1463" t="s">
        <v>5904</v>
      </c>
      <c r="N537" s="1463" t="s">
        <v>5904</v>
      </c>
      <c r="P537" s="1474"/>
    </row>
    <row r="538" hidden="1">
      <c r="A538" s="1464">
        <v>539.0</v>
      </c>
      <c r="B538" s="1463" t="s">
        <v>13272</v>
      </c>
      <c r="C538" s="1463" t="s">
        <v>13273</v>
      </c>
      <c r="D538" s="1469">
        <v>42731.0</v>
      </c>
      <c r="E538" s="1470" t="s">
        <v>13274</v>
      </c>
      <c r="F538" s="1471">
        <v>9.44488949E8</v>
      </c>
      <c r="G538" s="1477">
        <v>9.44488949089504E18</v>
      </c>
      <c r="H538" s="1472" t="b">
        <v>0</v>
      </c>
      <c r="I538" s="1468" t="s">
        <v>6296</v>
      </c>
      <c r="J538" s="1472" t="b">
        <v>1</v>
      </c>
      <c r="K538" s="1473"/>
      <c r="L538" s="1473"/>
      <c r="M538" s="1463" t="s">
        <v>2432</v>
      </c>
      <c r="N538" s="1474"/>
      <c r="O538" s="1474"/>
      <c r="P538" s="1463" t="s">
        <v>2432</v>
      </c>
    </row>
    <row r="539" hidden="1">
      <c r="A539" s="1464">
        <v>540.0</v>
      </c>
      <c r="B539" s="1463" t="s">
        <v>13275</v>
      </c>
      <c r="C539" s="1463" t="s">
        <v>13275</v>
      </c>
      <c r="D539" s="1469">
        <v>42744.0</v>
      </c>
      <c r="E539" s="1470" t="s">
        <v>13276</v>
      </c>
      <c r="F539" s="1471">
        <v>2.6366222E7</v>
      </c>
      <c r="G539" s="1471">
        <v>9.85482972E8</v>
      </c>
      <c r="H539" s="1472" t="b">
        <v>0</v>
      </c>
      <c r="I539" s="1468" t="s">
        <v>76</v>
      </c>
      <c r="J539" s="1472" t="b">
        <v>0</v>
      </c>
      <c r="K539" s="1473"/>
      <c r="L539" s="1473"/>
      <c r="M539" s="1463" t="s">
        <v>2476</v>
      </c>
      <c r="N539" s="1463" t="s">
        <v>4951</v>
      </c>
      <c r="O539" s="1474"/>
      <c r="P539" s="1463" t="s">
        <v>2476</v>
      </c>
    </row>
    <row r="540" hidden="1">
      <c r="A540" s="1464">
        <v>541.0</v>
      </c>
      <c r="B540" s="1463" t="s">
        <v>13277</v>
      </c>
      <c r="C540" s="1463" t="s">
        <v>13278</v>
      </c>
      <c r="D540" s="1469">
        <v>42754.0</v>
      </c>
      <c r="E540" s="1470" t="s">
        <v>13279</v>
      </c>
      <c r="F540" s="1471">
        <v>6.6972388284E10</v>
      </c>
      <c r="G540" s="1468" t="s">
        <v>13246</v>
      </c>
      <c r="H540" s="1472" t="b">
        <v>0</v>
      </c>
      <c r="I540" s="1473"/>
      <c r="J540" s="1472" t="b">
        <v>1</v>
      </c>
      <c r="K540" s="1473"/>
      <c r="L540" s="1473"/>
      <c r="M540" s="1463" t="s">
        <v>2464</v>
      </c>
      <c r="N540" s="1474"/>
      <c r="O540" s="1474"/>
      <c r="P540" s="1463" t="s">
        <v>2464</v>
      </c>
    </row>
    <row r="541" hidden="1">
      <c r="A541" s="1464">
        <v>542.0</v>
      </c>
      <c r="B541" s="1463" t="s">
        <v>13280</v>
      </c>
      <c r="C541" s="1463" t="s">
        <v>13280</v>
      </c>
      <c r="D541" s="1469">
        <v>42754.0</v>
      </c>
      <c r="E541" s="1470" t="s">
        <v>13281</v>
      </c>
      <c r="F541" s="1471">
        <v>6.6972388284E10</v>
      </c>
      <c r="G541" s="1468" t="s">
        <v>13246</v>
      </c>
      <c r="H541" s="1472" t="b">
        <v>0</v>
      </c>
      <c r="I541" s="1473"/>
      <c r="J541" s="1472" t="b">
        <v>1</v>
      </c>
      <c r="K541" s="1473"/>
      <c r="L541" s="1473"/>
      <c r="M541" s="1463" t="s">
        <v>2464</v>
      </c>
      <c r="N541" s="1474"/>
      <c r="O541" s="1474"/>
      <c r="P541" s="1463" t="s">
        <v>2464</v>
      </c>
    </row>
    <row r="542" hidden="1">
      <c r="A542" s="1464">
        <v>543.0</v>
      </c>
      <c r="B542" s="1463" t="s">
        <v>13282</v>
      </c>
      <c r="C542" s="1463" t="s">
        <v>13282</v>
      </c>
      <c r="D542" s="1469">
        <v>42754.0</v>
      </c>
      <c r="E542" s="1470" t="s">
        <v>13283</v>
      </c>
      <c r="F542" s="1471">
        <v>9.36516191E8</v>
      </c>
      <c r="G542" s="1471">
        <v>9.36516191E8</v>
      </c>
      <c r="H542" s="1472" t="b">
        <v>0</v>
      </c>
      <c r="I542" s="1473"/>
      <c r="J542" s="1472" t="b">
        <v>0</v>
      </c>
      <c r="K542" s="1473"/>
      <c r="L542" s="1473"/>
      <c r="M542" s="1463" t="s">
        <v>5212</v>
      </c>
      <c r="N542" s="1463" t="s">
        <v>5212</v>
      </c>
      <c r="O542" s="1474"/>
      <c r="P542" s="1474"/>
    </row>
    <row r="543" hidden="1">
      <c r="A543" s="1464">
        <v>544.0</v>
      </c>
      <c r="B543" s="1463" t="s">
        <v>13284</v>
      </c>
      <c r="C543" s="1463" t="s">
        <v>13284</v>
      </c>
      <c r="D543" s="1469">
        <v>42754.0</v>
      </c>
      <c r="E543" s="1470" t="s">
        <v>13285</v>
      </c>
      <c r="F543" s="1471">
        <v>6.12869293E8</v>
      </c>
      <c r="G543" s="1471">
        <v>6.12869293E8</v>
      </c>
      <c r="H543" s="1472" t="b">
        <v>0</v>
      </c>
      <c r="I543" s="1473"/>
      <c r="J543" s="1472" t="b">
        <v>1</v>
      </c>
      <c r="K543" s="1473"/>
      <c r="L543" s="1473"/>
      <c r="M543" s="1474"/>
      <c r="N543" s="1474"/>
      <c r="O543" s="1474"/>
      <c r="P543" s="1474"/>
    </row>
    <row r="544" hidden="1">
      <c r="A544" s="1464">
        <v>545.0</v>
      </c>
      <c r="B544" s="1463" t="s">
        <v>13286</v>
      </c>
      <c r="C544" s="1463" t="s">
        <v>13287</v>
      </c>
      <c r="D544" s="1469">
        <v>42765.0</v>
      </c>
      <c r="E544" s="1470" t="s">
        <v>13288</v>
      </c>
      <c r="F544" s="1471">
        <v>2.1294844E7</v>
      </c>
      <c r="G544" s="1471">
        <v>6.33078833E8</v>
      </c>
      <c r="H544" s="1472" t="b">
        <v>0</v>
      </c>
      <c r="I544" s="1468" t="s">
        <v>76</v>
      </c>
      <c r="J544" s="1472" t="b">
        <v>1</v>
      </c>
      <c r="K544" s="1473"/>
      <c r="L544" s="1473"/>
      <c r="M544" s="1463" t="s">
        <v>2536</v>
      </c>
      <c r="N544" s="1474"/>
      <c r="O544" s="1474"/>
      <c r="P544" s="1463" t="s">
        <v>2536</v>
      </c>
    </row>
    <row r="545" hidden="1">
      <c r="A545" s="1464">
        <v>546.0</v>
      </c>
      <c r="B545" s="1463" t="s">
        <v>13289</v>
      </c>
      <c r="C545" s="1463" t="s">
        <v>13289</v>
      </c>
      <c r="D545" s="1469">
        <v>42766.0</v>
      </c>
      <c r="E545" s="1470" t="s">
        <v>13290</v>
      </c>
      <c r="F545" s="1471">
        <v>9.4560012E8</v>
      </c>
      <c r="G545" s="1471">
        <v>9.4560012E8</v>
      </c>
      <c r="H545" s="1472" t="b">
        <v>0</v>
      </c>
      <c r="I545" s="1473"/>
      <c r="J545" s="1472" t="b">
        <v>0</v>
      </c>
      <c r="K545" s="1473"/>
      <c r="L545" s="1473"/>
      <c r="M545" s="1474"/>
      <c r="N545" s="1474"/>
      <c r="O545" s="1474"/>
      <c r="P545" s="1474"/>
    </row>
    <row r="546" hidden="1">
      <c r="A546" s="1464">
        <v>547.0</v>
      </c>
      <c r="B546" s="1463" t="s">
        <v>12094</v>
      </c>
      <c r="C546" s="1463" t="s">
        <v>12094</v>
      </c>
      <c r="D546" s="1469">
        <v>42766.0</v>
      </c>
      <c r="E546" s="1470" t="s">
        <v>13291</v>
      </c>
      <c r="F546" s="1468" t="s">
        <v>12096</v>
      </c>
      <c r="G546" s="1471">
        <v>2.2601115E7</v>
      </c>
      <c r="H546" s="1472" t="b">
        <v>0</v>
      </c>
      <c r="I546" s="1473"/>
      <c r="J546" s="1472" t="b">
        <v>1</v>
      </c>
      <c r="K546" s="1473"/>
      <c r="L546" s="1473"/>
      <c r="M546" s="1474"/>
      <c r="N546" s="1474"/>
      <c r="O546" s="1474"/>
      <c r="P546" s="1474"/>
    </row>
    <row r="547" hidden="1">
      <c r="A547" s="1464">
        <v>548.0</v>
      </c>
      <c r="B547" s="1463" t="s">
        <v>13292</v>
      </c>
      <c r="C547" s="1463" t="s">
        <v>13292</v>
      </c>
      <c r="D547" s="1469">
        <v>42773.0</v>
      </c>
      <c r="E547" s="1470" t="s">
        <v>13293</v>
      </c>
      <c r="F547" s="1471">
        <v>2.3814381E7</v>
      </c>
      <c r="G547" s="1471">
        <v>9.90232662E8</v>
      </c>
      <c r="H547" s="1472" t="b">
        <v>0</v>
      </c>
      <c r="I547" s="1473"/>
      <c r="J547" s="1472" t="b">
        <v>1</v>
      </c>
      <c r="K547" s="1473"/>
      <c r="L547" s="1473"/>
      <c r="M547" s="1474"/>
      <c r="N547" s="1474"/>
      <c r="O547" s="1474"/>
      <c r="P547" s="1474"/>
    </row>
    <row r="548" hidden="1">
      <c r="A548" s="1464">
        <v>549.0</v>
      </c>
      <c r="B548" s="1463" t="s">
        <v>13294</v>
      </c>
      <c r="C548" s="1463" t="s">
        <v>13294</v>
      </c>
      <c r="D548" s="1469">
        <v>42793.0</v>
      </c>
      <c r="E548" s="1470" t="s">
        <v>13295</v>
      </c>
      <c r="F548" s="1471">
        <v>2.6793393E7</v>
      </c>
      <c r="G548" s="1471">
        <v>6.41190617E8</v>
      </c>
      <c r="H548" s="1472" t="b">
        <v>0</v>
      </c>
      <c r="I548" s="1468" t="s">
        <v>76</v>
      </c>
      <c r="J548" s="1472" t="b">
        <v>1</v>
      </c>
      <c r="K548" s="1473"/>
      <c r="L548" s="1473"/>
      <c r="M548" s="1463" t="s">
        <v>2536</v>
      </c>
      <c r="N548" s="1474"/>
      <c r="O548" s="1474"/>
      <c r="P548" s="1463" t="s">
        <v>2536</v>
      </c>
    </row>
    <row r="549" hidden="1">
      <c r="A549" s="1464">
        <v>550.0</v>
      </c>
      <c r="B549" s="1463" t="s">
        <v>13296</v>
      </c>
      <c r="C549" s="1463" t="s">
        <v>13297</v>
      </c>
      <c r="D549" s="1469">
        <v>42968.0</v>
      </c>
      <c r="E549" s="1470" t="s">
        <v>13298</v>
      </c>
      <c r="F549" s="1471">
        <v>2.7147508E7</v>
      </c>
      <c r="G549" s="1468" t="s">
        <v>13299</v>
      </c>
      <c r="H549" s="1472" t="b">
        <v>0</v>
      </c>
      <c r="I549" s="1468" t="s">
        <v>76</v>
      </c>
      <c r="J549" s="1472" t="b">
        <v>0</v>
      </c>
      <c r="K549" s="1473"/>
      <c r="L549" s="1473"/>
      <c r="M549" s="1463" t="s">
        <v>2464</v>
      </c>
      <c r="N549" s="1463" t="s">
        <v>4930</v>
      </c>
      <c r="O549" s="1474"/>
      <c r="P549" s="1463" t="s">
        <v>2464</v>
      </c>
    </row>
    <row r="550" hidden="1">
      <c r="A550" s="1464">
        <v>551.0</v>
      </c>
      <c r="B550" s="1463" t="s">
        <v>13300</v>
      </c>
      <c r="C550" s="1463" t="s">
        <v>13300</v>
      </c>
      <c r="D550" s="1469">
        <v>42793.0</v>
      </c>
      <c r="E550" s="1470" t="s">
        <v>13301</v>
      </c>
      <c r="F550" s="1471">
        <v>2.7149702E7</v>
      </c>
      <c r="G550" s="1471">
        <v>8.92011002E8</v>
      </c>
      <c r="H550" s="1472" t="b">
        <v>0</v>
      </c>
      <c r="I550" s="1473"/>
      <c r="J550" s="1472" t="b">
        <v>0</v>
      </c>
      <c r="K550" s="1473"/>
      <c r="L550" s="1473"/>
      <c r="M550" s="1463" t="s">
        <v>4930</v>
      </c>
      <c r="N550" s="1463" t="s">
        <v>4930</v>
      </c>
      <c r="O550" s="1474"/>
      <c r="P550" s="1474"/>
    </row>
    <row r="551" hidden="1">
      <c r="A551" s="1464">
        <v>552.0</v>
      </c>
      <c r="B551" s="1463" t="s">
        <v>13302</v>
      </c>
      <c r="C551" s="1463" t="s">
        <v>13302</v>
      </c>
      <c r="D551" s="1469">
        <v>42793.0</v>
      </c>
      <c r="E551" s="1470" t="s">
        <v>13303</v>
      </c>
      <c r="F551" s="1468" t="s">
        <v>12284</v>
      </c>
      <c r="G551" s="1468">
        <v>8.59042691E8</v>
      </c>
      <c r="H551" s="1472" t="b">
        <v>0</v>
      </c>
      <c r="I551" s="1473"/>
      <c r="J551" s="1472" t="b">
        <v>0</v>
      </c>
      <c r="K551" s="1473"/>
      <c r="L551" s="1473"/>
      <c r="M551" s="1474"/>
      <c r="N551" s="1474"/>
      <c r="O551" s="1474"/>
      <c r="P551" s="1474"/>
    </row>
    <row r="552" hidden="1">
      <c r="A552" s="1464">
        <v>553.0</v>
      </c>
      <c r="B552" s="1463" t="s">
        <v>13304</v>
      </c>
      <c r="C552" s="1463" t="s">
        <v>13305</v>
      </c>
      <c r="D552" s="1469">
        <v>42802.0</v>
      </c>
      <c r="E552" s="1470" t="s">
        <v>13306</v>
      </c>
      <c r="F552" s="1471">
        <v>2.0484766E7</v>
      </c>
      <c r="G552" s="1471">
        <v>9.24469148E8</v>
      </c>
      <c r="H552" s="1472" t="b">
        <v>0</v>
      </c>
      <c r="I552" s="1468" t="s">
        <v>76</v>
      </c>
      <c r="J552" s="1472" t="b">
        <v>1</v>
      </c>
      <c r="K552" s="1473"/>
      <c r="L552" s="1473"/>
      <c r="M552" s="1463" t="s">
        <v>2432</v>
      </c>
      <c r="N552" s="1463" t="s">
        <v>5479</v>
      </c>
      <c r="O552" s="1474"/>
      <c r="P552" s="1463" t="s">
        <v>2432</v>
      </c>
    </row>
    <row r="553" hidden="1">
      <c r="A553" s="1464">
        <v>554.0</v>
      </c>
      <c r="B553" s="1463" t="s">
        <v>13307</v>
      </c>
      <c r="C553" s="1463" t="s">
        <v>13308</v>
      </c>
      <c r="D553" s="1469">
        <v>44331.0</v>
      </c>
      <c r="E553" s="1470" t="s">
        <v>13309</v>
      </c>
      <c r="F553" s="1471">
        <v>2.1509079E7</v>
      </c>
      <c r="G553" s="1471">
        <v>2.1509079E7</v>
      </c>
      <c r="H553" s="1472" t="b">
        <v>0</v>
      </c>
      <c r="I553" s="1468" t="s">
        <v>76</v>
      </c>
      <c r="J553" s="1472" t="b">
        <v>0</v>
      </c>
      <c r="K553" s="1468" t="s">
        <v>4929</v>
      </c>
      <c r="L553" s="1475">
        <v>6.69232E15</v>
      </c>
      <c r="M553" s="1463" t="s">
        <v>2426</v>
      </c>
      <c r="N553" s="1463" t="s">
        <v>4990</v>
      </c>
      <c r="P553" s="1463" t="s">
        <v>5024</v>
      </c>
    </row>
    <row r="554" hidden="1">
      <c r="A554" s="1464">
        <v>555.0</v>
      </c>
      <c r="B554" s="1463" t="s">
        <v>13310</v>
      </c>
      <c r="C554" s="1463" t="s">
        <v>13310</v>
      </c>
      <c r="D554" s="1469">
        <v>42809.0</v>
      </c>
      <c r="E554" s="1470" t="s">
        <v>13311</v>
      </c>
      <c r="F554" s="1471">
        <v>2.6626503E7</v>
      </c>
      <c r="G554" s="1471">
        <v>8.71971977E8</v>
      </c>
      <c r="H554" s="1472" t="b">
        <v>0</v>
      </c>
      <c r="I554" s="1473"/>
      <c r="J554" s="1472" t="b">
        <v>0</v>
      </c>
      <c r="K554" s="1473"/>
      <c r="L554" s="1473"/>
      <c r="M554" s="1474"/>
      <c r="N554" s="1474"/>
      <c r="O554" s="1474"/>
      <c r="P554" s="1474"/>
    </row>
    <row r="555" hidden="1">
      <c r="A555" s="1464">
        <v>556.0</v>
      </c>
      <c r="B555" s="1463" t="s">
        <v>13312</v>
      </c>
      <c r="C555" s="1463" t="s">
        <v>13312</v>
      </c>
      <c r="D555" s="1469">
        <v>42818.0</v>
      </c>
      <c r="E555" s="1470" t="s">
        <v>13313</v>
      </c>
      <c r="F555" s="1471">
        <v>2.7149402E7</v>
      </c>
      <c r="G555" s="1471">
        <v>6.14423642E8</v>
      </c>
      <c r="H555" s="1472" t="b">
        <v>0</v>
      </c>
      <c r="I555" s="1473"/>
      <c r="J555" s="1472" t="b">
        <v>1</v>
      </c>
      <c r="K555" s="1473"/>
      <c r="L555" s="1473"/>
      <c r="M555" s="1463" t="s">
        <v>4930</v>
      </c>
      <c r="N555" s="1463" t="s">
        <v>4930</v>
      </c>
      <c r="O555" s="1474"/>
      <c r="P555" s="1474"/>
    </row>
    <row r="556" hidden="1">
      <c r="A556" s="1464">
        <v>557.0</v>
      </c>
      <c r="B556" s="1463" t="s">
        <v>13314</v>
      </c>
      <c r="C556" s="1463" t="s">
        <v>13314</v>
      </c>
      <c r="D556" s="1469">
        <v>42821.0</v>
      </c>
      <c r="E556" s="1470" t="s">
        <v>13315</v>
      </c>
      <c r="F556" s="1471">
        <v>2.1605672E7</v>
      </c>
      <c r="G556" s="1468" t="s">
        <v>13316</v>
      </c>
      <c r="H556" s="1472" t="b">
        <v>0</v>
      </c>
      <c r="I556" s="1473"/>
      <c r="J556" s="1472" t="b">
        <v>0</v>
      </c>
      <c r="K556" s="1473"/>
      <c r="L556" s="1473"/>
      <c r="M556" s="1474"/>
      <c r="N556" s="1474"/>
      <c r="O556" s="1474"/>
      <c r="P556" s="1474"/>
    </row>
    <row r="557" hidden="1">
      <c r="A557" s="1464">
        <v>558.0</v>
      </c>
      <c r="B557" s="1463" t="s">
        <v>13317</v>
      </c>
      <c r="C557" s="1463" t="s">
        <v>13317</v>
      </c>
      <c r="D557" s="1469">
        <v>42824.0</v>
      </c>
      <c r="E557" s="1470" t="s">
        <v>13318</v>
      </c>
      <c r="F557" s="1471">
        <v>2.0479411E7</v>
      </c>
      <c r="G557" s="1471">
        <v>8.18817767E8</v>
      </c>
      <c r="H557" s="1472" t="b">
        <v>0</v>
      </c>
      <c r="I557" s="1473"/>
      <c r="J557" s="1472" t="b">
        <v>1</v>
      </c>
      <c r="K557" s="1473"/>
      <c r="L557" s="1473"/>
      <c r="M557" s="1463" t="s">
        <v>4951</v>
      </c>
      <c r="N557" s="1463" t="s">
        <v>4951</v>
      </c>
      <c r="O557" s="1474"/>
      <c r="P557" s="1474"/>
    </row>
    <row r="558" hidden="1">
      <c r="A558" s="1464">
        <v>559.0</v>
      </c>
      <c r="B558" s="1463" t="s">
        <v>13319</v>
      </c>
      <c r="C558" s="1463" t="s">
        <v>13320</v>
      </c>
      <c r="D558" s="1469">
        <v>42825.0</v>
      </c>
      <c r="E558" s="1470" t="s">
        <v>13321</v>
      </c>
      <c r="F558" s="1471">
        <v>2.6615227E7</v>
      </c>
      <c r="G558" s="1471">
        <v>8.636345E8</v>
      </c>
      <c r="H558" s="1472" t="b">
        <v>0</v>
      </c>
      <c r="I558" s="1468" t="s">
        <v>76</v>
      </c>
      <c r="J558" s="1472" t="b">
        <v>0</v>
      </c>
      <c r="K558" s="1473"/>
      <c r="L558" s="1473"/>
      <c r="M558" s="1463" t="s">
        <v>2426</v>
      </c>
      <c r="O558" s="1474"/>
      <c r="P558" s="1463" t="s">
        <v>2426</v>
      </c>
    </row>
    <row r="559" hidden="1">
      <c r="A559" s="1464">
        <v>560.0</v>
      </c>
      <c r="B559" s="1463" t="s">
        <v>13322</v>
      </c>
      <c r="C559" s="1463" t="s">
        <v>13322</v>
      </c>
      <c r="D559" s="1469">
        <v>42845.0</v>
      </c>
      <c r="E559" s="1470" t="s">
        <v>13323</v>
      </c>
      <c r="F559" s="1471">
        <v>6.6972388284E10</v>
      </c>
      <c r="G559" s="1468" t="s">
        <v>13246</v>
      </c>
      <c r="H559" s="1472" t="b">
        <v>0</v>
      </c>
      <c r="I559" s="1473"/>
      <c r="J559" s="1472" t="b">
        <v>1</v>
      </c>
      <c r="K559" s="1473"/>
      <c r="L559" s="1473"/>
      <c r="M559" s="1463" t="s">
        <v>2464</v>
      </c>
      <c r="N559" s="1474"/>
      <c r="O559" s="1474"/>
      <c r="P559" s="1463" t="s">
        <v>2464</v>
      </c>
    </row>
    <row r="560" hidden="1">
      <c r="A560" s="1464">
        <v>561.0</v>
      </c>
      <c r="B560" s="1463" t="s">
        <v>13324</v>
      </c>
      <c r="C560" s="1463" t="s">
        <v>13324</v>
      </c>
      <c r="D560" s="1469">
        <v>42846.0</v>
      </c>
      <c r="E560" s="1470" t="s">
        <v>13325</v>
      </c>
      <c r="F560" s="1471">
        <v>2.21637E7</v>
      </c>
      <c r="G560" s="1471">
        <v>8.19092475E8</v>
      </c>
      <c r="H560" s="1472" t="b">
        <v>0</v>
      </c>
      <c r="I560" s="1473"/>
      <c r="J560" s="1472" t="b">
        <v>0</v>
      </c>
      <c r="K560" s="1473"/>
      <c r="L560" s="1473"/>
      <c r="M560" s="1463" t="s">
        <v>5479</v>
      </c>
      <c r="N560" s="1463" t="s">
        <v>5479</v>
      </c>
      <c r="O560" s="1474"/>
      <c r="P560" s="1474"/>
    </row>
    <row r="561" hidden="1">
      <c r="A561" s="1464">
        <v>562.0</v>
      </c>
      <c r="B561" s="1463" t="s">
        <v>13326</v>
      </c>
      <c r="C561" s="1463" t="s">
        <v>13326</v>
      </c>
      <c r="D561" s="1469">
        <v>42847.0</v>
      </c>
      <c r="E561" s="1470" t="s">
        <v>13327</v>
      </c>
      <c r="F561" s="1471">
        <v>2.2591127E7</v>
      </c>
      <c r="G561" s="1471">
        <v>8.17351443E8</v>
      </c>
      <c r="H561" s="1472" t="b">
        <v>0</v>
      </c>
      <c r="I561" s="1473"/>
      <c r="J561" s="1472" t="b">
        <v>0</v>
      </c>
      <c r="K561" s="1473"/>
      <c r="L561" s="1473"/>
      <c r="M561" s="1463" t="s">
        <v>4048</v>
      </c>
      <c r="N561" s="1463" t="s">
        <v>5006</v>
      </c>
      <c r="P561" s="1463" t="s">
        <v>4048</v>
      </c>
    </row>
    <row r="562" hidden="1">
      <c r="A562" s="1464">
        <v>563.0</v>
      </c>
      <c r="B562" s="1463" t="s">
        <v>13328</v>
      </c>
      <c r="C562" s="1463" t="s">
        <v>13328</v>
      </c>
      <c r="D562" s="1469">
        <v>42859.0</v>
      </c>
      <c r="E562" s="1470" t="s">
        <v>13329</v>
      </c>
      <c r="F562" s="1471">
        <v>2.7141998E7</v>
      </c>
      <c r="G562" s="1471">
        <v>8.58444234E8</v>
      </c>
      <c r="H562" s="1472" t="b">
        <v>0</v>
      </c>
      <c r="I562" s="1473"/>
      <c r="J562" s="1472" t="b">
        <v>1</v>
      </c>
      <c r="K562" s="1473"/>
      <c r="L562" s="1473"/>
      <c r="M562" s="1463" t="s">
        <v>5249</v>
      </c>
      <c r="N562" s="1463" t="s">
        <v>5249</v>
      </c>
      <c r="O562" s="1474"/>
      <c r="P562" s="1474"/>
    </row>
    <row r="563" hidden="1">
      <c r="A563" s="1464">
        <v>564.0</v>
      </c>
      <c r="B563" s="1463" t="s">
        <v>13330</v>
      </c>
      <c r="C563" s="1463" t="s">
        <v>13330</v>
      </c>
      <c r="D563" s="1469">
        <v>42864.0</v>
      </c>
      <c r="E563" s="1470" t="s">
        <v>13331</v>
      </c>
      <c r="F563" s="1471">
        <v>2.2581205E7</v>
      </c>
      <c r="G563" s="1471">
        <v>6.28486683E8</v>
      </c>
      <c r="H563" s="1472" t="b">
        <v>0</v>
      </c>
      <c r="I563" s="1473"/>
      <c r="J563" s="1472" t="b">
        <v>0</v>
      </c>
      <c r="K563" s="1473"/>
      <c r="L563" s="1473"/>
      <c r="M563" s="1474"/>
      <c r="N563" s="1474"/>
      <c r="O563" s="1474"/>
      <c r="P563" s="1474"/>
    </row>
    <row r="564">
      <c r="A564" s="1464">
        <v>565.0</v>
      </c>
      <c r="B564" s="1463" t="s">
        <v>3287</v>
      </c>
      <c r="C564" s="1463" t="s">
        <v>4964</v>
      </c>
      <c r="D564" s="1469">
        <v>44470.0</v>
      </c>
      <c r="E564" s="1470" t="s">
        <v>4965</v>
      </c>
      <c r="F564" s="1471">
        <v>2.67912E7</v>
      </c>
      <c r="G564" s="1471">
        <v>8.45273322E8</v>
      </c>
      <c r="H564" s="1472" t="b">
        <v>1</v>
      </c>
      <c r="I564" s="1468" t="s">
        <v>76</v>
      </c>
      <c r="J564" s="1472" t="b">
        <v>1</v>
      </c>
      <c r="K564" s="1468" t="s">
        <v>4940</v>
      </c>
      <c r="L564" s="1471">
        <v>6.68193916E10</v>
      </c>
      <c r="M564" s="1463" t="s">
        <v>2937</v>
      </c>
      <c r="N564" s="1463" t="s">
        <v>7273</v>
      </c>
      <c r="O564" s="1463" t="s">
        <v>7273</v>
      </c>
      <c r="P564" s="1463" t="s">
        <v>7274</v>
      </c>
    </row>
    <row r="565" hidden="1">
      <c r="A565" s="1464">
        <v>566.0</v>
      </c>
      <c r="B565" s="1463" t="s">
        <v>13332</v>
      </c>
      <c r="C565" s="1463" t="s">
        <v>13332</v>
      </c>
      <c r="D565" s="1469">
        <v>42867.0</v>
      </c>
      <c r="E565" s="1470" t="s">
        <v>13333</v>
      </c>
      <c r="F565" s="1471">
        <v>9.54319005E8</v>
      </c>
      <c r="G565" s="1471">
        <v>9.54319005E8</v>
      </c>
      <c r="H565" s="1472" t="b">
        <v>0</v>
      </c>
      <c r="I565" s="1473"/>
      <c r="J565" s="1472" t="b">
        <v>1</v>
      </c>
      <c r="K565" s="1473"/>
      <c r="L565" s="1473"/>
      <c r="M565" s="1463" t="s">
        <v>5228</v>
      </c>
      <c r="N565" s="1463" t="s">
        <v>5228</v>
      </c>
      <c r="P565" s="1474"/>
    </row>
    <row r="566" hidden="1">
      <c r="A566" s="1464">
        <v>567.0</v>
      </c>
      <c r="B566" s="1463" t="s">
        <v>13334</v>
      </c>
      <c r="C566" s="1463" t="s">
        <v>13335</v>
      </c>
      <c r="D566" s="1469">
        <v>42871.0</v>
      </c>
      <c r="E566" s="1470" t="s">
        <v>13336</v>
      </c>
      <c r="F566" s="1468" t="s">
        <v>13337</v>
      </c>
      <c r="G566" s="1471">
        <v>8.60266152E8</v>
      </c>
      <c r="H566" s="1472" t="b">
        <v>0</v>
      </c>
      <c r="I566" s="1468" t="s">
        <v>76</v>
      </c>
      <c r="J566" s="1472" t="b">
        <v>0</v>
      </c>
      <c r="K566" s="1473"/>
      <c r="L566" s="1473"/>
      <c r="M566" s="1463" t="s">
        <v>2476</v>
      </c>
      <c r="N566" s="1474"/>
      <c r="O566" s="1474"/>
      <c r="P566" s="1463" t="s">
        <v>2476</v>
      </c>
    </row>
    <row r="567" hidden="1">
      <c r="A567" s="1464">
        <v>568.0</v>
      </c>
      <c r="B567" s="1463" t="s">
        <v>13338</v>
      </c>
      <c r="C567" s="1463" t="s">
        <v>13339</v>
      </c>
      <c r="D567" s="1469">
        <v>42872.0</v>
      </c>
      <c r="E567" s="1470" t="s">
        <v>13340</v>
      </c>
      <c r="F567" s="1471">
        <v>9.88539635E8</v>
      </c>
      <c r="G567" s="1471">
        <v>8.60266152E8</v>
      </c>
      <c r="H567" s="1472" t="b">
        <v>0</v>
      </c>
      <c r="I567" s="1468" t="s">
        <v>76</v>
      </c>
      <c r="J567" s="1472" t="b">
        <v>1</v>
      </c>
      <c r="K567" s="1473"/>
      <c r="L567" s="1473"/>
      <c r="M567" s="1463" t="s">
        <v>2476</v>
      </c>
      <c r="N567" s="1474"/>
      <c r="O567" s="1474"/>
      <c r="P567" s="1463" t="s">
        <v>2476</v>
      </c>
    </row>
    <row r="568" hidden="1">
      <c r="A568" s="1464">
        <v>569.0</v>
      </c>
      <c r="B568" s="1463" t="s">
        <v>13341</v>
      </c>
      <c r="C568" s="1463" t="s">
        <v>13342</v>
      </c>
      <c r="D568" s="1469">
        <v>42872.0</v>
      </c>
      <c r="E568" s="1470" t="s">
        <v>13343</v>
      </c>
      <c r="F568" s="1471">
        <v>2.1151367E7</v>
      </c>
      <c r="G568" s="1471">
        <v>6.14161995E8</v>
      </c>
      <c r="H568" s="1472" t="b">
        <v>0</v>
      </c>
      <c r="I568" s="1468" t="s">
        <v>76</v>
      </c>
      <c r="J568" s="1472" t="b">
        <v>1</v>
      </c>
      <c r="K568" s="1473"/>
      <c r="L568" s="1473"/>
      <c r="M568" s="1463" t="s">
        <v>2659</v>
      </c>
      <c r="N568" s="1463" t="s">
        <v>5479</v>
      </c>
      <c r="O568" s="1474"/>
      <c r="P568" s="1463" t="s">
        <v>2659</v>
      </c>
    </row>
    <row r="569" hidden="1">
      <c r="A569" s="1464">
        <v>570.0</v>
      </c>
      <c r="B569" s="1463" t="s">
        <v>13344</v>
      </c>
      <c r="C569" s="1463" t="s">
        <v>13345</v>
      </c>
      <c r="D569" s="1469">
        <v>42873.0</v>
      </c>
      <c r="E569" s="1470" t="s">
        <v>13346</v>
      </c>
      <c r="F569" s="1471">
        <v>2.9585131E7</v>
      </c>
      <c r="G569" s="1471">
        <v>8.9048431E8</v>
      </c>
      <c r="H569" s="1472" t="b">
        <v>0</v>
      </c>
      <c r="I569" s="1468" t="s">
        <v>76</v>
      </c>
      <c r="J569" s="1472" t="b">
        <v>1</v>
      </c>
      <c r="K569" s="1473"/>
      <c r="L569" s="1473"/>
      <c r="M569" s="1463" t="s">
        <v>2659</v>
      </c>
      <c r="N569" s="1463" t="s">
        <v>5428</v>
      </c>
      <c r="O569" s="1474"/>
      <c r="P569" s="1463" t="s">
        <v>2659</v>
      </c>
    </row>
    <row r="570" hidden="1">
      <c r="A570" s="1464">
        <v>571.0</v>
      </c>
      <c r="B570" s="1463" t="s">
        <v>13347</v>
      </c>
      <c r="C570" s="1463" t="s">
        <v>13347</v>
      </c>
      <c r="D570" s="1469">
        <v>42881.0</v>
      </c>
      <c r="E570" s="1470" t="s">
        <v>13348</v>
      </c>
      <c r="F570" s="1471">
        <v>2.661741E7</v>
      </c>
      <c r="G570" s="1471">
        <v>8.74183925E8</v>
      </c>
      <c r="H570" s="1472" t="b">
        <v>0</v>
      </c>
      <c r="I570" s="1473"/>
      <c r="J570" s="1472" t="b">
        <v>0</v>
      </c>
      <c r="K570" s="1473"/>
      <c r="L570" s="1473"/>
      <c r="M570" s="1463" t="s">
        <v>3211</v>
      </c>
      <c r="N570" s="1463" t="s">
        <v>5089</v>
      </c>
      <c r="O570" s="1474"/>
      <c r="P570" s="1463" t="s">
        <v>3211</v>
      </c>
    </row>
    <row r="571" hidden="1">
      <c r="A571" s="1464">
        <v>572.0</v>
      </c>
      <c r="B571" s="1463" t="s">
        <v>13349</v>
      </c>
      <c r="C571" s="1463" t="s">
        <v>13349</v>
      </c>
      <c r="D571" s="1469">
        <v>42888.0</v>
      </c>
      <c r="E571" s="1470" t="s">
        <v>13350</v>
      </c>
      <c r="F571" s="1468" t="s">
        <v>13351</v>
      </c>
      <c r="G571" s="1471">
        <v>8.18612283E8</v>
      </c>
      <c r="H571" s="1472" t="b">
        <v>0</v>
      </c>
      <c r="I571" s="1473"/>
      <c r="J571" s="1472" t="b">
        <v>0</v>
      </c>
      <c r="K571" s="1473"/>
      <c r="L571" s="1473"/>
      <c r="M571" s="1463" t="s">
        <v>2464</v>
      </c>
      <c r="N571" s="1463" t="s">
        <v>5369</v>
      </c>
      <c r="O571" s="1474"/>
      <c r="P571" s="1463" t="s">
        <v>2464</v>
      </c>
    </row>
    <row r="572" hidden="1">
      <c r="A572" s="1464">
        <v>573.0</v>
      </c>
      <c r="B572" s="1463" t="s">
        <v>13352</v>
      </c>
      <c r="C572" s="1463" t="s">
        <v>13352</v>
      </c>
      <c r="D572" s="1469">
        <v>42892.0</v>
      </c>
      <c r="E572" s="1470" t="s">
        <v>13353</v>
      </c>
      <c r="F572" s="1471">
        <v>2.2605155E7</v>
      </c>
      <c r="G572" s="1471">
        <v>9.5472452E8</v>
      </c>
      <c r="H572" s="1472" t="b">
        <v>0</v>
      </c>
      <c r="I572" s="1473"/>
      <c r="J572" s="1472" t="b">
        <v>0</v>
      </c>
      <c r="K572" s="1473"/>
      <c r="L572" s="1473"/>
      <c r="M572" s="1474"/>
      <c r="N572" s="1474"/>
      <c r="O572" s="1474"/>
      <c r="P572" s="1474"/>
    </row>
    <row r="573" hidden="1">
      <c r="A573" s="1464">
        <v>574.0</v>
      </c>
      <c r="B573" s="1463" t="s">
        <v>13354</v>
      </c>
      <c r="C573" s="1463" t="s">
        <v>13354</v>
      </c>
      <c r="D573" s="1469">
        <v>42894.0</v>
      </c>
      <c r="E573" s="1470" t="s">
        <v>13355</v>
      </c>
      <c r="F573" s="1471">
        <v>8.53377856E8</v>
      </c>
      <c r="G573" s="1471">
        <v>8.97555422E8</v>
      </c>
      <c r="H573" s="1472" t="b">
        <v>0</v>
      </c>
      <c r="I573" s="1473"/>
      <c r="J573" s="1472" t="b">
        <v>0</v>
      </c>
      <c r="K573" s="1473"/>
      <c r="L573" s="1473"/>
      <c r="M573" s="1463" t="s">
        <v>2432</v>
      </c>
      <c r="N573" s="1474"/>
      <c r="O573" s="1474"/>
      <c r="P573" s="1463" t="s">
        <v>2432</v>
      </c>
    </row>
    <row r="574" hidden="1">
      <c r="A574" s="1464">
        <v>575.0</v>
      </c>
      <c r="B574" s="1463" t="s">
        <v>13356</v>
      </c>
      <c r="C574" s="1463" t="s">
        <v>13356</v>
      </c>
      <c r="D574" s="1469">
        <v>42894.0</v>
      </c>
      <c r="E574" s="1470" t="s">
        <v>13357</v>
      </c>
      <c r="F574" s="1471">
        <v>8.53377856E8</v>
      </c>
      <c r="G574" s="1471">
        <v>8.97555422E8</v>
      </c>
      <c r="H574" s="1472" t="b">
        <v>0</v>
      </c>
      <c r="I574" s="1473"/>
      <c r="J574" s="1472" t="b">
        <v>0</v>
      </c>
      <c r="K574" s="1473"/>
      <c r="L574" s="1473"/>
      <c r="M574" s="1463" t="s">
        <v>2432</v>
      </c>
      <c r="N574" s="1474"/>
      <c r="O574" s="1474"/>
      <c r="P574" s="1463" t="s">
        <v>2432</v>
      </c>
    </row>
    <row r="575" hidden="1">
      <c r="A575" s="1464">
        <v>576.0</v>
      </c>
      <c r="B575" s="1463" t="s">
        <v>13358</v>
      </c>
      <c r="C575" s="1463" t="s">
        <v>13359</v>
      </c>
      <c r="D575" s="1469">
        <v>42908.0</v>
      </c>
      <c r="E575" s="1470" t="s">
        <v>13360</v>
      </c>
      <c r="F575" s="1471">
        <v>2.25232E7</v>
      </c>
      <c r="G575" s="1471">
        <v>9.17719391E8</v>
      </c>
      <c r="H575" s="1472" t="b">
        <v>0</v>
      </c>
      <c r="I575" s="1468" t="s">
        <v>76</v>
      </c>
      <c r="J575" s="1472" t="b">
        <v>1</v>
      </c>
      <c r="K575" s="1473"/>
      <c r="L575" s="1473"/>
      <c r="M575" s="1463" t="s">
        <v>2432</v>
      </c>
      <c r="N575" s="1463" t="s">
        <v>5479</v>
      </c>
      <c r="O575" s="1474"/>
      <c r="P575" s="1463" t="s">
        <v>2432</v>
      </c>
    </row>
    <row r="576" hidden="1">
      <c r="A576" s="1464">
        <v>577.0</v>
      </c>
      <c r="B576" s="1463" t="s">
        <v>13361</v>
      </c>
      <c r="C576" s="1463" t="s">
        <v>13361</v>
      </c>
      <c r="D576" s="1469">
        <v>43112.0</v>
      </c>
      <c r="E576" s="1470" t="s">
        <v>13362</v>
      </c>
      <c r="F576" s="1471">
        <v>8.16944186E8</v>
      </c>
      <c r="G576" s="1471">
        <v>8.16944186E8</v>
      </c>
      <c r="H576" s="1472" t="b">
        <v>0</v>
      </c>
      <c r="I576" s="1468" t="s">
        <v>76</v>
      </c>
      <c r="J576" s="1472" t="b">
        <v>1</v>
      </c>
      <c r="K576" s="1473"/>
      <c r="L576" s="1473"/>
      <c r="M576" s="1463" t="s">
        <v>4930</v>
      </c>
      <c r="N576" s="1463" t="s">
        <v>4930</v>
      </c>
      <c r="O576" s="1474"/>
      <c r="P576" s="1474"/>
    </row>
    <row r="577" hidden="1">
      <c r="A577" s="1464">
        <v>578.0</v>
      </c>
      <c r="B577" s="1463" t="s">
        <v>13363</v>
      </c>
      <c r="C577" s="1463" t="s">
        <v>13363</v>
      </c>
      <c r="D577" s="1469">
        <v>42909.0</v>
      </c>
      <c r="E577" s="1470" t="s">
        <v>13364</v>
      </c>
      <c r="F577" s="1471">
        <v>6.17345757E8</v>
      </c>
      <c r="G577" s="1471">
        <v>9.02784471E8</v>
      </c>
      <c r="H577" s="1472" t="b">
        <v>0</v>
      </c>
      <c r="I577" s="1468" t="s">
        <v>76</v>
      </c>
      <c r="J577" s="1472" t="b">
        <v>0</v>
      </c>
      <c r="K577" s="1473"/>
      <c r="L577" s="1473"/>
      <c r="M577" s="1463" t="s">
        <v>5479</v>
      </c>
      <c r="N577" s="1463" t="s">
        <v>5479</v>
      </c>
      <c r="O577" s="1474"/>
      <c r="P577" s="1474"/>
    </row>
    <row r="578" hidden="1">
      <c r="A578" s="1464">
        <v>579.0</v>
      </c>
      <c r="B578" s="1463" t="s">
        <v>13365</v>
      </c>
      <c r="C578" s="1463" t="s">
        <v>13365</v>
      </c>
      <c r="D578" s="1469">
        <v>42910.0</v>
      </c>
      <c r="E578" s="1470" t="s">
        <v>13366</v>
      </c>
      <c r="F578" s="1471">
        <v>9.84248297E8</v>
      </c>
      <c r="G578" s="1471">
        <v>9.84248297E8</v>
      </c>
      <c r="H578" s="1472" t="b">
        <v>0</v>
      </c>
      <c r="I578" s="1473"/>
      <c r="J578" s="1472" t="b">
        <v>0</v>
      </c>
      <c r="K578" s="1473"/>
      <c r="L578" s="1473"/>
      <c r="M578" s="1474"/>
      <c r="N578" s="1474"/>
      <c r="O578" s="1474"/>
      <c r="P578" s="1474"/>
    </row>
    <row r="579" hidden="1">
      <c r="A579" s="1464">
        <v>580.0</v>
      </c>
      <c r="B579" s="1463" t="s">
        <v>13367</v>
      </c>
      <c r="C579" s="1463" t="s">
        <v>13367</v>
      </c>
      <c r="D579" s="1469">
        <v>42910.0</v>
      </c>
      <c r="E579" s="1470" t="s">
        <v>13368</v>
      </c>
      <c r="F579" s="1471">
        <v>9.25019716E8</v>
      </c>
      <c r="G579" s="1471">
        <v>9.25019716E8</v>
      </c>
      <c r="H579" s="1472" t="b">
        <v>0</v>
      </c>
      <c r="I579" s="1473"/>
      <c r="J579" s="1472" t="b">
        <v>0</v>
      </c>
      <c r="K579" s="1473"/>
      <c r="L579" s="1473"/>
      <c r="M579" s="1463" t="s">
        <v>8221</v>
      </c>
      <c r="N579" s="1463" t="s">
        <v>8221</v>
      </c>
      <c r="O579" s="1474"/>
      <c r="P579" s="1474"/>
    </row>
    <row r="580" hidden="1">
      <c r="A580" s="1464">
        <v>581.0</v>
      </c>
      <c r="B580" s="1463" t="s">
        <v>13369</v>
      </c>
      <c r="C580" s="1463" t="s">
        <v>13370</v>
      </c>
      <c r="D580" s="1469">
        <v>44331.0</v>
      </c>
      <c r="E580" s="1470" t="s">
        <v>13371</v>
      </c>
      <c r="F580" s="1471">
        <v>2.0634834E7</v>
      </c>
      <c r="G580" s="1471">
        <v>8.0458604E7</v>
      </c>
      <c r="H580" s="1472" t="b">
        <v>0</v>
      </c>
      <c r="I580" s="1468" t="s">
        <v>76</v>
      </c>
      <c r="J580" s="1472" t="b">
        <v>0</v>
      </c>
      <c r="K580" s="1468" t="s">
        <v>1204</v>
      </c>
      <c r="L580" s="1471">
        <v>6.6839565594E10</v>
      </c>
      <c r="M580" s="1463" t="s">
        <v>2426</v>
      </c>
      <c r="O580" s="1474"/>
      <c r="P580" s="1463" t="s">
        <v>2426</v>
      </c>
    </row>
    <row r="581" hidden="1">
      <c r="A581" s="1464">
        <v>582.0</v>
      </c>
      <c r="B581" s="1463" t="s">
        <v>13372</v>
      </c>
      <c r="C581" s="1463" t="s">
        <v>13373</v>
      </c>
      <c r="D581" s="1469">
        <v>42913.0</v>
      </c>
      <c r="E581" s="1470" t="s">
        <v>13374</v>
      </c>
      <c r="F581" s="1471">
        <v>2.0036255E7</v>
      </c>
      <c r="G581" s="1471">
        <v>8.19722487E8</v>
      </c>
      <c r="H581" s="1472" t="b">
        <v>0</v>
      </c>
      <c r="I581" s="1468" t="s">
        <v>76</v>
      </c>
      <c r="J581" s="1472" t="b">
        <v>1</v>
      </c>
      <c r="K581" s="1473"/>
      <c r="L581" s="1473"/>
      <c r="M581" s="1463" t="s">
        <v>2432</v>
      </c>
      <c r="N581" s="1474"/>
      <c r="O581" s="1474"/>
      <c r="P581" s="1463" t="s">
        <v>2432</v>
      </c>
    </row>
    <row r="582" hidden="1">
      <c r="A582" s="1464">
        <v>583.0</v>
      </c>
      <c r="B582" s="1463" t="s">
        <v>13375</v>
      </c>
      <c r="C582" s="1463" t="s">
        <v>13376</v>
      </c>
      <c r="D582" s="1469">
        <v>44331.0</v>
      </c>
      <c r="E582" s="1470" t="s">
        <v>13377</v>
      </c>
      <c r="F582" s="1471">
        <v>8.18597229E8</v>
      </c>
      <c r="G582" s="1471">
        <v>8.19046456E8</v>
      </c>
      <c r="H582" s="1472" t="b">
        <v>0</v>
      </c>
      <c r="I582" s="1468" t="s">
        <v>76</v>
      </c>
      <c r="J582" s="1472" t="b">
        <v>1</v>
      </c>
      <c r="K582" s="1468" t="s">
        <v>13086</v>
      </c>
      <c r="L582" s="1475">
        <v>6.60836E11</v>
      </c>
      <c r="M582" s="1463" t="s">
        <v>2437</v>
      </c>
      <c r="N582" s="1463" t="s">
        <v>5006</v>
      </c>
      <c r="P582" s="1463" t="s">
        <v>2437</v>
      </c>
    </row>
    <row r="583" hidden="1">
      <c r="A583" s="1464">
        <v>584.0</v>
      </c>
      <c r="B583" s="1463" t="s">
        <v>13378</v>
      </c>
      <c r="C583" s="1463" t="s">
        <v>13378</v>
      </c>
      <c r="D583" s="1469">
        <v>42914.0</v>
      </c>
      <c r="E583" s="1470" t="s">
        <v>13379</v>
      </c>
      <c r="F583" s="1471">
        <v>9.59538844E8</v>
      </c>
      <c r="G583" s="1473"/>
      <c r="H583" s="1472" t="b">
        <v>0</v>
      </c>
      <c r="I583" s="1473"/>
      <c r="J583" s="1472" t="b">
        <v>1</v>
      </c>
      <c r="K583" s="1473"/>
      <c r="L583" s="1473"/>
      <c r="M583" s="1474"/>
      <c r="N583" s="1474"/>
      <c r="O583" s="1474"/>
      <c r="P583" s="1474"/>
    </row>
    <row r="584" hidden="1">
      <c r="A584" s="1464">
        <v>585.0</v>
      </c>
      <c r="B584" s="1463" t="s">
        <v>13380</v>
      </c>
      <c r="C584" s="1463" t="s">
        <v>13380</v>
      </c>
      <c r="D584" s="1469">
        <v>42919.0</v>
      </c>
      <c r="E584" s="1470" t="s">
        <v>13381</v>
      </c>
      <c r="F584" s="1471">
        <v>8.77086086E8</v>
      </c>
      <c r="G584" s="1471">
        <v>8.77086086E8</v>
      </c>
      <c r="H584" s="1472" t="b">
        <v>0</v>
      </c>
      <c r="I584" s="1473"/>
      <c r="J584" s="1472" t="b">
        <v>1</v>
      </c>
      <c r="K584" s="1473"/>
      <c r="L584" s="1473"/>
      <c r="M584" s="1463" t="s">
        <v>5006</v>
      </c>
      <c r="N584" s="1463" t="s">
        <v>5006</v>
      </c>
      <c r="P584" s="1474"/>
    </row>
    <row r="585" hidden="1">
      <c r="A585" s="1464">
        <v>586.0</v>
      </c>
      <c r="B585" s="1463" t="s">
        <v>13382</v>
      </c>
      <c r="C585" s="1463" t="s">
        <v>13382</v>
      </c>
      <c r="D585" s="1469">
        <v>42927.0</v>
      </c>
      <c r="E585" s="1470" t="s">
        <v>13383</v>
      </c>
      <c r="F585" s="1471">
        <v>9.59538844E8</v>
      </c>
      <c r="G585" s="1471">
        <v>9.59538844E8</v>
      </c>
      <c r="H585" s="1472" t="b">
        <v>0</v>
      </c>
      <c r="I585" s="1468" t="s">
        <v>76</v>
      </c>
      <c r="J585" s="1472" t="b">
        <v>1</v>
      </c>
      <c r="K585" s="1473"/>
      <c r="L585" s="1473"/>
      <c r="M585" s="1463" t="s">
        <v>2426</v>
      </c>
      <c r="O585" s="1474"/>
      <c r="P585" s="1463" t="s">
        <v>2426</v>
      </c>
    </row>
    <row r="586" hidden="1">
      <c r="A586" s="1464">
        <v>587.0</v>
      </c>
      <c r="B586" s="1463" t="s">
        <v>13384</v>
      </c>
      <c r="C586" s="1463" t="s">
        <v>13385</v>
      </c>
      <c r="D586" s="1469">
        <v>44372.0</v>
      </c>
      <c r="E586" s="1470" t="s">
        <v>13386</v>
      </c>
      <c r="F586" s="1471">
        <v>9.44655442E8</v>
      </c>
      <c r="G586" s="1471">
        <v>9.44655442E8</v>
      </c>
      <c r="H586" s="1472" t="b">
        <v>0</v>
      </c>
      <c r="I586" s="1468" t="s">
        <v>76</v>
      </c>
      <c r="J586" s="1472" t="b">
        <v>1</v>
      </c>
      <c r="K586" s="1473"/>
      <c r="L586" s="1473"/>
      <c r="M586" s="1463" t="s">
        <v>2426</v>
      </c>
      <c r="N586" s="1463" t="s">
        <v>5046</v>
      </c>
      <c r="P586" s="1463" t="s">
        <v>2426</v>
      </c>
    </row>
    <row r="587" hidden="1">
      <c r="A587" s="1464">
        <v>588.0</v>
      </c>
      <c r="B587" s="1463" t="s">
        <v>13387</v>
      </c>
      <c r="C587" s="1463" t="s">
        <v>13388</v>
      </c>
      <c r="D587" s="1469">
        <v>44331.0</v>
      </c>
      <c r="E587" s="1470" t="s">
        <v>13389</v>
      </c>
      <c r="F587" s="1471">
        <v>9.69697456E8</v>
      </c>
      <c r="G587" s="1471">
        <v>9.69697456E8</v>
      </c>
      <c r="H587" s="1472" t="b">
        <v>0</v>
      </c>
      <c r="I587" s="1468" t="s">
        <v>76</v>
      </c>
      <c r="J587" s="1472" t="b">
        <v>0</v>
      </c>
      <c r="K587" s="1468" t="s">
        <v>13086</v>
      </c>
      <c r="L587" s="1475">
        <v>6.60836E11</v>
      </c>
      <c r="M587" s="1463" t="s">
        <v>2426</v>
      </c>
      <c r="O587" s="1474"/>
      <c r="P587" s="1463" t="s">
        <v>2426</v>
      </c>
    </row>
    <row r="588" hidden="1">
      <c r="A588" s="1464">
        <v>589.0</v>
      </c>
      <c r="B588" s="1463" t="s">
        <v>13390</v>
      </c>
      <c r="C588" s="1463" t="s">
        <v>13390</v>
      </c>
      <c r="D588" s="1469">
        <v>42930.0</v>
      </c>
      <c r="E588" s="1470" t="s">
        <v>13391</v>
      </c>
      <c r="F588" s="1476"/>
      <c r="G588" s="1471">
        <v>8.18019292E8</v>
      </c>
      <c r="H588" s="1472" t="b">
        <v>0</v>
      </c>
      <c r="I588" s="1473"/>
      <c r="J588" s="1472" t="b">
        <v>1</v>
      </c>
      <c r="K588" s="1473"/>
      <c r="L588" s="1473"/>
      <c r="M588" s="1474"/>
      <c r="N588" s="1474"/>
      <c r="O588" s="1474"/>
      <c r="P588" s="1474"/>
    </row>
    <row r="589" hidden="1">
      <c r="A589" s="1464">
        <v>590.0</v>
      </c>
      <c r="B589" s="1463" t="s">
        <v>13392</v>
      </c>
      <c r="C589" s="1463" t="s">
        <v>13392</v>
      </c>
      <c r="D589" s="1469">
        <v>42934.0</v>
      </c>
      <c r="E589" s="1470" t="s">
        <v>13393</v>
      </c>
      <c r="F589" s="1471">
        <v>8.67865449E8</v>
      </c>
      <c r="G589" s="1471">
        <v>9.28397737E8</v>
      </c>
      <c r="H589" s="1472" t="b">
        <v>0</v>
      </c>
      <c r="I589" s="1468" t="s">
        <v>76</v>
      </c>
      <c r="J589" s="1472" t="b">
        <v>0</v>
      </c>
      <c r="K589" s="1473"/>
      <c r="L589" s="1473"/>
      <c r="M589" s="1463" t="s">
        <v>3363</v>
      </c>
      <c r="N589" s="1474"/>
      <c r="O589" s="1474"/>
      <c r="P589" s="1463" t="s">
        <v>3363</v>
      </c>
    </row>
    <row r="590" hidden="1">
      <c r="A590" s="1464">
        <v>591.0</v>
      </c>
      <c r="B590" s="1463" t="s">
        <v>13394</v>
      </c>
      <c r="C590" s="1463" t="s">
        <v>13395</v>
      </c>
      <c r="D590" s="1469">
        <v>42934.0</v>
      </c>
      <c r="E590" s="1470" t="s">
        <v>13396</v>
      </c>
      <c r="F590" s="1471">
        <v>2.5150732E7</v>
      </c>
      <c r="G590" s="1468">
        <v>9.17707165E8</v>
      </c>
      <c r="H590" s="1472" t="b">
        <v>0</v>
      </c>
      <c r="I590" s="1468" t="s">
        <v>76</v>
      </c>
      <c r="J590" s="1472" t="b">
        <v>1</v>
      </c>
      <c r="K590" s="1473"/>
      <c r="L590" s="1473"/>
      <c r="M590" s="1463" t="s">
        <v>2432</v>
      </c>
      <c r="N590" s="1463" t="s">
        <v>5267</v>
      </c>
      <c r="P590" s="1463" t="s">
        <v>2432</v>
      </c>
    </row>
    <row r="591" hidden="1">
      <c r="A591" s="1464">
        <v>592.0</v>
      </c>
      <c r="B591" s="1463" t="s">
        <v>13397</v>
      </c>
      <c r="C591" s="1463" t="s">
        <v>13398</v>
      </c>
      <c r="D591" s="1469">
        <v>42936.0</v>
      </c>
      <c r="E591" s="1470" t="s">
        <v>13399</v>
      </c>
      <c r="F591" s="1471">
        <v>2.1084704E7</v>
      </c>
      <c r="G591" s="1471">
        <v>9.08061989E8</v>
      </c>
      <c r="H591" s="1472" t="b">
        <v>0</v>
      </c>
      <c r="I591" s="1468" t="s">
        <v>76</v>
      </c>
      <c r="J591" s="1472" t="b">
        <v>1</v>
      </c>
      <c r="K591" s="1473"/>
      <c r="L591" s="1473"/>
      <c r="M591" s="1463" t="s">
        <v>2426</v>
      </c>
      <c r="O591" s="1474"/>
      <c r="P591" s="1463" t="s">
        <v>2426</v>
      </c>
    </row>
    <row r="592" hidden="1">
      <c r="A592" s="1464">
        <v>593.0</v>
      </c>
      <c r="B592" s="1463" t="s">
        <v>13400</v>
      </c>
      <c r="C592" s="1463" t="s">
        <v>13400</v>
      </c>
      <c r="D592" s="1469">
        <v>42937.0</v>
      </c>
      <c r="E592" s="1470" t="s">
        <v>13401</v>
      </c>
      <c r="F592" s="1471">
        <v>8.16838889E8</v>
      </c>
      <c r="G592" s="1471">
        <v>9.63179962E8</v>
      </c>
      <c r="H592" s="1472" t="b">
        <v>0</v>
      </c>
      <c r="I592" s="1468" t="s">
        <v>76</v>
      </c>
      <c r="J592" s="1472" t="b">
        <v>1</v>
      </c>
      <c r="K592" s="1473"/>
      <c r="L592" s="1473"/>
      <c r="M592" s="1463" t="s">
        <v>2461</v>
      </c>
      <c r="N592" s="1463" t="s">
        <v>4930</v>
      </c>
      <c r="O592" s="1474"/>
      <c r="P592" s="1463" t="s">
        <v>2461</v>
      </c>
    </row>
    <row r="593" hidden="1">
      <c r="A593" s="1464">
        <v>594.0</v>
      </c>
      <c r="B593" s="1463" t="s">
        <v>13402</v>
      </c>
      <c r="C593" s="1463" t="s">
        <v>13403</v>
      </c>
      <c r="D593" s="1469">
        <v>42937.0</v>
      </c>
      <c r="E593" s="1470" t="s">
        <v>13404</v>
      </c>
      <c r="F593" s="1471">
        <v>2.67912E7</v>
      </c>
      <c r="G593" s="1471">
        <v>9.54866655E8</v>
      </c>
      <c r="H593" s="1472" t="b">
        <v>0</v>
      </c>
      <c r="I593" s="1468" t="s">
        <v>76</v>
      </c>
      <c r="J593" s="1472" t="b">
        <v>0</v>
      </c>
      <c r="K593" s="1473"/>
      <c r="L593" s="1473"/>
      <c r="M593" s="1463" t="s">
        <v>2432</v>
      </c>
      <c r="N593" s="1463" t="s">
        <v>4951</v>
      </c>
      <c r="O593" s="1474"/>
      <c r="P593" s="1463" t="s">
        <v>2432</v>
      </c>
    </row>
    <row r="594" hidden="1">
      <c r="A594" s="1464">
        <v>595.0</v>
      </c>
      <c r="B594" s="1463" t="s">
        <v>13405</v>
      </c>
      <c r="C594" s="1463" t="s">
        <v>13406</v>
      </c>
      <c r="D594" s="1469">
        <v>42940.0</v>
      </c>
      <c r="E594" s="1470" t="s">
        <v>13407</v>
      </c>
      <c r="F594" s="1471">
        <v>2.7127817E7</v>
      </c>
      <c r="G594" s="1471">
        <v>6.14269642E8</v>
      </c>
      <c r="H594" s="1472" t="b">
        <v>0</v>
      </c>
      <c r="I594" s="1468" t="s">
        <v>76</v>
      </c>
      <c r="J594" s="1472" t="b">
        <v>0</v>
      </c>
      <c r="K594" s="1473"/>
      <c r="L594" s="1473"/>
      <c r="M594" s="1463" t="s">
        <v>2937</v>
      </c>
      <c r="N594" s="1463" t="s">
        <v>4930</v>
      </c>
      <c r="O594" s="1474"/>
      <c r="P594" s="1463" t="s">
        <v>2937</v>
      </c>
    </row>
    <row r="595" hidden="1">
      <c r="A595" s="1464">
        <v>596.0</v>
      </c>
      <c r="B595" s="1463" t="s">
        <v>13408</v>
      </c>
      <c r="C595" s="1463" t="s">
        <v>13408</v>
      </c>
      <c r="D595" s="1469">
        <v>42940.0</v>
      </c>
      <c r="E595" s="1470" t="s">
        <v>13409</v>
      </c>
      <c r="F595" s="1471">
        <v>6.15484904E8</v>
      </c>
      <c r="G595" s="1471">
        <v>6.15484904E8</v>
      </c>
      <c r="H595" s="1472" t="b">
        <v>0</v>
      </c>
      <c r="I595" s="1473"/>
      <c r="J595" s="1472" t="b">
        <v>0</v>
      </c>
      <c r="K595" s="1473"/>
      <c r="L595" s="1473"/>
      <c r="M595" s="1463" t="s">
        <v>4930</v>
      </c>
      <c r="N595" s="1463" t="s">
        <v>4930</v>
      </c>
      <c r="O595" s="1474"/>
      <c r="P595" s="1474"/>
    </row>
    <row r="596" hidden="1">
      <c r="A596" s="1464">
        <v>597.0</v>
      </c>
      <c r="B596" s="1463" t="s">
        <v>13410</v>
      </c>
      <c r="C596" s="1463" t="s">
        <v>13410</v>
      </c>
      <c r="D596" s="1469">
        <v>42942.0</v>
      </c>
      <c r="E596" s="1470" t="s">
        <v>13411</v>
      </c>
      <c r="F596" s="1471">
        <v>9.53536526E8</v>
      </c>
      <c r="G596" s="1471">
        <v>9.53536526E8</v>
      </c>
      <c r="H596" s="1472" t="b">
        <v>0</v>
      </c>
      <c r="I596" s="1468" t="s">
        <v>76</v>
      </c>
      <c r="J596" s="1472" t="b">
        <v>1</v>
      </c>
      <c r="K596" s="1473"/>
      <c r="L596" s="1473"/>
      <c r="M596" s="1463" t="s">
        <v>2426</v>
      </c>
      <c r="O596" s="1474"/>
      <c r="P596" s="1463" t="s">
        <v>2426</v>
      </c>
    </row>
    <row r="597">
      <c r="A597" s="1464">
        <v>598.0</v>
      </c>
      <c r="B597" s="1463" t="s">
        <v>4966</v>
      </c>
      <c r="C597" s="1463" t="s">
        <v>4967</v>
      </c>
      <c r="D597" s="1469">
        <v>45652.0</v>
      </c>
      <c r="E597" s="1470" t="s">
        <v>4968</v>
      </c>
      <c r="F597" s="1471">
        <v>9.52519799E8</v>
      </c>
      <c r="G597" s="1471">
        <v>9.52519799E8</v>
      </c>
      <c r="H597" s="1472" t="b">
        <v>1</v>
      </c>
      <c r="I597" s="1468" t="s">
        <v>76</v>
      </c>
      <c r="J597" s="1472" t="b">
        <v>1</v>
      </c>
      <c r="K597" s="1468" t="s">
        <v>4936</v>
      </c>
      <c r="L597" s="1471">
        <v>6.6909921784E10</v>
      </c>
      <c r="M597" s="1463" t="s">
        <v>2464</v>
      </c>
      <c r="N597" s="1474"/>
      <c r="O597" s="1474"/>
      <c r="P597" s="1463" t="s">
        <v>5881</v>
      </c>
    </row>
    <row r="598" hidden="1">
      <c r="A598" s="1464">
        <v>599.0</v>
      </c>
      <c r="B598" s="1463" t="s">
        <v>13412</v>
      </c>
      <c r="C598" s="1463" t="s">
        <v>13413</v>
      </c>
      <c r="D598" s="1469">
        <v>42949.0</v>
      </c>
      <c r="E598" s="1470" t="s">
        <v>13414</v>
      </c>
      <c r="F598" s="1471">
        <v>6.31856166E8</v>
      </c>
      <c r="G598" s="1471">
        <v>6.31856166E8</v>
      </c>
      <c r="H598" s="1472" t="b">
        <v>0</v>
      </c>
      <c r="I598" s="1468" t="s">
        <v>76</v>
      </c>
      <c r="J598" s="1472" t="b">
        <v>1</v>
      </c>
      <c r="K598" s="1473"/>
      <c r="L598" s="1473"/>
      <c r="M598" s="1463" t="s">
        <v>2464</v>
      </c>
      <c r="N598" s="1463" t="s">
        <v>5345</v>
      </c>
      <c r="O598" s="1474"/>
      <c r="P598" s="1463" t="s">
        <v>2464</v>
      </c>
    </row>
    <row r="599" hidden="1">
      <c r="A599" s="1464">
        <v>600.0</v>
      </c>
      <c r="B599" s="1463" t="s">
        <v>13415</v>
      </c>
      <c r="C599" s="1463" t="s">
        <v>13415</v>
      </c>
      <c r="D599" s="1469">
        <v>42955.0</v>
      </c>
      <c r="E599" s="1470" t="s">
        <v>13416</v>
      </c>
      <c r="F599" s="1471">
        <v>6.28898622E8</v>
      </c>
      <c r="G599" s="1471">
        <v>6.28898622E8</v>
      </c>
      <c r="H599" s="1472" t="b">
        <v>0</v>
      </c>
      <c r="I599" s="1468" t="s">
        <v>76</v>
      </c>
      <c r="J599" s="1472" t="b">
        <v>1</v>
      </c>
      <c r="K599" s="1473"/>
      <c r="L599" s="1473"/>
      <c r="M599" s="1463" t="s">
        <v>2659</v>
      </c>
      <c r="N599" s="1463" t="s">
        <v>5345</v>
      </c>
      <c r="O599" s="1474"/>
      <c r="P599" s="1463" t="s">
        <v>2659</v>
      </c>
    </row>
    <row r="600" hidden="1">
      <c r="A600" s="1464">
        <v>601.0</v>
      </c>
      <c r="B600" s="1463" t="s">
        <v>13417</v>
      </c>
      <c r="C600" s="1463" t="s">
        <v>13417</v>
      </c>
      <c r="D600" s="1469">
        <v>42955.0</v>
      </c>
      <c r="E600" s="1470" t="s">
        <v>13418</v>
      </c>
      <c r="F600" s="1471">
        <v>6.37541373E8</v>
      </c>
      <c r="G600" s="1471">
        <v>6.37541373E8</v>
      </c>
      <c r="H600" s="1472" t="b">
        <v>0</v>
      </c>
      <c r="I600" s="1468" t="s">
        <v>76</v>
      </c>
      <c r="J600" s="1472" t="b">
        <v>1</v>
      </c>
      <c r="K600" s="1473"/>
      <c r="L600" s="1473"/>
      <c r="M600" s="1463" t="s">
        <v>2659</v>
      </c>
      <c r="N600" s="1474"/>
      <c r="O600" s="1474"/>
      <c r="P600" s="1463" t="s">
        <v>2659</v>
      </c>
    </row>
    <row r="601" hidden="1">
      <c r="A601" s="1464">
        <v>602.0</v>
      </c>
      <c r="B601" s="1463" t="s">
        <v>13419</v>
      </c>
      <c r="C601" s="1463" t="s">
        <v>13419</v>
      </c>
      <c r="D601" s="1469">
        <v>42955.0</v>
      </c>
      <c r="E601" s="1470" t="s">
        <v>13420</v>
      </c>
      <c r="F601" s="1471">
        <v>9.93944417E8</v>
      </c>
      <c r="G601" s="1471">
        <v>6.6993944417E10</v>
      </c>
      <c r="H601" s="1472" t="b">
        <v>0</v>
      </c>
      <c r="I601" s="1473"/>
      <c r="J601" s="1472" t="b">
        <v>1</v>
      </c>
      <c r="K601" s="1473"/>
      <c r="L601" s="1473"/>
      <c r="M601" s="1474"/>
      <c r="N601" s="1474"/>
      <c r="O601" s="1474"/>
      <c r="P601" s="1474"/>
    </row>
    <row r="602" hidden="1">
      <c r="A602" s="1464">
        <v>603.0</v>
      </c>
      <c r="B602" s="1463" t="s">
        <v>13421</v>
      </c>
      <c r="C602" s="1463" t="s">
        <v>13422</v>
      </c>
      <c r="D602" s="1469">
        <v>42958.0</v>
      </c>
      <c r="E602" s="1470" t="s">
        <v>13423</v>
      </c>
      <c r="F602" s="1471">
        <v>9.71739673E8</v>
      </c>
      <c r="G602" s="1471">
        <v>9.71739673E8</v>
      </c>
      <c r="H602" s="1472" t="b">
        <v>0</v>
      </c>
      <c r="I602" s="1468" t="s">
        <v>76</v>
      </c>
      <c r="J602" s="1472" t="b">
        <v>0</v>
      </c>
      <c r="K602" s="1473"/>
      <c r="L602" s="1473"/>
      <c r="M602" s="1463" t="s">
        <v>2476</v>
      </c>
      <c r="N602" s="1463" t="s">
        <v>8221</v>
      </c>
      <c r="O602" s="1474"/>
      <c r="P602" s="1463" t="s">
        <v>2476</v>
      </c>
    </row>
    <row r="603" hidden="1">
      <c r="A603" s="1464">
        <v>604.0</v>
      </c>
      <c r="B603" s="1463" t="s">
        <v>13424</v>
      </c>
      <c r="C603" s="1463" t="s">
        <v>13425</v>
      </c>
      <c r="D603" s="1469">
        <v>42959.0</v>
      </c>
      <c r="E603" s="1470" t="s">
        <v>13426</v>
      </c>
      <c r="F603" s="1471">
        <v>6.15494663E8</v>
      </c>
      <c r="G603" s="1471">
        <v>6.15494663E8</v>
      </c>
      <c r="H603" s="1472" t="b">
        <v>0</v>
      </c>
      <c r="I603" s="1468" t="s">
        <v>76</v>
      </c>
      <c r="J603" s="1472" t="b">
        <v>0</v>
      </c>
      <c r="K603" s="1473"/>
      <c r="L603" s="1473"/>
      <c r="M603" s="1463" t="s">
        <v>2432</v>
      </c>
      <c r="N603" s="1474"/>
      <c r="O603" s="1474"/>
      <c r="P603" s="1463" t="s">
        <v>2432</v>
      </c>
    </row>
    <row r="604" hidden="1">
      <c r="A604" s="1464">
        <v>605.0</v>
      </c>
      <c r="B604" s="1463" t="s">
        <v>13427</v>
      </c>
      <c r="C604" s="1463" t="s">
        <v>13427</v>
      </c>
      <c r="D604" s="1469">
        <v>42961.0</v>
      </c>
      <c r="E604" s="1470" t="s">
        <v>13428</v>
      </c>
      <c r="F604" s="1471">
        <v>2.2144335E7</v>
      </c>
      <c r="G604" s="1471">
        <v>8.18737787E8</v>
      </c>
      <c r="H604" s="1472" t="b">
        <v>0</v>
      </c>
      <c r="I604" s="1468" t="s">
        <v>76</v>
      </c>
      <c r="J604" s="1472" t="b">
        <v>0</v>
      </c>
      <c r="K604" s="1473"/>
      <c r="L604" s="1473"/>
      <c r="M604" s="1463" t="s">
        <v>2432</v>
      </c>
      <c r="N604" s="1474"/>
      <c r="O604" s="1474"/>
      <c r="P604" s="1463" t="s">
        <v>2432</v>
      </c>
    </row>
    <row r="605" hidden="1">
      <c r="A605" s="1464">
        <v>606.0</v>
      </c>
      <c r="B605" s="1463" t="s">
        <v>13429</v>
      </c>
      <c r="C605" s="1463" t="s">
        <v>13429</v>
      </c>
      <c r="D605" s="1469">
        <v>42962.0</v>
      </c>
      <c r="E605" s="1470" t="s">
        <v>13430</v>
      </c>
      <c r="F605" s="1471">
        <v>2.550125E7</v>
      </c>
      <c r="G605" s="1471">
        <v>8.18737787E8</v>
      </c>
      <c r="H605" s="1472" t="b">
        <v>0</v>
      </c>
      <c r="I605" s="1473"/>
      <c r="J605" s="1472" t="b">
        <v>0</v>
      </c>
      <c r="K605" s="1473"/>
      <c r="L605" s="1473"/>
      <c r="M605" s="1463" t="s">
        <v>2432</v>
      </c>
      <c r="N605" s="1463" t="s">
        <v>5098</v>
      </c>
      <c r="P605" s="1463" t="s">
        <v>2432</v>
      </c>
    </row>
    <row r="606" hidden="1">
      <c r="A606" s="1464">
        <v>607.0</v>
      </c>
      <c r="B606" s="1463" t="s">
        <v>13431</v>
      </c>
      <c r="C606" s="1463" t="s">
        <v>13431</v>
      </c>
      <c r="D606" s="1469">
        <v>42965.0</v>
      </c>
      <c r="E606" s="1470" t="s">
        <v>13432</v>
      </c>
      <c r="F606" s="1471">
        <v>2.0696962E7</v>
      </c>
      <c r="G606" s="1471">
        <v>9.87951489E8</v>
      </c>
      <c r="H606" s="1472" t="b">
        <v>0</v>
      </c>
      <c r="I606" s="1468" t="s">
        <v>76</v>
      </c>
      <c r="J606" s="1472" t="b">
        <v>1</v>
      </c>
      <c r="K606" s="1473"/>
      <c r="L606" s="1473"/>
      <c r="M606" s="1463" t="s">
        <v>2426</v>
      </c>
      <c r="O606" s="1474"/>
      <c r="P606" s="1463" t="s">
        <v>2426</v>
      </c>
    </row>
    <row r="607" hidden="1">
      <c r="A607" s="1464">
        <v>608.0</v>
      </c>
      <c r="B607" s="1463" t="s">
        <v>13433</v>
      </c>
      <c r="C607" s="1463" t="s">
        <v>13433</v>
      </c>
      <c r="D607" s="1469">
        <v>42968.0</v>
      </c>
      <c r="E607" s="1470" t="s">
        <v>13434</v>
      </c>
      <c r="F607" s="1468">
        <v>2.6780092E7</v>
      </c>
      <c r="G607" s="1471">
        <v>8.20584242E8</v>
      </c>
      <c r="H607" s="1472" t="b">
        <v>0</v>
      </c>
      <c r="I607" s="1468" t="s">
        <v>76</v>
      </c>
      <c r="J607" s="1472" t="b">
        <v>1</v>
      </c>
      <c r="K607" s="1473"/>
      <c r="L607" s="1473"/>
      <c r="M607" s="1463" t="s">
        <v>2426</v>
      </c>
      <c r="N607" s="1463" t="s">
        <v>5077</v>
      </c>
      <c r="O607" s="1474"/>
      <c r="P607" s="1463" t="s">
        <v>2426</v>
      </c>
    </row>
    <row r="608" hidden="1">
      <c r="A608" s="1464">
        <v>609.0</v>
      </c>
      <c r="B608" s="1463" t="s">
        <v>13435</v>
      </c>
      <c r="C608" s="1463" t="s">
        <v>13435</v>
      </c>
      <c r="D608" s="1469">
        <v>42972.0</v>
      </c>
      <c r="E608" s="1470" t="s">
        <v>13436</v>
      </c>
      <c r="F608" s="1468" t="s">
        <v>13437</v>
      </c>
      <c r="G608" s="1468">
        <v>9.36465504E8</v>
      </c>
      <c r="H608" s="1472" t="b">
        <v>0</v>
      </c>
      <c r="I608" s="1473"/>
      <c r="J608" s="1472" t="b">
        <v>0</v>
      </c>
      <c r="K608" s="1473"/>
      <c r="L608" s="1473"/>
      <c r="M608" s="1463" t="s">
        <v>2426</v>
      </c>
      <c r="O608" s="1474"/>
      <c r="P608" s="1463" t="s">
        <v>2426</v>
      </c>
    </row>
    <row r="609" hidden="1">
      <c r="A609" s="1464">
        <v>610.0</v>
      </c>
      <c r="B609" s="1463" t="s">
        <v>13438</v>
      </c>
      <c r="C609" s="1463" t="s">
        <v>13438</v>
      </c>
      <c r="D609" s="1469">
        <v>42972.0</v>
      </c>
      <c r="E609" s="1470" t="s">
        <v>13439</v>
      </c>
      <c r="F609" s="1471">
        <v>9.94322011E8</v>
      </c>
      <c r="G609" s="1471">
        <v>9.94322011E8</v>
      </c>
      <c r="H609" s="1472" t="b">
        <v>0</v>
      </c>
      <c r="I609" s="1473"/>
      <c r="J609" s="1472" t="b">
        <v>0</v>
      </c>
      <c r="K609" s="1473"/>
      <c r="L609" s="1473"/>
      <c r="M609" s="1463" t="s">
        <v>3363</v>
      </c>
      <c r="N609" s="1474"/>
      <c r="O609" s="1474"/>
      <c r="P609" s="1463" t="s">
        <v>3363</v>
      </c>
    </row>
    <row r="610" hidden="1">
      <c r="A610" s="1464">
        <v>611.0</v>
      </c>
      <c r="B610" s="1463" t="s">
        <v>13440</v>
      </c>
      <c r="C610" s="1463" t="s">
        <v>13441</v>
      </c>
      <c r="D610" s="1469">
        <v>43777.0</v>
      </c>
      <c r="E610" s="1470" t="s">
        <v>13442</v>
      </c>
      <c r="F610" s="1471">
        <v>8.18133992E8</v>
      </c>
      <c r="G610" s="1477">
        <v>8.18133992081206E18</v>
      </c>
      <c r="H610" s="1472" t="b">
        <v>0</v>
      </c>
      <c r="I610" s="1468" t="s">
        <v>76</v>
      </c>
      <c r="J610" s="1472" t="b">
        <v>0</v>
      </c>
      <c r="K610" s="1468" t="s">
        <v>13086</v>
      </c>
      <c r="L610" s="1475">
        <v>6.60836E11</v>
      </c>
      <c r="M610" s="1463" t="s">
        <v>5458</v>
      </c>
      <c r="N610" s="1463" t="s">
        <v>5458</v>
      </c>
      <c r="O610" s="1474"/>
      <c r="P610" s="1474"/>
    </row>
    <row r="611" hidden="1">
      <c r="A611" s="1464">
        <v>612.0</v>
      </c>
      <c r="B611" s="1463" t="s">
        <v>13443</v>
      </c>
      <c r="C611" s="1463" t="s">
        <v>13443</v>
      </c>
      <c r="D611" s="1469">
        <v>42975.0</v>
      </c>
      <c r="E611" s="1470" t="s">
        <v>13444</v>
      </c>
      <c r="F611" s="1471">
        <v>5.3010692E7</v>
      </c>
      <c r="G611" s="1471">
        <v>8.15946661E8</v>
      </c>
      <c r="H611" s="1472" t="b">
        <v>0</v>
      </c>
      <c r="I611" s="1468" t="s">
        <v>6296</v>
      </c>
      <c r="J611" s="1472" t="b">
        <v>1</v>
      </c>
      <c r="K611" s="1473"/>
      <c r="L611" s="1473"/>
      <c r="M611" s="1463" t="s">
        <v>2937</v>
      </c>
      <c r="N611" s="1474"/>
      <c r="O611" s="1474"/>
      <c r="P611" s="1463" t="s">
        <v>2937</v>
      </c>
    </row>
    <row r="612" hidden="1">
      <c r="A612" s="1464">
        <v>613.0</v>
      </c>
      <c r="B612" s="1463" t="s">
        <v>13445</v>
      </c>
      <c r="C612" s="1463" t="s">
        <v>13445</v>
      </c>
      <c r="D612" s="1469">
        <v>42976.0</v>
      </c>
      <c r="E612" s="1470" t="s">
        <v>13446</v>
      </c>
      <c r="F612" s="1471">
        <v>2.0759837E7</v>
      </c>
      <c r="G612" s="1471">
        <v>9.55453615E8</v>
      </c>
      <c r="H612" s="1472" t="b">
        <v>0</v>
      </c>
      <c r="I612" s="1468" t="s">
        <v>76</v>
      </c>
      <c r="J612" s="1472" t="b">
        <v>1</v>
      </c>
      <c r="K612" s="1473"/>
      <c r="L612" s="1473"/>
      <c r="M612" s="1463" t="s">
        <v>5006</v>
      </c>
      <c r="N612" s="1463" t="s">
        <v>5006</v>
      </c>
      <c r="P612" s="1474"/>
    </row>
    <row r="613" hidden="1">
      <c r="A613" s="1464">
        <v>614.0</v>
      </c>
      <c r="B613" s="1463" t="s">
        <v>13447</v>
      </c>
      <c r="C613" s="1463" t="s">
        <v>13448</v>
      </c>
      <c r="D613" s="1469">
        <v>42977.0</v>
      </c>
      <c r="E613" s="1470" t="s">
        <v>13449</v>
      </c>
      <c r="F613" s="1471">
        <v>8.35821551E8</v>
      </c>
      <c r="G613" s="1471">
        <v>8.35821551E8</v>
      </c>
      <c r="H613" s="1472" t="b">
        <v>0</v>
      </c>
      <c r="I613" s="1468" t="s">
        <v>6296</v>
      </c>
      <c r="J613" s="1472" t="b">
        <v>1</v>
      </c>
      <c r="K613" s="1473"/>
      <c r="L613" s="1473"/>
      <c r="M613" s="1463" t="s">
        <v>2937</v>
      </c>
      <c r="N613" s="1474"/>
      <c r="O613" s="1474"/>
      <c r="P613" s="1463" t="s">
        <v>2937</v>
      </c>
    </row>
    <row r="614" hidden="1">
      <c r="A614" s="1464">
        <v>615.0</v>
      </c>
      <c r="B614" s="1463" t="s">
        <v>13450</v>
      </c>
      <c r="C614" s="1463" t="s">
        <v>13450</v>
      </c>
      <c r="D614" s="1469">
        <v>42978.0</v>
      </c>
      <c r="E614" s="1470" t="s">
        <v>13451</v>
      </c>
      <c r="F614" s="1471">
        <v>2.1180639E7</v>
      </c>
      <c r="G614" s="1471">
        <v>8.18746876E8</v>
      </c>
      <c r="H614" s="1472" t="b">
        <v>0</v>
      </c>
      <c r="I614" s="1473"/>
      <c r="J614" s="1472" t="b">
        <v>1</v>
      </c>
      <c r="K614" s="1473"/>
      <c r="L614" s="1473"/>
      <c r="M614" s="1463" t="s">
        <v>2937</v>
      </c>
      <c r="N614" s="1463" t="s">
        <v>5072</v>
      </c>
      <c r="O614" s="1474"/>
      <c r="P614" s="1463" t="s">
        <v>2937</v>
      </c>
    </row>
    <row r="615" hidden="1">
      <c r="A615" s="1464">
        <v>616.0</v>
      </c>
      <c r="B615" s="1463" t="s">
        <v>13452</v>
      </c>
      <c r="C615" s="1463" t="s">
        <v>13453</v>
      </c>
      <c r="D615" s="1469">
        <v>42979.0</v>
      </c>
      <c r="E615" s="1470" t="s">
        <v>13454</v>
      </c>
      <c r="F615" s="1471">
        <v>9.42490409E8</v>
      </c>
      <c r="G615" s="1471">
        <v>8.60266152E8</v>
      </c>
      <c r="H615" s="1472" t="b">
        <v>0</v>
      </c>
      <c r="I615" s="1468" t="s">
        <v>76</v>
      </c>
      <c r="J615" s="1472" t="b">
        <v>0</v>
      </c>
      <c r="K615" s="1473"/>
      <c r="L615" s="1473"/>
      <c r="M615" s="1463" t="s">
        <v>2476</v>
      </c>
      <c r="N615" s="1463" t="s">
        <v>5046</v>
      </c>
      <c r="P615" s="1463" t="s">
        <v>2476</v>
      </c>
    </row>
    <row r="616" hidden="1">
      <c r="A616" s="1464">
        <v>617.0</v>
      </c>
      <c r="B616" s="1463" t="s">
        <v>13455</v>
      </c>
      <c r="C616" s="1463" t="s">
        <v>13455</v>
      </c>
      <c r="D616" s="1469">
        <v>44287.0</v>
      </c>
      <c r="E616" s="1470" t="s">
        <v>13456</v>
      </c>
      <c r="F616" s="1471">
        <v>8.193916E8</v>
      </c>
      <c r="G616" s="1471">
        <v>8.193916E8</v>
      </c>
      <c r="H616" s="1472" t="b">
        <v>0</v>
      </c>
      <c r="I616" s="1468" t="s">
        <v>76</v>
      </c>
      <c r="J616" s="1472" t="b">
        <v>1</v>
      </c>
      <c r="K616" s="1473"/>
      <c r="L616" s="1473"/>
      <c r="M616" s="1463" t="s">
        <v>5398</v>
      </c>
      <c r="N616" s="1463" t="s">
        <v>5398</v>
      </c>
      <c r="O616" s="1474"/>
      <c r="P616" s="1474"/>
    </row>
    <row r="617" hidden="1">
      <c r="A617" s="1464">
        <v>618.0</v>
      </c>
      <c r="B617" s="1463" t="s">
        <v>13457</v>
      </c>
      <c r="C617" s="1463" t="s">
        <v>13457</v>
      </c>
      <c r="D617" s="1469">
        <v>42983.0</v>
      </c>
      <c r="E617" s="1470" t="s">
        <v>13458</v>
      </c>
      <c r="F617" s="1471">
        <v>2.00331E7</v>
      </c>
      <c r="G617" s="1471">
        <v>9.44566654E8</v>
      </c>
      <c r="H617" s="1472" t="b">
        <v>0</v>
      </c>
      <c r="I617" s="1468" t="s">
        <v>76</v>
      </c>
      <c r="J617" s="1472" t="b">
        <v>1</v>
      </c>
      <c r="K617" s="1473"/>
      <c r="L617" s="1473"/>
      <c r="M617" s="1463" t="s">
        <v>2426</v>
      </c>
      <c r="N617" s="1463" t="s">
        <v>5258</v>
      </c>
      <c r="O617" s="1474"/>
      <c r="P617" s="1463" t="s">
        <v>2426</v>
      </c>
    </row>
    <row r="618" hidden="1">
      <c r="A618" s="1464">
        <v>619.0</v>
      </c>
      <c r="B618" s="1463" t="s">
        <v>13459</v>
      </c>
      <c r="C618" s="1463" t="s">
        <v>13460</v>
      </c>
      <c r="D618" s="1469">
        <v>42983.0</v>
      </c>
      <c r="E618" s="1470" t="s">
        <v>13461</v>
      </c>
      <c r="F618" s="1471">
        <v>2.7129066E7</v>
      </c>
      <c r="G618" s="1471">
        <v>9.17707164E8</v>
      </c>
      <c r="H618" s="1472" t="b">
        <v>0</v>
      </c>
      <c r="I618" s="1468" t="s">
        <v>76</v>
      </c>
      <c r="J618" s="1472" t="b">
        <v>1</v>
      </c>
      <c r="K618" s="1473"/>
      <c r="L618" s="1473"/>
      <c r="M618" s="1463" t="s">
        <v>2432</v>
      </c>
      <c r="N618" s="1463" t="s">
        <v>4930</v>
      </c>
      <c r="O618" s="1474"/>
      <c r="P618" s="1463" t="s">
        <v>2432</v>
      </c>
    </row>
    <row r="619" hidden="1">
      <c r="A619" s="1464">
        <v>620.0</v>
      </c>
      <c r="B619" s="1463" t="s">
        <v>13462</v>
      </c>
      <c r="C619" s="1463" t="s">
        <v>13462</v>
      </c>
      <c r="D619" s="1469">
        <v>42986.0</v>
      </c>
      <c r="E619" s="1470" t="s">
        <v>13463</v>
      </c>
      <c r="F619" s="1471">
        <v>6.31856166E8</v>
      </c>
      <c r="G619" s="1471">
        <v>8.97155117E8</v>
      </c>
      <c r="H619" s="1472" t="b">
        <v>0</v>
      </c>
      <c r="I619" s="1473"/>
      <c r="J619" s="1472" t="b">
        <v>0</v>
      </c>
      <c r="K619" s="1473"/>
      <c r="L619" s="1473"/>
      <c r="M619" s="1463" t="s">
        <v>5345</v>
      </c>
      <c r="N619" s="1463" t="s">
        <v>5345</v>
      </c>
      <c r="O619" s="1474"/>
      <c r="P619" s="1474"/>
    </row>
    <row r="620" hidden="1">
      <c r="A620" s="1464">
        <v>621.0</v>
      </c>
      <c r="B620" s="1463" t="s">
        <v>13464</v>
      </c>
      <c r="C620" s="1463" t="s">
        <v>13464</v>
      </c>
      <c r="D620" s="1469">
        <v>42986.0</v>
      </c>
      <c r="E620" s="1470" t="s">
        <v>13465</v>
      </c>
      <c r="F620" s="1471">
        <v>6.37871888E8</v>
      </c>
      <c r="G620" s="1471">
        <v>6.37871888E8</v>
      </c>
      <c r="H620" s="1472" t="b">
        <v>0</v>
      </c>
      <c r="I620" s="1473"/>
      <c r="J620" s="1472" t="b">
        <v>0</v>
      </c>
      <c r="K620" s="1473"/>
      <c r="L620" s="1473"/>
      <c r="M620" s="1463" t="s">
        <v>5345</v>
      </c>
      <c r="N620" s="1463" t="s">
        <v>5345</v>
      </c>
      <c r="O620" s="1474"/>
      <c r="P620" s="1474"/>
    </row>
    <row r="621" hidden="1">
      <c r="A621" s="1464">
        <v>622.0</v>
      </c>
      <c r="B621" s="1463" t="s">
        <v>13466</v>
      </c>
      <c r="C621" s="1463" t="s">
        <v>13466</v>
      </c>
      <c r="D621" s="1469">
        <v>42986.0</v>
      </c>
      <c r="E621" s="1470" t="s">
        <v>13467</v>
      </c>
      <c r="F621" s="1471">
        <v>8.36017088E8</v>
      </c>
      <c r="G621" s="1471">
        <v>8.36017088E8</v>
      </c>
      <c r="H621" s="1472" t="b">
        <v>0</v>
      </c>
      <c r="I621" s="1473"/>
      <c r="J621" s="1472" t="b">
        <v>0</v>
      </c>
      <c r="K621" s="1473"/>
      <c r="L621" s="1473"/>
      <c r="M621" s="1474"/>
      <c r="N621" s="1474"/>
      <c r="O621" s="1474"/>
      <c r="P621" s="1474"/>
    </row>
    <row r="622" hidden="1">
      <c r="A622" s="1464">
        <v>623.0</v>
      </c>
      <c r="B622" s="1463" t="s">
        <v>13468</v>
      </c>
      <c r="C622" s="1463" t="s">
        <v>13468</v>
      </c>
      <c r="D622" s="1469">
        <v>42986.0</v>
      </c>
      <c r="E622" s="1470" t="s">
        <v>13469</v>
      </c>
      <c r="F622" s="1471">
        <v>9.03328398E8</v>
      </c>
      <c r="G622" s="1471">
        <v>9.03328398E8</v>
      </c>
      <c r="H622" s="1472" t="b">
        <v>0</v>
      </c>
      <c r="I622" s="1473"/>
      <c r="J622" s="1472" t="b">
        <v>0</v>
      </c>
      <c r="K622" s="1473"/>
      <c r="L622" s="1473"/>
      <c r="M622" s="1474"/>
      <c r="N622" s="1474"/>
      <c r="O622" s="1474"/>
      <c r="P622" s="1474"/>
    </row>
    <row r="623" hidden="1">
      <c r="A623" s="1464">
        <v>624.0</v>
      </c>
      <c r="B623" s="1463" t="s">
        <v>13470</v>
      </c>
      <c r="C623" s="1463" t="s">
        <v>13470</v>
      </c>
      <c r="D623" s="1469">
        <v>42986.0</v>
      </c>
      <c r="E623" s="1470" t="s">
        <v>13471</v>
      </c>
      <c r="F623" s="1471">
        <v>9.48862515E8</v>
      </c>
      <c r="G623" s="1471">
        <v>6.37871888E8</v>
      </c>
      <c r="H623" s="1472" t="b">
        <v>0</v>
      </c>
      <c r="I623" s="1473"/>
      <c r="J623" s="1472" t="b">
        <v>1</v>
      </c>
      <c r="K623" s="1473"/>
      <c r="L623" s="1473"/>
      <c r="M623" s="1474"/>
      <c r="N623" s="1474"/>
      <c r="O623" s="1474"/>
      <c r="P623" s="1474"/>
    </row>
    <row r="624" hidden="1">
      <c r="A624" s="1464">
        <v>625.0</v>
      </c>
      <c r="B624" s="1463" t="s">
        <v>13472</v>
      </c>
      <c r="C624" s="1463" t="s">
        <v>13472</v>
      </c>
      <c r="D624" s="1469">
        <v>42986.0</v>
      </c>
      <c r="E624" s="1470" t="s">
        <v>13473</v>
      </c>
      <c r="F624" s="1471">
        <v>6.37871888E8</v>
      </c>
      <c r="G624" s="1471">
        <v>6.37871888E8</v>
      </c>
      <c r="H624" s="1472" t="b">
        <v>0</v>
      </c>
      <c r="I624" s="1473"/>
      <c r="J624" s="1472" t="b">
        <v>0</v>
      </c>
      <c r="K624" s="1473"/>
      <c r="L624" s="1473"/>
      <c r="M624" s="1463" t="s">
        <v>3363</v>
      </c>
      <c r="N624" s="1474"/>
      <c r="O624" s="1474"/>
      <c r="P624" s="1463" t="s">
        <v>3363</v>
      </c>
    </row>
    <row r="625" hidden="1">
      <c r="A625" s="1464">
        <v>626.0</v>
      </c>
      <c r="B625" s="1463" t="s">
        <v>13474</v>
      </c>
      <c r="C625" s="1463" t="s">
        <v>13474</v>
      </c>
      <c r="D625" s="1469">
        <v>42986.0</v>
      </c>
      <c r="E625" s="1470" t="s">
        <v>13475</v>
      </c>
      <c r="F625" s="1471">
        <v>9.90951782E8</v>
      </c>
      <c r="G625" s="1471">
        <v>9.90951782E8</v>
      </c>
      <c r="H625" s="1472" t="b">
        <v>0</v>
      </c>
      <c r="I625" s="1473"/>
      <c r="J625" s="1472" t="b">
        <v>0</v>
      </c>
      <c r="K625" s="1473"/>
      <c r="L625" s="1473"/>
      <c r="M625" s="1463" t="s">
        <v>2659</v>
      </c>
      <c r="N625" s="1474"/>
      <c r="O625" s="1474"/>
      <c r="P625" s="1463" t="s">
        <v>2659</v>
      </c>
    </row>
    <row r="626" hidden="1">
      <c r="A626" s="1464">
        <v>627.0</v>
      </c>
      <c r="B626" s="1463" t="s">
        <v>13476</v>
      </c>
      <c r="C626" s="1463" t="s">
        <v>13477</v>
      </c>
      <c r="D626" s="1469">
        <v>43957.0</v>
      </c>
      <c r="E626" s="1470" t="s">
        <v>13478</v>
      </c>
      <c r="F626" s="1471">
        <v>8.97877898E8</v>
      </c>
      <c r="G626" s="1471">
        <v>8.97877898E8</v>
      </c>
      <c r="H626" s="1472" t="b">
        <v>0</v>
      </c>
      <c r="I626" s="1468" t="s">
        <v>76</v>
      </c>
      <c r="J626" s="1472" t="b">
        <v>0</v>
      </c>
      <c r="K626" s="1468" t="s">
        <v>13086</v>
      </c>
      <c r="L626" s="1475">
        <v>6.60836E11</v>
      </c>
      <c r="M626" s="1463" t="s">
        <v>2437</v>
      </c>
      <c r="N626" s="1474"/>
      <c r="O626" s="1474"/>
      <c r="P626" s="1463" t="s">
        <v>2437</v>
      </c>
    </row>
    <row r="627" hidden="1">
      <c r="A627" s="1464">
        <v>628.0</v>
      </c>
      <c r="B627" s="1463" t="s">
        <v>13479</v>
      </c>
      <c r="C627" s="1463" t="s">
        <v>13479</v>
      </c>
      <c r="D627" s="1469">
        <v>42986.0</v>
      </c>
      <c r="E627" s="1470" t="s">
        <v>13480</v>
      </c>
      <c r="F627" s="1471">
        <v>8.19837073E8</v>
      </c>
      <c r="G627" s="1471">
        <v>8.19837073E8</v>
      </c>
      <c r="H627" s="1472" t="b">
        <v>0</v>
      </c>
      <c r="I627" s="1473"/>
      <c r="J627" s="1472" t="b">
        <v>0</v>
      </c>
      <c r="K627" s="1473"/>
      <c r="L627" s="1473"/>
      <c r="M627" s="1463" t="s">
        <v>2464</v>
      </c>
      <c r="N627" s="1474"/>
      <c r="O627" s="1474"/>
      <c r="P627" s="1463" t="s">
        <v>2464</v>
      </c>
    </row>
    <row r="628" hidden="1">
      <c r="A628" s="1464">
        <v>629.0</v>
      </c>
      <c r="B628" s="1463" t="s">
        <v>13481</v>
      </c>
      <c r="C628" s="1463" t="s">
        <v>13481</v>
      </c>
      <c r="D628" s="1469">
        <v>42986.0</v>
      </c>
      <c r="E628" s="1470" t="s">
        <v>13482</v>
      </c>
      <c r="F628" s="1468" t="s">
        <v>13483</v>
      </c>
      <c r="G628" s="1471">
        <v>6.19199977E8</v>
      </c>
      <c r="H628" s="1472" t="b">
        <v>0</v>
      </c>
      <c r="I628" s="1473"/>
      <c r="J628" s="1472" t="b">
        <v>0</v>
      </c>
      <c r="K628" s="1473"/>
      <c r="L628" s="1473"/>
      <c r="M628" s="1463" t="s">
        <v>2464</v>
      </c>
      <c r="N628" s="1474"/>
      <c r="O628" s="1474"/>
      <c r="P628" s="1463" t="s">
        <v>2464</v>
      </c>
    </row>
    <row r="629" hidden="1">
      <c r="A629" s="1464">
        <v>630.0</v>
      </c>
      <c r="B629" s="1463" t="s">
        <v>13484</v>
      </c>
      <c r="C629" s="1463" t="s">
        <v>13484</v>
      </c>
      <c r="D629" s="1469">
        <v>42987.0</v>
      </c>
      <c r="E629" s="1470" t="s">
        <v>13485</v>
      </c>
      <c r="F629" s="1471">
        <v>9.51637468E8</v>
      </c>
      <c r="G629" s="1471">
        <v>6.37871888E8</v>
      </c>
      <c r="H629" s="1472" t="b">
        <v>0</v>
      </c>
      <c r="I629" s="1473"/>
      <c r="J629" s="1472" t="b">
        <v>0</v>
      </c>
      <c r="K629" s="1473"/>
      <c r="L629" s="1473"/>
      <c r="M629" s="1463" t="s">
        <v>2432</v>
      </c>
      <c r="N629" s="1474"/>
      <c r="O629" s="1474"/>
      <c r="P629" s="1463" t="s">
        <v>2432</v>
      </c>
    </row>
    <row r="630" hidden="1">
      <c r="A630" s="1464">
        <v>631.0</v>
      </c>
      <c r="B630" s="1463" t="s">
        <v>13486</v>
      </c>
      <c r="C630" s="1463" t="s">
        <v>13486</v>
      </c>
      <c r="D630" s="1469">
        <v>42987.0</v>
      </c>
      <c r="E630" s="1470" t="s">
        <v>13487</v>
      </c>
      <c r="F630" s="1471">
        <v>8.47556654E8</v>
      </c>
      <c r="G630" s="1471">
        <v>8.47556654E8</v>
      </c>
      <c r="H630" s="1472" t="b">
        <v>0</v>
      </c>
      <c r="I630" s="1473"/>
      <c r="J630" s="1472" t="b">
        <v>1</v>
      </c>
      <c r="K630" s="1473"/>
      <c r="L630" s="1473"/>
      <c r="M630" s="1474"/>
      <c r="N630" s="1474"/>
      <c r="O630" s="1474"/>
      <c r="P630" s="1474"/>
    </row>
    <row r="631" hidden="1">
      <c r="A631" s="1464">
        <v>632.0</v>
      </c>
      <c r="B631" s="1463" t="s">
        <v>13488</v>
      </c>
      <c r="C631" s="1463" t="s">
        <v>13488</v>
      </c>
      <c r="D631" s="1469">
        <v>42987.0</v>
      </c>
      <c r="E631" s="1470" t="s">
        <v>13489</v>
      </c>
      <c r="F631" s="1471">
        <v>8.23437667E8</v>
      </c>
      <c r="G631" s="1471">
        <v>8.23437667E8</v>
      </c>
      <c r="H631" s="1472" t="b">
        <v>0</v>
      </c>
      <c r="I631" s="1473"/>
      <c r="J631" s="1472" t="b">
        <v>0</v>
      </c>
      <c r="K631" s="1473"/>
      <c r="L631" s="1473"/>
      <c r="M631" s="1463" t="s">
        <v>2464</v>
      </c>
      <c r="N631" s="1474"/>
      <c r="O631" s="1474"/>
      <c r="P631" s="1463" t="s">
        <v>2464</v>
      </c>
    </row>
    <row r="632" hidden="1">
      <c r="A632" s="1464">
        <v>633.0</v>
      </c>
      <c r="B632" s="1463" t="s">
        <v>13490</v>
      </c>
      <c r="C632" s="1463" t="s">
        <v>13490</v>
      </c>
      <c r="D632" s="1469">
        <v>42988.0</v>
      </c>
      <c r="E632" s="1470" t="s">
        <v>13491</v>
      </c>
      <c r="F632" s="1471">
        <v>2.0856092E7</v>
      </c>
      <c r="G632" s="1468" t="s">
        <v>13492</v>
      </c>
      <c r="H632" s="1472" t="b">
        <v>0</v>
      </c>
      <c r="I632" s="1473"/>
      <c r="J632" s="1472" t="b">
        <v>1</v>
      </c>
      <c r="K632" s="1473"/>
      <c r="L632" s="1473"/>
      <c r="M632" s="1463" t="s">
        <v>3024</v>
      </c>
      <c r="O632" s="1474"/>
      <c r="P632" s="1463" t="s">
        <v>3024</v>
      </c>
    </row>
    <row r="633" hidden="1">
      <c r="A633" s="1464">
        <v>634.0</v>
      </c>
      <c r="B633" s="1463" t="s">
        <v>13493</v>
      </c>
      <c r="C633" s="1463" t="s">
        <v>13493</v>
      </c>
      <c r="D633" s="1469">
        <v>42989.0</v>
      </c>
      <c r="E633" s="1470" t="s">
        <v>13494</v>
      </c>
      <c r="F633" s="1471">
        <v>8.9141197E8</v>
      </c>
      <c r="G633" s="1471">
        <v>8.9141197E8</v>
      </c>
      <c r="H633" s="1472" t="b">
        <v>0</v>
      </c>
      <c r="I633" s="1473"/>
      <c r="J633" s="1472" t="b">
        <v>0</v>
      </c>
      <c r="K633" s="1473"/>
      <c r="L633" s="1473"/>
      <c r="M633" s="1463" t="s">
        <v>2437</v>
      </c>
      <c r="N633" s="1474"/>
      <c r="O633" s="1474"/>
      <c r="P633" s="1463" t="s">
        <v>2437</v>
      </c>
    </row>
    <row r="634" hidden="1">
      <c r="A634" s="1464">
        <v>635.0</v>
      </c>
      <c r="B634" s="1463" t="s">
        <v>13495</v>
      </c>
      <c r="C634" s="1463" t="s">
        <v>13495</v>
      </c>
      <c r="D634" s="1469">
        <v>42990.0</v>
      </c>
      <c r="E634" s="1470" t="s">
        <v>13496</v>
      </c>
      <c r="F634" s="1471">
        <v>8.34306888E8</v>
      </c>
      <c r="G634" s="1471">
        <v>8.19005868E8</v>
      </c>
      <c r="H634" s="1472" t="b">
        <v>0</v>
      </c>
      <c r="I634" s="1468" t="s">
        <v>76</v>
      </c>
      <c r="J634" s="1472" t="b">
        <v>1</v>
      </c>
      <c r="K634" s="1473"/>
      <c r="L634" s="1473"/>
      <c r="M634" s="1463" t="s">
        <v>2426</v>
      </c>
      <c r="O634" s="1474"/>
      <c r="P634" s="1463" t="s">
        <v>2426</v>
      </c>
    </row>
    <row r="635" hidden="1">
      <c r="A635" s="1464">
        <v>636.0</v>
      </c>
      <c r="B635" s="1463" t="s">
        <v>13497</v>
      </c>
      <c r="C635" s="1463" t="s">
        <v>13497</v>
      </c>
      <c r="D635" s="1469">
        <v>43356.0</v>
      </c>
      <c r="E635" s="1470" t="s">
        <v>13498</v>
      </c>
      <c r="F635" s="1471">
        <v>2.6109612E7</v>
      </c>
      <c r="G635" s="1471">
        <v>8.96499564E8</v>
      </c>
      <c r="H635" s="1472" t="b">
        <v>0</v>
      </c>
      <c r="I635" s="1468" t="s">
        <v>76</v>
      </c>
      <c r="J635" s="1472" t="b">
        <v>0</v>
      </c>
      <c r="K635" s="1473"/>
      <c r="L635" s="1473"/>
      <c r="M635" s="1463" t="s">
        <v>2432</v>
      </c>
      <c r="N635" s="1463" t="s">
        <v>5479</v>
      </c>
      <c r="O635" s="1474"/>
      <c r="P635" s="1463" t="s">
        <v>2432</v>
      </c>
    </row>
    <row r="636" hidden="1">
      <c r="A636" s="1464">
        <v>637.0</v>
      </c>
      <c r="B636" s="1463" t="s">
        <v>13499</v>
      </c>
      <c r="C636" s="1463" t="s">
        <v>13499</v>
      </c>
      <c r="D636" s="1469">
        <v>42996.0</v>
      </c>
      <c r="E636" s="1470" t="s">
        <v>13500</v>
      </c>
      <c r="F636" s="1471">
        <v>2.0589204E7</v>
      </c>
      <c r="G636" s="1471">
        <v>8.63806146E8</v>
      </c>
      <c r="H636" s="1472" t="b">
        <v>0</v>
      </c>
      <c r="I636" s="1468" t="s">
        <v>76</v>
      </c>
      <c r="J636" s="1472" t="b">
        <v>1</v>
      </c>
      <c r="K636" s="1473"/>
      <c r="L636" s="1473"/>
      <c r="M636" s="1463" t="s">
        <v>2461</v>
      </c>
      <c r="N636" s="1463" t="s">
        <v>5006</v>
      </c>
      <c r="P636" s="1463" t="s">
        <v>2461</v>
      </c>
    </row>
    <row r="637" hidden="1">
      <c r="A637" s="1464">
        <v>638.0</v>
      </c>
      <c r="B637" s="1463" t="s">
        <v>13501</v>
      </c>
      <c r="C637" s="1463" t="s">
        <v>13501</v>
      </c>
      <c r="D637" s="1469">
        <v>42998.0</v>
      </c>
      <c r="E637" s="1470" t="s">
        <v>13502</v>
      </c>
      <c r="F637" s="1471">
        <v>9.42636561E8</v>
      </c>
      <c r="G637" s="1471">
        <v>9.42636561E8</v>
      </c>
      <c r="H637" s="1472" t="b">
        <v>0</v>
      </c>
      <c r="I637" s="1468" t="s">
        <v>76</v>
      </c>
      <c r="J637" s="1472" t="b">
        <v>1</v>
      </c>
      <c r="K637" s="1473"/>
      <c r="L637" s="1473"/>
      <c r="M637" s="1463" t="s">
        <v>2426</v>
      </c>
      <c r="O637" s="1474"/>
      <c r="P637" s="1463" t="s">
        <v>2426</v>
      </c>
    </row>
    <row r="638" hidden="1">
      <c r="A638" s="1464">
        <v>639.0</v>
      </c>
      <c r="B638" s="1463" t="s">
        <v>13503</v>
      </c>
      <c r="C638" s="1463" t="s">
        <v>13504</v>
      </c>
      <c r="D638" s="1469">
        <v>42998.0</v>
      </c>
      <c r="E638" s="1470" t="s">
        <v>13505</v>
      </c>
      <c r="F638" s="1471">
        <v>2.1605622E7</v>
      </c>
      <c r="G638" s="1471">
        <v>9.17719392E8</v>
      </c>
      <c r="H638" s="1472" t="b">
        <v>0</v>
      </c>
      <c r="I638" s="1468" t="s">
        <v>76</v>
      </c>
      <c r="J638" s="1472" t="b">
        <v>1</v>
      </c>
      <c r="K638" s="1473"/>
      <c r="L638" s="1473"/>
      <c r="M638" s="1463" t="s">
        <v>2432</v>
      </c>
      <c r="N638" s="1463" t="s">
        <v>4962</v>
      </c>
      <c r="O638" s="1474"/>
      <c r="P638" s="1463" t="s">
        <v>2432</v>
      </c>
    </row>
    <row r="639" hidden="1">
      <c r="A639" s="1464">
        <v>640.0</v>
      </c>
      <c r="B639" s="1463" t="s">
        <v>13506</v>
      </c>
      <c r="C639" s="1463" t="s">
        <v>13506</v>
      </c>
      <c r="D639" s="1469">
        <v>42998.0</v>
      </c>
      <c r="E639" s="1470" t="s">
        <v>13507</v>
      </c>
      <c r="F639" s="1471">
        <v>9.5874404E8</v>
      </c>
      <c r="G639" s="1471">
        <v>6.25432415E8</v>
      </c>
      <c r="H639" s="1472" t="b">
        <v>0</v>
      </c>
      <c r="I639" s="1468" t="s">
        <v>76</v>
      </c>
      <c r="J639" s="1472" t="b">
        <v>1</v>
      </c>
      <c r="K639" s="1473"/>
      <c r="L639" s="1473"/>
      <c r="M639" s="1474"/>
      <c r="N639" s="1474"/>
      <c r="O639" s="1474"/>
      <c r="P639" s="1474"/>
    </row>
    <row r="640" hidden="1">
      <c r="A640" s="1464">
        <v>641.0</v>
      </c>
      <c r="B640" s="1463" t="s">
        <v>13508</v>
      </c>
      <c r="C640" s="1463" t="s">
        <v>13509</v>
      </c>
      <c r="D640" s="1469">
        <v>43004.0</v>
      </c>
      <c r="E640" s="1470" t="s">
        <v>13510</v>
      </c>
      <c r="F640" s="1471">
        <v>2.2532E7</v>
      </c>
      <c r="G640" s="1471">
        <v>8.65382093E8</v>
      </c>
      <c r="H640" s="1472" t="b">
        <v>0</v>
      </c>
      <c r="I640" s="1468" t="s">
        <v>76</v>
      </c>
      <c r="J640" s="1472" t="b">
        <v>0</v>
      </c>
      <c r="K640" s="1473"/>
      <c r="L640" s="1473"/>
      <c r="M640" s="1463" t="s">
        <v>2426</v>
      </c>
      <c r="N640" s="1463" t="s">
        <v>5089</v>
      </c>
      <c r="O640" s="1474"/>
      <c r="P640" s="1463" t="s">
        <v>2426</v>
      </c>
    </row>
    <row r="641" hidden="1">
      <c r="A641" s="1464">
        <v>642.0</v>
      </c>
      <c r="B641" s="1463" t="s">
        <v>13511</v>
      </c>
      <c r="C641" s="1463" t="s">
        <v>13511</v>
      </c>
      <c r="D641" s="1469">
        <v>43005.0</v>
      </c>
      <c r="E641" s="1470" t="s">
        <v>13512</v>
      </c>
      <c r="F641" s="1471">
        <v>2.6901922E7</v>
      </c>
      <c r="G641" s="1471">
        <v>9.71945656E8</v>
      </c>
      <c r="H641" s="1472" t="b">
        <v>0</v>
      </c>
      <c r="I641" s="1468" t="s">
        <v>76</v>
      </c>
      <c r="J641" s="1472" t="b">
        <v>1</v>
      </c>
      <c r="K641" s="1473"/>
      <c r="L641" s="1473"/>
      <c r="M641" s="1463" t="s">
        <v>2426</v>
      </c>
      <c r="N641" s="1463" t="s">
        <v>5006</v>
      </c>
      <c r="P641" s="1463" t="s">
        <v>2426</v>
      </c>
    </row>
    <row r="642">
      <c r="A642" s="1464">
        <v>643.0</v>
      </c>
      <c r="B642" s="1463" t="s">
        <v>134</v>
      </c>
      <c r="C642" s="1463" t="s">
        <v>4971</v>
      </c>
      <c r="D642" s="1469">
        <v>44331.0</v>
      </c>
      <c r="E642" s="1470" t="s">
        <v>4972</v>
      </c>
      <c r="F642" s="1468">
        <v>2.0111111E7</v>
      </c>
      <c r="G642" s="1471">
        <v>8.20023832E8</v>
      </c>
      <c r="H642" s="1472" t="b">
        <v>1</v>
      </c>
      <c r="I642" s="1468" t="s">
        <v>76</v>
      </c>
      <c r="J642" s="1472" t="b">
        <v>1</v>
      </c>
      <c r="K642" s="1468" t="s">
        <v>4940</v>
      </c>
      <c r="L642" s="1471">
        <v>6.68193916E10</v>
      </c>
      <c r="M642" s="1463" t="s">
        <v>2464</v>
      </c>
      <c r="N642" s="1474"/>
      <c r="O642" s="1463" t="s">
        <v>9019</v>
      </c>
      <c r="P642" s="1463" t="s">
        <v>2464</v>
      </c>
    </row>
    <row r="643" hidden="1">
      <c r="A643" s="1464">
        <v>644.0</v>
      </c>
      <c r="B643" s="1463" t="s">
        <v>13513</v>
      </c>
      <c r="C643" s="1463" t="s">
        <v>13514</v>
      </c>
      <c r="D643" s="1469">
        <v>43010.0</v>
      </c>
      <c r="E643" s="1470" t="s">
        <v>13515</v>
      </c>
      <c r="F643" s="1471">
        <v>5.3244835E7</v>
      </c>
      <c r="G643" s="1471">
        <v>8.71812192E8</v>
      </c>
      <c r="H643" s="1472" t="b">
        <v>0</v>
      </c>
      <c r="I643" s="1468" t="s">
        <v>6296</v>
      </c>
      <c r="J643" s="1472" t="b">
        <v>1</v>
      </c>
      <c r="K643" s="1473"/>
      <c r="L643" s="1473"/>
      <c r="M643" s="1463" t="s">
        <v>2937</v>
      </c>
      <c r="N643" s="1474"/>
      <c r="O643" s="1474"/>
      <c r="P643" s="1463" t="s">
        <v>2937</v>
      </c>
    </row>
    <row r="644" hidden="1">
      <c r="A644" s="1464">
        <v>645.0</v>
      </c>
      <c r="B644" s="1463" t="s">
        <v>13516</v>
      </c>
      <c r="C644" s="1463" t="s">
        <v>13516</v>
      </c>
      <c r="D644" s="1469">
        <v>43115.0</v>
      </c>
      <c r="E644" s="1470" t="s">
        <v>13517</v>
      </c>
      <c r="F644" s="1471">
        <v>2.2589729E7</v>
      </c>
      <c r="G644" s="1471">
        <v>6.32130566E8</v>
      </c>
      <c r="H644" s="1472" t="b">
        <v>0</v>
      </c>
      <c r="I644" s="1468" t="s">
        <v>76</v>
      </c>
      <c r="J644" s="1472" t="b">
        <v>1</v>
      </c>
      <c r="K644" s="1473"/>
      <c r="L644" s="1473"/>
      <c r="M644" s="1463" t="s">
        <v>2937</v>
      </c>
      <c r="N644" s="1463" t="s">
        <v>5006</v>
      </c>
      <c r="P644" s="1463" t="s">
        <v>2937</v>
      </c>
    </row>
    <row r="645" hidden="1">
      <c r="A645" s="1464">
        <v>646.0</v>
      </c>
      <c r="B645" s="1463" t="s">
        <v>13518</v>
      </c>
      <c r="C645" s="1463" t="s">
        <v>13518</v>
      </c>
      <c r="D645" s="1469">
        <v>43012.0</v>
      </c>
      <c r="E645" s="1470" t="s">
        <v>13519</v>
      </c>
      <c r="F645" s="1471">
        <v>2.1208E7</v>
      </c>
      <c r="G645" s="1471">
        <v>8.13746969E8</v>
      </c>
      <c r="H645" s="1472" t="b">
        <v>0</v>
      </c>
      <c r="I645" s="1473"/>
      <c r="J645" s="1472" t="b">
        <v>1</v>
      </c>
      <c r="K645" s="1473"/>
      <c r="L645" s="1473"/>
      <c r="M645" s="1474"/>
      <c r="N645" s="1474"/>
      <c r="O645" s="1474"/>
      <c r="P645" s="1474"/>
    </row>
    <row r="646" hidden="1">
      <c r="A646" s="1464">
        <v>647.0</v>
      </c>
      <c r="B646" s="1463" t="s">
        <v>13520</v>
      </c>
      <c r="C646" s="1463" t="s">
        <v>13520</v>
      </c>
      <c r="D646" s="1469">
        <v>43013.0</v>
      </c>
      <c r="E646" s="1470" t="s">
        <v>13521</v>
      </c>
      <c r="F646" s="1471">
        <v>2.2060999E7</v>
      </c>
      <c r="G646" s="1471">
        <v>9.5959365E8</v>
      </c>
      <c r="H646" s="1472" t="b">
        <v>0</v>
      </c>
      <c r="I646" s="1473"/>
      <c r="J646" s="1472" t="b">
        <v>1</v>
      </c>
      <c r="K646" s="1473"/>
      <c r="L646" s="1473"/>
      <c r="M646" s="1463" t="s">
        <v>5089</v>
      </c>
      <c r="N646" s="1463" t="s">
        <v>5089</v>
      </c>
      <c r="O646" s="1474"/>
      <c r="P646" s="1474"/>
    </row>
    <row r="647" hidden="1">
      <c r="A647" s="1464">
        <v>648.0</v>
      </c>
      <c r="B647" s="1463" t="s">
        <v>13522</v>
      </c>
      <c r="C647" s="1463" t="s">
        <v>13522</v>
      </c>
      <c r="D647" s="1469">
        <v>43013.0</v>
      </c>
      <c r="E647" s="1470" t="s">
        <v>13523</v>
      </c>
      <c r="F647" s="1471">
        <v>2.6183999E7</v>
      </c>
      <c r="G647" s="1468">
        <v>8.14552898E8</v>
      </c>
      <c r="H647" s="1472" t="b">
        <v>0</v>
      </c>
      <c r="I647" s="1473"/>
      <c r="J647" s="1472" t="b">
        <v>1</v>
      </c>
      <c r="K647" s="1473"/>
      <c r="L647" s="1473"/>
      <c r="M647" s="1463" t="s">
        <v>13073</v>
      </c>
      <c r="N647" s="1463" t="s">
        <v>5089</v>
      </c>
      <c r="O647" s="1474"/>
      <c r="P647" s="1463" t="s">
        <v>13073</v>
      </c>
    </row>
    <row r="648" hidden="1">
      <c r="A648" s="1464">
        <v>649.0</v>
      </c>
      <c r="B648" s="1463" t="s">
        <v>13524</v>
      </c>
      <c r="C648" s="1463" t="s">
        <v>13525</v>
      </c>
      <c r="D648" s="1469">
        <v>43024.0</v>
      </c>
      <c r="E648" s="1470" t="s">
        <v>13526</v>
      </c>
      <c r="F648" s="1471">
        <v>2.0065288E7</v>
      </c>
      <c r="G648" s="1471">
        <v>9.45155591E8</v>
      </c>
      <c r="H648" s="1472" t="b">
        <v>0</v>
      </c>
      <c r="I648" s="1468" t="s">
        <v>76</v>
      </c>
      <c r="J648" s="1472" t="b">
        <v>1</v>
      </c>
      <c r="K648" s="1473"/>
      <c r="L648" s="1473"/>
      <c r="M648" s="1463" t="s">
        <v>5089</v>
      </c>
      <c r="N648" s="1463" t="s">
        <v>5089</v>
      </c>
      <c r="O648" s="1474"/>
      <c r="P648" s="1474"/>
    </row>
    <row r="649" hidden="1">
      <c r="A649" s="1464">
        <v>650.0</v>
      </c>
      <c r="B649" s="1463" t="s">
        <v>13527</v>
      </c>
      <c r="C649" s="1463" t="s">
        <v>13528</v>
      </c>
      <c r="D649" s="1469">
        <v>43026.0</v>
      </c>
      <c r="E649" s="1470" t="s">
        <v>13529</v>
      </c>
      <c r="F649" s="1471">
        <v>2.0424588E7</v>
      </c>
      <c r="G649" s="1471">
        <v>9.45155591E8</v>
      </c>
      <c r="H649" s="1472" t="b">
        <v>0</v>
      </c>
      <c r="I649" s="1468" t="s">
        <v>76</v>
      </c>
      <c r="J649" s="1472" t="b">
        <v>1</v>
      </c>
      <c r="K649" s="1473"/>
      <c r="L649" s="1473"/>
      <c r="M649" s="1474"/>
      <c r="N649" s="1474"/>
      <c r="O649" s="1474"/>
      <c r="P649" s="1474"/>
    </row>
    <row r="650" hidden="1">
      <c r="A650" s="1464">
        <v>651.0</v>
      </c>
      <c r="B650" s="1463" t="s">
        <v>13530</v>
      </c>
      <c r="C650" s="1463" t="s">
        <v>13531</v>
      </c>
      <c r="D650" s="1469">
        <v>43026.0</v>
      </c>
      <c r="E650" s="1470" t="s">
        <v>13532</v>
      </c>
      <c r="F650" s="1471">
        <v>2.1211812E7</v>
      </c>
      <c r="G650" s="1471">
        <v>9.45155591E8</v>
      </c>
      <c r="H650" s="1472" t="b">
        <v>0</v>
      </c>
      <c r="I650" s="1468" t="s">
        <v>76</v>
      </c>
      <c r="J650" s="1472" t="b">
        <v>1</v>
      </c>
      <c r="K650" s="1473"/>
      <c r="L650" s="1473"/>
      <c r="M650" s="1463" t="s">
        <v>13533</v>
      </c>
      <c r="N650" s="1463" t="s">
        <v>13533</v>
      </c>
      <c r="O650" s="1474"/>
      <c r="P650" s="1474"/>
    </row>
    <row r="651" hidden="1">
      <c r="A651" s="1464">
        <v>652.0</v>
      </c>
      <c r="B651" s="1463" t="s">
        <v>13534</v>
      </c>
      <c r="C651" s="1463" t="s">
        <v>13534</v>
      </c>
      <c r="D651" s="1469">
        <v>43028.0</v>
      </c>
      <c r="E651" s="1470" t="s">
        <v>13535</v>
      </c>
      <c r="F651" s="1471">
        <v>2.0735737E7</v>
      </c>
      <c r="G651" s="1471">
        <v>6.34082582E8</v>
      </c>
      <c r="H651" s="1472" t="b">
        <v>0</v>
      </c>
      <c r="I651" s="1468" t="s">
        <v>76</v>
      </c>
      <c r="J651" s="1472" t="b">
        <v>1</v>
      </c>
      <c r="K651" s="1473"/>
      <c r="L651" s="1473"/>
      <c r="M651" s="1463" t="s">
        <v>2432</v>
      </c>
      <c r="N651" s="1463" t="s">
        <v>5072</v>
      </c>
      <c r="O651" s="1474"/>
      <c r="P651" s="1463" t="s">
        <v>2432</v>
      </c>
    </row>
    <row r="652" hidden="1">
      <c r="A652" s="1464">
        <v>653.0</v>
      </c>
      <c r="B652" s="1463" t="s">
        <v>13536</v>
      </c>
      <c r="C652" s="1463" t="s">
        <v>13537</v>
      </c>
      <c r="D652" s="1469">
        <v>43039.0</v>
      </c>
      <c r="E652" s="1470" t="s">
        <v>13538</v>
      </c>
      <c r="F652" s="1471">
        <v>2.1600311E7</v>
      </c>
      <c r="G652" s="1471">
        <v>9.7297704E8</v>
      </c>
      <c r="H652" s="1472" t="b">
        <v>0</v>
      </c>
      <c r="I652" s="1468" t="s">
        <v>76</v>
      </c>
      <c r="J652" s="1472" t="b">
        <v>1</v>
      </c>
      <c r="K652" s="1473"/>
      <c r="L652" s="1473"/>
      <c r="M652" s="1463" t="s">
        <v>2476</v>
      </c>
      <c r="N652" s="1463" t="s">
        <v>5006</v>
      </c>
      <c r="P652" s="1463" t="s">
        <v>2476</v>
      </c>
    </row>
    <row r="653" hidden="1">
      <c r="A653" s="1464">
        <v>654.0</v>
      </c>
      <c r="B653" s="1463" t="s">
        <v>12545</v>
      </c>
      <c r="C653" s="1463" t="s">
        <v>12545</v>
      </c>
      <c r="D653" s="1469">
        <v>43040.0</v>
      </c>
      <c r="E653" s="1470" t="s">
        <v>13539</v>
      </c>
      <c r="F653" s="1471">
        <v>2.2074999E7</v>
      </c>
      <c r="G653" s="1471">
        <v>9.82793641E8</v>
      </c>
      <c r="H653" s="1472" t="b">
        <v>0</v>
      </c>
      <c r="I653" s="1468" t="s">
        <v>76</v>
      </c>
      <c r="J653" s="1472" t="b">
        <v>1</v>
      </c>
      <c r="K653" s="1473"/>
      <c r="L653" s="1473"/>
      <c r="M653" s="1463" t="s">
        <v>2464</v>
      </c>
      <c r="N653" s="1463" t="s">
        <v>4962</v>
      </c>
      <c r="O653" s="1474"/>
      <c r="P653" s="1463" t="s">
        <v>2464</v>
      </c>
    </row>
    <row r="654" hidden="1">
      <c r="A654" s="1464">
        <v>655.0</v>
      </c>
      <c r="B654" s="1463" t="s">
        <v>13540</v>
      </c>
      <c r="C654" s="1463" t="s">
        <v>13541</v>
      </c>
      <c r="D654" s="1469">
        <v>43040.0</v>
      </c>
      <c r="E654" s="1470" t="s">
        <v>13542</v>
      </c>
      <c r="F654" s="1471">
        <v>5.3230101E7</v>
      </c>
      <c r="G654" s="1471">
        <v>9.56859917E8</v>
      </c>
      <c r="H654" s="1472" t="b">
        <v>0</v>
      </c>
      <c r="I654" s="1468" t="s">
        <v>6296</v>
      </c>
      <c r="J654" s="1472" t="b">
        <v>1</v>
      </c>
      <c r="K654" s="1473"/>
      <c r="L654" s="1473"/>
      <c r="M654" s="1463" t="s">
        <v>4048</v>
      </c>
      <c r="N654" s="1474"/>
      <c r="O654" s="1474"/>
      <c r="P654" s="1463" t="s">
        <v>4048</v>
      </c>
    </row>
    <row r="655" hidden="1">
      <c r="A655" s="1464">
        <v>656.0</v>
      </c>
      <c r="B655" s="1463" t="s">
        <v>13543</v>
      </c>
      <c r="C655" s="1463" t="s">
        <v>13543</v>
      </c>
      <c r="D655" s="1469">
        <v>43067.0</v>
      </c>
      <c r="E655" s="1470" t="s">
        <v>13544</v>
      </c>
      <c r="F655" s="1471">
        <v>8.63938421E8</v>
      </c>
      <c r="G655" s="1471">
        <v>8.63938421E8</v>
      </c>
      <c r="H655" s="1472" t="b">
        <v>0</v>
      </c>
      <c r="I655" s="1468" t="s">
        <v>76</v>
      </c>
      <c r="J655" s="1472" t="b">
        <v>1</v>
      </c>
      <c r="K655" s="1473"/>
      <c r="L655" s="1473"/>
      <c r="M655" s="1463" t="s">
        <v>2426</v>
      </c>
      <c r="N655" s="1463" t="s">
        <v>4930</v>
      </c>
      <c r="O655" s="1474"/>
      <c r="P655" s="1463" t="s">
        <v>2426</v>
      </c>
    </row>
    <row r="656" hidden="1">
      <c r="A656" s="1464">
        <v>657.0</v>
      </c>
      <c r="B656" s="1463" t="s">
        <v>13545</v>
      </c>
      <c r="C656" s="1463" t="s">
        <v>13545</v>
      </c>
      <c r="D656" s="1469">
        <v>43053.0</v>
      </c>
      <c r="E656" s="1470" t="s">
        <v>13546</v>
      </c>
      <c r="F656" s="1471">
        <v>9.46237773E8</v>
      </c>
      <c r="G656" s="1471">
        <v>9.46237773E8</v>
      </c>
      <c r="H656" s="1472" t="b">
        <v>0</v>
      </c>
      <c r="I656" s="1468" t="s">
        <v>6296</v>
      </c>
      <c r="J656" s="1472" t="b">
        <v>1</v>
      </c>
      <c r="K656" s="1473"/>
      <c r="L656" s="1473"/>
      <c r="M656" s="1463" t="s">
        <v>2464</v>
      </c>
      <c r="N656" s="1474"/>
      <c r="O656" s="1474"/>
      <c r="P656" s="1463" t="s">
        <v>2464</v>
      </c>
    </row>
    <row r="657" hidden="1">
      <c r="A657" s="1464">
        <v>658.0</v>
      </c>
      <c r="B657" s="1463" t="s">
        <v>13547</v>
      </c>
      <c r="C657" s="1463" t="s">
        <v>13547</v>
      </c>
      <c r="D657" s="1469">
        <v>43056.0</v>
      </c>
      <c r="E657" s="1470" t="s">
        <v>13548</v>
      </c>
      <c r="F657" s="1471">
        <v>2.2582877E7</v>
      </c>
      <c r="G657" s="1471">
        <v>8.70059515E8</v>
      </c>
      <c r="H657" s="1472" t="b">
        <v>0</v>
      </c>
      <c r="I657" s="1468" t="s">
        <v>76</v>
      </c>
      <c r="J657" s="1472" t="b">
        <v>1</v>
      </c>
      <c r="K657" s="1473"/>
      <c r="L657" s="1473"/>
      <c r="M657" s="1463" t="s">
        <v>3024</v>
      </c>
      <c r="N657" s="1463" t="s">
        <v>5006</v>
      </c>
      <c r="P657" s="1463" t="s">
        <v>3024</v>
      </c>
    </row>
    <row r="658" hidden="1">
      <c r="A658" s="1464">
        <v>659.0</v>
      </c>
      <c r="B658" s="1463" t="s">
        <v>13549</v>
      </c>
      <c r="C658" s="1463" t="s">
        <v>13549</v>
      </c>
      <c r="D658" s="1469">
        <v>43084.0</v>
      </c>
      <c r="E658" s="1470" t="s">
        <v>13550</v>
      </c>
      <c r="F658" s="1471">
        <v>5.3894888E7</v>
      </c>
      <c r="G658" s="1471">
        <v>9.79988766E8</v>
      </c>
      <c r="H658" s="1472" t="b">
        <v>0</v>
      </c>
      <c r="I658" s="1468" t="s">
        <v>6296</v>
      </c>
      <c r="J658" s="1472" t="b">
        <v>1</v>
      </c>
      <c r="K658" s="1473"/>
      <c r="L658" s="1473"/>
      <c r="M658" s="1463" t="s">
        <v>2437</v>
      </c>
      <c r="N658" s="1474"/>
      <c r="O658" s="1474"/>
      <c r="P658" s="1463" t="s">
        <v>2437</v>
      </c>
    </row>
    <row r="659" hidden="1">
      <c r="A659" s="1464">
        <v>660.0</v>
      </c>
      <c r="B659" s="1463" t="s">
        <v>13551</v>
      </c>
      <c r="C659" s="1463" t="s">
        <v>13551</v>
      </c>
      <c r="D659" s="1469">
        <v>43068.0</v>
      </c>
      <c r="E659" s="1470" t="s">
        <v>13552</v>
      </c>
      <c r="F659" s="1471">
        <v>8.99684481E8</v>
      </c>
      <c r="G659" s="1471">
        <v>8.99684481E8</v>
      </c>
      <c r="H659" s="1472" t="b">
        <v>0</v>
      </c>
      <c r="I659" s="1468" t="s">
        <v>76</v>
      </c>
      <c r="J659" s="1472" t="b">
        <v>1</v>
      </c>
      <c r="K659" s="1473"/>
      <c r="L659" s="1473"/>
      <c r="M659" s="1463" t="s">
        <v>5089</v>
      </c>
      <c r="N659" s="1463" t="s">
        <v>5089</v>
      </c>
      <c r="O659" s="1474"/>
      <c r="P659" s="1474"/>
    </row>
    <row r="660" hidden="1">
      <c r="A660" s="1464">
        <v>661.0</v>
      </c>
      <c r="B660" s="1463" t="s">
        <v>13553</v>
      </c>
      <c r="C660" s="1463" t="s">
        <v>13553</v>
      </c>
      <c r="D660" s="1469">
        <v>43068.0</v>
      </c>
      <c r="E660" s="1470" t="s">
        <v>13554</v>
      </c>
      <c r="F660" s="1471">
        <v>6.32139371E8</v>
      </c>
      <c r="G660" s="1471">
        <v>6.32139371E8</v>
      </c>
      <c r="H660" s="1472" t="b">
        <v>0</v>
      </c>
      <c r="I660" s="1468" t="s">
        <v>76</v>
      </c>
      <c r="J660" s="1472" t="b">
        <v>1</v>
      </c>
      <c r="K660" s="1473"/>
      <c r="L660" s="1473"/>
      <c r="M660" s="1474"/>
      <c r="N660" s="1474"/>
      <c r="O660" s="1474"/>
      <c r="P660" s="1474"/>
    </row>
    <row r="661" hidden="1">
      <c r="A661" s="1464">
        <v>662.0</v>
      </c>
      <c r="B661" s="1463" t="s">
        <v>13555</v>
      </c>
      <c r="C661" s="1463" t="s">
        <v>13555</v>
      </c>
      <c r="D661" s="1469">
        <v>43077.0</v>
      </c>
      <c r="E661" s="1470" t="s">
        <v>13556</v>
      </c>
      <c r="F661" s="1471">
        <v>9.0984084E8</v>
      </c>
      <c r="G661" s="1471">
        <v>9.0984084E8</v>
      </c>
      <c r="H661" s="1472" t="b">
        <v>0</v>
      </c>
      <c r="I661" s="1468" t="s">
        <v>76</v>
      </c>
      <c r="J661" s="1472" t="b">
        <v>1</v>
      </c>
      <c r="K661" s="1473"/>
      <c r="L661" s="1473"/>
      <c r="M661" s="1463" t="s">
        <v>2426</v>
      </c>
      <c r="O661" s="1474"/>
      <c r="P661" s="1463" t="s">
        <v>2426</v>
      </c>
    </row>
    <row r="662" hidden="1">
      <c r="A662" s="1464">
        <v>664.0</v>
      </c>
      <c r="B662" s="1463" t="s">
        <v>13557</v>
      </c>
      <c r="C662" s="1463" t="s">
        <v>13558</v>
      </c>
      <c r="D662" s="1469">
        <v>43081.0</v>
      </c>
      <c r="E662" s="1470" t="s">
        <v>13559</v>
      </c>
      <c r="F662" s="1471">
        <v>8.79351733E8</v>
      </c>
      <c r="G662" s="1471">
        <v>8.12747759E8</v>
      </c>
      <c r="H662" s="1472" t="b">
        <v>0</v>
      </c>
      <c r="I662" s="1468" t="s">
        <v>76</v>
      </c>
      <c r="J662" s="1472" t="b">
        <v>1</v>
      </c>
      <c r="K662" s="1473"/>
      <c r="L662" s="1473"/>
      <c r="M662" s="1463" t="s">
        <v>2432</v>
      </c>
      <c r="N662" s="1463" t="s">
        <v>5089</v>
      </c>
      <c r="O662" s="1474"/>
      <c r="P662" s="1463" t="s">
        <v>2432</v>
      </c>
    </row>
    <row r="663" hidden="1">
      <c r="A663" s="1464">
        <v>665.0</v>
      </c>
      <c r="B663" s="1463" t="s">
        <v>13560</v>
      </c>
      <c r="C663" s="1463" t="s">
        <v>13561</v>
      </c>
      <c r="D663" s="1469">
        <v>43080.0</v>
      </c>
      <c r="E663" s="1470" t="s">
        <v>13562</v>
      </c>
      <c r="F663" s="1471">
        <v>2.2621234E7</v>
      </c>
      <c r="G663" s="1471">
        <v>8.70039883E8</v>
      </c>
      <c r="H663" s="1472" t="b">
        <v>0</v>
      </c>
      <c r="I663" s="1468" t="s">
        <v>76</v>
      </c>
      <c r="J663" s="1472" t="b">
        <v>0</v>
      </c>
      <c r="K663" s="1473"/>
      <c r="L663" s="1473"/>
      <c r="M663" s="1463" t="s">
        <v>2937</v>
      </c>
      <c r="N663" s="1463" t="s">
        <v>5006</v>
      </c>
      <c r="P663" s="1463" t="s">
        <v>2937</v>
      </c>
    </row>
    <row r="664" hidden="1">
      <c r="A664" s="1464">
        <v>666.0</v>
      </c>
      <c r="B664" s="1463" t="s">
        <v>13563</v>
      </c>
      <c r="C664" s="1463" t="s">
        <v>13564</v>
      </c>
      <c r="D664" s="1469">
        <v>43082.0</v>
      </c>
      <c r="E664" s="1470" t="s">
        <v>13565</v>
      </c>
      <c r="F664" s="1471">
        <v>2.6581716E7</v>
      </c>
      <c r="G664" s="1471">
        <v>6.15054256E8</v>
      </c>
      <c r="H664" s="1472" t="b">
        <v>0</v>
      </c>
      <c r="I664" s="1468" t="s">
        <v>76</v>
      </c>
      <c r="J664" s="1472" t="b">
        <v>1</v>
      </c>
      <c r="K664" s="1473"/>
      <c r="L664" s="1473"/>
      <c r="M664" s="1463" t="s">
        <v>2426</v>
      </c>
      <c r="N664" s="1463" t="s">
        <v>5479</v>
      </c>
      <c r="O664" s="1474"/>
      <c r="P664" s="1463" t="s">
        <v>2426</v>
      </c>
    </row>
    <row r="665">
      <c r="A665" s="1464">
        <v>668.0</v>
      </c>
      <c r="B665" s="1463" t="s">
        <v>4974</v>
      </c>
      <c r="C665" s="1463" t="s">
        <v>4975</v>
      </c>
      <c r="D665" s="1469">
        <v>43091.0</v>
      </c>
      <c r="E665" s="1470" t="s">
        <v>4976</v>
      </c>
      <c r="F665" s="1471">
        <v>2.0953083E7</v>
      </c>
      <c r="G665" s="1477">
        <v>8.09460391063824E18</v>
      </c>
      <c r="H665" s="1472" t="b">
        <v>1</v>
      </c>
      <c r="I665" s="1468" t="s">
        <v>76</v>
      </c>
      <c r="J665" s="1472" t="b">
        <v>1</v>
      </c>
      <c r="K665" s="1468" t="s">
        <v>1077</v>
      </c>
      <c r="L665" s="1471">
        <v>6.6618258585E10</v>
      </c>
      <c r="M665" s="1463" t="s">
        <v>2440</v>
      </c>
      <c r="N665" s="1463" t="s">
        <v>9022</v>
      </c>
      <c r="O665" s="1463" t="s">
        <v>9022</v>
      </c>
      <c r="P665" s="1463" t="s">
        <v>2440</v>
      </c>
    </row>
    <row r="666" hidden="1">
      <c r="A666" s="1464">
        <v>670.0</v>
      </c>
      <c r="B666" s="1463" t="s">
        <v>13566</v>
      </c>
      <c r="C666" s="1463" t="s">
        <v>13566</v>
      </c>
      <c r="D666" s="1469">
        <v>43110.0</v>
      </c>
      <c r="E666" s="1470" t="s">
        <v>13567</v>
      </c>
      <c r="F666" s="1471">
        <v>5.2005382E7</v>
      </c>
      <c r="G666" s="1471">
        <v>9.92911551E8</v>
      </c>
      <c r="H666" s="1472" t="b">
        <v>0</v>
      </c>
      <c r="I666" s="1468" t="s">
        <v>6296</v>
      </c>
      <c r="J666" s="1472" t="b">
        <v>1</v>
      </c>
      <c r="K666" s="1473"/>
      <c r="L666" s="1473"/>
      <c r="M666" s="1463" t="s">
        <v>2461</v>
      </c>
      <c r="N666" s="1474"/>
      <c r="O666" s="1474"/>
      <c r="P666" s="1463" t="s">
        <v>2461</v>
      </c>
    </row>
    <row r="667" hidden="1">
      <c r="A667" s="1464">
        <v>671.0</v>
      </c>
      <c r="B667" s="1463" t="s">
        <v>13568</v>
      </c>
      <c r="C667" s="1463" t="s">
        <v>13568</v>
      </c>
      <c r="D667" s="1469">
        <v>43146.0</v>
      </c>
      <c r="E667" s="1470" t="s">
        <v>13569</v>
      </c>
      <c r="F667" s="1471">
        <v>9.22252464E8</v>
      </c>
      <c r="G667" s="1471">
        <v>9.55848884E8</v>
      </c>
      <c r="H667" s="1472" t="b">
        <v>0</v>
      </c>
      <c r="I667" s="1468" t="s">
        <v>76</v>
      </c>
      <c r="J667" s="1472" t="b">
        <v>0</v>
      </c>
      <c r="K667" s="1473"/>
      <c r="L667" s="1473"/>
      <c r="M667" s="1463" t="s">
        <v>2437</v>
      </c>
      <c r="N667" s="1474"/>
      <c r="O667" s="1474"/>
      <c r="P667" s="1463" t="s">
        <v>2437</v>
      </c>
    </row>
    <row r="668" hidden="1">
      <c r="A668" s="1464">
        <v>674.0</v>
      </c>
      <c r="B668" s="1463" t="s">
        <v>13570</v>
      </c>
      <c r="C668" s="1463" t="s">
        <v>13570</v>
      </c>
      <c r="D668" s="1469">
        <v>43108.0</v>
      </c>
      <c r="E668" s="1470" t="s">
        <v>13571</v>
      </c>
      <c r="F668" s="1471">
        <v>9.92678282E8</v>
      </c>
      <c r="G668" s="1471">
        <v>9.46434999E8</v>
      </c>
      <c r="H668" s="1472" t="b">
        <v>0</v>
      </c>
      <c r="I668" s="1468" t="s">
        <v>6296</v>
      </c>
      <c r="J668" s="1472" t="b">
        <v>1</v>
      </c>
      <c r="K668" s="1473"/>
      <c r="L668" s="1473"/>
      <c r="M668" s="1463" t="s">
        <v>3363</v>
      </c>
      <c r="N668" s="1474"/>
      <c r="O668" s="1474"/>
      <c r="P668" s="1463" t="s">
        <v>3363</v>
      </c>
    </row>
    <row r="669" hidden="1">
      <c r="A669" s="1464">
        <v>676.0</v>
      </c>
      <c r="B669" s="1463" t="s">
        <v>13572</v>
      </c>
      <c r="C669" s="1463" t="s">
        <v>13573</v>
      </c>
      <c r="D669" s="1469">
        <v>43115.0</v>
      </c>
      <c r="E669" s="1470" t="s">
        <v>13574</v>
      </c>
      <c r="F669" s="1471">
        <v>2.6554999E7</v>
      </c>
      <c r="G669" s="1471">
        <v>8.0278798E8</v>
      </c>
      <c r="H669" s="1472" t="b">
        <v>0</v>
      </c>
      <c r="I669" s="1468" t="s">
        <v>76</v>
      </c>
      <c r="J669" s="1472" t="b">
        <v>1</v>
      </c>
      <c r="K669" s="1473"/>
      <c r="L669" s="1473"/>
      <c r="M669" s="1463" t="s">
        <v>2659</v>
      </c>
      <c r="N669" s="1463" t="s">
        <v>5089</v>
      </c>
      <c r="O669" s="1474"/>
      <c r="P669" s="1463" t="s">
        <v>2659</v>
      </c>
    </row>
    <row r="670" hidden="1">
      <c r="A670" s="1464">
        <v>677.0</v>
      </c>
      <c r="B670" s="1463" t="s">
        <v>13575</v>
      </c>
      <c r="C670" s="1463" t="s">
        <v>13575</v>
      </c>
      <c r="D670" s="1469">
        <v>43124.0</v>
      </c>
      <c r="E670" s="1470" t="s">
        <v>13576</v>
      </c>
      <c r="F670" s="1471">
        <v>6.24429624E8</v>
      </c>
      <c r="G670" s="1471">
        <v>9.55624424E8</v>
      </c>
      <c r="H670" s="1472" t="b">
        <v>0</v>
      </c>
      <c r="I670" s="1468" t="s">
        <v>76</v>
      </c>
      <c r="J670" s="1472" t="b">
        <v>1</v>
      </c>
      <c r="K670" s="1473"/>
      <c r="L670" s="1473"/>
      <c r="M670" s="1463" t="s">
        <v>8535</v>
      </c>
      <c r="N670" s="1463" t="s">
        <v>8535</v>
      </c>
      <c r="O670" s="1474"/>
      <c r="P670" s="1474"/>
    </row>
    <row r="671" hidden="1">
      <c r="A671" s="1464">
        <v>678.0</v>
      </c>
      <c r="B671" s="1463" t="s">
        <v>13577</v>
      </c>
      <c r="C671" s="1463" t="s">
        <v>13578</v>
      </c>
      <c r="D671" s="1469">
        <v>43117.0</v>
      </c>
      <c r="E671" s="1470" t="s">
        <v>13579</v>
      </c>
      <c r="F671" s="1471">
        <v>6.14464416E8</v>
      </c>
      <c r="G671" s="1471">
        <v>9.55624424E8</v>
      </c>
      <c r="H671" s="1472" t="b">
        <v>0</v>
      </c>
      <c r="I671" s="1468" t="s">
        <v>76</v>
      </c>
      <c r="J671" s="1472" t="b">
        <v>1</v>
      </c>
      <c r="K671" s="1473"/>
      <c r="L671" s="1473"/>
      <c r="M671" s="1474"/>
      <c r="N671" s="1474"/>
      <c r="O671" s="1474"/>
      <c r="P671" s="1474"/>
    </row>
    <row r="672" hidden="1">
      <c r="A672" s="1464">
        <v>679.0</v>
      </c>
      <c r="B672" s="1463" t="s">
        <v>13580</v>
      </c>
      <c r="C672" s="1463" t="s">
        <v>13581</v>
      </c>
      <c r="D672" s="1469">
        <v>43124.0</v>
      </c>
      <c r="E672" s="1470" t="s">
        <v>13582</v>
      </c>
      <c r="F672" s="1471">
        <v>9.55624424E8</v>
      </c>
      <c r="G672" s="1471">
        <v>9.55624424E8</v>
      </c>
      <c r="H672" s="1472" t="b">
        <v>0</v>
      </c>
      <c r="I672" s="1468" t="s">
        <v>76</v>
      </c>
      <c r="J672" s="1472" t="b">
        <v>1</v>
      </c>
      <c r="K672" s="1473"/>
      <c r="L672" s="1473"/>
      <c r="M672" s="1474"/>
      <c r="N672" s="1474"/>
      <c r="O672" s="1474"/>
      <c r="P672" s="1474"/>
    </row>
    <row r="673" hidden="1">
      <c r="A673" s="1464">
        <v>680.0</v>
      </c>
      <c r="B673" s="1463" t="s">
        <v>13583</v>
      </c>
      <c r="C673" s="1463" t="s">
        <v>13584</v>
      </c>
      <c r="D673" s="1469">
        <v>43124.0</v>
      </c>
      <c r="E673" s="1470" t="s">
        <v>13585</v>
      </c>
      <c r="F673" s="1471">
        <v>2.8826028E7</v>
      </c>
      <c r="G673" s="1468" t="s">
        <v>13586</v>
      </c>
      <c r="H673" s="1472" t="b">
        <v>0</v>
      </c>
      <c r="I673" s="1468" t="s">
        <v>76</v>
      </c>
      <c r="J673" s="1472" t="b">
        <v>0</v>
      </c>
      <c r="K673" s="1468" t="s">
        <v>1077</v>
      </c>
      <c r="L673" s="1471">
        <v>6.6618258585E10</v>
      </c>
      <c r="M673" s="1463" t="s">
        <v>2659</v>
      </c>
      <c r="N673" s="1474"/>
      <c r="O673" s="1463" t="s">
        <v>5037</v>
      </c>
      <c r="P673" s="1463" t="s">
        <v>4977</v>
      </c>
    </row>
    <row r="674" hidden="1">
      <c r="A674" s="1464">
        <v>681.0</v>
      </c>
      <c r="B674" s="1463" t="s">
        <v>13587</v>
      </c>
      <c r="C674" s="1463" t="s">
        <v>13588</v>
      </c>
      <c r="D674" s="1469">
        <v>43129.0</v>
      </c>
      <c r="E674" s="1470" t="s">
        <v>13589</v>
      </c>
      <c r="F674" s="1471">
        <v>9.17769551E8</v>
      </c>
      <c r="G674" s="1471">
        <v>9.17769551E8</v>
      </c>
      <c r="H674" s="1472" t="b">
        <v>0</v>
      </c>
      <c r="I674" s="1468" t="s">
        <v>76</v>
      </c>
      <c r="J674" s="1472" t="b">
        <v>1</v>
      </c>
      <c r="K674" s="1473"/>
      <c r="L674" s="1473"/>
      <c r="M674" s="1474"/>
      <c r="N674" s="1474"/>
      <c r="O674" s="1474"/>
      <c r="P674" s="1474"/>
    </row>
    <row r="675" hidden="1">
      <c r="A675" s="1464">
        <v>682.0</v>
      </c>
      <c r="B675" s="1463" t="s">
        <v>13590</v>
      </c>
      <c r="C675" s="1463" t="s">
        <v>13591</v>
      </c>
      <c r="D675" s="1469">
        <v>43129.0</v>
      </c>
      <c r="E675" s="1470" t="s">
        <v>13592</v>
      </c>
      <c r="F675" s="1471">
        <v>8.82891397E8</v>
      </c>
      <c r="G675" s="1471">
        <v>9.22670449E8</v>
      </c>
      <c r="H675" s="1472" t="b">
        <v>0</v>
      </c>
      <c r="I675" s="1468" t="s">
        <v>76</v>
      </c>
      <c r="J675" s="1472" t="b">
        <v>1</v>
      </c>
      <c r="K675" s="1473"/>
      <c r="L675" s="1473"/>
      <c r="M675" s="1463" t="s">
        <v>6090</v>
      </c>
      <c r="N675" s="1463" t="s">
        <v>6090</v>
      </c>
      <c r="P675" s="1474"/>
    </row>
    <row r="676" hidden="1">
      <c r="A676" s="1464">
        <v>683.0</v>
      </c>
      <c r="B676" s="1463" t="s">
        <v>13593</v>
      </c>
      <c r="C676" s="1463" t="s">
        <v>13594</v>
      </c>
      <c r="D676" s="1469">
        <v>43132.0</v>
      </c>
      <c r="E676" s="1470" t="s">
        <v>13595</v>
      </c>
      <c r="F676" s="1471">
        <v>2.1509008E7</v>
      </c>
      <c r="G676" s="1471">
        <v>8.12927353E8</v>
      </c>
      <c r="H676" s="1472" t="b">
        <v>0</v>
      </c>
      <c r="I676" s="1468" t="s">
        <v>76</v>
      </c>
      <c r="J676" s="1472" t="b">
        <v>1</v>
      </c>
      <c r="K676" s="1473"/>
      <c r="L676" s="1473"/>
      <c r="M676" s="1463" t="s">
        <v>2659</v>
      </c>
      <c r="N676" s="1463" t="s">
        <v>5428</v>
      </c>
      <c r="O676" s="1474"/>
      <c r="P676" s="1463" t="s">
        <v>2659</v>
      </c>
    </row>
    <row r="677" hidden="1">
      <c r="A677" s="1464">
        <v>684.0</v>
      </c>
      <c r="B677" s="1463" t="s">
        <v>13596</v>
      </c>
      <c r="C677" s="1463" t="s">
        <v>13597</v>
      </c>
      <c r="D677" s="1469">
        <v>43137.0</v>
      </c>
      <c r="E677" s="1470" t="s">
        <v>13598</v>
      </c>
      <c r="F677" s="1471">
        <v>8.44383892E8</v>
      </c>
      <c r="G677" s="1471">
        <v>8.44383892E8</v>
      </c>
      <c r="H677" s="1472" t="b">
        <v>0</v>
      </c>
      <c r="I677" s="1468" t="s">
        <v>76</v>
      </c>
      <c r="J677" s="1472" t="b">
        <v>1</v>
      </c>
      <c r="K677" s="1473"/>
      <c r="L677" s="1473"/>
      <c r="M677" s="1463" t="s">
        <v>2432</v>
      </c>
      <c r="N677" s="1474"/>
      <c r="O677" s="1474"/>
      <c r="P677" s="1463" t="s">
        <v>2432</v>
      </c>
    </row>
    <row r="678" hidden="1">
      <c r="A678" s="1464">
        <v>685.0</v>
      </c>
      <c r="B678" s="1463" t="s">
        <v>13599</v>
      </c>
      <c r="C678" s="1463" t="s">
        <v>13600</v>
      </c>
      <c r="D678" s="1469">
        <v>44762.0</v>
      </c>
      <c r="E678" s="1470" t="s">
        <v>13601</v>
      </c>
      <c r="F678" s="1471">
        <v>2.2863008E7</v>
      </c>
      <c r="G678" s="1471">
        <v>2.2863008E7</v>
      </c>
      <c r="H678" s="1472" t="b">
        <v>0</v>
      </c>
      <c r="I678" s="1468" t="s">
        <v>76</v>
      </c>
      <c r="J678" s="1472" t="b">
        <v>0</v>
      </c>
      <c r="K678" s="1468" t="s">
        <v>13602</v>
      </c>
      <c r="L678" s="1476"/>
      <c r="M678" s="1463" t="s">
        <v>2440</v>
      </c>
      <c r="N678" s="1474"/>
      <c r="O678" s="1474"/>
      <c r="P678" s="1463" t="s">
        <v>2440</v>
      </c>
    </row>
    <row r="679" hidden="1">
      <c r="A679" s="1464">
        <v>687.0</v>
      </c>
      <c r="B679" s="1463" t="s">
        <v>13603</v>
      </c>
      <c r="C679" s="1463" t="s">
        <v>13604</v>
      </c>
      <c r="D679" s="1469">
        <v>43160.0</v>
      </c>
      <c r="E679" s="1470" t="s">
        <v>13605</v>
      </c>
      <c r="F679" s="1471">
        <v>2.678834E7</v>
      </c>
      <c r="G679" s="1468" t="s">
        <v>13606</v>
      </c>
      <c r="H679" s="1472" t="b">
        <v>0</v>
      </c>
      <c r="I679" s="1468" t="s">
        <v>76</v>
      </c>
      <c r="J679" s="1472" t="b">
        <v>0</v>
      </c>
      <c r="K679" s="1473"/>
      <c r="L679" s="1473"/>
      <c r="M679" s="1463" t="s">
        <v>2440</v>
      </c>
      <c r="N679" s="1474"/>
      <c r="O679" s="1474"/>
      <c r="P679" s="1463" t="s">
        <v>2440</v>
      </c>
    </row>
    <row r="680" hidden="1">
      <c r="A680" s="1464">
        <v>688.0</v>
      </c>
      <c r="B680" s="1463" t="s">
        <v>13607</v>
      </c>
      <c r="C680" s="1463" t="s">
        <v>13608</v>
      </c>
      <c r="D680" s="1469">
        <v>43150.0</v>
      </c>
      <c r="E680" s="1470" t="s">
        <v>13609</v>
      </c>
      <c r="F680" s="1471">
        <v>9.86195252E8</v>
      </c>
      <c r="G680" s="1471">
        <v>9.86195252E8</v>
      </c>
      <c r="H680" s="1472" t="b">
        <v>0</v>
      </c>
      <c r="I680" s="1468" t="s">
        <v>76</v>
      </c>
      <c r="J680" s="1472" t="b">
        <v>1</v>
      </c>
      <c r="K680" s="1473"/>
      <c r="L680" s="1473"/>
      <c r="M680" s="1463" t="s">
        <v>2432</v>
      </c>
      <c r="N680" s="1474"/>
      <c r="O680" s="1474"/>
      <c r="P680" s="1463" t="s">
        <v>2432</v>
      </c>
    </row>
    <row r="681" hidden="1">
      <c r="A681" s="1464">
        <v>689.0</v>
      </c>
      <c r="B681" s="1463" t="s">
        <v>13610</v>
      </c>
      <c r="C681" s="1463" t="s">
        <v>13611</v>
      </c>
      <c r="D681" s="1469">
        <v>43154.0</v>
      </c>
      <c r="E681" s="1470" t="s">
        <v>13612</v>
      </c>
      <c r="F681" s="1471">
        <v>8.35667773E8</v>
      </c>
      <c r="G681" s="1471">
        <v>8.3941999E8</v>
      </c>
      <c r="H681" s="1472" t="b">
        <v>0</v>
      </c>
      <c r="I681" s="1468" t="s">
        <v>76</v>
      </c>
      <c r="J681" s="1472" t="b">
        <v>1</v>
      </c>
      <c r="K681" s="1473"/>
      <c r="L681" s="1473"/>
      <c r="M681" s="1463" t="s">
        <v>2437</v>
      </c>
      <c r="N681" s="1474"/>
      <c r="O681" s="1474"/>
      <c r="P681" s="1463" t="s">
        <v>2437</v>
      </c>
    </row>
    <row r="682" hidden="1">
      <c r="A682" s="1464">
        <v>690.0</v>
      </c>
      <c r="B682" s="1463" t="s">
        <v>13613</v>
      </c>
      <c r="C682" s="1463" t="s">
        <v>13613</v>
      </c>
      <c r="D682" s="1469">
        <v>43157.0</v>
      </c>
      <c r="E682" s="1470" t="s">
        <v>13614</v>
      </c>
      <c r="F682" s="1471">
        <v>2.1162215E7</v>
      </c>
      <c r="G682" s="1471">
        <v>8.14038159E8</v>
      </c>
      <c r="H682" s="1472" t="b">
        <v>0</v>
      </c>
      <c r="I682" s="1468" t="s">
        <v>76</v>
      </c>
      <c r="J682" s="1472" t="b">
        <v>1</v>
      </c>
      <c r="K682" s="1473"/>
      <c r="L682" s="1473"/>
      <c r="M682" s="1463" t="s">
        <v>2437</v>
      </c>
      <c r="N682" s="1474"/>
      <c r="O682" s="1474"/>
      <c r="P682" s="1463" t="s">
        <v>2437</v>
      </c>
    </row>
    <row r="683" hidden="1">
      <c r="A683" s="1464">
        <v>691.0</v>
      </c>
      <c r="B683" s="1463" t="s">
        <v>13615</v>
      </c>
      <c r="C683" s="1463" t="s">
        <v>13616</v>
      </c>
      <c r="D683" s="1469">
        <v>43174.0</v>
      </c>
      <c r="E683" s="1470" t="s">
        <v>13617</v>
      </c>
      <c r="F683" s="1468">
        <v>2.6625574E7</v>
      </c>
      <c r="G683" s="1471">
        <v>6.10150406E8</v>
      </c>
      <c r="H683" s="1472" t="b">
        <v>0</v>
      </c>
      <c r="I683" s="1468" t="s">
        <v>76</v>
      </c>
      <c r="J683" s="1472" t="b">
        <v>1</v>
      </c>
      <c r="K683" s="1473"/>
      <c r="L683" s="1473"/>
      <c r="M683" s="1463" t="s">
        <v>3024</v>
      </c>
      <c r="N683" s="1463" t="s">
        <v>5006</v>
      </c>
      <c r="P683" s="1463" t="s">
        <v>3024</v>
      </c>
    </row>
    <row r="684" hidden="1">
      <c r="A684" s="1464">
        <v>692.0</v>
      </c>
      <c r="B684" s="1463" t="s">
        <v>13618</v>
      </c>
      <c r="C684" s="1463" t="s">
        <v>13619</v>
      </c>
      <c r="D684" s="1469">
        <v>43165.0</v>
      </c>
      <c r="E684" s="1470" t="s">
        <v>13620</v>
      </c>
      <c r="F684" s="1471">
        <v>6.21466559E8</v>
      </c>
      <c r="G684" s="1471">
        <v>9.82585376E8</v>
      </c>
      <c r="H684" s="1472" t="b">
        <v>0</v>
      </c>
      <c r="I684" s="1468" t="s">
        <v>76</v>
      </c>
      <c r="J684" s="1472" t="b">
        <v>1</v>
      </c>
      <c r="K684" s="1473"/>
      <c r="L684" s="1473"/>
      <c r="M684" s="1463" t="s">
        <v>2464</v>
      </c>
      <c r="N684" s="1474"/>
      <c r="O684" s="1474"/>
      <c r="P684" s="1463" t="s">
        <v>2464</v>
      </c>
    </row>
    <row r="685" hidden="1">
      <c r="A685" s="1464">
        <v>693.0</v>
      </c>
      <c r="B685" s="1463" t="s">
        <v>13621</v>
      </c>
      <c r="C685" s="1463" t="s">
        <v>13622</v>
      </c>
      <c r="D685" s="1469">
        <v>44329.0</v>
      </c>
      <c r="E685" s="1470" t="s">
        <v>13623</v>
      </c>
      <c r="F685" s="1471">
        <v>2.6614895E7</v>
      </c>
      <c r="G685" s="1471">
        <v>8.30963585E8</v>
      </c>
      <c r="H685" s="1472" t="b">
        <v>0</v>
      </c>
      <c r="I685" s="1468" t="s">
        <v>76</v>
      </c>
      <c r="J685" s="1472" t="b">
        <v>0</v>
      </c>
      <c r="K685" s="1473"/>
      <c r="L685" s="1473"/>
      <c r="M685" s="1463" t="s">
        <v>2659</v>
      </c>
      <c r="N685" s="1463" t="s">
        <v>4930</v>
      </c>
      <c r="O685" s="1474"/>
      <c r="P685" s="1463" t="s">
        <v>2659</v>
      </c>
    </row>
    <row r="686" hidden="1">
      <c r="A686" s="1464">
        <v>694.0</v>
      </c>
      <c r="B686" s="1463" t="s">
        <v>13624</v>
      </c>
      <c r="C686" s="1463" t="s">
        <v>13625</v>
      </c>
      <c r="D686" s="1469">
        <v>44329.0</v>
      </c>
      <c r="E686" s="1470" t="s">
        <v>13626</v>
      </c>
      <c r="F686" s="1471">
        <v>2.3985212E7</v>
      </c>
      <c r="G686" s="1471">
        <v>8.30963586E8</v>
      </c>
      <c r="H686" s="1472" t="b">
        <v>0</v>
      </c>
      <c r="I686" s="1468" t="s">
        <v>76</v>
      </c>
      <c r="J686" s="1472" t="b">
        <v>0</v>
      </c>
      <c r="K686" s="1468" t="s">
        <v>4929</v>
      </c>
      <c r="L686" s="1475">
        <v>6.69232E15</v>
      </c>
      <c r="M686" s="1463" t="s">
        <v>2659</v>
      </c>
      <c r="N686" s="1474"/>
      <c r="O686" s="1463" t="s">
        <v>4998</v>
      </c>
      <c r="P686" s="1463" t="s">
        <v>2659</v>
      </c>
    </row>
    <row r="687" hidden="1">
      <c r="A687" s="1464">
        <v>695.0</v>
      </c>
      <c r="B687" s="1463" t="s">
        <v>13627</v>
      </c>
      <c r="C687" s="1463" t="s">
        <v>13628</v>
      </c>
      <c r="D687" s="1469">
        <v>43178.0</v>
      </c>
      <c r="E687" s="1470" t="s">
        <v>13629</v>
      </c>
      <c r="F687" s="1471">
        <v>2.1113045E7</v>
      </c>
      <c r="G687" s="1471">
        <v>8.30963584E8</v>
      </c>
      <c r="H687" s="1472" t="b">
        <v>0</v>
      </c>
      <c r="I687" s="1468" t="s">
        <v>76</v>
      </c>
      <c r="J687" s="1472" t="b">
        <v>0</v>
      </c>
      <c r="K687" s="1473"/>
      <c r="L687" s="1473"/>
      <c r="M687" s="1463" t="s">
        <v>2659</v>
      </c>
      <c r="N687" s="1474"/>
      <c r="O687" s="1474"/>
      <c r="P687" s="1463" t="s">
        <v>2659</v>
      </c>
    </row>
    <row r="688" hidden="1">
      <c r="A688" s="1464">
        <v>696.0</v>
      </c>
      <c r="B688" s="1463" t="s">
        <v>13630</v>
      </c>
      <c r="C688" s="1463" t="s">
        <v>13631</v>
      </c>
      <c r="D688" s="1469">
        <v>43174.0</v>
      </c>
      <c r="E688" s="1470" t="s">
        <v>13632</v>
      </c>
      <c r="F688" s="1471">
        <v>2.3199008E7</v>
      </c>
      <c r="G688" s="1471">
        <v>8.15856539E8</v>
      </c>
      <c r="H688" s="1472" t="b">
        <v>0</v>
      </c>
      <c r="I688" s="1468" t="s">
        <v>76</v>
      </c>
      <c r="J688" s="1472" t="b">
        <v>0</v>
      </c>
      <c r="K688" s="1473"/>
      <c r="L688" s="1473"/>
      <c r="M688" s="1463" t="s">
        <v>2464</v>
      </c>
      <c r="N688" s="1474"/>
      <c r="O688" s="1474"/>
      <c r="P688" s="1463" t="s">
        <v>2464</v>
      </c>
    </row>
    <row r="689" hidden="1">
      <c r="A689" s="1464">
        <v>697.0</v>
      </c>
      <c r="B689" s="1463" t="s">
        <v>13633</v>
      </c>
      <c r="C689" s="1463" t="s">
        <v>13634</v>
      </c>
      <c r="D689" s="1469">
        <v>43178.0</v>
      </c>
      <c r="E689" s="1470" t="s">
        <v>13635</v>
      </c>
      <c r="F689" s="1471">
        <v>9.84966245E8</v>
      </c>
      <c r="G689" s="1471">
        <v>9.55852106E8</v>
      </c>
      <c r="H689" s="1472" t="b">
        <v>0</v>
      </c>
      <c r="I689" s="1468" t="s">
        <v>76</v>
      </c>
      <c r="J689" s="1472" t="b">
        <v>1</v>
      </c>
      <c r="K689" s="1473"/>
      <c r="L689" s="1473"/>
      <c r="M689" s="1463" t="s">
        <v>2437</v>
      </c>
      <c r="N689" s="1474"/>
      <c r="O689" s="1474"/>
      <c r="P689" s="1463" t="s">
        <v>2437</v>
      </c>
    </row>
    <row r="690" hidden="1">
      <c r="A690" s="1464">
        <v>698.0</v>
      </c>
      <c r="B690" s="1463" t="s">
        <v>13636</v>
      </c>
      <c r="C690" s="1463" t="s">
        <v>13636</v>
      </c>
      <c r="D690" s="1469">
        <v>43186.0</v>
      </c>
      <c r="E690" s="1470" t="s">
        <v>13637</v>
      </c>
      <c r="F690" s="1471">
        <v>8.25067304E8</v>
      </c>
      <c r="G690" s="1471">
        <v>8.25067304E8</v>
      </c>
      <c r="H690" s="1472" t="b">
        <v>0</v>
      </c>
      <c r="I690" s="1468" t="s">
        <v>76</v>
      </c>
      <c r="J690" s="1472" t="b">
        <v>1</v>
      </c>
      <c r="K690" s="1473"/>
      <c r="L690" s="1473"/>
      <c r="M690" s="1463" t="s">
        <v>2432</v>
      </c>
      <c r="N690" s="1463" t="s">
        <v>5006</v>
      </c>
      <c r="P690" s="1463" t="s">
        <v>2432</v>
      </c>
    </row>
    <row r="691" hidden="1">
      <c r="A691" s="1464">
        <v>699.0</v>
      </c>
      <c r="B691" s="1463" t="s">
        <v>13638</v>
      </c>
      <c r="C691" s="1463" t="s">
        <v>13639</v>
      </c>
      <c r="D691" s="1469">
        <v>44078.0</v>
      </c>
      <c r="E691" s="1470" t="s">
        <v>13640</v>
      </c>
      <c r="F691" s="1471">
        <v>8.51962889E8</v>
      </c>
      <c r="G691" s="1471">
        <v>8.51962889E8</v>
      </c>
      <c r="H691" s="1472" t="b">
        <v>0</v>
      </c>
      <c r="I691" s="1468" t="s">
        <v>76</v>
      </c>
      <c r="J691" s="1472" t="b">
        <v>0</v>
      </c>
      <c r="K691" s="1473"/>
      <c r="L691" s="1473"/>
      <c r="M691" s="1463" t="s">
        <v>2432</v>
      </c>
      <c r="N691" s="1463" t="s">
        <v>5011</v>
      </c>
      <c r="O691" s="1474"/>
      <c r="P691" s="1463" t="s">
        <v>2432</v>
      </c>
    </row>
    <row r="692" hidden="1">
      <c r="A692" s="1464">
        <v>700.0</v>
      </c>
      <c r="B692" s="1463" t="s">
        <v>13641</v>
      </c>
      <c r="C692" s="1463" t="s">
        <v>13642</v>
      </c>
      <c r="D692" s="1469">
        <v>43191.0</v>
      </c>
      <c r="E692" s="1470" t="s">
        <v>13643</v>
      </c>
      <c r="F692" s="1471">
        <v>2.2523148E7</v>
      </c>
      <c r="G692" s="1471">
        <v>9.57073996E8</v>
      </c>
      <c r="H692" s="1472" t="b">
        <v>0</v>
      </c>
      <c r="I692" s="1468" t="s">
        <v>76</v>
      </c>
      <c r="J692" s="1472" t="b">
        <v>1</v>
      </c>
      <c r="K692" s="1473"/>
      <c r="L692" s="1473"/>
      <c r="M692" s="1463" t="s">
        <v>5479</v>
      </c>
      <c r="N692" s="1463" t="s">
        <v>5479</v>
      </c>
      <c r="O692" s="1474"/>
      <c r="P692" s="1474"/>
    </row>
    <row r="693">
      <c r="A693" s="1464">
        <v>701.0</v>
      </c>
      <c r="B693" s="1463" t="s">
        <v>13644</v>
      </c>
      <c r="C693" s="1463" t="s">
        <v>13645</v>
      </c>
      <c r="D693" s="1469">
        <v>45915.0</v>
      </c>
      <c r="E693" s="1470" t="s">
        <v>13646</v>
      </c>
      <c r="F693" s="1471">
        <v>9.48969038E8</v>
      </c>
      <c r="G693" s="1478">
        <v>9.48969038E8</v>
      </c>
      <c r="H693" s="1472" t="b">
        <v>1</v>
      </c>
      <c r="I693" s="1468" t="s">
        <v>76</v>
      </c>
      <c r="J693" s="1472" t="b">
        <v>1</v>
      </c>
      <c r="K693" s="1468" t="s">
        <v>7033</v>
      </c>
      <c r="L693" s="1471">
        <v>6.6624983639E10</v>
      </c>
      <c r="M693" s="1463" t="s">
        <v>2440</v>
      </c>
      <c r="N693" s="1474"/>
      <c r="O693" s="1474"/>
      <c r="P693" s="1463" t="s">
        <v>2440</v>
      </c>
    </row>
    <row r="694" hidden="1">
      <c r="A694" s="1464">
        <v>702.0</v>
      </c>
      <c r="B694" s="1463" t="s">
        <v>13647</v>
      </c>
      <c r="C694" s="1463" t="s">
        <v>13648</v>
      </c>
      <c r="D694" s="1469">
        <v>43575.0</v>
      </c>
      <c r="E694" s="1470" t="s">
        <v>13649</v>
      </c>
      <c r="F694" s="1471">
        <v>2.2582671E7</v>
      </c>
      <c r="G694" s="1477">
        <v>8.99235090090641E18</v>
      </c>
      <c r="H694" s="1472" t="b">
        <v>0</v>
      </c>
      <c r="I694" s="1468" t="s">
        <v>76</v>
      </c>
      <c r="J694" s="1472" t="b">
        <v>0</v>
      </c>
      <c r="K694" s="1473"/>
      <c r="L694" s="1473"/>
      <c r="M694" s="1463" t="s">
        <v>2440</v>
      </c>
      <c r="N694" s="1474"/>
      <c r="O694" s="1474"/>
      <c r="P694" s="1463" t="s">
        <v>2440</v>
      </c>
    </row>
    <row r="695" hidden="1">
      <c r="A695" s="1464">
        <v>703.0</v>
      </c>
      <c r="B695" s="1463" t="s">
        <v>13650</v>
      </c>
      <c r="C695" s="1463" t="s">
        <v>13651</v>
      </c>
      <c r="D695" s="1469">
        <v>43220.0</v>
      </c>
      <c r="E695" s="1470" t="s">
        <v>13652</v>
      </c>
      <c r="F695" s="1471">
        <v>8.459988E8</v>
      </c>
      <c r="G695" s="1471">
        <v>8.459988E8</v>
      </c>
      <c r="H695" s="1472" t="b">
        <v>0</v>
      </c>
      <c r="I695" s="1468" t="s">
        <v>76</v>
      </c>
      <c r="J695" s="1472" t="b">
        <v>0</v>
      </c>
      <c r="K695" s="1473"/>
      <c r="L695" s="1473"/>
      <c r="M695" s="1463" t="s">
        <v>2464</v>
      </c>
      <c r="N695" s="1463" t="s">
        <v>5182</v>
      </c>
      <c r="P695" s="1463" t="s">
        <v>2464</v>
      </c>
    </row>
    <row r="696" hidden="1">
      <c r="A696" s="1464">
        <v>704.0</v>
      </c>
      <c r="B696" s="1463" t="s">
        <v>13653</v>
      </c>
      <c r="C696" s="1463" t="s">
        <v>13654</v>
      </c>
      <c r="D696" s="1469">
        <v>43220.0</v>
      </c>
      <c r="E696" s="1470" t="s">
        <v>13655</v>
      </c>
      <c r="F696" s="1476"/>
      <c r="G696" s="1471">
        <v>2.1051787E7</v>
      </c>
      <c r="H696" s="1472" t="b">
        <v>0</v>
      </c>
      <c r="I696" s="1468" t="s">
        <v>76</v>
      </c>
      <c r="J696" s="1472" t="b">
        <v>1</v>
      </c>
      <c r="K696" s="1473"/>
      <c r="L696" s="1473"/>
      <c r="M696" s="1463" t="s">
        <v>2464</v>
      </c>
      <c r="N696" s="1474"/>
      <c r="O696" s="1474"/>
      <c r="P696" s="1463" t="s">
        <v>2464</v>
      </c>
    </row>
    <row r="697" hidden="1">
      <c r="A697" s="1464">
        <v>705.0</v>
      </c>
      <c r="B697" s="1463" t="s">
        <v>13656</v>
      </c>
      <c r="C697" s="1463" t="s">
        <v>13656</v>
      </c>
      <c r="D697" s="1469">
        <v>43220.0</v>
      </c>
      <c r="E697" s="1470" t="s">
        <v>13657</v>
      </c>
      <c r="F697" s="1471">
        <v>5.3270051E7</v>
      </c>
      <c r="G697" s="1471">
        <v>5.3270051E7</v>
      </c>
      <c r="H697" s="1472" t="b">
        <v>0</v>
      </c>
      <c r="I697" s="1468" t="s">
        <v>6296</v>
      </c>
      <c r="J697" s="1472" t="b">
        <v>0</v>
      </c>
      <c r="K697" s="1473"/>
      <c r="L697" s="1473"/>
      <c r="M697" s="1463" t="s">
        <v>2464</v>
      </c>
      <c r="N697" s="1474"/>
      <c r="O697" s="1474"/>
      <c r="P697" s="1463" t="s">
        <v>2464</v>
      </c>
    </row>
    <row r="698" hidden="1">
      <c r="A698" s="1464">
        <v>706.0</v>
      </c>
      <c r="B698" s="1463" t="s">
        <v>13658</v>
      </c>
      <c r="C698" s="1463" t="s">
        <v>13659</v>
      </c>
      <c r="D698" s="1469">
        <v>43235.0</v>
      </c>
      <c r="E698" s="1470" t="s">
        <v>13660</v>
      </c>
      <c r="F698" s="1471">
        <v>2.0013663E7</v>
      </c>
      <c r="G698" s="1471">
        <v>8.13464614E8</v>
      </c>
      <c r="H698" s="1472" t="b">
        <v>0</v>
      </c>
      <c r="I698" s="1468" t="s">
        <v>76</v>
      </c>
      <c r="J698" s="1472" t="b">
        <v>1</v>
      </c>
      <c r="K698" s="1473"/>
      <c r="L698" s="1473"/>
      <c r="M698" s="1463" t="s">
        <v>2464</v>
      </c>
      <c r="N698" s="1463" t="s">
        <v>5963</v>
      </c>
      <c r="P698" s="1463" t="s">
        <v>2464</v>
      </c>
    </row>
    <row r="699" hidden="1">
      <c r="A699" s="1464">
        <v>707.0</v>
      </c>
      <c r="B699" s="1463" t="s">
        <v>13661</v>
      </c>
      <c r="C699" s="1463" t="s">
        <v>13662</v>
      </c>
      <c r="D699" s="1469">
        <v>43230.0</v>
      </c>
      <c r="E699" s="1470" t="s">
        <v>13663</v>
      </c>
      <c r="F699" s="1471">
        <v>2.0736024E7</v>
      </c>
      <c r="G699" s="1471">
        <v>9.85497878E8</v>
      </c>
      <c r="H699" s="1472" t="b">
        <v>0</v>
      </c>
      <c r="I699" s="1468" t="s">
        <v>76</v>
      </c>
      <c r="J699" s="1472" t="b">
        <v>0</v>
      </c>
      <c r="K699" s="1473"/>
      <c r="L699" s="1473"/>
      <c r="M699" s="1463" t="s">
        <v>2464</v>
      </c>
      <c r="N699" s="1474"/>
      <c r="O699" s="1474"/>
      <c r="P699" s="1463" t="s">
        <v>2464</v>
      </c>
    </row>
    <row r="700" hidden="1">
      <c r="A700" s="1464">
        <v>708.0</v>
      </c>
      <c r="B700" s="1463" t="s">
        <v>13664</v>
      </c>
      <c r="C700" s="1463" t="s">
        <v>13665</v>
      </c>
      <c r="D700" s="1469">
        <v>43235.0</v>
      </c>
      <c r="E700" s="1470" t="s">
        <v>13666</v>
      </c>
      <c r="F700" s="1471">
        <v>8.58318481E8</v>
      </c>
      <c r="G700" s="1471">
        <v>8.58318481E8</v>
      </c>
      <c r="H700" s="1472" t="b">
        <v>0</v>
      </c>
      <c r="I700" s="1468" t="s">
        <v>76</v>
      </c>
      <c r="J700" s="1472" t="b">
        <v>0</v>
      </c>
      <c r="K700" s="1473"/>
      <c r="L700" s="1473"/>
      <c r="M700" s="1463" t="s">
        <v>2426</v>
      </c>
      <c r="O700" s="1474"/>
      <c r="P700" s="1463" t="s">
        <v>2426</v>
      </c>
    </row>
    <row r="701" hidden="1">
      <c r="A701" s="1464">
        <v>709.0</v>
      </c>
      <c r="B701" s="1463" t="s">
        <v>13667</v>
      </c>
      <c r="C701" s="1463" t="s">
        <v>13668</v>
      </c>
      <c r="D701" s="1469">
        <v>43241.0</v>
      </c>
      <c r="E701" s="1470" t="s">
        <v>13669</v>
      </c>
      <c r="F701" s="1471">
        <v>2.1172829E7</v>
      </c>
      <c r="G701" s="1471">
        <v>9.14546254E8</v>
      </c>
      <c r="H701" s="1472" t="b">
        <v>0</v>
      </c>
      <c r="I701" s="1468" t="s">
        <v>76</v>
      </c>
      <c r="J701" s="1472" t="b">
        <v>1</v>
      </c>
      <c r="K701" s="1473"/>
      <c r="L701" s="1473"/>
      <c r="M701" s="1463" t="s">
        <v>2464</v>
      </c>
      <c r="N701" s="1463" t="s">
        <v>5006</v>
      </c>
      <c r="P701" s="1463" t="s">
        <v>2464</v>
      </c>
    </row>
    <row r="702" hidden="1">
      <c r="A702" s="1464">
        <v>710.0</v>
      </c>
      <c r="B702" s="1463" t="s">
        <v>13670</v>
      </c>
      <c r="C702" s="1463" t="s">
        <v>13671</v>
      </c>
      <c r="D702" s="1469">
        <v>43245.0</v>
      </c>
      <c r="E702" s="1470" t="s">
        <v>13672</v>
      </c>
      <c r="F702" s="1471">
        <v>2.9403709E7</v>
      </c>
      <c r="G702" s="1471">
        <v>9.56366656E8</v>
      </c>
      <c r="H702" s="1472" t="b">
        <v>0</v>
      </c>
      <c r="I702" s="1468" t="s">
        <v>76</v>
      </c>
      <c r="J702" s="1472" t="b">
        <v>0</v>
      </c>
      <c r="K702" s="1473"/>
      <c r="L702" s="1473"/>
      <c r="M702" s="1463" t="s">
        <v>2464</v>
      </c>
      <c r="N702" s="1474"/>
      <c r="O702" s="1474"/>
      <c r="P702" s="1463" t="s">
        <v>2464</v>
      </c>
    </row>
    <row r="703" hidden="1">
      <c r="A703" s="1464">
        <v>711.0</v>
      </c>
      <c r="B703" s="1463" t="s">
        <v>13673</v>
      </c>
      <c r="C703" s="1463" t="s">
        <v>13674</v>
      </c>
      <c r="D703" s="1469">
        <v>43250.0</v>
      </c>
      <c r="E703" s="1470" t="s">
        <v>13675</v>
      </c>
      <c r="F703" s="1471">
        <v>8.18597229E8</v>
      </c>
      <c r="G703" s="1471">
        <v>8.19046456E8</v>
      </c>
      <c r="H703" s="1472" t="b">
        <v>0</v>
      </c>
      <c r="I703" s="1468" t="s">
        <v>76</v>
      </c>
      <c r="J703" s="1472" t="b">
        <v>0</v>
      </c>
      <c r="K703" s="1473"/>
      <c r="L703" s="1473"/>
      <c r="M703" s="1463" t="s">
        <v>2464</v>
      </c>
      <c r="N703" s="1463" t="s">
        <v>5006</v>
      </c>
      <c r="P703" s="1463" t="s">
        <v>2464</v>
      </c>
    </row>
    <row r="704">
      <c r="A704" s="1464">
        <v>712.0</v>
      </c>
      <c r="B704" s="1463" t="s">
        <v>77</v>
      </c>
      <c r="C704" s="1463" t="s">
        <v>4978</v>
      </c>
      <c r="D704" s="1469">
        <v>44896.0</v>
      </c>
      <c r="E704" s="1470" t="s">
        <v>4979</v>
      </c>
      <c r="F704" s="1471">
        <v>2.67912E7</v>
      </c>
      <c r="G704" s="1476"/>
      <c r="H704" s="1472" t="b">
        <v>1</v>
      </c>
      <c r="I704" s="1468" t="s">
        <v>76</v>
      </c>
      <c r="J704" s="1472" t="b">
        <v>1</v>
      </c>
      <c r="K704" s="1468" t="s">
        <v>4940</v>
      </c>
      <c r="L704" s="1471">
        <v>6.68193916E10</v>
      </c>
      <c r="M704" s="1463" t="s">
        <v>2476</v>
      </c>
      <c r="N704" s="1474"/>
      <c r="O704" s="1463" t="s">
        <v>9022</v>
      </c>
      <c r="P704" s="1463" t="s">
        <v>2476</v>
      </c>
    </row>
    <row r="705" hidden="1">
      <c r="A705" s="1464">
        <v>713.0</v>
      </c>
      <c r="B705" s="1463" t="s">
        <v>13676</v>
      </c>
      <c r="C705" s="1463" t="s">
        <v>13677</v>
      </c>
      <c r="D705" s="1469">
        <v>43294.0</v>
      </c>
      <c r="E705" s="1470" t="s">
        <v>13678</v>
      </c>
      <c r="F705" s="1471">
        <v>2.2495572E7</v>
      </c>
      <c r="G705" s="1471">
        <v>9.59462692E8</v>
      </c>
      <c r="H705" s="1472" t="b">
        <v>0</v>
      </c>
      <c r="I705" s="1468" t="s">
        <v>76</v>
      </c>
      <c r="J705" s="1472" t="b">
        <v>0</v>
      </c>
      <c r="K705" s="1473"/>
      <c r="L705" s="1473"/>
      <c r="M705" s="1463" t="s">
        <v>2437</v>
      </c>
      <c r="N705" s="1463" t="s">
        <v>5101</v>
      </c>
      <c r="O705" s="1474"/>
      <c r="P705" s="1463" t="s">
        <v>2437</v>
      </c>
    </row>
    <row r="706" hidden="1">
      <c r="A706" s="1464">
        <v>714.0</v>
      </c>
      <c r="B706" s="1463" t="s">
        <v>13679</v>
      </c>
      <c r="C706" s="1463" t="s">
        <v>13679</v>
      </c>
      <c r="D706" s="1469">
        <v>43255.0</v>
      </c>
      <c r="E706" s="1470" t="s">
        <v>13680</v>
      </c>
      <c r="F706" s="1471">
        <v>2.1294558E7</v>
      </c>
      <c r="G706" s="1471">
        <v>8.18995177E8</v>
      </c>
      <c r="H706" s="1472" t="b">
        <v>0</v>
      </c>
      <c r="I706" s="1468" t="s">
        <v>76</v>
      </c>
      <c r="J706" s="1472" t="b">
        <v>0</v>
      </c>
      <c r="K706" s="1473"/>
      <c r="L706" s="1473"/>
      <c r="M706" s="1463" t="s">
        <v>2437</v>
      </c>
      <c r="N706" s="1474"/>
      <c r="O706" s="1474"/>
      <c r="P706" s="1463" t="s">
        <v>2437</v>
      </c>
    </row>
    <row r="707" hidden="1">
      <c r="A707" s="1464">
        <v>715.0</v>
      </c>
      <c r="B707" s="1463" t="s">
        <v>13681</v>
      </c>
      <c r="C707" s="1463" t="s">
        <v>13682</v>
      </c>
      <c r="D707" s="1469">
        <v>44409.0</v>
      </c>
      <c r="E707" s="1470" t="s">
        <v>13683</v>
      </c>
      <c r="F707" s="1471">
        <v>2.1294661E7</v>
      </c>
      <c r="G707" s="1477">
        <v>8.50644555085729E18</v>
      </c>
      <c r="H707" s="1472" t="b">
        <v>0</v>
      </c>
      <c r="I707" s="1468" t="s">
        <v>76</v>
      </c>
      <c r="J707" s="1472" t="b">
        <v>0</v>
      </c>
      <c r="K707" s="1473"/>
      <c r="L707" s="1473"/>
      <c r="M707" s="1463" t="s">
        <v>2659</v>
      </c>
      <c r="N707" s="1474"/>
      <c r="O707" s="1474"/>
      <c r="P707" s="1463" t="s">
        <v>2659</v>
      </c>
    </row>
    <row r="708" hidden="1">
      <c r="A708" s="1464">
        <v>716.0</v>
      </c>
      <c r="B708" s="1463" t="s">
        <v>13684</v>
      </c>
      <c r="C708" s="1463" t="s">
        <v>13684</v>
      </c>
      <c r="D708" s="1469">
        <v>43257.0</v>
      </c>
      <c r="E708" s="1470" t="s">
        <v>13685</v>
      </c>
      <c r="F708" s="1471">
        <v>2.2507669E7</v>
      </c>
      <c r="G708" s="1471">
        <v>9.52528583E8</v>
      </c>
      <c r="H708" s="1472" t="b">
        <v>0</v>
      </c>
      <c r="I708" s="1468" t="s">
        <v>76</v>
      </c>
      <c r="J708" s="1472" t="b">
        <v>1</v>
      </c>
      <c r="K708" s="1473"/>
      <c r="L708" s="1473"/>
      <c r="M708" s="1463" t="s">
        <v>2432</v>
      </c>
      <c r="N708" s="1474"/>
      <c r="O708" s="1474"/>
      <c r="P708" s="1463" t="s">
        <v>2432</v>
      </c>
    </row>
    <row r="709" hidden="1">
      <c r="A709" s="1464">
        <v>717.0</v>
      </c>
      <c r="B709" s="1463" t="s">
        <v>13686</v>
      </c>
      <c r="C709" s="1463" t="s">
        <v>13687</v>
      </c>
      <c r="D709" s="1469">
        <v>43263.0</v>
      </c>
      <c r="E709" s="1470" t="s">
        <v>13688</v>
      </c>
      <c r="F709" s="1471">
        <v>2.3928477E7</v>
      </c>
      <c r="G709" s="1471">
        <v>9.15356169E8</v>
      </c>
      <c r="H709" s="1472" t="b">
        <v>0</v>
      </c>
      <c r="I709" s="1468" t="s">
        <v>76</v>
      </c>
      <c r="J709" s="1472" t="b">
        <v>0</v>
      </c>
      <c r="K709" s="1468" t="s">
        <v>7289</v>
      </c>
      <c r="L709" s="1471">
        <v>6.665115069E10</v>
      </c>
      <c r="M709" s="1463" t="s">
        <v>2432</v>
      </c>
      <c r="N709" s="1463" t="s">
        <v>4930</v>
      </c>
      <c r="O709" s="1474"/>
      <c r="P709" s="1463" t="s">
        <v>2432</v>
      </c>
    </row>
    <row r="710" hidden="1">
      <c r="A710" s="1464">
        <v>718.0</v>
      </c>
      <c r="B710" s="1463" t="s">
        <v>13689</v>
      </c>
      <c r="C710" s="1463" t="s">
        <v>13690</v>
      </c>
      <c r="D710" s="1469">
        <v>43270.0</v>
      </c>
      <c r="E710" s="1470" t="s">
        <v>13691</v>
      </c>
      <c r="F710" s="1471">
        <v>5.2010341E7</v>
      </c>
      <c r="G710" s="1471">
        <v>6.49349839E8</v>
      </c>
      <c r="H710" s="1472" t="b">
        <v>0</v>
      </c>
      <c r="I710" s="1468" t="s">
        <v>6296</v>
      </c>
      <c r="J710" s="1472" t="b">
        <v>0</v>
      </c>
      <c r="K710" s="1473"/>
      <c r="L710" s="1473"/>
      <c r="M710" s="1463" t="s">
        <v>2659</v>
      </c>
      <c r="N710" s="1474"/>
      <c r="O710" s="1474"/>
      <c r="P710" s="1463" t="s">
        <v>2659</v>
      </c>
    </row>
    <row r="711" hidden="1">
      <c r="A711" s="1464">
        <v>719.0</v>
      </c>
      <c r="B711" s="1463" t="s">
        <v>13692</v>
      </c>
      <c r="C711" s="1463" t="s">
        <v>13693</v>
      </c>
      <c r="D711" s="1469">
        <v>43265.0</v>
      </c>
      <c r="E711" s="1470" t="s">
        <v>13694</v>
      </c>
      <c r="F711" s="1471">
        <v>2.6587373E7</v>
      </c>
      <c r="G711" s="1471">
        <v>8.97611001E8</v>
      </c>
      <c r="H711" s="1472" t="b">
        <v>0</v>
      </c>
      <c r="I711" s="1468" t="s">
        <v>76</v>
      </c>
      <c r="J711" s="1472" t="b">
        <v>0</v>
      </c>
      <c r="K711" s="1473"/>
      <c r="L711" s="1473"/>
      <c r="M711" s="1463" t="s">
        <v>2432</v>
      </c>
      <c r="N711" s="1463" t="s">
        <v>5300</v>
      </c>
      <c r="O711" s="1474"/>
      <c r="P711" s="1463" t="s">
        <v>2432</v>
      </c>
    </row>
    <row r="712" hidden="1">
      <c r="A712" s="1464">
        <v>720.0</v>
      </c>
      <c r="B712" s="1463" t="s">
        <v>13695</v>
      </c>
      <c r="C712" s="1463" t="s">
        <v>13695</v>
      </c>
      <c r="D712" s="1469">
        <v>43265.0</v>
      </c>
      <c r="E712" s="1470" t="s">
        <v>13696</v>
      </c>
      <c r="F712" s="1471">
        <v>2.2790344E7</v>
      </c>
      <c r="G712" s="1471">
        <v>8.30919754E8</v>
      </c>
      <c r="H712" s="1472" t="b">
        <v>0</v>
      </c>
      <c r="I712" s="1468" t="s">
        <v>76</v>
      </c>
      <c r="J712" s="1472" t="b">
        <v>1</v>
      </c>
      <c r="K712" s="1473"/>
      <c r="L712" s="1473"/>
      <c r="M712" s="1463" t="s">
        <v>2937</v>
      </c>
      <c r="N712" s="1474"/>
      <c r="O712" s="1474"/>
      <c r="P712" s="1463" t="s">
        <v>2937</v>
      </c>
    </row>
    <row r="713" hidden="1">
      <c r="A713" s="1464">
        <v>721.0</v>
      </c>
      <c r="B713" s="1463" t="s">
        <v>13697</v>
      </c>
      <c r="C713" s="1463" t="s">
        <v>13698</v>
      </c>
      <c r="D713" s="1469">
        <v>43284.0</v>
      </c>
      <c r="E713" s="1470" t="s">
        <v>13699</v>
      </c>
      <c r="F713" s="1471">
        <v>2.25485E7</v>
      </c>
      <c r="G713" s="1471">
        <v>9.84396673E8</v>
      </c>
      <c r="H713" s="1472" t="b">
        <v>0</v>
      </c>
      <c r="I713" s="1468" t="s">
        <v>76</v>
      </c>
      <c r="J713" s="1472" t="b">
        <v>0</v>
      </c>
      <c r="K713" s="1473"/>
      <c r="L713" s="1473"/>
      <c r="M713" s="1463" t="s">
        <v>2426</v>
      </c>
      <c r="N713" s="1463" t="s">
        <v>5089</v>
      </c>
      <c r="O713" s="1474"/>
      <c r="P713" s="1463" t="s">
        <v>2426</v>
      </c>
    </row>
    <row r="714" hidden="1">
      <c r="A714" s="1464">
        <v>722.0</v>
      </c>
      <c r="B714" s="1463" t="s">
        <v>13700</v>
      </c>
      <c r="C714" s="1463" t="s">
        <v>13701</v>
      </c>
      <c r="D714" s="1469">
        <v>43279.0</v>
      </c>
      <c r="E714" s="1470" t="s">
        <v>13702</v>
      </c>
      <c r="F714" s="1471">
        <v>2.1089055E7</v>
      </c>
      <c r="G714" s="1471">
        <v>6.14161995E8</v>
      </c>
      <c r="H714" s="1472" t="b">
        <v>0</v>
      </c>
      <c r="I714" s="1468" t="s">
        <v>76</v>
      </c>
      <c r="J714" s="1472" t="b">
        <v>1</v>
      </c>
      <c r="K714" s="1473"/>
      <c r="L714" s="1473"/>
      <c r="M714" s="1463" t="s">
        <v>2659</v>
      </c>
      <c r="N714" s="1463" t="s">
        <v>5284</v>
      </c>
      <c r="P714" s="1463" t="s">
        <v>2659</v>
      </c>
    </row>
    <row r="715" hidden="1">
      <c r="A715" s="1464">
        <v>723.0</v>
      </c>
      <c r="B715" s="1463" t="s">
        <v>13703</v>
      </c>
      <c r="C715" s="1463" t="s">
        <v>13704</v>
      </c>
      <c r="D715" s="1469">
        <v>43286.0</v>
      </c>
      <c r="E715" s="1470" t="s">
        <v>13705</v>
      </c>
      <c r="F715" s="1471">
        <v>2.6138988E7</v>
      </c>
      <c r="G715" s="1471">
        <v>6.14161995E8</v>
      </c>
      <c r="H715" s="1472" t="b">
        <v>0</v>
      </c>
      <c r="I715" s="1468" t="s">
        <v>76</v>
      </c>
      <c r="J715" s="1472" t="b">
        <v>1</v>
      </c>
      <c r="K715" s="1473"/>
      <c r="L715" s="1473"/>
      <c r="M715" s="1463" t="s">
        <v>2659</v>
      </c>
      <c r="N715" s="1474"/>
      <c r="O715" s="1474"/>
      <c r="P715" s="1463" t="s">
        <v>2659</v>
      </c>
    </row>
    <row r="716" hidden="1">
      <c r="A716" s="1464">
        <v>724.0</v>
      </c>
      <c r="B716" s="1463" t="s">
        <v>13706</v>
      </c>
      <c r="C716" s="1463" t="s">
        <v>13707</v>
      </c>
      <c r="D716" s="1469">
        <v>43286.0</v>
      </c>
      <c r="E716" s="1470" t="s">
        <v>13708</v>
      </c>
      <c r="F716" s="1471">
        <v>2.5531594E7</v>
      </c>
      <c r="G716" s="1471">
        <v>6.14161995E8</v>
      </c>
      <c r="H716" s="1472" t="b">
        <v>0</v>
      </c>
      <c r="I716" s="1468" t="s">
        <v>76</v>
      </c>
      <c r="J716" s="1472" t="b">
        <v>1</v>
      </c>
      <c r="K716" s="1473"/>
      <c r="L716" s="1473"/>
      <c r="M716" s="1463" t="s">
        <v>2659</v>
      </c>
      <c r="N716" s="1463" t="s">
        <v>5172</v>
      </c>
      <c r="O716" s="1474"/>
      <c r="P716" s="1463" t="s">
        <v>2659</v>
      </c>
    </row>
    <row r="717" hidden="1">
      <c r="A717" s="1464">
        <v>725.0</v>
      </c>
      <c r="B717" s="1463" t="s">
        <v>13709</v>
      </c>
      <c r="C717" s="1463" t="s">
        <v>13710</v>
      </c>
      <c r="D717" s="1469">
        <v>43286.0</v>
      </c>
      <c r="E717" s="1470" t="s">
        <v>13711</v>
      </c>
      <c r="F717" s="1471">
        <v>2.0611438E7</v>
      </c>
      <c r="G717" s="1471">
        <v>6.14161995E8</v>
      </c>
      <c r="H717" s="1472" t="b">
        <v>0</v>
      </c>
      <c r="I717" s="1468" t="s">
        <v>76</v>
      </c>
      <c r="J717" s="1472" t="b">
        <v>0</v>
      </c>
      <c r="K717" s="1473"/>
      <c r="L717" s="1473"/>
      <c r="M717" s="1463" t="s">
        <v>2659</v>
      </c>
      <c r="N717" s="1463" t="s">
        <v>5284</v>
      </c>
      <c r="P717" s="1463" t="s">
        <v>2659</v>
      </c>
    </row>
    <row r="718" hidden="1">
      <c r="A718" s="1464">
        <v>726.0</v>
      </c>
      <c r="B718" s="1463" t="s">
        <v>13712</v>
      </c>
      <c r="C718" s="1463" t="s">
        <v>13713</v>
      </c>
      <c r="D718" s="1469">
        <v>43286.0</v>
      </c>
      <c r="E718" s="1470" t="s">
        <v>13714</v>
      </c>
      <c r="F718" s="1471">
        <v>2.3317518E7</v>
      </c>
      <c r="G718" s="1471">
        <v>6.14161995E8</v>
      </c>
      <c r="H718" s="1472" t="b">
        <v>0</v>
      </c>
      <c r="I718" s="1468" t="s">
        <v>76</v>
      </c>
      <c r="J718" s="1472" t="b">
        <v>1</v>
      </c>
      <c r="K718" s="1473"/>
      <c r="L718" s="1473"/>
      <c r="M718" s="1463" t="s">
        <v>2659</v>
      </c>
      <c r="N718" s="1463" t="s">
        <v>8221</v>
      </c>
      <c r="O718" s="1474"/>
      <c r="P718" s="1463" t="s">
        <v>2659</v>
      </c>
    </row>
    <row r="719" hidden="1">
      <c r="A719" s="1464">
        <v>727.0</v>
      </c>
      <c r="B719" s="1463" t="s">
        <v>13715</v>
      </c>
      <c r="C719" s="1463" t="s">
        <v>13716</v>
      </c>
      <c r="D719" s="1469">
        <v>43279.0</v>
      </c>
      <c r="E719" s="1470" t="s">
        <v>13717</v>
      </c>
      <c r="F719" s="1471">
        <v>2.8745647E7</v>
      </c>
      <c r="G719" s="1471">
        <v>6.14161995E8</v>
      </c>
      <c r="H719" s="1472" t="b">
        <v>0</v>
      </c>
      <c r="I719" s="1468" t="s">
        <v>76</v>
      </c>
      <c r="J719" s="1472" t="b">
        <v>1</v>
      </c>
      <c r="K719" s="1473"/>
      <c r="L719" s="1473"/>
      <c r="M719" s="1463" t="s">
        <v>2659</v>
      </c>
      <c r="N719" s="1463" t="s">
        <v>5998</v>
      </c>
      <c r="O719" s="1474"/>
      <c r="P719" s="1463" t="s">
        <v>2659</v>
      </c>
    </row>
    <row r="720" hidden="1">
      <c r="A720" s="1464">
        <v>728.0</v>
      </c>
      <c r="B720" s="1463" t="s">
        <v>13718</v>
      </c>
      <c r="C720" s="1463" t="s">
        <v>13719</v>
      </c>
      <c r="D720" s="1469">
        <v>43279.0</v>
      </c>
      <c r="E720" s="1470" t="s">
        <v>13720</v>
      </c>
      <c r="F720" s="1471">
        <v>2.6584155E7</v>
      </c>
      <c r="G720" s="1471">
        <v>6.14161995E8</v>
      </c>
      <c r="H720" s="1472" t="b">
        <v>0</v>
      </c>
      <c r="I720" s="1468" t="s">
        <v>76</v>
      </c>
      <c r="J720" s="1472" t="b">
        <v>1</v>
      </c>
      <c r="K720" s="1473"/>
      <c r="L720" s="1473"/>
      <c r="M720" s="1463" t="s">
        <v>2659</v>
      </c>
      <c r="N720" s="1463" t="s">
        <v>5479</v>
      </c>
      <c r="O720" s="1474"/>
      <c r="P720" s="1463" t="s">
        <v>2659</v>
      </c>
    </row>
    <row r="721" hidden="1">
      <c r="A721" s="1464">
        <v>729.0</v>
      </c>
      <c r="B721" s="1463" t="s">
        <v>13721</v>
      </c>
      <c r="C721" s="1463" t="s">
        <v>13721</v>
      </c>
      <c r="D721" s="1469">
        <v>43305.0</v>
      </c>
      <c r="E721" s="1470" t="s">
        <v>13722</v>
      </c>
      <c r="F721" s="1471">
        <v>2.2855296E7</v>
      </c>
      <c r="G721" s="1471">
        <v>9.85062388E8</v>
      </c>
      <c r="H721" s="1472" t="b">
        <v>0</v>
      </c>
      <c r="I721" s="1468" t="s">
        <v>76</v>
      </c>
      <c r="J721" s="1472" t="b">
        <v>1</v>
      </c>
      <c r="K721" s="1473"/>
      <c r="L721" s="1473"/>
      <c r="M721" s="1463" t="s">
        <v>2937</v>
      </c>
      <c r="N721" s="1463" t="s">
        <v>5101</v>
      </c>
      <c r="O721" s="1474"/>
      <c r="P721" s="1463" t="s">
        <v>2937</v>
      </c>
    </row>
    <row r="722" hidden="1">
      <c r="A722" s="1464">
        <v>730.0</v>
      </c>
      <c r="B722" s="1463" t="s">
        <v>13723</v>
      </c>
      <c r="C722" s="1463" t="s">
        <v>13723</v>
      </c>
      <c r="D722" s="1469">
        <v>44135.0</v>
      </c>
      <c r="E722" s="1470" t="s">
        <v>13724</v>
      </c>
      <c r="F722" s="1471">
        <v>2.7147608E7</v>
      </c>
      <c r="G722" s="1471">
        <v>8.18612283E8</v>
      </c>
      <c r="H722" s="1472" t="b">
        <v>0</v>
      </c>
      <c r="I722" s="1473"/>
      <c r="J722" s="1472" t="b">
        <v>1</v>
      </c>
      <c r="K722" s="1473"/>
      <c r="L722" s="1473"/>
      <c r="M722" s="1463" t="s">
        <v>2464</v>
      </c>
      <c r="N722" s="1463" t="s">
        <v>5369</v>
      </c>
      <c r="O722" s="1474"/>
      <c r="P722" s="1463" t="s">
        <v>2464</v>
      </c>
    </row>
    <row r="723" hidden="1">
      <c r="A723" s="1464">
        <v>731.0</v>
      </c>
      <c r="B723" s="1463" t="s">
        <v>13725</v>
      </c>
      <c r="C723" s="1463" t="s">
        <v>13725</v>
      </c>
      <c r="D723" s="1469">
        <v>43829.0</v>
      </c>
      <c r="E723" s="1470" t="s">
        <v>13726</v>
      </c>
      <c r="F723" s="1471">
        <v>2.7147608E7</v>
      </c>
      <c r="G723" s="1471">
        <v>2.7147608E7</v>
      </c>
      <c r="H723" s="1472" t="b">
        <v>0</v>
      </c>
      <c r="I723" s="1473"/>
      <c r="J723" s="1472" t="b">
        <v>0</v>
      </c>
      <c r="K723" s="1473"/>
      <c r="L723" s="1473"/>
      <c r="M723" s="1463" t="s">
        <v>2464</v>
      </c>
      <c r="N723" s="1463" t="s">
        <v>5369</v>
      </c>
      <c r="O723" s="1474"/>
      <c r="P723" s="1463" t="s">
        <v>2464</v>
      </c>
    </row>
    <row r="724" hidden="1">
      <c r="A724" s="1464">
        <v>732.0</v>
      </c>
      <c r="B724" s="1463" t="s">
        <v>13727</v>
      </c>
      <c r="C724" s="1463" t="s">
        <v>13727</v>
      </c>
      <c r="D724" s="1469">
        <v>43299.0</v>
      </c>
      <c r="E724" s="1470" t="s">
        <v>13728</v>
      </c>
      <c r="F724" s="1471">
        <v>9.72388284E8</v>
      </c>
      <c r="G724" s="1468" t="s">
        <v>13246</v>
      </c>
      <c r="H724" s="1472" t="b">
        <v>0</v>
      </c>
      <c r="I724" s="1473"/>
      <c r="J724" s="1472" t="b">
        <v>1</v>
      </c>
      <c r="K724" s="1473"/>
      <c r="L724" s="1473"/>
      <c r="M724" s="1463" t="s">
        <v>2464</v>
      </c>
      <c r="N724" s="1474"/>
      <c r="O724" s="1474"/>
      <c r="P724" s="1463" t="s">
        <v>2464</v>
      </c>
    </row>
    <row r="725" hidden="1">
      <c r="A725" s="1464">
        <v>733.0</v>
      </c>
      <c r="B725" s="1463" t="s">
        <v>13729</v>
      </c>
      <c r="C725" s="1463" t="s">
        <v>13730</v>
      </c>
      <c r="D725" s="1469">
        <v>43300.0</v>
      </c>
      <c r="E725" s="1470" t="s">
        <v>13731</v>
      </c>
      <c r="F725" s="1471">
        <v>2.1208188E7</v>
      </c>
      <c r="G725" s="1471">
        <v>9.83043465E8</v>
      </c>
      <c r="H725" s="1472" t="b">
        <v>0</v>
      </c>
      <c r="I725" s="1468" t="s">
        <v>76</v>
      </c>
      <c r="J725" s="1472" t="b">
        <v>1</v>
      </c>
      <c r="K725" s="1473"/>
      <c r="L725" s="1473"/>
      <c r="M725" s="1463" t="s">
        <v>2426</v>
      </c>
      <c r="O725" s="1474"/>
      <c r="P725" s="1463" t="s">
        <v>2426</v>
      </c>
    </row>
    <row r="726" hidden="1">
      <c r="A726" s="1464">
        <v>734.0</v>
      </c>
      <c r="B726" s="1463" t="s">
        <v>13732</v>
      </c>
      <c r="C726" s="1463" t="s">
        <v>13732</v>
      </c>
      <c r="D726" s="1469">
        <v>43304.0</v>
      </c>
      <c r="E726" s="1470" t="s">
        <v>13733</v>
      </c>
      <c r="F726" s="1471">
        <v>9.72388284E8</v>
      </c>
      <c r="G726" s="1468" t="s">
        <v>13246</v>
      </c>
      <c r="H726" s="1472" t="b">
        <v>0</v>
      </c>
      <c r="I726" s="1473"/>
      <c r="J726" s="1472" t="b">
        <v>1</v>
      </c>
      <c r="K726" s="1473"/>
      <c r="L726" s="1473"/>
      <c r="M726" s="1463" t="s">
        <v>2464</v>
      </c>
      <c r="N726" s="1474"/>
      <c r="O726" s="1474"/>
      <c r="P726" s="1463" t="s">
        <v>2464</v>
      </c>
    </row>
    <row r="727" hidden="1">
      <c r="A727" s="1464">
        <v>735.0</v>
      </c>
      <c r="B727" s="1463" t="s">
        <v>13734</v>
      </c>
      <c r="C727" s="1463" t="s">
        <v>13734</v>
      </c>
      <c r="D727" s="1469">
        <v>43307.0</v>
      </c>
      <c r="E727" s="1470" t="s">
        <v>13735</v>
      </c>
      <c r="F727" s="1471">
        <v>6.35419242E8</v>
      </c>
      <c r="G727" s="1471">
        <v>6.35419242E8</v>
      </c>
      <c r="H727" s="1472" t="b">
        <v>0</v>
      </c>
      <c r="I727" s="1468" t="s">
        <v>76</v>
      </c>
      <c r="J727" s="1472" t="b">
        <v>0</v>
      </c>
      <c r="K727" s="1473"/>
      <c r="L727" s="1473"/>
      <c r="M727" s="1463" t="s">
        <v>2536</v>
      </c>
      <c r="N727" s="1474"/>
      <c r="O727" s="1474"/>
      <c r="P727" s="1463" t="s">
        <v>2536</v>
      </c>
    </row>
    <row r="728" hidden="1">
      <c r="A728" s="1464">
        <v>736.0</v>
      </c>
      <c r="B728" s="1463" t="s">
        <v>13736</v>
      </c>
      <c r="C728" s="1463" t="s">
        <v>13737</v>
      </c>
      <c r="D728" s="1469">
        <v>43313.0</v>
      </c>
      <c r="E728" s="1470" t="s">
        <v>13738</v>
      </c>
      <c r="F728" s="1471">
        <v>8.18121704E8</v>
      </c>
      <c r="G728" s="1471">
        <v>9.43350754E8</v>
      </c>
      <c r="H728" s="1472" t="b">
        <v>0</v>
      </c>
      <c r="I728" s="1468" t="s">
        <v>76</v>
      </c>
      <c r="J728" s="1472" t="b">
        <v>1</v>
      </c>
      <c r="K728" s="1473"/>
      <c r="L728" s="1473"/>
      <c r="M728" s="1474"/>
      <c r="N728" s="1474"/>
      <c r="O728" s="1474"/>
      <c r="P728" s="1474"/>
    </row>
    <row r="729" hidden="1">
      <c r="A729" s="1464">
        <v>737.0</v>
      </c>
      <c r="B729" s="1463" t="s">
        <v>13739</v>
      </c>
      <c r="C729" s="1463" t="s">
        <v>13740</v>
      </c>
      <c r="D729" s="1469">
        <v>43328.0</v>
      </c>
      <c r="E729" s="1470" t="s">
        <v>13741</v>
      </c>
      <c r="F729" s="1471">
        <v>2.2513596E7</v>
      </c>
      <c r="G729" s="1471">
        <v>6.35352863E8</v>
      </c>
      <c r="H729" s="1472" t="b">
        <v>0</v>
      </c>
      <c r="I729" s="1468" t="s">
        <v>76</v>
      </c>
      <c r="J729" s="1472" t="b">
        <v>1</v>
      </c>
      <c r="K729" s="1473"/>
      <c r="L729" s="1473"/>
      <c r="M729" s="1463" t="s">
        <v>2464</v>
      </c>
      <c r="N729" s="1463" t="s">
        <v>5479</v>
      </c>
      <c r="O729" s="1474"/>
      <c r="P729" s="1463" t="s">
        <v>2464</v>
      </c>
    </row>
    <row r="730" hidden="1">
      <c r="A730" s="1464">
        <v>738.0</v>
      </c>
      <c r="B730" s="1463" t="s">
        <v>13742</v>
      </c>
      <c r="C730" s="1463" t="s">
        <v>13743</v>
      </c>
      <c r="D730" s="1469">
        <v>43312.0</v>
      </c>
      <c r="E730" s="1470" t="s">
        <v>13744</v>
      </c>
      <c r="F730" s="1471">
        <v>6.14647917E8</v>
      </c>
      <c r="G730" s="1471">
        <v>8.82555755E8</v>
      </c>
      <c r="H730" s="1472" t="b">
        <v>0</v>
      </c>
      <c r="I730" s="1468" t="s">
        <v>76</v>
      </c>
      <c r="J730" s="1472" t="b">
        <v>1</v>
      </c>
      <c r="K730" s="1473"/>
      <c r="L730" s="1473"/>
      <c r="M730" s="1463" t="s">
        <v>2464</v>
      </c>
      <c r="N730" s="1463" t="s">
        <v>5398</v>
      </c>
      <c r="O730" s="1474"/>
      <c r="P730" s="1463" t="s">
        <v>2464</v>
      </c>
    </row>
    <row r="731" hidden="1">
      <c r="A731" s="1464">
        <v>739.0</v>
      </c>
      <c r="B731" s="1463" t="s">
        <v>13745</v>
      </c>
      <c r="C731" s="1463" t="s">
        <v>13745</v>
      </c>
      <c r="D731" s="1469">
        <v>43318.0</v>
      </c>
      <c r="E731" s="1470" t="s">
        <v>13746</v>
      </c>
      <c r="F731" s="1471">
        <v>2.7147608E7</v>
      </c>
      <c r="G731" s="1471">
        <v>8.18612283E8</v>
      </c>
      <c r="H731" s="1472" t="b">
        <v>0</v>
      </c>
      <c r="I731" s="1468" t="s">
        <v>76</v>
      </c>
      <c r="J731" s="1472" t="b">
        <v>1</v>
      </c>
      <c r="K731" s="1473"/>
      <c r="L731" s="1473"/>
      <c r="M731" s="1463" t="s">
        <v>2464</v>
      </c>
      <c r="N731" s="1463" t="s">
        <v>5369</v>
      </c>
      <c r="O731" s="1474"/>
      <c r="P731" s="1463" t="s">
        <v>2464</v>
      </c>
    </row>
    <row r="732">
      <c r="A732" s="1464">
        <v>740.0</v>
      </c>
      <c r="B732" s="1463" t="s">
        <v>3196</v>
      </c>
      <c r="C732" s="1463" t="s">
        <v>4981</v>
      </c>
      <c r="D732" s="1469">
        <v>44329.0</v>
      </c>
      <c r="E732" s="1470" t="s">
        <v>4982</v>
      </c>
      <c r="F732" s="1471">
        <v>2.8539492E7</v>
      </c>
      <c r="G732" s="1471">
        <v>8.3096358E8</v>
      </c>
      <c r="H732" s="1472" t="b">
        <v>1</v>
      </c>
      <c r="I732" s="1468" t="s">
        <v>76</v>
      </c>
      <c r="J732" s="1472" t="b">
        <v>1</v>
      </c>
      <c r="K732" s="1468" t="s">
        <v>4929</v>
      </c>
      <c r="L732" s="1475">
        <v>6.69232E15</v>
      </c>
      <c r="M732" s="1463" t="s">
        <v>2476</v>
      </c>
      <c r="N732" s="1474"/>
      <c r="O732" s="1463" t="s">
        <v>9022</v>
      </c>
      <c r="P732" s="1463" t="s">
        <v>7255</v>
      </c>
    </row>
    <row r="733">
      <c r="A733" s="1464">
        <v>741.0</v>
      </c>
      <c r="B733" s="1463" t="s">
        <v>4983</v>
      </c>
      <c r="C733" s="1463" t="s">
        <v>4984</v>
      </c>
      <c r="D733" s="1469">
        <v>44329.0</v>
      </c>
      <c r="E733" s="1470" t="s">
        <v>4985</v>
      </c>
      <c r="F733" s="1471">
        <v>2.9388177E7</v>
      </c>
      <c r="G733" s="1476"/>
      <c r="H733" s="1472" t="b">
        <v>1</v>
      </c>
      <c r="I733" s="1468" t="s">
        <v>76</v>
      </c>
      <c r="J733" s="1472" t="b">
        <v>1</v>
      </c>
      <c r="K733" s="1468" t="s">
        <v>4929</v>
      </c>
      <c r="L733" s="1475">
        <v>6.69232E15</v>
      </c>
      <c r="M733" s="1463" t="s">
        <v>2464</v>
      </c>
      <c r="N733" s="1474"/>
      <c r="O733" s="1463" t="s">
        <v>9144</v>
      </c>
      <c r="P733" s="1463" t="s">
        <v>2464</v>
      </c>
    </row>
    <row r="734">
      <c r="A734" s="1464">
        <v>742.0</v>
      </c>
      <c r="B734" s="1463" t="s">
        <v>4987</v>
      </c>
      <c r="C734" s="1463" t="s">
        <v>4988</v>
      </c>
      <c r="D734" s="1469">
        <v>44329.0</v>
      </c>
      <c r="E734" s="1470" t="s">
        <v>4989</v>
      </c>
      <c r="F734" s="1471">
        <v>2.9586273E7</v>
      </c>
      <c r="G734" s="1471">
        <v>8.30963583E8</v>
      </c>
      <c r="H734" s="1472" t="b">
        <v>1</v>
      </c>
      <c r="I734" s="1468" t="s">
        <v>76</v>
      </c>
      <c r="J734" s="1472" t="b">
        <v>1</v>
      </c>
      <c r="K734" s="1468" t="s">
        <v>4929</v>
      </c>
      <c r="L734" s="1475">
        <v>6.69232E15</v>
      </c>
      <c r="M734" s="1463" t="s">
        <v>2426</v>
      </c>
      <c r="N734" s="1463" t="s">
        <v>9022</v>
      </c>
      <c r="O734" s="1463" t="s">
        <v>9022</v>
      </c>
      <c r="P734" s="1463" t="s">
        <v>2426</v>
      </c>
    </row>
    <row r="735">
      <c r="A735" s="1464">
        <v>743.0</v>
      </c>
      <c r="B735" s="1463" t="s">
        <v>4991</v>
      </c>
      <c r="C735" s="1463" t="s">
        <v>4992</v>
      </c>
      <c r="D735" s="1469">
        <v>44329.0</v>
      </c>
      <c r="E735" s="1470" t="s">
        <v>4993</v>
      </c>
      <c r="F735" s="1471">
        <v>2.947527E7</v>
      </c>
      <c r="G735" s="1471">
        <v>9.30963584E8</v>
      </c>
      <c r="H735" s="1472" t="b">
        <v>1</v>
      </c>
      <c r="I735" s="1468" t="s">
        <v>76</v>
      </c>
      <c r="J735" s="1472" t="b">
        <v>1</v>
      </c>
      <c r="K735" s="1468" t="s">
        <v>4929</v>
      </c>
      <c r="L735" s="1475">
        <v>6.69232E15</v>
      </c>
      <c r="M735" s="1463" t="s">
        <v>2464</v>
      </c>
      <c r="N735" s="1474"/>
      <c r="O735" s="1474"/>
      <c r="P735" s="1463" t="s">
        <v>2464</v>
      </c>
    </row>
    <row r="736" hidden="1">
      <c r="A736" s="1464">
        <v>744.0</v>
      </c>
      <c r="B736" s="1463" t="s">
        <v>13747</v>
      </c>
      <c r="C736" s="1463" t="s">
        <v>13748</v>
      </c>
      <c r="D736" s="1469">
        <v>44329.0</v>
      </c>
      <c r="E736" s="1470" t="s">
        <v>13749</v>
      </c>
      <c r="F736" s="1471">
        <v>2.8849688E7</v>
      </c>
      <c r="G736" s="1471">
        <v>9.30963587E8</v>
      </c>
      <c r="H736" s="1472" t="b">
        <v>0</v>
      </c>
      <c r="I736" s="1468" t="s">
        <v>76</v>
      </c>
      <c r="J736" s="1472" t="b">
        <v>0</v>
      </c>
      <c r="K736" s="1468" t="s">
        <v>4929</v>
      </c>
      <c r="L736" s="1475">
        <v>6.69232E15</v>
      </c>
      <c r="M736" s="1463" t="s">
        <v>2659</v>
      </c>
      <c r="N736" s="1474"/>
      <c r="O736" s="1463" t="s">
        <v>13750</v>
      </c>
      <c r="P736" s="1463" t="s">
        <v>2659</v>
      </c>
    </row>
    <row r="737">
      <c r="A737" s="1464">
        <v>745.0</v>
      </c>
      <c r="B737" s="1463" t="s">
        <v>4995</v>
      </c>
      <c r="C737" s="1463" t="s">
        <v>4996</v>
      </c>
      <c r="D737" s="1469">
        <v>44329.0</v>
      </c>
      <c r="E737" s="1470" t="s">
        <v>4997</v>
      </c>
      <c r="F737" s="1471">
        <v>2.1051435E7</v>
      </c>
      <c r="G737" s="1471">
        <v>2.1051435E7</v>
      </c>
      <c r="H737" s="1472" t="b">
        <v>1</v>
      </c>
      <c r="I737" s="1468" t="s">
        <v>76</v>
      </c>
      <c r="J737" s="1472" t="b">
        <v>1</v>
      </c>
      <c r="K737" s="1468" t="s">
        <v>4929</v>
      </c>
      <c r="L737" s="1475">
        <v>6.69232E15</v>
      </c>
      <c r="M737" s="1463" t="s">
        <v>2464</v>
      </c>
      <c r="N737" s="1474"/>
      <c r="O737" s="1463" t="s">
        <v>9198</v>
      </c>
      <c r="P737" s="1463" t="s">
        <v>2464</v>
      </c>
    </row>
    <row r="738">
      <c r="A738" s="1464">
        <v>746.0</v>
      </c>
      <c r="B738" s="1463" t="s">
        <v>4999</v>
      </c>
      <c r="C738" s="1463" t="s">
        <v>5000</v>
      </c>
      <c r="D738" s="1469">
        <v>44329.0</v>
      </c>
      <c r="E738" s="1470" t="s">
        <v>5001</v>
      </c>
      <c r="F738" s="1471">
        <v>2.1113884E7</v>
      </c>
      <c r="G738" s="1471">
        <v>8.30963581E8</v>
      </c>
      <c r="H738" s="1472" t="b">
        <v>1</v>
      </c>
      <c r="I738" s="1468" t="s">
        <v>76</v>
      </c>
      <c r="J738" s="1472" t="b">
        <v>1</v>
      </c>
      <c r="K738" s="1468" t="s">
        <v>4929</v>
      </c>
      <c r="L738" s="1475">
        <v>6.69232E15</v>
      </c>
      <c r="M738" s="1463" t="s">
        <v>2476</v>
      </c>
      <c r="N738" s="1474"/>
      <c r="O738" s="1463" t="s">
        <v>9204</v>
      </c>
      <c r="P738" s="1463" t="s">
        <v>2476</v>
      </c>
    </row>
    <row r="739" hidden="1">
      <c r="A739" s="1464">
        <v>747.0</v>
      </c>
      <c r="B739" s="1463" t="s">
        <v>13751</v>
      </c>
      <c r="C739" s="1463" t="s">
        <v>13752</v>
      </c>
      <c r="D739" s="1469">
        <v>44331.0</v>
      </c>
      <c r="E739" s="1470" t="s">
        <v>13753</v>
      </c>
      <c r="F739" s="1471">
        <v>8.51003608E8</v>
      </c>
      <c r="G739" s="1471">
        <v>8.51003608E8</v>
      </c>
      <c r="H739" s="1472" t="b">
        <v>0</v>
      </c>
      <c r="I739" s="1468" t="s">
        <v>76</v>
      </c>
      <c r="J739" s="1472" t="b">
        <v>0</v>
      </c>
      <c r="K739" s="1468" t="s">
        <v>13086</v>
      </c>
      <c r="L739" s="1475">
        <v>6.60836E11</v>
      </c>
      <c r="M739" s="1463" t="s">
        <v>2715</v>
      </c>
      <c r="N739" s="1474"/>
      <c r="O739" s="1474"/>
      <c r="P739" s="1463" t="s">
        <v>2715</v>
      </c>
    </row>
    <row r="740" hidden="1">
      <c r="A740" s="1464">
        <v>748.0</v>
      </c>
      <c r="B740" s="1463" t="s">
        <v>13754</v>
      </c>
      <c r="C740" s="1463" t="s">
        <v>13755</v>
      </c>
      <c r="D740" s="1469">
        <v>43328.0</v>
      </c>
      <c r="E740" s="1470" t="s">
        <v>13756</v>
      </c>
      <c r="F740" s="1471">
        <v>8.16425215E8</v>
      </c>
      <c r="G740" s="1471">
        <v>8.16425215E8</v>
      </c>
      <c r="H740" s="1472" t="b">
        <v>0</v>
      </c>
      <c r="I740" s="1468" t="s">
        <v>76</v>
      </c>
      <c r="J740" s="1472" t="b">
        <v>0</v>
      </c>
      <c r="K740" s="1473"/>
      <c r="L740" s="1473"/>
      <c r="M740" s="1463" t="s">
        <v>5224</v>
      </c>
      <c r="N740" s="1463" t="s">
        <v>5224</v>
      </c>
      <c r="O740" s="1474"/>
      <c r="P740" s="1474"/>
    </row>
    <row r="741" hidden="1">
      <c r="A741" s="1464">
        <v>749.0</v>
      </c>
      <c r="B741" s="1463" t="s">
        <v>13757</v>
      </c>
      <c r="C741" s="1463" t="s">
        <v>13758</v>
      </c>
      <c r="D741" s="1469">
        <v>43336.0</v>
      </c>
      <c r="E741" s="1470" t="s">
        <v>13759</v>
      </c>
      <c r="F741" s="1471">
        <v>9.91962464E8</v>
      </c>
      <c r="G741" s="1471">
        <v>9.91962464E8</v>
      </c>
      <c r="H741" s="1472" t="b">
        <v>0</v>
      </c>
      <c r="I741" s="1468" t="s">
        <v>76</v>
      </c>
      <c r="J741" s="1472" t="b">
        <v>0</v>
      </c>
      <c r="K741" s="1473"/>
      <c r="L741" s="1473"/>
      <c r="M741" s="1463" t="s">
        <v>2464</v>
      </c>
      <c r="N741" s="1474"/>
      <c r="O741" s="1474"/>
      <c r="P741" s="1463" t="s">
        <v>2464</v>
      </c>
    </row>
    <row r="742" hidden="1">
      <c r="A742" s="1464">
        <v>750.0</v>
      </c>
      <c r="B742" s="1463" t="s">
        <v>13760</v>
      </c>
      <c r="C742" s="1463" t="s">
        <v>13761</v>
      </c>
      <c r="D742" s="1469">
        <v>43334.0</v>
      </c>
      <c r="E742" s="1470" t="s">
        <v>13762</v>
      </c>
      <c r="F742" s="1471">
        <v>9.84269456E8</v>
      </c>
      <c r="G742" s="1471">
        <v>9.84269456E8</v>
      </c>
      <c r="H742" s="1472" t="b">
        <v>0</v>
      </c>
      <c r="I742" s="1468" t="s">
        <v>76</v>
      </c>
      <c r="J742" s="1472" t="b">
        <v>0</v>
      </c>
      <c r="K742" s="1473"/>
      <c r="L742" s="1473"/>
      <c r="M742" s="1463" t="s">
        <v>12570</v>
      </c>
      <c r="N742" s="1463" t="s">
        <v>5011</v>
      </c>
      <c r="O742" s="1474"/>
      <c r="P742" s="1463" t="s">
        <v>12570</v>
      </c>
    </row>
    <row r="743" hidden="1">
      <c r="A743" s="1464">
        <v>751.0</v>
      </c>
      <c r="B743" s="1463" t="s">
        <v>13763</v>
      </c>
      <c r="C743" s="1463" t="s">
        <v>13764</v>
      </c>
      <c r="D743" s="1469">
        <v>43340.0</v>
      </c>
      <c r="E743" s="1470" t="s">
        <v>13765</v>
      </c>
      <c r="F743" s="1471">
        <v>9.67681627E8</v>
      </c>
      <c r="G743" s="1471">
        <v>9.67681627E8</v>
      </c>
      <c r="H743" s="1472" t="b">
        <v>0</v>
      </c>
      <c r="I743" s="1468" t="s">
        <v>76</v>
      </c>
      <c r="J743" s="1472" t="b">
        <v>1</v>
      </c>
      <c r="K743" s="1473"/>
      <c r="L743" s="1473"/>
      <c r="M743" s="1463" t="s">
        <v>2464</v>
      </c>
      <c r="N743" s="1474"/>
      <c r="O743" s="1474"/>
      <c r="P743" s="1463" t="s">
        <v>2464</v>
      </c>
    </row>
    <row r="744" hidden="1">
      <c r="A744" s="1464">
        <v>752.0</v>
      </c>
      <c r="B744" s="1463" t="s">
        <v>13766</v>
      </c>
      <c r="C744" s="1463" t="s">
        <v>13767</v>
      </c>
      <c r="D744" s="1469">
        <v>43340.0</v>
      </c>
      <c r="E744" s="1470" t="s">
        <v>13768</v>
      </c>
      <c r="F744" s="1471">
        <v>2.0103135E7</v>
      </c>
      <c r="G744" s="1471">
        <v>9.55183137E8</v>
      </c>
      <c r="H744" s="1472" t="b">
        <v>0</v>
      </c>
      <c r="I744" s="1468" t="s">
        <v>76</v>
      </c>
      <c r="J744" s="1472" t="b">
        <v>1</v>
      </c>
      <c r="K744" s="1473"/>
      <c r="L744" s="1473"/>
      <c r="M744" s="1463" t="s">
        <v>2571</v>
      </c>
      <c r="N744" s="1463" t="s">
        <v>5006</v>
      </c>
      <c r="P744" s="1463" t="s">
        <v>2571</v>
      </c>
    </row>
    <row r="745">
      <c r="A745" s="1464">
        <v>753.0</v>
      </c>
      <c r="B745" s="1463" t="s">
        <v>5003</v>
      </c>
      <c r="C745" s="1463" t="s">
        <v>5004</v>
      </c>
      <c r="D745" s="1469">
        <v>43343.0</v>
      </c>
      <c r="E745" s="1470" t="s">
        <v>5005</v>
      </c>
      <c r="F745" s="1471">
        <v>2.0739965E7</v>
      </c>
      <c r="G745" s="1477">
        <v>8.09695484063824E18</v>
      </c>
      <c r="H745" s="1472" t="b">
        <v>1</v>
      </c>
      <c r="I745" s="1468" t="s">
        <v>76</v>
      </c>
      <c r="J745" s="1472" t="b">
        <v>1</v>
      </c>
      <c r="K745" s="1468" t="s">
        <v>1077</v>
      </c>
      <c r="L745" s="1471">
        <v>6.6618258585E10</v>
      </c>
      <c r="M745" s="1463" t="s">
        <v>2715</v>
      </c>
      <c r="N745" s="1474"/>
      <c r="O745" s="1463" t="s">
        <v>9357</v>
      </c>
      <c r="P745" s="1463" t="s">
        <v>5839</v>
      </c>
    </row>
    <row r="746" hidden="1">
      <c r="A746" s="1464">
        <v>754.0</v>
      </c>
      <c r="B746" s="1463" t="s">
        <v>13769</v>
      </c>
      <c r="C746" s="1463" t="s">
        <v>13769</v>
      </c>
      <c r="D746" s="1469">
        <v>43346.0</v>
      </c>
      <c r="E746" s="1470" t="s">
        <v>13770</v>
      </c>
      <c r="F746" s="1471">
        <v>6.25473992E8</v>
      </c>
      <c r="G746" s="1471">
        <v>6.25473992E8</v>
      </c>
      <c r="H746" s="1472" t="b">
        <v>0</v>
      </c>
      <c r="I746" s="1468" t="s">
        <v>76</v>
      </c>
      <c r="J746" s="1472" t="b">
        <v>0</v>
      </c>
      <c r="K746" s="1473"/>
      <c r="L746" s="1473"/>
      <c r="M746" s="1463" t="s">
        <v>2715</v>
      </c>
      <c r="N746" s="1474"/>
      <c r="O746" s="1474"/>
      <c r="P746" s="1463" t="s">
        <v>2715</v>
      </c>
    </row>
    <row r="747" hidden="1">
      <c r="A747" s="1464">
        <v>755.0</v>
      </c>
      <c r="B747" s="1463" t="s">
        <v>13771</v>
      </c>
      <c r="C747" s="1463" t="s">
        <v>13772</v>
      </c>
      <c r="D747" s="1469">
        <v>43360.0</v>
      </c>
      <c r="E747" s="1470" t="s">
        <v>13773</v>
      </c>
      <c r="F747" s="1471">
        <v>2.8724427E7</v>
      </c>
      <c r="G747" s="1471">
        <v>8.27042151E8</v>
      </c>
      <c r="H747" s="1472" t="b">
        <v>0</v>
      </c>
      <c r="I747" s="1468" t="s">
        <v>76</v>
      </c>
      <c r="J747" s="1472" t="b">
        <v>1</v>
      </c>
      <c r="K747" s="1473"/>
      <c r="L747" s="1473"/>
      <c r="M747" s="1463" t="s">
        <v>4048</v>
      </c>
      <c r="N747" s="1474"/>
      <c r="O747" s="1474"/>
      <c r="P747" s="1463" t="s">
        <v>4048</v>
      </c>
    </row>
    <row r="748" hidden="1">
      <c r="A748" s="1464">
        <v>757.0</v>
      </c>
      <c r="B748" s="1463" t="s">
        <v>13774</v>
      </c>
      <c r="C748" s="1463" t="s">
        <v>13775</v>
      </c>
      <c r="D748" s="1469">
        <v>43360.0</v>
      </c>
      <c r="E748" s="1470" t="s">
        <v>13776</v>
      </c>
      <c r="F748" s="1471">
        <v>2.6736228E7</v>
      </c>
      <c r="G748" s="1477">
        <v>6.2626458206392E18</v>
      </c>
      <c r="H748" s="1472" t="b">
        <v>0</v>
      </c>
      <c r="I748" s="1468" t="s">
        <v>76</v>
      </c>
      <c r="J748" s="1472" t="b">
        <v>1</v>
      </c>
      <c r="K748" s="1473"/>
      <c r="L748" s="1473"/>
      <c r="M748" s="1463" t="s">
        <v>4048</v>
      </c>
      <c r="N748" s="1463" t="s">
        <v>5077</v>
      </c>
      <c r="O748" s="1474"/>
      <c r="P748" s="1463" t="s">
        <v>4048</v>
      </c>
    </row>
    <row r="749" hidden="1">
      <c r="A749" s="1464">
        <v>758.0</v>
      </c>
      <c r="B749" s="1463" t="s">
        <v>13777</v>
      </c>
      <c r="C749" s="1463" t="s">
        <v>13778</v>
      </c>
      <c r="D749" s="1469">
        <v>43360.0</v>
      </c>
      <c r="E749" s="1470" t="s">
        <v>13779</v>
      </c>
      <c r="F749" s="1471">
        <v>2.9475575E7</v>
      </c>
      <c r="G749" s="1477">
        <v>6.26264582082232E18</v>
      </c>
      <c r="H749" s="1472" t="b">
        <v>0</v>
      </c>
      <c r="I749" s="1468" t="s">
        <v>76</v>
      </c>
      <c r="J749" s="1472" t="b">
        <v>0</v>
      </c>
      <c r="K749" s="1473"/>
      <c r="L749" s="1473"/>
      <c r="M749" s="1463" t="s">
        <v>4048</v>
      </c>
      <c r="N749" s="1463" t="s">
        <v>7507</v>
      </c>
      <c r="O749" s="1474"/>
      <c r="P749" s="1463" t="s">
        <v>4048</v>
      </c>
    </row>
    <row r="750" hidden="1">
      <c r="A750" s="1464">
        <v>759.0</v>
      </c>
      <c r="B750" s="1463" t="s">
        <v>13780</v>
      </c>
      <c r="C750" s="1463" t="s">
        <v>13781</v>
      </c>
      <c r="D750" s="1469">
        <v>43360.0</v>
      </c>
      <c r="E750" s="1470" t="s">
        <v>13782</v>
      </c>
      <c r="F750" s="1471">
        <v>2.1868765E7</v>
      </c>
      <c r="G750" s="1477">
        <v>6.26264582061991E18</v>
      </c>
      <c r="H750" s="1472" t="b">
        <v>0</v>
      </c>
      <c r="I750" s="1468" t="s">
        <v>76</v>
      </c>
      <c r="J750" s="1472" t="b">
        <v>0</v>
      </c>
      <c r="K750" s="1473"/>
      <c r="L750" s="1473"/>
      <c r="M750" s="1463" t="s">
        <v>4048</v>
      </c>
      <c r="N750" s="1474"/>
      <c r="O750" s="1474"/>
      <c r="P750" s="1463" t="s">
        <v>4048</v>
      </c>
    </row>
    <row r="751" hidden="1">
      <c r="A751" s="1464">
        <v>760.0</v>
      </c>
      <c r="B751" s="1463" t="s">
        <v>13783</v>
      </c>
      <c r="C751" s="1463" t="s">
        <v>13784</v>
      </c>
      <c r="D751" s="1469">
        <v>43360.0</v>
      </c>
      <c r="E751" s="1470" t="s">
        <v>13785</v>
      </c>
      <c r="F751" s="1471">
        <v>2.6609129E7</v>
      </c>
      <c r="G751" s="1477">
        <v>6.26264582087232E18</v>
      </c>
      <c r="H751" s="1472" t="b">
        <v>0</v>
      </c>
      <c r="I751" s="1468" t="s">
        <v>76</v>
      </c>
      <c r="J751" s="1472" t="b">
        <v>1</v>
      </c>
      <c r="K751" s="1473"/>
      <c r="L751" s="1473"/>
      <c r="M751" s="1463" t="s">
        <v>4048</v>
      </c>
      <c r="N751" s="1474"/>
      <c r="O751" s="1474"/>
      <c r="P751" s="1463" t="s">
        <v>4048</v>
      </c>
    </row>
    <row r="752" hidden="1">
      <c r="A752" s="1464">
        <v>761.0</v>
      </c>
      <c r="B752" s="1463" t="s">
        <v>13786</v>
      </c>
      <c r="C752" s="1463" t="s">
        <v>13787</v>
      </c>
      <c r="D752" s="1469">
        <v>43360.0</v>
      </c>
      <c r="E752" s="1470" t="s">
        <v>13788</v>
      </c>
      <c r="F752" s="1471">
        <v>2.9580345E7</v>
      </c>
      <c r="G752" s="1477">
        <v>6.26264582084324E18</v>
      </c>
      <c r="H752" s="1472" t="b">
        <v>0</v>
      </c>
      <c r="I752" s="1468" t="s">
        <v>76</v>
      </c>
      <c r="J752" s="1472" t="b">
        <v>1</v>
      </c>
      <c r="K752" s="1473"/>
      <c r="L752" s="1473"/>
      <c r="M752" s="1463" t="s">
        <v>4048</v>
      </c>
      <c r="N752" s="1463" t="s">
        <v>5428</v>
      </c>
      <c r="O752" s="1474"/>
      <c r="P752" s="1463" t="s">
        <v>4048</v>
      </c>
    </row>
    <row r="753" hidden="1">
      <c r="A753" s="1464">
        <v>762.0</v>
      </c>
      <c r="B753" s="1463" t="s">
        <v>13789</v>
      </c>
      <c r="C753" s="1463" t="s">
        <v>13790</v>
      </c>
      <c r="D753" s="1469">
        <v>43360.0</v>
      </c>
      <c r="E753" s="1470" t="s">
        <v>13791</v>
      </c>
      <c r="F753" s="1476"/>
      <c r="G753" s="1471">
        <v>6.26264582E8</v>
      </c>
      <c r="H753" s="1472" t="b">
        <v>0</v>
      </c>
      <c r="I753" s="1468" t="s">
        <v>76</v>
      </c>
      <c r="J753" s="1472" t="b">
        <v>1</v>
      </c>
      <c r="K753" s="1473"/>
      <c r="L753" s="1473"/>
      <c r="M753" s="1463" t="s">
        <v>4048</v>
      </c>
      <c r="N753" s="1474"/>
      <c r="O753" s="1474"/>
      <c r="P753" s="1463" t="s">
        <v>4048</v>
      </c>
    </row>
    <row r="754">
      <c r="A754" s="1464">
        <v>763.0</v>
      </c>
      <c r="B754" s="1463" t="s">
        <v>5007</v>
      </c>
      <c r="C754" s="1463" t="s">
        <v>5008</v>
      </c>
      <c r="D754" s="1469">
        <v>45832.0</v>
      </c>
      <c r="E754" s="1470" t="s">
        <v>5009</v>
      </c>
      <c r="F754" s="1471">
        <v>2.0385114E7</v>
      </c>
      <c r="G754" s="1471">
        <v>2.0385114E7</v>
      </c>
      <c r="H754" s="1472" t="b">
        <v>1</v>
      </c>
      <c r="I754" s="1468" t="s">
        <v>76</v>
      </c>
      <c r="J754" s="1472" t="b">
        <v>1</v>
      </c>
      <c r="K754" s="1468" t="s">
        <v>4940</v>
      </c>
      <c r="L754" s="1471">
        <v>6.68193916E10</v>
      </c>
      <c r="M754" s="1463" t="s">
        <v>2464</v>
      </c>
      <c r="N754" s="1474"/>
      <c r="O754" s="1463" t="s">
        <v>9359</v>
      </c>
      <c r="P754" s="1463" t="s">
        <v>2464</v>
      </c>
    </row>
    <row r="755" hidden="1">
      <c r="A755" s="1464">
        <v>764.0</v>
      </c>
      <c r="B755" s="1463" t="s">
        <v>13792</v>
      </c>
      <c r="C755" s="1463" t="s">
        <v>13793</v>
      </c>
      <c r="D755" s="1469">
        <v>43375.0</v>
      </c>
      <c r="E755" s="1470" t="s">
        <v>13794</v>
      </c>
      <c r="F755" s="1471">
        <v>2.108505E7</v>
      </c>
      <c r="G755" s="1468" t="s">
        <v>13795</v>
      </c>
      <c r="H755" s="1472" t="b">
        <v>0</v>
      </c>
      <c r="I755" s="1468" t="s">
        <v>76</v>
      </c>
      <c r="J755" s="1472" t="b">
        <v>0</v>
      </c>
      <c r="K755" s="1473"/>
      <c r="L755" s="1473"/>
      <c r="M755" s="1463" t="s">
        <v>2440</v>
      </c>
      <c r="N755" s="1474"/>
      <c r="O755" s="1474"/>
      <c r="P755" s="1463" t="s">
        <v>2440</v>
      </c>
    </row>
    <row r="756" hidden="1">
      <c r="A756" s="1464">
        <v>765.0</v>
      </c>
      <c r="B756" s="1463" t="s">
        <v>2702</v>
      </c>
      <c r="C756" s="1463" t="s">
        <v>13796</v>
      </c>
      <c r="D756" s="1469">
        <v>43384.0</v>
      </c>
      <c r="E756" s="1470" t="s">
        <v>13797</v>
      </c>
      <c r="F756" s="1471">
        <v>9.96154155E8</v>
      </c>
      <c r="G756" s="1471">
        <v>9.18979777E8</v>
      </c>
      <c r="H756" s="1472" t="b">
        <v>0</v>
      </c>
      <c r="I756" s="1468" t="s">
        <v>76</v>
      </c>
      <c r="J756" s="1472" t="b">
        <v>1</v>
      </c>
      <c r="K756" s="1473"/>
      <c r="L756" s="1473"/>
      <c r="M756" s="1463" t="s">
        <v>2464</v>
      </c>
      <c r="N756" s="1474"/>
      <c r="O756" s="1474"/>
      <c r="P756" s="1463" t="s">
        <v>2464</v>
      </c>
    </row>
    <row r="757" hidden="1">
      <c r="A757" s="1464">
        <v>766.0</v>
      </c>
      <c r="B757" s="1463" t="s">
        <v>13798</v>
      </c>
      <c r="C757" s="1463" t="s">
        <v>13799</v>
      </c>
      <c r="D757" s="1469">
        <v>43389.0</v>
      </c>
      <c r="E757" s="1470" t="s">
        <v>13800</v>
      </c>
      <c r="F757" s="1471">
        <v>8.58678993E8</v>
      </c>
      <c r="G757" s="1471">
        <v>8.58678993E8</v>
      </c>
      <c r="H757" s="1472" t="b">
        <v>0</v>
      </c>
      <c r="I757" s="1468" t="s">
        <v>6296</v>
      </c>
      <c r="J757" s="1472" t="b">
        <v>0</v>
      </c>
      <c r="K757" s="1473"/>
      <c r="L757" s="1473"/>
      <c r="M757" s="1463" t="s">
        <v>2464</v>
      </c>
      <c r="N757" s="1474"/>
      <c r="O757" s="1474"/>
      <c r="P757" s="1463" t="s">
        <v>2464</v>
      </c>
    </row>
    <row r="758" hidden="1">
      <c r="A758" s="1464">
        <v>767.0</v>
      </c>
      <c r="B758" s="1463" t="s">
        <v>13801</v>
      </c>
      <c r="C758" s="1463" t="s">
        <v>13801</v>
      </c>
      <c r="D758" s="1469">
        <v>43389.0</v>
      </c>
      <c r="E758" s="1470" t="s">
        <v>13802</v>
      </c>
      <c r="F758" s="1471">
        <v>2.6764824E7</v>
      </c>
      <c r="G758" s="1471">
        <v>9.92244294E8</v>
      </c>
      <c r="H758" s="1472" t="b">
        <v>0</v>
      </c>
      <c r="I758" s="1468" t="s">
        <v>76</v>
      </c>
      <c r="J758" s="1472" t="b">
        <v>1</v>
      </c>
      <c r="K758" s="1473"/>
      <c r="L758" s="1473"/>
      <c r="M758" s="1463" t="s">
        <v>4048</v>
      </c>
      <c r="N758" s="1474"/>
      <c r="O758" s="1474"/>
      <c r="P758" s="1463" t="s">
        <v>4048</v>
      </c>
    </row>
    <row r="759" hidden="1">
      <c r="A759" s="1464">
        <v>768.0</v>
      </c>
      <c r="B759" s="1463" t="s">
        <v>13803</v>
      </c>
      <c r="C759" s="1463" t="s">
        <v>13804</v>
      </c>
      <c r="D759" s="1469">
        <v>43390.0</v>
      </c>
      <c r="E759" s="1470" t="s">
        <v>13805</v>
      </c>
      <c r="F759" s="1471">
        <v>2.6496666E7</v>
      </c>
      <c r="G759" s="1471">
        <v>8.00726229E8</v>
      </c>
      <c r="H759" s="1472" t="b">
        <v>0</v>
      </c>
      <c r="I759" s="1468" t="s">
        <v>76</v>
      </c>
      <c r="J759" s="1472" t="b">
        <v>0</v>
      </c>
      <c r="K759" s="1473"/>
      <c r="L759" s="1473"/>
      <c r="M759" s="1463" t="s">
        <v>2426</v>
      </c>
      <c r="N759" s="1463" t="s">
        <v>5006</v>
      </c>
      <c r="P759" s="1463" t="s">
        <v>2426</v>
      </c>
    </row>
    <row r="760" hidden="1">
      <c r="A760" s="1464">
        <v>769.0</v>
      </c>
      <c r="B760" s="1463" t="s">
        <v>13806</v>
      </c>
      <c r="C760" s="1463" t="s">
        <v>13806</v>
      </c>
      <c r="D760" s="1469">
        <v>43390.0</v>
      </c>
      <c r="E760" s="1470" t="s">
        <v>13807</v>
      </c>
      <c r="F760" s="1471">
        <v>9.88981998E8</v>
      </c>
      <c r="G760" s="1471">
        <v>9.24373238E8</v>
      </c>
      <c r="H760" s="1472" t="b">
        <v>0</v>
      </c>
      <c r="I760" s="1468" t="s">
        <v>76</v>
      </c>
      <c r="J760" s="1472" t="b">
        <v>0</v>
      </c>
      <c r="K760" s="1473"/>
      <c r="L760" s="1473"/>
      <c r="M760" s="1463" t="s">
        <v>4048</v>
      </c>
      <c r="N760" s="1463" t="s">
        <v>4951</v>
      </c>
      <c r="O760" s="1474"/>
      <c r="P760" s="1463" t="s">
        <v>4048</v>
      </c>
    </row>
    <row r="761" hidden="1">
      <c r="A761" s="1464">
        <v>770.0</v>
      </c>
      <c r="B761" s="1463" t="s">
        <v>13808</v>
      </c>
      <c r="C761" s="1463" t="s">
        <v>13809</v>
      </c>
      <c r="D761" s="1469">
        <v>43392.0</v>
      </c>
      <c r="E761" s="1470" t="s">
        <v>13810</v>
      </c>
      <c r="F761" s="1471">
        <v>2.2171935E7</v>
      </c>
      <c r="G761" s="1471">
        <v>8.61407835E8</v>
      </c>
      <c r="H761" s="1472" t="b">
        <v>0</v>
      </c>
      <c r="I761" s="1468" t="s">
        <v>76</v>
      </c>
      <c r="J761" s="1472" t="b">
        <v>1</v>
      </c>
      <c r="K761" s="1473"/>
      <c r="L761" s="1473"/>
      <c r="M761" s="1463" t="s">
        <v>2659</v>
      </c>
      <c r="N761" s="1474"/>
      <c r="O761" s="1474"/>
      <c r="P761" s="1463" t="s">
        <v>2659</v>
      </c>
    </row>
    <row r="762" hidden="1">
      <c r="A762" s="1464">
        <v>771.0</v>
      </c>
      <c r="B762" s="1463" t="s">
        <v>13811</v>
      </c>
      <c r="C762" s="1463" t="s">
        <v>13811</v>
      </c>
      <c r="D762" s="1469">
        <v>43395.0</v>
      </c>
      <c r="E762" s="1470" t="s">
        <v>13812</v>
      </c>
      <c r="F762" s="1471">
        <v>8.23759522E8</v>
      </c>
      <c r="G762" s="1471">
        <v>8.23759522E8</v>
      </c>
      <c r="H762" s="1472" t="b">
        <v>0</v>
      </c>
      <c r="I762" s="1468" t="s">
        <v>76</v>
      </c>
      <c r="J762" s="1472" t="b">
        <v>1</v>
      </c>
      <c r="K762" s="1473"/>
      <c r="L762" s="1473"/>
      <c r="M762" s="1463" t="s">
        <v>2937</v>
      </c>
      <c r="N762" s="1463" t="s">
        <v>4962</v>
      </c>
      <c r="O762" s="1474"/>
      <c r="P762" s="1463" t="s">
        <v>2937</v>
      </c>
    </row>
    <row r="763" hidden="1">
      <c r="A763" s="1464">
        <v>772.0</v>
      </c>
      <c r="B763" s="1463" t="s">
        <v>13813</v>
      </c>
      <c r="C763" s="1463" t="s">
        <v>13814</v>
      </c>
      <c r="D763" s="1469">
        <v>43391.0</v>
      </c>
      <c r="E763" s="1470" t="s">
        <v>13815</v>
      </c>
      <c r="F763" s="1471">
        <v>9.5792236E8</v>
      </c>
      <c r="G763" s="1471">
        <v>9.5792236E8</v>
      </c>
      <c r="H763" s="1472" t="b">
        <v>0</v>
      </c>
      <c r="I763" s="1468" t="s">
        <v>76</v>
      </c>
      <c r="J763" s="1472" t="b">
        <v>0</v>
      </c>
      <c r="K763" s="1473"/>
      <c r="L763" s="1473"/>
      <c r="M763" s="1463" t="s">
        <v>2432</v>
      </c>
      <c r="N763" s="1474"/>
      <c r="O763" s="1474"/>
      <c r="P763" s="1463" t="s">
        <v>2432</v>
      </c>
    </row>
    <row r="764" hidden="1">
      <c r="A764" s="1464">
        <v>773.0</v>
      </c>
      <c r="B764" s="1463" t="s">
        <v>13816</v>
      </c>
      <c r="C764" s="1463" t="s">
        <v>13816</v>
      </c>
      <c r="D764" s="1469">
        <v>43397.0</v>
      </c>
      <c r="E764" s="1470" t="s">
        <v>13817</v>
      </c>
      <c r="F764" s="1471">
        <v>2.6636726E7</v>
      </c>
      <c r="G764" s="1471">
        <v>8.19494851E8</v>
      </c>
      <c r="H764" s="1472" t="b">
        <v>0</v>
      </c>
      <c r="I764" s="1468" t="s">
        <v>76</v>
      </c>
      <c r="J764" s="1472" t="b">
        <v>1</v>
      </c>
      <c r="K764" s="1473"/>
      <c r="L764" s="1473"/>
      <c r="M764" s="1463" t="s">
        <v>3363</v>
      </c>
      <c r="N764" s="1474"/>
      <c r="O764" s="1474"/>
      <c r="P764" s="1463" t="s">
        <v>3363</v>
      </c>
    </row>
    <row r="765" hidden="1">
      <c r="A765" s="1464">
        <v>774.0</v>
      </c>
      <c r="B765" s="1463" t="s">
        <v>13818</v>
      </c>
      <c r="C765" s="1463" t="s">
        <v>13819</v>
      </c>
      <c r="D765" s="1469">
        <v>43398.0</v>
      </c>
      <c r="E765" s="1470" t="s">
        <v>13820</v>
      </c>
      <c r="F765" s="1471">
        <v>8.17741111E8</v>
      </c>
      <c r="G765" s="1471">
        <v>8.17741111E8</v>
      </c>
      <c r="H765" s="1472" t="b">
        <v>0</v>
      </c>
      <c r="I765" s="1468" t="s">
        <v>76</v>
      </c>
      <c r="J765" s="1472" t="b">
        <v>1</v>
      </c>
      <c r="K765" s="1473"/>
      <c r="L765" s="1473"/>
      <c r="M765" s="1463" t="s">
        <v>2432</v>
      </c>
      <c r="N765" s="1474"/>
      <c r="O765" s="1474"/>
      <c r="P765" s="1463" t="s">
        <v>2432</v>
      </c>
    </row>
    <row r="766" hidden="1">
      <c r="A766" s="1464">
        <v>775.0</v>
      </c>
      <c r="B766" s="1463" t="s">
        <v>13821</v>
      </c>
      <c r="C766" s="1463" t="s">
        <v>13821</v>
      </c>
      <c r="D766" s="1469">
        <v>43433.0</v>
      </c>
      <c r="E766" s="1470" t="s">
        <v>13822</v>
      </c>
      <c r="F766" s="1471">
        <v>8.30979625E8</v>
      </c>
      <c r="G766" s="1471">
        <v>8.30979625E8</v>
      </c>
      <c r="H766" s="1472" t="b">
        <v>0</v>
      </c>
      <c r="I766" s="1468" t="s">
        <v>76</v>
      </c>
      <c r="J766" s="1472" t="b">
        <v>0</v>
      </c>
      <c r="K766" s="1473"/>
      <c r="L766" s="1473"/>
      <c r="M766" s="1463" t="s">
        <v>2437</v>
      </c>
      <c r="N766" s="1463" t="s">
        <v>5249</v>
      </c>
      <c r="O766" s="1474"/>
      <c r="P766" s="1463" t="s">
        <v>2437</v>
      </c>
    </row>
    <row r="767" hidden="1">
      <c r="A767" s="1464">
        <v>776.0</v>
      </c>
      <c r="B767" s="1463" t="s">
        <v>13823</v>
      </c>
      <c r="C767" s="1463" t="s">
        <v>13824</v>
      </c>
      <c r="D767" s="1469">
        <v>43409.0</v>
      </c>
      <c r="E767" s="1470" t="s">
        <v>13825</v>
      </c>
      <c r="F767" s="1471">
        <v>2.7802387E7</v>
      </c>
      <c r="G767" s="1471">
        <v>8.56619259E8</v>
      </c>
      <c r="H767" s="1472" t="b">
        <v>0</v>
      </c>
      <c r="I767" s="1468" t="s">
        <v>76</v>
      </c>
      <c r="J767" s="1472" t="b">
        <v>0</v>
      </c>
      <c r="K767" s="1473"/>
      <c r="L767" s="1473"/>
      <c r="M767" s="1463" t="s">
        <v>2464</v>
      </c>
      <c r="N767" s="1474"/>
      <c r="O767" s="1474"/>
      <c r="P767" s="1463" t="s">
        <v>2464</v>
      </c>
    </row>
    <row r="768" hidden="1">
      <c r="A768" s="1464">
        <v>777.0</v>
      </c>
      <c r="B768" s="1463" t="s">
        <v>13826</v>
      </c>
      <c r="C768" s="1463" t="s">
        <v>13827</v>
      </c>
      <c r="D768" s="1469">
        <v>43409.0</v>
      </c>
      <c r="E768" s="1470" t="s">
        <v>13828</v>
      </c>
      <c r="F768" s="1471">
        <v>2.7802387E7</v>
      </c>
      <c r="G768" s="1471">
        <v>8.56619259E8</v>
      </c>
      <c r="H768" s="1472" t="b">
        <v>0</v>
      </c>
      <c r="I768" s="1468" t="s">
        <v>76</v>
      </c>
      <c r="J768" s="1472" t="b">
        <v>0</v>
      </c>
      <c r="K768" s="1473"/>
      <c r="L768" s="1473"/>
      <c r="M768" s="1463" t="s">
        <v>2464</v>
      </c>
      <c r="N768" s="1463" t="s">
        <v>5148</v>
      </c>
      <c r="O768" s="1474"/>
      <c r="P768" s="1463" t="s">
        <v>2464</v>
      </c>
    </row>
    <row r="769" hidden="1">
      <c r="A769" s="1464">
        <v>778.0</v>
      </c>
      <c r="B769" s="1463" t="s">
        <v>13829</v>
      </c>
      <c r="C769" s="1463" t="s">
        <v>13830</v>
      </c>
      <c r="D769" s="1469">
        <v>43409.0</v>
      </c>
      <c r="E769" s="1470" t="s">
        <v>13831</v>
      </c>
      <c r="F769" s="1471">
        <v>2.7802387E7</v>
      </c>
      <c r="G769" s="1471">
        <v>8.56619259E8</v>
      </c>
      <c r="H769" s="1472" t="b">
        <v>0</v>
      </c>
      <c r="I769" s="1468" t="s">
        <v>76</v>
      </c>
      <c r="J769" s="1472" t="b">
        <v>0</v>
      </c>
      <c r="K769" s="1473"/>
      <c r="L769" s="1473"/>
      <c r="M769" s="1463" t="s">
        <v>2464</v>
      </c>
      <c r="N769" s="1463" t="s">
        <v>9243</v>
      </c>
      <c r="O769" s="1474"/>
      <c r="P769" s="1463" t="s">
        <v>2464</v>
      </c>
    </row>
    <row r="770" hidden="1">
      <c r="A770" s="1464">
        <v>779.0</v>
      </c>
      <c r="B770" s="1463" t="s">
        <v>13832</v>
      </c>
      <c r="C770" s="1463" t="s">
        <v>13833</v>
      </c>
      <c r="D770" s="1469">
        <v>43409.0</v>
      </c>
      <c r="E770" s="1470" t="s">
        <v>13834</v>
      </c>
      <c r="F770" s="1471">
        <v>2.9335032E7</v>
      </c>
      <c r="G770" s="1471">
        <v>8.56619259E8</v>
      </c>
      <c r="H770" s="1472" t="b">
        <v>0</v>
      </c>
      <c r="I770" s="1468" t="s">
        <v>76</v>
      </c>
      <c r="J770" s="1472" t="b">
        <v>0</v>
      </c>
      <c r="K770" s="1473"/>
      <c r="L770" s="1473"/>
      <c r="M770" s="1463" t="s">
        <v>2464</v>
      </c>
      <c r="N770" s="1474"/>
      <c r="O770" s="1474"/>
      <c r="P770" s="1463" t="s">
        <v>2464</v>
      </c>
    </row>
    <row r="771" hidden="1">
      <c r="A771" s="1464">
        <v>780.0</v>
      </c>
      <c r="B771" s="1463" t="s">
        <v>13835</v>
      </c>
      <c r="C771" s="1463" t="s">
        <v>13836</v>
      </c>
      <c r="D771" s="1469">
        <v>43409.0</v>
      </c>
      <c r="E771" s="1470" t="s">
        <v>13837</v>
      </c>
      <c r="F771" s="1471">
        <v>9.46196442E8</v>
      </c>
      <c r="G771" s="1471">
        <v>9.46196442E8</v>
      </c>
      <c r="H771" s="1472" t="b">
        <v>0</v>
      </c>
      <c r="I771" s="1468" t="s">
        <v>6296</v>
      </c>
      <c r="J771" s="1472" t="b">
        <v>0</v>
      </c>
      <c r="K771" s="1473"/>
      <c r="L771" s="1473"/>
      <c r="M771" s="1463" t="s">
        <v>2464</v>
      </c>
      <c r="N771" s="1474"/>
      <c r="O771" s="1474"/>
      <c r="P771" s="1463" t="s">
        <v>2464</v>
      </c>
    </row>
    <row r="772">
      <c r="A772" s="1464">
        <v>781.0</v>
      </c>
      <c r="B772" s="1463" t="s">
        <v>5013</v>
      </c>
      <c r="C772" s="1463" t="s">
        <v>5014</v>
      </c>
      <c r="D772" s="1469">
        <v>45104.0</v>
      </c>
      <c r="E772" s="1470" t="s">
        <v>5015</v>
      </c>
      <c r="F772" s="1471">
        <v>9.41916629E8</v>
      </c>
      <c r="G772" s="1471">
        <v>9.41916629E8</v>
      </c>
      <c r="H772" s="1472" t="b">
        <v>1</v>
      </c>
      <c r="I772" s="1468" t="s">
        <v>76</v>
      </c>
      <c r="J772" s="1472" t="b">
        <v>1</v>
      </c>
      <c r="K772" s="1468" t="s">
        <v>4940</v>
      </c>
      <c r="L772" s="1471">
        <v>6.68193916E10</v>
      </c>
      <c r="M772" s="1463" t="s">
        <v>2464</v>
      </c>
      <c r="N772" s="1474"/>
      <c r="O772" s="1463" t="s">
        <v>9362</v>
      </c>
      <c r="P772" s="1463" t="s">
        <v>2464</v>
      </c>
    </row>
    <row r="773" hidden="1">
      <c r="A773" s="1464">
        <v>782.0</v>
      </c>
      <c r="B773" s="1463" t="s">
        <v>13838</v>
      </c>
      <c r="C773" s="1463" t="s">
        <v>13838</v>
      </c>
      <c r="D773" s="1469">
        <v>43448.0</v>
      </c>
      <c r="E773" s="1470" t="s">
        <v>13839</v>
      </c>
      <c r="F773" s="1471">
        <v>2.9329388E7</v>
      </c>
      <c r="G773" s="1471">
        <v>8.13734599E8</v>
      </c>
      <c r="H773" s="1472" t="b">
        <v>0</v>
      </c>
      <c r="I773" s="1468" t="s">
        <v>76</v>
      </c>
      <c r="J773" s="1472" t="b">
        <v>0</v>
      </c>
      <c r="K773" s="1473"/>
      <c r="L773" s="1473"/>
      <c r="M773" s="1463" t="s">
        <v>2426</v>
      </c>
      <c r="N773" s="1463" t="s">
        <v>5143</v>
      </c>
      <c r="O773" s="1474"/>
      <c r="P773" s="1463" t="s">
        <v>2426</v>
      </c>
    </row>
    <row r="774">
      <c r="A774" s="1464">
        <v>783.0</v>
      </c>
      <c r="B774" s="1463" t="s">
        <v>5016</v>
      </c>
      <c r="C774" s="1463" t="s">
        <v>5017</v>
      </c>
      <c r="D774" s="1469">
        <v>44331.0</v>
      </c>
      <c r="E774" s="1470" t="s">
        <v>5018</v>
      </c>
      <c r="F774" s="1471">
        <v>8.65558789E8</v>
      </c>
      <c r="G774" s="1471">
        <v>8.65558789E8</v>
      </c>
      <c r="H774" s="1472" t="b">
        <v>1</v>
      </c>
      <c r="I774" s="1468" t="s">
        <v>76</v>
      </c>
      <c r="J774" s="1472" t="b">
        <v>1</v>
      </c>
      <c r="K774" s="1468" t="s">
        <v>1204</v>
      </c>
      <c r="L774" s="1471">
        <v>6.6839565594E10</v>
      </c>
      <c r="M774" s="1463" t="s">
        <v>2464</v>
      </c>
      <c r="N774" s="1463" t="s">
        <v>9019</v>
      </c>
      <c r="O774" s="1463" t="s">
        <v>9019</v>
      </c>
      <c r="P774" s="1463" t="s">
        <v>2464</v>
      </c>
    </row>
    <row r="775" hidden="1">
      <c r="A775" s="1464">
        <v>784.0</v>
      </c>
      <c r="B775" s="1463" t="s">
        <v>13840</v>
      </c>
      <c r="C775" s="1463" t="s">
        <v>13840</v>
      </c>
      <c r="D775" s="1469">
        <v>43830.0</v>
      </c>
      <c r="E775" s="1470" t="s">
        <v>13841</v>
      </c>
      <c r="F775" s="1471">
        <v>6.6972388284E10</v>
      </c>
      <c r="G775" s="1468" t="s">
        <v>13246</v>
      </c>
      <c r="H775" s="1472" t="b">
        <v>0</v>
      </c>
      <c r="I775" s="1473"/>
      <c r="J775" s="1472" t="b">
        <v>1</v>
      </c>
      <c r="K775" s="1473"/>
      <c r="L775" s="1473"/>
      <c r="M775" s="1463" t="s">
        <v>2464</v>
      </c>
      <c r="N775" s="1474"/>
      <c r="O775" s="1474"/>
      <c r="P775" s="1463" t="s">
        <v>2464</v>
      </c>
    </row>
    <row r="776" hidden="1">
      <c r="A776" s="1464">
        <v>785.0</v>
      </c>
      <c r="B776" s="1463" t="s">
        <v>13842</v>
      </c>
      <c r="C776" s="1463" t="s">
        <v>13842</v>
      </c>
      <c r="D776" s="1469">
        <v>43423.0</v>
      </c>
      <c r="E776" s="1470" t="s">
        <v>13843</v>
      </c>
      <c r="F776" s="1471">
        <v>2.0622935E7</v>
      </c>
      <c r="G776" s="1471">
        <v>9.26899695E8</v>
      </c>
      <c r="H776" s="1472" t="b">
        <v>0</v>
      </c>
      <c r="I776" s="1468" t="s">
        <v>76</v>
      </c>
      <c r="J776" s="1472" t="b">
        <v>0</v>
      </c>
      <c r="K776" s="1473"/>
      <c r="L776" s="1473"/>
      <c r="M776" s="1463" t="s">
        <v>3363</v>
      </c>
      <c r="N776" s="1463" t="s">
        <v>5838</v>
      </c>
      <c r="P776" s="1463" t="s">
        <v>3363</v>
      </c>
    </row>
    <row r="777" hidden="1">
      <c r="A777" s="1464">
        <v>786.0</v>
      </c>
      <c r="B777" s="1463" t="s">
        <v>13844</v>
      </c>
      <c r="C777" s="1463" t="s">
        <v>13844</v>
      </c>
      <c r="D777" s="1469">
        <v>43427.0</v>
      </c>
      <c r="E777" s="1470" t="s">
        <v>13845</v>
      </c>
      <c r="F777" s="1471">
        <v>9.62262242E8</v>
      </c>
      <c r="G777" s="1471">
        <v>8.86838234E8</v>
      </c>
      <c r="H777" s="1472" t="b">
        <v>0</v>
      </c>
      <c r="I777" s="1473"/>
      <c r="J777" s="1472" t="b">
        <v>1</v>
      </c>
      <c r="K777" s="1473"/>
      <c r="L777" s="1473"/>
      <c r="M777" s="1463" t="s">
        <v>2937</v>
      </c>
      <c r="N777" s="1463" t="s">
        <v>5838</v>
      </c>
      <c r="P777" s="1463" t="s">
        <v>2937</v>
      </c>
    </row>
    <row r="778" hidden="1">
      <c r="A778" s="1464">
        <v>787.0</v>
      </c>
      <c r="B778" s="1463" t="s">
        <v>13846</v>
      </c>
      <c r="C778" s="1463" t="s">
        <v>13847</v>
      </c>
      <c r="D778" s="1469">
        <v>43435.0</v>
      </c>
      <c r="E778" s="1470" t="s">
        <v>13848</v>
      </c>
      <c r="F778" s="1471">
        <v>2.5033272E7</v>
      </c>
      <c r="G778" s="1477">
        <v>8.94505040089451E18</v>
      </c>
      <c r="H778" s="1472" t="b">
        <v>0</v>
      </c>
      <c r="I778" s="1468" t="s">
        <v>76</v>
      </c>
      <c r="J778" s="1472" t="b">
        <v>0</v>
      </c>
      <c r="K778" s="1473"/>
      <c r="L778" s="1473"/>
      <c r="M778" s="1463" t="s">
        <v>2464</v>
      </c>
      <c r="N778" s="1463" t="s">
        <v>5963</v>
      </c>
      <c r="P778" s="1463" t="s">
        <v>2464</v>
      </c>
    </row>
    <row r="779" hidden="1">
      <c r="A779" s="1464">
        <v>788.0</v>
      </c>
      <c r="B779" s="1463" t="s">
        <v>13849</v>
      </c>
      <c r="C779" s="1463" t="s">
        <v>13850</v>
      </c>
      <c r="D779" s="1469">
        <v>45259.0</v>
      </c>
      <c r="E779" s="1470" t="s">
        <v>13851</v>
      </c>
      <c r="F779" s="1471">
        <v>6.3252677E8</v>
      </c>
      <c r="G779" s="1471">
        <v>6.3252677E8</v>
      </c>
      <c r="H779" s="1472" t="b">
        <v>0</v>
      </c>
      <c r="I779" s="1468" t="s">
        <v>76</v>
      </c>
      <c r="J779" s="1472" t="b">
        <v>0</v>
      </c>
      <c r="K779" s="1468" t="s">
        <v>4929</v>
      </c>
      <c r="L779" s="1475">
        <v>6.69232E15</v>
      </c>
      <c r="M779" s="1463" t="s">
        <v>2432</v>
      </c>
      <c r="N779" s="1474"/>
      <c r="O779" s="1463" t="s">
        <v>4938</v>
      </c>
      <c r="P779" s="1463" t="s">
        <v>2432</v>
      </c>
    </row>
    <row r="780" hidden="1">
      <c r="A780" s="1464">
        <v>789.0</v>
      </c>
      <c r="B780" s="1463" t="s">
        <v>13852</v>
      </c>
      <c r="C780" s="1463" t="s">
        <v>13853</v>
      </c>
      <c r="D780" s="1469">
        <v>43435.0</v>
      </c>
      <c r="E780" s="1470" t="s">
        <v>13854</v>
      </c>
      <c r="F780" s="1471">
        <v>2.1294885E7</v>
      </c>
      <c r="G780" s="1471">
        <v>8.63549621E8</v>
      </c>
      <c r="H780" s="1472" t="b">
        <v>0</v>
      </c>
      <c r="I780" s="1468" t="s">
        <v>76</v>
      </c>
      <c r="J780" s="1472" t="b">
        <v>0</v>
      </c>
      <c r="K780" s="1473"/>
      <c r="L780" s="1473"/>
      <c r="M780" s="1463" t="s">
        <v>2659</v>
      </c>
      <c r="N780" s="1474"/>
      <c r="O780" s="1474"/>
      <c r="P780" s="1463" t="s">
        <v>2659</v>
      </c>
    </row>
    <row r="781">
      <c r="A781" s="1464">
        <v>790.0</v>
      </c>
      <c r="B781" s="1463" t="s">
        <v>5021</v>
      </c>
      <c r="C781" s="1463" t="s">
        <v>5022</v>
      </c>
      <c r="D781" s="1469">
        <v>45210.0</v>
      </c>
      <c r="E781" s="1470" t="s">
        <v>5023</v>
      </c>
      <c r="F781" s="1471">
        <v>2.6498359E7</v>
      </c>
      <c r="G781" s="1471">
        <v>2.6498359E7</v>
      </c>
      <c r="H781" s="1472" t="b">
        <v>1</v>
      </c>
      <c r="I781" s="1468" t="s">
        <v>76</v>
      </c>
      <c r="J781" s="1472" t="b">
        <v>1</v>
      </c>
      <c r="K781" s="1468" t="s">
        <v>4940</v>
      </c>
      <c r="L781" s="1471">
        <v>6.68193916E10</v>
      </c>
      <c r="M781" s="1463" t="s">
        <v>3363</v>
      </c>
      <c r="N781" s="1474"/>
      <c r="O781" s="1463" t="s">
        <v>9374</v>
      </c>
      <c r="P781" s="1463" t="s">
        <v>3363</v>
      </c>
    </row>
    <row r="782" hidden="1">
      <c r="A782" s="1464">
        <v>791.0</v>
      </c>
      <c r="B782" s="1463" t="s">
        <v>13855</v>
      </c>
      <c r="C782" s="1463" t="s">
        <v>13856</v>
      </c>
      <c r="D782" s="1469">
        <v>43441.0</v>
      </c>
      <c r="E782" s="1470" t="s">
        <v>13857</v>
      </c>
      <c r="F782" s="1471">
        <v>2.2173E7</v>
      </c>
      <c r="G782" s="1471">
        <v>8.79892525E8</v>
      </c>
      <c r="H782" s="1472" t="b">
        <v>0</v>
      </c>
      <c r="I782" s="1468" t="s">
        <v>76</v>
      </c>
      <c r="J782" s="1472" t="b">
        <v>1</v>
      </c>
      <c r="K782" s="1473"/>
      <c r="L782" s="1473"/>
      <c r="M782" s="1463" t="s">
        <v>2426</v>
      </c>
      <c r="O782" s="1474"/>
      <c r="P782" s="1463" t="s">
        <v>2426</v>
      </c>
    </row>
    <row r="783" hidden="1">
      <c r="A783" s="1464">
        <v>792.0</v>
      </c>
      <c r="B783" s="1463" t="s">
        <v>13858</v>
      </c>
      <c r="C783" s="1463" t="s">
        <v>13859</v>
      </c>
      <c r="D783" s="1469">
        <v>43451.0</v>
      </c>
      <c r="E783" s="1470" t="s">
        <v>13860</v>
      </c>
      <c r="F783" s="1471">
        <v>2.217307E7</v>
      </c>
      <c r="G783" s="1471">
        <v>8.79892525E8</v>
      </c>
      <c r="H783" s="1472" t="b">
        <v>0</v>
      </c>
      <c r="I783" s="1468" t="s">
        <v>76</v>
      </c>
      <c r="J783" s="1472" t="b">
        <v>0</v>
      </c>
      <c r="K783" s="1473"/>
      <c r="L783" s="1473"/>
      <c r="M783" s="1463" t="s">
        <v>2437</v>
      </c>
      <c r="N783" s="1474"/>
      <c r="O783" s="1474"/>
      <c r="P783" s="1463" t="s">
        <v>2437</v>
      </c>
    </row>
    <row r="784" hidden="1">
      <c r="A784" s="1464">
        <v>793.0</v>
      </c>
      <c r="B784" s="1463" t="s">
        <v>13861</v>
      </c>
      <c r="C784" s="1463" t="s">
        <v>13862</v>
      </c>
      <c r="D784" s="1469">
        <v>45259.0</v>
      </c>
      <c r="E784" s="1470" t="s">
        <v>13863</v>
      </c>
      <c r="F784" s="1471">
        <v>6.24025264E8</v>
      </c>
      <c r="G784" s="1471">
        <v>6.24025264E8</v>
      </c>
      <c r="H784" s="1472" t="b">
        <v>0</v>
      </c>
      <c r="I784" s="1468" t="s">
        <v>76</v>
      </c>
      <c r="J784" s="1472" t="b">
        <v>0</v>
      </c>
      <c r="K784" s="1468" t="s">
        <v>4929</v>
      </c>
      <c r="L784" s="1475">
        <v>6.69232E15</v>
      </c>
      <c r="M784" s="1463" t="s">
        <v>2432</v>
      </c>
      <c r="N784" s="1463" t="s">
        <v>5052</v>
      </c>
      <c r="P784" s="1463" t="s">
        <v>2432</v>
      </c>
    </row>
    <row r="785" hidden="1">
      <c r="A785" s="1464">
        <v>794.0</v>
      </c>
      <c r="B785" s="1463" t="s">
        <v>13864</v>
      </c>
      <c r="C785" s="1463" t="s">
        <v>13865</v>
      </c>
      <c r="D785" s="1469">
        <v>43435.0</v>
      </c>
      <c r="E785" s="1470" t="s">
        <v>13866</v>
      </c>
      <c r="F785" s="1471">
        <v>2.664288E7</v>
      </c>
      <c r="G785" s="1471">
        <v>6.21252621E8</v>
      </c>
      <c r="H785" s="1472" t="b">
        <v>0</v>
      </c>
      <c r="I785" s="1468" t="s">
        <v>76</v>
      </c>
      <c r="J785" s="1472" t="b">
        <v>0</v>
      </c>
      <c r="K785" s="1473"/>
      <c r="L785" s="1473"/>
      <c r="M785" s="1463" t="s">
        <v>2432</v>
      </c>
      <c r="N785" s="1463" t="s">
        <v>5072</v>
      </c>
      <c r="O785" s="1474"/>
      <c r="P785" s="1463" t="s">
        <v>2432</v>
      </c>
    </row>
    <row r="786" hidden="1">
      <c r="A786" s="1464">
        <v>795.0</v>
      </c>
      <c r="B786" s="1463" t="s">
        <v>13867</v>
      </c>
      <c r="C786" s="1463" t="s">
        <v>13868</v>
      </c>
      <c r="D786" s="1469">
        <v>43435.0</v>
      </c>
      <c r="E786" s="1470" t="s">
        <v>13869</v>
      </c>
      <c r="F786" s="1471">
        <v>2.664288E7</v>
      </c>
      <c r="G786" s="1471">
        <v>6.32526817E8</v>
      </c>
      <c r="H786" s="1472" t="b">
        <v>0</v>
      </c>
      <c r="I786" s="1468" t="s">
        <v>76</v>
      </c>
      <c r="J786" s="1472" t="b">
        <v>0</v>
      </c>
      <c r="K786" s="1473"/>
      <c r="L786" s="1473"/>
      <c r="M786" s="1463" t="s">
        <v>2432</v>
      </c>
      <c r="N786" s="1463" t="s">
        <v>5963</v>
      </c>
      <c r="P786" s="1463" t="s">
        <v>2432</v>
      </c>
    </row>
    <row r="787" hidden="1">
      <c r="A787" s="1464">
        <v>796.0</v>
      </c>
      <c r="B787" s="1463" t="s">
        <v>13870</v>
      </c>
      <c r="C787" s="1463" t="s">
        <v>13871</v>
      </c>
      <c r="D787" s="1469">
        <v>43458.0</v>
      </c>
      <c r="E787" s="1470" t="s">
        <v>13872</v>
      </c>
      <c r="F787" s="1471">
        <v>2.664288E7</v>
      </c>
      <c r="G787" s="1471">
        <v>9.7125483E8</v>
      </c>
      <c r="H787" s="1472" t="b">
        <v>0</v>
      </c>
      <c r="I787" s="1468" t="s">
        <v>76</v>
      </c>
      <c r="J787" s="1472" t="b">
        <v>0</v>
      </c>
      <c r="K787" s="1473"/>
      <c r="L787" s="1473"/>
      <c r="M787" s="1463" t="s">
        <v>2432</v>
      </c>
      <c r="N787" s="1474"/>
      <c r="O787" s="1474"/>
      <c r="P787" s="1463" t="s">
        <v>2432</v>
      </c>
    </row>
    <row r="788" hidden="1">
      <c r="A788" s="1464">
        <v>797.0</v>
      </c>
      <c r="B788" s="1463" t="s">
        <v>13873</v>
      </c>
      <c r="C788" s="1463" t="s">
        <v>13874</v>
      </c>
      <c r="D788" s="1469">
        <v>43435.0</v>
      </c>
      <c r="E788" s="1470" t="s">
        <v>13875</v>
      </c>
      <c r="F788" s="1471">
        <v>2.2664551E7</v>
      </c>
      <c r="G788" s="1471">
        <v>9.29454673E8</v>
      </c>
      <c r="H788" s="1472" t="b">
        <v>0</v>
      </c>
      <c r="I788" s="1468" t="s">
        <v>76</v>
      </c>
      <c r="J788" s="1472" t="b">
        <v>0</v>
      </c>
      <c r="K788" s="1473"/>
      <c r="L788" s="1473"/>
      <c r="M788" s="1463" t="s">
        <v>2432</v>
      </c>
      <c r="N788" s="1463" t="s">
        <v>5224</v>
      </c>
      <c r="O788" s="1474"/>
      <c r="P788" s="1463" t="s">
        <v>2432</v>
      </c>
    </row>
    <row r="789" hidden="1">
      <c r="A789" s="1464">
        <v>799.0</v>
      </c>
      <c r="B789" s="1463" t="s">
        <v>13876</v>
      </c>
      <c r="C789" s="1463" t="s">
        <v>13877</v>
      </c>
      <c r="D789" s="1469">
        <v>45259.0</v>
      </c>
      <c r="E789" s="1470" t="s">
        <v>13878</v>
      </c>
      <c r="F789" s="1471">
        <v>6.32526187E8</v>
      </c>
      <c r="G789" s="1471">
        <v>6.32526187E8</v>
      </c>
      <c r="H789" s="1472" t="b">
        <v>0</v>
      </c>
      <c r="I789" s="1468" t="s">
        <v>76</v>
      </c>
      <c r="J789" s="1472" t="b">
        <v>0</v>
      </c>
      <c r="K789" s="1468" t="s">
        <v>4929</v>
      </c>
      <c r="L789" s="1475">
        <v>6.69232E15</v>
      </c>
      <c r="M789" s="1463" t="s">
        <v>2432</v>
      </c>
      <c r="N789" s="1474"/>
      <c r="O789" s="1474"/>
      <c r="P789" s="1463" t="s">
        <v>2432</v>
      </c>
    </row>
    <row r="790" hidden="1">
      <c r="A790" s="1464">
        <v>800.0</v>
      </c>
      <c r="B790" s="1463" t="s">
        <v>13879</v>
      </c>
      <c r="C790" s="1463" t="s">
        <v>13880</v>
      </c>
      <c r="D790" s="1469">
        <v>45259.0</v>
      </c>
      <c r="E790" s="1470" t="s">
        <v>13881</v>
      </c>
      <c r="F790" s="1471">
        <v>6.32526609E8</v>
      </c>
      <c r="G790" s="1471">
        <v>6.32526609E8</v>
      </c>
      <c r="H790" s="1472" t="b">
        <v>0</v>
      </c>
      <c r="I790" s="1468" t="s">
        <v>76</v>
      </c>
      <c r="J790" s="1472" t="b">
        <v>0</v>
      </c>
      <c r="K790" s="1468" t="s">
        <v>4929</v>
      </c>
      <c r="L790" s="1475">
        <v>6.69232E15</v>
      </c>
      <c r="M790" s="1463" t="s">
        <v>2432</v>
      </c>
      <c r="N790" s="1474"/>
      <c r="O790" s="1474"/>
      <c r="P790" s="1463" t="s">
        <v>2432</v>
      </c>
    </row>
    <row r="791" hidden="1">
      <c r="A791" s="1464">
        <v>801.0</v>
      </c>
      <c r="B791" s="1463" t="s">
        <v>13882</v>
      </c>
      <c r="C791" s="1463" t="s">
        <v>13883</v>
      </c>
      <c r="D791" s="1469">
        <v>45259.0</v>
      </c>
      <c r="E791" s="1470" t="s">
        <v>13884</v>
      </c>
      <c r="F791" s="1471">
        <v>9.33252604E8</v>
      </c>
      <c r="G791" s="1471">
        <v>9.33252604E8</v>
      </c>
      <c r="H791" s="1472" t="b">
        <v>0</v>
      </c>
      <c r="I791" s="1468" t="s">
        <v>76</v>
      </c>
      <c r="J791" s="1472" t="b">
        <v>0</v>
      </c>
      <c r="K791" s="1468" t="s">
        <v>4929</v>
      </c>
      <c r="L791" s="1475">
        <v>6.69232E15</v>
      </c>
      <c r="M791" s="1463" t="s">
        <v>2432</v>
      </c>
      <c r="N791" s="1474"/>
      <c r="O791" s="1463" t="s">
        <v>4938</v>
      </c>
      <c r="P791" s="1463" t="s">
        <v>2432</v>
      </c>
    </row>
    <row r="792" hidden="1">
      <c r="A792" s="1464">
        <v>802.0</v>
      </c>
      <c r="B792" s="1463" t="s">
        <v>13885</v>
      </c>
      <c r="C792" s="1463" t="s">
        <v>13886</v>
      </c>
      <c r="D792" s="1469">
        <v>45259.0</v>
      </c>
      <c r="E792" s="1470" t="s">
        <v>13887</v>
      </c>
      <c r="F792" s="1471">
        <v>9.71258561E8</v>
      </c>
      <c r="G792" s="1471">
        <v>9.71258561E8</v>
      </c>
      <c r="H792" s="1472" t="b">
        <v>0</v>
      </c>
      <c r="I792" s="1468" t="s">
        <v>76</v>
      </c>
      <c r="J792" s="1472" t="b">
        <v>0</v>
      </c>
      <c r="K792" s="1468" t="s">
        <v>4929</v>
      </c>
      <c r="L792" s="1475">
        <v>6.69232E15</v>
      </c>
      <c r="M792" s="1463" t="s">
        <v>2432</v>
      </c>
      <c r="N792" s="1463" t="s">
        <v>7507</v>
      </c>
      <c r="O792" s="1474"/>
      <c r="P792" s="1463" t="s">
        <v>2432</v>
      </c>
    </row>
    <row r="793" hidden="1">
      <c r="A793" s="1464">
        <v>803.0</v>
      </c>
      <c r="B793" s="1463" t="s">
        <v>13888</v>
      </c>
      <c r="C793" s="1463" t="s">
        <v>13889</v>
      </c>
      <c r="D793" s="1469">
        <v>45259.0</v>
      </c>
      <c r="E793" s="1470" t="s">
        <v>13890</v>
      </c>
      <c r="F793" s="1471">
        <v>9.71263523E8</v>
      </c>
      <c r="G793" s="1471">
        <v>9.71263523E8</v>
      </c>
      <c r="H793" s="1472" t="b">
        <v>0</v>
      </c>
      <c r="I793" s="1468" t="s">
        <v>76</v>
      </c>
      <c r="J793" s="1472" t="b">
        <v>0</v>
      </c>
      <c r="K793" s="1468" t="s">
        <v>4929</v>
      </c>
      <c r="L793" s="1475">
        <v>6.69232E15</v>
      </c>
      <c r="M793" s="1463" t="s">
        <v>2432</v>
      </c>
      <c r="N793" s="1474"/>
      <c r="O793" s="1463" t="s">
        <v>4998</v>
      </c>
      <c r="P793" s="1463" t="s">
        <v>2432</v>
      </c>
    </row>
    <row r="794" hidden="1">
      <c r="A794" s="1464">
        <v>804.0</v>
      </c>
      <c r="B794" s="1463" t="s">
        <v>13891</v>
      </c>
      <c r="C794" s="1463" t="s">
        <v>13892</v>
      </c>
      <c r="D794" s="1469">
        <v>43441.0</v>
      </c>
      <c r="E794" s="1470" t="s">
        <v>13893</v>
      </c>
      <c r="F794" s="1471">
        <v>2.7229915E7</v>
      </c>
      <c r="G794" s="1471">
        <v>8.56616658E8</v>
      </c>
      <c r="H794" s="1472" t="b">
        <v>0</v>
      </c>
      <c r="I794" s="1468" t="s">
        <v>76</v>
      </c>
      <c r="J794" s="1472" t="b">
        <v>1</v>
      </c>
      <c r="K794" s="1473"/>
      <c r="L794" s="1473"/>
      <c r="M794" s="1463" t="s">
        <v>2426</v>
      </c>
      <c r="N794" s="1463" t="s">
        <v>5228</v>
      </c>
      <c r="P794" s="1463" t="s">
        <v>2426</v>
      </c>
    </row>
    <row r="795" hidden="1">
      <c r="A795" s="1464">
        <v>805.0</v>
      </c>
      <c r="B795" s="1463" t="s">
        <v>2696</v>
      </c>
      <c r="C795" s="1463" t="s">
        <v>13894</v>
      </c>
      <c r="D795" s="1469">
        <v>43600.0</v>
      </c>
      <c r="E795" s="1470" t="s">
        <v>13895</v>
      </c>
      <c r="F795" s="1471">
        <v>8.54873169E8</v>
      </c>
      <c r="G795" s="1471">
        <v>8.54873169E8</v>
      </c>
      <c r="H795" s="1472" t="b">
        <v>0</v>
      </c>
      <c r="I795" s="1468" t="s">
        <v>76</v>
      </c>
      <c r="J795" s="1472" t="b">
        <v>1</v>
      </c>
      <c r="K795" s="1473"/>
      <c r="L795" s="1473"/>
      <c r="M795" s="1463" t="s">
        <v>2426</v>
      </c>
      <c r="O795" s="1474"/>
      <c r="P795" s="1463" t="s">
        <v>2426</v>
      </c>
    </row>
    <row r="796" hidden="1">
      <c r="A796" s="1464">
        <v>806.0</v>
      </c>
      <c r="B796" s="1463" t="s">
        <v>13896</v>
      </c>
      <c r="C796" s="1463" t="s">
        <v>13897</v>
      </c>
      <c r="D796" s="1469">
        <v>43446.0</v>
      </c>
      <c r="E796" s="1470" t="s">
        <v>13898</v>
      </c>
      <c r="F796" s="1471">
        <v>2.2555222E7</v>
      </c>
      <c r="G796" s="1471">
        <v>6.59699091E8</v>
      </c>
      <c r="H796" s="1472" t="b">
        <v>0</v>
      </c>
      <c r="I796" s="1468" t="s">
        <v>76</v>
      </c>
      <c r="J796" s="1472" t="b">
        <v>0</v>
      </c>
      <c r="K796" s="1473"/>
      <c r="L796" s="1473"/>
      <c r="M796" s="1463" t="s">
        <v>2937</v>
      </c>
      <c r="N796" s="1463" t="s">
        <v>5479</v>
      </c>
      <c r="O796" s="1474"/>
      <c r="P796" s="1463" t="s">
        <v>2937</v>
      </c>
    </row>
    <row r="797" hidden="1">
      <c r="A797" s="1464">
        <v>807.0</v>
      </c>
      <c r="B797" s="1463" t="s">
        <v>13899</v>
      </c>
      <c r="C797" s="1463" t="s">
        <v>13900</v>
      </c>
      <c r="D797" s="1469">
        <v>43451.0</v>
      </c>
      <c r="E797" s="1470" t="s">
        <v>13901</v>
      </c>
      <c r="F797" s="1471">
        <v>6.10978325E8</v>
      </c>
      <c r="G797" s="1471">
        <v>6.10978325E8</v>
      </c>
      <c r="H797" s="1472" t="b">
        <v>0</v>
      </c>
      <c r="I797" s="1468" t="s">
        <v>76</v>
      </c>
      <c r="J797" s="1472" t="b">
        <v>0</v>
      </c>
      <c r="K797" s="1473"/>
      <c r="L797" s="1473"/>
      <c r="M797" s="1463" t="s">
        <v>2440</v>
      </c>
      <c r="N797" s="1463" t="s">
        <v>5148</v>
      </c>
      <c r="O797" s="1474"/>
      <c r="P797" s="1463" t="s">
        <v>2440</v>
      </c>
    </row>
    <row r="798">
      <c r="A798" s="1464">
        <v>808.0</v>
      </c>
      <c r="B798" s="1463" t="s">
        <v>5025</v>
      </c>
      <c r="C798" s="1463" t="s">
        <v>5026</v>
      </c>
      <c r="D798" s="1469">
        <v>44626.0</v>
      </c>
      <c r="E798" s="1470" t="s">
        <v>5027</v>
      </c>
      <c r="F798" s="1471">
        <v>6.626867E9</v>
      </c>
      <c r="G798" s="1471">
        <v>6.626867E9</v>
      </c>
      <c r="H798" s="1472" t="b">
        <v>1</v>
      </c>
      <c r="I798" s="1468" t="s">
        <v>76</v>
      </c>
      <c r="J798" s="1472" t="b">
        <v>1</v>
      </c>
      <c r="K798" s="1468" t="s">
        <v>4936</v>
      </c>
      <c r="L798" s="1471">
        <v>6.6909921784E10</v>
      </c>
      <c r="M798" s="1463" t="s">
        <v>2937</v>
      </c>
      <c r="N798" s="1474"/>
      <c r="O798" s="1463" t="s">
        <v>9414</v>
      </c>
      <c r="P798" s="1463" t="s">
        <v>2937</v>
      </c>
    </row>
    <row r="799" hidden="1">
      <c r="A799" s="1464">
        <v>809.0</v>
      </c>
      <c r="B799" s="1463" t="s">
        <v>13902</v>
      </c>
      <c r="C799" s="1463" t="s">
        <v>13903</v>
      </c>
      <c r="D799" s="1469">
        <v>43447.0</v>
      </c>
      <c r="E799" s="1470" t="s">
        <v>13904</v>
      </c>
      <c r="F799" s="1476"/>
      <c r="G799" s="1471">
        <v>8.16271793E8</v>
      </c>
      <c r="H799" s="1472" t="b">
        <v>0</v>
      </c>
      <c r="I799" s="1473"/>
      <c r="J799" s="1472" t="b">
        <v>1</v>
      </c>
      <c r="K799" s="1473"/>
      <c r="L799" s="1473"/>
      <c r="M799" s="1474"/>
      <c r="N799" s="1474"/>
      <c r="O799" s="1474"/>
      <c r="P799" s="1474"/>
    </row>
    <row r="800" hidden="1">
      <c r="A800" s="1464">
        <v>810.0</v>
      </c>
      <c r="B800" s="1463" t="s">
        <v>13905</v>
      </c>
      <c r="C800" s="1463" t="s">
        <v>13906</v>
      </c>
      <c r="D800" s="1469">
        <v>43449.0</v>
      </c>
      <c r="E800" s="1470" t="s">
        <v>13907</v>
      </c>
      <c r="F800" s="1471">
        <v>2.7136599E7</v>
      </c>
      <c r="G800" s="1471">
        <v>8.40634399E8</v>
      </c>
      <c r="H800" s="1472" t="b">
        <v>0</v>
      </c>
      <c r="I800" s="1468" t="s">
        <v>76</v>
      </c>
      <c r="J800" s="1472" t="b">
        <v>1</v>
      </c>
      <c r="K800" s="1473"/>
      <c r="L800" s="1473"/>
      <c r="M800" s="1474"/>
      <c r="N800" s="1474"/>
      <c r="O800" s="1474"/>
      <c r="P800" s="1474"/>
    </row>
    <row r="801" hidden="1">
      <c r="A801" s="1464">
        <v>811.0</v>
      </c>
      <c r="B801" s="1463" t="s">
        <v>13908</v>
      </c>
      <c r="C801" s="1463" t="s">
        <v>13909</v>
      </c>
      <c r="D801" s="1469">
        <v>43447.0</v>
      </c>
      <c r="E801" s="1470" t="s">
        <v>13910</v>
      </c>
      <c r="F801" s="1471">
        <v>9.82460888E8</v>
      </c>
      <c r="G801" s="1471">
        <v>9.82460888E8</v>
      </c>
      <c r="H801" s="1472" t="b">
        <v>0</v>
      </c>
      <c r="I801" s="1468" t="s">
        <v>76</v>
      </c>
      <c r="J801" s="1472" t="b">
        <v>0</v>
      </c>
      <c r="K801" s="1473"/>
      <c r="L801" s="1473"/>
      <c r="M801" s="1463" t="s">
        <v>3363</v>
      </c>
      <c r="N801" s="1463" t="s">
        <v>5006</v>
      </c>
      <c r="P801" s="1463" t="s">
        <v>3363</v>
      </c>
    </row>
    <row r="802" hidden="1">
      <c r="A802" s="1464">
        <v>812.0</v>
      </c>
      <c r="B802" s="1463" t="s">
        <v>13911</v>
      </c>
      <c r="C802" s="1463" t="s">
        <v>13912</v>
      </c>
      <c r="D802" s="1469">
        <v>43458.0</v>
      </c>
      <c r="E802" s="1470" t="s">
        <v>13913</v>
      </c>
      <c r="F802" s="1471">
        <v>9.17596946E8</v>
      </c>
      <c r="G802" s="1471">
        <v>9.17596946E8</v>
      </c>
      <c r="H802" s="1472" t="b">
        <v>0</v>
      </c>
      <c r="I802" s="1468" t="s">
        <v>76</v>
      </c>
      <c r="J802" s="1472" t="b">
        <v>0</v>
      </c>
      <c r="K802" s="1473"/>
      <c r="L802" s="1473"/>
      <c r="M802" s="1463" t="s">
        <v>2464</v>
      </c>
      <c r="N802" s="1474"/>
      <c r="O802" s="1474"/>
      <c r="P802" s="1463" t="s">
        <v>2464</v>
      </c>
    </row>
    <row r="803" hidden="1">
      <c r="A803" s="1464">
        <v>813.0</v>
      </c>
      <c r="B803" s="1463" t="s">
        <v>13914</v>
      </c>
      <c r="C803" s="1463" t="s">
        <v>13914</v>
      </c>
      <c r="D803" s="1469">
        <v>43448.0</v>
      </c>
      <c r="E803" s="1470" t="s">
        <v>13915</v>
      </c>
      <c r="F803" s="1471">
        <v>8.63981173E8</v>
      </c>
      <c r="G803" s="1473"/>
      <c r="H803" s="1472" t="b">
        <v>0</v>
      </c>
      <c r="I803" s="1468" t="s">
        <v>76</v>
      </c>
      <c r="J803" s="1472" t="b">
        <v>0</v>
      </c>
      <c r="K803" s="1473"/>
      <c r="L803" s="1473"/>
      <c r="M803" s="1463" t="s">
        <v>2464</v>
      </c>
      <c r="N803" s="1474"/>
      <c r="O803" s="1474"/>
      <c r="P803" s="1463" t="s">
        <v>2464</v>
      </c>
    </row>
    <row r="804" hidden="1">
      <c r="A804" s="1464">
        <v>814.0</v>
      </c>
      <c r="B804" s="1463" t="s">
        <v>13916</v>
      </c>
      <c r="C804" s="1463" t="s">
        <v>13916</v>
      </c>
      <c r="D804" s="1469">
        <v>43449.0</v>
      </c>
      <c r="E804" s="1470" t="s">
        <v>13917</v>
      </c>
      <c r="F804" s="1471">
        <v>8.63981173E8</v>
      </c>
      <c r="G804" s="1471">
        <v>8.63981173E8</v>
      </c>
      <c r="H804" s="1472" t="b">
        <v>0</v>
      </c>
      <c r="I804" s="1468" t="s">
        <v>76</v>
      </c>
      <c r="J804" s="1472" t="b">
        <v>0</v>
      </c>
      <c r="K804" s="1473"/>
      <c r="L804" s="1473"/>
      <c r="M804" s="1463" t="s">
        <v>3024</v>
      </c>
      <c r="N804" s="1463" t="s">
        <v>5089</v>
      </c>
      <c r="O804" s="1474"/>
      <c r="P804" s="1463" t="s">
        <v>3024</v>
      </c>
    </row>
    <row r="805" hidden="1">
      <c r="A805" s="1464">
        <v>815.0</v>
      </c>
      <c r="B805" s="1463" t="s">
        <v>13918</v>
      </c>
      <c r="C805" s="1463" t="s">
        <v>13919</v>
      </c>
      <c r="D805" s="1469">
        <v>43451.0</v>
      </c>
      <c r="E805" s="1470" t="s">
        <v>13920</v>
      </c>
      <c r="F805" s="1471">
        <v>2.0744419E7</v>
      </c>
      <c r="G805" s="1471">
        <v>2.0744419E7</v>
      </c>
      <c r="H805" s="1472" t="b">
        <v>0</v>
      </c>
      <c r="I805" s="1468" t="s">
        <v>76</v>
      </c>
      <c r="J805" s="1472" t="b">
        <v>1</v>
      </c>
      <c r="K805" s="1473"/>
      <c r="L805" s="1473"/>
      <c r="M805" s="1463" t="s">
        <v>2432</v>
      </c>
      <c r="N805" s="1463" t="s">
        <v>4930</v>
      </c>
      <c r="O805" s="1474"/>
      <c r="P805" s="1463" t="s">
        <v>2432</v>
      </c>
    </row>
    <row r="806" hidden="1">
      <c r="A806" s="1464">
        <v>816.0</v>
      </c>
      <c r="B806" s="1463" t="s">
        <v>13921</v>
      </c>
      <c r="C806" s="1463" t="s">
        <v>13922</v>
      </c>
      <c r="D806" s="1469">
        <v>45136.0</v>
      </c>
      <c r="E806" s="1470" t="s">
        <v>13923</v>
      </c>
      <c r="F806" s="1471">
        <v>8.22208869E8</v>
      </c>
      <c r="G806" s="1471">
        <v>8.98680586E8</v>
      </c>
      <c r="H806" s="1472" t="b">
        <v>0</v>
      </c>
      <c r="I806" s="1468" t="s">
        <v>76</v>
      </c>
      <c r="J806" s="1472" t="b">
        <v>0</v>
      </c>
      <c r="K806" s="1468" t="s">
        <v>4936</v>
      </c>
      <c r="L806" s="1471">
        <v>6.6909921784E10</v>
      </c>
      <c r="M806" s="1463" t="s">
        <v>2440</v>
      </c>
      <c r="N806" s="1463" t="s">
        <v>5224</v>
      </c>
      <c r="O806" s="1463" t="s">
        <v>4945</v>
      </c>
      <c r="P806" s="1463" t="s">
        <v>6400</v>
      </c>
    </row>
    <row r="807" hidden="1">
      <c r="A807" s="1464">
        <v>817.0</v>
      </c>
      <c r="B807" s="1463" t="s">
        <v>13924</v>
      </c>
      <c r="C807" s="1463" t="s">
        <v>13925</v>
      </c>
      <c r="D807" s="1469">
        <v>43460.0</v>
      </c>
      <c r="E807" s="1470" t="s">
        <v>13926</v>
      </c>
      <c r="F807" s="1471">
        <v>9.9432824E8</v>
      </c>
      <c r="G807" s="1471">
        <v>9.69922246E8</v>
      </c>
      <c r="H807" s="1472" t="b">
        <v>0</v>
      </c>
      <c r="I807" s="1468" t="s">
        <v>76</v>
      </c>
      <c r="J807" s="1472" t="b">
        <v>0</v>
      </c>
      <c r="K807" s="1473"/>
      <c r="L807" s="1473"/>
      <c r="M807" s="1474"/>
      <c r="N807" s="1474"/>
      <c r="O807" s="1474"/>
      <c r="P807" s="1474"/>
    </row>
    <row r="808" hidden="1">
      <c r="A808" s="1464">
        <v>818.0</v>
      </c>
      <c r="B808" s="1463" t="s">
        <v>13927</v>
      </c>
      <c r="C808" s="1463" t="s">
        <v>13928</v>
      </c>
      <c r="D808" s="1469">
        <v>43454.0</v>
      </c>
      <c r="E808" s="1470" t="s">
        <v>13929</v>
      </c>
      <c r="F808" s="1471">
        <v>6.44147844E8</v>
      </c>
      <c r="G808" s="1471">
        <v>6.44147844E8</v>
      </c>
      <c r="H808" s="1472" t="b">
        <v>0</v>
      </c>
      <c r="I808" s="1468" t="s">
        <v>76</v>
      </c>
      <c r="J808" s="1472" t="b">
        <v>0</v>
      </c>
      <c r="K808" s="1473"/>
      <c r="L808" s="1473"/>
      <c r="M808" s="1474"/>
      <c r="N808" s="1474"/>
      <c r="O808" s="1474"/>
      <c r="P808" s="1474"/>
    </row>
    <row r="809" hidden="1">
      <c r="A809" s="1464">
        <v>819.0</v>
      </c>
      <c r="B809" s="1463" t="s">
        <v>13930</v>
      </c>
      <c r="C809" s="1463" t="s">
        <v>13931</v>
      </c>
      <c r="D809" s="1469">
        <v>44452.0</v>
      </c>
      <c r="E809" s="1470" t="s">
        <v>13932</v>
      </c>
      <c r="F809" s="1471">
        <v>9.89192632E8</v>
      </c>
      <c r="G809" s="1471">
        <v>9.89192632E8</v>
      </c>
      <c r="H809" s="1472" t="b">
        <v>0</v>
      </c>
      <c r="I809" s="1468" t="s">
        <v>76</v>
      </c>
      <c r="J809" s="1472" t="b">
        <v>0</v>
      </c>
      <c r="K809" s="1473"/>
      <c r="L809" s="1473"/>
      <c r="M809" s="1474"/>
      <c r="N809" s="1474"/>
      <c r="O809" s="1474"/>
      <c r="P809" s="1474"/>
    </row>
    <row r="810" hidden="1">
      <c r="A810" s="1464">
        <v>820.0</v>
      </c>
      <c r="B810" s="1463" t="s">
        <v>13933</v>
      </c>
      <c r="C810" s="1463" t="s">
        <v>13934</v>
      </c>
      <c r="D810" s="1469">
        <v>43466.0</v>
      </c>
      <c r="E810" s="1470" t="s">
        <v>13935</v>
      </c>
      <c r="F810" s="1471">
        <v>6.39598555E8</v>
      </c>
      <c r="G810" s="1471">
        <v>6.39598555E8</v>
      </c>
      <c r="H810" s="1472" t="b">
        <v>0</v>
      </c>
      <c r="I810" s="1468" t="s">
        <v>76</v>
      </c>
      <c r="J810" s="1472" t="b">
        <v>0</v>
      </c>
      <c r="K810" s="1473"/>
      <c r="L810" s="1473"/>
      <c r="M810" s="1463" t="s">
        <v>7002</v>
      </c>
      <c r="N810" s="1463" t="s">
        <v>7002</v>
      </c>
      <c r="P810" s="1474"/>
    </row>
    <row r="811" hidden="1">
      <c r="A811" s="1464">
        <v>821.0</v>
      </c>
      <c r="B811" s="1463" t="s">
        <v>13936</v>
      </c>
      <c r="C811" s="1463" t="s">
        <v>13937</v>
      </c>
      <c r="D811" s="1469">
        <v>44385.0</v>
      </c>
      <c r="E811" s="1470" t="s">
        <v>13938</v>
      </c>
      <c r="F811" s="1471">
        <v>9.49429462E8</v>
      </c>
      <c r="G811" s="1471">
        <v>9.49429462E8</v>
      </c>
      <c r="H811" s="1472" t="b">
        <v>0</v>
      </c>
      <c r="I811" s="1468" t="s">
        <v>76</v>
      </c>
      <c r="J811" s="1472" t="b">
        <v>0</v>
      </c>
      <c r="K811" s="1473"/>
      <c r="L811" s="1473"/>
      <c r="M811" s="1463" t="s">
        <v>5019</v>
      </c>
      <c r="N811" s="1463" t="s">
        <v>5019</v>
      </c>
      <c r="O811" s="1474"/>
      <c r="P811" s="1474"/>
    </row>
    <row r="812" hidden="1">
      <c r="A812" s="1464">
        <v>822.0</v>
      </c>
      <c r="B812" s="1463" t="s">
        <v>13939</v>
      </c>
      <c r="C812" s="1463" t="s">
        <v>13940</v>
      </c>
      <c r="D812" s="1469">
        <v>44431.0</v>
      </c>
      <c r="E812" s="1470" t="s">
        <v>13941</v>
      </c>
      <c r="F812" s="1471">
        <v>9.89829989E8</v>
      </c>
      <c r="G812" s="1471">
        <v>9.89829989E8</v>
      </c>
      <c r="H812" s="1472" t="b">
        <v>0</v>
      </c>
      <c r="I812" s="1468" t="s">
        <v>76</v>
      </c>
      <c r="J812" s="1472" t="b">
        <v>0</v>
      </c>
      <c r="K812" s="1473"/>
      <c r="L812" s="1473"/>
      <c r="M812" s="1463" t="s">
        <v>5089</v>
      </c>
      <c r="N812" s="1463" t="s">
        <v>5089</v>
      </c>
      <c r="O812" s="1474"/>
      <c r="P812" s="1474"/>
    </row>
    <row r="813" hidden="1">
      <c r="A813" s="1464">
        <v>823.0</v>
      </c>
      <c r="B813" s="1463" t="s">
        <v>13942</v>
      </c>
      <c r="C813" s="1463" t="s">
        <v>13943</v>
      </c>
      <c r="D813" s="1469">
        <v>44408.0</v>
      </c>
      <c r="E813" s="1470" t="s">
        <v>13944</v>
      </c>
      <c r="F813" s="1471">
        <v>8.55141187E8</v>
      </c>
      <c r="G813" s="1471">
        <v>8.55141187E8</v>
      </c>
      <c r="H813" s="1472" t="b">
        <v>0</v>
      </c>
      <c r="I813" s="1468" t="s">
        <v>76</v>
      </c>
      <c r="J813" s="1472" t="b">
        <v>0</v>
      </c>
      <c r="K813" s="1473"/>
      <c r="L813" s="1473"/>
      <c r="M813" s="1474"/>
      <c r="N813" s="1474"/>
      <c r="O813" s="1474"/>
      <c r="P813" s="1474"/>
    </row>
    <row r="814" hidden="1">
      <c r="A814" s="1464">
        <v>824.0</v>
      </c>
      <c r="B814" s="1463" t="s">
        <v>13945</v>
      </c>
      <c r="C814" s="1463" t="s">
        <v>13946</v>
      </c>
      <c r="D814" s="1469">
        <v>43454.0</v>
      </c>
      <c r="E814" s="1470" t="s">
        <v>13947</v>
      </c>
      <c r="F814" s="1471">
        <v>8.12312398E8</v>
      </c>
      <c r="G814" s="1473"/>
      <c r="H814" s="1472" t="b">
        <v>0</v>
      </c>
      <c r="I814" s="1473"/>
      <c r="J814" s="1472" t="b">
        <v>1</v>
      </c>
      <c r="K814" s="1473"/>
      <c r="L814" s="1473"/>
      <c r="M814" s="1463" t="s">
        <v>13073</v>
      </c>
      <c r="N814" s="1474"/>
      <c r="O814" s="1474"/>
      <c r="P814" s="1463" t="s">
        <v>13073</v>
      </c>
    </row>
    <row r="815" hidden="1">
      <c r="A815" s="1464">
        <v>826.0</v>
      </c>
      <c r="B815" s="1463" t="s">
        <v>13948</v>
      </c>
      <c r="C815" s="1463" t="s">
        <v>13948</v>
      </c>
      <c r="D815" s="1469">
        <v>43455.0</v>
      </c>
      <c r="E815" s="1470" t="s">
        <v>13949</v>
      </c>
      <c r="F815" s="1471">
        <v>8.193916E8</v>
      </c>
      <c r="G815" s="1471">
        <v>8.193916E8</v>
      </c>
      <c r="H815" s="1472" t="b">
        <v>0</v>
      </c>
      <c r="I815" s="1473"/>
      <c r="J815" s="1472" t="b">
        <v>1</v>
      </c>
      <c r="K815" s="1473"/>
      <c r="L815" s="1473"/>
      <c r="M815" s="1474"/>
      <c r="N815" s="1474"/>
      <c r="O815" s="1474"/>
      <c r="P815" s="1474"/>
    </row>
    <row r="816" hidden="1">
      <c r="A816" s="1464">
        <v>827.0</v>
      </c>
      <c r="B816" s="1463" t="s">
        <v>13950</v>
      </c>
      <c r="C816" s="1463" t="s">
        <v>13951</v>
      </c>
      <c r="D816" s="1469">
        <v>43460.0</v>
      </c>
      <c r="E816" s="1470" t="s">
        <v>13952</v>
      </c>
      <c r="F816" s="1471">
        <v>9.9432824E8</v>
      </c>
      <c r="G816" s="1471">
        <v>9.9432824E8</v>
      </c>
      <c r="H816" s="1472" t="b">
        <v>0</v>
      </c>
      <c r="I816" s="1468" t="s">
        <v>76</v>
      </c>
      <c r="J816" s="1472" t="b">
        <v>1</v>
      </c>
      <c r="K816" s="1473"/>
      <c r="L816" s="1473"/>
      <c r="M816" s="1463" t="s">
        <v>5072</v>
      </c>
      <c r="N816" s="1463" t="s">
        <v>5072</v>
      </c>
      <c r="O816" s="1474"/>
      <c r="P816" s="1474"/>
    </row>
    <row r="817">
      <c r="A817" s="1464">
        <v>828.0</v>
      </c>
      <c r="B817" s="1463" t="s">
        <v>3537</v>
      </c>
      <c r="C817" s="1463" t="s">
        <v>5029</v>
      </c>
      <c r="D817" s="1469">
        <v>43460.0</v>
      </c>
      <c r="E817" s="1470" t="s">
        <v>5030</v>
      </c>
      <c r="F817" s="1471">
        <v>2.3093E7</v>
      </c>
      <c r="G817" s="1471">
        <v>8.99212786E8</v>
      </c>
      <c r="H817" s="1472" t="b">
        <v>1</v>
      </c>
      <c r="I817" s="1468" t="s">
        <v>76</v>
      </c>
      <c r="J817" s="1472" t="b">
        <v>1</v>
      </c>
      <c r="K817" s="1468" t="s">
        <v>1077</v>
      </c>
      <c r="L817" s="1471">
        <v>6.6618258585E10</v>
      </c>
      <c r="M817" s="1463" t="s">
        <v>2937</v>
      </c>
      <c r="N817" s="1474"/>
      <c r="O817" s="1463" t="s">
        <v>9198</v>
      </c>
      <c r="P817" s="1463" t="s">
        <v>2937</v>
      </c>
    </row>
    <row r="818" hidden="1">
      <c r="A818" s="1464">
        <v>829.0</v>
      </c>
      <c r="B818" s="1463" t="s">
        <v>13953</v>
      </c>
      <c r="C818" s="1463" t="s">
        <v>13954</v>
      </c>
      <c r="D818" s="1469">
        <v>43466.0</v>
      </c>
      <c r="E818" s="1470" t="s">
        <v>13955</v>
      </c>
      <c r="F818" s="1471">
        <v>9.96256414E8</v>
      </c>
      <c r="G818" s="1471">
        <v>9.95959428E8</v>
      </c>
      <c r="H818" s="1472" t="b">
        <v>0</v>
      </c>
      <c r="I818" s="1468" t="s">
        <v>76</v>
      </c>
      <c r="J818" s="1472" t="b">
        <v>0</v>
      </c>
      <c r="K818" s="1473"/>
      <c r="L818" s="1473"/>
      <c r="M818" s="1463" t="s">
        <v>8308</v>
      </c>
      <c r="N818" s="1463" t="s">
        <v>8308</v>
      </c>
      <c r="P818" s="1474"/>
    </row>
    <row r="819" hidden="1">
      <c r="A819" s="1464">
        <v>830.0</v>
      </c>
      <c r="B819" s="1463" t="s">
        <v>13956</v>
      </c>
      <c r="C819" s="1463" t="s">
        <v>13957</v>
      </c>
      <c r="D819" s="1469">
        <v>43489.0</v>
      </c>
      <c r="E819" s="1470" t="s">
        <v>13958</v>
      </c>
      <c r="F819" s="1471">
        <v>2.0330825E7</v>
      </c>
      <c r="G819" s="1471">
        <v>8.67199532E8</v>
      </c>
      <c r="H819" s="1472" t="b">
        <v>0</v>
      </c>
      <c r="I819" s="1468" t="s">
        <v>76</v>
      </c>
      <c r="J819" s="1472" t="b">
        <v>1</v>
      </c>
      <c r="K819" s="1473"/>
      <c r="L819" s="1473"/>
      <c r="M819" s="1463" t="s">
        <v>2426</v>
      </c>
      <c r="O819" s="1474"/>
      <c r="P819" s="1463" t="s">
        <v>2426</v>
      </c>
    </row>
    <row r="820" hidden="1">
      <c r="A820" s="1464">
        <v>831.0</v>
      </c>
      <c r="B820" s="1463" t="s">
        <v>13959</v>
      </c>
      <c r="C820" s="1463" t="s">
        <v>13960</v>
      </c>
      <c r="D820" s="1469">
        <v>43469.0</v>
      </c>
      <c r="E820" s="1470" t="s">
        <v>13961</v>
      </c>
      <c r="F820" s="1471">
        <v>2.8215889E7</v>
      </c>
      <c r="G820" s="1471">
        <v>8.86892954E8</v>
      </c>
      <c r="H820" s="1472" t="b">
        <v>0</v>
      </c>
      <c r="I820" s="1468" t="s">
        <v>76</v>
      </c>
      <c r="J820" s="1472" t="b">
        <v>1</v>
      </c>
      <c r="K820" s="1473"/>
      <c r="L820" s="1473"/>
      <c r="M820" s="1463" t="s">
        <v>2440</v>
      </c>
      <c r="N820" s="1474"/>
      <c r="O820" s="1474"/>
      <c r="P820" s="1463" t="s">
        <v>2440</v>
      </c>
    </row>
    <row r="821" hidden="1">
      <c r="A821" s="1464">
        <v>832.0</v>
      </c>
      <c r="B821" s="1463" t="s">
        <v>13962</v>
      </c>
      <c r="C821" s="1463" t="s">
        <v>13963</v>
      </c>
      <c r="D821" s="1469">
        <v>43471.0</v>
      </c>
      <c r="E821" s="1470" t="s">
        <v>13964</v>
      </c>
      <c r="F821" s="1471">
        <v>2.0330888E7</v>
      </c>
      <c r="G821" s="1471">
        <v>8.67199532E8</v>
      </c>
      <c r="H821" s="1472" t="b">
        <v>0</v>
      </c>
      <c r="I821" s="1468" t="s">
        <v>76</v>
      </c>
      <c r="J821" s="1472" t="b">
        <v>1</v>
      </c>
      <c r="K821" s="1473"/>
      <c r="L821" s="1473"/>
      <c r="M821" s="1463" t="s">
        <v>2426</v>
      </c>
      <c r="O821" s="1474"/>
      <c r="P821" s="1463" t="s">
        <v>2426</v>
      </c>
    </row>
    <row r="822" hidden="1">
      <c r="A822" s="1464">
        <v>833.0</v>
      </c>
      <c r="B822" s="1463" t="s">
        <v>13965</v>
      </c>
      <c r="C822" s="1463" t="s">
        <v>13966</v>
      </c>
      <c r="D822" s="1469">
        <v>43479.0</v>
      </c>
      <c r="E822" s="1470" t="s">
        <v>13967</v>
      </c>
      <c r="F822" s="1471">
        <v>2.3815373E7</v>
      </c>
      <c r="G822" s="1471">
        <v>8.90667436E8</v>
      </c>
      <c r="H822" s="1472" t="b">
        <v>0</v>
      </c>
      <c r="I822" s="1468" t="s">
        <v>76</v>
      </c>
      <c r="J822" s="1472" t="b">
        <v>1</v>
      </c>
      <c r="K822" s="1473"/>
      <c r="L822" s="1473"/>
      <c r="M822" s="1474"/>
      <c r="N822" s="1474"/>
      <c r="O822" s="1474"/>
      <c r="P822" s="1474"/>
    </row>
    <row r="823" hidden="1">
      <c r="A823" s="1464">
        <v>834.0</v>
      </c>
      <c r="B823" s="1463" t="s">
        <v>13968</v>
      </c>
      <c r="C823" s="1463" t="s">
        <v>13968</v>
      </c>
      <c r="D823" s="1469">
        <v>43489.0</v>
      </c>
      <c r="E823" s="1470" t="s">
        <v>13969</v>
      </c>
      <c r="F823" s="1471">
        <v>9.70781968E8</v>
      </c>
      <c r="G823" s="1471">
        <v>9.70781968E8</v>
      </c>
      <c r="H823" s="1472" t="b">
        <v>0</v>
      </c>
      <c r="I823" s="1468" t="s">
        <v>76</v>
      </c>
      <c r="J823" s="1472" t="b">
        <v>1</v>
      </c>
      <c r="K823" s="1473"/>
      <c r="L823" s="1473"/>
      <c r="M823" s="1463" t="s">
        <v>2937</v>
      </c>
      <c r="N823" s="1474"/>
      <c r="O823" s="1474"/>
      <c r="P823" s="1463" t="s">
        <v>2937</v>
      </c>
    </row>
    <row r="824">
      <c r="A824" s="1464">
        <v>835.0</v>
      </c>
      <c r="B824" s="1463" t="s">
        <v>5031</v>
      </c>
      <c r="C824" s="1463" t="s">
        <v>5032</v>
      </c>
      <c r="D824" s="1469">
        <v>44331.0</v>
      </c>
      <c r="E824" s="1470" t="s">
        <v>5033</v>
      </c>
      <c r="F824" s="1471">
        <v>2.624E7</v>
      </c>
      <c r="G824" s="1471">
        <v>6.33938848E8</v>
      </c>
      <c r="H824" s="1472" t="b">
        <v>1</v>
      </c>
      <c r="I824" s="1468" t="s">
        <v>76</v>
      </c>
      <c r="J824" s="1472" t="b">
        <v>1</v>
      </c>
      <c r="K824" s="1468" t="s">
        <v>4940</v>
      </c>
      <c r="L824" s="1471">
        <v>6.68193916E10</v>
      </c>
      <c r="M824" s="1463" t="s">
        <v>2937</v>
      </c>
      <c r="N824" s="1463" t="s">
        <v>9417</v>
      </c>
      <c r="O824" s="1463" t="s">
        <v>9418</v>
      </c>
      <c r="P824" s="1463" t="s">
        <v>2937</v>
      </c>
    </row>
    <row r="825" hidden="1">
      <c r="A825" s="1464">
        <v>836.0</v>
      </c>
      <c r="B825" s="1463" t="s">
        <v>13970</v>
      </c>
      <c r="C825" s="1463" t="s">
        <v>13971</v>
      </c>
      <c r="D825" s="1469">
        <v>43524.0</v>
      </c>
      <c r="E825" s="1470" t="s">
        <v>13972</v>
      </c>
      <c r="F825" s="1471">
        <v>9.66368174E8</v>
      </c>
      <c r="G825" s="1471">
        <v>9.28476407E8</v>
      </c>
      <c r="H825" s="1472" t="b">
        <v>0</v>
      </c>
      <c r="I825" s="1468" t="s">
        <v>76</v>
      </c>
      <c r="J825" s="1472" t="b">
        <v>0</v>
      </c>
      <c r="K825" s="1473"/>
      <c r="L825" s="1473"/>
      <c r="M825" s="1463" t="s">
        <v>2715</v>
      </c>
      <c r="N825" s="1463" t="s">
        <v>4951</v>
      </c>
      <c r="O825" s="1474"/>
      <c r="P825" s="1463" t="s">
        <v>2715</v>
      </c>
    </row>
    <row r="826">
      <c r="A826" s="1464">
        <v>837.0</v>
      </c>
      <c r="B826" s="1463" t="s">
        <v>283</v>
      </c>
      <c r="C826" s="1463" t="s">
        <v>283</v>
      </c>
      <c r="D826" s="1469">
        <v>44331.0</v>
      </c>
      <c r="E826" s="1470" t="s">
        <v>5034</v>
      </c>
      <c r="F826" s="1471">
        <v>9.22811818E8</v>
      </c>
      <c r="G826" s="1468" t="s">
        <v>5035</v>
      </c>
      <c r="H826" s="1472" t="b">
        <v>1</v>
      </c>
      <c r="I826" s="1468" t="s">
        <v>76</v>
      </c>
      <c r="J826" s="1472" t="b">
        <v>1</v>
      </c>
      <c r="K826" s="1468" t="s">
        <v>5036</v>
      </c>
      <c r="L826" s="1471">
        <v>6.6839163158E10</v>
      </c>
      <c r="M826" s="1463" t="s">
        <v>4048</v>
      </c>
      <c r="N826" s="1474"/>
      <c r="O826" s="1474"/>
      <c r="P826" s="1463" t="s">
        <v>4048</v>
      </c>
    </row>
    <row r="827" hidden="1">
      <c r="A827" s="1464">
        <v>841.0</v>
      </c>
      <c r="B827" s="1463" t="s">
        <v>13973</v>
      </c>
      <c r="C827" s="1463" t="s">
        <v>13974</v>
      </c>
      <c r="D827" s="1469">
        <v>43524.0</v>
      </c>
      <c r="E827" s="1470" t="s">
        <v>13975</v>
      </c>
      <c r="F827" s="1471">
        <v>9.66368174E8</v>
      </c>
      <c r="G827" s="1471">
        <v>8.07810015E8</v>
      </c>
      <c r="H827" s="1472" t="b">
        <v>0</v>
      </c>
      <c r="I827" s="1468" t="s">
        <v>76</v>
      </c>
      <c r="J827" s="1472" t="b">
        <v>0</v>
      </c>
      <c r="K827" s="1473"/>
      <c r="L827" s="1473"/>
      <c r="M827" s="1463" t="s">
        <v>2715</v>
      </c>
      <c r="N827" s="1474"/>
      <c r="O827" s="1474"/>
      <c r="P827" s="1463" t="s">
        <v>2715</v>
      </c>
    </row>
    <row r="828" hidden="1">
      <c r="A828" s="1464">
        <v>842.0</v>
      </c>
      <c r="B828" s="1463" t="s">
        <v>13976</v>
      </c>
      <c r="C828" s="1463" t="s">
        <v>13977</v>
      </c>
      <c r="D828" s="1469">
        <v>43524.0</v>
      </c>
      <c r="E828" s="1470" t="s">
        <v>13978</v>
      </c>
      <c r="F828" s="1471">
        <v>9.66368174E8</v>
      </c>
      <c r="G828" s="1471">
        <v>9.21939955E8</v>
      </c>
      <c r="H828" s="1472" t="b">
        <v>0</v>
      </c>
      <c r="I828" s="1468" t="s">
        <v>76</v>
      </c>
      <c r="J828" s="1472" t="b">
        <v>0</v>
      </c>
      <c r="K828" s="1473"/>
      <c r="L828" s="1473"/>
      <c r="M828" s="1463" t="s">
        <v>2715</v>
      </c>
      <c r="N828" s="1463" t="s">
        <v>5089</v>
      </c>
      <c r="O828" s="1474"/>
      <c r="P828" s="1463" t="s">
        <v>2715</v>
      </c>
    </row>
    <row r="829">
      <c r="A829" s="1464">
        <v>843.0</v>
      </c>
      <c r="B829" s="1463" t="s">
        <v>2721</v>
      </c>
      <c r="C829" s="1463" t="s">
        <v>5039</v>
      </c>
      <c r="D829" s="1469">
        <v>45565.0</v>
      </c>
      <c r="E829" s="1470" t="s">
        <v>5040</v>
      </c>
      <c r="F829" s="1471">
        <v>8.63265205E8</v>
      </c>
      <c r="G829" s="1471">
        <v>8.63265205E8</v>
      </c>
      <c r="H829" s="1472" t="b">
        <v>1</v>
      </c>
      <c r="I829" s="1468" t="s">
        <v>76</v>
      </c>
      <c r="J829" s="1472" t="b">
        <v>1</v>
      </c>
      <c r="K829" s="1468" t="s">
        <v>1077</v>
      </c>
      <c r="L829" s="1471">
        <v>6.6618258585E10</v>
      </c>
      <c r="M829" s="1463" t="s">
        <v>4048</v>
      </c>
      <c r="N829" s="1474"/>
      <c r="O829" s="1463" t="s">
        <v>9433</v>
      </c>
      <c r="P829" s="1463" t="s">
        <v>4048</v>
      </c>
    </row>
    <row r="830" hidden="1">
      <c r="A830" s="1464">
        <v>844.0</v>
      </c>
      <c r="B830" s="1463" t="s">
        <v>13979</v>
      </c>
      <c r="C830" s="1463" t="s">
        <v>13980</v>
      </c>
      <c r="D830" s="1469">
        <v>43467.0</v>
      </c>
      <c r="E830" s="1470" t="s">
        <v>13981</v>
      </c>
      <c r="F830" s="1471">
        <v>2.2079999E7</v>
      </c>
      <c r="G830" s="1471">
        <v>2.2079999E7</v>
      </c>
      <c r="H830" s="1472" t="b">
        <v>0</v>
      </c>
      <c r="I830" s="1468" t="s">
        <v>76</v>
      </c>
      <c r="J830" s="1472" t="b">
        <v>0</v>
      </c>
      <c r="K830" s="1473"/>
      <c r="L830" s="1473"/>
      <c r="M830" s="1463" t="s">
        <v>2426</v>
      </c>
      <c r="N830" s="1463" t="s">
        <v>5089</v>
      </c>
      <c r="O830" s="1474"/>
      <c r="P830" s="1463" t="s">
        <v>2426</v>
      </c>
    </row>
    <row r="831" hidden="1">
      <c r="A831" s="1464">
        <v>845.0</v>
      </c>
      <c r="B831" s="1463" t="s">
        <v>13982</v>
      </c>
      <c r="C831" s="1463" t="s">
        <v>13982</v>
      </c>
      <c r="D831" s="1469">
        <v>43374.0</v>
      </c>
      <c r="E831" s="1470" t="s">
        <v>13983</v>
      </c>
      <c r="F831" s="1471">
        <v>2.2544254E7</v>
      </c>
      <c r="G831" s="1471">
        <v>8.19111268E8</v>
      </c>
      <c r="H831" s="1472" t="b">
        <v>0</v>
      </c>
      <c r="I831" s="1468" t="s">
        <v>76</v>
      </c>
      <c r="J831" s="1472" t="b">
        <v>0</v>
      </c>
      <c r="K831" s="1473"/>
      <c r="L831" s="1473"/>
      <c r="M831" s="1463" t="s">
        <v>2464</v>
      </c>
      <c r="N831" s="1463" t="s">
        <v>5089</v>
      </c>
      <c r="O831" s="1474"/>
      <c r="P831" s="1463" t="s">
        <v>2464</v>
      </c>
    </row>
    <row r="832" hidden="1">
      <c r="A832" s="1464">
        <v>846.0</v>
      </c>
      <c r="B832" s="1463" t="s">
        <v>13984</v>
      </c>
      <c r="C832" s="1463" t="s">
        <v>13985</v>
      </c>
      <c r="D832" s="1469">
        <v>43586.0</v>
      </c>
      <c r="E832" s="1470" t="s">
        <v>13986</v>
      </c>
      <c r="F832" s="1471">
        <v>6.28900982E8</v>
      </c>
      <c r="G832" s="1471">
        <v>6.28900982E8</v>
      </c>
      <c r="H832" s="1472" t="b">
        <v>0</v>
      </c>
      <c r="I832" s="1468" t="s">
        <v>76</v>
      </c>
      <c r="J832" s="1472" t="b">
        <v>0</v>
      </c>
      <c r="K832" s="1473"/>
      <c r="L832" s="1473"/>
      <c r="M832" s="1463" t="s">
        <v>4317</v>
      </c>
      <c r="N832" s="1463" t="s">
        <v>5019</v>
      </c>
      <c r="O832" s="1474"/>
      <c r="P832" s="1463" t="s">
        <v>4317</v>
      </c>
    </row>
    <row r="833" hidden="1">
      <c r="A833" s="1464">
        <v>847.0</v>
      </c>
      <c r="B833" s="1463" t="s">
        <v>13987</v>
      </c>
      <c r="C833" s="1463" t="s">
        <v>13988</v>
      </c>
      <c r="D833" s="1469">
        <v>43523.0</v>
      </c>
      <c r="E833" s="1470" t="s">
        <v>13989</v>
      </c>
      <c r="F833" s="1471">
        <v>9.68308924E8</v>
      </c>
      <c r="G833" s="1471">
        <v>8.94452835E8</v>
      </c>
      <c r="H833" s="1472" t="b">
        <v>0</v>
      </c>
      <c r="I833" s="1468" t="s">
        <v>76</v>
      </c>
      <c r="J833" s="1472" t="b">
        <v>0</v>
      </c>
      <c r="K833" s="1473"/>
      <c r="L833" s="1473"/>
      <c r="M833" s="1474"/>
      <c r="N833" s="1474"/>
      <c r="O833" s="1474"/>
      <c r="P833" s="1474"/>
    </row>
    <row r="834" hidden="1">
      <c r="A834" s="1464">
        <v>848.0</v>
      </c>
      <c r="B834" s="1463" t="s">
        <v>13990</v>
      </c>
      <c r="C834" s="1463" t="s">
        <v>13991</v>
      </c>
      <c r="D834" s="1469">
        <v>43516.0</v>
      </c>
      <c r="E834" s="1470" t="s">
        <v>13992</v>
      </c>
      <c r="F834" s="1471">
        <v>9.52316932E8</v>
      </c>
      <c r="G834" s="1471">
        <v>8.94452835E8</v>
      </c>
      <c r="H834" s="1472" t="b">
        <v>0</v>
      </c>
      <c r="I834" s="1468" t="s">
        <v>76</v>
      </c>
      <c r="J834" s="1472" t="b">
        <v>0</v>
      </c>
      <c r="K834" s="1473"/>
      <c r="L834" s="1473"/>
      <c r="M834" s="1474"/>
      <c r="N834" s="1474"/>
      <c r="O834" s="1474"/>
      <c r="P834" s="1474"/>
    </row>
    <row r="835" hidden="1">
      <c r="A835" s="1464">
        <v>849.0</v>
      </c>
      <c r="B835" s="1463" t="s">
        <v>13993</v>
      </c>
      <c r="C835" s="1463" t="s">
        <v>13994</v>
      </c>
      <c r="D835" s="1469">
        <v>43523.0</v>
      </c>
      <c r="E835" s="1470" t="s">
        <v>13995</v>
      </c>
      <c r="F835" s="1471">
        <v>9.51054999E8</v>
      </c>
      <c r="G835" s="1471">
        <v>9.19985985E8</v>
      </c>
      <c r="H835" s="1472" t="b">
        <v>0</v>
      </c>
      <c r="I835" s="1468" t="s">
        <v>263</v>
      </c>
      <c r="J835" s="1472" t="b">
        <v>0</v>
      </c>
      <c r="K835" s="1473"/>
      <c r="L835" s="1473"/>
      <c r="M835" s="1474"/>
      <c r="N835" s="1474"/>
      <c r="O835" s="1474"/>
      <c r="P835" s="1474"/>
    </row>
    <row r="836" hidden="1">
      <c r="A836" s="1464">
        <v>850.0</v>
      </c>
      <c r="B836" s="1463" t="s">
        <v>13996</v>
      </c>
      <c r="C836" s="1463" t="s">
        <v>13997</v>
      </c>
      <c r="D836" s="1469">
        <v>43784.0</v>
      </c>
      <c r="E836" s="1470" t="s">
        <v>13998</v>
      </c>
      <c r="F836" s="1471">
        <v>2.1294768E7</v>
      </c>
      <c r="G836" s="1477">
        <v>6.19515153085336E18</v>
      </c>
      <c r="H836" s="1472" t="b">
        <v>0</v>
      </c>
      <c r="I836" s="1468" t="s">
        <v>76</v>
      </c>
      <c r="J836" s="1472" t="b">
        <v>0</v>
      </c>
      <c r="K836" s="1473"/>
      <c r="L836" s="1473"/>
      <c r="M836" s="1474"/>
      <c r="N836" s="1474"/>
      <c r="O836" s="1474"/>
      <c r="P836" s="1474"/>
    </row>
    <row r="837">
      <c r="A837" s="1464">
        <v>863.0</v>
      </c>
      <c r="B837" s="1463" t="s">
        <v>5043</v>
      </c>
      <c r="C837" s="1463" t="s">
        <v>5044</v>
      </c>
      <c r="D837" s="1469">
        <v>44368.0</v>
      </c>
      <c r="E837" s="1470" t="s">
        <v>5045</v>
      </c>
      <c r="F837" s="1471">
        <v>2.6461413E7</v>
      </c>
      <c r="G837" s="1471">
        <v>9.5254826E8</v>
      </c>
      <c r="H837" s="1472" t="b">
        <v>1</v>
      </c>
      <c r="I837" s="1468" t="s">
        <v>76</v>
      </c>
      <c r="J837" s="1472" t="b">
        <v>1</v>
      </c>
      <c r="K837" s="1468" t="s">
        <v>4929</v>
      </c>
      <c r="L837" s="1475">
        <v>6.69232E15</v>
      </c>
      <c r="M837" s="1463" t="s">
        <v>4048</v>
      </c>
      <c r="N837" s="1474"/>
      <c r="O837" s="1474"/>
      <c r="P837" s="1463" t="s">
        <v>4048</v>
      </c>
    </row>
    <row r="838" hidden="1">
      <c r="A838" s="1464">
        <v>864.0</v>
      </c>
      <c r="B838" s="1463" t="s">
        <v>13999</v>
      </c>
      <c r="C838" s="1463" t="s">
        <v>14000</v>
      </c>
      <c r="D838" s="1469">
        <v>44368.0</v>
      </c>
      <c r="E838" s="1470" t="s">
        <v>14001</v>
      </c>
      <c r="F838" s="1471">
        <v>2.001516E7</v>
      </c>
      <c r="G838" s="1471">
        <v>9.52548204E8</v>
      </c>
      <c r="H838" s="1472" t="b">
        <v>0</v>
      </c>
      <c r="I838" s="1468" t="s">
        <v>76</v>
      </c>
      <c r="J838" s="1472" t="b">
        <v>0</v>
      </c>
      <c r="K838" s="1468" t="s">
        <v>4929</v>
      </c>
      <c r="L838" s="1475">
        <v>6.69232E15</v>
      </c>
      <c r="M838" s="1463" t="s">
        <v>2536</v>
      </c>
      <c r="N838" s="1474"/>
      <c r="O838" s="1463" t="s">
        <v>4945</v>
      </c>
      <c r="P838" s="1463" t="s">
        <v>5047</v>
      </c>
    </row>
    <row r="839" hidden="1">
      <c r="A839" s="1464">
        <v>865.0</v>
      </c>
      <c r="B839" s="1463" t="s">
        <v>5048</v>
      </c>
      <c r="C839" s="1463" t="s">
        <v>5049</v>
      </c>
      <c r="D839" s="1469">
        <v>44368.0</v>
      </c>
      <c r="E839" s="1470" t="s">
        <v>5050</v>
      </c>
      <c r="F839" s="1471">
        <v>2.105225E7</v>
      </c>
      <c r="G839" s="1468" t="s">
        <v>5051</v>
      </c>
      <c r="H839" s="1472" t="b">
        <v>0</v>
      </c>
      <c r="I839" s="1468" t="s">
        <v>76</v>
      </c>
      <c r="J839" s="1472" t="b">
        <v>0</v>
      </c>
      <c r="K839" s="1468" t="s">
        <v>4929</v>
      </c>
      <c r="L839" s="1475">
        <v>6.69232E15</v>
      </c>
      <c r="M839" s="1463" t="s">
        <v>4048</v>
      </c>
      <c r="N839" s="1474"/>
      <c r="O839" s="1463" t="s">
        <v>9438</v>
      </c>
      <c r="P839" s="1463" t="s">
        <v>4048</v>
      </c>
    </row>
    <row r="840" hidden="1">
      <c r="A840" s="1464">
        <v>872.0</v>
      </c>
      <c r="B840" s="1463" t="s">
        <v>13803</v>
      </c>
      <c r="C840" s="1463" t="s">
        <v>14002</v>
      </c>
      <c r="D840" s="1469">
        <v>43390.0</v>
      </c>
      <c r="E840" s="1470" t="s">
        <v>14003</v>
      </c>
      <c r="F840" s="1471">
        <v>2.6496666E7</v>
      </c>
      <c r="G840" s="1471">
        <v>8.00726229E8</v>
      </c>
      <c r="H840" s="1472" t="b">
        <v>0</v>
      </c>
      <c r="I840" s="1468" t="s">
        <v>76</v>
      </c>
      <c r="J840" s="1472" t="b">
        <v>1</v>
      </c>
      <c r="K840" s="1473"/>
      <c r="L840" s="1473"/>
      <c r="M840" s="1463" t="s">
        <v>2426</v>
      </c>
      <c r="N840" s="1463" t="s">
        <v>5006</v>
      </c>
      <c r="P840" s="1463" t="s">
        <v>2426</v>
      </c>
    </row>
    <row r="841" hidden="1">
      <c r="A841" s="1464">
        <v>873.0</v>
      </c>
      <c r="B841" s="1463" t="s">
        <v>14004</v>
      </c>
      <c r="C841" s="1463" t="s">
        <v>14005</v>
      </c>
      <c r="D841" s="1469">
        <v>44336.0</v>
      </c>
      <c r="E841" s="1470" t="s">
        <v>14006</v>
      </c>
      <c r="F841" s="1471">
        <v>2.0111117E7</v>
      </c>
      <c r="G841" s="1471">
        <v>8.20023832E8</v>
      </c>
      <c r="H841" s="1472" t="b">
        <v>0</v>
      </c>
      <c r="I841" s="1468" t="s">
        <v>76</v>
      </c>
      <c r="J841" s="1472" t="b">
        <v>0</v>
      </c>
      <c r="K841" s="1468" t="s">
        <v>4940</v>
      </c>
      <c r="L841" s="1471">
        <v>6.68193916E10</v>
      </c>
      <c r="M841" s="1463" t="s">
        <v>2426</v>
      </c>
      <c r="O841" s="1463" t="s">
        <v>4954</v>
      </c>
      <c r="P841" s="1463" t="s">
        <v>7414</v>
      </c>
    </row>
    <row r="842">
      <c r="A842" s="1464">
        <v>875.0</v>
      </c>
      <c r="B842" s="1463" t="s">
        <v>5053</v>
      </c>
      <c r="C842" s="1463" t="s">
        <v>5053</v>
      </c>
      <c r="D842" s="1469">
        <v>45621.0</v>
      </c>
      <c r="E842" s="1470" t="s">
        <v>5054</v>
      </c>
      <c r="F842" s="1471">
        <v>2.3025265E7</v>
      </c>
      <c r="G842" s="1471">
        <v>2.3025265E7</v>
      </c>
      <c r="H842" s="1472" t="b">
        <v>1</v>
      </c>
      <c r="I842" s="1468" t="s">
        <v>76</v>
      </c>
      <c r="J842" s="1472" t="b">
        <v>1</v>
      </c>
      <c r="K842" s="1468" t="s">
        <v>4940</v>
      </c>
      <c r="L842" s="1471">
        <v>6.68193916E10</v>
      </c>
      <c r="M842" s="1463" t="s">
        <v>4048</v>
      </c>
      <c r="N842" s="1474"/>
      <c r="O842" s="1463" t="s">
        <v>9438</v>
      </c>
      <c r="P842" s="1463" t="s">
        <v>4048</v>
      </c>
    </row>
    <row r="843" hidden="1">
      <c r="A843" s="1464">
        <v>876.0</v>
      </c>
      <c r="B843" s="1463" t="s">
        <v>14007</v>
      </c>
      <c r="C843" s="1463" t="s">
        <v>14008</v>
      </c>
      <c r="D843" s="1469">
        <v>43525.0</v>
      </c>
      <c r="E843" s="1470" t="s">
        <v>14009</v>
      </c>
      <c r="F843" s="1471">
        <v>8.67615558E8</v>
      </c>
      <c r="G843" s="1471">
        <v>8.67615558E8</v>
      </c>
      <c r="H843" s="1472" t="b">
        <v>0</v>
      </c>
      <c r="I843" s="1468" t="s">
        <v>76</v>
      </c>
      <c r="J843" s="1472" t="b">
        <v>1</v>
      </c>
      <c r="K843" s="1473"/>
      <c r="L843" s="1473"/>
      <c r="M843" s="1463" t="s">
        <v>5086</v>
      </c>
      <c r="N843" s="1463" t="s">
        <v>5086</v>
      </c>
      <c r="O843" s="1474"/>
      <c r="P843" s="1474"/>
    </row>
    <row r="844" hidden="1">
      <c r="A844" s="1464">
        <v>877.0</v>
      </c>
      <c r="B844" s="1463" t="s">
        <v>14010</v>
      </c>
      <c r="C844" s="1463" t="s">
        <v>14011</v>
      </c>
      <c r="D844" s="1469">
        <v>43539.0</v>
      </c>
      <c r="E844" s="1470" t="s">
        <v>14012</v>
      </c>
      <c r="F844" s="1471">
        <v>6.55061685E8</v>
      </c>
      <c r="G844" s="1471">
        <v>6.55061685E8</v>
      </c>
      <c r="H844" s="1472" t="b">
        <v>0</v>
      </c>
      <c r="I844" s="1468" t="s">
        <v>76</v>
      </c>
      <c r="J844" s="1472" t="b">
        <v>1</v>
      </c>
      <c r="K844" s="1473"/>
      <c r="L844" s="1473"/>
      <c r="M844" s="1463" t="s">
        <v>2432</v>
      </c>
      <c r="N844" s="1463" t="s">
        <v>4951</v>
      </c>
      <c r="O844" s="1474"/>
      <c r="P844" s="1463" t="s">
        <v>2432</v>
      </c>
    </row>
    <row r="845" hidden="1">
      <c r="A845" s="1464">
        <v>878.0</v>
      </c>
      <c r="B845" s="1463" t="s">
        <v>14013</v>
      </c>
      <c r="C845" s="1463" t="s">
        <v>14014</v>
      </c>
      <c r="D845" s="1469">
        <v>43539.0</v>
      </c>
      <c r="E845" s="1470" t="s">
        <v>14015</v>
      </c>
      <c r="F845" s="1471">
        <v>6.14137735E8</v>
      </c>
      <c r="G845" s="1471">
        <v>6.14137735E8</v>
      </c>
      <c r="H845" s="1472" t="b">
        <v>0</v>
      </c>
      <c r="I845" s="1468" t="s">
        <v>76</v>
      </c>
      <c r="J845" s="1472" t="b">
        <v>0</v>
      </c>
      <c r="K845" s="1473"/>
      <c r="L845" s="1473"/>
      <c r="M845" s="1463" t="s">
        <v>2432</v>
      </c>
      <c r="N845" s="1474"/>
      <c r="O845" s="1474"/>
      <c r="P845" s="1463" t="s">
        <v>2432</v>
      </c>
    </row>
    <row r="846" hidden="1">
      <c r="A846" s="1464">
        <v>879.0</v>
      </c>
      <c r="B846" s="1463" t="s">
        <v>14016</v>
      </c>
      <c r="C846" s="1463" t="s">
        <v>14017</v>
      </c>
      <c r="D846" s="1469">
        <v>43534.0</v>
      </c>
      <c r="E846" s="1470" t="s">
        <v>14018</v>
      </c>
      <c r="F846" s="1471">
        <v>8.77402169E8</v>
      </c>
      <c r="G846" s="1471">
        <v>9.39465424E8</v>
      </c>
      <c r="H846" s="1472" t="b">
        <v>0</v>
      </c>
      <c r="I846" s="1468" t="s">
        <v>76</v>
      </c>
      <c r="J846" s="1472" t="b">
        <v>0</v>
      </c>
      <c r="K846" s="1473"/>
      <c r="L846" s="1473"/>
      <c r="M846" s="1463" t="s">
        <v>6473</v>
      </c>
      <c r="N846" s="1463" t="s">
        <v>6473</v>
      </c>
      <c r="P846" s="1474"/>
    </row>
    <row r="847" hidden="1">
      <c r="A847" s="1464">
        <v>880.0</v>
      </c>
      <c r="B847" s="1463" t="s">
        <v>14019</v>
      </c>
      <c r="C847" s="1463" t="s">
        <v>14020</v>
      </c>
      <c r="D847" s="1469">
        <v>43536.0</v>
      </c>
      <c r="E847" s="1470" t="s">
        <v>14021</v>
      </c>
      <c r="F847" s="1471">
        <v>8.16288557E8</v>
      </c>
      <c r="G847" s="1471">
        <v>8.03944493E8</v>
      </c>
      <c r="H847" s="1472" t="b">
        <v>0</v>
      </c>
      <c r="I847" s="1468" t="s">
        <v>76</v>
      </c>
      <c r="J847" s="1472" t="b">
        <v>1</v>
      </c>
      <c r="K847" s="1473"/>
      <c r="L847" s="1473"/>
      <c r="M847" s="1474"/>
      <c r="N847" s="1474"/>
      <c r="O847" s="1474"/>
      <c r="P847" s="1474"/>
    </row>
    <row r="848" hidden="1">
      <c r="A848" s="1464">
        <v>881.0</v>
      </c>
      <c r="B848" s="1463" t="s">
        <v>14022</v>
      </c>
      <c r="C848" s="1463" t="s">
        <v>14023</v>
      </c>
      <c r="D848" s="1469">
        <v>43536.0</v>
      </c>
      <c r="E848" s="1470" t="s">
        <v>14024</v>
      </c>
      <c r="F848" s="1471">
        <v>9.17650008E8</v>
      </c>
      <c r="G848" s="1471">
        <v>8.16288557E8</v>
      </c>
      <c r="H848" s="1472" t="b">
        <v>0</v>
      </c>
      <c r="I848" s="1468" t="s">
        <v>76</v>
      </c>
      <c r="J848" s="1472" t="b">
        <v>1</v>
      </c>
      <c r="K848" s="1473"/>
      <c r="L848" s="1473"/>
      <c r="M848" s="1463" t="s">
        <v>5838</v>
      </c>
      <c r="N848" s="1463" t="s">
        <v>5838</v>
      </c>
      <c r="P848" s="1474"/>
    </row>
    <row r="849" hidden="1">
      <c r="A849" s="1464">
        <v>882.0</v>
      </c>
      <c r="B849" s="1463" t="s">
        <v>14025</v>
      </c>
      <c r="C849" s="1463" t="s">
        <v>14026</v>
      </c>
      <c r="D849" s="1469">
        <v>43542.0</v>
      </c>
      <c r="E849" s="1470" t="s">
        <v>14027</v>
      </c>
      <c r="F849" s="1471">
        <v>8.632542E8</v>
      </c>
      <c r="G849" s="1471">
        <v>9.31944988E8</v>
      </c>
      <c r="H849" s="1472" t="b">
        <v>0</v>
      </c>
      <c r="I849" s="1468" t="s">
        <v>76</v>
      </c>
      <c r="J849" s="1472" t="b">
        <v>0</v>
      </c>
      <c r="K849" s="1473"/>
      <c r="L849" s="1473"/>
      <c r="M849" s="1474"/>
      <c r="N849" s="1474"/>
      <c r="O849" s="1474"/>
      <c r="P849" s="1474"/>
    </row>
    <row r="850" hidden="1">
      <c r="A850" s="1464">
        <v>883.0</v>
      </c>
      <c r="B850" s="1463" t="s">
        <v>14028</v>
      </c>
      <c r="C850" s="1463" t="s">
        <v>14029</v>
      </c>
      <c r="D850" s="1469">
        <v>44379.0</v>
      </c>
      <c r="E850" s="1470" t="s">
        <v>14030</v>
      </c>
      <c r="F850" s="1471">
        <v>8.29077455E8</v>
      </c>
      <c r="G850" s="1471">
        <v>8.29077455E8</v>
      </c>
      <c r="H850" s="1472" t="b">
        <v>0</v>
      </c>
      <c r="I850" s="1468" t="s">
        <v>76</v>
      </c>
      <c r="J850" s="1472" t="b">
        <v>0</v>
      </c>
      <c r="K850" s="1473"/>
      <c r="L850" s="1473"/>
      <c r="M850" s="1463" t="s">
        <v>5345</v>
      </c>
      <c r="N850" s="1463" t="s">
        <v>5345</v>
      </c>
      <c r="O850" s="1474"/>
      <c r="P850" s="1474"/>
    </row>
    <row r="851" hidden="1">
      <c r="A851" s="1464">
        <v>884.0</v>
      </c>
      <c r="B851" s="1463" t="s">
        <v>14031</v>
      </c>
      <c r="C851" s="1463" t="s">
        <v>14032</v>
      </c>
      <c r="D851" s="1469">
        <v>43542.0</v>
      </c>
      <c r="E851" s="1470" t="s">
        <v>14033</v>
      </c>
      <c r="F851" s="1471">
        <v>2.2551988E7</v>
      </c>
      <c r="G851" s="1471">
        <v>9.93313971E8</v>
      </c>
      <c r="H851" s="1472" t="b">
        <v>0</v>
      </c>
      <c r="I851" s="1468" t="s">
        <v>76</v>
      </c>
      <c r="J851" s="1472" t="b">
        <v>0</v>
      </c>
      <c r="K851" s="1473"/>
      <c r="L851" s="1473"/>
      <c r="M851" s="1463" t="s">
        <v>2426</v>
      </c>
      <c r="N851" s="1463" t="s">
        <v>5089</v>
      </c>
      <c r="O851" s="1474"/>
      <c r="P851" s="1463" t="s">
        <v>2426</v>
      </c>
    </row>
    <row r="852" hidden="1">
      <c r="A852" s="1464">
        <v>885.0</v>
      </c>
      <c r="B852" s="1463" t="s">
        <v>14034</v>
      </c>
      <c r="C852" s="1463" t="s">
        <v>14035</v>
      </c>
      <c r="D852" s="1469">
        <v>43542.0</v>
      </c>
      <c r="E852" s="1470" t="s">
        <v>14036</v>
      </c>
      <c r="F852" s="1471">
        <v>9.09862991E8</v>
      </c>
      <c r="G852" s="1471">
        <v>9.09862991E8</v>
      </c>
      <c r="H852" s="1472" t="b">
        <v>0</v>
      </c>
      <c r="I852" s="1468" t="s">
        <v>76</v>
      </c>
      <c r="J852" s="1472" t="b">
        <v>0</v>
      </c>
      <c r="K852" s="1473"/>
      <c r="L852" s="1473"/>
      <c r="M852" s="1463" t="s">
        <v>2432</v>
      </c>
      <c r="N852" s="1463" t="s">
        <v>6164</v>
      </c>
      <c r="O852" s="1474"/>
      <c r="P852" s="1463" t="s">
        <v>2432</v>
      </c>
    </row>
    <row r="853" hidden="1">
      <c r="A853" s="1464">
        <v>886.0</v>
      </c>
      <c r="B853" s="1463" t="s">
        <v>14037</v>
      </c>
      <c r="C853" s="1463" t="s">
        <v>14038</v>
      </c>
      <c r="D853" s="1469">
        <v>43543.0</v>
      </c>
      <c r="E853" s="1470" t="s">
        <v>14039</v>
      </c>
      <c r="F853" s="1471">
        <v>9.22810851E8</v>
      </c>
      <c r="G853" s="1471">
        <v>9.22810851E8</v>
      </c>
      <c r="H853" s="1472" t="b">
        <v>0</v>
      </c>
      <c r="I853" s="1468" t="s">
        <v>76</v>
      </c>
      <c r="J853" s="1472" t="b">
        <v>1</v>
      </c>
      <c r="K853" s="1473"/>
      <c r="L853" s="1473"/>
      <c r="M853" s="1474"/>
      <c r="N853" s="1474"/>
      <c r="O853" s="1474"/>
      <c r="P853" s="1474"/>
    </row>
    <row r="854" hidden="1">
      <c r="A854" s="1464">
        <v>887.0</v>
      </c>
      <c r="B854" s="1463" t="s">
        <v>14040</v>
      </c>
      <c r="C854" s="1463" t="s">
        <v>14041</v>
      </c>
      <c r="D854" s="1469">
        <v>43543.0</v>
      </c>
      <c r="E854" s="1470" t="s">
        <v>14042</v>
      </c>
      <c r="F854" s="1471">
        <v>9.22810847E8</v>
      </c>
      <c r="G854" s="1471">
        <v>9.22810847E8</v>
      </c>
      <c r="H854" s="1472" t="b">
        <v>0</v>
      </c>
      <c r="I854" s="1468" t="s">
        <v>76</v>
      </c>
      <c r="J854" s="1472" t="b">
        <v>1</v>
      </c>
      <c r="K854" s="1473"/>
      <c r="L854" s="1473"/>
      <c r="M854" s="1474"/>
      <c r="N854" s="1474"/>
      <c r="O854" s="1474"/>
      <c r="P854" s="1474"/>
    </row>
    <row r="855" hidden="1">
      <c r="A855" s="1464">
        <v>888.0</v>
      </c>
      <c r="B855" s="1463" t="s">
        <v>14043</v>
      </c>
      <c r="C855" s="1463" t="s">
        <v>14044</v>
      </c>
      <c r="D855" s="1469">
        <v>43543.0</v>
      </c>
      <c r="E855" s="1470" t="s">
        <v>14045</v>
      </c>
      <c r="F855" s="1471">
        <v>9.22810883E8</v>
      </c>
      <c r="G855" s="1471">
        <v>9.22810883E8</v>
      </c>
      <c r="H855" s="1472" t="b">
        <v>0</v>
      </c>
      <c r="I855" s="1468" t="s">
        <v>76</v>
      </c>
      <c r="J855" s="1472" t="b">
        <v>1</v>
      </c>
      <c r="K855" s="1473"/>
      <c r="L855" s="1473"/>
      <c r="M855" s="1474"/>
      <c r="N855" s="1474"/>
      <c r="O855" s="1474"/>
      <c r="P855" s="1474"/>
    </row>
    <row r="856" hidden="1">
      <c r="A856" s="1464">
        <v>889.0</v>
      </c>
      <c r="B856" s="1463" t="s">
        <v>14046</v>
      </c>
      <c r="C856" s="1463" t="s">
        <v>14047</v>
      </c>
      <c r="D856" s="1469">
        <v>43543.0</v>
      </c>
      <c r="E856" s="1470" t="s">
        <v>14048</v>
      </c>
      <c r="F856" s="1471">
        <v>9.22810867E8</v>
      </c>
      <c r="G856" s="1471">
        <v>9.22810867E8</v>
      </c>
      <c r="H856" s="1472" t="b">
        <v>0</v>
      </c>
      <c r="I856" s="1468" t="s">
        <v>76</v>
      </c>
      <c r="J856" s="1472" t="b">
        <v>1</v>
      </c>
      <c r="K856" s="1473"/>
      <c r="L856" s="1473"/>
      <c r="M856" s="1474"/>
      <c r="N856" s="1474"/>
      <c r="O856" s="1474"/>
      <c r="P856" s="1474"/>
    </row>
    <row r="857" hidden="1">
      <c r="A857" s="1464">
        <v>890.0</v>
      </c>
      <c r="B857" s="1463" t="s">
        <v>14049</v>
      </c>
      <c r="C857" s="1463" t="s">
        <v>14050</v>
      </c>
      <c r="D857" s="1469">
        <v>43543.0</v>
      </c>
      <c r="E857" s="1470" t="s">
        <v>14051</v>
      </c>
      <c r="F857" s="1471">
        <v>9.22810881E8</v>
      </c>
      <c r="G857" s="1471">
        <v>9.22810881E8</v>
      </c>
      <c r="H857" s="1472" t="b">
        <v>0</v>
      </c>
      <c r="I857" s="1468" t="s">
        <v>76</v>
      </c>
      <c r="J857" s="1472" t="b">
        <v>1</v>
      </c>
      <c r="K857" s="1473"/>
      <c r="L857" s="1473"/>
      <c r="M857" s="1474"/>
      <c r="N857" s="1474"/>
      <c r="O857" s="1474"/>
      <c r="P857" s="1474"/>
    </row>
    <row r="858" hidden="1">
      <c r="A858" s="1464">
        <v>891.0</v>
      </c>
      <c r="B858" s="1463" t="s">
        <v>14052</v>
      </c>
      <c r="C858" s="1463" t="s">
        <v>14053</v>
      </c>
      <c r="D858" s="1469">
        <v>43543.0</v>
      </c>
      <c r="E858" s="1470" t="s">
        <v>14054</v>
      </c>
      <c r="F858" s="1471">
        <v>9.22810846E8</v>
      </c>
      <c r="G858" s="1471">
        <v>9.22810846E8</v>
      </c>
      <c r="H858" s="1472" t="b">
        <v>0</v>
      </c>
      <c r="I858" s="1468" t="s">
        <v>76</v>
      </c>
      <c r="J858" s="1472" t="b">
        <v>1</v>
      </c>
      <c r="K858" s="1473"/>
      <c r="L858" s="1473"/>
      <c r="M858" s="1474"/>
      <c r="N858" s="1474"/>
      <c r="O858" s="1474"/>
      <c r="P858" s="1474"/>
    </row>
    <row r="859" hidden="1">
      <c r="A859" s="1464">
        <v>892.0</v>
      </c>
      <c r="B859" s="1463" t="s">
        <v>14055</v>
      </c>
      <c r="C859" s="1463" t="s">
        <v>14056</v>
      </c>
      <c r="D859" s="1469">
        <v>44013.0</v>
      </c>
      <c r="E859" s="1470" t="s">
        <v>14057</v>
      </c>
      <c r="F859" s="1471">
        <v>2.01581E7</v>
      </c>
      <c r="G859" s="1471">
        <v>9.74496516E8</v>
      </c>
      <c r="H859" s="1472" t="b">
        <v>0</v>
      </c>
      <c r="I859" s="1468" t="s">
        <v>76</v>
      </c>
      <c r="J859" s="1472" t="b">
        <v>0</v>
      </c>
      <c r="K859" s="1473"/>
      <c r="L859" s="1473"/>
      <c r="M859" s="1463" t="s">
        <v>2571</v>
      </c>
      <c r="N859" s="1463" t="s">
        <v>5089</v>
      </c>
      <c r="O859" s="1474"/>
      <c r="P859" s="1463" t="s">
        <v>2571</v>
      </c>
    </row>
    <row r="860" hidden="1">
      <c r="A860" s="1464">
        <v>893.0</v>
      </c>
      <c r="B860" s="1463" t="s">
        <v>14058</v>
      </c>
      <c r="C860" s="1463" t="s">
        <v>14059</v>
      </c>
      <c r="D860" s="1469">
        <v>44013.0</v>
      </c>
      <c r="E860" s="1470" t="s">
        <v>14060</v>
      </c>
      <c r="F860" s="1471">
        <v>2.0046656E7</v>
      </c>
      <c r="G860" s="1471">
        <v>9.74496516E8</v>
      </c>
      <c r="H860" s="1472" t="b">
        <v>0</v>
      </c>
      <c r="I860" s="1468" t="s">
        <v>76</v>
      </c>
      <c r="J860" s="1472" t="b">
        <v>0</v>
      </c>
      <c r="K860" s="1473"/>
      <c r="L860" s="1473"/>
      <c r="M860" s="1463" t="s">
        <v>2571</v>
      </c>
      <c r="N860" s="1474"/>
      <c r="O860" s="1474"/>
      <c r="P860" s="1463" t="s">
        <v>2571</v>
      </c>
    </row>
    <row r="861">
      <c r="A861" s="1464">
        <v>894.0</v>
      </c>
      <c r="B861" s="1463" t="s">
        <v>5055</v>
      </c>
      <c r="C861" s="1463" t="s">
        <v>5056</v>
      </c>
      <c r="D861" s="1469">
        <v>44981.0</v>
      </c>
      <c r="E861" s="1470" t="s">
        <v>5057</v>
      </c>
      <c r="F861" s="1471">
        <v>2.67912E7</v>
      </c>
      <c r="G861" s="1471">
        <v>9.79629519E8</v>
      </c>
      <c r="H861" s="1472" t="b">
        <v>1</v>
      </c>
      <c r="I861" s="1468" t="s">
        <v>76</v>
      </c>
      <c r="J861" s="1472" t="b">
        <v>1</v>
      </c>
      <c r="K861" s="1468" t="s">
        <v>4940</v>
      </c>
      <c r="L861" s="1471">
        <v>6.68193916E10</v>
      </c>
      <c r="M861" s="1463" t="s">
        <v>4048</v>
      </c>
      <c r="N861" s="1474"/>
      <c r="O861" s="1474"/>
      <c r="P861" s="1463" t="s">
        <v>4048</v>
      </c>
    </row>
    <row r="862" hidden="1">
      <c r="A862" s="1464">
        <v>895.0</v>
      </c>
      <c r="B862" s="1463" t="s">
        <v>14061</v>
      </c>
      <c r="C862" s="1463" t="s">
        <v>14062</v>
      </c>
      <c r="D862" s="1469">
        <v>44331.0</v>
      </c>
      <c r="E862" s="1470" t="s">
        <v>14063</v>
      </c>
      <c r="F862" s="1471">
        <v>2.6109713E7</v>
      </c>
      <c r="G862" s="1468" t="s">
        <v>14064</v>
      </c>
      <c r="H862" s="1472" t="b">
        <v>0</v>
      </c>
      <c r="I862" s="1468" t="s">
        <v>76</v>
      </c>
      <c r="J862" s="1472" t="b">
        <v>0</v>
      </c>
      <c r="K862" s="1473"/>
      <c r="L862" s="1473"/>
      <c r="M862" s="1474"/>
      <c r="N862" s="1474"/>
      <c r="O862" s="1474"/>
      <c r="P862" s="1474"/>
    </row>
    <row r="863" hidden="1">
      <c r="A863" s="1464">
        <v>896.0</v>
      </c>
      <c r="B863" s="1463" t="s">
        <v>14065</v>
      </c>
      <c r="C863" s="1463" t="s">
        <v>14066</v>
      </c>
      <c r="D863" s="1469">
        <v>43586.0</v>
      </c>
      <c r="E863" s="1470" t="s">
        <v>14067</v>
      </c>
      <c r="F863" s="1471">
        <v>2.0880706E7</v>
      </c>
      <c r="G863" s="1471">
        <v>9.09070069E8</v>
      </c>
      <c r="H863" s="1472" t="b">
        <v>0</v>
      </c>
      <c r="I863" s="1468" t="s">
        <v>76</v>
      </c>
      <c r="J863" s="1472" t="b">
        <v>0</v>
      </c>
      <c r="K863" s="1473"/>
      <c r="L863" s="1473"/>
      <c r="M863" s="1463" t="s">
        <v>2432</v>
      </c>
      <c r="N863" s="1463" t="s">
        <v>5006</v>
      </c>
      <c r="P863" s="1463" t="s">
        <v>2432</v>
      </c>
    </row>
    <row r="864" hidden="1">
      <c r="A864" s="1464">
        <v>897.0</v>
      </c>
      <c r="B864" s="1463" t="s">
        <v>14068</v>
      </c>
      <c r="C864" s="1463" t="s">
        <v>14068</v>
      </c>
      <c r="D864" s="1469">
        <v>43593.0</v>
      </c>
      <c r="E864" s="1470" t="s">
        <v>14069</v>
      </c>
      <c r="F864" s="1471">
        <v>6.22088828E8</v>
      </c>
      <c r="G864" s="1471">
        <v>6.22088828E8</v>
      </c>
      <c r="H864" s="1472" t="b">
        <v>0</v>
      </c>
      <c r="I864" s="1468" t="s">
        <v>76</v>
      </c>
      <c r="J864" s="1472" t="b">
        <v>0</v>
      </c>
      <c r="K864" s="1473"/>
      <c r="L864" s="1473"/>
      <c r="M864" s="1463" t="s">
        <v>2937</v>
      </c>
      <c r="N864" s="1474"/>
      <c r="O864" s="1474"/>
      <c r="P864" s="1463" t="s">
        <v>2937</v>
      </c>
    </row>
    <row r="865" hidden="1">
      <c r="A865" s="1464">
        <v>898.0</v>
      </c>
      <c r="B865" s="1463" t="s">
        <v>14070</v>
      </c>
      <c r="C865" s="1463" t="s">
        <v>14071</v>
      </c>
      <c r="D865" s="1469">
        <v>44331.0</v>
      </c>
      <c r="E865" s="1470" t="s">
        <v>14072</v>
      </c>
      <c r="F865" s="1468" t="s">
        <v>14073</v>
      </c>
      <c r="G865" s="1468" t="s">
        <v>14074</v>
      </c>
      <c r="H865" s="1472" t="b">
        <v>0</v>
      </c>
      <c r="I865" s="1468" t="s">
        <v>76</v>
      </c>
      <c r="J865" s="1472" t="b">
        <v>0</v>
      </c>
      <c r="K865" s="1468" t="s">
        <v>14075</v>
      </c>
      <c r="L865" s="1471">
        <v>6.6956633642E10</v>
      </c>
      <c r="M865" s="1474"/>
      <c r="N865" s="1463" t="s">
        <v>4945</v>
      </c>
      <c r="O865" s="1463" t="s">
        <v>4945</v>
      </c>
    </row>
    <row r="866" hidden="1">
      <c r="A866" s="1464">
        <v>899.0</v>
      </c>
      <c r="B866" s="1463" t="s">
        <v>14076</v>
      </c>
      <c r="C866" s="1463" t="s">
        <v>14077</v>
      </c>
      <c r="D866" s="1469">
        <v>43600.0</v>
      </c>
      <c r="E866" s="1470" t="s">
        <v>14078</v>
      </c>
      <c r="F866" s="1471">
        <v>8.20732728E8</v>
      </c>
      <c r="G866" s="1471">
        <v>8.20732728E8</v>
      </c>
      <c r="H866" s="1472" t="b">
        <v>0</v>
      </c>
      <c r="I866" s="1468" t="s">
        <v>76</v>
      </c>
      <c r="J866" s="1472" t="b">
        <v>0</v>
      </c>
      <c r="K866" s="1473"/>
      <c r="L866" s="1473"/>
      <c r="M866" s="1463" t="s">
        <v>5998</v>
      </c>
      <c r="N866" s="1463" t="s">
        <v>5998</v>
      </c>
      <c r="O866" s="1474"/>
      <c r="P866" s="1474"/>
    </row>
    <row r="867" hidden="1">
      <c r="A867" s="1464">
        <v>900.0</v>
      </c>
      <c r="B867" s="1463" t="s">
        <v>14079</v>
      </c>
      <c r="C867" s="1463" t="s">
        <v>14080</v>
      </c>
      <c r="D867" s="1469">
        <v>43600.0</v>
      </c>
      <c r="E867" s="1470" t="s">
        <v>14081</v>
      </c>
      <c r="F867" s="1471">
        <v>8.06277498E8</v>
      </c>
      <c r="G867" s="1468" t="s">
        <v>14082</v>
      </c>
      <c r="H867" s="1472" t="b">
        <v>0</v>
      </c>
      <c r="I867" s="1468" t="s">
        <v>76</v>
      </c>
      <c r="J867" s="1472" t="b">
        <v>0</v>
      </c>
      <c r="K867" s="1473"/>
      <c r="L867" s="1473"/>
      <c r="M867" s="1463" t="s">
        <v>8313</v>
      </c>
      <c r="N867" s="1463" t="s">
        <v>8313</v>
      </c>
      <c r="O867" s="1474"/>
      <c r="P867" s="1474"/>
    </row>
    <row r="868">
      <c r="A868" s="1464">
        <v>901.0</v>
      </c>
      <c r="B868" s="1463" t="s">
        <v>343</v>
      </c>
      <c r="C868" s="1463" t="s">
        <v>5058</v>
      </c>
      <c r="D868" s="1469">
        <v>45831.0</v>
      </c>
      <c r="E868" s="1470" t="s">
        <v>5059</v>
      </c>
      <c r="F868" s="1471">
        <v>2.2342588E7</v>
      </c>
      <c r="G868" s="1471">
        <v>2.2342588E7</v>
      </c>
      <c r="H868" s="1472" t="b">
        <v>1</v>
      </c>
      <c r="I868" s="1468" t="s">
        <v>76</v>
      </c>
      <c r="J868" s="1472" t="b">
        <v>1</v>
      </c>
      <c r="K868" s="1468" t="s">
        <v>4936</v>
      </c>
      <c r="L868" s="1471">
        <v>6.6909921784E10</v>
      </c>
      <c r="M868" s="1463" t="s">
        <v>4048</v>
      </c>
      <c r="N868" s="1463" t="s">
        <v>9444</v>
      </c>
      <c r="O868" s="1463" t="s">
        <v>9444</v>
      </c>
      <c r="P868" s="1463" t="s">
        <v>4048</v>
      </c>
    </row>
    <row r="869">
      <c r="A869" s="1464">
        <v>902.0</v>
      </c>
      <c r="B869" s="1463" t="s">
        <v>5062</v>
      </c>
      <c r="C869" s="1463" t="s">
        <v>5063</v>
      </c>
      <c r="D869" s="1469">
        <v>44499.0</v>
      </c>
      <c r="E869" s="1470" t="s">
        <v>5064</v>
      </c>
      <c r="F869" s="1471">
        <v>9.15454387E8</v>
      </c>
      <c r="G869" s="1471">
        <v>9.15454387E8</v>
      </c>
      <c r="H869" s="1472" t="b">
        <v>1</v>
      </c>
      <c r="I869" s="1468" t="s">
        <v>76</v>
      </c>
      <c r="J869" s="1472" t="b">
        <v>1</v>
      </c>
      <c r="K869" s="1468" t="s">
        <v>4929</v>
      </c>
      <c r="L869" s="1475">
        <v>6.69232E15</v>
      </c>
      <c r="M869" s="1463" t="s">
        <v>2432</v>
      </c>
      <c r="N869" s="1474"/>
      <c r="O869" s="1463" t="s">
        <v>9461</v>
      </c>
      <c r="P869" s="1463" t="s">
        <v>2432</v>
      </c>
    </row>
    <row r="870" hidden="1">
      <c r="A870" s="1464">
        <v>903.0</v>
      </c>
      <c r="B870" s="1463" t="s">
        <v>14083</v>
      </c>
      <c r="C870" s="1463" t="s">
        <v>14084</v>
      </c>
      <c r="D870" s="1469">
        <v>43617.0</v>
      </c>
      <c r="E870" s="1470" t="s">
        <v>14085</v>
      </c>
      <c r="F870" s="1471">
        <v>6.32966445E8</v>
      </c>
      <c r="G870" s="1471">
        <v>9.17693965E8</v>
      </c>
      <c r="H870" s="1472" t="b">
        <v>0</v>
      </c>
      <c r="I870" s="1468" t="s">
        <v>76</v>
      </c>
      <c r="J870" s="1472" t="b">
        <v>0</v>
      </c>
      <c r="K870" s="1473"/>
      <c r="L870" s="1473"/>
      <c r="M870" s="1463" t="s">
        <v>2440</v>
      </c>
      <c r="N870" s="1474"/>
      <c r="O870" s="1474"/>
      <c r="P870" s="1463" t="s">
        <v>2440</v>
      </c>
    </row>
    <row r="871" hidden="1">
      <c r="A871" s="1464">
        <v>904.0</v>
      </c>
      <c r="B871" s="1463" t="s">
        <v>14086</v>
      </c>
      <c r="C871" s="1463" t="s">
        <v>14087</v>
      </c>
      <c r="D871" s="1469">
        <v>43617.0</v>
      </c>
      <c r="E871" s="1470" t="s">
        <v>14088</v>
      </c>
      <c r="F871" s="1471">
        <v>2.6782048E7</v>
      </c>
      <c r="G871" s="1471">
        <v>9.66465944E8</v>
      </c>
      <c r="H871" s="1472" t="b">
        <v>0</v>
      </c>
      <c r="I871" s="1468" t="s">
        <v>76</v>
      </c>
      <c r="J871" s="1472" t="b">
        <v>0</v>
      </c>
      <c r="K871" s="1468" t="s">
        <v>14089</v>
      </c>
      <c r="L871" s="1471">
        <v>6.6850185804E10</v>
      </c>
      <c r="M871" s="1463" t="s">
        <v>2536</v>
      </c>
      <c r="N871" s="1463" t="s">
        <v>5077</v>
      </c>
      <c r="O871" s="1463" t="s">
        <v>5041</v>
      </c>
      <c r="P871" s="1463" t="s">
        <v>2536</v>
      </c>
    </row>
    <row r="872" hidden="1">
      <c r="A872" s="1464">
        <v>905.0</v>
      </c>
      <c r="B872" s="1463" t="s">
        <v>14090</v>
      </c>
      <c r="C872" s="1463" t="s">
        <v>14091</v>
      </c>
      <c r="D872" s="1469">
        <v>43610.0</v>
      </c>
      <c r="E872" s="1470" t="s">
        <v>14092</v>
      </c>
      <c r="F872" s="1471">
        <v>8.02426539E8</v>
      </c>
      <c r="G872" s="1471">
        <v>8.02426539E8</v>
      </c>
      <c r="H872" s="1472" t="b">
        <v>0</v>
      </c>
      <c r="I872" s="1468" t="s">
        <v>76</v>
      </c>
      <c r="J872" s="1472" t="b">
        <v>0</v>
      </c>
      <c r="K872" s="1473"/>
      <c r="L872" s="1473"/>
      <c r="M872" s="1463" t="s">
        <v>5019</v>
      </c>
      <c r="N872" s="1463" t="s">
        <v>5019</v>
      </c>
      <c r="O872" s="1474"/>
      <c r="P872" s="1474"/>
    </row>
    <row r="873" hidden="1">
      <c r="A873" s="1464">
        <v>906.0</v>
      </c>
      <c r="B873" s="1463" t="s">
        <v>14093</v>
      </c>
      <c r="C873" s="1463" t="s">
        <v>14094</v>
      </c>
      <c r="D873" s="1469">
        <v>44331.0</v>
      </c>
      <c r="E873" s="1470" t="s">
        <v>14095</v>
      </c>
      <c r="F873" s="1471">
        <v>2.1051836E7</v>
      </c>
      <c r="G873" s="1471">
        <v>8.71254384E8</v>
      </c>
      <c r="H873" s="1472" t="b">
        <v>0</v>
      </c>
      <c r="I873" s="1468" t="s">
        <v>76</v>
      </c>
      <c r="J873" s="1472" t="b">
        <v>0</v>
      </c>
      <c r="K873" s="1473"/>
      <c r="L873" s="1473"/>
      <c r="M873" s="1474"/>
      <c r="N873" s="1474"/>
      <c r="O873" s="1474"/>
      <c r="P873" s="1474"/>
    </row>
    <row r="874" hidden="1">
      <c r="A874" s="1464">
        <v>907.0</v>
      </c>
      <c r="B874" s="1463" t="s">
        <v>14096</v>
      </c>
      <c r="C874" s="1463" t="s">
        <v>14097</v>
      </c>
      <c r="D874" s="1469">
        <v>43637.0</v>
      </c>
      <c r="E874" s="1470" t="s">
        <v>14098</v>
      </c>
      <c r="F874" s="1471">
        <v>2.68791E7</v>
      </c>
      <c r="G874" s="1471">
        <v>2.6879E7</v>
      </c>
      <c r="H874" s="1472" t="b">
        <v>0</v>
      </c>
      <c r="I874" s="1468" t="s">
        <v>76</v>
      </c>
      <c r="J874" s="1472" t="b">
        <v>0</v>
      </c>
      <c r="K874" s="1473"/>
      <c r="L874" s="1473"/>
      <c r="M874" s="1474"/>
      <c r="N874" s="1474"/>
      <c r="O874" s="1474"/>
      <c r="P874" s="1474"/>
    </row>
    <row r="875" hidden="1">
      <c r="A875" s="1464">
        <v>908.0</v>
      </c>
      <c r="B875" s="1463" t="s">
        <v>14099</v>
      </c>
      <c r="C875" s="1463" t="s">
        <v>14100</v>
      </c>
      <c r="D875" s="1469">
        <v>43617.0</v>
      </c>
      <c r="E875" s="1470" t="s">
        <v>14101</v>
      </c>
      <c r="F875" s="1471">
        <v>2.2522204E7</v>
      </c>
      <c r="G875" s="1471">
        <v>9.57510308E8</v>
      </c>
      <c r="H875" s="1472" t="b">
        <v>0</v>
      </c>
      <c r="I875" s="1468" t="s">
        <v>76</v>
      </c>
      <c r="J875" s="1472" t="b">
        <v>0</v>
      </c>
      <c r="K875" s="1473"/>
      <c r="L875" s="1473"/>
      <c r="M875" s="1463" t="s">
        <v>3363</v>
      </c>
      <c r="N875" s="1463" t="s">
        <v>5046</v>
      </c>
      <c r="P875" s="1463" t="s">
        <v>3363</v>
      </c>
    </row>
    <row r="876" hidden="1">
      <c r="A876" s="1464">
        <v>909.0</v>
      </c>
      <c r="B876" s="1463" t="s">
        <v>14102</v>
      </c>
      <c r="C876" s="1463" t="s">
        <v>14103</v>
      </c>
      <c r="D876" s="1469">
        <v>43623.0</v>
      </c>
      <c r="E876" s="1470" t="s">
        <v>14104</v>
      </c>
      <c r="F876" s="1471">
        <v>2.1018987E7</v>
      </c>
      <c r="G876" s="1471">
        <v>6.41020478E8</v>
      </c>
      <c r="H876" s="1472" t="b">
        <v>0</v>
      </c>
      <c r="I876" s="1468" t="s">
        <v>76</v>
      </c>
      <c r="J876" s="1472" t="b">
        <v>1</v>
      </c>
      <c r="K876" s="1473"/>
      <c r="L876" s="1473"/>
      <c r="M876" s="1463" t="s">
        <v>4317</v>
      </c>
      <c r="N876" s="1463" t="s">
        <v>5046</v>
      </c>
      <c r="P876" s="1463" t="s">
        <v>4317</v>
      </c>
    </row>
    <row r="877" hidden="1">
      <c r="A877" s="1464">
        <v>910.0</v>
      </c>
      <c r="B877" s="1463" t="s">
        <v>14105</v>
      </c>
      <c r="C877" s="1463" t="s">
        <v>14106</v>
      </c>
      <c r="D877" s="1469">
        <v>43624.0</v>
      </c>
      <c r="E877" s="1470" t="s">
        <v>14107</v>
      </c>
      <c r="F877" s="1471">
        <v>2.0464904E7</v>
      </c>
      <c r="G877" s="1471">
        <v>9.06237656E8</v>
      </c>
      <c r="H877" s="1472" t="b">
        <v>0</v>
      </c>
      <c r="I877" s="1468" t="s">
        <v>76</v>
      </c>
      <c r="J877" s="1472" t="b">
        <v>1</v>
      </c>
      <c r="K877" s="1473"/>
      <c r="L877" s="1473"/>
      <c r="M877" s="1463" t="s">
        <v>4317</v>
      </c>
      <c r="N877" s="1474"/>
      <c r="O877" s="1474"/>
      <c r="P877" s="1463" t="s">
        <v>4317</v>
      </c>
    </row>
    <row r="878">
      <c r="A878" s="1464">
        <v>911.0</v>
      </c>
      <c r="B878" s="1463" t="s">
        <v>5067</v>
      </c>
      <c r="C878" s="1463" t="s">
        <v>5068</v>
      </c>
      <c r="D878" s="1469">
        <v>44378.0</v>
      </c>
      <c r="E878" s="1470" t="s">
        <v>5069</v>
      </c>
      <c r="F878" s="1471">
        <v>8.0072943E8</v>
      </c>
      <c r="G878" s="1471">
        <v>8.97192747E8</v>
      </c>
      <c r="H878" s="1472" t="b">
        <v>1</v>
      </c>
      <c r="I878" s="1468" t="s">
        <v>76</v>
      </c>
      <c r="J878" s="1472" t="b">
        <v>1</v>
      </c>
      <c r="K878" s="1468" t="s">
        <v>4929</v>
      </c>
      <c r="L878" s="1475">
        <v>6.69232E15</v>
      </c>
      <c r="M878" s="1463" t="s">
        <v>2476</v>
      </c>
      <c r="N878" s="1474"/>
      <c r="O878" s="1463" t="s">
        <v>9461</v>
      </c>
      <c r="P878" s="1463" t="s">
        <v>9477</v>
      </c>
    </row>
    <row r="879" hidden="1">
      <c r="A879" s="1464">
        <v>912.0</v>
      </c>
      <c r="B879" s="1463" t="s">
        <v>14108</v>
      </c>
      <c r="C879" s="1463" t="s">
        <v>14109</v>
      </c>
      <c r="D879" s="1469">
        <v>43623.0</v>
      </c>
      <c r="E879" s="1470" t="s">
        <v>14110</v>
      </c>
      <c r="F879" s="1471">
        <v>2.1018987E7</v>
      </c>
      <c r="G879" s="1471">
        <v>8.09485579E8</v>
      </c>
      <c r="H879" s="1472" t="b">
        <v>0</v>
      </c>
      <c r="I879" s="1468" t="s">
        <v>76</v>
      </c>
      <c r="J879" s="1472" t="b">
        <v>1</v>
      </c>
      <c r="K879" s="1473"/>
      <c r="L879" s="1473"/>
      <c r="M879" s="1463" t="s">
        <v>4317</v>
      </c>
      <c r="N879" s="1463" t="s">
        <v>5006</v>
      </c>
      <c r="P879" s="1463" t="s">
        <v>4317</v>
      </c>
    </row>
    <row r="880" hidden="1">
      <c r="A880" s="1464">
        <v>913.0</v>
      </c>
      <c r="B880" s="1463" t="s">
        <v>14111</v>
      </c>
      <c r="C880" s="1463" t="s">
        <v>14112</v>
      </c>
      <c r="D880" s="1469">
        <v>43629.0</v>
      </c>
      <c r="E880" s="1470" t="s">
        <v>14113</v>
      </c>
      <c r="F880" s="1471">
        <v>6.25926141E8</v>
      </c>
      <c r="G880" s="1471">
        <v>6.25926141E8</v>
      </c>
      <c r="H880" s="1472" t="b">
        <v>0</v>
      </c>
      <c r="I880" s="1468" t="s">
        <v>76</v>
      </c>
      <c r="J880" s="1472" t="b">
        <v>1</v>
      </c>
      <c r="K880" s="1473"/>
      <c r="L880" s="1473"/>
      <c r="M880" s="1463" t="s">
        <v>5998</v>
      </c>
      <c r="N880" s="1463" t="s">
        <v>5998</v>
      </c>
      <c r="O880" s="1474"/>
      <c r="P880" s="1474"/>
    </row>
    <row r="881" hidden="1">
      <c r="A881" s="1464">
        <v>914.0</v>
      </c>
      <c r="B881" s="1463" t="s">
        <v>14114</v>
      </c>
      <c r="C881" s="1463" t="s">
        <v>14115</v>
      </c>
      <c r="D881" s="1469">
        <v>43627.0</v>
      </c>
      <c r="E881" s="1470" t="s">
        <v>14116</v>
      </c>
      <c r="F881" s="1471">
        <v>2.0464904E7</v>
      </c>
      <c r="G881" s="1468" t="s">
        <v>14117</v>
      </c>
      <c r="H881" s="1472" t="b">
        <v>0</v>
      </c>
      <c r="I881" s="1468" t="s">
        <v>76</v>
      </c>
      <c r="J881" s="1472" t="b">
        <v>0</v>
      </c>
      <c r="K881" s="1473"/>
      <c r="L881" s="1473"/>
      <c r="M881" s="1463" t="s">
        <v>4317</v>
      </c>
      <c r="N881" s="1474"/>
      <c r="O881" s="1474"/>
      <c r="P881" s="1463" t="s">
        <v>4317</v>
      </c>
    </row>
    <row r="882">
      <c r="A882" s="1464">
        <v>915.0</v>
      </c>
      <c r="B882" s="1463" t="s">
        <v>261</v>
      </c>
      <c r="C882" s="1463" t="s">
        <v>5070</v>
      </c>
      <c r="D882" s="1469">
        <v>45003.0</v>
      </c>
      <c r="E882" s="1470" t="s">
        <v>5071</v>
      </c>
      <c r="F882" s="1471">
        <v>8.16315642E8</v>
      </c>
      <c r="G882" s="1471">
        <v>8.16315642E8</v>
      </c>
      <c r="H882" s="1472" t="b">
        <v>1</v>
      </c>
      <c r="I882" s="1468" t="s">
        <v>76</v>
      </c>
      <c r="J882" s="1472" t="b">
        <v>1</v>
      </c>
      <c r="K882" s="1468" t="s">
        <v>1077</v>
      </c>
      <c r="L882" s="1471">
        <v>6.6618258585E10</v>
      </c>
      <c r="M882" s="1463" t="s">
        <v>4048</v>
      </c>
      <c r="N882" s="1474"/>
      <c r="O882" s="1463" t="s">
        <v>9486</v>
      </c>
      <c r="P882" s="1463" t="s">
        <v>4048</v>
      </c>
    </row>
    <row r="883" hidden="1">
      <c r="A883" s="1464">
        <v>916.0</v>
      </c>
      <c r="B883" s="1463" t="s">
        <v>14118</v>
      </c>
      <c r="C883" s="1463" t="s">
        <v>14119</v>
      </c>
      <c r="D883" s="1469">
        <v>43617.0</v>
      </c>
      <c r="E883" s="1470" t="s">
        <v>14120</v>
      </c>
      <c r="F883" s="1471">
        <v>2.1051836E7</v>
      </c>
      <c r="G883" s="1471">
        <v>8.18844031E8</v>
      </c>
      <c r="H883" s="1472" t="b">
        <v>0</v>
      </c>
      <c r="I883" s="1468" t="s">
        <v>76</v>
      </c>
      <c r="J883" s="1472" t="b">
        <v>0</v>
      </c>
      <c r="K883" s="1473"/>
      <c r="L883" s="1473"/>
      <c r="M883" s="1474"/>
      <c r="N883" s="1474"/>
      <c r="O883" s="1474"/>
      <c r="P883" s="1474"/>
    </row>
    <row r="884" hidden="1">
      <c r="A884" s="1464">
        <v>917.0</v>
      </c>
      <c r="B884" s="1463" t="s">
        <v>14121</v>
      </c>
      <c r="C884" s="1463" t="s">
        <v>14122</v>
      </c>
      <c r="D884" s="1469">
        <v>45003.0</v>
      </c>
      <c r="E884" s="1470" t="s">
        <v>14123</v>
      </c>
      <c r="F884" s="1471">
        <v>8.16315644E8</v>
      </c>
      <c r="G884" s="1471">
        <v>8.16315644E8</v>
      </c>
      <c r="H884" s="1472" t="b">
        <v>0</v>
      </c>
      <c r="I884" s="1468" t="s">
        <v>76</v>
      </c>
      <c r="J884" s="1472" t="b">
        <v>0</v>
      </c>
      <c r="K884" s="1468" t="s">
        <v>1077</v>
      </c>
      <c r="L884" s="1471">
        <v>6.6618258585E10</v>
      </c>
      <c r="M884" s="1463" t="s">
        <v>2432</v>
      </c>
      <c r="N884" s="1463" t="s">
        <v>5182</v>
      </c>
      <c r="P884" s="1463" t="s">
        <v>2432</v>
      </c>
    </row>
    <row r="885" hidden="1">
      <c r="A885" s="1464">
        <v>918.0</v>
      </c>
      <c r="B885" s="1463" t="s">
        <v>3218</v>
      </c>
      <c r="C885" s="1463" t="s">
        <v>14124</v>
      </c>
      <c r="D885" s="1469">
        <v>43629.0</v>
      </c>
      <c r="E885" s="1470" t="s">
        <v>14125</v>
      </c>
      <c r="F885" s="1471">
        <v>6.25926141E8</v>
      </c>
      <c r="G885" s="1471">
        <v>6.25926141E8</v>
      </c>
      <c r="H885" s="1472" t="b">
        <v>0</v>
      </c>
      <c r="I885" s="1468" t="s">
        <v>76</v>
      </c>
      <c r="J885" s="1472" t="b">
        <v>1</v>
      </c>
      <c r="K885" s="1473"/>
      <c r="L885" s="1473"/>
      <c r="M885" s="1463" t="s">
        <v>13533</v>
      </c>
      <c r="N885" s="1463" t="s">
        <v>13533</v>
      </c>
      <c r="O885" s="1474"/>
      <c r="P885" s="1474"/>
    </row>
    <row r="886" hidden="1">
      <c r="A886" s="1464">
        <v>919.0</v>
      </c>
      <c r="B886" s="1463" t="s">
        <v>14126</v>
      </c>
      <c r="C886" s="1463" t="s">
        <v>14127</v>
      </c>
      <c r="D886" s="1469">
        <v>43705.0</v>
      </c>
      <c r="E886" s="1470" t="s">
        <v>14128</v>
      </c>
      <c r="F886" s="1471">
        <v>2.6350349E7</v>
      </c>
      <c r="G886" s="1471">
        <v>9.74164963E8</v>
      </c>
      <c r="H886" s="1472" t="b">
        <v>0</v>
      </c>
      <c r="I886" s="1468" t="s">
        <v>76</v>
      </c>
      <c r="J886" s="1472" t="b">
        <v>0</v>
      </c>
      <c r="K886" s="1473"/>
      <c r="L886" s="1473"/>
      <c r="M886" s="1463" t="s">
        <v>2464</v>
      </c>
      <c r="N886" s="1474"/>
      <c r="O886" s="1474"/>
      <c r="P886" s="1463" t="s">
        <v>2464</v>
      </c>
    </row>
    <row r="887" hidden="1">
      <c r="A887" s="1464">
        <v>920.0</v>
      </c>
      <c r="B887" s="1463" t="s">
        <v>12545</v>
      </c>
      <c r="C887" s="1463" t="s">
        <v>12545</v>
      </c>
      <c r="D887" s="1469">
        <v>43636.0</v>
      </c>
      <c r="E887" s="1470" t="s">
        <v>14129</v>
      </c>
      <c r="F887" s="1471">
        <v>2.7147508E7</v>
      </c>
      <c r="G887" s="1471">
        <v>9.17749808E8</v>
      </c>
      <c r="H887" s="1472" t="b">
        <v>0</v>
      </c>
      <c r="I887" s="1468" t="s">
        <v>76</v>
      </c>
      <c r="J887" s="1472" t="b">
        <v>0</v>
      </c>
      <c r="K887" s="1473"/>
      <c r="L887" s="1473"/>
      <c r="M887" s="1463" t="s">
        <v>2464</v>
      </c>
      <c r="N887" s="1474"/>
      <c r="O887" s="1474"/>
      <c r="P887" s="1463" t="s">
        <v>2464</v>
      </c>
    </row>
    <row r="888" hidden="1">
      <c r="A888" s="1464">
        <v>921.0</v>
      </c>
      <c r="B888" s="1463" t="s">
        <v>14130</v>
      </c>
      <c r="C888" s="1463" t="s">
        <v>14131</v>
      </c>
      <c r="D888" s="1469">
        <v>43638.0</v>
      </c>
      <c r="E888" s="1470" t="s">
        <v>14132</v>
      </c>
      <c r="F888" s="1471">
        <v>9.54462598E8</v>
      </c>
      <c r="G888" s="1471">
        <v>9.51345927E8</v>
      </c>
      <c r="H888" s="1472" t="b">
        <v>0</v>
      </c>
      <c r="I888" s="1468" t="s">
        <v>6296</v>
      </c>
      <c r="J888" s="1472" t="b">
        <v>0</v>
      </c>
      <c r="K888" s="1473"/>
      <c r="L888" s="1473"/>
      <c r="M888" s="1474"/>
      <c r="N888" s="1474"/>
      <c r="O888" s="1474"/>
      <c r="P888" s="1474"/>
    </row>
    <row r="889" hidden="1">
      <c r="A889" s="1464">
        <v>922.0</v>
      </c>
      <c r="B889" s="1463" t="s">
        <v>14133</v>
      </c>
      <c r="C889" s="1463" t="s">
        <v>14134</v>
      </c>
      <c r="D889" s="1469">
        <v>43637.0</v>
      </c>
      <c r="E889" s="1470" t="s">
        <v>14135</v>
      </c>
      <c r="F889" s="1471">
        <v>8.9269863E7</v>
      </c>
      <c r="G889" s="1471">
        <v>8.92069863E8</v>
      </c>
      <c r="H889" s="1472" t="b">
        <v>0</v>
      </c>
      <c r="I889" s="1468" t="s">
        <v>76</v>
      </c>
      <c r="J889" s="1472" t="b">
        <v>0</v>
      </c>
      <c r="K889" s="1473"/>
      <c r="L889" s="1473"/>
      <c r="M889" s="1463" t="s">
        <v>5963</v>
      </c>
      <c r="N889" s="1463" t="s">
        <v>5963</v>
      </c>
      <c r="P889" s="1474"/>
    </row>
    <row r="890">
      <c r="A890" s="1464">
        <v>923.0</v>
      </c>
      <c r="B890" s="1463" t="s">
        <v>5073</v>
      </c>
      <c r="C890" s="1463" t="s">
        <v>5074</v>
      </c>
      <c r="D890" s="1469">
        <v>43644.0</v>
      </c>
      <c r="E890" s="1470" t="s">
        <v>5075</v>
      </c>
      <c r="F890" s="1471">
        <v>2.1194515E7</v>
      </c>
      <c r="G890" s="1468" t="s">
        <v>14136</v>
      </c>
      <c r="H890" s="1472" t="b">
        <v>1</v>
      </c>
      <c r="I890" s="1468" t="s">
        <v>76</v>
      </c>
      <c r="J890" s="1472" t="b">
        <v>1</v>
      </c>
      <c r="K890" s="1468" t="s">
        <v>1077</v>
      </c>
      <c r="L890" s="1471">
        <v>6.6618258585E10</v>
      </c>
      <c r="M890" s="1463" t="s">
        <v>2659</v>
      </c>
      <c r="N890" s="1474"/>
      <c r="O890" s="1463" t="s">
        <v>9492</v>
      </c>
      <c r="P890" s="1463" t="s">
        <v>4977</v>
      </c>
    </row>
    <row r="891">
      <c r="A891" s="1464">
        <v>924.0</v>
      </c>
      <c r="B891" s="1463" t="s">
        <v>5078</v>
      </c>
      <c r="C891" s="1463" t="s">
        <v>5079</v>
      </c>
      <c r="D891" s="1469">
        <v>45503.0</v>
      </c>
      <c r="E891" s="1470" t="s">
        <v>5080</v>
      </c>
      <c r="F891" s="1471">
        <v>9.09862996E8</v>
      </c>
      <c r="G891" s="1471">
        <v>9.09862996E8</v>
      </c>
      <c r="H891" s="1472" t="b">
        <v>1</v>
      </c>
      <c r="I891" s="1468" t="s">
        <v>76</v>
      </c>
      <c r="J891" s="1472" t="b">
        <v>1</v>
      </c>
      <c r="K891" s="1468" t="s">
        <v>1204</v>
      </c>
      <c r="L891" s="1471">
        <v>6.6839565594E10</v>
      </c>
      <c r="M891" s="1463" t="s">
        <v>2437</v>
      </c>
      <c r="N891" s="1474"/>
      <c r="O891" s="1463" t="s">
        <v>9561</v>
      </c>
      <c r="P891" s="1463" t="s">
        <v>9562</v>
      </c>
    </row>
    <row r="892" hidden="1">
      <c r="A892" s="1464">
        <v>925.0</v>
      </c>
      <c r="B892" s="1463" t="s">
        <v>14137</v>
      </c>
      <c r="C892" s="1463" t="s">
        <v>14138</v>
      </c>
      <c r="D892" s="1469">
        <v>44331.0</v>
      </c>
      <c r="E892" s="1470" t="s">
        <v>14139</v>
      </c>
      <c r="F892" s="1471">
        <v>7.633566E7</v>
      </c>
      <c r="G892" s="1471">
        <v>7.633566E7</v>
      </c>
      <c r="H892" s="1472" t="b">
        <v>0</v>
      </c>
      <c r="I892" s="1468" t="s">
        <v>76</v>
      </c>
      <c r="J892" s="1472" t="b">
        <v>1</v>
      </c>
      <c r="K892" s="1473"/>
      <c r="L892" s="1473"/>
      <c r="M892" s="1463" t="s">
        <v>2426</v>
      </c>
      <c r="O892" s="1474"/>
      <c r="P892" s="1463" t="s">
        <v>2426</v>
      </c>
    </row>
    <row r="893" hidden="1">
      <c r="A893" s="1464">
        <v>926.0</v>
      </c>
      <c r="B893" s="1463" t="s">
        <v>14140</v>
      </c>
      <c r="C893" s="1463" t="s">
        <v>14141</v>
      </c>
      <c r="D893" s="1469">
        <v>44385.0</v>
      </c>
      <c r="E893" s="1470" t="s">
        <v>14142</v>
      </c>
      <c r="F893" s="1471">
        <v>6.61216609E8</v>
      </c>
      <c r="G893" s="1471">
        <v>6.61216609E8</v>
      </c>
      <c r="H893" s="1472" t="b">
        <v>0</v>
      </c>
      <c r="I893" s="1468" t="s">
        <v>76</v>
      </c>
      <c r="J893" s="1472" t="b">
        <v>0</v>
      </c>
      <c r="K893" s="1473"/>
      <c r="L893" s="1473"/>
      <c r="M893" s="1463" t="s">
        <v>6473</v>
      </c>
      <c r="N893" s="1463" t="s">
        <v>6473</v>
      </c>
      <c r="P893" s="1474"/>
    </row>
    <row r="894" hidden="1">
      <c r="A894" s="1464">
        <v>927.0</v>
      </c>
      <c r="B894" s="1463" t="s">
        <v>14143</v>
      </c>
      <c r="C894" s="1463" t="s">
        <v>14144</v>
      </c>
      <c r="D894" s="1469">
        <v>43644.0</v>
      </c>
      <c r="E894" s="1470" t="s">
        <v>14145</v>
      </c>
      <c r="F894" s="1471">
        <v>2.0153388E7</v>
      </c>
      <c r="G894" s="1471">
        <v>9.68766872E8</v>
      </c>
      <c r="H894" s="1472" t="b">
        <v>0</v>
      </c>
      <c r="I894" s="1468" t="s">
        <v>76</v>
      </c>
      <c r="J894" s="1472" t="b">
        <v>1</v>
      </c>
      <c r="K894" s="1473"/>
      <c r="L894" s="1473"/>
      <c r="M894" s="1463" t="s">
        <v>2536</v>
      </c>
      <c r="N894" s="1463" t="s">
        <v>4962</v>
      </c>
      <c r="O894" s="1474"/>
      <c r="P894" s="1463" t="s">
        <v>2536</v>
      </c>
    </row>
    <row r="895">
      <c r="A895" s="1464">
        <v>928.0</v>
      </c>
      <c r="B895" s="1463" t="s">
        <v>5083</v>
      </c>
      <c r="C895" s="1463" t="s">
        <v>5084</v>
      </c>
      <c r="D895" s="1469">
        <v>43647.0</v>
      </c>
      <c r="E895" s="1470" t="s">
        <v>5085</v>
      </c>
      <c r="F895" s="1471">
        <v>2.3099999E7</v>
      </c>
      <c r="G895" s="1471">
        <v>9.15454384E8</v>
      </c>
      <c r="H895" s="1472" t="b">
        <v>1</v>
      </c>
      <c r="I895" s="1468" t="s">
        <v>76</v>
      </c>
      <c r="J895" s="1472" t="b">
        <v>1</v>
      </c>
      <c r="K895" s="1468" t="s">
        <v>4929</v>
      </c>
      <c r="L895" s="1475">
        <v>6.69232E15</v>
      </c>
      <c r="M895" s="1463" t="s">
        <v>2426</v>
      </c>
      <c r="O895" s="1463" t="s">
        <v>9577</v>
      </c>
      <c r="P895" s="1463" t="s">
        <v>9578</v>
      </c>
    </row>
    <row r="896" hidden="1">
      <c r="A896" s="1464">
        <v>929.0</v>
      </c>
      <c r="B896" s="1463" t="s">
        <v>14146</v>
      </c>
      <c r="C896" s="1463" t="s">
        <v>14147</v>
      </c>
      <c r="D896" s="1469">
        <v>43657.0</v>
      </c>
      <c r="E896" s="1470" t="s">
        <v>14148</v>
      </c>
      <c r="F896" s="1471">
        <v>2.3099999E7</v>
      </c>
      <c r="G896" s="1471">
        <v>9.15454386E8</v>
      </c>
      <c r="H896" s="1472" t="b">
        <v>0</v>
      </c>
      <c r="I896" s="1468" t="s">
        <v>76</v>
      </c>
      <c r="J896" s="1472" t="b">
        <v>1</v>
      </c>
      <c r="K896" s="1473"/>
      <c r="L896" s="1473"/>
      <c r="M896" s="1463" t="s">
        <v>2432</v>
      </c>
      <c r="N896" s="1474"/>
      <c r="O896" s="1474"/>
      <c r="P896" s="1463" t="s">
        <v>2432</v>
      </c>
    </row>
    <row r="897" hidden="1">
      <c r="A897" s="1464">
        <v>930.0</v>
      </c>
      <c r="B897" s="1463" t="s">
        <v>14149</v>
      </c>
      <c r="C897" s="1463" t="s">
        <v>14150</v>
      </c>
      <c r="D897" s="1469">
        <v>43656.0</v>
      </c>
      <c r="E897" s="1470" t="s">
        <v>14151</v>
      </c>
      <c r="F897" s="1471">
        <v>9.31935166E8</v>
      </c>
      <c r="G897" s="1471">
        <v>9.31935166E8</v>
      </c>
      <c r="H897" s="1472" t="b">
        <v>0</v>
      </c>
      <c r="I897" s="1468" t="s">
        <v>76</v>
      </c>
      <c r="J897" s="1472" t="b">
        <v>1</v>
      </c>
      <c r="K897" s="1473"/>
      <c r="L897" s="1473"/>
      <c r="M897" s="1463" t="s">
        <v>4317</v>
      </c>
      <c r="N897" s="1463" t="s">
        <v>8221</v>
      </c>
      <c r="O897" s="1474"/>
      <c r="P897" s="1463" t="s">
        <v>4317</v>
      </c>
    </row>
    <row r="898" hidden="1">
      <c r="A898" s="1464">
        <v>931.0</v>
      </c>
      <c r="B898" s="1463" t="s">
        <v>14152</v>
      </c>
      <c r="C898" s="1463" t="s">
        <v>14152</v>
      </c>
      <c r="D898" s="1469">
        <v>43667.0</v>
      </c>
      <c r="E898" s="1470" t="s">
        <v>14153</v>
      </c>
      <c r="F898" s="1471">
        <v>8.39163158E8</v>
      </c>
      <c r="G898" s="1471">
        <v>8.39163158E8</v>
      </c>
      <c r="H898" s="1472" t="b">
        <v>0</v>
      </c>
      <c r="I898" s="1468" t="s">
        <v>76</v>
      </c>
      <c r="J898" s="1472" t="b">
        <v>1</v>
      </c>
      <c r="K898" s="1473"/>
      <c r="L898" s="1473"/>
      <c r="M898" s="1463" t="s">
        <v>2426</v>
      </c>
      <c r="N898" s="1463" t="s">
        <v>8578</v>
      </c>
      <c r="P898" s="1463" t="s">
        <v>14154</v>
      </c>
    </row>
    <row r="899" hidden="1">
      <c r="A899" s="1464">
        <v>932.0</v>
      </c>
      <c r="B899" s="1463" t="s">
        <v>14155</v>
      </c>
      <c r="C899" s="1463" t="s">
        <v>14156</v>
      </c>
      <c r="D899" s="1469">
        <v>43704.0</v>
      </c>
      <c r="E899" s="1470" t="s">
        <v>14157</v>
      </c>
      <c r="F899" s="1471">
        <v>8.22208869E8</v>
      </c>
      <c r="G899" s="1471">
        <v>9.20932206E8</v>
      </c>
      <c r="H899" s="1472" t="b">
        <v>0</v>
      </c>
      <c r="I899" s="1468" t="s">
        <v>76</v>
      </c>
      <c r="J899" s="1472" t="b">
        <v>0</v>
      </c>
      <c r="K899" s="1473"/>
      <c r="L899" s="1473"/>
      <c r="M899" s="1474"/>
      <c r="N899" s="1474"/>
      <c r="O899" s="1474"/>
      <c r="P899" s="1474"/>
    </row>
    <row r="900" hidden="1">
      <c r="A900" s="1464">
        <v>933.0</v>
      </c>
      <c r="B900" s="1463" t="s">
        <v>14158</v>
      </c>
      <c r="C900" s="1463" t="s">
        <v>14158</v>
      </c>
      <c r="D900" s="1469">
        <v>43497.0</v>
      </c>
      <c r="E900" s="1470" t="s">
        <v>14159</v>
      </c>
      <c r="F900" s="1471">
        <v>9.22811818E8</v>
      </c>
      <c r="G900" s="1468" t="s">
        <v>5035</v>
      </c>
      <c r="H900" s="1472" t="b">
        <v>0</v>
      </c>
      <c r="I900" s="1468" t="s">
        <v>76</v>
      </c>
      <c r="J900" s="1472" t="b">
        <v>1</v>
      </c>
      <c r="K900" s="1468" t="s">
        <v>5036</v>
      </c>
      <c r="L900" s="1471">
        <v>6.6839163158E10</v>
      </c>
      <c r="M900" s="1463" t="s">
        <v>2426</v>
      </c>
      <c r="O900" s="1463" t="s">
        <v>5037</v>
      </c>
      <c r="P900" s="1463" t="s">
        <v>2426</v>
      </c>
    </row>
    <row r="901" hidden="1">
      <c r="A901" s="1464">
        <v>934.0</v>
      </c>
      <c r="B901" s="1463" t="s">
        <v>14160</v>
      </c>
      <c r="C901" s="1463" t="s">
        <v>14161</v>
      </c>
      <c r="D901" s="1469">
        <v>43678.0</v>
      </c>
      <c r="E901" s="1470" t="s">
        <v>14162</v>
      </c>
      <c r="F901" s="1471">
        <v>8.13722935E8</v>
      </c>
      <c r="G901" s="1471">
        <v>8.13722935E8</v>
      </c>
      <c r="H901" s="1472" t="b">
        <v>0</v>
      </c>
      <c r="I901" s="1468" t="s">
        <v>76</v>
      </c>
      <c r="J901" s="1472" t="b">
        <v>1</v>
      </c>
      <c r="K901" s="1473"/>
      <c r="L901" s="1473"/>
      <c r="M901" s="1474"/>
      <c r="N901" s="1474"/>
      <c r="O901" s="1474"/>
      <c r="P901" s="1474"/>
    </row>
    <row r="902" hidden="1">
      <c r="A902" s="1464">
        <v>935.0</v>
      </c>
      <c r="B902" s="1463" t="s">
        <v>14163</v>
      </c>
      <c r="C902" s="1463" t="s">
        <v>14164</v>
      </c>
      <c r="D902" s="1469">
        <v>43678.0</v>
      </c>
      <c r="E902" s="1470" t="s">
        <v>14165</v>
      </c>
      <c r="F902" s="1471">
        <v>8.13722935E8</v>
      </c>
      <c r="G902" s="1471">
        <v>8.13722935E8</v>
      </c>
      <c r="H902" s="1472" t="b">
        <v>0</v>
      </c>
      <c r="I902" s="1468" t="s">
        <v>76</v>
      </c>
      <c r="J902" s="1472" t="b">
        <v>1</v>
      </c>
      <c r="K902" s="1473"/>
      <c r="L902" s="1473"/>
      <c r="M902" s="1474"/>
      <c r="N902" s="1474"/>
      <c r="O902" s="1474"/>
      <c r="P902" s="1474"/>
    </row>
    <row r="903" hidden="1">
      <c r="A903" s="1464">
        <v>936.0</v>
      </c>
      <c r="B903" s="1463" t="s">
        <v>14166</v>
      </c>
      <c r="C903" s="1463" t="s">
        <v>14167</v>
      </c>
      <c r="D903" s="1469">
        <v>43678.0</v>
      </c>
      <c r="E903" s="1470" t="s">
        <v>14168</v>
      </c>
      <c r="F903" s="1471">
        <v>6.39183967E8</v>
      </c>
      <c r="G903" s="1471">
        <v>6.39183967E8</v>
      </c>
      <c r="H903" s="1472" t="b">
        <v>0</v>
      </c>
      <c r="I903" s="1468" t="s">
        <v>76</v>
      </c>
      <c r="J903" s="1472" t="b">
        <v>1</v>
      </c>
      <c r="K903" s="1473"/>
      <c r="L903" s="1473"/>
      <c r="M903" s="1474"/>
      <c r="N903" s="1474"/>
      <c r="O903" s="1474"/>
      <c r="P903" s="1474"/>
    </row>
    <row r="904" hidden="1">
      <c r="A904" s="1464">
        <v>937.0</v>
      </c>
      <c r="B904" s="1463" t="s">
        <v>14169</v>
      </c>
      <c r="C904" s="1463" t="s">
        <v>14170</v>
      </c>
      <c r="D904" s="1469">
        <v>43678.0</v>
      </c>
      <c r="E904" s="1470" t="s">
        <v>14171</v>
      </c>
      <c r="F904" s="1471">
        <v>9.72288612E8</v>
      </c>
      <c r="G904" s="1471">
        <v>9.72288612E8</v>
      </c>
      <c r="H904" s="1472" t="b">
        <v>0</v>
      </c>
      <c r="I904" s="1468" t="s">
        <v>76</v>
      </c>
      <c r="J904" s="1472" t="b">
        <v>1</v>
      </c>
      <c r="K904" s="1473"/>
      <c r="L904" s="1473"/>
      <c r="M904" s="1474"/>
      <c r="N904" s="1474"/>
      <c r="O904" s="1474"/>
      <c r="P904" s="1474"/>
    </row>
    <row r="905" hidden="1">
      <c r="A905" s="1464">
        <v>938.0</v>
      </c>
      <c r="B905" s="1463" t="s">
        <v>14172</v>
      </c>
      <c r="C905" s="1463" t="s">
        <v>14173</v>
      </c>
      <c r="D905" s="1469">
        <v>43678.0</v>
      </c>
      <c r="E905" s="1470" t="s">
        <v>14174</v>
      </c>
      <c r="F905" s="1471">
        <v>9.71197115E8</v>
      </c>
      <c r="G905" s="1471">
        <v>9.71197115E8</v>
      </c>
      <c r="H905" s="1472" t="b">
        <v>0</v>
      </c>
      <c r="I905" s="1468" t="s">
        <v>76</v>
      </c>
      <c r="J905" s="1472" t="b">
        <v>1</v>
      </c>
      <c r="K905" s="1473"/>
      <c r="L905" s="1473"/>
      <c r="M905" s="1463" t="s">
        <v>5098</v>
      </c>
      <c r="N905" s="1463" t="s">
        <v>5098</v>
      </c>
      <c r="P905" s="1474"/>
    </row>
    <row r="906" hidden="1">
      <c r="A906" s="1464">
        <v>939.0</v>
      </c>
      <c r="B906" s="1463" t="s">
        <v>14175</v>
      </c>
      <c r="C906" s="1463" t="s">
        <v>14175</v>
      </c>
      <c r="D906" s="1469">
        <v>42636.0</v>
      </c>
      <c r="E906" s="1470" t="s">
        <v>14176</v>
      </c>
      <c r="F906" s="1471">
        <v>6.6972388284E10</v>
      </c>
      <c r="G906" s="1468" t="s">
        <v>13246</v>
      </c>
      <c r="H906" s="1472" t="b">
        <v>0</v>
      </c>
      <c r="I906" s="1468" t="s">
        <v>76</v>
      </c>
      <c r="J906" s="1472" t="b">
        <v>1</v>
      </c>
      <c r="K906" s="1473"/>
      <c r="L906" s="1473"/>
      <c r="M906" s="1463" t="s">
        <v>2464</v>
      </c>
      <c r="N906" s="1474"/>
      <c r="O906" s="1474"/>
      <c r="P906" s="1463" t="s">
        <v>2464</v>
      </c>
    </row>
    <row r="907" hidden="1">
      <c r="A907" s="1464">
        <v>940.0</v>
      </c>
      <c r="B907" s="1463" t="s">
        <v>14177</v>
      </c>
      <c r="C907" s="1463" t="s">
        <v>14178</v>
      </c>
      <c r="D907" s="1469">
        <v>43683.0</v>
      </c>
      <c r="E907" s="1470" t="s">
        <v>14179</v>
      </c>
      <c r="F907" s="1471">
        <v>6.28604585E8</v>
      </c>
      <c r="G907" s="1471">
        <v>6.28604585E8</v>
      </c>
      <c r="H907" s="1472" t="b">
        <v>0</v>
      </c>
      <c r="I907" s="1468" t="s">
        <v>76</v>
      </c>
      <c r="J907" s="1472" t="b">
        <v>1</v>
      </c>
      <c r="K907" s="1473"/>
      <c r="L907" s="1473"/>
      <c r="M907" s="1463" t="s">
        <v>5740</v>
      </c>
      <c r="N907" s="1463" t="s">
        <v>5740</v>
      </c>
      <c r="O907" s="1474"/>
      <c r="P907" s="1474"/>
    </row>
    <row r="908" hidden="1">
      <c r="A908" s="1464">
        <v>941.0</v>
      </c>
      <c r="B908" s="1463" t="s">
        <v>14180</v>
      </c>
      <c r="C908" s="1463" t="s">
        <v>14181</v>
      </c>
      <c r="D908" s="1469">
        <v>43683.0</v>
      </c>
      <c r="E908" s="1470" t="s">
        <v>14182</v>
      </c>
      <c r="F908" s="1471">
        <v>8.81492811E8</v>
      </c>
      <c r="G908" s="1471">
        <v>8.81492811E8</v>
      </c>
      <c r="H908" s="1472" t="b">
        <v>0</v>
      </c>
      <c r="I908" s="1468" t="s">
        <v>76</v>
      </c>
      <c r="J908" s="1472" t="b">
        <v>0</v>
      </c>
      <c r="K908" s="1473"/>
      <c r="L908" s="1473"/>
      <c r="M908" s="1474"/>
      <c r="N908" s="1474"/>
      <c r="O908" s="1474"/>
      <c r="P908" s="1474"/>
    </row>
    <row r="909" hidden="1">
      <c r="A909" s="1464">
        <v>942.0</v>
      </c>
      <c r="B909" s="1463" t="s">
        <v>14183</v>
      </c>
      <c r="C909" s="1463" t="s">
        <v>14184</v>
      </c>
      <c r="D909" s="1469">
        <v>43683.0</v>
      </c>
      <c r="E909" s="1470" t="s">
        <v>14185</v>
      </c>
      <c r="F909" s="1471">
        <v>8.76264551E8</v>
      </c>
      <c r="G909" s="1471">
        <v>8.76264552E8</v>
      </c>
      <c r="H909" s="1472" t="b">
        <v>0</v>
      </c>
      <c r="I909" s="1468" t="s">
        <v>76</v>
      </c>
      <c r="J909" s="1472" t="b">
        <v>1</v>
      </c>
      <c r="K909" s="1473"/>
      <c r="L909" s="1473"/>
      <c r="M909" s="1474"/>
      <c r="N909" s="1474"/>
      <c r="O909" s="1474"/>
      <c r="P909" s="1474"/>
    </row>
    <row r="910" hidden="1">
      <c r="A910" s="1464">
        <v>943.0</v>
      </c>
      <c r="B910" s="1463" t="s">
        <v>14186</v>
      </c>
      <c r="C910" s="1463" t="s">
        <v>14187</v>
      </c>
      <c r="D910" s="1469">
        <v>43683.0</v>
      </c>
      <c r="E910" s="1470" t="s">
        <v>14188</v>
      </c>
      <c r="F910" s="1471">
        <v>8.76264551E8</v>
      </c>
      <c r="G910" s="1471">
        <v>9.48569086E8</v>
      </c>
      <c r="H910" s="1472" t="b">
        <v>0</v>
      </c>
      <c r="I910" s="1468" t="s">
        <v>76</v>
      </c>
      <c r="J910" s="1472" t="b">
        <v>1</v>
      </c>
      <c r="K910" s="1473"/>
      <c r="L910" s="1473"/>
      <c r="M910" s="1463" t="s">
        <v>5963</v>
      </c>
      <c r="N910" s="1463" t="s">
        <v>5963</v>
      </c>
      <c r="P910" s="1474"/>
    </row>
    <row r="911" hidden="1">
      <c r="A911" s="1464">
        <v>944.0</v>
      </c>
      <c r="B911" s="1463" t="s">
        <v>14189</v>
      </c>
      <c r="C911" s="1463" t="s">
        <v>14190</v>
      </c>
      <c r="D911" s="1469">
        <v>43683.0</v>
      </c>
      <c r="E911" s="1470" t="s">
        <v>14191</v>
      </c>
      <c r="F911" s="1471">
        <v>9.50469261E8</v>
      </c>
      <c r="G911" s="1471">
        <v>9.50469261E8</v>
      </c>
      <c r="H911" s="1472" t="b">
        <v>0</v>
      </c>
      <c r="I911" s="1468" t="s">
        <v>76</v>
      </c>
      <c r="J911" s="1472" t="b">
        <v>1</v>
      </c>
      <c r="K911" s="1473"/>
      <c r="L911" s="1473"/>
      <c r="M911" s="1474"/>
      <c r="N911" s="1474"/>
      <c r="O911" s="1474"/>
      <c r="P911" s="1474"/>
    </row>
    <row r="912">
      <c r="A912" s="1464">
        <v>945.0</v>
      </c>
      <c r="B912" s="1463" t="s">
        <v>2711</v>
      </c>
      <c r="C912" s="1463" t="s">
        <v>5087</v>
      </c>
      <c r="D912" s="1469">
        <v>45035.0</v>
      </c>
      <c r="E912" s="1470" t="s">
        <v>5088</v>
      </c>
      <c r="F912" s="1471">
        <v>2.2077E7</v>
      </c>
      <c r="G912" s="1471">
        <v>8.44632426E8</v>
      </c>
      <c r="H912" s="1472" t="b">
        <v>1</v>
      </c>
      <c r="I912" s="1468" t="s">
        <v>76</v>
      </c>
      <c r="J912" s="1472" t="b">
        <v>1</v>
      </c>
      <c r="K912" s="1468" t="s">
        <v>1077</v>
      </c>
      <c r="L912" s="1471">
        <v>6.6618258585E10</v>
      </c>
      <c r="M912" s="1463" t="s">
        <v>2426</v>
      </c>
      <c r="O912" s="1463" t="s">
        <v>9577</v>
      </c>
      <c r="P912" s="1463" t="s">
        <v>9580</v>
      </c>
    </row>
    <row r="913" hidden="1">
      <c r="A913" s="1464">
        <v>946.0</v>
      </c>
      <c r="B913" s="1463" t="s">
        <v>14192</v>
      </c>
      <c r="C913" s="1463" t="s">
        <v>14193</v>
      </c>
      <c r="D913" s="1469">
        <v>43709.0</v>
      </c>
      <c r="E913" s="1470" t="s">
        <v>14194</v>
      </c>
      <c r="F913" s="1471">
        <v>6.15623665E8</v>
      </c>
      <c r="G913" s="1468" t="s">
        <v>14195</v>
      </c>
      <c r="H913" s="1472" t="b">
        <v>0</v>
      </c>
      <c r="I913" s="1468" t="s">
        <v>76</v>
      </c>
      <c r="J913" s="1472" t="b">
        <v>0</v>
      </c>
      <c r="K913" s="1473"/>
      <c r="L913" s="1473"/>
      <c r="M913" s="1463" t="s">
        <v>2440</v>
      </c>
      <c r="N913" s="1463" t="s">
        <v>8578</v>
      </c>
      <c r="P913" s="1463" t="s">
        <v>2440</v>
      </c>
    </row>
    <row r="914" hidden="1">
      <c r="A914" s="1464">
        <v>947.0</v>
      </c>
      <c r="B914" s="1463" t="s">
        <v>14196</v>
      </c>
      <c r="C914" s="1463" t="s">
        <v>14197</v>
      </c>
      <c r="D914" s="1469">
        <v>43713.0</v>
      </c>
      <c r="E914" s="1470" t="s">
        <v>14198</v>
      </c>
      <c r="F914" s="1471">
        <v>2.261089E7</v>
      </c>
      <c r="G914" s="1471">
        <v>9.58904314E8</v>
      </c>
      <c r="H914" s="1472" t="b">
        <v>0</v>
      </c>
      <c r="I914" s="1468" t="s">
        <v>76</v>
      </c>
      <c r="J914" s="1472" t="b">
        <v>1</v>
      </c>
      <c r="K914" s="1473"/>
      <c r="L914" s="1473"/>
      <c r="M914" s="1463" t="s">
        <v>2426</v>
      </c>
      <c r="N914" s="1463" t="s">
        <v>5006</v>
      </c>
      <c r="P914" s="1463" t="s">
        <v>2426</v>
      </c>
    </row>
    <row r="915" hidden="1">
      <c r="A915" s="1464">
        <v>948.0</v>
      </c>
      <c r="B915" s="1463" t="s">
        <v>14199</v>
      </c>
      <c r="C915" s="1463" t="s">
        <v>14200</v>
      </c>
      <c r="D915" s="1469">
        <v>43712.0</v>
      </c>
      <c r="E915" s="1470" t="s">
        <v>14201</v>
      </c>
      <c r="F915" s="1471">
        <v>2.2560328E7</v>
      </c>
      <c r="G915" s="1471">
        <v>8.17542911E8</v>
      </c>
      <c r="H915" s="1472" t="b">
        <v>0</v>
      </c>
      <c r="I915" s="1468" t="s">
        <v>76</v>
      </c>
      <c r="J915" s="1472" t="b">
        <v>1</v>
      </c>
      <c r="K915" s="1473"/>
      <c r="L915" s="1473"/>
      <c r="M915" s="1463" t="s">
        <v>2464</v>
      </c>
      <c r="N915" s="1463" t="s">
        <v>5089</v>
      </c>
      <c r="O915" s="1474"/>
      <c r="P915" s="1463" t="s">
        <v>2464</v>
      </c>
    </row>
    <row r="916">
      <c r="A916" s="1464">
        <v>949.0</v>
      </c>
      <c r="B916" s="1463" t="s">
        <v>5090</v>
      </c>
      <c r="C916" s="1463" t="s">
        <v>5091</v>
      </c>
      <c r="D916" s="1469">
        <v>45253.0</v>
      </c>
      <c r="E916" s="1470" t="s">
        <v>5092</v>
      </c>
      <c r="F916" s="1471">
        <v>2.6539E7</v>
      </c>
      <c r="G916" s="1471">
        <v>2.6539E7</v>
      </c>
      <c r="H916" s="1472" t="b">
        <v>1</v>
      </c>
      <c r="I916" s="1468" t="s">
        <v>76</v>
      </c>
      <c r="J916" s="1472" t="b">
        <v>1</v>
      </c>
      <c r="K916" s="1468" t="s">
        <v>1077</v>
      </c>
      <c r="L916" s="1471">
        <v>6.6618258585E10</v>
      </c>
      <c r="M916" s="1463" t="s">
        <v>2659</v>
      </c>
      <c r="N916" s="1463" t="s">
        <v>9671</v>
      </c>
      <c r="O916" s="1463" t="s">
        <v>9671</v>
      </c>
      <c r="P916" s="1463" t="s">
        <v>2659</v>
      </c>
    </row>
    <row r="917" hidden="1">
      <c r="A917" s="1464">
        <v>950.0</v>
      </c>
      <c r="B917" s="1463" t="s">
        <v>14202</v>
      </c>
      <c r="C917" s="1463" t="s">
        <v>14203</v>
      </c>
      <c r="D917" s="1469">
        <v>43717.0</v>
      </c>
      <c r="E917" s="1470" t="s">
        <v>14204</v>
      </c>
      <c r="F917" s="1471">
        <v>2.0465332E7</v>
      </c>
      <c r="G917" s="1471">
        <v>2.0465332E7</v>
      </c>
      <c r="H917" s="1472" t="b">
        <v>0</v>
      </c>
      <c r="I917" s="1468" t="s">
        <v>76</v>
      </c>
      <c r="J917" s="1472" t="b">
        <v>0</v>
      </c>
      <c r="K917" s="1473"/>
      <c r="L917" s="1473"/>
      <c r="M917" s="1463" t="s">
        <v>2440</v>
      </c>
      <c r="N917" s="1463" t="s">
        <v>6473</v>
      </c>
      <c r="P917" s="1463" t="s">
        <v>2440</v>
      </c>
    </row>
    <row r="918" hidden="1">
      <c r="A918" s="1464">
        <v>951.0</v>
      </c>
      <c r="B918" s="1463" t="s">
        <v>14205</v>
      </c>
      <c r="C918" s="1463" t="s">
        <v>14205</v>
      </c>
      <c r="D918" s="1469">
        <v>42636.0</v>
      </c>
      <c r="E918" s="1470" t="s">
        <v>14206</v>
      </c>
      <c r="F918" s="1471">
        <v>6.6972388284E10</v>
      </c>
      <c r="G918" s="1468" t="s">
        <v>13246</v>
      </c>
      <c r="H918" s="1472" t="b">
        <v>0</v>
      </c>
      <c r="I918" s="1468" t="s">
        <v>76</v>
      </c>
      <c r="J918" s="1472" t="b">
        <v>1</v>
      </c>
      <c r="K918" s="1473"/>
      <c r="L918" s="1473"/>
      <c r="M918" s="1463" t="s">
        <v>2464</v>
      </c>
      <c r="N918" s="1474"/>
      <c r="O918" s="1474"/>
      <c r="P918" s="1463" t="s">
        <v>2464</v>
      </c>
    </row>
    <row r="919" hidden="1">
      <c r="A919" s="1464">
        <v>952.0</v>
      </c>
      <c r="B919" s="1463" t="s">
        <v>14207</v>
      </c>
      <c r="C919" s="1463" t="s">
        <v>14208</v>
      </c>
      <c r="D919" s="1469">
        <v>43722.0</v>
      </c>
      <c r="E919" s="1470" t="s">
        <v>14209</v>
      </c>
      <c r="F919" s="1471">
        <v>2.9397949E7</v>
      </c>
      <c r="G919" s="1471">
        <v>8.1611257E8</v>
      </c>
      <c r="H919" s="1472" t="b">
        <v>0</v>
      </c>
      <c r="I919" s="1468" t="s">
        <v>76</v>
      </c>
      <c r="J919" s="1472" t="b">
        <v>1</v>
      </c>
      <c r="K919" s="1473"/>
      <c r="L919" s="1473"/>
      <c r="M919" s="1463" t="s">
        <v>2476</v>
      </c>
      <c r="N919" s="1463" t="s">
        <v>5740</v>
      </c>
      <c r="O919" s="1474"/>
      <c r="P919" s="1463" t="s">
        <v>2476</v>
      </c>
    </row>
    <row r="920" hidden="1">
      <c r="A920" s="1464">
        <v>953.0</v>
      </c>
      <c r="B920" s="1463" t="s">
        <v>14210</v>
      </c>
      <c r="C920" s="1463" t="s">
        <v>14210</v>
      </c>
      <c r="D920" s="1469">
        <v>43724.0</v>
      </c>
      <c r="E920" s="1470" t="s">
        <v>14211</v>
      </c>
      <c r="F920" s="1471">
        <v>2.1569051E7</v>
      </c>
      <c r="G920" s="1471">
        <v>9.96469365E8</v>
      </c>
      <c r="H920" s="1472" t="b">
        <v>0</v>
      </c>
      <c r="I920" s="1468" t="s">
        <v>76</v>
      </c>
      <c r="J920" s="1472" t="b">
        <v>0</v>
      </c>
      <c r="K920" s="1473"/>
      <c r="L920" s="1473"/>
      <c r="M920" s="1463" t="s">
        <v>2440</v>
      </c>
      <c r="N920" s="1474"/>
      <c r="O920" s="1474"/>
      <c r="P920" s="1463" t="s">
        <v>2440</v>
      </c>
    </row>
    <row r="921" hidden="1">
      <c r="A921" s="1464">
        <v>954.0</v>
      </c>
      <c r="B921" s="1463" t="s">
        <v>14212</v>
      </c>
      <c r="C921" s="1463" t="s">
        <v>14213</v>
      </c>
      <c r="D921" s="1469">
        <v>43726.0</v>
      </c>
      <c r="E921" s="1470" t="s">
        <v>14214</v>
      </c>
      <c r="F921" s="1471">
        <v>9.57955396E8</v>
      </c>
      <c r="G921" s="1471">
        <v>9.57955396E8</v>
      </c>
      <c r="H921" s="1472" t="b">
        <v>0</v>
      </c>
      <c r="I921" s="1468" t="s">
        <v>76</v>
      </c>
      <c r="J921" s="1472" t="b">
        <v>1</v>
      </c>
      <c r="K921" s="1473"/>
      <c r="L921" s="1473"/>
      <c r="M921" s="1463" t="s">
        <v>3363</v>
      </c>
      <c r="N921" s="1474"/>
      <c r="O921" s="1474"/>
      <c r="P921" s="1463" t="s">
        <v>3363</v>
      </c>
    </row>
    <row r="922">
      <c r="A922" s="1464">
        <v>955.0</v>
      </c>
      <c r="B922" s="1463" t="s">
        <v>5095</v>
      </c>
      <c r="C922" s="1463" t="s">
        <v>5096</v>
      </c>
      <c r="D922" s="1469">
        <v>44331.0</v>
      </c>
      <c r="E922" s="1470" t="s">
        <v>5097</v>
      </c>
      <c r="F922" s="1471">
        <v>9.93907111E8</v>
      </c>
      <c r="G922" s="1471">
        <v>8.30764615E8</v>
      </c>
      <c r="H922" s="1472" t="b">
        <v>1</v>
      </c>
      <c r="I922" s="1468" t="s">
        <v>76</v>
      </c>
      <c r="J922" s="1472" t="b">
        <v>1</v>
      </c>
      <c r="K922" s="1468" t="s">
        <v>1077</v>
      </c>
      <c r="L922" s="1471">
        <v>6.6618258585E10</v>
      </c>
      <c r="M922" s="1463" t="s">
        <v>2440</v>
      </c>
      <c r="N922" s="1463" t="s">
        <v>9671</v>
      </c>
      <c r="O922" s="1463" t="s">
        <v>9671</v>
      </c>
      <c r="P922" s="1463" t="s">
        <v>2440</v>
      </c>
    </row>
    <row r="923" hidden="1">
      <c r="A923" s="1464">
        <v>956.0</v>
      </c>
      <c r="B923" s="1463" t="s">
        <v>14215</v>
      </c>
      <c r="C923" s="1463" t="s">
        <v>14216</v>
      </c>
      <c r="D923" s="1469">
        <v>43725.0</v>
      </c>
      <c r="E923" s="1470" t="s">
        <v>14217</v>
      </c>
      <c r="F923" s="1471">
        <v>8.03959222E8</v>
      </c>
      <c r="G923" s="1471">
        <v>8.03959222E8</v>
      </c>
      <c r="H923" s="1472" t="b">
        <v>0</v>
      </c>
      <c r="I923" s="1468" t="s">
        <v>76</v>
      </c>
      <c r="J923" s="1472" t="b">
        <v>1</v>
      </c>
      <c r="K923" s="1473"/>
      <c r="L923" s="1473"/>
      <c r="M923" s="1463" t="s">
        <v>2432</v>
      </c>
      <c r="N923" s="1474"/>
      <c r="O923" s="1474"/>
      <c r="P923" s="1463" t="s">
        <v>2432</v>
      </c>
    </row>
    <row r="924" hidden="1">
      <c r="A924" s="1464">
        <v>957.0</v>
      </c>
      <c r="B924" s="1463" t="s">
        <v>14218</v>
      </c>
      <c r="C924" s="1463" t="s">
        <v>14219</v>
      </c>
      <c r="D924" s="1469">
        <v>43726.0</v>
      </c>
      <c r="E924" s="1470" t="s">
        <v>14220</v>
      </c>
      <c r="F924" s="1471">
        <v>9.9783453E8</v>
      </c>
      <c r="G924" s="1471">
        <v>9.9783453E8</v>
      </c>
      <c r="H924" s="1472" t="b">
        <v>0</v>
      </c>
      <c r="I924" s="1468" t="s">
        <v>76</v>
      </c>
      <c r="J924" s="1472" t="b">
        <v>0</v>
      </c>
      <c r="K924" s="1473"/>
      <c r="L924" s="1473"/>
      <c r="M924" s="1463" t="s">
        <v>5838</v>
      </c>
      <c r="N924" s="1463" t="s">
        <v>5838</v>
      </c>
      <c r="P924" s="1474"/>
    </row>
    <row r="925" hidden="1">
      <c r="A925" s="1464">
        <v>958.0</v>
      </c>
      <c r="B925" s="1463" t="s">
        <v>14221</v>
      </c>
      <c r="C925" s="1463" t="s">
        <v>14222</v>
      </c>
      <c r="D925" s="1469">
        <v>44124.0</v>
      </c>
      <c r="E925" s="1470" t="s">
        <v>14223</v>
      </c>
      <c r="F925" s="1471">
        <v>2.1269999E7</v>
      </c>
      <c r="G925" s="1471">
        <v>9.55354282E8</v>
      </c>
      <c r="H925" s="1472" t="b">
        <v>0</v>
      </c>
      <c r="I925" s="1468" t="s">
        <v>76</v>
      </c>
      <c r="J925" s="1472" t="b">
        <v>0</v>
      </c>
      <c r="K925" s="1473"/>
      <c r="L925" s="1473"/>
      <c r="M925" s="1463" t="s">
        <v>2426</v>
      </c>
      <c r="O925" s="1463" t="s">
        <v>4938</v>
      </c>
      <c r="P925" s="1463" t="s">
        <v>2426</v>
      </c>
    </row>
    <row r="926" hidden="1">
      <c r="A926" s="1464">
        <v>959.0</v>
      </c>
      <c r="B926" s="1463" t="s">
        <v>14224</v>
      </c>
      <c r="C926" s="1463" t="s">
        <v>14224</v>
      </c>
      <c r="D926" s="1469">
        <v>43733.0</v>
      </c>
      <c r="E926" s="1470" t="s">
        <v>14225</v>
      </c>
      <c r="F926" s="1468" t="s">
        <v>14226</v>
      </c>
      <c r="G926" s="1477">
        <v>9.27729401063919E18</v>
      </c>
      <c r="H926" s="1472" t="b">
        <v>0</v>
      </c>
      <c r="I926" s="1468" t="s">
        <v>76</v>
      </c>
      <c r="J926" s="1472" t="b">
        <v>0</v>
      </c>
      <c r="K926" s="1473"/>
      <c r="L926" s="1473"/>
      <c r="M926" s="1463" t="s">
        <v>2464</v>
      </c>
      <c r="N926" s="1474"/>
      <c r="O926" s="1474"/>
      <c r="P926" s="1463" t="s">
        <v>2464</v>
      </c>
    </row>
    <row r="927" hidden="1">
      <c r="A927" s="1464">
        <v>979.0</v>
      </c>
      <c r="B927" s="1463" t="s">
        <v>14227</v>
      </c>
      <c r="C927" s="1463" t="s">
        <v>14228</v>
      </c>
      <c r="D927" s="1469">
        <v>44543.0</v>
      </c>
      <c r="E927" s="1470" t="s">
        <v>14229</v>
      </c>
      <c r="F927" s="1471">
        <v>2.624E7</v>
      </c>
      <c r="G927" s="1473"/>
      <c r="H927" s="1472" t="b">
        <v>0</v>
      </c>
      <c r="I927" s="1468" t="s">
        <v>76</v>
      </c>
      <c r="J927" s="1472" t="b">
        <v>0</v>
      </c>
      <c r="K927" s="1468" t="s">
        <v>6480</v>
      </c>
      <c r="L927" s="1471">
        <v>6.6647253923E10</v>
      </c>
      <c r="M927" s="1463" t="s">
        <v>2476</v>
      </c>
      <c r="N927" s="1474"/>
      <c r="O927" s="1463" t="s">
        <v>4951</v>
      </c>
      <c r="P927" s="1463" t="s">
        <v>5160</v>
      </c>
    </row>
    <row r="928" hidden="1">
      <c r="A928" s="1464">
        <v>981.0</v>
      </c>
      <c r="B928" s="1463" t="s">
        <v>14230</v>
      </c>
      <c r="C928" s="1463" t="s">
        <v>14231</v>
      </c>
      <c r="D928" s="1469">
        <v>45823.0</v>
      </c>
      <c r="E928" s="1470" t="s">
        <v>14232</v>
      </c>
      <c r="F928" s="1471">
        <v>2.6281111E7</v>
      </c>
      <c r="G928" s="1471">
        <v>9.18815998E8</v>
      </c>
      <c r="H928" s="1472" t="b">
        <v>0</v>
      </c>
      <c r="I928" s="1468" t="s">
        <v>76</v>
      </c>
      <c r="J928" s="1472" t="b">
        <v>1</v>
      </c>
      <c r="K928" s="1468" t="s">
        <v>7033</v>
      </c>
      <c r="L928" s="1471">
        <v>6.6624983639E10</v>
      </c>
      <c r="M928" s="1463" t="s">
        <v>2432</v>
      </c>
      <c r="N928" s="1463" t="s">
        <v>5102</v>
      </c>
      <c r="O928" s="1463" t="s">
        <v>11395</v>
      </c>
      <c r="P928" s="1463" t="s">
        <v>2432</v>
      </c>
    </row>
    <row r="929">
      <c r="A929" s="1464">
        <v>982.0</v>
      </c>
      <c r="B929" s="1463" t="s">
        <v>3506</v>
      </c>
      <c r="C929" s="1463" t="s">
        <v>5099</v>
      </c>
      <c r="D929" s="1469">
        <v>45198.0</v>
      </c>
      <c r="E929" s="1470" t="s">
        <v>5100</v>
      </c>
      <c r="F929" s="1471">
        <v>2.6281111E7</v>
      </c>
      <c r="G929" s="1471">
        <v>2.6281111E7</v>
      </c>
      <c r="H929" s="1472" t="b">
        <v>1</v>
      </c>
      <c r="I929" s="1468" t="s">
        <v>76</v>
      </c>
      <c r="J929" s="1472" t="b">
        <v>1</v>
      </c>
      <c r="K929" s="1468" t="s">
        <v>4929</v>
      </c>
      <c r="L929" s="1475">
        <v>6.69232E15</v>
      </c>
      <c r="M929" s="1463" t="s">
        <v>2426</v>
      </c>
      <c r="N929" s="1463" t="s">
        <v>9671</v>
      </c>
      <c r="O929" s="1463" t="s">
        <v>9671</v>
      </c>
      <c r="P929" s="1463" t="s">
        <v>2426</v>
      </c>
    </row>
    <row r="930" hidden="1">
      <c r="A930" s="1464">
        <v>983.0</v>
      </c>
      <c r="B930" s="1463" t="s">
        <v>14233</v>
      </c>
      <c r="C930" s="1463" t="s">
        <v>14234</v>
      </c>
      <c r="D930" s="1469">
        <v>43766.0</v>
      </c>
      <c r="E930" s="1470" t="s">
        <v>14235</v>
      </c>
      <c r="F930" s="1471">
        <v>6.57151768E8</v>
      </c>
      <c r="G930" s="1471">
        <v>6.57151768E8</v>
      </c>
      <c r="H930" s="1472" t="b">
        <v>0</v>
      </c>
      <c r="I930" s="1468" t="s">
        <v>76</v>
      </c>
      <c r="J930" s="1472" t="b">
        <v>1</v>
      </c>
      <c r="K930" s="1473"/>
      <c r="L930" s="1473"/>
      <c r="M930" s="1463" t="s">
        <v>2464</v>
      </c>
      <c r="N930" s="1474"/>
      <c r="O930" s="1474"/>
      <c r="P930" s="1463" t="s">
        <v>2464</v>
      </c>
    </row>
    <row r="931">
      <c r="A931" s="1464">
        <v>984.0</v>
      </c>
      <c r="B931" s="1463" t="s">
        <v>5104</v>
      </c>
      <c r="C931" s="1463" t="s">
        <v>5105</v>
      </c>
      <c r="D931" s="1469">
        <v>45198.0</v>
      </c>
      <c r="E931" s="1470" t="s">
        <v>5106</v>
      </c>
      <c r="F931" s="1471">
        <v>8.92311511E8</v>
      </c>
      <c r="G931" s="1471">
        <v>8.92311511E8</v>
      </c>
      <c r="H931" s="1472" t="b">
        <v>1</v>
      </c>
      <c r="I931" s="1468" t="s">
        <v>76</v>
      </c>
      <c r="J931" s="1472" t="b">
        <v>1</v>
      </c>
      <c r="K931" s="1468" t="s">
        <v>4929</v>
      </c>
      <c r="L931" s="1475">
        <v>6.69232E15</v>
      </c>
      <c r="M931" s="1463" t="s">
        <v>3238</v>
      </c>
      <c r="N931" s="1463" t="s">
        <v>9683</v>
      </c>
      <c r="O931" s="1463" t="s">
        <v>9683</v>
      </c>
      <c r="P931" s="1463" t="s">
        <v>3238</v>
      </c>
    </row>
    <row r="932" hidden="1">
      <c r="A932" s="1464">
        <v>985.0</v>
      </c>
      <c r="B932" s="1463" t="s">
        <v>14236</v>
      </c>
      <c r="C932" s="1463" t="s">
        <v>14237</v>
      </c>
      <c r="D932" s="1469">
        <v>43741.0</v>
      </c>
      <c r="E932" s="1470" t="s">
        <v>14238</v>
      </c>
      <c r="F932" s="1471">
        <v>6.32309977E8</v>
      </c>
      <c r="G932" s="1471">
        <v>6.32309977E8</v>
      </c>
      <c r="H932" s="1472" t="b">
        <v>0</v>
      </c>
      <c r="I932" s="1473"/>
      <c r="J932" s="1472" t="b">
        <v>1</v>
      </c>
      <c r="K932" s="1473"/>
      <c r="L932" s="1473"/>
      <c r="M932" s="1463" t="s">
        <v>5224</v>
      </c>
      <c r="N932" s="1463" t="s">
        <v>5224</v>
      </c>
      <c r="O932" s="1474"/>
      <c r="P932" s="1474"/>
    </row>
    <row r="933" hidden="1">
      <c r="A933" s="1464">
        <v>992.0</v>
      </c>
      <c r="B933" s="1463" t="s">
        <v>14239</v>
      </c>
      <c r="C933" s="1463" t="s">
        <v>14240</v>
      </c>
      <c r="D933" s="1469">
        <v>44210.0</v>
      </c>
      <c r="E933" s="1470" t="s">
        <v>14241</v>
      </c>
      <c r="F933" s="1471">
        <v>8.11469866E8</v>
      </c>
      <c r="G933" s="1471">
        <v>8.11469866E8</v>
      </c>
      <c r="H933" s="1472" t="b">
        <v>0</v>
      </c>
      <c r="I933" s="1468" t="s">
        <v>76</v>
      </c>
      <c r="J933" s="1472" t="b">
        <v>0</v>
      </c>
      <c r="K933" s="1473"/>
      <c r="L933" s="1473"/>
      <c r="M933" s="1463" t="s">
        <v>2440</v>
      </c>
      <c r="N933" s="1463" t="s">
        <v>5089</v>
      </c>
      <c r="O933" s="1474"/>
      <c r="P933" s="1463" t="s">
        <v>2440</v>
      </c>
    </row>
    <row r="934" hidden="1">
      <c r="A934" s="1464">
        <v>993.0</v>
      </c>
      <c r="B934" s="1463" t="s">
        <v>14242</v>
      </c>
      <c r="C934" s="1463" t="s">
        <v>14243</v>
      </c>
      <c r="D934" s="1469">
        <v>43435.0</v>
      </c>
      <c r="E934" s="1470" t="s">
        <v>14244</v>
      </c>
      <c r="F934" s="1471">
        <v>2.2664551E7</v>
      </c>
      <c r="G934" s="1471">
        <v>9.71263523E8</v>
      </c>
      <c r="H934" s="1472" t="b">
        <v>0</v>
      </c>
      <c r="I934" s="1468" t="s">
        <v>76</v>
      </c>
      <c r="J934" s="1472" t="b">
        <v>0</v>
      </c>
      <c r="K934" s="1473"/>
      <c r="L934" s="1473"/>
      <c r="M934" s="1463" t="s">
        <v>2432</v>
      </c>
      <c r="N934" s="1474"/>
      <c r="O934" s="1474"/>
      <c r="P934" s="1463" t="s">
        <v>2432</v>
      </c>
    </row>
    <row r="935" hidden="1">
      <c r="A935" s="1464">
        <v>994.0</v>
      </c>
      <c r="B935" s="1463" t="s">
        <v>14245</v>
      </c>
      <c r="C935" s="1463" t="s">
        <v>14246</v>
      </c>
      <c r="D935" s="1469">
        <v>43757.0</v>
      </c>
      <c r="E935" s="1470" t="s">
        <v>14247</v>
      </c>
      <c r="F935" s="1468" t="s">
        <v>14248</v>
      </c>
      <c r="G935" s="1471">
        <v>8.94242451E8</v>
      </c>
      <c r="H935" s="1472" t="b">
        <v>0</v>
      </c>
      <c r="I935" s="1468" t="s">
        <v>76</v>
      </c>
      <c r="J935" s="1472" t="b">
        <v>0</v>
      </c>
      <c r="K935" s="1473"/>
      <c r="L935" s="1473"/>
      <c r="M935" s="1463" t="s">
        <v>5963</v>
      </c>
      <c r="N935" s="1463" t="s">
        <v>5963</v>
      </c>
      <c r="P935" s="1474"/>
    </row>
    <row r="936" hidden="1">
      <c r="A936" s="1464">
        <v>995.0</v>
      </c>
      <c r="B936" s="1463" t="s">
        <v>14249</v>
      </c>
      <c r="C936" s="1463" t="s">
        <v>14250</v>
      </c>
      <c r="D936" s="1469">
        <v>43766.0</v>
      </c>
      <c r="E936" s="1470" t="s">
        <v>14251</v>
      </c>
      <c r="F936" s="1471">
        <v>9.59568829E8</v>
      </c>
      <c r="G936" s="1471">
        <v>9.59568829E8</v>
      </c>
      <c r="H936" s="1472" t="b">
        <v>0</v>
      </c>
      <c r="I936" s="1468" t="s">
        <v>76</v>
      </c>
      <c r="J936" s="1472" t="b">
        <v>1</v>
      </c>
      <c r="K936" s="1473"/>
      <c r="L936" s="1473"/>
      <c r="M936" s="1463" t="s">
        <v>2464</v>
      </c>
      <c r="N936" s="1463" t="s">
        <v>5098</v>
      </c>
      <c r="P936" s="1463" t="s">
        <v>2464</v>
      </c>
    </row>
    <row r="937" hidden="1">
      <c r="A937" s="1464">
        <v>996.0</v>
      </c>
      <c r="B937" s="1463" t="s">
        <v>14252</v>
      </c>
      <c r="C937" s="1463" t="s">
        <v>14253</v>
      </c>
      <c r="D937" s="1469">
        <v>44644.0</v>
      </c>
      <c r="E937" s="1470" t="s">
        <v>14254</v>
      </c>
      <c r="F937" s="1471">
        <v>2.6867E7</v>
      </c>
      <c r="G937" s="1471">
        <v>2.6867E7</v>
      </c>
      <c r="H937" s="1472" t="b">
        <v>0</v>
      </c>
      <c r="I937" s="1468" t="s">
        <v>76</v>
      </c>
      <c r="J937" s="1472" t="b">
        <v>0</v>
      </c>
      <c r="K937" s="1468" t="s">
        <v>14255</v>
      </c>
      <c r="L937" s="1476"/>
      <c r="M937" s="1463" t="s">
        <v>5089</v>
      </c>
      <c r="N937" s="1463" t="s">
        <v>5089</v>
      </c>
      <c r="O937" s="1474"/>
      <c r="P937" s="1474"/>
    </row>
    <row r="938">
      <c r="A938" s="1464">
        <v>997.0</v>
      </c>
      <c r="B938" s="1463" t="s">
        <v>5107</v>
      </c>
      <c r="C938" s="1463" t="s">
        <v>5108</v>
      </c>
      <c r="D938" s="1469">
        <v>44331.0</v>
      </c>
      <c r="E938" s="1470" t="s">
        <v>5109</v>
      </c>
      <c r="F938" s="1471">
        <v>2.1259E7</v>
      </c>
      <c r="G938" s="1471">
        <v>9.31594229E8</v>
      </c>
      <c r="H938" s="1472" t="b">
        <v>1</v>
      </c>
      <c r="I938" s="1468" t="s">
        <v>76</v>
      </c>
      <c r="J938" s="1472" t="b">
        <v>1</v>
      </c>
      <c r="K938" s="1468" t="s">
        <v>4929</v>
      </c>
      <c r="L938" s="1475">
        <v>6.69232E15</v>
      </c>
      <c r="M938" s="1463" t="s">
        <v>2659</v>
      </c>
      <c r="N938" s="1474"/>
      <c r="O938" s="1463" t="s">
        <v>9022</v>
      </c>
      <c r="P938" s="1463" t="s">
        <v>2659</v>
      </c>
    </row>
    <row r="939" hidden="1">
      <c r="A939" s="1464">
        <v>998.0</v>
      </c>
      <c r="B939" s="1463" t="s">
        <v>14256</v>
      </c>
      <c r="C939" s="1463" t="s">
        <v>14257</v>
      </c>
      <c r="D939" s="1469">
        <v>43770.0</v>
      </c>
      <c r="E939" s="1470" t="s">
        <v>14258</v>
      </c>
      <c r="F939" s="1471">
        <v>8.52955245E8</v>
      </c>
      <c r="G939" s="1471">
        <v>8.52955245E8</v>
      </c>
      <c r="H939" s="1472" t="b">
        <v>0</v>
      </c>
      <c r="I939" s="1468" t="s">
        <v>76</v>
      </c>
      <c r="J939" s="1472" t="b">
        <v>0</v>
      </c>
      <c r="K939" s="1473"/>
      <c r="L939" s="1473"/>
      <c r="M939" s="1463" t="s">
        <v>2432</v>
      </c>
      <c r="N939" s="1463" t="s">
        <v>5019</v>
      </c>
      <c r="O939" s="1474"/>
      <c r="P939" s="1463" t="s">
        <v>2432</v>
      </c>
    </row>
    <row r="940" hidden="1">
      <c r="A940" s="1464">
        <v>999.0</v>
      </c>
      <c r="B940" s="1463" t="s">
        <v>14259</v>
      </c>
      <c r="C940" s="1463" t="s">
        <v>14260</v>
      </c>
      <c r="D940" s="1469">
        <v>43770.0</v>
      </c>
      <c r="E940" s="1470" t="s">
        <v>14261</v>
      </c>
      <c r="F940" s="1471">
        <v>9.15152626E8</v>
      </c>
      <c r="G940" s="1471">
        <v>9.15152626E8</v>
      </c>
      <c r="H940" s="1472" t="b">
        <v>0</v>
      </c>
      <c r="I940" s="1468" t="s">
        <v>76</v>
      </c>
      <c r="J940" s="1472" t="b">
        <v>0</v>
      </c>
      <c r="K940" s="1473"/>
      <c r="L940" s="1473"/>
      <c r="M940" s="1463" t="s">
        <v>2432</v>
      </c>
      <c r="N940" s="1474"/>
      <c r="O940" s="1474"/>
      <c r="P940" s="1463" t="s">
        <v>2432</v>
      </c>
    </row>
    <row r="941">
      <c r="A941" s="1464">
        <v>1000.0</v>
      </c>
      <c r="B941" s="1463" t="s">
        <v>392</v>
      </c>
      <c r="C941" s="1463" t="s">
        <v>5111</v>
      </c>
      <c r="D941" s="1469">
        <v>45003.0</v>
      </c>
      <c r="E941" s="1470" t="s">
        <v>5112</v>
      </c>
      <c r="F941" s="1471">
        <v>8.16315646E8</v>
      </c>
      <c r="G941" s="1471">
        <v>8.16315646E8</v>
      </c>
      <c r="H941" s="1472" t="b">
        <v>1</v>
      </c>
      <c r="I941" s="1468" t="s">
        <v>76</v>
      </c>
      <c r="J941" s="1472" t="b">
        <v>1</v>
      </c>
      <c r="K941" s="1468" t="s">
        <v>1077</v>
      </c>
      <c r="L941" s="1471">
        <v>6.6618258585E10</v>
      </c>
      <c r="M941" s="1463" t="s">
        <v>2432</v>
      </c>
      <c r="N941" s="1474"/>
      <c r="O941" s="1463" t="s">
        <v>9707</v>
      </c>
      <c r="P941" s="1463" t="s">
        <v>2432</v>
      </c>
    </row>
    <row r="942" hidden="1">
      <c r="A942" s="1464">
        <v>1001.0</v>
      </c>
      <c r="B942" s="1463" t="s">
        <v>14262</v>
      </c>
      <c r="C942" s="1463" t="s">
        <v>14263</v>
      </c>
      <c r="D942" s="1469">
        <v>43756.0</v>
      </c>
      <c r="E942" s="1470" t="s">
        <v>14264</v>
      </c>
      <c r="F942" s="1471">
        <v>2.0482466E7</v>
      </c>
      <c r="G942" s="1471">
        <v>9.49636363E8</v>
      </c>
      <c r="H942" s="1472" t="b">
        <v>0</v>
      </c>
      <c r="I942" s="1468" t="s">
        <v>76</v>
      </c>
      <c r="J942" s="1472" t="b">
        <v>0</v>
      </c>
      <c r="K942" s="1473"/>
      <c r="L942" s="1473"/>
      <c r="M942" s="1463" t="s">
        <v>5011</v>
      </c>
      <c r="N942" s="1463" t="s">
        <v>5011</v>
      </c>
      <c r="O942" s="1474"/>
      <c r="P942" s="1474"/>
    </row>
    <row r="943" hidden="1">
      <c r="A943" s="1464">
        <v>1002.0</v>
      </c>
      <c r="B943" s="1463" t="s">
        <v>14265</v>
      </c>
      <c r="C943" s="1463" t="s">
        <v>14266</v>
      </c>
      <c r="D943" s="1469">
        <v>43760.0</v>
      </c>
      <c r="E943" s="1470" t="s">
        <v>14267</v>
      </c>
      <c r="F943" s="1471">
        <v>8.63464727E8</v>
      </c>
      <c r="G943" s="1471">
        <v>8.63464727E8</v>
      </c>
      <c r="H943" s="1472" t="b">
        <v>0</v>
      </c>
      <c r="I943" s="1468" t="s">
        <v>76</v>
      </c>
      <c r="J943" s="1472" t="b">
        <v>1</v>
      </c>
      <c r="K943" s="1473"/>
      <c r="L943" s="1473"/>
      <c r="M943" s="1474"/>
      <c r="N943" s="1474"/>
      <c r="O943" s="1474"/>
      <c r="P943" s="1474"/>
    </row>
    <row r="944">
      <c r="A944" s="1464">
        <v>1003.0</v>
      </c>
      <c r="B944" s="1463" t="s">
        <v>5114</v>
      </c>
      <c r="C944" s="1463" t="s">
        <v>5115</v>
      </c>
      <c r="D944" s="1469">
        <v>44638.0</v>
      </c>
      <c r="E944" s="1470" t="s">
        <v>5116</v>
      </c>
      <c r="F944" s="1471">
        <v>2.0797555E7</v>
      </c>
      <c r="G944" s="1471">
        <v>9.49292434E8</v>
      </c>
      <c r="H944" s="1472" t="b">
        <v>1</v>
      </c>
      <c r="I944" s="1468" t="s">
        <v>76</v>
      </c>
      <c r="J944" s="1472" t="b">
        <v>1</v>
      </c>
      <c r="K944" s="1468" t="s">
        <v>4929</v>
      </c>
      <c r="L944" s="1475">
        <v>6.69232E15</v>
      </c>
      <c r="M944" s="1463" t="s">
        <v>3238</v>
      </c>
      <c r="O944" s="1463" t="s">
        <v>9707</v>
      </c>
      <c r="P944" s="1463" t="s">
        <v>3238</v>
      </c>
    </row>
    <row r="945" hidden="1">
      <c r="A945" s="1464">
        <v>1004.0</v>
      </c>
      <c r="B945" s="1463" t="s">
        <v>14268</v>
      </c>
      <c r="C945" s="1463" t="s">
        <v>14269</v>
      </c>
      <c r="D945" s="1469">
        <v>44331.0</v>
      </c>
      <c r="E945" s="1470" t="s">
        <v>14270</v>
      </c>
      <c r="F945" s="1471">
        <v>9.71686072E8</v>
      </c>
      <c r="G945" s="1471">
        <v>9.71686072E8</v>
      </c>
      <c r="H945" s="1472" t="b">
        <v>0</v>
      </c>
      <c r="I945" s="1468" t="s">
        <v>76</v>
      </c>
      <c r="J945" s="1472" t="b">
        <v>0</v>
      </c>
      <c r="K945" s="1468" t="s">
        <v>14075</v>
      </c>
      <c r="L945" s="1471">
        <v>6.6956633642E10</v>
      </c>
      <c r="M945" s="1463" t="s">
        <v>2437</v>
      </c>
      <c r="N945" s="1463" t="s">
        <v>4945</v>
      </c>
      <c r="O945" s="1463" t="s">
        <v>4945</v>
      </c>
      <c r="P945" s="1463" t="s">
        <v>2437</v>
      </c>
    </row>
    <row r="946" hidden="1">
      <c r="A946" s="1464">
        <v>1005.0</v>
      </c>
      <c r="B946" s="1463" t="s">
        <v>14271</v>
      </c>
      <c r="C946" s="1463" t="s">
        <v>14272</v>
      </c>
      <c r="D946" s="1469">
        <v>43770.0</v>
      </c>
      <c r="E946" s="1470" t="s">
        <v>14273</v>
      </c>
      <c r="F946" s="1471">
        <v>2.1166884E7</v>
      </c>
      <c r="G946" s="1471">
        <v>9.92247715E8</v>
      </c>
      <c r="H946" s="1472" t="b">
        <v>0</v>
      </c>
      <c r="I946" s="1468" t="s">
        <v>76</v>
      </c>
      <c r="J946" s="1472" t="b">
        <v>0</v>
      </c>
      <c r="K946" s="1473"/>
      <c r="L946" s="1473"/>
      <c r="M946" s="1463" t="s">
        <v>2440</v>
      </c>
      <c r="N946" s="1463" t="s">
        <v>5267</v>
      </c>
      <c r="P946" s="1463" t="s">
        <v>2440</v>
      </c>
    </row>
    <row r="947">
      <c r="A947" s="1464">
        <v>1006.0</v>
      </c>
      <c r="B947" s="1463" t="s">
        <v>3241</v>
      </c>
      <c r="C947" s="1463" t="s">
        <v>5118</v>
      </c>
      <c r="D947" s="1469">
        <v>44473.0</v>
      </c>
      <c r="E947" s="1470" t="s">
        <v>5119</v>
      </c>
      <c r="F947" s="1471">
        <v>9.0991134E8</v>
      </c>
      <c r="G947" s="1471">
        <v>9.0991134E8</v>
      </c>
      <c r="H947" s="1472" t="b">
        <v>1</v>
      </c>
      <c r="I947" s="1468" t="s">
        <v>76</v>
      </c>
      <c r="J947" s="1472" t="b">
        <v>1</v>
      </c>
      <c r="K947" s="1468" t="s">
        <v>1077</v>
      </c>
      <c r="L947" s="1471">
        <v>6.6618258585E10</v>
      </c>
      <c r="M947" s="1463" t="s">
        <v>2659</v>
      </c>
      <c r="N947" s="1474"/>
      <c r="O947" s="1463" t="s">
        <v>9710</v>
      </c>
      <c r="P947" s="1463" t="s">
        <v>4977</v>
      </c>
    </row>
    <row r="948">
      <c r="A948" s="1464">
        <v>1007.0</v>
      </c>
      <c r="B948" s="1463" t="s">
        <v>5120</v>
      </c>
      <c r="C948" s="1463" t="s">
        <v>5121</v>
      </c>
      <c r="D948" s="1469">
        <v>44650.0</v>
      </c>
      <c r="E948" s="1470" t="s">
        <v>5122</v>
      </c>
      <c r="F948" s="1471">
        <v>9.573468E8</v>
      </c>
      <c r="G948" s="1471">
        <v>9.573468E8</v>
      </c>
      <c r="H948" s="1472" t="b">
        <v>1</v>
      </c>
      <c r="I948" s="1468" t="s">
        <v>76</v>
      </c>
      <c r="J948" s="1472" t="b">
        <v>1</v>
      </c>
      <c r="K948" s="1468" t="s">
        <v>1077</v>
      </c>
      <c r="L948" s="1471">
        <v>6.6618258585E10</v>
      </c>
      <c r="M948" s="1463" t="s">
        <v>2659</v>
      </c>
      <c r="N948" s="1463" t="s">
        <v>9204</v>
      </c>
      <c r="O948" s="1463" t="s">
        <v>9712</v>
      </c>
      <c r="P948" s="1463" t="s">
        <v>4977</v>
      </c>
    </row>
    <row r="949" hidden="1">
      <c r="A949" s="1464">
        <v>1008.0</v>
      </c>
      <c r="B949" s="1463" t="s">
        <v>14274</v>
      </c>
      <c r="C949" s="1463" t="s">
        <v>14275</v>
      </c>
      <c r="D949" s="1469">
        <v>44644.0</v>
      </c>
      <c r="E949" s="1470" t="s">
        <v>14276</v>
      </c>
      <c r="F949" s="1471">
        <v>8.3012688E8</v>
      </c>
      <c r="G949" s="1471">
        <v>8.3012688E8</v>
      </c>
      <c r="H949" s="1472" t="b">
        <v>0</v>
      </c>
      <c r="I949" s="1468" t="s">
        <v>76</v>
      </c>
      <c r="J949" s="1472" t="b">
        <v>0</v>
      </c>
      <c r="K949" s="1468" t="s">
        <v>6347</v>
      </c>
      <c r="L949" s="1471">
        <v>6.6925624451E10</v>
      </c>
      <c r="M949" s="1463" t="s">
        <v>2464</v>
      </c>
      <c r="N949" s="1463" t="s">
        <v>5011</v>
      </c>
      <c r="O949" s="1463" t="s">
        <v>5398</v>
      </c>
      <c r="P949" s="1463" t="s">
        <v>2464</v>
      </c>
    </row>
    <row r="950" hidden="1">
      <c r="A950" s="1464">
        <v>1009.0</v>
      </c>
      <c r="B950" s="1463" t="s">
        <v>14277</v>
      </c>
      <c r="C950" s="1463" t="s">
        <v>14278</v>
      </c>
      <c r="D950" s="1469">
        <v>43766.0</v>
      </c>
      <c r="E950" s="1470" t="s">
        <v>14279</v>
      </c>
      <c r="F950" s="1471">
        <v>8.18655948E8</v>
      </c>
      <c r="G950" s="1471">
        <v>8.18655948E8</v>
      </c>
      <c r="H950" s="1472" t="b">
        <v>0</v>
      </c>
      <c r="I950" s="1468" t="s">
        <v>76</v>
      </c>
      <c r="J950" s="1472" t="b">
        <v>0</v>
      </c>
      <c r="K950" s="1473"/>
      <c r="L950" s="1473"/>
      <c r="M950" s="1463" t="s">
        <v>2432</v>
      </c>
      <c r="N950" s="1463" t="s">
        <v>5224</v>
      </c>
      <c r="O950" s="1474"/>
      <c r="P950" s="1463" t="s">
        <v>2432</v>
      </c>
    </row>
    <row r="951" hidden="1">
      <c r="A951" s="1464">
        <v>1010.0</v>
      </c>
      <c r="B951" s="1463" t="s">
        <v>14280</v>
      </c>
      <c r="C951" s="1463" t="s">
        <v>14281</v>
      </c>
      <c r="D951" s="1469">
        <v>43770.0</v>
      </c>
      <c r="E951" s="1470" t="s">
        <v>14282</v>
      </c>
      <c r="F951" s="1471">
        <v>9.91877111E8</v>
      </c>
      <c r="G951" s="1471">
        <v>9.91877111E8</v>
      </c>
      <c r="H951" s="1472" t="b">
        <v>0</v>
      </c>
      <c r="I951" s="1468" t="s">
        <v>76</v>
      </c>
      <c r="J951" s="1472" t="b">
        <v>1</v>
      </c>
      <c r="K951" s="1473"/>
      <c r="L951" s="1473"/>
      <c r="M951" s="1474"/>
      <c r="N951" s="1474"/>
      <c r="O951" s="1474"/>
      <c r="P951" s="1474"/>
    </row>
    <row r="952" hidden="1">
      <c r="A952" s="1464">
        <v>1011.0</v>
      </c>
      <c r="B952" s="1463" t="s">
        <v>14283</v>
      </c>
      <c r="C952" s="1463" t="s">
        <v>14284</v>
      </c>
      <c r="D952" s="1469">
        <v>43770.0</v>
      </c>
      <c r="E952" s="1470" t="s">
        <v>14285</v>
      </c>
      <c r="F952" s="1471">
        <v>9.72605305E8</v>
      </c>
      <c r="G952" s="1468" t="s">
        <v>14286</v>
      </c>
      <c r="H952" s="1472" t="b">
        <v>0</v>
      </c>
      <c r="I952" s="1468" t="s">
        <v>76</v>
      </c>
      <c r="J952" s="1472" t="b">
        <v>0</v>
      </c>
      <c r="K952" s="1473"/>
      <c r="L952" s="1473"/>
      <c r="M952" s="1463" t="s">
        <v>2659</v>
      </c>
      <c r="N952" s="1463" t="s">
        <v>5164</v>
      </c>
      <c r="P952" s="1463" t="s">
        <v>2659</v>
      </c>
    </row>
    <row r="953" hidden="1">
      <c r="A953" s="1464">
        <v>1012.0</v>
      </c>
      <c r="B953" s="1463" t="s">
        <v>14287</v>
      </c>
      <c r="C953" s="1463" t="s">
        <v>14288</v>
      </c>
      <c r="D953" s="1469">
        <v>43777.0</v>
      </c>
      <c r="E953" s="1470" t="s">
        <v>14289</v>
      </c>
      <c r="F953" s="1471">
        <v>9.30965589E8</v>
      </c>
      <c r="G953" s="1471">
        <v>9.30965589E8</v>
      </c>
      <c r="H953" s="1472" t="b">
        <v>0</v>
      </c>
      <c r="I953" s="1468" t="s">
        <v>6296</v>
      </c>
      <c r="J953" s="1472" t="b">
        <v>1</v>
      </c>
      <c r="K953" s="1473"/>
      <c r="L953" s="1473"/>
      <c r="M953" s="1463" t="s">
        <v>2426</v>
      </c>
      <c r="O953" s="1474"/>
      <c r="P953" s="1463" t="s">
        <v>2426</v>
      </c>
    </row>
    <row r="954" hidden="1">
      <c r="A954" s="1464">
        <v>1013.0</v>
      </c>
      <c r="B954" s="1463" t="s">
        <v>12545</v>
      </c>
      <c r="C954" s="1463" t="s">
        <v>12545</v>
      </c>
      <c r="D954" s="1469">
        <v>43770.0</v>
      </c>
      <c r="E954" s="1470" t="s">
        <v>14290</v>
      </c>
      <c r="F954" s="1471">
        <v>2.1032228E7</v>
      </c>
      <c r="G954" s="1471">
        <v>6.44544644E8</v>
      </c>
      <c r="H954" s="1472" t="b">
        <v>0</v>
      </c>
      <c r="I954" s="1468" t="s">
        <v>76</v>
      </c>
      <c r="J954" s="1472" t="b">
        <v>1</v>
      </c>
      <c r="K954" s="1468" t="s">
        <v>13086</v>
      </c>
      <c r="L954" s="1475">
        <v>6.60836E11</v>
      </c>
      <c r="M954" s="1463" t="s">
        <v>2464</v>
      </c>
      <c r="N954" s="1474"/>
      <c r="O954" s="1474"/>
      <c r="P954" s="1463" t="s">
        <v>2464</v>
      </c>
    </row>
    <row r="955" hidden="1">
      <c r="A955" s="1464">
        <v>1014.0</v>
      </c>
      <c r="B955" s="1463" t="s">
        <v>14291</v>
      </c>
      <c r="C955" s="1463" t="s">
        <v>14292</v>
      </c>
      <c r="D955" s="1469">
        <v>43955.0</v>
      </c>
      <c r="E955" s="1470" t="s">
        <v>14293</v>
      </c>
      <c r="F955" s="1471">
        <v>2.5788268E7</v>
      </c>
      <c r="G955" s="1471">
        <v>9.35929652E8</v>
      </c>
      <c r="H955" s="1472" t="b">
        <v>0</v>
      </c>
      <c r="I955" s="1468" t="s">
        <v>76</v>
      </c>
      <c r="J955" s="1472" t="b">
        <v>0</v>
      </c>
      <c r="K955" s="1473"/>
      <c r="L955" s="1473"/>
      <c r="M955" s="1463" t="s">
        <v>5267</v>
      </c>
      <c r="N955" s="1463" t="s">
        <v>5267</v>
      </c>
      <c r="P955" s="1474"/>
    </row>
    <row r="956" hidden="1">
      <c r="A956" s="1464">
        <v>1015.0</v>
      </c>
      <c r="B956" s="1463" t="s">
        <v>14294</v>
      </c>
      <c r="C956" s="1463" t="s">
        <v>14295</v>
      </c>
      <c r="D956" s="1469">
        <v>43784.0</v>
      </c>
      <c r="E956" s="1470" t="s">
        <v>14296</v>
      </c>
      <c r="F956" s="1471">
        <v>2.8208888E7</v>
      </c>
      <c r="G956" s="1471">
        <v>6.57191959E8</v>
      </c>
      <c r="H956" s="1472" t="b">
        <v>0</v>
      </c>
      <c r="I956" s="1468" t="s">
        <v>76</v>
      </c>
      <c r="J956" s="1472" t="b">
        <v>1</v>
      </c>
      <c r="K956" s="1473"/>
      <c r="L956" s="1473"/>
      <c r="M956" s="1463" t="s">
        <v>2426</v>
      </c>
      <c r="N956" s="1463" t="s">
        <v>13533</v>
      </c>
      <c r="O956" s="1474"/>
      <c r="P956" s="1463" t="s">
        <v>2426</v>
      </c>
    </row>
    <row r="957" hidden="1">
      <c r="A957" s="1464">
        <v>1016.0</v>
      </c>
      <c r="B957" s="1463" t="s">
        <v>14297</v>
      </c>
      <c r="C957" s="1463" t="s">
        <v>14298</v>
      </c>
      <c r="D957" s="1469">
        <v>44750.0</v>
      </c>
      <c r="E957" s="1470" t="s">
        <v>14299</v>
      </c>
      <c r="F957" s="1471">
        <v>2.2328888E7</v>
      </c>
      <c r="G957" s="1471">
        <v>9.93242102E8</v>
      </c>
      <c r="H957" s="1472" t="b">
        <v>0</v>
      </c>
      <c r="I957" s="1468" t="s">
        <v>76</v>
      </c>
      <c r="J957" s="1472" t="b">
        <v>0</v>
      </c>
      <c r="K957" s="1468" t="s">
        <v>4929</v>
      </c>
      <c r="L957" s="1475">
        <v>6.69232E15</v>
      </c>
      <c r="M957" s="1463" t="s">
        <v>2937</v>
      </c>
      <c r="N957" s="1474"/>
      <c r="O957" s="1463" t="s">
        <v>5061</v>
      </c>
      <c r="P957" s="1463" t="s">
        <v>5028</v>
      </c>
    </row>
    <row r="958" hidden="1">
      <c r="A958" s="1464">
        <v>1017.0</v>
      </c>
      <c r="B958" s="1463" t="s">
        <v>14300</v>
      </c>
      <c r="C958" s="1463" t="s">
        <v>14301</v>
      </c>
      <c r="D958" s="1469">
        <v>43776.0</v>
      </c>
      <c r="E958" s="1470" t="s">
        <v>14302</v>
      </c>
      <c r="F958" s="1471">
        <v>6.33839333E8</v>
      </c>
      <c r="G958" s="1471">
        <v>6.33839333E8</v>
      </c>
      <c r="H958" s="1472" t="b">
        <v>0</v>
      </c>
      <c r="I958" s="1468" t="s">
        <v>76</v>
      </c>
      <c r="J958" s="1472" t="b">
        <v>1</v>
      </c>
      <c r="K958" s="1473"/>
      <c r="L958" s="1473"/>
      <c r="M958" s="1474"/>
      <c r="N958" s="1474"/>
      <c r="O958" s="1474"/>
      <c r="P958" s="1474"/>
    </row>
    <row r="959" hidden="1">
      <c r="A959" s="1464">
        <v>1018.0</v>
      </c>
      <c r="B959" s="1463" t="s">
        <v>14303</v>
      </c>
      <c r="C959" s="1463" t="s">
        <v>14304</v>
      </c>
      <c r="D959" s="1469">
        <v>43777.0</v>
      </c>
      <c r="E959" s="1470" t="s">
        <v>14305</v>
      </c>
      <c r="F959" s="1471">
        <v>9.71100029E8</v>
      </c>
      <c r="G959" s="1471">
        <v>9.71100029E8</v>
      </c>
      <c r="H959" s="1472" t="b">
        <v>0</v>
      </c>
      <c r="I959" s="1468" t="s">
        <v>76</v>
      </c>
      <c r="J959" s="1472" t="b">
        <v>0</v>
      </c>
      <c r="K959" s="1473"/>
      <c r="L959" s="1473"/>
      <c r="M959" s="1463" t="s">
        <v>2432</v>
      </c>
      <c r="N959" s="1474"/>
      <c r="O959" s="1474"/>
      <c r="P959" s="1463" t="s">
        <v>2432</v>
      </c>
    </row>
    <row r="960" hidden="1">
      <c r="A960" s="1464">
        <v>1019.0</v>
      </c>
      <c r="B960" s="1463" t="s">
        <v>14306</v>
      </c>
      <c r="C960" s="1463" t="s">
        <v>14307</v>
      </c>
      <c r="D960" s="1469">
        <v>43788.0</v>
      </c>
      <c r="E960" s="1470" t="s">
        <v>14308</v>
      </c>
      <c r="F960" s="1471">
        <v>2.21081E7</v>
      </c>
      <c r="G960" s="1471">
        <v>8.97267912E8</v>
      </c>
      <c r="H960" s="1472" t="b">
        <v>0</v>
      </c>
      <c r="I960" s="1468" t="s">
        <v>76</v>
      </c>
      <c r="J960" s="1472" t="b">
        <v>1</v>
      </c>
      <c r="K960" s="1473"/>
      <c r="L960" s="1473"/>
      <c r="M960" s="1463" t="s">
        <v>2426</v>
      </c>
      <c r="N960" s="1463" t="s">
        <v>5284</v>
      </c>
      <c r="P960" s="1463" t="s">
        <v>2426</v>
      </c>
    </row>
    <row r="961" hidden="1">
      <c r="A961" s="1464">
        <v>1020.0</v>
      </c>
      <c r="B961" s="1463" t="s">
        <v>14309</v>
      </c>
      <c r="C961" s="1463" t="s">
        <v>14310</v>
      </c>
      <c r="D961" s="1469">
        <v>43790.0</v>
      </c>
      <c r="E961" s="1470" t="s">
        <v>14311</v>
      </c>
      <c r="F961" s="1471">
        <v>9.51450296E8</v>
      </c>
      <c r="G961" s="1471">
        <v>9.51450296E8</v>
      </c>
      <c r="H961" s="1472" t="b">
        <v>0</v>
      </c>
      <c r="I961" s="1468" t="s">
        <v>6296</v>
      </c>
      <c r="J961" s="1472" t="b">
        <v>1</v>
      </c>
      <c r="K961" s="1473"/>
      <c r="L961" s="1473"/>
      <c r="M961" s="1463" t="s">
        <v>2464</v>
      </c>
      <c r="N961" s="1474"/>
      <c r="O961" s="1474"/>
      <c r="P961" s="1463" t="s">
        <v>2464</v>
      </c>
    </row>
    <row r="962" hidden="1">
      <c r="A962" s="1464">
        <v>1021.0</v>
      </c>
      <c r="B962" s="1463" t="s">
        <v>14312</v>
      </c>
      <c r="C962" s="1463" t="s">
        <v>14312</v>
      </c>
      <c r="D962" s="1469">
        <v>43830.0</v>
      </c>
      <c r="E962" s="1470" t="s">
        <v>14313</v>
      </c>
      <c r="F962" s="1471">
        <v>6.6972388284E10</v>
      </c>
      <c r="G962" s="1468" t="s">
        <v>13246</v>
      </c>
      <c r="H962" s="1472" t="b">
        <v>0</v>
      </c>
      <c r="I962" s="1473"/>
      <c r="J962" s="1472" t="b">
        <v>1</v>
      </c>
      <c r="K962" s="1473"/>
      <c r="L962" s="1473"/>
      <c r="M962" s="1463" t="s">
        <v>2464</v>
      </c>
      <c r="N962" s="1474"/>
      <c r="O962" s="1474"/>
      <c r="P962" s="1463" t="s">
        <v>2464</v>
      </c>
    </row>
    <row r="963" hidden="1">
      <c r="A963" s="1464">
        <v>1022.0</v>
      </c>
      <c r="B963" s="1463" t="s">
        <v>14314</v>
      </c>
      <c r="C963" s="1463" t="s">
        <v>14315</v>
      </c>
      <c r="D963" s="1469">
        <v>43789.0</v>
      </c>
      <c r="E963" s="1470" t="s">
        <v>14316</v>
      </c>
      <c r="F963" s="1471">
        <v>8.91333131E8</v>
      </c>
      <c r="G963" s="1471">
        <v>8.91333131E8</v>
      </c>
      <c r="H963" s="1472" t="b">
        <v>0</v>
      </c>
      <c r="I963" s="1468" t="s">
        <v>76</v>
      </c>
      <c r="J963" s="1472" t="b">
        <v>1</v>
      </c>
      <c r="K963" s="1473"/>
      <c r="L963" s="1473"/>
      <c r="M963" s="1463" t="s">
        <v>2426</v>
      </c>
      <c r="O963" s="1474"/>
      <c r="P963" s="1463" t="s">
        <v>2426</v>
      </c>
    </row>
    <row r="964">
      <c r="A964" s="1464">
        <v>1023.0</v>
      </c>
      <c r="B964" s="1463" t="s">
        <v>5123</v>
      </c>
      <c r="C964" s="1463" t="s">
        <v>5124</v>
      </c>
      <c r="D964" s="1469">
        <v>43802.0</v>
      </c>
      <c r="E964" s="1470" t="s">
        <v>5125</v>
      </c>
      <c r="F964" s="1471">
        <v>2.2922999E7</v>
      </c>
      <c r="G964" s="1471">
        <v>8.89749069E8</v>
      </c>
      <c r="H964" s="1472" t="b">
        <v>1</v>
      </c>
      <c r="I964" s="1468" t="s">
        <v>76</v>
      </c>
      <c r="J964" s="1472" t="b">
        <v>1</v>
      </c>
      <c r="K964" s="1468" t="s">
        <v>4929</v>
      </c>
      <c r="L964" s="1475">
        <v>6.69232E15</v>
      </c>
      <c r="M964" s="1463" t="s">
        <v>2659</v>
      </c>
      <c r="N964" s="1463" t="s">
        <v>5126</v>
      </c>
      <c r="O964" s="1463" t="s">
        <v>5126</v>
      </c>
      <c r="P964" s="1463" t="s">
        <v>2659</v>
      </c>
    </row>
    <row r="965" hidden="1">
      <c r="A965" s="1464">
        <v>1024.0</v>
      </c>
      <c r="B965" s="1463" t="s">
        <v>14317</v>
      </c>
      <c r="C965" s="1463" t="s">
        <v>14318</v>
      </c>
      <c r="D965" s="1469">
        <v>43761.0</v>
      </c>
      <c r="E965" s="1470" t="s">
        <v>14319</v>
      </c>
      <c r="F965" s="1471">
        <v>2.5755599E7</v>
      </c>
      <c r="G965" s="1471">
        <v>6.4223663E8</v>
      </c>
      <c r="H965" s="1472" t="b">
        <v>0</v>
      </c>
      <c r="I965" s="1468" t="s">
        <v>76</v>
      </c>
      <c r="J965" s="1472" t="b">
        <v>0</v>
      </c>
      <c r="K965" s="1473"/>
      <c r="L965" s="1473"/>
      <c r="M965" s="1463" t="s">
        <v>2426</v>
      </c>
      <c r="N965" s="1463" t="s">
        <v>5098</v>
      </c>
      <c r="P965" s="1463" t="s">
        <v>2426</v>
      </c>
    </row>
    <row r="966" hidden="1">
      <c r="A966" s="1464">
        <v>1025.0</v>
      </c>
      <c r="B966" s="1463" t="s">
        <v>14320</v>
      </c>
      <c r="C966" s="1463" t="s">
        <v>14321</v>
      </c>
      <c r="D966" s="1469">
        <v>43791.0</v>
      </c>
      <c r="E966" s="1470" t="s">
        <v>14322</v>
      </c>
      <c r="F966" s="1471">
        <v>8.81925555E8</v>
      </c>
      <c r="G966" s="1471">
        <v>8.81925555E8</v>
      </c>
      <c r="H966" s="1472" t="b">
        <v>0</v>
      </c>
      <c r="I966" s="1468" t="s">
        <v>76</v>
      </c>
      <c r="J966" s="1472" t="b">
        <v>0</v>
      </c>
      <c r="K966" s="1473"/>
      <c r="L966" s="1473"/>
      <c r="M966" s="1463" t="s">
        <v>5148</v>
      </c>
      <c r="N966" s="1463" t="s">
        <v>5148</v>
      </c>
      <c r="O966" s="1474"/>
      <c r="P966" s="1474"/>
    </row>
    <row r="967" hidden="1">
      <c r="A967" s="1464">
        <v>1026.0</v>
      </c>
      <c r="B967" s="1463" t="s">
        <v>14323</v>
      </c>
      <c r="C967" s="1463" t="s">
        <v>14324</v>
      </c>
      <c r="D967" s="1469">
        <v>43864.0</v>
      </c>
      <c r="E967" s="1470" t="s">
        <v>14325</v>
      </c>
      <c r="F967" s="1471">
        <v>9.85629155E8</v>
      </c>
      <c r="G967" s="1471">
        <v>9.85629155E8</v>
      </c>
      <c r="H967" s="1472" t="b">
        <v>0</v>
      </c>
      <c r="I967" s="1468" t="s">
        <v>76</v>
      </c>
      <c r="J967" s="1472" t="b">
        <v>1</v>
      </c>
      <c r="K967" s="1473"/>
      <c r="L967" s="1473"/>
      <c r="M967" s="1463" t="s">
        <v>2440</v>
      </c>
      <c r="N967" s="1463" t="s">
        <v>5428</v>
      </c>
      <c r="O967" s="1474"/>
      <c r="P967" s="1463" t="s">
        <v>2440</v>
      </c>
    </row>
    <row r="968" hidden="1">
      <c r="A968" s="1464">
        <v>1027.0</v>
      </c>
      <c r="B968" s="1463" t="s">
        <v>14326</v>
      </c>
      <c r="C968" s="1463" t="s">
        <v>14327</v>
      </c>
      <c r="D968" s="1469">
        <v>43791.0</v>
      </c>
      <c r="E968" s="1470" t="s">
        <v>14328</v>
      </c>
      <c r="F968" s="1471">
        <v>9.55424575E8</v>
      </c>
      <c r="G968" s="1471">
        <v>9.55424575E8</v>
      </c>
      <c r="H968" s="1472" t="b">
        <v>0</v>
      </c>
      <c r="I968" s="1468" t="s">
        <v>76</v>
      </c>
      <c r="J968" s="1472" t="b">
        <v>0</v>
      </c>
      <c r="K968" s="1473"/>
      <c r="L968" s="1473"/>
      <c r="M968" s="1474"/>
      <c r="N968" s="1474"/>
      <c r="O968" s="1474"/>
      <c r="P968" s="1474"/>
    </row>
    <row r="969" hidden="1">
      <c r="A969" s="1464">
        <v>1028.0</v>
      </c>
      <c r="B969" s="1463" t="s">
        <v>14329</v>
      </c>
      <c r="C969" s="1463" t="s">
        <v>14330</v>
      </c>
      <c r="D969" s="1469">
        <v>44321.0</v>
      </c>
      <c r="E969" s="1470" t="s">
        <v>14331</v>
      </c>
      <c r="F969" s="1471">
        <v>2.2874165E7</v>
      </c>
      <c r="G969" s="1471">
        <v>9.66979615E8</v>
      </c>
      <c r="H969" s="1472" t="b">
        <v>0</v>
      </c>
      <c r="I969" s="1468" t="s">
        <v>76</v>
      </c>
      <c r="J969" s="1472" t="b">
        <v>1</v>
      </c>
      <c r="K969" s="1473"/>
      <c r="L969" s="1473"/>
      <c r="M969" s="1463" t="s">
        <v>2440</v>
      </c>
      <c r="N969" s="1463" t="s">
        <v>4951</v>
      </c>
      <c r="O969" s="1474"/>
      <c r="P969" s="1463" t="s">
        <v>2440</v>
      </c>
    </row>
    <row r="970" hidden="1">
      <c r="A970" s="1464">
        <v>1029.0</v>
      </c>
      <c r="B970" s="1463" t="s">
        <v>14332</v>
      </c>
      <c r="C970" s="1463" t="s">
        <v>14333</v>
      </c>
      <c r="D970" s="1469">
        <v>43794.0</v>
      </c>
      <c r="E970" s="1470" t="s">
        <v>14334</v>
      </c>
      <c r="F970" s="1471">
        <v>8.98948132E8</v>
      </c>
      <c r="G970" s="1471">
        <v>8.98948132E8</v>
      </c>
      <c r="H970" s="1472" t="b">
        <v>0</v>
      </c>
      <c r="I970" s="1468" t="s">
        <v>76</v>
      </c>
      <c r="J970" s="1472" t="b">
        <v>0</v>
      </c>
      <c r="K970" s="1473"/>
      <c r="L970" s="1473"/>
      <c r="M970" s="1463" t="s">
        <v>2440</v>
      </c>
      <c r="N970" s="1474"/>
      <c r="O970" s="1474"/>
      <c r="P970" s="1463" t="s">
        <v>2440</v>
      </c>
    </row>
    <row r="971" hidden="1">
      <c r="A971" s="1464">
        <v>1030.0</v>
      </c>
      <c r="B971" s="1463" t="s">
        <v>14335</v>
      </c>
      <c r="C971" s="1463" t="s">
        <v>14336</v>
      </c>
      <c r="D971" s="1469">
        <v>43794.0</v>
      </c>
      <c r="E971" s="1470" t="s">
        <v>14337</v>
      </c>
      <c r="F971" s="1471">
        <v>8.9895714E8</v>
      </c>
      <c r="G971" s="1471">
        <v>8.9895714E8</v>
      </c>
      <c r="H971" s="1472" t="b">
        <v>0</v>
      </c>
      <c r="I971" s="1468" t="s">
        <v>76</v>
      </c>
      <c r="J971" s="1472" t="b">
        <v>0</v>
      </c>
      <c r="K971" s="1473"/>
      <c r="L971" s="1473"/>
      <c r="M971" s="1463" t="s">
        <v>2440</v>
      </c>
      <c r="N971" s="1463" t="s">
        <v>5089</v>
      </c>
      <c r="O971" s="1474"/>
      <c r="P971" s="1463" t="s">
        <v>2440</v>
      </c>
    </row>
    <row r="972" hidden="1">
      <c r="A972" s="1464">
        <v>1031.0</v>
      </c>
      <c r="B972" s="1463" t="s">
        <v>14338</v>
      </c>
      <c r="C972" s="1463" t="s">
        <v>14339</v>
      </c>
      <c r="D972" s="1469">
        <v>43794.0</v>
      </c>
      <c r="E972" s="1470" t="s">
        <v>14340</v>
      </c>
      <c r="F972" s="1471">
        <v>8.98963274E8</v>
      </c>
      <c r="G972" s="1471">
        <v>8.98963274E8</v>
      </c>
      <c r="H972" s="1472" t="b">
        <v>0</v>
      </c>
      <c r="I972" s="1468" t="s">
        <v>76</v>
      </c>
      <c r="J972" s="1472" t="b">
        <v>0</v>
      </c>
      <c r="K972" s="1473"/>
      <c r="L972" s="1473"/>
      <c r="M972" s="1463" t="s">
        <v>2440</v>
      </c>
      <c r="N972" s="1463" t="s">
        <v>4951</v>
      </c>
      <c r="O972" s="1474"/>
      <c r="P972" s="1463" t="s">
        <v>2440</v>
      </c>
    </row>
    <row r="973" hidden="1">
      <c r="A973" s="1464">
        <v>1032.0</v>
      </c>
      <c r="B973" s="1463" t="s">
        <v>14341</v>
      </c>
      <c r="C973" s="1463" t="s">
        <v>14342</v>
      </c>
      <c r="D973" s="1469">
        <v>43794.0</v>
      </c>
      <c r="E973" s="1470" t="s">
        <v>14343</v>
      </c>
      <c r="F973" s="1471">
        <v>6.14214179E8</v>
      </c>
      <c r="G973" s="1471">
        <v>6.14214179E8</v>
      </c>
      <c r="H973" s="1472" t="b">
        <v>0</v>
      </c>
      <c r="I973" s="1468" t="s">
        <v>76</v>
      </c>
      <c r="J973" s="1472" t="b">
        <v>0</v>
      </c>
      <c r="K973" s="1473"/>
      <c r="L973" s="1473"/>
      <c r="M973" s="1463" t="s">
        <v>2440</v>
      </c>
      <c r="N973" s="1474"/>
      <c r="O973" s="1474"/>
      <c r="P973" s="1463" t="s">
        <v>2440</v>
      </c>
    </row>
    <row r="974" hidden="1">
      <c r="A974" s="1464">
        <v>1033.0</v>
      </c>
      <c r="B974" s="1463" t="s">
        <v>14344</v>
      </c>
      <c r="C974" s="1463" t="s">
        <v>14345</v>
      </c>
      <c r="D974" s="1469">
        <v>43794.0</v>
      </c>
      <c r="E974" s="1470" t="s">
        <v>14346</v>
      </c>
      <c r="F974" s="1471">
        <v>6.14237127E8</v>
      </c>
      <c r="G974" s="1471">
        <v>6.14237127E8</v>
      </c>
      <c r="H974" s="1472" t="b">
        <v>0</v>
      </c>
      <c r="I974" s="1468" t="s">
        <v>76</v>
      </c>
      <c r="J974" s="1472" t="b">
        <v>0</v>
      </c>
      <c r="K974" s="1473"/>
      <c r="L974" s="1473"/>
      <c r="M974" s="1463" t="s">
        <v>2440</v>
      </c>
      <c r="N974" s="1463" t="s">
        <v>5479</v>
      </c>
      <c r="O974" s="1474"/>
      <c r="P974" s="1463" t="s">
        <v>2440</v>
      </c>
    </row>
    <row r="975" hidden="1">
      <c r="A975" s="1464">
        <v>1034.0</v>
      </c>
      <c r="B975" s="1463" t="s">
        <v>14347</v>
      </c>
      <c r="C975" s="1463" t="s">
        <v>14348</v>
      </c>
      <c r="D975" s="1469">
        <v>43794.0</v>
      </c>
      <c r="E975" s="1470" t="s">
        <v>14349</v>
      </c>
      <c r="F975" s="1471">
        <v>6.3265703E8</v>
      </c>
      <c r="G975" s="1471">
        <v>6.3265703E8</v>
      </c>
      <c r="H975" s="1472" t="b">
        <v>0</v>
      </c>
      <c r="I975" s="1468" t="s">
        <v>76</v>
      </c>
      <c r="J975" s="1472" t="b">
        <v>0</v>
      </c>
      <c r="K975" s="1473"/>
      <c r="L975" s="1473"/>
      <c r="M975" s="1463" t="s">
        <v>2440</v>
      </c>
      <c r="N975" s="1463" t="s">
        <v>5479</v>
      </c>
      <c r="O975" s="1474"/>
      <c r="P975" s="1463" t="s">
        <v>2440</v>
      </c>
    </row>
    <row r="976" hidden="1">
      <c r="A976" s="1464">
        <v>1035.0</v>
      </c>
      <c r="B976" s="1463" t="s">
        <v>14350</v>
      </c>
      <c r="C976" s="1463" t="s">
        <v>14351</v>
      </c>
      <c r="D976" s="1469">
        <v>43794.0</v>
      </c>
      <c r="E976" s="1470" t="s">
        <v>14352</v>
      </c>
      <c r="F976" s="1471">
        <v>6.32215969E8</v>
      </c>
      <c r="G976" s="1471">
        <v>6.32215969E8</v>
      </c>
      <c r="H976" s="1472" t="b">
        <v>0</v>
      </c>
      <c r="I976" s="1468" t="s">
        <v>76</v>
      </c>
      <c r="J976" s="1472" t="b">
        <v>0</v>
      </c>
      <c r="K976" s="1473"/>
      <c r="L976" s="1473"/>
      <c r="M976" s="1463" t="s">
        <v>2440</v>
      </c>
      <c r="N976" s="1474"/>
      <c r="O976" s="1474"/>
      <c r="P976" s="1463" t="s">
        <v>2440</v>
      </c>
    </row>
    <row r="977" hidden="1">
      <c r="A977" s="1464">
        <v>1036.0</v>
      </c>
      <c r="B977" s="1463" t="s">
        <v>14353</v>
      </c>
      <c r="C977" s="1463" t="s">
        <v>14354</v>
      </c>
      <c r="D977" s="1469">
        <v>43794.0</v>
      </c>
      <c r="E977" s="1470" t="s">
        <v>14355</v>
      </c>
      <c r="F977" s="1471">
        <v>6.55132486E8</v>
      </c>
      <c r="G977" s="1471">
        <v>6.55132486E8</v>
      </c>
      <c r="H977" s="1472" t="b">
        <v>0</v>
      </c>
      <c r="I977" s="1468" t="s">
        <v>76</v>
      </c>
      <c r="J977" s="1472" t="b">
        <v>0</v>
      </c>
      <c r="K977" s="1473"/>
      <c r="L977" s="1473"/>
      <c r="M977" s="1463" t="s">
        <v>2440</v>
      </c>
      <c r="N977" s="1474"/>
      <c r="O977" s="1474"/>
      <c r="P977" s="1463" t="s">
        <v>2440</v>
      </c>
    </row>
    <row r="978" hidden="1">
      <c r="A978" s="1464">
        <v>1037.0</v>
      </c>
      <c r="B978" s="1463" t="s">
        <v>14356</v>
      </c>
      <c r="C978" s="1463" t="s">
        <v>14357</v>
      </c>
      <c r="D978" s="1469">
        <v>43794.0</v>
      </c>
      <c r="E978" s="1470" t="s">
        <v>14358</v>
      </c>
      <c r="F978" s="1471">
        <v>6.49350173E8</v>
      </c>
      <c r="G978" s="1471">
        <v>6.49350173E8</v>
      </c>
      <c r="H978" s="1472" t="b">
        <v>0</v>
      </c>
      <c r="I978" s="1468" t="s">
        <v>76</v>
      </c>
      <c r="J978" s="1472" t="b">
        <v>0</v>
      </c>
      <c r="K978" s="1473"/>
      <c r="L978" s="1473"/>
      <c r="M978" s="1463" t="s">
        <v>2440</v>
      </c>
      <c r="N978" s="1463" t="s">
        <v>7742</v>
      </c>
      <c r="O978" s="1474"/>
      <c r="P978" s="1463" t="s">
        <v>2440</v>
      </c>
    </row>
    <row r="979" hidden="1">
      <c r="A979" s="1464">
        <v>1038.0</v>
      </c>
      <c r="B979" s="1463" t="s">
        <v>14359</v>
      </c>
      <c r="C979" s="1463" t="s">
        <v>14360</v>
      </c>
      <c r="D979" s="1469">
        <v>43794.0</v>
      </c>
      <c r="E979" s="1470" t="s">
        <v>14361</v>
      </c>
      <c r="F979" s="1471">
        <v>6.59515934E8</v>
      </c>
      <c r="G979" s="1471">
        <v>6.59515934E8</v>
      </c>
      <c r="H979" s="1472" t="b">
        <v>0</v>
      </c>
      <c r="I979" s="1468" t="s">
        <v>76</v>
      </c>
      <c r="J979" s="1472" t="b">
        <v>0</v>
      </c>
      <c r="K979" s="1473"/>
      <c r="L979" s="1473"/>
      <c r="M979" s="1463" t="s">
        <v>2440</v>
      </c>
      <c r="N979" s="1474"/>
      <c r="O979" s="1474"/>
      <c r="P979" s="1463" t="s">
        <v>2440</v>
      </c>
    </row>
    <row r="980">
      <c r="A980" s="1464">
        <v>1039.0</v>
      </c>
      <c r="B980" s="1463" t="s">
        <v>5127</v>
      </c>
      <c r="C980" s="1463" t="s">
        <v>5128</v>
      </c>
      <c r="D980" s="1469">
        <v>44357.0</v>
      </c>
      <c r="E980" s="1470" t="s">
        <v>5129</v>
      </c>
      <c r="F980" s="1471">
        <v>9.67711E8</v>
      </c>
      <c r="G980" s="1471">
        <v>9.67711E8</v>
      </c>
      <c r="H980" s="1472" t="b">
        <v>1</v>
      </c>
      <c r="I980" s="1468" t="s">
        <v>76</v>
      </c>
      <c r="J980" s="1472" t="b">
        <v>1</v>
      </c>
      <c r="K980" s="1468" t="s">
        <v>1077</v>
      </c>
      <c r="L980" s="1471">
        <v>6.6618258585E10</v>
      </c>
      <c r="M980" s="1463" t="s">
        <v>2426</v>
      </c>
      <c r="O980" s="1463" t="s">
        <v>9707</v>
      </c>
      <c r="P980" s="1463" t="s">
        <v>2426</v>
      </c>
    </row>
    <row r="981" hidden="1">
      <c r="A981" s="1464">
        <v>1040.0</v>
      </c>
      <c r="B981" s="1463" t="s">
        <v>14362</v>
      </c>
      <c r="C981" s="1463" t="s">
        <v>14363</v>
      </c>
      <c r="D981" s="1469">
        <v>43794.0</v>
      </c>
      <c r="E981" s="1470" t="s">
        <v>14364</v>
      </c>
      <c r="F981" s="1471">
        <v>8.99203324E8</v>
      </c>
      <c r="G981" s="1471">
        <v>8.99203324E8</v>
      </c>
      <c r="H981" s="1472" t="b">
        <v>0</v>
      </c>
      <c r="I981" s="1468" t="s">
        <v>76</v>
      </c>
      <c r="J981" s="1472" t="b">
        <v>0</v>
      </c>
      <c r="K981" s="1473"/>
      <c r="L981" s="1473"/>
      <c r="M981" s="1463" t="s">
        <v>2464</v>
      </c>
      <c r="N981" s="1463" t="s">
        <v>5300</v>
      </c>
      <c r="O981" s="1474"/>
      <c r="P981" s="1463" t="s">
        <v>2464</v>
      </c>
    </row>
    <row r="982" hidden="1">
      <c r="A982" s="1464">
        <v>1041.0</v>
      </c>
      <c r="B982" s="1463" t="s">
        <v>14365</v>
      </c>
      <c r="C982" s="1463" t="s">
        <v>14366</v>
      </c>
      <c r="D982" s="1469">
        <v>43794.0</v>
      </c>
      <c r="E982" s="1470" t="s">
        <v>14367</v>
      </c>
      <c r="F982" s="1471">
        <v>8.99206514E8</v>
      </c>
      <c r="G982" s="1471">
        <v>8.99206514E8</v>
      </c>
      <c r="H982" s="1472" t="b">
        <v>0</v>
      </c>
      <c r="I982" s="1468" t="s">
        <v>76</v>
      </c>
      <c r="J982" s="1472" t="b">
        <v>0</v>
      </c>
      <c r="K982" s="1473"/>
      <c r="L982" s="1473"/>
      <c r="M982" s="1463" t="s">
        <v>2464</v>
      </c>
      <c r="N982" s="1474"/>
      <c r="O982" s="1474"/>
      <c r="P982" s="1463" t="s">
        <v>2464</v>
      </c>
    </row>
    <row r="983" hidden="1">
      <c r="A983" s="1464">
        <v>1042.0</v>
      </c>
      <c r="B983" s="1463" t="s">
        <v>14368</v>
      </c>
      <c r="C983" s="1463" t="s">
        <v>14369</v>
      </c>
      <c r="D983" s="1469">
        <v>43794.0</v>
      </c>
      <c r="E983" s="1470" t="s">
        <v>14370</v>
      </c>
      <c r="F983" s="1471">
        <v>8.99205521E8</v>
      </c>
      <c r="G983" s="1471">
        <v>8.99205521E8</v>
      </c>
      <c r="H983" s="1472" t="b">
        <v>0</v>
      </c>
      <c r="I983" s="1468" t="s">
        <v>76</v>
      </c>
      <c r="J983" s="1472" t="b">
        <v>0</v>
      </c>
      <c r="K983" s="1473"/>
      <c r="L983" s="1473"/>
      <c r="M983" s="1463" t="s">
        <v>2464</v>
      </c>
      <c r="N983" s="1463" t="s">
        <v>8221</v>
      </c>
      <c r="O983" s="1474"/>
      <c r="P983" s="1463" t="s">
        <v>2464</v>
      </c>
    </row>
    <row r="984" hidden="1">
      <c r="A984" s="1464">
        <v>1043.0</v>
      </c>
      <c r="B984" s="1463" t="s">
        <v>14371</v>
      </c>
      <c r="C984" s="1463" t="s">
        <v>14372</v>
      </c>
      <c r="D984" s="1469">
        <v>43794.0</v>
      </c>
      <c r="E984" s="1470" t="s">
        <v>14373</v>
      </c>
      <c r="F984" s="1471">
        <v>8.99206816E8</v>
      </c>
      <c r="G984" s="1471">
        <v>8.99206816E8</v>
      </c>
      <c r="H984" s="1472" t="b">
        <v>0</v>
      </c>
      <c r="I984" s="1468" t="s">
        <v>76</v>
      </c>
      <c r="J984" s="1472" t="b">
        <v>0</v>
      </c>
      <c r="K984" s="1473"/>
      <c r="L984" s="1473"/>
      <c r="M984" s="1463" t="s">
        <v>2464</v>
      </c>
      <c r="N984" s="1474"/>
      <c r="O984" s="1474"/>
      <c r="P984" s="1463" t="s">
        <v>2464</v>
      </c>
    </row>
    <row r="985" hidden="1">
      <c r="A985" s="1464">
        <v>1044.0</v>
      </c>
      <c r="B985" s="1463" t="s">
        <v>14374</v>
      </c>
      <c r="C985" s="1463" t="s">
        <v>14375</v>
      </c>
      <c r="D985" s="1469">
        <v>43794.0</v>
      </c>
      <c r="E985" s="1470" t="s">
        <v>14376</v>
      </c>
      <c r="F985" s="1471">
        <v>8.99207303E8</v>
      </c>
      <c r="G985" s="1471">
        <v>8.99207303E8</v>
      </c>
      <c r="H985" s="1472" t="b">
        <v>0</v>
      </c>
      <c r="I985" s="1468" t="s">
        <v>76</v>
      </c>
      <c r="J985" s="1472" t="b">
        <v>0</v>
      </c>
      <c r="K985" s="1473"/>
      <c r="L985" s="1473"/>
      <c r="M985" s="1463" t="s">
        <v>2464</v>
      </c>
      <c r="N985" s="1474"/>
      <c r="O985" s="1474"/>
      <c r="P985" s="1463" t="s">
        <v>2464</v>
      </c>
    </row>
    <row r="986" hidden="1">
      <c r="A986" s="1464">
        <v>1045.0</v>
      </c>
      <c r="B986" s="1463" t="s">
        <v>14377</v>
      </c>
      <c r="C986" s="1463" t="s">
        <v>14378</v>
      </c>
      <c r="D986" s="1469">
        <v>43794.0</v>
      </c>
      <c r="E986" s="1470" t="s">
        <v>14379</v>
      </c>
      <c r="F986" s="1471">
        <v>8.99214015E8</v>
      </c>
      <c r="G986" s="1471">
        <v>8.99214015E8</v>
      </c>
      <c r="H986" s="1472" t="b">
        <v>0</v>
      </c>
      <c r="I986" s="1468" t="s">
        <v>76</v>
      </c>
      <c r="J986" s="1472" t="b">
        <v>0</v>
      </c>
      <c r="K986" s="1473"/>
      <c r="L986" s="1473"/>
      <c r="M986" s="1463" t="s">
        <v>2464</v>
      </c>
      <c r="N986" s="1463" t="s">
        <v>5089</v>
      </c>
      <c r="O986" s="1474"/>
      <c r="P986" s="1463" t="s">
        <v>2464</v>
      </c>
    </row>
    <row r="987" hidden="1">
      <c r="A987" s="1464">
        <v>1046.0</v>
      </c>
      <c r="B987" s="1463" t="s">
        <v>14380</v>
      </c>
      <c r="C987" s="1463" t="s">
        <v>14381</v>
      </c>
      <c r="D987" s="1469">
        <v>43794.0</v>
      </c>
      <c r="E987" s="1470" t="s">
        <v>14382</v>
      </c>
      <c r="F987" s="1471">
        <v>8.99214929E8</v>
      </c>
      <c r="G987" s="1471">
        <v>8.99214929E8</v>
      </c>
      <c r="H987" s="1472" t="b">
        <v>0</v>
      </c>
      <c r="I987" s="1468" t="s">
        <v>76</v>
      </c>
      <c r="J987" s="1472" t="b">
        <v>0</v>
      </c>
      <c r="K987" s="1473"/>
      <c r="L987" s="1473"/>
      <c r="M987" s="1463" t="s">
        <v>2464</v>
      </c>
      <c r="N987" s="1474"/>
      <c r="O987" s="1474"/>
      <c r="P987" s="1463" t="s">
        <v>2464</v>
      </c>
    </row>
    <row r="988" hidden="1">
      <c r="A988" s="1464">
        <v>1047.0</v>
      </c>
      <c r="B988" s="1463" t="s">
        <v>14383</v>
      </c>
      <c r="C988" s="1463" t="s">
        <v>14384</v>
      </c>
      <c r="D988" s="1469">
        <v>43794.0</v>
      </c>
      <c r="E988" s="1470" t="s">
        <v>14385</v>
      </c>
      <c r="F988" s="1471">
        <v>9.22645834E8</v>
      </c>
      <c r="G988" s="1471">
        <v>9.22645834E8</v>
      </c>
      <c r="H988" s="1472" t="b">
        <v>0</v>
      </c>
      <c r="I988" s="1468" t="s">
        <v>76</v>
      </c>
      <c r="J988" s="1472" t="b">
        <v>0</v>
      </c>
      <c r="K988" s="1473"/>
      <c r="L988" s="1473"/>
      <c r="M988" s="1463" t="s">
        <v>2464</v>
      </c>
      <c r="N988" s="1474"/>
      <c r="O988" s="1474"/>
      <c r="P988" s="1463" t="s">
        <v>2464</v>
      </c>
    </row>
    <row r="989" hidden="1">
      <c r="A989" s="1464">
        <v>1048.0</v>
      </c>
      <c r="B989" s="1463" t="s">
        <v>14386</v>
      </c>
      <c r="C989" s="1463" t="s">
        <v>14387</v>
      </c>
      <c r="D989" s="1469">
        <v>44331.0</v>
      </c>
      <c r="E989" s="1470" t="s">
        <v>14388</v>
      </c>
      <c r="F989" s="1471">
        <v>2.6834888E7</v>
      </c>
      <c r="G989" s="1471">
        <v>9.97564262E8</v>
      </c>
      <c r="H989" s="1472" t="b">
        <v>0</v>
      </c>
      <c r="I989" s="1468" t="s">
        <v>76</v>
      </c>
      <c r="J989" s="1472" t="b">
        <v>1</v>
      </c>
      <c r="K989" s="1473"/>
      <c r="L989" s="1473"/>
      <c r="M989" s="1463" t="s">
        <v>2461</v>
      </c>
      <c r="N989" s="1474"/>
      <c r="O989" s="1474"/>
      <c r="P989" s="1463" t="s">
        <v>2461</v>
      </c>
    </row>
    <row r="990" hidden="1">
      <c r="A990" s="1464">
        <v>1049.0</v>
      </c>
      <c r="B990" s="1463" t="s">
        <v>14389</v>
      </c>
      <c r="C990" s="1463" t="s">
        <v>14390</v>
      </c>
      <c r="D990" s="1469">
        <v>43794.0</v>
      </c>
      <c r="E990" s="1470" t="s">
        <v>14391</v>
      </c>
      <c r="F990" s="1471">
        <v>9.22509446E8</v>
      </c>
      <c r="G990" s="1471">
        <v>9.22509446E8</v>
      </c>
      <c r="H990" s="1472" t="b">
        <v>0</v>
      </c>
      <c r="I990" s="1468" t="s">
        <v>76</v>
      </c>
      <c r="J990" s="1472" t="b">
        <v>0</v>
      </c>
      <c r="K990" s="1473"/>
      <c r="L990" s="1473"/>
      <c r="M990" s="1463" t="s">
        <v>2464</v>
      </c>
      <c r="N990" s="1474"/>
      <c r="O990" s="1474"/>
      <c r="P990" s="1463" t="s">
        <v>2464</v>
      </c>
    </row>
    <row r="991" hidden="1">
      <c r="A991" s="1464">
        <v>1050.0</v>
      </c>
      <c r="B991" s="1463" t="s">
        <v>14392</v>
      </c>
      <c r="C991" s="1463" t="s">
        <v>14393</v>
      </c>
      <c r="D991" s="1469">
        <v>43794.0</v>
      </c>
      <c r="E991" s="1470" t="s">
        <v>14394</v>
      </c>
      <c r="F991" s="1471">
        <v>9.22467103E8</v>
      </c>
      <c r="G991" s="1471">
        <v>9.22467103E8</v>
      </c>
      <c r="H991" s="1472" t="b">
        <v>0</v>
      </c>
      <c r="I991" s="1468" t="s">
        <v>76</v>
      </c>
      <c r="J991" s="1472" t="b">
        <v>0</v>
      </c>
      <c r="K991" s="1473"/>
      <c r="L991" s="1473"/>
      <c r="M991" s="1463" t="s">
        <v>2464</v>
      </c>
      <c r="N991" s="1474"/>
      <c r="O991" s="1474"/>
      <c r="P991" s="1463" t="s">
        <v>2464</v>
      </c>
    </row>
    <row r="992" hidden="1">
      <c r="A992" s="1464">
        <v>1051.0</v>
      </c>
      <c r="B992" s="1463" t="s">
        <v>14395</v>
      </c>
      <c r="C992" s="1463" t="s">
        <v>14396</v>
      </c>
      <c r="D992" s="1469">
        <v>43794.0</v>
      </c>
      <c r="E992" s="1470" t="s">
        <v>14397</v>
      </c>
      <c r="F992" s="1471">
        <v>6.1397391E8</v>
      </c>
      <c r="G992" s="1471">
        <v>6.1397391E8</v>
      </c>
      <c r="H992" s="1472" t="b">
        <v>0</v>
      </c>
      <c r="I992" s="1468" t="s">
        <v>76</v>
      </c>
      <c r="J992" s="1472" t="b">
        <v>0</v>
      </c>
      <c r="K992" s="1473"/>
      <c r="L992" s="1473"/>
      <c r="M992" s="1463" t="s">
        <v>2464</v>
      </c>
      <c r="N992" s="1474"/>
      <c r="O992" s="1474"/>
      <c r="P992" s="1463" t="s">
        <v>2464</v>
      </c>
    </row>
    <row r="993" hidden="1">
      <c r="A993" s="1464">
        <v>1052.0</v>
      </c>
      <c r="B993" s="1463" t="s">
        <v>14398</v>
      </c>
      <c r="C993" s="1463" t="s">
        <v>14399</v>
      </c>
      <c r="D993" s="1469">
        <v>43794.0</v>
      </c>
      <c r="E993" s="1470" t="s">
        <v>14400</v>
      </c>
      <c r="F993" s="1471">
        <v>8.99204844E8</v>
      </c>
      <c r="G993" s="1471">
        <v>8.99204844E8</v>
      </c>
      <c r="H993" s="1472" t="b">
        <v>0</v>
      </c>
      <c r="I993" s="1468" t="s">
        <v>76</v>
      </c>
      <c r="J993" s="1472" t="b">
        <v>0</v>
      </c>
      <c r="K993" s="1473"/>
      <c r="L993" s="1473"/>
      <c r="M993" s="1463" t="s">
        <v>2464</v>
      </c>
      <c r="N993" s="1474"/>
      <c r="O993" s="1474"/>
      <c r="P993" s="1463" t="s">
        <v>2464</v>
      </c>
    </row>
    <row r="994" hidden="1">
      <c r="A994" s="1464">
        <v>1053.0</v>
      </c>
      <c r="B994" s="1463" t="s">
        <v>14401</v>
      </c>
      <c r="C994" s="1463" t="s">
        <v>14402</v>
      </c>
      <c r="D994" s="1469">
        <v>43794.0</v>
      </c>
      <c r="E994" s="1470" t="s">
        <v>14403</v>
      </c>
      <c r="F994" s="1471">
        <v>8.99213824E8</v>
      </c>
      <c r="G994" s="1471">
        <v>8.99213824E8</v>
      </c>
      <c r="H994" s="1472" t="b">
        <v>0</v>
      </c>
      <c r="I994" s="1468" t="s">
        <v>76</v>
      </c>
      <c r="J994" s="1472" t="b">
        <v>0</v>
      </c>
      <c r="K994" s="1473"/>
      <c r="L994" s="1473"/>
      <c r="M994" s="1463" t="s">
        <v>2464</v>
      </c>
      <c r="N994" s="1463" t="s">
        <v>5046</v>
      </c>
      <c r="P994" s="1463" t="s">
        <v>2464</v>
      </c>
    </row>
    <row r="995" hidden="1">
      <c r="A995" s="1464">
        <v>1054.0</v>
      </c>
      <c r="B995" s="1463" t="s">
        <v>14404</v>
      </c>
      <c r="C995" s="1463" t="s">
        <v>14405</v>
      </c>
      <c r="D995" s="1469">
        <v>43794.0</v>
      </c>
      <c r="E995" s="1470" t="s">
        <v>14406</v>
      </c>
      <c r="F995" s="1471">
        <v>6.55269812E8</v>
      </c>
      <c r="G995" s="1471">
        <v>6.55269812E8</v>
      </c>
      <c r="H995" s="1472" t="b">
        <v>0</v>
      </c>
      <c r="I995" s="1468" t="s">
        <v>76</v>
      </c>
      <c r="J995" s="1472" t="b">
        <v>0</v>
      </c>
      <c r="K995" s="1473"/>
      <c r="L995" s="1473"/>
      <c r="M995" s="1463" t="s">
        <v>2464</v>
      </c>
      <c r="N995" s="1463" t="s">
        <v>5098</v>
      </c>
      <c r="P995" s="1463" t="s">
        <v>2464</v>
      </c>
    </row>
    <row r="996" hidden="1">
      <c r="A996" s="1464">
        <v>1055.0</v>
      </c>
      <c r="B996" s="1463" t="s">
        <v>14407</v>
      </c>
      <c r="C996" s="1463" t="s">
        <v>14408</v>
      </c>
      <c r="D996" s="1469">
        <v>43797.0</v>
      </c>
      <c r="E996" s="1470" t="s">
        <v>14409</v>
      </c>
      <c r="F996" s="1471">
        <v>9.90206528E8</v>
      </c>
      <c r="G996" s="1471">
        <v>9.90206528E8</v>
      </c>
      <c r="H996" s="1472" t="b">
        <v>0</v>
      </c>
      <c r="I996" s="1468" t="s">
        <v>76</v>
      </c>
      <c r="J996" s="1472" t="b">
        <v>1</v>
      </c>
      <c r="K996" s="1473"/>
      <c r="L996" s="1473"/>
      <c r="M996" s="1474"/>
      <c r="N996" s="1474"/>
      <c r="O996" s="1474"/>
      <c r="P996" s="1474"/>
    </row>
    <row r="997" hidden="1">
      <c r="A997" s="1464">
        <v>1056.0</v>
      </c>
      <c r="B997" s="1463" t="s">
        <v>3684</v>
      </c>
      <c r="C997" s="1463" t="s">
        <v>5130</v>
      </c>
      <c r="D997" s="1469">
        <v>45656.0</v>
      </c>
      <c r="E997" s="1470" t="s">
        <v>5131</v>
      </c>
      <c r="F997" s="1471">
        <v>8.38166969E8</v>
      </c>
      <c r="G997" s="1471">
        <v>8.38166969E8</v>
      </c>
      <c r="H997" s="1472" t="b">
        <v>0</v>
      </c>
      <c r="I997" s="1468" t="s">
        <v>76</v>
      </c>
      <c r="J997" s="1472" t="b">
        <v>1</v>
      </c>
      <c r="K997" s="1468" t="s">
        <v>1077</v>
      </c>
      <c r="L997" s="1471">
        <v>6.6618258585E10</v>
      </c>
      <c r="M997" s="1463" t="s">
        <v>2426</v>
      </c>
      <c r="O997" s="1463" t="s">
        <v>9204</v>
      </c>
      <c r="P997" s="1463" t="s">
        <v>2426</v>
      </c>
    </row>
    <row r="998" hidden="1">
      <c r="A998" s="1464">
        <v>1057.0</v>
      </c>
      <c r="B998" s="1463" t="s">
        <v>14410</v>
      </c>
      <c r="C998" s="1463" t="s">
        <v>14411</v>
      </c>
      <c r="D998" s="1469">
        <v>43798.0</v>
      </c>
      <c r="E998" s="1470" t="s">
        <v>14412</v>
      </c>
      <c r="F998" s="1471">
        <v>8.46025015E8</v>
      </c>
      <c r="G998" s="1471">
        <v>8.46025015E8</v>
      </c>
      <c r="H998" s="1472" t="b">
        <v>0</v>
      </c>
      <c r="I998" s="1468" t="s">
        <v>76</v>
      </c>
      <c r="J998" s="1472" t="b">
        <v>1</v>
      </c>
      <c r="K998" s="1473"/>
      <c r="L998" s="1473"/>
      <c r="M998" s="1463" t="s">
        <v>13533</v>
      </c>
      <c r="N998" s="1463" t="s">
        <v>13533</v>
      </c>
      <c r="O998" s="1474"/>
      <c r="P998" s="1474"/>
    </row>
    <row r="999" hidden="1">
      <c r="A999" s="1464">
        <v>1058.0</v>
      </c>
      <c r="B999" s="1463" t="s">
        <v>14413</v>
      </c>
      <c r="C999" s="1463" t="s">
        <v>14414</v>
      </c>
      <c r="D999" s="1469">
        <v>44331.0</v>
      </c>
      <c r="E999" s="1470" t="s">
        <v>14415</v>
      </c>
      <c r="F999" s="1471">
        <v>9.98820579E8</v>
      </c>
      <c r="G999" s="1468" t="s">
        <v>14416</v>
      </c>
      <c r="H999" s="1472" t="b">
        <v>0</v>
      </c>
      <c r="I999" s="1468" t="s">
        <v>76</v>
      </c>
      <c r="J999" s="1472" t="b">
        <v>0</v>
      </c>
      <c r="K999" s="1468" t="s">
        <v>5142</v>
      </c>
      <c r="L999" s="1471">
        <v>6.620964333E9</v>
      </c>
      <c r="M999" s="1463" t="s">
        <v>2464</v>
      </c>
      <c r="N999" s="1463" t="s">
        <v>8221</v>
      </c>
      <c r="O999" s="1463" t="s">
        <v>4998</v>
      </c>
      <c r="P999" s="1463" t="s">
        <v>2464</v>
      </c>
    </row>
    <row r="1000" hidden="1">
      <c r="A1000" s="1464">
        <v>1059.0</v>
      </c>
      <c r="B1000" s="1463" t="s">
        <v>14417</v>
      </c>
      <c r="C1000" s="1463" t="s">
        <v>14418</v>
      </c>
      <c r="D1000" s="1469">
        <v>43801.0</v>
      </c>
      <c r="E1000" s="1470" t="s">
        <v>14419</v>
      </c>
      <c r="F1000" s="1471">
        <v>9.93360689E8</v>
      </c>
      <c r="G1000" s="1468">
        <v>9.93360689E8</v>
      </c>
      <c r="H1000" s="1472" t="b">
        <v>0</v>
      </c>
      <c r="I1000" s="1468" t="s">
        <v>76</v>
      </c>
      <c r="J1000" s="1472" t="b">
        <v>0</v>
      </c>
      <c r="K1000" s="1468" t="s">
        <v>13086</v>
      </c>
      <c r="L1000" s="1475">
        <v>6.60836E11</v>
      </c>
      <c r="M1000" s="1463" t="s">
        <v>9167</v>
      </c>
      <c r="N1000" s="1463" t="s">
        <v>9167</v>
      </c>
      <c r="P1000" s="1474"/>
    </row>
    <row r="1001" hidden="1">
      <c r="A1001" s="1464">
        <v>1060.0</v>
      </c>
      <c r="B1001" s="1463" t="s">
        <v>14420</v>
      </c>
      <c r="C1001" s="1463" t="s">
        <v>14421</v>
      </c>
      <c r="D1001" s="1469">
        <v>43801.0</v>
      </c>
      <c r="E1001" s="1470" t="s">
        <v>14422</v>
      </c>
      <c r="F1001" s="1471">
        <v>8.55816646E8</v>
      </c>
      <c r="G1001" s="1471">
        <v>8.55816646E8</v>
      </c>
      <c r="H1001" s="1472" t="b">
        <v>0</v>
      </c>
      <c r="I1001" s="1468" t="s">
        <v>76</v>
      </c>
      <c r="J1001" s="1472" t="b">
        <v>0</v>
      </c>
      <c r="K1001" s="1468" t="s">
        <v>13086</v>
      </c>
      <c r="L1001" s="1475">
        <v>6.60836E11</v>
      </c>
      <c r="M1001" s="1463" t="s">
        <v>5258</v>
      </c>
      <c r="N1001" s="1463" t="s">
        <v>5258</v>
      </c>
      <c r="O1001" s="1474"/>
      <c r="P1001" s="1474"/>
    </row>
    <row r="1002" hidden="1">
      <c r="A1002" s="1464">
        <v>1061.0</v>
      </c>
      <c r="B1002" s="1463" t="s">
        <v>14423</v>
      </c>
      <c r="C1002" s="1463" t="s">
        <v>14424</v>
      </c>
      <c r="D1002" s="1469">
        <v>43809.0</v>
      </c>
      <c r="E1002" s="1470" t="s">
        <v>14425</v>
      </c>
      <c r="F1002" s="1471">
        <v>8.54055552E8</v>
      </c>
      <c r="G1002" s="1471">
        <v>9.42033359E8</v>
      </c>
      <c r="H1002" s="1472" t="b">
        <v>0</v>
      </c>
      <c r="I1002" s="1468" t="s">
        <v>76</v>
      </c>
      <c r="J1002" s="1472" t="b">
        <v>0</v>
      </c>
      <c r="K1002" s="1468" t="s">
        <v>13086</v>
      </c>
      <c r="L1002" s="1475">
        <v>6.60836E11</v>
      </c>
      <c r="M1002" s="1463" t="s">
        <v>2432</v>
      </c>
      <c r="N1002" s="1463" t="s">
        <v>5345</v>
      </c>
      <c r="O1002" s="1474"/>
      <c r="P1002" s="1463" t="s">
        <v>2432</v>
      </c>
    </row>
    <row r="1003" hidden="1">
      <c r="A1003" s="1464">
        <v>1062.0</v>
      </c>
      <c r="B1003" s="1463" t="s">
        <v>14426</v>
      </c>
      <c r="C1003" s="1463" t="s">
        <v>14427</v>
      </c>
      <c r="D1003" s="1469">
        <v>44075.0</v>
      </c>
      <c r="E1003" s="1470" t="s">
        <v>14428</v>
      </c>
      <c r="F1003" s="1471">
        <v>2.2095233E7</v>
      </c>
      <c r="G1003" s="1471">
        <v>9.46592888E8</v>
      </c>
      <c r="H1003" s="1472" t="b">
        <v>0</v>
      </c>
      <c r="I1003" s="1468" t="s">
        <v>76</v>
      </c>
      <c r="J1003" s="1472" t="b">
        <v>0</v>
      </c>
      <c r="K1003" s="1473"/>
      <c r="L1003" s="1473"/>
      <c r="M1003" s="1463" t="s">
        <v>2464</v>
      </c>
      <c r="N1003" s="1463" t="s">
        <v>5086</v>
      </c>
      <c r="O1003" s="1474"/>
      <c r="P1003" s="1463" t="s">
        <v>2464</v>
      </c>
    </row>
    <row r="1004">
      <c r="A1004" s="1464">
        <v>1063.0</v>
      </c>
      <c r="B1004" s="1463" t="s">
        <v>14429</v>
      </c>
      <c r="C1004" s="1463" t="s">
        <v>14430</v>
      </c>
      <c r="D1004" s="1469">
        <v>43808.0</v>
      </c>
      <c r="E1004" s="1470" t="s">
        <v>14431</v>
      </c>
      <c r="F1004" s="1471">
        <v>2.1025209E7</v>
      </c>
      <c r="G1004" s="1468" t="s">
        <v>14432</v>
      </c>
      <c r="H1004" s="1472" t="b">
        <v>1</v>
      </c>
      <c r="I1004" s="1468" t="s">
        <v>76</v>
      </c>
      <c r="J1004" s="1472" t="b">
        <v>1</v>
      </c>
      <c r="K1004" s="1468" t="s">
        <v>1077</v>
      </c>
      <c r="L1004" s="1471">
        <v>6.6618258585E10</v>
      </c>
      <c r="M1004" s="1463" t="s">
        <v>2659</v>
      </c>
      <c r="N1004" s="1474"/>
      <c r="O1004" s="1463" t="s">
        <v>4960</v>
      </c>
      <c r="P1004" s="1463" t="s">
        <v>4977</v>
      </c>
    </row>
    <row r="1005" hidden="1">
      <c r="A1005" s="1464">
        <v>1064.0</v>
      </c>
      <c r="B1005" s="1463" t="s">
        <v>14433</v>
      </c>
      <c r="C1005" s="1463" t="s">
        <v>14434</v>
      </c>
      <c r="D1005" s="1469">
        <v>44051.0</v>
      </c>
      <c r="E1005" s="1470" t="s">
        <v>14435</v>
      </c>
      <c r="F1005" s="1471">
        <v>2.2334442E7</v>
      </c>
      <c r="G1005" s="1471">
        <v>6.59428938E8</v>
      </c>
      <c r="H1005" s="1472" t="b">
        <v>0</v>
      </c>
      <c r="I1005" s="1468" t="s">
        <v>76</v>
      </c>
      <c r="J1005" s="1472" t="b">
        <v>0</v>
      </c>
      <c r="K1005" s="1473"/>
      <c r="L1005" s="1473"/>
      <c r="M1005" s="1474"/>
      <c r="N1005" s="1474"/>
      <c r="O1005" s="1474"/>
      <c r="P1005" s="1474"/>
    </row>
    <row r="1006">
      <c r="A1006" s="1464">
        <v>1065.0</v>
      </c>
      <c r="B1006" s="1463" t="s">
        <v>5133</v>
      </c>
      <c r="C1006" s="1463" t="s">
        <v>5134</v>
      </c>
      <c r="D1006" s="1469">
        <v>45160.0</v>
      </c>
      <c r="E1006" s="1470" t="s">
        <v>5135</v>
      </c>
      <c r="F1006" s="1471">
        <v>2.3023333E7</v>
      </c>
      <c r="G1006" s="1471">
        <v>8.59291626E8</v>
      </c>
      <c r="H1006" s="1472" t="b">
        <v>1</v>
      </c>
      <c r="I1006" s="1468" t="s">
        <v>76</v>
      </c>
      <c r="J1006" s="1472" t="b">
        <v>1</v>
      </c>
      <c r="K1006" s="1468" t="s">
        <v>4936</v>
      </c>
      <c r="L1006" s="1471">
        <v>6.6909921784E10</v>
      </c>
      <c r="M1006" s="1463" t="s">
        <v>2426</v>
      </c>
      <c r="O1006" s="1463" t="s">
        <v>9204</v>
      </c>
      <c r="P1006" s="1463" t="s">
        <v>2426</v>
      </c>
    </row>
    <row r="1007" hidden="1">
      <c r="A1007" s="1464">
        <v>1066.0</v>
      </c>
      <c r="B1007" s="1463" t="s">
        <v>14436</v>
      </c>
      <c r="C1007" s="1463" t="s">
        <v>14437</v>
      </c>
      <c r="D1007" s="1469">
        <v>43806.0</v>
      </c>
      <c r="E1007" s="1470" t="s">
        <v>14438</v>
      </c>
      <c r="F1007" s="1471">
        <v>9.67711E8</v>
      </c>
      <c r="G1007" s="1471">
        <v>8.11709367E8</v>
      </c>
      <c r="H1007" s="1472" t="b">
        <v>0</v>
      </c>
      <c r="I1007" s="1468" t="s">
        <v>76</v>
      </c>
      <c r="J1007" s="1472" t="b">
        <v>1</v>
      </c>
      <c r="K1007" s="1473"/>
      <c r="L1007" s="1473"/>
      <c r="M1007" s="1463" t="s">
        <v>5089</v>
      </c>
      <c r="N1007" s="1463" t="s">
        <v>5089</v>
      </c>
      <c r="O1007" s="1474"/>
      <c r="P1007" s="1474"/>
    </row>
    <row r="1008" hidden="1">
      <c r="A1008" s="1464">
        <v>1067.0</v>
      </c>
      <c r="B1008" s="1463" t="s">
        <v>14439</v>
      </c>
      <c r="C1008" s="1463" t="s">
        <v>14440</v>
      </c>
      <c r="D1008" s="1469">
        <v>43823.0</v>
      </c>
      <c r="E1008" s="1470" t="s">
        <v>14441</v>
      </c>
      <c r="F1008" s="1471">
        <v>9.25816266E8</v>
      </c>
      <c r="G1008" s="1471">
        <v>8.190398E8</v>
      </c>
      <c r="H1008" s="1472" t="b">
        <v>0</v>
      </c>
      <c r="I1008" s="1468" t="s">
        <v>76</v>
      </c>
      <c r="J1008" s="1472" t="b">
        <v>1</v>
      </c>
      <c r="K1008" s="1473"/>
      <c r="L1008" s="1473"/>
      <c r="M1008" s="1474"/>
      <c r="N1008" s="1474"/>
      <c r="O1008" s="1474"/>
      <c r="P1008" s="1474"/>
    </row>
    <row r="1009" hidden="1">
      <c r="A1009" s="1464">
        <v>1068.0</v>
      </c>
      <c r="B1009" s="1463" t="s">
        <v>14442</v>
      </c>
      <c r="C1009" s="1463" t="s">
        <v>14443</v>
      </c>
      <c r="D1009" s="1469">
        <v>43817.0</v>
      </c>
      <c r="E1009" s="1470" t="s">
        <v>14444</v>
      </c>
      <c r="F1009" s="1471">
        <v>2.1054205E7</v>
      </c>
      <c r="G1009" s="1471">
        <v>8.1340036E8</v>
      </c>
      <c r="H1009" s="1472" t="b">
        <v>0</v>
      </c>
      <c r="I1009" s="1468" t="s">
        <v>76</v>
      </c>
      <c r="J1009" s="1472" t="b">
        <v>1</v>
      </c>
      <c r="K1009" s="1473"/>
      <c r="L1009" s="1473"/>
      <c r="M1009" s="1474"/>
      <c r="N1009" s="1474"/>
      <c r="O1009" s="1474"/>
      <c r="P1009" s="1474"/>
    </row>
    <row r="1010">
      <c r="A1010" s="1464">
        <v>1069.0</v>
      </c>
      <c r="B1010" s="1463" t="s">
        <v>5136</v>
      </c>
      <c r="C1010" s="1463" t="s">
        <v>5137</v>
      </c>
      <c r="D1010" s="1469">
        <v>43854.0</v>
      </c>
      <c r="E1010" s="1470" t="s">
        <v>5138</v>
      </c>
      <c r="F1010" s="1471">
        <v>2.3023333E7</v>
      </c>
      <c r="G1010" s="1471">
        <v>8.59291626E8</v>
      </c>
      <c r="H1010" s="1472" t="b">
        <v>1</v>
      </c>
      <c r="I1010" s="1468" t="s">
        <v>76</v>
      </c>
      <c r="J1010" s="1472" t="b">
        <v>1</v>
      </c>
      <c r="K1010" s="1468" t="s">
        <v>4936</v>
      </c>
      <c r="L1010" s="1471">
        <v>6.6909921784E10</v>
      </c>
      <c r="M1010" s="1463" t="s">
        <v>3963</v>
      </c>
      <c r="O1010" s="1463" t="s">
        <v>9022</v>
      </c>
      <c r="P1010" s="1463" t="s">
        <v>3963</v>
      </c>
    </row>
    <row r="1011" hidden="1">
      <c r="A1011" s="1464">
        <v>1070.0</v>
      </c>
      <c r="B1011" s="1463" t="s">
        <v>14445</v>
      </c>
      <c r="C1011" s="1463" t="s">
        <v>14446</v>
      </c>
      <c r="D1011" s="1469">
        <v>44331.0</v>
      </c>
      <c r="E1011" s="1470" t="s">
        <v>14447</v>
      </c>
      <c r="F1011" s="1471">
        <v>2.0655369E7</v>
      </c>
      <c r="G1011" s="1471">
        <v>8.89635592E8</v>
      </c>
      <c r="H1011" s="1472" t="b">
        <v>0</v>
      </c>
      <c r="I1011" s="1468" t="s">
        <v>76</v>
      </c>
      <c r="J1011" s="1472" t="b">
        <v>1</v>
      </c>
      <c r="K1011" s="1468" t="s">
        <v>13086</v>
      </c>
      <c r="L1011" s="1475">
        <v>6.60836E11</v>
      </c>
      <c r="M1011" s="1463" t="s">
        <v>2432</v>
      </c>
      <c r="N1011" s="1463" t="s">
        <v>8535</v>
      </c>
      <c r="O1011" s="1474"/>
      <c r="P1011" s="1463" t="s">
        <v>2432</v>
      </c>
    </row>
    <row r="1012" hidden="1">
      <c r="A1012" s="1464">
        <v>1071.0</v>
      </c>
      <c r="B1012" s="1463" t="s">
        <v>14448</v>
      </c>
      <c r="C1012" s="1463" t="s">
        <v>14449</v>
      </c>
      <c r="D1012" s="1469">
        <v>43817.0</v>
      </c>
      <c r="E1012" s="1470" t="s">
        <v>14450</v>
      </c>
      <c r="F1012" s="1471">
        <v>2.1204088E7</v>
      </c>
      <c r="G1012" s="1471">
        <v>8.7028941E8</v>
      </c>
      <c r="H1012" s="1472" t="b">
        <v>0</v>
      </c>
      <c r="I1012" s="1468" t="s">
        <v>76</v>
      </c>
      <c r="J1012" s="1472" t="b">
        <v>0</v>
      </c>
      <c r="K1012" s="1473"/>
      <c r="L1012" s="1473"/>
      <c r="M1012" s="1463" t="s">
        <v>2715</v>
      </c>
      <c r="N1012" s="1474"/>
      <c r="O1012" s="1474"/>
      <c r="P1012" s="1463" t="s">
        <v>2715</v>
      </c>
    </row>
    <row r="1013" hidden="1">
      <c r="A1013" s="1464">
        <v>1072.0</v>
      </c>
      <c r="B1013" s="1463" t="s">
        <v>14451</v>
      </c>
      <c r="C1013" s="1463" t="s">
        <v>14452</v>
      </c>
      <c r="D1013" s="1469">
        <v>43818.0</v>
      </c>
      <c r="E1013" s="1470" t="s">
        <v>14453</v>
      </c>
      <c r="F1013" s="1471">
        <v>2.6930391E7</v>
      </c>
      <c r="G1013" s="1471">
        <v>8.19187498E8</v>
      </c>
      <c r="H1013" s="1472" t="b">
        <v>0</v>
      </c>
      <c r="I1013" s="1468" t="s">
        <v>76</v>
      </c>
      <c r="J1013" s="1472" t="b">
        <v>1</v>
      </c>
      <c r="K1013" s="1473"/>
      <c r="L1013" s="1473"/>
      <c r="M1013" s="1463" t="s">
        <v>2659</v>
      </c>
      <c r="N1013" s="1474"/>
      <c r="O1013" s="1474"/>
      <c r="P1013" s="1463" t="s">
        <v>2659</v>
      </c>
    </row>
    <row r="1014" hidden="1">
      <c r="A1014" s="1464">
        <v>1073.0</v>
      </c>
      <c r="B1014" s="1463" t="s">
        <v>14454</v>
      </c>
      <c r="C1014" s="1463" t="s">
        <v>14455</v>
      </c>
      <c r="D1014" s="1469">
        <v>43817.0</v>
      </c>
      <c r="E1014" s="1470" t="s">
        <v>14456</v>
      </c>
      <c r="F1014" s="1471">
        <v>8.58878789E8</v>
      </c>
      <c r="G1014" s="1471">
        <v>8.58878789E8</v>
      </c>
      <c r="H1014" s="1472" t="b">
        <v>0</v>
      </c>
      <c r="I1014" s="1473"/>
      <c r="J1014" s="1472" t="b">
        <v>1</v>
      </c>
      <c r="K1014" s="1473"/>
      <c r="L1014" s="1473"/>
      <c r="M1014" s="1463" t="s">
        <v>2464</v>
      </c>
      <c r="N1014" s="1474"/>
      <c r="O1014" s="1474"/>
      <c r="P1014" s="1463" t="s">
        <v>2464</v>
      </c>
    </row>
    <row r="1015" hidden="1">
      <c r="A1015" s="1464">
        <v>1074.0</v>
      </c>
      <c r="B1015" s="1463" t="s">
        <v>14457</v>
      </c>
      <c r="C1015" s="1463" t="s">
        <v>14458</v>
      </c>
      <c r="D1015" s="1469">
        <v>43820.0</v>
      </c>
      <c r="E1015" s="1470" t="s">
        <v>14459</v>
      </c>
      <c r="F1015" s="1471">
        <v>6.46965496E8</v>
      </c>
      <c r="G1015" s="1471">
        <v>6.16264545E8</v>
      </c>
      <c r="H1015" s="1472" t="b">
        <v>0</v>
      </c>
      <c r="I1015" s="1468" t="s">
        <v>76</v>
      </c>
      <c r="J1015" s="1472" t="b">
        <v>0</v>
      </c>
      <c r="K1015" s="1468" t="s">
        <v>13086</v>
      </c>
      <c r="L1015" s="1475">
        <v>6.60836E11</v>
      </c>
      <c r="M1015" s="1474"/>
      <c r="N1015" s="1474"/>
      <c r="O1015" s="1474"/>
      <c r="P1015" s="1474"/>
    </row>
    <row r="1016">
      <c r="A1016" s="1464">
        <v>1075.0</v>
      </c>
      <c r="B1016" s="1463" t="s">
        <v>5139</v>
      </c>
      <c r="C1016" s="1463" t="s">
        <v>5140</v>
      </c>
      <c r="D1016" s="1469">
        <v>45044.0</v>
      </c>
      <c r="E1016" s="1470" t="s">
        <v>5141</v>
      </c>
      <c r="F1016" s="1471">
        <v>8.34282362E8</v>
      </c>
      <c r="G1016" s="1471">
        <v>8.34282362E8</v>
      </c>
      <c r="H1016" s="1472" t="b">
        <v>1</v>
      </c>
      <c r="I1016" s="1468" t="s">
        <v>76</v>
      </c>
      <c r="J1016" s="1472" t="b">
        <v>1</v>
      </c>
      <c r="K1016" s="1468" t="s">
        <v>5142</v>
      </c>
      <c r="L1016" s="1471">
        <v>6.620964333E9</v>
      </c>
      <c r="M1016" s="1463" t="s">
        <v>3363</v>
      </c>
      <c r="N1016" s="1474"/>
      <c r="O1016" s="1463" t="s">
        <v>9204</v>
      </c>
      <c r="P1016" s="1463" t="s">
        <v>9925</v>
      </c>
    </row>
    <row r="1017" hidden="1">
      <c r="A1017" s="1464">
        <v>1076.0</v>
      </c>
      <c r="B1017" s="1463" t="s">
        <v>14460</v>
      </c>
      <c r="C1017" s="1463" t="s">
        <v>14461</v>
      </c>
      <c r="D1017" s="1469">
        <v>43841.0</v>
      </c>
      <c r="E1017" s="1470" t="s">
        <v>14462</v>
      </c>
      <c r="F1017" s="1471">
        <v>2.7144534E7</v>
      </c>
      <c r="G1017" s="1471">
        <v>8.16497531E8</v>
      </c>
      <c r="H1017" s="1472" t="b">
        <v>0</v>
      </c>
      <c r="I1017" s="1468" t="s">
        <v>76</v>
      </c>
      <c r="J1017" s="1472" t="b">
        <v>1</v>
      </c>
      <c r="K1017" s="1473"/>
      <c r="L1017" s="1473"/>
      <c r="M1017" s="1463" t="s">
        <v>4930</v>
      </c>
      <c r="N1017" s="1463" t="s">
        <v>4930</v>
      </c>
      <c r="O1017" s="1474"/>
      <c r="P1017" s="1474"/>
    </row>
    <row r="1018" hidden="1">
      <c r="A1018" s="1464">
        <v>1077.0</v>
      </c>
      <c r="B1018" s="1463" t="s">
        <v>14463</v>
      </c>
      <c r="C1018" s="1463" t="s">
        <v>14464</v>
      </c>
      <c r="D1018" s="1469">
        <v>44060.0</v>
      </c>
      <c r="E1018" s="1470" t="s">
        <v>14465</v>
      </c>
      <c r="F1018" s="1471">
        <v>2.6107557E7</v>
      </c>
      <c r="G1018" s="1471">
        <v>8.97619465E8</v>
      </c>
      <c r="H1018" s="1472" t="b">
        <v>0</v>
      </c>
      <c r="I1018" s="1468" t="s">
        <v>76</v>
      </c>
      <c r="J1018" s="1472" t="b">
        <v>0</v>
      </c>
      <c r="K1018" s="1473"/>
      <c r="L1018" s="1473"/>
      <c r="M1018" s="1463" t="s">
        <v>2464</v>
      </c>
      <c r="N1018" s="1474"/>
      <c r="O1018" s="1474"/>
      <c r="P1018" s="1463" t="s">
        <v>2464</v>
      </c>
    </row>
    <row r="1019" hidden="1">
      <c r="A1019" s="1464">
        <v>1078.0</v>
      </c>
      <c r="B1019" s="1463" t="s">
        <v>12545</v>
      </c>
      <c r="C1019" s="1463" t="s">
        <v>12545</v>
      </c>
      <c r="D1019" s="1469">
        <v>43721.0</v>
      </c>
      <c r="E1019" s="1470" t="s">
        <v>14466</v>
      </c>
      <c r="F1019" s="1471">
        <v>2.6539E7</v>
      </c>
      <c r="G1019" s="1471">
        <v>2.6539E7</v>
      </c>
      <c r="H1019" s="1472" t="b">
        <v>0</v>
      </c>
      <c r="I1019" s="1468" t="s">
        <v>76</v>
      </c>
      <c r="J1019" s="1472" t="b">
        <v>1</v>
      </c>
      <c r="K1019" s="1473"/>
      <c r="L1019" s="1473"/>
      <c r="M1019" s="1463" t="s">
        <v>2426</v>
      </c>
      <c r="O1019" s="1474"/>
      <c r="P1019" s="1463" t="s">
        <v>2426</v>
      </c>
    </row>
    <row r="1020" hidden="1">
      <c r="A1020" s="1464">
        <v>1093.0</v>
      </c>
      <c r="B1020" s="1463" t="s">
        <v>14467</v>
      </c>
      <c r="C1020" s="1463" t="s">
        <v>14468</v>
      </c>
      <c r="D1020" s="1469">
        <v>43841.0</v>
      </c>
      <c r="E1020" s="1470" t="s">
        <v>14469</v>
      </c>
      <c r="F1020" s="1471">
        <v>9.57801218E8</v>
      </c>
      <c r="G1020" s="1471">
        <v>9.57801218E8</v>
      </c>
      <c r="H1020" s="1472" t="b">
        <v>0</v>
      </c>
      <c r="I1020" s="1468" t="s">
        <v>76</v>
      </c>
      <c r="J1020" s="1472" t="b">
        <v>1</v>
      </c>
      <c r="K1020" s="1473"/>
      <c r="L1020" s="1473"/>
      <c r="M1020" s="1463" t="s">
        <v>2937</v>
      </c>
      <c r="N1020" s="1474"/>
      <c r="O1020" s="1474"/>
      <c r="P1020" s="1463" t="s">
        <v>2937</v>
      </c>
    </row>
    <row r="1021" hidden="1">
      <c r="A1021" s="1464">
        <v>1095.0</v>
      </c>
      <c r="B1021" s="1463" t="s">
        <v>14470</v>
      </c>
      <c r="C1021" s="1463" t="s">
        <v>14470</v>
      </c>
      <c r="D1021" s="1469">
        <v>43601.0</v>
      </c>
      <c r="E1021" s="1470" t="s">
        <v>14471</v>
      </c>
      <c r="F1021" s="1471">
        <v>9.15454387E8</v>
      </c>
      <c r="G1021" s="1471">
        <v>9.15454387E8</v>
      </c>
      <c r="H1021" s="1472" t="b">
        <v>0</v>
      </c>
      <c r="I1021" s="1468" t="s">
        <v>76</v>
      </c>
      <c r="J1021" s="1472" t="b">
        <v>1</v>
      </c>
      <c r="K1021" s="1473"/>
      <c r="L1021" s="1473"/>
      <c r="M1021" s="1463" t="s">
        <v>2426</v>
      </c>
      <c r="O1021" s="1474"/>
      <c r="P1021" s="1463" t="s">
        <v>2426</v>
      </c>
    </row>
    <row r="1022" hidden="1">
      <c r="A1022" s="1464">
        <v>1097.0</v>
      </c>
      <c r="B1022" s="1463" t="s">
        <v>14472</v>
      </c>
      <c r="C1022" s="1463" t="s">
        <v>14473</v>
      </c>
      <c r="D1022" s="1469">
        <v>43827.0</v>
      </c>
      <c r="E1022" s="1470" t="s">
        <v>14474</v>
      </c>
      <c r="F1022" s="1471">
        <v>9.55351E8</v>
      </c>
      <c r="G1022" s="1471">
        <v>9.55351E8</v>
      </c>
      <c r="H1022" s="1472" t="b">
        <v>0</v>
      </c>
      <c r="I1022" s="1468" t="s">
        <v>76</v>
      </c>
      <c r="J1022" s="1472" t="b">
        <v>0</v>
      </c>
      <c r="K1022" s="1473"/>
      <c r="L1022" s="1473"/>
      <c r="M1022" s="1463" t="s">
        <v>2437</v>
      </c>
      <c r="N1022" s="1474"/>
      <c r="O1022" s="1474"/>
      <c r="P1022" s="1463" t="s">
        <v>2437</v>
      </c>
    </row>
    <row r="1023" hidden="1">
      <c r="A1023" s="1464">
        <v>1122.0</v>
      </c>
      <c r="B1023" s="1463" t="s">
        <v>14475</v>
      </c>
      <c r="C1023" s="1463" t="s">
        <v>14476</v>
      </c>
      <c r="D1023" s="1469">
        <v>43841.0</v>
      </c>
      <c r="E1023" s="1470" t="s">
        <v>14477</v>
      </c>
      <c r="F1023" s="1471">
        <v>8.27227888E8</v>
      </c>
      <c r="G1023" s="1471">
        <v>8.27227888E8</v>
      </c>
      <c r="H1023" s="1472" t="b">
        <v>0</v>
      </c>
      <c r="I1023" s="1468" t="s">
        <v>76</v>
      </c>
      <c r="J1023" s="1472" t="b">
        <v>1</v>
      </c>
      <c r="K1023" s="1473"/>
      <c r="L1023" s="1473"/>
      <c r="M1023" s="1463" t="s">
        <v>4930</v>
      </c>
      <c r="N1023" s="1463" t="s">
        <v>4930</v>
      </c>
      <c r="O1023" s="1474"/>
      <c r="P1023" s="1474"/>
    </row>
    <row r="1024" hidden="1">
      <c r="A1024" s="1464">
        <v>1123.0</v>
      </c>
      <c r="B1024" s="1463" t="s">
        <v>14478</v>
      </c>
      <c r="C1024" s="1463" t="s">
        <v>14479</v>
      </c>
      <c r="D1024" s="1469">
        <v>43833.0</v>
      </c>
      <c r="E1024" s="1470" t="s">
        <v>14480</v>
      </c>
      <c r="F1024" s="1471">
        <v>2.0571506E7</v>
      </c>
      <c r="G1024" s="1471">
        <v>8.09894965E8</v>
      </c>
      <c r="H1024" s="1472" t="b">
        <v>0</v>
      </c>
      <c r="I1024" s="1468" t="s">
        <v>76</v>
      </c>
      <c r="J1024" s="1472" t="b">
        <v>1</v>
      </c>
      <c r="K1024" s="1473"/>
      <c r="L1024" s="1473"/>
      <c r="M1024" s="1474"/>
      <c r="N1024" s="1474"/>
      <c r="O1024" s="1474"/>
      <c r="P1024" s="1474"/>
    </row>
    <row r="1025" hidden="1">
      <c r="A1025" s="1464">
        <v>1124.0</v>
      </c>
      <c r="B1025" s="1463" t="s">
        <v>14481</v>
      </c>
      <c r="C1025" s="1463" t="s">
        <v>14482</v>
      </c>
      <c r="D1025" s="1469">
        <v>44007.0</v>
      </c>
      <c r="E1025" s="1470" t="s">
        <v>14483</v>
      </c>
      <c r="F1025" s="1471">
        <v>6.56403273E8</v>
      </c>
      <c r="G1025" s="1471">
        <v>6.46565996E8</v>
      </c>
      <c r="H1025" s="1472" t="b">
        <v>0</v>
      </c>
      <c r="I1025" s="1468" t="s">
        <v>76</v>
      </c>
      <c r="J1025" s="1472" t="b">
        <v>0</v>
      </c>
      <c r="K1025" s="1473"/>
      <c r="L1025" s="1473"/>
      <c r="M1025" s="1463" t="s">
        <v>5089</v>
      </c>
      <c r="N1025" s="1463" t="s">
        <v>5089</v>
      </c>
      <c r="O1025" s="1474"/>
      <c r="P1025" s="1474"/>
    </row>
    <row r="1026" hidden="1">
      <c r="A1026" s="1464">
        <v>1125.0</v>
      </c>
      <c r="B1026" s="1463" t="s">
        <v>14484</v>
      </c>
      <c r="C1026" s="1463" t="s">
        <v>14485</v>
      </c>
      <c r="D1026" s="1469">
        <v>43843.0</v>
      </c>
      <c r="E1026" s="1470" t="s">
        <v>14486</v>
      </c>
      <c r="F1026" s="1471">
        <v>8.00430074E8</v>
      </c>
      <c r="G1026" s="1471">
        <v>8.00430074E8</v>
      </c>
      <c r="H1026" s="1472" t="b">
        <v>0</v>
      </c>
      <c r="I1026" s="1468" t="s">
        <v>76</v>
      </c>
      <c r="J1026" s="1472" t="b">
        <v>1</v>
      </c>
      <c r="K1026" s="1473"/>
      <c r="L1026" s="1473"/>
      <c r="M1026" s="1463" t="s">
        <v>2464</v>
      </c>
      <c r="N1026" s="1463" t="s">
        <v>5011</v>
      </c>
      <c r="O1026" s="1474"/>
      <c r="P1026" s="1463" t="s">
        <v>2464</v>
      </c>
    </row>
    <row r="1027" hidden="1">
      <c r="A1027" s="1464">
        <v>1126.0</v>
      </c>
      <c r="B1027" s="1463" t="s">
        <v>14487</v>
      </c>
      <c r="C1027" s="1463" t="s">
        <v>14488</v>
      </c>
      <c r="D1027" s="1469">
        <v>43843.0</v>
      </c>
      <c r="E1027" s="1470" t="s">
        <v>14489</v>
      </c>
      <c r="F1027" s="1471">
        <v>2.2798055E7</v>
      </c>
      <c r="G1027" s="1471">
        <v>8.26232454E8</v>
      </c>
      <c r="H1027" s="1472" t="b">
        <v>0</v>
      </c>
      <c r="I1027" s="1468" t="s">
        <v>76</v>
      </c>
      <c r="J1027" s="1472" t="b">
        <v>1</v>
      </c>
      <c r="K1027" s="1473"/>
      <c r="L1027" s="1473"/>
      <c r="M1027" s="1463" t="s">
        <v>5011</v>
      </c>
      <c r="N1027" s="1463" t="s">
        <v>5011</v>
      </c>
      <c r="O1027" s="1474"/>
      <c r="P1027" s="1474"/>
    </row>
    <row r="1028" hidden="1">
      <c r="A1028" s="1464">
        <v>1127.0</v>
      </c>
      <c r="B1028" s="1463" t="s">
        <v>14490</v>
      </c>
      <c r="C1028" s="1463" t="s">
        <v>14491</v>
      </c>
      <c r="D1028" s="1469">
        <v>44331.0</v>
      </c>
      <c r="E1028" s="1470" t="s">
        <v>14492</v>
      </c>
      <c r="F1028" s="1471">
        <v>9.92101888E8</v>
      </c>
      <c r="G1028" s="1471">
        <v>8.89044888E8</v>
      </c>
      <c r="H1028" s="1472" t="b">
        <v>0</v>
      </c>
      <c r="I1028" s="1468" t="s">
        <v>76</v>
      </c>
      <c r="J1028" s="1472" t="b">
        <v>1</v>
      </c>
      <c r="K1028" s="1468" t="s">
        <v>13086</v>
      </c>
      <c r="L1028" s="1475">
        <v>6.60836E11</v>
      </c>
      <c r="M1028" s="1463" t="s">
        <v>2432</v>
      </c>
      <c r="N1028" s="1474"/>
      <c r="O1028" s="1474"/>
      <c r="P1028" s="1463" t="s">
        <v>2432</v>
      </c>
    </row>
    <row r="1029" hidden="1">
      <c r="A1029" s="1464">
        <v>1128.0</v>
      </c>
      <c r="B1029" s="1463" t="s">
        <v>14493</v>
      </c>
      <c r="C1029" s="1463" t="s">
        <v>14494</v>
      </c>
      <c r="D1029" s="1469">
        <v>43838.0</v>
      </c>
      <c r="E1029" s="1470" t="s">
        <v>14495</v>
      </c>
      <c r="F1029" s="1471">
        <v>8.27227888E8</v>
      </c>
      <c r="G1029" s="1471">
        <v>8.27227888E8</v>
      </c>
      <c r="H1029" s="1472" t="b">
        <v>0</v>
      </c>
      <c r="I1029" s="1468" t="s">
        <v>76</v>
      </c>
      <c r="J1029" s="1472" t="b">
        <v>1</v>
      </c>
      <c r="K1029" s="1473"/>
      <c r="L1029" s="1473"/>
      <c r="M1029" s="1463" t="s">
        <v>4930</v>
      </c>
      <c r="N1029" s="1463" t="s">
        <v>4930</v>
      </c>
      <c r="O1029" s="1474"/>
      <c r="P1029" s="1474"/>
    </row>
    <row r="1030" hidden="1">
      <c r="A1030" s="1464">
        <v>1129.0</v>
      </c>
      <c r="B1030" s="1463" t="s">
        <v>14496</v>
      </c>
      <c r="C1030" s="1463" t="s">
        <v>14497</v>
      </c>
      <c r="D1030" s="1469">
        <v>43859.0</v>
      </c>
      <c r="E1030" s="1470" t="s">
        <v>14498</v>
      </c>
      <c r="F1030" s="1471">
        <v>6.32282727E8</v>
      </c>
      <c r="G1030" s="1471">
        <v>6.31921818E8</v>
      </c>
      <c r="H1030" s="1472" t="b">
        <v>0</v>
      </c>
      <c r="I1030" s="1468" t="s">
        <v>76</v>
      </c>
      <c r="J1030" s="1472" t="b">
        <v>1</v>
      </c>
      <c r="K1030" s="1473"/>
      <c r="L1030" s="1473"/>
      <c r="M1030" s="1463" t="s">
        <v>2426</v>
      </c>
      <c r="O1030" s="1474"/>
      <c r="P1030" s="1463" t="s">
        <v>2426</v>
      </c>
    </row>
    <row r="1031" hidden="1">
      <c r="A1031" s="1464">
        <v>1130.0</v>
      </c>
      <c r="B1031" s="1463" t="s">
        <v>14499</v>
      </c>
      <c r="C1031" s="1463" t="s">
        <v>14500</v>
      </c>
      <c r="D1031" s="1469">
        <v>43839.0</v>
      </c>
      <c r="E1031" s="1470" t="s">
        <v>14501</v>
      </c>
      <c r="F1031" s="1471">
        <v>8.00440835E8</v>
      </c>
      <c r="G1031" s="1471">
        <v>8.00440835E8</v>
      </c>
      <c r="H1031" s="1472" t="b">
        <v>0</v>
      </c>
      <c r="I1031" s="1468" t="s">
        <v>76</v>
      </c>
      <c r="J1031" s="1472" t="b">
        <v>1</v>
      </c>
      <c r="K1031" s="1473"/>
      <c r="L1031" s="1473"/>
      <c r="M1031" s="1474"/>
      <c r="N1031" s="1474"/>
      <c r="O1031" s="1474"/>
      <c r="P1031" s="1474"/>
    </row>
    <row r="1032" hidden="1">
      <c r="A1032" s="1464">
        <v>1131.0</v>
      </c>
      <c r="B1032" s="1463" t="s">
        <v>14502</v>
      </c>
      <c r="C1032" s="1463" t="s">
        <v>14503</v>
      </c>
      <c r="D1032" s="1469">
        <v>43850.0</v>
      </c>
      <c r="E1032" s="1470" t="s">
        <v>14504</v>
      </c>
      <c r="F1032" s="1471">
        <v>6.56965664E8</v>
      </c>
      <c r="G1032" s="1471">
        <v>6.56965664E8</v>
      </c>
      <c r="H1032" s="1472" t="b">
        <v>0</v>
      </c>
      <c r="I1032" s="1468" t="s">
        <v>76</v>
      </c>
      <c r="J1032" s="1472" t="b">
        <v>0</v>
      </c>
      <c r="K1032" s="1468" t="s">
        <v>13086</v>
      </c>
      <c r="L1032" s="1475">
        <v>6.60836E11</v>
      </c>
      <c r="M1032" s="1463" t="s">
        <v>2464</v>
      </c>
      <c r="N1032" s="1474"/>
      <c r="O1032" s="1474"/>
      <c r="P1032" s="1463" t="s">
        <v>2464</v>
      </c>
    </row>
    <row r="1033" hidden="1">
      <c r="A1033" s="1464">
        <v>1132.0</v>
      </c>
      <c r="B1033" s="1463" t="s">
        <v>14505</v>
      </c>
      <c r="C1033" s="1463" t="s">
        <v>14506</v>
      </c>
      <c r="D1033" s="1469">
        <v>43845.0</v>
      </c>
      <c r="E1033" s="1470" t="s">
        <v>14507</v>
      </c>
      <c r="F1033" s="1471">
        <v>6.13842276E8</v>
      </c>
      <c r="G1033" s="1471">
        <v>6.13842276E8</v>
      </c>
      <c r="H1033" s="1472" t="b">
        <v>0</v>
      </c>
      <c r="I1033" s="1468" t="s">
        <v>76</v>
      </c>
      <c r="J1033" s="1472" t="b">
        <v>1</v>
      </c>
      <c r="K1033" s="1473"/>
      <c r="L1033" s="1473"/>
      <c r="M1033" s="1474"/>
      <c r="N1033" s="1474"/>
      <c r="O1033" s="1474"/>
      <c r="P1033" s="1474"/>
    </row>
    <row r="1034" hidden="1">
      <c r="A1034" s="1464">
        <v>1133.0</v>
      </c>
      <c r="B1034" s="1463" t="s">
        <v>14508</v>
      </c>
      <c r="C1034" s="1463" t="s">
        <v>14509</v>
      </c>
      <c r="D1034" s="1469">
        <v>43840.0</v>
      </c>
      <c r="E1034" s="1470" t="s">
        <v>14510</v>
      </c>
      <c r="F1034" s="1471">
        <v>9.89754436E8</v>
      </c>
      <c r="G1034" s="1471">
        <v>9.89754436E8</v>
      </c>
      <c r="H1034" s="1472" t="b">
        <v>0</v>
      </c>
      <c r="I1034" s="1468" t="s">
        <v>76</v>
      </c>
      <c r="J1034" s="1472" t="b">
        <v>1</v>
      </c>
      <c r="K1034" s="1473"/>
      <c r="L1034" s="1473"/>
      <c r="M1034" s="1474"/>
      <c r="N1034" s="1474"/>
      <c r="O1034" s="1474"/>
      <c r="P1034" s="1474"/>
    </row>
    <row r="1035" hidden="1">
      <c r="A1035" s="1464">
        <v>1134.0</v>
      </c>
      <c r="B1035" s="1463" t="s">
        <v>14511</v>
      </c>
      <c r="C1035" s="1463" t="s">
        <v>14512</v>
      </c>
      <c r="D1035" s="1469">
        <v>43846.0</v>
      </c>
      <c r="E1035" s="1470" t="s">
        <v>14513</v>
      </c>
      <c r="F1035" s="1471">
        <v>6.41183879E8</v>
      </c>
      <c r="G1035" s="1471">
        <v>6.41183879E8</v>
      </c>
      <c r="H1035" s="1472" t="b">
        <v>0</v>
      </c>
      <c r="I1035" s="1468" t="s">
        <v>76</v>
      </c>
      <c r="J1035" s="1472" t="b">
        <v>0</v>
      </c>
      <c r="K1035" s="1473"/>
      <c r="L1035" s="1473"/>
      <c r="M1035" s="1463" t="s">
        <v>2432</v>
      </c>
      <c r="N1035" s="1463" t="s">
        <v>8221</v>
      </c>
      <c r="O1035" s="1474"/>
      <c r="P1035" s="1463" t="s">
        <v>2432</v>
      </c>
    </row>
    <row r="1036" hidden="1">
      <c r="A1036" s="1464">
        <v>1135.0</v>
      </c>
      <c r="B1036" s="1463" t="s">
        <v>14514</v>
      </c>
      <c r="C1036" s="1463" t="s">
        <v>14515</v>
      </c>
      <c r="D1036" s="1469">
        <v>44324.0</v>
      </c>
      <c r="E1036" s="1470" t="s">
        <v>14516</v>
      </c>
      <c r="F1036" s="1471">
        <v>9.92646464E8</v>
      </c>
      <c r="G1036" s="1471">
        <v>9.92646464E8</v>
      </c>
      <c r="H1036" s="1472" t="b">
        <v>0</v>
      </c>
      <c r="I1036" s="1468" t="s">
        <v>76</v>
      </c>
      <c r="J1036" s="1472" t="b">
        <v>1</v>
      </c>
      <c r="K1036" s="1473"/>
      <c r="L1036" s="1473"/>
      <c r="M1036" s="1463" t="s">
        <v>2432</v>
      </c>
      <c r="N1036" s="1474"/>
      <c r="O1036" s="1474"/>
      <c r="P1036" s="1463" t="s">
        <v>2432</v>
      </c>
    </row>
    <row r="1037" hidden="1">
      <c r="A1037" s="1464">
        <v>1136.0</v>
      </c>
      <c r="B1037" s="1463" t="s">
        <v>14517</v>
      </c>
      <c r="C1037" s="1463" t="s">
        <v>14518</v>
      </c>
      <c r="D1037" s="1469">
        <v>44331.0</v>
      </c>
      <c r="E1037" s="1470" t="s">
        <v>14519</v>
      </c>
      <c r="F1037" s="1471">
        <v>6.16322588E8</v>
      </c>
      <c r="G1037" s="1471">
        <v>6.16322588E8</v>
      </c>
      <c r="H1037" s="1472" t="b">
        <v>0</v>
      </c>
      <c r="I1037" s="1468" t="s">
        <v>76</v>
      </c>
      <c r="J1037" s="1472" t="b">
        <v>1</v>
      </c>
      <c r="K1037" s="1468" t="s">
        <v>13602</v>
      </c>
      <c r="L1037" s="1476"/>
      <c r="M1037" s="1474"/>
      <c r="N1037" s="1463" t="s">
        <v>4954</v>
      </c>
      <c r="O1037" s="1463" t="s">
        <v>4954</v>
      </c>
      <c r="P1037" s="1474"/>
    </row>
    <row r="1038" hidden="1">
      <c r="A1038" s="1464">
        <v>1137.0</v>
      </c>
      <c r="B1038" s="1463" t="s">
        <v>14520</v>
      </c>
      <c r="C1038" s="1463" t="s">
        <v>14521</v>
      </c>
      <c r="D1038" s="1469">
        <v>44331.0</v>
      </c>
      <c r="E1038" s="1470" t="s">
        <v>14522</v>
      </c>
      <c r="F1038" s="1471">
        <v>2.0029989E7</v>
      </c>
      <c r="G1038" s="1468">
        <v>8.65525955E8</v>
      </c>
      <c r="H1038" s="1472" t="b">
        <v>0</v>
      </c>
      <c r="I1038" s="1468" t="s">
        <v>76</v>
      </c>
      <c r="J1038" s="1472" t="b">
        <v>1</v>
      </c>
      <c r="K1038" s="1468" t="s">
        <v>13086</v>
      </c>
      <c r="L1038" s="1475">
        <v>6.60836E11</v>
      </c>
      <c r="M1038" s="1463" t="s">
        <v>2432</v>
      </c>
      <c r="N1038" s="1474"/>
      <c r="O1038" s="1474"/>
      <c r="P1038" s="1463" t="s">
        <v>2432</v>
      </c>
    </row>
    <row r="1039" hidden="1">
      <c r="A1039" s="1464">
        <v>1138.0</v>
      </c>
      <c r="B1039" s="1463" t="s">
        <v>14523</v>
      </c>
      <c r="C1039" s="1463" t="s">
        <v>14524</v>
      </c>
      <c r="D1039" s="1469">
        <v>43867.0</v>
      </c>
      <c r="E1039" s="1470" t="s">
        <v>14525</v>
      </c>
      <c r="F1039" s="1471">
        <v>8.11736787E8</v>
      </c>
      <c r="G1039" s="1471">
        <v>8.11736787E8</v>
      </c>
      <c r="H1039" s="1472" t="b">
        <v>0</v>
      </c>
      <c r="I1039" s="1468" t="s">
        <v>76</v>
      </c>
      <c r="J1039" s="1472" t="b">
        <v>0</v>
      </c>
      <c r="K1039" s="1473"/>
      <c r="L1039" s="1473"/>
      <c r="M1039" s="1474"/>
      <c r="N1039" s="1474"/>
      <c r="O1039" s="1474"/>
      <c r="P1039" s="1474"/>
    </row>
    <row r="1040" hidden="1">
      <c r="A1040" s="1464">
        <v>1139.0</v>
      </c>
      <c r="B1040" s="1463" t="s">
        <v>14526</v>
      </c>
      <c r="C1040" s="1463" t="s">
        <v>14527</v>
      </c>
      <c r="D1040" s="1469">
        <v>43860.0</v>
      </c>
      <c r="E1040" s="1470" t="s">
        <v>14528</v>
      </c>
      <c r="F1040" s="1471">
        <v>6.32709888E8</v>
      </c>
      <c r="G1040" s="1471">
        <v>6.32709888E8</v>
      </c>
      <c r="H1040" s="1472" t="b">
        <v>0</v>
      </c>
      <c r="I1040" s="1468" t="s">
        <v>76</v>
      </c>
      <c r="J1040" s="1472" t="b">
        <v>1</v>
      </c>
      <c r="K1040" s="1473"/>
      <c r="L1040" s="1473"/>
      <c r="M1040" s="1474"/>
      <c r="N1040" s="1474"/>
      <c r="O1040" s="1474"/>
      <c r="P1040" s="1474"/>
    </row>
    <row r="1041" hidden="1">
      <c r="A1041" s="1464">
        <v>1140.0</v>
      </c>
      <c r="B1041" s="1463" t="s">
        <v>14529</v>
      </c>
      <c r="C1041" s="1463" t="s">
        <v>14530</v>
      </c>
      <c r="D1041" s="1469">
        <v>43864.0</v>
      </c>
      <c r="E1041" s="1470" t="s">
        <v>14531</v>
      </c>
      <c r="F1041" s="1471">
        <v>9.70281493E8</v>
      </c>
      <c r="G1041" s="1471">
        <v>9.70281493E8</v>
      </c>
      <c r="H1041" s="1472" t="b">
        <v>0</v>
      </c>
      <c r="I1041" s="1468" t="s">
        <v>76</v>
      </c>
      <c r="J1041" s="1472" t="b">
        <v>1</v>
      </c>
      <c r="K1041" s="1473"/>
      <c r="L1041" s="1473"/>
      <c r="M1041" s="1463" t="s">
        <v>2432</v>
      </c>
      <c r="N1041" s="1463" t="s">
        <v>4962</v>
      </c>
      <c r="O1041" s="1474"/>
      <c r="P1041" s="1463" t="s">
        <v>2432</v>
      </c>
    </row>
    <row r="1042" hidden="1">
      <c r="A1042" s="1464">
        <v>1141.0</v>
      </c>
      <c r="B1042" s="1463" t="s">
        <v>14532</v>
      </c>
      <c r="C1042" s="1463" t="s">
        <v>14533</v>
      </c>
      <c r="D1042" s="1469">
        <v>43860.0</v>
      </c>
      <c r="E1042" s="1470" t="s">
        <v>14534</v>
      </c>
      <c r="F1042" s="1471">
        <v>9.22568379E8</v>
      </c>
      <c r="G1042" s="1471">
        <v>9.21924951E8</v>
      </c>
      <c r="H1042" s="1472" t="b">
        <v>0</v>
      </c>
      <c r="I1042" s="1468" t="s">
        <v>76</v>
      </c>
      <c r="J1042" s="1472" t="b">
        <v>1</v>
      </c>
      <c r="K1042" s="1473"/>
      <c r="L1042" s="1473"/>
      <c r="M1042" s="1463" t="s">
        <v>2432</v>
      </c>
      <c r="N1042" s="1474"/>
      <c r="O1042" s="1474"/>
      <c r="P1042" s="1463" t="s">
        <v>2432</v>
      </c>
    </row>
    <row r="1043" hidden="1">
      <c r="A1043" s="1464">
        <v>1142.0</v>
      </c>
      <c r="B1043" s="1463" t="s">
        <v>14535</v>
      </c>
      <c r="C1043" s="1463" t="s">
        <v>14536</v>
      </c>
      <c r="D1043" s="1469">
        <v>44331.0</v>
      </c>
      <c r="E1043" s="1470" t="s">
        <v>14537</v>
      </c>
      <c r="F1043" s="1471">
        <v>2.26171E7</v>
      </c>
      <c r="G1043" s="1471">
        <v>8.09401648E8</v>
      </c>
      <c r="H1043" s="1472" t="b">
        <v>0</v>
      </c>
      <c r="I1043" s="1468" t="s">
        <v>76</v>
      </c>
      <c r="J1043" s="1472" t="b">
        <v>0</v>
      </c>
      <c r="K1043" s="1468" t="s">
        <v>6480</v>
      </c>
      <c r="L1043" s="1471">
        <v>6.6647253923E10</v>
      </c>
      <c r="M1043" s="1463" t="s">
        <v>2437</v>
      </c>
      <c r="N1043" s="1474"/>
      <c r="O1043" s="1474"/>
      <c r="P1043" s="1463" t="s">
        <v>2437</v>
      </c>
    </row>
    <row r="1044" hidden="1">
      <c r="A1044" s="1464">
        <v>1143.0</v>
      </c>
      <c r="B1044" s="1463" t="s">
        <v>7344</v>
      </c>
      <c r="C1044" s="1463" t="s">
        <v>14538</v>
      </c>
      <c r="D1044" s="1469">
        <v>43867.0</v>
      </c>
      <c r="E1044" s="1470" t="s">
        <v>14539</v>
      </c>
      <c r="F1044" s="1471">
        <v>8.13071466E8</v>
      </c>
      <c r="G1044" s="1471">
        <v>8.13071466E8</v>
      </c>
      <c r="H1044" s="1472" t="b">
        <v>0</v>
      </c>
      <c r="I1044" s="1468" t="s">
        <v>76</v>
      </c>
      <c r="J1044" s="1472" t="b">
        <v>0</v>
      </c>
      <c r="K1044" s="1473"/>
      <c r="L1044" s="1473"/>
      <c r="M1044" s="1463" t="s">
        <v>2437</v>
      </c>
      <c r="N1044" s="1463" t="s">
        <v>8535</v>
      </c>
      <c r="O1044" s="1474"/>
      <c r="P1044" s="1463" t="s">
        <v>2437</v>
      </c>
    </row>
    <row r="1045" hidden="1">
      <c r="A1045" s="1464">
        <v>1144.0</v>
      </c>
      <c r="B1045" s="1463" t="s">
        <v>14540</v>
      </c>
      <c r="C1045" s="1463" t="s">
        <v>14541</v>
      </c>
      <c r="D1045" s="1469">
        <v>43862.0</v>
      </c>
      <c r="E1045" s="1470" t="s">
        <v>14542</v>
      </c>
      <c r="F1045" s="1471">
        <v>9.72498926E8</v>
      </c>
      <c r="G1045" s="1471">
        <v>9.72498826E8</v>
      </c>
      <c r="H1045" s="1472" t="b">
        <v>0</v>
      </c>
      <c r="I1045" s="1468" t="s">
        <v>76</v>
      </c>
      <c r="J1045" s="1472" t="b">
        <v>1</v>
      </c>
      <c r="K1045" s="1473"/>
      <c r="L1045" s="1473"/>
      <c r="M1045" s="1463" t="s">
        <v>2937</v>
      </c>
      <c r="N1045" s="1474"/>
      <c r="O1045" s="1474"/>
      <c r="P1045" s="1463" t="s">
        <v>2937</v>
      </c>
    </row>
    <row r="1046" hidden="1">
      <c r="A1046" s="1464">
        <v>1145.0</v>
      </c>
      <c r="B1046" s="1463" t="s">
        <v>14543</v>
      </c>
      <c r="C1046" s="1463" t="s">
        <v>14544</v>
      </c>
      <c r="D1046" s="1469">
        <v>43865.0</v>
      </c>
      <c r="E1046" s="1470" t="s">
        <v>14545</v>
      </c>
      <c r="F1046" s="1471">
        <v>9.55955259E8</v>
      </c>
      <c r="G1046" s="1471">
        <v>9.55955259E8</v>
      </c>
      <c r="H1046" s="1472" t="b">
        <v>0</v>
      </c>
      <c r="I1046" s="1468" t="s">
        <v>76</v>
      </c>
      <c r="J1046" s="1472" t="b">
        <v>1</v>
      </c>
      <c r="K1046" s="1473"/>
      <c r="L1046" s="1473"/>
      <c r="M1046" s="1463" t="s">
        <v>2437</v>
      </c>
      <c r="N1046" s="1463" t="s">
        <v>5065</v>
      </c>
      <c r="P1046" s="1463" t="s">
        <v>2437</v>
      </c>
    </row>
    <row r="1047">
      <c r="A1047" s="1464">
        <v>1146.0</v>
      </c>
      <c r="B1047" s="1463" t="s">
        <v>5145</v>
      </c>
      <c r="C1047" s="1463" t="s">
        <v>5146</v>
      </c>
      <c r="D1047" s="1469">
        <v>45747.0</v>
      </c>
      <c r="E1047" s="1470" t="s">
        <v>5147</v>
      </c>
      <c r="F1047" s="1471">
        <v>2.0885666E7</v>
      </c>
      <c r="G1047" s="1471">
        <v>2.0885666E7</v>
      </c>
      <c r="H1047" s="1472" t="b">
        <v>1</v>
      </c>
      <c r="I1047" s="1468" t="s">
        <v>76</v>
      </c>
      <c r="J1047" s="1472" t="b">
        <v>1</v>
      </c>
      <c r="K1047" s="1468" t="s">
        <v>4940</v>
      </c>
      <c r="L1047" s="1471">
        <v>6.68193916E10</v>
      </c>
      <c r="M1047" s="1463" t="s">
        <v>2426</v>
      </c>
      <c r="N1047" s="1463" t="s">
        <v>9928</v>
      </c>
      <c r="O1047" s="1463" t="s">
        <v>9929</v>
      </c>
      <c r="P1047" s="1463" t="s">
        <v>2426</v>
      </c>
    </row>
    <row r="1048" hidden="1">
      <c r="A1048" s="1464">
        <v>1147.0</v>
      </c>
      <c r="B1048" s="1463" t="s">
        <v>14546</v>
      </c>
      <c r="C1048" s="1463" t="s">
        <v>14547</v>
      </c>
      <c r="D1048" s="1469">
        <v>44331.0</v>
      </c>
      <c r="E1048" s="1470" t="s">
        <v>14548</v>
      </c>
      <c r="F1048" s="1471">
        <v>8.14011041E8</v>
      </c>
      <c r="G1048" s="1471">
        <v>8.14011041E8</v>
      </c>
      <c r="H1048" s="1472" t="b">
        <v>0</v>
      </c>
      <c r="I1048" s="1468" t="s">
        <v>76</v>
      </c>
      <c r="J1048" s="1472" t="b">
        <v>1</v>
      </c>
      <c r="K1048" s="1468" t="s">
        <v>13086</v>
      </c>
      <c r="L1048" s="1475">
        <v>6.60836E11</v>
      </c>
      <c r="M1048" s="1474"/>
      <c r="N1048" s="1474"/>
      <c r="O1048" s="1474"/>
      <c r="P1048" s="1474"/>
    </row>
    <row r="1049" hidden="1">
      <c r="A1049" s="1464">
        <v>1148.0</v>
      </c>
      <c r="B1049" s="1463" t="s">
        <v>14549</v>
      </c>
      <c r="C1049" s="1463" t="s">
        <v>14550</v>
      </c>
      <c r="D1049" s="1469">
        <v>43867.0</v>
      </c>
      <c r="E1049" s="1470" t="s">
        <v>14551</v>
      </c>
      <c r="F1049" s="1471">
        <v>2.7129688E7</v>
      </c>
      <c r="G1049" s="1471">
        <v>9.74566565E8</v>
      </c>
      <c r="H1049" s="1472" t="b">
        <v>0</v>
      </c>
      <c r="I1049" s="1468" t="s">
        <v>76</v>
      </c>
      <c r="J1049" s="1472" t="b">
        <v>1</v>
      </c>
      <c r="K1049" s="1473"/>
      <c r="L1049" s="1473"/>
      <c r="M1049" s="1474"/>
      <c r="N1049" s="1474"/>
      <c r="O1049" s="1474"/>
      <c r="P1049" s="1474"/>
    </row>
    <row r="1050" hidden="1">
      <c r="A1050" s="1464">
        <v>1149.0</v>
      </c>
      <c r="B1050" s="1463" t="s">
        <v>14552</v>
      </c>
      <c r="C1050" s="1463" t="s">
        <v>14553</v>
      </c>
      <c r="D1050" s="1469">
        <v>44329.0</v>
      </c>
      <c r="E1050" s="1470" t="s">
        <v>14554</v>
      </c>
      <c r="F1050" s="1471">
        <v>2.2418531E7</v>
      </c>
      <c r="G1050" s="1471">
        <v>8.1645535E8</v>
      </c>
      <c r="H1050" s="1472" t="b">
        <v>0</v>
      </c>
      <c r="I1050" s="1468" t="s">
        <v>76</v>
      </c>
      <c r="J1050" s="1472" t="b">
        <v>0</v>
      </c>
      <c r="K1050" s="1468" t="s">
        <v>14075</v>
      </c>
      <c r="L1050" s="1471">
        <v>6.6956633642E10</v>
      </c>
      <c r="M1050" s="1463" t="s">
        <v>2437</v>
      </c>
      <c r="N1050" s="1463" t="s">
        <v>5458</v>
      </c>
      <c r="O1050" s="1474"/>
      <c r="P1050" s="1463" t="s">
        <v>2437</v>
      </c>
    </row>
    <row r="1051" hidden="1">
      <c r="A1051" s="1464">
        <v>1150.0</v>
      </c>
      <c r="B1051" s="1463" t="s">
        <v>14555</v>
      </c>
      <c r="C1051" s="1463" t="s">
        <v>14556</v>
      </c>
      <c r="D1051" s="1469">
        <v>43866.0</v>
      </c>
      <c r="E1051" s="1470" t="s">
        <v>14557</v>
      </c>
      <c r="F1051" s="1471">
        <v>2.1605637E7</v>
      </c>
      <c r="G1051" s="1471">
        <v>9.23943588E8</v>
      </c>
      <c r="H1051" s="1472" t="b">
        <v>0</v>
      </c>
      <c r="I1051" s="1468" t="s">
        <v>76</v>
      </c>
      <c r="J1051" s="1472" t="b">
        <v>1</v>
      </c>
      <c r="K1051" s="1473"/>
      <c r="L1051" s="1473"/>
      <c r="M1051" s="1463" t="s">
        <v>2437</v>
      </c>
      <c r="N1051" s="1463" t="s">
        <v>4962</v>
      </c>
      <c r="O1051" s="1474"/>
      <c r="P1051" s="1463" t="s">
        <v>2437</v>
      </c>
    </row>
    <row r="1052" hidden="1">
      <c r="A1052" s="1464">
        <v>1151.0</v>
      </c>
      <c r="B1052" s="1463" t="s">
        <v>14558</v>
      </c>
      <c r="C1052" s="1463" t="s">
        <v>14559</v>
      </c>
      <c r="D1052" s="1469">
        <v>43874.0</v>
      </c>
      <c r="E1052" s="1470" t="s">
        <v>14560</v>
      </c>
      <c r="F1052" s="1471">
        <v>8.99590902E8</v>
      </c>
      <c r="G1052" s="1471">
        <v>8.99590902E8</v>
      </c>
      <c r="H1052" s="1472" t="b">
        <v>0</v>
      </c>
      <c r="I1052" s="1468" t="s">
        <v>76</v>
      </c>
      <c r="J1052" s="1472" t="b">
        <v>0</v>
      </c>
      <c r="K1052" s="1473"/>
      <c r="L1052" s="1473"/>
      <c r="M1052" s="1463" t="s">
        <v>2437</v>
      </c>
      <c r="N1052" s="1463" t="s">
        <v>5089</v>
      </c>
      <c r="O1052" s="1474"/>
      <c r="P1052" s="1463" t="s">
        <v>2437</v>
      </c>
    </row>
    <row r="1053" hidden="1">
      <c r="A1053" s="1464">
        <v>1152.0</v>
      </c>
      <c r="B1053" s="1463" t="s">
        <v>14561</v>
      </c>
      <c r="C1053" s="1463" t="s">
        <v>14562</v>
      </c>
      <c r="D1053" s="1469">
        <v>43873.0</v>
      </c>
      <c r="E1053" s="1470" t="s">
        <v>14563</v>
      </c>
      <c r="F1053" s="1471">
        <v>9.42033359E8</v>
      </c>
      <c r="G1053" s="1471">
        <v>9.42033359E8</v>
      </c>
      <c r="H1053" s="1472" t="b">
        <v>0</v>
      </c>
      <c r="I1053" s="1468" t="s">
        <v>76</v>
      </c>
      <c r="J1053" s="1472" t="b">
        <v>0</v>
      </c>
      <c r="K1053" s="1468" t="s">
        <v>13086</v>
      </c>
      <c r="L1053" s="1475">
        <v>6.60836E11</v>
      </c>
      <c r="M1053" s="1463" t="s">
        <v>5143</v>
      </c>
      <c r="N1053" s="1463" t="s">
        <v>5143</v>
      </c>
      <c r="O1053" s="1474"/>
      <c r="P1053" s="1474"/>
    </row>
    <row r="1054">
      <c r="A1054" s="1464">
        <v>1153.0</v>
      </c>
      <c r="B1054" s="1463" t="s">
        <v>5150</v>
      </c>
      <c r="C1054" s="1463" t="s">
        <v>5150</v>
      </c>
      <c r="D1054" s="1469">
        <v>44331.0</v>
      </c>
      <c r="E1054" s="1470" t="s">
        <v>5151</v>
      </c>
      <c r="F1054" s="1471">
        <v>2.344421E7</v>
      </c>
      <c r="G1054" s="1471">
        <v>6.14399294E8</v>
      </c>
      <c r="H1054" s="1472" t="b">
        <v>1</v>
      </c>
      <c r="I1054" s="1468" t="s">
        <v>76</v>
      </c>
      <c r="J1054" s="1472" t="b">
        <v>1</v>
      </c>
      <c r="K1054" s="1468" t="s">
        <v>4940</v>
      </c>
      <c r="L1054" s="1471">
        <v>6.68193916E10</v>
      </c>
      <c r="M1054" s="1463" t="s">
        <v>2464</v>
      </c>
      <c r="N1054" s="1474"/>
      <c r="O1054" s="1463" t="s">
        <v>9935</v>
      </c>
      <c r="P1054" s="1463" t="s">
        <v>2464</v>
      </c>
    </row>
    <row r="1055" hidden="1">
      <c r="A1055" s="1464">
        <v>1154.0</v>
      </c>
      <c r="B1055" s="1463" t="s">
        <v>14564</v>
      </c>
      <c r="C1055" s="1463" t="s">
        <v>14565</v>
      </c>
      <c r="D1055" s="1469">
        <v>43876.0</v>
      </c>
      <c r="E1055" s="1470" t="s">
        <v>14566</v>
      </c>
      <c r="F1055" s="1471">
        <v>2.6648663E7</v>
      </c>
      <c r="G1055" s="1471">
        <v>8.80994151E8</v>
      </c>
      <c r="H1055" s="1472" t="b">
        <v>0</v>
      </c>
      <c r="I1055" s="1468" t="s">
        <v>76</v>
      </c>
      <c r="J1055" s="1472" t="b">
        <v>0</v>
      </c>
      <c r="K1055" s="1473"/>
      <c r="L1055" s="1473"/>
      <c r="M1055" s="1463" t="s">
        <v>2437</v>
      </c>
      <c r="N1055" s="1474"/>
      <c r="O1055" s="1474"/>
      <c r="P1055" s="1463" t="s">
        <v>2437</v>
      </c>
    </row>
    <row r="1056" hidden="1">
      <c r="A1056" s="1464">
        <v>1155.0</v>
      </c>
      <c r="B1056" s="1463" t="s">
        <v>14567</v>
      </c>
      <c r="C1056" s="1463" t="s">
        <v>14568</v>
      </c>
      <c r="D1056" s="1469">
        <v>43876.0</v>
      </c>
      <c r="E1056" s="1470" t="s">
        <v>14569</v>
      </c>
      <c r="F1056" s="1471">
        <v>2.6648663E7</v>
      </c>
      <c r="G1056" s="1471">
        <v>8.30709478E8</v>
      </c>
      <c r="H1056" s="1472" t="b">
        <v>0</v>
      </c>
      <c r="I1056" s="1468" t="s">
        <v>76</v>
      </c>
      <c r="J1056" s="1472" t="b">
        <v>0</v>
      </c>
      <c r="K1056" s="1473"/>
      <c r="L1056" s="1473"/>
      <c r="M1056" s="1463" t="s">
        <v>2437</v>
      </c>
      <c r="N1056" s="1463" t="s">
        <v>4962</v>
      </c>
      <c r="O1056" s="1474"/>
      <c r="P1056" s="1463" t="s">
        <v>2437</v>
      </c>
    </row>
    <row r="1057" hidden="1">
      <c r="A1057" s="1464">
        <v>1156.0</v>
      </c>
      <c r="B1057" s="1463" t="s">
        <v>14570</v>
      </c>
      <c r="C1057" s="1463" t="s">
        <v>14571</v>
      </c>
      <c r="D1057" s="1469">
        <v>43873.0</v>
      </c>
      <c r="E1057" s="1470" t="s">
        <v>14572</v>
      </c>
      <c r="F1057" s="1471">
        <v>8.88853398E8</v>
      </c>
      <c r="G1057" s="1477">
        <v>8.55552254088002E18</v>
      </c>
      <c r="H1057" s="1472" t="b">
        <v>0</v>
      </c>
      <c r="I1057" s="1468" t="s">
        <v>76</v>
      </c>
      <c r="J1057" s="1472" t="b">
        <v>0</v>
      </c>
      <c r="K1057" s="1473"/>
      <c r="L1057" s="1473"/>
      <c r="M1057" s="1463" t="s">
        <v>4317</v>
      </c>
      <c r="N1057" s="1474"/>
      <c r="O1057" s="1474"/>
      <c r="P1057" s="1463" t="s">
        <v>4317</v>
      </c>
    </row>
    <row r="1058">
      <c r="A1058" s="1464">
        <v>1157.0</v>
      </c>
      <c r="B1058" s="1463" t="s">
        <v>333</v>
      </c>
      <c r="C1058" s="1463" t="s">
        <v>5153</v>
      </c>
      <c r="D1058" s="1469">
        <v>44926.0</v>
      </c>
      <c r="E1058" s="1470" t="s">
        <v>5154</v>
      </c>
      <c r="F1058" s="1471">
        <v>9.22848717E8</v>
      </c>
      <c r="G1058" s="1471">
        <v>9.22848717E8</v>
      </c>
      <c r="H1058" s="1472" t="b">
        <v>1</v>
      </c>
      <c r="I1058" s="1468" t="s">
        <v>76</v>
      </c>
      <c r="J1058" s="1472" t="b">
        <v>1</v>
      </c>
      <c r="K1058" s="1468" t="s">
        <v>4940</v>
      </c>
      <c r="L1058" s="1471">
        <v>6.68193916E10</v>
      </c>
      <c r="M1058" s="1463" t="s">
        <v>8701</v>
      </c>
      <c r="N1058" s="1474"/>
      <c r="O1058" s="1463" t="s">
        <v>9948</v>
      </c>
      <c r="P1058" s="1463" t="s">
        <v>8701</v>
      </c>
    </row>
    <row r="1059" hidden="1">
      <c r="A1059" s="1464">
        <v>1158.0</v>
      </c>
      <c r="B1059" s="1463" t="s">
        <v>14573</v>
      </c>
      <c r="C1059" s="1463" t="s">
        <v>14574</v>
      </c>
      <c r="D1059" s="1469">
        <v>43876.0</v>
      </c>
      <c r="E1059" s="1470" t="s">
        <v>14575</v>
      </c>
      <c r="F1059" s="1471">
        <v>8.82609857E8</v>
      </c>
      <c r="G1059" s="1471">
        <v>9.48581212E8</v>
      </c>
      <c r="H1059" s="1472" t="b">
        <v>0</v>
      </c>
      <c r="I1059" s="1468" t="s">
        <v>76</v>
      </c>
      <c r="J1059" s="1472" t="b">
        <v>1</v>
      </c>
      <c r="K1059" s="1473"/>
      <c r="L1059" s="1473"/>
      <c r="M1059" s="1463" t="s">
        <v>2937</v>
      </c>
      <c r="N1059" s="1474"/>
      <c r="O1059" s="1474"/>
      <c r="P1059" s="1463" t="s">
        <v>2937</v>
      </c>
    </row>
    <row r="1060">
      <c r="A1060" s="1464">
        <v>1159.0</v>
      </c>
      <c r="B1060" s="1463" t="s">
        <v>5156</v>
      </c>
      <c r="C1060" s="1463" t="s">
        <v>5157</v>
      </c>
      <c r="D1060" s="1469">
        <v>44524.0</v>
      </c>
      <c r="E1060" s="1470" t="s">
        <v>5158</v>
      </c>
      <c r="F1060" s="1471">
        <v>2.5411234E7</v>
      </c>
      <c r="G1060" s="1471">
        <v>8.6032711E8</v>
      </c>
      <c r="H1060" s="1472" t="b">
        <v>1</v>
      </c>
      <c r="I1060" s="1468" t="s">
        <v>76</v>
      </c>
      <c r="J1060" s="1472" t="b">
        <v>1</v>
      </c>
      <c r="K1060" s="1468" t="s">
        <v>4940</v>
      </c>
      <c r="L1060" s="1471">
        <v>6.68193916E10</v>
      </c>
      <c r="M1060" s="1463" t="s">
        <v>2937</v>
      </c>
      <c r="N1060" s="1474"/>
      <c r="O1060" s="1463" t="s">
        <v>9204</v>
      </c>
      <c r="P1060" s="1463" t="s">
        <v>2937</v>
      </c>
    </row>
    <row r="1061" hidden="1">
      <c r="A1061" s="1464">
        <v>1160.0</v>
      </c>
      <c r="B1061" s="1463" t="s">
        <v>14576</v>
      </c>
      <c r="C1061" s="1463" t="s">
        <v>14577</v>
      </c>
      <c r="D1061" s="1469">
        <v>43878.0</v>
      </c>
      <c r="E1061" s="1470" t="s">
        <v>14578</v>
      </c>
      <c r="F1061" s="1471">
        <v>9.69635323E8</v>
      </c>
      <c r="G1061" s="1471">
        <v>9.69635323E8</v>
      </c>
      <c r="H1061" s="1472" t="b">
        <v>0</v>
      </c>
      <c r="I1061" s="1468" t="s">
        <v>76</v>
      </c>
      <c r="J1061" s="1472" t="b">
        <v>0</v>
      </c>
      <c r="K1061" s="1468" t="s">
        <v>13086</v>
      </c>
      <c r="L1061" s="1475">
        <v>6.60836E11</v>
      </c>
      <c r="M1061" s="1463" t="s">
        <v>8221</v>
      </c>
      <c r="N1061" s="1463" t="s">
        <v>8221</v>
      </c>
      <c r="O1061" s="1474"/>
      <c r="P1061" s="1474"/>
    </row>
    <row r="1062" hidden="1">
      <c r="A1062" s="1464">
        <v>1161.0</v>
      </c>
      <c r="B1062" s="1463" t="s">
        <v>14579</v>
      </c>
      <c r="C1062" s="1463" t="s">
        <v>14580</v>
      </c>
      <c r="D1062" s="1469">
        <v>44331.0</v>
      </c>
      <c r="E1062" s="1470" t="s">
        <v>14581</v>
      </c>
      <c r="F1062" s="1471">
        <v>8.40888296E8</v>
      </c>
      <c r="G1062" s="1471">
        <v>8.40888296E8</v>
      </c>
      <c r="H1062" s="1472" t="b">
        <v>0</v>
      </c>
      <c r="I1062" s="1468" t="s">
        <v>76</v>
      </c>
      <c r="J1062" s="1472" t="b">
        <v>1</v>
      </c>
      <c r="K1062" s="1473"/>
      <c r="L1062" s="1473"/>
      <c r="M1062" s="1463" t="s">
        <v>2464</v>
      </c>
      <c r="N1062" s="1463" t="s">
        <v>5019</v>
      </c>
      <c r="O1062" s="1474"/>
      <c r="P1062" s="1463" t="s">
        <v>2464</v>
      </c>
    </row>
    <row r="1063" hidden="1">
      <c r="A1063" s="1464">
        <v>1162.0</v>
      </c>
      <c r="B1063" s="1463" t="s">
        <v>14582</v>
      </c>
      <c r="C1063" s="1463" t="s">
        <v>14583</v>
      </c>
      <c r="D1063" s="1469">
        <v>43879.0</v>
      </c>
      <c r="E1063" s="1470" t="s">
        <v>14584</v>
      </c>
      <c r="F1063" s="1471">
        <v>8.40888296E8</v>
      </c>
      <c r="G1063" s="1471">
        <v>8.40888296E8</v>
      </c>
      <c r="H1063" s="1472" t="b">
        <v>0</v>
      </c>
      <c r="I1063" s="1468" t="s">
        <v>76</v>
      </c>
      <c r="J1063" s="1472" t="b">
        <v>0</v>
      </c>
      <c r="K1063" s="1473"/>
      <c r="L1063" s="1473"/>
      <c r="M1063" s="1463" t="s">
        <v>2464</v>
      </c>
      <c r="N1063" s="1463" t="s">
        <v>5019</v>
      </c>
      <c r="O1063" s="1474"/>
      <c r="P1063" s="1463" t="s">
        <v>2464</v>
      </c>
    </row>
    <row r="1064" hidden="1">
      <c r="A1064" s="1464">
        <v>1163.0</v>
      </c>
      <c r="B1064" s="1463" t="s">
        <v>14585</v>
      </c>
      <c r="C1064" s="1463" t="s">
        <v>14586</v>
      </c>
      <c r="D1064" s="1469">
        <v>44331.0</v>
      </c>
      <c r="E1064" s="1470" t="s">
        <v>14587</v>
      </c>
      <c r="F1064" s="1471">
        <v>2.3985721E7</v>
      </c>
      <c r="G1064" s="1471">
        <v>6.18188336E8</v>
      </c>
      <c r="H1064" s="1472" t="b">
        <v>0</v>
      </c>
      <c r="I1064" s="1468" t="s">
        <v>76</v>
      </c>
      <c r="J1064" s="1472" t="b">
        <v>1</v>
      </c>
      <c r="K1064" s="1473"/>
      <c r="L1064" s="1473"/>
      <c r="M1064" s="1463" t="s">
        <v>2464</v>
      </c>
      <c r="N1064" s="1474"/>
      <c r="O1064" s="1474"/>
      <c r="P1064" s="1463" t="s">
        <v>2464</v>
      </c>
    </row>
    <row r="1065" hidden="1">
      <c r="A1065" s="1464">
        <v>1164.0</v>
      </c>
      <c r="B1065" s="1463" t="s">
        <v>14588</v>
      </c>
      <c r="C1065" s="1463" t="s">
        <v>14588</v>
      </c>
      <c r="D1065" s="1469">
        <v>43879.0</v>
      </c>
      <c r="E1065" s="1470" t="s">
        <v>14589</v>
      </c>
      <c r="F1065" s="1471">
        <v>9.8004484E8</v>
      </c>
      <c r="G1065" s="1471">
        <v>9.8004484E8</v>
      </c>
      <c r="H1065" s="1472" t="b">
        <v>0</v>
      </c>
      <c r="I1065" s="1468" t="s">
        <v>76</v>
      </c>
      <c r="J1065" s="1472" t="b">
        <v>0</v>
      </c>
      <c r="K1065" s="1473"/>
      <c r="L1065" s="1473"/>
      <c r="M1065" s="1463" t="s">
        <v>2937</v>
      </c>
      <c r="N1065" s="1474"/>
      <c r="O1065" s="1474"/>
      <c r="P1065" s="1463" t="s">
        <v>2937</v>
      </c>
    </row>
    <row r="1066" hidden="1">
      <c r="A1066" s="1464">
        <v>1165.0</v>
      </c>
      <c r="B1066" s="1463" t="s">
        <v>14590</v>
      </c>
      <c r="C1066" s="1463" t="s">
        <v>14590</v>
      </c>
      <c r="D1066" s="1469">
        <v>43879.0</v>
      </c>
      <c r="E1066" s="1470" t="s">
        <v>14591</v>
      </c>
      <c r="F1066" s="1471">
        <v>8.80885032E8</v>
      </c>
      <c r="G1066" s="1471">
        <v>8.80885032E8</v>
      </c>
      <c r="H1066" s="1472" t="b">
        <v>0</v>
      </c>
      <c r="I1066" s="1468" t="s">
        <v>76</v>
      </c>
      <c r="J1066" s="1472" t="b">
        <v>1</v>
      </c>
      <c r="K1066" s="1473"/>
      <c r="L1066" s="1473"/>
      <c r="M1066" s="1463" t="s">
        <v>2937</v>
      </c>
      <c r="N1066" s="1463" t="s">
        <v>4986</v>
      </c>
      <c r="O1066" s="1474"/>
      <c r="P1066" s="1463" t="s">
        <v>2937</v>
      </c>
    </row>
    <row r="1067" hidden="1">
      <c r="A1067" s="1464">
        <v>1166.0</v>
      </c>
      <c r="B1067" s="1463" t="s">
        <v>14592</v>
      </c>
      <c r="C1067" s="1463" t="s">
        <v>14592</v>
      </c>
      <c r="D1067" s="1469">
        <v>43879.0</v>
      </c>
      <c r="E1067" s="1470" t="s">
        <v>14593</v>
      </c>
      <c r="F1067" s="1471">
        <v>8.80885031E8</v>
      </c>
      <c r="G1067" s="1471">
        <v>8.80885031E8</v>
      </c>
      <c r="H1067" s="1472" t="b">
        <v>0</v>
      </c>
      <c r="I1067" s="1468" t="s">
        <v>76</v>
      </c>
      <c r="J1067" s="1472" t="b">
        <v>1</v>
      </c>
      <c r="K1067" s="1473"/>
      <c r="L1067" s="1473"/>
      <c r="M1067" s="1463" t="s">
        <v>2937</v>
      </c>
      <c r="N1067" s="1463" t="s">
        <v>5300</v>
      </c>
      <c r="O1067" s="1474"/>
      <c r="P1067" s="1463" t="s">
        <v>2937</v>
      </c>
    </row>
    <row r="1068" hidden="1">
      <c r="A1068" s="1464">
        <v>1167.0</v>
      </c>
      <c r="B1068" s="1463" t="s">
        <v>14594</v>
      </c>
      <c r="C1068" s="1463" t="s">
        <v>14595</v>
      </c>
      <c r="D1068" s="1469">
        <v>45257.0</v>
      </c>
      <c r="E1068" s="1470" t="s">
        <v>14596</v>
      </c>
      <c r="F1068" s="1471">
        <v>8.24457777E8</v>
      </c>
      <c r="G1068" s="1471">
        <v>8.24457777E8</v>
      </c>
      <c r="H1068" s="1472" t="b">
        <v>0</v>
      </c>
      <c r="I1068" s="1468" t="s">
        <v>76</v>
      </c>
      <c r="J1068" s="1472" t="b">
        <v>0</v>
      </c>
      <c r="K1068" s="1468" t="s">
        <v>6347</v>
      </c>
      <c r="L1068" s="1471">
        <v>6.6925624451E10</v>
      </c>
      <c r="M1068" s="1463" t="s">
        <v>2432</v>
      </c>
      <c r="N1068" s="1463" t="s">
        <v>4945</v>
      </c>
      <c r="O1068" s="1463" t="s">
        <v>4945</v>
      </c>
      <c r="P1068" s="1463" t="s">
        <v>2432</v>
      </c>
    </row>
    <row r="1069" hidden="1">
      <c r="A1069" s="1464">
        <v>1168.0</v>
      </c>
      <c r="B1069" s="1463" t="s">
        <v>5161</v>
      </c>
      <c r="C1069" s="1463" t="s">
        <v>5162</v>
      </c>
      <c r="D1069" s="1469">
        <v>45257.0</v>
      </c>
      <c r="E1069" s="1470" t="s">
        <v>5163</v>
      </c>
      <c r="F1069" s="1471">
        <v>6.29464777E8</v>
      </c>
      <c r="G1069" s="1471">
        <v>6.29464777E8</v>
      </c>
      <c r="H1069" s="1472" t="b">
        <v>0</v>
      </c>
      <c r="I1069" s="1468" t="s">
        <v>76</v>
      </c>
      <c r="J1069" s="1472" t="b">
        <v>1</v>
      </c>
      <c r="K1069" s="1468" t="s">
        <v>1077</v>
      </c>
      <c r="L1069" s="1471">
        <v>6.6618258585E10</v>
      </c>
      <c r="M1069" s="1463" t="s">
        <v>2937</v>
      </c>
      <c r="N1069" s="1474"/>
      <c r="O1069" s="1463" t="s">
        <v>9204</v>
      </c>
      <c r="P1069" s="1463" t="s">
        <v>2937</v>
      </c>
    </row>
    <row r="1070" hidden="1">
      <c r="A1070" s="1464">
        <v>1169.0</v>
      </c>
      <c r="B1070" s="1463" t="s">
        <v>14597</v>
      </c>
      <c r="C1070" s="1463" t="s">
        <v>14598</v>
      </c>
      <c r="D1070" s="1469">
        <v>44208.0</v>
      </c>
      <c r="E1070" s="1470" t="s">
        <v>14599</v>
      </c>
      <c r="F1070" s="1471">
        <v>6.29272777E8</v>
      </c>
      <c r="G1070" s="1471">
        <v>6.29272777E8</v>
      </c>
      <c r="H1070" s="1472" t="b">
        <v>0</v>
      </c>
      <c r="I1070" s="1468" t="s">
        <v>76</v>
      </c>
      <c r="J1070" s="1472" t="b">
        <v>0</v>
      </c>
      <c r="K1070" s="1473"/>
      <c r="L1070" s="1473"/>
      <c r="M1070" s="1463" t="s">
        <v>5077</v>
      </c>
      <c r="N1070" s="1463" t="s">
        <v>5077</v>
      </c>
      <c r="O1070" s="1474"/>
      <c r="P1070" s="1474"/>
    </row>
    <row r="1071" hidden="1">
      <c r="A1071" s="1464">
        <v>1170.0</v>
      </c>
      <c r="B1071" s="1463" t="s">
        <v>5166</v>
      </c>
      <c r="C1071" s="1463" t="s">
        <v>5167</v>
      </c>
      <c r="D1071" s="1469">
        <v>45257.0</v>
      </c>
      <c r="E1071" s="1470" t="s">
        <v>5168</v>
      </c>
      <c r="F1071" s="1471">
        <v>8.46657777E8</v>
      </c>
      <c r="G1071" s="1471">
        <v>8.46657777E8</v>
      </c>
      <c r="H1071" s="1472" t="b">
        <v>0</v>
      </c>
      <c r="I1071" s="1468" t="s">
        <v>76</v>
      </c>
      <c r="J1071" s="1472" t="b">
        <v>0</v>
      </c>
      <c r="K1071" s="1468" t="s">
        <v>1077</v>
      </c>
      <c r="L1071" s="1471">
        <v>6.6618258585E10</v>
      </c>
      <c r="M1071" s="1463" t="s">
        <v>2432</v>
      </c>
      <c r="N1071" s="1474"/>
      <c r="O1071" s="1463" t="s">
        <v>9707</v>
      </c>
      <c r="P1071" s="1463" t="s">
        <v>2432</v>
      </c>
    </row>
    <row r="1072" hidden="1">
      <c r="A1072" s="1464">
        <v>1171.0</v>
      </c>
      <c r="B1072" s="1463" t="s">
        <v>5169</v>
      </c>
      <c r="C1072" s="1463" t="s">
        <v>5170</v>
      </c>
      <c r="D1072" s="1469">
        <v>45257.0</v>
      </c>
      <c r="E1072" s="1470" t="s">
        <v>5171</v>
      </c>
      <c r="F1072" s="1471">
        <v>6.28285777E8</v>
      </c>
      <c r="G1072" s="1471">
        <v>6.28285777E8</v>
      </c>
      <c r="H1072" s="1472" t="b">
        <v>0</v>
      </c>
      <c r="I1072" s="1468" t="s">
        <v>76</v>
      </c>
      <c r="J1072" s="1472" t="b">
        <v>0</v>
      </c>
      <c r="K1072" s="1468" t="s">
        <v>1077</v>
      </c>
      <c r="L1072" s="1471">
        <v>6.6618258585E10</v>
      </c>
      <c r="M1072" s="1463" t="s">
        <v>2432</v>
      </c>
      <c r="N1072" s="1463" t="s">
        <v>9362</v>
      </c>
      <c r="O1072" s="1463" t="s">
        <v>9362</v>
      </c>
      <c r="P1072" s="1463" t="s">
        <v>2432</v>
      </c>
    </row>
    <row r="1073" hidden="1">
      <c r="A1073" s="1464">
        <v>1172.0</v>
      </c>
      <c r="B1073" s="1463" t="s">
        <v>14600</v>
      </c>
      <c r="C1073" s="1463" t="s">
        <v>14600</v>
      </c>
      <c r="D1073" s="1469">
        <v>43882.0</v>
      </c>
      <c r="E1073" s="1470" t="s">
        <v>14601</v>
      </c>
      <c r="F1073" s="1471">
        <v>9.79924122E8</v>
      </c>
      <c r="G1073" s="1471">
        <v>9.79924122E8</v>
      </c>
      <c r="H1073" s="1472" t="b">
        <v>0</v>
      </c>
      <c r="I1073" s="1468" t="s">
        <v>76</v>
      </c>
      <c r="J1073" s="1472" t="b">
        <v>1</v>
      </c>
      <c r="K1073" s="1473"/>
      <c r="L1073" s="1473"/>
      <c r="M1073" s="1463" t="s">
        <v>2426</v>
      </c>
      <c r="N1073" s="1463" t="s">
        <v>5284</v>
      </c>
      <c r="P1073" s="1463" t="s">
        <v>2426</v>
      </c>
    </row>
    <row r="1074" hidden="1">
      <c r="A1074" s="1464">
        <v>1173.0</v>
      </c>
      <c r="B1074" s="1463" t="s">
        <v>14602</v>
      </c>
      <c r="C1074" s="1463" t="s">
        <v>14603</v>
      </c>
      <c r="D1074" s="1469">
        <v>43882.0</v>
      </c>
      <c r="E1074" s="1470" t="s">
        <v>14604</v>
      </c>
      <c r="F1074" s="1471">
        <v>9.27897181E8</v>
      </c>
      <c r="G1074" s="1471">
        <v>9.27897181E8</v>
      </c>
      <c r="H1074" s="1472" t="b">
        <v>0</v>
      </c>
      <c r="I1074" s="1468" t="s">
        <v>76</v>
      </c>
      <c r="J1074" s="1472" t="b">
        <v>0</v>
      </c>
      <c r="K1074" s="1473"/>
      <c r="L1074" s="1473"/>
      <c r="M1074" s="1463" t="s">
        <v>2437</v>
      </c>
      <c r="N1074" s="1463" t="s">
        <v>6473</v>
      </c>
      <c r="P1074" s="1463" t="s">
        <v>2437</v>
      </c>
    </row>
    <row r="1075" hidden="1">
      <c r="A1075" s="1464">
        <v>1174.0</v>
      </c>
      <c r="B1075" s="1463" t="s">
        <v>14605</v>
      </c>
      <c r="C1075" s="1463" t="s">
        <v>14606</v>
      </c>
      <c r="D1075" s="1469">
        <v>43890.0</v>
      </c>
      <c r="E1075" s="1470" t="s">
        <v>14607</v>
      </c>
      <c r="F1075" s="1471">
        <v>8.15652023E8</v>
      </c>
      <c r="G1075" s="1471">
        <v>8.15652023E8</v>
      </c>
      <c r="H1075" s="1472" t="b">
        <v>0</v>
      </c>
      <c r="I1075" s="1468" t="s">
        <v>76</v>
      </c>
      <c r="J1075" s="1472" t="b">
        <v>0</v>
      </c>
      <c r="K1075" s="1473"/>
      <c r="L1075" s="1473"/>
      <c r="M1075" s="1463" t="s">
        <v>2937</v>
      </c>
      <c r="N1075" s="1463" t="s">
        <v>5479</v>
      </c>
      <c r="O1075" s="1474"/>
      <c r="P1075" s="1463" t="s">
        <v>2937</v>
      </c>
    </row>
    <row r="1076" hidden="1">
      <c r="A1076" s="1464">
        <v>1175.0</v>
      </c>
      <c r="B1076" s="1463" t="s">
        <v>14608</v>
      </c>
      <c r="C1076" s="1463" t="s">
        <v>14609</v>
      </c>
      <c r="D1076" s="1469">
        <v>43894.0</v>
      </c>
      <c r="E1076" s="1470" t="s">
        <v>14610</v>
      </c>
      <c r="F1076" s="1471">
        <v>6.19498247E8</v>
      </c>
      <c r="G1076" s="1471">
        <v>6.19498247E8</v>
      </c>
      <c r="H1076" s="1472" t="b">
        <v>0</v>
      </c>
      <c r="I1076" s="1468" t="s">
        <v>76</v>
      </c>
      <c r="J1076" s="1472" t="b">
        <v>0</v>
      </c>
      <c r="K1076" s="1473"/>
      <c r="L1076" s="1473"/>
      <c r="M1076" s="1463" t="s">
        <v>2432</v>
      </c>
      <c r="N1076" s="1463" t="s">
        <v>4930</v>
      </c>
      <c r="O1076" s="1474"/>
      <c r="P1076" s="1463" t="s">
        <v>2432</v>
      </c>
    </row>
    <row r="1077" hidden="1">
      <c r="A1077" s="1464">
        <v>1176.0</v>
      </c>
      <c r="B1077" s="1463" t="s">
        <v>14611</v>
      </c>
      <c r="C1077" s="1463" t="s">
        <v>14611</v>
      </c>
      <c r="D1077" s="1469">
        <v>44331.0</v>
      </c>
      <c r="E1077" s="1470" t="s">
        <v>14612</v>
      </c>
      <c r="F1077" s="1471">
        <v>8.51414696E8</v>
      </c>
      <c r="G1077" s="1471">
        <v>8.51414696E8</v>
      </c>
      <c r="H1077" s="1472" t="b">
        <v>0</v>
      </c>
      <c r="I1077" s="1468" t="s">
        <v>76</v>
      </c>
      <c r="J1077" s="1472" t="b">
        <v>1</v>
      </c>
      <c r="K1077" s="1473"/>
      <c r="L1077" s="1473"/>
      <c r="M1077" s="1463" t="s">
        <v>2715</v>
      </c>
      <c r="N1077" s="1474"/>
      <c r="O1077" s="1474"/>
      <c r="P1077" s="1463" t="s">
        <v>2715</v>
      </c>
    </row>
    <row r="1078" hidden="1">
      <c r="A1078" s="1464">
        <v>1177.0</v>
      </c>
      <c r="B1078" s="1463" t="s">
        <v>14613</v>
      </c>
      <c r="C1078" s="1463" t="s">
        <v>14614</v>
      </c>
      <c r="D1078" s="1469">
        <v>44331.0</v>
      </c>
      <c r="E1078" s="1470" t="s">
        <v>14615</v>
      </c>
      <c r="F1078" s="1471">
        <v>6.12655E8</v>
      </c>
      <c r="G1078" s="1471">
        <v>6.12655E8</v>
      </c>
      <c r="H1078" s="1472" t="b">
        <v>0</v>
      </c>
      <c r="I1078" s="1468" t="s">
        <v>76</v>
      </c>
      <c r="J1078" s="1472" t="b">
        <v>0</v>
      </c>
      <c r="K1078" s="1468" t="s">
        <v>13086</v>
      </c>
      <c r="L1078" s="1475">
        <v>6.60836E11</v>
      </c>
      <c r="M1078" s="1463" t="s">
        <v>5963</v>
      </c>
      <c r="N1078" s="1463" t="s">
        <v>5963</v>
      </c>
      <c r="P1078" s="1474"/>
    </row>
    <row r="1079">
      <c r="A1079" s="1464">
        <v>1178.0</v>
      </c>
      <c r="B1079" s="1463" t="s">
        <v>5173</v>
      </c>
      <c r="C1079" s="1463" t="s">
        <v>5174</v>
      </c>
      <c r="D1079" s="1469">
        <v>45743.0</v>
      </c>
      <c r="E1079" s="1470" t="s">
        <v>5175</v>
      </c>
      <c r="F1079" s="1471">
        <v>6.25980302E8</v>
      </c>
      <c r="G1079" s="1471">
        <v>6.25980302E8</v>
      </c>
      <c r="H1079" s="1472" t="b">
        <v>1</v>
      </c>
      <c r="I1079" s="1468" t="s">
        <v>76</v>
      </c>
      <c r="J1079" s="1472" t="b">
        <v>1</v>
      </c>
      <c r="K1079" s="1468" t="s">
        <v>4929</v>
      </c>
      <c r="L1079" s="1475">
        <v>6.69232E15</v>
      </c>
      <c r="M1079" s="1463" t="s">
        <v>2426</v>
      </c>
      <c r="O1079" s="1463" t="s">
        <v>9204</v>
      </c>
      <c r="P1079" s="1463" t="s">
        <v>2426</v>
      </c>
    </row>
    <row r="1080" hidden="1">
      <c r="A1080" s="1464">
        <v>1179.0</v>
      </c>
      <c r="B1080" s="1463" t="s">
        <v>14616</v>
      </c>
      <c r="C1080" s="1463" t="s">
        <v>14617</v>
      </c>
      <c r="D1080" s="1469">
        <v>43895.0</v>
      </c>
      <c r="E1080" s="1470" t="s">
        <v>14618</v>
      </c>
      <c r="F1080" s="1471">
        <v>6.14158252E8</v>
      </c>
      <c r="G1080" s="1471">
        <v>6.14158252E8</v>
      </c>
      <c r="H1080" s="1472" t="b">
        <v>0</v>
      </c>
      <c r="I1080" s="1468" t="s">
        <v>76</v>
      </c>
      <c r="J1080" s="1472" t="b">
        <v>1</v>
      </c>
      <c r="K1080" s="1473"/>
      <c r="L1080" s="1473"/>
      <c r="M1080" s="1463" t="s">
        <v>5479</v>
      </c>
      <c r="N1080" s="1463" t="s">
        <v>5479</v>
      </c>
      <c r="O1080" s="1474"/>
      <c r="P1080" s="1474"/>
    </row>
    <row r="1081" hidden="1">
      <c r="A1081" s="1464">
        <v>1180.0</v>
      </c>
      <c r="B1081" s="1463" t="s">
        <v>14619</v>
      </c>
      <c r="C1081" s="1463" t="s">
        <v>14620</v>
      </c>
      <c r="D1081" s="1469">
        <v>43895.0</v>
      </c>
      <c r="E1081" s="1470" t="s">
        <v>14621</v>
      </c>
      <c r="F1081" s="1471">
        <v>6.55254678E8</v>
      </c>
      <c r="G1081" s="1471">
        <v>6.55254678E8</v>
      </c>
      <c r="H1081" s="1472" t="b">
        <v>0</v>
      </c>
      <c r="I1081" s="1468" t="s">
        <v>76</v>
      </c>
      <c r="J1081" s="1472" t="b">
        <v>0</v>
      </c>
      <c r="K1081" s="1473"/>
      <c r="L1081" s="1473"/>
      <c r="M1081" s="1463" t="s">
        <v>5046</v>
      </c>
      <c r="N1081" s="1463" t="s">
        <v>5046</v>
      </c>
      <c r="P1081" s="1474"/>
    </row>
    <row r="1082">
      <c r="A1082" s="1464">
        <v>1181.0</v>
      </c>
      <c r="B1082" s="1463" t="s">
        <v>398</v>
      </c>
      <c r="C1082" s="1463" t="s">
        <v>5177</v>
      </c>
      <c r="D1082" s="1469">
        <v>44748.0</v>
      </c>
      <c r="E1082" s="1470" t="s">
        <v>5178</v>
      </c>
      <c r="F1082" s="1471">
        <v>2.67912E7</v>
      </c>
      <c r="G1082" s="1476"/>
      <c r="H1082" s="1472" t="b">
        <v>1</v>
      </c>
      <c r="I1082" s="1468" t="s">
        <v>76</v>
      </c>
      <c r="J1082" s="1472" t="b">
        <v>1</v>
      </c>
      <c r="K1082" s="1468" t="s">
        <v>4940</v>
      </c>
      <c r="L1082" s="1471">
        <v>6.68193916E10</v>
      </c>
      <c r="M1082" s="1463" t="s">
        <v>2659</v>
      </c>
      <c r="N1082" s="1463" t="s">
        <v>9985</v>
      </c>
      <c r="O1082" s="1463" t="s">
        <v>9985</v>
      </c>
      <c r="P1082" s="1463" t="s">
        <v>2659</v>
      </c>
    </row>
    <row r="1083" hidden="1">
      <c r="A1083" s="1464">
        <v>1182.0</v>
      </c>
      <c r="B1083" s="1463" t="s">
        <v>14622</v>
      </c>
      <c r="C1083" s="1463" t="s">
        <v>14623</v>
      </c>
      <c r="D1083" s="1469">
        <v>44331.0</v>
      </c>
      <c r="E1083" s="1470" t="s">
        <v>14624</v>
      </c>
      <c r="F1083" s="1471">
        <v>6.17695895E8</v>
      </c>
      <c r="G1083" s="1471">
        <v>8.19915269E8</v>
      </c>
      <c r="H1083" s="1472" t="b">
        <v>0</v>
      </c>
      <c r="I1083" s="1468" t="s">
        <v>76</v>
      </c>
      <c r="J1083" s="1472" t="b">
        <v>1</v>
      </c>
      <c r="K1083" s="1468" t="s">
        <v>13086</v>
      </c>
      <c r="L1083" s="1475">
        <v>6.60836E11</v>
      </c>
      <c r="M1083" s="1463" t="s">
        <v>2464</v>
      </c>
      <c r="N1083" s="1474"/>
      <c r="O1083" s="1474"/>
      <c r="P1083" s="1463" t="s">
        <v>2464</v>
      </c>
    </row>
    <row r="1084" hidden="1">
      <c r="A1084" s="1464">
        <v>1183.0</v>
      </c>
      <c r="B1084" s="1463" t="s">
        <v>14625</v>
      </c>
      <c r="C1084" s="1463" t="s">
        <v>14626</v>
      </c>
      <c r="D1084" s="1469">
        <v>43846.0</v>
      </c>
      <c r="E1084" s="1470" t="s">
        <v>14627</v>
      </c>
      <c r="F1084" s="1471">
        <v>9.18402899E8</v>
      </c>
      <c r="G1084" s="1471">
        <v>9.18402899E8</v>
      </c>
      <c r="H1084" s="1472" t="b">
        <v>0</v>
      </c>
      <c r="I1084" s="1468" t="s">
        <v>76</v>
      </c>
      <c r="J1084" s="1472" t="b">
        <v>0</v>
      </c>
      <c r="K1084" s="1473"/>
      <c r="L1084" s="1473"/>
      <c r="M1084" s="1463" t="s">
        <v>2432</v>
      </c>
      <c r="N1084" s="1463" t="s">
        <v>5006</v>
      </c>
      <c r="P1084" s="1463" t="s">
        <v>2432</v>
      </c>
    </row>
    <row r="1085">
      <c r="A1085" s="1464">
        <v>1184.0</v>
      </c>
      <c r="B1085" s="1463" t="s">
        <v>5179</v>
      </c>
      <c r="C1085" s="1463" t="s">
        <v>5180</v>
      </c>
      <c r="D1085" s="1469">
        <v>44552.0</v>
      </c>
      <c r="E1085" s="1470" t="s">
        <v>5181</v>
      </c>
      <c r="F1085" s="1471">
        <v>2.1025789E7</v>
      </c>
      <c r="G1085" s="1471">
        <v>8.91641645E8</v>
      </c>
      <c r="H1085" s="1472" t="b">
        <v>1</v>
      </c>
      <c r="I1085" s="1468" t="s">
        <v>76</v>
      </c>
      <c r="J1085" s="1472" t="b">
        <v>1</v>
      </c>
      <c r="K1085" s="1468" t="s">
        <v>4936</v>
      </c>
      <c r="L1085" s="1471">
        <v>6.6909921784E10</v>
      </c>
      <c r="M1085" s="1463" t="s">
        <v>2659</v>
      </c>
      <c r="N1085" s="1474"/>
      <c r="O1085" s="1463" t="s">
        <v>9988</v>
      </c>
      <c r="P1085" s="1463" t="s">
        <v>4977</v>
      </c>
    </row>
    <row r="1086" hidden="1">
      <c r="A1086" s="1464">
        <v>1185.0</v>
      </c>
      <c r="B1086" s="1463" t="s">
        <v>14628</v>
      </c>
      <c r="C1086" s="1463" t="s">
        <v>14629</v>
      </c>
      <c r="D1086" s="1469">
        <v>44331.0</v>
      </c>
      <c r="E1086" s="1470" t="s">
        <v>14630</v>
      </c>
      <c r="F1086" s="1471">
        <v>2.0777666E7</v>
      </c>
      <c r="G1086" s="1468" t="s">
        <v>14631</v>
      </c>
      <c r="H1086" s="1472" t="b">
        <v>0</v>
      </c>
      <c r="I1086" s="1468" t="s">
        <v>76</v>
      </c>
      <c r="J1086" s="1472" t="b">
        <v>0</v>
      </c>
      <c r="K1086" s="1468" t="s">
        <v>14075</v>
      </c>
      <c r="L1086" s="1471">
        <v>6.6956633642E10</v>
      </c>
      <c r="M1086" s="1463" t="s">
        <v>2659</v>
      </c>
      <c r="N1086" s="1463" t="s">
        <v>4937</v>
      </c>
      <c r="O1086" s="1474"/>
      <c r="P1086" s="1463" t="s">
        <v>2659</v>
      </c>
    </row>
    <row r="1087" hidden="1">
      <c r="A1087" s="1464">
        <v>1186.0</v>
      </c>
      <c r="B1087" s="1463" t="s">
        <v>14632</v>
      </c>
      <c r="C1087" s="1463" t="s">
        <v>14633</v>
      </c>
      <c r="D1087" s="1469">
        <v>44331.0</v>
      </c>
      <c r="E1087" s="1470" t="s">
        <v>14634</v>
      </c>
      <c r="F1087" s="1471">
        <v>9.34242974E8</v>
      </c>
      <c r="G1087" s="1471">
        <v>9.34242974E8</v>
      </c>
      <c r="H1087" s="1472" t="b">
        <v>0</v>
      </c>
      <c r="I1087" s="1468" t="s">
        <v>76</v>
      </c>
      <c r="J1087" s="1472" t="b">
        <v>1</v>
      </c>
      <c r="K1087" s="1473"/>
      <c r="L1087" s="1473"/>
      <c r="M1087" s="1463" t="s">
        <v>6473</v>
      </c>
      <c r="N1087" s="1463" t="s">
        <v>6473</v>
      </c>
      <c r="P1087" s="1474"/>
    </row>
    <row r="1088" hidden="1">
      <c r="A1088" s="1464">
        <v>1187.0</v>
      </c>
      <c r="B1088" s="1463" t="s">
        <v>14635</v>
      </c>
      <c r="C1088" s="1463" t="s">
        <v>14635</v>
      </c>
      <c r="D1088" s="1469">
        <v>43903.0</v>
      </c>
      <c r="E1088" s="1470" t="s">
        <v>14636</v>
      </c>
      <c r="F1088" s="1471">
        <v>6.6972388284E10</v>
      </c>
      <c r="G1088" s="1468" t="s">
        <v>13246</v>
      </c>
      <c r="H1088" s="1472" t="b">
        <v>0</v>
      </c>
      <c r="I1088" s="1468" t="s">
        <v>76</v>
      </c>
      <c r="J1088" s="1472" t="b">
        <v>1</v>
      </c>
      <c r="K1088" s="1473"/>
      <c r="L1088" s="1473"/>
      <c r="M1088" s="1463" t="s">
        <v>2464</v>
      </c>
      <c r="N1088" s="1474"/>
      <c r="O1088" s="1474"/>
      <c r="P1088" s="1463" t="s">
        <v>2464</v>
      </c>
    </row>
    <row r="1089" hidden="1">
      <c r="A1089" s="1464">
        <v>1188.0</v>
      </c>
      <c r="B1089" s="1463" t="s">
        <v>14637</v>
      </c>
      <c r="C1089" s="1463" t="s">
        <v>14638</v>
      </c>
      <c r="D1089" s="1469">
        <v>44331.0</v>
      </c>
      <c r="E1089" s="1470" t="s">
        <v>14639</v>
      </c>
      <c r="F1089" s="1471">
        <v>2.4548353E7</v>
      </c>
      <c r="G1089" s="1471">
        <v>8.54985665E8</v>
      </c>
      <c r="H1089" s="1472" t="b">
        <v>0</v>
      </c>
      <c r="I1089" s="1468" t="s">
        <v>76</v>
      </c>
      <c r="J1089" s="1472" t="b">
        <v>0</v>
      </c>
      <c r="K1089" s="1468" t="s">
        <v>13086</v>
      </c>
      <c r="L1089" s="1475">
        <v>6.60836E11</v>
      </c>
      <c r="M1089" s="1463" t="s">
        <v>2464</v>
      </c>
      <c r="N1089" s="1463" t="s">
        <v>7742</v>
      </c>
      <c r="O1089" s="1474"/>
      <c r="P1089" s="1463" t="s">
        <v>2464</v>
      </c>
    </row>
    <row r="1090" hidden="1">
      <c r="A1090" s="1464">
        <v>1189.0</v>
      </c>
      <c r="B1090" s="1463" t="s">
        <v>14640</v>
      </c>
      <c r="C1090" s="1463" t="s">
        <v>14641</v>
      </c>
      <c r="D1090" s="1469">
        <v>44426.0</v>
      </c>
      <c r="E1090" s="1470" t="s">
        <v>14642</v>
      </c>
      <c r="F1090" s="1471">
        <v>9.69459946E8</v>
      </c>
      <c r="G1090" s="1471">
        <v>9.69459946E8</v>
      </c>
      <c r="H1090" s="1472" t="b">
        <v>0</v>
      </c>
      <c r="I1090" s="1468" t="s">
        <v>76</v>
      </c>
      <c r="J1090" s="1472" t="b">
        <v>0</v>
      </c>
      <c r="K1090" s="1468" t="s">
        <v>4929</v>
      </c>
      <c r="L1090" s="1475">
        <v>6.69232E15</v>
      </c>
      <c r="M1090" s="1463" t="s">
        <v>2659</v>
      </c>
      <c r="N1090" s="1463" t="s">
        <v>5963</v>
      </c>
      <c r="P1090" s="1463" t="s">
        <v>2659</v>
      </c>
    </row>
    <row r="1091" hidden="1">
      <c r="A1091" s="1464">
        <v>1190.0</v>
      </c>
      <c r="B1091" s="1463" t="s">
        <v>14643</v>
      </c>
      <c r="C1091" s="1463" t="s">
        <v>14644</v>
      </c>
      <c r="D1091" s="1469">
        <v>43903.0</v>
      </c>
      <c r="E1091" s="1470" t="s">
        <v>14645</v>
      </c>
      <c r="F1091" s="1471">
        <v>6.29400506E8</v>
      </c>
      <c r="G1091" s="1471">
        <v>6.29400506E8</v>
      </c>
      <c r="H1091" s="1472" t="b">
        <v>0</v>
      </c>
      <c r="I1091" s="1468" t="s">
        <v>76</v>
      </c>
      <c r="J1091" s="1472" t="b">
        <v>1</v>
      </c>
      <c r="K1091" s="1473"/>
      <c r="L1091" s="1473"/>
      <c r="M1091" s="1463" t="s">
        <v>2432</v>
      </c>
      <c r="N1091" s="1474"/>
      <c r="O1091" s="1474"/>
      <c r="P1091" s="1463" t="s">
        <v>2432</v>
      </c>
    </row>
    <row r="1092" hidden="1">
      <c r="A1092" s="1464">
        <v>1191.0</v>
      </c>
      <c r="B1092" s="1463" t="s">
        <v>14646</v>
      </c>
      <c r="C1092" s="1463" t="s">
        <v>14647</v>
      </c>
      <c r="D1092" s="1469">
        <v>43906.0</v>
      </c>
      <c r="E1092" s="1470" t="s">
        <v>14648</v>
      </c>
      <c r="F1092" s="1471">
        <v>9.84755421E8</v>
      </c>
      <c r="G1092" s="1471">
        <v>9.84755421E8</v>
      </c>
      <c r="H1092" s="1472" t="b">
        <v>0</v>
      </c>
      <c r="I1092" s="1468" t="s">
        <v>76</v>
      </c>
      <c r="J1092" s="1472" t="b">
        <v>1</v>
      </c>
      <c r="K1092" s="1473"/>
      <c r="L1092" s="1473"/>
      <c r="M1092" s="1474"/>
      <c r="N1092" s="1474"/>
      <c r="O1092" s="1474"/>
      <c r="P1092" s="1474"/>
    </row>
    <row r="1093">
      <c r="A1093" s="1464">
        <v>1192.0</v>
      </c>
      <c r="B1093" s="1463" t="s">
        <v>3677</v>
      </c>
      <c r="C1093" s="1463" t="s">
        <v>5184</v>
      </c>
      <c r="D1093" s="1469">
        <v>43906.0</v>
      </c>
      <c r="E1093" s="1470" t="s">
        <v>5185</v>
      </c>
      <c r="F1093" s="1471">
        <v>2.65677E7</v>
      </c>
      <c r="G1093" s="1471">
        <v>2.65677E7</v>
      </c>
      <c r="H1093" s="1472" t="b">
        <v>1</v>
      </c>
      <c r="I1093" s="1468" t="s">
        <v>76</v>
      </c>
      <c r="J1093" s="1472" t="b">
        <v>1</v>
      </c>
      <c r="K1093" s="1468" t="s">
        <v>1077</v>
      </c>
      <c r="L1093" s="1471">
        <v>6.6618258585E10</v>
      </c>
      <c r="M1093" s="1463" t="s">
        <v>3363</v>
      </c>
      <c r="N1093" s="1474"/>
      <c r="O1093" s="1474"/>
      <c r="P1093" s="1463" t="s">
        <v>3363</v>
      </c>
    </row>
    <row r="1094" hidden="1">
      <c r="A1094" s="1464">
        <v>1193.0</v>
      </c>
      <c r="B1094" s="1463" t="s">
        <v>14649</v>
      </c>
      <c r="C1094" s="1463" t="s">
        <v>14650</v>
      </c>
      <c r="D1094" s="1469">
        <v>43806.0</v>
      </c>
      <c r="E1094" s="1470" t="s">
        <v>14651</v>
      </c>
      <c r="F1094" s="1471">
        <v>9.67711E8</v>
      </c>
      <c r="G1094" s="1471">
        <v>8.11709367E8</v>
      </c>
      <c r="H1094" s="1472" t="b">
        <v>0</v>
      </c>
      <c r="I1094" s="1468" t="s">
        <v>76</v>
      </c>
      <c r="J1094" s="1472" t="b">
        <v>1</v>
      </c>
      <c r="K1094" s="1473"/>
      <c r="L1094" s="1473"/>
      <c r="M1094" s="1463" t="s">
        <v>5089</v>
      </c>
      <c r="N1094" s="1463" t="s">
        <v>5089</v>
      </c>
      <c r="O1094" s="1474"/>
      <c r="P1094" s="1474"/>
    </row>
    <row r="1095" hidden="1">
      <c r="A1095" s="1464">
        <v>1194.0</v>
      </c>
      <c r="B1095" s="1463" t="s">
        <v>14652</v>
      </c>
      <c r="C1095" s="1463" t="s">
        <v>14653</v>
      </c>
      <c r="D1095" s="1469">
        <v>43907.0</v>
      </c>
      <c r="E1095" s="1470" t="s">
        <v>14654</v>
      </c>
      <c r="F1095" s="1471">
        <v>8.28623024E8</v>
      </c>
      <c r="G1095" s="1471">
        <v>8.28623024E8</v>
      </c>
      <c r="H1095" s="1472" t="b">
        <v>0</v>
      </c>
      <c r="I1095" s="1468" t="s">
        <v>76</v>
      </c>
      <c r="J1095" s="1472" t="b">
        <v>1</v>
      </c>
      <c r="K1095" s="1473"/>
      <c r="L1095" s="1473"/>
      <c r="M1095" s="1463" t="s">
        <v>2715</v>
      </c>
      <c r="N1095" s="1474"/>
      <c r="O1095" s="1474"/>
      <c r="P1095" s="1463" t="s">
        <v>2715</v>
      </c>
    </row>
    <row r="1096" hidden="1">
      <c r="A1096" s="1464">
        <v>1195.0</v>
      </c>
      <c r="B1096" s="1463" t="s">
        <v>14655</v>
      </c>
      <c r="C1096" s="1463" t="s">
        <v>6257</v>
      </c>
      <c r="D1096" s="1469">
        <v>43907.0</v>
      </c>
      <c r="E1096" s="1470" t="s">
        <v>14656</v>
      </c>
      <c r="F1096" s="1471">
        <v>6.49365666E8</v>
      </c>
      <c r="G1096" s="1471">
        <v>6.49365666E8</v>
      </c>
      <c r="H1096" s="1472" t="b">
        <v>0</v>
      </c>
      <c r="I1096" s="1468" t="s">
        <v>76</v>
      </c>
      <c r="J1096" s="1472" t="b">
        <v>0</v>
      </c>
      <c r="K1096" s="1473"/>
      <c r="L1096" s="1473"/>
      <c r="M1096" s="1463" t="s">
        <v>2937</v>
      </c>
      <c r="N1096" s="1463" t="s">
        <v>5963</v>
      </c>
      <c r="P1096" s="1463" t="s">
        <v>2937</v>
      </c>
    </row>
    <row r="1097" hidden="1">
      <c r="A1097" s="1464">
        <v>1196.0</v>
      </c>
      <c r="B1097" s="1463" t="s">
        <v>14657</v>
      </c>
      <c r="C1097" s="1463" t="s">
        <v>14658</v>
      </c>
      <c r="D1097" s="1469">
        <v>43907.0</v>
      </c>
      <c r="E1097" s="1470" t="s">
        <v>14659</v>
      </c>
      <c r="F1097" s="1471">
        <v>6.21144789E8</v>
      </c>
      <c r="G1097" s="1471">
        <v>6.21144789E8</v>
      </c>
      <c r="H1097" s="1472" t="b">
        <v>0</v>
      </c>
      <c r="I1097" s="1468" t="s">
        <v>76</v>
      </c>
      <c r="J1097" s="1472" t="b">
        <v>1</v>
      </c>
      <c r="K1097" s="1473"/>
      <c r="L1097" s="1473"/>
      <c r="M1097" s="1463" t="s">
        <v>2432</v>
      </c>
      <c r="N1097" s="1463" t="s">
        <v>5143</v>
      </c>
      <c r="O1097" s="1474"/>
      <c r="P1097" s="1463" t="s">
        <v>2432</v>
      </c>
    </row>
    <row r="1098" hidden="1">
      <c r="A1098" s="1464">
        <v>1197.0</v>
      </c>
      <c r="B1098" s="1463" t="s">
        <v>14660</v>
      </c>
      <c r="C1098" s="1463" t="s">
        <v>14660</v>
      </c>
      <c r="D1098" s="1469">
        <v>44536.0</v>
      </c>
      <c r="E1098" s="1470" t="s">
        <v>14661</v>
      </c>
      <c r="F1098" s="1471">
        <v>6.59982201E8</v>
      </c>
      <c r="G1098" s="1471">
        <v>6.59982201E8</v>
      </c>
      <c r="H1098" s="1472" t="b">
        <v>0</v>
      </c>
      <c r="I1098" s="1468" t="s">
        <v>76</v>
      </c>
      <c r="J1098" s="1472" t="b">
        <v>1</v>
      </c>
      <c r="K1098" s="1473"/>
      <c r="L1098" s="1473"/>
      <c r="M1098" s="1463" t="s">
        <v>5006</v>
      </c>
      <c r="N1098" s="1463" t="s">
        <v>5006</v>
      </c>
      <c r="P1098" s="1474"/>
    </row>
    <row r="1099">
      <c r="A1099" s="1464">
        <v>1198.0</v>
      </c>
      <c r="B1099" s="1463" t="s">
        <v>453</v>
      </c>
      <c r="C1099" s="1463" t="s">
        <v>5186</v>
      </c>
      <c r="D1099" s="1469">
        <v>44331.0</v>
      </c>
      <c r="E1099" s="1470" t="s">
        <v>5187</v>
      </c>
      <c r="F1099" s="1471">
        <v>2.1006255E7</v>
      </c>
      <c r="G1099" s="1471">
        <v>6.53291979E8</v>
      </c>
      <c r="H1099" s="1472" t="b">
        <v>1</v>
      </c>
      <c r="I1099" s="1468" t="s">
        <v>76</v>
      </c>
      <c r="J1099" s="1472" t="b">
        <v>1</v>
      </c>
      <c r="K1099" s="1468" t="s">
        <v>4940</v>
      </c>
      <c r="L1099" s="1471">
        <v>6.68193916E10</v>
      </c>
      <c r="M1099" s="1463" t="s">
        <v>2659</v>
      </c>
      <c r="N1099" s="1474"/>
      <c r="O1099" s="1463" t="s">
        <v>9992</v>
      </c>
      <c r="P1099" s="1463" t="s">
        <v>4977</v>
      </c>
    </row>
    <row r="1100" hidden="1">
      <c r="A1100" s="1464">
        <v>1199.0</v>
      </c>
      <c r="B1100" s="1463" t="s">
        <v>12545</v>
      </c>
      <c r="C1100" s="1463" t="s">
        <v>12545</v>
      </c>
      <c r="D1100" s="1469">
        <v>43817.0</v>
      </c>
      <c r="E1100" s="1470" t="s">
        <v>14662</v>
      </c>
      <c r="F1100" s="1471">
        <v>2.1204088E7</v>
      </c>
      <c r="G1100" s="1471">
        <v>8.7028941E8</v>
      </c>
      <c r="H1100" s="1472" t="b">
        <v>0</v>
      </c>
      <c r="I1100" s="1468" t="s">
        <v>76</v>
      </c>
      <c r="J1100" s="1472" t="b">
        <v>1</v>
      </c>
      <c r="K1100" s="1473"/>
      <c r="L1100" s="1473"/>
      <c r="M1100" s="1463" t="s">
        <v>2715</v>
      </c>
      <c r="N1100" s="1474"/>
      <c r="O1100" s="1474"/>
      <c r="P1100" s="1463" t="s">
        <v>2715</v>
      </c>
    </row>
    <row r="1101" hidden="1">
      <c r="A1101" s="1464">
        <v>1200.0</v>
      </c>
      <c r="B1101" s="1463" t="s">
        <v>14663</v>
      </c>
      <c r="C1101" s="1463" t="s">
        <v>14664</v>
      </c>
      <c r="D1101" s="1469">
        <v>43913.0</v>
      </c>
      <c r="E1101" s="1470" t="s">
        <v>14665</v>
      </c>
      <c r="F1101" s="1471">
        <v>2.2863008E7</v>
      </c>
      <c r="G1101" s="1468" t="s">
        <v>14666</v>
      </c>
      <c r="H1101" s="1472" t="b">
        <v>0</v>
      </c>
      <c r="I1101" s="1468" t="s">
        <v>76</v>
      </c>
      <c r="J1101" s="1472" t="b">
        <v>0</v>
      </c>
      <c r="K1101" s="1473"/>
      <c r="L1101" s="1473"/>
      <c r="M1101" s="1463" t="s">
        <v>2440</v>
      </c>
      <c r="N1101" s="1463" t="s">
        <v>8221</v>
      </c>
      <c r="O1101" s="1474"/>
      <c r="P1101" s="1463" t="s">
        <v>2440</v>
      </c>
    </row>
    <row r="1102" hidden="1">
      <c r="A1102" s="1464">
        <v>1201.0</v>
      </c>
      <c r="B1102" s="1463" t="s">
        <v>14667</v>
      </c>
      <c r="C1102" s="1463" t="s">
        <v>14668</v>
      </c>
      <c r="D1102" s="1469">
        <v>43811.0</v>
      </c>
      <c r="E1102" s="1470" t="s">
        <v>14669</v>
      </c>
      <c r="F1102" s="1471">
        <v>9.69286378E8</v>
      </c>
      <c r="G1102" s="1468" t="s">
        <v>14670</v>
      </c>
      <c r="H1102" s="1472" t="b">
        <v>0</v>
      </c>
      <c r="I1102" s="1468" t="s">
        <v>76</v>
      </c>
      <c r="J1102" s="1472" t="b">
        <v>0</v>
      </c>
      <c r="K1102" s="1473"/>
      <c r="L1102" s="1473"/>
      <c r="M1102" s="1463" t="s">
        <v>2440</v>
      </c>
      <c r="N1102" s="1474"/>
      <c r="O1102" s="1474"/>
      <c r="P1102" s="1463" t="s">
        <v>2440</v>
      </c>
    </row>
    <row r="1103" hidden="1">
      <c r="A1103" s="1464">
        <v>1202.0</v>
      </c>
      <c r="B1103" s="1463" t="s">
        <v>14671</v>
      </c>
      <c r="C1103" s="1463" t="s">
        <v>14672</v>
      </c>
      <c r="D1103" s="1469">
        <v>43811.0</v>
      </c>
      <c r="E1103" s="1470" t="s">
        <v>14673</v>
      </c>
      <c r="F1103" s="1471">
        <v>2.023713E7</v>
      </c>
      <c r="G1103" s="1468" t="s">
        <v>14674</v>
      </c>
      <c r="H1103" s="1472" t="b">
        <v>0</v>
      </c>
      <c r="I1103" s="1468" t="s">
        <v>76</v>
      </c>
      <c r="J1103" s="1472" t="b">
        <v>0</v>
      </c>
      <c r="K1103" s="1473"/>
      <c r="L1103" s="1473"/>
      <c r="M1103" s="1463" t="s">
        <v>2440</v>
      </c>
      <c r="N1103" s="1474"/>
      <c r="O1103" s="1474"/>
      <c r="P1103" s="1463" t="s">
        <v>2440</v>
      </c>
    </row>
    <row r="1104" hidden="1">
      <c r="A1104" s="1464">
        <v>1203.0</v>
      </c>
      <c r="B1104" s="1463" t="s">
        <v>14675</v>
      </c>
      <c r="C1104" s="1463" t="s">
        <v>14676</v>
      </c>
      <c r="D1104" s="1469">
        <v>43808.0</v>
      </c>
      <c r="E1104" s="1470" t="s">
        <v>14677</v>
      </c>
      <c r="F1104" s="1471">
        <v>2.0953085E7</v>
      </c>
      <c r="G1104" s="1468" t="s">
        <v>14678</v>
      </c>
      <c r="H1104" s="1472" t="b">
        <v>0</v>
      </c>
      <c r="I1104" s="1468" t="s">
        <v>76</v>
      </c>
      <c r="J1104" s="1472" t="b">
        <v>0</v>
      </c>
      <c r="K1104" s="1468" t="s">
        <v>1077</v>
      </c>
      <c r="L1104" s="1471">
        <v>6.6618258585E10</v>
      </c>
      <c r="M1104" s="1463" t="s">
        <v>2659</v>
      </c>
      <c r="N1104" s="1463" t="s">
        <v>5345</v>
      </c>
      <c r="O1104" s="1463" t="s">
        <v>5235</v>
      </c>
      <c r="P1104" s="1463" t="s">
        <v>4977</v>
      </c>
    </row>
    <row r="1105" hidden="1">
      <c r="A1105" s="1464">
        <v>1204.0</v>
      </c>
      <c r="B1105" s="1463" t="s">
        <v>14679</v>
      </c>
      <c r="C1105" s="1463" t="s">
        <v>14680</v>
      </c>
      <c r="D1105" s="1469">
        <v>43808.0</v>
      </c>
      <c r="E1105" s="1470" t="s">
        <v>14681</v>
      </c>
      <c r="F1105" s="1471">
        <v>2.0953087E7</v>
      </c>
      <c r="G1105" s="1468" t="s">
        <v>14682</v>
      </c>
      <c r="H1105" s="1472" t="b">
        <v>0</v>
      </c>
      <c r="I1105" s="1468" t="s">
        <v>76</v>
      </c>
      <c r="J1105" s="1472" t="b">
        <v>1</v>
      </c>
      <c r="K1105" s="1473"/>
      <c r="L1105" s="1473"/>
      <c r="M1105" s="1463" t="s">
        <v>2659</v>
      </c>
      <c r="N1105" s="1463" t="s">
        <v>4986</v>
      </c>
      <c r="O1105" s="1474"/>
      <c r="P1105" s="1463" t="s">
        <v>2659</v>
      </c>
    </row>
    <row r="1106" hidden="1">
      <c r="A1106" s="1464">
        <v>1205.0</v>
      </c>
      <c r="B1106" s="1463" t="s">
        <v>14683</v>
      </c>
      <c r="C1106" s="1463" t="s">
        <v>14684</v>
      </c>
      <c r="D1106" s="1469">
        <v>43808.0</v>
      </c>
      <c r="E1106" s="1470" t="s">
        <v>14685</v>
      </c>
      <c r="F1106" s="1471">
        <v>2.0953088E7</v>
      </c>
      <c r="G1106" s="1468" t="s">
        <v>14686</v>
      </c>
      <c r="H1106" s="1472" t="b">
        <v>0</v>
      </c>
      <c r="I1106" s="1468" t="s">
        <v>76</v>
      </c>
      <c r="J1106" s="1472" t="b">
        <v>1</v>
      </c>
      <c r="K1106" s="1473"/>
      <c r="L1106" s="1473"/>
      <c r="M1106" s="1463" t="s">
        <v>2659</v>
      </c>
      <c r="N1106" s="1474"/>
      <c r="O1106" s="1474"/>
      <c r="P1106" s="1463" t="s">
        <v>2659</v>
      </c>
    </row>
    <row r="1107" hidden="1">
      <c r="A1107" s="1464">
        <v>1206.0</v>
      </c>
      <c r="B1107" s="1463" t="s">
        <v>14687</v>
      </c>
      <c r="C1107" s="1463" t="s">
        <v>14688</v>
      </c>
      <c r="D1107" s="1469">
        <v>43808.0</v>
      </c>
      <c r="E1107" s="1470" t="s">
        <v>14689</v>
      </c>
      <c r="F1107" s="1471">
        <v>9.08873124E8</v>
      </c>
      <c r="G1107" s="1468" t="s">
        <v>14690</v>
      </c>
      <c r="H1107" s="1472" t="b">
        <v>0</v>
      </c>
      <c r="I1107" s="1468" t="s">
        <v>76</v>
      </c>
      <c r="J1107" s="1472" t="b">
        <v>0</v>
      </c>
      <c r="K1107" s="1473"/>
      <c r="L1107" s="1473"/>
      <c r="M1107" s="1463" t="s">
        <v>2659</v>
      </c>
      <c r="N1107" s="1474"/>
      <c r="O1107" s="1474"/>
      <c r="P1107" s="1463" t="s">
        <v>2659</v>
      </c>
    </row>
    <row r="1108" hidden="1">
      <c r="A1108" s="1464">
        <v>1207.0</v>
      </c>
      <c r="B1108" s="1463" t="s">
        <v>14691</v>
      </c>
      <c r="C1108" s="1463" t="s">
        <v>14692</v>
      </c>
      <c r="D1108" s="1469">
        <v>44836.0</v>
      </c>
      <c r="E1108" s="1470" t="s">
        <v>14693</v>
      </c>
      <c r="F1108" s="1471">
        <v>2.0491113E7</v>
      </c>
      <c r="G1108" s="1471">
        <v>8.16139889E8</v>
      </c>
      <c r="H1108" s="1472" t="b">
        <v>0</v>
      </c>
      <c r="I1108" s="1468" t="s">
        <v>76</v>
      </c>
      <c r="J1108" s="1472" t="b">
        <v>1</v>
      </c>
      <c r="K1108" s="1468" t="s">
        <v>5142</v>
      </c>
      <c r="L1108" s="1471">
        <v>6.620964333E9</v>
      </c>
      <c r="M1108" s="1463" t="s">
        <v>2464</v>
      </c>
      <c r="N1108" s="1474"/>
      <c r="O1108" s="1474"/>
      <c r="P1108" s="1463" t="s">
        <v>2464</v>
      </c>
    </row>
    <row r="1109" hidden="1">
      <c r="A1109" s="1464">
        <v>1208.0</v>
      </c>
      <c r="B1109" s="1463" t="s">
        <v>14694</v>
      </c>
      <c r="C1109" s="1463" t="s">
        <v>14695</v>
      </c>
      <c r="D1109" s="1469">
        <v>43811.0</v>
      </c>
      <c r="E1109" s="1470" t="s">
        <v>14696</v>
      </c>
      <c r="F1109" s="1471">
        <v>6.49744156E8</v>
      </c>
      <c r="G1109" s="1468" t="s">
        <v>14697</v>
      </c>
      <c r="H1109" s="1472" t="b">
        <v>0</v>
      </c>
      <c r="I1109" s="1468" t="s">
        <v>76</v>
      </c>
      <c r="J1109" s="1472" t="b">
        <v>0</v>
      </c>
      <c r="K1109" s="1473"/>
      <c r="L1109" s="1473"/>
      <c r="M1109" s="1463" t="s">
        <v>2440</v>
      </c>
      <c r="N1109" s="1474"/>
      <c r="O1109" s="1474"/>
      <c r="P1109" s="1463" t="s">
        <v>2440</v>
      </c>
    </row>
    <row r="1110" hidden="1">
      <c r="A1110" s="1464">
        <v>1209.0</v>
      </c>
      <c r="B1110" s="1463" t="s">
        <v>14698</v>
      </c>
      <c r="C1110" s="1463" t="s">
        <v>14699</v>
      </c>
      <c r="D1110" s="1469">
        <v>43811.0</v>
      </c>
      <c r="E1110" s="1470" t="s">
        <v>14700</v>
      </c>
      <c r="F1110" s="1471">
        <v>8.94823879E8</v>
      </c>
      <c r="G1110" s="1468" t="s">
        <v>14701</v>
      </c>
      <c r="H1110" s="1472" t="b">
        <v>0</v>
      </c>
      <c r="I1110" s="1468" t="s">
        <v>76</v>
      </c>
      <c r="J1110" s="1472" t="b">
        <v>0</v>
      </c>
      <c r="K1110" s="1473"/>
      <c r="L1110" s="1473"/>
      <c r="M1110" s="1463" t="s">
        <v>2440</v>
      </c>
      <c r="N1110" s="1463" t="s">
        <v>5077</v>
      </c>
      <c r="O1110" s="1474"/>
      <c r="P1110" s="1463" t="s">
        <v>2440</v>
      </c>
    </row>
    <row r="1111" hidden="1">
      <c r="A1111" s="1464">
        <v>1210.0</v>
      </c>
      <c r="B1111" s="1463" t="s">
        <v>14702</v>
      </c>
      <c r="C1111" s="1463" t="s">
        <v>14703</v>
      </c>
      <c r="D1111" s="1469">
        <v>43811.0</v>
      </c>
      <c r="E1111" s="1470" t="s">
        <v>14704</v>
      </c>
      <c r="F1111" s="1471">
        <v>8.25242497E8</v>
      </c>
      <c r="G1111" s="1468" t="s">
        <v>14705</v>
      </c>
      <c r="H1111" s="1472" t="b">
        <v>0</v>
      </c>
      <c r="I1111" s="1468" t="s">
        <v>76</v>
      </c>
      <c r="J1111" s="1472" t="b">
        <v>0</v>
      </c>
      <c r="K1111" s="1473"/>
      <c r="L1111" s="1473"/>
      <c r="M1111" s="1463" t="s">
        <v>2440</v>
      </c>
      <c r="N1111" s="1463" t="s">
        <v>5267</v>
      </c>
      <c r="P1111" s="1463" t="s">
        <v>2440</v>
      </c>
    </row>
    <row r="1112" hidden="1">
      <c r="A1112" s="1464">
        <v>1211.0</v>
      </c>
      <c r="B1112" s="1463" t="s">
        <v>14706</v>
      </c>
      <c r="C1112" s="1463" t="s">
        <v>14707</v>
      </c>
      <c r="D1112" s="1469">
        <v>43916.0</v>
      </c>
      <c r="E1112" s="1470" t="s">
        <v>14708</v>
      </c>
      <c r="F1112" s="1471">
        <v>8.98932735E8</v>
      </c>
      <c r="G1112" s="1468" t="s">
        <v>14709</v>
      </c>
      <c r="H1112" s="1472" t="b">
        <v>0</v>
      </c>
      <c r="I1112" s="1468" t="s">
        <v>76</v>
      </c>
      <c r="J1112" s="1472" t="b">
        <v>0</v>
      </c>
      <c r="K1112" s="1473"/>
      <c r="L1112" s="1473"/>
      <c r="M1112" s="1463" t="s">
        <v>2464</v>
      </c>
      <c r="N1112" s="1474"/>
      <c r="O1112" s="1474"/>
      <c r="P1112" s="1463" t="s">
        <v>2464</v>
      </c>
    </row>
    <row r="1113" hidden="1">
      <c r="A1113" s="1464">
        <v>1212.0</v>
      </c>
      <c r="B1113" s="1463" t="s">
        <v>14710</v>
      </c>
      <c r="C1113" s="1463" t="s">
        <v>14711</v>
      </c>
      <c r="D1113" s="1469">
        <v>43895.0</v>
      </c>
      <c r="E1113" s="1470" t="s">
        <v>14712</v>
      </c>
      <c r="F1113" s="1471">
        <v>6.55254678E8</v>
      </c>
      <c r="G1113" s="1468" t="s">
        <v>14713</v>
      </c>
      <c r="H1113" s="1472" t="b">
        <v>0</v>
      </c>
      <c r="I1113" s="1468" t="s">
        <v>76</v>
      </c>
      <c r="J1113" s="1472" t="b">
        <v>0</v>
      </c>
      <c r="K1113" s="1473"/>
      <c r="L1113" s="1473"/>
      <c r="M1113" s="1463" t="s">
        <v>5098</v>
      </c>
      <c r="N1113" s="1463" t="s">
        <v>5098</v>
      </c>
      <c r="P1113" s="1474"/>
    </row>
    <row r="1114" hidden="1">
      <c r="A1114" s="1464">
        <v>1213.0</v>
      </c>
      <c r="B1114" s="1463" t="s">
        <v>14714</v>
      </c>
      <c r="C1114" s="1463" t="s">
        <v>14715</v>
      </c>
      <c r="D1114" s="1469">
        <v>43917.0</v>
      </c>
      <c r="E1114" s="1470" t="s">
        <v>14716</v>
      </c>
      <c r="F1114" s="1471">
        <v>2.2270685E7</v>
      </c>
      <c r="G1114" s="1471">
        <v>8.54898984E8</v>
      </c>
      <c r="H1114" s="1472" t="b">
        <v>0</v>
      </c>
      <c r="I1114" s="1468" t="s">
        <v>76</v>
      </c>
      <c r="J1114" s="1472" t="b">
        <v>0</v>
      </c>
      <c r="K1114" s="1468" t="s">
        <v>13086</v>
      </c>
      <c r="L1114" s="1475">
        <v>6.60836E11</v>
      </c>
      <c r="M1114" s="1463" t="s">
        <v>2464</v>
      </c>
      <c r="N1114" s="1474"/>
      <c r="O1114" s="1474"/>
      <c r="P1114" s="1463" t="s">
        <v>2464</v>
      </c>
    </row>
    <row r="1115" hidden="1">
      <c r="A1115" s="1464">
        <v>1214.0</v>
      </c>
      <c r="B1115" s="1463" t="s">
        <v>14717</v>
      </c>
      <c r="C1115" s="1463" t="s">
        <v>14718</v>
      </c>
      <c r="D1115" s="1469">
        <v>43920.0</v>
      </c>
      <c r="E1115" s="1470" t="s">
        <v>14719</v>
      </c>
      <c r="F1115" s="1471">
        <v>8.13380611E8</v>
      </c>
      <c r="G1115" s="1468" t="s">
        <v>14720</v>
      </c>
      <c r="H1115" s="1472" t="b">
        <v>0</v>
      </c>
      <c r="I1115" s="1468" t="s">
        <v>76</v>
      </c>
      <c r="J1115" s="1472" t="b">
        <v>0</v>
      </c>
      <c r="K1115" s="1468" t="s">
        <v>13086</v>
      </c>
      <c r="L1115" s="1475">
        <v>6.60836E11</v>
      </c>
      <c r="M1115" s="1463" t="s">
        <v>2464</v>
      </c>
      <c r="N1115" s="1463" t="s">
        <v>8783</v>
      </c>
      <c r="P1115" s="1463" t="s">
        <v>2464</v>
      </c>
    </row>
    <row r="1116" hidden="1">
      <c r="A1116" s="1464">
        <v>1215.0</v>
      </c>
      <c r="B1116" s="1463" t="s">
        <v>14721</v>
      </c>
      <c r="C1116" s="1463" t="s">
        <v>14722</v>
      </c>
      <c r="D1116" s="1469">
        <v>43920.0</v>
      </c>
      <c r="E1116" s="1470" t="s">
        <v>14723</v>
      </c>
      <c r="F1116" s="1471">
        <v>9.93919642E8</v>
      </c>
      <c r="G1116" s="1471">
        <v>9.93919642E8</v>
      </c>
      <c r="H1116" s="1472" t="b">
        <v>0</v>
      </c>
      <c r="I1116" s="1468" t="s">
        <v>76</v>
      </c>
      <c r="J1116" s="1472" t="b">
        <v>0</v>
      </c>
      <c r="K1116" s="1473"/>
      <c r="L1116" s="1473"/>
      <c r="M1116" s="1474"/>
      <c r="N1116" s="1474"/>
      <c r="O1116" s="1474"/>
      <c r="P1116" s="1474"/>
    </row>
    <row r="1117" hidden="1">
      <c r="A1117" s="1464">
        <v>1216.0</v>
      </c>
      <c r="B1117" s="1463" t="s">
        <v>14724</v>
      </c>
      <c r="C1117" s="1463" t="s">
        <v>14724</v>
      </c>
      <c r="D1117" s="1469">
        <v>43920.0</v>
      </c>
      <c r="E1117" s="1470" t="s">
        <v>14725</v>
      </c>
      <c r="F1117" s="1471">
        <v>8.25880011E8</v>
      </c>
      <c r="G1117" s="1468" t="s">
        <v>14726</v>
      </c>
      <c r="H1117" s="1472" t="b">
        <v>0</v>
      </c>
      <c r="I1117" s="1468" t="s">
        <v>76</v>
      </c>
      <c r="J1117" s="1472" t="b">
        <v>0</v>
      </c>
      <c r="K1117" s="1473"/>
      <c r="L1117" s="1473"/>
      <c r="M1117" s="1463" t="s">
        <v>5019</v>
      </c>
      <c r="N1117" s="1463" t="s">
        <v>5019</v>
      </c>
      <c r="O1117" s="1474"/>
      <c r="P1117" s="1474"/>
    </row>
    <row r="1118" hidden="1">
      <c r="A1118" s="1464">
        <v>1217.0</v>
      </c>
      <c r="B1118" s="1463" t="s">
        <v>14727</v>
      </c>
      <c r="C1118" s="1463" t="s">
        <v>14728</v>
      </c>
      <c r="D1118" s="1469">
        <v>43851.0</v>
      </c>
      <c r="E1118" s="1470" t="s">
        <v>14729</v>
      </c>
      <c r="F1118" s="1471">
        <v>2.0029989E7</v>
      </c>
      <c r="G1118" s="1471">
        <v>9.93892241E8</v>
      </c>
      <c r="H1118" s="1472" t="b">
        <v>0</v>
      </c>
      <c r="I1118" s="1468" t="s">
        <v>76</v>
      </c>
      <c r="J1118" s="1472" t="b">
        <v>1</v>
      </c>
      <c r="K1118" s="1473"/>
      <c r="L1118" s="1473"/>
      <c r="M1118" s="1463" t="s">
        <v>2432</v>
      </c>
      <c r="N1118" s="1474"/>
      <c r="O1118" s="1474"/>
      <c r="P1118" s="1463" t="s">
        <v>2432</v>
      </c>
    </row>
    <row r="1119" hidden="1">
      <c r="A1119" s="1464">
        <v>1218.0</v>
      </c>
      <c r="B1119" s="1463" t="s">
        <v>14730</v>
      </c>
      <c r="C1119" s="1463" t="s">
        <v>14731</v>
      </c>
      <c r="D1119" s="1469">
        <v>43851.0</v>
      </c>
      <c r="E1119" s="1470" t="s">
        <v>14732</v>
      </c>
      <c r="F1119" s="1471">
        <v>2.0029989E7</v>
      </c>
      <c r="G1119" s="1471">
        <v>2.1162019E7</v>
      </c>
      <c r="H1119" s="1472" t="b">
        <v>0</v>
      </c>
      <c r="I1119" s="1468" t="s">
        <v>76</v>
      </c>
      <c r="J1119" s="1472" t="b">
        <v>1</v>
      </c>
      <c r="K1119" s="1473"/>
      <c r="L1119" s="1473"/>
      <c r="M1119" s="1463" t="s">
        <v>2432</v>
      </c>
      <c r="N1119" s="1463" t="s">
        <v>5374</v>
      </c>
      <c r="O1119" s="1474"/>
      <c r="P1119" s="1463" t="s">
        <v>2432</v>
      </c>
    </row>
    <row r="1120" hidden="1">
      <c r="A1120" s="1464">
        <v>1219.0</v>
      </c>
      <c r="B1120" s="1463" t="s">
        <v>14733</v>
      </c>
      <c r="C1120" s="1463" t="s">
        <v>14734</v>
      </c>
      <c r="D1120" s="1469">
        <v>44331.0</v>
      </c>
      <c r="E1120" s="1470" t="s">
        <v>14735</v>
      </c>
      <c r="F1120" s="1471">
        <v>8.18401271E8</v>
      </c>
      <c r="G1120" s="1471">
        <v>8.18401271E8</v>
      </c>
      <c r="H1120" s="1472" t="b">
        <v>0</v>
      </c>
      <c r="I1120" s="1468" t="s">
        <v>76</v>
      </c>
      <c r="J1120" s="1472" t="b">
        <v>0</v>
      </c>
      <c r="K1120" s="1468" t="s">
        <v>14736</v>
      </c>
      <c r="L1120" s="1471">
        <v>6.6944964881E10</v>
      </c>
      <c r="M1120" s="1463" t="s">
        <v>2437</v>
      </c>
      <c r="N1120" s="1463" t="s">
        <v>8308</v>
      </c>
      <c r="P1120" s="1463" t="s">
        <v>2437</v>
      </c>
    </row>
    <row r="1121" hidden="1">
      <c r="A1121" s="1464">
        <v>1220.0</v>
      </c>
      <c r="B1121" s="1463" t="s">
        <v>14737</v>
      </c>
      <c r="C1121" s="1463" t="s">
        <v>14738</v>
      </c>
      <c r="D1121" s="1469">
        <v>45177.0</v>
      </c>
      <c r="E1121" s="1470" t="s">
        <v>14739</v>
      </c>
      <c r="F1121" s="1471">
        <v>6.22085955E8</v>
      </c>
      <c r="G1121" s="1471">
        <v>6.22085955E8</v>
      </c>
      <c r="H1121" s="1472" t="b">
        <v>0</v>
      </c>
      <c r="I1121" s="1468" t="s">
        <v>76</v>
      </c>
      <c r="J1121" s="1472" t="b">
        <v>0</v>
      </c>
      <c r="K1121" s="1468" t="s">
        <v>5142</v>
      </c>
      <c r="L1121" s="1471">
        <v>6.620964333E9</v>
      </c>
      <c r="M1121" s="1463" t="s">
        <v>2464</v>
      </c>
      <c r="N1121" s="1463" t="s">
        <v>5002</v>
      </c>
      <c r="O1121" s="1463" t="s">
        <v>5002</v>
      </c>
      <c r="P1121" s="1463" t="s">
        <v>5285</v>
      </c>
    </row>
    <row r="1122" hidden="1">
      <c r="A1122" s="1464">
        <v>1221.0</v>
      </c>
      <c r="B1122" s="1463" t="s">
        <v>14740</v>
      </c>
      <c r="C1122" s="1463" t="s">
        <v>14741</v>
      </c>
      <c r="D1122" s="1469">
        <v>43921.0</v>
      </c>
      <c r="E1122" s="1470" t="s">
        <v>14742</v>
      </c>
      <c r="F1122" s="1471">
        <v>9.55155145E8</v>
      </c>
      <c r="G1122" s="1471">
        <v>9.55155145E8</v>
      </c>
      <c r="H1122" s="1472" t="b">
        <v>0</v>
      </c>
      <c r="I1122" s="1468" t="s">
        <v>76</v>
      </c>
      <c r="J1122" s="1472" t="b">
        <v>0</v>
      </c>
      <c r="K1122" s="1473"/>
      <c r="L1122" s="1473"/>
      <c r="M1122" s="1463" t="s">
        <v>2432</v>
      </c>
      <c r="N1122" s="1463" t="s">
        <v>8535</v>
      </c>
      <c r="O1122" s="1474"/>
      <c r="P1122" s="1463" t="s">
        <v>2432</v>
      </c>
    </row>
    <row r="1123" hidden="1">
      <c r="A1123" s="1464">
        <v>1222.0</v>
      </c>
      <c r="B1123" s="1463" t="s">
        <v>14743</v>
      </c>
      <c r="C1123" s="1463" t="s">
        <v>14744</v>
      </c>
      <c r="D1123" s="1469">
        <v>43466.0</v>
      </c>
      <c r="E1123" s="1470" t="s">
        <v>14745</v>
      </c>
      <c r="F1123" s="1471">
        <v>9.96256414E8</v>
      </c>
      <c r="G1123" s="1471">
        <v>9.58235306E8</v>
      </c>
      <c r="H1123" s="1472" t="b">
        <v>0</v>
      </c>
      <c r="I1123" s="1468" t="s">
        <v>76</v>
      </c>
      <c r="J1123" s="1472" t="b">
        <v>0</v>
      </c>
      <c r="K1123" s="1473"/>
      <c r="L1123" s="1473"/>
      <c r="M1123" s="1463" t="s">
        <v>5267</v>
      </c>
      <c r="N1123" s="1463" t="s">
        <v>5267</v>
      </c>
      <c r="P1123" s="1474"/>
    </row>
    <row r="1124" hidden="1">
      <c r="A1124" s="1464">
        <v>1223.0</v>
      </c>
      <c r="B1124" s="1463" t="s">
        <v>14746</v>
      </c>
      <c r="C1124" s="1463" t="s">
        <v>14747</v>
      </c>
      <c r="D1124" s="1469">
        <v>43923.0</v>
      </c>
      <c r="E1124" s="1470" t="s">
        <v>14748</v>
      </c>
      <c r="F1124" s="1471">
        <v>8.59547461E8</v>
      </c>
      <c r="G1124" s="1471">
        <v>8.59547461E8</v>
      </c>
      <c r="H1124" s="1472" t="b">
        <v>0</v>
      </c>
      <c r="I1124" s="1468" t="s">
        <v>76</v>
      </c>
      <c r="J1124" s="1472" t="b">
        <v>0</v>
      </c>
      <c r="K1124" s="1473"/>
      <c r="L1124" s="1473"/>
      <c r="M1124" s="1463" t="s">
        <v>2437</v>
      </c>
      <c r="N1124" s="1463" t="s">
        <v>5963</v>
      </c>
      <c r="P1124" s="1463" t="s">
        <v>2437</v>
      </c>
    </row>
    <row r="1125" hidden="1">
      <c r="A1125" s="1464">
        <v>1224.0</v>
      </c>
      <c r="B1125" s="1463" t="s">
        <v>14749</v>
      </c>
      <c r="C1125" s="1463" t="s">
        <v>14750</v>
      </c>
      <c r="D1125" s="1469">
        <v>43923.0</v>
      </c>
      <c r="E1125" s="1470" t="s">
        <v>14751</v>
      </c>
      <c r="F1125" s="1471">
        <v>9.09297416E8</v>
      </c>
      <c r="G1125" s="1471">
        <v>9.09297416E8</v>
      </c>
      <c r="H1125" s="1472" t="b">
        <v>0</v>
      </c>
      <c r="I1125" s="1468" t="s">
        <v>76</v>
      </c>
      <c r="J1125" s="1472" t="b">
        <v>0</v>
      </c>
      <c r="K1125" s="1473"/>
      <c r="L1125" s="1473"/>
      <c r="M1125" s="1463" t="s">
        <v>2437</v>
      </c>
      <c r="N1125" s="1463" t="s">
        <v>6274</v>
      </c>
      <c r="P1125" s="1463" t="s">
        <v>2437</v>
      </c>
    </row>
    <row r="1126" hidden="1">
      <c r="A1126" s="1464">
        <v>1225.0</v>
      </c>
      <c r="B1126" s="1463" t="s">
        <v>14752</v>
      </c>
      <c r="C1126" s="1463" t="s">
        <v>14753</v>
      </c>
      <c r="D1126" s="1469">
        <v>43923.0</v>
      </c>
      <c r="E1126" s="1470" t="s">
        <v>14754</v>
      </c>
      <c r="F1126" s="1471">
        <v>9.49409939E8</v>
      </c>
      <c r="G1126" s="1471">
        <v>9.49409939E8</v>
      </c>
      <c r="H1126" s="1472" t="b">
        <v>0</v>
      </c>
      <c r="I1126" s="1468" t="s">
        <v>76</v>
      </c>
      <c r="J1126" s="1472" t="b">
        <v>1</v>
      </c>
      <c r="K1126" s="1473"/>
      <c r="L1126" s="1473"/>
      <c r="M1126" s="1463" t="s">
        <v>2432</v>
      </c>
      <c r="N1126" s="1463" t="s">
        <v>5172</v>
      </c>
      <c r="O1126" s="1474"/>
      <c r="P1126" s="1463" t="s">
        <v>2432</v>
      </c>
    </row>
    <row r="1127" hidden="1">
      <c r="A1127" s="1464">
        <v>1226.0</v>
      </c>
      <c r="B1127" s="1463" t="s">
        <v>14755</v>
      </c>
      <c r="C1127" s="1463" t="s">
        <v>14756</v>
      </c>
      <c r="D1127" s="1469">
        <v>43923.0</v>
      </c>
      <c r="E1127" s="1470" t="s">
        <v>14757</v>
      </c>
      <c r="F1127" s="1471">
        <v>8.6066783E8</v>
      </c>
      <c r="G1127" s="1471">
        <v>8.6066783E8</v>
      </c>
      <c r="H1127" s="1472" t="b">
        <v>0</v>
      </c>
      <c r="I1127" s="1468" t="s">
        <v>76</v>
      </c>
      <c r="J1127" s="1472" t="b">
        <v>0</v>
      </c>
      <c r="K1127" s="1473"/>
      <c r="L1127" s="1473"/>
      <c r="M1127" s="1463" t="s">
        <v>4048</v>
      </c>
      <c r="N1127" s="1474"/>
      <c r="O1127" s="1474"/>
      <c r="P1127" s="1463" t="s">
        <v>4048</v>
      </c>
    </row>
    <row r="1128" hidden="1">
      <c r="A1128" s="1464">
        <v>1227.0</v>
      </c>
      <c r="B1128" s="1463" t="s">
        <v>14758</v>
      </c>
      <c r="C1128" s="1463" t="s">
        <v>14759</v>
      </c>
      <c r="D1128" s="1469">
        <v>43924.0</v>
      </c>
      <c r="E1128" s="1470" t="s">
        <v>14760</v>
      </c>
      <c r="F1128" s="1471">
        <v>6.56943347E8</v>
      </c>
      <c r="G1128" s="1471">
        <v>8.8060057E8</v>
      </c>
      <c r="H1128" s="1472" t="b">
        <v>0</v>
      </c>
      <c r="I1128" s="1468" t="s">
        <v>76</v>
      </c>
      <c r="J1128" s="1472" t="b">
        <v>0</v>
      </c>
      <c r="K1128" s="1468" t="s">
        <v>1204</v>
      </c>
      <c r="L1128" s="1471">
        <v>6.6839565594E10</v>
      </c>
      <c r="M1128" s="1463" t="s">
        <v>2659</v>
      </c>
      <c r="N1128" s="1463" t="s">
        <v>5469</v>
      </c>
      <c r="O1128" s="1463" t="s">
        <v>5037</v>
      </c>
      <c r="P1128" s="1463" t="s">
        <v>2659</v>
      </c>
    </row>
    <row r="1129" hidden="1">
      <c r="A1129" s="1464">
        <v>1228.0</v>
      </c>
      <c r="B1129" s="1463" t="s">
        <v>14761</v>
      </c>
      <c r="C1129" s="1463" t="s">
        <v>14762</v>
      </c>
      <c r="D1129" s="1469">
        <v>43924.0</v>
      </c>
      <c r="E1129" s="1470" t="s">
        <v>14763</v>
      </c>
      <c r="F1129" s="1471">
        <v>9.58960964E8</v>
      </c>
      <c r="G1129" s="1471">
        <v>8.8060057E8</v>
      </c>
      <c r="H1129" s="1472" t="b">
        <v>0</v>
      </c>
      <c r="I1129" s="1468" t="s">
        <v>76</v>
      </c>
      <c r="J1129" s="1472" t="b">
        <v>0</v>
      </c>
      <c r="K1129" s="1473"/>
      <c r="L1129" s="1473"/>
      <c r="M1129" s="1463" t="s">
        <v>5086</v>
      </c>
      <c r="N1129" s="1463" t="s">
        <v>5086</v>
      </c>
      <c r="O1129" s="1474"/>
      <c r="P1129" s="1474"/>
    </row>
    <row r="1130" hidden="1">
      <c r="A1130" s="1464">
        <v>1229.0</v>
      </c>
      <c r="B1130" s="1463" t="s">
        <v>14764</v>
      </c>
      <c r="C1130" s="1463" t="s">
        <v>14765</v>
      </c>
      <c r="D1130" s="1469">
        <v>43924.0</v>
      </c>
      <c r="E1130" s="1470" t="s">
        <v>14766</v>
      </c>
      <c r="F1130" s="1471">
        <v>9.58960964E8</v>
      </c>
      <c r="G1130" s="1471">
        <v>8.8060057E8</v>
      </c>
      <c r="H1130" s="1472" t="b">
        <v>0</v>
      </c>
      <c r="I1130" s="1468" t="s">
        <v>76</v>
      </c>
      <c r="J1130" s="1472" t="b">
        <v>0</v>
      </c>
      <c r="K1130" s="1468" t="s">
        <v>13086</v>
      </c>
      <c r="L1130" s="1475">
        <v>6.60836E11</v>
      </c>
      <c r="M1130" s="1463" t="s">
        <v>5428</v>
      </c>
      <c r="N1130" s="1463" t="s">
        <v>5428</v>
      </c>
      <c r="O1130" s="1474"/>
      <c r="P1130" s="1474"/>
    </row>
    <row r="1131" hidden="1">
      <c r="A1131" s="1464">
        <v>1230.0</v>
      </c>
      <c r="B1131" s="1463" t="s">
        <v>14767</v>
      </c>
      <c r="C1131" s="1463" t="s">
        <v>14768</v>
      </c>
      <c r="D1131" s="1469">
        <v>43924.0</v>
      </c>
      <c r="E1131" s="1470" t="s">
        <v>14769</v>
      </c>
      <c r="F1131" s="1471">
        <v>8.8060057E8</v>
      </c>
      <c r="G1131" s="1471">
        <v>8.8060057E8</v>
      </c>
      <c r="H1131" s="1472" t="b">
        <v>0</v>
      </c>
      <c r="I1131" s="1468" t="s">
        <v>76</v>
      </c>
      <c r="J1131" s="1472" t="b">
        <v>0</v>
      </c>
      <c r="K1131" s="1468" t="s">
        <v>1204</v>
      </c>
      <c r="L1131" s="1471">
        <v>6.6839565594E10</v>
      </c>
      <c r="M1131" s="1463" t="s">
        <v>2659</v>
      </c>
      <c r="N1131" s="1474"/>
      <c r="O1131" s="1463" t="s">
        <v>5398</v>
      </c>
      <c r="P1131" s="1463" t="s">
        <v>2659</v>
      </c>
    </row>
    <row r="1132" hidden="1">
      <c r="A1132" s="1464">
        <v>1231.0</v>
      </c>
      <c r="B1132" s="1463" t="s">
        <v>14770</v>
      </c>
      <c r="C1132" s="1463" t="s">
        <v>14771</v>
      </c>
      <c r="D1132" s="1469">
        <v>43924.0</v>
      </c>
      <c r="E1132" s="1470" t="s">
        <v>14772</v>
      </c>
      <c r="F1132" s="1471">
        <v>9.58960964E8</v>
      </c>
      <c r="G1132" s="1471">
        <v>8.8060057E8</v>
      </c>
      <c r="H1132" s="1472" t="b">
        <v>0</v>
      </c>
      <c r="I1132" s="1468" t="s">
        <v>76</v>
      </c>
      <c r="J1132" s="1472" t="b">
        <v>0</v>
      </c>
      <c r="K1132" s="1468" t="s">
        <v>13086</v>
      </c>
      <c r="L1132" s="1475">
        <v>6.60836E11</v>
      </c>
      <c r="M1132" s="1474"/>
      <c r="N1132" s="1474"/>
      <c r="O1132" s="1474"/>
      <c r="P1132" s="1474"/>
    </row>
    <row r="1133" hidden="1">
      <c r="A1133" s="1464">
        <v>1232.0</v>
      </c>
      <c r="B1133" s="1463" t="s">
        <v>14773</v>
      </c>
      <c r="C1133" s="1463" t="s">
        <v>14774</v>
      </c>
      <c r="D1133" s="1469">
        <v>43924.0</v>
      </c>
      <c r="E1133" s="1470" t="s">
        <v>14775</v>
      </c>
      <c r="F1133" s="1471">
        <v>8.8060057E8</v>
      </c>
      <c r="G1133" s="1471">
        <v>8.8060057E8</v>
      </c>
      <c r="H1133" s="1472" t="b">
        <v>0</v>
      </c>
      <c r="I1133" s="1468" t="s">
        <v>76</v>
      </c>
      <c r="J1133" s="1472" t="b">
        <v>0</v>
      </c>
      <c r="K1133" s="1468" t="s">
        <v>1204</v>
      </c>
      <c r="L1133" s="1471">
        <v>6.6839565594E10</v>
      </c>
      <c r="M1133" s="1463" t="s">
        <v>2659</v>
      </c>
      <c r="N1133" s="1463" t="s">
        <v>5196</v>
      </c>
      <c r="O1133" s="1463" t="s">
        <v>14776</v>
      </c>
      <c r="P1133" s="1463" t="s">
        <v>2659</v>
      </c>
    </row>
    <row r="1134" hidden="1">
      <c r="A1134" s="1464">
        <v>1233.0</v>
      </c>
      <c r="B1134" s="1463" t="s">
        <v>14777</v>
      </c>
      <c r="C1134" s="1463" t="s">
        <v>14778</v>
      </c>
      <c r="D1134" s="1469">
        <v>43924.0</v>
      </c>
      <c r="E1134" s="1470" t="s">
        <v>14779</v>
      </c>
      <c r="F1134" s="1471">
        <v>9.58960964E8</v>
      </c>
      <c r="G1134" s="1471">
        <v>8.8060057E8</v>
      </c>
      <c r="H1134" s="1472" t="b">
        <v>0</v>
      </c>
      <c r="I1134" s="1468" t="s">
        <v>76</v>
      </c>
      <c r="J1134" s="1472" t="b">
        <v>0</v>
      </c>
      <c r="K1134" s="1473"/>
      <c r="L1134" s="1473"/>
      <c r="M1134" s="1474"/>
      <c r="N1134" s="1474"/>
      <c r="O1134" s="1474"/>
      <c r="P1134" s="1474"/>
    </row>
    <row r="1135" hidden="1">
      <c r="A1135" s="1464">
        <v>1234.0</v>
      </c>
      <c r="B1135" s="1463" t="s">
        <v>14780</v>
      </c>
      <c r="C1135" s="1463" t="s">
        <v>14780</v>
      </c>
      <c r="D1135" s="1469">
        <v>43927.0</v>
      </c>
      <c r="E1135" s="1470" t="s">
        <v>14781</v>
      </c>
      <c r="F1135" s="1471">
        <v>8.45277701E8</v>
      </c>
      <c r="G1135" s="1471">
        <v>8.45277701E8</v>
      </c>
      <c r="H1135" s="1472" t="b">
        <v>0</v>
      </c>
      <c r="I1135" s="1468" t="s">
        <v>76</v>
      </c>
      <c r="J1135" s="1472" t="b">
        <v>0</v>
      </c>
      <c r="K1135" s="1473"/>
      <c r="L1135" s="1473"/>
      <c r="M1135" s="1463" t="s">
        <v>2937</v>
      </c>
      <c r="N1135" s="1474"/>
      <c r="O1135" s="1474"/>
      <c r="P1135" s="1463" t="s">
        <v>2937</v>
      </c>
    </row>
    <row r="1136">
      <c r="A1136" s="1464">
        <v>1235.0</v>
      </c>
      <c r="B1136" s="1463" t="s">
        <v>5189</v>
      </c>
      <c r="C1136" s="1463" t="s">
        <v>5190</v>
      </c>
      <c r="D1136" s="1469">
        <v>44520.0</v>
      </c>
      <c r="E1136" s="1470" t="s">
        <v>5191</v>
      </c>
      <c r="F1136" s="1471">
        <v>2.1051962E7</v>
      </c>
      <c r="G1136" s="1471">
        <v>6.26024222E8</v>
      </c>
      <c r="H1136" s="1472" t="b">
        <v>1</v>
      </c>
      <c r="I1136" s="1468" t="s">
        <v>76</v>
      </c>
      <c r="J1136" s="1472" t="b">
        <v>1</v>
      </c>
      <c r="K1136" s="1468" t="s">
        <v>1077</v>
      </c>
      <c r="L1136" s="1471">
        <v>6.6618258585E10</v>
      </c>
      <c r="M1136" s="1463" t="s">
        <v>2437</v>
      </c>
      <c r="N1136" s="1474"/>
      <c r="O1136" s="1463" t="s">
        <v>9561</v>
      </c>
      <c r="P1136" s="1463" t="s">
        <v>2437</v>
      </c>
    </row>
    <row r="1137">
      <c r="A1137" s="1464">
        <v>1236.0</v>
      </c>
      <c r="B1137" s="1463" t="s">
        <v>5193</v>
      </c>
      <c r="C1137" s="1463" t="s">
        <v>5194</v>
      </c>
      <c r="D1137" s="1469">
        <v>44389.0</v>
      </c>
      <c r="E1137" s="1470" t="s">
        <v>5195</v>
      </c>
      <c r="F1137" s="1471">
        <v>6.26025544E8</v>
      </c>
      <c r="G1137" s="1471">
        <v>6.26025544E8</v>
      </c>
      <c r="H1137" s="1472" t="b">
        <v>1</v>
      </c>
      <c r="I1137" s="1468" t="s">
        <v>76</v>
      </c>
      <c r="J1137" s="1472" t="b">
        <v>1</v>
      </c>
      <c r="K1137" s="1468" t="s">
        <v>1077</v>
      </c>
      <c r="L1137" s="1471">
        <v>6.6618258585E10</v>
      </c>
      <c r="M1137" s="1463" t="s">
        <v>3363</v>
      </c>
      <c r="N1137" s="1474"/>
      <c r="O1137" s="1463" t="s">
        <v>9996</v>
      </c>
      <c r="P1137" s="1463" t="s">
        <v>3363</v>
      </c>
    </row>
    <row r="1138" hidden="1">
      <c r="A1138" s="1464">
        <v>1237.0</v>
      </c>
      <c r="B1138" s="1463" t="s">
        <v>14782</v>
      </c>
      <c r="C1138" s="1463" t="s">
        <v>14783</v>
      </c>
      <c r="D1138" s="1469">
        <v>43929.0</v>
      </c>
      <c r="E1138" s="1470" t="s">
        <v>14784</v>
      </c>
      <c r="F1138" s="1471">
        <v>9.82852444E8</v>
      </c>
      <c r="G1138" s="1471">
        <v>9.82852444E8</v>
      </c>
      <c r="H1138" s="1472" t="b">
        <v>0</v>
      </c>
      <c r="I1138" s="1468" t="s">
        <v>76</v>
      </c>
      <c r="J1138" s="1472" t="b">
        <v>0</v>
      </c>
      <c r="K1138" s="1473"/>
      <c r="L1138" s="1473"/>
      <c r="M1138" s="1463" t="s">
        <v>5077</v>
      </c>
      <c r="N1138" s="1463" t="s">
        <v>5077</v>
      </c>
      <c r="O1138" s="1474"/>
      <c r="P1138" s="1474"/>
    </row>
    <row r="1139">
      <c r="A1139" s="1464">
        <v>1238.0</v>
      </c>
      <c r="B1139" s="1463" t="s">
        <v>5197</v>
      </c>
      <c r="C1139" s="1463" t="s">
        <v>5198</v>
      </c>
      <c r="D1139" s="1469">
        <v>43929.0</v>
      </c>
      <c r="E1139" s="1470" t="s">
        <v>5199</v>
      </c>
      <c r="F1139" s="1471">
        <v>6.25946644E8</v>
      </c>
      <c r="G1139" s="1471">
        <v>6.25946644E8</v>
      </c>
      <c r="H1139" s="1472" t="b">
        <v>1</v>
      </c>
      <c r="I1139" s="1468" t="s">
        <v>76</v>
      </c>
      <c r="J1139" s="1472" t="b">
        <v>1</v>
      </c>
      <c r="K1139" s="1468" t="s">
        <v>1077</v>
      </c>
      <c r="L1139" s="1471">
        <v>6.6618258585E10</v>
      </c>
      <c r="M1139" s="1463" t="s">
        <v>2437</v>
      </c>
      <c r="N1139" s="1474"/>
      <c r="O1139" s="1474"/>
      <c r="P1139" s="1463" t="s">
        <v>4980</v>
      </c>
    </row>
    <row r="1140">
      <c r="A1140" s="1464">
        <v>1239.0</v>
      </c>
      <c r="B1140" s="1463" t="s">
        <v>5200</v>
      </c>
      <c r="C1140" s="1463" t="s">
        <v>5201</v>
      </c>
      <c r="D1140" s="1469">
        <v>43988.0</v>
      </c>
      <c r="E1140" s="1470" t="s">
        <v>5202</v>
      </c>
      <c r="F1140" s="1471">
        <v>9.85623666E8</v>
      </c>
      <c r="G1140" s="1471">
        <v>9.85623666E8</v>
      </c>
      <c r="H1140" s="1472" t="b">
        <v>1</v>
      </c>
      <c r="I1140" s="1468" t="s">
        <v>76</v>
      </c>
      <c r="J1140" s="1472" t="b">
        <v>1</v>
      </c>
      <c r="K1140" s="1468" t="s">
        <v>1077</v>
      </c>
      <c r="L1140" s="1471">
        <v>6.6618258585E10</v>
      </c>
      <c r="M1140" s="1463" t="s">
        <v>2432</v>
      </c>
      <c r="N1140" s="1474"/>
      <c r="O1140" s="1463" t="s">
        <v>10001</v>
      </c>
      <c r="P1140" s="1463" t="s">
        <v>2432</v>
      </c>
    </row>
    <row r="1141" hidden="1">
      <c r="A1141" s="1464">
        <v>1240.0</v>
      </c>
      <c r="B1141" s="1463" t="s">
        <v>14785</v>
      </c>
      <c r="C1141" s="1463" t="s">
        <v>14786</v>
      </c>
      <c r="D1141" s="1469">
        <v>43586.0</v>
      </c>
      <c r="E1141" s="1470" t="s">
        <v>14787</v>
      </c>
      <c r="F1141" s="1471">
        <v>6.28900982E8</v>
      </c>
      <c r="G1141" s="1471">
        <v>6.51967444E8</v>
      </c>
      <c r="H1141" s="1472" t="b">
        <v>0</v>
      </c>
      <c r="I1141" s="1468" t="s">
        <v>76</v>
      </c>
      <c r="J1141" s="1472" t="b">
        <v>0</v>
      </c>
      <c r="K1141" s="1473"/>
      <c r="L1141" s="1473"/>
      <c r="M1141" s="1463" t="s">
        <v>4317</v>
      </c>
      <c r="N1141" s="1474"/>
      <c r="O1141" s="1474"/>
      <c r="P1141" s="1463" t="s">
        <v>4317</v>
      </c>
    </row>
    <row r="1142" hidden="1">
      <c r="A1142" s="1464">
        <v>1241.0</v>
      </c>
      <c r="B1142" s="1463" t="s">
        <v>14788</v>
      </c>
      <c r="C1142" s="1463" t="s">
        <v>14789</v>
      </c>
      <c r="D1142" s="1469">
        <v>43931.0</v>
      </c>
      <c r="E1142" s="1470" t="s">
        <v>14790</v>
      </c>
      <c r="F1142" s="1471">
        <v>6.33933641E8</v>
      </c>
      <c r="G1142" s="1471">
        <v>6.33933641E8</v>
      </c>
      <c r="H1142" s="1472" t="b">
        <v>0</v>
      </c>
      <c r="I1142" s="1468" t="s">
        <v>76</v>
      </c>
      <c r="J1142" s="1472" t="b">
        <v>0</v>
      </c>
      <c r="K1142" s="1468" t="s">
        <v>13086</v>
      </c>
      <c r="L1142" s="1475">
        <v>6.60836E11</v>
      </c>
      <c r="M1142" s="1463" t="s">
        <v>2464</v>
      </c>
      <c r="N1142" s="1463" t="s">
        <v>5143</v>
      </c>
      <c r="O1142" s="1474"/>
      <c r="P1142" s="1463" t="s">
        <v>2464</v>
      </c>
    </row>
    <row r="1143">
      <c r="A1143" s="1464">
        <v>1242.0</v>
      </c>
      <c r="B1143" s="1463" t="s">
        <v>5203</v>
      </c>
      <c r="C1143" s="1463" t="s">
        <v>5204</v>
      </c>
      <c r="D1143" s="1469">
        <v>44998.0</v>
      </c>
      <c r="E1143" s="1470" t="s">
        <v>5205</v>
      </c>
      <c r="F1143" s="1471">
        <v>6.33933646E8</v>
      </c>
      <c r="G1143" s="1471">
        <v>6.33933646E8</v>
      </c>
      <c r="H1143" s="1472" t="b">
        <v>1</v>
      </c>
      <c r="I1143" s="1468" t="s">
        <v>76</v>
      </c>
      <c r="J1143" s="1472" t="b">
        <v>1</v>
      </c>
      <c r="K1143" s="1468" t="s">
        <v>4936</v>
      </c>
      <c r="L1143" s="1471">
        <v>6.6909921784E10</v>
      </c>
      <c r="M1143" s="1463" t="s">
        <v>2432</v>
      </c>
      <c r="N1143" s="1463" t="s">
        <v>9935</v>
      </c>
      <c r="O1143" s="1463" t="s">
        <v>9935</v>
      </c>
      <c r="P1143" s="1463" t="s">
        <v>2432</v>
      </c>
    </row>
    <row r="1144" hidden="1">
      <c r="A1144" s="1464">
        <v>1243.0</v>
      </c>
      <c r="B1144" s="1463" t="s">
        <v>14791</v>
      </c>
      <c r="C1144" s="1463" t="s">
        <v>14792</v>
      </c>
      <c r="D1144" s="1469">
        <v>44998.0</v>
      </c>
      <c r="E1144" s="1470" t="s">
        <v>14793</v>
      </c>
      <c r="F1144" s="1471">
        <v>6.33933651E8</v>
      </c>
      <c r="G1144" s="1471">
        <v>6.33933651E8</v>
      </c>
      <c r="H1144" s="1472" t="b">
        <v>0</v>
      </c>
      <c r="I1144" s="1468" t="s">
        <v>76</v>
      </c>
      <c r="J1144" s="1472" t="b">
        <v>0</v>
      </c>
      <c r="K1144" s="1468" t="s">
        <v>4936</v>
      </c>
      <c r="L1144" s="1471">
        <v>6.6909921784E10</v>
      </c>
      <c r="M1144" s="1463" t="s">
        <v>2659</v>
      </c>
      <c r="N1144" s="1474"/>
      <c r="O1144" s="1474"/>
      <c r="P1144" s="1463" t="s">
        <v>5183</v>
      </c>
    </row>
    <row r="1145">
      <c r="A1145" s="1464">
        <v>1244.0</v>
      </c>
      <c r="B1145" s="1463" t="s">
        <v>5206</v>
      </c>
      <c r="C1145" s="1463" t="s">
        <v>5207</v>
      </c>
      <c r="D1145" s="1469">
        <v>44998.0</v>
      </c>
      <c r="E1145" s="1470" t="s">
        <v>5208</v>
      </c>
      <c r="F1145" s="1471">
        <v>6.3393365E8</v>
      </c>
      <c r="G1145" s="1471">
        <v>6.3393365E8</v>
      </c>
      <c r="H1145" s="1472" t="b">
        <v>1</v>
      </c>
      <c r="I1145" s="1468" t="s">
        <v>76</v>
      </c>
      <c r="J1145" s="1472" t="b">
        <v>1</v>
      </c>
      <c r="K1145" s="1468" t="s">
        <v>4936</v>
      </c>
      <c r="L1145" s="1471">
        <v>6.6909921784E10</v>
      </c>
      <c r="M1145" s="1463" t="s">
        <v>2437</v>
      </c>
      <c r="N1145" s="1474"/>
      <c r="O1145" s="1463" t="s">
        <v>9707</v>
      </c>
      <c r="P1145" s="1463" t="s">
        <v>2437</v>
      </c>
    </row>
    <row r="1146" hidden="1">
      <c r="A1146" s="1464">
        <v>1245.0</v>
      </c>
      <c r="B1146" s="1463" t="s">
        <v>14794</v>
      </c>
      <c r="C1146" s="1463" t="s">
        <v>14795</v>
      </c>
      <c r="D1146" s="1469">
        <v>44998.0</v>
      </c>
      <c r="E1146" s="1470" t="s">
        <v>14796</v>
      </c>
      <c r="F1146" s="1471">
        <v>6.33933654E8</v>
      </c>
      <c r="G1146" s="1471">
        <v>6.33933654E8</v>
      </c>
      <c r="H1146" s="1472" t="b">
        <v>0</v>
      </c>
      <c r="I1146" s="1468" t="s">
        <v>76</v>
      </c>
      <c r="J1146" s="1472" t="b">
        <v>0</v>
      </c>
      <c r="K1146" s="1468" t="s">
        <v>4936</v>
      </c>
      <c r="L1146" s="1471">
        <v>6.6909921784E10</v>
      </c>
      <c r="M1146" s="1463" t="s">
        <v>2659</v>
      </c>
      <c r="N1146" s="1463" t="s">
        <v>4954</v>
      </c>
      <c r="O1146" s="1463" t="s">
        <v>5209</v>
      </c>
      <c r="P1146" s="1463" t="s">
        <v>5183</v>
      </c>
    </row>
    <row r="1147">
      <c r="A1147" s="1464">
        <v>1246.0</v>
      </c>
      <c r="B1147" s="1463" t="s">
        <v>2730</v>
      </c>
      <c r="C1147" s="1463" t="s">
        <v>5210</v>
      </c>
      <c r="D1147" s="1469">
        <v>44998.0</v>
      </c>
      <c r="E1147" s="1470" t="s">
        <v>5211</v>
      </c>
      <c r="F1147" s="1471">
        <v>6.33933642E8</v>
      </c>
      <c r="G1147" s="1471">
        <v>6.33933642E8</v>
      </c>
      <c r="H1147" s="1472" t="b">
        <v>1</v>
      </c>
      <c r="I1147" s="1468" t="s">
        <v>76</v>
      </c>
      <c r="J1147" s="1472" t="b">
        <v>1</v>
      </c>
      <c r="K1147" s="1468" t="s">
        <v>4936</v>
      </c>
      <c r="L1147" s="1471">
        <v>6.6909921784E10</v>
      </c>
      <c r="M1147" s="1463" t="s">
        <v>2476</v>
      </c>
      <c r="N1147" s="1474"/>
      <c r="O1147" s="1463" t="s">
        <v>10056</v>
      </c>
      <c r="P1147" s="1463" t="s">
        <v>10057</v>
      </c>
    </row>
    <row r="1148" hidden="1">
      <c r="A1148" s="1464">
        <v>1247.0</v>
      </c>
      <c r="B1148" s="1463" t="s">
        <v>14797</v>
      </c>
      <c r="C1148" s="1463" t="s">
        <v>14798</v>
      </c>
      <c r="D1148" s="1469">
        <v>43931.0</v>
      </c>
      <c r="E1148" s="1470" t="s">
        <v>14799</v>
      </c>
      <c r="F1148" s="1471">
        <v>6.41499662E8</v>
      </c>
      <c r="G1148" s="1471">
        <v>6.41499662E8</v>
      </c>
      <c r="H1148" s="1472" t="b">
        <v>0</v>
      </c>
      <c r="I1148" s="1468" t="s">
        <v>76</v>
      </c>
      <c r="J1148" s="1472" t="b">
        <v>0</v>
      </c>
      <c r="K1148" s="1473"/>
      <c r="L1148" s="1473"/>
      <c r="M1148" s="1463" t="s">
        <v>2464</v>
      </c>
      <c r="N1148" s="1463" t="s">
        <v>9243</v>
      </c>
      <c r="O1148" s="1474"/>
      <c r="P1148" s="1463" t="s">
        <v>2464</v>
      </c>
    </row>
    <row r="1149" hidden="1">
      <c r="A1149" s="1464">
        <v>1248.0</v>
      </c>
      <c r="B1149" s="1463" t="s">
        <v>14800</v>
      </c>
      <c r="C1149" s="1463" t="s">
        <v>14801</v>
      </c>
      <c r="D1149" s="1469">
        <v>43932.0</v>
      </c>
      <c r="E1149" s="1470" t="s">
        <v>14802</v>
      </c>
      <c r="F1149" s="1471">
        <v>8.58478137E8</v>
      </c>
      <c r="G1149" s="1471">
        <v>8.58478137E8</v>
      </c>
      <c r="H1149" s="1472" t="b">
        <v>0</v>
      </c>
      <c r="I1149" s="1468" t="s">
        <v>76</v>
      </c>
      <c r="J1149" s="1472" t="b">
        <v>0</v>
      </c>
      <c r="K1149" s="1473"/>
      <c r="L1149" s="1473"/>
      <c r="M1149" s="1463" t="s">
        <v>2464</v>
      </c>
      <c r="N1149" s="1474"/>
      <c r="O1149" s="1474"/>
      <c r="P1149" s="1463" t="s">
        <v>2464</v>
      </c>
    </row>
    <row r="1150" hidden="1">
      <c r="A1150" s="1464">
        <v>1249.0</v>
      </c>
      <c r="B1150" s="1463" t="s">
        <v>14803</v>
      </c>
      <c r="C1150" s="1463" t="s">
        <v>14804</v>
      </c>
      <c r="D1150" s="1469">
        <v>43932.0</v>
      </c>
      <c r="E1150" s="1470" t="s">
        <v>14805</v>
      </c>
      <c r="F1150" s="1471">
        <v>9.49893388E8</v>
      </c>
      <c r="G1150" s="1471">
        <v>9.49893388E8</v>
      </c>
      <c r="H1150" s="1472" t="b">
        <v>0</v>
      </c>
      <c r="I1150" s="1468" t="s">
        <v>76</v>
      </c>
      <c r="J1150" s="1472" t="b">
        <v>0</v>
      </c>
      <c r="K1150" s="1473"/>
      <c r="L1150" s="1473"/>
      <c r="M1150" s="1463" t="s">
        <v>2464</v>
      </c>
      <c r="N1150" s="1463" t="s">
        <v>5458</v>
      </c>
      <c r="O1150" s="1474"/>
      <c r="P1150" s="1463" t="s">
        <v>2464</v>
      </c>
    </row>
    <row r="1151" hidden="1">
      <c r="A1151" s="1464">
        <v>1250.0</v>
      </c>
      <c r="B1151" s="1463" t="s">
        <v>14806</v>
      </c>
      <c r="C1151" s="1463" t="s">
        <v>14807</v>
      </c>
      <c r="D1151" s="1469">
        <v>43932.0</v>
      </c>
      <c r="E1151" s="1470" t="s">
        <v>14808</v>
      </c>
      <c r="F1151" s="1471">
        <v>9.5694006E8</v>
      </c>
      <c r="G1151" s="1471">
        <v>9.5694006E8</v>
      </c>
      <c r="H1151" s="1472" t="b">
        <v>0</v>
      </c>
      <c r="I1151" s="1468" t="s">
        <v>76</v>
      </c>
      <c r="J1151" s="1472" t="b">
        <v>0</v>
      </c>
      <c r="K1151" s="1468" t="s">
        <v>13086</v>
      </c>
      <c r="L1151" s="1475">
        <v>6.60836E11</v>
      </c>
      <c r="M1151" s="1474"/>
      <c r="N1151" s="1474"/>
      <c r="O1151" s="1474"/>
      <c r="P1151" s="1474"/>
    </row>
    <row r="1152" hidden="1">
      <c r="A1152" s="1464">
        <v>1251.0</v>
      </c>
      <c r="B1152" s="1463" t="s">
        <v>14809</v>
      </c>
      <c r="C1152" s="1463" t="s">
        <v>14809</v>
      </c>
      <c r="D1152" s="1469">
        <v>43932.0</v>
      </c>
      <c r="E1152" s="1470" t="s">
        <v>14810</v>
      </c>
      <c r="F1152" s="1471">
        <v>9.94535598E8</v>
      </c>
      <c r="G1152" s="1471">
        <v>9.94535598E8</v>
      </c>
      <c r="H1152" s="1472" t="b">
        <v>0</v>
      </c>
      <c r="I1152" s="1468" t="s">
        <v>76</v>
      </c>
      <c r="J1152" s="1472" t="b">
        <v>0</v>
      </c>
      <c r="K1152" s="1468" t="s">
        <v>5142</v>
      </c>
      <c r="L1152" s="1471">
        <v>6.620964333E9</v>
      </c>
      <c r="M1152" s="1463" t="s">
        <v>2464</v>
      </c>
      <c r="N1152" s="1463" t="s">
        <v>8426</v>
      </c>
      <c r="O1152" s="1463" t="s">
        <v>5037</v>
      </c>
      <c r="P1152" s="1463" t="s">
        <v>2464</v>
      </c>
    </row>
    <row r="1153" hidden="1">
      <c r="A1153" s="1464">
        <v>1252.0</v>
      </c>
      <c r="B1153" s="1463" t="s">
        <v>14811</v>
      </c>
      <c r="C1153" s="1463" t="s">
        <v>14812</v>
      </c>
      <c r="D1153" s="1469">
        <v>43933.0</v>
      </c>
      <c r="E1153" s="1470" t="s">
        <v>14813</v>
      </c>
      <c r="F1153" s="1471">
        <v>9.24499895E8</v>
      </c>
      <c r="G1153" s="1471">
        <v>9.24499895E8</v>
      </c>
      <c r="H1153" s="1472" t="b">
        <v>0</v>
      </c>
      <c r="I1153" s="1468" t="s">
        <v>76</v>
      </c>
      <c r="J1153" s="1472" t="b">
        <v>1</v>
      </c>
      <c r="K1153" s="1473"/>
      <c r="L1153" s="1473"/>
      <c r="M1153" s="1463" t="s">
        <v>5374</v>
      </c>
      <c r="N1153" s="1463" t="s">
        <v>5374</v>
      </c>
      <c r="O1153" s="1474"/>
      <c r="P1153" s="1474"/>
    </row>
    <row r="1154" hidden="1">
      <c r="A1154" s="1464">
        <v>1253.0</v>
      </c>
      <c r="B1154" s="1463" t="s">
        <v>14814</v>
      </c>
      <c r="C1154" s="1463" t="s">
        <v>14815</v>
      </c>
      <c r="D1154" s="1469">
        <v>43933.0</v>
      </c>
      <c r="E1154" s="1470" t="s">
        <v>14816</v>
      </c>
      <c r="F1154" s="1471">
        <v>8.02521998E8</v>
      </c>
      <c r="G1154" s="1471">
        <v>8.02521998E8</v>
      </c>
      <c r="H1154" s="1472" t="b">
        <v>0</v>
      </c>
      <c r="I1154" s="1468" t="s">
        <v>76</v>
      </c>
      <c r="J1154" s="1472" t="b">
        <v>0</v>
      </c>
      <c r="K1154" s="1473"/>
      <c r="L1154" s="1473"/>
      <c r="M1154" s="1474"/>
      <c r="N1154" s="1474"/>
      <c r="O1154" s="1474"/>
      <c r="P1154" s="1474"/>
    </row>
    <row r="1155" hidden="1">
      <c r="A1155" s="1464">
        <v>1254.0</v>
      </c>
      <c r="B1155" s="1463" t="s">
        <v>14817</v>
      </c>
      <c r="C1155" s="1463" t="s">
        <v>14818</v>
      </c>
      <c r="D1155" s="1469">
        <v>43933.0</v>
      </c>
      <c r="E1155" s="1470" t="s">
        <v>14819</v>
      </c>
      <c r="F1155" s="1471">
        <v>6.5679049E8</v>
      </c>
      <c r="G1155" s="1471">
        <v>6.5679049E8</v>
      </c>
      <c r="H1155" s="1472" t="b">
        <v>0</v>
      </c>
      <c r="I1155" s="1468" t="s">
        <v>76</v>
      </c>
      <c r="J1155" s="1472" t="b">
        <v>0</v>
      </c>
      <c r="K1155" s="1473"/>
      <c r="L1155" s="1473"/>
      <c r="M1155" s="1463" t="s">
        <v>13533</v>
      </c>
      <c r="N1155" s="1463" t="s">
        <v>13533</v>
      </c>
      <c r="O1155" s="1474"/>
      <c r="P1155" s="1474"/>
    </row>
    <row r="1156" hidden="1">
      <c r="A1156" s="1464">
        <v>1255.0</v>
      </c>
      <c r="B1156" s="1463" t="s">
        <v>14820</v>
      </c>
      <c r="C1156" s="1463" t="s">
        <v>14821</v>
      </c>
      <c r="D1156" s="1469">
        <v>44331.0</v>
      </c>
      <c r="E1156" s="1470" t="s">
        <v>14822</v>
      </c>
      <c r="F1156" s="1471">
        <v>9.51633175E8</v>
      </c>
      <c r="G1156" s="1477">
        <v>9.5163317509935E18</v>
      </c>
      <c r="H1156" s="1472" t="b">
        <v>0</v>
      </c>
      <c r="I1156" s="1468" t="s">
        <v>76</v>
      </c>
      <c r="J1156" s="1472" t="b">
        <v>0</v>
      </c>
      <c r="K1156" s="1473"/>
      <c r="L1156" s="1473"/>
      <c r="M1156" s="1474"/>
      <c r="N1156" s="1474"/>
      <c r="O1156" s="1474"/>
      <c r="P1156" s="1474"/>
    </row>
    <row r="1157" hidden="1">
      <c r="A1157" s="1464">
        <v>1256.0</v>
      </c>
      <c r="B1157" s="1463" t="s">
        <v>14823</v>
      </c>
      <c r="C1157" s="1463" t="s">
        <v>14824</v>
      </c>
      <c r="D1157" s="1469">
        <v>43934.0</v>
      </c>
      <c r="E1157" s="1470" t="s">
        <v>14825</v>
      </c>
      <c r="F1157" s="1471">
        <v>8.19144748E8</v>
      </c>
      <c r="G1157" s="1471">
        <v>8.19144748E8</v>
      </c>
      <c r="H1157" s="1472" t="b">
        <v>0</v>
      </c>
      <c r="I1157" s="1468" t="s">
        <v>76</v>
      </c>
      <c r="J1157" s="1472" t="b">
        <v>0</v>
      </c>
      <c r="K1157" s="1468" t="s">
        <v>13086</v>
      </c>
      <c r="L1157" s="1475">
        <v>6.60836E11</v>
      </c>
      <c r="M1157" s="1463" t="s">
        <v>2464</v>
      </c>
      <c r="N1157" s="1463" t="s">
        <v>5458</v>
      </c>
      <c r="O1157" s="1474"/>
      <c r="P1157" s="1463" t="s">
        <v>2464</v>
      </c>
    </row>
    <row r="1158" hidden="1">
      <c r="A1158" s="1464">
        <v>1257.0</v>
      </c>
      <c r="B1158" s="1463" t="s">
        <v>14826</v>
      </c>
      <c r="C1158" s="1463" t="s">
        <v>14827</v>
      </c>
      <c r="D1158" s="1469">
        <v>43627.0</v>
      </c>
      <c r="E1158" s="1470" t="s">
        <v>14828</v>
      </c>
      <c r="F1158" s="1471">
        <v>2.6324499E7</v>
      </c>
      <c r="G1158" s="1468" t="s">
        <v>14829</v>
      </c>
      <c r="H1158" s="1472" t="b">
        <v>0</v>
      </c>
      <c r="I1158" s="1468" t="s">
        <v>76</v>
      </c>
      <c r="J1158" s="1472" t="b">
        <v>0</v>
      </c>
      <c r="K1158" s="1473"/>
      <c r="L1158" s="1473"/>
      <c r="M1158" s="1463" t="s">
        <v>4317</v>
      </c>
      <c r="N1158" s="1463" t="s">
        <v>4951</v>
      </c>
      <c r="O1158" s="1474"/>
      <c r="P1158" s="1463" t="s">
        <v>4317</v>
      </c>
    </row>
    <row r="1159" hidden="1">
      <c r="A1159" s="1464">
        <v>1258.0</v>
      </c>
      <c r="B1159" s="1463" t="s">
        <v>14830</v>
      </c>
      <c r="C1159" s="1463" t="s">
        <v>14830</v>
      </c>
      <c r="D1159" s="1469">
        <v>43932.0</v>
      </c>
      <c r="E1159" s="1470" t="s">
        <v>14831</v>
      </c>
      <c r="F1159" s="1471">
        <v>9.94535598E8</v>
      </c>
      <c r="G1159" s="1471">
        <v>9.94535598E8</v>
      </c>
      <c r="H1159" s="1472" t="b">
        <v>0</v>
      </c>
      <c r="I1159" s="1468" t="s">
        <v>76</v>
      </c>
      <c r="J1159" s="1472" t="b">
        <v>0</v>
      </c>
      <c r="K1159" s="1473"/>
      <c r="L1159" s="1473"/>
      <c r="M1159" s="1474"/>
      <c r="N1159" s="1474"/>
      <c r="O1159" s="1474"/>
      <c r="P1159" s="1474"/>
    </row>
    <row r="1160">
      <c r="A1160" s="1464">
        <v>1259.0</v>
      </c>
      <c r="B1160" s="1463" t="s">
        <v>5214</v>
      </c>
      <c r="C1160" s="1463" t="s">
        <v>5215</v>
      </c>
      <c r="D1160" s="1469">
        <v>44998.0</v>
      </c>
      <c r="E1160" s="1470" t="s">
        <v>5216</v>
      </c>
      <c r="F1160" s="1471">
        <v>6.33933643E8</v>
      </c>
      <c r="G1160" s="1471">
        <v>6.33933643E8</v>
      </c>
      <c r="H1160" s="1472" t="b">
        <v>1</v>
      </c>
      <c r="I1160" s="1468" t="s">
        <v>76</v>
      </c>
      <c r="J1160" s="1472" t="b">
        <v>1</v>
      </c>
      <c r="K1160" s="1468" t="s">
        <v>4936</v>
      </c>
      <c r="L1160" s="1471">
        <v>6.6909921784E10</v>
      </c>
      <c r="M1160" s="1463" t="s">
        <v>2476</v>
      </c>
      <c r="N1160" s="1463" t="s">
        <v>9996</v>
      </c>
      <c r="O1160" s="1463" t="s">
        <v>10059</v>
      </c>
      <c r="P1160" s="1463" t="s">
        <v>10057</v>
      </c>
    </row>
    <row r="1161" hidden="1">
      <c r="A1161" s="1464">
        <v>1260.0</v>
      </c>
      <c r="B1161" s="1463" t="s">
        <v>14832</v>
      </c>
      <c r="C1161" s="1463" t="s">
        <v>14833</v>
      </c>
      <c r="D1161" s="1469">
        <v>43936.0</v>
      </c>
      <c r="E1161" s="1470" t="s">
        <v>14834</v>
      </c>
      <c r="F1161" s="1471">
        <v>8.93359444E8</v>
      </c>
      <c r="G1161" s="1477">
        <v>8.93359444091914E18</v>
      </c>
      <c r="H1161" s="1472" t="b">
        <v>0</v>
      </c>
      <c r="I1161" s="1468" t="s">
        <v>76</v>
      </c>
      <c r="J1161" s="1472" t="b">
        <v>0</v>
      </c>
      <c r="K1161" s="1468" t="s">
        <v>13086</v>
      </c>
      <c r="L1161" s="1475">
        <v>6.60836E11</v>
      </c>
      <c r="M1161" s="1463" t="s">
        <v>4317</v>
      </c>
      <c r="N1161" s="1463" t="s">
        <v>5228</v>
      </c>
      <c r="P1161" s="1463" t="s">
        <v>4317</v>
      </c>
    </row>
    <row r="1162" hidden="1">
      <c r="A1162" s="1464">
        <v>1261.0</v>
      </c>
      <c r="B1162" s="1463" t="s">
        <v>14835</v>
      </c>
      <c r="C1162" s="1463" t="s">
        <v>14836</v>
      </c>
      <c r="D1162" s="1469">
        <v>43936.0</v>
      </c>
      <c r="E1162" s="1470" t="s">
        <v>14837</v>
      </c>
      <c r="F1162" s="1471">
        <v>2.0004238E7</v>
      </c>
      <c r="G1162" s="1471">
        <v>9.59745501E8</v>
      </c>
      <c r="H1162" s="1472" t="b">
        <v>0</v>
      </c>
      <c r="I1162" s="1468" t="s">
        <v>76</v>
      </c>
      <c r="J1162" s="1472" t="b">
        <v>1</v>
      </c>
      <c r="K1162" s="1473"/>
      <c r="L1162" s="1473"/>
      <c r="M1162" s="1463" t="s">
        <v>5006</v>
      </c>
      <c r="N1162" s="1463" t="s">
        <v>5006</v>
      </c>
      <c r="P1162" s="1474"/>
    </row>
    <row r="1163" hidden="1">
      <c r="A1163" s="1464">
        <v>1262.0</v>
      </c>
      <c r="B1163" s="1463" t="s">
        <v>14838</v>
      </c>
      <c r="C1163" s="1463" t="s">
        <v>14839</v>
      </c>
      <c r="D1163" s="1469">
        <v>43937.0</v>
      </c>
      <c r="E1163" s="1470" t="s">
        <v>14840</v>
      </c>
      <c r="F1163" s="1471">
        <v>6.14289776E8</v>
      </c>
      <c r="G1163" s="1471">
        <v>6.14289776E8</v>
      </c>
      <c r="H1163" s="1472" t="b">
        <v>0</v>
      </c>
      <c r="I1163" s="1468" t="s">
        <v>76</v>
      </c>
      <c r="J1163" s="1472" t="b">
        <v>0</v>
      </c>
      <c r="K1163" s="1468" t="s">
        <v>13086</v>
      </c>
      <c r="L1163" s="1475">
        <v>6.60836E11</v>
      </c>
      <c r="M1163" s="1463" t="s">
        <v>4317</v>
      </c>
      <c r="N1163" s="1474"/>
      <c r="O1163" s="1474"/>
      <c r="P1163" s="1463" t="s">
        <v>4317</v>
      </c>
    </row>
    <row r="1164" hidden="1">
      <c r="A1164" s="1464">
        <v>1263.0</v>
      </c>
      <c r="B1164" s="1463" t="s">
        <v>14841</v>
      </c>
      <c r="C1164" s="1463" t="s">
        <v>14842</v>
      </c>
      <c r="D1164" s="1469">
        <v>43937.0</v>
      </c>
      <c r="E1164" s="1470" t="s">
        <v>14843</v>
      </c>
      <c r="F1164" s="1471">
        <v>9.10989852E8</v>
      </c>
      <c r="G1164" s="1471">
        <v>9.10989852E8</v>
      </c>
      <c r="H1164" s="1472" t="b">
        <v>0</v>
      </c>
      <c r="I1164" s="1468" t="s">
        <v>76</v>
      </c>
      <c r="J1164" s="1472" t="b">
        <v>0</v>
      </c>
      <c r="K1164" s="1468" t="s">
        <v>13086</v>
      </c>
      <c r="L1164" s="1475">
        <v>6.60836E11</v>
      </c>
      <c r="M1164" s="1463" t="s">
        <v>4937</v>
      </c>
      <c r="N1164" s="1463" t="s">
        <v>4937</v>
      </c>
      <c r="O1164" s="1474"/>
      <c r="P1164" s="1474"/>
    </row>
    <row r="1165" hidden="1">
      <c r="A1165" s="1464">
        <v>1264.0</v>
      </c>
      <c r="B1165" s="1463" t="s">
        <v>14844</v>
      </c>
      <c r="C1165" s="1463" t="s">
        <v>14845</v>
      </c>
      <c r="D1165" s="1469">
        <v>43938.0</v>
      </c>
      <c r="E1165" s="1470" t="s">
        <v>14846</v>
      </c>
      <c r="F1165" s="1471">
        <v>8.89782148E8</v>
      </c>
      <c r="G1165" s="1471">
        <v>8.89782148E8</v>
      </c>
      <c r="H1165" s="1472" t="b">
        <v>0</v>
      </c>
      <c r="I1165" s="1468" t="s">
        <v>76</v>
      </c>
      <c r="J1165" s="1472" t="b">
        <v>0</v>
      </c>
      <c r="K1165" s="1473"/>
      <c r="L1165" s="1473"/>
      <c r="M1165" s="1463" t="s">
        <v>2937</v>
      </c>
      <c r="N1165" s="1474"/>
      <c r="O1165" s="1474"/>
      <c r="P1165" s="1463" t="s">
        <v>2937</v>
      </c>
    </row>
    <row r="1166" hidden="1">
      <c r="A1166" s="1464">
        <v>1265.0</v>
      </c>
      <c r="B1166" s="1463" t="s">
        <v>14847</v>
      </c>
      <c r="C1166" s="1463" t="s">
        <v>14848</v>
      </c>
      <c r="D1166" s="1469">
        <v>44680.0</v>
      </c>
      <c r="E1166" s="1470" t="s">
        <v>14849</v>
      </c>
      <c r="F1166" s="1471">
        <v>2.4949178E7</v>
      </c>
      <c r="G1166" s="1471">
        <v>2.4949178E7</v>
      </c>
      <c r="H1166" s="1472" t="b">
        <v>0</v>
      </c>
      <c r="I1166" s="1468" t="s">
        <v>76</v>
      </c>
      <c r="J1166" s="1472" t="b">
        <v>0</v>
      </c>
      <c r="K1166" s="1468" t="s">
        <v>1204</v>
      </c>
      <c r="L1166" s="1471">
        <v>6.6839565594E10</v>
      </c>
      <c r="M1166" s="1463" t="s">
        <v>2464</v>
      </c>
      <c r="N1166" s="1463" t="s">
        <v>5398</v>
      </c>
      <c r="O1166" s="1463" t="s">
        <v>5398</v>
      </c>
      <c r="P1166" s="1463" t="s">
        <v>2464</v>
      </c>
    </row>
    <row r="1167" hidden="1">
      <c r="A1167" s="1464">
        <v>1266.0</v>
      </c>
      <c r="B1167" s="1463" t="s">
        <v>14850</v>
      </c>
      <c r="C1167" s="1463" t="s">
        <v>14851</v>
      </c>
      <c r="D1167" s="1469">
        <v>43938.0</v>
      </c>
      <c r="E1167" s="1470" t="s">
        <v>14852</v>
      </c>
      <c r="F1167" s="1471">
        <v>2.2824003E7</v>
      </c>
      <c r="G1167" s="1471">
        <v>2.2824003E7</v>
      </c>
      <c r="H1167" s="1472" t="b">
        <v>0</v>
      </c>
      <c r="I1167" s="1468" t="s">
        <v>76</v>
      </c>
      <c r="J1167" s="1472" t="b">
        <v>0</v>
      </c>
      <c r="K1167" s="1473"/>
      <c r="L1167" s="1473"/>
      <c r="M1167" s="1463" t="s">
        <v>2464</v>
      </c>
      <c r="N1167" s="1474"/>
      <c r="O1167" s="1474"/>
      <c r="P1167" s="1463" t="s">
        <v>2464</v>
      </c>
    </row>
    <row r="1168" hidden="1">
      <c r="A1168" s="1464">
        <v>1267.0</v>
      </c>
      <c r="B1168" s="1463" t="s">
        <v>14853</v>
      </c>
      <c r="C1168" s="1463" t="s">
        <v>14854</v>
      </c>
      <c r="D1168" s="1469">
        <v>43939.0</v>
      </c>
      <c r="E1168" s="1470" t="s">
        <v>14855</v>
      </c>
      <c r="F1168" s="1471">
        <v>9.57561691E8</v>
      </c>
      <c r="G1168" s="1471">
        <v>9.57561691E8</v>
      </c>
      <c r="H1168" s="1472" t="b">
        <v>0</v>
      </c>
      <c r="I1168" s="1468" t="s">
        <v>76</v>
      </c>
      <c r="J1168" s="1472" t="b">
        <v>1</v>
      </c>
      <c r="K1168" s="1468" t="s">
        <v>5142</v>
      </c>
      <c r="L1168" s="1471">
        <v>6.620964333E9</v>
      </c>
      <c r="M1168" s="1463" t="s">
        <v>2464</v>
      </c>
      <c r="N1168" s="1463" t="s">
        <v>6274</v>
      </c>
      <c r="O1168" s="1463" t="s">
        <v>5370</v>
      </c>
      <c r="P1168" s="1463" t="s">
        <v>2464</v>
      </c>
    </row>
    <row r="1169" hidden="1">
      <c r="A1169" s="1464">
        <v>1268.0</v>
      </c>
      <c r="B1169" s="1463" t="s">
        <v>14856</v>
      </c>
      <c r="C1169" s="1463" t="s">
        <v>14857</v>
      </c>
      <c r="D1169" s="1469">
        <v>43940.0</v>
      </c>
      <c r="E1169" s="1470" t="s">
        <v>14858</v>
      </c>
      <c r="F1169" s="1471">
        <v>8.94646596E8</v>
      </c>
      <c r="G1169" s="1471">
        <v>9.83985192E8</v>
      </c>
      <c r="H1169" s="1472" t="b">
        <v>0</v>
      </c>
      <c r="I1169" s="1468" t="s">
        <v>76</v>
      </c>
      <c r="J1169" s="1472" t="b">
        <v>1</v>
      </c>
      <c r="K1169" s="1473"/>
      <c r="L1169" s="1473"/>
      <c r="M1169" s="1463" t="s">
        <v>2937</v>
      </c>
      <c r="N1169" s="1474"/>
      <c r="O1169" s="1474"/>
      <c r="P1169" s="1463" t="s">
        <v>2937</v>
      </c>
    </row>
    <row r="1170" hidden="1">
      <c r="A1170" s="1464">
        <v>1269.0</v>
      </c>
      <c r="B1170" s="1463" t="s">
        <v>14859</v>
      </c>
      <c r="C1170" s="1463" t="s">
        <v>14860</v>
      </c>
      <c r="D1170" s="1469">
        <v>43941.0</v>
      </c>
      <c r="E1170" s="1470" t="s">
        <v>14861</v>
      </c>
      <c r="F1170" s="1471">
        <v>6.28274333E8</v>
      </c>
      <c r="G1170" s="1471">
        <v>8.29239787E8</v>
      </c>
      <c r="H1170" s="1472" t="b">
        <v>0</v>
      </c>
      <c r="I1170" s="1468" t="s">
        <v>76</v>
      </c>
      <c r="J1170" s="1472" t="b">
        <v>0</v>
      </c>
      <c r="K1170" s="1473"/>
      <c r="L1170" s="1473"/>
      <c r="M1170" s="1463" t="s">
        <v>2432</v>
      </c>
      <c r="N1170" s="1463" t="s">
        <v>4986</v>
      </c>
      <c r="O1170" s="1474"/>
      <c r="P1170" s="1463" t="s">
        <v>2432</v>
      </c>
    </row>
    <row r="1171" hidden="1">
      <c r="A1171" s="1464">
        <v>1270.0</v>
      </c>
      <c r="B1171" s="1463" t="s">
        <v>14862</v>
      </c>
      <c r="C1171" s="1463" t="s">
        <v>14863</v>
      </c>
      <c r="D1171" s="1469">
        <v>43941.0</v>
      </c>
      <c r="E1171" s="1470" t="s">
        <v>14864</v>
      </c>
      <c r="F1171" s="1471">
        <v>6.28274333E8</v>
      </c>
      <c r="G1171" s="1471">
        <v>8.29239787E8</v>
      </c>
      <c r="H1171" s="1472" t="b">
        <v>0</v>
      </c>
      <c r="I1171" s="1468" t="s">
        <v>76</v>
      </c>
      <c r="J1171" s="1472" t="b">
        <v>0</v>
      </c>
      <c r="K1171" s="1473"/>
      <c r="L1171" s="1473"/>
      <c r="M1171" s="1463" t="s">
        <v>2432</v>
      </c>
      <c r="N1171" s="1474"/>
      <c r="O1171" s="1474"/>
      <c r="P1171" s="1463" t="s">
        <v>2432</v>
      </c>
    </row>
    <row r="1172" hidden="1">
      <c r="A1172" s="1464">
        <v>1271.0</v>
      </c>
      <c r="B1172" s="1463" t="s">
        <v>14865</v>
      </c>
      <c r="C1172" s="1463" t="s">
        <v>14866</v>
      </c>
      <c r="D1172" s="1469">
        <v>43941.0</v>
      </c>
      <c r="E1172" s="1470" t="s">
        <v>14867</v>
      </c>
      <c r="F1172" s="1471">
        <v>8.29239787E8</v>
      </c>
      <c r="G1172" s="1471">
        <v>8.29239787E8</v>
      </c>
      <c r="H1172" s="1472" t="b">
        <v>0</v>
      </c>
      <c r="I1172" s="1468" t="s">
        <v>76</v>
      </c>
      <c r="J1172" s="1472" t="b">
        <v>0</v>
      </c>
      <c r="K1172" s="1473"/>
      <c r="L1172" s="1473"/>
      <c r="M1172" s="1463" t="s">
        <v>2432</v>
      </c>
      <c r="N1172" s="1474"/>
      <c r="O1172" s="1474"/>
      <c r="P1172" s="1463" t="s">
        <v>2432</v>
      </c>
    </row>
    <row r="1173" hidden="1">
      <c r="A1173" s="1464">
        <v>1272.0</v>
      </c>
      <c r="B1173" s="1463" t="s">
        <v>14868</v>
      </c>
      <c r="C1173" s="1463" t="s">
        <v>14869</v>
      </c>
      <c r="D1173" s="1469">
        <v>43941.0</v>
      </c>
      <c r="E1173" s="1470" t="s">
        <v>14870</v>
      </c>
      <c r="F1173" s="1471">
        <v>6.28274333E8</v>
      </c>
      <c r="G1173" s="1471">
        <v>8.29239787E8</v>
      </c>
      <c r="H1173" s="1472" t="b">
        <v>0</v>
      </c>
      <c r="I1173" s="1468" t="s">
        <v>76</v>
      </c>
      <c r="J1173" s="1472" t="b">
        <v>0</v>
      </c>
      <c r="K1173" s="1473"/>
      <c r="L1173" s="1473"/>
      <c r="M1173" s="1463" t="s">
        <v>2432</v>
      </c>
      <c r="N1173" s="1474"/>
      <c r="O1173" s="1474"/>
      <c r="P1173" s="1463" t="s">
        <v>2432</v>
      </c>
    </row>
    <row r="1174" hidden="1">
      <c r="A1174" s="1464">
        <v>1273.0</v>
      </c>
      <c r="B1174" s="1463" t="s">
        <v>14871</v>
      </c>
      <c r="C1174" s="1463" t="s">
        <v>14872</v>
      </c>
      <c r="D1174" s="1469">
        <v>43941.0</v>
      </c>
      <c r="E1174" s="1470" t="s">
        <v>14873</v>
      </c>
      <c r="F1174" s="1471">
        <v>8.29239787E8</v>
      </c>
      <c r="G1174" s="1471">
        <v>8.29239787E8</v>
      </c>
      <c r="H1174" s="1472" t="b">
        <v>0</v>
      </c>
      <c r="I1174" s="1468" t="s">
        <v>76</v>
      </c>
      <c r="J1174" s="1472" t="b">
        <v>0</v>
      </c>
      <c r="K1174" s="1473"/>
      <c r="L1174" s="1473"/>
      <c r="M1174" s="1463" t="s">
        <v>2432</v>
      </c>
      <c r="N1174" s="1474"/>
      <c r="O1174" s="1474"/>
      <c r="P1174" s="1463" t="s">
        <v>2432</v>
      </c>
    </row>
    <row r="1175" hidden="1">
      <c r="A1175" s="1464">
        <v>1274.0</v>
      </c>
      <c r="B1175" s="1463" t="s">
        <v>14874</v>
      </c>
      <c r="C1175" s="1463" t="s">
        <v>14875</v>
      </c>
      <c r="D1175" s="1469">
        <v>43941.0</v>
      </c>
      <c r="E1175" s="1470" t="s">
        <v>14876</v>
      </c>
      <c r="F1175" s="1471">
        <v>8.29239787E8</v>
      </c>
      <c r="G1175" s="1471">
        <v>8.29239787E8</v>
      </c>
      <c r="H1175" s="1472" t="b">
        <v>0</v>
      </c>
      <c r="I1175" s="1468" t="s">
        <v>76</v>
      </c>
      <c r="J1175" s="1472" t="b">
        <v>0</v>
      </c>
      <c r="K1175" s="1473"/>
      <c r="L1175" s="1473"/>
      <c r="M1175" s="1463" t="s">
        <v>2432</v>
      </c>
      <c r="N1175" s="1474"/>
      <c r="O1175" s="1474"/>
      <c r="P1175" s="1463" t="s">
        <v>2432</v>
      </c>
    </row>
    <row r="1176" hidden="1">
      <c r="A1176" s="1464">
        <v>1275.0</v>
      </c>
      <c r="B1176" s="1463" t="s">
        <v>14877</v>
      </c>
      <c r="C1176" s="1463" t="s">
        <v>14878</v>
      </c>
      <c r="D1176" s="1469">
        <v>43941.0</v>
      </c>
      <c r="E1176" s="1470" t="s">
        <v>14879</v>
      </c>
      <c r="F1176" s="1471">
        <v>8.29239787E8</v>
      </c>
      <c r="G1176" s="1471">
        <v>8.29239787E8</v>
      </c>
      <c r="H1176" s="1472" t="b">
        <v>0</v>
      </c>
      <c r="I1176" s="1468" t="s">
        <v>76</v>
      </c>
      <c r="J1176" s="1472" t="b">
        <v>0</v>
      </c>
      <c r="K1176" s="1473"/>
      <c r="L1176" s="1473"/>
      <c r="M1176" s="1463" t="s">
        <v>2432</v>
      </c>
      <c r="N1176" s="1463" t="s">
        <v>5077</v>
      </c>
      <c r="O1176" s="1474"/>
      <c r="P1176" s="1463" t="s">
        <v>2432</v>
      </c>
    </row>
    <row r="1177" hidden="1">
      <c r="A1177" s="1464">
        <v>1276.0</v>
      </c>
      <c r="B1177" s="1463" t="s">
        <v>14880</v>
      </c>
      <c r="C1177" s="1463" t="s">
        <v>14881</v>
      </c>
      <c r="D1177" s="1469">
        <v>43941.0</v>
      </c>
      <c r="E1177" s="1470" t="s">
        <v>14882</v>
      </c>
      <c r="F1177" s="1471">
        <v>6.28274333E8</v>
      </c>
      <c r="G1177" s="1471">
        <v>8.29239787E8</v>
      </c>
      <c r="H1177" s="1472" t="b">
        <v>0</v>
      </c>
      <c r="I1177" s="1468" t="s">
        <v>76</v>
      </c>
      <c r="J1177" s="1472" t="b">
        <v>0</v>
      </c>
      <c r="K1177" s="1473"/>
      <c r="L1177" s="1473"/>
      <c r="M1177" s="1463" t="s">
        <v>2432</v>
      </c>
      <c r="N1177" s="1463" t="s">
        <v>5307</v>
      </c>
      <c r="O1177" s="1474"/>
      <c r="P1177" s="1463" t="s">
        <v>2432</v>
      </c>
    </row>
    <row r="1178" hidden="1">
      <c r="A1178" s="1464">
        <v>1277.0</v>
      </c>
      <c r="B1178" s="1463" t="s">
        <v>14883</v>
      </c>
      <c r="C1178" s="1463" t="s">
        <v>14884</v>
      </c>
      <c r="D1178" s="1469">
        <v>43941.0</v>
      </c>
      <c r="E1178" s="1470" t="s">
        <v>14885</v>
      </c>
      <c r="F1178" s="1471">
        <v>8.29239787E8</v>
      </c>
      <c r="G1178" s="1471">
        <v>8.29239787E8</v>
      </c>
      <c r="H1178" s="1472" t="b">
        <v>0</v>
      </c>
      <c r="I1178" s="1468" t="s">
        <v>76</v>
      </c>
      <c r="J1178" s="1472" t="b">
        <v>0</v>
      </c>
      <c r="K1178" s="1473"/>
      <c r="L1178" s="1473"/>
      <c r="M1178" s="1463" t="s">
        <v>2432</v>
      </c>
      <c r="N1178" s="1474"/>
      <c r="O1178" s="1474"/>
      <c r="P1178" s="1463" t="s">
        <v>2432</v>
      </c>
    </row>
    <row r="1179" hidden="1">
      <c r="A1179" s="1464">
        <v>1278.0</v>
      </c>
      <c r="B1179" s="1463" t="s">
        <v>14886</v>
      </c>
      <c r="C1179" s="1463" t="s">
        <v>14887</v>
      </c>
      <c r="D1179" s="1469">
        <v>43941.0</v>
      </c>
      <c r="E1179" s="1470" t="s">
        <v>14888</v>
      </c>
      <c r="F1179" s="1471">
        <v>6.28274333E8</v>
      </c>
      <c r="G1179" s="1471">
        <v>8.29239787E8</v>
      </c>
      <c r="H1179" s="1472" t="b">
        <v>0</v>
      </c>
      <c r="I1179" s="1468" t="s">
        <v>76</v>
      </c>
      <c r="J1179" s="1472" t="b">
        <v>0</v>
      </c>
      <c r="K1179" s="1473"/>
      <c r="L1179" s="1473"/>
      <c r="M1179" s="1463" t="s">
        <v>2432</v>
      </c>
      <c r="N1179" s="1474"/>
      <c r="O1179" s="1474"/>
      <c r="P1179" s="1463" t="s">
        <v>2432</v>
      </c>
    </row>
    <row r="1180" hidden="1">
      <c r="A1180" s="1464">
        <v>1279.0</v>
      </c>
      <c r="B1180" s="1463" t="s">
        <v>14889</v>
      </c>
      <c r="C1180" s="1463" t="s">
        <v>14890</v>
      </c>
      <c r="D1180" s="1469">
        <v>43941.0</v>
      </c>
      <c r="E1180" s="1470" t="s">
        <v>14891</v>
      </c>
      <c r="F1180" s="1471">
        <v>6.28274333E8</v>
      </c>
      <c r="G1180" s="1471">
        <v>8.29239787E8</v>
      </c>
      <c r="H1180" s="1472" t="b">
        <v>0</v>
      </c>
      <c r="I1180" s="1468" t="s">
        <v>76</v>
      </c>
      <c r="J1180" s="1472" t="b">
        <v>0</v>
      </c>
      <c r="K1180" s="1473"/>
      <c r="L1180" s="1473"/>
      <c r="M1180" s="1463" t="s">
        <v>2432</v>
      </c>
      <c r="N1180" s="1463" t="s">
        <v>8578</v>
      </c>
      <c r="P1180" s="1463" t="s">
        <v>2432</v>
      </c>
    </row>
    <row r="1181" hidden="1">
      <c r="A1181" s="1464">
        <v>1280.0</v>
      </c>
      <c r="B1181" s="1463" t="s">
        <v>14892</v>
      </c>
      <c r="C1181" s="1463" t="s">
        <v>14893</v>
      </c>
      <c r="D1181" s="1469">
        <v>43941.0</v>
      </c>
      <c r="E1181" s="1470" t="s">
        <v>14894</v>
      </c>
      <c r="F1181" s="1471">
        <v>8.29239787E8</v>
      </c>
      <c r="G1181" s="1471">
        <v>8.29239787E8</v>
      </c>
      <c r="H1181" s="1472" t="b">
        <v>0</v>
      </c>
      <c r="I1181" s="1468" t="s">
        <v>76</v>
      </c>
      <c r="J1181" s="1472" t="b">
        <v>0</v>
      </c>
      <c r="K1181" s="1473"/>
      <c r="L1181" s="1473"/>
      <c r="M1181" s="1463" t="s">
        <v>2432</v>
      </c>
      <c r="N1181" s="1474"/>
      <c r="O1181" s="1474"/>
      <c r="P1181" s="1463" t="s">
        <v>2432</v>
      </c>
    </row>
    <row r="1182" hidden="1">
      <c r="A1182" s="1464">
        <v>1281.0</v>
      </c>
      <c r="B1182" s="1463" t="s">
        <v>14895</v>
      </c>
      <c r="C1182" s="1463" t="s">
        <v>14896</v>
      </c>
      <c r="D1182" s="1469">
        <v>43941.0</v>
      </c>
      <c r="E1182" s="1470" t="s">
        <v>14897</v>
      </c>
      <c r="F1182" s="1471">
        <v>6.28274333E8</v>
      </c>
      <c r="G1182" s="1471">
        <v>8.29239787E8</v>
      </c>
      <c r="H1182" s="1472" t="b">
        <v>0</v>
      </c>
      <c r="I1182" s="1468" t="s">
        <v>76</v>
      </c>
      <c r="J1182" s="1472" t="b">
        <v>0</v>
      </c>
      <c r="K1182" s="1473"/>
      <c r="L1182" s="1473"/>
      <c r="M1182" s="1463" t="s">
        <v>2432</v>
      </c>
      <c r="N1182" s="1463" t="s">
        <v>5963</v>
      </c>
      <c r="P1182" s="1463" t="s">
        <v>2432</v>
      </c>
    </row>
    <row r="1183" hidden="1">
      <c r="A1183" s="1464">
        <v>1282.0</v>
      </c>
      <c r="B1183" s="1463" t="s">
        <v>14898</v>
      </c>
      <c r="C1183" s="1463" t="s">
        <v>14899</v>
      </c>
      <c r="D1183" s="1469">
        <v>43941.0</v>
      </c>
      <c r="E1183" s="1470" t="s">
        <v>14900</v>
      </c>
      <c r="F1183" s="1471">
        <v>8.29239787E8</v>
      </c>
      <c r="G1183" s="1471">
        <v>8.29239787E8</v>
      </c>
      <c r="H1183" s="1472" t="b">
        <v>0</v>
      </c>
      <c r="I1183" s="1468" t="s">
        <v>76</v>
      </c>
      <c r="J1183" s="1472" t="b">
        <v>0</v>
      </c>
      <c r="K1183" s="1473"/>
      <c r="L1183" s="1473"/>
      <c r="M1183" s="1463" t="s">
        <v>2432</v>
      </c>
      <c r="N1183" s="1474"/>
      <c r="O1183" s="1474"/>
      <c r="P1183" s="1463" t="s">
        <v>2432</v>
      </c>
    </row>
    <row r="1184" hidden="1">
      <c r="A1184" s="1464">
        <v>1283.0</v>
      </c>
      <c r="B1184" s="1463" t="s">
        <v>14901</v>
      </c>
      <c r="C1184" s="1463" t="s">
        <v>14902</v>
      </c>
      <c r="D1184" s="1469">
        <v>43941.0</v>
      </c>
      <c r="E1184" s="1470" t="s">
        <v>14903</v>
      </c>
      <c r="F1184" s="1471">
        <v>6.28274333E8</v>
      </c>
      <c r="G1184" s="1471">
        <v>8.29239787E8</v>
      </c>
      <c r="H1184" s="1472" t="b">
        <v>0</v>
      </c>
      <c r="I1184" s="1468" t="s">
        <v>76</v>
      </c>
      <c r="J1184" s="1472" t="b">
        <v>0</v>
      </c>
      <c r="K1184" s="1473"/>
      <c r="L1184" s="1473"/>
      <c r="M1184" s="1463" t="s">
        <v>2432</v>
      </c>
      <c r="N1184" s="1474"/>
      <c r="O1184" s="1474"/>
      <c r="P1184" s="1463" t="s">
        <v>2432</v>
      </c>
    </row>
    <row r="1185" hidden="1">
      <c r="A1185" s="1464">
        <v>1284.0</v>
      </c>
      <c r="B1185" s="1463" t="s">
        <v>14904</v>
      </c>
      <c r="C1185" s="1463" t="s">
        <v>14905</v>
      </c>
      <c r="D1185" s="1469">
        <v>43941.0</v>
      </c>
      <c r="E1185" s="1470" t="s">
        <v>14906</v>
      </c>
      <c r="F1185" s="1471">
        <v>8.29239787E8</v>
      </c>
      <c r="G1185" s="1471">
        <v>8.29239787E8</v>
      </c>
      <c r="H1185" s="1472" t="b">
        <v>0</v>
      </c>
      <c r="I1185" s="1468" t="s">
        <v>76</v>
      </c>
      <c r="J1185" s="1472" t="b">
        <v>0</v>
      </c>
      <c r="K1185" s="1473"/>
      <c r="L1185" s="1473"/>
      <c r="M1185" s="1463" t="s">
        <v>2432</v>
      </c>
      <c r="N1185" s="1463" t="s">
        <v>7742</v>
      </c>
      <c r="O1185" s="1474"/>
      <c r="P1185" s="1463" t="s">
        <v>2432</v>
      </c>
    </row>
    <row r="1186" hidden="1">
      <c r="A1186" s="1464">
        <v>1285.0</v>
      </c>
      <c r="B1186" s="1463" t="s">
        <v>14907</v>
      </c>
      <c r="C1186" s="1463" t="s">
        <v>14908</v>
      </c>
      <c r="D1186" s="1469">
        <v>43942.0</v>
      </c>
      <c r="E1186" s="1470" t="s">
        <v>14909</v>
      </c>
      <c r="F1186" s="1471">
        <v>8.26982355E8</v>
      </c>
      <c r="G1186" s="1471">
        <v>8.26982355E8</v>
      </c>
      <c r="H1186" s="1472" t="b">
        <v>0</v>
      </c>
      <c r="I1186" s="1468" t="s">
        <v>76</v>
      </c>
      <c r="J1186" s="1472" t="b">
        <v>0</v>
      </c>
      <c r="K1186" s="1473"/>
      <c r="L1186" s="1473"/>
      <c r="M1186" s="1463" t="s">
        <v>8308</v>
      </c>
      <c r="N1186" s="1463" t="s">
        <v>8308</v>
      </c>
      <c r="P1186" s="1474"/>
    </row>
    <row r="1187" hidden="1">
      <c r="A1187" s="1464">
        <v>1286.0</v>
      </c>
      <c r="B1187" s="1463" t="s">
        <v>14910</v>
      </c>
      <c r="C1187" s="1463" t="s">
        <v>14911</v>
      </c>
      <c r="D1187" s="1469">
        <v>43942.0</v>
      </c>
      <c r="E1187" s="1470" t="s">
        <v>14912</v>
      </c>
      <c r="F1187" s="1471">
        <v>8.43885562E8</v>
      </c>
      <c r="G1187" s="1471">
        <v>8.43885562E8</v>
      </c>
      <c r="H1187" s="1472" t="b">
        <v>0</v>
      </c>
      <c r="I1187" s="1468" t="s">
        <v>76</v>
      </c>
      <c r="J1187" s="1472" t="b">
        <v>0</v>
      </c>
      <c r="K1187" s="1473"/>
      <c r="L1187" s="1473"/>
      <c r="M1187" s="1474"/>
      <c r="N1187" s="1474"/>
      <c r="O1187" s="1474"/>
      <c r="P1187" s="1474"/>
    </row>
    <row r="1188" hidden="1">
      <c r="A1188" s="1464">
        <v>1287.0</v>
      </c>
      <c r="B1188" s="1463" t="s">
        <v>14913</v>
      </c>
      <c r="C1188" s="1463" t="s">
        <v>14914</v>
      </c>
      <c r="D1188" s="1469">
        <v>43943.0</v>
      </c>
      <c r="E1188" s="1470" t="s">
        <v>14915</v>
      </c>
      <c r="F1188" s="1471">
        <v>9.8963049E7</v>
      </c>
      <c r="G1188" s="1471">
        <v>8.6317943E7</v>
      </c>
      <c r="H1188" s="1472" t="b">
        <v>0</v>
      </c>
      <c r="I1188" s="1468" t="s">
        <v>76</v>
      </c>
      <c r="J1188" s="1472" t="b">
        <v>0</v>
      </c>
      <c r="K1188" s="1468" t="s">
        <v>13086</v>
      </c>
      <c r="L1188" s="1475">
        <v>6.60836E11</v>
      </c>
      <c r="M1188" s="1463" t="s">
        <v>7742</v>
      </c>
      <c r="N1188" s="1463" t="s">
        <v>7742</v>
      </c>
      <c r="O1188" s="1474"/>
      <c r="P1188" s="1474"/>
    </row>
    <row r="1189" hidden="1">
      <c r="A1189" s="1464">
        <v>1288.0</v>
      </c>
      <c r="B1189" s="1463" t="s">
        <v>14916</v>
      </c>
      <c r="C1189" s="1463" t="s">
        <v>14917</v>
      </c>
      <c r="D1189" s="1469">
        <v>43525.0</v>
      </c>
      <c r="E1189" s="1470" t="s">
        <v>14918</v>
      </c>
      <c r="F1189" s="1471">
        <v>9.42921188E8</v>
      </c>
      <c r="G1189" s="1471">
        <v>9.42921188E8</v>
      </c>
      <c r="H1189" s="1472" t="b">
        <v>0</v>
      </c>
      <c r="I1189" s="1468" t="s">
        <v>76</v>
      </c>
      <c r="J1189" s="1472" t="b">
        <v>1</v>
      </c>
      <c r="K1189" s="1473"/>
      <c r="L1189" s="1473"/>
      <c r="M1189" s="1474"/>
      <c r="N1189" s="1474"/>
      <c r="O1189" s="1474"/>
      <c r="P1189" s="1474"/>
    </row>
    <row r="1190" hidden="1">
      <c r="A1190" s="1464">
        <v>1289.0</v>
      </c>
      <c r="B1190" s="1463" t="s">
        <v>14919</v>
      </c>
      <c r="C1190" s="1463" t="s">
        <v>14920</v>
      </c>
      <c r="D1190" s="1469">
        <v>43525.0</v>
      </c>
      <c r="E1190" s="1470" t="s">
        <v>14921</v>
      </c>
      <c r="F1190" s="1471">
        <v>8.21903235E8</v>
      </c>
      <c r="G1190" s="1471">
        <v>8.21903235E8</v>
      </c>
      <c r="H1190" s="1472" t="b">
        <v>0</v>
      </c>
      <c r="I1190" s="1468" t="s">
        <v>76</v>
      </c>
      <c r="J1190" s="1472" t="b">
        <v>1</v>
      </c>
      <c r="K1190" s="1473"/>
      <c r="L1190" s="1473"/>
      <c r="M1190" s="1463" t="s">
        <v>4990</v>
      </c>
      <c r="N1190" s="1463" t="s">
        <v>4990</v>
      </c>
      <c r="P1190" s="1474"/>
    </row>
    <row r="1191" hidden="1">
      <c r="A1191" s="1464">
        <v>1290.0</v>
      </c>
      <c r="B1191" s="1463" t="s">
        <v>14922</v>
      </c>
      <c r="C1191" s="1463" t="s">
        <v>14923</v>
      </c>
      <c r="D1191" s="1469">
        <v>43525.0</v>
      </c>
      <c r="E1191" s="1470" t="s">
        <v>14924</v>
      </c>
      <c r="F1191" s="1471">
        <v>8.16316229E8</v>
      </c>
      <c r="G1191" s="1471">
        <v>8.16316229E8</v>
      </c>
      <c r="H1191" s="1472" t="b">
        <v>0</v>
      </c>
      <c r="I1191" s="1468" t="s">
        <v>76</v>
      </c>
      <c r="J1191" s="1472" t="b">
        <v>1</v>
      </c>
      <c r="K1191" s="1473"/>
      <c r="L1191" s="1473"/>
      <c r="M1191" s="1463" t="s">
        <v>5307</v>
      </c>
      <c r="N1191" s="1463" t="s">
        <v>5307</v>
      </c>
      <c r="O1191" s="1474"/>
      <c r="P1191" s="1474"/>
    </row>
    <row r="1192" hidden="1">
      <c r="A1192" s="1464">
        <v>1291.0</v>
      </c>
      <c r="B1192" s="1463" t="s">
        <v>14925</v>
      </c>
      <c r="C1192" s="1463" t="s">
        <v>14926</v>
      </c>
      <c r="D1192" s="1469">
        <v>43525.0</v>
      </c>
      <c r="E1192" s="1470" t="s">
        <v>14927</v>
      </c>
      <c r="F1192" s="1471">
        <v>8.16316229E8</v>
      </c>
      <c r="G1192" s="1471">
        <v>8.16316229E8</v>
      </c>
      <c r="H1192" s="1472" t="b">
        <v>0</v>
      </c>
      <c r="I1192" s="1468" t="s">
        <v>76</v>
      </c>
      <c r="J1192" s="1472" t="b">
        <v>1</v>
      </c>
      <c r="K1192" s="1473"/>
      <c r="L1192" s="1473"/>
      <c r="M1192" s="1474"/>
      <c r="N1192" s="1474"/>
      <c r="O1192" s="1474"/>
      <c r="P1192" s="1474"/>
    </row>
    <row r="1193" hidden="1">
      <c r="A1193" s="1464">
        <v>1292.0</v>
      </c>
      <c r="B1193" s="1463" t="s">
        <v>14928</v>
      </c>
      <c r="C1193" s="1463" t="s">
        <v>14929</v>
      </c>
      <c r="D1193" s="1469">
        <v>43525.0</v>
      </c>
      <c r="E1193" s="1470" t="s">
        <v>14930</v>
      </c>
      <c r="F1193" s="1471">
        <v>6.57826165E8</v>
      </c>
      <c r="G1193" s="1471">
        <v>6.57826165E8</v>
      </c>
      <c r="H1193" s="1472" t="b">
        <v>0</v>
      </c>
      <c r="I1193" s="1468" t="s">
        <v>76</v>
      </c>
      <c r="J1193" s="1472" t="b">
        <v>1</v>
      </c>
      <c r="K1193" s="1473"/>
      <c r="L1193" s="1473"/>
      <c r="M1193" s="1474"/>
      <c r="N1193" s="1474"/>
      <c r="O1193" s="1474"/>
      <c r="P1193" s="1474"/>
    </row>
    <row r="1194" hidden="1">
      <c r="A1194" s="1464">
        <v>1293.0</v>
      </c>
      <c r="B1194" s="1463" t="s">
        <v>14931</v>
      </c>
      <c r="C1194" s="1463" t="s">
        <v>14931</v>
      </c>
      <c r="D1194" s="1469">
        <v>43943.0</v>
      </c>
      <c r="E1194" s="1470" t="s">
        <v>14932</v>
      </c>
      <c r="F1194" s="1471">
        <v>9.51205115E8</v>
      </c>
      <c r="G1194" s="1471">
        <v>9.51205115E8</v>
      </c>
      <c r="H1194" s="1472" t="b">
        <v>0</v>
      </c>
      <c r="I1194" s="1468" t="s">
        <v>76</v>
      </c>
      <c r="J1194" s="1472" t="b">
        <v>1</v>
      </c>
      <c r="K1194" s="1473"/>
      <c r="L1194" s="1473"/>
      <c r="M1194" s="1463" t="s">
        <v>6070</v>
      </c>
      <c r="N1194" s="1463" t="s">
        <v>6070</v>
      </c>
      <c r="O1194" s="1474"/>
      <c r="P1194" s="1474"/>
    </row>
    <row r="1195" hidden="1">
      <c r="A1195" s="1464">
        <v>1294.0</v>
      </c>
      <c r="B1195" s="1463" t="s">
        <v>14933</v>
      </c>
      <c r="C1195" s="1463" t="s">
        <v>14933</v>
      </c>
      <c r="D1195" s="1469">
        <v>43944.0</v>
      </c>
      <c r="E1195" s="1470" t="s">
        <v>14934</v>
      </c>
      <c r="F1195" s="1471">
        <v>9.86595192E8</v>
      </c>
      <c r="G1195" s="1471">
        <v>9.86595192E8</v>
      </c>
      <c r="H1195" s="1472" t="b">
        <v>0</v>
      </c>
      <c r="I1195" s="1468" t="s">
        <v>76</v>
      </c>
      <c r="J1195" s="1472" t="b">
        <v>0</v>
      </c>
      <c r="K1195" s="1473"/>
      <c r="L1195" s="1473"/>
      <c r="M1195" s="1474"/>
      <c r="N1195" s="1474"/>
      <c r="O1195" s="1474"/>
      <c r="P1195" s="1474"/>
    </row>
    <row r="1196" hidden="1">
      <c r="A1196" s="1464">
        <v>1295.0</v>
      </c>
      <c r="B1196" s="1463" t="s">
        <v>14935</v>
      </c>
      <c r="C1196" s="1463" t="s">
        <v>14936</v>
      </c>
      <c r="D1196" s="1469">
        <v>43944.0</v>
      </c>
      <c r="E1196" s="1470" t="s">
        <v>14937</v>
      </c>
      <c r="F1196" s="1471">
        <v>9.59542514E8</v>
      </c>
      <c r="G1196" s="1471">
        <v>9.59542514E8</v>
      </c>
      <c r="H1196" s="1472" t="b">
        <v>0</v>
      </c>
      <c r="I1196" s="1468" t="s">
        <v>76</v>
      </c>
      <c r="J1196" s="1472" t="b">
        <v>0</v>
      </c>
      <c r="K1196" s="1473"/>
      <c r="L1196" s="1473"/>
      <c r="M1196" s="1463" t="s">
        <v>2464</v>
      </c>
      <c r="N1196" s="1474"/>
      <c r="O1196" s="1474"/>
      <c r="P1196" s="1463" t="s">
        <v>2464</v>
      </c>
    </row>
    <row r="1197">
      <c r="A1197" s="1464">
        <v>1296.0</v>
      </c>
      <c r="B1197" s="1463" t="s">
        <v>5217</v>
      </c>
      <c r="C1197" s="1463" t="s">
        <v>5218</v>
      </c>
      <c r="D1197" s="1469">
        <v>43944.0</v>
      </c>
      <c r="E1197" s="1470" t="s">
        <v>5219</v>
      </c>
      <c r="F1197" s="1471">
        <v>8.02215491E8</v>
      </c>
      <c r="G1197" s="1471">
        <v>8.02215491E8</v>
      </c>
      <c r="H1197" s="1472" t="b">
        <v>1</v>
      </c>
      <c r="I1197" s="1468" t="s">
        <v>76</v>
      </c>
      <c r="J1197" s="1472" t="b">
        <v>1</v>
      </c>
      <c r="K1197" s="1468" t="s">
        <v>5142</v>
      </c>
      <c r="L1197" s="1471">
        <v>6.620964333E9</v>
      </c>
      <c r="M1197" s="1463" t="s">
        <v>2476</v>
      </c>
      <c r="N1197" s="1474"/>
      <c r="O1197" s="1463" t="s">
        <v>9362</v>
      </c>
      <c r="P1197" s="1463" t="s">
        <v>10057</v>
      </c>
    </row>
    <row r="1198" hidden="1">
      <c r="A1198" s="1464">
        <v>1297.0</v>
      </c>
      <c r="B1198" s="1463" t="s">
        <v>14938</v>
      </c>
      <c r="C1198" s="1463" t="s">
        <v>14939</v>
      </c>
      <c r="D1198" s="1469">
        <v>43944.0</v>
      </c>
      <c r="E1198" s="1470" t="s">
        <v>14940</v>
      </c>
      <c r="F1198" s="1471">
        <v>8.82445969E8</v>
      </c>
      <c r="G1198" s="1471">
        <v>8.82445969E8</v>
      </c>
      <c r="H1198" s="1472" t="b">
        <v>0</v>
      </c>
      <c r="I1198" s="1468" t="s">
        <v>76</v>
      </c>
      <c r="J1198" s="1472" t="b">
        <v>1</v>
      </c>
      <c r="K1198" s="1473"/>
      <c r="L1198" s="1473"/>
      <c r="M1198" s="1463" t="s">
        <v>7742</v>
      </c>
      <c r="N1198" s="1463" t="s">
        <v>7742</v>
      </c>
      <c r="O1198" s="1474"/>
      <c r="P1198" s="1474"/>
    </row>
    <row r="1199" hidden="1">
      <c r="A1199" s="1464">
        <v>1298.0</v>
      </c>
      <c r="B1199" s="1463" t="s">
        <v>14941</v>
      </c>
      <c r="C1199" s="1463" t="s">
        <v>14942</v>
      </c>
      <c r="D1199" s="1469">
        <v>43945.0</v>
      </c>
      <c r="E1199" s="1470" t="s">
        <v>14943</v>
      </c>
      <c r="F1199" s="1471">
        <v>8.92654635E8</v>
      </c>
      <c r="G1199" s="1471">
        <v>8.92654635E8</v>
      </c>
      <c r="H1199" s="1472" t="b">
        <v>0</v>
      </c>
      <c r="I1199" s="1468" t="s">
        <v>76</v>
      </c>
      <c r="J1199" s="1472" t="b">
        <v>0</v>
      </c>
      <c r="K1199" s="1468" t="s">
        <v>14736</v>
      </c>
      <c r="L1199" s="1471">
        <v>6.6944964881E10</v>
      </c>
      <c r="M1199" s="1474"/>
      <c r="N1199" s="1463" t="s">
        <v>3864</v>
      </c>
      <c r="O1199" s="1463" t="s">
        <v>3864</v>
      </c>
      <c r="P1199" s="1474"/>
    </row>
    <row r="1200" hidden="1">
      <c r="A1200" s="1464">
        <v>1299.0</v>
      </c>
      <c r="B1200" s="1463" t="s">
        <v>14944</v>
      </c>
      <c r="C1200" s="1463" t="s">
        <v>14945</v>
      </c>
      <c r="D1200" s="1469">
        <v>43945.0</v>
      </c>
      <c r="E1200" s="1470" t="s">
        <v>14946</v>
      </c>
      <c r="F1200" s="1471">
        <v>8.17731069E8</v>
      </c>
      <c r="G1200" s="1471">
        <v>8.17731069E8</v>
      </c>
      <c r="H1200" s="1472" t="b">
        <v>0</v>
      </c>
      <c r="I1200" s="1468" t="s">
        <v>76</v>
      </c>
      <c r="J1200" s="1472" t="b">
        <v>0</v>
      </c>
      <c r="K1200" s="1468" t="s">
        <v>13086</v>
      </c>
      <c r="L1200" s="1475">
        <v>6.60836E11</v>
      </c>
      <c r="M1200" s="1463" t="s">
        <v>2464</v>
      </c>
      <c r="N1200" s="1474"/>
      <c r="O1200" s="1474"/>
      <c r="P1200" s="1463" t="s">
        <v>2464</v>
      </c>
    </row>
    <row r="1201" hidden="1">
      <c r="A1201" s="1464">
        <v>1300.0</v>
      </c>
      <c r="B1201" s="1463" t="s">
        <v>14947</v>
      </c>
      <c r="C1201" s="1463" t="s">
        <v>14948</v>
      </c>
      <c r="D1201" s="1469">
        <v>43945.0</v>
      </c>
      <c r="E1201" s="1470" t="s">
        <v>14949</v>
      </c>
      <c r="F1201" s="1471">
        <v>6.14078769E8</v>
      </c>
      <c r="G1201" s="1471">
        <v>6.14078769E8</v>
      </c>
      <c r="H1201" s="1472" t="b">
        <v>0</v>
      </c>
      <c r="I1201" s="1468" t="s">
        <v>76</v>
      </c>
      <c r="J1201" s="1472" t="b">
        <v>0</v>
      </c>
      <c r="K1201" s="1468" t="s">
        <v>1204</v>
      </c>
      <c r="L1201" s="1471">
        <v>6.6839565594E10</v>
      </c>
      <c r="M1201" s="1463" t="s">
        <v>5963</v>
      </c>
      <c r="N1201" s="1463" t="s">
        <v>3864</v>
      </c>
      <c r="O1201" s="1463" t="s">
        <v>3864</v>
      </c>
      <c r="P1201" s="1474"/>
    </row>
    <row r="1202" hidden="1">
      <c r="A1202" s="1464">
        <v>1301.0</v>
      </c>
      <c r="B1202" s="1463" t="s">
        <v>14950</v>
      </c>
      <c r="C1202" s="1463" t="s">
        <v>14951</v>
      </c>
      <c r="D1202" s="1469">
        <v>43942.0</v>
      </c>
      <c r="E1202" s="1470" t="s">
        <v>14952</v>
      </c>
      <c r="F1202" s="1471">
        <v>2.1080966E7</v>
      </c>
      <c r="G1202" s="1471">
        <v>8.43885564E8</v>
      </c>
      <c r="H1202" s="1472" t="b">
        <v>0</v>
      </c>
      <c r="I1202" s="1468" t="s">
        <v>76</v>
      </c>
      <c r="J1202" s="1472" t="b">
        <v>0</v>
      </c>
      <c r="K1202" s="1473"/>
      <c r="L1202" s="1473"/>
      <c r="M1202" s="1463" t="s">
        <v>5089</v>
      </c>
      <c r="N1202" s="1463" t="s">
        <v>5089</v>
      </c>
      <c r="O1202" s="1474"/>
      <c r="P1202" s="1474"/>
    </row>
    <row r="1203" hidden="1">
      <c r="A1203" s="1464">
        <v>1302.0</v>
      </c>
      <c r="B1203" s="1463" t="s">
        <v>14953</v>
      </c>
      <c r="C1203" s="1463" t="s">
        <v>14954</v>
      </c>
      <c r="D1203" s="1469">
        <v>43942.0</v>
      </c>
      <c r="E1203" s="1470" t="s">
        <v>14955</v>
      </c>
      <c r="F1203" s="1471">
        <v>2.103488E7</v>
      </c>
      <c r="G1203" s="1471">
        <v>8.43885568E8</v>
      </c>
      <c r="H1203" s="1472" t="b">
        <v>0</v>
      </c>
      <c r="I1203" s="1468" t="s">
        <v>76</v>
      </c>
      <c r="J1203" s="1472" t="b">
        <v>0</v>
      </c>
      <c r="K1203" s="1473"/>
      <c r="L1203" s="1473"/>
      <c r="M1203" s="1474"/>
      <c r="N1203" s="1474"/>
      <c r="O1203" s="1474"/>
      <c r="P1203" s="1474"/>
    </row>
    <row r="1204" hidden="1">
      <c r="A1204" s="1464">
        <v>1303.0</v>
      </c>
      <c r="B1204" s="1463" t="s">
        <v>14956</v>
      </c>
      <c r="C1204" s="1463" t="s">
        <v>14957</v>
      </c>
      <c r="D1204" s="1469">
        <v>43942.0</v>
      </c>
      <c r="E1204" s="1470" t="s">
        <v>14958</v>
      </c>
      <c r="F1204" s="1471">
        <v>2.1085023E7</v>
      </c>
      <c r="G1204" s="1471">
        <v>8.43885586E8</v>
      </c>
      <c r="H1204" s="1472" t="b">
        <v>0</v>
      </c>
      <c r="I1204" s="1468" t="s">
        <v>76</v>
      </c>
      <c r="J1204" s="1472" t="b">
        <v>0</v>
      </c>
      <c r="K1204" s="1473"/>
      <c r="L1204" s="1473"/>
      <c r="M1204" s="1474"/>
      <c r="N1204" s="1474"/>
      <c r="O1204" s="1474"/>
      <c r="P1204" s="1474"/>
    </row>
    <row r="1205" hidden="1">
      <c r="A1205" s="1464">
        <v>1304.0</v>
      </c>
      <c r="B1205" s="1463" t="s">
        <v>14959</v>
      </c>
      <c r="C1205" s="1463" t="s">
        <v>14960</v>
      </c>
      <c r="D1205" s="1469">
        <v>43942.0</v>
      </c>
      <c r="E1205" s="1470" t="s">
        <v>14961</v>
      </c>
      <c r="F1205" s="1471">
        <v>2.7457192E7</v>
      </c>
      <c r="G1205" s="1471">
        <v>8.79170845E8</v>
      </c>
      <c r="H1205" s="1472" t="b">
        <v>0</v>
      </c>
      <c r="I1205" s="1468" t="s">
        <v>76</v>
      </c>
      <c r="J1205" s="1472" t="b">
        <v>0</v>
      </c>
      <c r="K1205" s="1473"/>
      <c r="L1205" s="1473"/>
      <c r="M1205" s="1463" t="s">
        <v>8221</v>
      </c>
      <c r="N1205" s="1463" t="s">
        <v>8221</v>
      </c>
      <c r="O1205" s="1474"/>
      <c r="P1205" s="1474"/>
    </row>
    <row r="1206" hidden="1">
      <c r="A1206" s="1464">
        <v>1305.0</v>
      </c>
      <c r="B1206" s="1463" t="s">
        <v>14962</v>
      </c>
      <c r="C1206" s="1463" t="s">
        <v>14963</v>
      </c>
      <c r="D1206" s="1469">
        <v>43942.0</v>
      </c>
      <c r="E1206" s="1470" t="s">
        <v>14964</v>
      </c>
      <c r="F1206" s="1471">
        <v>2.1025755E7</v>
      </c>
      <c r="G1206" s="1471">
        <v>8.187969E8</v>
      </c>
      <c r="H1206" s="1472" t="b">
        <v>0</v>
      </c>
      <c r="I1206" s="1468" t="s">
        <v>76</v>
      </c>
      <c r="J1206" s="1472" t="b">
        <v>0</v>
      </c>
      <c r="K1206" s="1473"/>
      <c r="L1206" s="1473"/>
      <c r="M1206" s="1474"/>
      <c r="N1206" s="1474"/>
      <c r="O1206" s="1474"/>
      <c r="P1206" s="1474"/>
    </row>
    <row r="1207" hidden="1">
      <c r="A1207" s="1464">
        <v>1306.0</v>
      </c>
      <c r="B1207" s="1463" t="s">
        <v>14965</v>
      </c>
      <c r="C1207" s="1463" t="s">
        <v>14966</v>
      </c>
      <c r="D1207" s="1469">
        <v>43942.0</v>
      </c>
      <c r="E1207" s="1470" t="s">
        <v>14967</v>
      </c>
      <c r="F1207" s="1471">
        <v>2.1509057E7</v>
      </c>
      <c r="G1207" s="1471">
        <v>9.82865868E8</v>
      </c>
      <c r="H1207" s="1472" t="b">
        <v>0</v>
      </c>
      <c r="I1207" s="1468" t="s">
        <v>76</v>
      </c>
      <c r="J1207" s="1472" t="b">
        <v>0</v>
      </c>
      <c r="K1207" s="1473"/>
      <c r="L1207" s="1473"/>
      <c r="M1207" s="1463" t="s">
        <v>5428</v>
      </c>
      <c r="N1207" s="1463" t="s">
        <v>5428</v>
      </c>
      <c r="O1207" s="1474"/>
      <c r="P1207" s="1474"/>
    </row>
    <row r="1208" hidden="1">
      <c r="A1208" s="1464">
        <v>1307.0</v>
      </c>
      <c r="B1208" s="1463" t="s">
        <v>14968</v>
      </c>
      <c r="C1208" s="1463" t="s">
        <v>14969</v>
      </c>
      <c r="D1208" s="1469">
        <v>43942.0</v>
      </c>
      <c r="E1208" s="1470" t="s">
        <v>14970</v>
      </c>
      <c r="F1208" s="1471">
        <v>2.7047544E7</v>
      </c>
      <c r="G1208" s="1471">
        <v>9.82861419E8</v>
      </c>
      <c r="H1208" s="1472" t="b">
        <v>0</v>
      </c>
      <c r="I1208" s="1468" t="s">
        <v>76</v>
      </c>
      <c r="J1208" s="1472" t="b">
        <v>0</v>
      </c>
      <c r="K1208" s="1473"/>
      <c r="L1208" s="1473"/>
      <c r="M1208" s="1474"/>
      <c r="N1208" s="1474"/>
      <c r="O1208" s="1474"/>
      <c r="P1208" s="1474"/>
    </row>
    <row r="1209" hidden="1">
      <c r="A1209" s="1464">
        <v>1308.0</v>
      </c>
      <c r="B1209" s="1463" t="s">
        <v>14971</v>
      </c>
      <c r="C1209" s="1463" t="s">
        <v>14972</v>
      </c>
      <c r="D1209" s="1469">
        <v>43942.0</v>
      </c>
      <c r="E1209" s="1470" t="s">
        <v>14973</v>
      </c>
      <c r="F1209" s="1471">
        <v>2.1300682E7</v>
      </c>
      <c r="G1209" s="1471">
        <v>9.82869099E8</v>
      </c>
      <c r="H1209" s="1472" t="b">
        <v>0</v>
      </c>
      <c r="I1209" s="1468" t="s">
        <v>76</v>
      </c>
      <c r="J1209" s="1472" t="b">
        <v>0</v>
      </c>
      <c r="K1209" s="1473"/>
      <c r="L1209" s="1473"/>
      <c r="M1209" s="1474"/>
      <c r="N1209" s="1474"/>
      <c r="O1209" s="1474"/>
      <c r="P1209" s="1474"/>
    </row>
    <row r="1210" hidden="1">
      <c r="A1210" s="1464">
        <v>1309.0</v>
      </c>
      <c r="B1210" s="1463" t="s">
        <v>14974</v>
      </c>
      <c r="C1210" s="1463" t="s">
        <v>14975</v>
      </c>
      <c r="D1210" s="1469">
        <v>43942.0</v>
      </c>
      <c r="E1210" s="1470" t="s">
        <v>14976</v>
      </c>
      <c r="F1210" s="1471">
        <v>2.4343122E7</v>
      </c>
      <c r="G1210" s="1471">
        <v>6.23358444E8</v>
      </c>
      <c r="H1210" s="1472" t="b">
        <v>0</v>
      </c>
      <c r="I1210" s="1468" t="s">
        <v>76</v>
      </c>
      <c r="J1210" s="1472" t="b">
        <v>0</v>
      </c>
      <c r="K1210" s="1473"/>
      <c r="L1210" s="1473"/>
      <c r="M1210" s="1474"/>
      <c r="N1210" s="1474"/>
      <c r="O1210" s="1474"/>
      <c r="P1210" s="1474"/>
    </row>
    <row r="1211" hidden="1">
      <c r="A1211" s="1464">
        <v>1310.0</v>
      </c>
      <c r="B1211" s="1463" t="s">
        <v>14977</v>
      </c>
      <c r="C1211" s="1463" t="s">
        <v>14978</v>
      </c>
      <c r="D1211" s="1469">
        <v>43942.0</v>
      </c>
      <c r="E1211" s="1470" t="s">
        <v>14979</v>
      </c>
      <c r="F1211" s="1471">
        <v>2.1052206E7</v>
      </c>
      <c r="G1211" s="1471">
        <v>8.7823101E8</v>
      </c>
      <c r="H1211" s="1472" t="b">
        <v>0</v>
      </c>
      <c r="I1211" s="1468" t="s">
        <v>76</v>
      </c>
      <c r="J1211" s="1472" t="b">
        <v>0</v>
      </c>
      <c r="K1211" s="1473"/>
      <c r="L1211" s="1473"/>
      <c r="M1211" s="1474"/>
      <c r="N1211" s="1474"/>
      <c r="O1211" s="1474"/>
      <c r="P1211" s="1474"/>
    </row>
    <row r="1212" hidden="1">
      <c r="A1212" s="1464">
        <v>1311.0</v>
      </c>
      <c r="B1212" s="1463" t="s">
        <v>14980</v>
      </c>
      <c r="C1212" s="1463" t="s">
        <v>14981</v>
      </c>
      <c r="D1212" s="1469">
        <v>43942.0</v>
      </c>
      <c r="E1212" s="1470" t="s">
        <v>14982</v>
      </c>
      <c r="F1212" s="1471">
        <v>2.11712E7</v>
      </c>
      <c r="G1212" s="1471">
        <v>9.7986556E8</v>
      </c>
      <c r="H1212" s="1472" t="b">
        <v>0</v>
      </c>
      <c r="I1212" s="1468" t="s">
        <v>76</v>
      </c>
      <c r="J1212" s="1472" t="b">
        <v>0</v>
      </c>
      <c r="K1212" s="1473"/>
      <c r="L1212" s="1473"/>
      <c r="M1212" s="1463" t="s">
        <v>5077</v>
      </c>
      <c r="N1212" s="1463" t="s">
        <v>5077</v>
      </c>
      <c r="O1212" s="1474"/>
      <c r="P1212" s="1474"/>
    </row>
    <row r="1213" hidden="1">
      <c r="A1213" s="1464">
        <v>1312.0</v>
      </c>
      <c r="B1213" s="1463" t="s">
        <v>14983</v>
      </c>
      <c r="C1213" s="1463" t="s">
        <v>14984</v>
      </c>
      <c r="D1213" s="1469">
        <v>43942.0</v>
      </c>
      <c r="E1213" s="1470" t="s">
        <v>14985</v>
      </c>
      <c r="F1213" s="1471">
        <v>2.2880045E7</v>
      </c>
      <c r="G1213" s="1471">
        <v>9.82860387E8</v>
      </c>
      <c r="H1213" s="1472" t="b">
        <v>0</v>
      </c>
      <c r="I1213" s="1468" t="s">
        <v>76</v>
      </c>
      <c r="J1213" s="1472" t="b">
        <v>0</v>
      </c>
      <c r="K1213" s="1473"/>
      <c r="L1213" s="1473"/>
      <c r="M1213" s="1463" t="s">
        <v>5164</v>
      </c>
      <c r="N1213" s="1463" t="s">
        <v>5164</v>
      </c>
      <c r="P1213" s="1474"/>
    </row>
    <row r="1214" hidden="1">
      <c r="A1214" s="1464">
        <v>1313.0</v>
      </c>
      <c r="B1214" s="1463" t="s">
        <v>14986</v>
      </c>
      <c r="C1214" s="1463" t="s">
        <v>14987</v>
      </c>
      <c r="D1214" s="1469">
        <v>43942.0</v>
      </c>
      <c r="E1214" s="1470" t="s">
        <v>14988</v>
      </c>
      <c r="F1214" s="1471">
        <v>2.1194654E7</v>
      </c>
      <c r="G1214" s="1471">
        <v>9.22505983E8</v>
      </c>
      <c r="H1214" s="1472" t="b">
        <v>0</v>
      </c>
      <c r="I1214" s="1468" t="s">
        <v>76</v>
      </c>
      <c r="J1214" s="1472" t="b">
        <v>0</v>
      </c>
      <c r="K1214" s="1473"/>
      <c r="L1214" s="1473"/>
      <c r="M1214" s="1463" t="s">
        <v>4951</v>
      </c>
      <c r="N1214" s="1463" t="s">
        <v>4951</v>
      </c>
      <c r="O1214" s="1474"/>
      <c r="P1214" s="1474"/>
    </row>
    <row r="1215" hidden="1">
      <c r="A1215" s="1464">
        <v>1314.0</v>
      </c>
      <c r="B1215" s="1463" t="s">
        <v>14989</v>
      </c>
      <c r="C1215" s="1463" t="s">
        <v>14990</v>
      </c>
      <c r="D1215" s="1469">
        <v>43942.0</v>
      </c>
      <c r="E1215" s="1470" t="s">
        <v>14991</v>
      </c>
      <c r="F1215" s="1471">
        <v>2.2095258E7</v>
      </c>
      <c r="G1215" s="1471">
        <v>6.14123155E8</v>
      </c>
      <c r="H1215" s="1472" t="b">
        <v>0</v>
      </c>
      <c r="I1215" s="1468" t="s">
        <v>76</v>
      </c>
      <c r="J1215" s="1472" t="b">
        <v>0</v>
      </c>
      <c r="K1215" s="1473"/>
      <c r="L1215" s="1473"/>
      <c r="M1215" s="1463" t="s">
        <v>4951</v>
      </c>
      <c r="N1215" s="1463" t="s">
        <v>4951</v>
      </c>
      <c r="O1215" s="1474"/>
      <c r="P1215" s="1474"/>
    </row>
    <row r="1216" hidden="1">
      <c r="A1216" s="1464">
        <v>1315.0</v>
      </c>
      <c r="B1216" s="1463" t="s">
        <v>14992</v>
      </c>
      <c r="C1216" s="1463" t="s">
        <v>14993</v>
      </c>
      <c r="D1216" s="1469">
        <v>43942.0</v>
      </c>
      <c r="E1216" s="1470" t="s">
        <v>14994</v>
      </c>
      <c r="F1216" s="1471">
        <v>2.2525552E7</v>
      </c>
      <c r="G1216" s="1471">
        <v>6.14170015E8</v>
      </c>
      <c r="H1216" s="1472" t="b">
        <v>0</v>
      </c>
      <c r="I1216" s="1468" t="s">
        <v>76</v>
      </c>
      <c r="J1216" s="1472" t="b">
        <v>0</v>
      </c>
      <c r="K1216" s="1473"/>
      <c r="L1216" s="1473"/>
      <c r="M1216" s="1474"/>
      <c r="N1216" s="1474"/>
      <c r="O1216" s="1474"/>
      <c r="P1216" s="1474"/>
    </row>
    <row r="1217" hidden="1">
      <c r="A1217" s="1464">
        <v>1316.0</v>
      </c>
      <c r="B1217" s="1463" t="s">
        <v>14995</v>
      </c>
      <c r="C1217" s="1463" t="s">
        <v>14996</v>
      </c>
      <c r="D1217" s="1469">
        <v>43946.0</v>
      </c>
      <c r="E1217" s="1470" t="s">
        <v>14997</v>
      </c>
      <c r="F1217" s="1471">
        <v>8.99235233E8</v>
      </c>
      <c r="G1217" s="1471">
        <v>8.86207898E8</v>
      </c>
      <c r="H1217" s="1472" t="b">
        <v>0</v>
      </c>
      <c r="I1217" s="1468" t="s">
        <v>76</v>
      </c>
      <c r="J1217" s="1472" t="b">
        <v>0</v>
      </c>
      <c r="K1217" s="1468" t="s">
        <v>14255</v>
      </c>
      <c r="L1217" s="1476"/>
      <c r="M1217" s="1463" t="s">
        <v>2432</v>
      </c>
      <c r="N1217" s="1474"/>
      <c r="O1217" s="1474"/>
      <c r="P1217" s="1463" t="s">
        <v>2432</v>
      </c>
    </row>
    <row r="1218" hidden="1">
      <c r="A1218" s="1464">
        <v>1317.0</v>
      </c>
      <c r="B1218" s="1463" t="s">
        <v>14998</v>
      </c>
      <c r="C1218" s="1463" t="s">
        <v>14999</v>
      </c>
      <c r="D1218" s="1469">
        <v>43946.0</v>
      </c>
      <c r="E1218" s="1470" t="s">
        <v>15000</v>
      </c>
      <c r="F1218" s="1471">
        <v>9.70178718E8</v>
      </c>
      <c r="G1218" s="1471">
        <v>9.70178718E8</v>
      </c>
      <c r="H1218" s="1472" t="b">
        <v>0</v>
      </c>
      <c r="I1218" s="1468" t="s">
        <v>76</v>
      </c>
      <c r="J1218" s="1472" t="b">
        <v>0</v>
      </c>
      <c r="K1218" s="1468" t="s">
        <v>13086</v>
      </c>
      <c r="L1218" s="1475">
        <v>6.60836E11</v>
      </c>
      <c r="M1218" s="1463" t="s">
        <v>2437</v>
      </c>
      <c r="N1218" s="1474"/>
      <c r="O1218" s="1474"/>
      <c r="P1218" s="1463" t="s">
        <v>2437</v>
      </c>
    </row>
    <row r="1219" hidden="1">
      <c r="A1219" s="1464">
        <v>1318.0</v>
      </c>
      <c r="B1219" s="1463" t="s">
        <v>15001</v>
      </c>
      <c r="C1219" s="1463" t="s">
        <v>15002</v>
      </c>
      <c r="D1219" s="1469">
        <v>43946.0</v>
      </c>
      <c r="E1219" s="1470" t="s">
        <v>15003</v>
      </c>
      <c r="F1219" s="1471">
        <v>6.50825456E8</v>
      </c>
      <c r="G1219" s="1471">
        <v>6.50825456E8</v>
      </c>
      <c r="H1219" s="1472" t="b">
        <v>0</v>
      </c>
      <c r="I1219" s="1468" t="s">
        <v>76</v>
      </c>
      <c r="J1219" s="1472" t="b">
        <v>0</v>
      </c>
      <c r="K1219" s="1468" t="s">
        <v>1077</v>
      </c>
      <c r="L1219" s="1471">
        <v>6.6618258585E10</v>
      </c>
      <c r="M1219" s="1463" t="s">
        <v>2432</v>
      </c>
      <c r="N1219" s="1463" t="s">
        <v>7002</v>
      </c>
      <c r="O1219" s="1463" t="s">
        <v>5398</v>
      </c>
      <c r="P1219" s="1463" t="s">
        <v>2432</v>
      </c>
    </row>
    <row r="1220" hidden="1">
      <c r="A1220" s="1464">
        <v>1319.0</v>
      </c>
      <c r="B1220" s="1463" t="s">
        <v>15004</v>
      </c>
      <c r="C1220" s="1463" t="s">
        <v>15005</v>
      </c>
      <c r="D1220" s="1469">
        <v>43946.0</v>
      </c>
      <c r="E1220" s="1470" t="s">
        <v>15006</v>
      </c>
      <c r="F1220" s="1471">
        <v>8.50775566E8</v>
      </c>
      <c r="G1220" s="1471">
        <v>8.50775566E8</v>
      </c>
      <c r="H1220" s="1472" t="b">
        <v>0</v>
      </c>
      <c r="I1220" s="1468" t="s">
        <v>76</v>
      </c>
      <c r="J1220" s="1472" t="b">
        <v>0</v>
      </c>
      <c r="K1220" s="1468" t="s">
        <v>14736</v>
      </c>
      <c r="L1220" s="1471">
        <v>6.6944964881E10</v>
      </c>
      <c r="M1220" s="1463" t="s">
        <v>4048</v>
      </c>
      <c r="N1220" s="1474"/>
      <c r="O1220" s="1474"/>
      <c r="P1220" s="1463" t="s">
        <v>4048</v>
      </c>
    </row>
    <row r="1221" hidden="1">
      <c r="A1221" s="1464">
        <v>1320.0</v>
      </c>
      <c r="B1221" s="1463" t="s">
        <v>15007</v>
      </c>
      <c r="C1221" s="1463" t="s">
        <v>15008</v>
      </c>
      <c r="D1221" s="1469">
        <v>43947.0</v>
      </c>
      <c r="E1221" s="1470" t="s">
        <v>15009</v>
      </c>
      <c r="F1221" s="1471">
        <v>6.58137954E8</v>
      </c>
      <c r="G1221" s="1471">
        <v>6.58137954E8</v>
      </c>
      <c r="H1221" s="1472" t="b">
        <v>0</v>
      </c>
      <c r="I1221" s="1473"/>
      <c r="J1221" s="1472" t="b">
        <v>0</v>
      </c>
      <c r="K1221" s="1468" t="s">
        <v>13086</v>
      </c>
      <c r="L1221" s="1475">
        <v>6.60836E11</v>
      </c>
      <c r="M1221" s="1463" t="s">
        <v>2432</v>
      </c>
      <c r="N1221" s="1463" t="s">
        <v>6090</v>
      </c>
      <c r="P1221" s="1463" t="s">
        <v>2432</v>
      </c>
    </row>
    <row r="1222" hidden="1">
      <c r="A1222" s="1464">
        <v>1321.0</v>
      </c>
      <c r="B1222" s="1463" t="s">
        <v>15010</v>
      </c>
      <c r="C1222" s="1463" t="s">
        <v>15011</v>
      </c>
      <c r="D1222" s="1469">
        <v>43947.0</v>
      </c>
      <c r="E1222" s="1470" t="s">
        <v>15012</v>
      </c>
      <c r="F1222" s="1471">
        <v>6.59324915E8</v>
      </c>
      <c r="G1222" s="1471">
        <v>6.59324915E8</v>
      </c>
      <c r="H1222" s="1472" t="b">
        <v>0</v>
      </c>
      <c r="I1222" s="1468" t="s">
        <v>76</v>
      </c>
      <c r="J1222" s="1472" t="b">
        <v>0</v>
      </c>
      <c r="K1222" s="1468" t="s">
        <v>13086</v>
      </c>
      <c r="L1222" s="1475">
        <v>6.60836E11</v>
      </c>
      <c r="M1222" s="1463" t="s">
        <v>2464</v>
      </c>
      <c r="N1222" s="1463" t="s">
        <v>9243</v>
      </c>
      <c r="O1222" s="1474"/>
      <c r="P1222" s="1463" t="s">
        <v>2464</v>
      </c>
    </row>
    <row r="1223">
      <c r="A1223" s="1464">
        <v>1336.0</v>
      </c>
      <c r="B1223" s="1463" t="s">
        <v>5221</v>
      </c>
      <c r="C1223" s="1463" t="s">
        <v>5222</v>
      </c>
      <c r="D1223" s="1469">
        <v>43929.0</v>
      </c>
      <c r="E1223" s="1470" t="s">
        <v>5223</v>
      </c>
      <c r="F1223" s="1471">
        <v>2.9539399E7</v>
      </c>
      <c r="G1223" s="1471">
        <v>6.25925566E8</v>
      </c>
      <c r="H1223" s="1472" t="b">
        <v>1</v>
      </c>
      <c r="I1223" s="1468" t="s">
        <v>76</v>
      </c>
      <c r="J1223" s="1472" t="b">
        <v>1</v>
      </c>
      <c r="K1223" s="1468" t="s">
        <v>1077</v>
      </c>
      <c r="L1223" s="1471">
        <v>6.6618258585E10</v>
      </c>
      <c r="M1223" s="1463" t="s">
        <v>2426</v>
      </c>
      <c r="N1223" s="1463" t="s">
        <v>10063</v>
      </c>
      <c r="O1223" s="1463" t="s">
        <v>10063</v>
      </c>
      <c r="P1223" s="1463" t="s">
        <v>10064</v>
      </c>
    </row>
    <row r="1224">
      <c r="A1224" s="1464">
        <v>1337.0</v>
      </c>
      <c r="B1224" s="1463" t="s">
        <v>5225</v>
      </c>
      <c r="C1224" s="1463" t="s">
        <v>5226</v>
      </c>
      <c r="D1224" s="1469">
        <v>44389.0</v>
      </c>
      <c r="E1224" s="1470" t="s">
        <v>5227</v>
      </c>
      <c r="F1224" s="1471">
        <v>2.0567832E7</v>
      </c>
      <c r="G1224" s="1471">
        <v>6.25923663E8</v>
      </c>
      <c r="H1224" s="1472" t="b">
        <v>1</v>
      </c>
      <c r="I1224" s="1468" t="s">
        <v>76</v>
      </c>
      <c r="J1224" s="1472" t="b">
        <v>1</v>
      </c>
      <c r="K1224" s="1468" t="s">
        <v>1077</v>
      </c>
      <c r="L1224" s="1471">
        <v>6.6618258585E10</v>
      </c>
      <c r="M1224" s="1463" t="s">
        <v>2659</v>
      </c>
      <c r="N1224" s="1463" t="s">
        <v>10063</v>
      </c>
      <c r="O1224" s="1463" t="s">
        <v>10063</v>
      </c>
      <c r="P1224" s="1463" t="s">
        <v>10066</v>
      </c>
    </row>
    <row r="1225" hidden="1">
      <c r="A1225" s="1464">
        <v>1338.0</v>
      </c>
      <c r="B1225" s="1463" t="s">
        <v>15013</v>
      </c>
      <c r="C1225" s="1463" t="s">
        <v>15014</v>
      </c>
      <c r="D1225" s="1469">
        <v>43945.0</v>
      </c>
      <c r="E1225" s="1470" t="s">
        <v>15015</v>
      </c>
      <c r="F1225" s="1471">
        <v>8.43568638E8</v>
      </c>
      <c r="G1225" s="1471">
        <v>8.43568638E8</v>
      </c>
      <c r="H1225" s="1472" t="b">
        <v>0</v>
      </c>
      <c r="I1225" s="1468" t="s">
        <v>76</v>
      </c>
      <c r="J1225" s="1472" t="b">
        <v>0</v>
      </c>
      <c r="K1225" s="1473"/>
      <c r="L1225" s="1473"/>
      <c r="M1225" s="1463" t="s">
        <v>2437</v>
      </c>
      <c r="N1225" s="1474"/>
      <c r="O1225" s="1474"/>
      <c r="P1225" s="1463" t="s">
        <v>2437</v>
      </c>
    </row>
    <row r="1226" hidden="1">
      <c r="A1226" s="1464">
        <v>1339.0</v>
      </c>
      <c r="B1226" s="1463" t="s">
        <v>15016</v>
      </c>
      <c r="C1226" s="1463" t="s">
        <v>15017</v>
      </c>
      <c r="D1226" s="1469">
        <v>43945.0</v>
      </c>
      <c r="E1226" s="1470" t="s">
        <v>15018</v>
      </c>
      <c r="F1226" s="1471">
        <v>6.14079141E8</v>
      </c>
      <c r="G1226" s="1477">
        <v>6.14079141091004E18</v>
      </c>
      <c r="H1226" s="1472" t="b">
        <v>0</v>
      </c>
      <c r="I1226" s="1468" t="s">
        <v>76</v>
      </c>
      <c r="J1226" s="1472" t="b">
        <v>0</v>
      </c>
      <c r="K1226" s="1473"/>
      <c r="L1226" s="1473"/>
      <c r="M1226" s="1463" t="s">
        <v>2437</v>
      </c>
      <c r="N1226" s="1463" t="s">
        <v>5267</v>
      </c>
      <c r="P1226" s="1463" t="s">
        <v>2437</v>
      </c>
    </row>
    <row r="1227" hidden="1">
      <c r="A1227" s="1464">
        <v>1340.0</v>
      </c>
      <c r="B1227" s="1463" t="s">
        <v>15019</v>
      </c>
      <c r="C1227" s="1463" t="s">
        <v>15020</v>
      </c>
      <c r="D1227" s="1469">
        <v>43945.0</v>
      </c>
      <c r="E1227" s="1470" t="s">
        <v>15021</v>
      </c>
      <c r="F1227" s="1471">
        <v>6.14079618E8</v>
      </c>
      <c r="G1227" s="1471">
        <v>6.14079618E8</v>
      </c>
      <c r="H1227" s="1472" t="b">
        <v>0</v>
      </c>
      <c r="I1227" s="1468" t="s">
        <v>76</v>
      </c>
      <c r="J1227" s="1472" t="b">
        <v>0</v>
      </c>
      <c r="K1227" s="1473"/>
      <c r="L1227" s="1473"/>
      <c r="M1227" s="1463" t="s">
        <v>2437</v>
      </c>
      <c r="N1227" s="1474"/>
      <c r="O1227" s="1474"/>
      <c r="P1227" s="1463" t="s">
        <v>2437</v>
      </c>
    </row>
    <row r="1228" hidden="1">
      <c r="A1228" s="1464">
        <v>1341.0</v>
      </c>
      <c r="B1228" s="1463" t="s">
        <v>15022</v>
      </c>
      <c r="C1228" s="1463" t="s">
        <v>15022</v>
      </c>
      <c r="D1228" s="1469">
        <v>43945.0</v>
      </c>
      <c r="E1228" s="1470" t="s">
        <v>15023</v>
      </c>
      <c r="F1228" s="1471">
        <v>6.59352142E8</v>
      </c>
      <c r="G1228" s="1471">
        <v>6.59352142E8</v>
      </c>
      <c r="H1228" s="1472" t="b">
        <v>0</v>
      </c>
      <c r="I1228" s="1468" t="s">
        <v>76</v>
      </c>
      <c r="J1228" s="1472" t="b">
        <v>0</v>
      </c>
      <c r="K1228" s="1473"/>
      <c r="L1228" s="1473"/>
      <c r="M1228" s="1463" t="s">
        <v>2437</v>
      </c>
      <c r="N1228" s="1474"/>
      <c r="O1228" s="1474"/>
      <c r="P1228" s="1463" t="s">
        <v>2437</v>
      </c>
    </row>
    <row r="1229" hidden="1">
      <c r="A1229" s="1464">
        <v>1342.0</v>
      </c>
      <c r="B1229" s="1463" t="s">
        <v>15024</v>
      </c>
      <c r="C1229" s="1463" t="s">
        <v>15025</v>
      </c>
      <c r="D1229" s="1469">
        <v>43945.0</v>
      </c>
      <c r="E1229" s="1470" t="s">
        <v>15026</v>
      </c>
      <c r="F1229" s="1471">
        <v>6.59820176E8</v>
      </c>
      <c r="G1229" s="1471">
        <v>6.59820176E8</v>
      </c>
      <c r="H1229" s="1472" t="b">
        <v>0</v>
      </c>
      <c r="I1229" s="1468" t="s">
        <v>76</v>
      </c>
      <c r="J1229" s="1472" t="b">
        <v>0</v>
      </c>
      <c r="K1229" s="1473"/>
      <c r="L1229" s="1473"/>
      <c r="M1229" s="1463" t="s">
        <v>2437</v>
      </c>
      <c r="N1229" s="1463" t="s">
        <v>5469</v>
      </c>
      <c r="O1229" s="1474"/>
      <c r="P1229" s="1463" t="s">
        <v>2437</v>
      </c>
    </row>
    <row r="1230" hidden="1">
      <c r="A1230" s="1464">
        <v>1343.0</v>
      </c>
      <c r="B1230" s="1463" t="s">
        <v>15027</v>
      </c>
      <c r="C1230" s="1463" t="s">
        <v>15027</v>
      </c>
      <c r="D1230" s="1469">
        <v>43945.0</v>
      </c>
      <c r="E1230" s="1470" t="s">
        <v>15028</v>
      </c>
      <c r="F1230" s="1471">
        <v>8.00641208E8</v>
      </c>
      <c r="G1230" s="1471">
        <v>8.00641208E8</v>
      </c>
      <c r="H1230" s="1472" t="b">
        <v>0</v>
      </c>
      <c r="I1230" s="1468" t="s">
        <v>76</v>
      </c>
      <c r="J1230" s="1472" t="b">
        <v>0</v>
      </c>
      <c r="K1230" s="1473"/>
      <c r="L1230" s="1473"/>
      <c r="M1230" s="1463" t="s">
        <v>2437</v>
      </c>
      <c r="N1230" s="1474"/>
      <c r="O1230" s="1474"/>
      <c r="P1230" s="1463" t="s">
        <v>2437</v>
      </c>
    </row>
    <row r="1231" hidden="1">
      <c r="A1231" s="1464">
        <v>1344.0</v>
      </c>
      <c r="B1231" s="1463" t="s">
        <v>15029</v>
      </c>
      <c r="C1231" s="1463" t="s">
        <v>15030</v>
      </c>
      <c r="D1231" s="1469">
        <v>43945.0</v>
      </c>
      <c r="E1231" s="1470" t="s">
        <v>15031</v>
      </c>
      <c r="F1231" s="1471">
        <v>6.32655758E8</v>
      </c>
      <c r="G1231" s="1471">
        <v>6.32655758E8</v>
      </c>
      <c r="H1231" s="1472" t="b">
        <v>0</v>
      </c>
      <c r="I1231" s="1468" t="s">
        <v>76</v>
      </c>
      <c r="J1231" s="1472" t="b">
        <v>0</v>
      </c>
      <c r="K1231" s="1468" t="s">
        <v>1204</v>
      </c>
      <c r="L1231" s="1471">
        <v>6.6839565594E10</v>
      </c>
      <c r="M1231" s="1463" t="s">
        <v>2437</v>
      </c>
      <c r="N1231" s="1463" t="s">
        <v>5011</v>
      </c>
      <c r="O1231" s="1463" t="s">
        <v>5398</v>
      </c>
      <c r="P1231" s="1463" t="s">
        <v>2437</v>
      </c>
    </row>
    <row r="1232" hidden="1">
      <c r="A1232" s="1464">
        <v>1345.0</v>
      </c>
      <c r="B1232" s="1463" t="s">
        <v>15032</v>
      </c>
      <c r="C1232" s="1463" t="s">
        <v>15033</v>
      </c>
      <c r="D1232" s="1469">
        <v>43947.0</v>
      </c>
      <c r="E1232" s="1470" t="s">
        <v>15034</v>
      </c>
      <c r="F1232" s="1471">
        <v>9.55473995E8</v>
      </c>
      <c r="G1232" s="1471">
        <v>9.55473995E8</v>
      </c>
      <c r="H1232" s="1472" t="b">
        <v>0</v>
      </c>
      <c r="I1232" s="1468" t="s">
        <v>76</v>
      </c>
      <c r="J1232" s="1472" t="b">
        <v>0</v>
      </c>
      <c r="K1232" s="1473"/>
      <c r="L1232" s="1473"/>
      <c r="M1232" s="1463" t="s">
        <v>2432</v>
      </c>
      <c r="N1232" s="1474"/>
      <c r="O1232" s="1474"/>
      <c r="P1232" s="1463" t="s">
        <v>2432</v>
      </c>
    </row>
    <row r="1233" hidden="1">
      <c r="A1233" s="1464">
        <v>1346.0</v>
      </c>
      <c r="B1233" s="1463" t="s">
        <v>12545</v>
      </c>
      <c r="C1233" s="1463" t="s">
        <v>12545</v>
      </c>
      <c r="D1233" s="1469">
        <v>43947.0</v>
      </c>
      <c r="E1233" s="1470" t="s">
        <v>15035</v>
      </c>
      <c r="F1233" s="1471">
        <v>6.58137954E8</v>
      </c>
      <c r="G1233" s="1471">
        <v>6.58137954E8</v>
      </c>
      <c r="H1233" s="1472" t="b">
        <v>0</v>
      </c>
      <c r="I1233" s="1473"/>
      <c r="J1233" s="1472" t="b">
        <v>1</v>
      </c>
      <c r="K1233" s="1473"/>
      <c r="L1233" s="1473"/>
      <c r="M1233" s="1463" t="s">
        <v>2432</v>
      </c>
      <c r="N1233" s="1463" t="s">
        <v>6090</v>
      </c>
      <c r="P1233" s="1463" t="s">
        <v>2432</v>
      </c>
    </row>
    <row r="1234" hidden="1">
      <c r="A1234" s="1464">
        <v>1347.0</v>
      </c>
      <c r="B1234" s="1463" t="s">
        <v>15036</v>
      </c>
      <c r="C1234" s="1463" t="s">
        <v>15037</v>
      </c>
      <c r="D1234" s="1469">
        <v>43979.0</v>
      </c>
      <c r="E1234" s="1470" t="s">
        <v>15038</v>
      </c>
      <c r="F1234" s="1471">
        <v>8.19218728E8</v>
      </c>
      <c r="G1234" s="1471">
        <v>8.19218728E8</v>
      </c>
      <c r="H1234" s="1472" t="b">
        <v>0</v>
      </c>
      <c r="I1234" s="1468" t="s">
        <v>76</v>
      </c>
      <c r="J1234" s="1472" t="b">
        <v>0</v>
      </c>
      <c r="K1234" s="1473"/>
      <c r="L1234" s="1473"/>
      <c r="M1234" s="1463" t="s">
        <v>2464</v>
      </c>
      <c r="N1234" s="1463" t="s">
        <v>13533</v>
      </c>
      <c r="O1234" s="1474"/>
      <c r="P1234" s="1463" t="s">
        <v>2464</v>
      </c>
    </row>
    <row r="1235" hidden="1">
      <c r="A1235" s="1464">
        <v>1348.0</v>
      </c>
      <c r="B1235" s="1463" t="s">
        <v>15039</v>
      </c>
      <c r="C1235" s="1463" t="s">
        <v>15040</v>
      </c>
      <c r="D1235" s="1469">
        <v>43949.0</v>
      </c>
      <c r="E1235" s="1470" t="s">
        <v>15041</v>
      </c>
      <c r="F1235" s="1471">
        <v>9.38879899E8</v>
      </c>
      <c r="G1235" s="1471">
        <v>9.68294553E8</v>
      </c>
      <c r="H1235" s="1472" t="b">
        <v>0</v>
      </c>
      <c r="I1235" s="1468" t="s">
        <v>76</v>
      </c>
      <c r="J1235" s="1472" t="b">
        <v>0</v>
      </c>
      <c r="K1235" s="1473"/>
      <c r="L1235" s="1473"/>
      <c r="M1235" s="1463" t="s">
        <v>4937</v>
      </c>
      <c r="N1235" s="1463" t="s">
        <v>4937</v>
      </c>
      <c r="O1235" s="1474"/>
      <c r="P1235" s="1474"/>
    </row>
    <row r="1236" hidden="1">
      <c r="A1236" s="1464">
        <v>1349.0</v>
      </c>
      <c r="B1236" s="1463" t="s">
        <v>15042</v>
      </c>
      <c r="C1236" s="1463" t="s">
        <v>15043</v>
      </c>
      <c r="D1236" s="1469">
        <v>43950.0</v>
      </c>
      <c r="E1236" s="1470" t="s">
        <v>15044</v>
      </c>
      <c r="F1236" s="1471">
        <v>9.25955165E8</v>
      </c>
      <c r="G1236" s="1468" t="s">
        <v>15045</v>
      </c>
      <c r="H1236" s="1472" t="b">
        <v>0</v>
      </c>
      <c r="I1236" s="1473"/>
      <c r="J1236" s="1472" t="b">
        <v>0</v>
      </c>
      <c r="K1236" s="1473"/>
      <c r="L1236" s="1473"/>
      <c r="M1236" s="1463" t="s">
        <v>2464</v>
      </c>
      <c r="N1236" s="1474"/>
      <c r="O1236" s="1474"/>
      <c r="P1236" s="1463" t="s">
        <v>2464</v>
      </c>
    </row>
    <row r="1237">
      <c r="A1237" s="1464">
        <v>1350.0</v>
      </c>
      <c r="B1237" s="1463" t="s">
        <v>5230</v>
      </c>
      <c r="C1237" s="1463" t="s">
        <v>5231</v>
      </c>
      <c r="D1237" s="1469">
        <v>44331.0</v>
      </c>
      <c r="E1237" s="1470" t="s">
        <v>5232</v>
      </c>
      <c r="F1237" s="1471">
        <v>8.28266696E8</v>
      </c>
      <c r="G1237" s="1471">
        <v>8.28266696E8</v>
      </c>
      <c r="H1237" s="1472" t="b">
        <v>1</v>
      </c>
      <c r="I1237" s="1468" t="s">
        <v>76</v>
      </c>
      <c r="J1237" s="1472" t="b">
        <v>1</v>
      </c>
      <c r="K1237" s="1468" t="s">
        <v>4936</v>
      </c>
      <c r="L1237" s="1471">
        <v>6.6909921784E10</v>
      </c>
      <c r="M1237" s="1463" t="s">
        <v>4200</v>
      </c>
      <c r="N1237" s="1463" t="s">
        <v>10063</v>
      </c>
      <c r="O1237" s="1463" t="s">
        <v>10063</v>
      </c>
      <c r="P1237" s="1463" t="s">
        <v>4200</v>
      </c>
    </row>
    <row r="1238" hidden="1">
      <c r="A1238" s="1464">
        <v>1351.0</v>
      </c>
      <c r="B1238" s="1463" t="s">
        <v>15046</v>
      </c>
      <c r="C1238" s="1463" t="s">
        <v>15047</v>
      </c>
      <c r="D1238" s="1469">
        <v>43950.0</v>
      </c>
      <c r="E1238" s="1470" t="s">
        <v>15048</v>
      </c>
      <c r="F1238" s="1471">
        <v>8.19119911E8</v>
      </c>
      <c r="G1238" s="1471">
        <v>8.19119911E8</v>
      </c>
      <c r="H1238" s="1472" t="b">
        <v>0</v>
      </c>
      <c r="I1238" s="1468" t="s">
        <v>76</v>
      </c>
      <c r="J1238" s="1472" t="b">
        <v>0</v>
      </c>
      <c r="K1238" s="1468" t="s">
        <v>13086</v>
      </c>
      <c r="L1238" s="1475">
        <v>6.60836E11</v>
      </c>
      <c r="M1238" s="1474"/>
      <c r="N1238" s="1474"/>
      <c r="O1238" s="1474"/>
      <c r="P1238" s="1474"/>
    </row>
    <row r="1239" hidden="1">
      <c r="A1239" s="1464">
        <v>1352.0</v>
      </c>
      <c r="B1239" s="1463" t="s">
        <v>15049</v>
      </c>
      <c r="C1239" s="1463" t="s">
        <v>15049</v>
      </c>
      <c r="D1239" s="1469">
        <v>43050.0</v>
      </c>
      <c r="E1239" s="1470" t="s">
        <v>15050</v>
      </c>
      <c r="F1239" s="1471">
        <v>8.39163158E8</v>
      </c>
      <c r="G1239" s="1471">
        <v>8.39163158E8</v>
      </c>
      <c r="H1239" s="1472" t="b">
        <v>0</v>
      </c>
      <c r="I1239" s="1468" t="s">
        <v>6404</v>
      </c>
      <c r="J1239" s="1472" t="b">
        <v>1</v>
      </c>
      <c r="K1239" s="1468" t="s">
        <v>15051</v>
      </c>
      <c r="L1239" s="1471">
        <v>8.524820681E10</v>
      </c>
      <c r="M1239" s="1463" t="s">
        <v>4200</v>
      </c>
      <c r="N1239" s="1463" t="s">
        <v>4986</v>
      </c>
      <c r="O1239" s="1474"/>
      <c r="P1239" s="1463" t="s">
        <v>15052</v>
      </c>
    </row>
    <row r="1240">
      <c r="A1240" s="1464">
        <v>1353.0</v>
      </c>
      <c r="B1240" s="1463" t="s">
        <v>569</v>
      </c>
      <c r="C1240" s="1463" t="s">
        <v>5233</v>
      </c>
      <c r="D1240" s="1469">
        <v>45540.0</v>
      </c>
      <c r="E1240" s="1470" t="s">
        <v>5234</v>
      </c>
      <c r="F1240" s="1471">
        <v>2.6453939E7</v>
      </c>
      <c r="G1240" s="1471">
        <v>2.6453939E7</v>
      </c>
      <c r="H1240" s="1472" t="b">
        <v>1</v>
      </c>
      <c r="I1240" s="1468" t="s">
        <v>76</v>
      </c>
      <c r="J1240" s="1472" t="b">
        <v>1</v>
      </c>
      <c r="K1240" s="1468" t="s">
        <v>1077</v>
      </c>
      <c r="L1240" s="1471">
        <v>6.6618258585E10</v>
      </c>
      <c r="M1240" s="1463" t="s">
        <v>2937</v>
      </c>
      <c r="N1240" s="1474"/>
      <c r="O1240" s="1463" t="s">
        <v>9996</v>
      </c>
      <c r="P1240" s="1463" t="s">
        <v>2937</v>
      </c>
    </row>
    <row r="1241" hidden="1">
      <c r="A1241" s="1464">
        <v>1354.0</v>
      </c>
      <c r="B1241" s="1463" t="s">
        <v>15053</v>
      </c>
      <c r="C1241" s="1463" t="s">
        <v>15054</v>
      </c>
      <c r="D1241" s="1469">
        <v>43952.0</v>
      </c>
      <c r="E1241" s="1470" t="s">
        <v>15055</v>
      </c>
      <c r="F1241" s="1471">
        <v>8.15524466E8</v>
      </c>
      <c r="G1241" s="1471">
        <v>8.15524466E8</v>
      </c>
      <c r="H1241" s="1472" t="b">
        <v>0</v>
      </c>
      <c r="I1241" s="1468" t="s">
        <v>76</v>
      </c>
      <c r="J1241" s="1472" t="b">
        <v>1</v>
      </c>
      <c r="K1241" s="1473"/>
      <c r="L1241" s="1473"/>
      <c r="M1241" s="1463" t="s">
        <v>2464</v>
      </c>
      <c r="N1241" s="1474"/>
      <c r="O1241" s="1474"/>
      <c r="P1241" s="1463" t="s">
        <v>2464</v>
      </c>
    </row>
    <row r="1242" hidden="1">
      <c r="A1242" s="1464">
        <v>1355.0</v>
      </c>
      <c r="B1242" s="1463" t="s">
        <v>15056</v>
      </c>
      <c r="C1242" s="1463" t="s">
        <v>15057</v>
      </c>
      <c r="D1242" s="1469">
        <v>43952.0</v>
      </c>
      <c r="E1242" s="1470" t="s">
        <v>15058</v>
      </c>
      <c r="F1242" s="1471">
        <v>8.50591505E8</v>
      </c>
      <c r="G1242" s="1471">
        <v>8.50591505E8</v>
      </c>
      <c r="H1242" s="1472" t="b">
        <v>0</v>
      </c>
      <c r="I1242" s="1468" t="s">
        <v>76</v>
      </c>
      <c r="J1242" s="1472" t="b">
        <v>0</v>
      </c>
      <c r="K1242" s="1473"/>
      <c r="L1242" s="1473"/>
      <c r="M1242" s="1474"/>
      <c r="N1242" s="1474"/>
      <c r="O1242" s="1474"/>
      <c r="P1242" s="1474"/>
    </row>
    <row r="1243" hidden="1">
      <c r="A1243" s="1464">
        <v>1356.0</v>
      </c>
      <c r="B1243" s="1463" t="s">
        <v>15059</v>
      </c>
      <c r="C1243" s="1463" t="s">
        <v>15060</v>
      </c>
      <c r="D1243" s="1469">
        <v>43953.0</v>
      </c>
      <c r="E1243" s="1470" t="s">
        <v>15061</v>
      </c>
      <c r="F1243" s="1471">
        <v>2.6461374E7</v>
      </c>
      <c r="G1243" s="1471">
        <v>9.96217508E8</v>
      </c>
      <c r="H1243" s="1472" t="b">
        <v>0</v>
      </c>
      <c r="I1243" s="1468" t="s">
        <v>76</v>
      </c>
      <c r="J1243" s="1472" t="b">
        <v>0</v>
      </c>
      <c r="K1243" s="1473"/>
      <c r="L1243" s="1473"/>
      <c r="M1243" s="1463" t="s">
        <v>2937</v>
      </c>
      <c r="N1243" s="1463" t="s">
        <v>5046</v>
      </c>
      <c r="P1243" s="1463" t="s">
        <v>2937</v>
      </c>
    </row>
    <row r="1244" hidden="1">
      <c r="A1244" s="1464">
        <v>1357.0</v>
      </c>
      <c r="B1244" s="1463" t="s">
        <v>15062</v>
      </c>
      <c r="C1244" s="1463" t="s">
        <v>15063</v>
      </c>
      <c r="D1244" s="1469">
        <v>43954.0</v>
      </c>
      <c r="E1244" s="1470" t="s">
        <v>15064</v>
      </c>
      <c r="F1244" s="1471">
        <v>2.6543334E7</v>
      </c>
      <c r="G1244" s="1471">
        <v>6.60956915E8</v>
      </c>
      <c r="H1244" s="1472" t="b">
        <v>0</v>
      </c>
      <c r="I1244" s="1468" t="s">
        <v>76</v>
      </c>
      <c r="J1244" s="1472" t="b">
        <v>0</v>
      </c>
      <c r="K1244" s="1473"/>
      <c r="L1244" s="1473"/>
      <c r="M1244" s="1463" t="s">
        <v>2464</v>
      </c>
      <c r="N1244" s="1463" t="s">
        <v>5300</v>
      </c>
      <c r="O1244" s="1474"/>
      <c r="P1244" s="1463" t="s">
        <v>2464</v>
      </c>
    </row>
    <row r="1245" hidden="1">
      <c r="A1245" s="1464">
        <v>1358.0</v>
      </c>
      <c r="B1245" s="1463" t="s">
        <v>15065</v>
      </c>
      <c r="C1245" s="1463" t="s">
        <v>15066</v>
      </c>
      <c r="D1245" s="1469">
        <v>43954.0</v>
      </c>
      <c r="E1245" s="1470" t="s">
        <v>15067</v>
      </c>
      <c r="F1245" s="1471">
        <v>2.0207462E7</v>
      </c>
      <c r="G1245" s="1471">
        <v>9.09128569E8</v>
      </c>
      <c r="H1245" s="1472" t="b">
        <v>0</v>
      </c>
      <c r="I1245" s="1468" t="s">
        <v>76</v>
      </c>
      <c r="J1245" s="1472" t="b">
        <v>0</v>
      </c>
      <c r="K1245" s="1473"/>
      <c r="L1245" s="1473"/>
      <c r="M1245" s="1463" t="s">
        <v>2464</v>
      </c>
      <c r="N1245" s="1474"/>
      <c r="O1245" s="1474"/>
      <c r="P1245" s="1463" t="s">
        <v>2464</v>
      </c>
    </row>
    <row r="1246" hidden="1">
      <c r="A1246" s="1464">
        <v>1359.0</v>
      </c>
      <c r="B1246" s="1463" t="s">
        <v>15068</v>
      </c>
      <c r="C1246" s="1463" t="s">
        <v>15069</v>
      </c>
      <c r="D1246" s="1469">
        <v>43954.0</v>
      </c>
      <c r="E1246" s="1470" t="s">
        <v>15070</v>
      </c>
      <c r="F1246" s="1471">
        <v>2.0207462E7</v>
      </c>
      <c r="G1246" s="1471">
        <v>9.57716858E8</v>
      </c>
      <c r="H1246" s="1472" t="b">
        <v>0</v>
      </c>
      <c r="I1246" s="1468" t="s">
        <v>76</v>
      </c>
      <c r="J1246" s="1472" t="b">
        <v>0</v>
      </c>
      <c r="K1246" s="1473"/>
      <c r="L1246" s="1473"/>
      <c r="M1246" s="1463" t="s">
        <v>2464</v>
      </c>
      <c r="N1246" s="1463" t="s">
        <v>5345</v>
      </c>
      <c r="O1246" s="1474"/>
      <c r="P1246" s="1463" t="s">
        <v>2464</v>
      </c>
    </row>
    <row r="1247" hidden="1">
      <c r="A1247" s="1464">
        <v>1360.0</v>
      </c>
      <c r="B1247" s="1463" t="s">
        <v>15071</v>
      </c>
      <c r="C1247" s="1463" t="s">
        <v>15072</v>
      </c>
      <c r="D1247" s="1469">
        <v>43954.0</v>
      </c>
      <c r="E1247" s="1470" t="s">
        <v>15073</v>
      </c>
      <c r="F1247" s="1471">
        <v>2.670166E7</v>
      </c>
      <c r="G1247" s="1471">
        <v>2.670166E7</v>
      </c>
      <c r="H1247" s="1472" t="b">
        <v>0</v>
      </c>
      <c r="I1247" s="1468" t="s">
        <v>76</v>
      </c>
      <c r="J1247" s="1472" t="b">
        <v>0</v>
      </c>
      <c r="K1247" s="1473"/>
      <c r="L1247" s="1473"/>
      <c r="M1247" s="1463" t="s">
        <v>2464</v>
      </c>
      <c r="N1247" s="1463" t="s">
        <v>4951</v>
      </c>
      <c r="O1247" s="1474"/>
      <c r="P1247" s="1463" t="s">
        <v>2464</v>
      </c>
    </row>
    <row r="1248" hidden="1">
      <c r="A1248" s="1464">
        <v>1361.0</v>
      </c>
      <c r="B1248" s="1463" t="s">
        <v>15074</v>
      </c>
      <c r="C1248" s="1463" t="s">
        <v>15074</v>
      </c>
      <c r="D1248" s="1469">
        <v>43954.0</v>
      </c>
      <c r="E1248" s="1470" t="s">
        <v>15075</v>
      </c>
      <c r="F1248" s="1471">
        <v>8.193916E8</v>
      </c>
      <c r="G1248" s="1471">
        <v>8.193916E8</v>
      </c>
      <c r="H1248" s="1472" t="b">
        <v>0</v>
      </c>
      <c r="I1248" s="1468" t="s">
        <v>76</v>
      </c>
      <c r="J1248" s="1472" t="b">
        <v>0</v>
      </c>
      <c r="K1248" s="1468" t="s">
        <v>15076</v>
      </c>
      <c r="L1248" s="1471">
        <v>6.6633723123E10</v>
      </c>
      <c r="M1248" s="1463" t="s">
        <v>2426</v>
      </c>
      <c r="N1248" s="1463" t="s">
        <v>5712</v>
      </c>
      <c r="O1248" s="1463" t="s">
        <v>5712</v>
      </c>
      <c r="P1248" s="1463" t="s">
        <v>15077</v>
      </c>
    </row>
    <row r="1249" hidden="1">
      <c r="A1249" s="1464">
        <v>1362.0</v>
      </c>
      <c r="B1249" s="1463" t="s">
        <v>15078</v>
      </c>
      <c r="C1249" s="1463" t="s">
        <v>15079</v>
      </c>
      <c r="D1249" s="1469">
        <v>43954.0</v>
      </c>
      <c r="E1249" s="1470" t="s">
        <v>15080</v>
      </c>
      <c r="F1249" s="1471">
        <v>8.39163158E8</v>
      </c>
      <c r="G1249" s="1471">
        <v>8.39163158E8</v>
      </c>
      <c r="H1249" s="1472" t="b">
        <v>0</v>
      </c>
      <c r="I1249" s="1473"/>
      <c r="J1249" s="1472" t="b">
        <v>1</v>
      </c>
      <c r="K1249" s="1473"/>
      <c r="L1249" s="1473"/>
      <c r="M1249" s="1463" t="s">
        <v>2464</v>
      </c>
      <c r="N1249" s="1463" t="s">
        <v>5838</v>
      </c>
      <c r="P1249" s="1463" t="s">
        <v>2464</v>
      </c>
    </row>
    <row r="1250">
      <c r="A1250" s="1464">
        <v>1363.0</v>
      </c>
      <c r="B1250" s="1463" t="s">
        <v>5237</v>
      </c>
      <c r="C1250" s="1463" t="s">
        <v>5238</v>
      </c>
      <c r="D1250" s="1469">
        <v>44353.0</v>
      </c>
      <c r="E1250" s="1470" t="s">
        <v>5239</v>
      </c>
      <c r="F1250" s="1471">
        <v>2.5087275E7</v>
      </c>
      <c r="G1250" s="1471">
        <v>6.14140222E8</v>
      </c>
      <c r="H1250" s="1472" t="b">
        <v>1</v>
      </c>
      <c r="I1250" s="1468" t="s">
        <v>76</v>
      </c>
      <c r="J1250" s="1472" t="b">
        <v>1</v>
      </c>
      <c r="K1250" s="1468" t="s">
        <v>1077</v>
      </c>
      <c r="L1250" s="1471">
        <v>6.6618258585E10</v>
      </c>
      <c r="M1250" s="1463" t="s">
        <v>2437</v>
      </c>
      <c r="N1250" s="1474"/>
      <c r="O1250" s="1463" t="s">
        <v>10071</v>
      </c>
      <c r="P1250" s="1463" t="s">
        <v>2437</v>
      </c>
    </row>
    <row r="1251">
      <c r="A1251" s="1464">
        <v>1364.0</v>
      </c>
      <c r="B1251" s="1463" t="s">
        <v>5240</v>
      </c>
      <c r="C1251" s="1463" t="s">
        <v>5241</v>
      </c>
      <c r="D1251" s="1469">
        <v>44389.0</v>
      </c>
      <c r="E1251" s="1470" t="s">
        <v>5242</v>
      </c>
      <c r="F1251" s="1471">
        <v>2.4549696E7</v>
      </c>
      <c r="G1251" s="1471">
        <v>6.25964442E8</v>
      </c>
      <c r="H1251" s="1472" t="b">
        <v>1</v>
      </c>
      <c r="I1251" s="1468" t="s">
        <v>76</v>
      </c>
      <c r="J1251" s="1472" t="b">
        <v>1</v>
      </c>
      <c r="K1251" s="1468" t="s">
        <v>1077</v>
      </c>
      <c r="L1251" s="1471">
        <v>6.6618258585E10</v>
      </c>
      <c r="M1251" s="1463" t="s">
        <v>2426</v>
      </c>
      <c r="O1251" s="1463" t="s">
        <v>9996</v>
      </c>
      <c r="P1251" s="1463" t="s">
        <v>10073</v>
      </c>
    </row>
    <row r="1252">
      <c r="A1252" s="1464">
        <v>1365.0</v>
      </c>
      <c r="B1252" s="1463" t="s">
        <v>5243</v>
      </c>
      <c r="C1252" s="1463" t="s">
        <v>5244</v>
      </c>
      <c r="D1252" s="1469">
        <v>44389.0</v>
      </c>
      <c r="E1252" s="1470" t="s">
        <v>5245</v>
      </c>
      <c r="F1252" s="1471">
        <v>2.5087275E7</v>
      </c>
      <c r="G1252" s="1471">
        <v>6.14145333E8</v>
      </c>
      <c r="H1252" s="1472" t="b">
        <v>1</v>
      </c>
      <c r="I1252" s="1468" t="s">
        <v>76</v>
      </c>
      <c r="J1252" s="1472" t="b">
        <v>1</v>
      </c>
      <c r="K1252" s="1468" t="s">
        <v>1077</v>
      </c>
      <c r="L1252" s="1471">
        <v>6.6618258585E10</v>
      </c>
      <c r="M1252" s="1463" t="s">
        <v>2659</v>
      </c>
      <c r="N1252" s="1474"/>
      <c r="O1252" s="1463" t="s">
        <v>9996</v>
      </c>
      <c r="P1252" s="1463" t="s">
        <v>2659</v>
      </c>
    </row>
    <row r="1253" hidden="1">
      <c r="A1253" s="1464">
        <v>1366.0</v>
      </c>
      <c r="B1253" s="1463" t="s">
        <v>15081</v>
      </c>
      <c r="C1253" s="1463" t="s">
        <v>15082</v>
      </c>
      <c r="D1253" s="1469">
        <v>43955.0</v>
      </c>
      <c r="E1253" s="1470" t="s">
        <v>15083</v>
      </c>
      <c r="F1253" s="1471">
        <v>8.1648365E8</v>
      </c>
      <c r="G1253" s="1471">
        <v>8.1648365E8</v>
      </c>
      <c r="H1253" s="1472" t="b">
        <v>0</v>
      </c>
      <c r="I1253" s="1468" t="s">
        <v>76</v>
      </c>
      <c r="J1253" s="1472" t="b">
        <v>0</v>
      </c>
      <c r="K1253" s="1468" t="s">
        <v>13086</v>
      </c>
      <c r="L1253" s="1475">
        <v>6.60836E11</v>
      </c>
      <c r="M1253" s="1463" t="s">
        <v>2464</v>
      </c>
      <c r="N1253" s="1474"/>
      <c r="O1253" s="1474"/>
      <c r="P1253" s="1463" t="s">
        <v>2464</v>
      </c>
    </row>
    <row r="1254" hidden="1">
      <c r="A1254" s="1464">
        <v>1367.0</v>
      </c>
      <c r="B1254" s="1463" t="s">
        <v>15084</v>
      </c>
      <c r="C1254" s="1463" t="s">
        <v>15085</v>
      </c>
      <c r="D1254" s="1469">
        <v>43955.0</v>
      </c>
      <c r="E1254" s="1470" t="s">
        <v>15086</v>
      </c>
      <c r="F1254" s="1471">
        <v>2.2618188E7</v>
      </c>
      <c r="G1254" s="1471">
        <v>9.72390188E8</v>
      </c>
      <c r="H1254" s="1472" t="b">
        <v>0</v>
      </c>
      <c r="I1254" s="1468" t="s">
        <v>76</v>
      </c>
      <c r="J1254" s="1472" t="b">
        <v>0</v>
      </c>
      <c r="K1254" s="1468" t="s">
        <v>6347</v>
      </c>
      <c r="L1254" s="1471">
        <v>6.6925624451E10</v>
      </c>
      <c r="M1254" s="1463" t="s">
        <v>2659</v>
      </c>
      <c r="N1254" s="1463" t="s">
        <v>4930</v>
      </c>
      <c r="O1254" s="1474"/>
      <c r="P1254" s="1463" t="s">
        <v>2659</v>
      </c>
    </row>
    <row r="1255" hidden="1">
      <c r="A1255" s="1464">
        <v>1368.0</v>
      </c>
      <c r="B1255" s="1463" t="s">
        <v>15087</v>
      </c>
      <c r="C1255" s="1463" t="s">
        <v>15088</v>
      </c>
      <c r="D1255" s="1469">
        <v>43956.0</v>
      </c>
      <c r="E1255" s="1470" t="s">
        <v>15089</v>
      </c>
      <c r="F1255" s="1471">
        <v>9.93259666E8</v>
      </c>
      <c r="G1255" s="1471">
        <v>9.93259666E8</v>
      </c>
      <c r="H1255" s="1472" t="b">
        <v>0</v>
      </c>
      <c r="I1255" s="1468" t="s">
        <v>76</v>
      </c>
      <c r="J1255" s="1472" t="b">
        <v>1</v>
      </c>
      <c r="K1255" s="1473"/>
      <c r="L1255" s="1473"/>
      <c r="M1255" s="1474"/>
      <c r="N1255" s="1474"/>
      <c r="O1255" s="1474"/>
      <c r="P1255" s="1474"/>
    </row>
    <row r="1256" hidden="1">
      <c r="A1256" s="1464">
        <v>1369.0</v>
      </c>
      <c r="B1256" s="1463" t="s">
        <v>15090</v>
      </c>
      <c r="C1256" s="1463" t="s">
        <v>15091</v>
      </c>
      <c r="D1256" s="1469">
        <v>43956.0</v>
      </c>
      <c r="E1256" s="1470" t="s">
        <v>15092</v>
      </c>
      <c r="F1256" s="1471">
        <v>9.93259666E8</v>
      </c>
      <c r="G1256" s="1471">
        <v>9.91929666E8</v>
      </c>
      <c r="H1256" s="1472" t="b">
        <v>0</v>
      </c>
      <c r="I1256" s="1468" t="s">
        <v>76</v>
      </c>
      <c r="J1256" s="1472" t="b">
        <v>1</v>
      </c>
      <c r="K1256" s="1473"/>
      <c r="L1256" s="1473"/>
      <c r="M1256" s="1463" t="s">
        <v>4930</v>
      </c>
      <c r="N1256" s="1463" t="s">
        <v>4930</v>
      </c>
      <c r="O1256" s="1474"/>
      <c r="P1256" s="1474"/>
    </row>
    <row r="1257" hidden="1">
      <c r="A1257" s="1464">
        <v>1370.0</v>
      </c>
      <c r="B1257" s="1463" t="s">
        <v>15093</v>
      </c>
      <c r="C1257" s="1463" t="s">
        <v>15094</v>
      </c>
      <c r="D1257" s="1469">
        <v>43956.0</v>
      </c>
      <c r="E1257" s="1470" t="s">
        <v>15095</v>
      </c>
      <c r="F1257" s="1471">
        <v>6.33891666E8</v>
      </c>
      <c r="G1257" s="1471">
        <v>6.33891666E8</v>
      </c>
      <c r="H1257" s="1472" t="b">
        <v>0</v>
      </c>
      <c r="I1257" s="1468" t="s">
        <v>76</v>
      </c>
      <c r="J1257" s="1472" t="b">
        <v>1</v>
      </c>
      <c r="K1257" s="1473"/>
      <c r="L1257" s="1473"/>
      <c r="M1257" s="1463" t="s">
        <v>4951</v>
      </c>
      <c r="N1257" s="1463" t="s">
        <v>4951</v>
      </c>
      <c r="O1257" s="1474"/>
      <c r="P1257" s="1474"/>
    </row>
    <row r="1258" hidden="1">
      <c r="A1258" s="1464">
        <v>1371.0</v>
      </c>
      <c r="B1258" s="1463" t="s">
        <v>15096</v>
      </c>
      <c r="C1258" s="1463" t="s">
        <v>15097</v>
      </c>
      <c r="D1258" s="1469">
        <v>44399.0</v>
      </c>
      <c r="E1258" s="1470" t="s">
        <v>15098</v>
      </c>
      <c r="F1258" s="1471">
        <v>6.33891666E8</v>
      </c>
      <c r="G1258" s="1471">
        <v>6.33860666E8</v>
      </c>
      <c r="H1258" s="1472" t="b">
        <v>0</v>
      </c>
      <c r="I1258" s="1468" t="s">
        <v>76</v>
      </c>
      <c r="J1258" s="1472" t="b">
        <v>1</v>
      </c>
      <c r="K1258" s="1473"/>
      <c r="L1258" s="1473"/>
      <c r="M1258" s="1463" t="s">
        <v>5345</v>
      </c>
      <c r="N1258" s="1463" t="s">
        <v>5345</v>
      </c>
      <c r="O1258" s="1474"/>
      <c r="P1258" s="1474"/>
    </row>
    <row r="1259" hidden="1">
      <c r="A1259" s="1464">
        <v>1372.0</v>
      </c>
      <c r="B1259" s="1463" t="s">
        <v>15099</v>
      </c>
      <c r="C1259" s="1463" t="s">
        <v>15100</v>
      </c>
      <c r="D1259" s="1469">
        <v>43957.0</v>
      </c>
      <c r="E1259" s="1470" t="s">
        <v>15101</v>
      </c>
      <c r="F1259" s="1471">
        <v>6.15358666E8</v>
      </c>
      <c r="G1259" s="1471">
        <v>6.15358666E8</v>
      </c>
      <c r="H1259" s="1472" t="b">
        <v>0</v>
      </c>
      <c r="I1259" s="1468" t="s">
        <v>76</v>
      </c>
      <c r="J1259" s="1472" t="b">
        <v>0</v>
      </c>
      <c r="K1259" s="1473"/>
      <c r="L1259" s="1473"/>
      <c r="M1259" s="1463" t="s">
        <v>2432</v>
      </c>
      <c r="N1259" s="1463" t="s">
        <v>5077</v>
      </c>
      <c r="O1259" s="1474"/>
      <c r="P1259" s="1463" t="s">
        <v>2432</v>
      </c>
    </row>
    <row r="1260" hidden="1">
      <c r="A1260" s="1464">
        <v>1373.0</v>
      </c>
      <c r="B1260" s="1463" t="s">
        <v>15102</v>
      </c>
      <c r="C1260" s="1463" t="s">
        <v>15103</v>
      </c>
      <c r="D1260" s="1469">
        <v>43957.0</v>
      </c>
      <c r="E1260" s="1470" t="s">
        <v>15104</v>
      </c>
      <c r="F1260" s="1471">
        <v>6.21866641E8</v>
      </c>
      <c r="G1260" s="1471">
        <v>6.21866641E8</v>
      </c>
      <c r="H1260" s="1472" t="b">
        <v>0</v>
      </c>
      <c r="I1260" s="1468" t="s">
        <v>76</v>
      </c>
      <c r="J1260" s="1472" t="b">
        <v>0</v>
      </c>
      <c r="K1260" s="1473"/>
      <c r="L1260" s="1473"/>
      <c r="M1260" s="1463" t="s">
        <v>2432</v>
      </c>
      <c r="N1260" s="1474"/>
      <c r="O1260" s="1474"/>
      <c r="P1260" s="1463" t="s">
        <v>2432</v>
      </c>
    </row>
    <row r="1261" hidden="1">
      <c r="A1261" s="1464">
        <v>1374.0</v>
      </c>
      <c r="B1261" s="1463" t="s">
        <v>15105</v>
      </c>
      <c r="C1261" s="1463" t="s">
        <v>15106</v>
      </c>
      <c r="D1261" s="1469">
        <v>43957.0</v>
      </c>
      <c r="E1261" s="1470" t="s">
        <v>15107</v>
      </c>
      <c r="F1261" s="1471">
        <v>6.15945952E8</v>
      </c>
      <c r="G1261" s="1471">
        <v>6.15945952E8</v>
      </c>
      <c r="H1261" s="1472" t="b">
        <v>0</v>
      </c>
      <c r="I1261" s="1468" t="s">
        <v>76</v>
      </c>
      <c r="J1261" s="1472" t="b">
        <v>0</v>
      </c>
      <c r="K1261" s="1473"/>
      <c r="L1261" s="1473"/>
      <c r="M1261" s="1463" t="s">
        <v>2432</v>
      </c>
      <c r="N1261" s="1474"/>
      <c r="O1261" s="1474"/>
      <c r="P1261" s="1463" t="s">
        <v>2432</v>
      </c>
    </row>
    <row r="1262" hidden="1">
      <c r="A1262" s="1464">
        <v>1375.0</v>
      </c>
      <c r="B1262" s="1463" t="s">
        <v>15108</v>
      </c>
      <c r="C1262" s="1463" t="s">
        <v>15109</v>
      </c>
      <c r="D1262" s="1469">
        <v>43957.0</v>
      </c>
      <c r="E1262" s="1470" t="s">
        <v>15110</v>
      </c>
      <c r="F1262" s="1471">
        <v>9.89866546E8</v>
      </c>
      <c r="G1262" s="1471">
        <v>9.89866546E8</v>
      </c>
      <c r="H1262" s="1472" t="b">
        <v>0</v>
      </c>
      <c r="I1262" s="1468" t="s">
        <v>76</v>
      </c>
      <c r="J1262" s="1472" t="b">
        <v>0</v>
      </c>
      <c r="K1262" s="1473"/>
      <c r="L1262" s="1473"/>
      <c r="M1262" s="1463" t="s">
        <v>2432</v>
      </c>
      <c r="N1262" s="1463" t="s">
        <v>5086</v>
      </c>
      <c r="O1262" s="1474"/>
      <c r="P1262" s="1463" t="s">
        <v>2432</v>
      </c>
    </row>
    <row r="1263" hidden="1">
      <c r="A1263" s="1464">
        <v>1376.0</v>
      </c>
      <c r="B1263" s="1463" t="s">
        <v>15111</v>
      </c>
      <c r="C1263" s="1463" t="s">
        <v>15112</v>
      </c>
      <c r="D1263" s="1469">
        <v>43957.0</v>
      </c>
      <c r="E1263" s="1470" t="s">
        <v>15113</v>
      </c>
      <c r="F1263" s="1471">
        <v>9.89866546E8</v>
      </c>
      <c r="G1263" s="1471">
        <v>9.89545688E8</v>
      </c>
      <c r="H1263" s="1472" t="b">
        <v>0</v>
      </c>
      <c r="I1263" s="1468" t="s">
        <v>76</v>
      </c>
      <c r="J1263" s="1472" t="b">
        <v>0</v>
      </c>
      <c r="K1263" s="1473"/>
      <c r="L1263" s="1473"/>
      <c r="M1263" s="1463" t="s">
        <v>2432</v>
      </c>
      <c r="N1263" s="1463" t="s">
        <v>5164</v>
      </c>
      <c r="P1263" s="1463" t="s">
        <v>2432</v>
      </c>
    </row>
    <row r="1264" hidden="1">
      <c r="A1264" s="1464">
        <v>1377.0</v>
      </c>
      <c r="B1264" s="1463" t="s">
        <v>15114</v>
      </c>
      <c r="C1264" s="1463" t="s">
        <v>15115</v>
      </c>
      <c r="D1264" s="1469">
        <v>43959.0</v>
      </c>
      <c r="E1264" s="1470" t="s">
        <v>15116</v>
      </c>
      <c r="F1264" s="1471">
        <v>8.51591511E8</v>
      </c>
      <c r="G1264" s="1471">
        <v>8.51591511E8</v>
      </c>
      <c r="H1264" s="1472" t="b">
        <v>0</v>
      </c>
      <c r="I1264" s="1468" t="s">
        <v>76</v>
      </c>
      <c r="J1264" s="1472" t="b">
        <v>0</v>
      </c>
      <c r="K1264" s="1473"/>
      <c r="L1264" s="1473"/>
      <c r="M1264" s="1463" t="s">
        <v>2464</v>
      </c>
      <c r="N1264" s="1474"/>
      <c r="O1264" s="1474"/>
      <c r="P1264" s="1463" t="s">
        <v>2464</v>
      </c>
    </row>
    <row r="1265" hidden="1">
      <c r="A1265" s="1464">
        <v>1378.0</v>
      </c>
      <c r="B1265" s="1463" t="s">
        <v>15117</v>
      </c>
      <c r="C1265" s="1463" t="s">
        <v>15118</v>
      </c>
      <c r="D1265" s="1469">
        <v>43959.0</v>
      </c>
      <c r="E1265" s="1470" t="s">
        <v>15119</v>
      </c>
      <c r="F1265" s="1471">
        <v>9.69596251E8</v>
      </c>
      <c r="G1265" s="1471">
        <v>9.69596251E8</v>
      </c>
      <c r="H1265" s="1472" t="b">
        <v>0</v>
      </c>
      <c r="I1265" s="1468" t="s">
        <v>76</v>
      </c>
      <c r="J1265" s="1472" t="b">
        <v>0</v>
      </c>
      <c r="K1265" s="1468" t="s">
        <v>14736</v>
      </c>
      <c r="L1265" s="1471">
        <v>6.6944964881E10</v>
      </c>
      <c r="M1265" s="1463" t="s">
        <v>2432</v>
      </c>
      <c r="N1265" s="1463" t="s">
        <v>5370</v>
      </c>
      <c r="O1265" s="1463" t="s">
        <v>5370</v>
      </c>
      <c r="P1265" s="1463" t="s">
        <v>2432</v>
      </c>
    </row>
    <row r="1266" hidden="1">
      <c r="A1266" s="1464">
        <v>1379.0</v>
      </c>
      <c r="B1266" s="1463" t="s">
        <v>15120</v>
      </c>
      <c r="C1266" s="1463" t="s">
        <v>15121</v>
      </c>
      <c r="D1266" s="1469">
        <v>43959.0</v>
      </c>
      <c r="E1266" s="1470" t="s">
        <v>15122</v>
      </c>
      <c r="F1266" s="1471">
        <v>8.18687666E8</v>
      </c>
      <c r="G1266" s="1471">
        <v>8.18687666E8</v>
      </c>
      <c r="H1266" s="1472" t="b">
        <v>0</v>
      </c>
      <c r="I1266" s="1468" t="s">
        <v>76</v>
      </c>
      <c r="J1266" s="1472" t="b">
        <v>0</v>
      </c>
      <c r="K1266" s="1473"/>
      <c r="L1266" s="1473"/>
      <c r="M1266" s="1463" t="s">
        <v>2464</v>
      </c>
      <c r="N1266" s="1463" t="s">
        <v>8221</v>
      </c>
      <c r="O1266" s="1474"/>
      <c r="P1266" s="1463" t="s">
        <v>2464</v>
      </c>
    </row>
    <row r="1267" hidden="1">
      <c r="A1267" s="1464">
        <v>1380.0</v>
      </c>
      <c r="B1267" s="1463" t="s">
        <v>15123</v>
      </c>
      <c r="C1267" s="1463" t="s">
        <v>15124</v>
      </c>
      <c r="D1267" s="1469">
        <v>44331.0</v>
      </c>
      <c r="E1267" s="1470" t="s">
        <v>15125</v>
      </c>
      <c r="F1267" s="1471">
        <v>9.82733377E8</v>
      </c>
      <c r="G1267" s="1471">
        <v>9.82733377E8</v>
      </c>
      <c r="H1267" s="1472" t="b">
        <v>0</v>
      </c>
      <c r="I1267" s="1468" t="s">
        <v>76</v>
      </c>
      <c r="J1267" s="1472" t="b">
        <v>0</v>
      </c>
      <c r="K1267" s="1473"/>
      <c r="L1267" s="1473"/>
      <c r="M1267" s="1463" t="s">
        <v>3363</v>
      </c>
      <c r="N1267" s="1463" t="s">
        <v>8221</v>
      </c>
      <c r="O1267" s="1474"/>
      <c r="P1267" s="1463" t="s">
        <v>3363</v>
      </c>
    </row>
    <row r="1268" hidden="1">
      <c r="A1268" s="1464">
        <v>1381.0</v>
      </c>
      <c r="B1268" s="1463" t="s">
        <v>15126</v>
      </c>
      <c r="C1268" s="1463" t="s">
        <v>15127</v>
      </c>
      <c r="D1268" s="1469">
        <v>43960.0</v>
      </c>
      <c r="E1268" s="1470" t="s">
        <v>15128</v>
      </c>
      <c r="F1268" s="1471">
        <v>8.1662748E8</v>
      </c>
      <c r="G1268" s="1471">
        <v>8.1662748E8</v>
      </c>
      <c r="H1268" s="1472" t="b">
        <v>0</v>
      </c>
      <c r="I1268" s="1468" t="s">
        <v>76</v>
      </c>
      <c r="J1268" s="1472" t="b">
        <v>1</v>
      </c>
      <c r="K1268" s="1473"/>
      <c r="L1268" s="1473"/>
      <c r="M1268" s="1463" t="s">
        <v>2937</v>
      </c>
      <c r="N1268" s="1474"/>
      <c r="O1268" s="1474"/>
      <c r="P1268" s="1463" t="s">
        <v>2937</v>
      </c>
    </row>
    <row r="1269" hidden="1">
      <c r="A1269" s="1464">
        <v>1382.0</v>
      </c>
      <c r="B1269" s="1463" t="s">
        <v>5246</v>
      </c>
      <c r="C1269" s="1463" t="s">
        <v>5247</v>
      </c>
      <c r="D1269" s="1469">
        <v>44939.0</v>
      </c>
      <c r="E1269" s="1470" t="s">
        <v>5248</v>
      </c>
      <c r="F1269" s="1468">
        <v>2.3915674E7</v>
      </c>
      <c r="G1269" s="1468">
        <v>2.3915674E7</v>
      </c>
      <c r="H1269" s="1472" t="b">
        <v>0</v>
      </c>
      <c r="I1269" s="1468" t="s">
        <v>76</v>
      </c>
      <c r="J1269" s="1472" t="b">
        <v>0</v>
      </c>
      <c r="K1269" s="1468" t="s">
        <v>4929</v>
      </c>
      <c r="L1269" s="1475">
        <v>6.69232E15</v>
      </c>
      <c r="M1269" s="1463" t="s">
        <v>4317</v>
      </c>
      <c r="N1269" s="1474"/>
      <c r="O1269" s="1463" t="s">
        <v>9204</v>
      </c>
      <c r="P1269" s="1463" t="s">
        <v>6387</v>
      </c>
    </row>
    <row r="1270" hidden="1">
      <c r="A1270" s="1464">
        <v>1383.0</v>
      </c>
      <c r="B1270" s="1463" t="s">
        <v>15129</v>
      </c>
      <c r="C1270" s="1463" t="s">
        <v>15130</v>
      </c>
      <c r="D1270" s="1469">
        <v>44939.0</v>
      </c>
      <c r="E1270" s="1470" t="s">
        <v>15131</v>
      </c>
      <c r="F1270" s="1471">
        <v>2.1155553E7</v>
      </c>
      <c r="G1270" s="1471">
        <v>2.1155553E7</v>
      </c>
      <c r="H1270" s="1472" t="b">
        <v>0</v>
      </c>
      <c r="I1270" s="1468" t="s">
        <v>76</v>
      </c>
      <c r="J1270" s="1472" t="b">
        <v>0</v>
      </c>
      <c r="K1270" s="1468" t="s">
        <v>4929</v>
      </c>
      <c r="L1270" s="1475">
        <v>6.69232E15</v>
      </c>
      <c r="M1270" s="1463" t="s">
        <v>2432</v>
      </c>
      <c r="N1270" s="1463" t="s">
        <v>6070</v>
      </c>
      <c r="O1270" s="1463" t="s">
        <v>6070</v>
      </c>
      <c r="P1270" s="1463" t="s">
        <v>4672</v>
      </c>
    </row>
    <row r="1271" hidden="1">
      <c r="A1271" s="1464">
        <v>1384.0</v>
      </c>
      <c r="B1271" s="1463" t="s">
        <v>15132</v>
      </c>
      <c r="C1271" s="1463" t="s">
        <v>5250</v>
      </c>
      <c r="D1271" s="1469">
        <v>44939.0</v>
      </c>
      <c r="E1271" s="1470" t="s">
        <v>5251</v>
      </c>
      <c r="F1271" s="1471">
        <v>2.2381877E7</v>
      </c>
      <c r="G1271" s="1471">
        <v>2.2381877E7</v>
      </c>
      <c r="H1271" s="1472" t="b">
        <v>0</v>
      </c>
      <c r="I1271" s="1468" t="s">
        <v>76</v>
      </c>
      <c r="J1271" s="1472" t="b">
        <v>0</v>
      </c>
      <c r="K1271" s="1468" t="s">
        <v>4929</v>
      </c>
      <c r="L1271" s="1475">
        <v>6.69232E15</v>
      </c>
      <c r="M1271" s="1463" t="s">
        <v>2432</v>
      </c>
      <c r="N1271" s="1474"/>
      <c r="O1271" s="1463" t="s">
        <v>5061</v>
      </c>
      <c r="P1271" s="1463" t="s">
        <v>4672</v>
      </c>
    </row>
    <row r="1272" hidden="1">
      <c r="A1272" s="1464">
        <v>1385.0</v>
      </c>
      <c r="B1272" s="1463" t="s">
        <v>15133</v>
      </c>
      <c r="C1272" s="1463" t="s">
        <v>15134</v>
      </c>
      <c r="D1272" s="1469">
        <v>43960.0</v>
      </c>
      <c r="E1272" s="1470" t="s">
        <v>15135</v>
      </c>
      <c r="F1272" s="1471">
        <v>6.15520188E8</v>
      </c>
      <c r="G1272" s="1468" t="s">
        <v>15136</v>
      </c>
      <c r="H1272" s="1472" t="b">
        <v>0</v>
      </c>
      <c r="I1272" s="1468" t="s">
        <v>76</v>
      </c>
      <c r="J1272" s="1472" t="b">
        <v>1</v>
      </c>
      <c r="K1272" s="1473"/>
      <c r="L1272" s="1473"/>
      <c r="M1272" s="1463" t="s">
        <v>2432</v>
      </c>
      <c r="N1272" s="1463" t="s">
        <v>8535</v>
      </c>
      <c r="O1272" s="1474"/>
      <c r="P1272" s="1463" t="s">
        <v>2432</v>
      </c>
    </row>
    <row r="1273" hidden="1">
      <c r="A1273" s="1464">
        <v>1386.0</v>
      </c>
      <c r="B1273" s="1463" t="s">
        <v>15137</v>
      </c>
      <c r="C1273" s="1463" t="s">
        <v>15138</v>
      </c>
      <c r="D1273" s="1469">
        <v>43962.0</v>
      </c>
      <c r="E1273" s="1470" t="s">
        <v>15139</v>
      </c>
      <c r="F1273" s="1471">
        <v>2.2095555E7</v>
      </c>
      <c r="G1273" s="1471">
        <v>2.2095555E7</v>
      </c>
      <c r="H1273" s="1472" t="b">
        <v>0</v>
      </c>
      <c r="I1273" s="1473"/>
      <c r="J1273" s="1472" t="b">
        <v>1</v>
      </c>
      <c r="K1273" s="1473"/>
      <c r="L1273" s="1473"/>
      <c r="M1273" s="1463" t="s">
        <v>2437</v>
      </c>
      <c r="N1273" s="1463" t="s">
        <v>5086</v>
      </c>
      <c r="O1273" s="1474"/>
      <c r="P1273" s="1463" t="s">
        <v>2437</v>
      </c>
    </row>
    <row r="1274" hidden="1">
      <c r="A1274" s="1464">
        <v>1387.0</v>
      </c>
      <c r="B1274" s="1463" t="s">
        <v>15140</v>
      </c>
      <c r="C1274" s="1463" t="s">
        <v>15141</v>
      </c>
      <c r="D1274" s="1469">
        <v>43962.0</v>
      </c>
      <c r="E1274" s="1470" t="s">
        <v>15142</v>
      </c>
      <c r="F1274" s="1471">
        <v>9.3693463E8</v>
      </c>
      <c r="G1274" s="1471">
        <v>9.3693463E8</v>
      </c>
      <c r="H1274" s="1472" t="b">
        <v>0</v>
      </c>
      <c r="I1274" s="1468" t="s">
        <v>76</v>
      </c>
      <c r="J1274" s="1472" t="b">
        <v>0</v>
      </c>
      <c r="K1274" s="1468" t="s">
        <v>13086</v>
      </c>
      <c r="L1274" s="1475">
        <v>6.60836E11</v>
      </c>
      <c r="M1274" s="1463" t="s">
        <v>2937</v>
      </c>
      <c r="N1274" s="1463" t="s">
        <v>5904</v>
      </c>
      <c r="P1274" s="1463" t="s">
        <v>2937</v>
      </c>
    </row>
    <row r="1275" hidden="1">
      <c r="A1275" s="1464">
        <v>1388.0</v>
      </c>
      <c r="B1275" s="1463" t="s">
        <v>15143</v>
      </c>
      <c r="C1275" s="1463" t="s">
        <v>15144</v>
      </c>
      <c r="D1275" s="1469">
        <v>43962.0</v>
      </c>
      <c r="E1275" s="1470" t="s">
        <v>15145</v>
      </c>
      <c r="F1275" s="1471">
        <v>8.11227755E8</v>
      </c>
      <c r="G1275" s="1471">
        <v>8.11227755E8</v>
      </c>
      <c r="H1275" s="1472" t="b">
        <v>0</v>
      </c>
      <c r="I1275" s="1468" t="s">
        <v>76</v>
      </c>
      <c r="J1275" s="1472" t="b">
        <v>0</v>
      </c>
      <c r="K1275" s="1468" t="s">
        <v>13086</v>
      </c>
      <c r="L1275" s="1475">
        <v>6.60836E11</v>
      </c>
      <c r="M1275" s="1474"/>
      <c r="N1275" s="1474"/>
      <c r="O1275" s="1474"/>
      <c r="P1275" s="1474"/>
    </row>
    <row r="1276" hidden="1">
      <c r="A1276" s="1464">
        <v>1389.0</v>
      </c>
      <c r="B1276" s="1463" t="s">
        <v>15146</v>
      </c>
      <c r="C1276" s="1463" t="s">
        <v>15147</v>
      </c>
      <c r="D1276" s="1469">
        <v>44331.0</v>
      </c>
      <c r="E1276" s="1470" t="s">
        <v>15148</v>
      </c>
      <c r="F1276" s="1471">
        <v>9.92836424E8</v>
      </c>
      <c r="G1276" s="1471">
        <v>9.92836424E8</v>
      </c>
      <c r="H1276" s="1472" t="b">
        <v>0</v>
      </c>
      <c r="I1276" s="1468" t="s">
        <v>76</v>
      </c>
      <c r="J1276" s="1472" t="b">
        <v>0</v>
      </c>
      <c r="K1276" s="1473"/>
      <c r="L1276" s="1473"/>
      <c r="M1276" s="1463" t="s">
        <v>3363</v>
      </c>
      <c r="N1276" s="1474"/>
      <c r="O1276" s="1474"/>
      <c r="P1276" s="1463" t="s">
        <v>3363</v>
      </c>
    </row>
    <row r="1277" hidden="1">
      <c r="A1277" s="1464">
        <v>1390.0</v>
      </c>
      <c r="B1277" s="1463" t="s">
        <v>15149</v>
      </c>
      <c r="C1277" s="1463" t="s">
        <v>15150</v>
      </c>
      <c r="D1277" s="1469">
        <v>44331.0</v>
      </c>
      <c r="E1277" s="1470" t="s">
        <v>15151</v>
      </c>
      <c r="F1277" s="1471">
        <v>6.32077788E8</v>
      </c>
      <c r="G1277" s="1471">
        <v>6.32077788E8</v>
      </c>
      <c r="H1277" s="1472" t="b">
        <v>0</v>
      </c>
      <c r="I1277" s="1468" t="s">
        <v>76</v>
      </c>
      <c r="J1277" s="1472" t="b">
        <v>0</v>
      </c>
      <c r="K1277" s="1473"/>
      <c r="L1277" s="1473"/>
      <c r="M1277" s="1463" t="s">
        <v>3363</v>
      </c>
      <c r="N1277" s="1474"/>
      <c r="O1277" s="1474"/>
      <c r="P1277" s="1463" t="s">
        <v>3363</v>
      </c>
    </row>
    <row r="1278" hidden="1">
      <c r="A1278" s="1464">
        <v>1391.0</v>
      </c>
      <c r="B1278" s="1463" t="s">
        <v>15152</v>
      </c>
      <c r="C1278" s="1463" t="s">
        <v>15153</v>
      </c>
      <c r="D1278" s="1469">
        <v>44331.0</v>
      </c>
      <c r="E1278" s="1470" t="s">
        <v>15154</v>
      </c>
      <c r="F1278" s="1471">
        <v>6.32077788E8</v>
      </c>
      <c r="G1278" s="1471">
        <v>9.88260099E8</v>
      </c>
      <c r="H1278" s="1472" t="b">
        <v>0</v>
      </c>
      <c r="I1278" s="1468" t="s">
        <v>76</v>
      </c>
      <c r="J1278" s="1472" t="b">
        <v>0</v>
      </c>
      <c r="K1278" s="1473"/>
      <c r="L1278" s="1473"/>
      <c r="M1278" s="1463" t="s">
        <v>3363</v>
      </c>
      <c r="N1278" s="1474"/>
      <c r="O1278" s="1474"/>
      <c r="P1278" s="1463" t="s">
        <v>3363</v>
      </c>
    </row>
    <row r="1279" hidden="1">
      <c r="A1279" s="1464">
        <v>1392.0</v>
      </c>
      <c r="B1279" s="1463" t="s">
        <v>15155</v>
      </c>
      <c r="C1279" s="1463" t="s">
        <v>15156</v>
      </c>
      <c r="D1279" s="1469">
        <v>44331.0</v>
      </c>
      <c r="E1279" s="1470" t="s">
        <v>15157</v>
      </c>
      <c r="F1279" s="1471">
        <v>6.38983819E8</v>
      </c>
      <c r="G1279" s="1471">
        <v>6.38983819E8</v>
      </c>
      <c r="H1279" s="1472" t="b">
        <v>0</v>
      </c>
      <c r="I1279" s="1468" t="s">
        <v>76</v>
      </c>
      <c r="J1279" s="1472" t="b">
        <v>0</v>
      </c>
      <c r="K1279" s="1473"/>
      <c r="L1279" s="1473"/>
      <c r="M1279" s="1463" t="s">
        <v>3363</v>
      </c>
      <c r="N1279" s="1474"/>
      <c r="O1279" s="1474"/>
      <c r="P1279" s="1463" t="s">
        <v>3363</v>
      </c>
    </row>
    <row r="1280" hidden="1">
      <c r="A1280" s="1464">
        <v>1393.0</v>
      </c>
      <c r="B1280" s="1463" t="s">
        <v>15158</v>
      </c>
      <c r="C1280" s="1463" t="s">
        <v>15159</v>
      </c>
      <c r="D1280" s="1469">
        <v>44331.0</v>
      </c>
      <c r="E1280" s="1470" t="s">
        <v>15160</v>
      </c>
      <c r="F1280" s="1471">
        <v>6.38983819E8</v>
      </c>
      <c r="G1280" s="1471">
        <v>6.38983819E8</v>
      </c>
      <c r="H1280" s="1472" t="b">
        <v>0</v>
      </c>
      <c r="I1280" s="1468" t="s">
        <v>76</v>
      </c>
      <c r="J1280" s="1472" t="b">
        <v>1</v>
      </c>
      <c r="K1280" s="1473"/>
      <c r="L1280" s="1473"/>
      <c r="M1280" s="1463" t="s">
        <v>3363</v>
      </c>
      <c r="N1280" s="1474"/>
      <c r="O1280" s="1474"/>
      <c r="P1280" s="1463" t="s">
        <v>3363</v>
      </c>
    </row>
    <row r="1281" hidden="1">
      <c r="A1281" s="1464">
        <v>1394.0</v>
      </c>
      <c r="B1281" s="1463" t="s">
        <v>15161</v>
      </c>
      <c r="C1281" s="1463" t="s">
        <v>15162</v>
      </c>
      <c r="D1281" s="1469">
        <v>44331.0</v>
      </c>
      <c r="E1281" s="1470" t="s">
        <v>15163</v>
      </c>
      <c r="F1281" s="1471">
        <v>9.82837711E8</v>
      </c>
      <c r="G1281" s="1471">
        <v>9.82837711E8</v>
      </c>
      <c r="H1281" s="1472" t="b">
        <v>0</v>
      </c>
      <c r="I1281" s="1468" t="s">
        <v>76</v>
      </c>
      <c r="J1281" s="1472" t="b">
        <v>1</v>
      </c>
      <c r="K1281" s="1473"/>
      <c r="L1281" s="1473"/>
      <c r="M1281" s="1463" t="s">
        <v>3363</v>
      </c>
      <c r="N1281" s="1463" t="s">
        <v>5479</v>
      </c>
      <c r="O1281" s="1474"/>
      <c r="P1281" s="1463" t="s">
        <v>3363</v>
      </c>
    </row>
    <row r="1282" hidden="1">
      <c r="A1282" s="1464">
        <v>1395.0</v>
      </c>
      <c r="B1282" s="1463" t="s">
        <v>15164</v>
      </c>
      <c r="C1282" s="1463" t="s">
        <v>15165</v>
      </c>
      <c r="D1282" s="1469">
        <v>44331.0</v>
      </c>
      <c r="E1282" s="1470" t="s">
        <v>15166</v>
      </c>
      <c r="F1282" s="1471">
        <v>6.24714411E8</v>
      </c>
      <c r="G1282" s="1471">
        <v>6.24714411E8</v>
      </c>
      <c r="H1282" s="1472" t="b">
        <v>0</v>
      </c>
      <c r="I1282" s="1468" t="s">
        <v>76</v>
      </c>
      <c r="J1282" s="1472" t="b">
        <v>1</v>
      </c>
      <c r="K1282" s="1473"/>
      <c r="L1282" s="1473"/>
      <c r="M1282" s="1463" t="s">
        <v>3363</v>
      </c>
      <c r="N1282" s="1474"/>
      <c r="O1282" s="1474"/>
      <c r="P1282" s="1463" t="s">
        <v>3363</v>
      </c>
    </row>
    <row r="1283" hidden="1">
      <c r="A1283" s="1464">
        <v>1396.0</v>
      </c>
      <c r="B1283" s="1463" t="s">
        <v>15167</v>
      </c>
      <c r="C1283" s="1463" t="s">
        <v>15168</v>
      </c>
      <c r="D1283" s="1469">
        <v>44331.0</v>
      </c>
      <c r="E1283" s="1470" t="s">
        <v>15169</v>
      </c>
      <c r="F1283" s="1471">
        <v>6.24714422E8</v>
      </c>
      <c r="G1283" s="1471">
        <v>6.24714422E8</v>
      </c>
      <c r="H1283" s="1472" t="b">
        <v>0</v>
      </c>
      <c r="I1283" s="1468" t="s">
        <v>76</v>
      </c>
      <c r="J1283" s="1472" t="b">
        <v>1</v>
      </c>
      <c r="K1283" s="1473"/>
      <c r="L1283" s="1473"/>
      <c r="M1283" s="1463" t="s">
        <v>3363</v>
      </c>
      <c r="N1283" s="1463" t="s">
        <v>4986</v>
      </c>
      <c r="O1283" s="1474"/>
      <c r="P1283" s="1463" t="s">
        <v>3363</v>
      </c>
    </row>
    <row r="1284" hidden="1">
      <c r="A1284" s="1464">
        <v>1397.0</v>
      </c>
      <c r="B1284" s="1463" t="s">
        <v>15170</v>
      </c>
      <c r="C1284" s="1463" t="s">
        <v>15171</v>
      </c>
      <c r="D1284" s="1469">
        <v>44331.0</v>
      </c>
      <c r="E1284" s="1470" t="s">
        <v>15172</v>
      </c>
      <c r="F1284" s="1471">
        <v>9.82733344E8</v>
      </c>
      <c r="G1284" s="1471">
        <v>9.82733344E8</v>
      </c>
      <c r="H1284" s="1472" t="b">
        <v>0</v>
      </c>
      <c r="I1284" s="1468" t="s">
        <v>76</v>
      </c>
      <c r="J1284" s="1472" t="b">
        <v>0</v>
      </c>
      <c r="K1284" s="1473"/>
      <c r="L1284" s="1473"/>
      <c r="M1284" s="1463" t="s">
        <v>3363</v>
      </c>
      <c r="N1284" s="1474"/>
      <c r="O1284" s="1474"/>
      <c r="P1284" s="1463" t="s">
        <v>3363</v>
      </c>
    </row>
    <row r="1285" hidden="1">
      <c r="A1285" s="1464">
        <v>1398.0</v>
      </c>
      <c r="B1285" s="1463" t="s">
        <v>15173</v>
      </c>
      <c r="C1285" s="1463" t="s">
        <v>15174</v>
      </c>
      <c r="D1285" s="1469">
        <v>44331.0</v>
      </c>
      <c r="E1285" s="1470" t="s">
        <v>15175</v>
      </c>
      <c r="F1285" s="1471">
        <v>8.00600193E8</v>
      </c>
      <c r="G1285" s="1471">
        <v>8.00600193E8</v>
      </c>
      <c r="H1285" s="1472" t="b">
        <v>0</v>
      </c>
      <c r="I1285" s="1468" t="s">
        <v>76</v>
      </c>
      <c r="J1285" s="1472" t="b">
        <v>0</v>
      </c>
      <c r="K1285" s="1473"/>
      <c r="L1285" s="1473"/>
      <c r="M1285" s="1463" t="s">
        <v>3363</v>
      </c>
      <c r="N1285" s="1463" t="s">
        <v>9167</v>
      </c>
      <c r="P1285" s="1463" t="s">
        <v>3363</v>
      </c>
    </row>
    <row r="1286" hidden="1">
      <c r="A1286" s="1464">
        <v>1399.0</v>
      </c>
      <c r="B1286" s="1463" t="s">
        <v>15176</v>
      </c>
      <c r="C1286" s="1463" t="s">
        <v>15177</v>
      </c>
      <c r="D1286" s="1469">
        <v>43963.0</v>
      </c>
      <c r="E1286" s="1470" t="s">
        <v>15178</v>
      </c>
      <c r="F1286" s="1471">
        <v>9.83696225E8</v>
      </c>
      <c r="G1286" s="1471">
        <v>9.83696225E8</v>
      </c>
      <c r="H1286" s="1472" t="b">
        <v>0</v>
      </c>
      <c r="I1286" s="1468" t="s">
        <v>76</v>
      </c>
      <c r="J1286" s="1472" t="b">
        <v>0</v>
      </c>
      <c r="K1286" s="1473"/>
      <c r="L1286" s="1473"/>
      <c r="M1286" s="1463" t="s">
        <v>2659</v>
      </c>
      <c r="N1286" s="1463" t="s">
        <v>7002</v>
      </c>
      <c r="P1286" s="1463" t="s">
        <v>2659</v>
      </c>
    </row>
    <row r="1287" hidden="1">
      <c r="A1287" s="1464">
        <v>1400.0</v>
      </c>
      <c r="B1287" s="1463" t="s">
        <v>15179</v>
      </c>
      <c r="C1287" s="1463" t="s">
        <v>15180</v>
      </c>
      <c r="D1287" s="1469">
        <v>43963.0</v>
      </c>
      <c r="E1287" s="1470" t="s">
        <v>15181</v>
      </c>
      <c r="F1287" s="1471">
        <v>9.44632424E8</v>
      </c>
      <c r="G1287" s="1471">
        <v>9.72823896E8</v>
      </c>
      <c r="H1287" s="1472" t="b">
        <v>0</v>
      </c>
      <c r="I1287" s="1468" t="s">
        <v>76</v>
      </c>
      <c r="J1287" s="1472" t="b">
        <v>0</v>
      </c>
      <c r="K1287" s="1473"/>
      <c r="L1287" s="1473"/>
      <c r="M1287" s="1474"/>
      <c r="N1287" s="1474"/>
      <c r="O1287" s="1474"/>
      <c r="P1287" s="1474"/>
    </row>
    <row r="1288" hidden="1">
      <c r="A1288" s="1464">
        <v>1401.0</v>
      </c>
      <c r="B1288" s="1463" t="s">
        <v>15182</v>
      </c>
      <c r="C1288" s="1463" t="s">
        <v>15183</v>
      </c>
      <c r="D1288" s="1469">
        <v>43963.0</v>
      </c>
      <c r="E1288" s="1470" t="s">
        <v>15184</v>
      </c>
      <c r="F1288" s="1471">
        <v>8.63997483E8</v>
      </c>
      <c r="G1288" s="1471">
        <v>8.63997483E8</v>
      </c>
      <c r="H1288" s="1472" t="b">
        <v>0</v>
      </c>
      <c r="I1288" s="1468" t="s">
        <v>76</v>
      </c>
      <c r="J1288" s="1472" t="b">
        <v>0</v>
      </c>
      <c r="K1288" s="1473"/>
      <c r="L1288" s="1473"/>
      <c r="M1288" s="1463" t="s">
        <v>5077</v>
      </c>
      <c r="N1288" s="1463" t="s">
        <v>5077</v>
      </c>
      <c r="O1288" s="1474"/>
      <c r="P1288" s="1474"/>
    </row>
    <row r="1289" hidden="1">
      <c r="A1289" s="1464">
        <v>1402.0</v>
      </c>
      <c r="B1289" s="1463" t="s">
        <v>15185</v>
      </c>
      <c r="C1289" s="1463" t="s">
        <v>15186</v>
      </c>
      <c r="D1289" s="1469">
        <v>43963.0</v>
      </c>
      <c r="E1289" s="1470" t="s">
        <v>15187</v>
      </c>
      <c r="F1289" s="1471">
        <v>9.44632424E8</v>
      </c>
      <c r="G1289" s="1471">
        <v>9.44632424E8</v>
      </c>
      <c r="H1289" s="1472" t="b">
        <v>0</v>
      </c>
      <c r="I1289" s="1468" t="s">
        <v>76</v>
      </c>
      <c r="J1289" s="1472" t="b">
        <v>0</v>
      </c>
      <c r="K1289" s="1473"/>
      <c r="L1289" s="1473"/>
      <c r="M1289" s="1474"/>
      <c r="N1289" s="1474"/>
      <c r="O1289" s="1474"/>
      <c r="P1289" s="1474"/>
    </row>
    <row r="1290" hidden="1">
      <c r="A1290" s="1464">
        <v>1403.0</v>
      </c>
      <c r="B1290" s="1463" t="s">
        <v>15188</v>
      </c>
      <c r="C1290" s="1463" t="s">
        <v>15189</v>
      </c>
      <c r="D1290" s="1469">
        <v>43964.0</v>
      </c>
      <c r="E1290" s="1470" t="s">
        <v>15190</v>
      </c>
      <c r="F1290" s="1471">
        <v>8.75616422E8</v>
      </c>
      <c r="G1290" s="1471">
        <v>8.75616422E8</v>
      </c>
      <c r="H1290" s="1472" t="b">
        <v>0</v>
      </c>
      <c r="I1290" s="1468" t="s">
        <v>76</v>
      </c>
      <c r="J1290" s="1472" t="b">
        <v>0</v>
      </c>
      <c r="K1290" s="1468" t="s">
        <v>13086</v>
      </c>
      <c r="L1290" s="1475">
        <v>6.60836E11</v>
      </c>
      <c r="M1290" s="1463" t="s">
        <v>5019</v>
      </c>
      <c r="N1290" s="1463" t="s">
        <v>5019</v>
      </c>
      <c r="O1290" s="1474"/>
      <c r="P1290" s="1474"/>
    </row>
    <row r="1291" hidden="1">
      <c r="A1291" s="1464">
        <v>1404.0</v>
      </c>
      <c r="B1291" s="1463" t="s">
        <v>15191</v>
      </c>
      <c r="C1291" s="1463" t="s">
        <v>15192</v>
      </c>
      <c r="D1291" s="1469">
        <v>43964.0</v>
      </c>
      <c r="E1291" s="1470" t="s">
        <v>15193</v>
      </c>
      <c r="F1291" s="1471">
        <v>8.02132745E8</v>
      </c>
      <c r="G1291" s="1471">
        <v>8.02132745E8</v>
      </c>
      <c r="H1291" s="1472" t="b">
        <v>0</v>
      </c>
      <c r="I1291" s="1468" t="s">
        <v>76</v>
      </c>
      <c r="J1291" s="1472" t="b">
        <v>1</v>
      </c>
      <c r="K1291" s="1473"/>
      <c r="L1291" s="1473"/>
      <c r="M1291" s="1463" t="s">
        <v>2464</v>
      </c>
      <c r="N1291" s="1474"/>
      <c r="O1291" s="1474"/>
      <c r="P1291" s="1463" t="s">
        <v>2464</v>
      </c>
    </row>
    <row r="1292" hidden="1">
      <c r="A1292" s="1464">
        <v>1405.0</v>
      </c>
      <c r="B1292" s="1463" t="s">
        <v>15194</v>
      </c>
      <c r="C1292" s="1463" t="s">
        <v>15195</v>
      </c>
      <c r="D1292" s="1469">
        <v>43964.0</v>
      </c>
      <c r="E1292" s="1470" t="s">
        <v>15196</v>
      </c>
      <c r="F1292" s="1471">
        <v>8.1432405E8</v>
      </c>
      <c r="G1292" s="1471">
        <v>8.1432405E8</v>
      </c>
      <c r="H1292" s="1472" t="b">
        <v>0</v>
      </c>
      <c r="I1292" s="1468" t="s">
        <v>76</v>
      </c>
      <c r="J1292" s="1472" t="b">
        <v>1</v>
      </c>
      <c r="K1292" s="1473"/>
      <c r="L1292" s="1473"/>
      <c r="M1292" s="1463" t="s">
        <v>2464</v>
      </c>
      <c r="N1292" s="1474"/>
      <c r="O1292" s="1474"/>
      <c r="P1292" s="1463" t="s">
        <v>2464</v>
      </c>
    </row>
    <row r="1293" hidden="1">
      <c r="A1293" s="1464">
        <v>1406.0</v>
      </c>
      <c r="B1293" s="1463" t="s">
        <v>14210</v>
      </c>
      <c r="C1293" s="1463" t="s">
        <v>14210</v>
      </c>
      <c r="D1293" s="1469">
        <v>43966.0</v>
      </c>
      <c r="E1293" s="1470" t="s">
        <v>15197</v>
      </c>
      <c r="F1293" s="1471">
        <v>8.29997977E8</v>
      </c>
      <c r="G1293" s="1471">
        <v>8.29997977E8</v>
      </c>
      <c r="H1293" s="1472" t="b">
        <v>0</v>
      </c>
      <c r="I1293" s="1468" t="s">
        <v>76</v>
      </c>
      <c r="J1293" s="1472" t="b">
        <v>0</v>
      </c>
      <c r="K1293" s="1473"/>
      <c r="L1293" s="1473"/>
      <c r="M1293" s="1474"/>
      <c r="N1293" s="1474"/>
      <c r="O1293" s="1474"/>
      <c r="P1293" s="1474"/>
    </row>
    <row r="1294" hidden="1">
      <c r="A1294" s="1464">
        <v>1407.0</v>
      </c>
      <c r="B1294" s="1463" t="s">
        <v>15198</v>
      </c>
      <c r="C1294" s="1463" t="s">
        <v>15198</v>
      </c>
      <c r="D1294" s="1469">
        <v>43497.0</v>
      </c>
      <c r="E1294" s="1470" t="s">
        <v>15199</v>
      </c>
      <c r="F1294" s="1471">
        <v>9.22811818E8</v>
      </c>
      <c r="G1294" s="1473"/>
      <c r="H1294" s="1472" t="b">
        <v>0</v>
      </c>
      <c r="I1294" s="1468" t="s">
        <v>76</v>
      </c>
      <c r="J1294" s="1472" t="b">
        <v>1</v>
      </c>
      <c r="K1294" s="1473"/>
      <c r="L1294" s="1473"/>
      <c r="M1294" s="1463" t="s">
        <v>2426</v>
      </c>
      <c r="O1294" s="1474"/>
      <c r="P1294" s="1463" t="s">
        <v>2426</v>
      </c>
    </row>
    <row r="1295" hidden="1">
      <c r="A1295" s="1464">
        <v>1408.0</v>
      </c>
      <c r="B1295" s="1463" t="s">
        <v>14210</v>
      </c>
      <c r="C1295" s="1463" t="s">
        <v>14210</v>
      </c>
      <c r="D1295" s="1469">
        <v>43966.0</v>
      </c>
      <c r="E1295" s="1470" t="s">
        <v>15200</v>
      </c>
      <c r="F1295" s="1471">
        <v>9.97787877E8</v>
      </c>
      <c r="G1295" s="1471">
        <v>9.97787877E8</v>
      </c>
      <c r="H1295" s="1472" t="b">
        <v>0</v>
      </c>
      <c r="I1295" s="1468" t="s">
        <v>76</v>
      </c>
      <c r="J1295" s="1472" t="b">
        <v>1</v>
      </c>
      <c r="K1295" s="1473"/>
      <c r="L1295" s="1473"/>
      <c r="M1295" s="1474"/>
      <c r="N1295" s="1474"/>
      <c r="O1295" s="1474"/>
      <c r="P1295" s="1474"/>
    </row>
    <row r="1296" hidden="1">
      <c r="A1296" s="1464">
        <v>1409.0</v>
      </c>
      <c r="B1296" s="1463" t="s">
        <v>15201</v>
      </c>
      <c r="C1296" s="1463" t="s">
        <v>15202</v>
      </c>
      <c r="D1296" s="1469">
        <v>43968.0</v>
      </c>
      <c r="E1296" s="1470" t="s">
        <v>15203</v>
      </c>
      <c r="F1296" s="1471">
        <v>8.69770504E8</v>
      </c>
      <c r="G1296" s="1471">
        <v>8.69770504E8</v>
      </c>
      <c r="H1296" s="1472" t="b">
        <v>0</v>
      </c>
      <c r="I1296" s="1468" t="s">
        <v>76</v>
      </c>
      <c r="J1296" s="1472" t="b">
        <v>0</v>
      </c>
      <c r="K1296" s="1473"/>
      <c r="L1296" s="1473"/>
      <c r="M1296" s="1463" t="s">
        <v>2432</v>
      </c>
      <c r="N1296" s="1463" t="s">
        <v>6164</v>
      </c>
      <c r="O1296" s="1474"/>
      <c r="P1296" s="1463" t="s">
        <v>2432</v>
      </c>
    </row>
    <row r="1297">
      <c r="A1297" s="1464">
        <v>1410.0</v>
      </c>
      <c r="B1297" s="1463" t="s">
        <v>5252</v>
      </c>
      <c r="C1297" s="1463" t="s">
        <v>5253</v>
      </c>
      <c r="D1297" s="1469">
        <v>44520.0</v>
      </c>
      <c r="E1297" s="1470" t="s">
        <v>5254</v>
      </c>
      <c r="F1297" s="1471">
        <v>2.1022822E7</v>
      </c>
      <c r="G1297" s="1471">
        <v>6.26025222E8</v>
      </c>
      <c r="H1297" s="1472" t="b">
        <v>1</v>
      </c>
      <c r="I1297" s="1468" t="s">
        <v>76</v>
      </c>
      <c r="J1297" s="1472" t="b">
        <v>1</v>
      </c>
      <c r="K1297" s="1468" t="s">
        <v>1077</v>
      </c>
      <c r="L1297" s="1471">
        <v>6.6618258585E10</v>
      </c>
      <c r="M1297" s="1463" t="s">
        <v>2437</v>
      </c>
      <c r="N1297" s="1474"/>
      <c r="O1297" s="1463" t="s">
        <v>10056</v>
      </c>
      <c r="P1297" s="1463" t="s">
        <v>8495</v>
      </c>
    </row>
    <row r="1298" hidden="1">
      <c r="A1298" s="1464">
        <v>1411.0</v>
      </c>
      <c r="B1298" s="1463" t="s">
        <v>15204</v>
      </c>
      <c r="C1298" s="1463" t="s">
        <v>15205</v>
      </c>
      <c r="D1298" s="1469">
        <v>44389.0</v>
      </c>
      <c r="E1298" s="1470" t="s">
        <v>15206</v>
      </c>
      <c r="F1298" s="1471">
        <v>2.1194501E7</v>
      </c>
      <c r="G1298" s="1471">
        <v>6.26025533E8</v>
      </c>
      <c r="H1298" s="1472" t="b">
        <v>0</v>
      </c>
      <c r="I1298" s="1468" t="s">
        <v>76</v>
      </c>
      <c r="J1298" s="1472" t="b">
        <v>1</v>
      </c>
      <c r="K1298" s="1468" t="s">
        <v>1077</v>
      </c>
      <c r="L1298" s="1471">
        <v>6.6618258585E10</v>
      </c>
      <c r="M1298" s="1463" t="s">
        <v>2432</v>
      </c>
      <c r="N1298" s="1463" t="s">
        <v>5267</v>
      </c>
      <c r="O1298" s="1463" t="s">
        <v>4960</v>
      </c>
      <c r="P1298" s="1463" t="s">
        <v>2432</v>
      </c>
    </row>
    <row r="1299" hidden="1">
      <c r="A1299" s="1464">
        <v>1412.0</v>
      </c>
      <c r="B1299" s="1463" t="s">
        <v>15207</v>
      </c>
      <c r="C1299" s="1463" t="s">
        <v>15208</v>
      </c>
      <c r="D1299" s="1469">
        <v>43929.0</v>
      </c>
      <c r="E1299" s="1470" t="s">
        <v>15209</v>
      </c>
      <c r="F1299" s="1471">
        <v>7.6646633E7</v>
      </c>
      <c r="G1299" s="1471">
        <v>6.26050444E8</v>
      </c>
      <c r="H1299" s="1472" t="b">
        <v>0</v>
      </c>
      <c r="I1299" s="1473"/>
      <c r="J1299" s="1472" t="b">
        <v>0</v>
      </c>
      <c r="K1299" s="1473"/>
      <c r="L1299" s="1473"/>
      <c r="M1299" s="1474"/>
      <c r="N1299" s="1474"/>
      <c r="O1299" s="1474"/>
      <c r="P1299" s="1474"/>
    </row>
    <row r="1300" hidden="1">
      <c r="A1300" s="1464">
        <v>1413.0</v>
      </c>
      <c r="B1300" s="1463" t="s">
        <v>15210</v>
      </c>
      <c r="C1300" s="1463" t="s">
        <v>15211</v>
      </c>
      <c r="D1300" s="1469">
        <v>43969.0</v>
      </c>
      <c r="E1300" s="1470" t="s">
        <v>15212</v>
      </c>
      <c r="F1300" s="1471">
        <v>6.28954656E8</v>
      </c>
      <c r="G1300" s="1471">
        <v>6.28954656E8</v>
      </c>
      <c r="H1300" s="1472" t="b">
        <v>0</v>
      </c>
      <c r="I1300" s="1468" t="s">
        <v>76</v>
      </c>
      <c r="J1300" s="1472" t="b">
        <v>0</v>
      </c>
      <c r="K1300" s="1473"/>
      <c r="L1300" s="1473"/>
      <c r="M1300" s="1474"/>
      <c r="N1300" s="1474"/>
      <c r="O1300" s="1474"/>
      <c r="P1300" s="1474"/>
    </row>
    <row r="1301" hidden="1">
      <c r="A1301" s="1464">
        <v>1414.0</v>
      </c>
      <c r="B1301" s="1463" t="s">
        <v>15213</v>
      </c>
      <c r="C1301" s="1463" t="s">
        <v>15214</v>
      </c>
      <c r="D1301" s="1469">
        <v>43969.0</v>
      </c>
      <c r="E1301" s="1470" t="s">
        <v>15215</v>
      </c>
      <c r="F1301" s="1471">
        <v>9.84092278E8</v>
      </c>
      <c r="G1301" s="1471">
        <v>9.44967076E8</v>
      </c>
      <c r="H1301" s="1472" t="b">
        <v>0</v>
      </c>
      <c r="I1301" s="1468" t="s">
        <v>76</v>
      </c>
      <c r="J1301" s="1472" t="b">
        <v>0</v>
      </c>
      <c r="K1301" s="1473"/>
      <c r="L1301" s="1473"/>
      <c r="M1301" s="1463" t="s">
        <v>2432</v>
      </c>
      <c r="N1301" s="1474"/>
      <c r="O1301" s="1474"/>
      <c r="P1301" s="1463" t="s">
        <v>2432</v>
      </c>
    </row>
    <row r="1302" hidden="1">
      <c r="A1302" s="1464">
        <v>1415.0</v>
      </c>
      <c r="B1302" s="1463" t="s">
        <v>15216</v>
      </c>
      <c r="C1302" s="1463" t="s">
        <v>15217</v>
      </c>
      <c r="D1302" s="1469">
        <v>43969.0</v>
      </c>
      <c r="E1302" s="1470" t="s">
        <v>15218</v>
      </c>
      <c r="F1302" s="1471">
        <v>6.3228798E8</v>
      </c>
      <c r="G1302" s="1471">
        <v>6.3228798E8</v>
      </c>
      <c r="H1302" s="1472" t="b">
        <v>0</v>
      </c>
      <c r="I1302" s="1468" t="s">
        <v>76</v>
      </c>
      <c r="J1302" s="1472" t="b">
        <v>0</v>
      </c>
      <c r="K1302" s="1473"/>
      <c r="L1302" s="1473"/>
      <c r="M1302" s="1463" t="s">
        <v>2432</v>
      </c>
      <c r="N1302" s="1474"/>
      <c r="O1302" s="1474"/>
      <c r="P1302" s="1463" t="s">
        <v>2432</v>
      </c>
    </row>
    <row r="1303" hidden="1">
      <c r="A1303" s="1464">
        <v>1416.0</v>
      </c>
      <c r="B1303" s="1463" t="s">
        <v>15219</v>
      </c>
      <c r="C1303" s="1463" t="s">
        <v>15220</v>
      </c>
      <c r="D1303" s="1469">
        <v>43969.0</v>
      </c>
      <c r="E1303" s="1470" t="s">
        <v>15221</v>
      </c>
      <c r="F1303" s="1471">
        <v>9.82292278E8</v>
      </c>
      <c r="G1303" s="1471">
        <v>9.82292278E8</v>
      </c>
      <c r="H1303" s="1472" t="b">
        <v>0</v>
      </c>
      <c r="I1303" s="1468" t="s">
        <v>76</v>
      </c>
      <c r="J1303" s="1472" t="b">
        <v>0</v>
      </c>
      <c r="K1303" s="1473"/>
      <c r="L1303" s="1473"/>
      <c r="M1303" s="1463" t="s">
        <v>2432</v>
      </c>
      <c r="N1303" s="1474"/>
      <c r="O1303" s="1474"/>
      <c r="P1303" s="1463" t="s">
        <v>2432</v>
      </c>
    </row>
    <row r="1304" hidden="1">
      <c r="A1304" s="1464">
        <v>1417.0</v>
      </c>
      <c r="B1304" s="1463" t="s">
        <v>15222</v>
      </c>
      <c r="C1304" s="1463" t="s">
        <v>15223</v>
      </c>
      <c r="D1304" s="1469">
        <v>43969.0</v>
      </c>
      <c r="E1304" s="1470" t="s">
        <v>15224</v>
      </c>
      <c r="F1304" s="1471">
        <v>9.82292278E8</v>
      </c>
      <c r="G1304" s="1471">
        <v>9.82292278E8</v>
      </c>
      <c r="H1304" s="1472" t="b">
        <v>0</v>
      </c>
      <c r="I1304" s="1468" t="s">
        <v>76</v>
      </c>
      <c r="J1304" s="1472" t="b">
        <v>0</v>
      </c>
      <c r="K1304" s="1473"/>
      <c r="L1304" s="1473"/>
      <c r="M1304" s="1463" t="s">
        <v>2432</v>
      </c>
      <c r="N1304" s="1463" t="s">
        <v>4951</v>
      </c>
      <c r="O1304" s="1474"/>
      <c r="P1304" s="1463" t="s">
        <v>2432</v>
      </c>
    </row>
    <row r="1305" hidden="1">
      <c r="A1305" s="1464">
        <v>1418.0</v>
      </c>
      <c r="B1305" s="1463" t="s">
        <v>15225</v>
      </c>
      <c r="C1305" s="1463" t="s">
        <v>15226</v>
      </c>
      <c r="D1305" s="1469">
        <v>43969.0</v>
      </c>
      <c r="E1305" s="1470" t="s">
        <v>15227</v>
      </c>
      <c r="F1305" s="1471">
        <v>8.70944183E8</v>
      </c>
      <c r="G1305" s="1471">
        <v>8.70944183E8</v>
      </c>
      <c r="H1305" s="1472" t="b">
        <v>0</v>
      </c>
      <c r="I1305" s="1468" t="s">
        <v>76</v>
      </c>
      <c r="J1305" s="1472" t="b">
        <v>0</v>
      </c>
      <c r="K1305" s="1473"/>
      <c r="L1305" s="1473"/>
      <c r="M1305" s="1463" t="s">
        <v>2432</v>
      </c>
      <c r="N1305" s="1463" t="s">
        <v>4962</v>
      </c>
      <c r="O1305" s="1474"/>
      <c r="P1305" s="1463" t="s">
        <v>2432</v>
      </c>
    </row>
    <row r="1306" hidden="1">
      <c r="A1306" s="1464">
        <v>1419.0</v>
      </c>
      <c r="B1306" s="1463" t="s">
        <v>15228</v>
      </c>
      <c r="C1306" s="1463" t="s">
        <v>15229</v>
      </c>
      <c r="D1306" s="1469">
        <v>43970.0</v>
      </c>
      <c r="E1306" s="1470" t="s">
        <v>15230</v>
      </c>
      <c r="F1306" s="1471">
        <v>8.65554566E8</v>
      </c>
      <c r="G1306" s="1471">
        <v>8.65554566E8</v>
      </c>
      <c r="H1306" s="1472" t="b">
        <v>0</v>
      </c>
      <c r="I1306" s="1473"/>
      <c r="J1306" s="1472" t="b">
        <v>0</v>
      </c>
      <c r="K1306" s="1473"/>
      <c r="L1306" s="1473"/>
      <c r="M1306" s="1463" t="s">
        <v>2432</v>
      </c>
      <c r="N1306" s="1463" t="s">
        <v>9243</v>
      </c>
      <c r="O1306" s="1474"/>
      <c r="P1306" s="1463" t="s">
        <v>2432</v>
      </c>
    </row>
    <row r="1307" hidden="1">
      <c r="A1307" s="1464">
        <v>1420.0</v>
      </c>
      <c r="B1307" s="1463" t="s">
        <v>15231</v>
      </c>
      <c r="C1307" s="1463" t="s">
        <v>15232</v>
      </c>
      <c r="D1307" s="1469">
        <v>43411.0</v>
      </c>
      <c r="E1307" s="1470" t="s">
        <v>15233</v>
      </c>
      <c r="F1307" s="1471">
        <v>9.8265466E8</v>
      </c>
      <c r="G1307" s="1473"/>
      <c r="H1307" s="1472" t="b">
        <v>0</v>
      </c>
      <c r="I1307" s="1468" t="s">
        <v>76</v>
      </c>
      <c r="J1307" s="1472" t="b">
        <v>1</v>
      </c>
      <c r="K1307" s="1473"/>
      <c r="L1307" s="1473"/>
      <c r="M1307" s="1474"/>
      <c r="N1307" s="1474"/>
      <c r="O1307" s="1474"/>
      <c r="P1307" s="1474"/>
    </row>
    <row r="1308" hidden="1">
      <c r="A1308" s="1464">
        <v>1421.0</v>
      </c>
      <c r="B1308" s="1463" t="s">
        <v>15234</v>
      </c>
      <c r="C1308" s="1463" t="s">
        <v>15234</v>
      </c>
      <c r="D1308" s="1469">
        <v>43497.0</v>
      </c>
      <c r="E1308" s="1470" t="s">
        <v>15235</v>
      </c>
      <c r="F1308" s="1471">
        <v>9.22811818E8</v>
      </c>
      <c r="G1308" s="1468" t="s">
        <v>5035</v>
      </c>
      <c r="H1308" s="1472" t="b">
        <v>0</v>
      </c>
      <c r="I1308" s="1468" t="s">
        <v>76</v>
      </c>
      <c r="J1308" s="1472" t="b">
        <v>0</v>
      </c>
      <c r="K1308" s="1468" t="s">
        <v>5036</v>
      </c>
      <c r="L1308" s="1471">
        <v>6.6839163158E10</v>
      </c>
      <c r="M1308" s="1463" t="s">
        <v>2426</v>
      </c>
      <c r="N1308" s="1463" t="s">
        <v>5469</v>
      </c>
      <c r="O1308" s="1463" t="s">
        <v>5037</v>
      </c>
      <c r="P1308" s="1463" t="s">
        <v>2426</v>
      </c>
    </row>
    <row r="1309">
      <c r="A1309" s="1464">
        <v>1422.0</v>
      </c>
      <c r="B1309" s="1463" t="s">
        <v>5255</v>
      </c>
      <c r="C1309" s="1463" t="s">
        <v>5256</v>
      </c>
      <c r="D1309" s="1469">
        <v>43973.0</v>
      </c>
      <c r="E1309" s="1470" t="s">
        <v>5257</v>
      </c>
      <c r="F1309" s="1471">
        <v>8.65595662E8</v>
      </c>
      <c r="G1309" s="1471">
        <v>8.65595662E8</v>
      </c>
      <c r="H1309" s="1472" t="b">
        <v>1</v>
      </c>
      <c r="I1309" s="1468" t="s">
        <v>76</v>
      </c>
      <c r="J1309" s="1472" t="b">
        <v>1</v>
      </c>
      <c r="K1309" s="1468" t="s">
        <v>5142</v>
      </c>
      <c r="L1309" s="1471">
        <v>6.620964333E9</v>
      </c>
      <c r="M1309" s="1463" t="s">
        <v>2461</v>
      </c>
      <c r="N1309" s="1474"/>
      <c r="O1309" s="1463" t="s">
        <v>10108</v>
      </c>
      <c r="P1309" s="1463" t="s">
        <v>2461</v>
      </c>
    </row>
    <row r="1310" hidden="1">
      <c r="A1310" s="1464">
        <v>1431.0</v>
      </c>
      <c r="B1310" s="1463" t="s">
        <v>15236</v>
      </c>
      <c r="C1310" s="1463" t="s">
        <v>15237</v>
      </c>
      <c r="D1310" s="1469">
        <v>43973.0</v>
      </c>
      <c r="E1310" s="1470" t="s">
        <v>15238</v>
      </c>
      <c r="F1310" s="1471">
        <v>6.39617156E8</v>
      </c>
      <c r="G1310" s="1471">
        <v>6.39617156E8</v>
      </c>
      <c r="H1310" s="1472" t="b">
        <v>0</v>
      </c>
      <c r="I1310" s="1468" t="s">
        <v>76</v>
      </c>
      <c r="J1310" s="1472" t="b">
        <v>1</v>
      </c>
      <c r="K1310" s="1473"/>
      <c r="L1310" s="1473"/>
      <c r="M1310" s="1463" t="s">
        <v>2432</v>
      </c>
      <c r="N1310" s="1463" t="s">
        <v>5479</v>
      </c>
      <c r="O1310" s="1474"/>
      <c r="P1310" s="1463" t="s">
        <v>2432</v>
      </c>
    </row>
    <row r="1311">
      <c r="A1311" s="1464">
        <v>1433.0</v>
      </c>
      <c r="B1311" s="1463" t="s">
        <v>136</v>
      </c>
      <c r="C1311" s="1463" t="s">
        <v>5260</v>
      </c>
      <c r="D1311" s="1469">
        <v>45147.0</v>
      </c>
      <c r="E1311" s="1470" t="s">
        <v>5261</v>
      </c>
      <c r="F1311" s="1471">
        <v>9.34232999E8</v>
      </c>
      <c r="G1311" s="1471">
        <v>9.34232999E8</v>
      </c>
      <c r="H1311" s="1472" t="b">
        <v>1</v>
      </c>
      <c r="I1311" s="1468" t="s">
        <v>76</v>
      </c>
      <c r="J1311" s="1472" t="b">
        <v>1</v>
      </c>
      <c r="K1311" s="1468" t="s">
        <v>4936</v>
      </c>
      <c r="L1311" s="1471">
        <v>6.6909921784E10</v>
      </c>
      <c r="M1311" s="1463" t="s">
        <v>2659</v>
      </c>
      <c r="N1311" s="1474"/>
      <c r="O1311" s="1463" t="s">
        <v>10108</v>
      </c>
      <c r="P1311" s="1463" t="s">
        <v>2659</v>
      </c>
    </row>
    <row r="1312" hidden="1">
      <c r="A1312" s="1464">
        <v>1439.0</v>
      </c>
      <c r="B1312" s="1463" t="s">
        <v>15239</v>
      </c>
      <c r="C1312" s="1463" t="s">
        <v>15240</v>
      </c>
      <c r="D1312" s="1469">
        <v>43974.0</v>
      </c>
      <c r="E1312" s="1470" t="s">
        <v>15241</v>
      </c>
      <c r="F1312" s="1471">
        <v>6.25251911E8</v>
      </c>
      <c r="G1312" s="1471">
        <v>6.25251911E8</v>
      </c>
      <c r="H1312" s="1472" t="b">
        <v>0</v>
      </c>
      <c r="I1312" s="1468" t="s">
        <v>76</v>
      </c>
      <c r="J1312" s="1472" t="b">
        <v>0</v>
      </c>
      <c r="K1312" s="1473"/>
      <c r="L1312" s="1473"/>
      <c r="M1312" s="1463" t="s">
        <v>2715</v>
      </c>
      <c r="N1312" s="1463" t="s">
        <v>5011</v>
      </c>
      <c r="O1312" s="1474"/>
      <c r="P1312" s="1463" t="s">
        <v>2715</v>
      </c>
    </row>
    <row r="1313" hidden="1">
      <c r="A1313" s="1464">
        <v>1440.0</v>
      </c>
      <c r="B1313" s="1463" t="s">
        <v>15242</v>
      </c>
      <c r="C1313" s="1463" t="s">
        <v>15243</v>
      </c>
      <c r="D1313" s="1469">
        <v>43974.0</v>
      </c>
      <c r="E1313" s="1470" t="s">
        <v>15244</v>
      </c>
      <c r="F1313" s="1471">
        <v>2.0023343E7</v>
      </c>
      <c r="G1313" s="1471">
        <v>8.73388687E8</v>
      </c>
      <c r="H1313" s="1472" t="b">
        <v>0</v>
      </c>
      <c r="I1313" s="1468" t="s">
        <v>76</v>
      </c>
      <c r="J1313" s="1472" t="b">
        <v>0</v>
      </c>
      <c r="K1313" s="1473"/>
      <c r="L1313" s="1473"/>
      <c r="M1313" s="1463" t="s">
        <v>2715</v>
      </c>
      <c r="N1313" s="1463" t="s">
        <v>5740</v>
      </c>
      <c r="O1313" s="1474"/>
      <c r="P1313" s="1463" t="s">
        <v>2715</v>
      </c>
    </row>
    <row r="1314" hidden="1">
      <c r="A1314" s="1464">
        <v>1441.0</v>
      </c>
      <c r="B1314" s="1463" t="s">
        <v>15245</v>
      </c>
      <c r="C1314" s="1463" t="s">
        <v>15246</v>
      </c>
      <c r="D1314" s="1469">
        <v>43974.0</v>
      </c>
      <c r="E1314" s="1470" t="s">
        <v>15247</v>
      </c>
      <c r="F1314" s="1471">
        <v>2.0579585E7</v>
      </c>
      <c r="G1314" s="1471">
        <v>9.46946386E8</v>
      </c>
      <c r="H1314" s="1472" t="b">
        <v>0</v>
      </c>
      <c r="I1314" s="1468" t="s">
        <v>76</v>
      </c>
      <c r="J1314" s="1472" t="b">
        <v>0</v>
      </c>
      <c r="K1314" s="1473"/>
      <c r="L1314" s="1473"/>
      <c r="M1314" s="1463" t="s">
        <v>2715</v>
      </c>
      <c r="N1314" s="1463" t="s">
        <v>6274</v>
      </c>
      <c r="P1314" s="1463" t="s">
        <v>2715</v>
      </c>
    </row>
    <row r="1315" hidden="1">
      <c r="A1315" s="1464">
        <v>1443.0</v>
      </c>
      <c r="B1315" s="1463" t="s">
        <v>15248</v>
      </c>
      <c r="C1315" s="1463" t="s">
        <v>15249</v>
      </c>
      <c r="D1315" s="1469">
        <v>43974.0</v>
      </c>
      <c r="E1315" s="1470" t="s">
        <v>15250</v>
      </c>
      <c r="F1315" s="1471">
        <v>9.59488247E8</v>
      </c>
      <c r="G1315" s="1471">
        <v>9.59488247E8</v>
      </c>
      <c r="H1315" s="1472" t="b">
        <v>0</v>
      </c>
      <c r="I1315" s="1468" t="s">
        <v>76</v>
      </c>
      <c r="J1315" s="1472" t="b">
        <v>0</v>
      </c>
      <c r="K1315" s="1473"/>
      <c r="L1315" s="1473"/>
      <c r="M1315" s="1463" t="s">
        <v>2432</v>
      </c>
      <c r="N1315" s="1474"/>
      <c r="O1315" s="1474"/>
      <c r="P1315" s="1463" t="s">
        <v>2432</v>
      </c>
    </row>
    <row r="1316" hidden="1">
      <c r="A1316" s="1464">
        <v>1445.0</v>
      </c>
      <c r="B1316" s="1463" t="s">
        <v>12545</v>
      </c>
      <c r="C1316" s="1463" t="s">
        <v>12545</v>
      </c>
      <c r="D1316" s="1469">
        <v>43975.0</v>
      </c>
      <c r="E1316" s="1470" t="s">
        <v>15251</v>
      </c>
      <c r="F1316" s="1471">
        <v>6.15455292E8</v>
      </c>
      <c r="G1316" s="1471">
        <v>6.15455292E8</v>
      </c>
      <c r="H1316" s="1472" t="b">
        <v>0</v>
      </c>
      <c r="I1316" s="1468" t="s">
        <v>76</v>
      </c>
      <c r="J1316" s="1472" t="b">
        <v>0</v>
      </c>
      <c r="K1316" s="1473"/>
      <c r="L1316" s="1473"/>
      <c r="M1316" s="1474"/>
      <c r="N1316" s="1474"/>
      <c r="O1316" s="1474"/>
      <c r="P1316" s="1474"/>
    </row>
    <row r="1317" hidden="1">
      <c r="A1317" s="1464">
        <v>1446.0</v>
      </c>
      <c r="B1317" s="1463" t="s">
        <v>15252</v>
      </c>
      <c r="C1317" s="1463" t="s">
        <v>15253</v>
      </c>
      <c r="D1317" s="1469">
        <v>43975.0</v>
      </c>
      <c r="E1317" s="1470" t="s">
        <v>15254</v>
      </c>
      <c r="F1317" s="1471">
        <v>8.79390096E8</v>
      </c>
      <c r="G1317" s="1471">
        <v>8.79390096E8</v>
      </c>
      <c r="H1317" s="1472" t="b">
        <v>0</v>
      </c>
      <c r="I1317" s="1468" t="s">
        <v>76</v>
      </c>
      <c r="J1317" s="1472" t="b">
        <v>0</v>
      </c>
      <c r="K1317" s="1473"/>
      <c r="L1317" s="1473"/>
      <c r="M1317" s="1474"/>
      <c r="N1317" s="1474"/>
      <c r="O1317" s="1474"/>
      <c r="P1317" s="1474"/>
    </row>
    <row r="1318" hidden="1">
      <c r="A1318" s="1464">
        <v>1448.0</v>
      </c>
      <c r="B1318" s="1463" t="s">
        <v>5264</v>
      </c>
      <c r="C1318" s="1463" t="s">
        <v>5265</v>
      </c>
      <c r="D1318" s="1469">
        <v>44152.0</v>
      </c>
      <c r="E1318" s="1470" t="s">
        <v>5266</v>
      </c>
      <c r="F1318" s="1471">
        <v>8.86329235E8</v>
      </c>
      <c r="G1318" s="1471">
        <v>8.86329235E8</v>
      </c>
      <c r="H1318" s="1472" t="b">
        <v>0</v>
      </c>
      <c r="I1318" s="1468" t="s">
        <v>76</v>
      </c>
      <c r="J1318" s="1472" t="b">
        <v>0</v>
      </c>
      <c r="K1318" s="1468" t="s">
        <v>5142</v>
      </c>
      <c r="L1318" s="1471">
        <v>6.620964333E9</v>
      </c>
      <c r="M1318" s="1463" t="s">
        <v>2440</v>
      </c>
      <c r="N1318" s="1474"/>
      <c r="O1318" s="1463" t="s">
        <v>10108</v>
      </c>
      <c r="P1318" s="1463" t="s">
        <v>2440</v>
      </c>
    </row>
    <row r="1319" hidden="1">
      <c r="A1319" s="1464">
        <v>1449.0</v>
      </c>
      <c r="B1319" s="1463" t="s">
        <v>15255</v>
      </c>
      <c r="C1319" s="1463" t="s">
        <v>15255</v>
      </c>
      <c r="D1319" s="1469">
        <v>43976.0</v>
      </c>
      <c r="E1319" s="1470" t="s">
        <v>15256</v>
      </c>
      <c r="F1319" s="1471">
        <v>8.56233445E8</v>
      </c>
      <c r="G1319" s="1471">
        <v>8.56233445E8</v>
      </c>
      <c r="H1319" s="1472" t="b">
        <v>0</v>
      </c>
      <c r="I1319" s="1468" t="s">
        <v>76</v>
      </c>
      <c r="J1319" s="1472" t="b">
        <v>1</v>
      </c>
      <c r="K1319" s="1473"/>
      <c r="L1319" s="1473"/>
      <c r="M1319" s="1463" t="s">
        <v>2437</v>
      </c>
      <c r="N1319" s="1463" t="s">
        <v>5345</v>
      </c>
      <c r="O1319" s="1474"/>
      <c r="P1319" s="1463" t="s">
        <v>2437</v>
      </c>
    </row>
    <row r="1320" hidden="1">
      <c r="A1320" s="1464">
        <v>1450.0</v>
      </c>
      <c r="B1320" s="1463" t="s">
        <v>15257</v>
      </c>
      <c r="C1320" s="1463" t="s">
        <v>15258</v>
      </c>
      <c r="D1320" s="1469">
        <v>43953.0</v>
      </c>
      <c r="E1320" s="1470" t="s">
        <v>15259</v>
      </c>
      <c r="F1320" s="1471">
        <v>2.1083028E7</v>
      </c>
      <c r="G1320" s="1471">
        <v>9.72387108E8</v>
      </c>
      <c r="H1320" s="1472" t="b">
        <v>0</v>
      </c>
      <c r="I1320" s="1468" t="s">
        <v>76</v>
      </c>
      <c r="J1320" s="1472" t="b">
        <v>0</v>
      </c>
      <c r="K1320" s="1473"/>
      <c r="L1320" s="1473"/>
      <c r="M1320" s="1463" t="s">
        <v>2937</v>
      </c>
      <c r="N1320" s="1474"/>
      <c r="O1320" s="1474"/>
      <c r="P1320" s="1463" t="s">
        <v>2937</v>
      </c>
    </row>
    <row r="1321" hidden="1">
      <c r="A1321" s="1464">
        <v>1451.0</v>
      </c>
      <c r="B1321" s="1463" t="s">
        <v>15260</v>
      </c>
      <c r="C1321" s="1463" t="s">
        <v>15261</v>
      </c>
      <c r="D1321" s="1469">
        <v>43953.0</v>
      </c>
      <c r="E1321" s="1470" t="s">
        <v>15262</v>
      </c>
      <c r="F1321" s="1471">
        <v>2.6735934E7</v>
      </c>
      <c r="G1321" s="1471">
        <v>9.71071508E8</v>
      </c>
      <c r="H1321" s="1472" t="b">
        <v>0</v>
      </c>
      <c r="I1321" s="1468" t="s">
        <v>76</v>
      </c>
      <c r="J1321" s="1472" t="b">
        <v>0</v>
      </c>
      <c r="K1321" s="1473"/>
      <c r="L1321" s="1473"/>
      <c r="M1321" s="1463" t="s">
        <v>2937</v>
      </c>
      <c r="N1321" s="1463" t="s">
        <v>5077</v>
      </c>
      <c r="O1321" s="1474"/>
      <c r="P1321" s="1463" t="s">
        <v>2937</v>
      </c>
    </row>
    <row r="1322" hidden="1">
      <c r="A1322" s="1464">
        <v>1452.0</v>
      </c>
      <c r="B1322" s="1463" t="s">
        <v>15263</v>
      </c>
      <c r="C1322" s="1463" t="s">
        <v>15264</v>
      </c>
      <c r="D1322" s="1469">
        <v>44331.0</v>
      </c>
      <c r="E1322" s="1470" t="s">
        <v>15265</v>
      </c>
      <c r="F1322" s="1471">
        <v>2.2588008E7</v>
      </c>
      <c r="G1322" s="1471">
        <v>8.18049195E8</v>
      </c>
      <c r="H1322" s="1472" t="b">
        <v>0</v>
      </c>
      <c r="I1322" s="1468" t="s">
        <v>76</v>
      </c>
      <c r="J1322" s="1472" t="b">
        <v>1</v>
      </c>
      <c r="K1322" s="1473"/>
      <c r="L1322" s="1473"/>
      <c r="M1322" s="1463" t="s">
        <v>2464</v>
      </c>
      <c r="N1322" s="1463" t="s">
        <v>5006</v>
      </c>
      <c r="P1322" s="1463" t="s">
        <v>2464</v>
      </c>
    </row>
    <row r="1323" hidden="1">
      <c r="A1323" s="1464">
        <v>1453.0</v>
      </c>
      <c r="B1323" s="1463" t="s">
        <v>15266</v>
      </c>
      <c r="C1323" s="1463" t="s">
        <v>15267</v>
      </c>
      <c r="D1323" s="1469">
        <v>43978.0</v>
      </c>
      <c r="E1323" s="1470" t="s">
        <v>15268</v>
      </c>
      <c r="F1323" s="1475">
        <v>6.60924E11</v>
      </c>
      <c r="G1323" s="1473">
        <f>++660923944263</f>
        <v>660923944263</v>
      </c>
      <c r="H1323" s="1472" t="b">
        <v>0</v>
      </c>
      <c r="I1323" s="1468" t="s">
        <v>76</v>
      </c>
      <c r="J1323" s="1472" t="b">
        <v>1</v>
      </c>
      <c r="K1323" s="1473"/>
      <c r="L1323" s="1473"/>
      <c r="M1323" s="1463" t="s">
        <v>2440</v>
      </c>
      <c r="N1323" s="1474"/>
      <c r="O1323" s="1474"/>
      <c r="P1323" s="1463" t="s">
        <v>2440</v>
      </c>
    </row>
    <row r="1324" hidden="1">
      <c r="A1324" s="1464">
        <v>1454.0</v>
      </c>
      <c r="B1324" s="1463" t="s">
        <v>15269</v>
      </c>
      <c r="C1324" s="1463" t="s">
        <v>15270</v>
      </c>
      <c r="D1324" s="1469">
        <v>43979.0</v>
      </c>
      <c r="E1324" s="1470" t="s">
        <v>15271</v>
      </c>
      <c r="F1324" s="1471">
        <v>6.6123431234E10</v>
      </c>
      <c r="G1324" s="1473">
        <f>++66123431234</f>
        <v>66123431234</v>
      </c>
      <c r="H1324" s="1472" t="b">
        <v>0</v>
      </c>
      <c r="I1324" s="1468" t="s">
        <v>76</v>
      </c>
      <c r="J1324" s="1472" t="b">
        <v>1</v>
      </c>
      <c r="K1324" s="1473"/>
      <c r="L1324" s="1473"/>
      <c r="M1324" s="1474"/>
      <c r="N1324" s="1474"/>
      <c r="O1324" s="1474"/>
      <c r="P1324" s="1474"/>
    </row>
    <row r="1325" hidden="1">
      <c r="A1325" s="1464">
        <v>1455.0</v>
      </c>
      <c r="B1325" s="1463" t="s">
        <v>15272</v>
      </c>
      <c r="C1325" s="1463" t="s">
        <v>15273</v>
      </c>
      <c r="D1325" s="1469">
        <v>44137.0</v>
      </c>
      <c r="E1325" s="1470" t="s">
        <v>15274</v>
      </c>
      <c r="F1325" s="1471">
        <v>9.72294353E8</v>
      </c>
      <c r="G1325" s="1471">
        <v>9.72294353E8</v>
      </c>
      <c r="H1325" s="1472" t="b">
        <v>0</v>
      </c>
      <c r="I1325" s="1468" t="s">
        <v>76</v>
      </c>
      <c r="J1325" s="1472" t="b">
        <v>0</v>
      </c>
      <c r="K1325" s="1473"/>
      <c r="L1325" s="1473"/>
      <c r="M1325" s="1474"/>
      <c r="N1325" s="1474"/>
      <c r="O1325" s="1474"/>
      <c r="P1325" s="1474"/>
    </row>
    <row r="1326">
      <c r="A1326" s="1464">
        <v>1456.0</v>
      </c>
      <c r="B1326" s="1463" t="s">
        <v>15275</v>
      </c>
      <c r="C1326" s="1463" t="s">
        <v>15276</v>
      </c>
      <c r="D1326" s="1469">
        <v>43979.0</v>
      </c>
      <c r="E1326" s="1470" t="s">
        <v>15277</v>
      </c>
      <c r="F1326" s="1471">
        <v>6.6990949876E10</v>
      </c>
      <c r="G1326" s="1473">
        <f>++663442359586</f>
        <v>663442359586</v>
      </c>
      <c r="H1326" s="1472" t="b">
        <v>1</v>
      </c>
      <c r="I1326" s="1468" t="s">
        <v>76</v>
      </c>
      <c r="J1326" s="1472" t="b">
        <v>1</v>
      </c>
      <c r="K1326" s="1473"/>
      <c r="L1326" s="1473"/>
      <c r="M1326" s="1474"/>
      <c r="N1326" s="1474"/>
      <c r="O1326" s="1474"/>
      <c r="P1326" s="1474"/>
    </row>
    <row r="1327">
      <c r="A1327" s="1464">
        <v>1457.0</v>
      </c>
      <c r="B1327" s="1463" t="s">
        <v>5269</v>
      </c>
      <c r="C1327" s="1463" t="s">
        <v>5270</v>
      </c>
      <c r="D1327" s="1469">
        <v>44436.0</v>
      </c>
      <c r="E1327" s="1470" t="s">
        <v>5271</v>
      </c>
      <c r="F1327" s="1471">
        <v>9.47838565E8</v>
      </c>
      <c r="G1327" s="1471">
        <v>9.47838565E8</v>
      </c>
      <c r="H1327" s="1472" t="b">
        <v>1</v>
      </c>
      <c r="I1327" s="1468" t="s">
        <v>76</v>
      </c>
      <c r="J1327" s="1472" t="b">
        <v>1</v>
      </c>
      <c r="K1327" s="1468" t="s">
        <v>4940</v>
      </c>
      <c r="L1327" s="1471">
        <v>6.68193916E10</v>
      </c>
      <c r="M1327" s="1463" t="s">
        <v>3238</v>
      </c>
      <c r="O1327" s="1463" t="s">
        <v>10108</v>
      </c>
      <c r="P1327" s="1463" t="s">
        <v>3238</v>
      </c>
    </row>
    <row r="1328">
      <c r="A1328" s="1464">
        <v>1458.0</v>
      </c>
      <c r="B1328" s="1463" t="s">
        <v>5272</v>
      </c>
      <c r="C1328" s="1463" t="s">
        <v>5273</v>
      </c>
      <c r="D1328" s="1469">
        <v>44436.0</v>
      </c>
      <c r="E1328" s="1470" t="s">
        <v>5274</v>
      </c>
      <c r="F1328" s="1471">
        <v>2.65088E7</v>
      </c>
      <c r="G1328" s="1476"/>
      <c r="H1328" s="1472" t="b">
        <v>1</v>
      </c>
      <c r="I1328" s="1468" t="s">
        <v>76</v>
      </c>
      <c r="J1328" s="1472" t="b">
        <v>1</v>
      </c>
      <c r="K1328" s="1468" t="s">
        <v>4940</v>
      </c>
      <c r="L1328" s="1471">
        <v>6.68193916E10</v>
      </c>
      <c r="M1328" s="1463" t="s">
        <v>2476</v>
      </c>
      <c r="N1328" s="1474"/>
      <c r="O1328" s="1463" t="s">
        <v>10108</v>
      </c>
      <c r="P1328" s="1463" t="s">
        <v>2476</v>
      </c>
    </row>
    <row r="1329" hidden="1">
      <c r="A1329" s="1464">
        <v>1459.0</v>
      </c>
      <c r="B1329" s="1463" t="s">
        <v>15278</v>
      </c>
      <c r="C1329" s="1463" t="s">
        <v>15279</v>
      </c>
      <c r="D1329" s="1469">
        <v>43975.0</v>
      </c>
      <c r="E1329" s="1470" t="s">
        <v>15280</v>
      </c>
      <c r="F1329" s="1471">
        <v>6.60692288E8</v>
      </c>
      <c r="G1329" s="1471">
        <v>6.60692288E8</v>
      </c>
      <c r="H1329" s="1472" t="b">
        <v>0</v>
      </c>
      <c r="I1329" s="1468" t="s">
        <v>76</v>
      </c>
      <c r="J1329" s="1472" t="b">
        <v>0</v>
      </c>
      <c r="K1329" s="1468" t="s">
        <v>4940</v>
      </c>
      <c r="L1329" s="1471">
        <v>6.68193916E10</v>
      </c>
      <c r="M1329" s="1463" t="s">
        <v>2437</v>
      </c>
      <c r="N1329" s="1463" t="s">
        <v>5089</v>
      </c>
      <c r="O1329" s="1474"/>
      <c r="P1329" s="1463" t="s">
        <v>15281</v>
      </c>
    </row>
    <row r="1330" hidden="1">
      <c r="A1330" s="1464">
        <v>1460.0</v>
      </c>
      <c r="B1330" s="1463" t="s">
        <v>15282</v>
      </c>
      <c r="C1330" s="1463" t="s">
        <v>15283</v>
      </c>
      <c r="D1330" s="1469">
        <v>43981.0</v>
      </c>
      <c r="E1330" s="1470" t="s">
        <v>15284</v>
      </c>
      <c r="F1330" s="1471">
        <v>8.90071722E8</v>
      </c>
      <c r="G1330" s="1471">
        <v>8.90071722E8</v>
      </c>
      <c r="H1330" s="1472" t="b">
        <v>0</v>
      </c>
      <c r="I1330" s="1468" t="s">
        <v>76</v>
      </c>
      <c r="J1330" s="1472" t="b">
        <v>1</v>
      </c>
      <c r="K1330" s="1473"/>
      <c r="L1330" s="1473"/>
      <c r="M1330" s="1463" t="s">
        <v>2437</v>
      </c>
      <c r="N1330" s="1474"/>
      <c r="O1330" s="1474"/>
      <c r="P1330" s="1463" t="s">
        <v>2437</v>
      </c>
    </row>
    <row r="1331" hidden="1">
      <c r="A1331" s="1464">
        <v>1461.0</v>
      </c>
      <c r="B1331" s="1463" t="s">
        <v>15285</v>
      </c>
      <c r="C1331" s="1463" t="s">
        <v>15286</v>
      </c>
      <c r="D1331" s="1469">
        <v>43981.0</v>
      </c>
      <c r="E1331" s="1470" t="s">
        <v>15287</v>
      </c>
      <c r="F1331" s="1471">
        <v>9.18539346E8</v>
      </c>
      <c r="G1331" s="1471">
        <v>9.18539346E8</v>
      </c>
      <c r="H1331" s="1472" t="b">
        <v>0</v>
      </c>
      <c r="I1331" s="1468" t="s">
        <v>76</v>
      </c>
      <c r="J1331" s="1472" t="b">
        <v>0</v>
      </c>
      <c r="K1331" s="1468" t="s">
        <v>13086</v>
      </c>
      <c r="L1331" s="1475">
        <v>6.60836E11</v>
      </c>
      <c r="M1331" s="1463" t="s">
        <v>3363</v>
      </c>
      <c r="N1331" s="1474"/>
      <c r="O1331" s="1474"/>
      <c r="P1331" s="1463" t="s">
        <v>3363</v>
      </c>
    </row>
    <row r="1332" hidden="1">
      <c r="A1332" s="1464">
        <v>1462.0</v>
      </c>
      <c r="B1332" s="1463" t="s">
        <v>15288</v>
      </c>
      <c r="C1332" s="1463" t="s">
        <v>15289</v>
      </c>
      <c r="D1332" s="1469">
        <v>43982.0</v>
      </c>
      <c r="E1332" s="1470" t="s">
        <v>15290</v>
      </c>
      <c r="F1332" s="1471">
        <v>8.36454446E8</v>
      </c>
      <c r="G1332" s="1471">
        <v>8.36454446E8</v>
      </c>
      <c r="H1332" s="1472" t="b">
        <v>0</v>
      </c>
      <c r="I1332" s="1468" t="s">
        <v>76</v>
      </c>
      <c r="J1332" s="1472" t="b">
        <v>0</v>
      </c>
      <c r="K1332" s="1473"/>
      <c r="L1332" s="1473"/>
      <c r="M1332" s="1463" t="s">
        <v>4986</v>
      </c>
      <c r="N1332" s="1463" t="s">
        <v>4986</v>
      </c>
      <c r="O1332" s="1474"/>
      <c r="P1332" s="1474"/>
    </row>
    <row r="1333" hidden="1">
      <c r="A1333" s="1464">
        <v>1463.0</v>
      </c>
      <c r="B1333" s="1463" t="s">
        <v>15291</v>
      </c>
      <c r="C1333" s="1463" t="s">
        <v>15292</v>
      </c>
      <c r="D1333" s="1469">
        <v>43981.0</v>
      </c>
      <c r="E1333" s="1470" t="s">
        <v>15293</v>
      </c>
      <c r="F1333" s="1471">
        <v>6.24243617E8</v>
      </c>
      <c r="G1333" s="1471">
        <v>6.24243617E8</v>
      </c>
      <c r="H1333" s="1472" t="b">
        <v>0</v>
      </c>
      <c r="I1333" s="1468" t="s">
        <v>76</v>
      </c>
      <c r="J1333" s="1472" t="b">
        <v>0</v>
      </c>
      <c r="K1333" s="1468" t="s">
        <v>13086</v>
      </c>
      <c r="L1333" s="1475">
        <v>6.60836E11</v>
      </c>
      <c r="M1333" s="1463" t="s">
        <v>3363</v>
      </c>
      <c r="N1333" s="1463" t="s">
        <v>5019</v>
      </c>
      <c r="O1333" s="1474"/>
      <c r="P1333" s="1463" t="s">
        <v>3363</v>
      </c>
    </row>
    <row r="1334" hidden="1">
      <c r="A1334" s="1464">
        <v>1464.0</v>
      </c>
      <c r="B1334" s="1463" t="s">
        <v>15294</v>
      </c>
      <c r="C1334" s="1463" t="s">
        <v>15295</v>
      </c>
      <c r="D1334" s="1469">
        <v>43981.0</v>
      </c>
      <c r="E1334" s="1470" t="s">
        <v>15296</v>
      </c>
      <c r="F1334" s="1471">
        <v>8.50365333E8</v>
      </c>
      <c r="G1334" s="1471">
        <v>8.50365333E8</v>
      </c>
      <c r="H1334" s="1472" t="b">
        <v>0</v>
      </c>
      <c r="I1334" s="1468" t="s">
        <v>76</v>
      </c>
      <c r="J1334" s="1472" t="b">
        <v>1</v>
      </c>
      <c r="K1334" s="1473"/>
      <c r="L1334" s="1473"/>
      <c r="M1334" s="1463" t="s">
        <v>3363</v>
      </c>
      <c r="N1334" s="1463" t="s">
        <v>5284</v>
      </c>
      <c r="P1334" s="1463" t="s">
        <v>3363</v>
      </c>
    </row>
    <row r="1335" hidden="1">
      <c r="A1335" s="1464">
        <v>1465.0</v>
      </c>
      <c r="B1335" s="1463" t="s">
        <v>15297</v>
      </c>
      <c r="C1335" s="1463" t="s">
        <v>15298</v>
      </c>
      <c r="D1335" s="1469">
        <v>43981.0</v>
      </c>
      <c r="E1335" s="1470" t="s">
        <v>15299</v>
      </c>
      <c r="F1335" s="1471">
        <v>8.19050096E8</v>
      </c>
      <c r="G1335" s="1471">
        <v>8.19050096E8</v>
      </c>
      <c r="H1335" s="1472" t="b">
        <v>0</v>
      </c>
      <c r="I1335" s="1468" t="s">
        <v>76</v>
      </c>
      <c r="J1335" s="1472" t="b">
        <v>0</v>
      </c>
      <c r="K1335" s="1468" t="s">
        <v>13086</v>
      </c>
      <c r="L1335" s="1475">
        <v>6.60836E11</v>
      </c>
      <c r="M1335" s="1463" t="s">
        <v>3363</v>
      </c>
      <c r="N1335" s="1463" t="s">
        <v>4990</v>
      </c>
      <c r="P1335" s="1463" t="s">
        <v>3363</v>
      </c>
    </row>
    <row r="1336" hidden="1">
      <c r="A1336" s="1464">
        <v>1466.0</v>
      </c>
      <c r="B1336" s="1463" t="s">
        <v>15300</v>
      </c>
      <c r="C1336" s="1463" t="s">
        <v>15301</v>
      </c>
      <c r="D1336" s="1469">
        <v>43981.0</v>
      </c>
      <c r="E1336" s="1470" t="s">
        <v>15302</v>
      </c>
      <c r="F1336" s="1471">
        <v>9.59085843E8</v>
      </c>
      <c r="G1336" s="1471">
        <v>9.59085843E8</v>
      </c>
      <c r="H1336" s="1472" t="b">
        <v>0</v>
      </c>
      <c r="I1336" s="1468" t="s">
        <v>76</v>
      </c>
      <c r="J1336" s="1472" t="b">
        <v>0</v>
      </c>
      <c r="K1336" s="1468" t="s">
        <v>13086</v>
      </c>
      <c r="L1336" s="1475">
        <v>6.60836E11</v>
      </c>
      <c r="M1336" s="1463" t="s">
        <v>3363</v>
      </c>
      <c r="N1336" s="1474"/>
      <c r="O1336" s="1474"/>
      <c r="P1336" s="1463" t="s">
        <v>3363</v>
      </c>
    </row>
    <row r="1337" hidden="1">
      <c r="A1337" s="1464">
        <v>1467.0</v>
      </c>
      <c r="B1337" s="1463" t="s">
        <v>15303</v>
      </c>
      <c r="C1337" s="1463" t="s">
        <v>15303</v>
      </c>
      <c r="D1337" s="1469">
        <v>43951.0</v>
      </c>
      <c r="E1337" s="1470" t="s">
        <v>15304</v>
      </c>
      <c r="F1337" s="1471">
        <v>8.25199635E8</v>
      </c>
      <c r="G1337" s="1471">
        <v>8.25199635E8</v>
      </c>
      <c r="H1337" s="1472" t="b">
        <v>0</v>
      </c>
      <c r="I1337" s="1468" t="s">
        <v>76</v>
      </c>
      <c r="J1337" s="1472" t="b">
        <v>1</v>
      </c>
      <c r="K1337" s="1473"/>
      <c r="L1337" s="1473"/>
      <c r="M1337" s="1463" t="s">
        <v>2464</v>
      </c>
      <c r="N1337" s="1474"/>
      <c r="O1337" s="1474"/>
      <c r="P1337" s="1463" t="s">
        <v>2464</v>
      </c>
    </row>
    <row r="1338" hidden="1">
      <c r="A1338" s="1464">
        <v>1468.0</v>
      </c>
      <c r="B1338" s="1463" t="s">
        <v>15305</v>
      </c>
      <c r="C1338" s="1463" t="s">
        <v>15306</v>
      </c>
      <c r="D1338" s="1469">
        <v>43983.0</v>
      </c>
      <c r="E1338" s="1470" t="s">
        <v>15307</v>
      </c>
      <c r="F1338" s="1471">
        <v>8.79084609E8</v>
      </c>
      <c r="G1338" s="1471">
        <v>8.79084609E8</v>
      </c>
      <c r="H1338" s="1472" t="b">
        <v>0</v>
      </c>
      <c r="I1338" s="1468" t="s">
        <v>76</v>
      </c>
      <c r="J1338" s="1472" t="b">
        <v>1</v>
      </c>
      <c r="K1338" s="1473"/>
      <c r="L1338" s="1473"/>
      <c r="M1338" s="1463" t="s">
        <v>8485</v>
      </c>
      <c r="N1338" s="1463" t="s">
        <v>8485</v>
      </c>
      <c r="P1338" s="1474"/>
    </row>
    <row r="1339" hidden="1">
      <c r="A1339" s="1464">
        <v>1469.0</v>
      </c>
      <c r="B1339" s="1463" t="s">
        <v>15308</v>
      </c>
      <c r="C1339" s="1463" t="s">
        <v>15309</v>
      </c>
      <c r="D1339" s="1469">
        <v>43984.0</v>
      </c>
      <c r="E1339" s="1470" t="s">
        <v>15310</v>
      </c>
      <c r="F1339" s="1471">
        <v>8.55556502E8</v>
      </c>
      <c r="G1339" s="1471">
        <v>8.55556502E8</v>
      </c>
      <c r="H1339" s="1472" t="b">
        <v>0</v>
      </c>
      <c r="I1339" s="1468" t="s">
        <v>76</v>
      </c>
      <c r="J1339" s="1472" t="b">
        <v>0</v>
      </c>
      <c r="K1339" s="1473"/>
      <c r="L1339" s="1473"/>
      <c r="M1339" s="1463" t="s">
        <v>2432</v>
      </c>
      <c r="N1339" s="1474"/>
      <c r="O1339" s="1474"/>
      <c r="P1339" s="1463" t="s">
        <v>2432</v>
      </c>
    </row>
    <row r="1340" hidden="1">
      <c r="A1340" s="1464">
        <v>1470.0</v>
      </c>
      <c r="B1340" s="1463" t="s">
        <v>15311</v>
      </c>
      <c r="C1340" s="1463" t="s">
        <v>15312</v>
      </c>
      <c r="D1340" s="1469">
        <v>43984.0</v>
      </c>
      <c r="E1340" s="1470" t="s">
        <v>15313</v>
      </c>
      <c r="F1340" s="1471">
        <v>9.91144464E8</v>
      </c>
      <c r="G1340" s="1471">
        <v>9.91144464E8</v>
      </c>
      <c r="H1340" s="1472" t="b">
        <v>0</v>
      </c>
      <c r="I1340" s="1468" t="s">
        <v>76</v>
      </c>
      <c r="J1340" s="1472" t="b">
        <v>0</v>
      </c>
      <c r="K1340" s="1473"/>
      <c r="L1340" s="1473"/>
      <c r="M1340" s="1463" t="s">
        <v>2432</v>
      </c>
      <c r="N1340" s="1463" t="s">
        <v>5249</v>
      </c>
      <c r="O1340" s="1474"/>
      <c r="P1340" s="1463" t="s">
        <v>2432</v>
      </c>
    </row>
    <row r="1341" hidden="1">
      <c r="A1341" s="1464">
        <v>1471.0</v>
      </c>
      <c r="B1341" s="1463" t="s">
        <v>15314</v>
      </c>
      <c r="C1341" s="1463" t="s">
        <v>15315</v>
      </c>
      <c r="D1341" s="1469">
        <v>43986.0</v>
      </c>
      <c r="E1341" s="1470" t="s">
        <v>15316</v>
      </c>
      <c r="F1341" s="1471">
        <v>9.9265474E7</v>
      </c>
      <c r="G1341" s="1471">
        <v>9.92654749E8</v>
      </c>
      <c r="H1341" s="1472" t="b">
        <v>0</v>
      </c>
      <c r="I1341" s="1468" t="s">
        <v>76</v>
      </c>
      <c r="J1341" s="1472" t="b">
        <v>0</v>
      </c>
      <c r="K1341" s="1468" t="s">
        <v>13086</v>
      </c>
      <c r="L1341" s="1475">
        <v>6.60836E11</v>
      </c>
      <c r="M1341" s="1463" t="s">
        <v>4317</v>
      </c>
      <c r="N1341" s="1463" t="s">
        <v>9250</v>
      </c>
      <c r="O1341" s="1474"/>
      <c r="P1341" s="1463" t="s">
        <v>4317</v>
      </c>
    </row>
    <row r="1342" hidden="1">
      <c r="A1342" s="1464">
        <v>1472.0</v>
      </c>
      <c r="B1342" s="1463" t="s">
        <v>15317</v>
      </c>
      <c r="C1342" s="1463" t="s">
        <v>15318</v>
      </c>
      <c r="D1342" s="1469">
        <v>44331.0</v>
      </c>
      <c r="E1342" s="1470" t="s">
        <v>15319</v>
      </c>
      <c r="F1342" s="1471">
        <v>6.31629365E8</v>
      </c>
      <c r="G1342" s="1471">
        <v>6.31629365E8</v>
      </c>
      <c r="H1342" s="1472" t="b">
        <v>0</v>
      </c>
      <c r="I1342" s="1468" t="s">
        <v>76</v>
      </c>
      <c r="J1342" s="1472" t="b">
        <v>1</v>
      </c>
      <c r="K1342" s="1468" t="s">
        <v>13086</v>
      </c>
      <c r="L1342" s="1475">
        <v>6.60836E11</v>
      </c>
      <c r="M1342" s="1463" t="s">
        <v>2659</v>
      </c>
      <c r="N1342" s="1463" t="s">
        <v>8313</v>
      </c>
      <c r="O1342" s="1474"/>
      <c r="P1342" s="1463" t="s">
        <v>2659</v>
      </c>
    </row>
    <row r="1343" hidden="1">
      <c r="A1343" s="1464">
        <v>1473.0</v>
      </c>
      <c r="B1343" s="1463" t="s">
        <v>15320</v>
      </c>
      <c r="C1343" s="1463" t="s">
        <v>15321</v>
      </c>
      <c r="D1343" s="1469">
        <v>43987.0</v>
      </c>
      <c r="E1343" s="1470" t="s">
        <v>15322</v>
      </c>
      <c r="F1343" s="1471">
        <v>9.51639464E8</v>
      </c>
      <c r="G1343" s="1471">
        <v>9.51639464E8</v>
      </c>
      <c r="H1343" s="1472" t="b">
        <v>0</v>
      </c>
      <c r="I1343" s="1468" t="s">
        <v>76</v>
      </c>
      <c r="J1343" s="1472" t="b">
        <v>1</v>
      </c>
      <c r="K1343" s="1473"/>
      <c r="L1343" s="1473"/>
      <c r="M1343" s="1463" t="s">
        <v>2937</v>
      </c>
      <c r="N1343" s="1463" t="s">
        <v>5249</v>
      </c>
      <c r="O1343" s="1474"/>
      <c r="P1343" s="1463" t="s">
        <v>2937</v>
      </c>
    </row>
    <row r="1344" hidden="1">
      <c r="A1344" s="1464">
        <v>1474.0</v>
      </c>
      <c r="B1344" s="1463" t="s">
        <v>15323</v>
      </c>
      <c r="C1344" s="1463" t="s">
        <v>15324</v>
      </c>
      <c r="D1344" s="1469">
        <v>43987.0</v>
      </c>
      <c r="E1344" s="1470" t="s">
        <v>15325</v>
      </c>
      <c r="F1344" s="1471">
        <v>9.58960964E8</v>
      </c>
      <c r="G1344" s="1471">
        <v>8.8060057E8</v>
      </c>
      <c r="H1344" s="1472" t="b">
        <v>0</v>
      </c>
      <c r="I1344" s="1468" t="s">
        <v>76</v>
      </c>
      <c r="J1344" s="1472" t="b">
        <v>0</v>
      </c>
      <c r="K1344" s="1468" t="s">
        <v>13086</v>
      </c>
      <c r="L1344" s="1475">
        <v>6.60836E11</v>
      </c>
      <c r="M1344" s="1463" t="s">
        <v>2432</v>
      </c>
      <c r="N1344" s="1474"/>
      <c r="O1344" s="1474"/>
      <c r="P1344" s="1463" t="s">
        <v>2432</v>
      </c>
    </row>
    <row r="1345" hidden="1">
      <c r="A1345" s="1464">
        <v>1475.0</v>
      </c>
      <c r="B1345" s="1463" t="s">
        <v>15326</v>
      </c>
      <c r="C1345" s="1463" t="s">
        <v>15327</v>
      </c>
      <c r="D1345" s="1469">
        <v>43987.0</v>
      </c>
      <c r="E1345" s="1470" t="s">
        <v>15328</v>
      </c>
      <c r="F1345" s="1471">
        <v>9.58960964E8</v>
      </c>
      <c r="G1345" s="1471">
        <v>8.8060057E8</v>
      </c>
      <c r="H1345" s="1472" t="b">
        <v>0</v>
      </c>
      <c r="I1345" s="1468" t="s">
        <v>76</v>
      </c>
      <c r="J1345" s="1472" t="b">
        <v>0</v>
      </c>
      <c r="K1345" s="1468" t="s">
        <v>13086</v>
      </c>
      <c r="L1345" s="1475">
        <v>6.60836E11</v>
      </c>
      <c r="M1345" s="1463" t="s">
        <v>2432</v>
      </c>
      <c r="N1345" s="1463" t="s">
        <v>5011</v>
      </c>
      <c r="O1345" s="1474"/>
      <c r="P1345" s="1463" t="s">
        <v>2432</v>
      </c>
    </row>
    <row r="1346" hidden="1">
      <c r="A1346" s="1464">
        <v>1476.0</v>
      </c>
      <c r="B1346" s="1463" t="s">
        <v>15329</v>
      </c>
      <c r="C1346" s="1463" t="s">
        <v>15330</v>
      </c>
      <c r="D1346" s="1469">
        <v>43987.0</v>
      </c>
      <c r="E1346" s="1470" t="s">
        <v>15331</v>
      </c>
      <c r="F1346" s="1471">
        <v>9.58960964E8</v>
      </c>
      <c r="G1346" s="1471">
        <v>8.8060057E8</v>
      </c>
      <c r="H1346" s="1472" t="b">
        <v>0</v>
      </c>
      <c r="I1346" s="1468" t="s">
        <v>76</v>
      </c>
      <c r="J1346" s="1472" t="b">
        <v>1</v>
      </c>
      <c r="K1346" s="1468" t="s">
        <v>13086</v>
      </c>
      <c r="L1346" s="1475">
        <v>6.60836E11</v>
      </c>
      <c r="M1346" s="1463" t="s">
        <v>2432</v>
      </c>
      <c r="N1346" s="1474"/>
      <c r="O1346" s="1474"/>
      <c r="P1346" s="1463" t="s">
        <v>2432</v>
      </c>
    </row>
    <row r="1347" hidden="1">
      <c r="A1347" s="1464">
        <v>1477.0</v>
      </c>
      <c r="B1347" s="1463" t="s">
        <v>15332</v>
      </c>
      <c r="C1347" s="1463" t="s">
        <v>15333</v>
      </c>
      <c r="D1347" s="1469">
        <v>43987.0</v>
      </c>
      <c r="E1347" s="1470" t="s">
        <v>15334</v>
      </c>
      <c r="F1347" s="1471">
        <v>9.58960964E8</v>
      </c>
      <c r="G1347" s="1471">
        <v>8.8060057E8</v>
      </c>
      <c r="H1347" s="1472" t="b">
        <v>0</v>
      </c>
      <c r="I1347" s="1468" t="s">
        <v>76</v>
      </c>
      <c r="J1347" s="1472" t="b">
        <v>1</v>
      </c>
      <c r="K1347" s="1468" t="s">
        <v>13086</v>
      </c>
      <c r="L1347" s="1475">
        <v>6.60836E11</v>
      </c>
      <c r="M1347" s="1463" t="s">
        <v>2432</v>
      </c>
      <c r="N1347" s="1463" t="s">
        <v>5428</v>
      </c>
      <c r="O1347" s="1474"/>
      <c r="P1347" s="1463" t="s">
        <v>2432</v>
      </c>
    </row>
    <row r="1348" hidden="1">
      <c r="A1348" s="1464">
        <v>1478.0</v>
      </c>
      <c r="B1348" s="1463" t="s">
        <v>15335</v>
      </c>
      <c r="C1348" s="1463" t="s">
        <v>15336</v>
      </c>
      <c r="D1348" s="1469">
        <v>43987.0</v>
      </c>
      <c r="E1348" s="1470" t="s">
        <v>15337</v>
      </c>
      <c r="F1348" s="1471">
        <v>9.58960964E8</v>
      </c>
      <c r="G1348" s="1471">
        <v>8.8060057E8</v>
      </c>
      <c r="H1348" s="1472" t="b">
        <v>0</v>
      </c>
      <c r="I1348" s="1468" t="s">
        <v>76</v>
      </c>
      <c r="J1348" s="1472" t="b">
        <v>0</v>
      </c>
      <c r="K1348" s="1468" t="s">
        <v>13086</v>
      </c>
      <c r="L1348" s="1475">
        <v>6.60836E11</v>
      </c>
      <c r="M1348" s="1463" t="s">
        <v>2432</v>
      </c>
      <c r="N1348" s="1474"/>
      <c r="O1348" s="1474"/>
      <c r="P1348" s="1463" t="s">
        <v>2432</v>
      </c>
    </row>
    <row r="1349" hidden="1">
      <c r="A1349" s="1464">
        <v>1479.0</v>
      </c>
      <c r="B1349" s="1463" t="s">
        <v>15338</v>
      </c>
      <c r="C1349" s="1463" t="s">
        <v>15339</v>
      </c>
      <c r="D1349" s="1469">
        <v>44397.0</v>
      </c>
      <c r="E1349" s="1470" t="s">
        <v>15340</v>
      </c>
      <c r="F1349" s="1471">
        <v>6.25955577E8</v>
      </c>
      <c r="G1349" s="1471">
        <v>6.25955577E8</v>
      </c>
      <c r="H1349" s="1472" t="b">
        <v>0</v>
      </c>
      <c r="I1349" s="1468" t="s">
        <v>76</v>
      </c>
      <c r="J1349" s="1472" t="b">
        <v>1</v>
      </c>
      <c r="K1349" s="1473"/>
      <c r="L1349" s="1473"/>
      <c r="M1349" s="1463" t="s">
        <v>2432</v>
      </c>
      <c r="N1349" s="1463" t="s">
        <v>5838</v>
      </c>
      <c r="P1349" s="1463" t="s">
        <v>2432</v>
      </c>
    </row>
    <row r="1350" hidden="1">
      <c r="A1350" s="1464">
        <v>1480.0</v>
      </c>
      <c r="B1350" s="1463" t="s">
        <v>15341</v>
      </c>
      <c r="C1350" s="1463" t="s">
        <v>15342</v>
      </c>
      <c r="D1350" s="1469">
        <v>43956.0</v>
      </c>
      <c r="E1350" s="1470" t="s">
        <v>15343</v>
      </c>
      <c r="F1350" s="1471">
        <v>9.48617111E8</v>
      </c>
      <c r="G1350" s="1471">
        <v>9.48617111E8</v>
      </c>
      <c r="H1350" s="1472" t="b">
        <v>0</v>
      </c>
      <c r="I1350" s="1468" t="s">
        <v>76</v>
      </c>
      <c r="J1350" s="1472" t="b">
        <v>0</v>
      </c>
      <c r="K1350" s="1473"/>
      <c r="L1350" s="1473"/>
      <c r="M1350" s="1463" t="s">
        <v>7507</v>
      </c>
      <c r="N1350" s="1463" t="s">
        <v>7507</v>
      </c>
      <c r="O1350" s="1474"/>
      <c r="P1350" s="1474"/>
    </row>
    <row r="1351" hidden="1">
      <c r="A1351" s="1464">
        <v>1481.0</v>
      </c>
      <c r="B1351" s="1463" t="s">
        <v>15344</v>
      </c>
      <c r="C1351" s="1463" t="s">
        <v>15345</v>
      </c>
      <c r="D1351" s="1469">
        <v>43992.0</v>
      </c>
      <c r="E1351" s="1470" t="s">
        <v>15346</v>
      </c>
      <c r="F1351" s="1475">
        <v>6.60648E11</v>
      </c>
      <c r="G1351" s="1473">
        <f t="shared" ref="G1351:G1352" si="1">++660647894994</f>
        <v>660647894994</v>
      </c>
      <c r="H1351" s="1472" t="b">
        <v>0</v>
      </c>
      <c r="I1351" s="1468" t="s">
        <v>76</v>
      </c>
      <c r="J1351" s="1472" t="b">
        <v>1</v>
      </c>
      <c r="K1351" s="1473"/>
      <c r="L1351" s="1473"/>
      <c r="M1351" s="1463" t="s">
        <v>2464</v>
      </c>
      <c r="N1351" s="1474"/>
      <c r="O1351" s="1474"/>
      <c r="P1351" s="1463" t="s">
        <v>2464</v>
      </c>
    </row>
    <row r="1352" hidden="1">
      <c r="A1352" s="1464">
        <v>1482.0</v>
      </c>
      <c r="B1352" s="1463" t="s">
        <v>15344</v>
      </c>
      <c r="C1352" s="1463" t="s">
        <v>15345</v>
      </c>
      <c r="D1352" s="1469">
        <v>43992.0</v>
      </c>
      <c r="E1352" s="1470" t="s">
        <v>15347</v>
      </c>
      <c r="F1352" s="1475">
        <v>6.60648E11</v>
      </c>
      <c r="G1352" s="1473">
        <f t="shared" si="1"/>
        <v>660647894994</v>
      </c>
      <c r="H1352" s="1472" t="b">
        <v>0</v>
      </c>
      <c r="I1352" s="1468" t="s">
        <v>76</v>
      </c>
      <c r="J1352" s="1472" t="b">
        <v>1</v>
      </c>
      <c r="K1352" s="1473"/>
      <c r="L1352" s="1473"/>
      <c r="M1352" s="1463" t="s">
        <v>2464</v>
      </c>
      <c r="N1352" s="1474"/>
      <c r="O1352" s="1474"/>
      <c r="P1352" s="1463" t="s">
        <v>2464</v>
      </c>
    </row>
    <row r="1353">
      <c r="A1353" s="1464">
        <v>1483.0</v>
      </c>
      <c r="B1353" s="1463" t="s">
        <v>1004</v>
      </c>
      <c r="C1353" s="1463" t="s">
        <v>5275</v>
      </c>
      <c r="D1353" s="1469">
        <v>45747.0</v>
      </c>
      <c r="E1353" s="1470" t="s">
        <v>5276</v>
      </c>
      <c r="F1353" s="1471">
        <v>2.0885666E7</v>
      </c>
      <c r="G1353" s="1471">
        <v>2.0885666E7</v>
      </c>
      <c r="H1353" s="1472" t="b">
        <v>1</v>
      </c>
      <c r="I1353" s="1468" t="s">
        <v>76</v>
      </c>
      <c r="J1353" s="1472" t="b">
        <v>1</v>
      </c>
      <c r="K1353" s="1468" t="s">
        <v>4940</v>
      </c>
      <c r="L1353" s="1471">
        <v>6.68193916E10</v>
      </c>
      <c r="M1353" s="1463" t="s">
        <v>2464</v>
      </c>
      <c r="N1353" s="1474"/>
      <c r="O1353" s="1463" t="s">
        <v>10056</v>
      </c>
      <c r="P1353" s="1463" t="s">
        <v>2464</v>
      </c>
    </row>
    <row r="1354" hidden="1">
      <c r="A1354" s="1464">
        <v>1484.0</v>
      </c>
      <c r="B1354" s="1463" t="s">
        <v>15348</v>
      </c>
      <c r="C1354" s="1463" t="s">
        <v>15349</v>
      </c>
      <c r="D1354" s="1469">
        <v>43992.0</v>
      </c>
      <c r="E1354" s="1470" t="s">
        <v>15350</v>
      </c>
      <c r="F1354" s="1471">
        <v>8.55155922E8</v>
      </c>
      <c r="G1354" s="1471">
        <v>8.55155922E8</v>
      </c>
      <c r="H1354" s="1472" t="b">
        <v>0</v>
      </c>
      <c r="I1354" s="1468" t="s">
        <v>76</v>
      </c>
      <c r="J1354" s="1472" t="b">
        <v>0</v>
      </c>
      <c r="K1354" s="1473"/>
      <c r="L1354" s="1473"/>
      <c r="M1354" s="1463" t="s">
        <v>5072</v>
      </c>
      <c r="N1354" s="1463" t="s">
        <v>5072</v>
      </c>
      <c r="O1354" s="1474"/>
      <c r="P1354" s="1474"/>
    </row>
    <row r="1355" hidden="1">
      <c r="A1355" s="1464">
        <v>1485.0</v>
      </c>
      <c r="B1355" s="1463" t="s">
        <v>15351</v>
      </c>
      <c r="C1355" s="1463" t="s">
        <v>15352</v>
      </c>
      <c r="D1355" s="1469">
        <v>43992.0</v>
      </c>
      <c r="E1355" s="1470" t="s">
        <v>15353</v>
      </c>
      <c r="F1355" s="1475">
        <v>6.60946E11</v>
      </c>
      <c r="G1355" s="1473">
        <f t="shared" ref="G1355:G1356" si="2">++660946392854</f>
        <v>660946392854</v>
      </c>
      <c r="H1355" s="1472" t="b">
        <v>0</v>
      </c>
      <c r="I1355" s="1468" t="s">
        <v>76</v>
      </c>
      <c r="J1355" s="1472" t="b">
        <v>1</v>
      </c>
      <c r="K1355" s="1473"/>
      <c r="L1355" s="1473"/>
      <c r="M1355" s="1474"/>
      <c r="N1355" s="1474"/>
      <c r="O1355" s="1474"/>
      <c r="P1355" s="1474"/>
    </row>
    <row r="1356" hidden="1">
      <c r="A1356" s="1464">
        <v>1486.0</v>
      </c>
      <c r="B1356" s="1463" t="s">
        <v>15351</v>
      </c>
      <c r="C1356" s="1463" t="s">
        <v>15354</v>
      </c>
      <c r="D1356" s="1469">
        <v>43992.0</v>
      </c>
      <c r="E1356" s="1470" t="s">
        <v>15355</v>
      </c>
      <c r="F1356" s="1475">
        <v>6.60946E11</v>
      </c>
      <c r="G1356" s="1473">
        <f t="shared" si="2"/>
        <v>660946392854</v>
      </c>
      <c r="H1356" s="1472" t="b">
        <v>0</v>
      </c>
      <c r="I1356" s="1468" t="s">
        <v>76</v>
      </c>
      <c r="J1356" s="1472" t="b">
        <v>1</v>
      </c>
      <c r="K1356" s="1473"/>
      <c r="L1356" s="1473"/>
      <c r="M1356" s="1474"/>
      <c r="N1356" s="1474"/>
      <c r="O1356" s="1474"/>
      <c r="P1356" s="1474"/>
    </row>
    <row r="1357">
      <c r="A1357" s="1464">
        <v>1487.0</v>
      </c>
      <c r="B1357" s="1463" t="s">
        <v>5277</v>
      </c>
      <c r="C1357" s="1463" t="s">
        <v>5278</v>
      </c>
      <c r="D1357" s="1469">
        <v>44331.0</v>
      </c>
      <c r="E1357" s="1470" t="s">
        <v>5279</v>
      </c>
      <c r="F1357" s="1471">
        <v>8.02215491E8</v>
      </c>
      <c r="G1357" s="1471">
        <v>8.02215491E8</v>
      </c>
      <c r="H1357" s="1472" t="b">
        <v>1</v>
      </c>
      <c r="I1357" s="1468" t="s">
        <v>76</v>
      </c>
      <c r="J1357" s="1472" t="b">
        <v>1</v>
      </c>
      <c r="K1357" s="1468" t="s">
        <v>5142</v>
      </c>
      <c r="L1357" s="1471">
        <v>6.620964333E9</v>
      </c>
      <c r="M1357" s="1463" t="s">
        <v>2464</v>
      </c>
      <c r="N1357" s="1474"/>
      <c r="O1357" s="1463" t="s">
        <v>10173</v>
      </c>
      <c r="P1357" s="1463" t="s">
        <v>2464</v>
      </c>
    </row>
    <row r="1358" hidden="1">
      <c r="A1358" s="1464">
        <v>1488.0</v>
      </c>
      <c r="B1358" s="1463" t="s">
        <v>15356</v>
      </c>
      <c r="C1358" s="1463" t="s">
        <v>15357</v>
      </c>
      <c r="D1358" s="1469">
        <v>43995.0</v>
      </c>
      <c r="E1358" s="1470" t="s">
        <v>15358</v>
      </c>
      <c r="F1358" s="1471">
        <v>9.69969654E8</v>
      </c>
      <c r="G1358" s="1471">
        <v>9.69969654E8</v>
      </c>
      <c r="H1358" s="1472" t="b">
        <v>0</v>
      </c>
      <c r="I1358" s="1468" t="s">
        <v>76</v>
      </c>
      <c r="J1358" s="1472" t="b">
        <v>0</v>
      </c>
      <c r="K1358" s="1473"/>
      <c r="L1358" s="1473"/>
      <c r="M1358" s="1474"/>
      <c r="N1358" s="1474"/>
      <c r="O1358" s="1474"/>
      <c r="P1358" s="1474"/>
    </row>
    <row r="1359" hidden="1">
      <c r="A1359" s="1464">
        <v>1489.0</v>
      </c>
      <c r="B1359" s="1463" t="s">
        <v>15359</v>
      </c>
      <c r="C1359" s="1463" t="s">
        <v>15360</v>
      </c>
      <c r="D1359" s="1469">
        <v>43996.0</v>
      </c>
      <c r="E1359" s="1470" t="s">
        <v>15361</v>
      </c>
      <c r="F1359" s="1471">
        <v>9.17692806E8</v>
      </c>
      <c r="G1359" s="1471">
        <v>9.17692806E8</v>
      </c>
      <c r="H1359" s="1472" t="b">
        <v>0</v>
      </c>
      <c r="I1359" s="1468" t="s">
        <v>76</v>
      </c>
      <c r="J1359" s="1472" t="b">
        <v>0</v>
      </c>
      <c r="K1359" s="1473"/>
      <c r="L1359" s="1473"/>
      <c r="M1359" s="1463" t="s">
        <v>2432</v>
      </c>
      <c r="N1359" s="1463" t="s">
        <v>6473</v>
      </c>
      <c r="P1359" s="1463" t="s">
        <v>2432</v>
      </c>
    </row>
    <row r="1360" hidden="1">
      <c r="A1360" s="1464">
        <v>1490.0</v>
      </c>
      <c r="B1360" s="1463" t="s">
        <v>15362</v>
      </c>
      <c r="C1360" s="1463" t="s">
        <v>15363</v>
      </c>
      <c r="D1360" s="1469">
        <v>43996.0</v>
      </c>
      <c r="E1360" s="1470" t="s">
        <v>15364</v>
      </c>
      <c r="F1360" s="1471">
        <v>6.19588444E8</v>
      </c>
      <c r="G1360" s="1471">
        <v>6.19588444E8</v>
      </c>
      <c r="H1360" s="1472" t="b">
        <v>0</v>
      </c>
      <c r="I1360" s="1468" t="s">
        <v>76</v>
      </c>
      <c r="J1360" s="1472" t="b">
        <v>0</v>
      </c>
      <c r="K1360" s="1473"/>
      <c r="L1360" s="1473"/>
      <c r="M1360" s="1463" t="s">
        <v>2432</v>
      </c>
      <c r="N1360" s="1463" t="s">
        <v>5838</v>
      </c>
      <c r="P1360" s="1463" t="s">
        <v>2432</v>
      </c>
    </row>
    <row r="1361" hidden="1">
      <c r="A1361" s="1464">
        <v>1491.0</v>
      </c>
      <c r="B1361" s="1463" t="s">
        <v>15365</v>
      </c>
      <c r="C1361" s="1463" t="s">
        <v>15366</v>
      </c>
      <c r="D1361" s="1469">
        <v>43996.0</v>
      </c>
      <c r="E1361" s="1470" t="s">
        <v>15367</v>
      </c>
      <c r="F1361" s="1471">
        <v>8.14895616E8</v>
      </c>
      <c r="G1361" s="1471">
        <v>8.14895616E8</v>
      </c>
      <c r="H1361" s="1472" t="b">
        <v>0</v>
      </c>
      <c r="I1361" s="1468" t="s">
        <v>76</v>
      </c>
      <c r="J1361" s="1472" t="b">
        <v>0</v>
      </c>
      <c r="K1361" s="1473"/>
      <c r="L1361" s="1473"/>
      <c r="M1361" s="1463" t="s">
        <v>2432</v>
      </c>
      <c r="N1361" s="1463" t="s">
        <v>5224</v>
      </c>
      <c r="O1361" s="1474"/>
      <c r="P1361" s="1463" t="s">
        <v>2432</v>
      </c>
    </row>
    <row r="1362" hidden="1">
      <c r="A1362" s="1464">
        <v>1492.0</v>
      </c>
      <c r="B1362" s="1463" t="s">
        <v>15368</v>
      </c>
      <c r="C1362" s="1463" t="s">
        <v>15369</v>
      </c>
      <c r="D1362" s="1469">
        <v>43996.0</v>
      </c>
      <c r="E1362" s="1470" t="s">
        <v>15370</v>
      </c>
      <c r="F1362" s="1471">
        <v>6.31688188E8</v>
      </c>
      <c r="G1362" s="1471">
        <v>6.31688188E8</v>
      </c>
      <c r="H1362" s="1472" t="b">
        <v>0</v>
      </c>
      <c r="I1362" s="1468" t="s">
        <v>76</v>
      </c>
      <c r="J1362" s="1472" t="b">
        <v>0</v>
      </c>
      <c r="K1362" s="1473"/>
      <c r="L1362" s="1473"/>
      <c r="M1362" s="1463" t="s">
        <v>2432</v>
      </c>
      <c r="N1362" s="1463" t="s">
        <v>5019</v>
      </c>
      <c r="O1362" s="1474"/>
      <c r="P1362" s="1463" t="s">
        <v>2432</v>
      </c>
    </row>
    <row r="1363" hidden="1">
      <c r="A1363" s="1464">
        <v>1513.0</v>
      </c>
      <c r="B1363" s="1463" t="s">
        <v>12545</v>
      </c>
      <c r="C1363" s="1463" t="s">
        <v>12545</v>
      </c>
      <c r="D1363" s="1469">
        <v>43332.0</v>
      </c>
      <c r="E1363" s="1470" t="s">
        <v>15371</v>
      </c>
      <c r="F1363" s="1471">
        <v>2.1113884E7</v>
      </c>
      <c r="G1363" s="1471">
        <v>8.30963581E8</v>
      </c>
      <c r="H1363" s="1472" t="b">
        <v>0</v>
      </c>
      <c r="I1363" s="1468" t="s">
        <v>76</v>
      </c>
      <c r="J1363" s="1472" t="b">
        <v>1</v>
      </c>
      <c r="K1363" s="1473"/>
      <c r="L1363" s="1473"/>
      <c r="M1363" s="1463" t="s">
        <v>2659</v>
      </c>
      <c r="N1363" s="1463" t="s">
        <v>5019</v>
      </c>
      <c r="O1363" s="1474"/>
      <c r="P1363" s="1463" t="s">
        <v>2659</v>
      </c>
    </row>
    <row r="1364" hidden="1">
      <c r="A1364" s="1464">
        <v>1527.0</v>
      </c>
      <c r="B1364" s="1463" t="s">
        <v>15372</v>
      </c>
      <c r="C1364" s="1463" t="s">
        <v>15373</v>
      </c>
      <c r="D1364" s="1469">
        <v>42866.0</v>
      </c>
      <c r="E1364" s="1470" t="s">
        <v>15374</v>
      </c>
      <c r="F1364" s="1468" t="s">
        <v>15375</v>
      </c>
      <c r="G1364" s="1471">
        <v>8.45273322E8</v>
      </c>
      <c r="H1364" s="1472" t="b">
        <v>0</v>
      </c>
      <c r="I1364" s="1468" t="s">
        <v>76</v>
      </c>
      <c r="J1364" s="1472" t="b">
        <v>0</v>
      </c>
      <c r="K1364" s="1473"/>
      <c r="L1364" s="1473"/>
      <c r="M1364" s="1463" t="s">
        <v>2659</v>
      </c>
      <c r="N1364" s="1463" t="s">
        <v>4951</v>
      </c>
      <c r="O1364" s="1474"/>
      <c r="P1364" s="1463" t="s">
        <v>2659</v>
      </c>
    </row>
    <row r="1365" hidden="1">
      <c r="A1365" s="1464">
        <v>1528.0</v>
      </c>
      <c r="B1365" s="1463" t="s">
        <v>15376</v>
      </c>
      <c r="C1365" s="1463" t="s">
        <v>15377</v>
      </c>
      <c r="D1365" s="1469">
        <v>44331.0</v>
      </c>
      <c r="E1365" s="1470" t="s">
        <v>15378</v>
      </c>
      <c r="F1365" s="1471">
        <v>9.26265915E8</v>
      </c>
      <c r="G1365" s="1471">
        <v>9.26265915E8</v>
      </c>
      <c r="H1365" s="1472" t="b">
        <v>0</v>
      </c>
      <c r="I1365" s="1468" t="s">
        <v>76</v>
      </c>
      <c r="J1365" s="1472" t="b">
        <v>1</v>
      </c>
      <c r="K1365" s="1468" t="s">
        <v>13086</v>
      </c>
      <c r="L1365" s="1475">
        <v>6.60836E11</v>
      </c>
      <c r="M1365" s="1474"/>
      <c r="N1365" s="1474"/>
      <c r="O1365" s="1474"/>
      <c r="P1365" s="1474"/>
    </row>
    <row r="1366" hidden="1">
      <c r="A1366" s="1464">
        <v>1529.0</v>
      </c>
      <c r="B1366" s="1463" t="s">
        <v>15379</v>
      </c>
      <c r="C1366" s="1463" t="s">
        <v>15380</v>
      </c>
      <c r="D1366" s="1469">
        <v>43996.0</v>
      </c>
      <c r="E1366" s="1470" t="s">
        <v>15381</v>
      </c>
      <c r="F1366" s="1471">
        <v>9.42098238E8</v>
      </c>
      <c r="G1366" s="1471">
        <v>9.42098238E8</v>
      </c>
      <c r="H1366" s="1472" t="b">
        <v>0</v>
      </c>
      <c r="I1366" s="1468" t="s">
        <v>76</v>
      </c>
      <c r="J1366" s="1472" t="b">
        <v>0</v>
      </c>
      <c r="K1366" s="1473"/>
      <c r="L1366" s="1473"/>
      <c r="M1366" s="1463" t="s">
        <v>2432</v>
      </c>
      <c r="N1366" s="1463" t="s">
        <v>5592</v>
      </c>
      <c r="P1366" s="1463" t="s">
        <v>2432</v>
      </c>
    </row>
    <row r="1367" hidden="1">
      <c r="A1367" s="1464">
        <v>1530.0</v>
      </c>
      <c r="B1367" s="1463" t="s">
        <v>15382</v>
      </c>
      <c r="C1367" s="1463" t="s">
        <v>15383</v>
      </c>
      <c r="D1367" s="1469">
        <v>43996.0</v>
      </c>
      <c r="E1367" s="1470" t="s">
        <v>15384</v>
      </c>
      <c r="F1367" s="1471">
        <v>9.42098238E8</v>
      </c>
      <c r="G1367" s="1471">
        <v>9.24982272E8</v>
      </c>
      <c r="H1367" s="1472" t="b">
        <v>0</v>
      </c>
      <c r="I1367" s="1468" t="s">
        <v>76</v>
      </c>
      <c r="J1367" s="1472" t="b">
        <v>0</v>
      </c>
      <c r="K1367" s="1473"/>
      <c r="L1367" s="1473"/>
      <c r="M1367" s="1463" t="s">
        <v>2432</v>
      </c>
      <c r="N1367" s="1463" t="s">
        <v>5740</v>
      </c>
      <c r="O1367" s="1474"/>
      <c r="P1367" s="1463" t="s">
        <v>2432</v>
      </c>
    </row>
    <row r="1368" hidden="1">
      <c r="A1368" s="1464">
        <v>1531.0</v>
      </c>
      <c r="B1368" s="1463" t="s">
        <v>15385</v>
      </c>
      <c r="C1368" s="1463" t="s">
        <v>15386</v>
      </c>
      <c r="D1368" s="1469">
        <v>43996.0</v>
      </c>
      <c r="E1368" s="1470" t="s">
        <v>15387</v>
      </c>
      <c r="F1368" s="1471">
        <v>9.44203732E8</v>
      </c>
      <c r="G1368" s="1471">
        <v>9.44203732E8</v>
      </c>
      <c r="H1368" s="1472" t="b">
        <v>0</v>
      </c>
      <c r="I1368" s="1468" t="s">
        <v>263</v>
      </c>
      <c r="J1368" s="1472" t="b">
        <v>0</v>
      </c>
      <c r="K1368" s="1473"/>
      <c r="L1368" s="1473"/>
      <c r="M1368" s="1463" t="s">
        <v>2432</v>
      </c>
      <c r="N1368" s="1474"/>
      <c r="O1368" s="1474"/>
      <c r="P1368" s="1463" t="s">
        <v>2432</v>
      </c>
    </row>
    <row r="1369" hidden="1">
      <c r="A1369" s="1464">
        <v>1532.0</v>
      </c>
      <c r="B1369" s="1463" t="s">
        <v>15388</v>
      </c>
      <c r="C1369" s="1463" t="s">
        <v>15389</v>
      </c>
      <c r="D1369" s="1469">
        <v>43996.0</v>
      </c>
      <c r="E1369" s="1470" t="s">
        <v>15390</v>
      </c>
      <c r="F1369" s="1471">
        <v>8.89484584E8</v>
      </c>
      <c r="G1369" s="1471">
        <v>8.89484584E8</v>
      </c>
      <c r="H1369" s="1472" t="b">
        <v>0</v>
      </c>
      <c r="I1369" s="1468" t="s">
        <v>76</v>
      </c>
      <c r="J1369" s="1472" t="b">
        <v>0</v>
      </c>
      <c r="K1369" s="1473"/>
      <c r="L1369" s="1473"/>
      <c r="M1369" s="1463" t="s">
        <v>2432</v>
      </c>
      <c r="N1369" s="1463" t="s">
        <v>8783</v>
      </c>
      <c r="P1369" s="1463" t="s">
        <v>2432</v>
      </c>
    </row>
    <row r="1370" hidden="1">
      <c r="A1370" s="1464">
        <v>1533.0</v>
      </c>
      <c r="B1370" s="1463" t="s">
        <v>15391</v>
      </c>
      <c r="C1370" s="1463" t="s">
        <v>15392</v>
      </c>
      <c r="D1370" s="1469">
        <v>44001.0</v>
      </c>
      <c r="E1370" s="1470" t="s">
        <v>15393</v>
      </c>
      <c r="F1370" s="1475">
        <v>6.6091E11</v>
      </c>
      <c r="G1370" s="1473">
        <f>++660910141842</f>
        <v>660910141842</v>
      </c>
      <c r="H1370" s="1472" t="b">
        <v>0</v>
      </c>
      <c r="I1370" s="1468" t="s">
        <v>76</v>
      </c>
      <c r="J1370" s="1472" t="b">
        <v>1</v>
      </c>
      <c r="K1370" s="1473"/>
      <c r="L1370" s="1473"/>
      <c r="M1370" s="1463" t="s">
        <v>2937</v>
      </c>
      <c r="N1370" s="1463" t="s">
        <v>8535</v>
      </c>
      <c r="O1370" s="1474"/>
      <c r="P1370" s="1463" t="s">
        <v>2937</v>
      </c>
    </row>
    <row r="1371" hidden="1">
      <c r="A1371" s="1464">
        <v>1534.0</v>
      </c>
      <c r="B1371" s="1463" t="s">
        <v>15394</v>
      </c>
      <c r="C1371" s="1463" t="s">
        <v>15395</v>
      </c>
      <c r="D1371" s="1469">
        <v>44003.0</v>
      </c>
      <c r="E1371" s="1470" t="s">
        <v>15396</v>
      </c>
      <c r="F1371" s="1471">
        <v>6.6020470534E10</v>
      </c>
      <c r="G1371" s="1473">
        <f>++660832777160</f>
        <v>660832777160</v>
      </c>
      <c r="H1371" s="1472" t="b">
        <v>0</v>
      </c>
      <c r="I1371" s="1468" t="s">
        <v>76</v>
      </c>
      <c r="J1371" s="1472" t="b">
        <v>1</v>
      </c>
      <c r="K1371" s="1473"/>
      <c r="L1371" s="1473"/>
      <c r="M1371" s="1463" t="s">
        <v>5072</v>
      </c>
      <c r="N1371" s="1463" t="s">
        <v>5072</v>
      </c>
      <c r="O1371" s="1474"/>
      <c r="P1371" s="1474"/>
    </row>
    <row r="1372" hidden="1">
      <c r="A1372" s="1464">
        <v>1535.0</v>
      </c>
      <c r="B1372" s="1463" t="s">
        <v>15391</v>
      </c>
      <c r="C1372" s="1463" t="s">
        <v>15391</v>
      </c>
      <c r="D1372" s="1469">
        <v>44003.0</v>
      </c>
      <c r="E1372" s="1470" t="s">
        <v>15397</v>
      </c>
      <c r="F1372" s="1471">
        <v>6.6271155E9</v>
      </c>
      <c r="G1372" s="1473">
        <f>++66027115500</f>
        <v>66027115500</v>
      </c>
      <c r="H1372" s="1472" t="b">
        <v>0</v>
      </c>
      <c r="I1372" s="1468" t="s">
        <v>76</v>
      </c>
      <c r="J1372" s="1472" t="b">
        <v>1</v>
      </c>
      <c r="K1372" s="1473"/>
      <c r="L1372" s="1473"/>
      <c r="M1372" s="1463" t="s">
        <v>2937</v>
      </c>
      <c r="N1372" s="1463" t="s">
        <v>8535</v>
      </c>
      <c r="O1372" s="1474"/>
      <c r="P1372" s="1463" t="s">
        <v>2937</v>
      </c>
    </row>
    <row r="1373" hidden="1">
      <c r="A1373" s="1464">
        <v>1536.0</v>
      </c>
      <c r="B1373" s="1463" t="s">
        <v>15398</v>
      </c>
      <c r="C1373" s="1463" t="s">
        <v>15399</v>
      </c>
      <c r="D1373" s="1469">
        <v>44331.0</v>
      </c>
      <c r="E1373" s="1470" t="s">
        <v>15400</v>
      </c>
      <c r="F1373" s="1471">
        <v>9.55904222E8</v>
      </c>
      <c r="G1373" s="1471">
        <v>9.55904222E8</v>
      </c>
      <c r="H1373" s="1472" t="b">
        <v>0</v>
      </c>
      <c r="I1373" s="1468" t="s">
        <v>76</v>
      </c>
      <c r="J1373" s="1472" t="b">
        <v>0</v>
      </c>
      <c r="K1373" s="1473"/>
      <c r="L1373" s="1473"/>
      <c r="M1373" s="1463" t="s">
        <v>2440</v>
      </c>
      <c r="N1373" s="1474"/>
      <c r="O1373" s="1474"/>
      <c r="P1373" s="1463" t="s">
        <v>2440</v>
      </c>
    </row>
    <row r="1374" hidden="1">
      <c r="A1374" s="1464">
        <v>1537.0</v>
      </c>
      <c r="B1374" s="1463" t="s">
        <v>15401</v>
      </c>
      <c r="C1374" s="1474"/>
      <c r="D1374" s="1469">
        <v>44009.0</v>
      </c>
      <c r="E1374" s="1470" t="s">
        <v>15402</v>
      </c>
      <c r="F1374" s="1471">
        <v>6.6918194963E10</v>
      </c>
      <c r="G1374" s="1473">
        <f>++660918194963</f>
        <v>660918194963</v>
      </c>
      <c r="H1374" s="1472" t="b">
        <v>0</v>
      </c>
      <c r="I1374" s="1468" t="s">
        <v>76</v>
      </c>
      <c r="J1374" s="1472" t="b">
        <v>1</v>
      </c>
      <c r="K1374" s="1473"/>
      <c r="L1374" s="1473"/>
      <c r="M1374" s="1474"/>
      <c r="N1374" s="1474"/>
      <c r="O1374" s="1474"/>
      <c r="P1374" s="1474"/>
    </row>
    <row r="1375">
      <c r="A1375" s="1464">
        <v>1538.0</v>
      </c>
      <c r="B1375" s="1463" t="s">
        <v>5281</v>
      </c>
      <c r="C1375" s="1463" t="s">
        <v>5282</v>
      </c>
      <c r="D1375" s="1469">
        <v>44760.0</v>
      </c>
      <c r="E1375" s="1470" t="s">
        <v>5283</v>
      </c>
      <c r="F1375" s="1471">
        <v>2.2660123E7</v>
      </c>
      <c r="G1375" s="1471">
        <v>9.0198589E8</v>
      </c>
      <c r="H1375" s="1472" t="b">
        <v>1</v>
      </c>
      <c r="I1375" s="1468" t="s">
        <v>76</v>
      </c>
      <c r="J1375" s="1472" t="b">
        <v>1</v>
      </c>
      <c r="K1375" s="1468" t="s">
        <v>4940</v>
      </c>
      <c r="L1375" s="1471">
        <v>6.68193916E10</v>
      </c>
      <c r="M1375" s="1463" t="s">
        <v>2426</v>
      </c>
      <c r="O1375" s="1463" t="s">
        <v>9577</v>
      </c>
      <c r="P1375" s="1463" t="s">
        <v>2426</v>
      </c>
    </row>
    <row r="1376" hidden="1">
      <c r="A1376" s="1464">
        <v>1539.0</v>
      </c>
      <c r="B1376" s="1463" t="s">
        <v>15403</v>
      </c>
      <c r="C1376" s="1463" t="s">
        <v>15404</v>
      </c>
      <c r="D1376" s="1469">
        <v>44517.0</v>
      </c>
      <c r="E1376" s="1470" t="s">
        <v>15405</v>
      </c>
      <c r="F1376" s="1471">
        <v>9.0198589E8</v>
      </c>
      <c r="G1376" s="1471">
        <v>9.0198589E8</v>
      </c>
      <c r="H1376" s="1472" t="b">
        <v>0</v>
      </c>
      <c r="I1376" s="1468" t="s">
        <v>76</v>
      </c>
      <c r="J1376" s="1472" t="b">
        <v>0</v>
      </c>
      <c r="K1376" s="1468" t="s">
        <v>4940</v>
      </c>
      <c r="L1376" s="1471">
        <v>6.68193916E10</v>
      </c>
      <c r="M1376" s="1463" t="s">
        <v>5284</v>
      </c>
      <c r="N1376" s="1463" t="s">
        <v>5284</v>
      </c>
      <c r="P1376" s="1474"/>
    </row>
    <row r="1377" hidden="1">
      <c r="A1377" s="1464">
        <v>1540.0</v>
      </c>
      <c r="B1377" s="1463" t="s">
        <v>15406</v>
      </c>
      <c r="C1377" s="1463" t="s">
        <v>15407</v>
      </c>
      <c r="D1377" s="1469">
        <v>44012.0</v>
      </c>
      <c r="E1377" s="1470" t="s">
        <v>15408</v>
      </c>
      <c r="F1377" s="1471">
        <v>8.11231111E8</v>
      </c>
      <c r="G1377" s="1471">
        <v>8.11231111E8</v>
      </c>
      <c r="H1377" s="1472" t="b">
        <v>0</v>
      </c>
      <c r="I1377" s="1468" t="s">
        <v>76</v>
      </c>
      <c r="J1377" s="1472" t="b">
        <v>0</v>
      </c>
      <c r="K1377" s="1473"/>
      <c r="L1377" s="1473"/>
      <c r="M1377" s="1463" t="s">
        <v>2426</v>
      </c>
      <c r="O1377" s="1474"/>
      <c r="P1377" s="1463" t="s">
        <v>2426</v>
      </c>
    </row>
    <row r="1378" hidden="1">
      <c r="A1378" s="1464">
        <v>1541.0</v>
      </c>
      <c r="B1378" s="1463" t="s">
        <v>15409</v>
      </c>
      <c r="C1378" s="1463" t="s">
        <v>15410</v>
      </c>
      <c r="D1378" s="1469">
        <v>44331.0</v>
      </c>
      <c r="E1378" s="1470" t="s">
        <v>15411</v>
      </c>
      <c r="F1378" s="1471">
        <v>8.15533884E8</v>
      </c>
      <c r="G1378" s="1471">
        <v>8.15533884E8</v>
      </c>
      <c r="H1378" s="1472" t="b">
        <v>0</v>
      </c>
      <c r="I1378" s="1468" t="s">
        <v>76</v>
      </c>
      <c r="J1378" s="1472" t="b">
        <v>1</v>
      </c>
      <c r="K1378" s="1468" t="s">
        <v>13086</v>
      </c>
      <c r="L1378" s="1475">
        <v>6.60836E11</v>
      </c>
      <c r="M1378" s="1463" t="s">
        <v>8221</v>
      </c>
      <c r="N1378" s="1463" t="s">
        <v>8221</v>
      </c>
      <c r="O1378" s="1474"/>
      <c r="P1378" s="1474"/>
    </row>
    <row r="1379" hidden="1">
      <c r="A1379" s="1464">
        <v>1542.0</v>
      </c>
      <c r="B1379" s="1463" t="s">
        <v>15412</v>
      </c>
      <c r="C1379" s="1463" t="s">
        <v>15413</v>
      </c>
      <c r="D1379" s="1469">
        <v>44331.0</v>
      </c>
      <c r="E1379" s="1470" t="s">
        <v>15414</v>
      </c>
      <c r="F1379" s="1471">
        <v>2.1811711E7</v>
      </c>
      <c r="G1379" s="1471">
        <v>6.58180752E8</v>
      </c>
      <c r="H1379" s="1472" t="b">
        <v>0</v>
      </c>
      <c r="I1379" s="1468" t="s">
        <v>76</v>
      </c>
      <c r="J1379" s="1472" t="b">
        <v>1</v>
      </c>
      <c r="K1379" s="1473"/>
      <c r="L1379" s="1473"/>
      <c r="M1379" s="1463" t="s">
        <v>2432</v>
      </c>
      <c r="N1379" s="1463" t="s">
        <v>6164</v>
      </c>
      <c r="O1379" s="1474"/>
      <c r="P1379" s="1463" t="s">
        <v>2432</v>
      </c>
    </row>
    <row r="1380" hidden="1">
      <c r="A1380" s="1464">
        <v>1543.0</v>
      </c>
      <c r="B1380" s="1463" t="s">
        <v>15415</v>
      </c>
      <c r="C1380" s="1463" t="s">
        <v>15416</v>
      </c>
      <c r="D1380" s="1469">
        <v>44014.0</v>
      </c>
      <c r="E1380" s="1470" t="s">
        <v>15417</v>
      </c>
      <c r="F1380" s="1471">
        <v>8.09634745E8</v>
      </c>
      <c r="G1380" s="1471">
        <v>8.09634745E8</v>
      </c>
      <c r="H1380" s="1472" t="b">
        <v>0</v>
      </c>
      <c r="I1380" s="1468" t="s">
        <v>76</v>
      </c>
      <c r="J1380" s="1472" t="b">
        <v>0</v>
      </c>
      <c r="K1380" s="1468" t="s">
        <v>13086</v>
      </c>
      <c r="L1380" s="1475">
        <v>6.60836E11</v>
      </c>
      <c r="M1380" s="1463" t="s">
        <v>5258</v>
      </c>
      <c r="N1380" s="1463" t="s">
        <v>5258</v>
      </c>
      <c r="O1380" s="1474"/>
      <c r="P1380" s="1474"/>
    </row>
    <row r="1381" hidden="1">
      <c r="A1381" s="1464">
        <v>1544.0</v>
      </c>
      <c r="B1381" s="1463" t="s">
        <v>15418</v>
      </c>
      <c r="C1381" s="1463" t="s">
        <v>15419</v>
      </c>
      <c r="D1381" s="1469">
        <v>44015.0</v>
      </c>
      <c r="E1381" s="1470" t="s">
        <v>15420</v>
      </c>
      <c r="F1381" s="1475">
        <v>6.6064E11</v>
      </c>
      <c r="G1381" s="1475">
        <v>6.6064E11</v>
      </c>
      <c r="H1381" s="1472" t="b">
        <v>0</v>
      </c>
      <c r="I1381" s="1468" t="s">
        <v>76</v>
      </c>
      <c r="J1381" s="1472" t="b">
        <v>1</v>
      </c>
      <c r="K1381" s="1473"/>
      <c r="L1381" s="1473"/>
      <c r="M1381" s="1463" t="s">
        <v>4317</v>
      </c>
      <c r="N1381" s="1474"/>
      <c r="O1381" s="1474"/>
      <c r="P1381" s="1463" t="s">
        <v>4317</v>
      </c>
    </row>
    <row r="1382">
      <c r="A1382" s="1464">
        <v>1545.0</v>
      </c>
      <c r="B1382" s="1463" t="s">
        <v>284</v>
      </c>
      <c r="C1382" s="1463" t="s">
        <v>5286</v>
      </c>
      <c r="D1382" s="1469">
        <v>44421.0</v>
      </c>
      <c r="E1382" s="1470" t="s">
        <v>5287</v>
      </c>
      <c r="F1382" s="1471">
        <v>9.79866989E8</v>
      </c>
      <c r="G1382" s="1471">
        <v>9.79866989E8</v>
      </c>
      <c r="H1382" s="1472" t="b">
        <v>1</v>
      </c>
      <c r="I1382" s="1468" t="s">
        <v>76</v>
      </c>
      <c r="J1382" s="1472" t="b">
        <v>1</v>
      </c>
      <c r="K1382" s="1468" t="s">
        <v>4940</v>
      </c>
      <c r="L1382" s="1471">
        <v>6.68193916E10</v>
      </c>
      <c r="M1382" s="1463" t="s">
        <v>3238</v>
      </c>
      <c r="O1382" s="1474"/>
      <c r="P1382" s="1463" t="s">
        <v>5395</v>
      </c>
    </row>
    <row r="1383" hidden="1">
      <c r="A1383" s="1464">
        <v>1546.0</v>
      </c>
      <c r="B1383" s="1463" t="s">
        <v>15421</v>
      </c>
      <c r="C1383" s="1463" t="s">
        <v>15422</v>
      </c>
      <c r="D1383" s="1469">
        <v>44325.0</v>
      </c>
      <c r="E1383" s="1470" t="s">
        <v>15423</v>
      </c>
      <c r="F1383" s="1471">
        <v>2.1811771E7</v>
      </c>
      <c r="G1383" s="1471">
        <v>6.58180752E8</v>
      </c>
      <c r="H1383" s="1472" t="b">
        <v>0</v>
      </c>
      <c r="I1383" s="1468" t="s">
        <v>76</v>
      </c>
      <c r="J1383" s="1472" t="b">
        <v>0</v>
      </c>
      <c r="K1383" s="1468" t="s">
        <v>1077</v>
      </c>
      <c r="L1383" s="1471">
        <v>6.6618258585E10</v>
      </c>
      <c r="M1383" s="1463" t="s">
        <v>2937</v>
      </c>
      <c r="N1383" s="1463" t="s">
        <v>4998</v>
      </c>
      <c r="O1383" s="1463" t="s">
        <v>4998</v>
      </c>
      <c r="P1383" s="1463" t="s">
        <v>15424</v>
      </c>
    </row>
    <row r="1384" hidden="1">
      <c r="A1384" s="1464">
        <v>1547.0</v>
      </c>
      <c r="B1384" s="1463" t="s">
        <v>15425</v>
      </c>
      <c r="C1384" s="1463" t="s">
        <v>15426</v>
      </c>
      <c r="D1384" s="1469">
        <v>44017.0</v>
      </c>
      <c r="E1384" s="1470" t="s">
        <v>15427</v>
      </c>
      <c r="F1384" s="1471">
        <v>2.1147194E7</v>
      </c>
      <c r="G1384" s="1471">
        <v>2.1147194E7</v>
      </c>
      <c r="H1384" s="1472" t="b">
        <v>0</v>
      </c>
      <c r="I1384" s="1468" t="s">
        <v>76</v>
      </c>
      <c r="J1384" s="1472" t="b">
        <v>1</v>
      </c>
      <c r="K1384" s="1473"/>
      <c r="L1384" s="1473"/>
      <c r="M1384" s="1463" t="s">
        <v>7123</v>
      </c>
      <c r="N1384" s="1463" t="s">
        <v>7123</v>
      </c>
      <c r="O1384" s="1474"/>
      <c r="P1384" s="1474"/>
    </row>
    <row r="1385" hidden="1">
      <c r="A1385" s="1464">
        <v>1548.0</v>
      </c>
      <c r="B1385" s="1463" t="s">
        <v>15428</v>
      </c>
      <c r="C1385" s="1463" t="s">
        <v>15429</v>
      </c>
      <c r="D1385" s="1469">
        <v>44017.0</v>
      </c>
      <c r="E1385" s="1470" t="s">
        <v>15430</v>
      </c>
      <c r="F1385" s="1471">
        <v>2.1147194E7</v>
      </c>
      <c r="G1385" s="1471">
        <v>2.1147194E7</v>
      </c>
      <c r="H1385" s="1472" t="b">
        <v>0</v>
      </c>
      <c r="I1385" s="1468" t="s">
        <v>76</v>
      </c>
      <c r="J1385" s="1472" t="b">
        <v>1</v>
      </c>
      <c r="K1385" s="1473"/>
      <c r="L1385" s="1473"/>
      <c r="M1385" s="1463" t="s">
        <v>8308</v>
      </c>
      <c r="N1385" s="1463" t="s">
        <v>8308</v>
      </c>
      <c r="P1385" s="1474"/>
    </row>
    <row r="1386" hidden="1">
      <c r="A1386" s="1464">
        <v>1549.0</v>
      </c>
      <c r="B1386" s="1463" t="s">
        <v>15431</v>
      </c>
      <c r="C1386" s="1463" t="s">
        <v>15432</v>
      </c>
      <c r="D1386" s="1469">
        <v>44017.0</v>
      </c>
      <c r="E1386" s="1470" t="s">
        <v>15433</v>
      </c>
      <c r="F1386" s="1471">
        <v>2.1147194E7</v>
      </c>
      <c r="G1386" s="1471">
        <v>2.1147194E7</v>
      </c>
      <c r="H1386" s="1472" t="b">
        <v>0</v>
      </c>
      <c r="I1386" s="1468" t="s">
        <v>76</v>
      </c>
      <c r="J1386" s="1472" t="b">
        <v>1</v>
      </c>
      <c r="K1386" s="1473"/>
      <c r="L1386" s="1473"/>
      <c r="M1386" s="1474"/>
      <c r="N1386" s="1474"/>
      <c r="O1386" s="1474"/>
      <c r="P1386" s="1474"/>
    </row>
    <row r="1387" hidden="1">
      <c r="A1387" s="1464">
        <v>1550.0</v>
      </c>
      <c r="B1387" s="1463" t="s">
        <v>15434</v>
      </c>
      <c r="C1387" s="1463" t="s">
        <v>15435</v>
      </c>
      <c r="D1387" s="1469">
        <v>44017.0</v>
      </c>
      <c r="E1387" s="1470" t="s">
        <v>15436</v>
      </c>
      <c r="F1387" s="1471">
        <v>2.1147194E7</v>
      </c>
      <c r="G1387" s="1471">
        <v>2.1147194E7</v>
      </c>
      <c r="H1387" s="1472" t="b">
        <v>0</v>
      </c>
      <c r="I1387" s="1468" t="s">
        <v>76</v>
      </c>
      <c r="J1387" s="1472" t="b">
        <v>1</v>
      </c>
      <c r="K1387" s="1473"/>
      <c r="L1387" s="1473"/>
      <c r="M1387" s="1474"/>
      <c r="N1387" s="1474"/>
      <c r="O1387" s="1474"/>
      <c r="P1387" s="1474"/>
    </row>
    <row r="1388" hidden="1">
      <c r="A1388" s="1464">
        <v>1551.0</v>
      </c>
      <c r="B1388" s="1463" t="s">
        <v>15437</v>
      </c>
      <c r="C1388" s="1463" t="s">
        <v>15438</v>
      </c>
      <c r="D1388" s="1469">
        <v>44017.0</v>
      </c>
      <c r="E1388" s="1470" t="s">
        <v>15439</v>
      </c>
      <c r="F1388" s="1471">
        <v>2.1147194E7</v>
      </c>
      <c r="G1388" s="1471">
        <v>2.1147194E7</v>
      </c>
      <c r="H1388" s="1472" t="b">
        <v>0</v>
      </c>
      <c r="I1388" s="1468" t="s">
        <v>76</v>
      </c>
      <c r="J1388" s="1472" t="b">
        <v>1</v>
      </c>
      <c r="K1388" s="1473"/>
      <c r="L1388" s="1473"/>
      <c r="M1388" s="1474"/>
      <c r="N1388" s="1474"/>
      <c r="O1388" s="1474"/>
      <c r="P1388" s="1474"/>
    </row>
    <row r="1389">
      <c r="A1389" s="1464">
        <v>1552.0</v>
      </c>
      <c r="B1389" s="1463" t="s">
        <v>5289</v>
      </c>
      <c r="C1389" s="1463" t="s">
        <v>5290</v>
      </c>
      <c r="D1389" s="1469">
        <v>45352.0</v>
      </c>
      <c r="E1389" s="1470" t="s">
        <v>5291</v>
      </c>
      <c r="F1389" s="1471">
        <v>9.70780315E8</v>
      </c>
      <c r="G1389" s="1471">
        <v>9.84703436E8</v>
      </c>
      <c r="H1389" s="1472" t="b">
        <v>1</v>
      </c>
      <c r="I1389" s="1468" t="s">
        <v>76</v>
      </c>
      <c r="J1389" s="1472" t="b">
        <v>1</v>
      </c>
      <c r="K1389" s="1468" t="s">
        <v>4940</v>
      </c>
      <c r="L1389" s="1471">
        <v>6.68193916E10</v>
      </c>
      <c r="M1389" s="1463" t="s">
        <v>4007</v>
      </c>
      <c r="N1389" s="1474"/>
      <c r="O1389" s="1463" t="s">
        <v>10173</v>
      </c>
      <c r="P1389" s="1463" t="s">
        <v>10272</v>
      </c>
    </row>
    <row r="1390" hidden="1">
      <c r="A1390" s="1464">
        <v>1553.0</v>
      </c>
      <c r="B1390" s="1463" t="s">
        <v>15440</v>
      </c>
      <c r="C1390" s="1463" t="s">
        <v>15441</v>
      </c>
      <c r="D1390" s="1469">
        <v>44331.0</v>
      </c>
      <c r="E1390" s="1470" t="s">
        <v>15442</v>
      </c>
      <c r="F1390" s="1471">
        <v>2.0774098E7</v>
      </c>
      <c r="G1390" s="1471">
        <v>6.58183376E8</v>
      </c>
      <c r="H1390" s="1472" t="b">
        <v>0</v>
      </c>
      <c r="I1390" s="1468" t="s">
        <v>76</v>
      </c>
      <c r="J1390" s="1472" t="b">
        <v>1</v>
      </c>
      <c r="K1390" s="1473"/>
      <c r="L1390" s="1473"/>
      <c r="M1390" s="1463" t="s">
        <v>2432</v>
      </c>
      <c r="N1390" s="1463" t="s">
        <v>5458</v>
      </c>
      <c r="O1390" s="1474"/>
      <c r="P1390" s="1463" t="s">
        <v>2432</v>
      </c>
    </row>
    <row r="1391" hidden="1">
      <c r="A1391" s="1464">
        <v>1554.0</v>
      </c>
      <c r="B1391" s="1463" t="s">
        <v>15443</v>
      </c>
      <c r="C1391" s="1463" t="s">
        <v>15444</v>
      </c>
      <c r="D1391" s="1469">
        <v>44013.0</v>
      </c>
      <c r="E1391" s="1470" t="s">
        <v>15445</v>
      </c>
      <c r="F1391" s="1471">
        <v>2.0666742E7</v>
      </c>
      <c r="G1391" s="1471">
        <v>6.58185134E8</v>
      </c>
      <c r="H1391" s="1472" t="b">
        <v>0</v>
      </c>
      <c r="I1391" s="1468" t="s">
        <v>76</v>
      </c>
      <c r="J1391" s="1472" t="b">
        <v>0</v>
      </c>
      <c r="K1391" s="1473"/>
      <c r="L1391" s="1473"/>
      <c r="M1391" s="1463" t="s">
        <v>2432</v>
      </c>
      <c r="N1391" s="1463" t="s">
        <v>8313</v>
      </c>
      <c r="O1391" s="1474"/>
      <c r="P1391" s="1463" t="s">
        <v>2432</v>
      </c>
    </row>
    <row r="1392" hidden="1">
      <c r="A1392" s="1464">
        <v>1555.0</v>
      </c>
      <c r="B1392" s="1463" t="s">
        <v>15446</v>
      </c>
      <c r="C1392" s="1463" t="s">
        <v>15447</v>
      </c>
      <c r="D1392" s="1469">
        <v>44325.0</v>
      </c>
      <c r="E1392" s="1470" t="s">
        <v>15448</v>
      </c>
      <c r="F1392" s="1471">
        <v>2.301021E7</v>
      </c>
      <c r="G1392" s="1471">
        <v>6.58183376E8</v>
      </c>
      <c r="H1392" s="1472" t="b">
        <v>0</v>
      </c>
      <c r="I1392" s="1468" t="s">
        <v>76</v>
      </c>
      <c r="J1392" s="1472" t="b">
        <v>0</v>
      </c>
      <c r="K1392" s="1468" t="s">
        <v>1077</v>
      </c>
      <c r="L1392" s="1471">
        <v>6.6618258585E10</v>
      </c>
      <c r="M1392" s="1463" t="s">
        <v>2440</v>
      </c>
      <c r="N1392" s="1463" t="s">
        <v>5458</v>
      </c>
      <c r="O1392" s="1463" t="s">
        <v>7725</v>
      </c>
      <c r="P1392" s="1463" t="s">
        <v>15449</v>
      </c>
    </row>
    <row r="1393" hidden="1">
      <c r="A1393" s="1464">
        <v>1556.0</v>
      </c>
      <c r="B1393" s="1463" t="s">
        <v>15450</v>
      </c>
      <c r="C1393" s="1463" t="s">
        <v>15451</v>
      </c>
      <c r="D1393" s="1469">
        <v>44015.0</v>
      </c>
      <c r="E1393" s="1470" t="s">
        <v>15452</v>
      </c>
      <c r="F1393" s="1471">
        <v>2.0444793E7</v>
      </c>
      <c r="G1393" s="1471">
        <v>6.58182134E8</v>
      </c>
      <c r="H1393" s="1472" t="b">
        <v>0</v>
      </c>
      <c r="I1393" s="1468" t="s">
        <v>76</v>
      </c>
      <c r="J1393" s="1472" t="b">
        <v>0</v>
      </c>
      <c r="K1393" s="1473"/>
      <c r="L1393" s="1473"/>
      <c r="M1393" s="1463" t="s">
        <v>2937</v>
      </c>
      <c r="N1393" s="1463" t="s">
        <v>9243</v>
      </c>
      <c r="O1393" s="1474"/>
      <c r="P1393" s="1463" t="s">
        <v>2937</v>
      </c>
    </row>
    <row r="1394" hidden="1">
      <c r="A1394" s="1464">
        <v>1557.0</v>
      </c>
      <c r="B1394" s="1463" t="s">
        <v>15453</v>
      </c>
      <c r="C1394" s="1463" t="s">
        <v>15454</v>
      </c>
      <c r="D1394" s="1469">
        <v>44018.0</v>
      </c>
      <c r="E1394" s="1470" t="s">
        <v>15455</v>
      </c>
      <c r="F1394" s="1471">
        <v>8.98881766E8</v>
      </c>
      <c r="G1394" s="1471">
        <v>8.98881766E8</v>
      </c>
      <c r="H1394" s="1472" t="b">
        <v>0</v>
      </c>
      <c r="I1394" s="1468" t="s">
        <v>76</v>
      </c>
      <c r="J1394" s="1472" t="b">
        <v>1</v>
      </c>
      <c r="K1394" s="1473"/>
      <c r="L1394" s="1473"/>
      <c r="M1394" s="1463" t="s">
        <v>2464</v>
      </c>
      <c r="N1394" s="1463" t="s">
        <v>6070</v>
      </c>
      <c r="O1394" s="1474"/>
      <c r="P1394" s="1463" t="s">
        <v>2464</v>
      </c>
    </row>
    <row r="1395" hidden="1">
      <c r="A1395" s="1464">
        <v>1558.0</v>
      </c>
      <c r="B1395" s="1463" t="s">
        <v>15456</v>
      </c>
      <c r="C1395" s="1463" t="s">
        <v>15457</v>
      </c>
      <c r="D1395" s="1469">
        <v>44464.0</v>
      </c>
      <c r="E1395" s="1470" t="s">
        <v>15458</v>
      </c>
      <c r="F1395" s="1471">
        <v>2.797E7</v>
      </c>
      <c r="G1395" s="1471">
        <v>8.45171348E8</v>
      </c>
      <c r="H1395" s="1472" t="b">
        <v>0</v>
      </c>
      <c r="I1395" s="1468" t="s">
        <v>76</v>
      </c>
      <c r="J1395" s="1472" t="b">
        <v>0</v>
      </c>
      <c r="K1395" s="1468" t="s">
        <v>4940</v>
      </c>
      <c r="L1395" s="1471">
        <v>6.68193916E10</v>
      </c>
      <c r="M1395" s="1463" t="s">
        <v>4930</v>
      </c>
      <c r="N1395" s="1463" t="s">
        <v>4930</v>
      </c>
      <c r="O1395" s="1474"/>
      <c r="P1395" s="1474"/>
    </row>
    <row r="1396">
      <c r="A1396" s="1464">
        <v>1559.0</v>
      </c>
      <c r="B1396" s="1463" t="s">
        <v>5293</v>
      </c>
      <c r="C1396" s="1463" t="s">
        <v>5294</v>
      </c>
      <c r="D1396" s="1469">
        <v>44331.0</v>
      </c>
      <c r="E1396" s="1470" t="s">
        <v>5295</v>
      </c>
      <c r="F1396" s="1468" t="s">
        <v>5296</v>
      </c>
      <c r="G1396" s="1471">
        <v>8.51994557E8</v>
      </c>
      <c r="H1396" s="1472" t="b">
        <v>1</v>
      </c>
      <c r="I1396" s="1468" t="s">
        <v>76</v>
      </c>
      <c r="J1396" s="1472" t="b">
        <v>1</v>
      </c>
      <c r="K1396" s="1468" t="s">
        <v>4929</v>
      </c>
      <c r="L1396" s="1475">
        <v>6.69232E15</v>
      </c>
      <c r="M1396" s="1463" t="s">
        <v>2437</v>
      </c>
      <c r="N1396" s="1474"/>
      <c r="O1396" s="1463" t="s">
        <v>10277</v>
      </c>
      <c r="P1396" s="1463" t="s">
        <v>2437</v>
      </c>
    </row>
    <row r="1397">
      <c r="A1397" s="1464">
        <v>1560.0</v>
      </c>
      <c r="B1397" s="1463" t="s">
        <v>5297</v>
      </c>
      <c r="C1397" s="1463" t="s">
        <v>5298</v>
      </c>
      <c r="D1397" s="1469">
        <v>45505.0</v>
      </c>
      <c r="E1397" s="1470" t="s">
        <v>5299</v>
      </c>
      <c r="F1397" s="1471">
        <v>8.05211253E8</v>
      </c>
      <c r="G1397" s="1476"/>
      <c r="H1397" s="1472" t="b">
        <v>1</v>
      </c>
      <c r="I1397" s="1468" t="s">
        <v>76</v>
      </c>
      <c r="J1397" s="1472" t="b">
        <v>1</v>
      </c>
      <c r="K1397" s="1468" t="s">
        <v>4940</v>
      </c>
      <c r="L1397" s="1471">
        <v>6.68193916E10</v>
      </c>
      <c r="M1397" s="1463" t="s">
        <v>4048</v>
      </c>
      <c r="N1397" s="1474"/>
      <c r="O1397" s="1463" t="s">
        <v>10173</v>
      </c>
      <c r="P1397" s="1463" t="s">
        <v>4048</v>
      </c>
    </row>
    <row r="1398">
      <c r="A1398" s="1464">
        <v>1561.0</v>
      </c>
      <c r="B1398" s="1463" t="s">
        <v>5301</v>
      </c>
      <c r="C1398" s="1463" t="s">
        <v>5302</v>
      </c>
      <c r="D1398" s="1469">
        <v>44331.0</v>
      </c>
      <c r="E1398" s="1470" t="s">
        <v>5303</v>
      </c>
      <c r="F1398" s="1475">
        <v>6.6082E11</v>
      </c>
      <c r="G1398" s="1475">
        <v>6.60891E11</v>
      </c>
      <c r="H1398" s="1472" t="b">
        <v>1</v>
      </c>
      <c r="I1398" s="1468" t="s">
        <v>76</v>
      </c>
      <c r="J1398" s="1472" t="b">
        <v>1</v>
      </c>
      <c r="K1398" s="1468" t="s">
        <v>4940</v>
      </c>
      <c r="L1398" s="1471">
        <v>6.68193916E10</v>
      </c>
      <c r="M1398" s="1463" t="s">
        <v>2461</v>
      </c>
      <c r="N1398" s="1474"/>
      <c r="O1398" s="1474"/>
      <c r="P1398" s="1463" t="s">
        <v>2461</v>
      </c>
    </row>
    <row r="1399" hidden="1">
      <c r="A1399" s="1464">
        <v>1562.0</v>
      </c>
      <c r="B1399" s="1463" t="s">
        <v>15459</v>
      </c>
      <c r="C1399" s="1463" t="s">
        <v>15460</v>
      </c>
      <c r="D1399" s="1469">
        <v>44025.0</v>
      </c>
      <c r="E1399" s="1470" t="s">
        <v>15461</v>
      </c>
      <c r="F1399" s="1471">
        <v>8.37171175E8</v>
      </c>
      <c r="G1399" s="1471">
        <v>8.37171175E8</v>
      </c>
      <c r="H1399" s="1472" t="b">
        <v>0</v>
      </c>
      <c r="I1399" s="1468" t="s">
        <v>76</v>
      </c>
      <c r="J1399" s="1472" t="b">
        <v>0</v>
      </c>
      <c r="K1399" s="1473"/>
      <c r="L1399" s="1473"/>
      <c r="M1399" s="1463" t="s">
        <v>5224</v>
      </c>
      <c r="N1399" s="1463" t="s">
        <v>5224</v>
      </c>
      <c r="O1399" s="1474"/>
      <c r="P1399" s="1474"/>
    </row>
    <row r="1400" hidden="1">
      <c r="A1400" s="1464">
        <v>1563.0</v>
      </c>
      <c r="B1400" s="1463" t="s">
        <v>15462</v>
      </c>
      <c r="C1400" s="1463" t="s">
        <v>15463</v>
      </c>
      <c r="D1400" s="1469">
        <v>43865.0</v>
      </c>
      <c r="E1400" s="1470" t="s">
        <v>15464</v>
      </c>
      <c r="F1400" s="1471">
        <v>2.6107557E7</v>
      </c>
      <c r="G1400" s="1471">
        <v>8.97619465E8</v>
      </c>
      <c r="H1400" s="1472" t="b">
        <v>0</v>
      </c>
      <c r="I1400" s="1468" t="s">
        <v>76</v>
      </c>
      <c r="J1400" s="1472" t="b">
        <v>0</v>
      </c>
      <c r="K1400" s="1473"/>
      <c r="L1400" s="1473"/>
      <c r="M1400" s="1463" t="s">
        <v>2464</v>
      </c>
      <c r="N1400" s="1474"/>
      <c r="O1400" s="1474"/>
      <c r="P1400" s="1463" t="s">
        <v>2464</v>
      </c>
    </row>
    <row r="1401" hidden="1">
      <c r="A1401" s="1464">
        <v>1564.0</v>
      </c>
      <c r="B1401" s="1463" t="s">
        <v>15465</v>
      </c>
      <c r="C1401" s="1463" t="s">
        <v>15466</v>
      </c>
      <c r="D1401" s="1469">
        <v>44021.0</v>
      </c>
      <c r="E1401" s="1470" t="s">
        <v>15467</v>
      </c>
      <c r="F1401" s="1471">
        <v>8.05211253E8</v>
      </c>
      <c r="G1401" s="1471">
        <v>8.05211253E8</v>
      </c>
      <c r="H1401" s="1472" t="b">
        <v>0</v>
      </c>
      <c r="I1401" s="1468" t="s">
        <v>76</v>
      </c>
      <c r="J1401" s="1472" t="b">
        <v>0</v>
      </c>
      <c r="K1401" s="1473"/>
      <c r="L1401" s="1473"/>
      <c r="M1401" s="1463" t="s">
        <v>2426</v>
      </c>
      <c r="N1401" s="1463" t="s">
        <v>5300</v>
      </c>
      <c r="O1401" s="1474"/>
      <c r="P1401" s="1463" t="s">
        <v>2426</v>
      </c>
    </row>
    <row r="1402" hidden="1">
      <c r="A1402" s="1464">
        <v>1567.0</v>
      </c>
      <c r="B1402" s="1463" t="s">
        <v>15468</v>
      </c>
      <c r="C1402" s="1463" t="s">
        <v>15468</v>
      </c>
      <c r="D1402" s="1469">
        <v>43725.0</v>
      </c>
      <c r="E1402" s="1470" t="s">
        <v>15469</v>
      </c>
      <c r="F1402" s="1471">
        <v>8.51962889E8</v>
      </c>
      <c r="G1402" s="1471">
        <v>8.51962889E8</v>
      </c>
      <c r="H1402" s="1472" t="b">
        <v>0</v>
      </c>
      <c r="I1402" s="1468" t="s">
        <v>76</v>
      </c>
      <c r="J1402" s="1472" t="b">
        <v>0</v>
      </c>
      <c r="K1402" s="1473"/>
      <c r="L1402" s="1473"/>
      <c r="M1402" s="1463" t="s">
        <v>2432</v>
      </c>
      <c r="N1402" s="1474"/>
      <c r="O1402" s="1474"/>
      <c r="P1402" s="1463" t="s">
        <v>2432</v>
      </c>
    </row>
    <row r="1403" hidden="1">
      <c r="A1403" s="1464">
        <v>1568.0</v>
      </c>
      <c r="B1403" s="1463" t="s">
        <v>12545</v>
      </c>
      <c r="C1403" s="1463" t="s">
        <v>12545</v>
      </c>
      <c r="D1403" s="1469">
        <v>44017.0</v>
      </c>
      <c r="E1403" s="1470" t="s">
        <v>15470</v>
      </c>
      <c r="F1403" s="1471">
        <v>9.70780315E8</v>
      </c>
      <c r="G1403" s="1471">
        <v>9.70780315E8</v>
      </c>
      <c r="H1403" s="1472" t="b">
        <v>0</v>
      </c>
      <c r="I1403" s="1468" t="s">
        <v>76</v>
      </c>
      <c r="J1403" s="1472" t="b">
        <v>1</v>
      </c>
      <c r="K1403" s="1473"/>
      <c r="L1403" s="1473"/>
      <c r="M1403" s="1463" t="s">
        <v>2536</v>
      </c>
      <c r="N1403" s="1463" t="s">
        <v>4962</v>
      </c>
      <c r="O1403" s="1474"/>
      <c r="P1403" s="1463" t="s">
        <v>2536</v>
      </c>
    </row>
    <row r="1404" hidden="1">
      <c r="A1404" s="1464">
        <v>1569.0</v>
      </c>
      <c r="B1404" s="1463" t="s">
        <v>15471</v>
      </c>
      <c r="C1404" s="1463" t="s">
        <v>15472</v>
      </c>
      <c r="D1404" s="1469">
        <v>44331.0</v>
      </c>
      <c r="E1404" s="1470" t="s">
        <v>15473</v>
      </c>
      <c r="F1404" s="1471">
        <v>8.00800538E8</v>
      </c>
      <c r="G1404" s="1471">
        <v>8.00800538E8</v>
      </c>
      <c r="H1404" s="1472" t="b">
        <v>0</v>
      </c>
      <c r="I1404" s="1468" t="s">
        <v>76</v>
      </c>
      <c r="J1404" s="1472" t="b">
        <v>1</v>
      </c>
      <c r="K1404" s="1473"/>
      <c r="L1404" s="1473"/>
      <c r="M1404" s="1463" t="s">
        <v>2437</v>
      </c>
      <c r="N1404" s="1474"/>
      <c r="O1404" s="1474"/>
      <c r="P1404" s="1463" t="s">
        <v>2437</v>
      </c>
    </row>
    <row r="1405" hidden="1">
      <c r="A1405" s="1464">
        <v>1570.0</v>
      </c>
      <c r="B1405" s="1463" t="s">
        <v>15474</v>
      </c>
      <c r="C1405" s="1463" t="s">
        <v>15475</v>
      </c>
      <c r="D1405" s="1469">
        <v>44027.0</v>
      </c>
      <c r="E1405" s="1470" t="s">
        <v>15476</v>
      </c>
      <c r="F1405" s="1471">
        <v>8.98993131E8</v>
      </c>
      <c r="G1405" s="1471">
        <v>8.98993131E8</v>
      </c>
      <c r="H1405" s="1472" t="b">
        <v>0</v>
      </c>
      <c r="I1405" s="1468" t="s">
        <v>76</v>
      </c>
      <c r="J1405" s="1472" t="b">
        <v>0</v>
      </c>
      <c r="K1405" s="1473"/>
      <c r="L1405" s="1473"/>
      <c r="M1405" s="1463" t="s">
        <v>4951</v>
      </c>
      <c r="N1405" s="1463" t="s">
        <v>4951</v>
      </c>
      <c r="O1405" s="1474"/>
      <c r="P1405" s="1474"/>
    </row>
    <row r="1406" hidden="1">
      <c r="A1406" s="1464">
        <v>1571.0</v>
      </c>
      <c r="B1406" s="1463" t="s">
        <v>15477</v>
      </c>
      <c r="C1406" s="1463" t="s">
        <v>15478</v>
      </c>
      <c r="D1406" s="1469">
        <v>44029.0</v>
      </c>
      <c r="E1406" s="1470" t="s">
        <v>15479</v>
      </c>
      <c r="F1406" s="1471">
        <v>6.6982636692E10</v>
      </c>
      <c r="G1406" s="1471">
        <v>6.6830092572E10</v>
      </c>
      <c r="H1406" s="1472" t="b">
        <v>0</v>
      </c>
      <c r="I1406" s="1468" t="s">
        <v>76</v>
      </c>
      <c r="J1406" s="1472" t="b">
        <v>1</v>
      </c>
      <c r="K1406" s="1473"/>
      <c r="L1406" s="1473"/>
      <c r="M1406" s="1474"/>
      <c r="N1406" s="1474"/>
      <c r="O1406" s="1474"/>
      <c r="P1406" s="1474"/>
    </row>
    <row r="1407" hidden="1">
      <c r="A1407" s="1464">
        <v>1572.0</v>
      </c>
      <c r="B1407" s="1463" t="s">
        <v>15480</v>
      </c>
      <c r="C1407" s="1463" t="s">
        <v>15480</v>
      </c>
      <c r="D1407" s="1469">
        <v>44330.0</v>
      </c>
      <c r="E1407" s="1470" t="s">
        <v>15481</v>
      </c>
      <c r="F1407" s="1471">
        <v>9.24254429E8</v>
      </c>
      <c r="G1407" s="1471">
        <v>9.24254429E8</v>
      </c>
      <c r="H1407" s="1472" t="b">
        <v>0</v>
      </c>
      <c r="I1407" s="1468" t="s">
        <v>76</v>
      </c>
      <c r="J1407" s="1472" t="b">
        <v>0</v>
      </c>
      <c r="K1407" s="1468" t="s">
        <v>1077</v>
      </c>
      <c r="L1407" s="1471">
        <v>6.6618258585E10</v>
      </c>
      <c r="M1407" s="1463" t="s">
        <v>2437</v>
      </c>
      <c r="N1407" s="1474"/>
      <c r="O1407" s="1463" t="s">
        <v>5398</v>
      </c>
      <c r="P1407" s="1463" t="s">
        <v>10256</v>
      </c>
    </row>
    <row r="1408" hidden="1">
      <c r="A1408" s="1464">
        <v>1573.0</v>
      </c>
      <c r="B1408" s="1463" t="s">
        <v>15482</v>
      </c>
      <c r="C1408" s="1463" t="s">
        <v>15483</v>
      </c>
      <c r="D1408" s="1469">
        <v>44331.0</v>
      </c>
      <c r="E1408" s="1470" t="s">
        <v>15484</v>
      </c>
      <c r="F1408" s="1471">
        <v>6.19951997E8</v>
      </c>
      <c r="G1408" s="1471">
        <v>6.19951997E8</v>
      </c>
      <c r="H1408" s="1472" t="b">
        <v>0</v>
      </c>
      <c r="I1408" s="1468" t="s">
        <v>76</v>
      </c>
      <c r="J1408" s="1472" t="b">
        <v>0</v>
      </c>
      <c r="K1408" s="1468" t="s">
        <v>13086</v>
      </c>
      <c r="L1408" s="1475">
        <v>6.60836E11</v>
      </c>
      <c r="M1408" s="1463" t="s">
        <v>2464</v>
      </c>
      <c r="N1408" s="1463" t="s">
        <v>4937</v>
      </c>
      <c r="O1408" s="1474"/>
      <c r="P1408" s="1463" t="s">
        <v>2464</v>
      </c>
    </row>
    <row r="1409" hidden="1">
      <c r="A1409" s="1464">
        <v>1574.0</v>
      </c>
      <c r="B1409" s="1463" t="s">
        <v>15485</v>
      </c>
      <c r="C1409" s="1463" t="s">
        <v>15486</v>
      </c>
      <c r="D1409" s="1469">
        <v>44036.0</v>
      </c>
      <c r="E1409" s="1470" t="s">
        <v>15487</v>
      </c>
      <c r="F1409" s="1471">
        <v>6.6992289546E10</v>
      </c>
      <c r="G1409" s="1471">
        <v>6.6992289546E10</v>
      </c>
      <c r="H1409" s="1472" t="b">
        <v>0</v>
      </c>
      <c r="I1409" s="1468" t="s">
        <v>76</v>
      </c>
      <c r="J1409" s="1472" t="b">
        <v>1</v>
      </c>
      <c r="K1409" s="1473"/>
      <c r="L1409" s="1473"/>
      <c r="M1409" s="1474"/>
      <c r="N1409" s="1474"/>
      <c r="O1409" s="1474"/>
      <c r="P1409" s="1474"/>
    </row>
    <row r="1410" hidden="1">
      <c r="A1410" s="1464">
        <v>1575.0</v>
      </c>
      <c r="B1410" s="1463" t="s">
        <v>15488</v>
      </c>
      <c r="C1410" s="1463" t="s">
        <v>15488</v>
      </c>
      <c r="D1410" s="1469">
        <v>43780.0</v>
      </c>
      <c r="E1410" s="1470" t="s">
        <v>15489</v>
      </c>
      <c r="F1410" s="1471">
        <v>9.22811818E8</v>
      </c>
      <c r="G1410" s="1468" t="s">
        <v>15490</v>
      </c>
      <c r="H1410" s="1472" t="b">
        <v>0</v>
      </c>
      <c r="I1410" s="1468" t="s">
        <v>76</v>
      </c>
      <c r="J1410" s="1472" t="b">
        <v>0</v>
      </c>
      <c r="K1410" s="1468" t="s">
        <v>5036</v>
      </c>
      <c r="L1410" s="1471">
        <v>6.6839163158E10</v>
      </c>
      <c r="M1410" s="1474"/>
      <c r="N1410" s="1463" t="s">
        <v>5037</v>
      </c>
      <c r="O1410" s="1463" t="s">
        <v>5037</v>
      </c>
    </row>
    <row r="1411" hidden="1">
      <c r="A1411" s="1464">
        <v>1576.0</v>
      </c>
      <c r="B1411" s="1463" t="s">
        <v>15491</v>
      </c>
      <c r="C1411" s="1463" t="s">
        <v>15492</v>
      </c>
      <c r="D1411" s="1469">
        <v>44051.0</v>
      </c>
      <c r="E1411" s="1470" t="s">
        <v>15493</v>
      </c>
      <c r="F1411" s="1471">
        <v>9.71686072E8</v>
      </c>
      <c r="G1411" s="1471">
        <v>9.71686072E8</v>
      </c>
      <c r="H1411" s="1472" t="b">
        <v>0</v>
      </c>
      <c r="I1411" s="1468" t="s">
        <v>76</v>
      </c>
      <c r="J1411" s="1472" t="b">
        <v>0</v>
      </c>
      <c r="K1411" s="1473"/>
      <c r="L1411" s="1473"/>
      <c r="M1411" s="1463" t="s">
        <v>2464</v>
      </c>
      <c r="N1411" s="1474"/>
      <c r="O1411" s="1474"/>
      <c r="P1411" s="1463" t="s">
        <v>2464</v>
      </c>
    </row>
    <row r="1412" hidden="1">
      <c r="A1412" s="1464">
        <v>1577.0</v>
      </c>
      <c r="B1412" s="1463" t="s">
        <v>15494</v>
      </c>
      <c r="C1412" s="1463" t="s">
        <v>15495</v>
      </c>
      <c r="D1412" s="1469">
        <v>44041.0</v>
      </c>
      <c r="E1412" s="1470" t="s">
        <v>15496</v>
      </c>
      <c r="F1412" s="1471">
        <v>9.44156262E8</v>
      </c>
      <c r="G1412" s="1471">
        <v>9.44156262E8</v>
      </c>
      <c r="H1412" s="1472" t="b">
        <v>0</v>
      </c>
      <c r="I1412" s="1468" t="s">
        <v>76</v>
      </c>
      <c r="J1412" s="1472" t="b">
        <v>0</v>
      </c>
      <c r="K1412" s="1473"/>
      <c r="L1412" s="1473"/>
      <c r="M1412" s="1463" t="s">
        <v>2464</v>
      </c>
      <c r="N1412" s="1463" t="s">
        <v>8535</v>
      </c>
      <c r="O1412" s="1474"/>
      <c r="P1412" s="1463" t="s">
        <v>2464</v>
      </c>
    </row>
    <row r="1413" hidden="1">
      <c r="A1413" s="1464">
        <v>1578.0</v>
      </c>
      <c r="B1413" s="1463" t="s">
        <v>15497</v>
      </c>
      <c r="C1413" s="1463" t="s">
        <v>15497</v>
      </c>
      <c r="D1413" s="1469">
        <v>44046.0</v>
      </c>
      <c r="E1413" s="1470" t="s">
        <v>15498</v>
      </c>
      <c r="F1413" s="1471">
        <v>6.6858227787E10</v>
      </c>
      <c r="G1413" s="1471">
        <v>6.6858227787E10</v>
      </c>
      <c r="H1413" s="1472" t="b">
        <v>0</v>
      </c>
      <c r="I1413" s="1468" t="s">
        <v>76</v>
      </c>
      <c r="J1413" s="1472" t="b">
        <v>1</v>
      </c>
      <c r="K1413" s="1473"/>
      <c r="L1413" s="1473"/>
      <c r="M1413" s="1463" t="s">
        <v>2464</v>
      </c>
      <c r="N1413" s="1463" t="s">
        <v>5164</v>
      </c>
      <c r="P1413" s="1463" t="s">
        <v>2464</v>
      </c>
    </row>
    <row r="1414">
      <c r="A1414" s="1464">
        <v>1579.0</v>
      </c>
      <c r="B1414" s="1463" t="s">
        <v>508</v>
      </c>
      <c r="C1414" s="1463" t="s">
        <v>5305</v>
      </c>
      <c r="D1414" s="1469">
        <v>44409.0</v>
      </c>
      <c r="E1414" s="1470" t="s">
        <v>5306</v>
      </c>
      <c r="F1414" s="1471">
        <v>2.4319492E7</v>
      </c>
      <c r="G1414" s="1471">
        <v>6.31890193E8</v>
      </c>
      <c r="H1414" s="1472" t="b">
        <v>1</v>
      </c>
      <c r="I1414" s="1468" t="s">
        <v>76</v>
      </c>
      <c r="J1414" s="1472" t="b">
        <v>1</v>
      </c>
      <c r="K1414" s="1468" t="s">
        <v>1077</v>
      </c>
      <c r="L1414" s="1471">
        <v>6.6618258585E10</v>
      </c>
      <c r="M1414" s="1463" t="s">
        <v>2659</v>
      </c>
      <c r="N1414" s="1474"/>
      <c r="O1414" s="1463" t="s">
        <v>9577</v>
      </c>
      <c r="P1414" s="1463" t="s">
        <v>2659</v>
      </c>
    </row>
    <row r="1415" hidden="1">
      <c r="A1415" s="1464">
        <v>1580.0</v>
      </c>
      <c r="B1415" s="1463" t="s">
        <v>15499</v>
      </c>
      <c r="C1415" s="1463" t="s">
        <v>15500</v>
      </c>
      <c r="D1415" s="1469">
        <v>43809.0</v>
      </c>
      <c r="E1415" s="1470" t="s">
        <v>15501</v>
      </c>
      <c r="F1415" s="1471">
        <v>2.2095233E7</v>
      </c>
      <c r="G1415" s="1471">
        <v>6.13909555E8</v>
      </c>
      <c r="H1415" s="1472" t="b">
        <v>0</v>
      </c>
      <c r="I1415" s="1468" t="s">
        <v>76</v>
      </c>
      <c r="J1415" s="1472" t="b">
        <v>1</v>
      </c>
      <c r="K1415" s="1473"/>
      <c r="L1415" s="1473"/>
      <c r="M1415" s="1463" t="s">
        <v>2464</v>
      </c>
      <c r="N1415" s="1474"/>
      <c r="O1415" s="1474"/>
      <c r="P1415" s="1463" t="s">
        <v>2464</v>
      </c>
    </row>
    <row r="1416" hidden="1">
      <c r="A1416" s="1464">
        <v>1581.0</v>
      </c>
      <c r="B1416" s="1463" t="s">
        <v>12545</v>
      </c>
      <c r="C1416" s="1463" t="s">
        <v>12545</v>
      </c>
      <c r="D1416" s="1469">
        <v>43809.0</v>
      </c>
      <c r="E1416" s="1470" t="s">
        <v>15502</v>
      </c>
      <c r="F1416" s="1471">
        <v>2.2095233E7</v>
      </c>
      <c r="G1416" s="1471">
        <v>6.13909555E8</v>
      </c>
      <c r="H1416" s="1472" t="b">
        <v>0</v>
      </c>
      <c r="I1416" s="1468" t="s">
        <v>76</v>
      </c>
      <c r="J1416" s="1472" t="b">
        <v>1</v>
      </c>
      <c r="K1416" s="1473"/>
      <c r="L1416" s="1473"/>
      <c r="M1416" s="1463" t="s">
        <v>2464</v>
      </c>
      <c r="N1416" s="1463" t="s">
        <v>5086</v>
      </c>
      <c r="O1416" s="1474"/>
      <c r="P1416" s="1463" t="s">
        <v>2464</v>
      </c>
    </row>
    <row r="1417">
      <c r="A1417" s="1464">
        <v>1582.0</v>
      </c>
      <c r="B1417" s="1463" t="s">
        <v>3595</v>
      </c>
      <c r="C1417" s="1463" t="s">
        <v>5308</v>
      </c>
      <c r="D1417" s="1469">
        <v>44331.0</v>
      </c>
      <c r="E1417" s="1470" t="s">
        <v>5309</v>
      </c>
      <c r="F1417" s="1471">
        <v>6.55198408E8</v>
      </c>
      <c r="G1417" s="1471">
        <v>6.55198408E8</v>
      </c>
      <c r="H1417" s="1472" t="b">
        <v>1</v>
      </c>
      <c r="I1417" s="1468" t="s">
        <v>76</v>
      </c>
      <c r="J1417" s="1472" t="b">
        <v>1</v>
      </c>
      <c r="K1417" s="1468" t="s">
        <v>1077</v>
      </c>
      <c r="L1417" s="1471">
        <v>6.6618258585E10</v>
      </c>
      <c r="M1417" s="1463" t="s">
        <v>2426</v>
      </c>
      <c r="O1417" s="1463" t="s">
        <v>9577</v>
      </c>
      <c r="P1417" s="1463" t="s">
        <v>10310</v>
      </c>
    </row>
    <row r="1418" hidden="1">
      <c r="A1418" s="1464">
        <v>1583.0</v>
      </c>
      <c r="B1418" s="1463" t="s">
        <v>15503</v>
      </c>
      <c r="C1418" s="1463" t="s">
        <v>15504</v>
      </c>
      <c r="D1418" s="1469">
        <v>44331.0</v>
      </c>
      <c r="E1418" s="1470" t="s">
        <v>15505</v>
      </c>
      <c r="F1418" s="1471">
        <v>9.04199969E8</v>
      </c>
      <c r="G1418" s="1471">
        <v>9.04199969E8</v>
      </c>
      <c r="H1418" s="1472" t="b">
        <v>0</v>
      </c>
      <c r="I1418" s="1468" t="s">
        <v>76</v>
      </c>
      <c r="J1418" s="1472" t="b">
        <v>1</v>
      </c>
      <c r="K1418" s="1473"/>
      <c r="L1418" s="1473"/>
      <c r="M1418" s="1463" t="s">
        <v>2432</v>
      </c>
      <c r="N1418" s="1474"/>
      <c r="O1418" s="1474"/>
      <c r="P1418" s="1463" t="s">
        <v>2432</v>
      </c>
    </row>
    <row r="1419">
      <c r="A1419" s="1464">
        <v>1584.0</v>
      </c>
      <c r="B1419" s="1463" t="s">
        <v>5310</v>
      </c>
      <c r="C1419" s="1463" t="s">
        <v>5311</v>
      </c>
      <c r="D1419" s="1469">
        <v>44623.0</v>
      </c>
      <c r="E1419" s="1470" t="s">
        <v>5312</v>
      </c>
      <c r="F1419" s="1471">
        <v>6.57260472E8</v>
      </c>
      <c r="G1419" s="1471">
        <v>6.57260472E8</v>
      </c>
      <c r="H1419" s="1472" t="b">
        <v>1</v>
      </c>
      <c r="I1419" s="1468" t="s">
        <v>76</v>
      </c>
      <c r="J1419" s="1472" t="b">
        <v>1</v>
      </c>
      <c r="K1419" s="1468" t="s">
        <v>1077</v>
      </c>
      <c r="L1419" s="1471">
        <v>6.6618258585E10</v>
      </c>
      <c r="M1419" s="1463" t="s">
        <v>2659</v>
      </c>
      <c r="N1419" s="1474"/>
      <c r="O1419" s="1463" t="s">
        <v>9996</v>
      </c>
      <c r="P1419" s="1463" t="s">
        <v>2659</v>
      </c>
    </row>
    <row r="1420" hidden="1">
      <c r="A1420" s="1464">
        <v>1590.0</v>
      </c>
      <c r="B1420" s="1463" t="s">
        <v>15506</v>
      </c>
      <c r="C1420" s="1463" t="s">
        <v>15507</v>
      </c>
      <c r="D1420" s="1469">
        <v>44135.0</v>
      </c>
      <c r="E1420" s="1470" t="s">
        <v>15508</v>
      </c>
      <c r="F1420" s="1471">
        <v>8.28972679E8</v>
      </c>
      <c r="G1420" s="1471">
        <v>8.28972679E8</v>
      </c>
      <c r="H1420" s="1472" t="b">
        <v>0</v>
      </c>
      <c r="I1420" s="1468" t="s">
        <v>6296</v>
      </c>
      <c r="J1420" s="1472" t="b">
        <v>1</v>
      </c>
      <c r="K1420" s="1473"/>
      <c r="L1420" s="1473"/>
      <c r="M1420" s="1474"/>
      <c r="N1420" s="1474"/>
      <c r="O1420" s="1474"/>
      <c r="P1420" s="1474"/>
    </row>
    <row r="1421" hidden="1">
      <c r="A1421" s="1464">
        <v>1591.0</v>
      </c>
      <c r="B1421" s="1463" t="s">
        <v>15509</v>
      </c>
      <c r="C1421" s="1463" t="s">
        <v>15510</v>
      </c>
      <c r="D1421" s="1469">
        <v>44049.0</v>
      </c>
      <c r="E1421" s="1470" t="s">
        <v>15511</v>
      </c>
      <c r="F1421" s="1471">
        <v>6.64400328E9</v>
      </c>
      <c r="G1421" s="1471">
        <v>6.6999755821E10</v>
      </c>
      <c r="H1421" s="1472" t="b">
        <v>0</v>
      </c>
      <c r="I1421" s="1468" t="s">
        <v>76</v>
      </c>
      <c r="J1421" s="1472" t="b">
        <v>1</v>
      </c>
      <c r="K1421" s="1473"/>
      <c r="L1421" s="1473"/>
      <c r="M1421" s="1474"/>
      <c r="N1421" s="1474"/>
      <c r="O1421" s="1474"/>
      <c r="P1421" s="1474"/>
    </row>
    <row r="1422" hidden="1">
      <c r="A1422" s="1464">
        <v>1592.0</v>
      </c>
      <c r="B1422" s="1463" t="s">
        <v>15512</v>
      </c>
      <c r="C1422" s="1463" t="s">
        <v>15513</v>
      </c>
      <c r="D1422" s="1469">
        <v>44331.0</v>
      </c>
      <c r="E1422" s="1470" t="s">
        <v>15514</v>
      </c>
      <c r="F1422" s="1475">
        <v>6.60858E11</v>
      </c>
      <c r="G1422" s="1471">
        <v>8.57551912E8</v>
      </c>
      <c r="H1422" s="1472" t="b">
        <v>0</v>
      </c>
      <c r="I1422" s="1468" t="s">
        <v>76</v>
      </c>
      <c r="J1422" s="1472" t="b">
        <v>1</v>
      </c>
      <c r="K1422" s="1468" t="s">
        <v>13086</v>
      </c>
      <c r="L1422" s="1475">
        <v>6.60836E11</v>
      </c>
      <c r="M1422" s="1463" t="s">
        <v>2440</v>
      </c>
      <c r="N1422" s="1474"/>
      <c r="O1422" s="1474"/>
      <c r="P1422" s="1463" t="s">
        <v>2440</v>
      </c>
    </row>
    <row r="1423" hidden="1">
      <c r="A1423" s="1464">
        <v>1593.0</v>
      </c>
      <c r="B1423" s="1463" t="s">
        <v>15515</v>
      </c>
      <c r="C1423" s="1463" t="s">
        <v>15516</v>
      </c>
      <c r="D1423" s="1469">
        <v>44049.0</v>
      </c>
      <c r="E1423" s="1470" t="s">
        <v>15517</v>
      </c>
      <c r="F1423" s="1475">
        <v>6.60855E11</v>
      </c>
      <c r="G1423" s="1475">
        <v>6.60855E11</v>
      </c>
      <c r="H1423" s="1472" t="b">
        <v>0</v>
      </c>
      <c r="I1423" s="1468" t="s">
        <v>76</v>
      </c>
      <c r="J1423" s="1472" t="b">
        <v>1</v>
      </c>
      <c r="K1423" s="1473"/>
      <c r="L1423" s="1473"/>
      <c r="M1423" s="1474"/>
      <c r="N1423" s="1474"/>
      <c r="O1423" s="1474"/>
      <c r="P1423" s="1474"/>
    </row>
    <row r="1424">
      <c r="A1424" s="1464">
        <v>1594.0</v>
      </c>
      <c r="B1424" s="1463" t="s">
        <v>956</v>
      </c>
      <c r="C1424" s="1463" t="s">
        <v>5313</v>
      </c>
      <c r="D1424" s="1469">
        <v>44805.0</v>
      </c>
      <c r="E1424" s="1470" t="s">
        <v>5314</v>
      </c>
      <c r="F1424" s="1471">
        <v>2.1255E7</v>
      </c>
      <c r="G1424" s="1471">
        <v>2.1255E7</v>
      </c>
      <c r="H1424" s="1472" t="b">
        <v>1</v>
      </c>
      <c r="I1424" s="1468" t="s">
        <v>76</v>
      </c>
      <c r="J1424" s="1472" t="b">
        <v>1</v>
      </c>
      <c r="K1424" s="1468" t="s">
        <v>4940</v>
      </c>
      <c r="L1424" s="1471">
        <v>6.68193916E10</v>
      </c>
      <c r="M1424" s="1463" t="s">
        <v>2464</v>
      </c>
      <c r="N1424" s="1474"/>
      <c r="O1424" s="1474"/>
      <c r="P1424" s="1463" t="s">
        <v>2464</v>
      </c>
    </row>
    <row r="1425" hidden="1">
      <c r="A1425" s="1464">
        <v>1595.0</v>
      </c>
      <c r="B1425" s="1463" t="s">
        <v>15518</v>
      </c>
      <c r="C1425" s="1463" t="s">
        <v>15519</v>
      </c>
      <c r="D1425" s="1469">
        <v>44051.0</v>
      </c>
      <c r="E1425" s="1470" t="s">
        <v>15520</v>
      </c>
      <c r="F1425" s="1475">
        <v>6.60855E11</v>
      </c>
      <c r="G1425" s="1475">
        <v>6.60855E11</v>
      </c>
      <c r="H1425" s="1472" t="b">
        <v>0</v>
      </c>
      <c r="I1425" s="1468" t="s">
        <v>76</v>
      </c>
      <c r="J1425" s="1472" t="b">
        <v>1</v>
      </c>
      <c r="K1425" s="1473"/>
      <c r="L1425" s="1473"/>
      <c r="M1425" s="1474"/>
      <c r="N1425" s="1474"/>
      <c r="O1425" s="1474"/>
      <c r="P1425" s="1474"/>
    </row>
    <row r="1426" hidden="1">
      <c r="A1426" s="1464">
        <v>1596.0</v>
      </c>
      <c r="B1426" s="1463" t="s">
        <v>15521</v>
      </c>
      <c r="C1426" s="1463" t="s">
        <v>15522</v>
      </c>
      <c r="D1426" s="1469">
        <v>44053.0</v>
      </c>
      <c r="E1426" s="1470" t="s">
        <v>15523</v>
      </c>
      <c r="F1426" s="1471">
        <v>6.6811636556E10</v>
      </c>
      <c r="G1426" s="1475">
        <v>6.60812E12</v>
      </c>
      <c r="H1426" s="1472" t="b">
        <v>0</v>
      </c>
      <c r="I1426" s="1468" t="s">
        <v>76</v>
      </c>
      <c r="J1426" s="1472" t="b">
        <v>1</v>
      </c>
      <c r="K1426" s="1473"/>
      <c r="L1426" s="1473"/>
      <c r="M1426" s="1474"/>
      <c r="N1426" s="1474"/>
      <c r="O1426" s="1474"/>
      <c r="P1426" s="1474"/>
    </row>
    <row r="1427" hidden="1">
      <c r="A1427" s="1464">
        <v>1597.0</v>
      </c>
      <c r="B1427" s="1463" t="s">
        <v>15524</v>
      </c>
      <c r="C1427" s="1463" t="s">
        <v>15525</v>
      </c>
      <c r="D1427" s="1469">
        <v>44053.0</v>
      </c>
      <c r="E1427" s="1470" t="s">
        <v>15526</v>
      </c>
      <c r="F1427" s="1471">
        <v>8.80444438E8</v>
      </c>
      <c r="G1427" s="1471">
        <v>8.80444438E8</v>
      </c>
      <c r="H1427" s="1472" t="b">
        <v>0</v>
      </c>
      <c r="I1427" s="1468" t="s">
        <v>76</v>
      </c>
      <c r="J1427" s="1472" t="b">
        <v>0</v>
      </c>
      <c r="K1427" s="1468" t="s">
        <v>13086</v>
      </c>
      <c r="L1427" s="1475">
        <v>6.60836E11</v>
      </c>
      <c r="M1427" s="1474"/>
      <c r="N1427" s="1474"/>
      <c r="O1427" s="1474"/>
      <c r="P1427" s="1474"/>
    </row>
    <row r="1428" hidden="1">
      <c r="A1428" s="1464">
        <v>1598.0</v>
      </c>
      <c r="B1428" s="1463" t="s">
        <v>15527</v>
      </c>
      <c r="C1428" s="1463" t="s">
        <v>15528</v>
      </c>
      <c r="D1428" s="1469">
        <v>44053.0</v>
      </c>
      <c r="E1428" s="1470" t="s">
        <v>15529</v>
      </c>
      <c r="F1428" s="1471">
        <v>6.6652679197E10</v>
      </c>
      <c r="G1428" s="1471">
        <v>6.6993078161E10</v>
      </c>
      <c r="H1428" s="1472" t="b">
        <v>0</v>
      </c>
      <c r="I1428" s="1468" t="s">
        <v>244</v>
      </c>
      <c r="J1428" s="1472" t="b">
        <v>1</v>
      </c>
      <c r="K1428" s="1473"/>
      <c r="L1428" s="1473"/>
      <c r="M1428" s="1474"/>
      <c r="N1428" s="1474"/>
      <c r="O1428" s="1474"/>
      <c r="P1428" s="1474"/>
    </row>
    <row r="1429" hidden="1">
      <c r="A1429" s="1464">
        <v>1599.0</v>
      </c>
      <c r="B1429" s="1463" t="s">
        <v>15530</v>
      </c>
      <c r="C1429" s="1463" t="s">
        <v>15530</v>
      </c>
      <c r="D1429" s="1469">
        <v>44331.0</v>
      </c>
      <c r="E1429" s="1470" t="s">
        <v>15531</v>
      </c>
      <c r="F1429" s="1471">
        <v>9.35844129E8</v>
      </c>
      <c r="G1429" s="1471">
        <v>9.35844129E8</v>
      </c>
      <c r="H1429" s="1472" t="b">
        <v>0</v>
      </c>
      <c r="I1429" s="1468" t="s">
        <v>76</v>
      </c>
      <c r="J1429" s="1472" t="b">
        <v>0</v>
      </c>
      <c r="K1429" s="1473"/>
      <c r="L1429" s="1473"/>
      <c r="M1429" s="1474"/>
      <c r="N1429" s="1474"/>
      <c r="O1429" s="1474"/>
      <c r="P1429" s="1474"/>
    </row>
    <row r="1430" hidden="1">
      <c r="A1430" s="1464">
        <v>1600.0</v>
      </c>
      <c r="B1430" s="1463" t="s">
        <v>15532</v>
      </c>
      <c r="C1430" s="1463" t="s">
        <v>15533</v>
      </c>
      <c r="D1430" s="1469">
        <v>44331.0</v>
      </c>
      <c r="E1430" s="1470" t="s">
        <v>15534</v>
      </c>
      <c r="F1430" s="1471">
        <v>8.18394079E8</v>
      </c>
      <c r="G1430" s="1471">
        <v>8.18394079E8</v>
      </c>
      <c r="H1430" s="1472" t="b">
        <v>0</v>
      </c>
      <c r="I1430" s="1468" t="s">
        <v>76</v>
      </c>
      <c r="J1430" s="1472" t="b">
        <v>1</v>
      </c>
      <c r="K1430" s="1468" t="s">
        <v>13086</v>
      </c>
      <c r="L1430" s="1475">
        <v>6.60836E11</v>
      </c>
      <c r="M1430" s="1474"/>
      <c r="N1430" s="1474"/>
      <c r="O1430" s="1474"/>
      <c r="P1430" s="1474"/>
    </row>
    <row r="1431" hidden="1">
      <c r="A1431" s="1464">
        <v>1601.0</v>
      </c>
      <c r="B1431" s="1463" t="s">
        <v>15535</v>
      </c>
      <c r="C1431" s="1463" t="s">
        <v>15536</v>
      </c>
      <c r="D1431" s="1469">
        <v>44331.0</v>
      </c>
      <c r="E1431" s="1470" t="s">
        <v>15537</v>
      </c>
      <c r="F1431" s="1471">
        <v>9.88258866E8</v>
      </c>
      <c r="G1431" s="1471">
        <v>9.88258866E8</v>
      </c>
      <c r="H1431" s="1472" t="b">
        <v>0</v>
      </c>
      <c r="I1431" s="1468" t="s">
        <v>76</v>
      </c>
      <c r="J1431" s="1472" t="b">
        <v>0</v>
      </c>
      <c r="K1431" s="1473"/>
      <c r="L1431" s="1473"/>
      <c r="M1431" s="1463" t="s">
        <v>3363</v>
      </c>
      <c r="N1431" s="1463" t="s">
        <v>4951</v>
      </c>
      <c r="O1431" s="1474"/>
      <c r="P1431" s="1463" t="s">
        <v>3363</v>
      </c>
    </row>
    <row r="1432" hidden="1">
      <c r="A1432" s="1464">
        <v>1602.0</v>
      </c>
      <c r="B1432" s="1463" t="s">
        <v>15538</v>
      </c>
      <c r="C1432" s="1463" t="s">
        <v>15539</v>
      </c>
      <c r="D1432" s="1469">
        <v>44331.0</v>
      </c>
      <c r="E1432" s="1470" t="s">
        <v>15540</v>
      </c>
      <c r="F1432" s="1471">
        <v>6.31963442E8</v>
      </c>
      <c r="G1432" s="1471">
        <v>6.31963442E8</v>
      </c>
      <c r="H1432" s="1472" t="b">
        <v>0</v>
      </c>
      <c r="I1432" s="1468" t="s">
        <v>76</v>
      </c>
      <c r="J1432" s="1472" t="b">
        <v>0</v>
      </c>
      <c r="K1432" s="1473"/>
      <c r="L1432" s="1473"/>
      <c r="M1432" s="1463" t="s">
        <v>3363</v>
      </c>
      <c r="N1432" s="1474"/>
      <c r="O1432" s="1474"/>
      <c r="P1432" s="1463" t="s">
        <v>3363</v>
      </c>
    </row>
    <row r="1433" hidden="1">
      <c r="A1433" s="1464">
        <v>1603.0</v>
      </c>
      <c r="B1433" s="1463" t="s">
        <v>15541</v>
      </c>
      <c r="C1433" s="1463" t="s">
        <v>15542</v>
      </c>
      <c r="D1433" s="1469">
        <v>44331.0</v>
      </c>
      <c r="E1433" s="1470" t="s">
        <v>15543</v>
      </c>
      <c r="F1433" s="1471">
        <v>6.56951988E8</v>
      </c>
      <c r="G1433" s="1471">
        <v>6.56951988E8</v>
      </c>
      <c r="H1433" s="1472" t="b">
        <v>0</v>
      </c>
      <c r="I1433" s="1468" t="s">
        <v>76</v>
      </c>
      <c r="J1433" s="1472" t="b">
        <v>0</v>
      </c>
      <c r="K1433" s="1473"/>
      <c r="L1433" s="1473"/>
      <c r="M1433" s="1463" t="s">
        <v>3363</v>
      </c>
      <c r="N1433" s="1463" t="s">
        <v>5479</v>
      </c>
      <c r="O1433" s="1474"/>
      <c r="P1433" s="1463" t="s">
        <v>3363</v>
      </c>
    </row>
    <row r="1434" hidden="1">
      <c r="A1434" s="1464">
        <v>1604.0</v>
      </c>
      <c r="B1434" s="1463" t="s">
        <v>15544</v>
      </c>
      <c r="C1434" s="1463" t="s">
        <v>15545</v>
      </c>
      <c r="D1434" s="1469">
        <v>44071.0</v>
      </c>
      <c r="E1434" s="1470" t="s">
        <v>15546</v>
      </c>
      <c r="F1434" s="1471">
        <v>9.50202368E8</v>
      </c>
      <c r="G1434" s="1471">
        <v>8.78157596E8</v>
      </c>
      <c r="H1434" s="1472" t="b">
        <v>0</v>
      </c>
      <c r="I1434" s="1468" t="s">
        <v>5486</v>
      </c>
      <c r="J1434" s="1472" t="b">
        <v>0</v>
      </c>
      <c r="K1434" s="1468" t="s">
        <v>5142</v>
      </c>
      <c r="L1434" s="1471">
        <v>6.620964333E9</v>
      </c>
      <c r="M1434" s="1463" t="s">
        <v>2426</v>
      </c>
      <c r="N1434" s="1463" t="s">
        <v>5486</v>
      </c>
      <c r="O1434" s="1463" t="s">
        <v>5486</v>
      </c>
      <c r="P1434" s="1463" t="s">
        <v>2426</v>
      </c>
    </row>
    <row r="1435" hidden="1">
      <c r="A1435" s="1464">
        <v>1605.0</v>
      </c>
      <c r="B1435" s="1463" t="s">
        <v>15547</v>
      </c>
      <c r="C1435" s="1463" t="s">
        <v>15548</v>
      </c>
      <c r="D1435" s="1469">
        <v>44324.0</v>
      </c>
      <c r="E1435" s="1470" t="s">
        <v>15549</v>
      </c>
      <c r="F1435" s="1471">
        <v>2.7309505E7</v>
      </c>
      <c r="G1435" s="1471">
        <v>2.7309505E7</v>
      </c>
      <c r="H1435" s="1472" t="b">
        <v>0</v>
      </c>
      <c r="I1435" s="1468" t="s">
        <v>76</v>
      </c>
      <c r="J1435" s="1472" t="b">
        <v>0</v>
      </c>
      <c r="K1435" s="1468" t="s">
        <v>1077</v>
      </c>
      <c r="L1435" s="1471">
        <v>6.6618258585E10</v>
      </c>
      <c r="M1435" s="1463" t="s">
        <v>2464</v>
      </c>
      <c r="N1435" s="1463" t="s">
        <v>5052</v>
      </c>
      <c r="P1435" s="1463" t="s">
        <v>2464</v>
      </c>
    </row>
    <row r="1436" hidden="1">
      <c r="A1436" s="1464">
        <v>1606.0</v>
      </c>
      <c r="B1436" s="1463" t="s">
        <v>12545</v>
      </c>
      <c r="C1436" s="1463" t="s">
        <v>12545</v>
      </c>
      <c r="D1436" s="1469">
        <v>43601.0</v>
      </c>
      <c r="E1436" s="1470" t="s">
        <v>15550</v>
      </c>
      <c r="F1436" s="1471">
        <v>9.15454387E8</v>
      </c>
      <c r="G1436" s="1471">
        <v>9.15454387E8</v>
      </c>
      <c r="H1436" s="1472" t="b">
        <v>0</v>
      </c>
      <c r="I1436" s="1468" t="s">
        <v>76</v>
      </c>
      <c r="J1436" s="1472" t="b">
        <v>1</v>
      </c>
      <c r="K1436" s="1473"/>
      <c r="L1436" s="1473"/>
      <c r="M1436" s="1463" t="s">
        <v>2426</v>
      </c>
      <c r="O1436" s="1474"/>
      <c r="P1436" s="1463" t="s">
        <v>2426</v>
      </c>
    </row>
    <row r="1437" hidden="1">
      <c r="A1437" s="1464">
        <v>1607.0</v>
      </c>
      <c r="B1437" s="1463" t="s">
        <v>15551</v>
      </c>
      <c r="C1437" s="1463" t="s">
        <v>15552</v>
      </c>
      <c r="D1437" s="1469">
        <v>44062.0</v>
      </c>
      <c r="E1437" s="1470" t="s">
        <v>15553</v>
      </c>
      <c r="F1437" s="1471">
        <v>9.66327962E8</v>
      </c>
      <c r="G1437" s="1471">
        <v>9.66327962E8</v>
      </c>
      <c r="H1437" s="1472" t="b">
        <v>0</v>
      </c>
      <c r="I1437" s="1468" t="s">
        <v>76</v>
      </c>
      <c r="J1437" s="1472" t="b">
        <v>0</v>
      </c>
      <c r="K1437" s="1468" t="s">
        <v>13086</v>
      </c>
      <c r="L1437" s="1475">
        <v>6.60836E11</v>
      </c>
      <c r="M1437" s="1463" t="s">
        <v>2432</v>
      </c>
      <c r="N1437" s="1474"/>
      <c r="O1437" s="1474"/>
      <c r="P1437" s="1463" t="s">
        <v>2432</v>
      </c>
    </row>
    <row r="1438" hidden="1">
      <c r="A1438" s="1464">
        <v>1608.0</v>
      </c>
      <c r="B1438" s="1463" t="s">
        <v>15554</v>
      </c>
      <c r="C1438" s="1463" t="s">
        <v>15555</v>
      </c>
      <c r="D1438" s="1469">
        <v>44213.0</v>
      </c>
      <c r="E1438" s="1470" t="s">
        <v>15556</v>
      </c>
      <c r="F1438" s="1468">
        <v>2.0111111E7</v>
      </c>
      <c r="G1438" s="1471">
        <v>8.20023832E8</v>
      </c>
      <c r="H1438" s="1472" t="b">
        <v>0</v>
      </c>
      <c r="I1438" s="1468" t="s">
        <v>76</v>
      </c>
      <c r="J1438" s="1472" t="b">
        <v>0</v>
      </c>
      <c r="K1438" s="1468" t="s">
        <v>4940</v>
      </c>
      <c r="L1438" s="1471">
        <v>6.68193916E10</v>
      </c>
      <c r="M1438" s="1474"/>
      <c r="N1438" s="1474"/>
      <c r="O1438" s="1474"/>
      <c r="P1438" s="1474"/>
    </row>
    <row r="1439" hidden="1">
      <c r="A1439" s="1464">
        <v>1609.0</v>
      </c>
      <c r="B1439" s="1463" t="s">
        <v>15557</v>
      </c>
      <c r="C1439" s="1463" t="s">
        <v>15558</v>
      </c>
      <c r="D1439" s="1469">
        <v>44331.0</v>
      </c>
      <c r="E1439" s="1470" t="s">
        <v>15559</v>
      </c>
      <c r="F1439" s="1471">
        <v>9.82746196E8</v>
      </c>
      <c r="G1439" s="1471">
        <v>9.82746196E8</v>
      </c>
      <c r="H1439" s="1472" t="b">
        <v>0</v>
      </c>
      <c r="I1439" s="1468" t="s">
        <v>76</v>
      </c>
      <c r="J1439" s="1472" t="b">
        <v>1</v>
      </c>
      <c r="K1439" s="1468" t="s">
        <v>13086</v>
      </c>
      <c r="L1439" s="1475">
        <v>6.60836E11</v>
      </c>
      <c r="M1439" s="1474"/>
      <c r="N1439" s="1474"/>
      <c r="O1439" s="1474"/>
      <c r="P1439" s="1474"/>
    </row>
    <row r="1440" hidden="1">
      <c r="A1440" s="1464">
        <v>1610.0</v>
      </c>
      <c r="B1440" s="1463" t="s">
        <v>15560</v>
      </c>
      <c r="C1440" s="1463" t="s">
        <v>15561</v>
      </c>
      <c r="D1440" s="1469">
        <v>44089.0</v>
      </c>
      <c r="E1440" s="1470" t="s">
        <v>15562</v>
      </c>
      <c r="F1440" s="1471">
        <v>8.35591155E8</v>
      </c>
      <c r="G1440" s="1471">
        <v>8.35591155E8</v>
      </c>
      <c r="H1440" s="1472" t="b">
        <v>0</v>
      </c>
      <c r="I1440" s="1468" t="s">
        <v>76</v>
      </c>
      <c r="J1440" s="1472" t="b">
        <v>1</v>
      </c>
      <c r="K1440" s="1468" t="s">
        <v>13086</v>
      </c>
      <c r="L1440" s="1475">
        <v>6.60836E11</v>
      </c>
      <c r="M1440" s="1463" t="s">
        <v>2464</v>
      </c>
      <c r="N1440" s="1474"/>
      <c r="O1440" s="1474"/>
      <c r="P1440" s="1463" t="s">
        <v>2464</v>
      </c>
    </row>
    <row r="1441" hidden="1">
      <c r="A1441" s="1464">
        <v>1611.0</v>
      </c>
      <c r="B1441" s="1463" t="s">
        <v>15563</v>
      </c>
      <c r="C1441" s="1463" t="s">
        <v>15564</v>
      </c>
      <c r="D1441" s="1469">
        <v>44064.0</v>
      </c>
      <c r="E1441" s="1470" t="s">
        <v>15565</v>
      </c>
      <c r="F1441" s="1471">
        <v>9.18755651E8</v>
      </c>
      <c r="G1441" s="1471">
        <v>9.18755651E8</v>
      </c>
      <c r="H1441" s="1472" t="b">
        <v>0</v>
      </c>
      <c r="I1441" s="1468" t="s">
        <v>76</v>
      </c>
      <c r="J1441" s="1472" t="b">
        <v>0</v>
      </c>
      <c r="K1441" s="1468" t="s">
        <v>13086</v>
      </c>
      <c r="L1441" s="1475">
        <v>6.60836E11</v>
      </c>
      <c r="M1441" s="1463" t="s">
        <v>4317</v>
      </c>
      <c r="N1441" s="1463" t="s">
        <v>7002</v>
      </c>
      <c r="P1441" s="1463" t="s">
        <v>4317</v>
      </c>
    </row>
    <row r="1442" hidden="1">
      <c r="A1442" s="1464">
        <v>1612.0</v>
      </c>
      <c r="B1442" s="1463" t="s">
        <v>15566</v>
      </c>
      <c r="C1442" s="1463" t="s">
        <v>15567</v>
      </c>
      <c r="D1442" s="1469">
        <v>44067.0</v>
      </c>
      <c r="E1442" s="1470" t="s">
        <v>15568</v>
      </c>
      <c r="F1442" s="1471">
        <v>6.626107652E9</v>
      </c>
      <c r="G1442" s="1471">
        <v>6.626107652E9</v>
      </c>
      <c r="H1442" s="1472" t="b">
        <v>0</v>
      </c>
      <c r="I1442" s="1468" t="s">
        <v>76</v>
      </c>
      <c r="J1442" s="1472" t="b">
        <v>0</v>
      </c>
      <c r="K1442" s="1468" t="s">
        <v>13086</v>
      </c>
      <c r="L1442" s="1475">
        <v>6.60836E11</v>
      </c>
      <c r="M1442" s="1463" t="s">
        <v>2432</v>
      </c>
      <c r="N1442" s="1474"/>
      <c r="O1442" s="1474"/>
      <c r="P1442" s="1463" t="s">
        <v>2432</v>
      </c>
    </row>
    <row r="1443">
      <c r="A1443" s="1464">
        <v>1613.0</v>
      </c>
      <c r="B1443" s="1463" t="s">
        <v>5317</v>
      </c>
      <c r="C1443" s="1463" t="s">
        <v>5318</v>
      </c>
      <c r="D1443" s="1469">
        <v>44206.0</v>
      </c>
      <c r="E1443" s="1470" t="s">
        <v>5319</v>
      </c>
      <c r="F1443" s="1471">
        <v>8.66101343E8</v>
      </c>
      <c r="G1443" s="1471">
        <v>8.66101343E8</v>
      </c>
      <c r="H1443" s="1472" t="b">
        <v>1</v>
      </c>
      <c r="I1443" s="1468" t="s">
        <v>76</v>
      </c>
      <c r="J1443" s="1472" t="b">
        <v>1</v>
      </c>
      <c r="K1443" s="1468" t="s">
        <v>4936</v>
      </c>
      <c r="L1443" s="1471">
        <v>6.6909921784E10</v>
      </c>
      <c r="M1443" s="1463" t="s">
        <v>2464</v>
      </c>
      <c r="N1443" s="1474"/>
      <c r="O1443" s="1463" t="s">
        <v>10370</v>
      </c>
      <c r="P1443" s="1463" t="s">
        <v>2464</v>
      </c>
    </row>
    <row r="1444" hidden="1">
      <c r="A1444" s="1464">
        <v>1614.0</v>
      </c>
      <c r="B1444" s="1463" t="s">
        <v>15569</v>
      </c>
      <c r="C1444" s="1463" t="s">
        <v>15570</v>
      </c>
      <c r="D1444" s="1469">
        <v>44331.0</v>
      </c>
      <c r="E1444" s="1470" t="s">
        <v>15571</v>
      </c>
      <c r="F1444" s="1471">
        <v>9.80022988E8</v>
      </c>
      <c r="G1444" s="1471">
        <v>9.80022988E8</v>
      </c>
      <c r="H1444" s="1472" t="b">
        <v>0</v>
      </c>
      <c r="I1444" s="1468" t="s">
        <v>76</v>
      </c>
      <c r="J1444" s="1472" t="b">
        <v>1</v>
      </c>
      <c r="K1444" s="1473"/>
      <c r="L1444" s="1473"/>
      <c r="M1444" s="1463" t="s">
        <v>2461</v>
      </c>
      <c r="N1444" s="1474"/>
      <c r="O1444" s="1474"/>
      <c r="P1444" s="1463" t="s">
        <v>2461</v>
      </c>
    </row>
    <row r="1445" hidden="1">
      <c r="A1445" s="1464">
        <v>1615.0</v>
      </c>
      <c r="B1445" s="1463" t="s">
        <v>15572</v>
      </c>
      <c r="C1445" s="1463" t="s">
        <v>15573</v>
      </c>
      <c r="D1445" s="1469">
        <v>44067.0</v>
      </c>
      <c r="E1445" s="1470" t="s">
        <v>15574</v>
      </c>
      <c r="F1445" s="1471">
        <v>9.83740063E8</v>
      </c>
      <c r="G1445" s="1471">
        <v>9.83740063E8</v>
      </c>
      <c r="H1445" s="1472" t="b">
        <v>0</v>
      </c>
      <c r="I1445" s="1468" t="s">
        <v>263</v>
      </c>
      <c r="J1445" s="1472" t="b">
        <v>0</v>
      </c>
      <c r="K1445" s="1473"/>
      <c r="L1445" s="1473"/>
      <c r="M1445" s="1463" t="s">
        <v>2464</v>
      </c>
      <c r="N1445" s="1474"/>
      <c r="O1445" s="1474"/>
      <c r="P1445" s="1463" t="s">
        <v>2464</v>
      </c>
    </row>
    <row r="1446" hidden="1">
      <c r="A1446" s="1464">
        <v>1616.0</v>
      </c>
      <c r="B1446" s="1463" t="s">
        <v>15575</v>
      </c>
      <c r="C1446" s="1463" t="s">
        <v>15576</v>
      </c>
      <c r="D1446" s="1469">
        <v>44071.0</v>
      </c>
      <c r="E1446" s="1470" t="s">
        <v>15577</v>
      </c>
      <c r="F1446" s="1471">
        <v>2.0595999E7</v>
      </c>
      <c r="G1446" s="1471">
        <v>2.0595999E7</v>
      </c>
      <c r="H1446" s="1472" t="b">
        <v>0</v>
      </c>
      <c r="I1446" s="1468" t="s">
        <v>76</v>
      </c>
      <c r="J1446" s="1472" t="b">
        <v>0</v>
      </c>
      <c r="K1446" s="1473"/>
      <c r="L1446" s="1473"/>
      <c r="M1446" s="1463" t="s">
        <v>2426</v>
      </c>
      <c r="O1446" s="1474"/>
      <c r="P1446" s="1463" t="s">
        <v>2426</v>
      </c>
    </row>
    <row r="1447" hidden="1">
      <c r="A1447" s="1464">
        <v>1617.0</v>
      </c>
      <c r="B1447" s="1463" t="s">
        <v>15578</v>
      </c>
      <c r="C1447" s="1463" t="s">
        <v>15579</v>
      </c>
      <c r="D1447" s="1469">
        <v>44501.0</v>
      </c>
      <c r="E1447" s="1470" t="s">
        <v>15580</v>
      </c>
      <c r="F1447" s="1471">
        <v>2.0595999E7</v>
      </c>
      <c r="G1447" s="1471">
        <v>2.0595999E7</v>
      </c>
      <c r="H1447" s="1472" t="b">
        <v>0</v>
      </c>
      <c r="I1447" s="1468" t="s">
        <v>76</v>
      </c>
      <c r="J1447" s="1472" t="b">
        <v>0</v>
      </c>
      <c r="K1447" s="1468" t="s">
        <v>6480</v>
      </c>
      <c r="L1447" s="1471">
        <v>6.6647253923E10</v>
      </c>
      <c r="M1447" s="1463" t="s">
        <v>2437</v>
      </c>
      <c r="N1447" s="1463" t="s">
        <v>5006</v>
      </c>
      <c r="P1447" s="1463" t="s">
        <v>2437</v>
      </c>
    </row>
    <row r="1448" hidden="1">
      <c r="A1448" s="1464">
        <v>1618.0</v>
      </c>
      <c r="B1448" s="1463" t="s">
        <v>15581</v>
      </c>
      <c r="C1448" s="1463" t="s">
        <v>15581</v>
      </c>
      <c r="D1448" s="1469">
        <v>44331.0</v>
      </c>
      <c r="E1448" s="1470" t="s">
        <v>15582</v>
      </c>
      <c r="F1448" s="1471">
        <v>2.0595555E7</v>
      </c>
      <c r="G1448" s="1471">
        <v>2.0595555E7</v>
      </c>
      <c r="H1448" s="1472" t="b">
        <v>0</v>
      </c>
      <c r="I1448" s="1468" t="s">
        <v>76</v>
      </c>
      <c r="J1448" s="1472" t="b">
        <v>0</v>
      </c>
      <c r="K1448" s="1473"/>
      <c r="L1448" s="1473"/>
      <c r="M1448" s="1474"/>
      <c r="N1448" s="1474"/>
      <c r="O1448" s="1474"/>
      <c r="P1448" s="1474"/>
    </row>
    <row r="1449" hidden="1">
      <c r="A1449" s="1464">
        <v>1619.0</v>
      </c>
      <c r="B1449" s="1463" t="s">
        <v>15583</v>
      </c>
      <c r="C1449" s="1463" t="s">
        <v>15584</v>
      </c>
      <c r="D1449" s="1469">
        <v>44069.0</v>
      </c>
      <c r="E1449" s="1470" t="s">
        <v>15585</v>
      </c>
      <c r="F1449" s="1471">
        <v>8.58031301E8</v>
      </c>
      <c r="G1449" s="1471">
        <v>8.58031301E8</v>
      </c>
      <c r="H1449" s="1472" t="b">
        <v>0</v>
      </c>
      <c r="I1449" s="1468" t="s">
        <v>76</v>
      </c>
      <c r="J1449" s="1472" t="b">
        <v>0</v>
      </c>
      <c r="K1449" s="1473"/>
      <c r="L1449" s="1473"/>
      <c r="M1449" s="1463" t="s">
        <v>2461</v>
      </c>
      <c r="N1449" s="1463" t="s">
        <v>5089</v>
      </c>
      <c r="O1449" s="1474"/>
      <c r="P1449" s="1463" t="s">
        <v>2461</v>
      </c>
    </row>
    <row r="1450" hidden="1">
      <c r="A1450" s="1464">
        <v>1620.0</v>
      </c>
      <c r="B1450" s="1463" t="s">
        <v>15586</v>
      </c>
      <c r="C1450" s="1463" t="s">
        <v>15587</v>
      </c>
      <c r="D1450" s="1469">
        <v>44070.0</v>
      </c>
      <c r="E1450" s="1470" t="s">
        <v>15588</v>
      </c>
      <c r="F1450" s="1471">
        <v>8.58031301E8</v>
      </c>
      <c r="G1450" s="1471">
        <v>8.58031301E8</v>
      </c>
      <c r="H1450" s="1472" t="b">
        <v>0</v>
      </c>
      <c r="I1450" s="1468" t="s">
        <v>76</v>
      </c>
      <c r="J1450" s="1472" t="b">
        <v>0</v>
      </c>
      <c r="K1450" s="1473"/>
      <c r="L1450" s="1473"/>
      <c r="M1450" s="1463" t="s">
        <v>2461</v>
      </c>
      <c r="N1450" s="1463" t="s">
        <v>5089</v>
      </c>
      <c r="O1450" s="1474"/>
      <c r="P1450" s="1463" t="s">
        <v>2461</v>
      </c>
    </row>
    <row r="1451" hidden="1">
      <c r="A1451" s="1464">
        <v>1621.0</v>
      </c>
      <c r="B1451" s="1463" t="s">
        <v>15589</v>
      </c>
      <c r="C1451" s="1463" t="s">
        <v>15590</v>
      </c>
      <c r="D1451" s="1469">
        <v>44071.0</v>
      </c>
      <c r="E1451" s="1470" t="s">
        <v>15591</v>
      </c>
      <c r="F1451" s="1471">
        <v>6.56263936E8</v>
      </c>
      <c r="G1451" s="1471">
        <v>6.56263936E8</v>
      </c>
      <c r="H1451" s="1472" t="b">
        <v>0</v>
      </c>
      <c r="I1451" s="1468" t="s">
        <v>76</v>
      </c>
      <c r="J1451" s="1472" t="b">
        <v>0</v>
      </c>
      <c r="K1451" s="1468" t="s">
        <v>13086</v>
      </c>
      <c r="L1451" s="1475">
        <v>6.60836E11</v>
      </c>
      <c r="M1451" s="1474"/>
      <c r="N1451" s="1474"/>
      <c r="O1451" s="1474"/>
      <c r="P1451" s="1474"/>
    </row>
    <row r="1452">
      <c r="A1452" s="1464">
        <v>1622.0</v>
      </c>
      <c r="B1452" s="1463" t="s">
        <v>5320</v>
      </c>
      <c r="C1452" s="1463" t="s">
        <v>5321</v>
      </c>
      <c r="D1452" s="1469">
        <v>44071.0</v>
      </c>
      <c r="E1452" s="1470" t="s">
        <v>5322</v>
      </c>
      <c r="F1452" s="1471">
        <v>6.21679987E8</v>
      </c>
      <c r="G1452" s="1471">
        <v>6.21679987E8</v>
      </c>
      <c r="H1452" s="1472" t="b">
        <v>1</v>
      </c>
      <c r="I1452" s="1468" t="s">
        <v>76</v>
      </c>
      <c r="J1452" s="1472" t="b">
        <v>1</v>
      </c>
      <c r="K1452" s="1468" t="s">
        <v>1077</v>
      </c>
      <c r="L1452" s="1471">
        <v>6.6618258585E10</v>
      </c>
      <c r="M1452" s="1463" t="s">
        <v>2464</v>
      </c>
      <c r="N1452" s="1474"/>
      <c r="O1452" s="1474"/>
      <c r="P1452" s="1463" t="s">
        <v>2464</v>
      </c>
    </row>
    <row r="1453" hidden="1">
      <c r="A1453" s="1464">
        <v>1623.0</v>
      </c>
      <c r="B1453" s="1463" t="s">
        <v>15592</v>
      </c>
      <c r="C1453" s="1463" t="s">
        <v>15593</v>
      </c>
      <c r="D1453" s="1469">
        <v>44071.0</v>
      </c>
      <c r="E1453" s="1470" t="s">
        <v>15594</v>
      </c>
      <c r="F1453" s="1471">
        <v>6.6626413567E10</v>
      </c>
      <c r="G1453" s="1475">
        <v>6.60907E11</v>
      </c>
      <c r="H1453" s="1472" t="b">
        <v>0</v>
      </c>
      <c r="I1453" s="1468" t="s">
        <v>76</v>
      </c>
      <c r="J1453" s="1472" t="b">
        <v>1</v>
      </c>
      <c r="K1453" s="1473"/>
      <c r="L1453" s="1473"/>
      <c r="M1453" s="1463" t="s">
        <v>6617</v>
      </c>
      <c r="N1453" s="1463" t="s">
        <v>6617</v>
      </c>
      <c r="O1453" s="1474"/>
      <c r="P1453" s="1474"/>
    </row>
    <row r="1454" hidden="1">
      <c r="A1454" s="1464">
        <v>1624.0</v>
      </c>
      <c r="B1454" s="1463" t="s">
        <v>15308</v>
      </c>
      <c r="C1454" s="1463" t="s">
        <v>15309</v>
      </c>
      <c r="D1454" s="1469">
        <v>43984.0</v>
      </c>
      <c r="E1454" s="1470" t="s">
        <v>15595</v>
      </c>
      <c r="F1454" s="1471">
        <v>8.55556502E8</v>
      </c>
      <c r="G1454" s="1471">
        <v>8.55556502E8</v>
      </c>
      <c r="H1454" s="1472" t="b">
        <v>0</v>
      </c>
      <c r="I1454" s="1468" t="s">
        <v>76</v>
      </c>
      <c r="J1454" s="1472" t="b">
        <v>1</v>
      </c>
      <c r="K1454" s="1473"/>
      <c r="L1454" s="1473"/>
      <c r="M1454" s="1463" t="s">
        <v>2432</v>
      </c>
      <c r="N1454" s="1474"/>
      <c r="O1454" s="1474"/>
      <c r="P1454" s="1463" t="s">
        <v>2432</v>
      </c>
    </row>
    <row r="1455">
      <c r="A1455" s="1464">
        <v>1625.0</v>
      </c>
      <c r="B1455" s="1463" t="s">
        <v>245</v>
      </c>
      <c r="C1455" s="1463" t="s">
        <v>5323</v>
      </c>
      <c r="D1455" s="1469">
        <v>45747.0</v>
      </c>
      <c r="E1455" s="1470" t="s">
        <v>5324</v>
      </c>
      <c r="F1455" s="1471">
        <v>7.6363999E7</v>
      </c>
      <c r="G1455" s="1471">
        <v>7.6363999E7</v>
      </c>
      <c r="H1455" s="1472" t="b">
        <v>1</v>
      </c>
      <c r="I1455" s="1468" t="s">
        <v>244</v>
      </c>
      <c r="J1455" s="1472" t="b">
        <v>1</v>
      </c>
      <c r="K1455" s="1468" t="s">
        <v>4929</v>
      </c>
      <c r="L1455" s="1475">
        <v>6.69232E15</v>
      </c>
      <c r="M1455" s="1463" t="s">
        <v>2432</v>
      </c>
      <c r="N1455" s="1474"/>
      <c r="O1455" s="1474"/>
      <c r="P1455" s="1463" t="s">
        <v>2432</v>
      </c>
    </row>
    <row r="1456" hidden="1">
      <c r="A1456" s="1464">
        <v>1626.0</v>
      </c>
      <c r="B1456" s="1463" t="s">
        <v>15596</v>
      </c>
      <c r="C1456" s="1463" t="s">
        <v>15597</v>
      </c>
      <c r="D1456" s="1469">
        <v>44331.0</v>
      </c>
      <c r="E1456" s="1470" t="s">
        <v>15598</v>
      </c>
      <c r="F1456" s="1471">
        <v>6.12368549E8</v>
      </c>
      <c r="G1456" s="1471">
        <v>6.12368549E8</v>
      </c>
      <c r="H1456" s="1472" t="b">
        <v>0</v>
      </c>
      <c r="I1456" s="1468" t="s">
        <v>76</v>
      </c>
      <c r="J1456" s="1472" t="b">
        <v>1</v>
      </c>
      <c r="K1456" s="1468" t="s">
        <v>13086</v>
      </c>
      <c r="L1456" s="1475">
        <v>6.60836E11</v>
      </c>
      <c r="M1456" s="1474"/>
      <c r="N1456" s="1474"/>
      <c r="O1456" s="1474"/>
      <c r="P1456" s="1474"/>
    </row>
    <row r="1457" hidden="1">
      <c r="A1457" s="1464">
        <v>1627.0</v>
      </c>
      <c r="B1457" s="1463" t="s">
        <v>15599</v>
      </c>
      <c r="C1457" s="1463" t="s">
        <v>15599</v>
      </c>
      <c r="D1457" s="1469">
        <v>43902.0</v>
      </c>
      <c r="E1457" s="1470" t="s">
        <v>15600</v>
      </c>
      <c r="F1457" s="1471">
        <v>2.4548353E7</v>
      </c>
      <c r="G1457" s="1471">
        <v>8.54985665E8</v>
      </c>
      <c r="H1457" s="1472" t="b">
        <v>0</v>
      </c>
      <c r="I1457" s="1468" t="s">
        <v>76</v>
      </c>
      <c r="J1457" s="1472" t="b">
        <v>0</v>
      </c>
      <c r="K1457" s="1473"/>
      <c r="L1457" s="1473"/>
      <c r="M1457" s="1463" t="s">
        <v>2464</v>
      </c>
      <c r="N1457" s="1463" t="s">
        <v>7742</v>
      </c>
      <c r="O1457" s="1474"/>
      <c r="P1457" s="1463" t="s">
        <v>2464</v>
      </c>
    </row>
    <row r="1458" hidden="1">
      <c r="A1458" s="1464">
        <v>1628.0</v>
      </c>
      <c r="B1458" s="1463" t="s">
        <v>15601</v>
      </c>
      <c r="C1458" s="1463" t="s">
        <v>15602</v>
      </c>
      <c r="D1458" s="1469">
        <v>44331.0</v>
      </c>
      <c r="E1458" s="1470" t="s">
        <v>15603</v>
      </c>
      <c r="F1458" s="1471">
        <v>8.55912821E8</v>
      </c>
      <c r="G1458" s="1471">
        <v>8.55912821E8</v>
      </c>
      <c r="H1458" s="1472" t="b">
        <v>0</v>
      </c>
      <c r="I1458" s="1468" t="s">
        <v>76</v>
      </c>
      <c r="J1458" s="1472" t="b">
        <v>1</v>
      </c>
      <c r="K1458" s="1473"/>
      <c r="L1458" s="1473"/>
      <c r="M1458" s="1463" t="s">
        <v>2461</v>
      </c>
      <c r="N1458" s="1474"/>
      <c r="O1458" s="1474"/>
      <c r="P1458" s="1463" t="s">
        <v>2461</v>
      </c>
    </row>
    <row r="1459">
      <c r="A1459" s="1464">
        <v>1629.0</v>
      </c>
      <c r="B1459" s="1463" t="s">
        <v>5325</v>
      </c>
      <c r="C1459" s="1463" t="s">
        <v>5326</v>
      </c>
      <c r="D1459" s="1469">
        <v>44202.0</v>
      </c>
      <c r="E1459" s="1470" t="s">
        <v>5327</v>
      </c>
      <c r="F1459" s="1468">
        <v>2.0111111E7</v>
      </c>
      <c r="G1459" s="1471">
        <v>8.13515523E8</v>
      </c>
      <c r="H1459" s="1472" t="b">
        <v>1</v>
      </c>
      <c r="I1459" s="1468" t="s">
        <v>76</v>
      </c>
      <c r="J1459" s="1472" t="b">
        <v>1</v>
      </c>
      <c r="K1459" s="1468" t="s">
        <v>4940</v>
      </c>
      <c r="L1459" s="1471">
        <v>6.68193916E10</v>
      </c>
      <c r="M1459" s="1463" t="s">
        <v>4007</v>
      </c>
      <c r="N1459" s="1474"/>
      <c r="O1459" s="1463" t="s">
        <v>9996</v>
      </c>
      <c r="P1459" s="1463" t="s">
        <v>10396</v>
      </c>
    </row>
    <row r="1460" hidden="1">
      <c r="A1460" s="1464">
        <v>1630.0</v>
      </c>
      <c r="B1460" s="1463" t="s">
        <v>15604</v>
      </c>
      <c r="C1460" s="1463" t="s">
        <v>15605</v>
      </c>
      <c r="D1460" s="1469">
        <v>44331.0</v>
      </c>
      <c r="E1460" s="1470" t="s">
        <v>15606</v>
      </c>
      <c r="F1460" s="1471">
        <v>9.21968498E8</v>
      </c>
      <c r="G1460" s="1471">
        <v>9.21968498E8</v>
      </c>
      <c r="H1460" s="1472" t="b">
        <v>0</v>
      </c>
      <c r="I1460" s="1468" t="s">
        <v>76</v>
      </c>
      <c r="J1460" s="1472" t="b">
        <v>1</v>
      </c>
      <c r="K1460" s="1473"/>
      <c r="L1460" s="1473"/>
      <c r="M1460" s="1474"/>
      <c r="N1460" s="1474"/>
      <c r="O1460" s="1474"/>
      <c r="P1460" s="1474"/>
    </row>
    <row r="1461" hidden="1">
      <c r="A1461" s="1464">
        <v>1631.0</v>
      </c>
      <c r="B1461" s="1463" t="s">
        <v>15607</v>
      </c>
      <c r="C1461" s="1463" t="s">
        <v>15608</v>
      </c>
      <c r="D1461" s="1469">
        <v>44331.0</v>
      </c>
      <c r="E1461" s="1470" t="s">
        <v>15609</v>
      </c>
      <c r="F1461" s="1471">
        <v>2.2710117E7</v>
      </c>
      <c r="G1461" s="1471">
        <v>2.2710117E7</v>
      </c>
      <c r="H1461" s="1472" t="b">
        <v>0</v>
      </c>
      <c r="I1461" s="1468" t="s">
        <v>76</v>
      </c>
      <c r="J1461" s="1472" t="b">
        <v>1</v>
      </c>
      <c r="K1461" s="1468" t="s">
        <v>13086</v>
      </c>
      <c r="L1461" s="1475">
        <v>6.60836E11</v>
      </c>
      <c r="M1461" s="1463" t="s">
        <v>2464</v>
      </c>
      <c r="N1461" s="1463" t="s">
        <v>5458</v>
      </c>
      <c r="O1461" s="1474"/>
      <c r="P1461" s="1463" t="s">
        <v>2464</v>
      </c>
    </row>
    <row r="1462" hidden="1">
      <c r="A1462" s="1464">
        <v>1632.0</v>
      </c>
      <c r="B1462" s="1463" t="s">
        <v>15610</v>
      </c>
      <c r="C1462" s="1463" t="s">
        <v>15611</v>
      </c>
      <c r="D1462" s="1469">
        <v>44084.0</v>
      </c>
      <c r="E1462" s="1470" t="s">
        <v>15612</v>
      </c>
      <c r="F1462" s="1471">
        <v>8.73563756E8</v>
      </c>
      <c r="G1462" s="1471">
        <v>8.73563756E8</v>
      </c>
      <c r="H1462" s="1472" t="b">
        <v>0</v>
      </c>
      <c r="I1462" s="1468" t="s">
        <v>76</v>
      </c>
      <c r="J1462" s="1472" t="b">
        <v>0</v>
      </c>
      <c r="K1462" s="1468" t="s">
        <v>13086</v>
      </c>
      <c r="L1462" s="1475">
        <v>6.60836E11</v>
      </c>
      <c r="M1462" s="1474"/>
      <c r="N1462" s="1474"/>
      <c r="O1462" s="1474"/>
      <c r="P1462" s="1474"/>
    </row>
    <row r="1463" hidden="1">
      <c r="A1463" s="1464">
        <v>1633.0</v>
      </c>
      <c r="B1463" s="1463" t="s">
        <v>15613</v>
      </c>
      <c r="C1463" s="1463" t="s">
        <v>15613</v>
      </c>
      <c r="D1463" s="1469">
        <v>44084.0</v>
      </c>
      <c r="E1463" s="1470" t="s">
        <v>15614</v>
      </c>
      <c r="F1463" s="1471">
        <v>6.6873563756E10</v>
      </c>
      <c r="G1463" s="1471">
        <v>6.6873563756E10</v>
      </c>
      <c r="H1463" s="1472" t="b">
        <v>0</v>
      </c>
      <c r="I1463" s="1468" t="s">
        <v>76</v>
      </c>
      <c r="J1463" s="1472" t="b">
        <v>0</v>
      </c>
      <c r="K1463" s="1473"/>
      <c r="L1463" s="1473"/>
      <c r="M1463" s="1474"/>
      <c r="N1463" s="1474"/>
      <c r="O1463" s="1474"/>
      <c r="P1463" s="1474"/>
    </row>
    <row r="1464" hidden="1">
      <c r="A1464" s="1464">
        <v>1634.0</v>
      </c>
      <c r="B1464" s="1463" t="s">
        <v>15615</v>
      </c>
      <c r="C1464" s="1463" t="s">
        <v>15616</v>
      </c>
      <c r="D1464" s="1469">
        <v>44331.0</v>
      </c>
      <c r="E1464" s="1470" t="s">
        <v>15617</v>
      </c>
      <c r="F1464" s="1471">
        <v>8.69654154E8</v>
      </c>
      <c r="G1464" s="1471">
        <v>8.69654154E8</v>
      </c>
      <c r="H1464" s="1472" t="b">
        <v>0</v>
      </c>
      <c r="I1464" s="1468" t="s">
        <v>76</v>
      </c>
      <c r="J1464" s="1472" t="b">
        <v>1</v>
      </c>
      <c r="K1464" s="1468" t="s">
        <v>13086</v>
      </c>
      <c r="L1464" s="1475">
        <v>6.60836E11</v>
      </c>
      <c r="M1464" s="1463" t="s">
        <v>2464</v>
      </c>
      <c r="N1464" s="1474"/>
      <c r="O1464" s="1474"/>
      <c r="P1464" s="1463" t="s">
        <v>2464</v>
      </c>
    </row>
    <row r="1465" hidden="1">
      <c r="A1465" s="1464">
        <v>1635.0</v>
      </c>
      <c r="B1465" s="1463" t="s">
        <v>15618</v>
      </c>
      <c r="C1465" s="1463" t="s">
        <v>15619</v>
      </c>
      <c r="D1465" s="1469">
        <v>44088.0</v>
      </c>
      <c r="E1465" s="1470" t="s">
        <v>15620</v>
      </c>
      <c r="F1465" s="1475">
        <v>6.60908E11</v>
      </c>
      <c r="G1465" s="1475">
        <v>6.60954E11</v>
      </c>
      <c r="H1465" s="1472" t="b">
        <v>0</v>
      </c>
      <c r="I1465" s="1468" t="s">
        <v>76</v>
      </c>
      <c r="J1465" s="1472" t="b">
        <v>1</v>
      </c>
      <c r="K1465" s="1473"/>
      <c r="L1465" s="1473"/>
      <c r="M1465" s="1474"/>
      <c r="N1465" s="1474"/>
      <c r="O1465" s="1474"/>
      <c r="P1465" s="1474"/>
    </row>
    <row r="1466" hidden="1">
      <c r="A1466" s="1464">
        <v>1636.0</v>
      </c>
      <c r="B1466" s="1463" t="s">
        <v>15621</v>
      </c>
      <c r="C1466" s="1463" t="s">
        <v>15621</v>
      </c>
      <c r="D1466" s="1469">
        <v>44088.0</v>
      </c>
      <c r="E1466" s="1470" t="s">
        <v>15622</v>
      </c>
      <c r="F1466" s="1471">
        <v>6.6921968498E10</v>
      </c>
      <c r="G1466" s="1471">
        <v>6.6921968498E10</v>
      </c>
      <c r="H1466" s="1472" t="b">
        <v>0</v>
      </c>
      <c r="I1466" s="1468" t="s">
        <v>76</v>
      </c>
      <c r="J1466" s="1472" t="b">
        <v>1</v>
      </c>
      <c r="K1466" s="1473"/>
      <c r="L1466" s="1473"/>
      <c r="M1466" s="1474"/>
      <c r="N1466" s="1474"/>
      <c r="O1466" s="1474"/>
      <c r="P1466" s="1474"/>
    </row>
    <row r="1467" hidden="1">
      <c r="A1467" s="1464">
        <v>1637.0</v>
      </c>
      <c r="B1467" s="1463" t="s">
        <v>15623</v>
      </c>
      <c r="C1467" s="1463" t="s">
        <v>15624</v>
      </c>
      <c r="D1467" s="1469">
        <v>44088.0</v>
      </c>
      <c r="E1467" s="1470" t="s">
        <v>15625</v>
      </c>
      <c r="F1467" s="1471">
        <v>2.1154921E7</v>
      </c>
      <c r="G1467" s="1471">
        <v>6.34646209E8</v>
      </c>
      <c r="H1467" s="1472" t="b">
        <v>0</v>
      </c>
      <c r="I1467" s="1468" t="s">
        <v>76</v>
      </c>
      <c r="J1467" s="1472" t="b">
        <v>0</v>
      </c>
      <c r="K1467" s="1473"/>
      <c r="L1467" s="1473"/>
      <c r="M1467" s="1463" t="s">
        <v>2464</v>
      </c>
      <c r="N1467" s="1463" t="s">
        <v>5046</v>
      </c>
      <c r="P1467" s="1463" t="s">
        <v>2464</v>
      </c>
    </row>
    <row r="1468" hidden="1">
      <c r="A1468" s="1464">
        <v>1638.0</v>
      </c>
      <c r="B1468" s="1463" t="s">
        <v>15626</v>
      </c>
      <c r="C1468" s="1463" t="s">
        <v>15627</v>
      </c>
      <c r="D1468" s="1469">
        <v>44089.0</v>
      </c>
      <c r="E1468" s="1470" t="s">
        <v>15628</v>
      </c>
      <c r="F1468" s="1475">
        <v>6.60908E11</v>
      </c>
      <c r="G1468" s="1475">
        <v>6.60954E11</v>
      </c>
      <c r="H1468" s="1472" t="b">
        <v>0</v>
      </c>
      <c r="I1468" s="1468" t="s">
        <v>76</v>
      </c>
      <c r="J1468" s="1472" t="b">
        <v>1</v>
      </c>
      <c r="K1468" s="1473"/>
      <c r="L1468" s="1473"/>
      <c r="M1468" s="1474"/>
      <c r="N1468" s="1474"/>
      <c r="O1468" s="1474"/>
      <c r="P1468" s="1474"/>
    </row>
    <row r="1469" hidden="1">
      <c r="A1469" s="1464">
        <v>1639.0</v>
      </c>
      <c r="B1469" s="1463" t="s">
        <v>5328</v>
      </c>
      <c r="C1469" s="1463" t="s">
        <v>5329</v>
      </c>
      <c r="D1469" s="1469">
        <v>45621.0</v>
      </c>
      <c r="E1469" s="1470" t="s">
        <v>5330</v>
      </c>
      <c r="F1469" s="1471">
        <v>7.6645999E7</v>
      </c>
      <c r="G1469" s="1471">
        <v>7.6645999E7</v>
      </c>
      <c r="H1469" s="1472" t="b">
        <v>0</v>
      </c>
      <c r="I1469" s="1468" t="s">
        <v>244</v>
      </c>
      <c r="J1469" s="1472" t="b">
        <v>0</v>
      </c>
      <c r="K1469" s="1468" t="s">
        <v>4936</v>
      </c>
      <c r="L1469" s="1471">
        <v>6.6909921784E10</v>
      </c>
      <c r="M1469" s="1463" t="s">
        <v>2464</v>
      </c>
      <c r="N1469" s="1474"/>
      <c r="O1469" s="1474"/>
      <c r="P1469" s="1463" t="s">
        <v>2464</v>
      </c>
    </row>
    <row r="1470" hidden="1">
      <c r="A1470" s="1464">
        <v>1640.0</v>
      </c>
      <c r="B1470" s="1463" t="s">
        <v>15629</v>
      </c>
      <c r="C1470" s="1463" t="s">
        <v>15630</v>
      </c>
      <c r="D1470" s="1469">
        <v>44090.0</v>
      </c>
      <c r="E1470" s="1470" t="s">
        <v>15631</v>
      </c>
      <c r="F1470" s="1471">
        <v>2.6107657E7</v>
      </c>
      <c r="G1470" s="1471">
        <v>8.66101343E8</v>
      </c>
      <c r="H1470" s="1472" t="b">
        <v>0</v>
      </c>
      <c r="I1470" s="1468" t="s">
        <v>76</v>
      </c>
      <c r="J1470" s="1472" t="b">
        <v>0</v>
      </c>
      <c r="K1470" s="1473"/>
      <c r="L1470" s="1473"/>
      <c r="M1470" s="1463" t="s">
        <v>2432</v>
      </c>
      <c r="N1470" s="1474"/>
      <c r="O1470" s="1474"/>
      <c r="P1470" s="1463" t="s">
        <v>2432</v>
      </c>
    </row>
    <row r="1471" hidden="1">
      <c r="A1471" s="1464">
        <v>1641.0</v>
      </c>
      <c r="B1471" s="1463" t="s">
        <v>15632</v>
      </c>
      <c r="C1471" s="1463" t="s">
        <v>15633</v>
      </c>
      <c r="D1471" s="1469">
        <v>44331.0</v>
      </c>
      <c r="E1471" s="1470" t="s">
        <v>15634</v>
      </c>
      <c r="F1471" s="1471">
        <v>8.08027002E8</v>
      </c>
      <c r="G1471" s="1471">
        <v>8.08027002E8</v>
      </c>
      <c r="H1471" s="1472" t="b">
        <v>0</v>
      </c>
      <c r="I1471" s="1468" t="s">
        <v>76</v>
      </c>
      <c r="J1471" s="1472" t="b">
        <v>0</v>
      </c>
      <c r="K1471" s="1468" t="s">
        <v>5142</v>
      </c>
      <c r="L1471" s="1471">
        <v>6.620964333E9</v>
      </c>
      <c r="M1471" s="1463" t="s">
        <v>2464</v>
      </c>
      <c r="N1471" s="1463" t="s">
        <v>6473</v>
      </c>
      <c r="P1471" s="1463" t="s">
        <v>2464</v>
      </c>
    </row>
    <row r="1472" hidden="1">
      <c r="A1472" s="1464">
        <v>1642.0</v>
      </c>
      <c r="B1472" s="1463" t="s">
        <v>15635</v>
      </c>
      <c r="C1472" s="1463" t="s">
        <v>15635</v>
      </c>
      <c r="D1472" s="1469">
        <v>44152.0</v>
      </c>
      <c r="E1472" s="1470" t="s">
        <v>15636</v>
      </c>
      <c r="F1472" s="1471">
        <v>2.1006255E7</v>
      </c>
      <c r="G1472" s="1471">
        <v>6.53291979E8</v>
      </c>
      <c r="H1472" s="1472" t="b">
        <v>0</v>
      </c>
      <c r="I1472" s="1468" t="s">
        <v>76</v>
      </c>
      <c r="J1472" s="1472" t="b">
        <v>1</v>
      </c>
      <c r="K1472" s="1473"/>
      <c r="L1472" s="1473"/>
      <c r="M1472" s="1474"/>
      <c r="N1472" s="1474"/>
      <c r="O1472" s="1474"/>
      <c r="P1472" s="1474"/>
    </row>
    <row r="1473" hidden="1">
      <c r="A1473" s="1464">
        <v>1643.0</v>
      </c>
      <c r="B1473" s="1463" t="s">
        <v>15637</v>
      </c>
      <c r="C1473" s="1463" t="s">
        <v>15638</v>
      </c>
      <c r="D1473" s="1469">
        <v>44092.0</v>
      </c>
      <c r="E1473" s="1470" t="s">
        <v>15639</v>
      </c>
      <c r="F1473" s="1475">
        <v>6.60655E11</v>
      </c>
      <c r="G1473" s="1471">
        <v>6.6655049028E10</v>
      </c>
      <c r="H1473" s="1472" t="b">
        <v>0</v>
      </c>
      <c r="I1473" s="1468" t="s">
        <v>76</v>
      </c>
      <c r="J1473" s="1472" t="b">
        <v>1</v>
      </c>
      <c r="K1473" s="1473"/>
      <c r="L1473" s="1473"/>
      <c r="M1473" s="1463" t="s">
        <v>2464</v>
      </c>
      <c r="N1473" s="1474"/>
      <c r="O1473" s="1474"/>
      <c r="P1473" s="1463" t="s">
        <v>2464</v>
      </c>
    </row>
    <row r="1474" hidden="1">
      <c r="A1474" s="1464">
        <v>1644.0</v>
      </c>
      <c r="B1474" s="1463" t="s">
        <v>15640</v>
      </c>
      <c r="C1474" s="1463" t="s">
        <v>15641</v>
      </c>
      <c r="D1474" s="1469">
        <v>43945.0</v>
      </c>
      <c r="E1474" s="1470" t="s">
        <v>15642</v>
      </c>
      <c r="F1474" s="1471">
        <v>6.59533127E8</v>
      </c>
      <c r="G1474" s="1471">
        <v>6.59533127E8</v>
      </c>
      <c r="H1474" s="1472" t="b">
        <v>0</v>
      </c>
      <c r="I1474" s="1468" t="s">
        <v>76</v>
      </c>
      <c r="J1474" s="1472" t="b">
        <v>0</v>
      </c>
      <c r="K1474" s="1473"/>
      <c r="L1474" s="1473"/>
      <c r="M1474" s="1463" t="s">
        <v>2437</v>
      </c>
      <c r="N1474" s="1463" t="s">
        <v>9243</v>
      </c>
      <c r="O1474" s="1474"/>
      <c r="P1474" s="1463" t="s">
        <v>2437</v>
      </c>
    </row>
    <row r="1475" hidden="1">
      <c r="A1475" s="1464">
        <v>1645.0</v>
      </c>
      <c r="B1475" s="1463" t="s">
        <v>15643</v>
      </c>
      <c r="C1475" s="1463" t="s">
        <v>15644</v>
      </c>
      <c r="D1475" s="1469">
        <v>44331.0</v>
      </c>
      <c r="E1475" s="1470" t="s">
        <v>15645</v>
      </c>
      <c r="F1475" s="1471">
        <v>8.31231442E8</v>
      </c>
      <c r="G1475" s="1471">
        <v>8.31231442E8</v>
      </c>
      <c r="H1475" s="1472" t="b">
        <v>0</v>
      </c>
      <c r="I1475" s="1468" t="s">
        <v>76</v>
      </c>
      <c r="J1475" s="1472" t="b">
        <v>1</v>
      </c>
      <c r="K1475" s="1468" t="s">
        <v>13086</v>
      </c>
      <c r="L1475" s="1475">
        <v>6.60836E11</v>
      </c>
      <c r="M1475" s="1463" t="s">
        <v>2464</v>
      </c>
      <c r="N1475" s="1474"/>
      <c r="O1475" s="1474"/>
      <c r="P1475" s="1463" t="s">
        <v>2464</v>
      </c>
    </row>
    <row r="1476" hidden="1">
      <c r="A1476" s="1464">
        <v>1646.0</v>
      </c>
      <c r="B1476" s="1463" t="s">
        <v>15646</v>
      </c>
      <c r="C1476" s="1463" t="s">
        <v>15647</v>
      </c>
      <c r="D1476" s="1469">
        <v>44324.0</v>
      </c>
      <c r="E1476" s="1470" t="s">
        <v>15648</v>
      </c>
      <c r="F1476" s="1471">
        <v>6.59169447E8</v>
      </c>
      <c r="G1476" s="1471">
        <v>6.59169447E8</v>
      </c>
      <c r="H1476" s="1472" t="b">
        <v>0</v>
      </c>
      <c r="I1476" s="1468" t="s">
        <v>76</v>
      </c>
      <c r="J1476" s="1472" t="b">
        <v>0</v>
      </c>
      <c r="K1476" s="1473"/>
      <c r="L1476" s="1473"/>
      <c r="M1476" s="1463" t="s">
        <v>2659</v>
      </c>
      <c r="N1476" s="1463" t="s">
        <v>8783</v>
      </c>
      <c r="P1476" s="1463" t="s">
        <v>2659</v>
      </c>
    </row>
    <row r="1477" hidden="1">
      <c r="A1477" s="1464">
        <v>1647.0</v>
      </c>
      <c r="B1477" s="1463" t="s">
        <v>15649</v>
      </c>
      <c r="C1477" s="1463" t="s">
        <v>15650</v>
      </c>
      <c r="D1477" s="1469">
        <v>44331.0</v>
      </c>
      <c r="E1477" s="1470" t="s">
        <v>15651</v>
      </c>
      <c r="F1477" s="1471">
        <v>6.48011101E8</v>
      </c>
      <c r="G1477" s="1471">
        <v>6.48011101E8</v>
      </c>
      <c r="H1477" s="1472" t="b">
        <v>0</v>
      </c>
      <c r="I1477" s="1468" t="s">
        <v>76</v>
      </c>
      <c r="J1477" s="1472" t="b">
        <v>1</v>
      </c>
      <c r="K1477" s="1473"/>
      <c r="L1477" s="1473"/>
      <c r="M1477" s="1463" t="s">
        <v>2464</v>
      </c>
      <c r="N1477" s="1463" t="s">
        <v>5164</v>
      </c>
      <c r="P1477" s="1463" t="s">
        <v>2464</v>
      </c>
    </row>
    <row r="1478">
      <c r="A1478" s="1464">
        <v>1648.0</v>
      </c>
      <c r="B1478" s="1463" t="s">
        <v>5331</v>
      </c>
      <c r="C1478" s="1463" t="s">
        <v>5331</v>
      </c>
      <c r="D1478" s="1469">
        <v>45715.0</v>
      </c>
      <c r="E1478" s="1470" t="s">
        <v>5332</v>
      </c>
      <c r="F1478" s="1471">
        <v>9.26504459E8</v>
      </c>
      <c r="G1478" s="1471">
        <v>9.26504459E8</v>
      </c>
      <c r="H1478" s="1472" t="b">
        <v>1</v>
      </c>
      <c r="I1478" s="1468" t="s">
        <v>76</v>
      </c>
      <c r="J1478" s="1472" t="b">
        <v>1</v>
      </c>
      <c r="K1478" s="1468" t="s">
        <v>4940</v>
      </c>
      <c r="L1478" s="1471">
        <v>6.68193916E10</v>
      </c>
      <c r="M1478" s="1463" t="s">
        <v>2440</v>
      </c>
      <c r="N1478" s="1474"/>
      <c r="O1478" s="1463" t="s">
        <v>10173</v>
      </c>
      <c r="P1478" s="1463" t="s">
        <v>2440</v>
      </c>
    </row>
    <row r="1479" hidden="1">
      <c r="A1479" s="1464">
        <v>1649.0</v>
      </c>
      <c r="B1479" s="1463" t="s">
        <v>15652</v>
      </c>
      <c r="C1479" s="1463" t="s">
        <v>15653</v>
      </c>
      <c r="D1479" s="1469">
        <v>44111.0</v>
      </c>
      <c r="E1479" s="1470" t="s">
        <v>15654</v>
      </c>
      <c r="F1479" s="1471">
        <v>2.6498365E7</v>
      </c>
      <c r="G1479" s="1471">
        <v>2.6498365E7</v>
      </c>
      <c r="H1479" s="1472" t="b">
        <v>0</v>
      </c>
      <c r="I1479" s="1468" t="s">
        <v>76</v>
      </c>
      <c r="J1479" s="1472" t="b">
        <v>0</v>
      </c>
      <c r="K1479" s="1473"/>
      <c r="L1479" s="1473"/>
      <c r="M1479" s="1463" t="s">
        <v>2426</v>
      </c>
      <c r="N1479" s="1463" t="s">
        <v>5089</v>
      </c>
      <c r="O1479" s="1474"/>
      <c r="P1479" s="1463" t="s">
        <v>2426</v>
      </c>
    </row>
    <row r="1480" hidden="1">
      <c r="A1480" s="1464">
        <v>1650.0</v>
      </c>
      <c r="B1480" s="1463" t="s">
        <v>15655</v>
      </c>
      <c r="C1480" s="1463" t="s">
        <v>15656</v>
      </c>
      <c r="D1480" s="1469">
        <v>44531.0</v>
      </c>
      <c r="E1480" s="1470" t="s">
        <v>15657</v>
      </c>
      <c r="F1480" s="1471">
        <v>9.53656956E8</v>
      </c>
      <c r="G1480" s="1471">
        <v>9.53656956E8</v>
      </c>
      <c r="H1480" s="1472" t="b">
        <v>0</v>
      </c>
      <c r="I1480" s="1468" t="s">
        <v>76</v>
      </c>
      <c r="J1480" s="1472" t="b">
        <v>0</v>
      </c>
      <c r="K1480" s="1468" t="s">
        <v>1204</v>
      </c>
      <c r="L1480" s="1471">
        <v>6.6839565594E10</v>
      </c>
      <c r="M1480" s="1463" t="s">
        <v>2464</v>
      </c>
      <c r="N1480" s="1463" t="s">
        <v>4945</v>
      </c>
      <c r="O1480" s="1463" t="s">
        <v>4945</v>
      </c>
      <c r="P1480" s="1463" t="s">
        <v>2464</v>
      </c>
    </row>
    <row r="1481" hidden="1">
      <c r="A1481" s="1464">
        <v>1651.0</v>
      </c>
      <c r="B1481" s="1463" t="s">
        <v>15658</v>
      </c>
      <c r="C1481" s="1463" t="s">
        <v>15659</v>
      </c>
      <c r="D1481" s="1469">
        <v>44531.0</v>
      </c>
      <c r="E1481" s="1470" t="s">
        <v>15660</v>
      </c>
      <c r="F1481" s="1471">
        <v>9.53656956E8</v>
      </c>
      <c r="G1481" s="1471">
        <v>9.53656956E8</v>
      </c>
      <c r="H1481" s="1472" t="b">
        <v>0</v>
      </c>
      <c r="I1481" s="1468" t="s">
        <v>76</v>
      </c>
      <c r="J1481" s="1472" t="b">
        <v>0</v>
      </c>
      <c r="K1481" s="1468" t="s">
        <v>1204</v>
      </c>
      <c r="L1481" s="1471">
        <v>6.6839565594E10</v>
      </c>
      <c r="M1481" s="1463" t="s">
        <v>2464</v>
      </c>
      <c r="N1481" s="1463" t="s">
        <v>4931</v>
      </c>
      <c r="O1481" s="1463" t="s">
        <v>4931</v>
      </c>
      <c r="P1481" s="1463" t="s">
        <v>2464</v>
      </c>
    </row>
    <row r="1482" hidden="1">
      <c r="A1482" s="1464">
        <v>1652.0</v>
      </c>
      <c r="B1482" s="1463" t="s">
        <v>15661</v>
      </c>
      <c r="C1482" s="1463" t="s">
        <v>15662</v>
      </c>
      <c r="D1482" s="1469">
        <v>44099.0</v>
      </c>
      <c r="E1482" s="1470" t="s">
        <v>15663</v>
      </c>
      <c r="F1482" s="1471">
        <v>9.53656956E8</v>
      </c>
      <c r="G1482" s="1471">
        <v>9.53656956E8</v>
      </c>
      <c r="H1482" s="1472" t="b">
        <v>0</v>
      </c>
      <c r="I1482" s="1468" t="s">
        <v>76</v>
      </c>
      <c r="J1482" s="1472" t="b">
        <v>0</v>
      </c>
      <c r="K1482" s="1468" t="s">
        <v>13086</v>
      </c>
      <c r="L1482" s="1475">
        <v>6.60836E11</v>
      </c>
      <c r="M1482" s="1463" t="s">
        <v>2464</v>
      </c>
      <c r="N1482" s="1463" t="s">
        <v>5228</v>
      </c>
      <c r="P1482" s="1463" t="s">
        <v>2464</v>
      </c>
    </row>
    <row r="1483" hidden="1">
      <c r="A1483" s="1464">
        <v>1653.0</v>
      </c>
      <c r="B1483" s="1463" t="s">
        <v>15664</v>
      </c>
      <c r="C1483" s="1463" t="s">
        <v>15665</v>
      </c>
      <c r="D1483" s="1469">
        <v>44099.0</v>
      </c>
      <c r="E1483" s="1470" t="s">
        <v>15666</v>
      </c>
      <c r="F1483" s="1471">
        <v>9.53656956E8</v>
      </c>
      <c r="G1483" s="1471">
        <v>9.53656956E8</v>
      </c>
      <c r="H1483" s="1472" t="b">
        <v>0</v>
      </c>
      <c r="I1483" s="1468" t="s">
        <v>76</v>
      </c>
      <c r="J1483" s="1472" t="b">
        <v>0</v>
      </c>
      <c r="K1483" s="1468" t="s">
        <v>13086</v>
      </c>
      <c r="L1483" s="1475">
        <v>6.60836E11</v>
      </c>
      <c r="M1483" s="1463" t="s">
        <v>2464</v>
      </c>
      <c r="N1483" s="1474"/>
      <c r="O1483" s="1474"/>
      <c r="P1483" s="1463" t="s">
        <v>2464</v>
      </c>
    </row>
    <row r="1484" hidden="1">
      <c r="A1484" s="1464">
        <v>1654.0</v>
      </c>
      <c r="B1484" s="1463" t="s">
        <v>15667</v>
      </c>
      <c r="C1484" s="1463" t="s">
        <v>15668</v>
      </c>
      <c r="D1484" s="1469">
        <v>44331.0</v>
      </c>
      <c r="E1484" s="1470" t="s">
        <v>15669</v>
      </c>
      <c r="F1484" s="1471">
        <v>9.49106737E8</v>
      </c>
      <c r="G1484" s="1471">
        <v>9.49106737E8</v>
      </c>
      <c r="H1484" s="1472" t="b">
        <v>0</v>
      </c>
      <c r="I1484" s="1468" t="s">
        <v>76</v>
      </c>
      <c r="J1484" s="1472" t="b">
        <v>0</v>
      </c>
      <c r="K1484" s="1468" t="s">
        <v>1204</v>
      </c>
      <c r="L1484" s="1471">
        <v>6.6839565594E10</v>
      </c>
      <c r="M1484" s="1463" t="s">
        <v>2432</v>
      </c>
      <c r="N1484" s="1463" t="s">
        <v>5046</v>
      </c>
      <c r="P1484" s="1463" t="s">
        <v>2432</v>
      </c>
    </row>
    <row r="1485" hidden="1">
      <c r="A1485" s="1464">
        <v>1655.0</v>
      </c>
      <c r="B1485" s="1463" t="s">
        <v>15670</v>
      </c>
      <c r="C1485" s="1463" t="s">
        <v>15671</v>
      </c>
      <c r="D1485" s="1469">
        <v>44331.0</v>
      </c>
      <c r="E1485" s="1470" t="s">
        <v>15672</v>
      </c>
      <c r="F1485" s="1471">
        <v>8.91564441E8</v>
      </c>
      <c r="G1485" s="1471">
        <v>8.91564441E8</v>
      </c>
      <c r="H1485" s="1472" t="b">
        <v>0</v>
      </c>
      <c r="I1485" s="1468" t="s">
        <v>76</v>
      </c>
      <c r="J1485" s="1472" t="b">
        <v>0</v>
      </c>
      <c r="K1485" s="1468" t="s">
        <v>14736</v>
      </c>
      <c r="L1485" s="1471">
        <v>6.6944964881E10</v>
      </c>
      <c r="M1485" s="1463" t="s">
        <v>5224</v>
      </c>
      <c r="N1485" s="1463" t="s">
        <v>4945</v>
      </c>
      <c r="O1485" s="1463" t="s">
        <v>4945</v>
      </c>
    </row>
    <row r="1486">
      <c r="A1486" s="1464">
        <v>1656.0</v>
      </c>
      <c r="B1486" s="1463" t="s">
        <v>967</v>
      </c>
      <c r="C1486" s="1463" t="s">
        <v>5333</v>
      </c>
      <c r="D1486" s="1469">
        <v>44515.0</v>
      </c>
      <c r="E1486" s="1470" t="s">
        <v>5334</v>
      </c>
      <c r="F1486" s="1471">
        <v>6.49311393E8</v>
      </c>
      <c r="G1486" s="1471">
        <v>6.49311393E8</v>
      </c>
      <c r="H1486" s="1472" t="b">
        <v>1</v>
      </c>
      <c r="I1486" s="1468" t="s">
        <v>76</v>
      </c>
      <c r="J1486" s="1472" t="b">
        <v>1</v>
      </c>
      <c r="K1486" s="1468" t="s">
        <v>4936</v>
      </c>
      <c r="L1486" s="1471">
        <v>6.6909921784E10</v>
      </c>
      <c r="M1486" s="1463" t="s">
        <v>2464</v>
      </c>
      <c r="N1486" s="1474"/>
      <c r="O1486" s="1463" t="s">
        <v>10407</v>
      </c>
      <c r="P1486" s="1463" t="s">
        <v>2464</v>
      </c>
    </row>
    <row r="1487" hidden="1">
      <c r="A1487" s="1464">
        <v>1657.0</v>
      </c>
      <c r="B1487" s="1463" t="s">
        <v>15673</v>
      </c>
      <c r="C1487" s="1463" t="s">
        <v>15674</v>
      </c>
      <c r="D1487" s="1469">
        <v>44504.0</v>
      </c>
      <c r="E1487" s="1470" t="s">
        <v>15675</v>
      </c>
      <c r="F1487" s="1471">
        <v>2.3023333E7</v>
      </c>
      <c r="G1487" s="1471">
        <v>8.59291626E8</v>
      </c>
      <c r="H1487" s="1472" t="b">
        <v>0</v>
      </c>
      <c r="I1487" s="1468" t="s">
        <v>76</v>
      </c>
      <c r="J1487" s="1472" t="b">
        <v>0</v>
      </c>
      <c r="K1487" s="1468" t="s">
        <v>6480</v>
      </c>
      <c r="L1487" s="1471">
        <v>6.6647253923E10</v>
      </c>
      <c r="M1487" s="1463" t="s">
        <v>2426</v>
      </c>
      <c r="N1487" s="1463" t="s">
        <v>4937</v>
      </c>
      <c r="O1487" s="1474"/>
      <c r="P1487" s="1463" t="s">
        <v>2426</v>
      </c>
    </row>
    <row r="1488" hidden="1">
      <c r="A1488" s="1464">
        <v>1658.0</v>
      </c>
      <c r="B1488" s="1463" t="s">
        <v>15676</v>
      </c>
      <c r="C1488" s="1463" t="s">
        <v>15677</v>
      </c>
      <c r="D1488" s="1469">
        <v>43773.0</v>
      </c>
      <c r="E1488" s="1470" t="s">
        <v>15678</v>
      </c>
      <c r="F1488" s="1471">
        <v>8.80536603E8</v>
      </c>
      <c r="G1488" s="1471">
        <v>8.80536603E8</v>
      </c>
      <c r="H1488" s="1472" t="b">
        <v>0</v>
      </c>
      <c r="I1488" s="1468" t="s">
        <v>76</v>
      </c>
      <c r="J1488" s="1472" t="b">
        <v>0</v>
      </c>
      <c r="K1488" s="1473"/>
      <c r="L1488" s="1473"/>
      <c r="M1488" s="1463" t="s">
        <v>5374</v>
      </c>
      <c r="N1488" s="1463" t="s">
        <v>5374</v>
      </c>
      <c r="O1488" s="1474"/>
      <c r="P1488" s="1474"/>
    </row>
    <row r="1489">
      <c r="A1489" s="1464">
        <v>1659.0</v>
      </c>
      <c r="B1489" s="1463" t="s">
        <v>5336</v>
      </c>
      <c r="C1489" s="1463" t="s">
        <v>5337</v>
      </c>
      <c r="D1489" s="1469">
        <v>45173.0</v>
      </c>
      <c r="E1489" s="1470" t="s">
        <v>5338</v>
      </c>
      <c r="F1489" s="1471">
        <v>6.42469555E8</v>
      </c>
      <c r="G1489" s="1471">
        <v>6.42469555E8</v>
      </c>
      <c r="H1489" s="1472" t="b">
        <v>1</v>
      </c>
      <c r="I1489" s="1468" t="s">
        <v>76</v>
      </c>
      <c r="J1489" s="1472" t="b">
        <v>1</v>
      </c>
      <c r="K1489" s="1468" t="s">
        <v>4929</v>
      </c>
      <c r="L1489" s="1475">
        <v>6.69232E15</v>
      </c>
      <c r="M1489" s="1463" t="s">
        <v>2476</v>
      </c>
      <c r="N1489" s="1474"/>
      <c r="O1489" s="1474"/>
      <c r="P1489" s="1463" t="s">
        <v>10410</v>
      </c>
    </row>
    <row r="1490" hidden="1">
      <c r="A1490" s="1464">
        <v>1660.0</v>
      </c>
      <c r="B1490" s="1463" t="s">
        <v>15679</v>
      </c>
      <c r="C1490" s="1463" t="s">
        <v>15680</v>
      </c>
      <c r="D1490" s="1469">
        <v>44103.0</v>
      </c>
      <c r="E1490" s="1470" t="s">
        <v>15681</v>
      </c>
      <c r="F1490" s="1471">
        <v>8.73406352E8</v>
      </c>
      <c r="G1490" s="1471">
        <v>8.73406352E8</v>
      </c>
      <c r="H1490" s="1472" t="b">
        <v>0</v>
      </c>
      <c r="I1490" s="1468" t="s">
        <v>76</v>
      </c>
      <c r="J1490" s="1472" t="b">
        <v>1</v>
      </c>
      <c r="K1490" s="1473"/>
      <c r="L1490" s="1473"/>
      <c r="M1490" s="1463" t="s">
        <v>2464</v>
      </c>
      <c r="N1490" s="1474"/>
      <c r="O1490" s="1474"/>
      <c r="P1490" s="1463" t="s">
        <v>2464</v>
      </c>
    </row>
    <row r="1491">
      <c r="A1491" s="1464">
        <v>1661.0</v>
      </c>
      <c r="B1491" s="1463" t="s">
        <v>5339</v>
      </c>
      <c r="C1491" s="1463" t="s">
        <v>5340</v>
      </c>
      <c r="D1491" s="1469">
        <v>45173.0</v>
      </c>
      <c r="E1491" s="1470" t="s">
        <v>5341</v>
      </c>
      <c r="F1491" s="1471">
        <v>6.42469555E8</v>
      </c>
      <c r="G1491" s="1471">
        <v>6.42469555E8</v>
      </c>
      <c r="H1491" s="1472" t="b">
        <v>1</v>
      </c>
      <c r="I1491" s="1468" t="s">
        <v>76</v>
      </c>
      <c r="J1491" s="1472" t="b">
        <v>1</v>
      </c>
      <c r="K1491" s="1468" t="s">
        <v>4929</v>
      </c>
      <c r="L1491" s="1475">
        <v>6.69232E15</v>
      </c>
      <c r="M1491" s="1463" t="s">
        <v>2476</v>
      </c>
      <c r="N1491" s="1474"/>
      <c r="O1491" s="1474"/>
      <c r="P1491" s="1463" t="s">
        <v>10413</v>
      </c>
    </row>
    <row r="1492" hidden="1">
      <c r="A1492" s="1464">
        <v>1662.0</v>
      </c>
      <c r="B1492" s="1463" t="s">
        <v>15682</v>
      </c>
      <c r="C1492" s="1463" t="s">
        <v>15683</v>
      </c>
      <c r="D1492" s="1469">
        <v>44119.0</v>
      </c>
      <c r="E1492" s="1470" t="s">
        <v>15684</v>
      </c>
      <c r="F1492" s="1471">
        <v>8.60911991E8</v>
      </c>
      <c r="G1492" s="1471">
        <v>8.60911991E8</v>
      </c>
      <c r="H1492" s="1472" t="b">
        <v>0</v>
      </c>
      <c r="I1492" s="1468" t="s">
        <v>76</v>
      </c>
      <c r="J1492" s="1472" t="b">
        <v>0</v>
      </c>
      <c r="K1492" s="1473"/>
      <c r="L1492" s="1473"/>
      <c r="M1492" s="1463" t="s">
        <v>2432</v>
      </c>
      <c r="N1492" s="1463" t="s">
        <v>5479</v>
      </c>
      <c r="O1492" s="1474"/>
      <c r="P1492" s="1463" t="s">
        <v>2432</v>
      </c>
    </row>
    <row r="1493" hidden="1">
      <c r="A1493" s="1464">
        <v>1663.0</v>
      </c>
      <c r="B1493" s="1463" t="s">
        <v>2803</v>
      </c>
      <c r="C1493" s="1463" t="s">
        <v>15685</v>
      </c>
      <c r="D1493" s="1469">
        <v>44331.0</v>
      </c>
      <c r="E1493" s="1470" t="s">
        <v>15686</v>
      </c>
      <c r="F1493" s="1471">
        <v>9.22486901E8</v>
      </c>
      <c r="G1493" s="1471">
        <v>9.22486901E8</v>
      </c>
      <c r="H1493" s="1472" t="b">
        <v>0</v>
      </c>
      <c r="I1493" s="1468" t="s">
        <v>76</v>
      </c>
      <c r="J1493" s="1472" t="b">
        <v>0</v>
      </c>
      <c r="K1493" s="1473"/>
      <c r="L1493" s="1473"/>
      <c r="M1493" s="1463" t="s">
        <v>5249</v>
      </c>
      <c r="N1493" s="1463" t="s">
        <v>5249</v>
      </c>
      <c r="O1493" s="1474"/>
      <c r="P1493" s="1474"/>
    </row>
    <row r="1494" hidden="1">
      <c r="A1494" s="1464">
        <v>1664.0</v>
      </c>
      <c r="B1494" s="1463" t="s">
        <v>2748</v>
      </c>
      <c r="C1494" s="1463" t="s">
        <v>15687</v>
      </c>
      <c r="D1494" s="1469">
        <v>44331.0</v>
      </c>
      <c r="E1494" s="1470" t="s">
        <v>15688</v>
      </c>
      <c r="F1494" s="1471">
        <v>6.3228717E8</v>
      </c>
      <c r="G1494" s="1471">
        <v>6.3228717E8</v>
      </c>
      <c r="H1494" s="1472" t="b">
        <v>0</v>
      </c>
      <c r="I1494" s="1468" t="s">
        <v>76</v>
      </c>
      <c r="J1494" s="1472" t="b">
        <v>0</v>
      </c>
      <c r="K1494" s="1468" t="s">
        <v>4929</v>
      </c>
      <c r="L1494" s="1475">
        <v>6.69232E15</v>
      </c>
      <c r="M1494" s="1463" t="s">
        <v>2437</v>
      </c>
      <c r="N1494" s="1463" t="s">
        <v>5838</v>
      </c>
      <c r="O1494" s="1463" t="s">
        <v>4954</v>
      </c>
      <c r="P1494" s="1463" t="s">
        <v>5346</v>
      </c>
    </row>
    <row r="1495" hidden="1">
      <c r="A1495" s="1464">
        <v>1665.0</v>
      </c>
      <c r="B1495" s="1463" t="s">
        <v>15689</v>
      </c>
      <c r="C1495" s="1463" t="s">
        <v>15690</v>
      </c>
      <c r="D1495" s="1469">
        <v>44104.0</v>
      </c>
      <c r="E1495" s="1470" t="s">
        <v>15691</v>
      </c>
      <c r="F1495" s="1471">
        <v>6.32651739E8</v>
      </c>
      <c r="G1495" s="1471">
        <v>6.32651739E8</v>
      </c>
      <c r="H1495" s="1472" t="b">
        <v>0</v>
      </c>
      <c r="I1495" s="1468" t="s">
        <v>76</v>
      </c>
      <c r="J1495" s="1472" t="b">
        <v>0</v>
      </c>
      <c r="K1495" s="1473"/>
      <c r="L1495" s="1473"/>
      <c r="M1495" s="1474"/>
      <c r="N1495" s="1474"/>
      <c r="O1495" s="1474"/>
      <c r="P1495" s="1474"/>
    </row>
    <row r="1496">
      <c r="A1496" s="1464">
        <v>1666.0</v>
      </c>
      <c r="B1496" s="1463" t="s">
        <v>5342</v>
      </c>
      <c r="C1496" s="1463" t="s">
        <v>5343</v>
      </c>
      <c r="D1496" s="1469">
        <v>44331.0</v>
      </c>
      <c r="E1496" s="1470" t="s">
        <v>5344</v>
      </c>
      <c r="F1496" s="1471">
        <v>6.32726852E8</v>
      </c>
      <c r="G1496" s="1471">
        <v>6.32726852E8</v>
      </c>
      <c r="H1496" s="1472" t="b">
        <v>1</v>
      </c>
      <c r="I1496" s="1468" t="s">
        <v>76</v>
      </c>
      <c r="J1496" s="1472" t="b">
        <v>1</v>
      </c>
      <c r="K1496" s="1468" t="s">
        <v>4929</v>
      </c>
      <c r="L1496" s="1475">
        <v>6.69232E15</v>
      </c>
      <c r="M1496" s="1463" t="s">
        <v>2536</v>
      </c>
      <c r="N1496" s="1474"/>
      <c r="O1496" s="1463" t="s">
        <v>9996</v>
      </c>
      <c r="P1496" s="1463" t="s">
        <v>10416</v>
      </c>
    </row>
    <row r="1497">
      <c r="A1497" s="1464">
        <v>1667.0</v>
      </c>
      <c r="B1497" s="1463" t="s">
        <v>5347</v>
      </c>
      <c r="C1497" s="1463" t="s">
        <v>5348</v>
      </c>
      <c r="D1497" s="1469">
        <v>44331.0</v>
      </c>
      <c r="E1497" s="1470" t="s">
        <v>5349</v>
      </c>
      <c r="F1497" s="1471">
        <v>6.14189412E8</v>
      </c>
      <c r="G1497" s="1471">
        <v>6.14189412E8</v>
      </c>
      <c r="H1497" s="1472" t="b">
        <v>1</v>
      </c>
      <c r="I1497" s="1468" t="s">
        <v>76</v>
      </c>
      <c r="J1497" s="1472" t="b">
        <v>1</v>
      </c>
      <c r="K1497" s="1468" t="s">
        <v>4929</v>
      </c>
      <c r="L1497" s="1475">
        <v>6.69232E15</v>
      </c>
      <c r="M1497" s="1463" t="s">
        <v>2432</v>
      </c>
      <c r="N1497" s="1474"/>
      <c r="O1497" s="1474"/>
      <c r="P1497" s="1463" t="s">
        <v>2432</v>
      </c>
    </row>
    <row r="1498" hidden="1">
      <c r="A1498" s="1464">
        <v>1668.0</v>
      </c>
      <c r="B1498" s="1463" t="s">
        <v>15692</v>
      </c>
      <c r="C1498" s="1463" t="s">
        <v>15693</v>
      </c>
      <c r="D1498" s="1469">
        <v>44331.0</v>
      </c>
      <c r="E1498" s="1470" t="s">
        <v>15694</v>
      </c>
      <c r="F1498" s="1471">
        <v>9.82509047E8</v>
      </c>
      <c r="G1498" s="1471">
        <v>9.82509047E8</v>
      </c>
      <c r="H1498" s="1472" t="b">
        <v>0</v>
      </c>
      <c r="I1498" s="1468" t="s">
        <v>76</v>
      </c>
      <c r="J1498" s="1472" t="b">
        <v>0</v>
      </c>
      <c r="K1498" s="1468" t="s">
        <v>4929</v>
      </c>
      <c r="L1498" s="1475">
        <v>6.69232E15</v>
      </c>
      <c r="M1498" s="1463" t="s">
        <v>2426</v>
      </c>
      <c r="N1498" s="1463" t="s">
        <v>4951</v>
      </c>
      <c r="O1498" s="1474"/>
      <c r="P1498" s="1463" t="s">
        <v>2426</v>
      </c>
    </row>
    <row r="1499" hidden="1">
      <c r="A1499" s="1464">
        <v>1669.0</v>
      </c>
      <c r="B1499" s="1463" t="s">
        <v>15695</v>
      </c>
      <c r="C1499" s="1463" t="s">
        <v>15696</v>
      </c>
      <c r="D1499" s="1469">
        <v>44104.0</v>
      </c>
      <c r="E1499" s="1470" t="s">
        <v>15697</v>
      </c>
      <c r="F1499" s="1471">
        <v>6.57257095E8</v>
      </c>
      <c r="G1499" s="1471">
        <v>6.57257095E8</v>
      </c>
      <c r="H1499" s="1472" t="b">
        <v>0</v>
      </c>
      <c r="I1499" s="1468" t="s">
        <v>76</v>
      </c>
      <c r="J1499" s="1472" t="b">
        <v>0</v>
      </c>
      <c r="K1499" s="1473"/>
      <c r="L1499" s="1473"/>
      <c r="M1499" s="1463" t="s">
        <v>5224</v>
      </c>
      <c r="N1499" s="1463" t="s">
        <v>5224</v>
      </c>
      <c r="O1499" s="1474"/>
      <c r="P1499" s="1474"/>
    </row>
    <row r="1500" hidden="1">
      <c r="A1500" s="1464">
        <v>1670.0</v>
      </c>
      <c r="B1500" s="1463" t="s">
        <v>15698</v>
      </c>
      <c r="C1500" s="1463" t="s">
        <v>15699</v>
      </c>
      <c r="D1500" s="1469">
        <v>44104.0</v>
      </c>
      <c r="E1500" s="1470" t="s">
        <v>15700</v>
      </c>
      <c r="F1500" s="1471">
        <v>6.14192254E8</v>
      </c>
      <c r="G1500" s="1471">
        <v>6.14192254E8</v>
      </c>
      <c r="H1500" s="1472" t="b">
        <v>0</v>
      </c>
      <c r="I1500" s="1468" t="s">
        <v>76</v>
      </c>
      <c r="J1500" s="1472" t="b">
        <v>0</v>
      </c>
      <c r="K1500" s="1473"/>
      <c r="L1500" s="1473"/>
      <c r="M1500" s="1463" t="s">
        <v>5148</v>
      </c>
      <c r="N1500" s="1463" t="s">
        <v>5148</v>
      </c>
      <c r="O1500" s="1474"/>
      <c r="P1500" s="1474"/>
    </row>
    <row r="1501">
      <c r="A1501" s="1464">
        <v>1671.0</v>
      </c>
      <c r="B1501" s="1463" t="s">
        <v>5350</v>
      </c>
      <c r="C1501" s="1463" t="s">
        <v>5351</v>
      </c>
      <c r="D1501" s="1469">
        <v>44331.0</v>
      </c>
      <c r="E1501" s="1470" t="s">
        <v>5352</v>
      </c>
      <c r="F1501" s="1471">
        <v>6.14036049E8</v>
      </c>
      <c r="G1501" s="1471">
        <v>6.14036049E8</v>
      </c>
      <c r="H1501" s="1472" t="b">
        <v>1</v>
      </c>
      <c r="I1501" s="1468" t="s">
        <v>76</v>
      </c>
      <c r="J1501" s="1472" t="b">
        <v>1</v>
      </c>
      <c r="K1501" s="1468" t="s">
        <v>4929</v>
      </c>
      <c r="L1501" s="1475">
        <v>6.69232E15</v>
      </c>
      <c r="M1501" s="1463" t="s">
        <v>2437</v>
      </c>
      <c r="N1501" s="1474"/>
      <c r="O1501" s="1463" t="s">
        <v>9996</v>
      </c>
      <c r="P1501" s="1463" t="s">
        <v>10430</v>
      </c>
    </row>
    <row r="1502" hidden="1">
      <c r="A1502" s="1464">
        <v>1672.0</v>
      </c>
      <c r="B1502" s="1463" t="s">
        <v>15701</v>
      </c>
      <c r="C1502" s="1463" t="s">
        <v>15702</v>
      </c>
      <c r="D1502" s="1469">
        <v>44105.0</v>
      </c>
      <c r="E1502" s="1470" t="s">
        <v>15703</v>
      </c>
      <c r="F1502" s="1471">
        <v>8.19681799E8</v>
      </c>
      <c r="G1502" s="1471">
        <v>8.19681799E8</v>
      </c>
      <c r="H1502" s="1472" t="b">
        <v>0</v>
      </c>
      <c r="I1502" s="1468" t="s">
        <v>244</v>
      </c>
      <c r="J1502" s="1472" t="b">
        <v>0</v>
      </c>
      <c r="K1502" s="1468" t="s">
        <v>13602</v>
      </c>
      <c r="L1502" s="1476"/>
      <c r="M1502" s="1463" t="s">
        <v>2659</v>
      </c>
      <c r="N1502" s="1463" t="s">
        <v>244</v>
      </c>
      <c r="O1502" s="1463" t="s">
        <v>244</v>
      </c>
      <c r="P1502" s="1463" t="s">
        <v>2659</v>
      </c>
    </row>
    <row r="1503">
      <c r="A1503" s="1464">
        <v>1673.0</v>
      </c>
      <c r="B1503" s="1463" t="s">
        <v>3619</v>
      </c>
      <c r="C1503" s="1463" t="s">
        <v>15704</v>
      </c>
      <c r="D1503" s="1469">
        <v>44489.0</v>
      </c>
      <c r="E1503" s="1470" t="s">
        <v>15705</v>
      </c>
      <c r="F1503" s="1471">
        <v>9.83030301E8</v>
      </c>
      <c r="G1503" s="1471">
        <v>6.33938848E8</v>
      </c>
      <c r="H1503" s="1472" t="b">
        <v>1</v>
      </c>
      <c r="I1503" s="1468" t="s">
        <v>76</v>
      </c>
      <c r="J1503" s="1472" t="b">
        <v>1</v>
      </c>
      <c r="K1503" s="1468" t="s">
        <v>4940</v>
      </c>
      <c r="L1503" s="1471">
        <v>6.68193916E10</v>
      </c>
      <c r="M1503" s="1463" t="s">
        <v>2659</v>
      </c>
      <c r="N1503" s="1474"/>
      <c r="O1503" s="1474"/>
      <c r="P1503" s="1463" t="s">
        <v>10432</v>
      </c>
    </row>
    <row r="1504" hidden="1">
      <c r="A1504" s="1464">
        <v>1674.0</v>
      </c>
      <c r="B1504" s="1463" t="s">
        <v>15706</v>
      </c>
      <c r="C1504" s="1463" t="s">
        <v>15707</v>
      </c>
      <c r="D1504" s="1469">
        <v>44110.0</v>
      </c>
      <c r="E1504" s="1470" t="s">
        <v>15708</v>
      </c>
      <c r="F1504" s="1471">
        <v>9.22462075E8</v>
      </c>
      <c r="G1504" s="1471">
        <v>9.22462075E8</v>
      </c>
      <c r="H1504" s="1472" t="b">
        <v>0</v>
      </c>
      <c r="I1504" s="1468" t="s">
        <v>76</v>
      </c>
      <c r="J1504" s="1472" t="b">
        <v>0</v>
      </c>
      <c r="K1504" s="1473"/>
      <c r="L1504" s="1473"/>
      <c r="M1504" s="1463" t="s">
        <v>2437</v>
      </c>
      <c r="N1504" s="1463" t="s">
        <v>4986</v>
      </c>
      <c r="O1504" s="1474"/>
      <c r="P1504" s="1463" t="s">
        <v>2437</v>
      </c>
    </row>
    <row r="1505" hidden="1">
      <c r="A1505" s="1464">
        <v>1675.0</v>
      </c>
      <c r="B1505" s="1463" t="s">
        <v>15709</v>
      </c>
      <c r="C1505" s="1463" t="s">
        <v>15710</v>
      </c>
      <c r="D1505" s="1469">
        <v>44116.0</v>
      </c>
      <c r="E1505" s="1470" t="s">
        <v>15711</v>
      </c>
      <c r="F1505" s="1475">
        <v>6.60819E11</v>
      </c>
      <c r="G1505" s="1475">
        <v>6.60819E11</v>
      </c>
      <c r="H1505" s="1472" t="b">
        <v>0</v>
      </c>
      <c r="I1505" s="1468" t="s">
        <v>244</v>
      </c>
      <c r="J1505" s="1472" t="b">
        <v>0</v>
      </c>
      <c r="K1505" s="1468" t="s">
        <v>14736</v>
      </c>
      <c r="L1505" s="1471">
        <v>6.6944964881E10</v>
      </c>
      <c r="M1505" s="1463" t="s">
        <v>2426</v>
      </c>
      <c r="O1505" s="1474"/>
      <c r="P1505" s="1463" t="s">
        <v>2426</v>
      </c>
    </row>
    <row r="1506" hidden="1">
      <c r="A1506" s="1464">
        <v>1676.0</v>
      </c>
      <c r="B1506" s="1463" t="s">
        <v>15712</v>
      </c>
      <c r="C1506" s="1463" t="s">
        <v>15713</v>
      </c>
      <c r="D1506" s="1469">
        <v>44112.0</v>
      </c>
      <c r="E1506" s="1470" t="s">
        <v>15714</v>
      </c>
      <c r="F1506" s="1471">
        <v>6.279522E8</v>
      </c>
      <c r="G1506" s="1471">
        <v>6.279522E8</v>
      </c>
      <c r="H1506" s="1472" t="b">
        <v>0</v>
      </c>
      <c r="I1506" s="1468" t="s">
        <v>76</v>
      </c>
      <c r="J1506" s="1472" t="b">
        <v>0</v>
      </c>
      <c r="K1506" s="1473"/>
      <c r="L1506" s="1473"/>
      <c r="M1506" s="1474"/>
      <c r="N1506" s="1474"/>
      <c r="O1506" s="1474"/>
      <c r="P1506" s="1474"/>
    </row>
    <row r="1507" hidden="1">
      <c r="A1507" s="1464">
        <v>1677.0</v>
      </c>
      <c r="B1507" s="1463" t="s">
        <v>15715</v>
      </c>
      <c r="C1507" s="1463" t="s">
        <v>15716</v>
      </c>
      <c r="D1507" s="1469">
        <v>44112.0</v>
      </c>
      <c r="E1507" s="1470" t="s">
        <v>15717</v>
      </c>
      <c r="F1507" s="1471">
        <v>6.6617897999E10</v>
      </c>
      <c r="G1507" s="1471">
        <v>6.6617897999E10</v>
      </c>
      <c r="H1507" s="1472" t="b">
        <v>0</v>
      </c>
      <c r="I1507" s="1468" t="s">
        <v>76</v>
      </c>
      <c r="J1507" s="1472" t="b">
        <v>0</v>
      </c>
      <c r="K1507" s="1468" t="s">
        <v>13086</v>
      </c>
      <c r="L1507" s="1475">
        <v>6.60836E11</v>
      </c>
      <c r="M1507" s="1463" t="s">
        <v>5391</v>
      </c>
      <c r="N1507" s="1463" t="s">
        <v>7002</v>
      </c>
      <c r="P1507" s="1463" t="s">
        <v>5391</v>
      </c>
    </row>
    <row r="1508" hidden="1">
      <c r="A1508" s="1464">
        <v>1678.0</v>
      </c>
      <c r="B1508" s="1463" t="s">
        <v>15718</v>
      </c>
      <c r="C1508" s="1463" t="s">
        <v>15719</v>
      </c>
      <c r="D1508" s="1469">
        <v>44112.0</v>
      </c>
      <c r="E1508" s="1470" t="s">
        <v>15720</v>
      </c>
      <c r="F1508" s="1471">
        <v>9.10351545E8</v>
      </c>
      <c r="G1508" s="1471">
        <v>9.10351545E8</v>
      </c>
      <c r="H1508" s="1472" t="b">
        <v>0</v>
      </c>
      <c r="I1508" s="1468" t="s">
        <v>244</v>
      </c>
      <c r="J1508" s="1472" t="b">
        <v>1</v>
      </c>
      <c r="K1508" s="1473"/>
      <c r="L1508" s="1473"/>
      <c r="M1508" s="1463" t="s">
        <v>2426</v>
      </c>
      <c r="O1508" s="1474"/>
      <c r="P1508" s="1463" t="s">
        <v>2426</v>
      </c>
    </row>
    <row r="1509" hidden="1">
      <c r="A1509" s="1464">
        <v>1679.0</v>
      </c>
      <c r="B1509" s="1463" t="s">
        <v>15721</v>
      </c>
      <c r="C1509" s="1463" t="s">
        <v>15722</v>
      </c>
      <c r="D1509" s="1469">
        <v>44331.0</v>
      </c>
      <c r="E1509" s="1470" t="s">
        <v>15723</v>
      </c>
      <c r="F1509" s="1471">
        <v>8.16255565E8</v>
      </c>
      <c r="G1509" s="1471">
        <v>8.16255565E8</v>
      </c>
      <c r="H1509" s="1472" t="b">
        <v>0</v>
      </c>
      <c r="I1509" s="1468" t="s">
        <v>76</v>
      </c>
      <c r="J1509" s="1472" t="b">
        <v>0</v>
      </c>
      <c r="K1509" s="1473"/>
      <c r="L1509" s="1473"/>
      <c r="M1509" s="1474"/>
      <c r="N1509" s="1474"/>
      <c r="O1509" s="1474"/>
      <c r="P1509" s="1474"/>
    </row>
    <row r="1510" hidden="1">
      <c r="A1510" s="1464">
        <v>1680.0</v>
      </c>
      <c r="B1510" s="1463" t="s">
        <v>15724</v>
      </c>
      <c r="C1510" s="1463" t="s">
        <v>15725</v>
      </c>
      <c r="D1510" s="1469">
        <v>44118.0</v>
      </c>
      <c r="E1510" s="1470" t="s">
        <v>15726</v>
      </c>
      <c r="F1510" s="1471">
        <v>9.39363665E8</v>
      </c>
      <c r="G1510" s="1471">
        <v>9.39363665E8</v>
      </c>
      <c r="H1510" s="1472" t="b">
        <v>0</v>
      </c>
      <c r="I1510" s="1468" t="s">
        <v>76</v>
      </c>
      <c r="J1510" s="1472" t="b">
        <v>1</v>
      </c>
      <c r="K1510" s="1473"/>
      <c r="L1510" s="1473"/>
      <c r="M1510" s="1463" t="s">
        <v>2464</v>
      </c>
      <c r="N1510" s="1463" t="s">
        <v>5077</v>
      </c>
      <c r="O1510" s="1474"/>
      <c r="P1510" s="1463" t="s">
        <v>2464</v>
      </c>
    </row>
    <row r="1511" hidden="1">
      <c r="A1511" s="1464">
        <v>1681.0</v>
      </c>
      <c r="B1511" s="1463" t="s">
        <v>15727</v>
      </c>
      <c r="C1511" s="1463" t="s">
        <v>15728</v>
      </c>
      <c r="D1511" s="1469">
        <v>44331.0</v>
      </c>
      <c r="E1511" s="1470" t="s">
        <v>15729</v>
      </c>
      <c r="F1511" s="1471">
        <v>9.82509051E8</v>
      </c>
      <c r="G1511" s="1471">
        <v>9.82509051E8</v>
      </c>
      <c r="H1511" s="1472" t="b">
        <v>0</v>
      </c>
      <c r="I1511" s="1468" t="s">
        <v>76</v>
      </c>
      <c r="J1511" s="1472" t="b">
        <v>0</v>
      </c>
      <c r="K1511" s="1468" t="s">
        <v>13602</v>
      </c>
      <c r="L1511" s="1476"/>
      <c r="M1511" s="1474"/>
      <c r="N1511" s="1474"/>
      <c r="O1511" s="1474"/>
      <c r="P1511" s="1474"/>
    </row>
    <row r="1512">
      <c r="A1512" s="1464">
        <v>1682.0</v>
      </c>
      <c r="B1512" s="1463" t="s">
        <v>5353</v>
      </c>
      <c r="C1512" s="1463" t="s">
        <v>5353</v>
      </c>
      <c r="D1512" s="1469">
        <v>44331.0</v>
      </c>
      <c r="E1512" s="1470" t="s">
        <v>5354</v>
      </c>
      <c r="F1512" s="1471">
        <v>6.6625916802E10</v>
      </c>
      <c r="G1512" s="1471">
        <v>6.6625916802E10</v>
      </c>
      <c r="H1512" s="1472" t="b">
        <v>1</v>
      </c>
      <c r="I1512" s="1468" t="s">
        <v>76</v>
      </c>
      <c r="J1512" s="1472" t="b">
        <v>1</v>
      </c>
      <c r="K1512" s="1468" t="s">
        <v>4929</v>
      </c>
      <c r="L1512" s="1475">
        <v>6.69232E15</v>
      </c>
      <c r="M1512" s="1463" t="s">
        <v>2659</v>
      </c>
      <c r="N1512" s="1474"/>
      <c r="O1512" s="1474"/>
      <c r="P1512" s="1463" t="s">
        <v>10434</v>
      </c>
    </row>
    <row r="1513">
      <c r="A1513" s="1464">
        <v>1683.0</v>
      </c>
      <c r="B1513" s="1463" t="s">
        <v>5355</v>
      </c>
      <c r="C1513" s="1463" t="s">
        <v>5356</v>
      </c>
      <c r="D1513" s="1469">
        <v>44331.0</v>
      </c>
      <c r="E1513" s="1470" t="s">
        <v>5357</v>
      </c>
      <c r="F1513" s="1471">
        <v>6.14037536E8</v>
      </c>
      <c r="G1513" s="1471">
        <v>6.14037536E8</v>
      </c>
      <c r="H1513" s="1472" t="b">
        <v>1</v>
      </c>
      <c r="I1513" s="1468" t="s">
        <v>76</v>
      </c>
      <c r="J1513" s="1472" t="b">
        <v>1</v>
      </c>
      <c r="K1513" s="1468" t="s">
        <v>4929</v>
      </c>
      <c r="L1513" s="1475">
        <v>6.69232E15</v>
      </c>
      <c r="M1513" s="1463" t="s">
        <v>2937</v>
      </c>
      <c r="N1513" s="1474"/>
      <c r="O1513" s="1463" t="s">
        <v>10488</v>
      </c>
      <c r="P1513" s="1463" t="s">
        <v>2937</v>
      </c>
    </row>
    <row r="1514">
      <c r="A1514" s="1464">
        <v>1684.0</v>
      </c>
      <c r="B1514" s="1463" t="s">
        <v>5358</v>
      </c>
      <c r="C1514" s="1463" t="s">
        <v>5359</v>
      </c>
      <c r="D1514" s="1469">
        <v>44331.0</v>
      </c>
      <c r="E1514" s="1470" t="s">
        <v>5360</v>
      </c>
      <c r="F1514" s="1471">
        <v>9.54295074E8</v>
      </c>
      <c r="G1514" s="1471">
        <v>9.54295074E8</v>
      </c>
      <c r="H1514" s="1472" t="b">
        <v>1</v>
      </c>
      <c r="I1514" s="1468" t="s">
        <v>76</v>
      </c>
      <c r="J1514" s="1472" t="b">
        <v>1</v>
      </c>
      <c r="K1514" s="1468" t="s">
        <v>4929</v>
      </c>
      <c r="L1514" s="1475">
        <v>6.69232E15</v>
      </c>
      <c r="M1514" s="1463" t="s">
        <v>2937</v>
      </c>
      <c r="N1514" s="1474"/>
      <c r="O1514" s="1474"/>
      <c r="P1514" s="1463" t="s">
        <v>2937</v>
      </c>
    </row>
    <row r="1515">
      <c r="A1515" s="1464">
        <v>1685.0</v>
      </c>
      <c r="B1515" s="1463" t="s">
        <v>5363</v>
      </c>
      <c r="C1515" s="1463" t="s">
        <v>15730</v>
      </c>
      <c r="D1515" s="1469">
        <v>44331.0</v>
      </c>
      <c r="E1515" s="1470" t="s">
        <v>5365</v>
      </c>
      <c r="F1515" s="1471">
        <v>6.55072668E8</v>
      </c>
      <c r="G1515" s="1471">
        <v>6.55072668E8</v>
      </c>
      <c r="H1515" s="1472" t="b">
        <v>1</v>
      </c>
      <c r="I1515" s="1468" t="s">
        <v>76</v>
      </c>
      <c r="J1515" s="1472" t="b">
        <v>1</v>
      </c>
      <c r="K1515" s="1468" t="s">
        <v>4929</v>
      </c>
      <c r="L1515" s="1475">
        <v>6.69232E15</v>
      </c>
      <c r="M1515" s="1463" t="s">
        <v>2937</v>
      </c>
      <c r="N1515" s="1474"/>
      <c r="O1515" s="1463" t="s">
        <v>10493</v>
      </c>
      <c r="P1515" s="1463" t="s">
        <v>2937</v>
      </c>
    </row>
    <row r="1516">
      <c r="A1516" s="1464">
        <v>1686.0</v>
      </c>
      <c r="B1516" s="1463" t="s">
        <v>5366</v>
      </c>
      <c r="C1516" s="1463" t="s">
        <v>5367</v>
      </c>
      <c r="D1516" s="1469">
        <v>44331.0</v>
      </c>
      <c r="E1516" s="1470" t="s">
        <v>5368</v>
      </c>
      <c r="F1516" s="1471">
        <v>6.31989706E8</v>
      </c>
      <c r="G1516" s="1471">
        <v>6.31989706E8</v>
      </c>
      <c r="H1516" s="1472" t="b">
        <v>1</v>
      </c>
      <c r="I1516" s="1468" t="s">
        <v>76</v>
      </c>
      <c r="J1516" s="1472" t="b">
        <v>1</v>
      </c>
      <c r="K1516" s="1468" t="s">
        <v>4929</v>
      </c>
      <c r="L1516" s="1475">
        <v>6.69232E15</v>
      </c>
      <c r="M1516" s="1463" t="s">
        <v>2426</v>
      </c>
      <c r="O1516" s="1474"/>
      <c r="P1516" s="1463" t="s">
        <v>2426</v>
      </c>
    </row>
    <row r="1517" hidden="1">
      <c r="A1517" s="1464">
        <v>1687.0</v>
      </c>
      <c r="B1517" s="1463" t="s">
        <v>15731</v>
      </c>
      <c r="C1517" s="1463" t="s">
        <v>15731</v>
      </c>
      <c r="D1517" s="1469">
        <v>44116.0</v>
      </c>
      <c r="E1517" s="1470" t="s">
        <v>15732</v>
      </c>
      <c r="F1517" s="1471">
        <v>8.67295291E8</v>
      </c>
      <c r="G1517" s="1471">
        <v>8.67295291E8</v>
      </c>
      <c r="H1517" s="1472" t="b">
        <v>0</v>
      </c>
      <c r="I1517" s="1468" t="s">
        <v>76</v>
      </c>
      <c r="J1517" s="1472" t="b">
        <v>1</v>
      </c>
      <c r="K1517" s="1468" t="s">
        <v>13086</v>
      </c>
      <c r="L1517" s="1475">
        <v>6.60836E11</v>
      </c>
      <c r="M1517" s="1463" t="s">
        <v>4930</v>
      </c>
      <c r="N1517" s="1463" t="s">
        <v>4930</v>
      </c>
      <c r="O1517" s="1474"/>
      <c r="P1517" s="1474"/>
    </row>
    <row r="1518" hidden="1">
      <c r="A1518" s="1464">
        <v>1688.0</v>
      </c>
      <c r="B1518" s="1463" t="s">
        <v>15733</v>
      </c>
      <c r="C1518" s="1463" t="s">
        <v>15734</v>
      </c>
      <c r="D1518" s="1469">
        <v>44240.0</v>
      </c>
      <c r="E1518" s="1470" t="s">
        <v>15735</v>
      </c>
      <c r="F1518" s="1471">
        <v>6.6824153156E10</v>
      </c>
      <c r="G1518" s="1471">
        <v>6.6824153156E10</v>
      </c>
      <c r="H1518" s="1472" t="b">
        <v>0</v>
      </c>
      <c r="I1518" s="1468" t="s">
        <v>244</v>
      </c>
      <c r="J1518" s="1472" t="b">
        <v>1</v>
      </c>
      <c r="K1518" s="1473"/>
      <c r="L1518" s="1473"/>
      <c r="M1518" s="1463" t="s">
        <v>2432</v>
      </c>
      <c r="N1518" s="1474"/>
      <c r="O1518" s="1474"/>
      <c r="P1518" s="1463" t="s">
        <v>2432</v>
      </c>
    </row>
    <row r="1519" hidden="1">
      <c r="A1519" s="1464">
        <v>1689.0</v>
      </c>
      <c r="B1519" s="1463" t="s">
        <v>15736</v>
      </c>
      <c r="C1519" s="1463" t="s">
        <v>15737</v>
      </c>
      <c r="D1519" s="1469">
        <v>44324.0</v>
      </c>
      <c r="E1519" s="1470" t="s">
        <v>15738</v>
      </c>
      <c r="F1519" s="1471">
        <v>6.59169447E8</v>
      </c>
      <c r="G1519" s="1471">
        <v>6.59169447E8</v>
      </c>
      <c r="H1519" s="1472" t="b">
        <v>0</v>
      </c>
      <c r="I1519" s="1468" t="s">
        <v>76</v>
      </c>
      <c r="J1519" s="1472" t="b">
        <v>0</v>
      </c>
      <c r="K1519" s="1473"/>
      <c r="L1519" s="1473"/>
      <c r="M1519" s="1463" t="s">
        <v>2659</v>
      </c>
      <c r="N1519" s="1474"/>
      <c r="O1519" s="1474"/>
      <c r="P1519" s="1463" t="s">
        <v>2659</v>
      </c>
    </row>
    <row r="1520" hidden="1">
      <c r="A1520" s="1464">
        <v>1690.0</v>
      </c>
      <c r="B1520" s="1463" t="s">
        <v>15739</v>
      </c>
      <c r="C1520" s="1463" t="s">
        <v>15740</v>
      </c>
      <c r="D1520" s="1469">
        <v>44118.0</v>
      </c>
      <c r="E1520" s="1470" t="s">
        <v>15741</v>
      </c>
      <c r="F1520" s="1471">
        <v>6.11730011E8</v>
      </c>
      <c r="G1520" s="1471">
        <v>6.11730011E8</v>
      </c>
      <c r="H1520" s="1472" t="b">
        <v>0</v>
      </c>
      <c r="I1520" s="1468" t="s">
        <v>244</v>
      </c>
      <c r="J1520" s="1472" t="b">
        <v>0</v>
      </c>
      <c r="K1520" s="1473"/>
      <c r="L1520" s="1473"/>
      <c r="M1520" s="1463" t="s">
        <v>2426</v>
      </c>
      <c r="O1520" s="1474"/>
      <c r="P1520" s="1463" t="s">
        <v>2426</v>
      </c>
    </row>
    <row r="1521" hidden="1">
      <c r="A1521" s="1464">
        <v>1691.0</v>
      </c>
      <c r="B1521" s="1463" t="s">
        <v>9703</v>
      </c>
      <c r="C1521" s="1463" t="s">
        <v>9703</v>
      </c>
      <c r="D1521" s="1469">
        <v>44331.0</v>
      </c>
      <c r="E1521" s="1470" t="s">
        <v>15742</v>
      </c>
      <c r="F1521" s="1471">
        <v>8.96922936E8</v>
      </c>
      <c r="G1521" s="1471">
        <v>8.96922936E8</v>
      </c>
      <c r="H1521" s="1472" t="b">
        <v>0</v>
      </c>
      <c r="I1521" s="1468" t="s">
        <v>76</v>
      </c>
      <c r="J1521" s="1472" t="b">
        <v>0</v>
      </c>
      <c r="K1521" s="1473"/>
      <c r="L1521" s="1473"/>
      <c r="M1521" s="1474"/>
      <c r="N1521" s="1474"/>
      <c r="O1521" s="1474"/>
      <c r="P1521" s="1474"/>
    </row>
    <row r="1522" hidden="1">
      <c r="A1522" s="1464">
        <v>1692.0</v>
      </c>
      <c r="B1522" s="1463" t="s">
        <v>15743</v>
      </c>
      <c r="C1522" s="1463" t="s">
        <v>15744</v>
      </c>
      <c r="D1522" s="1469">
        <v>44120.0</v>
      </c>
      <c r="E1522" s="1470" t="s">
        <v>15745</v>
      </c>
      <c r="F1522" s="1471">
        <v>9.44480616E8</v>
      </c>
      <c r="G1522" s="1471">
        <v>9.44480616E8</v>
      </c>
      <c r="H1522" s="1472" t="b">
        <v>0</v>
      </c>
      <c r="I1522" s="1468" t="s">
        <v>76</v>
      </c>
      <c r="J1522" s="1472" t="b">
        <v>0</v>
      </c>
      <c r="K1522" s="1468" t="s">
        <v>13086</v>
      </c>
      <c r="L1522" s="1475">
        <v>6.60836E11</v>
      </c>
      <c r="M1522" s="1463" t="s">
        <v>3363</v>
      </c>
      <c r="N1522" s="1463" t="s">
        <v>6473</v>
      </c>
      <c r="P1522" s="1463" t="s">
        <v>3363</v>
      </c>
    </row>
    <row r="1523" hidden="1">
      <c r="A1523" s="1464">
        <v>1693.0</v>
      </c>
      <c r="B1523" s="1463" t="s">
        <v>15746</v>
      </c>
      <c r="C1523" s="1463" t="s">
        <v>15747</v>
      </c>
      <c r="D1523" s="1469">
        <v>44331.0</v>
      </c>
      <c r="E1523" s="1470" t="s">
        <v>15748</v>
      </c>
      <c r="F1523" s="1471">
        <v>8.18125229E8</v>
      </c>
      <c r="G1523" s="1471">
        <v>8.18125229E8</v>
      </c>
      <c r="H1523" s="1472" t="b">
        <v>0</v>
      </c>
      <c r="I1523" s="1468" t="s">
        <v>76</v>
      </c>
      <c r="J1523" s="1472" t="b">
        <v>1</v>
      </c>
      <c r="K1523" s="1468" t="s">
        <v>13086</v>
      </c>
      <c r="L1523" s="1475">
        <v>6.60836E11</v>
      </c>
      <c r="M1523" s="1463" t="s">
        <v>3363</v>
      </c>
      <c r="N1523" s="1474"/>
      <c r="O1523" s="1474"/>
      <c r="P1523" s="1463" t="s">
        <v>3363</v>
      </c>
    </row>
    <row r="1524" hidden="1">
      <c r="A1524" s="1464">
        <v>1694.0</v>
      </c>
      <c r="B1524" s="1463" t="s">
        <v>15749</v>
      </c>
      <c r="C1524" s="1463" t="s">
        <v>15750</v>
      </c>
      <c r="D1524" s="1469">
        <v>44331.0</v>
      </c>
      <c r="E1524" s="1470" t="s">
        <v>15751</v>
      </c>
      <c r="F1524" s="1471">
        <v>8.51210995E8</v>
      </c>
      <c r="G1524" s="1471">
        <v>8.51210995E8</v>
      </c>
      <c r="H1524" s="1472" t="b">
        <v>0</v>
      </c>
      <c r="I1524" s="1468" t="s">
        <v>76</v>
      </c>
      <c r="J1524" s="1472" t="b">
        <v>1</v>
      </c>
      <c r="K1524" s="1468" t="s">
        <v>13086</v>
      </c>
      <c r="L1524" s="1475">
        <v>6.60836E11</v>
      </c>
      <c r="M1524" s="1474"/>
      <c r="N1524" s="1474"/>
      <c r="O1524" s="1474"/>
      <c r="P1524" s="1474"/>
    </row>
    <row r="1525" hidden="1">
      <c r="A1525" s="1464">
        <v>1695.0</v>
      </c>
      <c r="B1525" s="1463" t="s">
        <v>15752</v>
      </c>
      <c r="C1525" s="1463" t="s">
        <v>15753</v>
      </c>
      <c r="D1525" s="1469">
        <v>44120.0</v>
      </c>
      <c r="E1525" s="1470" t="s">
        <v>15754</v>
      </c>
      <c r="F1525" s="1471">
        <v>8.51210995E8</v>
      </c>
      <c r="G1525" s="1471">
        <v>8.51210995E8</v>
      </c>
      <c r="H1525" s="1472" t="b">
        <v>0</v>
      </c>
      <c r="I1525" s="1468" t="s">
        <v>76</v>
      </c>
      <c r="J1525" s="1472" t="b">
        <v>0</v>
      </c>
      <c r="K1525" s="1468" t="s">
        <v>13086</v>
      </c>
      <c r="L1525" s="1475">
        <v>6.60836E11</v>
      </c>
      <c r="M1525" s="1463" t="s">
        <v>5101</v>
      </c>
      <c r="N1525" s="1463" t="s">
        <v>5101</v>
      </c>
      <c r="O1525" s="1474"/>
      <c r="P1525" s="1474"/>
    </row>
    <row r="1526" hidden="1">
      <c r="A1526" s="1464">
        <v>1696.0</v>
      </c>
      <c r="B1526" s="1463" t="s">
        <v>15755</v>
      </c>
      <c r="C1526" s="1463" t="s">
        <v>15756</v>
      </c>
      <c r="D1526" s="1469">
        <v>44331.0</v>
      </c>
      <c r="E1526" s="1470" t="s">
        <v>15757</v>
      </c>
      <c r="F1526" s="1471">
        <v>8.23332323E8</v>
      </c>
      <c r="G1526" s="1471">
        <v>8.23332323E8</v>
      </c>
      <c r="H1526" s="1472" t="b">
        <v>0</v>
      </c>
      <c r="I1526" s="1468" t="s">
        <v>76</v>
      </c>
      <c r="J1526" s="1472" t="b">
        <v>1</v>
      </c>
      <c r="K1526" s="1468" t="s">
        <v>13086</v>
      </c>
      <c r="L1526" s="1475">
        <v>6.60836E11</v>
      </c>
      <c r="M1526" s="1474"/>
      <c r="N1526" s="1474"/>
      <c r="O1526" s="1474"/>
      <c r="P1526" s="1474"/>
    </row>
    <row r="1527" hidden="1">
      <c r="A1527" s="1464">
        <v>1697.0</v>
      </c>
      <c r="B1527" s="1463" t="s">
        <v>15758</v>
      </c>
      <c r="C1527" s="1463" t="s">
        <v>15759</v>
      </c>
      <c r="D1527" s="1469">
        <v>44331.0</v>
      </c>
      <c r="E1527" s="1470" t="s">
        <v>15760</v>
      </c>
      <c r="F1527" s="1471">
        <v>6.993895645E9</v>
      </c>
      <c r="G1527" s="1471">
        <v>6.993895645E9</v>
      </c>
      <c r="H1527" s="1472" t="b">
        <v>0</v>
      </c>
      <c r="I1527" s="1468" t="s">
        <v>76</v>
      </c>
      <c r="J1527" s="1472" t="b">
        <v>1</v>
      </c>
      <c r="K1527" s="1468" t="s">
        <v>13086</v>
      </c>
      <c r="L1527" s="1475">
        <v>6.60836E11</v>
      </c>
      <c r="M1527" s="1463" t="s">
        <v>2464</v>
      </c>
      <c r="N1527" s="1463" t="s">
        <v>5998</v>
      </c>
      <c r="O1527" s="1474"/>
      <c r="P1527" s="1463" t="s">
        <v>2464</v>
      </c>
    </row>
    <row r="1528" hidden="1">
      <c r="A1528" s="1464">
        <v>1698.0</v>
      </c>
      <c r="B1528" s="1463" t="s">
        <v>15761</v>
      </c>
      <c r="C1528" s="1463" t="s">
        <v>15762</v>
      </c>
      <c r="D1528" s="1469">
        <v>44154.0</v>
      </c>
      <c r="E1528" s="1470" t="s">
        <v>15763</v>
      </c>
      <c r="F1528" s="1471">
        <v>8.60160515E8</v>
      </c>
      <c r="G1528" s="1471">
        <v>8.60160515E8</v>
      </c>
      <c r="H1528" s="1472" t="b">
        <v>0</v>
      </c>
      <c r="I1528" s="1468" t="s">
        <v>244</v>
      </c>
      <c r="J1528" s="1472" t="b">
        <v>0</v>
      </c>
      <c r="K1528" s="1468" t="s">
        <v>14089</v>
      </c>
      <c r="L1528" s="1471">
        <v>6.6850185804E10</v>
      </c>
      <c r="M1528" s="1463" t="s">
        <v>2464</v>
      </c>
      <c r="N1528" s="1463" t="s">
        <v>244</v>
      </c>
      <c r="O1528" s="1463" t="s">
        <v>15764</v>
      </c>
      <c r="P1528" s="1463" t="s">
        <v>2464</v>
      </c>
    </row>
    <row r="1529" hidden="1">
      <c r="A1529" s="1464">
        <v>1699.0</v>
      </c>
      <c r="B1529" s="1463" t="s">
        <v>15765</v>
      </c>
      <c r="C1529" s="1463" t="s">
        <v>15765</v>
      </c>
      <c r="D1529" s="1469">
        <v>44331.0</v>
      </c>
      <c r="E1529" s="1470" t="s">
        <v>15766</v>
      </c>
      <c r="F1529" s="1471">
        <v>8.91521929E8</v>
      </c>
      <c r="G1529" s="1471">
        <v>8.91521929E8</v>
      </c>
      <c r="H1529" s="1472" t="b">
        <v>0</v>
      </c>
      <c r="I1529" s="1468" t="s">
        <v>76</v>
      </c>
      <c r="J1529" s="1472" t="b">
        <v>0</v>
      </c>
      <c r="K1529" s="1473"/>
      <c r="L1529" s="1473"/>
      <c r="M1529" s="1474"/>
      <c r="N1529" s="1474"/>
      <c r="O1529" s="1474"/>
      <c r="P1529" s="1474"/>
    </row>
    <row r="1530" hidden="1">
      <c r="A1530" s="1464">
        <v>1700.0</v>
      </c>
      <c r="B1530" s="1463" t="s">
        <v>15767</v>
      </c>
      <c r="C1530" s="1463" t="s">
        <v>15768</v>
      </c>
      <c r="D1530" s="1469">
        <v>44168.0</v>
      </c>
      <c r="E1530" s="1470" t="s">
        <v>15769</v>
      </c>
      <c r="F1530" s="1471">
        <v>6.20896458E8</v>
      </c>
      <c r="G1530" s="1471">
        <v>6.20896458E8</v>
      </c>
      <c r="H1530" s="1472" t="b">
        <v>0</v>
      </c>
      <c r="I1530" s="1468" t="s">
        <v>244</v>
      </c>
      <c r="J1530" s="1472" t="b">
        <v>0</v>
      </c>
      <c r="K1530" s="1473"/>
      <c r="L1530" s="1473"/>
      <c r="M1530" s="1463" t="s">
        <v>2464</v>
      </c>
      <c r="N1530" s="1474"/>
      <c r="O1530" s="1474"/>
      <c r="P1530" s="1463" t="s">
        <v>2464</v>
      </c>
    </row>
    <row r="1531" hidden="1">
      <c r="A1531" s="1464">
        <v>1701.0</v>
      </c>
      <c r="B1531" s="1463" t="s">
        <v>15770</v>
      </c>
      <c r="C1531" s="1463" t="s">
        <v>15771</v>
      </c>
      <c r="D1531" s="1469">
        <v>44211.0</v>
      </c>
      <c r="E1531" s="1470" t="s">
        <v>15772</v>
      </c>
      <c r="F1531" s="1471">
        <v>6.14133953E8</v>
      </c>
      <c r="G1531" s="1468" t="s">
        <v>15773</v>
      </c>
      <c r="H1531" s="1472" t="b">
        <v>0</v>
      </c>
      <c r="I1531" s="1468" t="s">
        <v>76</v>
      </c>
      <c r="J1531" s="1472" t="b">
        <v>0</v>
      </c>
      <c r="K1531" s="1473"/>
      <c r="L1531" s="1473"/>
      <c r="M1531" s="1463" t="s">
        <v>2571</v>
      </c>
      <c r="N1531" s="1463" t="s">
        <v>5089</v>
      </c>
      <c r="O1531" s="1474"/>
      <c r="P1531" s="1463" t="s">
        <v>2571</v>
      </c>
    </row>
    <row r="1532" hidden="1">
      <c r="A1532" s="1464">
        <v>1702.0</v>
      </c>
      <c r="B1532" s="1463" t="s">
        <v>13599</v>
      </c>
      <c r="C1532" s="1463" t="s">
        <v>13600</v>
      </c>
      <c r="D1532" s="1469">
        <v>43811.0</v>
      </c>
      <c r="E1532" s="1470" t="s">
        <v>15774</v>
      </c>
      <c r="F1532" s="1471">
        <v>2.2863008E7</v>
      </c>
      <c r="G1532" s="1468" t="s">
        <v>15775</v>
      </c>
      <c r="H1532" s="1472" t="b">
        <v>0</v>
      </c>
      <c r="I1532" s="1468" t="s">
        <v>76</v>
      </c>
      <c r="J1532" s="1472" t="b">
        <v>0</v>
      </c>
      <c r="K1532" s="1473"/>
      <c r="L1532" s="1473"/>
      <c r="M1532" s="1463" t="s">
        <v>2440</v>
      </c>
      <c r="N1532" s="1474"/>
      <c r="O1532" s="1474"/>
      <c r="P1532" s="1463" t="s">
        <v>2440</v>
      </c>
    </row>
    <row r="1533" hidden="1">
      <c r="A1533" s="1464">
        <v>1703.0</v>
      </c>
      <c r="B1533" s="1463" t="s">
        <v>15776</v>
      </c>
      <c r="C1533" s="1463" t="s">
        <v>15777</v>
      </c>
      <c r="D1533" s="1469">
        <v>44331.0</v>
      </c>
      <c r="E1533" s="1470" t="s">
        <v>15778</v>
      </c>
      <c r="F1533" s="1471">
        <v>9.31250699E8</v>
      </c>
      <c r="G1533" s="1471">
        <v>9.31250699E8</v>
      </c>
      <c r="H1533" s="1472" t="b">
        <v>0</v>
      </c>
      <c r="I1533" s="1468" t="s">
        <v>76</v>
      </c>
      <c r="J1533" s="1472" t="b">
        <v>0</v>
      </c>
      <c r="K1533" s="1473"/>
      <c r="L1533" s="1473"/>
      <c r="M1533" s="1463" t="s">
        <v>2461</v>
      </c>
      <c r="N1533" s="1474"/>
      <c r="O1533" s="1474"/>
      <c r="P1533" s="1463" t="s">
        <v>2461</v>
      </c>
    </row>
    <row r="1534" hidden="1">
      <c r="A1534" s="1464">
        <v>1704.0</v>
      </c>
      <c r="B1534" s="1463" t="s">
        <v>15779</v>
      </c>
      <c r="C1534" s="1463" t="s">
        <v>15780</v>
      </c>
      <c r="D1534" s="1469">
        <v>44765.0</v>
      </c>
      <c r="E1534" s="1470" t="s">
        <v>15781</v>
      </c>
      <c r="F1534" s="1471">
        <v>2.4319495E7</v>
      </c>
      <c r="G1534" s="1471">
        <v>6.57168437E8</v>
      </c>
      <c r="H1534" s="1472" t="b">
        <v>0</v>
      </c>
      <c r="I1534" s="1468" t="s">
        <v>76</v>
      </c>
      <c r="J1534" s="1472" t="b">
        <v>0</v>
      </c>
      <c r="K1534" s="1468" t="s">
        <v>6480</v>
      </c>
      <c r="L1534" s="1471">
        <v>6.6647253923E10</v>
      </c>
      <c r="M1534" s="1463" t="s">
        <v>2426</v>
      </c>
      <c r="N1534" s="1463" t="s">
        <v>5374</v>
      </c>
      <c r="O1534" s="1474"/>
      <c r="P1534" s="1463" t="s">
        <v>2426</v>
      </c>
    </row>
    <row r="1535" hidden="1">
      <c r="A1535" s="1464">
        <v>1705.0</v>
      </c>
      <c r="B1535" s="1463" t="s">
        <v>15782</v>
      </c>
      <c r="C1535" s="1463" t="s">
        <v>15783</v>
      </c>
      <c r="D1535" s="1469">
        <v>44331.0</v>
      </c>
      <c r="E1535" s="1470" t="s">
        <v>15784</v>
      </c>
      <c r="F1535" s="1471">
        <v>2.4319498E7</v>
      </c>
      <c r="G1535" s="1471">
        <v>6.57168434E8</v>
      </c>
      <c r="H1535" s="1472" t="b">
        <v>0</v>
      </c>
      <c r="I1535" s="1468" t="s">
        <v>76</v>
      </c>
      <c r="J1535" s="1472" t="b">
        <v>1</v>
      </c>
      <c r="K1535" s="1473"/>
      <c r="L1535" s="1473"/>
      <c r="M1535" s="1463" t="s">
        <v>2437</v>
      </c>
      <c r="N1535" s="1463" t="s">
        <v>4962</v>
      </c>
      <c r="O1535" s="1474"/>
      <c r="P1535" s="1463" t="s">
        <v>2437</v>
      </c>
    </row>
    <row r="1536">
      <c r="A1536" s="1464">
        <v>1706.0</v>
      </c>
      <c r="B1536" s="1463" t="s">
        <v>5371</v>
      </c>
      <c r="C1536" s="1463" t="s">
        <v>5372</v>
      </c>
      <c r="D1536" s="1469">
        <v>45645.0</v>
      </c>
      <c r="E1536" s="1470" t="s">
        <v>5373</v>
      </c>
      <c r="F1536" s="1471">
        <v>2.4319497E7</v>
      </c>
      <c r="G1536" s="1476"/>
      <c r="H1536" s="1472" t="b">
        <v>1</v>
      </c>
      <c r="I1536" s="1468" t="s">
        <v>76</v>
      </c>
      <c r="J1536" s="1472" t="b">
        <v>1</v>
      </c>
      <c r="K1536" s="1468" t="s">
        <v>1077</v>
      </c>
      <c r="L1536" s="1471">
        <v>6.6618258585E10</v>
      </c>
      <c r="M1536" s="1463" t="s">
        <v>2437</v>
      </c>
      <c r="N1536" s="1474"/>
      <c r="O1536" s="1463" t="s">
        <v>10173</v>
      </c>
      <c r="P1536" s="1463" t="s">
        <v>2437</v>
      </c>
    </row>
    <row r="1537" hidden="1">
      <c r="A1537" s="1464">
        <v>1707.0</v>
      </c>
      <c r="B1537" s="1463" t="s">
        <v>15785</v>
      </c>
      <c r="C1537" s="1463" t="s">
        <v>15786</v>
      </c>
      <c r="D1537" s="1469">
        <v>44331.0</v>
      </c>
      <c r="E1537" s="1470" t="s">
        <v>15787</v>
      </c>
      <c r="F1537" s="1471">
        <v>2.4319499E7</v>
      </c>
      <c r="G1537" s="1471">
        <v>6.57168436E8</v>
      </c>
      <c r="H1537" s="1472" t="b">
        <v>0</v>
      </c>
      <c r="I1537" s="1468" t="s">
        <v>76</v>
      </c>
      <c r="J1537" s="1472" t="b">
        <v>0</v>
      </c>
      <c r="K1537" s="1468" t="s">
        <v>6480</v>
      </c>
      <c r="L1537" s="1471">
        <v>6.6647253923E10</v>
      </c>
      <c r="M1537" s="1463" t="s">
        <v>2476</v>
      </c>
      <c r="N1537" s="1463" t="s">
        <v>5374</v>
      </c>
      <c r="O1537" s="1474"/>
      <c r="P1537" s="1463" t="s">
        <v>2476</v>
      </c>
    </row>
    <row r="1538" hidden="1">
      <c r="A1538" s="1464">
        <v>1708.0</v>
      </c>
      <c r="B1538" s="1463" t="s">
        <v>15788</v>
      </c>
      <c r="C1538" s="1463" t="s">
        <v>15789</v>
      </c>
      <c r="D1538" s="1469">
        <v>44331.0</v>
      </c>
      <c r="E1538" s="1470" t="s">
        <v>15790</v>
      </c>
      <c r="F1538" s="1471">
        <v>2.4319493E7</v>
      </c>
      <c r="G1538" s="1471">
        <v>2.4760022E7</v>
      </c>
      <c r="H1538" s="1472" t="b">
        <v>0</v>
      </c>
      <c r="I1538" s="1468" t="s">
        <v>76</v>
      </c>
      <c r="J1538" s="1472" t="b">
        <v>1</v>
      </c>
      <c r="K1538" s="1473"/>
      <c r="L1538" s="1473"/>
      <c r="M1538" s="1463" t="s">
        <v>2426</v>
      </c>
      <c r="N1538" s="1463" t="s">
        <v>5307</v>
      </c>
      <c r="O1538" s="1474"/>
      <c r="P1538" s="1463" t="s">
        <v>2426</v>
      </c>
    </row>
    <row r="1539" hidden="1">
      <c r="A1539" s="1464">
        <v>1709.0</v>
      </c>
      <c r="B1539" s="1463" t="s">
        <v>15791</v>
      </c>
      <c r="C1539" s="1463" t="s">
        <v>15792</v>
      </c>
      <c r="D1539" s="1469">
        <v>44533.0</v>
      </c>
      <c r="E1539" s="1470" t="s">
        <v>15793</v>
      </c>
      <c r="F1539" s="1471">
        <v>9.6636267E8</v>
      </c>
      <c r="G1539" s="1471">
        <v>9.6636267E8</v>
      </c>
      <c r="H1539" s="1472" t="b">
        <v>0</v>
      </c>
      <c r="I1539" s="1468" t="s">
        <v>244</v>
      </c>
      <c r="J1539" s="1472" t="b">
        <v>0</v>
      </c>
      <c r="K1539" s="1468" t="s">
        <v>4936</v>
      </c>
      <c r="L1539" s="1471">
        <v>6.6909921784E10</v>
      </c>
      <c r="M1539" s="1463" t="s">
        <v>2464</v>
      </c>
      <c r="N1539" s="1463" t="s">
        <v>244</v>
      </c>
      <c r="O1539" s="1463" t="s">
        <v>244</v>
      </c>
      <c r="P1539" s="1463" t="s">
        <v>2464</v>
      </c>
    </row>
    <row r="1540" hidden="1">
      <c r="A1540" s="1464">
        <v>1710.0</v>
      </c>
      <c r="B1540" s="1463" t="s">
        <v>15794</v>
      </c>
      <c r="C1540" s="1463" t="s">
        <v>15795</v>
      </c>
      <c r="D1540" s="1469">
        <v>44132.0</v>
      </c>
      <c r="E1540" s="1470" t="s">
        <v>15796</v>
      </c>
      <c r="F1540" s="1475">
        <v>6.6091E11</v>
      </c>
      <c r="G1540" s="1475">
        <v>6.6091E11</v>
      </c>
      <c r="H1540" s="1472" t="b">
        <v>0</v>
      </c>
      <c r="I1540" s="1468" t="s">
        <v>76</v>
      </c>
      <c r="J1540" s="1472" t="b">
        <v>1</v>
      </c>
      <c r="K1540" s="1473"/>
      <c r="L1540" s="1473"/>
      <c r="M1540" s="1474"/>
      <c r="N1540" s="1474"/>
      <c r="O1540" s="1474"/>
      <c r="P1540" s="1474"/>
    </row>
    <row r="1541" hidden="1">
      <c r="A1541" s="1464">
        <v>1711.0</v>
      </c>
      <c r="B1541" s="1463" t="s">
        <v>15797</v>
      </c>
      <c r="C1541" s="1463" t="s">
        <v>15798</v>
      </c>
      <c r="D1541" s="1469">
        <v>44174.0</v>
      </c>
      <c r="E1541" s="1470" t="s">
        <v>15799</v>
      </c>
      <c r="F1541" s="1471">
        <v>9.44800882E8</v>
      </c>
      <c r="G1541" s="1471">
        <v>9.44800882E8</v>
      </c>
      <c r="H1541" s="1472" t="b">
        <v>0</v>
      </c>
      <c r="I1541" s="1468" t="s">
        <v>244</v>
      </c>
      <c r="J1541" s="1472" t="b">
        <v>0</v>
      </c>
      <c r="K1541" s="1468" t="s">
        <v>14736</v>
      </c>
      <c r="L1541" s="1471">
        <v>6.6944964881E10</v>
      </c>
      <c r="M1541" s="1463" t="s">
        <v>2440</v>
      </c>
      <c r="N1541" s="1474"/>
      <c r="O1541" s="1474"/>
      <c r="P1541" s="1463" t="s">
        <v>2440</v>
      </c>
    </row>
    <row r="1542" hidden="1">
      <c r="A1542" s="1464">
        <v>1712.0</v>
      </c>
      <c r="B1542" s="1463" t="s">
        <v>15800</v>
      </c>
      <c r="C1542" s="1463" t="s">
        <v>15801</v>
      </c>
      <c r="D1542" s="1469">
        <v>44133.0</v>
      </c>
      <c r="E1542" s="1470" t="s">
        <v>15802</v>
      </c>
      <c r="F1542" s="1471">
        <v>9.93526742E8</v>
      </c>
      <c r="G1542" s="1471">
        <v>9.93526742E8</v>
      </c>
      <c r="H1542" s="1472" t="b">
        <v>0</v>
      </c>
      <c r="I1542" s="1468" t="s">
        <v>76</v>
      </c>
      <c r="J1542" s="1472" t="b">
        <v>0</v>
      </c>
      <c r="K1542" s="1473"/>
      <c r="L1542" s="1473"/>
      <c r="M1542" s="1463" t="s">
        <v>2432</v>
      </c>
      <c r="N1542" s="1463" t="s">
        <v>4986</v>
      </c>
      <c r="O1542" s="1474"/>
      <c r="P1542" s="1463" t="s">
        <v>2432</v>
      </c>
    </row>
    <row r="1543" hidden="1">
      <c r="A1543" s="1464">
        <v>1713.0</v>
      </c>
      <c r="B1543" s="1463" t="s">
        <v>15803</v>
      </c>
      <c r="C1543" s="1463" t="s">
        <v>15804</v>
      </c>
      <c r="D1543" s="1469">
        <v>45628.0</v>
      </c>
      <c r="E1543" s="1470" t="s">
        <v>15805</v>
      </c>
      <c r="F1543" s="1471">
        <v>9.49206733E8</v>
      </c>
      <c r="G1543" s="1471">
        <v>9.49206733E8</v>
      </c>
      <c r="H1543" s="1472" t="b">
        <v>0</v>
      </c>
      <c r="I1543" s="1468" t="s">
        <v>76</v>
      </c>
      <c r="J1543" s="1472" t="b">
        <v>0</v>
      </c>
      <c r="K1543" s="1468" t="s">
        <v>1077</v>
      </c>
      <c r="L1543" s="1471">
        <v>6.6618258585E10</v>
      </c>
      <c r="M1543" s="1463" t="s">
        <v>2432</v>
      </c>
      <c r="N1543" s="1474"/>
      <c r="O1543" s="1463" t="s">
        <v>8522</v>
      </c>
      <c r="P1543" s="1463" t="s">
        <v>2432</v>
      </c>
    </row>
    <row r="1544" hidden="1">
      <c r="A1544" s="1464">
        <v>1714.0</v>
      </c>
      <c r="B1544" s="1463" t="s">
        <v>15806</v>
      </c>
      <c r="C1544" s="1463" t="s">
        <v>15807</v>
      </c>
      <c r="D1544" s="1469">
        <v>44331.0</v>
      </c>
      <c r="E1544" s="1470" t="s">
        <v>15808</v>
      </c>
      <c r="F1544" s="1471">
        <v>9.49936736E8</v>
      </c>
      <c r="G1544" s="1471">
        <v>9.49936736E8</v>
      </c>
      <c r="H1544" s="1472" t="b">
        <v>0</v>
      </c>
      <c r="I1544" s="1468" t="s">
        <v>76</v>
      </c>
      <c r="J1544" s="1472" t="b">
        <v>0</v>
      </c>
      <c r="K1544" s="1468" t="s">
        <v>1204</v>
      </c>
      <c r="L1544" s="1471">
        <v>6.6839565594E10</v>
      </c>
      <c r="M1544" s="1463" t="s">
        <v>2432</v>
      </c>
      <c r="N1544" s="1463" t="s">
        <v>4954</v>
      </c>
      <c r="O1544" s="1463" t="s">
        <v>5209</v>
      </c>
      <c r="P1544" s="1463" t="s">
        <v>2432</v>
      </c>
    </row>
    <row r="1545" hidden="1">
      <c r="A1545" s="1464">
        <v>1715.0</v>
      </c>
      <c r="B1545" s="1463" t="s">
        <v>15809</v>
      </c>
      <c r="C1545" s="1463" t="s">
        <v>15810</v>
      </c>
      <c r="D1545" s="1469">
        <v>44331.0</v>
      </c>
      <c r="E1545" s="1470" t="s">
        <v>15811</v>
      </c>
      <c r="F1545" s="1471">
        <v>9.50046745E8</v>
      </c>
      <c r="G1545" s="1471">
        <v>9.50046745E8</v>
      </c>
      <c r="H1545" s="1472" t="b">
        <v>0</v>
      </c>
      <c r="I1545" s="1468" t="s">
        <v>76</v>
      </c>
      <c r="J1545" s="1472" t="b">
        <v>0</v>
      </c>
      <c r="K1545" s="1468" t="s">
        <v>1204</v>
      </c>
      <c r="L1545" s="1471">
        <v>6.6839565594E10</v>
      </c>
      <c r="M1545" s="1463" t="s">
        <v>2432</v>
      </c>
      <c r="N1545" s="1463" t="s">
        <v>5345</v>
      </c>
      <c r="O1545" s="1463" t="s">
        <v>5235</v>
      </c>
      <c r="P1545" s="1463" t="s">
        <v>2432</v>
      </c>
    </row>
    <row r="1546" hidden="1">
      <c r="A1546" s="1464">
        <v>1716.0</v>
      </c>
      <c r="B1546" s="1463" t="s">
        <v>15812</v>
      </c>
      <c r="C1546" s="1463" t="s">
        <v>15813</v>
      </c>
      <c r="D1546" s="1469">
        <v>44133.0</v>
      </c>
      <c r="E1546" s="1470" t="s">
        <v>15814</v>
      </c>
      <c r="F1546" s="1471">
        <v>9.31319316E8</v>
      </c>
      <c r="G1546" s="1471">
        <v>9.31319316E8</v>
      </c>
      <c r="H1546" s="1472" t="b">
        <v>0</v>
      </c>
      <c r="I1546" s="1468" t="s">
        <v>76</v>
      </c>
      <c r="J1546" s="1472" t="b">
        <v>0</v>
      </c>
      <c r="K1546" s="1473"/>
      <c r="L1546" s="1473"/>
      <c r="M1546" s="1463" t="s">
        <v>2432</v>
      </c>
      <c r="N1546" s="1474"/>
      <c r="O1546" s="1474"/>
      <c r="P1546" s="1463" t="s">
        <v>2432</v>
      </c>
    </row>
    <row r="1547" hidden="1">
      <c r="A1547" s="1464">
        <v>1717.0</v>
      </c>
      <c r="B1547" s="1463" t="s">
        <v>15815</v>
      </c>
      <c r="C1547" s="1463" t="s">
        <v>15816</v>
      </c>
      <c r="D1547" s="1469">
        <v>44133.0</v>
      </c>
      <c r="E1547" s="1470" t="s">
        <v>15817</v>
      </c>
      <c r="F1547" s="1475">
        <v>6.60926E11</v>
      </c>
      <c r="G1547" s="1471">
        <v>6.6924142998E10</v>
      </c>
      <c r="H1547" s="1472" t="b">
        <v>0</v>
      </c>
      <c r="I1547" s="1468" t="s">
        <v>76</v>
      </c>
      <c r="J1547" s="1472" t="b">
        <v>1</v>
      </c>
      <c r="K1547" s="1473"/>
      <c r="L1547" s="1473"/>
      <c r="M1547" s="1474"/>
      <c r="N1547" s="1474"/>
      <c r="O1547" s="1474"/>
      <c r="P1547" s="1474"/>
    </row>
    <row r="1548" hidden="1">
      <c r="A1548" s="1464">
        <v>1718.0</v>
      </c>
      <c r="B1548" s="1463" t="s">
        <v>15818</v>
      </c>
      <c r="C1548" s="1463" t="s">
        <v>15819</v>
      </c>
      <c r="D1548" s="1469">
        <v>44134.0</v>
      </c>
      <c r="E1548" s="1470" t="s">
        <v>15820</v>
      </c>
      <c r="F1548" s="1471">
        <v>6.53489835E8</v>
      </c>
      <c r="G1548" s="1471">
        <v>6.53489835E8</v>
      </c>
      <c r="H1548" s="1472" t="b">
        <v>0</v>
      </c>
      <c r="I1548" s="1468" t="s">
        <v>244</v>
      </c>
      <c r="J1548" s="1472" t="b">
        <v>0</v>
      </c>
      <c r="K1548" s="1468" t="s">
        <v>14736</v>
      </c>
      <c r="L1548" s="1471">
        <v>6.6944964881E10</v>
      </c>
      <c r="M1548" s="1463" t="s">
        <v>2426</v>
      </c>
      <c r="O1548" s="1474"/>
      <c r="P1548" s="1463" t="s">
        <v>2426</v>
      </c>
    </row>
    <row r="1549" hidden="1">
      <c r="A1549" s="1464">
        <v>1719.0</v>
      </c>
      <c r="B1549" s="1463" t="s">
        <v>15821</v>
      </c>
      <c r="C1549" s="1463" t="s">
        <v>15822</v>
      </c>
      <c r="D1549" s="1469">
        <v>44134.0</v>
      </c>
      <c r="E1549" s="1470" t="s">
        <v>15823</v>
      </c>
      <c r="F1549" s="1471">
        <v>9.35751119E8</v>
      </c>
      <c r="G1549" s="1471">
        <v>9.35751119E8</v>
      </c>
      <c r="H1549" s="1472" t="b">
        <v>0</v>
      </c>
      <c r="I1549" s="1468" t="s">
        <v>244</v>
      </c>
      <c r="J1549" s="1472" t="b">
        <v>1</v>
      </c>
      <c r="K1549" s="1473"/>
      <c r="L1549" s="1473"/>
      <c r="M1549" s="1463" t="s">
        <v>2437</v>
      </c>
      <c r="N1549" s="1474"/>
      <c r="O1549" s="1474"/>
      <c r="P1549" s="1463" t="s">
        <v>2437</v>
      </c>
    </row>
    <row r="1550" hidden="1">
      <c r="A1550" s="1464">
        <v>1720.0</v>
      </c>
      <c r="B1550" s="1463" t="s">
        <v>15824</v>
      </c>
      <c r="C1550" s="1463" t="s">
        <v>15825</v>
      </c>
      <c r="D1550" s="1469">
        <v>44134.0</v>
      </c>
      <c r="E1550" s="1470" t="s">
        <v>15826</v>
      </c>
      <c r="F1550" s="1471">
        <v>6.53482017E8</v>
      </c>
      <c r="G1550" s="1471">
        <v>6.53482017E8</v>
      </c>
      <c r="H1550" s="1472" t="b">
        <v>0</v>
      </c>
      <c r="I1550" s="1468" t="s">
        <v>244</v>
      </c>
      <c r="J1550" s="1472" t="b">
        <v>0</v>
      </c>
      <c r="K1550" s="1468" t="s">
        <v>14736</v>
      </c>
      <c r="L1550" s="1471">
        <v>6.6944964881E10</v>
      </c>
      <c r="M1550" s="1463" t="s">
        <v>2426</v>
      </c>
      <c r="O1550" s="1474"/>
      <c r="P1550" s="1463" t="s">
        <v>2426</v>
      </c>
    </row>
    <row r="1551" hidden="1">
      <c r="A1551" s="1464">
        <v>1721.0</v>
      </c>
      <c r="B1551" s="1463" t="s">
        <v>15827</v>
      </c>
      <c r="C1551" s="1463" t="s">
        <v>15828</v>
      </c>
      <c r="D1551" s="1469">
        <v>44517.0</v>
      </c>
      <c r="E1551" s="1470" t="s">
        <v>15829</v>
      </c>
      <c r="F1551" s="1471">
        <v>7.6363649E7</v>
      </c>
      <c r="G1551" s="1471">
        <v>8.1418259E8</v>
      </c>
      <c r="H1551" s="1472" t="b">
        <v>0</v>
      </c>
      <c r="I1551" s="1468" t="s">
        <v>244</v>
      </c>
      <c r="J1551" s="1472" t="b">
        <v>1</v>
      </c>
      <c r="K1551" s="1468" t="s">
        <v>14736</v>
      </c>
      <c r="L1551" s="1471">
        <v>6.6944964881E10</v>
      </c>
      <c r="M1551" s="1463" t="s">
        <v>2426</v>
      </c>
      <c r="O1551" s="1474"/>
      <c r="P1551" s="1463" t="s">
        <v>2426</v>
      </c>
    </row>
    <row r="1552">
      <c r="A1552" s="1464">
        <v>1722.0</v>
      </c>
      <c r="B1552" s="1463" t="s">
        <v>5375</v>
      </c>
      <c r="C1552" s="1463" t="s">
        <v>5376</v>
      </c>
      <c r="D1552" s="1469">
        <v>45505.0</v>
      </c>
      <c r="E1552" s="1470" t="s">
        <v>5377</v>
      </c>
      <c r="F1552" s="1471">
        <v>8.32975467E8</v>
      </c>
      <c r="G1552" s="1471">
        <v>8.32975467E8</v>
      </c>
      <c r="H1552" s="1472" t="b">
        <v>1</v>
      </c>
      <c r="I1552" s="1468" t="s">
        <v>76</v>
      </c>
      <c r="J1552" s="1472" t="b">
        <v>1</v>
      </c>
      <c r="K1552" s="1468" t="s">
        <v>4936</v>
      </c>
      <c r="L1552" s="1471">
        <v>6.6909921784E10</v>
      </c>
      <c r="M1552" s="1463" t="s">
        <v>10516</v>
      </c>
      <c r="N1552" s="1463" t="s">
        <v>10173</v>
      </c>
      <c r="O1552" s="1463" t="s">
        <v>10173</v>
      </c>
      <c r="P1552" s="1463" t="s">
        <v>10516</v>
      </c>
    </row>
    <row r="1553" hidden="1">
      <c r="A1553" s="1464">
        <v>1723.0</v>
      </c>
      <c r="B1553" s="1463" t="s">
        <v>15830</v>
      </c>
      <c r="C1553" s="1463" t="s">
        <v>15831</v>
      </c>
      <c r="D1553" s="1469">
        <v>45390.0</v>
      </c>
      <c r="E1553" s="1470" t="s">
        <v>15832</v>
      </c>
      <c r="F1553" s="1471">
        <v>8.1141608E8</v>
      </c>
      <c r="G1553" s="1471">
        <v>8.1141608E8</v>
      </c>
      <c r="H1553" s="1472" t="b">
        <v>0</v>
      </c>
      <c r="I1553" s="1468" t="s">
        <v>76</v>
      </c>
      <c r="J1553" s="1472" t="b">
        <v>0</v>
      </c>
      <c r="K1553" s="1468" t="s">
        <v>4936</v>
      </c>
      <c r="L1553" s="1471">
        <v>6.6909921784E10</v>
      </c>
      <c r="M1553" s="1463" t="s">
        <v>2464</v>
      </c>
      <c r="N1553" s="1474"/>
      <c r="O1553" s="1463" t="s">
        <v>5165</v>
      </c>
      <c r="P1553" s="1463" t="s">
        <v>2464</v>
      </c>
    </row>
    <row r="1554" hidden="1">
      <c r="A1554" s="1464">
        <v>1724.0</v>
      </c>
      <c r="B1554" s="1463" t="s">
        <v>15833</v>
      </c>
      <c r="C1554" s="1463" t="s">
        <v>15834</v>
      </c>
      <c r="D1554" s="1469">
        <v>44136.0</v>
      </c>
      <c r="E1554" s="1470" t="s">
        <v>15835</v>
      </c>
      <c r="F1554" s="1471">
        <v>6.2737707E8</v>
      </c>
      <c r="G1554" s="1471">
        <v>6.2737707E8</v>
      </c>
      <c r="H1554" s="1472" t="b">
        <v>0</v>
      </c>
      <c r="I1554" s="1468" t="s">
        <v>76</v>
      </c>
      <c r="J1554" s="1472" t="b">
        <v>0</v>
      </c>
      <c r="K1554" s="1468" t="s">
        <v>13086</v>
      </c>
      <c r="L1554" s="1475">
        <v>6.60836E11</v>
      </c>
      <c r="M1554" s="1463" t="s">
        <v>2432</v>
      </c>
      <c r="N1554" s="1463" t="s">
        <v>5019</v>
      </c>
      <c r="O1554" s="1474"/>
      <c r="P1554" s="1463" t="s">
        <v>2432</v>
      </c>
    </row>
    <row r="1555" hidden="1">
      <c r="A1555" s="1464">
        <v>1725.0</v>
      </c>
      <c r="B1555" s="1463" t="s">
        <v>15836</v>
      </c>
      <c r="C1555" s="1463" t="s">
        <v>15837</v>
      </c>
      <c r="D1555" s="1469">
        <v>44184.0</v>
      </c>
      <c r="E1555" s="1470" t="s">
        <v>15838</v>
      </c>
      <c r="F1555" s="1475">
        <v>6.60888E11</v>
      </c>
      <c r="G1555" s="1471">
        <v>8.87528595E8</v>
      </c>
      <c r="H1555" s="1472" t="b">
        <v>0</v>
      </c>
      <c r="I1555" s="1468" t="s">
        <v>244</v>
      </c>
      <c r="J1555" s="1472" t="b">
        <v>0</v>
      </c>
      <c r="K1555" s="1473"/>
      <c r="L1555" s="1473"/>
      <c r="M1555" s="1463" t="s">
        <v>2426</v>
      </c>
      <c r="O1555" s="1474"/>
      <c r="P1555" s="1463" t="s">
        <v>2426</v>
      </c>
    </row>
    <row r="1556" hidden="1">
      <c r="A1556" s="1464">
        <v>1726.0</v>
      </c>
      <c r="B1556" s="1463" t="s">
        <v>15839</v>
      </c>
      <c r="C1556" s="1463" t="s">
        <v>15840</v>
      </c>
      <c r="D1556" s="1469">
        <v>44137.0</v>
      </c>
      <c r="E1556" s="1470" t="s">
        <v>15841</v>
      </c>
      <c r="F1556" s="1471">
        <v>9.90838787E8</v>
      </c>
      <c r="G1556" s="1471">
        <v>9.90838787E8</v>
      </c>
      <c r="H1556" s="1472" t="b">
        <v>0</v>
      </c>
      <c r="I1556" s="1468" t="s">
        <v>76</v>
      </c>
      <c r="J1556" s="1472" t="b">
        <v>0</v>
      </c>
      <c r="K1556" s="1473"/>
      <c r="L1556" s="1473"/>
      <c r="M1556" s="1463" t="s">
        <v>5101</v>
      </c>
      <c r="N1556" s="1463" t="s">
        <v>5101</v>
      </c>
      <c r="O1556" s="1474"/>
      <c r="P1556" s="1474"/>
    </row>
    <row r="1557" hidden="1">
      <c r="A1557" s="1464">
        <v>1727.0</v>
      </c>
      <c r="B1557" s="1463" t="s">
        <v>5378</v>
      </c>
      <c r="C1557" s="1463" t="s">
        <v>5379</v>
      </c>
      <c r="D1557" s="1469">
        <v>44379.0</v>
      </c>
      <c r="E1557" s="1470" t="s">
        <v>5380</v>
      </c>
      <c r="F1557" s="1471">
        <v>2.4319491E7</v>
      </c>
      <c r="G1557" s="1471">
        <v>2.4760022E7</v>
      </c>
      <c r="H1557" s="1472" t="b">
        <v>0</v>
      </c>
      <c r="I1557" s="1468" t="s">
        <v>76</v>
      </c>
      <c r="J1557" s="1472" t="b">
        <v>0</v>
      </c>
      <c r="K1557" s="1468" t="s">
        <v>1077</v>
      </c>
      <c r="L1557" s="1471">
        <v>6.6618258585E10</v>
      </c>
      <c r="M1557" s="1463" t="s">
        <v>2461</v>
      </c>
      <c r="N1557" s="1474"/>
      <c r="O1557" s="1474"/>
      <c r="P1557" s="1463" t="s">
        <v>2461</v>
      </c>
    </row>
    <row r="1558">
      <c r="A1558" s="1464">
        <v>1728.0</v>
      </c>
      <c r="B1558" s="1463" t="s">
        <v>3210</v>
      </c>
      <c r="C1558" s="1463" t="s">
        <v>5381</v>
      </c>
      <c r="D1558" s="1469">
        <v>44331.0</v>
      </c>
      <c r="E1558" s="1470" t="s">
        <v>5382</v>
      </c>
      <c r="F1558" s="1471">
        <v>9.11201859E8</v>
      </c>
      <c r="G1558" s="1468" t="s">
        <v>5383</v>
      </c>
      <c r="H1558" s="1472" t="b">
        <v>1</v>
      </c>
      <c r="I1558" s="1468" t="s">
        <v>76</v>
      </c>
      <c r="J1558" s="1472" t="b">
        <v>1</v>
      </c>
      <c r="K1558" s="1468" t="s">
        <v>4940</v>
      </c>
      <c r="L1558" s="1471">
        <v>6.68193916E10</v>
      </c>
      <c r="M1558" s="1463" t="s">
        <v>2461</v>
      </c>
      <c r="N1558" s="1474"/>
      <c r="O1558" s="1463" t="s">
        <v>9359</v>
      </c>
      <c r="P1558" s="1463" t="s">
        <v>2461</v>
      </c>
    </row>
    <row r="1559" hidden="1">
      <c r="A1559" s="1464">
        <v>1729.0</v>
      </c>
      <c r="B1559" s="1463" t="s">
        <v>15842</v>
      </c>
      <c r="C1559" s="1463" t="s">
        <v>15843</v>
      </c>
      <c r="D1559" s="1469">
        <v>44331.0</v>
      </c>
      <c r="E1559" s="1470" t="s">
        <v>15844</v>
      </c>
      <c r="F1559" s="1471">
        <v>9.11201868E8</v>
      </c>
      <c r="G1559" s="1471">
        <v>9.11201868E8</v>
      </c>
      <c r="H1559" s="1472" t="b">
        <v>0</v>
      </c>
      <c r="I1559" s="1468" t="s">
        <v>76</v>
      </c>
      <c r="J1559" s="1472" t="b">
        <v>1</v>
      </c>
      <c r="K1559" s="1473"/>
      <c r="L1559" s="1473"/>
      <c r="M1559" s="1463" t="s">
        <v>3211</v>
      </c>
      <c r="N1559" s="1474"/>
      <c r="O1559" s="1474"/>
      <c r="P1559" s="1463" t="s">
        <v>3211</v>
      </c>
    </row>
    <row r="1560" hidden="1">
      <c r="A1560" s="1464">
        <v>1730.0</v>
      </c>
      <c r="B1560" s="1463" t="s">
        <v>15845</v>
      </c>
      <c r="C1560" s="1463" t="s">
        <v>15845</v>
      </c>
      <c r="D1560" s="1469">
        <v>44331.0</v>
      </c>
      <c r="E1560" s="1470" t="s">
        <v>15846</v>
      </c>
      <c r="F1560" s="1475">
        <v>6.60839E11</v>
      </c>
      <c r="G1560" s="1475">
        <v>6.60814E11</v>
      </c>
      <c r="H1560" s="1472" t="b">
        <v>0</v>
      </c>
      <c r="I1560" s="1468" t="s">
        <v>76</v>
      </c>
      <c r="J1560" s="1472" t="b">
        <v>1</v>
      </c>
      <c r="K1560" s="1468" t="s">
        <v>13086</v>
      </c>
      <c r="L1560" s="1475">
        <v>6.60836E11</v>
      </c>
      <c r="M1560" s="1463" t="s">
        <v>2464</v>
      </c>
      <c r="N1560" s="1474"/>
      <c r="O1560" s="1474"/>
      <c r="P1560" s="1463" t="s">
        <v>2464</v>
      </c>
    </row>
    <row r="1561" hidden="1">
      <c r="A1561" s="1464">
        <v>1731.0</v>
      </c>
      <c r="B1561" s="1463" t="s">
        <v>15847</v>
      </c>
      <c r="C1561" s="1463" t="s">
        <v>15848</v>
      </c>
      <c r="D1561" s="1469">
        <v>44139.0</v>
      </c>
      <c r="E1561" s="1470" t="s">
        <v>15849</v>
      </c>
      <c r="F1561" s="1475">
        <v>6.60616E11</v>
      </c>
      <c r="G1561" s="1475">
        <v>6.60616E11</v>
      </c>
      <c r="H1561" s="1472" t="b">
        <v>0</v>
      </c>
      <c r="I1561" s="1468" t="s">
        <v>76</v>
      </c>
      <c r="J1561" s="1472" t="b">
        <v>0</v>
      </c>
      <c r="K1561" s="1473"/>
      <c r="L1561" s="1473"/>
      <c r="M1561" s="1463" t="s">
        <v>2426</v>
      </c>
      <c r="O1561" s="1474"/>
      <c r="P1561" s="1463" t="s">
        <v>2426</v>
      </c>
    </row>
    <row r="1562" hidden="1">
      <c r="A1562" s="1464">
        <v>1732.0</v>
      </c>
      <c r="B1562" s="1463" t="s">
        <v>15850</v>
      </c>
      <c r="C1562" s="1463" t="s">
        <v>15851</v>
      </c>
      <c r="D1562" s="1469">
        <v>44331.0</v>
      </c>
      <c r="E1562" s="1470" t="s">
        <v>15852</v>
      </c>
      <c r="F1562" s="1471">
        <v>3.8259589E7</v>
      </c>
      <c r="G1562" s="1471">
        <v>9.28712525E8</v>
      </c>
      <c r="H1562" s="1472" t="b">
        <v>0</v>
      </c>
      <c r="I1562" s="1468" t="s">
        <v>263</v>
      </c>
      <c r="J1562" s="1472" t="b">
        <v>1</v>
      </c>
      <c r="K1562" s="1473"/>
      <c r="L1562" s="1473"/>
      <c r="M1562" s="1463" t="s">
        <v>2437</v>
      </c>
      <c r="N1562" s="1474"/>
      <c r="O1562" s="1474"/>
      <c r="P1562" s="1463" t="s">
        <v>2437</v>
      </c>
    </row>
    <row r="1563">
      <c r="A1563" s="1464">
        <v>1733.0</v>
      </c>
      <c r="B1563" s="1463" t="s">
        <v>5385</v>
      </c>
      <c r="C1563" s="1463" t="s">
        <v>15853</v>
      </c>
      <c r="D1563" s="1469">
        <v>44331.0</v>
      </c>
      <c r="E1563" s="1470" t="s">
        <v>5387</v>
      </c>
      <c r="F1563" s="1471">
        <v>2.67912E7</v>
      </c>
      <c r="G1563" s="1471">
        <v>6.39536292E8</v>
      </c>
      <c r="H1563" s="1472" t="b">
        <v>1</v>
      </c>
      <c r="I1563" s="1468" t="s">
        <v>76</v>
      </c>
      <c r="J1563" s="1472" t="b">
        <v>1</v>
      </c>
      <c r="K1563" s="1468" t="s">
        <v>4940</v>
      </c>
      <c r="L1563" s="1471">
        <v>6.68193916E10</v>
      </c>
      <c r="M1563" s="1463" t="s">
        <v>2461</v>
      </c>
      <c r="N1563" s="1474"/>
      <c r="O1563" s="1463" t="s">
        <v>9996</v>
      </c>
      <c r="P1563" s="1463" t="s">
        <v>2461</v>
      </c>
    </row>
    <row r="1564" hidden="1">
      <c r="A1564" s="1464">
        <v>1734.0</v>
      </c>
      <c r="B1564" s="1463" t="s">
        <v>15854</v>
      </c>
      <c r="C1564" s="1463" t="s">
        <v>15855</v>
      </c>
      <c r="D1564" s="1469">
        <v>45460.0</v>
      </c>
      <c r="E1564" s="1470" t="s">
        <v>15856</v>
      </c>
      <c r="F1564" s="1471">
        <v>2.2074999E7</v>
      </c>
      <c r="G1564" s="1471">
        <v>2.2074999E7</v>
      </c>
      <c r="H1564" s="1472" t="b">
        <v>0</v>
      </c>
      <c r="I1564" s="1468" t="s">
        <v>76</v>
      </c>
      <c r="J1564" s="1472" t="b">
        <v>0</v>
      </c>
      <c r="K1564" s="1468" t="s">
        <v>4929</v>
      </c>
      <c r="L1564" s="1475">
        <v>6.69232E15</v>
      </c>
      <c r="M1564" s="1463" t="s">
        <v>2426</v>
      </c>
      <c r="O1564" s="1463" t="s">
        <v>4945</v>
      </c>
      <c r="P1564" s="1463" t="s">
        <v>2426</v>
      </c>
    </row>
    <row r="1565" hidden="1">
      <c r="A1565" s="1464">
        <v>1735.0</v>
      </c>
      <c r="B1565" s="1463" t="s">
        <v>15857</v>
      </c>
      <c r="C1565" s="1463" t="s">
        <v>15857</v>
      </c>
      <c r="D1565" s="1469">
        <v>44146.0</v>
      </c>
      <c r="E1565" s="1470" t="s">
        <v>15858</v>
      </c>
      <c r="F1565" s="1471">
        <v>2.4760022E7</v>
      </c>
      <c r="G1565" s="1471">
        <v>2.4760022E7</v>
      </c>
      <c r="H1565" s="1472" t="b">
        <v>0</v>
      </c>
      <c r="I1565" s="1468" t="s">
        <v>76</v>
      </c>
      <c r="J1565" s="1472" t="b">
        <v>0</v>
      </c>
      <c r="K1565" s="1473"/>
      <c r="L1565" s="1473"/>
      <c r="M1565" s="1463" t="s">
        <v>5307</v>
      </c>
      <c r="N1565" s="1463" t="s">
        <v>5307</v>
      </c>
      <c r="O1565" s="1474"/>
      <c r="P1565" s="1474"/>
    </row>
    <row r="1566">
      <c r="A1566" s="1464">
        <v>1736.0</v>
      </c>
      <c r="B1566" s="1463" t="s">
        <v>5388</v>
      </c>
      <c r="C1566" s="1463" t="s">
        <v>5389</v>
      </c>
      <c r="D1566" s="1469">
        <v>44142.0</v>
      </c>
      <c r="E1566" s="1470" t="s">
        <v>5390</v>
      </c>
      <c r="F1566" s="1471">
        <v>9.90807888E8</v>
      </c>
      <c r="G1566" s="1471">
        <v>9.90807888E8</v>
      </c>
      <c r="H1566" s="1472" t="b">
        <v>1</v>
      </c>
      <c r="I1566" s="1468" t="s">
        <v>244</v>
      </c>
      <c r="J1566" s="1472" t="b">
        <v>1</v>
      </c>
      <c r="K1566" s="1468" t="s">
        <v>4936</v>
      </c>
      <c r="L1566" s="1471">
        <v>6.6909921784E10</v>
      </c>
      <c r="M1566" s="1463" t="s">
        <v>2937</v>
      </c>
      <c r="N1566" s="1474"/>
      <c r="O1566" s="1463" t="s">
        <v>10535</v>
      </c>
      <c r="P1566" s="1463" t="s">
        <v>2937</v>
      </c>
    </row>
    <row r="1567" hidden="1">
      <c r="A1567" s="1464">
        <v>1737.0</v>
      </c>
      <c r="B1567" s="1463" t="s">
        <v>15859</v>
      </c>
      <c r="C1567" s="1463" t="s">
        <v>15860</v>
      </c>
      <c r="D1567" s="1469">
        <v>44154.0</v>
      </c>
      <c r="E1567" s="1470" t="s">
        <v>15861</v>
      </c>
      <c r="F1567" s="1471">
        <v>2.6329E7</v>
      </c>
      <c r="G1567" s="1471">
        <v>8.66598434E8</v>
      </c>
      <c r="H1567" s="1472" t="b">
        <v>0</v>
      </c>
      <c r="I1567" s="1468" t="s">
        <v>76</v>
      </c>
      <c r="J1567" s="1472" t="b">
        <v>0</v>
      </c>
      <c r="K1567" s="1473"/>
      <c r="L1567" s="1473"/>
      <c r="M1567" s="1474"/>
      <c r="N1567" s="1474"/>
      <c r="O1567" s="1474"/>
      <c r="P1567" s="1474"/>
    </row>
    <row r="1568" hidden="1">
      <c r="A1568" s="1464">
        <v>1738.0</v>
      </c>
      <c r="B1568" s="1463" t="s">
        <v>15862</v>
      </c>
      <c r="C1568" s="1463" t="s">
        <v>15863</v>
      </c>
      <c r="D1568" s="1469">
        <v>44319.0</v>
      </c>
      <c r="E1568" s="1470" t="s">
        <v>15864</v>
      </c>
      <c r="F1568" s="1471">
        <v>2.7968888E7</v>
      </c>
      <c r="G1568" s="1471">
        <v>2.7968888E7</v>
      </c>
      <c r="H1568" s="1472" t="b">
        <v>0</v>
      </c>
      <c r="I1568" s="1468" t="s">
        <v>76</v>
      </c>
      <c r="J1568" s="1472" t="b">
        <v>0</v>
      </c>
      <c r="K1568" s="1473"/>
      <c r="L1568" s="1473"/>
      <c r="M1568" s="1463" t="s">
        <v>2464</v>
      </c>
      <c r="N1568" s="1463" t="s">
        <v>4962</v>
      </c>
      <c r="O1568" s="1474"/>
      <c r="P1568" s="1463" t="s">
        <v>2464</v>
      </c>
    </row>
    <row r="1569" hidden="1">
      <c r="A1569" s="1464">
        <v>1739.0</v>
      </c>
      <c r="B1569" s="1463" t="s">
        <v>15865</v>
      </c>
      <c r="C1569" s="1463" t="s">
        <v>15866</v>
      </c>
      <c r="D1569" s="1469">
        <v>44143.0</v>
      </c>
      <c r="E1569" s="1470" t="s">
        <v>15867</v>
      </c>
      <c r="F1569" s="1471">
        <v>8.6942974E8</v>
      </c>
      <c r="G1569" s="1471">
        <v>8.6942974E8</v>
      </c>
      <c r="H1569" s="1472" t="b">
        <v>0</v>
      </c>
      <c r="I1569" s="1468" t="s">
        <v>244</v>
      </c>
      <c r="J1569" s="1472" t="b">
        <v>0</v>
      </c>
      <c r="K1569" s="1468" t="s">
        <v>4936</v>
      </c>
      <c r="L1569" s="1471">
        <v>6.6909921784E10</v>
      </c>
      <c r="M1569" s="1463" t="s">
        <v>2476</v>
      </c>
      <c r="N1569" s="1463" t="s">
        <v>244</v>
      </c>
      <c r="O1569" s="1463" t="s">
        <v>244</v>
      </c>
      <c r="P1569" s="1463" t="s">
        <v>5160</v>
      </c>
    </row>
    <row r="1570" hidden="1">
      <c r="A1570" s="1464">
        <v>1740.0</v>
      </c>
      <c r="B1570" s="1463" t="s">
        <v>15868</v>
      </c>
      <c r="C1570" s="1463" t="s">
        <v>15869</v>
      </c>
      <c r="D1570" s="1469">
        <v>44995.0</v>
      </c>
      <c r="E1570" s="1470" t="s">
        <v>15870</v>
      </c>
      <c r="F1570" s="1471">
        <v>2.4760022E7</v>
      </c>
      <c r="G1570" s="1471">
        <v>2.4760022E7</v>
      </c>
      <c r="H1570" s="1472" t="b">
        <v>0</v>
      </c>
      <c r="I1570" s="1468" t="s">
        <v>76</v>
      </c>
      <c r="J1570" s="1472" t="b">
        <v>0</v>
      </c>
      <c r="K1570" s="1468" t="s">
        <v>6480</v>
      </c>
      <c r="L1570" s="1471">
        <v>6.6647253923E10</v>
      </c>
      <c r="M1570" s="1463" t="s">
        <v>2426</v>
      </c>
      <c r="N1570" s="1463" t="s">
        <v>5164</v>
      </c>
      <c r="O1570" s="1463" t="s">
        <v>5307</v>
      </c>
      <c r="P1570" s="1463" t="s">
        <v>2426</v>
      </c>
    </row>
    <row r="1571" hidden="1">
      <c r="A1571" s="1464">
        <v>1741.0</v>
      </c>
      <c r="B1571" s="1463" t="s">
        <v>15871</v>
      </c>
      <c r="C1571" s="1463" t="s">
        <v>15872</v>
      </c>
      <c r="D1571" s="1469">
        <v>45259.0</v>
      </c>
      <c r="E1571" s="1470" t="s">
        <v>15873</v>
      </c>
      <c r="F1571" s="1471">
        <v>2.2074999E7</v>
      </c>
      <c r="G1571" s="1471">
        <v>2.2074999E7</v>
      </c>
      <c r="H1571" s="1472" t="b">
        <v>0</v>
      </c>
      <c r="I1571" s="1468" t="s">
        <v>76</v>
      </c>
      <c r="J1571" s="1472" t="b">
        <v>0</v>
      </c>
      <c r="K1571" s="1468" t="s">
        <v>4929</v>
      </c>
      <c r="L1571" s="1475">
        <v>6.69232E15</v>
      </c>
      <c r="M1571" s="1463" t="s">
        <v>2464</v>
      </c>
      <c r="N1571" s="1463" t="s">
        <v>4945</v>
      </c>
      <c r="O1571" s="1463" t="s">
        <v>4945</v>
      </c>
      <c r="P1571" s="1463" t="s">
        <v>2464</v>
      </c>
    </row>
    <row r="1572" hidden="1">
      <c r="A1572" s="1464">
        <v>1742.0</v>
      </c>
      <c r="B1572" s="1463" t="s">
        <v>15874</v>
      </c>
      <c r="C1572" s="1463" t="s">
        <v>15874</v>
      </c>
      <c r="D1572" s="1469">
        <v>44331.0</v>
      </c>
      <c r="E1572" s="1470" t="s">
        <v>15875</v>
      </c>
      <c r="F1572" s="1471">
        <v>6.6954060921E10</v>
      </c>
      <c r="G1572" s="1471">
        <v>6.6954060921E10</v>
      </c>
      <c r="H1572" s="1472" t="b">
        <v>0</v>
      </c>
      <c r="I1572" s="1468" t="s">
        <v>76</v>
      </c>
      <c r="J1572" s="1472" t="b">
        <v>0</v>
      </c>
      <c r="K1572" s="1473"/>
      <c r="L1572" s="1473"/>
      <c r="M1572" s="1463" t="s">
        <v>2426</v>
      </c>
      <c r="N1572" s="1463" t="s">
        <v>5164</v>
      </c>
      <c r="P1572" s="1463" t="s">
        <v>2426</v>
      </c>
    </row>
    <row r="1573" hidden="1">
      <c r="A1573" s="1464">
        <v>1743.0</v>
      </c>
      <c r="B1573" s="1463" t="s">
        <v>15876</v>
      </c>
      <c r="C1573" s="1463" t="s">
        <v>15877</v>
      </c>
      <c r="D1573" s="1469">
        <v>44171.0</v>
      </c>
      <c r="E1573" s="1470" t="s">
        <v>15878</v>
      </c>
      <c r="F1573" s="1471">
        <v>7.6604303E7</v>
      </c>
      <c r="G1573" s="1471">
        <v>6.50450614E8</v>
      </c>
      <c r="H1573" s="1472" t="b">
        <v>0</v>
      </c>
      <c r="I1573" s="1468" t="s">
        <v>244</v>
      </c>
      <c r="J1573" s="1472" t="b">
        <v>0</v>
      </c>
      <c r="K1573" s="1468" t="s">
        <v>5142</v>
      </c>
      <c r="L1573" s="1471">
        <v>6.620964333E9</v>
      </c>
      <c r="M1573" s="1463" t="s">
        <v>2432</v>
      </c>
      <c r="N1573" s="1463" t="s">
        <v>244</v>
      </c>
      <c r="O1573" s="1463" t="s">
        <v>244</v>
      </c>
      <c r="P1573" s="1463" t="s">
        <v>2432</v>
      </c>
    </row>
    <row r="1574" hidden="1">
      <c r="A1574" s="1464">
        <v>1744.0</v>
      </c>
      <c r="B1574" s="1463" t="s">
        <v>15879</v>
      </c>
      <c r="C1574" s="1463" t="s">
        <v>15879</v>
      </c>
      <c r="D1574" s="1469">
        <v>44148.0</v>
      </c>
      <c r="E1574" s="1470" t="s">
        <v>15880</v>
      </c>
      <c r="F1574" s="1471">
        <v>9.46164141E8</v>
      </c>
      <c r="G1574" s="1471">
        <v>9.46164141E8</v>
      </c>
      <c r="H1574" s="1472" t="b">
        <v>0</v>
      </c>
      <c r="I1574" s="1468" t="s">
        <v>76</v>
      </c>
      <c r="J1574" s="1472" t="b">
        <v>1</v>
      </c>
      <c r="K1574" s="1473"/>
      <c r="L1574" s="1473"/>
      <c r="M1574" s="1463" t="s">
        <v>2464</v>
      </c>
      <c r="N1574" s="1474"/>
      <c r="O1574" s="1474"/>
      <c r="P1574" s="1463" t="s">
        <v>2464</v>
      </c>
    </row>
    <row r="1575" hidden="1">
      <c r="A1575" s="1464">
        <v>1745.0</v>
      </c>
      <c r="B1575" s="1463" t="s">
        <v>15881</v>
      </c>
      <c r="C1575" s="1463" t="s">
        <v>15882</v>
      </c>
      <c r="D1575" s="1469">
        <v>44331.0</v>
      </c>
      <c r="E1575" s="1470" t="s">
        <v>15883</v>
      </c>
      <c r="F1575" s="1471">
        <v>9.82746196E8</v>
      </c>
      <c r="G1575" s="1471">
        <v>9.82746196E8</v>
      </c>
      <c r="H1575" s="1472" t="b">
        <v>0</v>
      </c>
      <c r="I1575" s="1468" t="s">
        <v>76</v>
      </c>
      <c r="J1575" s="1472" t="b">
        <v>1</v>
      </c>
      <c r="K1575" s="1468" t="s">
        <v>13086</v>
      </c>
      <c r="L1575" s="1475">
        <v>6.60836E11</v>
      </c>
      <c r="M1575" s="1474"/>
      <c r="N1575" s="1474"/>
      <c r="O1575" s="1474"/>
      <c r="P1575" s="1474"/>
    </row>
    <row r="1576" hidden="1">
      <c r="A1576" s="1464">
        <v>1746.0</v>
      </c>
      <c r="B1576" s="1463" t="s">
        <v>15884</v>
      </c>
      <c r="C1576" s="1463" t="s">
        <v>15885</v>
      </c>
      <c r="D1576" s="1469">
        <v>44179.0</v>
      </c>
      <c r="E1576" s="1470" t="s">
        <v>15886</v>
      </c>
      <c r="F1576" s="1471">
        <v>6.11757224E8</v>
      </c>
      <c r="G1576" s="1471">
        <v>6.11757224E8</v>
      </c>
      <c r="H1576" s="1472" t="b">
        <v>0</v>
      </c>
      <c r="I1576" s="1468" t="s">
        <v>244</v>
      </c>
      <c r="J1576" s="1472" t="b">
        <v>0</v>
      </c>
      <c r="K1576" s="1468" t="s">
        <v>5142</v>
      </c>
      <c r="L1576" s="1471">
        <v>6.620964333E9</v>
      </c>
      <c r="M1576" s="1463" t="s">
        <v>2432</v>
      </c>
      <c r="N1576" s="1463" t="s">
        <v>244</v>
      </c>
      <c r="O1576" s="1463" t="s">
        <v>244</v>
      </c>
      <c r="P1576" s="1463" t="s">
        <v>2432</v>
      </c>
    </row>
    <row r="1577">
      <c r="A1577" s="1464">
        <v>1747.0</v>
      </c>
      <c r="B1577" s="1463" t="s">
        <v>3804</v>
      </c>
      <c r="C1577" s="1463" t="s">
        <v>5393</v>
      </c>
      <c r="D1577" s="1469">
        <v>44426.0</v>
      </c>
      <c r="E1577" s="1470" t="s">
        <v>5394</v>
      </c>
      <c r="F1577" s="1471">
        <v>9.91105888E8</v>
      </c>
      <c r="G1577" s="1471">
        <v>9.91105888E8</v>
      </c>
      <c r="H1577" s="1472" t="b">
        <v>1</v>
      </c>
      <c r="I1577" s="1468" t="s">
        <v>76</v>
      </c>
      <c r="J1577" s="1472" t="b">
        <v>1</v>
      </c>
      <c r="K1577" s="1468" t="s">
        <v>4929</v>
      </c>
      <c r="L1577" s="1475">
        <v>6.69232E15</v>
      </c>
      <c r="M1577" s="1463" t="s">
        <v>3024</v>
      </c>
      <c r="O1577" s="1474"/>
      <c r="P1577" s="1463" t="s">
        <v>10549</v>
      </c>
    </row>
    <row r="1578" hidden="1">
      <c r="A1578" s="1464">
        <v>1748.0</v>
      </c>
      <c r="B1578" s="1463" t="s">
        <v>15887</v>
      </c>
      <c r="C1578" s="1463" t="s">
        <v>15888</v>
      </c>
      <c r="D1578" s="1469">
        <v>44155.0</v>
      </c>
      <c r="E1578" s="1470" t="s">
        <v>15889</v>
      </c>
      <c r="F1578" s="1471">
        <v>7.6340112E7</v>
      </c>
      <c r="G1578" s="1471">
        <v>7.6340112E7</v>
      </c>
      <c r="H1578" s="1472" t="b">
        <v>0</v>
      </c>
      <c r="I1578" s="1468" t="s">
        <v>244</v>
      </c>
      <c r="J1578" s="1472" t="b">
        <v>0</v>
      </c>
      <c r="K1578" s="1473"/>
      <c r="L1578" s="1473"/>
      <c r="M1578" s="1463" t="s">
        <v>2426</v>
      </c>
      <c r="O1578" s="1474"/>
      <c r="P1578" s="1463" t="s">
        <v>2426</v>
      </c>
    </row>
    <row r="1579" hidden="1">
      <c r="A1579" s="1464">
        <v>1749.0</v>
      </c>
      <c r="B1579" s="1463" t="s">
        <v>15890</v>
      </c>
      <c r="C1579" s="1463" t="s">
        <v>15891</v>
      </c>
      <c r="D1579" s="1469">
        <v>44331.0</v>
      </c>
      <c r="E1579" s="1470" t="s">
        <v>15892</v>
      </c>
      <c r="F1579" s="1471">
        <v>9.70096568E8</v>
      </c>
      <c r="G1579" s="1471">
        <v>9.70096568E8</v>
      </c>
      <c r="H1579" s="1472" t="b">
        <v>0</v>
      </c>
      <c r="I1579" s="1468" t="s">
        <v>76</v>
      </c>
      <c r="J1579" s="1472" t="b">
        <v>1</v>
      </c>
      <c r="K1579" s="1468" t="s">
        <v>13086</v>
      </c>
      <c r="L1579" s="1475">
        <v>6.60836E11</v>
      </c>
      <c r="M1579" s="1463" t="s">
        <v>7002</v>
      </c>
      <c r="N1579" s="1463" t="s">
        <v>7002</v>
      </c>
      <c r="P1579" s="1474"/>
    </row>
    <row r="1580" hidden="1">
      <c r="A1580" s="1464">
        <v>1750.0</v>
      </c>
      <c r="B1580" s="1463" t="s">
        <v>15893</v>
      </c>
      <c r="C1580" s="1463" t="s">
        <v>15894</v>
      </c>
      <c r="D1580" s="1469">
        <v>44157.0</v>
      </c>
      <c r="E1580" s="1470" t="s">
        <v>15895</v>
      </c>
      <c r="F1580" s="1471">
        <v>9.70096568E8</v>
      </c>
      <c r="G1580" s="1471">
        <v>9.70096568E8</v>
      </c>
      <c r="H1580" s="1472" t="b">
        <v>0</v>
      </c>
      <c r="I1580" s="1468" t="s">
        <v>76</v>
      </c>
      <c r="J1580" s="1472" t="b">
        <v>0</v>
      </c>
      <c r="K1580" s="1468" t="s">
        <v>13086</v>
      </c>
      <c r="L1580" s="1475">
        <v>6.60836E11</v>
      </c>
      <c r="M1580" s="1463" t="s">
        <v>15896</v>
      </c>
      <c r="N1580" s="1463" t="s">
        <v>15896</v>
      </c>
      <c r="O1580" s="1474"/>
      <c r="P1580" s="1474"/>
    </row>
    <row r="1581" hidden="1">
      <c r="A1581" s="1464">
        <v>1751.0</v>
      </c>
      <c r="B1581" s="1463" t="s">
        <v>15897</v>
      </c>
      <c r="C1581" s="1463" t="s">
        <v>15898</v>
      </c>
      <c r="D1581" s="1469">
        <v>44157.0</v>
      </c>
      <c r="E1581" s="1470" t="s">
        <v>15899</v>
      </c>
      <c r="F1581" s="1471">
        <v>9.70096568E8</v>
      </c>
      <c r="G1581" s="1471">
        <v>9.70096568E8</v>
      </c>
      <c r="H1581" s="1472" t="b">
        <v>0</v>
      </c>
      <c r="I1581" s="1468" t="s">
        <v>76</v>
      </c>
      <c r="J1581" s="1472" t="b">
        <v>0</v>
      </c>
      <c r="K1581" s="1468" t="s">
        <v>13086</v>
      </c>
      <c r="L1581" s="1475">
        <v>6.60836E11</v>
      </c>
      <c r="M1581" s="1463" t="s">
        <v>6617</v>
      </c>
      <c r="N1581" s="1463" t="s">
        <v>6617</v>
      </c>
      <c r="O1581" s="1474"/>
      <c r="P1581" s="1474"/>
    </row>
    <row r="1582" hidden="1">
      <c r="A1582" s="1464">
        <v>1752.0</v>
      </c>
      <c r="B1582" s="1463" t="s">
        <v>15900</v>
      </c>
      <c r="C1582" s="1463" t="s">
        <v>15901</v>
      </c>
      <c r="D1582" s="1469">
        <v>44331.0</v>
      </c>
      <c r="E1582" s="1470" t="s">
        <v>15902</v>
      </c>
      <c r="F1582" s="1471">
        <v>9.70096568E8</v>
      </c>
      <c r="G1582" s="1471">
        <v>9.70096568E8</v>
      </c>
      <c r="H1582" s="1472" t="b">
        <v>0</v>
      </c>
      <c r="I1582" s="1468" t="s">
        <v>76</v>
      </c>
      <c r="J1582" s="1472" t="b">
        <v>1</v>
      </c>
      <c r="K1582" s="1468" t="s">
        <v>13086</v>
      </c>
      <c r="L1582" s="1475">
        <v>6.60836E11</v>
      </c>
      <c r="M1582" s="1463" t="s">
        <v>5098</v>
      </c>
      <c r="N1582" s="1463" t="s">
        <v>5098</v>
      </c>
      <c r="P1582" s="1474"/>
    </row>
    <row r="1583" hidden="1">
      <c r="A1583" s="1464">
        <v>1753.0</v>
      </c>
      <c r="B1583" s="1463" t="s">
        <v>15903</v>
      </c>
      <c r="C1583" s="1463" t="s">
        <v>15904</v>
      </c>
      <c r="D1583" s="1469">
        <v>44157.0</v>
      </c>
      <c r="E1583" s="1470" t="s">
        <v>15905</v>
      </c>
      <c r="F1583" s="1471">
        <v>9.70096568E8</v>
      </c>
      <c r="G1583" s="1471">
        <v>9.70096568E8</v>
      </c>
      <c r="H1583" s="1472" t="b">
        <v>0</v>
      </c>
      <c r="I1583" s="1468" t="s">
        <v>76</v>
      </c>
      <c r="J1583" s="1472" t="b">
        <v>0</v>
      </c>
      <c r="K1583" s="1468" t="s">
        <v>13086</v>
      </c>
      <c r="L1583" s="1475">
        <v>6.60836E11</v>
      </c>
      <c r="M1583" s="1474"/>
      <c r="N1583" s="1474"/>
      <c r="O1583" s="1474"/>
      <c r="P1583" s="1474"/>
    </row>
    <row r="1584" hidden="1">
      <c r="A1584" s="1464">
        <v>1754.0</v>
      </c>
      <c r="B1584" s="1463" t="s">
        <v>15906</v>
      </c>
      <c r="C1584" s="1463" t="s">
        <v>15907</v>
      </c>
      <c r="D1584" s="1469">
        <v>44157.0</v>
      </c>
      <c r="E1584" s="1470" t="s">
        <v>15908</v>
      </c>
      <c r="F1584" s="1471">
        <v>9.70096568E8</v>
      </c>
      <c r="G1584" s="1471">
        <v>9.70096568E8</v>
      </c>
      <c r="H1584" s="1472" t="b">
        <v>0</v>
      </c>
      <c r="I1584" s="1468" t="s">
        <v>76</v>
      </c>
      <c r="J1584" s="1472" t="b">
        <v>0</v>
      </c>
      <c r="K1584" s="1468" t="s">
        <v>13086</v>
      </c>
      <c r="L1584" s="1475">
        <v>6.60836E11</v>
      </c>
      <c r="M1584" s="1474"/>
      <c r="N1584" s="1474"/>
      <c r="O1584" s="1474"/>
      <c r="P1584" s="1474"/>
    </row>
    <row r="1585" hidden="1">
      <c r="A1585" s="1464">
        <v>1755.0</v>
      </c>
      <c r="B1585" s="1463" t="s">
        <v>15909</v>
      </c>
      <c r="C1585" s="1463" t="s">
        <v>15910</v>
      </c>
      <c r="D1585" s="1469">
        <v>44157.0</v>
      </c>
      <c r="E1585" s="1470" t="s">
        <v>15911</v>
      </c>
      <c r="F1585" s="1471">
        <v>9.70096568E8</v>
      </c>
      <c r="G1585" s="1471">
        <v>9.70096568E8</v>
      </c>
      <c r="H1585" s="1472" t="b">
        <v>0</v>
      </c>
      <c r="I1585" s="1468" t="s">
        <v>76</v>
      </c>
      <c r="J1585" s="1472" t="b">
        <v>0</v>
      </c>
      <c r="K1585" s="1468" t="s">
        <v>13086</v>
      </c>
      <c r="L1585" s="1475">
        <v>6.60836E11</v>
      </c>
      <c r="M1585" s="1474"/>
      <c r="N1585" s="1474"/>
      <c r="O1585" s="1474"/>
      <c r="P1585" s="1474"/>
    </row>
    <row r="1586" hidden="1">
      <c r="A1586" s="1464">
        <v>1756.0</v>
      </c>
      <c r="B1586" s="1463" t="s">
        <v>15912</v>
      </c>
      <c r="C1586" s="1463" t="s">
        <v>15913</v>
      </c>
      <c r="D1586" s="1469">
        <v>44157.0</v>
      </c>
      <c r="E1586" s="1470" t="s">
        <v>15914</v>
      </c>
      <c r="F1586" s="1471">
        <v>9.70096568E8</v>
      </c>
      <c r="G1586" s="1471">
        <v>9.70096568E8</v>
      </c>
      <c r="H1586" s="1472" t="b">
        <v>0</v>
      </c>
      <c r="I1586" s="1468" t="s">
        <v>76</v>
      </c>
      <c r="J1586" s="1472" t="b">
        <v>0</v>
      </c>
      <c r="K1586" s="1468" t="s">
        <v>13086</v>
      </c>
      <c r="L1586" s="1475">
        <v>6.60836E11</v>
      </c>
      <c r="M1586" s="1474"/>
      <c r="N1586" s="1474"/>
      <c r="O1586" s="1474"/>
      <c r="P1586" s="1474"/>
    </row>
    <row r="1587" hidden="1">
      <c r="A1587" s="1464">
        <v>1757.0</v>
      </c>
      <c r="B1587" s="1463" t="s">
        <v>15915</v>
      </c>
      <c r="C1587" s="1463" t="s">
        <v>15916</v>
      </c>
      <c r="D1587" s="1469">
        <v>44157.0</v>
      </c>
      <c r="E1587" s="1470" t="s">
        <v>15917</v>
      </c>
      <c r="F1587" s="1471">
        <v>9.70096568E8</v>
      </c>
      <c r="G1587" s="1471">
        <v>9.70096568E8</v>
      </c>
      <c r="H1587" s="1472" t="b">
        <v>0</v>
      </c>
      <c r="I1587" s="1468" t="s">
        <v>76</v>
      </c>
      <c r="J1587" s="1472" t="b">
        <v>0</v>
      </c>
      <c r="K1587" s="1468" t="s">
        <v>13086</v>
      </c>
      <c r="L1587" s="1475">
        <v>6.60836E11</v>
      </c>
      <c r="M1587" s="1474"/>
      <c r="N1587" s="1474"/>
      <c r="O1587" s="1474"/>
      <c r="P1587" s="1474"/>
    </row>
    <row r="1588" hidden="1">
      <c r="A1588" s="1464">
        <v>1758.0</v>
      </c>
      <c r="B1588" s="1463" t="s">
        <v>15918</v>
      </c>
      <c r="C1588" s="1463" t="s">
        <v>15919</v>
      </c>
      <c r="D1588" s="1469">
        <v>44175.0</v>
      </c>
      <c r="E1588" s="1470" t="s">
        <v>15920</v>
      </c>
      <c r="F1588" s="1471">
        <v>6.6944800883E10</v>
      </c>
      <c r="G1588" s="1471">
        <v>6.6944800883E10</v>
      </c>
      <c r="H1588" s="1472" t="b">
        <v>0</v>
      </c>
      <c r="I1588" s="1468" t="s">
        <v>244</v>
      </c>
      <c r="J1588" s="1472" t="b">
        <v>0</v>
      </c>
      <c r="K1588" s="1468" t="s">
        <v>14075</v>
      </c>
      <c r="L1588" s="1471">
        <v>6.6956633642E10</v>
      </c>
      <c r="M1588" s="1463" t="s">
        <v>5391</v>
      </c>
      <c r="O1588" s="1474"/>
      <c r="P1588" s="1463" t="s">
        <v>5391</v>
      </c>
    </row>
    <row r="1589" hidden="1">
      <c r="A1589" s="1464">
        <v>1759.0</v>
      </c>
      <c r="B1589" s="1463" t="s">
        <v>15921</v>
      </c>
      <c r="C1589" s="1463" t="s">
        <v>15922</v>
      </c>
      <c r="D1589" s="1469">
        <v>44157.0</v>
      </c>
      <c r="E1589" s="1470" t="s">
        <v>15923</v>
      </c>
      <c r="F1589" s="1471">
        <v>9.70096568E8</v>
      </c>
      <c r="G1589" s="1471">
        <v>9.70096568E8</v>
      </c>
      <c r="H1589" s="1472" t="b">
        <v>0</v>
      </c>
      <c r="I1589" s="1468" t="s">
        <v>76</v>
      </c>
      <c r="J1589" s="1472" t="b">
        <v>0</v>
      </c>
      <c r="K1589" s="1468" t="s">
        <v>13086</v>
      </c>
      <c r="L1589" s="1475">
        <v>6.60836E11</v>
      </c>
      <c r="M1589" s="1463" t="s">
        <v>4990</v>
      </c>
      <c r="N1589" s="1463" t="s">
        <v>4990</v>
      </c>
      <c r="P1589" s="1474"/>
    </row>
    <row r="1590" hidden="1">
      <c r="A1590" s="1464">
        <v>1760.0</v>
      </c>
      <c r="B1590" s="1463" t="s">
        <v>15924</v>
      </c>
      <c r="C1590" s="1463" t="s">
        <v>15925</v>
      </c>
      <c r="D1590" s="1469">
        <v>44157.0</v>
      </c>
      <c r="E1590" s="1470" t="s">
        <v>15926</v>
      </c>
      <c r="F1590" s="1471">
        <v>9.70096568E8</v>
      </c>
      <c r="G1590" s="1471">
        <v>9.70096568E8</v>
      </c>
      <c r="H1590" s="1472" t="b">
        <v>0</v>
      </c>
      <c r="I1590" s="1468" t="s">
        <v>76</v>
      </c>
      <c r="J1590" s="1472" t="b">
        <v>0</v>
      </c>
      <c r="K1590" s="1468" t="s">
        <v>13086</v>
      </c>
      <c r="L1590" s="1475">
        <v>6.60836E11</v>
      </c>
      <c r="M1590" s="1474"/>
      <c r="N1590" s="1474"/>
      <c r="O1590" s="1474"/>
      <c r="P1590" s="1474"/>
    </row>
    <row r="1591" hidden="1">
      <c r="A1591" s="1464">
        <v>1761.0</v>
      </c>
      <c r="B1591" s="1463" t="s">
        <v>15927</v>
      </c>
      <c r="C1591" s="1463" t="s">
        <v>15928</v>
      </c>
      <c r="D1591" s="1469">
        <v>44157.0</v>
      </c>
      <c r="E1591" s="1470" t="s">
        <v>15929</v>
      </c>
      <c r="F1591" s="1471">
        <v>9.70096568E8</v>
      </c>
      <c r="G1591" s="1471">
        <v>9.70096568E8</v>
      </c>
      <c r="H1591" s="1472" t="b">
        <v>0</v>
      </c>
      <c r="I1591" s="1468" t="s">
        <v>76</v>
      </c>
      <c r="J1591" s="1472" t="b">
        <v>0</v>
      </c>
      <c r="K1591" s="1468" t="s">
        <v>13086</v>
      </c>
      <c r="L1591" s="1475">
        <v>6.60836E11</v>
      </c>
      <c r="M1591" s="1474"/>
      <c r="N1591" s="1474"/>
      <c r="O1591" s="1474"/>
      <c r="P1591" s="1474"/>
    </row>
    <row r="1592" hidden="1">
      <c r="A1592" s="1464">
        <v>1762.0</v>
      </c>
      <c r="B1592" s="1463" t="s">
        <v>15930</v>
      </c>
      <c r="C1592" s="1463" t="s">
        <v>15931</v>
      </c>
      <c r="D1592" s="1469">
        <v>44157.0</v>
      </c>
      <c r="E1592" s="1470" t="s">
        <v>15932</v>
      </c>
      <c r="F1592" s="1471">
        <v>9.70096568E8</v>
      </c>
      <c r="G1592" s="1471">
        <v>9.70096568E8</v>
      </c>
      <c r="H1592" s="1472" t="b">
        <v>0</v>
      </c>
      <c r="I1592" s="1468" t="s">
        <v>76</v>
      </c>
      <c r="J1592" s="1472" t="b">
        <v>0</v>
      </c>
      <c r="K1592" s="1468" t="s">
        <v>13086</v>
      </c>
      <c r="L1592" s="1475">
        <v>6.60836E11</v>
      </c>
      <c r="M1592" s="1474"/>
      <c r="N1592" s="1474"/>
      <c r="O1592" s="1474"/>
      <c r="P1592" s="1474"/>
    </row>
    <row r="1593" hidden="1">
      <c r="A1593" s="1464">
        <v>1763.0</v>
      </c>
      <c r="B1593" s="1463" t="s">
        <v>15933</v>
      </c>
      <c r="C1593" s="1463" t="s">
        <v>15934</v>
      </c>
      <c r="D1593" s="1469">
        <v>44157.0</v>
      </c>
      <c r="E1593" s="1470" t="s">
        <v>15935</v>
      </c>
      <c r="F1593" s="1471">
        <v>9.70096568E8</v>
      </c>
      <c r="G1593" s="1471">
        <v>9.70096568E8</v>
      </c>
      <c r="H1593" s="1472" t="b">
        <v>0</v>
      </c>
      <c r="I1593" s="1468" t="s">
        <v>76</v>
      </c>
      <c r="J1593" s="1472" t="b">
        <v>0</v>
      </c>
      <c r="K1593" s="1468" t="s">
        <v>13086</v>
      </c>
      <c r="L1593" s="1475">
        <v>6.60836E11</v>
      </c>
      <c r="M1593" s="1474"/>
      <c r="N1593" s="1474"/>
      <c r="O1593" s="1474"/>
      <c r="P1593" s="1474"/>
    </row>
    <row r="1594" hidden="1">
      <c r="A1594" s="1464">
        <v>1764.0</v>
      </c>
      <c r="B1594" s="1463" t="s">
        <v>15936</v>
      </c>
      <c r="C1594" s="1463" t="s">
        <v>15937</v>
      </c>
      <c r="D1594" s="1469">
        <v>44158.0</v>
      </c>
      <c r="E1594" s="1470" t="s">
        <v>15938</v>
      </c>
      <c r="F1594" s="1471">
        <v>6.55065929E8</v>
      </c>
      <c r="G1594" s="1471">
        <v>6.55065929E8</v>
      </c>
      <c r="H1594" s="1472" t="b">
        <v>0</v>
      </c>
      <c r="I1594" s="1468" t="s">
        <v>76</v>
      </c>
      <c r="J1594" s="1472" t="b">
        <v>0</v>
      </c>
      <c r="K1594" s="1468" t="s">
        <v>13086</v>
      </c>
      <c r="L1594" s="1475">
        <v>6.60836E11</v>
      </c>
      <c r="M1594" s="1474"/>
      <c r="N1594" s="1474"/>
      <c r="O1594" s="1474"/>
      <c r="P1594" s="1474"/>
    </row>
    <row r="1595" hidden="1">
      <c r="A1595" s="1464">
        <v>1765.0</v>
      </c>
      <c r="B1595" s="1463" t="s">
        <v>15939</v>
      </c>
      <c r="C1595" s="1463" t="s">
        <v>15940</v>
      </c>
      <c r="D1595" s="1469">
        <v>44331.0</v>
      </c>
      <c r="E1595" s="1470" t="s">
        <v>15941</v>
      </c>
      <c r="F1595" s="1471">
        <v>8.81803888E8</v>
      </c>
      <c r="G1595" s="1471">
        <v>8.81803888E8</v>
      </c>
      <c r="H1595" s="1472" t="b">
        <v>0</v>
      </c>
      <c r="I1595" s="1468" t="s">
        <v>76</v>
      </c>
      <c r="J1595" s="1472" t="b">
        <v>0</v>
      </c>
      <c r="K1595" s="1468" t="s">
        <v>13086</v>
      </c>
      <c r="L1595" s="1475">
        <v>6.60836E11</v>
      </c>
      <c r="M1595" s="1474"/>
      <c r="N1595" s="1474"/>
      <c r="O1595" s="1474"/>
      <c r="P1595" s="1474"/>
    </row>
    <row r="1596" hidden="1">
      <c r="A1596" s="1464">
        <v>1766.0</v>
      </c>
      <c r="B1596" s="1463" t="s">
        <v>15942</v>
      </c>
      <c r="C1596" s="1463" t="s">
        <v>15943</v>
      </c>
      <c r="D1596" s="1469">
        <v>44331.0</v>
      </c>
      <c r="E1596" s="1470" t="s">
        <v>15944</v>
      </c>
      <c r="F1596" s="1471">
        <v>9.49455966E8</v>
      </c>
      <c r="G1596" s="1471">
        <v>9.49455966E8</v>
      </c>
      <c r="H1596" s="1472" t="b">
        <v>0</v>
      </c>
      <c r="I1596" s="1468" t="s">
        <v>76</v>
      </c>
      <c r="J1596" s="1472" t="b">
        <v>1</v>
      </c>
      <c r="K1596" s="1473"/>
      <c r="L1596" s="1473"/>
      <c r="M1596" s="1463" t="s">
        <v>2461</v>
      </c>
      <c r="N1596" s="1463" t="s">
        <v>5479</v>
      </c>
      <c r="O1596" s="1474"/>
      <c r="P1596" s="1463" t="s">
        <v>2461</v>
      </c>
    </row>
    <row r="1597">
      <c r="A1597" s="1464">
        <v>1767.0</v>
      </c>
      <c r="B1597" s="1463" t="s">
        <v>3581</v>
      </c>
      <c r="C1597" s="1463" t="s">
        <v>5396</v>
      </c>
      <c r="D1597" s="1469">
        <v>44791.0</v>
      </c>
      <c r="E1597" s="1470" t="s">
        <v>5397</v>
      </c>
      <c r="F1597" s="1471">
        <v>2.6563939E7</v>
      </c>
      <c r="G1597" s="1471">
        <v>6.18236932E8</v>
      </c>
      <c r="H1597" s="1472" t="b">
        <v>1</v>
      </c>
      <c r="I1597" s="1468" t="s">
        <v>76</v>
      </c>
      <c r="J1597" s="1472" t="b">
        <v>1</v>
      </c>
      <c r="K1597" s="1468" t="s">
        <v>4936</v>
      </c>
      <c r="L1597" s="1471">
        <v>6.6909921784E10</v>
      </c>
      <c r="M1597" s="1463" t="s">
        <v>2432</v>
      </c>
      <c r="N1597" s="1474"/>
      <c r="O1597" s="1463" t="s">
        <v>9492</v>
      </c>
      <c r="P1597" s="1463" t="s">
        <v>2432</v>
      </c>
    </row>
    <row r="1598">
      <c r="A1598" s="1464">
        <v>1768.0</v>
      </c>
      <c r="B1598" s="1463" t="s">
        <v>2718</v>
      </c>
      <c r="C1598" s="1463" t="s">
        <v>5400</v>
      </c>
      <c r="D1598" s="1469">
        <v>45014.0</v>
      </c>
      <c r="E1598" s="1470" t="s">
        <v>5401</v>
      </c>
      <c r="F1598" s="1471">
        <v>9.55317609E8</v>
      </c>
      <c r="G1598" s="1471">
        <v>9.55317609E8</v>
      </c>
      <c r="H1598" s="1472" t="b">
        <v>1</v>
      </c>
      <c r="I1598" s="1468" t="s">
        <v>76</v>
      </c>
      <c r="J1598" s="1472" t="b">
        <v>1</v>
      </c>
      <c r="K1598" s="1468" t="s">
        <v>1077</v>
      </c>
      <c r="L1598" s="1471">
        <v>6.6618258585E10</v>
      </c>
      <c r="M1598" s="1463" t="s">
        <v>10516</v>
      </c>
      <c r="N1598" s="1474"/>
      <c r="O1598" s="1474"/>
      <c r="P1598" s="1463" t="s">
        <v>10516</v>
      </c>
    </row>
    <row r="1599">
      <c r="A1599" s="1464">
        <v>1769.0</v>
      </c>
      <c r="B1599" s="1463" t="s">
        <v>5403</v>
      </c>
      <c r="C1599" s="1463" t="s">
        <v>5404</v>
      </c>
      <c r="D1599" s="1469">
        <v>44331.0</v>
      </c>
      <c r="E1599" s="1470" t="s">
        <v>5405</v>
      </c>
      <c r="F1599" s="1471">
        <v>8.19075263E8</v>
      </c>
      <c r="G1599" s="1471">
        <v>8.19075263E8</v>
      </c>
      <c r="H1599" s="1472" t="b">
        <v>1</v>
      </c>
      <c r="I1599" s="1468" t="s">
        <v>76</v>
      </c>
      <c r="J1599" s="1472" t="b">
        <v>1</v>
      </c>
      <c r="K1599" s="1468" t="s">
        <v>1077</v>
      </c>
      <c r="L1599" s="1471">
        <v>6.6618258585E10</v>
      </c>
      <c r="M1599" s="1463" t="s">
        <v>2432</v>
      </c>
      <c r="N1599" s="1474"/>
      <c r="O1599" s="1463" t="s">
        <v>9362</v>
      </c>
      <c r="P1599" s="1463" t="s">
        <v>2432</v>
      </c>
    </row>
    <row r="1600" hidden="1">
      <c r="A1600" s="1464">
        <v>1770.0</v>
      </c>
      <c r="B1600" s="1463" t="s">
        <v>15945</v>
      </c>
      <c r="C1600" s="1463" t="s">
        <v>15946</v>
      </c>
      <c r="D1600" s="1469">
        <v>44177.0</v>
      </c>
      <c r="E1600" s="1470" t="s">
        <v>15947</v>
      </c>
      <c r="F1600" s="1471">
        <v>2.007043E7</v>
      </c>
      <c r="G1600" s="1471">
        <v>2.007043E7</v>
      </c>
      <c r="H1600" s="1472" t="b">
        <v>0</v>
      </c>
      <c r="I1600" s="1468" t="s">
        <v>76</v>
      </c>
      <c r="J1600" s="1472" t="b">
        <v>0</v>
      </c>
      <c r="K1600" s="1468" t="s">
        <v>13086</v>
      </c>
      <c r="L1600" s="1475">
        <v>6.60836E11</v>
      </c>
      <c r="M1600" s="1463" t="s">
        <v>5089</v>
      </c>
      <c r="N1600" s="1463" t="s">
        <v>5089</v>
      </c>
      <c r="O1600" s="1474"/>
      <c r="P1600" s="1474"/>
    </row>
    <row r="1601">
      <c r="A1601" s="1464">
        <v>1771.0</v>
      </c>
      <c r="B1601" s="1463" t="s">
        <v>5406</v>
      </c>
      <c r="C1601" s="1463" t="s">
        <v>5407</v>
      </c>
      <c r="D1601" s="1469">
        <v>44161.0</v>
      </c>
      <c r="E1601" s="1470" t="s">
        <v>5408</v>
      </c>
      <c r="F1601" s="1471">
        <v>8.02617075E8</v>
      </c>
      <c r="G1601" s="1471">
        <v>8.02617075E8</v>
      </c>
      <c r="H1601" s="1472" t="b">
        <v>1</v>
      </c>
      <c r="I1601" s="1468" t="s">
        <v>76</v>
      </c>
      <c r="J1601" s="1472" t="b">
        <v>1</v>
      </c>
      <c r="K1601" s="1468" t="s">
        <v>4929</v>
      </c>
      <c r="L1601" s="1475">
        <v>6.69232E15</v>
      </c>
      <c r="M1601" s="1463" t="s">
        <v>2464</v>
      </c>
      <c r="N1601" s="1474"/>
      <c r="O1601" s="1463" t="s">
        <v>9461</v>
      </c>
      <c r="P1601" s="1463" t="s">
        <v>2464</v>
      </c>
    </row>
    <row r="1602" hidden="1">
      <c r="A1602" s="1464">
        <v>1772.0</v>
      </c>
      <c r="B1602" s="1463" t="s">
        <v>15948</v>
      </c>
      <c r="C1602" s="1463" t="s">
        <v>15949</v>
      </c>
      <c r="D1602" s="1469">
        <v>44331.0</v>
      </c>
      <c r="E1602" s="1470" t="s">
        <v>15950</v>
      </c>
      <c r="F1602" s="1471">
        <v>6.621255105E9</v>
      </c>
      <c r="G1602" s="1471">
        <v>6.621255105E9</v>
      </c>
      <c r="H1602" s="1472" t="b">
        <v>0</v>
      </c>
      <c r="I1602" s="1468" t="s">
        <v>76</v>
      </c>
      <c r="J1602" s="1472" t="b">
        <v>1</v>
      </c>
      <c r="K1602" s="1473"/>
      <c r="L1602" s="1473"/>
      <c r="M1602" s="1463" t="s">
        <v>2426</v>
      </c>
      <c r="N1602" s="1463" t="s">
        <v>5300</v>
      </c>
      <c r="O1602" s="1474"/>
      <c r="P1602" s="1463" t="s">
        <v>2426</v>
      </c>
    </row>
    <row r="1603">
      <c r="A1603" s="1464">
        <v>1773.0</v>
      </c>
      <c r="B1603" s="1463" t="s">
        <v>1032</v>
      </c>
      <c r="C1603" s="1463" t="s">
        <v>5409</v>
      </c>
      <c r="D1603" s="1469">
        <v>44161.0</v>
      </c>
      <c r="E1603" s="1470" t="s">
        <v>5410</v>
      </c>
      <c r="F1603" s="1468" t="s">
        <v>5411</v>
      </c>
      <c r="G1603" s="1468" t="s">
        <v>5411</v>
      </c>
      <c r="H1603" s="1472" t="b">
        <v>1</v>
      </c>
      <c r="I1603" s="1468" t="s">
        <v>76</v>
      </c>
      <c r="J1603" s="1472" t="b">
        <v>1</v>
      </c>
      <c r="K1603" s="1468" t="s">
        <v>4936</v>
      </c>
      <c r="L1603" s="1471">
        <v>6.6909921784E10</v>
      </c>
      <c r="M1603" s="1463" t="s">
        <v>2659</v>
      </c>
      <c r="N1603" s="1474"/>
      <c r="O1603" s="1463" t="s">
        <v>10607</v>
      </c>
      <c r="P1603" s="1463" t="s">
        <v>2659</v>
      </c>
    </row>
    <row r="1604" hidden="1">
      <c r="A1604" s="1464">
        <v>1774.0</v>
      </c>
      <c r="B1604" s="1463" t="s">
        <v>15951</v>
      </c>
      <c r="C1604" s="1463" t="s">
        <v>15952</v>
      </c>
      <c r="D1604" s="1469">
        <v>44176.0</v>
      </c>
      <c r="E1604" s="1470" t="s">
        <v>15953</v>
      </c>
      <c r="F1604" s="1471">
        <v>7.6609999E7</v>
      </c>
      <c r="G1604" s="1471">
        <v>9.01679946E8</v>
      </c>
      <c r="H1604" s="1472" t="b">
        <v>0</v>
      </c>
      <c r="I1604" s="1468" t="s">
        <v>244</v>
      </c>
      <c r="J1604" s="1472" t="b">
        <v>0</v>
      </c>
      <c r="K1604" s="1468" t="s">
        <v>14736</v>
      </c>
      <c r="L1604" s="1471">
        <v>6.6944964881E10</v>
      </c>
      <c r="M1604" s="1463" t="s">
        <v>2426</v>
      </c>
      <c r="N1604" s="1463" t="s">
        <v>244</v>
      </c>
      <c r="O1604" s="1463" t="s">
        <v>244</v>
      </c>
      <c r="P1604" s="1463" t="s">
        <v>2426</v>
      </c>
    </row>
    <row r="1605" hidden="1">
      <c r="A1605" s="1464">
        <v>1775.0</v>
      </c>
      <c r="B1605" s="1463" t="s">
        <v>15954</v>
      </c>
      <c r="C1605" s="1463" t="s">
        <v>15955</v>
      </c>
      <c r="D1605" s="1469">
        <v>44170.0</v>
      </c>
      <c r="E1605" s="1470" t="s">
        <v>15956</v>
      </c>
      <c r="F1605" s="1471">
        <v>6.681403387E10</v>
      </c>
      <c r="G1605" s="1471">
        <v>6.681403387E10</v>
      </c>
      <c r="H1605" s="1472" t="b">
        <v>0</v>
      </c>
      <c r="I1605" s="1468" t="s">
        <v>244</v>
      </c>
      <c r="J1605" s="1472" t="b">
        <v>0</v>
      </c>
      <c r="K1605" s="1468" t="s">
        <v>5142</v>
      </c>
      <c r="L1605" s="1471">
        <v>6.620964333E9</v>
      </c>
      <c r="M1605" s="1463" t="s">
        <v>2426</v>
      </c>
      <c r="N1605" s="1463" t="s">
        <v>244</v>
      </c>
      <c r="O1605" s="1463" t="s">
        <v>15764</v>
      </c>
      <c r="P1605" s="1463" t="s">
        <v>2426</v>
      </c>
    </row>
    <row r="1606" hidden="1">
      <c r="A1606" s="1464">
        <v>1776.0</v>
      </c>
      <c r="B1606" s="1463" t="s">
        <v>15957</v>
      </c>
      <c r="C1606" s="1463" t="s">
        <v>15958</v>
      </c>
      <c r="D1606" s="1469">
        <v>44331.0</v>
      </c>
      <c r="E1606" s="1470" t="s">
        <v>15959</v>
      </c>
      <c r="F1606" s="1471">
        <v>8.63426626E8</v>
      </c>
      <c r="G1606" s="1471">
        <v>8.63426626E8</v>
      </c>
      <c r="H1606" s="1472" t="b">
        <v>0</v>
      </c>
      <c r="I1606" s="1468" t="s">
        <v>76</v>
      </c>
      <c r="J1606" s="1472" t="b">
        <v>1</v>
      </c>
      <c r="K1606" s="1468" t="s">
        <v>13086</v>
      </c>
      <c r="L1606" s="1475">
        <v>6.60836E11</v>
      </c>
      <c r="M1606" s="1474"/>
      <c r="N1606" s="1474"/>
      <c r="O1606" s="1474"/>
      <c r="P1606" s="1474"/>
    </row>
    <row r="1607" hidden="1">
      <c r="A1607" s="1464">
        <v>1777.0</v>
      </c>
      <c r="B1607" s="1463" t="s">
        <v>15960</v>
      </c>
      <c r="C1607" s="1463" t="s">
        <v>15961</v>
      </c>
      <c r="D1607" s="1469">
        <v>44331.0</v>
      </c>
      <c r="E1607" s="1470" t="s">
        <v>15962</v>
      </c>
      <c r="F1607" s="1471">
        <v>8.26734202E8</v>
      </c>
      <c r="G1607" s="1471">
        <v>8.26734202E8</v>
      </c>
      <c r="H1607" s="1472" t="b">
        <v>0</v>
      </c>
      <c r="I1607" s="1468" t="s">
        <v>76</v>
      </c>
      <c r="J1607" s="1472" t="b">
        <v>0</v>
      </c>
      <c r="K1607" s="1473"/>
      <c r="L1607" s="1473"/>
      <c r="M1607" s="1474"/>
      <c r="N1607" s="1474"/>
      <c r="O1607" s="1474"/>
      <c r="P1607" s="1474"/>
    </row>
    <row r="1608" hidden="1">
      <c r="A1608" s="1464">
        <v>1778.0</v>
      </c>
      <c r="B1608" s="1463" t="s">
        <v>15963</v>
      </c>
      <c r="C1608" s="1463" t="s">
        <v>15964</v>
      </c>
      <c r="D1608" s="1469">
        <v>44331.0</v>
      </c>
      <c r="E1608" s="1470" t="s">
        <v>15965</v>
      </c>
      <c r="F1608" s="1471">
        <v>8.18181148E8</v>
      </c>
      <c r="G1608" s="1471">
        <v>8.18181148E8</v>
      </c>
      <c r="H1608" s="1472" t="b">
        <v>0</v>
      </c>
      <c r="I1608" s="1468" t="s">
        <v>76</v>
      </c>
      <c r="J1608" s="1472" t="b">
        <v>1</v>
      </c>
      <c r="K1608" s="1468" t="s">
        <v>13086</v>
      </c>
      <c r="L1608" s="1475">
        <v>6.60836E11</v>
      </c>
      <c r="M1608" s="1463" t="s">
        <v>9243</v>
      </c>
      <c r="N1608" s="1463" t="s">
        <v>9243</v>
      </c>
      <c r="O1608" s="1474"/>
      <c r="P1608" s="1474"/>
    </row>
    <row r="1609" hidden="1">
      <c r="A1609" s="1464">
        <v>1779.0</v>
      </c>
      <c r="B1609" s="1463" t="s">
        <v>15966</v>
      </c>
      <c r="C1609" s="1463" t="s">
        <v>15967</v>
      </c>
      <c r="D1609" s="1469">
        <v>44331.0</v>
      </c>
      <c r="E1609" s="1470" t="s">
        <v>15968</v>
      </c>
      <c r="F1609" s="1471">
        <v>6.55922262E8</v>
      </c>
      <c r="G1609" s="1471">
        <v>6.55922262E8</v>
      </c>
      <c r="H1609" s="1472" t="b">
        <v>0</v>
      </c>
      <c r="I1609" s="1468" t="s">
        <v>76</v>
      </c>
      <c r="J1609" s="1472" t="b">
        <v>1</v>
      </c>
      <c r="K1609" s="1468" t="s">
        <v>13086</v>
      </c>
      <c r="L1609" s="1475">
        <v>6.60836E11</v>
      </c>
      <c r="M1609" s="1463" t="s">
        <v>2464</v>
      </c>
      <c r="N1609" s="1474"/>
      <c r="O1609" s="1474"/>
      <c r="P1609" s="1463" t="s">
        <v>8427</v>
      </c>
    </row>
    <row r="1610" hidden="1">
      <c r="A1610" s="1464">
        <v>1780.0</v>
      </c>
      <c r="B1610" s="1463" t="s">
        <v>14210</v>
      </c>
      <c r="C1610" s="1463" t="s">
        <v>14210</v>
      </c>
      <c r="D1610" s="1469">
        <v>43893.0</v>
      </c>
      <c r="E1610" s="1470" t="s">
        <v>15969</v>
      </c>
      <c r="F1610" s="1471">
        <v>2.26171E7</v>
      </c>
      <c r="G1610" s="1471">
        <v>8.77957544E8</v>
      </c>
      <c r="H1610" s="1472" t="b">
        <v>0</v>
      </c>
      <c r="I1610" s="1468" t="s">
        <v>76</v>
      </c>
      <c r="J1610" s="1472" t="b">
        <v>0</v>
      </c>
      <c r="K1610" s="1473"/>
      <c r="L1610" s="1473"/>
      <c r="M1610" s="1463" t="s">
        <v>2571</v>
      </c>
      <c r="N1610" s="1463" t="s">
        <v>5006</v>
      </c>
      <c r="P1610" s="1463" t="s">
        <v>2571</v>
      </c>
    </row>
    <row r="1611" hidden="1">
      <c r="A1611" s="1464">
        <v>1781.0</v>
      </c>
      <c r="B1611" s="1463" t="s">
        <v>15970</v>
      </c>
      <c r="C1611" s="1463" t="s">
        <v>15970</v>
      </c>
      <c r="D1611" s="1469">
        <v>44148.0</v>
      </c>
      <c r="E1611" s="1470" t="s">
        <v>15971</v>
      </c>
      <c r="F1611" s="1471">
        <v>9.46164141E8</v>
      </c>
      <c r="G1611" s="1471">
        <v>9.46164141E8</v>
      </c>
      <c r="H1611" s="1472" t="b">
        <v>0</v>
      </c>
      <c r="I1611" s="1468" t="s">
        <v>76</v>
      </c>
      <c r="J1611" s="1472" t="b">
        <v>1</v>
      </c>
      <c r="K1611" s="1473"/>
      <c r="L1611" s="1473"/>
      <c r="M1611" s="1463" t="s">
        <v>2464</v>
      </c>
      <c r="N1611" s="1474"/>
      <c r="O1611" s="1474"/>
      <c r="P1611" s="1463" t="s">
        <v>2464</v>
      </c>
    </row>
    <row r="1612" hidden="1">
      <c r="A1612" s="1464">
        <v>1782.0</v>
      </c>
      <c r="B1612" s="1463" t="s">
        <v>15972</v>
      </c>
      <c r="C1612" s="1463" t="s">
        <v>15972</v>
      </c>
      <c r="D1612" s="1469">
        <v>44148.0</v>
      </c>
      <c r="E1612" s="1470" t="s">
        <v>15973</v>
      </c>
      <c r="F1612" s="1471">
        <v>9.46164141E8</v>
      </c>
      <c r="G1612" s="1471">
        <v>9.46164141E8</v>
      </c>
      <c r="H1612" s="1472" t="b">
        <v>0</v>
      </c>
      <c r="I1612" s="1473"/>
      <c r="J1612" s="1472" t="b">
        <v>1</v>
      </c>
      <c r="K1612" s="1473"/>
      <c r="L1612" s="1473"/>
      <c r="M1612" s="1463" t="s">
        <v>2464</v>
      </c>
      <c r="N1612" s="1474"/>
      <c r="O1612" s="1474"/>
      <c r="P1612" s="1463" t="s">
        <v>2464</v>
      </c>
    </row>
    <row r="1613" hidden="1">
      <c r="A1613" s="1464">
        <v>1783.0</v>
      </c>
      <c r="B1613" s="1463" t="s">
        <v>15974</v>
      </c>
      <c r="C1613" s="1463" t="s">
        <v>15974</v>
      </c>
      <c r="D1613" s="1469">
        <v>44148.0</v>
      </c>
      <c r="E1613" s="1470" t="s">
        <v>15975</v>
      </c>
      <c r="F1613" s="1471">
        <v>9.46164141E8</v>
      </c>
      <c r="G1613" s="1471">
        <v>9.46164141E8</v>
      </c>
      <c r="H1613" s="1472" t="b">
        <v>0</v>
      </c>
      <c r="I1613" s="1473"/>
      <c r="J1613" s="1472" t="b">
        <v>1</v>
      </c>
      <c r="K1613" s="1473"/>
      <c r="L1613" s="1473"/>
      <c r="M1613" s="1463" t="s">
        <v>2464</v>
      </c>
      <c r="N1613" s="1474"/>
      <c r="O1613" s="1474"/>
      <c r="P1613" s="1463" t="s">
        <v>2464</v>
      </c>
    </row>
    <row r="1614" hidden="1">
      <c r="A1614" s="1464">
        <v>1784.0</v>
      </c>
      <c r="B1614" s="1463" t="s">
        <v>15976</v>
      </c>
      <c r="C1614" s="1463" t="s">
        <v>15976</v>
      </c>
      <c r="D1614" s="1469">
        <v>44148.0</v>
      </c>
      <c r="E1614" s="1470" t="s">
        <v>15977</v>
      </c>
      <c r="F1614" s="1471">
        <v>9.46164141E8</v>
      </c>
      <c r="G1614" s="1471">
        <v>9.46164141E8</v>
      </c>
      <c r="H1614" s="1472" t="b">
        <v>0</v>
      </c>
      <c r="I1614" s="1473"/>
      <c r="J1614" s="1472" t="b">
        <v>1</v>
      </c>
      <c r="K1614" s="1473"/>
      <c r="L1614" s="1473"/>
      <c r="M1614" s="1463" t="s">
        <v>2464</v>
      </c>
      <c r="N1614" s="1474"/>
      <c r="O1614" s="1474"/>
      <c r="P1614" s="1463" t="s">
        <v>2464</v>
      </c>
    </row>
    <row r="1615" hidden="1">
      <c r="A1615" s="1464">
        <v>1785.0</v>
      </c>
      <c r="B1615" s="1463" t="s">
        <v>15978</v>
      </c>
      <c r="C1615" s="1463" t="s">
        <v>15978</v>
      </c>
      <c r="D1615" s="1469">
        <v>44148.0</v>
      </c>
      <c r="E1615" s="1470" t="s">
        <v>15979</v>
      </c>
      <c r="F1615" s="1471">
        <v>9.46164141E8</v>
      </c>
      <c r="G1615" s="1471">
        <v>9.46164141E8</v>
      </c>
      <c r="H1615" s="1472" t="b">
        <v>0</v>
      </c>
      <c r="I1615" s="1473"/>
      <c r="J1615" s="1472" t="b">
        <v>1</v>
      </c>
      <c r="K1615" s="1473"/>
      <c r="L1615" s="1473"/>
      <c r="M1615" s="1463" t="s">
        <v>2464</v>
      </c>
      <c r="N1615" s="1474"/>
      <c r="O1615" s="1474"/>
      <c r="P1615" s="1463" t="s">
        <v>2464</v>
      </c>
    </row>
    <row r="1616" hidden="1">
      <c r="A1616" s="1464">
        <v>1786.0</v>
      </c>
      <c r="B1616" s="1463" t="s">
        <v>15980</v>
      </c>
      <c r="C1616" s="1463" t="s">
        <v>15981</v>
      </c>
      <c r="D1616" s="1469">
        <v>44484.0</v>
      </c>
      <c r="E1616" s="1470" t="s">
        <v>15982</v>
      </c>
      <c r="F1616" s="1471">
        <v>9.46164141E8</v>
      </c>
      <c r="G1616" s="1471">
        <v>9.46164141E8</v>
      </c>
      <c r="H1616" s="1472" t="b">
        <v>0</v>
      </c>
      <c r="I1616" s="1468" t="s">
        <v>244</v>
      </c>
      <c r="J1616" s="1472" t="b">
        <v>0</v>
      </c>
      <c r="K1616" s="1468" t="s">
        <v>5142</v>
      </c>
      <c r="L1616" s="1471">
        <v>6.620964333E9</v>
      </c>
      <c r="M1616" s="1463" t="s">
        <v>2464</v>
      </c>
      <c r="N1616" s="1463" t="s">
        <v>244</v>
      </c>
      <c r="O1616" s="1463" t="s">
        <v>244</v>
      </c>
      <c r="P1616" s="1463" t="s">
        <v>2464</v>
      </c>
    </row>
    <row r="1617" hidden="1">
      <c r="A1617" s="1464">
        <v>1787.0</v>
      </c>
      <c r="B1617" s="1463" t="s">
        <v>15983</v>
      </c>
      <c r="C1617" s="1463" t="s">
        <v>15984</v>
      </c>
      <c r="D1617" s="1469">
        <v>44179.0</v>
      </c>
      <c r="E1617" s="1470" t="s">
        <v>15985</v>
      </c>
      <c r="F1617" s="1471">
        <v>7.6338688E7</v>
      </c>
      <c r="G1617" s="1471">
        <v>9.60549641E8</v>
      </c>
      <c r="H1617" s="1472" t="b">
        <v>0</v>
      </c>
      <c r="I1617" s="1468" t="s">
        <v>244</v>
      </c>
      <c r="J1617" s="1472" t="b">
        <v>0</v>
      </c>
      <c r="K1617" s="1473"/>
      <c r="L1617" s="1473"/>
      <c r="M1617" s="1463" t="s">
        <v>2464</v>
      </c>
      <c r="N1617" s="1474"/>
      <c r="O1617" s="1474"/>
      <c r="P1617" s="1463" t="s">
        <v>2464</v>
      </c>
    </row>
    <row r="1618" hidden="1">
      <c r="A1618" s="1464">
        <v>1788.0</v>
      </c>
      <c r="B1618" s="1463" t="s">
        <v>15986</v>
      </c>
      <c r="C1618" s="1463" t="s">
        <v>15987</v>
      </c>
      <c r="D1618" s="1469">
        <v>44176.0</v>
      </c>
      <c r="E1618" s="1470" t="s">
        <v>15988</v>
      </c>
      <c r="F1618" s="1471">
        <v>6.676609548E9</v>
      </c>
      <c r="G1618" s="1471">
        <v>6.676609548E9</v>
      </c>
      <c r="H1618" s="1472" t="b">
        <v>0</v>
      </c>
      <c r="I1618" s="1468" t="s">
        <v>244</v>
      </c>
      <c r="J1618" s="1472" t="b">
        <v>0</v>
      </c>
      <c r="K1618" s="1468" t="s">
        <v>5142</v>
      </c>
      <c r="L1618" s="1471">
        <v>6.620964333E9</v>
      </c>
      <c r="M1618" s="1463" t="s">
        <v>2426</v>
      </c>
      <c r="N1618" s="1463" t="s">
        <v>244</v>
      </c>
      <c r="O1618" s="1463" t="s">
        <v>244</v>
      </c>
      <c r="P1618" s="1463" t="s">
        <v>2426</v>
      </c>
    </row>
    <row r="1619" hidden="1">
      <c r="A1619" s="1464">
        <v>1789.0</v>
      </c>
      <c r="B1619" s="1463" t="s">
        <v>15989</v>
      </c>
      <c r="C1619" s="1463" t="s">
        <v>15990</v>
      </c>
      <c r="D1619" s="1469">
        <v>44236.0</v>
      </c>
      <c r="E1619" s="1470" t="s">
        <v>15991</v>
      </c>
      <c r="F1619" s="1471">
        <v>9.54171149E8</v>
      </c>
      <c r="G1619" s="1471">
        <v>8.7670999E8</v>
      </c>
      <c r="H1619" s="1472" t="b">
        <v>0</v>
      </c>
      <c r="I1619" s="1468" t="s">
        <v>244</v>
      </c>
      <c r="J1619" s="1472" t="b">
        <v>1</v>
      </c>
      <c r="K1619" s="1473"/>
      <c r="L1619" s="1473"/>
      <c r="M1619" s="1474"/>
      <c r="N1619" s="1474"/>
      <c r="O1619" s="1474"/>
      <c r="P1619" s="1474"/>
    </row>
    <row r="1620" hidden="1">
      <c r="A1620" s="1464">
        <v>1790.0</v>
      </c>
      <c r="B1620" s="1463" t="s">
        <v>15992</v>
      </c>
      <c r="C1620" s="1463" t="s">
        <v>15992</v>
      </c>
      <c r="D1620" s="1469">
        <v>44190.0</v>
      </c>
      <c r="E1620" s="1470" t="s">
        <v>15993</v>
      </c>
      <c r="F1620" s="1471">
        <v>6.6644010777E10</v>
      </c>
      <c r="G1620" s="1471">
        <v>6.6644010777E10</v>
      </c>
      <c r="H1620" s="1472" t="b">
        <v>0</v>
      </c>
      <c r="I1620" s="1468" t="s">
        <v>244</v>
      </c>
      <c r="J1620" s="1472" t="b">
        <v>0</v>
      </c>
      <c r="K1620" s="1468" t="s">
        <v>5142</v>
      </c>
      <c r="L1620" s="1471">
        <v>6.620964333E9</v>
      </c>
      <c r="M1620" s="1463" t="s">
        <v>2476</v>
      </c>
      <c r="N1620" s="1463" t="s">
        <v>244</v>
      </c>
      <c r="O1620" s="1463" t="s">
        <v>244</v>
      </c>
      <c r="P1620" s="1463" t="s">
        <v>2476</v>
      </c>
    </row>
    <row r="1621" hidden="1">
      <c r="A1621" s="1464">
        <v>1791.0</v>
      </c>
      <c r="B1621" s="1463" t="s">
        <v>15994</v>
      </c>
      <c r="C1621" s="1463" t="s">
        <v>15995</v>
      </c>
      <c r="D1621" s="1469">
        <v>44179.0</v>
      </c>
      <c r="E1621" s="1470" t="s">
        <v>15996</v>
      </c>
      <c r="F1621" s="1471">
        <v>6.6763702E9</v>
      </c>
      <c r="G1621" s="1471">
        <v>6.6763702E9</v>
      </c>
      <c r="H1621" s="1472" t="b">
        <v>0</v>
      </c>
      <c r="I1621" s="1468" t="s">
        <v>244</v>
      </c>
      <c r="J1621" s="1472" t="b">
        <v>0</v>
      </c>
      <c r="K1621" s="1473"/>
      <c r="L1621" s="1473"/>
      <c r="M1621" s="1463" t="s">
        <v>2464</v>
      </c>
      <c r="N1621" s="1474"/>
      <c r="O1621" s="1474"/>
      <c r="P1621" s="1463" t="s">
        <v>2464</v>
      </c>
    </row>
    <row r="1622" hidden="1">
      <c r="A1622" s="1464">
        <v>1792.0</v>
      </c>
      <c r="B1622" s="1463" t="s">
        <v>15997</v>
      </c>
      <c r="C1622" s="1463" t="s">
        <v>15998</v>
      </c>
      <c r="D1622" s="1469">
        <v>44331.0</v>
      </c>
      <c r="E1622" s="1470" t="s">
        <v>15999</v>
      </c>
      <c r="F1622" s="1471">
        <v>2.624E7</v>
      </c>
      <c r="G1622" s="1471">
        <v>6.6800611587E10</v>
      </c>
      <c r="H1622" s="1472" t="b">
        <v>0</v>
      </c>
      <c r="I1622" s="1468" t="s">
        <v>76</v>
      </c>
      <c r="J1622" s="1472" t="b">
        <v>1</v>
      </c>
      <c r="K1622" s="1473"/>
      <c r="L1622" s="1473"/>
      <c r="M1622" s="1463" t="s">
        <v>5374</v>
      </c>
      <c r="N1622" s="1463" t="s">
        <v>5374</v>
      </c>
      <c r="O1622" s="1474"/>
      <c r="P1622" s="1474"/>
    </row>
    <row r="1623" hidden="1">
      <c r="A1623" s="1464">
        <v>1793.0</v>
      </c>
      <c r="B1623" s="1463" t="s">
        <v>16000</v>
      </c>
      <c r="C1623" s="1463" t="s">
        <v>16001</v>
      </c>
      <c r="D1623" s="1469">
        <v>44331.0</v>
      </c>
      <c r="E1623" s="1470" t="s">
        <v>16002</v>
      </c>
      <c r="F1623" s="1471">
        <v>8.40910892E8</v>
      </c>
      <c r="G1623" s="1471">
        <v>8.40910892E8</v>
      </c>
      <c r="H1623" s="1472" t="b">
        <v>0</v>
      </c>
      <c r="I1623" s="1468" t="s">
        <v>76</v>
      </c>
      <c r="J1623" s="1472" t="b">
        <v>0</v>
      </c>
      <c r="K1623" s="1473"/>
      <c r="L1623" s="1473"/>
      <c r="M1623" s="1463" t="s">
        <v>8485</v>
      </c>
      <c r="N1623" s="1463" t="s">
        <v>8485</v>
      </c>
      <c r="P1623" s="1474"/>
    </row>
    <row r="1624" hidden="1">
      <c r="A1624" s="1464">
        <v>1794.0</v>
      </c>
      <c r="B1624" s="1463" t="s">
        <v>16003</v>
      </c>
      <c r="C1624" s="1463" t="s">
        <v>16004</v>
      </c>
      <c r="D1624" s="1469">
        <v>44331.0</v>
      </c>
      <c r="E1624" s="1470" t="s">
        <v>16005</v>
      </c>
      <c r="F1624" s="1471">
        <v>2.5311644E7</v>
      </c>
      <c r="G1624" s="1471">
        <v>8.13587211E8</v>
      </c>
      <c r="H1624" s="1472" t="b">
        <v>0</v>
      </c>
      <c r="I1624" s="1468" t="s">
        <v>76</v>
      </c>
      <c r="J1624" s="1472" t="b">
        <v>1</v>
      </c>
      <c r="K1624" s="1468" t="s">
        <v>13086</v>
      </c>
      <c r="L1624" s="1475">
        <v>6.60836E11</v>
      </c>
      <c r="M1624" s="1463" t="s">
        <v>2464</v>
      </c>
      <c r="N1624" s="1474"/>
      <c r="O1624" s="1474"/>
      <c r="P1624" s="1463" t="s">
        <v>2464</v>
      </c>
    </row>
    <row r="1625" hidden="1">
      <c r="A1625" s="1464">
        <v>1795.0</v>
      </c>
      <c r="B1625" s="1463" t="s">
        <v>12545</v>
      </c>
      <c r="C1625" s="1463" t="s">
        <v>12545</v>
      </c>
      <c r="D1625" s="1469">
        <v>43497.0</v>
      </c>
      <c r="E1625" s="1470" t="s">
        <v>16006</v>
      </c>
      <c r="F1625" s="1471">
        <v>9.22811818E8</v>
      </c>
      <c r="G1625" s="1473"/>
      <c r="H1625" s="1472" t="b">
        <v>0</v>
      </c>
      <c r="I1625" s="1468" t="s">
        <v>76</v>
      </c>
      <c r="J1625" s="1472" t="b">
        <v>1</v>
      </c>
      <c r="K1625" s="1473"/>
      <c r="L1625" s="1473"/>
      <c r="M1625" s="1463" t="s">
        <v>2426</v>
      </c>
      <c r="O1625" s="1474"/>
      <c r="P1625" s="1463" t="s">
        <v>2426</v>
      </c>
    </row>
    <row r="1626" hidden="1">
      <c r="A1626" s="1464">
        <v>1796.0</v>
      </c>
      <c r="B1626" s="1463" t="s">
        <v>5412</v>
      </c>
      <c r="C1626" s="1463" t="s">
        <v>16007</v>
      </c>
      <c r="D1626" s="1469">
        <v>44174.0</v>
      </c>
      <c r="E1626" s="1470" t="s">
        <v>16008</v>
      </c>
      <c r="F1626" s="1471">
        <v>2.8335434E7</v>
      </c>
      <c r="G1626" s="1471">
        <v>9.25302489E8</v>
      </c>
      <c r="H1626" s="1472" t="b">
        <v>0</v>
      </c>
      <c r="I1626" s="1468" t="s">
        <v>76</v>
      </c>
      <c r="J1626" s="1472" t="b">
        <v>0</v>
      </c>
      <c r="K1626" s="1473"/>
      <c r="L1626" s="1473"/>
      <c r="M1626" s="1463" t="s">
        <v>2659</v>
      </c>
      <c r="N1626" s="1474"/>
      <c r="O1626" s="1474"/>
      <c r="P1626" s="1463" t="s">
        <v>2659</v>
      </c>
    </row>
    <row r="1627" hidden="1">
      <c r="A1627" s="1464">
        <v>1797.0</v>
      </c>
      <c r="B1627" s="1463" t="s">
        <v>16009</v>
      </c>
      <c r="C1627" s="1463" t="s">
        <v>16010</v>
      </c>
      <c r="D1627" s="1469">
        <v>44174.0</v>
      </c>
      <c r="E1627" s="1470" t="s">
        <v>16011</v>
      </c>
      <c r="F1627" s="1471">
        <v>9.88257736E8</v>
      </c>
      <c r="G1627" s="1471">
        <v>9.88257736E8</v>
      </c>
      <c r="H1627" s="1472" t="b">
        <v>0</v>
      </c>
      <c r="I1627" s="1468" t="s">
        <v>76</v>
      </c>
      <c r="J1627" s="1472" t="b">
        <v>0</v>
      </c>
      <c r="K1627" s="1473"/>
      <c r="L1627" s="1473"/>
      <c r="M1627" s="1463" t="s">
        <v>11200</v>
      </c>
      <c r="N1627" s="1463" t="s">
        <v>5101</v>
      </c>
      <c r="O1627" s="1474"/>
      <c r="P1627" s="1463" t="s">
        <v>11200</v>
      </c>
    </row>
    <row r="1628" hidden="1">
      <c r="A1628" s="1464">
        <v>1798.0</v>
      </c>
      <c r="B1628" s="1463" t="s">
        <v>16012</v>
      </c>
      <c r="C1628" s="1463" t="s">
        <v>16013</v>
      </c>
      <c r="D1628" s="1469">
        <v>44331.0</v>
      </c>
      <c r="E1628" s="1470" t="s">
        <v>16014</v>
      </c>
      <c r="F1628" s="1471">
        <v>2.6621179E7</v>
      </c>
      <c r="G1628" s="1471">
        <v>8.16471801E8</v>
      </c>
      <c r="H1628" s="1472" t="b">
        <v>0</v>
      </c>
      <c r="I1628" s="1468" t="s">
        <v>76</v>
      </c>
      <c r="J1628" s="1472" t="b">
        <v>1</v>
      </c>
      <c r="K1628" s="1473"/>
      <c r="L1628" s="1473"/>
      <c r="M1628" s="1463" t="s">
        <v>2461</v>
      </c>
      <c r="N1628" s="1474"/>
      <c r="O1628" s="1474"/>
      <c r="P1628" s="1463" t="s">
        <v>2461</v>
      </c>
    </row>
    <row r="1629" hidden="1">
      <c r="A1629" s="1464">
        <v>1799.0</v>
      </c>
      <c r="B1629" s="1463" t="s">
        <v>12545</v>
      </c>
      <c r="C1629" s="1463" t="s">
        <v>12545</v>
      </c>
      <c r="D1629" s="1469">
        <v>44161.0</v>
      </c>
      <c r="E1629" s="1470" t="s">
        <v>16015</v>
      </c>
      <c r="F1629" s="1471">
        <v>6.6802617075E10</v>
      </c>
      <c r="G1629" s="1471">
        <v>6.6802617075E10</v>
      </c>
      <c r="H1629" s="1472" t="b">
        <v>0</v>
      </c>
      <c r="I1629" s="1468" t="s">
        <v>76</v>
      </c>
      <c r="J1629" s="1472" t="b">
        <v>1</v>
      </c>
      <c r="K1629" s="1473"/>
      <c r="L1629" s="1473"/>
      <c r="M1629" s="1463" t="s">
        <v>2659</v>
      </c>
      <c r="N1629" s="1463" t="s">
        <v>5046</v>
      </c>
      <c r="P1629" s="1463" t="s">
        <v>2659</v>
      </c>
    </row>
    <row r="1630" hidden="1">
      <c r="A1630" s="1464">
        <v>1800.0</v>
      </c>
      <c r="B1630" s="1463" t="s">
        <v>16016</v>
      </c>
      <c r="C1630" s="1463" t="s">
        <v>16017</v>
      </c>
      <c r="D1630" s="1469">
        <v>44331.0</v>
      </c>
      <c r="E1630" s="1470" t="s">
        <v>16018</v>
      </c>
      <c r="F1630" s="1471">
        <v>2.7138357E7</v>
      </c>
      <c r="G1630" s="1471">
        <v>9.53705744E8</v>
      </c>
      <c r="H1630" s="1472" t="b">
        <v>0</v>
      </c>
      <c r="I1630" s="1468" t="s">
        <v>76</v>
      </c>
      <c r="J1630" s="1472" t="b">
        <v>1</v>
      </c>
      <c r="K1630" s="1473"/>
      <c r="L1630" s="1473"/>
      <c r="M1630" s="1463" t="s">
        <v>2461</v>
      </c>
      <c r="N1630" s="1463" t="s">
        <v>5164</v>
      </c>
      <c r="P1630" s="1463" t="s">
        <v>2461</v>
      </c>
    </row>
    <row r="1631">
      <c r="A1631" s="1464">
        <v>1801.0</v>
      </c>
      <c r="B1631" s="1463" t="s">
        <v>5412</v>
      </c>
      <c r="C1631" s="1463" t="s">
        <v>5413</v>
      </c>
      <c r="D1631" s="1469">
        <v>44331.0</v>
      </c>
      <c r="E1631" s="1470" t="s">
        <v>5414</v>
      </c>
      <c r="F1631" s="1471">
        <v>2.8335435E7</v>
      </c>
      <c r="G1631" s="1471">
        <v>2.8335435E7</v>
      </c>
      <c r="H1631" s="1472" t="b">
        <v>1</v>
      </c>
      <c r="I1631" s="1468" t="s">
        <v>76</v>
      </c>
      <c r="J1631" s="1472" t="b">
        <v>1</v>
      </c>
      <c r="K1631" s="1468" t="s">
        <v>5142</v>
      </c>
      <c r="L1631" s="1471">
        <v>6.620964333E9</v>
      </c>
      <c r="M1631" s="1463" t="s">
        <v>2461</v>
      </c>
      <c r="N1631" s="1463" t="s">
        <v>10071</v>
      </c>
      <c r="O1631" s="1463" t="s">
        <v>10617</v>
      </c>
      <c r="P1631" s="1463" t="s">
        <v>2461</v>
      </c>
    </row>
    <row r="1632" hidden="1">
      <c r="A1632" s="1464">
        <v>1802.0</v>
      </c>
      <c r="B1632" s="1463" t="s">
        <v>16019</v>
      </c>
      <c r="C1632" s="1463" t="s">
        <v>16020</v>
      </c>
      <c r="D1632" s="1469">
        <v>44175.0</v>
      </c>
      <c r="E1632" s="1470" t="s">
        <v>16021</v>
      </c>
      <c r="F1632" s="1471">
        <v>9.80108838E8</v>
      </c>
      <c r="G1632" s="1471">
        <v>9.80108838E8</v>
      </c>
      <c r="H1632" s="1472" t="b">
        <v>0</v>
      </c>
      <c r="I1632" s="1468" t="s">
        <v>244</v>
      </c>
      <c r="J1632" s="1472" t="b">
        <v>0</v>
      </c>
      <c r="K1632" s="1468" t="s">
        <v>14089</v>
      </c>
      <c r="L1632" s="1471">
        <v>6.6850185804E10</v>
      </c>
      <c r="M1632" s="1463" t="s">
        <v>2464</v>
      </c>
      <c r="N1632" s="1463" t="s">
        <v>244</v>
      </c>
      <c r="O1632" s="1463" t="s">
        <v>244</v>
      </c>
      <c r="P1632" s="1463" t="s">
        <v>2464</v>
      </c>
    </row>
    <row r="1633">
      <c r="A1633" s="1464">
        <v>1803.0</v>
      </c>
      <c r="B1633" s="1463" t="s">
        <v>5416</v>
      </c>
      <c r="C1633" s="1463" t="s">
        <v>5417</v>
      </c>
      <c r="D1633" s="1469">
        <v>45003.0</v>
      </c>
      <c r="E1633" s="1470" t="s">
        <v>5418</v>
      </c>
      <c r="F1633" s="1471">
        <v>8.16315641E8</v>
      </c>
      <c r="G1633" s="1471">
        <v>8.16315641E8</v>
      </c>
      <c r="H1633" s="1472" t="b">
        <v>1</v>
      </c>
      <c r="I1633" s="1468" t="s">
        <v>76</v>
      </c>
      <c r="J1633" s="1472" t="b">
        <v>1</v>
      </c>
      <c r="K1633" s="1468" t="s">
        <v>1077</v>
      </c>
      <c r="L1633" s="1471">
        <v>6.6618258585E10</v>
      </c>
      <c r="M1633" s="1463" t="s">
        <v>2571</v>
      </c>
      <c r="N1633" s="1474"/>
      <c r="O1633" s="1463" t="s">
        <v>10623</v>
      </c>
      <c r="P1633" s="1463" t="s">
        <v>10624</v>
      </c>
    </row>
    <row r="1634" hidden="1">
      <c r="A1634" s="1464">
        <v>1804.0</v>
      </c>
      <c r="B1634" s="1463" t="s">
        <v>11422</v>
      </c>
      <c r="C1634" s="1463" t="s">
        <v>11423</v>
      </c>
      <c r="D1634" s="1469">
        <v>44188.0</v>
      </c>
      <c r="E1634" s="1470" t="s">
        <v>16022</v>
      </c>
      <c r="F1634" s="1471">
        <v>9.93944417E8</v>
      </c>
      <c r="G1634" s="1471">
        <v>9.93944417E8</v>
      </c>
      <c r="H1634" s="1472" t="b">
        <v>0</v>
      </c>
      <c r="I1634" s="1468" t="s">
        <v>76</v>
      </c>
      <c r="J1634" s="1472" t="b">
        <v>0</v>
      </c>
      <c r="K1634" s="1473"/>
      <c r="L1634" s="1473"/>
      <c r="M1634" s="1474"/>
      <c r="N1634" s="1474"/>
      <c r="O1634" s="1474"/>
      <c r="P1634" s="1474"/>
    </row>
    <row r="1635" hidden="1">
      <c r="A1635" s="1464">
        <v>1805.0</v>
      </c>
      <c r="B1635" s="1463" t="s">
        <v>16023</v>
      </c>
      <c r="C1635" s="1463" t="s">
        <v>16023</v>
      </c>
      <c r="D1635" s="1469">
        <v>44174.0</v>
      </c>
      <c r="E1635" s="1470" t="s">
        <v>16024</v>
      </c>
      <c r="F1635" s="1471">
        <v>6.67660992E9</v>
      </c>
      <c r="G1635" s="1471">
        <v>6.687829038E9</v>
      </c>
      <c r="H1635" s="1472" t="b">
        <v>0</v>
      </c>
      <c r="I1635" s="1468" t="s">
        <v>76</v>
      </c>
      <c r="J1635" s="1472" t="b">
        <v>0</v>
      </c>
      <c r="K1635" s="1473"/>
      <c r="L1635" s="1473"/>
      <c r="M1635" s="1463" t="s">
        <v>2426</v>
      </c>
      <c r="O1635" s="1474"/>
      <c r="P1635" s="1463" t="s">
        <v>2426</v>
      </c>
    </row>
    <row r="1636">
      <c r="A1636" s="1464">
        <v>1806.0</v>
      </c>
      <c r="B1636" s="1463" t="s">
        <v>5419</v>
      </c>
      <c r="C1636" s="1463" t="s">
        <v>5420</v>
      </c>
      <c r="D1636" s="1469">
        <v>44176.0</v>
      </c>
      <c r="E1636" s="1470" t="s">
        <v>5421</v>
      </c>
      <c r="F1636" s="1471">
        <v>9.35499451E8</v>
      </c>
      <c r="G1636" s="1471">
        <v>9.35499451E8</v>
      </c>
      <c r="H1636" s="1472" t="b">
        <v>1</v>
      </c>
      <c r="I1636" s="1468" t="s">
        <v>76</v>
      </c>
      <c r="J1636" s="1472" t="b">
        <v>1</v>
      </c>
      <c r="K1636" s="1468" t="s">
        <v>5142</v>
      </c>
      <c r="L1636" s="1471">
        <v>6.620964333E9</v>
      </c>
      <c r="M1636" s="1463" t="s">
        <v>2659</v>
      </c>
      <c r="N1636" s="1474"/>
      <c r="O1636" s="1474"/>
      <c r="P1636" s="1463" t="s">
        <v>2659</v>
      </c>
    </row>
    <row r="1637">
      <c r="A1637" s="1464">
        <v>1807.0</v>
      </c>
      <c r="B1637" s="1463" t="s">
        <v>5424</v>
      </c>
      <c r="C1637" s="1463" t="s">
        <v>5425</v>
      </c>
      <c r="D1637" s="1469">
        <v>44178.0</v>
      </c>
      <c r="E1637" s="1470" t="s">
        <v>5426</v>
      </c>
      <c r="F1637" s="1468" t="s">
        <v>5427</v>
      </c>
      <c r="G1637" s="1471">
        <v>8.86903743E8</v>
      </c>
      <c r="H1637" s="1472" t="b">
        <v>1</v>
      </c>
      <c r="I1637" s="1468" t="s">
        <v>76</v>
      </c>
      <c r="J1637" s="1472" t="b">
        <v>1</v>
      </c>
      <c r="K1637" s="1468" t="s">
        <v>4936</v>
      </c>
      <c r="L1637" s="1471">
        <v>6.6909921784E10</v>
      </c>
      <c r="M1637" s="1463" t="s">
        <v>2464</v>
      </c>
      <c r="N1637" s="1474"/>
      <c r="O1637" s="1474"/>
      <c r="P1637" s="1463" t="s">
        <v>2464</v>
      </c>
    </row>
    <row r="1638" hidden="1">
      <c r="A1638" s="1464">
        <v>1808.0</v>
      </c>
      <c r="B1638" s="1463" t="s">
        <v>16025</v>
      </c>
      <c r="C1638" s="1463" t="s">
        <v>16026</v>
      </c>
      <c r="D1638" s="1469">
        <v>44331.0</v>
      </c>
      <c r="E1638" s="1470" t="s">
        <v>16027</v>
      </c>
      <c r="F1638" s="1471">
        <v>6.59540424E8</v>
      </c>
      <c r="G1638" s="1471">
        <v>6.59540424E8</v>
      </c>
      <c r="H1638" s="1472" t="b">
        <v>0</v>
      </c>
      <c r="I1638" s="1468" t="s">
        <v>76</v>
      </c>
      <c r="J1638" s="1472" t="b">
        <v>0</v>
      </c>
      <c r="K1638" s="1468" t="s">
        <v>13086</v>
      </c>
      <c r="L1638" s="1475">
        <v>6.60836E11</v>
      </c>
      <c r="M1638" s="1463" t="s">
        <v>3363</v>
      </c>
      <c r="N1638" s="1463" t="s">
        <v>5019</v>
      </c>
      <c r="O1638" s="1474"/>
      <c r="P1638" s="1463" t="s">
        <v>3363</v>
      </c>
    </row>
    <row r="1639" hidden="1">
      <c r="A1639" s="1464">
        <v>1809.0</v>
      </c>
      <c r="B1639" s="1463" t="s">
        <v>16028</v>
      </c>
      <c r="C1639" s="1463" t="s">
        <v>16028</v>
      </c>
      <c r="D1639" s="1469">
        <v>44180.0</v>
      </c>
      <c r="E1639" s="1470" t="s">
        <v>16029</v>
      </c>
      <c r="F1639" s="1471">
        <v>6.11919946E8</v>
      </c>
      <c r="G1639" s="1471">
        <v>6.11919946E8</v>
      </c>
      <c r="H1639" s="1472" t="b">
        <v>0</v>
      </c>
      <c r="I1639" s="1468" t="s">
        <v>76</v>
      </c>
      <c r="J1639" s="1472" t="b">
        <v>1</v>
      </c>
      <c r="K1639" s="1473"/>
      <c r="L1639" s="1473"/>
      <c r="M1639" s="1463" t="s">
        <v>2432</v>
      </c>
      <c r="N1639" s="1474"/>
      <c r="O1639" s="1474"/>
      <c r="P1639" s="1463" t="s">
        <v>2432</v>
      </c>
    </row>
    <row r="1640" hidden="1">
      <c r="A1640" s="1464">
        <v>1810.0</v>
      </c>
      <c r="B1640" s="1463" t="s">
        <v>16030</v>
      </c>
      <c r="C1640" s="1463" t="s">
        <v>16031</v>
      </c>
      <c r="D1640" s="1469">
        <v>44764.0</v>
      </c>
      <c r="E1640" s="1470" t="s">
        <v>16032</v>
      </c>
      <c r="F1640" s="1471">
        <v>2.4760022E7</v>
      </c>
      <c r="G1640" s="1471">
        <v>2.4760022E7</v>
      </c>
      <c r="H1640" s="1472" t="b">
        <v>0</v>
      </c>
      <c r="I1640" s="1468" t="s">
        <v>76</v>
      </c>
      <c r="J1640" s="1472" t="b">
        <v>0</v>
      </c>
      <c r="K1640" s="1468" t="s">
        <v>1077</v>
      </c>
      <c r="L1640" s="1471">
        <v>6.6618258585E10</v>
      </c>
      <c r="M1640" s="1463" t="s">
        <v>2426</v>
      </c>
      <c r="N1640" s="1463" t="s">
        <v>5164</v>
      </c>
      <c r="P1640" s="1463" t="s">
        <v>5024</v>
      </c>
    </row>
    <row r="1641" hidden="1">
      <c r="A1641" s="1464">
        <v>1811.0</v>
      </c>
      <c r="B1641" s="1463" t="s">
        <v>16033</v>
      </c>
      <c r="C1641" s="1463" t="s">
        <v>16034</v>
      </c>
      <c r="D1641" s="1469">
        <v>44098.0</v>
      </c>
      <c r="E1641" s="1470" t="s">
        <v>16035</v>
      </c>
      <c r="F1641" s="1471">
        <v>6.48011101E8</v>
      </c>
      <c r="G1641" s="1471">
        <v>6.48011101E8</v>
      </c>
      <c r="H1641" s="1472" t="b">
        <v>0</v>
      </c>
      <c r="I1641" s="1468" t="s">
        <v>76</v>
      </c>
      <c r="J1641" s="1472" t="b">
        <v>1</v>
      </c>
      <c r="K1641" s="1473"/>
      <c r="L1641" s="1473"/>
      <c r="M1641" s="1463" t="s">
        <v>2464</v>
      </c>
      <c r="N1641" s="1463" t="s">
        <v>5164</v>
      </c>
      <c r="P1641" s="1463" t="s">
        <v>2464</v>
      </c>
    </row>
    <row r="1642" hidden="1">
      <c r="A1642" s="1464">
        <v>1812.0</v>
      </c>
      <c r="B1642" s="1463" t="s">
        <v>16036</v>
      </c>
      <c r="C1642" s="1463" t="s">
        <v>16036</v>
      </c>
      <c r="D1642" s="1469">
        <v>44188.0</v>
      </c>
      <c r="E1642" s="1470" t="s">
        <v>16037</v>
      </c>
      <c r="F1642" s="1471">
        <v>2.2091234E7</v>
      </c>
      <c r="G1642" s="1471">
        <v>2.2091234E7</v>
      </c>
      <c r="H1642" s="1472" t="b">
        <v>0</v>
      </c>
      <c r="I1642" s="1468" t="s">
        <v>76</v>
      </c>
      <c r="J1642" s="1472" t="b">
        <v>0</v>
      </c>
      <c r="K1642" s="1473"/>
      <c r="L1642" s="1473"/>
      <c r="M1642" s="1474"/>
      <c r="N1642" s="1474"/>
      <c r="O1642" s="1474"/>
      <c r="P1642" s="1474"/>
    </row>
    <row r="1643" hidden="1">
      <c r="A1643" s="1464">
        <v>1813.0</v>
      </c>
      <c r="B1643" s="1463" t="s">
        <v>16038</v>
      </c>
      <c r="C1643" s="1463" t="s">
        <v>16039</v>
      </c>
      <c r="D1643" s="1469">
        <v>44180.0</v>
      </c>
      <c r="E1643" s="1470" t="s">
        <v>16040</v>
      </c>
      <c r="F1643" s="1471">
        <v>2.6249555E7</v>
      </c>
      <c r="G1643" s="1471">
        <v>8.47517298E8</v>
      </c>
      <c r="H1643" s="1472" t="b">
        <v>0</v>
      </c>
      <c r="I1643" s="1468" t="s">
        <v>76</v>
      </c>
      <c r="J1643" s="1472" t="b">
        <v>0</v>
      </c>
      <c r="K1643" s="1473"/>
      <c r="L1643" s="1473"/>
      <c r="M1643" s="1474"/>
      <c r="N1643" s="1474"/>
      <c r="O1643" s="1474"/>
      <c r="P1643" s="1474"/>
    </row>
    <row r="1644" hidden="1">
      <c r="A1644" s="1464">
        <v>1814.0</v>
      </c>
      <c r="B1644" s="1463" t="s">
        <v>16041</v>
      </c>
      <c r="C1644" s="1463" t="s">
        <v>16042</v>
      </c>
      <c r="D1644" s="1469">
        <v>44880.0</v>
      </c>
      <c r="E1644" s="1470" t="s">
        <v>16043</v>
      </c>
      <c r="F1644" s="1471">
        <v>8.18211234E8</v>
      </c>
      <c r="G1644" s="1471">
        <v>8.18211234E8</v>
      </c>
      <c r="H1644" s="1472" t="b">
        <v>0</v>
      </c>
      <c r="I1644" s="1468" t="s">
        <v>76</v>
      </c>
      <c r="J1644" s="1472" t="b">
        <v>0</v>
      </c>
      <c r="K1644" s="1468" t="s">
        <v>16044</v>
      </c>
      <c r="L1644" s="1471">
        <v>6.6629264222E10</v>
      </c>
      <c r="M1644" s="1463" t="s">
        <v>2440</v>
      </c>
      <c r="N1644" s="1463" t="s">
        <v>4951</v>
      </c>
      <c r="O1644" s="1463" t="s">
        <v>4951</v>
      </c>
      <c r="P1644" s="1463" t="s">
        <v>2440</v>
      </c>
    </row>
    <row r="1645" hidden="1">
      <c r="A1645" s="1464">
        <v>1815.0</v>
      </c>
      <c r="B1645" s="1463" t="s">
        <v>16045</v>
      </c>
      <c r="C1645" s="1463" t="s">
        <v>16046</v>
      </c>
      <c r="D1645" s="1469">
        <v>44331.0</v>
      </c>
      <c r="E1645" s="1470" t="s">
        <v>16047</v>
      </c>
      <c r="F1645" s="1471">
        <v>9.53722741E8</v>
      </c>
      <c r="G1645" s="1471">
        <v>9.53722741E8</v>
      </c>
      <c r="H1645" s="1472" t="b">
        <v>0</v>
      </c>
      <c r="I1645" s="1468" t="s">
        <v>76</v>
      </c>
      <c r="J1645" s="1472" t="b">
        <v>1</v>
      </c>
      <c r="K1645" s="1468" t="s">
        <v>13086</v>
      </c>
      <c r="L1645" s="1475">
        <v>6.60836E11</v>
      </c>
      <c r="M1645" s="1463" t="s">
        <v>4930</v>
      </c>
      <c r="N1645" s="1463" t="s">
        <v>4930</v>
      </c>
      <c r="O1645" s="1474"/>
      <c r="P1645" s="1474"/>
    </row>
    <row r="1646" hidden="1">
      <c r="A1646" s="1464">
        <v>1816.0</v>
      </c>
      <c r="B1646" s="1463" t="s">
        <v>16048</v>
      </c>
      <c r="C1646" s="1463" t="s">
        <v>16049</v>
      </c>
      <c r="D1646" s="1469">
        <v>44180.0</v>
      </c>
      <c r="E1646" s="1470" t="s">
        <v>16050</v>
      </c>
      <c r="F1646" s="1471">
        <v>2.6249555E7</v>
      </c>
      <c r="G1646" s="1471">
        <v>8.47517298E8</v>
      </c>
      <c r="H1646" s="1472" t="b">
        <v>0</v>
      </c>
      <c r="I1646" s="1468" t="s">
        <v>76</v>
      </c>
      <c r="J1646" s="1472" t="b">
        <v>0</v>
      </c>
      <c r="K1646" s="1473"/>
      <c r="L1646" s="1473"/>
      <c r="M1646" s="1474"/>
      <c r="N1646" s="1474"/>
      <c r="O1646" s="1474"/>
      <c r="P1646" s="1474"/>
    </row>
    <row r="1647" hidden="1">
      <c r="A1647" s="1464">
        <v>1817.0</v>
      </c>
      <c r="B1647" s="1463" t="s">
        <v>16051</v>
      </c>
      <c r="C1647" s="1463" t="s">
        <v>16052</v>
      </c>
      <c r="D1647" s="1469">
        <v>44180.0</v>
      </c>
      <c r="E1647" s="1470" t="s">
        <v>16053</v>
      </c>
      <c r="F1647" s="1471">
        <v>2.6249555E7</v>
      </c>
      <c r="G1647" s="1471">
        <v>8.47517298E8</v>
      </c>
      <c r="H1647" s="1472" t="b">
        <v>0</v>
      </c>
      <c r="I1647" s="1468" t="s">
        <v>76</v>
      </c>
      <c r="J1647" s="1472" t="b">
        <v>0</v>
      </c>
      <c r="K1647" s="1473"/>
      <c r="L1647" s="1473"/>
      <c r="M1647" s="1474"/>
      <c r="N1647" s="1474"/>
      <c r="O1647" s="1474"/>
      <c r="P1647" s="1474"/>
    </row>
    <row r="1648" hidden="1">
      <c r="A1648" s="1464">
        <v>1818.0</v>
      </c>
      <c r="B1648" s="1463" t="s">
        <v>16054</v>
      </c>
      <c r="C1648" s="1463" t="s">
        <v>16055</v>
      </c>
      <c r="D1648" s="1469">
        <v>44180.0</v>
      </c>
      <c r="E1648" s="1470" t="s">
        <v>16056</v>
      </c>
      <c r="F1648" s="1471">
        <v>2.6249555E7</v>
      </c>
      <c r="G1648" s="1471">
        <v>8.47517298E8</v>
      </c>
      <c r="H1648" s="1472" t="b">
        <v>0</v>
      </c>
      <c r="I1648" s="1468" t="s">
        <v>76</v>
      </c>
      <c r="J1648" s="1472" t="b">
        <v>0</v>
      </c>
      <c r="K1648" s="1473"/>
      <c r="L1648" s="1473"/>
      <c r="M1648" s="1474"/>
      <c r="N1648" s="1474"/>
      <c r="O1648" s="1474"/>
      <c r="P1648" s="1474"/>
    </row>
    <row r="1649" hidden="1">
      <c r="A1649" s="1464">
        <v>1819.0</v>
      </c>
      <c r="B1649" s="1463" t="s">
        <v>16057</v>
      </c>
      <c r="C1649" s="1463" t="s">
        <v>16058</v>
      </c>
      <c r="D1649" s="1469">
        <v>44331.0</v>
      </c>
      <c r="E1649" s="1470" t="s">
        <v>16059</v>
      </c>
      <c r="F1649" s="1471">
        <v>3.3078888E7</v>
      </c>
      <c r="G1649" s="1471">
        <v>8.6793272E8</v>
      </c>
      <c r="H1649" s="1472" t="b">
        <v>0</v>
      </c>
      <c r="I1649" s="1468" t="s">
        <v>263</v>
      </c>
      <c r="J1649" s="1472" t="b">
        <v>1</v>
      </c>
      <c r="K1649" s="1473"/>
      <c r="L1649" s="1473"/>
      <c r="M1649" s="1463" t="s">
        <v>2426</v>
      </c>
      <c r="O1649" s="1474"/>
      <c r="P1649" s="1463" t="s">
        <v>2426</v>
      </c>
    </row>
    <row r="1650" hidden="1">
      <c r="A1650" s="1464">
        <v>1820.0</v>
      </c>
      <c r="B1650" s="1463" t="s">
        <v>16060</v>
      </c>
      <c r="C1650" s="1463" t="s">
        <v>16061</v>
      </c>
      <c r="D1650" s="1469">
        <v>44331.0</v>
      </c>
      <c r="E1650" s="1470" t="s">
        <v>16062</v>
      </c>
      <c r="F1650" s="1471">
        <v>2.0664035E7</v>
      </c>
      <c r="G1650" s="1471">
        <v>8.06006888E8</v>
      </c>
      <c r="H1650" s="1472" t="b">
        <v>0</v>
      </c>
      <c r="I1650" s="1468" t="s">
        <v>76</v>
      </c>
      <c r="J1650" s="1472" t="b">
        <v>1</v>
      </c>
      <c r="K1650" s="1468" t="s">
        <v>13086</v>
      </c>
      <c r="L1650" s="1475">
        <v>6.60836E11</v>
      </c>
      <c r="M1650" s="1463" t="s">
        <v>2659</v>
      </c>
      <c r="N1650" s="1463" t="s">
        <v>5307</v>
      </c>
      <c r="O1650" s="1474"/>
      <c r="P1650" s="1463" t="s">
        <v>2659</v>
      </c>
    </row>
    <row r="1651" hidden="1">
      <c r="A1651" s="1464">
        <v>1821.0</v>
      </c>
      <c r="B1651" s="1463" t="s">
        <v>16063</v>
      </c>
      <c r="C1651" s="1463" t="s">
        <v>16064</v>
      </c>
      <c r="D1651" s="1469">
        <v>44071.0</v>
      </c>
      <c r="E1651" s="1470" t="s">
        <v>16065</v>
      </c>
      <c r="F1651" s="1471">
        <v>2.0595999E7</v>
      </c>
      <c r="G1651" s="1471">
        <v>2.0595999E7</v>
      </c>
      <c r="H1651" s="1472" t="b">
        <v>0</v>
      </c>
      <c r="I1651" s="1468" t="s">
        <v>76</v>
      </c>
      <c r="J1651" s="1472" t="b">
        <v>0</v>
      </c>
      <c r="K1651" s="1473"/>
      <c r="L1651" s="1473"/>
      <c r="M1651" s="1463" t="s">
        <v>2432</v>
      </c>
      <c r="N1651" s="1463" t="s">
        <v>5006</v>
      </c>
      <c r="P1651" s="1463" t="s">
        <v>2432</v>
      </c>
    </row>
    <row r="1652" hidden="1">
      <c r="A1652" s="1464">
        <v>1822.0</v>
      </c>
      <c r="B1652" s="1463" t="s">
        <v>12545</v>
      </c>
      <c r="C1652" s="1463" t="s">
        <v>12545</v>
      </c>
      <c r="D1652" s="1469">
        <v>44148.0</v>
      </c>
      <c r="E1652" s="1470" t="s">
        <v>16066</v>
      </c>
      <c r="F1652" s="1471">
        <v>9.46164141E8</v>
      </c>
      <c r="G1652" s="1471">
        <v>9.46164141E8</v>
      </c>
      <c r="H1652" s="1472" t="b">
        <v>0</v>
      </c>
      <c r="I1652" s="1473"/>
      <c r="J1652" s="1472" t="b">
        <v>1</v>
      </c>
      <c r="K1652" s="1473"/>
      <c r="L1652" s="1473"/>
      <c r="M1652" s="1463" t="s">
        <v>2464</v>
      </c>
      <c r="N1652" s="1474"/>
      <c r="O1652" s="1474"/>
      <c r="P1652" s="1463" t="s">
        <v>2464</v>
      </c>
    </row>
    <row r="1653" hidden="1">
      <c r="A1653" s="1464">
        <v>1823.0</v>
      </c>
      <c r="B1653" s="1463" t="s">
        <v>16067</v>
      </c>
      <c r="C1653" s="1463" t="s">
        <v>16068</v>
      </c>
      <c r="D1653" s="1469">
        <v>44189.0</v>
      </c>
      <c r="E1653" s="1470" t="s">
        <v>16069</v>
      </c>
      <c r="F1653" s="1471">
        <v>2.58878888E8</v>
      </c>
      <c r="G1653" s="1471">
        <v>8.39903459E8</v>
      </c>
      <c r="H1653" s="1472" t="b">
        <v>0</v>
      </c>
      <c r="I1653" s="1468" t="s">
        <v>76</v>
      </c>
      <c r="J1653" s="1472" t="b">
        <v>0</v>
      </c>
      <c r="K1653" s="1473"/>
      <c r="L1653" s="1473"/>
      <c r="M1653" s="1463" t="s">
        <v>2426</v>
      </c>
      <c r="N1653" s="1463" t="s">
        <v>5098</v>
      </c>
      <c r="P1653" s="1463" t="s">
        <v>2426</v>
      </c>
    </row>
    <row r="1654" hidden="1">
      <c r="A1654" s="1464">
        <v>1824.0</v>
      </c>
      <c r="B1654" s="1463" t="s">
        <v>16070</v>
      </c>
      <c r="C1654" s="1463" t="s">
        <v>16070</v>
      </c>
      <c r="D1654" s="1469">
        <v>44148.0</v>
      </c>
      <c r="E1654" s="1470" t="s">
        <v>16071</v>
      </c>
      <c r="F1654" s="1471">
        <v>9.46164141E8</v>
      </c>
      <c r="G1654" s="1471">
        <v>9.46164141E8</v>
      </c>
      <c r="H1654" s="1472" t="b">
        <v>0</v>
      </c>
      <c r="I1654" s="1468" t="s">
        <v>76</v>
      </c>
      <c r="J1654" s="1472" t="b">
        <v>1</v>
      </c>
      <c r="K1654" s="1473"/>
      <c r="L1654" s="1473"/>
      <c r="M1654" s="1474"/>
      <c r="N1654" s="1474"/>
      <c r="O1654" s="1474"/>
      <c r="P1654" s="1474"/>
    </row>
    <row r="1655">
      <c r="A1655" s="1464">
        <v>1825.0</v>
      </c>
      <c r="B1655" s="1463" t="s">
        <v>5429</v>
      </c>
      <c r="C1655" s="1463" t="s">
        <v>5430</v>
      </c>
      <c r="D1655" s="1469">
        <v>44363.0</v>
      </c>
      <c r="E1655" s="1470" t="s">
        <v>5431</v>
      </c>
      <c r="F1655" s="1471">
        <v>9.97564262E8</v>
      </c>
      <c r="G1655" s="1471">
        <v>9.97564262E8</v>
      </c>
      <c r="H1655" s="1472" t="b">
        <v>1</v>
      </c>
      <c r="I1655" s="1468" t="s">
        <v>76</v>
      </c>
      <c r="J1655" s="1472" t="b">
        <v>1</v>
      </c>
      <c r="K1655" s="1468" t="s">
        <v>1077</v>
      </c>
      <c r="L1655" s="1471">
        <v>6.6618258585E10</v>
      </c>
      <c r="M1655" s="1463" t="s">
        <v>2432</v>
      </c>
      <c r="N1655" s="1474"/>
      <c r="O1655" s="1474"/>
      <c r="P1655" s="1463" t="s">
        <v>2432</v>
      </c>
    </row>
    <row r="1656">
      <c r="A1656" s="1464">
        <v>1826.0</v>
      </c>
      <c r="B1656" s="1463" t="s">
        <v>376</v>
      </c>
      <c r="C1656" s="1463" t="s">
        <v>5433</v>
      </c>
      <c r="D1656" s="1469">
        <v>44182.0</v>
      </c>
      <c r="E1656" s="1470" t="s">
        <v>5434</v>
      </c>
      <c r="F1656" s="1471">
        <v>2.797E7</v>
      </c>
      <c r="G1656" s="1471">
        <v>2.797E7</v>
      </c>
      <c r="H1656" s="1472" t="b">
        <v>1</v>
      </c>
      <c r="I1656" s="1468" t="s">
        <v>76</v>
      </c>
      <c r="J1656" s="1472" t="b">
        <v>1</v>
      </c>
      <c r="K1656" s="1468" t="s">
        <v>4929</v>
      </c>
      <c r="L1656" s="1475">
        <v>6.69232E15</v>
      </c>
      <c r="M1656" s="1463" t="s">
        <v>2432</v>
      </c>
      <c r="N1656" s="1474"/>
      <c r="O1656" s="1463" t="s">
        <v>10676</v>
      </c>
      <c r="P1656" s="1463" t="s">
        <v>2432</v>
      </c>
    </row>
    <row r="1657" hidden="1">
      <c r="A1657" s="1464">
        <v>1827.0</v>
      </c>
      <c r="B1657" s="1463" t="s">
        <v>16072</v>
      </c>
      <c r="C1657" s="1463" t="s">
        <v>16073</v>
      </c>
      <c r="D1657" s="1469">
        <v>44256.0</v>
      </c>
      <c r="E1657" s="1470" t="s">
        <v>16074</v>
      </c>
      <c r="F1657" s="1471">
        <v>2.1294516E7</v>
      </c>
      <c r="G1657" s="1471">
        <v>2.1294516E7</v>
      </c>
      <c r="H1657" s="1472" t="b">
        <v>0</v>
      </c>
      <c r="I1657" s="1468" t="s">
        <v>76</v>
      </c>
      <c r="J1657" s="1472" t="b">
        <v>0</v>
      </c>
      <c r="K1657" s="1473"/>
      <c r="L1657" s="1473"/>
      <c r="M1657" s="1463" t="s">
        <v>2464</v>
      </c>
      <c r="N1657" s="1474"/>
      <c r="O1657" s="1474"/>
      <c r="P1657" s="1463" t="s">
        <v>2464</v>
      </c>
    </row>
    <row r="1658" hidden="1">
      <c r="A1658" s="1464">
        <v>1828.0</v>
      </c>
      <c r="B1658" s="1463" t="s">
        <v>16075</v>
      </c>
      <c r="C1658" s="1463" t="s">
        <v>16076</v>
      </c>
      <c r="D1658" s="1469">
        <v>44182.0</v>
      </c>
      <c r="E1658" s="1470" t="s">
        <v>16077</v>
      </c>
      <c r="F1658" s="1471">
        <v>6.676381212E9</v>
      </c>
      <c r="G1658" s="1471">
        <v>6.676381212E9</v>
      </c>
      <c r="H1658" s="1472" t="b">
        <v>0</v>
      </c>
      <c r="I1658" s="1468" t="s">
        <v>244</v>
      </c>
      <c r="J1658" s="1472" t="b">
        <v>0</v>
      </c>
      <c r="K1658" s="1468" t="s">
        <v>16078</v>
      </c>
      <c r="L1658" s="1471">
        <v>6.698412274E10</v>
      </c>
      <c r="M1658" s="1463" t="s">
        <v>2464</v>
      </c>
      <c r="N1658" s="1463" t="s">
        <v>244</v>
      </c>
      <c r="O1658" s="1463" t="s">
        <v>244</v>
      </c>
      <c r="P1658" s="1463" t="s">
        <v>2464</v>
      </c>
    </row>
    <row r="1659" hidden="1">
      <c r="A1659" s="1464">
        <v>1829.0</v>
      </c>
      <c r="B1659" s="1463" t="s">
        <v>16079</v>
      </c>
      <c r="C1659" s="1463" t="s">
        <v>16080</v>
      </c>
      <c r="D1659" s="1469">
        <v>44331.0</v>
      </c>
      <c r="E1659" s="1470" t="s">
        <v>16081</v>
      </c>
      <c r="F1659" s="1471">
        <v>2.6739354E7</v>
      </c>
      <c r="G1659" s="1471">
        <v>8.00701771E8</v>
      </c>
      <c r="H1659" s="1472" t="b">
        <v>0</v>
      </c>
      <c r="I1659" s="1468" t="s">
        <v>76</v>
      </c>
      <c r="J1659" s="1472" t="b">
        <v>1</v>
      </c>
      <c r="K1659" s="1473"/>
      <c r="L1659" s="1473"/>
      <c r="M1659" s="1463" t="s">
        <v>2464</v>
      </c>
      <c r="N1659" s="1463" t="s">
        <v>5284</v>
      </c>
      <c r="P1659" s="1463" t="s">
        <v>2464</v>
      </c>
    </row>
    <row r="1660" hidden="1">
      <c r="A1660" s="1464">
        <v>1830.0</v>
      </c>
      <c r="B1660" s="1463" t="s">
        <v>16082</v>
      </c>
      <c r="C1660" s="1463" t="s">
        <v>16082</v>
      </c>
      <c r="D1660" s="1469">
        <v>44183.0</v>
      </c>
      <c r="E1660" s="1470" t="s">
        <v>16083</v>
      </c>
      <c r="F1660" s="1471">
        <v>6.676210511E9</v>
      </c>
      <c r="G1660" s="1471">
        <v>6.676210511E9</v>
      </c>
      <c r="H1660" s="1472" t="b">
        <v>0</v>
      </c>
      <c r="I1660" s="1468" t="s">
        <v>244</v>
      </c>
      <c r="J1660" s="1472" t="b">
        <v>0</v>
      </c>
      <c r="K1660" s="1468" t="s">
        <v>14736</v>
      </c>
      <c r="L1660" s="1471">
        <v>6.6944964881E10</v>
      </c>
      <c r="M1660" s="1463" t="s">
        <v>2476</v>
      </c>
      <c r="N1660" s="1474"/>
      <c r="O1660" s="1474"/>
      <c r="P1660" s="1463" t="s">
        <v>2476</v>
      </c>
    </row>
    <row r="1661">
      <c r="A1661" s="1464">
        <v>1831.0</v>
      </c>
      <c r="B1661" s="1463" t="s">
        <v>5435</v>
      </c>
      <c r="C1661" s="1463" t="s">
        <v>5436</v>
      </c>
      <c r="D1661" s="1469">
        <v>44331.0</v>
      </c>
      <c r="E1661" s="1470" t="s">
        <v>5437</v>
      </c>
      <c r="F1661" s="1471">
        <v>6.31989706E8</v>
      </c>
      <c r="G1661" s="1471">
        <v>9.22486891E8</v>
      </c>
      <c r="H1661" s="1472" t="b">
        <v>1</v>
      </c>
      <c r="I1661" s="1468" t="s">
        <v>263</v>
      </c>
      <c r="J1661" s="1472" t="b">
        <v>1</v>
      </c>
      <c r="K1661" s="1468" t="s">
        <v>4929</v>
      </c>
      <c r="L1661" s="1475">
        <v>6.69232E15</v>
      </c>
      <c r="M1661" s="1463" t="s">
        <v>2426</v>
      </c>
      <c r="O1661" s="1474"/>
      <c r="P1661" s="1463" t="s">
        <v>2426</v>
      </c>
    </row>
    <row r="1662" hidden="1">
      <c r="A1662" s="1464">
        <v>1832.0</v>
      </c>
      <c r="B1662" s="1463" t="s">
        <v>16084</v>
      </c>
      <c r="C1662" s="1463" t="s">
        <v>16085</v>
      </c>
      <c r="D1662" s="1469">
        <v>44331.0</v>
      </c>
      <c r="E1662" s="1470" t="s">
        <v>16086</v>
      </c>
      <c r="F1662" s="1471">
        <v>6.6639962941E10</v>
      </c>
      <c r="G1662" s="1471">
        <v>6.6639962941E10</v>
      </c>
      <c r="H1662" s="1472" t="b">
        <v>0</v>
      </c>
      <c r="I1662" s="1468" t="s">
        <v>76</v>
      </c>
      <c r="J1662" s="1472" t="b">
        <v>1</v>
      </c>
      <c r="K1662" s="1468" t="s">
        <v>13086</v>
      </c>
      <c r="L1662" s="1475">
        <v>6.60836E11</v>
      </c>
      <c r="M1662" s="1463" t="s">
        <v>5019</v>
      </c>
      <c r="N1662" s="1463" t="s">
        <v>5019</v>
      </c>
      <c r="O1662" s="1474"/>
      <c r="P1662" s="1474"/>
    </row>
    <row r="1663" hidden="1">
      <c r="A1663" s="1464">
        <v>1833.0</v>
      </c>
      <c r="B1663" s="1463" t="s">
        <v>16087</v>
      </c>
      <c r="C1663" s="1463" t="s">
        <v>16088</v>
      </c>
      <c r="D1663" s="1469">
        <v>43851.0</v>
      </c>
      <c r="E1663" s="1470" t="s">
        <v>16089</v>
      </c>
      <c r="F1663" s="1471">
        <v>2.0595555E7</v>
      </c>
      <c r="G1663" s="1471">
        <v>2.0595555E7</v>
      </c>
      <c r="H1663" s="1472" t="b">
        <v>0</v>
      </c>
      <c r="I1663" s="1468" t="s">
        <v>76</v>
      </c>
      <c r="J1663" s="1472" t="b">
        <v>0</v>
      </c>
      <c r="K1663" s="1473"/>
      <c r="L1663" s="1473"/>
      <c r="M1663" s="1463" t="s">
        <v>5006</v>
      </c>
      <c r="N1663" s="1463" t="s">
        <v>5006</v>
      </c>
      <c r="P1663" s="1474"/>
    </row>
    <row r="1664">
      <c r="A1664" s="1464">
        <v>1834.0</v>
      </c>
      <c r="B1664" s="1463" t="s">
        <v>5438</v>
      </c>
      <c r="C1664" s="1463" t="s">
        <v>5439</v>
      </c>
      <c r="D1664" s="1469">
        <v>44115.0</v>
      </c>
      <c r="E1664" s="1470" t="s">
        <v>5440</v>
      </c>
      <c r="F1664" s="1471">
        <v>6.45062931E8</v>
      </c>
      <c r="G1664" s="1471">
        <v>6.45062931E8</v>
      </c>
      <c r="H1664" s="1472" t="b">
        <v>1</v>
      </c>
      <c r="I1664" s="1468" t="s">
        <v>244</v>
      </c>
      <c r="J1664" s="1472" t="b">
        <v>1</v>
      </c>
      <c r="K1664" s="1468" t="s">
        <v>4929</v>
      </c>
      <c r="L1664" s="1475">
        <v>6.69232E15</v>
      </c>
      <c r="M1664" s="1463" t="s">
        <v>2659</v>
      </c>
      <c r="N1664" s="1474"/>
      <c r="O1664" s="1474"/>
      <c r="P1664" s="1463" t="s">
        <v>2659</v>
      </c>
    </row>
    <row r="1665" hidden="1">
      <c r="A1665" s="1464">
        <v>1835.0</v>
      </c>
      <c r="B1665" s="1463" t="s">
        <v>16090</v>
      </c>
      <c r="C1665" s="1463" t="s">
        <v>16091</v>
      </c>
      <c r="D1665" s="1469">
        <v>44331.0</v>
      </c>
      <c r="E1665" s="1470" t="s">
        <v>16092</v>
      </c>
      <c r="F1665" s="1471">
        <v>6.32247279E8</v>
      </c>
      <c r="G1665" s="1471">
        <v>6.32247279E8</v>
      </c>
      <c r="H1665" s="1472" t="b">
        <v>0</v>
      </c>
      <c r="I1665" s="1468" t="s">
        <v>263</v>
      </c>
      <c r="J1665" s="1472" t="b">
        <v>0</v>
      </c>
      <c r="K1665" s="1468" t="s">
        <v>4929</v>
      </c>
      <c r="L1665" s="1475">
        <v>6.69232E15</v>
      </c>
      <c r="M1665" s="1463" t="s">
        <v>2437</v>
      </c>
      <c r="N1665" s="1463" t="s">
        <v>263</v>
      </c>
      <c r="O1665" s="1463" t="s">
        <v>263</v>
      </c>
      <c r="P1665" s="1463" t="s">
        <v>5346</v>
      </c>
    </row>
    <row r="1666">
      <c r="A1666" s="1464">
        <v>1836.0</v>
      </c>
      <c r="B1666" s="1463" t="s">
        <v>5441</v>
      </c>
      <c r="C1666" s="1463" t="s">
        <v>5442</v>
      </c>
      <c r="D1666" s="1469">
        <v>44115.0</v>
      </c>
      <c r="E1666" s="1470" t="s">
        <v>5443</v>
      </c>
      <c r="F1666" s="1471">
        <v>6.32247279E8</v>
      </c>
      <c r="G1666" s="1471">
        <v>6.32377861E8</v>
      </c>
      <c r="H1666" s="1472" t="b">
        <v>1</v>
      </c>
      <c r="I1666" s="1468" t="s">
        <v>244</v>
      </c>
      <c r="J1666" s="1472" t="b">
        <v>1</v>
      </c>
      <c r="K1666" s="1468" t="s">
        <v>4929</v>
      </c>
      <c r="L1666" s="1475">
        <v>6.69232E15</v>
      </c>
      <c r="M1666" s="1463" t="s">
        <v>2464</v>
      </c>
      <c r="N1666" s="1474"/>
      <c r="O1666" s="1463" t="s">
        <v>10705</v>
      </c>
      <c r="P1666" s="1463" t="s">
        <v>2464</v>
      </c>
    </row>
    <row r="1667">
      <c r="A1667" s="1464">
        <v>1837.0</v>
      </c>
      <c r="B1667" s="1463" t="s">
        <v>5444</v>
      </c>
      <c r="C1667" s="1463" t="s">
        <v>5445</v>
      </c>
      <c r="D1667" s="1469">
        <v>44115.0</v>
      </c>
      <c r="E1667" s="1470" t="s">
        <v>5446</v>
      </c>
      <c r="F1667" s="1471">
        <v>9.6071755E8</v>
      </c>
      <c r="G1667" s="1471">
        <v>9.6071755E8</v>
      </c>
      <c r="H1667" s="1472" t="b">
        <v>1</v>
      </c>
      <c r="I1667" s="1468" t="s">
        <v>244</v>
      </c>
      <c r="J1667" s="1472" t="b">
        <v>1</v>
      </c>
      <c r="K1667" s="1468" t="s">
        <v>4929</v>
      </c>
      <c r="L1667" s="1475">
        <v>6.69232E15</v>
      </c>
      <c r="M1667" s="1463" t="s">
        <v>2464</v>
      </c>
      <c r="N1667" s="1474"/>
      <c r="O1667" s="1474"/>
      <c r="P1667" s="1463" t="s">
        <v>2464</v>
      </c>
    </row>
    <row r="1668" hidden="1">
      <c r="A1668" s="1464">
        <v>1838.0</v>
      </c>
      <c r="B1668" s="1463" t="s">
        <v>16093</v>
      </c>
      <c r="C1668" s="1463" t="s">
        <v>16094</v>
      </c>
      <c r="D1668" s="1469">
        <v>44331.0</v>
      </c>
      <c r="E1668" s="1470" t="s">
        <v>16095</v>
      </c>
      <c r="F1668" s="1471">
        <v>9.69171915E8</v>
      </c>
      <c r="G1668" s="1471">
        <v>9.69171915E8</v>
      </c>
      <c r="H1668" s="1472" t="b">
        <v>0</v>
      </c>
      <c r="I1668" s="1468" t="s">
        <v>263</v>
      </c>
      <c r="J1668" s="1472" t="b">
        <v>1</v>
      </c>
      <c r="K1668" s="1473"/>
      <c r="L1668" s="1473"/>
      <c r="M1668" s="1463" t="s">
        <v>2437</v>
      </c>
      <c r="N1668" s="1474"/>
      <c r="O1668" s="1474"/>
      <c r="P1668" s="1463" t="s">
        <v>2437</v>
      </c>
    </row>
    <row r="1669" hidden="1">
      <c r="A1669" s="1464">
        <v>1839.0</v>
      </c>
      <c r="B1669" s="1463" t="s">
        <v>16096</v>
      </c>
      <c r="C1669" s="1463" t="s">
        <v>16096</v>
      </c>
      <c r="D1669" s="1469">
        <v>44184.0</v>
      </c>
      <c r="E1669" s="1470" t="s">
        <v>16097</v>
      </c>
      <c r="F1669" s="1471">
        <v>2.21737E7</v>
      </c>
      <c r="G1669" s="1471">
        <v>2.21737E7</v>
      </c>
      <c r="H1669" s="1472" t="b">
        <v>0</v>
      </c>
      <c r="I1669" s="1468" t="s">
        <v>76</v>
      </c>
      <c r="J1669" s="1472" t="b">
        <v>0</v>
      </c>
      <c r="K1669" s="1473"/>
      <c r="L1669" s="1473"/>
      <c r="M1669" s="1463" t="s">
        <v>5479</v>
      </c>
      <c r="N1669" s="1463" t="s">
        <v>5479</v>
      </c>
      <c r="O1669" s="1474"/>
      <c r="P1669" s="1474"/>
    </row>
    <row r="1670" hidden="1">
      <c r="A1670" s="1464">
        <v>1840.0</v>
      </c>
      <c r="B1670" s="1463" t="s">
        <v>16098</v>
      </c>
      <c r="C1670" s="1463" t="s">
        <v>16098</v>
      </c>
      <c r="D1670" s="1469">
        <v>44184.0</v>
      </c>
      <c r="E1670" s="1470" t="s">
        <v>16099</v>
      </c>
      <c r="F1670" s="1471">
        <v>3.3078888E7</v>
      </c>
      <c r="G1670" s="1471">
        <v>8.6793272E8</v>
      </c>
      <c r="H1670" s="1472" t="b">
        <v>0</v>
      </c>
      <c r="I1670" s="1468" t="s">
        <v>263</v>
      </c>
      <c r="J1670" s="1472" t="b">
        <v>0</v>
      </c>
      <c r="K1670" s="1473"/>
      <c r="L1670" s="1473"/>
      <c r="M1670" s="1463" t="s">
        <v>2426</v>
      </c>
      <c r="O1670" s="1474"/>
      <c r="P1670" s="1463" t="s">
        <v>2426</v>
      </c>
    </row>
    <row r="1671">
      <c r="A1671" s="1464">
        <v>1841.0</v>
      </c>
      <c r="B1671" s="1463" t="s">
        <v>5447</v>
      </c>
      <c r="C1671" s="1463" t="s">
        <v>5447</v>
      </c>
      <c r="D1671" s="1469">
        <v>44331.0</v>
      </c>
      <c r="E1671" s="1470" t="s">
        <v>5448</v>
      </c>
      <c r="F1671" s="1471">
        <v>8.80223658E8</v>
      </c>
      <c r="G1671" s="1471">
        <v>8.80223658E8</v>
      </c>
      <c r="H1671" s="1472" t="b">
        <v>1</v>
      </c>
      <c r="I1671" s="1468" t="s">
        <v>76</v>
      </c>
      <c r="J1671" s="1472" t="b">
        <v>1</v>
      </c>
      <c r="K1671" s="1468" t="s">
        <v>4940</v>
      </c>
      <c r="L1671" s="1471">
        <v>6.68193916E10</v>
      </c>
      <c r="M1671" s="1463" t="s">
        <v>2464</v>
      </c>
      <c r="N1671" s="1463" t="s">
        <v>10712</v>
      </c>
      <c r="O1671" s="1463" t="s">
        <v>10712</v>
      </c>
      <c r="P1671" s="1463" t="s">
        <v>2464</v>
      </c>
    </row>
    <row r="1672" hidden="1">
      <c r="A1672" s="1464">
        <v>1842.0</v>
      </c>
      <c r="B1672" s="1463" t="s">
        <v>16100</v>
      </c>
      <c r="C1672" s="1463" t="s">
        <v>16101</v>
      </c>
      <c r="D1672" s="1469">
        <v>44186.0</v>
      </c>
      <c r="E1672" s="1470" t="s">
        <v>16102</v>
      </c>
      <c r="F1672" s="1471">
        <v>7.6201234E7</v>
      </c>
      <c r="G1672" s="1471">
        <v>9.35747155E8</v>
      </c>
      <c r="H1672" s="1472" t="b">
        <v>0</v>
      </c>
      <c r="I1672" s="1468" t="s">
        <v>244</v>
      </c>
      <c r="J1672" s="1472" t="b">
        <v>0</v>
      </c>
      <c r="K1672" s="1468" t="s">
        <v>5142</v>
      </c>
      <c r="L1672" s="1471">
        <v>6.620964333E9</v>
      </c>
      <c r="M1672" s="1463" t="s">
        <v>2426</v>
      </c>
      <c r="N1672" s="1463" t="s">
        <v>244</v>
      </c>
      <c r="O1672" s="1463" t="s">
        <v>244</v>
      </c>
      <c r="P1672" s="1463" t="s">
        <v>2426</v>
      </c>
    </row>
    <row r="1673" hidden="1">
      <c r="A1673" s="1464">
        <v>1843.0</v>
      </c>
      <c r="B1673" s="1463" t="s">
        <v>16103</v>
      </c>
      <c r="C1673" s="1463" t="s">
        <v>16104</v>
      </c>
      <c r="D1673" s="1469">
        <v>44193.0</v>
      </c>
      <c r="E1673" s="1470" t="s">
        <v>16105</v>
      </c>
      <c r="F1673" s="1471">
        <v>8.30301951E8</v>
      </c>
      <c r="G1673" s="1471">
        <v>8.30301951E8</v>
      </c>
      <c r="H1673" s="1472" t="b">
        <v>0</v>
      </c>
      <c r="I1673" s="1468" t="s">
        <v>76</v>
      </c>
      <c r="J1673" s="1472" t="b">
        <v>0</v>
      </c>
      <c r="K1673" s="1473"/>
      <c r="L1673" s="1473"/>
      <c r="M1673" s="1463" t="s">
        <v>2937</v>
      </c>
      <c r="N1673" s="1474"/>
      <c r="O1673" s="1474"/>
      <c r="P1673" s="1463" t="s">
        <v>2937</v>
      </c>
    </row>
    <row r="1674" hidden="1">
      <c r="A1674" s="1464">
        <v>1844.0</v>
      </c>
      <c r="B1674" s="1463" t="s">
        <v>16106</v>
      </c>
      <c r="C1674" s="1463" t="s">
        <v>16107</v>
      </c>
      <c r="D1674" s="1469">
        <v>44186.0</v>
      </c>
      <c r="E1674" s="1470" t="s">
        <v>16108</v>
      </c>
      <c r="F1674" s="1471">
        <v>6.6968766126E10</v>
      </c>
      <c r="G1674" s="1475">
        <v>6.60969E11</v>
      </c>
      <c r="H1674" s="1472" t="b">
        <v>0</v>
      </c>
      <c r="I1674" s="1468" t="s">
        <v>76</v>
      </c>
      <c r="J1674" s="1472" t="b">
        <v>1</v>
      </c>
      <c r="K1674" s="1473"/>
      <c r="L1674" s="1473"/>
      <c r="M1674" s="1463" t="s">
        <v>7002</v>
      </c>
      <c r="N1674" s="1463" t="s">
        <v>7002</v>
      </c>
      <c r="P1674" s="1474"/>
    </row>
    <row r="1675" hidden="1">
      <c r="A1675" s="1464">
        <v>1845.0</v>
      </c>
      <c r="B1675" s="1463" t="s">
        <v>16109</v>
      </c>
      <c r="C1675" s="1463" t="s">
        <v>16110</v>
      </c>
      <c r="D1675" s="1469">
        <v>44331.0</v>
      </c>
      <c r="E1675" s="1470" t="s">
        <v>16111</v>
      </c>
      <c r="F1675" s="1471">
        <v>3.8226241E7</v>
      </c>
      <c r="G1675" s="1471">
        <v>8.25246878E8</v>
      </c>
      <c r="H1675" s="1472" t="b">
        <v>0</v>
      </c>
      <c r="I1675" s="1468" t="s">
        <v>263</v>
      </c>
      <c r="J1675" s="1472" t="b">
        <v>1</v>
      </c>
      <c r="K1675" s="1473"/>
      <c r="L1675" s="1473"/>
      <c r="M1675" s="1463" t="s">
        <v>2464</v>
      </c>
      <c r="N1675" s="1474"/>
      <c r="O1675" s="1474"/>
      <c r="P1675" s="1463" t="s">
        <v>2464</v>
      </c>
    </row>
    <row r="1676" hidden="1">
      <c r="A1676" s="1464">
        <v>1846.0</v>
      </c>
      <c r="B1676" s="1463" t="s">
        <v>16112</v>
      </c>
      <c r="C1676" s="1463" t="s">
        <v>16113</v>
      </c>
      <c r="D1676" s="1469">
        <v>44331.0</v>
      </c>
      <c r="E1676" s="1470" t="s">
        <v>16114</v>
      </c>
      <c r="F1676" s="1471">
        <v>8.63834823E8</v>
      </c>
      <c r="G1676" s="1471">
        <v>8.63834823E8</v>
      </c>
      <c r="H1676" s="1472" t="b">
        <v>0</v>
      </c>
      <c r="I1676" s="1468" t="s">
        <v>263</v>
      </c>
      <c r="J1676" s="1472" t="b">
        <v>1</v>
      </c>
      <c r="K1676" s="1473"/>
      <c r="L1676" s="1473"/>
      <c r="M1676" s="1463" t="s">
        <v>2426</v>
      </c>
      <c r="O1676" s="1474"/>
      <c r="P1676" s="1463" t="s">
        <v>2426</v>
      </c>
    </row>
    <row r="1677">
      <c r="A1677" s="1464">
        <v>1847.0</v>
      </c>
      <c r="B1677" s="1463" t="s">
        <v>5451</v>
      </c>
      <c r="C1677" s="1463" t="s">
        <v>5452</v>
      </c>
      <c r="D1677" s="1469">
        <v>45439.0</v>
      </c>
      <c r="E1677" s="1470" t="s">
        <v>5453</v>
      </c>
      <c r="F1677" s="1471">
        <v>6.152552E8</v>
      </c>
      <c r="G1677" s="1471">
        <v>6.152552E8</v>
      </c>
      <c r="H1677" s="1472" t="b">
        <v>1</v>
      </c>
      <c r="I1677" s="1468" t="s">
        <v>76</v>
      </c>
      <c r="J1677" s="1472" t="b">
        <v>1</v>
      </c>
      <c r="K1677" s="1468" t="s">
        <v>1204</v>
      </c>
      <c r="L1677" s="1471">
        <v>6.6839565594E10</v>
      </c>
      <c r="M1677" s="1463" t="s">
        <v>2659</v>
      </c>
      <c r="N1677" s="1474"/>
      <c r="O1677" s="1474"/>
      <c r="P1677" s="1463" t="s">
        <v>2659</v>
      </c>
    </row>
    <row r="1678" hidden="1">
      <c r="A1678" s="1464">
        <v>1848.0</v>
      </c>
      <c r="B1678" s="1463" t="s">
        <v>16115</v>
      </c>
      <c r="C1678" s="1463" t="s">
        <v>16116</v>
      </c>
      <c r="D1678" s="1469">
        <v>44712.0</v>
      </c>
      <c r="E1678" s="1470" t="s">
        <v>16117</v>
      </c>
      <c r="F1678" s="1471">
        <v>6.14023005E8</v>
      </c>
      <c r="G1678" s="1471">
        <v>6.14023005E8</v>
      </c>
      <c r="H1678" s="1472" t="b">
        <v>0</v>
      </c>
      <c r="I1678" s="1468" t="s">
        <v>76</v>
      </c>
      <c r="J1678" s="1472" t="b">
        <v>0</v>
      </c>
      <c r="K1678" s="1468" t="s">
        <v>16044</v>
      </c>
      <c r="L1678" s="1471">
        <v>6.6629264222E10</v>
      </c>
      <c r="M1678" s="1474"/>
      <c r="N1678" s="1463" t="s">
        <v>4951</v>
      </c>
      <c r="O1678" s="1463" t="s">
        <v>4951</v>
      </c>
      <c r="P1678" s="1474"/>
    </row>
    <row r="1679" hidden="1">
      <c r="A1679" s="1464">
        <v>1849.0</v>
      </c>
      <c r="B1679" s="1463" t="s">
        <v>16118</v>
      </c>
      <c r="C1679" s="1463" t="s">
        <v>16119</v>
      </c>
      <c r="D1679" s="1469">
        <v>44188.0</v>
      </c>
      <c r="E1679" s="1470" t="s">
        <v>16120</v>
      </c>
      <c r="F1679" s="1471">
        <v>8.04658955E8</v>
      </c>
      <c r="G1679" s="1471">
        <v>8.04658955E8</v>
      </c>
      <c r="H1679" s="1472" t="b">
        <v>0</v>
      </c>
      <c r="I1679" s="1468" t="s">
        <v>76</v>
      </c>
      <c r="J1679" s="1472" t="b">
        <v>1</v>
      </c>
      <c r="K1679" s="1473"/>
      <c r="L1679" s="1473"/>
      <c r="M1679" s="1474"/>
      <c r="N1679" s="1474"/>
      <c r="O1679" s="1474"/>
      <c r="P1679" s="1474"/>
    </row>
    <row r="1680" hidden="1">
      <c r="A1680" s="1464">
        <v>1850.0</v>
      </c>
      <c r="B1680" s="1463" t="s">
        <v>16121</v>
      </c>
      <c r="C1680" s="1463" t="s">
        <v>16122</v>
      </c>
      <c r="D1680" s="1469">
        <v>44188.0</v>
      </c>
      <c r="E1680" s="1470" t="s">
        <v>16123</v>
      </c>
      <c r="F1680" s="1471">
        <v>2.2367777E7</v>
      </c>
      <c r="G1680" s="1471">
        <v>9.49966419E8</v>
      </c>
      <c r="H1680" s="1472" t="b">
        <v>0</v>
      </c>
      <c r="I1680" s="1468" t="s">
        <v>76</v>
      </c>
      <c r="J1680" s="1472" t="b">
        <v>1</v>
      </c>
      <c r="K1680" s="1473"/>
      <c r="L1680" s="1473"/>
      <c r="M1680" s="1463" t="s">
        <v>2937</v>
      </c>
      <c r="N1680" s="1474"/>
      <c r="O1680" s="1474"/>
      <c r="P1680" s="1463" t="s">
        <v>2937</v>
      </c>
    </row>
    <row r="1681">
      <c r="A1681" s="1464">
        <v>1851.0</v>
      </c>
      <c r="B1681" s="1463" t="s">
        <v>2727</v>
      </c>
      <c r="C1681" s="1463" t="s">
        <v>16124</v>
      </c>
      <c r="D1681" s="1469">
        <v>45898.0</v>
      </c>
      <c r="E1681" s="1470" t="s">
        <v>16125</v>
      </c>
      <c r="F1681" s="1471">
        <v>2.2367777E7</v>
      </c>
      <c r="G1681" s="1471">
        <v>2.2367777E7</v>
      </c>
      <c r="H1681" s="1472" t="b">
        <v>1</v>
      </c>
      <c r="I1681" s="1468" t="s">
        <v>76</v>
      </c>
      <c r="J1681" s="1472" t="b">
        <v>1</v>
      </c>
      <c r="K1681" s="1468" t="s">
        <v>5010</v>
      </c>
      <c r="L1681" s="1471">
        <v>6.6836145662E10</v>
      </c>
      <c r="M1681" s="1463" t="s">
        <v>2426</v>
      </c>
      <c r="N1681" s="1463" t="s">
        <v>5061</v>
      </c>
      <c r="O1681" s="1463" t="s">
        <v>5061</v>
      </c>
      <c r="P1681" s="1463" t="s">
        <v>2426</v>
      </c>
    </row>
    <row r="1682" hidden="1">
      <c r="A1682" s="1464">
        <v>1852.0</v>
      </c>
      <c r="B1682" s="1463" t="s">
        <v>16126</v>
      </c>
      <c r="C1682" s="1463" t="s">
        <v>16127</v>
      </c>
      <c r="D1682" s="1469">
        <v>44203.0</v>
      </c>
      <c r="E1682" s="1470" t="s">
        <v>16128</v>
      </c>
      <c r="F1682" s="1471">
        <v>7.634085E7</v>
      </c>
      <c r="G1682" s="1471">
        <v>8.99738126E8</v>
      </c>
      <c r="H1682" s="1472" t="b">
        <v>0</v>
      </c>
      <c r="I1682" s="1468" t="s">
        <v>244</v>
      </c>
      <c r="J1682" s="1472" t="b">
        <v>1</v>
      </c>
      <c r="K1682" s="1473"/>
      <c r="L1682" s="1473"/>
      <c r="M1682" s="1463" t="s">
        <v>2464</v>
      </c>
      <c r="N1682" s="1474"/>
      <c r="O1682" s="1474"/>
      <c r="P1682" s="1463" t="s">
        <v>2464</v>
      </c>
    </row>
    <row r="1683" hidden="1">
      <c r="A1683" s="1464">
        <v>1853.0</v>
      </c>
      <c r="B1683" s="1463" t="s">
        <v>16129</v>
      </c>
      <c r="C1683" s="1463" t="s">
        <v>16130</v>
      </c>
      <c r="D1683" s="1469">
        <v>44188.0</v>
      </c>
      <c r="E1683" s="1470" t="s">
        <v>16131</v>
      </c>
      <c r="F1683" s="1471">
        <v>7.634085E7</v>
      </c>
      <c r="G1683" s="1471">
        <v>8.9973813E8</v>
      </c>
      <c r="H1683" s="1472" t="b">
        <v>0</v>
      </c>
      <c r="I1683" s="1468" t="s">
        <v>244</v>
      </c>
      <c r="J1683" s="1472" t="b">
        <v>0</v>
      </c>
      <c r="K1683" s="1473"/>
      <c r="L1683" s="1473"/>
      <c r="M1683" s="1474"/>
      <c r="N1683" s="1474"/>
      <c r="O1683" s="1474"/>
      <c r="P1683" s="1474"/>
    </row>
    <row r="1684">
      <c r="A1684" s="1464">
        <v>1854.0</v>
      </c>
      <c r="B1684" s="1463" t="s">
        <v>5454</v>
      </c>
      <c r="C1684" s="1463" t="s">
        <v>5455</v>
      </c>
      <c r="D1684" s="1469">
        <v>44547.0</v>
      </c>
      <c r="E1684" s="1470" t="s">
        <v>5456</v>
      </c>
      <c r="F1684" s="1471">
        <v>8.34767524E8</v>
      </c>
      <c r="G1684" s="1468" t="s">
        <v>5457</v>
      </c>
      <c r="H1684" s="1472" t="b">
        <v>1</v>
      </c>
      <c r="I1684" s="1468" t="s">
        <v>76</v>
      </c>
      <c r="J1684" s="1472" t="b">
        <v>1</v>
      </c>
      <c r="K1684" s="1468" t="s">
        <v>1077</v>
      </c>
      <c r="L1684" s="1471">
        <v>6.6618258585E10</v>
      </c>
      <c r="M1684" s="1463" t="s">
        <v>4048</v>
      </c>
      <c r="N1684" s="1474"/>
      <c r="O1684" s="1474"/>
      <c r="P1684" s="1463" t="s">
        <v>4048</v>
      </c>
    </row>
    <row r="1685" hidden="1">
      <c r="A1685" s="1464">
        <v>1855.0</v>
      </c>
      <c r="B1685" s="1463" t="s">
        <v>16132</v>
      </c>
      <c r="C1685" s="1463" t="s">
        <v>16133</v>
      </c>
      <c r="D1685" s="1469">
        <v>44682.0</v>
      </c>
      <c r="E1685" s="1470" t="s">
        <v>16134</v>
      </c>
      <c r="F1685" s="1471">
        <v>6.14081607E8</v>
      </c>
      <c r="G1685" s="1471">
        <v>6.14082402E8</v>
      </c>
      <c r="H1685" s="1472" t="b">
        <v>0</v>
      </c>
      <c r="I1685" s="1468" t="s">
        <v>76</v>
      </c>
      <c r="J1685" s="1472" t="b">
        <v>0</v>
      </c>
      <c r="K1685" s="1468" t="s">
        <v>4940</v>
      </c>
      <c r="L1685" s="1471">
        <v>6.68193916E10</v>
      </c>
      <c r="M1685" s="1463" t="s">
        <v>5089</v>
      </c>
      <c r="N1685" s="1463" t="s">
        <v>4931</v>
      </c>
      <c r="O1685" s="1463" t="s">
        <v>4931</v>
      </c>
      <c r="P1685" s="1474"/>
    </row>
    <row r="1686">
      <c r="A1686" s="1464">
        <v>1856.0</v>
      </c>
      <c r="B1686" s="1463" t="s">
        <v>577</v>
      </c>
      <c r="C1686" s="1463" t="s">
        <v>5459</v>
      </c>
      <c r="D1686" s="1469">
        <v>44682.0</v>
      </c>
      <c r="E1686" s="1470" t="s">
        <v>5460</v>
      </c>
      <c r="F1686" s="1471">
        <v>6.14082716E8</v>
      </c>
      <c r="G1686" s="1471">
        <v>6.14082402E8</v>
      </c>
      <c r="H1686" s="1472" t="b">
        <v>1</v>
      </c>
      <c r="I1686" s="1468" t="s">
        <v>76</v>
      </c>
      <c r="J1686" s="1472" t="b">
        <v>1</v>
      </c>
      <c r="K1686" s="1468" t="s">
        <v>4940</v>
      </c>
      <c r="L1686" s="1471">
        <v>6.68193916E10</v>
      </c>
      <c r="M1686" s="1463" t="s">
        <v>2437</v>
      </c>
      <c r="N1686" s="1474"/>
      <c r="O1686" s="1474"/>
      <c r="P1686" s="1463" t="s">
        <v>9815</v>
      </c>
    </row>
    <row r="1687" hidden="1">
      <c r="A1687" s="1464">
        <v>1857.0</v>
      </c>
      <c r="B1687" s="1463" t="s">
        <v>16135</v>
      </c>
      <c r="C1687" s="1463" t="s">
        <v>16136</v>
      </c>
      <c r="D1687" s="1469">
        <v>44331.0</v>
      </c>
      <c r="E1687" s="1470" t="s">
        <v>16137</v>
      </c>
      <c r="F1687" s="1471">
        <v>6.6847330022E10</v>
      </c>
      <c r="G1687" s="1471">
        <v>6.6847330022E10</v>
      </c>
      <c r="H1687" s="1472" t="b">
        <v>0</v>
      </c>
      <c r="I1687" s="1468" t="s">
        <v>76</v>
      </c>
      <c r="J1687" s="1472" t="b">
        <v>1</v>
      </c>
      <c r="K1687" s="1468" t="s">
        <v>13086</v>
      </c>
      <c r="L1687" s="1475">
        <v>6.60836E11</v>
      </c>
      <c r="M1687" s="1463" t="s">
        <v>5228</v>
      </c>
      <c r="N1687" s="1463" t="s">
        <v>5228</v>
      </c>
      <c r="P1687" s="1474"/>
    </row>
    <row r="1688" hidden="1">
      <c r="A1688" s="1464">
        <v>1858.0</v>
      </c>
      <c r="B1688" s="1463" t="s">
        <v>16138</v>
      </c>
      <c r="C1688" s="1463" t="s">
        <v>16139</v>
      </c>
      <c r="D1688" s="1469">
        <v>44193.0</v>
      </c>
      <c r="E1688" s="1470" t="s">
        <v>16140</v>
      </c>
      <c r="F1688" s="1471">
        <v>9.24552987E8</v>
      </c>
      <c r="G1688" s="1471">
        <v>9.24552987E8</v>
      </c>
      <c r="H1688" s="1472" t="b">
        <v>0</v>
      </c>
      <c r="I1688" s="1468" t="s">
        <v>76</v>
      </c>
      <c r="J1688" s="1472" t="b">
        <v>0</v>
      </c>
      <c r="K1688" s="1473"/>
      <c r="L1688" s="1473"/>
      <c r="M1688" s="1463" t="s">
        <v>2437</v>
      </c>
      <c r="N1688" s="1474"/>
      <c r="O1688" s="1474"/>
      <c r="P1688" s="1463" t="s">
        <v>2437</v>
      </c>
    </row>
    <row r="1689" hidden="1">
      <c r="A1689" s="1464">
        <v>1859.0</v>
      </c>
      <c r="B1689" s="1463" t="s">
        <v>16141</v>
      </c>
      <c r="C1689" s="1463" t="s">
        <v>16142</v>
      </c>
      <c r="D1689" s="1469">
        <v>44331.0</v>
      </c>
      <c r="E1689" s="1470" t="s">
        <v>16143</v>
      </c>
      <c r="F1689" s="1471">
        <v>8.63262416E8</v>
      </c>
      <c r="G1689" s="1471">
        <v>8.63262416E8</v>
      </c>
      <c r="H1689" s="1472" t="b">
        <v>0</v>
      </c>
      <c r="I1689" s="1468" t="s">
        <v>263</v>
      </c>
      <c r="J1689" s="1472" t="b">
        <v>1</v>
      </c>
      <c r="K1689" s="1473"/>
      <c r="L1689" s="1473"/>
      <c r="M1689" s="1463" t="s">
        <v>2426</v>
      </c>
      <c r="O1689" s="1474"/>
      <c r="P1689" s="1463" t="s">
        <v>2426</v>
      </c>
    </row>
    <row r="1690" hidden="1">
      <c r="A1690" s="1464">
        <v>1860.0</v>
      </c>
      <c r="B1690" s="1463" t="s">
        <v>16144</v>
      </c>
      <c r="C1690" s="1463" t="s">
        <v>16145</v>
      </c>
      <c r="D1690" s="1469">
        <v>44554.0</v>
      </c>
      <c r="E1690" s="1470" t="s">
        <v>16146</v>
      </c>
      <c r="F1690" s="1471">
        <v>2.797E7</v>
      </c>
      <c r="G1690" s="1471">
        <v>6.55040626E8</v>
      </c>
      <c r="H1690" s="1472" t="b">
        <v>0</v>
      </c>
      <c r="I1690" s="1468" t="s">
        <v>76</v>
      </c>
      <c r="J1690" s="1472" t="b">
        <v>0</v>
      </c>
      <c r="K1690" s="1473"/>
      <c r="L1690" s="1473"/>
      <c r="M1690" s="1474"/>
      <c r="N1690" s="1474"/>
      <c r="O1690" s="1474"/>
      <c r="P1690" s="1474"/>
    </row>
    <row r="1691" hidden="1">
      <c r="A1691" s="1464">
        <v>1861.0</v>
      </c>
      <c r="B1691" s="1463" t="s">
        <v>16147</v>
      </c>
      <c r="C1691" s="1463" t="s">
        <v>16148</v>
      </c>
      <c r="D1691" s="1469">
        <v>44194.0</v>
      </c>
      <c r="E1691" s="1470" t="s">
        <v>16149</v>
      </c>
      <c r="F1691" s="1471">
        <v>9.55688429E8</v>
      </c>
      <c r="G1691" s="1471">
        <v>9.55688429E8</v>
      </c>
      <c r="H1691" s="1472" t="b">
        <v>0</v>
      </c>
      <c r="I1691" s="1468" t="s">
        <v>76</v>
      </c>
      <c r="J1691" s="1472" t="b">
        <v>0</v>
      </c>
      <c r="K1691" s="1468" t="s">
        <v>13086</v>
      </c>
      <c r="L1691" s="1475">
        <v>6.60836E11</v>
      </c>
      <c r="M1691" s="1463" t="s">
        <v>2464</v>
      </c>
      <c r="N1691" s="1463" t="s">
        <v>5006</v>
      </c>
      <c r="P1691" s="1463" t="s">
        <v>2464</v>
      </c>
    </row>
    <row r="1692" hidden="1">
      <c r="A1692" s="1464">
        <v>1862.0</v>
      </c>
      <c r="B1692" s="1463" t="s">
        <v>16150</v>
      </c>
      <c r="C1692" s="1463" t="s">
        <v>16151</v>
      </c>
      <c r="D1692" s="1469">
        <v>44200.0</v>
      </c>
      <c r="E1692" s="1470" t="s">
        <v>16152</v>
      </c>
      <c r="F1692" s="1471">
        <v>7.6338666E7</v>
      </c>
      <c r="G1692" s="1471">
        <v>9.60549641E8</v>
      </c>
      <c r="H1692" s="1472" t="b">
        <v>0</v>
      </c>
      <c r="I1692" s="1468" t="s">
        <v>244</v>
      </c>
      <c r="J1692" s="1472" t="b">
        <v>0</v>
      </c>
      <c r="K1692" s="1473"/>
      <c r="L1692" s="1473"/>
      <c r="M1692" s="1463" t="s">
        <v>2659</v>
      </c>
      <c r="N1692" s="1474"/>
      <c r="O1692" s="1474"/>
      <c r="P1692" s="1463" t="s">
        <v>2659</v>
      </c>
    </row>
    <row r="1693" hidden="1">
      <c r="A1693" s="1464">
        <v>1863.0</v>
      </c>
      <c r="B1693" s="1463" t="s">
        <v>16153</v>
      </c>
      <c r="C1693" s="1463" t="s">
        <v>16154</v>
      </c>
      <c r="D1693" s="1469">
        <v>44351.0</v>
      </c>
      <c r="E1693" s="1470" t="s">
        <v>16155</v>
      </c>
      <c r="F1693" s="1471">
        <v>9.60813623E8</v>
      </c>
      <c r="G1693" s="1471">
        <v>9.60813623E8</v>
      </c>
      <c r="H1693" s="1472" t="b">
        <v>0</v>
      </c>
      <c r="I1693" s="1468" t="s">
        <v>76</v>
      </c>
      <c r="J1693" s="1472" t="b">
        <v>0</v>
      </c>
      <c r="K1693" s="1468" t="s">
        <v>1077</v>
      </c>
      <c r="L1693" s="1471">
        <v>6.6618258585E10</v>
      </c>
      <c r="M1693" s="1463" t="s">
        <v>2432</v>
      </c>
      <c r="N1693" s="1463" t="s">
        <v>5006</v>
      </c>
      <c r="O1693" s="1463" t="s">
        <v>4931</v>
      </c>
      <c r="P1693" s="1463" t="s">
        <v>2432</v>
      </c>
    </row>
    <row r="1694" hidden="1">
      <c r="A1694" s="1464">
        <v>1864.0</v>
      </c>
      <c r="B1694" s="1463" t="s">
        <v>5462</v>
      </c>
      <c r="C1694" s="1463" t="s">
        <v>5463</v>
      </c>
      <c r="D1694" s="1469">
        <v>45257.0</v>
      </c>
      <c r="E1694" s="1470" t="s">
        <v>5464</v>
      </c>
      <c r="F1694" s="1471">
        <v>8.36657777E8</v>
      </c>
      <c r="G1694" s="1471">
        <v>8.36657777E8</v>
      </c>
      <c r="H1694" s="1472" t="b">
        <v>0</v>
      </c>
      <c r="I1694" s="1468" t="s">
        <v>76</v>
      </c>
      <c r="J1694" s="1472" t="b">
        <v>0</v>
      </c>
      <c r="K1694" s="1468" t="s">
        <v>1077</v>
      </c>
      <c r="L1694" s="1471">
        <v>6.6618258585E10</v>
      </c>
      <c r="M1694" s="1463" t="s">
        <v>2432</v>
      </c>
      <c r="N1694" s="1474"/>
      <c r="O1694" s="1474"/>
      <c r="P1694" s="1463" t="s">
        <v>2432</v>
      </c>
    </row>
    <row r="1695" hidden="1">
      <c r="A1695" s="1464">
        <v>1865.0</v>
      </c>
      <c r="B1695" s="1463" t="s">
        <v>5466</v>
      </c>
      <c r="C1695" s="1463" t="s">
        <v>5467</v>
      </c>
      <c r="D1695" s="1469">
        <v>45257.0</v>
      </c>
      <c r="E1695" s="1470" t="s">
        <v>5468</v>
      </c>
      <c r="F1695" s="1471">
        <v>8.35597777E8</v>
      </c>
      <c r="G1695" s="1471">
        <v>8.35597777E8</v>
      </c>
      <c r="H1695" s="1472" t="b">
        <v>0</v>
      </c>
      <c r="I1695" s="1468" t="s">
        <v>76</v>
      </c>
      <c r="J1695" s="1472" t="b">
        <v>0</v>
      </c>
      <c r="K1695" s="1468" t="s">
        <v>1077</v>
      </c>
      <c r="L1695" s="1471">
        <v>6.6618258585E10</v>
      </c>
      <c r="M1695" s="1463" t="s">
        <v>2426</v>
      </c>
      <c r="N1695" s="1463" t="s">
        <v>9359</v>
      </c>
      <c r="O1695" s="1463" t="s">
        <v>9359</v>
      </c>
      <c r="P1695" s="1463" t="s">
        <v>10903</v>
      </c>
    </row>
    <row r="1696" hidden="1">
      <c r="A1696" s="1464">
        <v>1866.0</v>
      </c>
      <c r="B1696" s="1463" t="s">
        <v>5470</v>
      </c>
      <c r="C1696" s="1463" t="s">
        <v>5471</v>
      </c>
      <c r="D1696" s="1469">
        <v>45257.0</v>
      </c>
      <c r="E1696" s="1470" t="s">
        <v>5472</v>
      </c>
      <c r="F1696" s="1471">
        <v>9.91947777E8</v>
      </c>
      <c r="G1696" s="1471">
        <v>9.91947777E8</v>
      </c>
      <c r="H1696" s="1472" t="b">
        <v>0</v>
      </c>
      <c r="I1696" s="1468" t="s">
        <v>76</v>
      </c>
      <c r="J1696" s="1472" t="b">
        <v>0</v>
      </c>
      <c r="K1696" s="1468" t="s">
        <v>1077</v>
      </c>
      <c r="L1696" s="1471">
        <v>6.6618258585E10</v>
      </c>
      <c r="M1696" s="1463" t="s">
        <v>2426</v>
      </c>
      <c r="O1696" s="1463" t="s">
        <v>10071</v>
      </c>
      <c r="P1696" s="1463" t="s">
        <v>10906</v>
      </c>
    </row>
    <row r="1697" hidden="1">
      <c r="A1697" s="1464">
        <v>1867.0</v>
      </c>
      <c r="B1697" s="1463" t="s">
        <v>5473</v>
      </c>
      <c r="C1697" s="1463" t="s">
        <v>5474</v>
      </c>
      <c r="D1697" s="1469">
        <v>45257.0</v>
      </c>
      <c r="E1697" s="1470" t="s">
        <v>5475</v>
      </c>
      <c r="F1697" s="1471">
        <v>8.46647777E8</v>
      </c>
      <c r="G1697" s="1471">
        <v>8.46647777E8</v>
      </c>
      <c r="H1697" s="1472" t="b">
        <v>0</v>
      </c>
      <c r="I1697" s="1468" t="s">
        <v>76</v>
      </c>
      <c r="J1697" s="1472" t="b">
        <v>0</v>
      </c>
      <c r="K1697" s="1468" t="s">
        <v>1077</v>
      </c>
      <c r="L1697" s="1471">
        <v>6.6618258585E10</v>
      </c>
      <c r="M1697" s="1463" t="s">
        <v>2426</v>
      </c>
      <c r="O1697" s="1463" t="s">
        <v>9362</v>
      </c>
      <c r="P1697" s="1463" t="s">
        <v>10906</v>
      </c>
    </row>
    <row r="1698" hidden="1">
      <c r="A1698" s="1464">
        <v>1868.0</v>
      </c>
      <c r="B1698" s="1463" t="s">
        <v>5476</v>
      </c>
      <c r="C1698" s="1463" t="s">
        <v>5477</v>
      </c>
      <c r="D1698" s="1469">
        <v>45257.0</v>
      </c>
      <c r="E1698" s="1470" t="s">
        <v>5478</v>
      </c>
      <c r="F1698" s="1471">
        <v>6.18957777E8</v>
      </c>
      <c r="G1698" s="1471">
        <v>6.18957777E8</v>
      </c>
      <c r="H1698" s="1472" t="b">
        <v>0</v>
      </c>
      <c r="I1698" s="1468" t="s">
        <v>76</v>
      </c>
      <c r="J1698" s="1472" t="b">
        <v>0</v>
      </c>
      <c r="K1698" s="1468" t="s">
        <v>1077</v>
      </c>
      <c r="L1698" s="1471">
        <v>6.6618258585E10</v>
      </c>
      <c r="M1698" s="1463" t="s">
        <v>4048</v>
      </c>
      <c r="N1698" s="1474"/>
      <c r="O1698" s="1474"/>
      <c r="P1698" s="1463" t="s">
        <v>4048</v>
      </c>
    </row>
    <row r="1699" hidden="1">
      <c r="A1699" s="1464">
        <v>1869.0</v>
      </c>
      <c r="B1699" s="1463" t="s">
        <v>16156</v>
      </c>
      <c r="C1699" s="1463" t="s">
        <v>16157</v>
      </c>
      <c r="D1699" s="1469">
        <v>44202.0</v>
      </c>
      <c r="E1699" s="1470" t="s">
        <v>16158</v>
      </c>
      <c r="F1699" s="1468">
        <v>2.0111111E7</v>
      </c>
      <c r="G1699" s="1471">
        <v>8.13515523E8</v>
      </c>
      <c r="H1699" s="1472" t="b">
        <v>0</v>
      </c>
      <c r="I1699" s="1468" t="s">
        <v>76</v>
      </c>
      <c r="J1699" s="1472" t="b">
        <v>0</v>
      </c>
      <c r="K1699" s="1473"/>
      <c r="L1699" s="1473"/>
      <c r="M1699" s="1474"/>
      <c r="N1699" s="1474"/>
      <c r="O1699" s="1474"/>
      <c r="P1699" s="1474"/>
    </row>
    <row r="1700" hidden="1">
      <c r="A1700" s="1464">
        <v>1870.0</v>
      </c>
      <c r="B1700" s="1463" t="s">
        <v>16159</v>
      </c>
      <c r="C1700" s="1463" t="s">
        <v>16160</v>
      </c>
      <c r="D1700" s="1469">
        <v>45257.0</v>
      </c>
      <c r="E1700" s="1470" t="s">
        <v>16161</v>
      </c>
      <c r="F1700" s="1471">
        <v>9.28478777E8</v>
      </c>
      <c r="G1700" s="1471">
        <v>9.28478777E8</v>
      </c>
      <c r="H1700" s="1472" t="b">
        <v>0</v>
      </c>
      <c r="I1700" s="1468" t="s">
        <v>76</v>
      </c>
      <c r="J1700" s="1472" t="b">
        <v>0</v>
      </c>
      <c r="K1700" s="1468" t="s">
        <v>6347</v>
      </c>
      <c r="L1700" s="1471">
        <v>6.6925624451E10</v>
      </c>
      <c r="M1700" s="1463" t="s">
        <v>2432</v>
      </c>
      <c r="N1700" s="1463" t="s">
        <v>5182</v>
      </c>
      <c r="P1700" s="1463" t="s">
        <v>2432</v>
      </c>
    </row>
    <row r="1701" hidden="1">
      <c r="A1701" s="1464">
        <v>1871.0</v>
      </c>
      <c r="B1701" s="1463" t="s">
        <v>16162</v>
      </c>
      <c r="C1701" s="1463" t="s">
        <v>16163</v>
      </c>
      <c r="D1701" s="1469">
        <v>44208.0</v>
      </c>
      <c r="E1701" s="1470" t="s">
        <v>16164</v>
      </c>
      <c r="F1701" s="1471">
        <v>6.61210925E8</v>
      </c>
      <c r="G1701" s="1471">
        <v>6.61210925E8</v>
      </c>
      <c r="H1701" s="1472" t="b">
        <v>0</v>
      </c>
      <c r="I1701" s="1468" t="s">
        <v>76</v>
      </c>
      <c r="J1701" s="1472" t="b">
        <v>0</v>
      </c>
      <c r="K1701" s="1473"/>
      <c r="L1701" s="1473"/>
      <c r="M1701" s="1474"/>
      <c r="N1701" s="1474"/>
      <c r="O1701" s="1474"/>
      <c r="P1701" s="1474"/>
    </row>
    <row r="1702" hidden="1">
      <c r="A1702" s="1464">
        <v>1872.0</v>
      </c>
      <c r="B1702" s="1463" t="s">
        <v>16165</v>
      </c>
      <c r="C1702" s="1463" t="s">
        <v>16166</v>
      </c>
      <c r="D1702" s="1469">
        <v>44208.0</v>
      </c>
      <c r="E1702" s="1470" t="s">
        <v>16167</v>
      </c>
      <c r="F1702" s="1471">
        <v>6.34645166E8</v>
      </c>
      <c r="G1702" s="1471">
        <v>6.34645166E8</v>
      </c>
      <c r="H1702" s="1472" t="b">
        <v>0</v>
      </c>
      <c r="I1702" s="1468" t="s">
        <v>76</v>
      </c>
      <c r="J1702" s="1472" t="b">
        <v>0</v>
      </c>
      <c r="K1702" s="1473"/>
      <c r="L1702" s="1473"/>
      <c r="M1702" s="1463" t="s">
        <v>5098</v>
      </c>
      <c r="N1702" s="1463" t="s">
        <v>5098</v>
      </c>
      <c r="P1702" s="1474"/>
    </row>
    <row r="1703" hidden="1">
      <c r="A1703" s="1464">
        <v>1873.0</v>
      </c>
      <c r="B1703" s="1463" t="s">
        <v>16168</v>
      </c>
      <c r="C1703" s="1463" t="s">
        <v>16169</v>
      </c>
      <c r="D1703" s="1469">
        <v>43880.0</v>
      </c>
      <c r="E1703" s="1470" t="s">
        <v>16170</v>
      </c>
      <c r="F1703" s="1471">
        <v>6.33938264E8</v>
      </c>
      <c r="G1703" s="1471">
        <v>6.33938264E8</v>
      </c>
      <c r="H1703" s="1472" t="b">
        <v>0</v>
      </c>
      <c r="I1703" s="1468" t="s">
        <v>76</v>
      </c>
      <c r="J1703" s="1472" t="b">
        <v>0</v>
      </c>
      <c r="K1703" s="1473"/>
      <c r="L1703" s="1473"/>
      <c r="M1703" s="1474"/>
      <c r="N1703" s="1474"/>
      <c r="O1703" s="1474"/>
      <c r="P1703" s="1474"/>
    </row>
    <row r="1704" hidden="1">
      <c r="A1704" s="1464">
        <v>1874.0</v>
      </c>
      <c r="B1704" s="1463" t="s">
        <v>16171</v>
      </c>
      <c r="C1704" s="1463" t="s">
        <v>16171</v>
      </c>
      <c r="D1704" s="1469">
        <v>44202.0</v>
      </c>
      <c r="E1704" s="1470" t="s">
        <v>16172</v>
      </c>
      <c r="F1704" s="1471">
        <v>9.49959999E8</v>
      </c>
      <c r="G1704" s="1471">
        <v>9.49959999E8</v>
      </c>
      <c r="H1704" s="1472" t="b">
        <v>0</v>
      </c>
      <c r="I1704" s="1468" t="s">
        <v>76</v>
      </c>
      <c r="J1704" s="1472" t="b">
        <v>0</v>
      </c>
      <c r="K1704" s="1468" t="s">
        <v>13086</v>
      </c>
      <c r="L1704" s="1475">
        <v>6.60836E11</v>
      </c>
      <c r="M1704" s="1463" t="s">
        <v>2659</v>
      </c>
      <c r="N1704" s="1463" t="s">
        <v>4962</v>
      </c>
      <c r="O1704" s="1474"/>
      <c r="P1704" s="1463" t="s">
        <v>2659</v>
      </c>
    </row>
    <row r="1705" hidden="1">
      <c r="A1705" s="1464">
        <v>1875.0</v>
      </c>
      <c r="B1705" s="1463" t="s">
        <v>15198</v>
      </c>
      <c r="C1705" s="1463" t="s">
        <v>12545</v>
      </c>
      <c r="D1705" s="1469">
        <v>44203.0</v>
      </c>
      <c r="E1705" s="1470" t="s">
        <v>16173</v>
      </c>
      <c r="F1705" s="1471">
        <v>6.34656565E8</v>
      </c>
      <c r="G1705" s="1471">
        <v>6.34656565E8</v>
      </c>
      <c r="H1705" s="1472" t="b">
        <v>0</v>
      </c>
      <c r="I1705" s="1468" t="s">
        <v>76</v>
      </c>
      <c r="J1705" s="1472" t="b">
        <v>1</v>
      </c>
      <c r="K1705" s="1473"/>
      <c r="L1705" s="1473"/>
      <c r="M1705" s="1463" t="s">
        <v>2464</v>
      </c>
      <c r="N1705" s="1463" t="s">
        <v>4937</v>
      </c>
      <c r="O1705" s="1474"/>
      <c r="P1705" s="1463" t="s">
        <v>2464</v>
      </c>
    </row>
    <row r="1706" hidden="1">
      <c r="A1706" s="1464">
        <v>1876.0</v>
      </c>
      <c r="B1706" s="1463" t="s">
        <v>16174</v>
      </c>
      <c r="C1706" s="1463" t="s">
        <v>16175</v>
      </c>
      <c r="D1706" s="1469">
        <v>44203.0</v>
      </c>
      <c r="E1706" s="1470" t="s">
        <v>16176</v>
      </c>
      <c r="F1706" s="1471">
        <v>6.19565656E8</v>
      </c>
      <c r="G1706" s="1471">
        <v>6.19565656E8</v>
      </c>
      <c r="H1706" s="1472" t="b">
        <v>0</v>
      </c>
      <c r="I1706" s="1468" t="s">
        <v>76</v>
      </c>
      <c r="J1706" s="1472" t="b">
        <v>0</v>
      </c>
      <c r="K1706" s="1468" t="s">
        <v>13086</v>
      </c>
      <c r="L1706" s="1475">
        <v>6.60836E11</v>
      </c>
      <c r="M1706" s="1463" t="s">
        <v>2464</v>
      </c>
      <c r="N1706" s="1474"/>
      <c r="O1706" s="1474"/>
      <c r="P1706" s="1463" t="s">
        <v>2464</v>
      </c>
    </row>
    <row r="1707" hidden="1">
      <c r="A1707" s="1464">
        <v>1877.0</v>
      </c>
      <c r="B1707" s="1463" t="s">
        <v>16177</v>
      </c>
      <c r="C1707" s="1463" t="s">
        <v>16178</v>
      </c>
      <c r="D1707" s="1469">
        <v>44331.0</v>
      </c>
      <c r="E1707" s="1470" t="s">
        <v>16179</v>
      </c>
      <c r="F1707" s="1471">
        <v>8.51409999E8</v>
      </c>
      <c r="G1707" s="1471">
        <v>8.51409999E8</v>
      </c>
      <c r="H1707" s="1472" t="b">
        <v>0</v>
      </c>
      <c r="I1707" s="1468" t="s">
        <v>76</v>
      </c>
      <c r="J1707" s="1472" t="b">
        <v>1</v>
      </c>
      <c r="K1707" s="1473"/>
      <c r="L1707" s="1473"/>
      <c r="M1707" s="1463" t="s">
        <v>2659</v>
      </c>
      <c r="N1707" s="1474"/>
      <c r="O1707" s="1474"/>
      <c r="P1707" s="1463" t="s">
        <v>2659</v>
      </c>
    </row>
    <row r="1708">
      <c r="A1708" s="1464">
        <v>1878.0</v>
      </c>
      <c r="B1708" s="1463" t="s">
        <v>5480</v>
      </c>
      <c r="C1708" s="1463" t="s">
        <v>5481</v>
      </c>
      <c r="D1708" s="1469">
        <v>44331.0</v>
      </c>
      <c r="E1708" s="1470" t="s">
        <v>5482</v>
      </c>
      <c r="F1708" s="1471">
        <v>6.17960432E8</v>
      </c>
      <c r="G1708" s="1471">
        <v>6.17960432E8</v>
      </c>
      <c r="H1708" s="1472" t="b">
        <v>1</v>
      </c>
      <c r="I1708" s="1468" t="s">
        <v>76</v>
      </c>
      <c r="J1708" s="1472" t="b">
        <v>1</v>
      </c>
      <c r="K1708" s="1468" t="s">
        <v>4936</v>
      </c>
      <c r="L1708" s="1471">
        <v>6.6909921784E10</v>
      </c>
      <c r="M1708" s="1463" t="s">
        <v>10241</v>
      </c>
      <c r="N1708" s="1474"/>
      <c r="O1708" s="1474"/>
      <c r="P1708" s="1463" t="s">
        <v>10937</v>
      </c>
    </row>
    <row r="1709" hidden="1">
      <c r="A1709" s="1464">
        <v>1879.0</v>
      </c>
      <c r="B1709" s="1463" t="s">
        <v>12545</v>
      </c>
      <c r="C1709" s="1463" t="s">
        <v>12545</v>
      </c>
      <c r="D1709" s="1469">
        <v>44146.0</v>
      </c>
      <c r="E1709" s="1470" t="s">
        <v>16180</v>
      </c>
      <c r="F1709" s="1471">
        <v>2.2074999E7</v>
      </c>
      <c r="G1709" s="1471">
        <v>2.2074999E7</v>
      </c>
      <c r="H1709" s="1472" t="b">
        <v>0</v>
      </c>
      <c r="I1709" s="1468" t="s">
        <v>76</v>
      </c>
      <c r="J1709" s="1472" t="b">
        <v>1</v>
      </c>
      <c r="K1709" s="1473"/>
      <c r="L1709" s="1473"/>
      <c r="M1709" s="1463" t="s">
        <v>4962</v>
      </c>
      <c r="N1709" s="1463" t="s">
        <v>4962</v>
      </c>
      <c r="O1709" s="1474"/>
      <c r="P1709" s="1474"/>
    </row>
    <row r="1710" hidden="1">
      <c r="A1710" s="1464">
        <v>1880.0</v>
      </c>
      <c r="B1710" s="1463" t="s">
        <v>16181</v>
      </c>
      <c r="C1710" s="1463" t="s">
        <v>16182</v>
      </c>
      <c r="D1710" s="1469">
        <v>44211.0</v>
      </c>
      <c r="E1710" s="1470" t="s">
        <v>16183</v>
      </c>
      <c r="F1710" s="1471">
        <v>2.0450074E7</v>
      </c>
      <c r="G1710" s="1471">
        <v>6.3464621E8</v>
      </c>
      <c r="H1710" s="1472" t="b">
        <v>0</v>
      </c>
      <c r="I1710" s="1468" t="s">
        <v>76</v>
      </c>
      <c r="J1710" s="1472" t="b">
        <v>0</v>
      </c>
      <c r="K1710" s="1473"/>
      <c r="L1710" s="1473"/>
      <c r="M1710" s="1463" t="s">
        <v>2464</v>
      </c>
      <c r="N1710" s="1463" t="s">
        <v>4986</v>
      </c>
      <c r="O1710" s="1474"/>
      <c r="P1710" s="1463" t="s">
        <v>2464</v>
      </c>
    </row>
    <row r="1711" hidden="1">
      <c r="A1711" s="1464">
        <v>1881.0</v>
      </c>
      <c r="B1711" s="1463" t="s">
        <v>12545</v>
      </c>
      <c r="C1711" s="1463" t="s">
        <v>12545</v>
      </c>
      <c r="D1711" s="1469">
        <v>44088.0</v>
      </c>
      <c r="E1711" s="1470" t="s">
        <v>16184</v>
      </c>
      <c r="F1711" s="1471">
        <v>2.0450074E7</v>
      </c>
      <c r="G1711" s="1471">
        <v>6.3464621E8</v>
      </c>
      <c r="H1711" s="1472" t="b">
        <v>0</v>
      </c>
      <c r="I1711" s="1468" t="s">
        <v>76</v>
      </c>
      <c r="J1711" s="1472" t="b">
        <v>1</v>
      </c>
      <c r="K1711" s="1473"/>
      <c r="L1711" s="1473"/>
      <c r="M1711" s="1463" t="s">
        <v>2464</v>
      </c>
      <c r="N1711" s="1463" t="s">
        <v>4986</v>
      </c>
      <c r="O1711" s="1474"/>
      <c r="P1711" s="1463" t="s">
        <v>2464</v>
      </c>
    </row>
    <row r="1712" hidden="1">
      <c r="A1712" s="1464">
        <v>1882.0</v>
      </c>
      <c r="B1712" s="1463" t="s">
        <v>16185</v>
      </c>
      <c r="C1712" s="1463" t="s">
        <v>16186</v>
      </c>
      <c r="D1712" s="1469">
        <v>44211.0</v>
      </c>
      <c r="E1712" s="1470" t="s">
        <v>16187</v>
      </c>
      <c r="F1712" s="1471">
        <v>9.52861484E8</v>
      </c>
      <c r="G1712" s="1471">
        <v>9.52861484E8</v>
      </c>
      <c r="H1712" s="1472" t="b">
        <v>0</v>
      </c>
      <c r="I1712" s="1468" t="s">
        <v>76</v>
      </c>
      <c r="J1712" s="1472" t="b">
        <v>0</v>
      </c>
      <c r="K1712" s="1473"/>
      <c r="L1712" s="1473"/>
      <c r="M1712" s="1463" t="s">
        <v>2464</v>
      </c>
      <c r="N1712" s="1474"/>
      <c r="O1712" s="1474"/>
      <c r="P1712" s="1463" t="s">
        <v>2464</v>
      </c>
    </row>
    <row r="1713" hidden="1">
      <c r="A1713" s="1464">
        <v>1883.0</v>
      </c>
      <c r="B1713" s="1463" t="s">
        <v>16188</v>
      </c>
      <c r="C1713" s="1463" t="s">
        <v>16189</v>
      </c>
      <c r="D1713" s="1469">
        <v>44218.0</v>
      </c>
      <c r="E1713" s="1470" t="s">
        <v>16190</v>
      </c>
      <c r="F1713" s="1471">
        <v>6.39323863E8</v>
      </c>
      <c r="G1713" s="1471">
        <v>9.91400222E8</v>
      </c>
      <c r="H1713" s="1472" t="b">
        <v>0</v>
      </c>
      <c r="I1713" s="1468" t="s">
        <v>76</v>
      </c>
      <c r="J1713" s="1472" t="b">
        <v>0</v>
      </c>
      <c r="K1713" s="1468" t="s">
        <v>14255</v>
      </c>
      <c r="L1713" s="1476"/>
      <c r="M1713" s="1463" t="s">
        <v>2464</v>
      </c>
      <c r="N1713" s="1463" t="s">
        <v>5172</v>
      </c>
      <c r="O1713" s="1474"/>
      <c r="P1713" s="1463" t="s">
        <v>2464</v>
      </c>
    </row>
    <row r="1714" hidden="1">
      <c r="A1714" s="1464">
        <v>1884.0</v>
      </c>
      <c r="B1714" s="1463" t="s">
        <v>16191</v>
      </c>
      <c r="C1714" s="1463" t="s">
        <v>16192</v>
      </c>
      <c r="D1714" s="1469">
        <v>44036.0</v>
      </c>
      <c r="E1714" s="1470" t="s">
        <v>16193</v>
      </c>
      <c r="F1714" s="1471">
        <v>2.6640664E7</v>
      </c>
      <c r="G1714" s="1471">
        <v>8.29432553E8</v>
      </c>
      <c r="H1714" s="1472" t="b">
        <v>0</v>
      </c>
      <c r="I1714" s="1468" t="s">
        <v>76</v>
      </c>
      <c r="J1714" s="1472" t="b">
        <v>0</v>
      </c>
      <c r="K1714" s="1473"/>
      <c r="L1714" s="1473"/>
      <c r="M1714" s="1463" t="s">
        <v>2464</v>
      </c>
      <c r="N1714" s="1463" t="s">
        <v>5089</v>
      </c>
      <c r="O1714" s="1474"/>
      <c r="P1714" s="1463" t="s">
        <v>2464</v>
      </c>
    </row>
    <row r="1715" hidden="1">
      <c r="A1715" s="1464">
        <v>1885.0</v>
      </c>
      <c r="B1715" s="1463" t="s">
        <v>16194</v>
      </c>
      <c r="C1715" s="1463" t="s">
        <v>16195</v>
      </c>
      <c r="D1715" s="1469">
        <v>44331.0</v>
      </c>
      <c r="E1715" s="1470" t="s">
        <v>16196</v>
      </c>
      <c r="F1715" s="1471">
        <v>8.398859E8</v>
      </c>
      <c r="G1715" s="1471">
        <v>9.91400222E8</v>
      </c>
      <c r="H1715" s="1472" t="b">
        <v>0</v>
      </c>
      <c r="I1715" s="1468" t="s">
        <v>76</v>
      </c>
      <c r="J1715" s="1472" t="b">
        <v>0</v>
      </c>
      <c r="K1715" s="1468" t="s">
        <v>13086</v>
      </c>
      <c r="L1715" s="1475">
        <v>6.60836E11</v>
      </c>
      <c r="M1715" s="1463" t="s">
        <v>2464</v>
      </c>
      <c r="N1715" s="1474"/>
      <c r="O1715" s="1474"/>
      <c r="P1715" s="1463" t="s">
        <v>2464</v>
      </c>
    </row>
    <row r="1716" hidden="1">
      <c r="A1716" s="1464">
        <v>1886.0</v>
      </c>
      <c r="B1716" s="1463" t="s">
        <v>16197</v>
      </c>
      <c r="C1716" s="1463" t="s">
        <v>16198</v>
      </c>
      <c r="D1716" s="1469">
        <v>44218.0</v>
      </c>
      <c r="E1716" s="1470" t="s">
        <v>16199</v>
      </c>
      <c r="F1716" s="1471">
        <v>6.39323862E8</v>
      </c>
      <c r="G1716" s="1471">
        <v>9.91400222E8</v>
      </c>
      <c r="H1716" s="1472" t="b">
        <v>0</v>
      </c>
      <c r="I1716" s="1468" t="s">
        <v>76</v>
      </c>
      <c r="J1716" s="1472" t="b">
        <v>0</v>
      </c>
      <c r="K1716" s="1468" t="s">
        <v>14255</v>
      </c>
      <c r="L1716" s="1476"/>
      <c r="M1716" s="1463" t="s">
        <v>2464</v>
      </c>
      <c r="N1716" s="1463" t="s">
        <v>9243</v>
      </c>
      <c r="O1716" s="1474"/>
      <c r="P1716" s="1463" t="s">
        <v>2464</v>
      </c>
    </row>
    <row r="1717" hidden="1">
      <c r="A1717" s="1464">
        <v>1887.0</v>
      </c>
      <c r="B1717" s="1463" t="s">
        <v>16200</v>
      </c>
      <c r="C1717" s="1463" t="s">
        <v>16201</v>
      </c>
      <c r="D1717" s="1469">
        <v>44218.0</v>
      </c>
      <c r="E1717" s="1470" t="s">
        <v>16202</v>
      </c>
      <c r="F1717" s="1471">
        <v>8.29088963E8</v>
      </c>
      <c r="G1717" s="1471">
        <v>9.91400222E8</v>
      </c>
      <c r="H1717" s="1472" t="b">
        <v>0</v>
      </c>
      <c r="I1717" s="1468" t="s">
        <v>76</v>
      </c>
      <c r="J1717" s="1472" t="b">
        <v>0</v>
      </c>
      <c r="K1717" s="1468" t="s">
        <v>14255</v>
      </c>
      <c r="L1717" s="1476"/>
      <c r="M1717" s="1463" t="s">
        <v>2464</v>
      </c>
      <c r="N1717" s="1474"/>
      <c r="O1717" s="1474"/>
      <c r="P1717" s="1463" t="s">
        <v>2464</v>
      </c>
    </row>
    <row r="1718" hidden="1">
      <c r="A1718" s="1464">
        <v>1888.0</v>
      </c>
      <c r="B1718" s="1463" t="s">
        <v>16203</v>
      </c>
      <c r="C1718" s="1463" t="s">
        <v>16204</v>
      </c>
      <c r="D1718" s="1469">
        <v>44210.0</v>
      </c>
      <c r="E1718" s="1470" t="s">
        <v>16205</v>
      </c>
      <c r="F1718" s="1471">
        <v>6.6076305066E10</v>
      </c>
      <c r="G1718" s="1471">
        <v>6.676305066E9</v>
      </c>
      <c r="H1718" s="1472" t="b">
        <v>0</v>
      </c>
      <c r="I1718" s="1468" t="s">
        <v>244</v>
      </c>
      <c r="J1718" s="1472" t="b">
        <v>0</v>
      </c>
      <c r="K1718" s="1468" t="s">
        <v>5142</v>
      </c>
      <c r="L1718" s="1471">
        <v>6.620964333E9</v>
      </c>
      <c r="M1718" s="1463" t="s">
        <v>5391</v>
      </c>
      <c r="N1718" s="1463" t="s">
        <v>244</v>
      </c>
      <c r="O1718" s="1463" t="s">
        <v>244</v>
      </c>
      <c r="P1718" s="1463" t="s">
        <v>5391</v>
      </c>
    </row>
    <row r="1719" hidden="1">
      <c r="A1719" s="1464">
        <v>1889.0</v>
      </c>
      <c r="B1719" s="1463" t="s">
        <v>16206</v>
      </c>
      <c r="C1719" s="1463" t="s">
        <v>16207</v>
      </c>
      <c r="D1719" s="1469">
        <v>44208.0</v>
      </c>
      <c r="E1719" s="1470" t="s">
        <v>16208</v>
      </c>
      <c r="F1719" s="1471">
        <v>9.17198065E8</v>
      </c>
      <c r="G1719" s="1471">
        <v>9.17198065E8</v>
      </c>
      <c r="H1719" s="1472" t="b">
        <v>0</v>
      </c>
      <c r="I1719" s="1468" t="s">
        <v>76</v>
      </c>
      <c r="J1719" s="1472" t="b">
        <v>0</v>
      </c>
      <c r="K1719" s="1468" t="s">
        <v>13086</v>
      </c>
      <c r="L1719" s="1475">
        <v>6.60836E11</v>
      </c>
      <c r="M1719" s="1463" t="s">
        <v>5006</v>
      </c>
      <c r="N1719" s="1463" t="s">
        <v>5006</v>
      </c>
      <c r="P1719" s="1474"/>
    </row>
    <row r="1720">
      <c r="A1720" s="1464">
        <v>1890.0</v>
      </c>
      <c r="B1720" s="1463" t="s">
        <v>5484</v>
      </c>
      <c r="C1720" s="1463" t="s">
        <v>5484</v>
      </c>
      <c r="D1720" s="1469">
        <v>44219.0</v>
      </c>
      <c r="E1720" s="1470" t="s">
        <v>5485</v>
      </c>
      <c r="F1720" s="1471">
        <v>6.676429388E9</v>
      </c>
      <c r="G1720" s="1471">
        <v>6.676429388E9</v>
      </c>
      <c r="H1720" s="1472" t="b">
        <v>1</v>
      </c>
      <c r="I1720" s="1468" t="s">
        <v>244</v>
      </c>
      <c r="J1720" s="1472" t="b">
        <v>1</v>
      </c>
      <c r="K1720" s="1468" t="s">
        <v>5142</v>
      </c>
      <c r="L1720" s="1471">
        <v>6.620964333E9</v>
      </c>
      <c r="M1720" s="1463" t="s">
        <v>2426</v>
      </c>
      <c r="O1720" s="1463" t="s">
        <v>10071</v>
      </c>
      <c r="P1720" s="1463" t="s">
        <v>2426</v>
      </c>
    </row>
    <row r="1721" hidden="1">
      <c r="A1721" s="1464">
        <v>1891.0</v>
      </c>
      <c r="B1721" s="1463" t="s">
        <v>12545</v>
      </c>
      <c r="C1721" s="1463" t="s">
        <v>12545</v>
      </c>
      <c r="D1721" s="1469">
        <v>44133.0</v>
      </c>
      <c r="E1721" s="1470" t="s">
        <v>16209</v>
      </c>
      <c r="F1721" s="1471">
        <v>9.31319316E8</v>
      </c>
      <c r="G1721" s="1471">
        <v>9.31319316E8</v>
      </c>
      <c r="H1721" s="1472" t="b">
        <v>0</v>
      </c>
      <c r="I1721" s="1468" t="s">
        <v>76</v>
      </c>
      <c r="J1721" s="1472" t="b">
        <v>1</v>
      </c>
      <c r="K1721" s="1473"/>
      <c r="L1721" s="1473"/>
      <c r="M1721" s="1463" t="s">
        <v>2432</v>
      </c>
      <c r="N1721" s="1474"/>
      <c r="O1721" s="1474"/>
      <c r="P1721" s="1463" t="s">
        <v>2432</v>
      </c>
    </row>
    <row r="1722" hidden="1">
      <c r="A1722" s="1464">
        <v>1892.0</v>
      </c>
      <c r="B1722" s="1463" t="s">
        <v>16210</v>
      </c>
      <c r="C1722" s="1463" t="s">
        <v>16211</v>
      </c>
      <c r="D1722" s="1469">
        <v>44210.0</v>
      </c>
      <c r="E1722" s="1470" t="s">
        <v>16212</v>
      </c>
      <c r="F1722" s="1471">
        <v>6.22455704E8</v>
      </c>
      <c r="G1722" s="1471">
        <v>6.22455704E8</v>
      </c>
      <c r="H1722" s="1472" t="b">
        <v>0</v>
      </c>
      <c r="I1722" s="1468" t="s">
        <v>244</v>
      </c>
      <c r="J1722" s="1472" t="b">
        <v>0</v>
      </c>
      <c r="K1722" s="1473"/>
      <c r="L1722" s="1473"/>
      <c r="M1722" s="1474"/>
      <c r="N1722" s="1474"/>
      <c r="O1722" s="1474"/>
      <c r="P1722" s="1474"/>
    </row>
    <row r="1723">
      <c r="A1723" s="1464">
        <v>1893.0</v>
      </c>
      <c r="B1723" s="1463" t="s">
        <v>254</v>
      </c>
      <c r="C1723" s="1463" t="s">
        <v>5488</v>
      </c>
      <c r="D1723" s="1469">
        <v>44331.0</v>
      </c>
      <c r="E1723" s="1470" t="s">
        <v>5489</v>
      </c>
      <c r="F1723" s="1471">
        <v>6.59895148E8</v>
      </c>
      <c r="G1723" s="1471">
        <v>6.59895148E8</v>
      </c>
      <c r="H1723" s="1472" t="b">
        <v>1</v>
      </c>
      <c r="I1723" s="1468" t="s">
        <v>76</v>
      </c>
      <c r="J1723" s="1472" t="b">
        <v>1</v>
      </c>
      <c r="K1723" s="1468" t="s">
        <v>4940</v>
      </c>
      <c r="L1723" s="1471">
        <v>6.68193916E10</v>
      </c>
      <c r="M1723" s="1463" t="s">
        <v>2426</v>
      </c>
      <c r="N1723" s="1463" t="s">
        <v>10942</v>
      </c>
      <c r="O1723" s="1463" t="s">
        <v>10942</v>
      </c>
      <c r="P1723" s="1463" t="s">
        <v>2426</v>
      </c>
    </row>
    <row r="1724" hidden="1">
      <c r="A1724" s="1464">
        <v>1894.0</v>
      </c>
      <c r="B1724" s="1463" t="s">
        <v>16213</v>
      </c>
      <c r="C1724" s="1463" t="s">
        <v>16214</v>
      </c>
      <c r="D1724" s="1469">
        <v>44193.0</v>
      </c>
      <c r="E1724" s="1470" t="s">
        <v>16215</v>
      </c>
      <c r="F1724" s="1471">
        <v>2.0595999E7</v>
      </c>
      <c r="G1724" s="1471">
        <v>8.14929592E8</v>
      </c>
      <c r="H1724" s="1472" t="b">
        <v>0</v>
      </c>
      <c r="I1724" s="1468" t="s">
        <v>76</v>
      </c>
      <c r="J1724" s="1472" t="b">
        <v>0</v>
      </c>
      <c r="K1724" s="1473"/>
      <c r="L1724" s="1473"/>
      <c r="M1724" s="1463" t="s">
        <v>2437</v>
      </c>
      <c r="N1724" s="1474"/>
      <c r="O1724" s="1474"/>
      <c r="P1724" s="1463" t="s">
        <v>2437</v>
      </c>
    </row>
    <row r="1725" hidden="1">
      <c r="A1725" s="1464">
        <v>1895.0</v>
      </c>
      <c r="B1725" s="1463" t="s">
        <v>16216</v>
      </c>
      <c r="C1725" s="1474"/>
      <c r="D1725" s="1469">
        <v>44212.0</v>
      </c>
      <c r="E1725" s="1470" t="s">
        <v>16217</v>
      </c>
      <c r="F1725" s="1471">
        <v>6.685502243E10</v>
      </c>
      <c r="G1725" s="1471">
        <v>6.685502243E10</v>
      </c>
      <c r="H1725" s="1472" t="b">
        <v>0</v>
      </c>
      <c r="I1725" s="1468" t="s">
        <v>76</v>
      </c>
      <c r="J1725" s="1472" t="b">
        <v>1</v>
      </c>
      <c r="K1725" s="1473"/>
      <c r="L1725" s="1473"/>
      <c r="M1725" s="1474"/>
      <c r="N1725" s="1474"/>
      <c r="O1725" s="1474"/>
      <c r="P1725" s="1474"/>
    </row>
    <row r="1726" hidden="1">
      <c r="A1726" s="1464">
        <v>1896.0</v>
      </c>
      <c r="B1726" s="1463" t="s">
        <v>16218</v>
      </c>
      <c r="C1726" s="1463" t="s">
        <v>16218</v>
      </c>
      <c r="D1726" s="1469">
        <v>44143.0</v>
      </c>
      <c r="E1726" s="1470" t="s">
        <v>16219</v>
      </c>
      <c r="F1726" s="1471">
        <v>9.94415154E8</v>
      </c>
      <c r="G1726" s="1471">
        <v>9.94415154E8</v>
      </c>
      <c r="H1726" s="1472" t="b">
        <v>0</v>
      </c>
      <c r="I1726" s="1468" t="s">
        <v>76</v>
      </c>
      <c r="J1726" s="1472" t="b">
        <v>0</v>
      </c>
      <c r="K1726" s="1473"/>
      <c r="L1726" s="1473"/>
      <c r="M1726" s="1463" t="s">
        <v>2464</v>
      </c>
      <c r="N1726" s="1463" t="s">
        <v>4962</v>
      </c>
      <c r="O1726" s="1474"/>
      <c r="P1726" s="1463" t="s">
        <v>2464</v>
      </c>
    </row>
    <row r="1727" hidden="1">
      <c r="A1727" s="1464">
        <v>1897.0</v>
      </c>
      <c r="B1727" s="1463" t="s">
        <v>16220</v>
      </c>
      <c r="C1727" s="1463" t="s">
        <v>16221</v>
      </c>
      <c r="D1727" s="1469">
        <v>44227.0</v>
      </c>
      <c r="E1727" s="1470" t="s">
        <v>16222</v>
      </c>
      <c r="F1727" s="1471">
        <v>9.27504125E8</v>
      </c>
      <c r="G1727" s="1471">
        <v>9.27504125E8</v>
      </c>
      <c r="H1727" s="1472" t="b">
        <v>0</v>
      </c>
      <c r="I1727" s="1468" t="s">
        <v>76</v>
      </c>
      <c r="J1727" s="1472" t="b">
        <v>0</v>
      </c>
      <c r="K1727" s="1473"/>
      <c r="L1727" s="1473"/>
      <c r="M1727" s="1463" t="s">
        <v>2659</v>
      </c>
      <c r="N1727" s="1474"/>
      <c r="O1727" s="1474"/>
      <c r="P1727" s="1463" t="s">
        <v>2659</v>
      </c>
    </row>
    <row r="1728" hidden="1">
      <c r="A1728" s="1464">
        <v>1898.0</v>
      </c>
      <c r="B1728" s="1463" t="s">
        <v>16223</v>
      </c>
      <c r="C1728" s="1463" t="s">
        <v>16224</v>
      </c>
      <c r="D1728" s="1469">
        <v>44218.0</v>
      </c>
      <c r="E1728" s="1470" t="s">
        <v>16225</v>
      </c>
      <c r="F1728" s="1471">
        <v>8.2686414E8</v>
      </c>
      <c r="G1728" s="1471">
        <v>8.2686414E8</v>
      </c>
      <c r="H1728" s="1472" t="b">
        <v>0</v>
      </c>
      <c r="I1728" s="1468" t="s">
        <v>76</v>
      </c>
      <c r="J1728" s="1472" t="b">
        <v>0</v>
      </c>
      <c r="K1728" s="1468" t="s">
        <v>4929</v>
      </c>
      <c r="L1728" s="1475">
        <v>6.69232E15</v>
      </c>
      <c r="M1728" s="1463" t="s">
        <v>2464</v>
      </c>
      <c r="N1728" s="1463" t="s">
        <v>5510</v>
      </c>
      <c r="O1728" s="1463" t="s">
        <v>5510</v>
      </c>
      <c r="P1728" s="1463" t="s">
        <v>2464</v>
      </c>
    </row>
    <row r="1729" hidden="1">
      <c r="A1729" s="1464">
        <v>1899.0</v>
      </c>
      <c r="B1729" s="1463" t="s">
        <v>16226</v>
      </c>
      <c r="C1729" s="1463" t="s">
        <v>16226</v>
      </c>
      <c r="D1729" s="1469">
        <v>44214.0</v>
      </c>
      <c r="E1729" s="1470" t="s">
        <v>16227</v>
      </c>
      <c r="F1729" s="1471">
        <v>8.2686414E8</v>
      </c>
      <c r="G1729" s="1471">
        <v>8.2686414E8</v>
      </c>
      <c r="H1729" s="1472" t="b">
        <v>0</v>
      </c>
      <c r="I1729" s="1468" t="s">
        <v>76</v>
      </c>
      <c r="J1729" s="1472" t="b">
        <v>1</v>
      </c>
      <c r="K1729" s="1473"/>
      <c r="L1729" s="1473"/>
      <c r="M1729" s="1463" t="s">
        <v>2464</v>
      </c>
      <c r="N1729" s="1474"/>
      <c r="O1729" s="1474"/>
      <c r="P1729" s="1463" t="s">
        <v>2464</v>
      </c>
    </row>
    <row r="1730">
      <c r="A1730" s="1464">
        <v>1900.0</v>
      </c>
      <c r="B1730" s="1463" t="s">
        <v>5491</v>
      </c>
      <c r="C1730" s="1463" t="s">
        <v>5492</v>
      </c>
      <c r="D1730" s="1469">
        <v>44238.0</v>
      </c>
      <c r="E1730" s="1470" t="s">
        <v>5493</v>
      </c>
      <c r="F1730" s="1471">
        <v>6.6076608771E10</v>
      </c>
      <c r="G1730" s="1471">
        <v>6.6076608771E10</v>
      </c>
      <c r="H1730" s="1472" t="b">
        <v>1</v>
      </c>
      <c r="I1730" s="1468" t="s">
        <v>244</v>
      </c>
      <c r="J1730" s="1472" t="b">
        <v>1</v>
      </c>
      <c r="K1730" s="1468" t="s">
        <v>5142</v>
      </c>
      <c r="L1730" s="1471">
        <v>6.620964333E9</v>
      </c>
      <c r="M1730" s="1463" t="s">
        <v>2659</v>
      </c>
      <c r="N1730" s="1463" t="s">
        <v>9996</v>
      </c>
      <c r="O1730" s="1463" t="s">
        <v>9996</v>
      </c>
      <c r="P1730" s="1463" t="s">
        <v>2659</v>
      </c>
    </row>
    <row r="1731" hidden="1">
      <c r="A1731" s="1464">
        <v>1901.0</v>
      </c>
      <c r="B1731" s="1463" t="s">
        <v>16228</v>
      </c>
      <c r="C1731" s="1463" t="s">
        <v>16229</v>
      </c>
      <c r="D1731" s="1469">
        <v>44224.0</v>
      </c>
      <c r="E1731" s="1470" t="s">
        <v>16230</v>
      </c>
      <c r="F1731" s="1471">
        <v>6.6766025E9</v>
      </c>
      <c r="G1731" s="1468" t="s">
        <v>16231</v>
      </c>
      <c r="H1731" s="1472" t="b">
        <v>0</v>
      </c>
      <c r="I1731" s="1468" t="s">
        <v>244</v>
      </c>
      <c r="J1731" s="1472" t="b">
        <v>1</v>
      </c>
      <c r="K1731" s="1473"/>
      <c r="L1731" s="1473"/>
      <c r="M1731" s="1463" t="s">
        <v>2426</v>
      </c>
      <c r="O1731" s="1474"/>
      <c r="P1731" s="1463" t="s">
        <v>2426</v>
      </c>
    </row>
    <row r="1732" hidden="1">
      <c r="A1732" s="1464">
        <v>1902.0</v>
      </c>
      <c r="B1732" s="1463" t="s">
        <v>16232</v>
      </c>
      <c r="C1732" s="1463" t="s">
        <v>16233</v>
      </c>
      <c r="D1732" s="1469">
        <v>44331.0</v>
      </c>
      <c r="E1732" s="1470" t="s">
        <v>16234</v>
      </c>
      <c r="F1732" s="1471">
        <v>6.152552E8</v>
      </c>
      <c r="G1732" s="1471">
        <v>6.152552E8</v>
      </c>
      <c r="H1732" s="1472" t="b">
        <v>0</v>
      </c>
      <c r="I1732" s="1468" t="s">
        <v>76</v>
      </c>
      <c r="J1732" s="1472" t="b">
        <v>1</v>
      </c>
      <c r="K1732" s="1468" t="s">
        <v>13086</v>
      </c>
      <c r="L1732" s="1475">
        <v>6.60836E11</v>
      </c>
      <c r="M1732" s="1463" t="s">
        <v>2432</v>
      </c>
      <c r="N1732" s="1463" t="s">
        <v>6168</v>
      </c>
      <c r="P1732" s="1463" t="s">
        <v>2432</v>
      </c>
    </row>
    <row r="1733">
      <c r="A1733" s="1464">
        <v>1903.0</v>
      </c>
      <c r="B1733" s="1463" t="s">
        <v>5494</v>
      </c>
      <c r="C1733" s="1463" t="s">
        <v>5495</v>
      </c>
      <c r="D1733" s="1469">
        <v>44218.0</v>
      </c>
      <c r="E1733" s="1470" t="s">
        <v>5496</v>
      </c>
      <c r="F1733" s="1471">
        <v>6.37879022E8</v>
      </c>
      <c r="G1733" s="1471">
        <v>6.37879022E8</v>
      </c>
      <c r="H1733" s="1472" t="b">
        <v>1</v>
      </c>
      <c r="I1733" s="1468" t="s">
        <v>76</v>
      </c>
      <c r="J1733" s="1472" t="b">
        <v>1</v>
      </c>
      <c r="K1733" s="1468" t="s">
        <v>4929</v>
      </c>
      <c r="L1733" s="1475">
        <v>6.69232E15</v>
      </c>
      <c r="M1733" s="1463" t="s">
        <v>2432</v>
      </c>
      <c r="N1733" s="1474"/>
      <c r="O1733" s="1463" t="s">
        <v>10946</v>
      </c>
      <c r="P1733" s="1463" t="s">
        <v>2432</v>
      </c>
    </row>
    <row r="1734">
      <c r="A1734" s="1464">
        <v>1904.0</v>
      </c>
      <c r="B1734" s="1463" t="s">
        <v>5497</v>
      </c>
      <c r="C1734" s="1463" t="s">
        <v>5498</v>
      </c>
      <c r="D1734" s="1469">
        <v>44237.0</v>
      </c>
      <c r="E1734" s="1470" t="s">
        <v>5499</v>
      </c>
      <c r="F1734" s="1471">
        <v>9.89691541E8</v>
      </c>
      <c r="G1734" s="1471">
        <v>9.89691541E8</v>
      </c>
      <c r="H1734" s="1472" t="b">
        <v>1</v>
      </c>
      <c r="I1734" s="1468" t="s">
        <v>76</v>
      </c>
      <c r="J1734" s="1472" t="b">
        <v>1</v>
      </c>
      <c r="K1734" s="1468" t="s">
        <v>4929</v>
      </c>
      <c r="L1734" s="1475">
        <v>6.69232E15</v>
      </c>
      <c r="M1734" s="1463" t="s">
        <v>2426</v>
      </c>
      <c r="N1734" s="1463" t="s">
        <v>9996</v>
      </c>
      <c r="O1734" s="1463" t="s">
        <v>9996</v>
      </c>
      <c r="P1734" s="1463" t="s">
        <v>2426</v>
      </c>
    </row>
    <row r="1735">
      <c r="A1735" s="1464">
        <v>1905.0</v>
      </c>
      <c r="B1735" s="1463" t="s">
        <v>5500</v>
      </c>
      <c r="C1735" s="1463" t="s">
        <v>5501</v>
      </c>
      <c r="D1735" s="1469">
        <v>44523.0</v>
      </c>
      <c r="E1735" s="1470" t="s">
        <v>5502</v>
      </c>
      <c r="F1735" s="1471">
        <v>6.6076338E10</v>
      </c>
      <c r="G1735" s="1471">
        <v>8.15358593E8</v>
      </c>
      <c r="H1735" s="1472" t="b">
        <v>1</v>
      </c>
      <c r="I1735" s="1468" t="s">
        <v>244</v>
      </c>
      <c r="J1735" s="1472" t="b">
        <v>1</v>
      </c>
      <c r="K1735" s="1468" t="s">
        <v>5142</v>
      </c>
      <c r="L1735" s="1471">
        <v>6.620964333E9</v>
      </c>
      <c r="M1735" s="1463" t="s">
        <v>5610</v>
      </c>
      <c r="N1735" s="1474"/>
      <c r="O1735" s="1463" t="s">
        <v>9204</v>
      </c>
      <c r="P1735" s="1463" t="s">
        <v>5610</v>
      </c>
    </row>
    <row r="1736" hidden="1">
      <c r="A1736" s="1464">
        <v>1906.0</v>
      </c>
      <c r="B1736" s="1463" t="s">
        <v>16235</v>
      </c>
      <c r="C1736" s="1463" t="s">
        <v>16236</v>
      </c>
      <c r="D1736" s="1469">
        <v>44224.0</v>
      </c>
      <c r="E1736" s="1470" t="s">
        <v>16237</v>
      </c>
      <c r="F1736" s="1471">
        <v>6.6766025E9</v>
      </c>
      <c r="G1736" s="1468" t="s">
        <v>16231</v>
      </c>
      <c r="H1736" s="1472" t="b">
        <v>0</v>
      </c>
      <c r="I1736" s="1468" t="s">
        <v>244</v>
      </c>
      <c r="J1736" s="1472" t="b">
        <v>1</v>
      </c>
      <c r="K1736" s="1473"/>
      <c r="L1736" s="1473"/>
      <c r="M1736" s="1463" t="s">
        <v>2426</v>
      </c>
      <c r="O1736" s="1474"/>
      <c r="P1736" s="1463" t="s">
        <v>2426</v>
      </c>
    </row>
    <row r="1737" hidden="1">
      <c r="A1737" s="1464">
        <v>1907.0</v>
      </c>
      <c r="B1737" s="1463" t="s">
        <v>16238</v>
      </c>
      <c r="C1737" s="1463" t="s">
        <v>16239</v>
      </c>
      <c r="D1737" s="1469">
        <v>44349.0</v>
      </c>
      <c r="E1737" s="1470" t="s">
        <v>16240</v>
      </c>
      <c r="F1737" s="1471">
        <v>9.82589958E8</v>
      </c>
      <c r="G1737" s="1471">
        <v>9.82589958E8</v>
      </c>
      <c r="H1737" s="1472" t="b">
        <v>0</v>
      </c>
      <c r="I1737" s="1468" t="s">
        <v>76</v>
      </c>
      <c r="J1737" s="1472" t="b">
        <v>1</v>
      </c>
      <c r="K1737" s="1473"/>
      <c r="L1737" s="1473"/>
      <c r="M1737" s="1474"/>
      <c r="N1737" s="1474"/>
      <c r="O1737" s="1474"/>
      <c r="P1737" s="1474"/>
    </row>
    <row r="1738" hidden="1">
      <c r="A1738" s="1464">
        <v>1908.0</v>
      </c>
      <c r="B1738" s="1463" t="s">
        <v>16241</v>
      </c>
      <c r="C1738" s="1463" t="s">
        <v>16242</v>
      </c>
      <c r="D1738" s="1469">
        <v>44349.0</v>
      </c>
      <c r="E1738" s="1470" t="s">
        <v>16243</v>
      </c>
      <c r="F1738" s="1471">
        <v>8.30746924E8</v>
      </c>
      <c r="G1738" s="1471">
        <v>8.30746924E8</v>
      </c>
      <c r="H1738" s="1472" t="b">
        <v>0</v>
      </c>
      <c r="I1738" s="1468" t="s">
        <v>76</v>
      </c>
      <c r="J1738" s="1472" t="b">
        <v>1</v>
      </c>
      <c r="K1738" s="1473"/>
      <c r="L1738" s="1473"/>
      <c r="M1738" s="1463" t="s">
        <v>4986</v>
      </c>
      <c r="N1738" s="1463" t="s">
        <v>4986</v>
      </c>
      <c r="O1738" s="1474"/>
      <c r="P1738" s="1474"/>
    </row>
    <row r="1739" hidden="1">
      <c r="A1739" s="1464">
        <v>1909.0</v>
      </c>
      <c r="B1739" s="1463" t="s">
        <v>16244</v>
      </c>
      <c r="C1739" s="1463" t="s">
        <v>16245</v>
      </c>
      <c r="D1739" s="1469">
        <v>44349.0</v>
      </c>
      <c r="E1739" s="1470" t="s">
        <v>16246</v>
      </c>
      <c r="F1739" s="1471">
        <v>8.90097103E8</v>
      </c>
      <c r="G1739" s="1471">
        <v>8.90097103E8</v>
      </c>
      <c r="H1739" s="1472" t="b">
        <v>0</v>
      </c>
      <c r="I1739" s="1468" t="s">
        <v>76</v>
      </c>
      <c r="J1739" s="1472" t="b">
        <v>1</v>
      </c>
      <c r="K1739" s="1473"/>
      <c r="L1739" s="1473"/>
      <c r="M1739" s="1474"/>
      <c r="N1739" s="1474"/>
      <c r="O1739" s="1474"/>
      <c r="P1739" s="1474"/>
    </row>
    <row r="1740" hidden="1">
      <c r="A1740" s="1464">
        <v>1910.0</v>
      </c>
      <c r="B1740" s="1463" t="s">
        <v>16247</v>
      </c>
      <c r="C1740" s="1463" t="s">
        <v>16248</v>
      </c>
      <c r="D1740" s="1469">
        <v>44349.0</v>
      </c>
      <c r="E1740" s="1470" t="s">
        <v>16249</v>
      </c>
      <c r="F1740" s="1471">
        <v>8.90097103E8</v>
      </c>
      <c r="G1740" s="1471">
        <v>8.90097103E8</v>
      </c>
      <c r="H1740" s="1472" t="b">
        <v>0</v>
      </c>
      <c r="I1740" s="1468" t="s">
        <v>76</v>
      </c>
      <c r="J1740" s="1472" t="b">
        <v>1</v>
      </c>
      <c r="K1740" s="1473"/>
      <c r="L1740" s="1473"/>
      <c r="M1740" s="1463" t="s">
        <v>7507</v>
      </c>
      <c r="N1740" s="1463" t="s">
        <v>7507</v>
      </c>
      <c r="O1740" s="1474"/>
      <c r="P1740" s="1474"/>
    </row>
    <row r="1741" hidden="1">
      <c r="A1741" s="1464">
        <v>1911.0</v>
      </c>
      <c r="B1741" s="1463" t="s">
        <v>16250</v>
      </c>
      <c r="C1741" s="1463" t="s">
        <v>16251</v>
      </c>
      <c r="D1741" s="1469">
        <v>44349.0</v>
      </c>
      <c r="E1741" s="1470" t="s">
        <v>16252</v>
      </c>
      <c r="F1741" s="1471">
        <v>9.04063232E8</v>
      </c>
      <c r="G1741" s="1471">
        <v>9.04063232E8</v>
      </c>
      <c r="H1741" s="1472" t="b">
        <v>0</v>
      </c>
      <c r="I1741" s="1468" t="s">
        <v>76</v>
      </c>
      <c r="J1741" s="1472" t="b">
        <v>1</v>
      </c>
      <c r="K1741" s="1473"/>
      <c r="L1741" s="1473"/>
      <c r="M1741" s="1474"/>
      <c r="N1741" s="1474"/>
      <c r="O1741" s="1474"/>
      <c r="P1741" s="1474"/>
    </row>
    <row r="1742" hidden="1">
      <c r="A1742" s="1464">
        <v>1912.0</v>
      </c>
      <c r="B1742" s="1463" t="s">
        <v>16253</v>
      </c>
      <c r="C1742" s="1463" t="s">
        <v>16254</v>
      </c>
      <c r="D1742" s="1469">
        <v>44349.0</v>
      </c>
      <c r="E1742" s="1470" t="s">
        <v>16255</v>
      </c>
      <c r="F1742" s="1471">
        <v>6.21041994E8</v>
      </c>
      <c r="G1742" s="1471">
        <v>6.21041994E8</v>
      </c>
      <c r="H1742" s="1472" t="b">
        <v>0</v>
      </c>
      <c r="I1742" s="1468" t="s">
        <v>76</v>
      </c>
      <c r="J1742" s="1472" t="b">
        <v>1</v>
      </c>
      <c r="K1742" s="1473"/>
      <c r="L1742" s="1473"/>
      <c r="M1742" s="1474"/>
      <c r="N1742" s="1474"/>
      <c r="O1742" s="1474"/>
      <c r="P1742" s="1474"/>
    </row>
    <row r="1743" hidden="1">
      <c r="A1743" s="1464">
        <v>1913.0</v>
      </c>
      <c r="B1743" s="1463" t="s">
        <v>16256</v>
      </c>
      <c r="C1743" s="1463" t="s">
        <v>16257</v>
      </c>
      <c r="D1743" s="1469">
        <v>44349.0</v>
      </c>
      <c r="E1743" s="1470" t="s">
        <v>16258</v>
      </c>
      <c r="F1743" s="1471">
        <v>8.79055765E8</v>
      </c>
      <c r="G1743" s="1471">
        <v>8.79055765E8</v>
      </c>
      <c r="H1743" s="1472" t="b">
        <v>0</v>
      </c>
      <c r="I1743" s="1468" t="s">
        <v>76</v>
      </c>
      <c r="J1743" s="1472" t="b">
        <v>0</v>
      </c>
      <c r="K1743" s="1473"/>
      <c r="L1743" s="1473"/>
      <c r="M1743" s="1463" t="s">
        <v>5428</v>
      </c>
      <c r="N1743" s="1463" t="s">
        <v>5428</v>
      </c>
      <c r="O1743" s="1474"/>
      <c r="P1743" s="1474"/>
    </row>
    <row r="1744" hidden="1">
      <c r="A1744" s="1464">
        <v>1914.0</v>
      </c>
      <c r="B1744" s="1463" t="s">
        <v>16259</v>
      </c>
      <c r="C1744" s="1463" t="s">
        <v>16260</v>
      </c>
      <c r="D1744" s="1469">
        <v>44236.0</v>
      </c>
      <c r="E1744" s="1470" t="s">
        <v>16261</v>
      </c>
      <c r="F1744" s="1471">
        <v>6.676608888E9</v>
      </c>
      <c r="G1744" s="1471">
        <v>6.6988566656E10</v>
      </c>
      <c r="H1744" s="1472" t="b">
        <v>0</v>
      </c>
      <c r="I1744" s="1468" t="s">
        <v>244</v>
      </c>
      <c r="J1744" s="1472" t="b">
        <v>0</v>
      </c>
      <c r="K1744" s="1468" t="s">
        <v>16262</v>
      </c>
      <c r="L1744" s="1471">
        <v>6.6876265441E10</v>
      </c>
      <c r="M1744" s="1463" t="s">
        <v>5391</v>
      </c>
      <c r="O1744" s="1474"/>
      <c r="P1744" s="1463" t="s">
        <v>5391</v>
      </c>
    </row>
    <row r="1745" hidden="1">
      <c r="A1745" s="1464">
        <v>1915.0</v>
      </c>
      <c r="B1745" s="1463" t="s">
        <v>16263</v>
      </c>
      <c r="C1745" s="1463" t="s">
        <v>16264</v>
      </c>
      <c r="D1745" s="1469">
        <v>44224.0</v>
      </c>
      <c r="E1745" s="1470" t="s">
        <v>16265</v>
      </c>
      <c r="F1745" s="1471">
        <v>6.6766025E9</v>
      </c>
      <c r="G1745" s="1471">
        <v>6.6823459412E10</v>
      </c>
      <c r="H1745" s="1472" t="b">
        <v>0</v>
      </c>
      <c r="I1745" s="1468" t="s">
        <v>244</v>
      </c>
      <c r="J1745" s="1472" t="b">
        <v>0</v>
      </c>
      <c r="K1745" s="1473"/>
      <c r="L1745" s="1473"/>
      <c r="M1745" s="1463" t="s">
        <v>2426</v>
      </c>
      <c r="O1745" s="1474"/>
      <c r="P1745" s="1463" t="s">
        <v>2426</v>
      </c>
    </row>
    <row r="1746" hidden="1">
      <c r="A1746" s="1464">
        <v>1916.0</v>
      </c>
      <c r="B1746" s="1463" t="s">
        <v>16266</v>
      </c>
      <c r="C1746" s="1463" t="s">
        <v>16267</v>
      </c>
      <c r="D1746" s="1469">
        <v>44223.0</v>
      </c>
      <c r="E1746" s="1470" t="s">
        <v>16268</v>
      </c>
      <c r="F1746" s="1468">
        <v>2.4319496E7</v>
      </c>
      <c r="G1746" s="1471">
        <v>6.5716844E8</v>
      </c>
      <c r="H1746" s="1472" t="b">
        <v>0</v>
      </c>
      <c r="I1746" s="1468" t="s">
        <v>76</v>
      </c>
      <c r="J1746" s="1472" t="b">
        <v>0</v>
      </c>
      <c r="K1746" s="1473"/>
      <c r="L1746" s="1473"/>
      <c r="M1746" s="1463" t="s">
        <v>2464</v>
      </c>
      <c r="N1746" s="1463" t="s">
        <v>4962</v>
      </c>
      <c r="O1746" s="1474"/>
      <c r="P1746" s="1463" t="s">
        <v>2464</v>
      </c>
    </row>
    <row r="1747" hidden="1">
      <c r="A1747" s="1464">
        <v>1917.0</v>
      </c>
      <c r="B1747" s="1463" t="s">
        <v>3687</v>
      </c>
      <c r="C1747" s="1463" t="s">
        <v>16269</v>
      </c>
      <c r="D1747" s="1469">
        <v>44237.0</v>
      </c>
      <c r="E1747" s="1470" t="s">
        <v>16270</v>
      </c>
      <c r="F1747" s="1471">
        <v>8.00457778E8</v>
      </c>
      <c r="G1747" s="1471">
        <v>8.00457778E8</v>
      </c>
      <c r="H1747" s="1472" t="b">
        <v>0</v>
      </c>
      <c r="I1747" s="1468" t="s">
        <v>76</v>
      </c>
      <c r="J1747" s="1472" t="b">
        <v>0</v>
      </c>
      <c r="K1747" s="1473"/>
      <c r="L1747" s="1473"/>
      <c r="M1747" s="1463" t="s">
        <v>2464</v>
      </c>
      <c r="N1747" s="1463" t="s">
        <v>6274</v>
      </c>
      <c r="P1747" s="1463" t="s">
        <v>2464</v>
      </c>
    </row>
    <row r="1748" hidden="1">
      <c r="A1748" s="1464">
        <v>1918.0</v>
      </c>
      <c r="B1748" s="1463" t="s">
        <v>3353</v>
      </c>
      <c r="C1748" s="1463" t="s">
        <v>16271</v>
      </c>
      <c r="D1748" s="1469">
        <v>44349.0</v>
      </c>
      <c r="E1748" s="1470" t="s">
        <v>16272</v>
      </c>
      <c r="F1748" s="1471">
        <v>9.81611933E8</v>
      </c>
      <c r="G1748" s="1471">
        <v>9.81611933E8</v>
      </c>
      <c r="H1748" s="1472" t="b">
        <v>0</v>
      </c>
      <c r="I1748" s="1468" t="s">
        <v>76</v>
      </c>
      <c r="J1748" s="1472" t="b">
        <v>0</v>
      </c>
      <c r="K1748" s="1473"/>
      <c r="L1748" s="1473"/>
      <c r="M1748" s="1463" t="s">
        <v>2437</v>
      </c>
      <c r="N1748" s="1474"/>
      <c r="O1748" s="1474"/>
      <c r="P1748" s="1463" t="s">
        <v>2437</v>
      </c>
    </row>
    <row r="1749" hidden="1">
      <c r="A1749" s="1464">
        <v>1919.0</v>
      </c>
      <c r="B1749" s="1463" t="s">
        <v>16273</v>
      </c>
      <c r="C1749" s="1463" t="s">
        <v>16274</v>
      </c>
      <c r="D1749" s="1469">
        <v>44349.0</v>
      </c>
      <c r="E1749" s="1470" t="s">
        <v>16275</v>
      </c>
      <c r="F1749" s="1471">
        <v>8.56601933E8</v>
      </c>
      <c r="G1749" s="1471">
        <v>8.56601933E8</v>
      </c>
      <c r="H1749" s="1472" t="b">
        <v>0</v>
      </c>
      <c r="I1749" s="1468" t="s">
        <v>76</v>
      </c>
      <c r="J1749" s="1472" t="b">
        <v>0</v>
      </c>
      <c r="K1749" s="1473"/>
      <c r="L1749" s="1473"/>
      <c r="M1749" s="1463" t="s">
        <v>2437</v>
      </c>
      <c r="N1749" s="1474"/>
      <c r="O1749" s="1474"/>
      <c r="P1749" s="1463" t="s">
        <v>2437</v>
      </c>
    </row>
    <row r="1750" hidden="1">
      <c r="A1750" s="1464">
        <v>1920.0</v>
      </c>
      <c r="B1750" s="1463" t="s">
        <v>16276</v>
      </c>
      <c r="C1750" s="1463" t="s">
        <v>16277</v>
      </c>
      <c r="D1750" s="1469">
        <v>44225.0</v>
      </c>
      <c r="E1750" s="1470" t="s">
        <v>16278</v>
      </c>
      <c r="F1750" s="1471">
        <v>9.53716888E8</v>
      </c>
      <c r="G1750" s="1471">
        <v>9.53716888E8</v>
      </c>
      <c r="H1750" s="1472" t="b">
        <v>0</v>
      </c>
      <c r="I1750" s="1468" t="s">
        <v>76</v>
      </c>
      <c r="J1750" s="1472" t="b">
        <v>1</v>
      </c>
      <c r="K1750" s="1468" t="s">
        <v>5142</v>
      </c>
      <c r="L1750" s="1471">
        <v>6.620964333E9</v>
      </c>
      <c r="M1750" s="1463" t="s">
        <v>2464</v>
      </c>
      <c r="N1750" s="1463" t="s">
        <v>8221</v>
      </c>
      <c r="O1750" s="1463" t="s">
        <v>4998</v>
      </c>
      <c r="P1750" s="1463" t="s">
        <v>2464</v>
      </c>
    </row>
    <row r="1751" hidden="1">
      <c r="A1751" s="1464">
        <v>1921.0</v>
      </c>
      <c r="B1751" s="1463" t="s">
        <v>16279</v>
      </c>
      <c r="C1751" s="1463" t="s">
        <v>16280</v>
      </c>
      <c r="D1751" s="1469">
        <v>44349.0</v>
      </c>
      <c r="E1751" s="1470" t="s">
        <v>16281</v>
      </c>
      <c r="F1751" s="1471">
        <v>8.92051933E8</v>
      </c>
      <c r="G1751" s="1471">
        <v>8.92051933E8</v>
      </c>
      <c r="H1751" s="1472" t="b">
        <v>0</v>
      </c>
      <c r="I1751" s="1468" t="s">
        <v>76</v>
      </c>
      <c r="J1751" s="1472" t="b">
        <v>0</v>
      </c>
      <c r="K1751" s="1473"/>
      <c r="L1751" s="1473"/>
      <c r="M1751" s="1463" t="s">
        <v>2437</v>
      </c>
      <c r="N1751" s="1474"/>
      <c r="O1751" s="1474"/>
      <c r="P1751" s="1463" t="s">
        <v>2437</v>
      </c>
    </row>
    <row r="1752" hidden="1">
      <c r="A1752" s="1464">
        <v>1922.0</v>
      </c>
      <c r="B1752" s="1463" t="s">
        <v>16282</v>
      </c>
      <c r="C1752" s="1463" t="s">
        <v>16283</v>
      </c>
      <c r="D1752" s="1469">
        <v>44146.0</v>
      </c>
      <c r="E1752" s="1470" t="s">
        <v>16284</v>
      </c>
      <c r="F1752" s="1471">
        <v>2.2074999E7</v>
      </c>
      <c r="G1752" s="1471">
        <v>2.2074999E7</v>
      </c>
      <c r="H1752" s="1472" t="b">
        <v>0</v>
      </c>
      <c r="I1752" s="1468" t="s">
        <v>76</v>
      </c>
      <c r="J1752" s="1472" t="b">
        <v>1</v>
      </c>
      <c r="K1752" s="1473"/>
      <c r="L1752" s="1473"/>
      <c r="M1752" s="1463" t="s">
        <v>4962</v>
      </c>
      <c r="N1752" s="1463" t="s">
        <v>4962</v>
      </c>
      <c r="O1752" s="1474"/>
      <c r="P1752" s="1474"/>
    </row>
    <row r="1753" hidden="1">
      <c r="A1753" s="1464">
        <v>1923.0</v>
      </c>
      <c r="B1753" s="1463" t="s">
        <v>16285</v>
      </c>
      <c r="C1753" s="1463" t="s">
        <v>16286</v>
      </c>
      <c r="D1753" s="1469">
        <v>44225.0</v>
      </c>
      <c r="E1753" s="1470" t="s">
        <v>16287</v>
      </c>
      <c r="F1753" s="1471">
        <v>7.6606666E7</v>
      </c>
      <c r="G1753" s="1471">
        <v>9.88566656E8</v>
      </c>
      <c r="H1753" s="1472" t="b">
        <v>0</v>
      </c>
      <c r="I1753" s="1468" t="s">
        <v>244</v>
      </c>
      <c r="J1753" s="1472" t="b">
        <v>0</v>
      </c>
      <c r="K1753" s="1468" t="s">
        <v>4936</v>
      </c>
      <c r="L1753" s="1471">
        <v>6.6909921784E10</v>
      </c>
      <c r="M1753" s="1463" t="s">
        <v>2464</v>
      </c>
      <c r="N1753" s="1463" t="s">
        <v>244</v>
      </c>
      <c r="O1753" s="1463" t="s">
        <v>244</v>
      </c>
      <c r="P1753" s="1463" t="s">
        <v>5117</v>
      </c>
    </row>
    <row r="1754" hidden="1">
      <c r="A1754" s="1464">
        <v>1924.0</v>
      </c>
      <c r="B1754" s="1463" t="s">
        <v>16288</v>
      </c>
      <c r="C1754" s="1463" t="s">
        <v>16289</v>
      </c>
      <c r="D1754" s="1469">
        <v>44223.0</v>
      </c>
      <c r="E1754" s="1470" t="s">
        <v>16290</v>
      </c>
      <c r="F1754" s="1471">
        <v>6.56830432E8</v>
      </c>
      <c r="G1754" s="1471">
        <v>6.56830432E8</v>
      </c>
      <c r="H1754" s="1472" t="b">
        <v>0</v>
      </c>
      <c r="I1754" s="1468" t="s">
        <v>244</v>
      </c>
      <c r="J1754" s="1472" t="b">
        <v>0</v>
      </c>
      <c r="K1754" s="1468" t="s">
        <v>14736</v>
      </c>
      <c r="L1754" s="1471">
        <v>6.6944964881E10</v>
      </c>
      <c r="M1754" s="1463" t="s">
        <v>2437</v>
      </c>
      <c r="N1754" s="1474"/>
      <c r="O1754" s="1474"/>
      <c r="P1754" s="1463" t="s">
        <v>2437</v>
      </c>
    </row>
    <row r="1755" hidden="1">
      <c r="A1755" s="1464">
        <v>1925.0</v>
      </c>
      <c r="B1755" s="1463" t="s">
        <v>16291</v>
      </c>
      <c r="C1755" s="1463" t="s">
        <v>16292</v>
      </c>
      <c r="D1755" s="1469">
        <v>44242.0</v>
      </c>
      <c r="E1755" s="1470" t="s">
        <v>16293</v>
      </c>
      <c r="F1755" s="1471">
        <v>9.5283222E8</v>
      </c>
      <c r="G1755" s="1471">
        <v>9.5283222E8</v>
      </c>
      <c r="H1755" s="1472" t="b">
        <v>0</v>
      </c>
      <c r="I1755" s="1468" t="s">
        <v>244</v>
      </c>
      <c r="J1755" s="1472" t="b">
        <v>1</v>
      </c>
      <c r="K1755" s="1468" t="s">
        <v>14255</v>
      </c>
      <c r="L1755" s="1476"/>
      <c r="M1755" s="1474"/>
      <c r="N1755" s="1474"/>
      <c r="O1755" s="1474"/>
      <c r="P1755" s="1474"/>
    </row>
    <row r="1756" hidden="1">
      <c r="A1756" s="1464">
        <v>1926.0</v>
      </c>
      <c r="B1756" s="1463" t="s">
        <v>16294</v>
      </c>
      <c r="C1756" s="1463" t="s">
        <v>16295</v>
      </c>
      <c r="D1756" s="1469">
        <v>44344.0</v>
      </c>
      <c r="E1756" s="1470" t="s">
        <v>16296</v>
      </c>
      <c r="F1756" s="1471">
        <v>6.2125505E8</v>
      </c>
      <c r="G1756" s="1471">
        <v>6.13969633E8</v>
      </c>
      <c r="H1756" s="1472" t="b">
        <v>0</v>
      </c>
      <c r="I1756" s="1468" t="s">
        <v>76</v>
      </c>
      <c r="J1756" s="1472" t="b">
        <v>0</v>
      </c>
      <c r="K1756" s="1473"/>
      <c r="L1756" s="1473"/>
      <c r="M1756" s="1463" t="s">
        <v>5300</v>
      </c>
      <c r="N1756" s="1463" t="s">
        <v>5300</v>
      </c>
      <c r="O1756" s="1474"/>
      <c r="P1756" s="1474"/>
    </row>
    <row r="1757" hidden="1">
      <c r="A1757" s="1464">
        <v>1927.0</v>
      </c>
      <c r="B1757" s="1463" t="s">
        <v>16297</v>
      </c>
      <c r="C1757" s="1463" t="s">
        <v>16298</v>
      </c>
      <c r="D1757" s="1469">
        <v>44225.0</v>
      </c>
      <c r="E1757" s="1470" t="s">
        <v>16299</v>
      </c>
      <c r="F1757" s="1471">
        <v>7.63724E7</v>
      </c>
      <c r="G1757" s="1471">
        <v>8.12701657E8</v>
      </c>
      <c r="H1757" s="1472" t="b">
        <v>0</v>
      </c>
      <c r="I1757" s="1468" t="s">
        <v>244</v>
      </c>
      <c r="J1757" s="1472" t="b">
        <v>1</v>
      </c>
      <c r="K1757" s="1473"/>
      <c r="L1757" s="1473"/>
      <c r="M1757" s="1463" t="s">
        <v>2437</v>
      </c>
      <c r="N1757" s="1474"/>
      <c r="O1757" s="1474"/>
      <c r="P1757" s="1463" t="s">
        <v>2437</v>
      </c>
    </row>
    <row r="1758" hidden="1">
      <c r="A1758" s="1464">
        <v>1928.0</v>
      </c>
      <c r="B1758" s="1463" t="s">
        <v>16300</v>
      </c>
      <c r="C1758" s="1463" t="s">
        <v>16301</v>
      </c>
      <c r="D1758" s="1469">
        <v>44245.0</v>
      </c>
      <c r="E1758" s="1470" t="s">
        <v>16302</v>
      </c>
      <c r="F1758" s="1471">
        <v>7.63724E7</v>
      </c>
      <c r="G1758" s="1471">
        <v>8.12701657E8</v>
      </c>
      <c r="H1758" s="1472" t="b">
        <v>0</v>
      </c>
      <c r="I1758" s="1468" t="s">
        <v>244</v>
      </c>
      <c r="J1758" s="1472" t="b">
        <v>0</v>
      </c>
      <c r="K1758" s="1473"/>
      <c r="L1758" s="1473"/>
      <c r="M1758" s="1463" t="s">
        <v>2426</v>
      </c>
      <c r="O1758" s="1474"/>
      <c r="P1758" s="1463" t="s">
        <v>2426</v>
      </c>
    </row>
    <row r="1759" hidden="1">
      <c r="A1759" s="1464">
        <v>1929.0</v>
      </c>
      <c r="B1759" s="1463" t="s">
        <v>16303</v>
      </c>
      <c r="C1759" s="1463" t="s">
        <v>16304</v>
      </c>
      <c r="D1759" s="1469">
        <v>44331.0</v>
      </c>
      <c r="E1759" s="1470" t="s">
        <v>16305</v>
      </c>
      <c r="F1759" s="1471">
        <v>8.59649514E8</v>
      </c>
      <c r="G1759" s="1471">
        <v>8.59649514E8</v>
      </c>
      <c r="H1759" s="1472" t="b">
        <v>0</v>
      </c>
      <c r="I1759" s="1468" t="s">
        <v>76</v>
      </c>
      <c r="J1759" s="1472" t="b">
        <v>0</v>
      </c>
      <c r="K1759" s="1473"/>
      <c r="L1759" s="1473"/>
      <c r="M1759" s="1463" t="s">
        <v>2937</v>
      </c>
      <c r="N1759" s="1474"/>
      <c r="O1759" s="1474"/>
      <c r="P1759" s="1463" t="s">
        <v>2937</v>
      </c>
    </row>
    <row r="1760" hidden="1">
      <c r="A1760" s="1464">
        <v>1930.0</v>
      </c>
      <c r="B1760" s="1463" t="s">
        <v>16306</v>
      </c>
      <c r="C1760" s="1463" t="s">
        <v>16307</v>
      </c>
      <c r="D1760" s="1469">
        <v>44236.0</v>
      </c>
      <c r="E1760" s="1470" t="s">
        <v>16308</v>
      </c>
      <c r="F1760" s="1471">
        <v>9.94268255E8</v>
      </c>
      <c r="G1760" s="1471">
        <v>9.94268255E8</v>
      </c>
      <c r="H1760" s="1472" t="b">
        <v>0</v>
      </c>
      <c r="I1760" s="1468" t="s">
        <v>76</v>
      </c>
      <c r="J1760" s="1472" t="b">
        <v>0</v>
      </c>
      <c r="K1760" s="1473"/>
      <c r="L1760" s="1473"/>
      <c r="M1760" s="1463" t="s">
        <v>2937</v>
      </c>
      <c r="N1760" s="1474"/>
      <c r="O1760" s="1474"/>
      <c r="P1760" s="1463" t="s">
        <v>2937</v>
      </c>
    </row>
    <row r="1761" hidden="1">
      <c r="A1761" s="1464">
        <v>1931.0</v>
      </c>
      <c r="B1761" s="1463" t="s">
        <v>16309</v>
      </c>
      <c r="C1761" s="1463" t="s">
        <v>16310</v>
      </c>
      <c r="D1761" s="1469">
        <v>44020.0</v>
      </c>
      <c r="E1761" s="1470" t="s">
        <v>16311</v>
      </c>
      <c r="F1761" s="1471">
        <v>2.797E7</v>
      </c>
      <c r="G1761" s="1471">
        <v>8.45171348E8</v>
      </c>
      <c r="H1761" s="1472" t="b">
        <v>0</v>
      </c>
      <c r="I1761" s="1468" t="s">
        <v>76</v>
      </c>
      <c r="J1761" s="1472" t="b">
        <v>0</v>
      </c>
      <c r="K1761" s="1473"/>
      <c r="L1761" s="1473"/>
      <c r="M1761" s="1474"/>
      <c r="N1761" s="1474"/>
      <c r="O1761" s="1474"/>
      <c r="P1761" s="1474"/>
    </row>
    <row r="1762" hidden="1">
      <c r="A1762" s="1464">
        <v>1932.0</v>
      </c>
      <c r="B1762" s="1463" t="s">
        <v>16312</v>
      </c>
      <c r="C1762" s="1463" t="s">
        <v>16313</v>
      </c>
      <c r="D1762" s="1469">
        <v>44331.0</v>
      </c>
      <c r="E1762" s="1470" t="s">
        <v>16314</v>
      </c>
      <c r="F1762" s="1471">
        <v>2.0055206E7</v>
      </c>
      <c r="G1762" s="1471">
        <v>8.06963397E8</v>
      </c>
      <c r="H1762" s="1472" t="b">
        <v>0</v>
      </c>
      <c r="I1762" s="1468" t="s">
        <v>76</v>
      </c>
      <c r="J1762" s="1472" t="b">
        <v>1</v>
      </c>
      <c r="K1762" s="1473"/>
      <c r="L1762" s="1473"/>
      <c r="M1762" s="1463" t="s">
        <v>2426</v>
      </c>
      <c r="O1762" s="1474"/>
      <c r="P1762" s="1463" t="s">
        <v>2426</v>
      </c>
    </row>
    <row r="1763" hidden="1">
      <c r="A1763" s="1464">
        <v>1933.0</v>
      </c>
      <c r="B1763" s="1463" t="s">
        <v>16315</v>
      </c>
      <c r="C1763" s="1463" t="s">
        <v>16316</v>
      </c>
      <c r="D1763" s="1469">
        <v>44331.0</v>
      </c>
      <c r="E1763" s="1470" t="s">
        <v>16317</v>
      </c>
      <c r="F1763" s="1471">
        <v>8.01551222E8</v>
      </c>
      <c r="G1763" s="1471">
        <v>8.01551222E8</v>
      </c>
      <c r="H1763" s="1472" t="b">
        <v>0</v>
      </c>
      <c r="I1763" s="1468" t="s">
        <v>263</v>
      </c>
      <c r="J1763" s="1472" t="b">
        <v>1</v>
      </c>
      <c r="K1763" s="1473"/>
      <c r="L1763" s="1473"/>
      <c r="M1763" s="1474"/>
      <c r="N1763" s="1474"/>
      <c r="O1763" s="1474"/>
      <c r="P1763" s="1474"/>
    </row>
    <row r="1764" hidden="1">
      <c r="A1764" s="1464">
        <v>1934.0</v>
      </c>
      <c r="B1764" s="1463" t="s">
        <v>16318</v>
      </c>
      <c r="C1764" s="1463" t="s">
        <v>16319</v>
      </c>
      <c r="D1764" s="1469">
        <v>44457.0</v>
      </c>
      <c r="E1764" s="1470" t="s">
        <v>16320</v>
      </c>
      <c r="F1764" s="1471">
        <v>2.1259E7</v>
      </c>
      <c r="G1764" s="1471">
        <v>8.14972572E8</v>
      </c>
      <c r="H1764" s="1472" t="b">
        <v>0</v>
      </c>
      <c r="I1764" s="1468" t="s">
        <v>76</v>
      </c>
      <c r="J1764" s="1472" t="b">
        <v>0</v>
      </c>
      <c r="K1764" s="1468" t="s">
        <v>6480</v>
      </c>
      <c r="L1764" s="1471">
        <v>6.6647253923E10</v>
      </c>
      <c r="M1764" s="1463" t="s">
        <v>2536</v>
      </c>
      <c r="N1764" s="1463" t="s">
        <v>4945</v>
      </c>
      <c r="O1764" s="1463" t="s">
        <v>4945</v>
      </c>
      <c r="P1764" s="1463" t="s">
        <v>2536</v>
      </c>
    </row>
    <row r="1765" hidden="1">
      <c r="A1765" s="1464">
        <v>1935.0</v>
      </c>
      <c r="B1765" s="1463" t="s">
        <v>16321</v>
      </c>
      <c r="C1765" s="1463" t="s">
        <v>16322</v>
      </c>
      <c r="D1765" s="1469">
        <v>44748.0</v>
      </c>
      <c r="E1765" s="1470" t="s">
        <v>16323</v>
      </c>
      <c r="F1765" s="1471">
        <v>2.7968888E7</v>
      </c>
      <c r="G1765" s="1471">
        <v>9.94415154E8</v>
      </c>
      <c r="H1765" s="1472" t="b">
        <v>0</v>
      </c>
      <c r="I1765" s="1468" t="s">
        <v>76</v>
      </c>
      <c r="J1765" s="1472" t="b">
        <v>0</v>
      </c>
      <c r="K1765" s="1468" t="s">
        <v>16044</v>
      </c>
      <c r="L1765" s="1471">
        <v>6.6629264222E10</v>
      </c>
      <c r="M1765" s="1463" t="s">
        <v>4962</v>
      </c>
      <c r="N1765" s="1463" t="s">
        <v>4962</v>
      </c>
      <c r="O1765" s="1474"/>
      <c r="P1765" s="1474"/>
    </row>
    <row r="1766" hidden="1">
      <c r="A1766" s="1464">
        <v>1936.0</v>
      </c>
      <c r="B1766" s="1463" t="s">
        <v>16324</v>
      </c>
      <c r="C1766" s="1463" t="s">
        <v>16325</v>
      </c>
      <c r="D1766" s="1469">
        <v>44230.0</v>
      </c>
      <c r="E1766" s="1470" t="s">
        <v>16326</v>
      </c>
      <c r="F1766" s="1475">
        <v>6.60899E11</v>
      </c>
      <c r="G1766" s="1475">
        <v>6.6089E11</v>
      </c>
      <c r="H1766" s="1472" t="b">
        <v>0</v>
      </c>
      <c r="I1766" s="1468" t="s">
        <v>76</v>
      </c>
      <c r="J1766" s="1472" t="b">
        <v>1</v>
      </c>
      <c r="K1766" s="1473"/>
      <c r="L1766" s="1473"/>
      <c r="M1766" s="1463" t="s">
        <v>2476</v>
      </c>
      <c r="N1766" s="1463" t="s">
        <v>5998</v>
      </c>
      <c r="O1766" s="1474"/>
      <c r="P1766" s="1463" t="s">
        <v>2476</v>
      </c>
    </row>
    <row r="1767">
      <c r="A1767" s="1464">
        <v>1937.0</v>
      </c>
      <c r="B1767" s="1463" t="s">
        <v>5504</v>
      </c>
      <c r="C1767" s="1463" t="s">
        <v>5505</v>
      </c>
      <c r="D1767" s="1469">
        <v>44331.0</v>
      </c>
      <c r="E1767" s="1470" t="s">
        <v>5506</v>
      </c>
      <c r="F1767" s="1471">
        <v>2.67202E7</v>
      </c>
      <c r="G1767" s="1471">
        <v>9.11201868E8</v>
      </c>
      <c r="H1767" s="1472" t="b">
        <v>1</v>
      </c>
      <c r="I1767" s="1468" t="s">
        <v>76</v>
      </c>
      <c r="J1767" s="1472" t="b">
        <v>1</v>
      </c>
      <c r="K1767" s="1468" t="s">
        <v>4940</v>
      </c>
      <c r="L1767" s="1471">
        <v>6.68193916E10</v>
      </c>
      <c r="M1767" s="1463" t="s">
        <v>3211</v>
      </c>
      <c r="N1767" s="1463" t="s">
        <v>10960</v>
      </c>
      <c r="O1767" s="1463" t="s">
        <v>10960</v>
      </c>
      <c r="P1767" s="1463" t="s">
        <v>3211</v>
      </c>
    </row>
    <row r="1768" hidden="1">
      <c r="A1768" s="1464">
        <v>1938.0</v>
      </c>
      <c r="B1768" s="1463" t="s">
        <v>16327</v>
      </c>
      <c r="C1768" s="1463" t="s">
        <v>16328</v>
      </c>
      <c r="D1768" s="1469">
        <v>43854.0</v>
      </c>
      <c r="E1768" s="1470" t="s">
        <v>16329</v>
      </c>
      <c r="F1768" s="1471">
        <v>9.82815459E8</v>
      </c>
      <c r="G1768" s="1471">
        <v>9.82815459E8</v>
      </c>
      <c r="H1768" s="1472" t="b">
        <v>0</v>
      </c>
      <c r="I1768" s="1468" t="s">
        <v>76</v>
      </c>
      <c r="J1768" s="1472" t="b">
        <v>0</v>
      </c>
      <c r="K1768" s="1473"/>
      <c r="L1768" s="1473"/>
      <c r="M1768" s="1474"/>
      <c r="N1768" s="1474"/>
      <c r="O1768" s="1474"/>
      <c r="P1768" s="1474"/>
    </row>
    <row r="1769" hidden="1">
      <c r="A1769" s="1464">
        <v>1939.0</v>
      </c>
      <c r="B1769" s="1463" t="s">
        <v>16330</v>
      </c>
      <c r="C1769" s="1463" t="s">
        <v>16330</v>
      </c>
      <c r="D1769" s="1469">
        <v>44230.0</v>
      </c>
      <c r="E1769" s="1470" t="s">
        <v>16331</v>
      </c>
      <c r="F1769" s="1471">
        <v>8.38894304E8</v>
      </c>
      <c r="G1769" s="1471">
        <v>8.38894304E8</v>
      </c>
      <c r="H1769" s="1472" t="b">
        <v>0</v>
      </c>
      <c r="I1769" s="1468" t="s">
        <v>76</v>
      </c>
      <c r="J1769" s="1472" t="b">
        <v>0</v>
      </c>
      <c r="K1769" s="1473"/>
      <c r="L1769" s="1473"/>
      <c r="M1769" s="1463" t="s">
        <v>2437</v>
      </c>
      <c r="N1769" s="1474"/>
      <c r="O1769" s="1474"/>
      <c r="P1769" s="1463" t="s">
        <v>2437</v>
      </c>
    </row>
    <row r="1770" hidden="1">
      <c r="A1770" s="1464">
        <v>1940.0</v>
      </c>
      <c r="B1770" s="1463" t="s">
        <v>16332</v>
      </c>
      <c r="C1770" s="1463" t="s">
        <v>16333</v>
      </c>
      <c r="D1770" s="1469">
        <v>44331.0</v>
      </c>
      <c r="E1770" s="1470" t="s">
        <v>16334</v>
      </c>
      <c r="F1770" s="1475">
        <v>6.6089E11</v>
      </c>
      <c r="G1770" s="1475">
        <v>6.6089E11</v>
      </c>
      <c r="H1770" s="1472" t="b">
        <v>0</v>
      </c>
      <c r="I1770" s="1468" t="s">
        <v>76</v>
      </c>
      <c r="J1770" s="1472" t="b">
        <v>1</v>
      </c>
      <c r="K1770" s="1473"/>
      <c r="L1770" s="1473"/>
      <c r="M1770" s="1463" t="s">
        <v>2437</v>
      </c>
      <c r="N1770" s="1463" t="s">
        <v>5019</v>
      </c>
      <c r="O1770" s="1474"/>
      <c r="P1770" s="1463" t="s">
        <v>2437</v>
      </c>
    </row>
    <row r="1771" hidden="1">
      <c r="A1771" s="1464">
        <v>1941.0</v>
      </c>
      <c r="B1771" s="1463" t="s">
        <v>16335</v>
      </c>
      <c r="C1771" s="1463" t="s">
        <v>16336</v>
      </c>
      <c r="D1771" s="1469">
        <v>44331.0</v>
      </c>
      <c r="E1771" s="1470" t="s">
        <v>16337</v>
      </c>
      <c r="F1771" s="1471">
        <v>8.41196924E8</v>
      </c>
      <c r="G1771" s="1471">
        <v>8.41196924E8</v>
      </c>
      <c r="H1771" s="1472" t="b">
        <v>0</v>
      </c>
      <c r="I1771" s="1468" t="s">
        <v>76</v>
      </c>
      <c r="J1771" s="1472" t="b">
        <v>0</v>
      </c>
      <c r="K1771" s="1473"/>
      <c r="L1771" s="1473"/>
      <c r="M1771" s="1463" t="s">
        <v>8783</v>
      </c>
      <c r="N1771" s="1463" t="s">
        <v>8783</v>
      </c>
      <c r="P1771" s="1474"/>
    </row>
    <row r="1772" hidden="1">
      <c r="A1772" s="1464">
        <v>1942.0</v>
      </c>
      <c r="B1772" s="1463" t="s">
        <v>16338</v>
      </c>
      <c r="C1772" s="1463" t="s">
        <v>16339</v>
      </c>
      <c r="D1772" s="1469">
        <v>44231.0</v>
      </c>
      <c r="E1772" s="1470" t="s">
        <v>16340</v>
      </c>
      <c r="F1772" s="1471">
        <v>7.6333432E7</v>
      </c>
      <c r="G1772" s="1471">
        <v>8.35212727E8</v>
      </c>
      <c r="H1772" s="1472" t="b">
        <v>0</v>
      </c>
      <c r="I1772" s="1468" t="s">
        <v>244</v>
      </c>
      <c r="J1772" s="1472" t="b">
        <v>1</v>
      </c>
      <c r="K1772" s="1468" t="s">
        <v>14255</v>
      </c>
      <c r="L1772" s="1476"/>
      <c r="M1772" s="1463" t="s">
        <v>2426</v>
      </c>
      <c r="O1772" s="1474"/>
      <c r="P1772" s="1463" t="s">
        <v>2426</v>
      </c>
    </row>
    <row r="1773" hidden="1">
      <c r="A1773" s="1464">
        <v>1943.0</v>
      </c>
      <c r="B1773" s="1463" t="s">
        <v>16341</v>
      </c>
      <c r="C1773" s="1463" t="s">
        <v>16342</v>
      </c>
      <c r="D1773" s="1469">
        <v>44249.0</v>
      </c>
      <c r="E1773" s="1470" t="s">
        <v>16343</v>
      </c>
      <c r="F1773" s="1471">
        <v>7.6396433E7</v>
      </c>
      <c r="G1773" s="1471">
        <v>8.72789518E8</v>
      </c>
      <c r="H1773" s="1472" t="b">
        <v>0</v>
      </c>
      <c r="I1773" s="1468" t="s">
        <v>244</v>
      </c>
      <c r="J1773" s="1472" t="b">
        <v>0</v>
      </c>
      <c r="K1773" s="1468" t="s">
        <v>5142</v>
      </c>
      <c r="L1773" s="1471">
        <v>6.620964333E9</v>
      </c>
      <c r="M1773" s="1463" t="s">
        <v>2426</v>
      </c>
      <c r="N1773" s="1463" t="s">
        <v>244</v>
      </c>
      <c r="O1773" s="1463" t="s">
        <v>244</v>
      </c>
      <c r="P1773" s="1463" t="s">
        <v>2426</v>
      </c>
    </row>
    <row r="1774" hidden="1">
      <c r="A1774" s="1464">
        <v>1944.0</v>
      </c>
      <c r="B1774" s="1463" t="s">
        <v>16344</v>
      </c>
      <c r="C1774" s="1463" t="s">
        <v>16345</v>
      </c>
      <c r="D1774" s="1469">
        <v>44231.0</v>
      </c>
      <c r="E1774" s="1470" t="s">
        <v>16346</v>
      </c>
      <c r="F1774" s="1471">
        <v>7.6396433E7</v>
      </c>
      <c r="G1774" s="1471">
        <v>8.56876136E8</v>
      </c>
      <c r="H1774" s="1472" t="b">
        <v>0</v>
      </c>
      <c r="I1774" s="1468" t="s">
        <v>244</v>
      </c>
      <c r="J1774" s="1472" t="b">
        <v>1</v>
      </c>
      <c r="K1774" s="1473"/>
      <c r="L1774" s="1473"/>
      <c r="M1774" s="1463" t="s">
        <v>2464</v>
      </c>
      <c r="N1774" s="1474"/>
      <c r="O1774" s="1474"/>
      <c r="P1774" s="1463" t="s">
        <v>2464</v>
      </c>
    </row>
    <row r="1775" hidden="1">
      <c r="A1775" s="1464">
        <v>1945.0</v>
      </c>
      <c r="B1775" s="1463" t="s">
        <v>16347</v>
      </c>
      <c r="C1775" s="1463" t="s">
        <v>16348</v>
      </c>
      <c r="D1775" s="1469">
        <v>44246.0</v>
      </c>
      <c r="E1775" s="1470" t="s">
        <v>16349</v>
      </c>
      <c r="F1775" s="1471">
        <v>9.47524555E8</v>
      </c>
      <c r="G1775" s="1471">
        <v>9.47524555E8</v>
      </c>
      <c r="H1775" s="1472" t="b">
        <v>0</v>
      </c>
      <c r="I1775" s="1468" t="s">
        <v>76</v>
      </c>
      <c r="J1775" s="1472" t="b">
        <v>0</v>
      </c>
      <c r="K1775" s="1468" t="s">
        <v>13086</v>
      </c>
      <c r="L1775" s="1475">
        <v>6.60836E11</v>
      </c>
      <c r="M1775" s="1463" t="s">
        <v>5963</v>
      </c>
      <c r="N1775" s="1463" t="s">
        <v>5963</v>
      </c>
      <c r="P1775" s="1474"/>
    </row>
    <row r="1776" hidden="1">
      <c r="A1776" s="1464">
        <v>1946.0</v>
      </c>
      <c r="B1776" s="1463" t="s">
        <v>16350</v>
      </c>
      <c r="C1776" s="1463" t="s">
        <v>16351</v>
      </c>
      <c r="D1776" s="1469">
        <v>44246.0</v>
      </c>
      <c r="E1776" s="1470" t="s">
        <v>16352</v>
      </c>
      <c r="F1776" s="1471">
        <v>8.14422489E8</v>
      </c>
      <c r="G1776" s="1471">
        <v>8.14422489E8</v>
      </c>
      <c r="H1776" s="1472" t="b">
        <v>0</v>
      </c>
      <c r="I1776" s="1468" t="s">
        <v>76</v>
      </c>
      <c r="J1776" s="1472" t="b">
        <v>0</v>
      </c>
      <c r="K1776" s="1468" t="s">
        <v>13086</v>
      </c>
      <c r="L1776" s="1475">
        <v>6.60836E11</v>
      </c>
      <c r="M1776" s="1463" t="s">
        <v>5006</v>
      </c>
      <c r="N1776" s="1463" t="s">
        <v>5006</v>
      </c>
      <c r="P1776" s="1474"/>
    </row>
    <row r="1777" hidden="1">
      <c r="A1777" s="1464">
        <v>1947.0</v>
      </c>
      <c r="B1777" s="1463" t="s">
        <v>16353</v>
      </c>
      <c r="C1777" s="1463" t="s">
        <v>16354</v>
      </c>
      <c r="D1777" s="1469">
        <v>44246.0</v>
      </c>
      <c r="E1777" s="1470" t="s">
        <v>16355</v>
      </c>
      <c r="F1777" s="1471">
        <v>9.71151665E8</v>
      </c>
      <c r="G1777" s="1471">
        <v>9.71151665E8</v>
      </c>
      <c r="H1777" s="1472" t="b">
        <v>0</v>
      </c>
      <c r="I1777" s="1468" t="s">
        <v>76</v>
      </c>
      <c r="J1777" s="1472" t="b">
        <v>0</v>
      </c>
      <c r="K1777" s="1468" t="s">
        <v>13086</v>
      </c>
      <c r="L1777" s="1475">
        <v>6.60836E11</v>
      </c>
      <c r="M1777" s="1463" t="s">
        <v>6306</v>
      </c>
      <c r="N1777" s="1463" t="s">
        <v>6306</v>
      </c>
      <c r="O1777" s="1474"/>
      <c r="P1777" s="1474"/>
    </row>
    <row r="1778" hidden="1">
      <c r="A1778" s="1464">
        <v>1948.0</v>
      </c>
      <c r="B1778" s="1463" t="s">
        <v>16356</v>
      </c>
      <c r="C1778" s="1463" t="s">
        <v>16357</v>
      </c>
      <c r="D1778" s="1469">
        <v>44232.0</v>
      </c>
      <c r="E1778" s="1470" t="s">
        <v>16358</v>
      </c>
      <c r="F1778" s="1471">
        <v>6.6766274E9</v>
      </c>
      <c r="G1778" s="1471">
        <v>6.6856928866E10</v>
      </c>
      <c r="H1778" s="1472" t="b">
        <v>0</v>
      </c>
      <c r="I1778" s="1468" t="s">
        <v>244</v>
      </c>
      <c r="J1778" s="1472" t="b">
        <v>1</v>
      </c>
      <c r="K1778" s="1473"/>
      <c r="L1778" s="1473"/>
      <c r="M1778" s="1463" t="s">
        <v>2432</v>
      </c>
      <c r="N1778" s="1474"/>
      <c r="O1778" s="1474"/>
      <c r="P1778" s="1463" t="s">
        <v>2432</v>
      </c>
    </row>
    <row r="1779" hidden="1">
      <c r="A1779" s="1464">
        <v>1949.0</v>
      </c>
      <c r="B1779" s="1463" t="s">
        <v>16359</v>
      </c>
      <c r="C1779" s="1463" t="s">
        <v>16359</v>
      </c>
      <c r="D1779" s="1469">
        <v>44331.0</v>
      </c>
      <c r="E1779" s="1470" t="s">
        <v>16360</v>
      </c>
      <c r="F1779" s="1477">
        <v>6.35836145099939E18</v>
      </c>
      <c r="G1779" s="1471">
        <v>9.99396365E8</v>
      </c>
      <c r="H1779" s="1472" t="b">
        <v>0</v>
      </c>
      <c r="I1779" s="1468" t="s">
        <v>76</v>
      </c>
      <c r="J1779" s="1472" t="b">
        <v>1</v>
      </c>
      <c r="K1779" s="1473"/>
      <c r="L1779" s="1473"/>
      <c r="M1779" s="1463" t="s">
        <v>5838</v>
      </c>
      <c r="N1779" s="1463" t="s">
        <v>5838</v>
      </c>
      <c r="P1779" s="1474"/>
    </row>
    <row r="1780" hidden="1">
      <c r="A1780" s="1464">
        <v>1950.0</v>
      </c>
      <c r="B1780" s="1463" t="s">
        <v>16361</v>
      </c>
      <c r="C1780" s="1463" t="s">
        <v>16362</v>
      </c>
      <c r="D1780" s="1469">
        <v>44331.0</v>
      </c>
      <c r="E1780" s="1470" t="s">
        <v>16363</v>
      </c>
      <c r="F1780" s="1471">
        <v>9.6860799E8</v>
      </c>
      <c r="G1780" s="1471">
        <v>9.6860799E8</v>
      </c>
      <c r="H1780" s="1472" t="b">
        <v>0</v>
      </c>
      <c r="I1780" s="1468" t="s">
        <v>76</v>
      </c>
      <c r="J1780" s="1472" t="b">
        <v>0</v>
      </c>
      <c r="K1780" s="1473"/>
      <c r="L1780" s="1473"/>
      <c r="M1780" s="1463" t="s">
        <v>5148</v>
      </c>
      <c r="N1780" s="1463" t="s">
        <v>5148</v>
      </c>
      <c r="O1780" s="1474"/>
      <c r="P1780" s="1474"/>
    </row>
    <row r="1781" hidden="1">
      <c r="A1781" s="1464">
        <v>1951.0</v>
      </c>
      <c r="B1781" s="1463" t="s">
        <v>16364</v>
      </c>
      <c r="C1781" s="1463" t="s">
        <v>16365</v>
      </c>
      <c r="D1781" s="1469">
        <v>44331.0</v>
      </c>
      <c r="E1781" s="1470" t="s">
        <v>16366</v>
      </c>
      <c r="F1781" s="1471">
        <v>9.58463657E8</v>
      </c>
      <c r="G1781" s="1471">
        <v>9.58463657E8</v>
      </c>
      <c r="H1781" s="1472" t="b">
        <v>0</v>
      </c>
      <c r="I1781" s="1468" t="s">
        <v>76</v>
      </c>
      <c r="J1781" s="1472" t="b">
        <v>0</v>
      </c>
      <c r="K1781" s="1473"/>
      <c r="L1781" s="1473"/>
      <c r="M1781" s="1463" t="s">
        <v>4962</v>
      </c>
      <c r="N1781" s="1463" t="s">
        <v>4962</v>
      </c>
      <c r="O1781" s="1474"/>
      <c r="P1781" s="1474"/>
    </row>
    <row r="1782" hidden="1">
      <c r="A1782" s="1464">
        <v>1952.0</v>
      </c>
      <c r="B1782" s="1463" t="s">
        <v>16367</v>
      </c>
      <c r="C1782" s="1463" t="s">
        <v>16368</v>
      </c>
      <c r="D1782" s="1469">
        <v>44235.0</v>
      </c>
      <c r="E1782" s="1470" t="s">
        <v>16369</v>
      </c>
      <c r="F1782" s="1471">
        <v>6.6875442694E10</v>
      </c>
      <c r="G1782" s="1471">
        <v>6.6875442694E10</v>
      </c>
      <c r="H1782" s="1472" t="b">
        <v>0</v>
      </c>
      <c r="I1782" s="1468" t="s">
        <v>76</v>
      </c>
      <c r="J1782" s="1472" t="b">
        <v>1</v>
      </c>
      <c r="K1782" s="1473"/>
      <c r="L1782" s="1473"/>
      <c r="M1782" s="1474"/>
      <c r="N1782" s="1474"/>
      <c r="O1782" s="1474"/>
      <c r="P1782" s="1474"/>
    </row>
    <row r="1783" hidden="1">
      <c r="A1783" s="1464">
        <v>1953.0</v>
      </c>
      <c r="B1783" s="1463" t="s">
        <v>16370</v>
      </c>
      <c r="C1783" s="1463" t="s">
        <v>16370</v>
      </c>
      <c r="D1783" s="1469">
        <v>44236.0</v>
      </c>
      <c r="E1783" s="1470" t="s">
        <v>16371</v>
      </c>
      <c r="F1783" s="1475">
        <v>6.60802E11</v>
      </c>
      <c r="G1783" s="1475">
        <v>6.60802E11</v>
      </c>
      <c r="H1783" s="1472" t="b">
        <v>0</v>
      </c>
      <c r="I1783" s="1468" t="s">
        <v>76</v>
      </c>
      <c r="J1783" s="1472" t="b">
        <v>0</v>
      </c>
      <c r="K1783" s="1473"/>
      <c r="L1783" s="1473"/>
      <c r="M1783" s="1474"/>
      <c r="N1783" s="1474"/>
      <c r="O1783" s="1474"/>
      <c r="P1783" s="1474"/>
    </row>
    <row r="1784" hidden="1">
      <c r="A1784" s="1464">
        <v>1954.0</v>
      </c>
      <c r="B1784" s="1463" t="s">
        <v>16372</v>
      </c>
      <c r="C1784" s="1463" t="s">
        <v>16373</v>
      </c>
      <c r="D1784" s="1469">
        <v>44237.0</v>
      </c>
      <c r="E1784" s="1470" t="s">
        <v>16374</v>
      </c>
      <c r="F1784" s="1471">
        <v>8.28525652E8</v>
      </c>
      <c r="G1784" s="1471">
        <v>8.28525652E8</v>
      </c>
      <c r="H1784" s="1472" t="b">
        <v>0</v>
      </c>
      <c r="I1784" s="1468" t="s">
        <v>76</v>
      </c>
      <c r="J1784" s="1472" t="b">
        <v>0</v>
      </c>
      <c r="K1784" s="1468" t="s">
        <v>4929</v>
      </c>
      <c r="L1784" s="1475">
        <v>6.69232E15</v>
      </c>
      <c r="M1784" s="1463" t="s">
        <v>2464</v>
      </c>
      <c r="N1784" s="1463" t="s">
        <v>5196</v>
      </c>
      <c r="O1784" s="1463" t="s">
        <v>5196</v>
      </c>
      <c r="P1784" s="1463" t="s">
        <v>2464</v>
      </c>
    </row>
    <row r="1785">
      <c r="A1785" s="1464">
        <v>1955.0</v>
      </c>
      <c r="B1785" s="1463" t="s">
        <v>5507</v>
      </c>
      <c r="C1785" s="1463" t="s">
        <v>5508</v>
      </c>
      <c r="D1785" s="1469">
        <v>44237.0</v>
      </c>
      <c r="E1785" s="1470" t="s">
        <v>5509</v>
      </c>
      <c r="F1785" s="1471">
        <v>9.44050419E8</v>
      </c>
      <c r="G1785" s="1471">
        <v>9.44050419E8</v>
      </c>
      <c r="H1785" s="1472" t="b">
        <v>1</v>
      </c>
      <c r="I1785" s="1468" t="s">
        <v>76</v>
      </c>
      <c r="J1785" s="1472" t="b">
        <v>1</v>
      </c>
      <c r="K1785" s="1468" t="s">
        <v>4929</v>
      </c>
      <c r="L1785" s="1475">
        <v>6.69232E15</v>
      </c>
      <c r="M1785" s="1463" t="s">
        <v>2432</v>
      </c>
      <c r="N1785" s="1474"/>
      <c r="O1785" s="1463" t="s">
        <v>9204</v>
      </c>
      <c r="P1785" s="1463" t="s">
        <v>10965</v>
      </c>
    </row>
    <row r="1786" hidden="1">
      <c r="A1786" s="1464">
        <v>1956.0</v>
      </c>
      <c r="B1786" s="1463" t="s">
        <v>16375</v>
      </c>
      <c r="C1786" s="1463" t="s">
        <v>16376</v>
      </c>
      <c r="D1786" s="1469">
        <v>44237.0</v>
      </c>
      <c r="E1786" s="1470" t="s">
        <v>16377</v>
      </c>
      <c r="F1786" s="1471">
        <v>6.3370022E8</v>
      </c>
      <c r="G1786" s="1471">
        <v>6.3370022E8</v>
      </c>
      <c r="H1786" s="1472" t="b">
        <v>0</v>
      </c>
      <c r="I1786" s="1468" t="s">
        <v>76</v>
      </c>
      <c r="J1786" s="1472" t="b">
        <v>0</v>
      </c>
      <c r="K1786" s="1468" t="s">
        <v>14736</v>
      </c>
      <c r="L1786" s="1471">
        <v>6.6944964881E10</v>
      </c>
      <c r="M1786" s="1463" t="s">
        <v>2464</v>
      </c>
      <c r="N1786" s="1463" t="s">
        <v>5061</v>
      </c>
      <c r="O1786" s="1463" t="s">
        <v>5061</v>
      </c>
      <c r="P1786" s="1463" t="s">
        <v>2464</v>
      </c>
    </row>
    <row r="1787" hidden="1">
      <c r="A1787" s="1464">
        <v>1957.0</v>
      </c>
      <c r="B1787" s="1463" t="s">
        <v>16378</v>
      </c>
      <c r="C1787" s="1463" t="s">
        <v>16379</v>
      </c>
      <c r="D1787" s="1469">
        <v>44237.0</v>
      </c>
      <c r="E1787" s="1470" t="s">
        <v>16380</v>
      </c>
      <c r="F1787" s="1471">
        <v>6.3905479E8</v>
      </c>
      <c r="G1787" s="1471">
        <v>6.3905479E8</v>
      </c>
      <c r="H1787" s="1472" t="b">
        <v>0</v>
      </c>
      <c r="I1787" s="1468" t="s">
        <v>76</v>
      </c>
      <c r="J1787" s="1472" t="b">
        <v>0</v>
      </c>
      <c r="K1787" s="1473"/>
      <c r="L1787" s="1473"/>
      <c r="M1787" s="1474"/>
      <c r="N1787" s="1474"/>
      <c r="O1787" s="1474"/>
      <c r="P1787" s="1474"/>
    </row>
    <row r="1788" hidden="1">
      <c r="A1788" s="1464">
        <v>1958.0</v>
      </c>
      <c r="B1788" s="1463" t="s">
        <v>16381</v>
      </c>
      <c r="C1788" s="1463" t="s">
        <v>16382</v>
      </c>
      <c r="D1788" s="1469">
        <v>44331.0</v>
      </c>
      <c r="E1788" s="1470" t="s">
        <v>16383</v>
      </c>
      <c r="F1788" s="1471">
        <v>2.68791E7</v>
      </c>
      <c r="G1788" s="1471">
        <v>2.6879E7</v>
      </c>
      <c r="H1788" s="1472" t="b">
        <v>0</v>
      </c>
      <c r="I1788" s="1468" t="s">
        <v>76</v>
      </c>
      <c r="J1788" s="1472" t="b">
        <v>0</v>
      </c>
      <c r="K1788" s="1473"/>
      <c r="L1788" s="1473"/>
      <c r="M1788" s="1474"/>
      <c r="N1788" s="1474"/>
      <c r="O1788" s="1474"/>
      <c r="P1788" s="1474"/>
    </row>
    <row r="1789" hidden="1">
      <c r="A1789" s="1464">
        <v>1959.0</v>
      </c>
      <c r="B1789" s="1463" t="s">
        <v>16384</v>
      </c>
      <c r="C1789" s="1463" t="s">
        <v>16385</v>
      </c>
      <c r="D1789" s="1469">
        <v>44505.0</v>
      </c>
      <c r="E1789" s="1470" t="s">
        <v>16386</v>
      </c>
      <c r="F1789" s="1471">
        <v>7.63724E7</v>
      </c>
      <c r="G1789" s="1471">
        <v>8.12701657E8</v>
      </c>
      <c r="H1789" s="1472" t="b">
        <v>0</v>
      </c>
      <c r="I1789" s="1468" t="s">
        <v>244</v>
      </c>
      <c r="J1789" s="1472" t="b">
        <v>1</v>
      </c>
      <c r="K1789" s="1473"/>
      <c r="L1789" s="1473"/>
      <c r="M1789" s="1474"/>
      <c r="N1789" s="1474"/>
      <c r="O1789" s="1474"/>
      <c r="P1789" s="1474"/>
    </row>
    <row r="1790" hidden="1">
      <c r="A1790" s="1464">
        <v>1960.0</v>
      </c>
      <c r="B1790" s="1463" t="s">
        <v>16387</v>
      </c>
      <c r="C1790" s="1463" t="s">
        <v>16388</v>
      </c>
      <c r="D1790" s="1469">
        <v>44246.0</v>
      </c>
      <c r="E1790" s="1470" t="s">
        <v>16389</v>
      </c>
      <c r="F1790" s="1471">
        <v>8.66101343E8</v>
      </c>
      <c r="G1790" s="1471">
        <v>8.66101343E8</v>
      </c>
      <c r="H1790" s="1472" t="b">
        <v>0</v>
      </c>
      <c r="I1790" s="1468" t="s">
        <v>76</v>
      </c>
      <c r="J1790" s="1472" t="b">
        <v>0</v>
      </c>
      <c r="K1790" s="1473"/>
      <c r="L1790" s="1473"/>
      <c r="M1790" s="1474"/>
      <c r="N1790" s="1474"/>
      <c r="O1790" s="1474"/>
      <c r="P1790" s="1474"/>
    </row>
    <row r="1791">
      <c r="A1791" s="1464">
        <v>1961.0</v>
      </c>
      <c r="B1791" s="1463" t="s">
        <v>5511</v>
      </c>
      <c r="C1791" s="1463" t="s">
        <v>5512</v>
      </c>
      <c r="D1791" s="1469">
        <v>44331.0</v>
      </c>
      <c r="E1791" s="1470" t="s">
        <v>5513</v>
      </c>
      <c r="F1791" s="1471">
        <v>2.3078888E7</v>
      </c>
      <c r="G1791" s="1471">
        <v>2.3078888E7</v>
      </c>
      <c r="H1791" s="1472" t="b">
        <v>1</v>
      </c>
      <c r="I1791" s="1468" t="s">
        <v>76</v>
      </c>
      <c r="J1791" s="1472" t="b">
        <v>1</v>
      </c>
      <c r="K1791" s="1468" t="s">
        <v>4940</v>
      </c>
      <c r="L1791" s="1471">
        <v>6.68193916E10</v>
      </c>
      <c r="M1791" s="1463" t="s">
        <v>6828</v>
      </c>
      <c r="O1791" s="1463" t="s">
        <v>9461</v>
      </c>
      <c r="P1791" s="1463" t="s">
        <v>10975</v>
      </c>
    </row>
    <row r="1792" hidden="1">
      <c r="A1792" s="1464">
        <v>1962.0</v>
      </c>
      <c r="B1792" s="1463" t="s">
        <v>16390</v>
      </c>
      <c r="C1792" s="1463" t="s">
        <v>16391</v>
      </c>
      <c r="D1792" s="1469">
        <v>44331.0</v>
      </c>
      <c r="E1792" s="1470" t="s">
        <v>16392</v>
      </c>
      <c r="F1792" s="1471">
        <v>9.91959059E8</v>
      </c>
      <c r="G1792" s="1471">
        <v>9.91959059E8</v>
      </c>
      <c r="H1792" s="1472" t="b">
        <v>0</v>
      </c>
      <c r="I1792" s="1468" t="s">
        <v>76</v>
      </c>
      <c r="J1792" s="1472" t="b">
        <v>0</v>
      </c>
      <c r="K1792" s="1473"/>
      <c r="L1792" s="1473"/>
      <c r="M1792" s="1474"/>
      <c r="N1792" s="1474"/>
      <c r="O1792" s="1474"/>
      <c r="P1792" s="1474"/>
    </row>
    <row r="1793" hidden="1">
      <c r="A1793" s="1464">
        <v>1963.0</v>
      </c>
      <c r="B1793" s="1463" t="s">
        <v>16393</v>
      </c>
      <c r="C1793" s="1463" t="s">
        <v>16394</v>
      </c>
      <c r="D1793" s="1469">
        <v>44115.0</v>
      </c>
      <c r="E1793" s="1470" t="s">
        <v>16395</v>
      </c>
      <c r="F1793" s="1471">
        <v>6.32319164E8</v>
      </c>
      <c r="G1793" s="1471">
        <v>6.32319164E8</v>
      </c>
      <c r="H1793" s="1472" t="b">
        <v>0</v>
      </c>
      <c r="I1793" s="1468" t="s">
        <v>76</v>
      </c>
      <c r="J1793" s="1472" t="b">
        <v>0</v>
      </c>
      <c r="K1793" s="1468" t="s">
        <v>4929</v>
      </c>
      <c r="L1793" s="1475">
        <v>6.69232E15</v>
      </c>
      <c r="M1793" s="1463" t="s">
        <v>2437</v>
      </c>
      <c r="N1793" s="1463" t="s">
        <v>5089</v>
      </c>
      <c r="O1793" s="1463" t="s">
        <v>4931</v>
      </c>
      <c r="P1793" s="1463" t="s">
        <v>5346</v>
      </c>
    </row>
    <row r="1794" hidden="1">
      <c r="A1794" s="1464">
        <v>1964.0</v>
      </c>
      <c r="B1794" s="1463" t="s">
        <v>16396</v>
      </c>
      <c r="C1794" s="1463" t="s">
        <v>16397</v>
      </c>
      <c r="D1794" s="1469">
        <v>44241.0</v>
      </c>
      <c r="E1794" s="1470" t="s">
        <v>16398</v>
      </c>
      <c r="F1794" s="1471">
        <v>6.61148154E8</v>
      </c>
      <c r="G1794" s="1471">
        <v>6.61148154E8</v>
      </c>
      <c r="H1794" s="1472" t="b">
        <v>0</v>
      </c>
      <c r="I1794" s="1468" t="s">
        <v>244</v>
      </c>
      <c r="J1794" s="1472" t="b">
        <v>1</v>
      </c>
      <c r="K1794" s="1473"/>
      <c r="L1794" s="1473"/>
      <c r="M1794" s="1463" t="s">
        <v>2426</v>
      </c>
      <c r="O1794" s="1474"/>
      <c r="P1794" s="1463" t="s">
        <v>2426</v>
      </c>
    </row>
    <row r="1795" hidden="1">
      <c r="A1795" s="1464">
        <v>1965.0</v>
      </c>
      <c r="B1795" s="1463" t="s">
        <v>16399</v>
      </c>
      <c r="C1795" s="1463" t="s">
        <v>16400</v>
      </c>
      <c r="D1795" s="1469">
        <v>44258.0</v>
      </c>
      <c r="E1795" s="1470" t="s">
        <v>16401</v>
      </c>
      <c r="F1795" s="1471">
        <v>6.11729697E8</v>
      </c>
      <c r="G1795" s="1471">
        <v>6.11729697E8</v>
      </c>
      <c r="H1795" s="1472" t="b">
        <v>0</v>
      </c>
      <c r="I1795" s="1468" t="s">
        <v>244</v>
      </c>
      <c r="J1795" s="1472" t="b">
        <v>1</v>
      </c>
      <c r="K1795" s="1473"/>
      <c r="L1795" s="1473"/>
      <c r="M1795" s="1463" t="s">
        <v>2659</v>
      </c>
      <c r="N1795" s="1474"/>
      <c r="O1795" s="1474"/>
      <c r="P1795" s="1463" t="s">
        <v>2659</v>
      </c>
    </row>
    <row r="1796" hidden="1">
      <c r="A1796" s="1464">
        <v>1966.0</v>
      </c>
      <c r="B1796" s="1463" t="s">
        <v>16402</v>
      </c>
      <c r="C1796" s="1463" t="s">
        <v>16403</v>
      </c>
      <c r="D1796" s="1469">
        <v>44241.0</v>
      </c>
      <c r="E1796" s="1470" t="s">
        <v>16404</v>
      </c>
      <c r="F1796" s="1475">
        <v>6.60876E11</v>
      </c>
      <c r="G1796" s="1475">
        <v>6.60922E11</v>
      </c>
      <c r="H1796" s="1472" t="b">
        <v>0</v>
      </c>
      <c r="I1796" s="1468" t="s">
        <v>76</v>
      </c>
      <c r="J1796" s="1472" t="b">
        <v>1</v>
      </c>
      <c r="K1796" s="1473"/>
      <c r="L1796" s="1473"/>
      <c r="M1796" s="1463" t="s">
        <v>2432</v>
      </c>
      <c r="N1796" s="1474"/>
      <c r="O1796" s="1474"/>
      <c r="P1796" s="1463" t="s">
        <v>2432</v>
      </c>
    </row>
    <row r="1797" hidden="1">
      <c r="A1797" s="1464">
        <v>1967.0</v>
      </c>
      <c r="B1797" s="1463" t="s">
        <v>16405</v>
      </c>
      <c r="C1797" s="1463" t="s">
        <v>16406</v>
      </c>
      <c r="D1797" s="1469">
        <v>44200.0</v>
      </c>
      <c r="E1797" s="1470" t="s">
        <v>16407</v>
      </c>
      <c r="F1797" s="1471">
        <v>9.60813623E8</v>
      </c>
      <c r="G1797" s="1471">
        <v>9.60813623E8</v>
      </c>
      <c r="H1797" s="1472" t="b">
        <v>0</v>
      </c>
      <c r="I1797" s="1468" t="s">
        <v>76</v>
      </c>
      <c r="J1797" s="1472" t="b">
        <v>0</v>
      </c>
      <c r="K1797" s="1473"/>
      <c r="L1797" s="1473"/>
      <c r="M1797" s="1463" t="s">
        <v>2432</v>
      </c>
      <c r="N1797" s="1463" t="s">
        <v>8535</v>
      </c>
      <c r="O1797" s="1474"/>
      <c r="P1797" s="1463" t="s">
        <v>2432</v>
      </c>
    </row>
    <row r="1798" hidden="1">
      <c r="A1798" s="1464">
        <v>1968.0</v>
      </c>
      <c r="B1798" s="1463" t="s">
        <v>16408</v>
      </c>
      <c r="C1798" s="1463" t="s">
        <v>16408</v>
      </c>
      <c r="D1798" s="1469">
        <v>44242.0</v>
      </c>
      <c r="E1798" s="1470" t="s">
        <v>16409</v>
      </c>
      <c r="F1798" s="1471">
        <v>6.2359966E8</v>
      </c>
      <c r="G1798" s="1471">
        <v>6.2359966E8</v>
      </c>
      <c r="H1798" s="1472" t="b">
        <v>0</v>
      </c>
      <c r="I1798" s="1468" t="s">
        <v>244</v>
      </c>
      <c r="J1798" s="1472" t="b">
        <v>0</v>
      </c>
      <c r="K1798" s="1468" t="s">
        <v>5142</v>
      </c>
      <c r="L1798" s="1471">
        <v>6.620964333E9</v>
      </c>
      <c r="M1798" s="1463" t="s">
        <v>3211</v>
      </c>
      <c r="N1798" s="1463" t="s">
        <v>244</v>
      </c>
      <c r="O1798" s="1463" t="s">
        <v>244</v>
      </c>
      <c r="P1798" s="1463" t="s">
        <v>3211</v>
      </c>
    </row>
    <row r="1799" hidden="1">
      <c r="A1799" s="1464">
        <v>1969.0</v>
      </c>
      <c r="B1799" s="1463" t="s">
        <v>16410</v>
      </c>
      <c r="C1799" s="1463" t="s">
        <v>16411</v>
      </c>
      <c r="D1799" s="1469">
        <v>44331.0</v>
      </c>
      <c r="E1799" s="1470" t="s">
        <v>16412</v>
      </c>
      <c r="F1799" s="1471">
        <v>8.40715862E8</v>
      </c>
      <c r="G1799" s="1471">
        <v>8.40715862E8</v>
      </c>
      <c r="H1799" s="1472" t="b">
        <v>0</v>
      </c>
      <c r="I1799" s="1468" t="s">
        <v>76</v>
      </c>
      <c r="J1799" s="1472" t="b">
        <v>1</v>
      </c>
      <c r="K1799" s="1473"/>
      <c r="L1799" s="1473"/>
      <c r="M1799" s="1463" t="s">
        <v>2432</v>
      </c>
      <c r="N1799" s="1463" t="s">
        <v>5101</v>
      </c>
      <c r="O1799" s="1474"/>
      <c r="P1799" s="1463" t="s">
        <v>2432</v>
      </c>
    </row>
    <row r="1800" hidden="1">
      <c r="A1800" s="1464">
        <v>1970.0</v>
      </c>
      <c r="B1800" s="1463" t="s">
        <v>16413</v>
      </c>
      <c r="C1800" s="1463" t="s">
        <v>16414</v>
      </c>
      <c r="D1800" s="1469">
        <v>44599.0</v>
      </c>
      <c r="E1800" s="1470" t="s">
        <v>16415</v>
      </c>
      <c r="F1800" s="1471">
        <v>9.60484888E8</v>
      </c>
      <c r="G1800" s="1471">
        <v>9.60484888E8</v>
      </c>
      <c r="H1800" s="1472" t="b">
        <v>0</v>
      </c>
      <c r="I1800" s="1468" t="s">
        <v>76</v>
      </c>
      <c r="J1800" s="1472" t="b">
        <v>0</v>
      </c>
      <c r="K1800" s="1468" t="s">
        <v>6480</v>
      </c>
      <c r="L1800" s="1471">
        <v>6.6647253923E10</v>
      </c>
      <c r="M1800" s="1463" t="s">
        <v>2426</v>
      </c>
      <c r="N1800" s="1463" t="s">
        <v>5165</v>
      </c>
      <c r="O1800" s="1463" t="s">
        <v>5165</v>
      </c>
      <c r="P1800" s="1463" t="s">
        <v>5024</v>
      </c>
    </row>
    <row r="1801" hidden="1">
      <c r="A1801" s="1464">
        <v>1971.0</v>
      </c>
      <c r="B1801" s="1463" t="s">
        <v>16416</v>
      </c>
      <c r="C1801" s="1463" t="s">
        <v>16417</v>
      </c>
      <c r="D1801" s="1469">
        <v>44805.0</v>
      </c>
      <c r="E1801" s="1470" t="s">
        <v>16418</v>
      </c>
      <c r="F1801" s="1471">
        <v>9.43695614E8</v>
      </c>
      <c r="G1801" s="1471">
        <v>9.43695614E8</v>
      </c>
      <c r="H1801" s="1472" t="b">
        <v>0</v>
      </c>
      <c r="I1801" s="1468" t="s">
        <v>76</v>
      </c>
      <c r="J1801" s="1472" t="b">
        <v>0</v>
      </c>
      <c r="K1801" s="1468" t="s">
        <v>4940</v>
      </c>
      <c r="L1801" s="1471">
        <v>6.68193916E10</v>
      </c>
      <c r="M1801" s="1463" t="s">
        <v>2464</v>
      </c>
      <c r="N1801" s="1463" t="s">
        <v>5164</v>
      </c>
      <c r="P1801" s="1463" t="s">
        <v>2464</v>
      </c>
    </row>
    <row r="1802" hidden="1">
      <c r="A1802" s="1464">
        <v>1972.0</v>
      </c>
      <c r="B1802" s="1463" t="s">
        <v>16419</v>
      </c>
      <c r="C1802" s="1463" t="s">
        <v>16420</v>
      </c>
      <c r="D1802" s="1469">
        <v>44244.0</v>
      </c>
      <c r="E1802" s="1470" t="s">
        <v>16421</v>
      </c>
      <c r="F1802" s="1475">
        <v>6.60901E11</v>
      </c>
      <c r="G1802" s="1475">
        <v>6.6009E12</v>
      </c>
      <c r="H1802" s="1472" t="b">
        <v>0</v>
      </c>
      <c r="I1802" s="1468" t="s">
        <v>76</v>
      </c>
      <c r="J1802" s="1472" t="b">
        <v>1</v>
      </c>
      <c r="K1802" s="1473"/>
      <c r="L1802" s="1473"/>
      <c r="M1802" s="1474"/>
      <c r="N1802" s="1474"/>
      <c r="O1802" s="1474"/>
      <c r="P1802" s="1474"/>
    </row>
    <row r="1803" hidden="1">
      <c r="A1803" s="1464">
        <v>1973.0</v>
      </c>
      <c r="B1803" s="1463" t="s">
        <v>16422</v>
      </c>
      <c r="C1803" s="1463" t="s">
        <v>16423</v>
      </c>
      <c r="D1803" s="1469">
        <v>44628.0</v>
      </c>
      <c r="E1803" s="1470" t="s">
        <v>16424</v>
      </c>
      <c r="F1803" s="1471">
        <v>8.557551E8</v>
      </c>
      <c r="G1803" s="1471">
        <v>8.557551E8</v>
      </c>
      <c r="H1803" s="1472" t="b">
        <v>0</v>
      </c>
      <c r="I1803" s="1468" t="s">
        <v>76</v>
      </c>
      <c r="J1803" s="1472" t="b">
        <v>0</v>
      </c>
      <c r="K1803" s="1468" t="s">
        <v>6480</v>
      </c>
      <c r="L1803" s="1471">
        <v>6.6647253923E10</v>
      </c>
      <c r="M1803" s="1463" t="s">
        <v>2426</v>
      </c>
      <c r="N1803" s="1463" t="s">
        <v>5165</v>
      </c>
      <c r="O1803" s="1463" t="s">
        <v>5165</v>
      </c>
      <c r="P1803" s="1463" t="s">
        <v>5103</v>
      </c>
    </row>
    <row r="1804" hidden="1">
      <c r="A1804" s="1464">
        <v>1974.0</v>
      </c>
      <c r="B1804" s="1463" t="s">
        <v>16425</v>
      </c>
      <c r="C1804" s="1463" t="s">
        <v>16426</v>
      </c>
      <c r="D1804" s="1469">
        <v>44244.0</v>
      </c>
      <c r="E1804" s="1470" t="s">
        <v>16427</v>
      </c>
      <c r="F1804" s="1475">
        <v>6.60871E11</v>
      </c>
      <c r="G1804" s="1475">
        <v>6.60878E11</v>
      </c>
      <c r="H1804" s="1472" t="b">
        <v>0</v>
      </c>
      <c r="I1804" s="1468" t="s">
        <v>76</v>
      </c>
      <c r="J1804" s="1472" t="b">
        <v>1</v>
      </c>
      <c r="K1804" s="1473"/>
      <c r="L1804" s="1473"/>
      <c r="M1804" s="1474"/>
      <c r="N1804" s="1474"/>
      <c r="O1804" s="1474"/>
      <c r="P1804" s="1474"/>
    </row>
    <row r="1805" hidden="1">
      <c r="A1805" s="1464">
        <v>1975.0</v>
      </c>
      <c r="B1805" s="1463" t="s">
        <v>16428</v>
      </c>
      <c r="C1805" s="1463" t="s">
        <v>16429</v>
      </c>
      <c r="D1805" s="1469">
        <v>44244.0</v>
      </c>
      <c r="E1805" s="1470" t="s">
        <v>16430</v>
      </c>
      <c r="F1805" s="1471">
        <v>2.0650655E7</v>
      </c>
      <c r="G1805" s="1471">
        <v>8.55678955E8</v>
      </c>
      <c r="H1805" s="1472" t="b">
        <v>0</v>
      </c>
      <c r="I1805" s="1468" t="s">
        <v>76</v>
      </c>
      <c r="J1805" s="1472" t="b">
        <v>0</v>
      </c>
      <c r="K1805" s="1473"/>
      <c r="L1805" s="1473"/>
      <c r="M1805" s="1463" t="s">
        <v>2432</v>
      </c>
      <c r="N1805" s="1474"/>
      <c r="O1805" s="1474"/>
      <c r="P1805" s="1463" t="s">
        <v>2432</v>
      </c>
    </row>
    <row r="1806" hidden="1">
      <c r="A1806" s="1464">
        <v>1976.0</v>
      </c>
      <c r="B1806" s="1463" t="s">
        <v>16431</v>
      </c>
      <c r="C1806" s="1463" t="s">
        <v>16432</v>
      </c>
      <c r="D1806" s="1469">
        <v>44331.0</v>
      </c>
      <c r="E1806" s="1470" t="s">
        <v>16433</v>
      </c>
      <c r="F1806" s="1471">
        <v>9.58292927E8</v>
      </c>
      <c r="G1806" s="1471">
        <v>9.58292927E8</v>
      </c>
      <c r="H1806" s="1472" t="b">
        <v>0</v>
      </c>
      <c r="I1806" s="1468" t="s">
        <v>76</v>
      </c>
      <c r="J1806" s="1472" t="b">
        <v>0</v>
      </c>
      <c r="K1806" s="1468" t="s">
        <v>6347</v>
      </c>
      <c r="L1806" s="1471">
        <v>6.6925624451E10</v>
      </c>
      <c r="M1806" s="1463" t="s">
        <v>2432</v>
      </c>
      <c r="N1806" s="1474"/>
      <c r="O1806" s="1463" t="s">
        <v>5510</v>
      </c>
      <c r="P1806" s="1463" t="s">
        <v>2432</v>
      </c>
    </row>
    <row r="1807" hidden="1">
      <c r="A1807" s="1464">
        <v>1977.0</v>
      </c>
      <c r="B1807" s="1463" t="s">
        <v>16434</v>
      </c>
      <c r="C1807" s="1463" t="s">
        <v>16435</v>
      </c>
      <c r="D1807" s="1469">
        <v>44314.0</v>
      </c>
      <c r="E1807" s="1470" t="s">
        <v>16436</v>
      </c>
      <c r="F1807" s="1471">
        <v>2.1238703E7</v>
      </c>
      <c r="G1807" s="1471">
        <v>6.33055905E8</v>
      </c>
      <c r="H1807" s="1472" t="b">
        <v>0</v>
      </c>
      <c r="I1807" s="1468" t="s">
        <v>76</v>
      </c>
      <c r="J1807" s="1472" t="b">
        <v>0</v>
      </c>
      <c r="K1807" s="1473"/>
      <c r="L1807" s="1473"/>
      <c r="M1807" s="1463" t="s">
        <v>2440</v>
      </c>
      <c r="N1807" s="1463" t="s">
        <v>5006</v>
      </c>
      <c r="P1807" s="1463" t="s">
        <v>2440</v>
      </c>
    </row>
    <row r="1808" hidden="1">
      <c r="A1808" s="1464">
        <v>1978.0</v>
      </c>
      <c r="B1808" s="1463" t="s">
        <v>16437</v>
      </c>
      <c r="C1808" s="1463" t="s">
        <v>16438</v>
      </c>
      <c r="D1808" s="1469">
        <v>44518.0</v>
      </c>
      <c r="E1808" s="1470" t="s">
        <v>16439</v>
      </c>
      <c r="F1808" s="1471">
        <v>8.99605555E8</v>
      </c>
      <c r="G1808" s="1471">
        <v>8.99605555E8</v>
      </c>
      <c r="H1808" s="1472" t="b">
        <v>0</v>
      </c>
      <c r="I1808" s="1468" t="s">
        <v>76</v>
      </c>
      <c r="J1808" s="1472" t="b">
        <v>0</v>
      </c>
      <c r="K1808" s="1468" t="s">
        <v>14089</v>
      </c>
      <c r="L1808" s="1471">
        <v>6.6850185804E10</v>
      </c>
      <c r="M1808" s="1463" t="s">
        <v>2464</v>
      </c>
      <c r="N1808" s="1463" t="s">
        <v>5006</v>
      </c>
      <c r="P1808" s="1463" t="s">
        <v>2464</v>
      </c>
    </row>
    <row r="1809" hidden="1">
      <c r="A1809" s="1464">
        <v>1979.0</v>
      </c>
      <c r="B1809" s="1463" t="s">
        <v>16440</v>
      </c>
      <c r="C1809" s="1463" t="s">
        <v>16441</v>
      </c>
      <c r="D1809" s="1469">
        <v>44331.0</v>
      </c>
      <c r="E1809" s="1470" t="s">
        <v>16442</v>
      </c>
      <c r="F1809" s="1471">
        <v>6.621022459E9</v>
      </c>
      <c r="G1809" s="1471">
        <v>6.621022459E9</v>
      </c>
      <c r="H1809" s="1472" t="b">
        <v>0</v>
      </c>
      <c r="I1809" s="1468" t="s">
        <v>76</v>
      </c>
      <c r="J1809" s="1472" t="b">
        <v>0</v>
      </c>
      <c r="K1809" s="1468" t="s">
        <v>13086</v>
      </c>
      <c r="L1809" s="1475">
        <v>6.60836E11</v>
      </c>
      <c r="M1809" s="1463" t="s">
        <v>2464</v>
      </c>
      <c r="N1809" s="1474"/>
      <c r="O1809" s="1474"/>
      <c r="P1809" s="1463" t="s">
        <v>2464</v>
      </c>
    </row>
    <row r="1810" hidden="1">
      <c r="A1810" s="1464">
        <v>1980.0</v>
      </c>
      <c r="B1810" s="1463" t="s">
        <v>16443</v>
      </c>
      <c r="C1810" s="1463" t="s">
        <v>16444</v>
      </c>
      <c r="D1810" s="1469">
        <v>44269.0</v>
      </c>
      <c r="E1810" s="1470" t="s">
        <v>16445</v>
      </c>
      <c r="F1810" s="1471">
        <v>9.18211715E8</v>
      </c>
      <c r="G1810" s="1471">
        <v>9.18211715E8</v>
      </c>
      <c r="H1810" s="1472" t="b">
        <v>0</v>
      </c>
      <c r="I1810" s="1468" t="s">
        <v>244</v>
      </c>
      <c r="J1810" s="1472" t="b">
        <v>0</v>
      </c>
      <c r="K1810" s="1468" t="s">
        <v>14736</v>
      </c>
      <c r="L1810" s="1471">
        <v>6.6944964881E10</v>
      </c>
      <c r="M1810" s="1463" t="s">
        <v>2937</v>
      </c>
      <c r="N1810" s="1474"/>
      <c r="O1810" s="1474"/>
      <c r="P1810" s="1463" t="s">
        <v>2937</v>
      </c>
    </row>
    <row r="1811" hidden="1">
      <c r="A1811" s="1464">
        <v>1981.0</v>
      </c>
      <c r="B1811" s="1463" t="s">
        <v>16446</v>
      </c>
      <c r="C1811" s="1463" t="s">
        <v>16447</v>
      </c>
      <c r="D1811" s="1469">
        <v>44263.0</v>
      </c>
      <c r="E1811" s="1470" t="s">
        <v>16448</v>
      </c>
      <c r="F1811" s="1471">
        <v>6.6622457745E10</v>
      </c>
      <c r="G1811" s="1471">
        <v>6.6622457745E10</v>
      </c>
      <c r="H1811" s="1472" t="b">
        <v>0</v>
      </c>
      <c r="I1811" s="1468" t="s">
        <v>244</v>
      </c>
      <c r="J1811" s="1472" t="b">
        <v>1</v>
      </c>
      <c r="K1811" s="1468" t="s">
        <v>5142</v>
      </c>
      <c r="L1811" s="1471">
        <v>6.620964333E9</v>
      </c>
      <c r="M1811" s="1463" t="s">
        <v>2426</v>
      </c>
      <c r="N1811" s="1463" t="s">
        <v>244</v>
      </c>
      <c r="O1811" s="1463" t="s">
        <v>15764</v>
      </c>
      <c r="P1811" s="1463" t="s">
        <v>2426</v>
      </c>
    </row>
    <row r="1812" hidden="1">
      <c r="A1812" s="1464">
        <v>1982.0</v>
      </c>
      <c r="B1812" s="1463" t="s">
        <v>16449</v>
      </c>
      <c r="C1812" s="1463" t="s">
        <v>16449</v>
      </c>
      <c r="D1812" s="1469">
        <v>44251.0</v>
      </c>
      <c r="E1812" s="1470" t="s">
        <v>16450</v>
      </c>
      <c r="F1812" s="1471">
        <v>9.70242864E8</v>
      </c>
      <c r="G1812" s="1471">
        <v>9.70242864E8</v>
      </c>
      <c r="H1812" s="1472" t="b">
        <v>0</v>
      </c>
      <c r="I1812" s="1468" t="s">
        <v>76</v>
      </c>
      <c r="J1812" s="1472" t="b">
        <v>0</v>
      </c>
      <c r="K1812" s="1473"/>
      <c r="L1812" s="1473"/>
      <c r="M1812" s="1463" t="s">
        <v>2426</v>
      </c>
      <c r="N1812" s="1463" t="s">
        <v>5479</v>
      </c>
      <c r="O1812" s="1474"/>
      <c r="P1812" s="1463" t="s">
        <v>2426</v>
      </c>
    </row>
    <row r="1813" hidden="1">
      <c r="A1813" s="1464">
        <v>1983.0</v>
      </c>
      <c r="B1813" s="1463" t="s">
        <v>16451</v>
      </c>
      <c r="C1813" s="1463" t="s">
        <v>16452</v>
      </c>
      <c r="D1813" s="1469">
        <v>44251.0</v>
      </c>
      <c r="E1813" s="1470" t="s">
        <v>16453</v>
      </c>
      <c r="F1813" s="1475">
        <v>6.60863E11</v>
      </c>
      <c r="G1813" s="1475">
        <v>6.60863E11</v>
      </c>
      <c r="H1813" s="1472" t="b">
        <v>0</v>
      </c>
      <c r="I1813" s="1468" t="s">
        <v>76</v>
      </c>
      <c r="J1813" s="1472" t="b">
        <v>1</v>
      </c>
      <c r="K1813" s="1473"/>
      <c r="L1813" s="1473"/>
      <c r="M1813" s="1463" t="s">
        <v>2461</v>
      </c>
      <c r="N1813" s="1474"/>
      <c r="O1813" s="1474"/>
      <c r="P1813" s="1463" t="s">
        <v>2461</v>
      </c>
    </row>
    <row r="1814" hidden="1">
      <c r="A1814" s="1464">
        <v>1984.0</v>
      </c>
      <c r="B1814" s="1463" t="s">
        <v>16454</v>
      </c>
      <c r="C1814" s="1463" t="s">
        <v>16455</v>
      </c>
      <c r="D1814" s="1469">
        <v>43777.0</v>
      </c>
      <c r="E1814" s="1470" t="s">
        <v>16456</v>
      </c>
      <c r="F1814" s="1471">
        <v>9.71100029E8</v>
      </c>
      <c r="G1814" s="1471">
        <v>9.71100029E8</v>
      </c>
      <c r="H1814" s="1472" t="b">
        <v>0</v>
      </c>
      <c r="I1814" s="1468" t="s">
        <v>76</v>
      </c>
      <c r="J1814" s="1472" t="b">
        <v>0</v>
      </c>
      <c r="K1814" s="1473"/>
      <c r="L1814" s="1473"/>
      <c r="M1814" s="1463" t="s">
        <v>2432</v>
      </c>
      <c r="N1814" s="1463" t="s">
        <v>7002</v>
      </c>
      <c r="P1814" s="1463" t="s">
        <v>2432</v>
      </c>
    </row>
    <row r="1815" hidden="1">
      <c r="A1815" s="1464">
        <v>1985.0</v>
      </c>
      <c r="B1815" s="1463" t="s">
        <v>16457</v>
      </c>
      <c r="C1815" s="1463" t="s">
        <v>16458</v>
      </c>
      <c r="D1815" s="1469">
        <v>44270.0</v>
      </c>
      <c r="E1815" s="1470" t="s">
        <v>16459</v>
      </c>
      <c r="F1815" s="1471">
        <v>8.49788697E8</v>
      </c>
      <c r="G1815" s="1471">
        <v>8.49788697E8</v>
      </c>
      <c r="H1815" s="1472" t="b">
        <v>0</v>
      </c>
      <c r="I1815" s="1468" t="s">
        <v>76</v>
      </c>
      <c r="J1815" s="1472" t="b">
        <v>1</v>
      </c>
      <c r="K1815" s="1473"/>
      <c r="L1815" s="1473"/>
      <c r="M1815" s="1474"/>
      <c r="N1815" s="1474"/>
      <c r="O1815" s="1474"/>
      <c r="P1815" s="1474"/>
    </row>
    <row r="1816">
      <c r="A1816" s="1464">
        <v>1986.0</v>
      </c>
      <c r="B1816" s="1463" t="s">
        <v>3879</v>
      </c>
      <c r="C1816" s="1463" t="s">
        <v>5514</v>
      </c>
      <c r="D1816" s="1469">
        <v>44257.0</v>
      </c>
      <c r="E1816" s="1470" t="s">
        <v>5515</v>
      </c>
      <c r="F1816" s="1471">
        <v>8.17198901E8</v>
      </c>
      <c r="G1816" s="1471">
        <v>8.17198901E8</v>
      </c>
      <c r="H1816" s="1472" t="b">
        <v>1</v>
      </c>
      <c r="I1816" s="1468" t="s">
        <v>244</v>
      </c>
      <c r="J1816" s="1472" t="b">
        <v>1</v>
      </c>
      <c r="K1816" s="1468" t="s">
        <v>5142</v>
      </c>
      <c r="L1816" s="1471">
        <v>6.620964333E9</v>
      </c>
      <c r="M1816" s="1463" t="s">
        <v>2536</v>
      </c>
      <c r="N1816" s="1463" t="s">
        <v>10981</v>
      </c>
      <c r="O1816" s="1463" t="s">
        <v>10981</v>
      </c>
      <c r="P1816" s="1463" t="s">
        <v>8178</v>
      </c>
    </row>
    <row r="1817" hidden="1">
      <c r="A1817" s="1464">
        <v>1987.0</v>
      </c>
      <c r="B1817" s="1463" t="s">
        <v>16460</v>
      </c>
      <c r="C1817" s="1463" t="s">
        <v>16461</v>
      </c>
      <c r="D1817" s="1469">
        <v>44257.0</v>
      </c>
      <c r="E1817" s="1470" t="s">
        <v>16462</v>
      </c>
      <c r="F1817" s="1471">
        <v>8.42413549E8</v>
      </c>
      <c r="G1817" s="1471">
        <v>6.35428294E8</v>
      </c>
      <c r="H1817" s="1472" t="b">
        <v>0</v>
      </c>
      <c r="I1817" s="1468" t="s">
        <v>244</v>
      </c>
      <c r="J1817" s="1472" t="b">
        <v>0</v>
      </c>
      <c r="K1817" s="1468" t="s">
        <v>4936</v>
      </c>
      <c r="L1817" s="1471">
        <v>6.6909921784E10</v>
      </c>
      <c r="M1817" s="1463" t="s">
        <v>2464</v>
      </c>
      <c r="N1817" s="1463" t="s">
        <v>244</v>
      </c>
      <c r="O1817" s="1463" t="s">
        <v>15764</v>
      </c>
      <c r="P1817" s="1463" t="s">
        <v>2464</v>
      </c>
    </row>
    <row r="1818" hidden="1">
      <c r="A1818" s="1464">
        <v>1988.0</v>
      </c>
      <c r="B1818" s="1463" t="s">
        <v>16463</v>
      </c>
      <c r="C1818" s="1463" t="s">
        <v>16464</v>
      </c>
      <c r="D1818" s="1469">
        <v>44257.0</v>
      </c>
      <c r="E1818" s="1470" t="s">
        <v>16465</v>
      </c>
      <c r="F1818" s="1471">
        <v>7.6608833E7</v>
      </c>
      <c r="G1818" s="1471">
        <v>8.18845321E8</v>
      </c>
      <c r="H1818" s="1472" t="b">
        <v>0</v>
      </c>
      <c r="I1818" s="1468" t="s">
        <v>244</v>
      </c>
      <c r="J1818" s="1472" t="b">
        <v>0</v>
      </c>
      <c r="K1818" s="1468" t="s">
        <v>14736</v>
      </c>
      <c r="L1818" s="1471">
        <v>6.6944964881E10</v>
      </c>
      <c r="M1818" s="1463" t="s">
        <v>2464</v>
      </c>
      <c r="N1818" s="1463" t="s">
        <v>244</v>
      </c>
      <c r="O1818" s="1463" t="s">
        <v>244</v>
      </c>
      <c r="P1818" s="1463" t="s">
        <v>6490</v>
      </c>
    </row>
    <row r="1819" hidden="1">
      <c r="A1819" s="1464">
        <v>1989.0</v>
      </c>
      <c r="B1819" s="1463" t="s">
        <v>16466</v>
      </c>
      <c r="C1819" s="1463" t="s">
        <v>16467</v>
      </c>
      <c r="D1819" s="1469">
        <v>44257.0</v>
      </c>
      <c r="E1819" s="1470" t="s">
        <v>16468</v>
      </c>
      <c r="F1819" s="1471">
        <v>7.6629958E7</v>
      </c>
      <c r="G1819" s="1471">
        <v>7.6629958E7</v>
      </c>
      <c r="H1819" s="1472" t="b">
        <v>0</v>
      </c>
      <c r="I1819" s="1468" t="s">
        <v>244</v>
      </c>
      <c r="J1819" s="1472" t="b">
        <v>1</v>
      </c>
      <c r="K1819" s="1473"/>
      <c r="L1819" s="1473"/>
      <c r="M1819" s="1463" t="s">
        <v>2437</v>
      </c>
      <c r="N1819" s="1474"/>
      <c r="O1819" s="1474"/>
      <c r="P1819" s="1463" t="s">
        <v>2437</v>
      </c>
    </row>
    <row r="1820">
      <c r="A1820" s="1464">
        <v>1990.0</v>
      </c>
      <c r="B1820" s="1463" t="s">
        <v>5516</v>
      </c>
      <c r="C1820" s="1463" t="s">
        <v>5517</v>
      </c>
      <c r="D1820" s="1469">
        <v>44505.0</v>
      </c>
      <c r="E1820" s="1470" t="s">
        <v>5518</v>
      </c>
      <c r="F1820" s="1471">
        <v>6.19287897E8</v>
      </c>
      <c r="G1820" s="1471">
        <v>6.19287897E8</v>
      </c>
      <c r="H1820" s="1472" t="b">
        <v>1</v>
      </c>
      <c r="I1820" s="1468" t="s">
        <v>76</v>
      </c>
      <c r="J1820" s="1472" t="b">
        <v>1</v>
      </c>
      <c r="K1820" s="1468" t="s">
        <v>1077</v>
      </c>
      <c r="L1820" s="1471">
        <v>6.6618258585E10</v>
      </c>
      <c r="M1820" s="1463" t="s">
        <v>2461</v>
      </c>
      <c r="N1820" s="1474"/>
      <c r="O1820" s="1463" t="s">
        <v>9461</v>
      </c>
      <c r="P1820" s="1463" t="s">
        <v>2461</v>
      </c>
    </row>
    <row r="1821" hidden="1">
      <c r="A1821" s="1464">
        <v>1991.0</v>
      </c>
      <c r="B1821" s="1463" t="s">
        <v>16469</v>
      </c>
      <c r="C1821" s="1463" t="s">
        <v>16470</v>
      </c>
      <c r="D1821" s="1469">
        <v>44257.0</v>
      </c>
      <c r="E1821" s="1470" t="s">
        <v>16471</v>
      </c>
      <c r="F1821" s="1471">
        <v>7.6629959E7</v>
      </c>
      <c r="G1821" s="1471">
        <v>9.66412206E8</v>
      </c>
      <c r="H1821" s="1472" t="b">
        <v>0</v>
      </c>
      <c r="I1821" s="1468" t="s">
        <v>244</v>
      </c>
      <c r="J1821" s="1472" t="b">
        <v>1</v>
      </c>
      <c r="K1821" s="1473"/>
      <c r="L1821" s="1473"/>
      <c r="M1821" s="1474"/>
      <c r="N1821" s="1474"/>
      <c r="O1821" s="1474"/>
      <c r="P1821" s="1474"/>
    </row>
    <row r="1822" hidden="1">
      <c r="A1822" s="1464">
        <v>1992.0</v>
      </c>
      <c r="B1822" s="1463" t="s">
        <v>16472</v>
      </c>
      <c r="C1822" s="1463" t="s">
        <v>16473</v>
      </c>
      <c r="D1822" s="1469">
        <v>44331.0</v>
      </c>
      <c r="E1822" s="1470" t="s">
        <v>16474</v>
      </c>
      <c r="F1822" s="1471">
        <v>2.2091234E7</v>
      </c>
      <c r="G1822" s="1471">
        <v>6.39419195E8</v>
      </c>
      <c r="H1822" s="1472" t="b">
        <v>0</v>
      </c>
      <c r="I1822" s="1468" t="s">
        <v>76</v>
      </c>
      <c r="J1822" s="1472" t="b">
        <v>0</v>
      </c>
      <c r="K1822" s="1473"/>
      <c r="L1822" s="1473"/>
      <c r="M1822" s="1474"/>
      <c r="N1822" s="1474"/>
      <c r="O1822" s="1474"/>
      <c r="P1822" s="1474"/>
    </row>
    <row r="1823" hidden="1">
      <c r="A1823" s="1464">
        <v>1993.0</v>
      </c>
      <c r="B1823" s="1463" t="s">
        <v>16475</v>
      </c>
      <c r="C1823" s="1463" t="s">
        <v>16476</v>
      </c>
      <c r="D1823" s="1469">
        <v>44275.0</v>
      </c>
      <c r="E1823" s="1470" t="s">
        <v>16477</v>
      </c>
      <c r="F1823" s="1471">
        <v>8.19780144E8</v>
      </c>
      <c r="G1823" s="1471">
        <v>8.19780144E8</v>
      </c>
      <c r="H1823" s="1472" t="b">
        <v>0</v>
      </c>
      <c r="I1823" s="1468" t="s">
        <v>244</v>
      </c>
      <c r="J1823" s="1472" t="b">
        <v>0</v>
      </c>
      <c r="K1823" s="1468" t="s">
        <v>5142</v>
      </c>
      <c r="L1823" s="1471">
        <v>6.620964333E9</v>
      </c>
      <c r="M1823" s="1463" t="s">
        <v>2432</v>
      </c>
      <c r="N1823" s="1463" t="s">
        <v>244</v>
      </c>
      <c r="O1823" s="1463" t="s">
        <v>244</v>
      </c>
      <c r="P1823" s="1463" t="s">
        <v>2432</v>
      </c>
    </row>
    <row r="1824" hidden="1">
      <c r="A1824" s="1464">
        <v>1994.0</v>
      </c>
      <c r="B1824" s="1463" t="s">
        <v>16478</v>
      </c>
      <c r="C1824" s="1463" t="s">
        <v>16479</v>
      </c>
      <c r="D1824" s="1469">
        <v>44331.0</v>
      </c>
      <c r="E1824" s="1470" t="s">
        <v>16480</v>
      </c>
      <c r="F1824" s="1471">
        <v>8.15567889E8</v>
      </c>
      <c r="G1824" s="1471">
        <v>8.15567889E8</v>
      </c>
      <c r="H1824" s="1472" t="b">
        <v>0</v>
      </c>
      <c r="I1824" s="1468" t="s">
        <v>76</v>
      </c>
      <c r="J1824" s="1472" t="b">
        <v>1</v>
      </c>
      <c r="K1824" s="1473"/>
      <c r="L1824" s="1473"/>
      <c r="M1824" s="1463" t="s">
        <v>2659</v>
      </c>
      <c r="N1824" s="1474"/>
      <c r="O1824" s="1474"/>
      <c r="P1824" s="1463" t="s">
        <v>2659</v>
      </c>
    </row>
    <row r="1825" hidden="1">
      <c r="A1825" s="1464">
        <v>1995.0</v>
      </c>
      <c r="B1825" s="1463" t="s">
        <v>16481</v>
      </c>
      <c r="C1825" s="1463" t="s">
        <v>16482</v>
      </c>
      <c r="D1825" s="1469">
        <v>44259.0</v>
      </c>
      <c r="E1825" s="1470" t="s">
        <v>16483</v>
      </c>
      <c r="F1825" s="1471">
        <v>7.6609266E7</v>
      </c>
      <c r="G1825" s="1471">
        <v>8.43069407E8</v>
      </c>
      <c r="H1825" s="1472" t="b">
        <v>0</v>
      </c>
      <c r="I1825" s="1468" t="s">
        <v>244</v>
      </c>
      <c r="J1825" s="1472" t="b">
        <v>1</v>
      </c>
      <c r="K1825" s="1473"/>
      <c r="L1825" s="1473"/>
      <c r="M1825" s="1463" t="s">
        <v>5391</v>
      </c>
      <c r="O1825" s="1474"/>
      <c r="P1825" s="1463" t="s">
        <v>5391</v>
      </c>
    </row>
    <row r="1826" hidden="1">
      <c r="A1826" s="1464">
        <v>1996.0</v>
      </c>
      <c r="B1826" s="1463" t="s">
        <v>16484</v>
      </c>
      <c r="C1826" s="1463" t="s">
        <v>16485</v>
      </c>
      <c r="D1826" s="1469">
        <v>44259.0</v>
      </c>
      <c r="E1826" s="1470" t="s">
        <v>16486</v>
      </c>
      <c r="F1826" s="1471">
        <v>7.6641091E7</v>
      </c>
      <c r="G1826" s="1471">
        <v>8.43069407E8</v>
      </c>
      <c r="H1826" s="1472" t="b">
        <v>0</v>
      </c>
      <c r="I1826" s="1468" t="s">
        <v>244</v>
      </c>
      <c r="J1826" s="1472" t="b">
        <v>1</v>
      </c>
      <c r="K1826" s="1473"/>
      <c r="L1826" s="1473"/>
      <c r="M1826" s="1474"/>
      <c r="N1826" s="1474"/>
      <c r="O1826" s="1474"/>
      <c r="P1826" s="1474"/>
    </row>
    <row r="1827" hidden="1">
      <c r="A1827" s="1464">
        <v>1997.0</v>
      </c>
      <c r="B1827" s="1463" t="s">
        <v>16487</v>
      </c>
      <c r="C1827" s="1463" t="s">
        <v>16488</v>
      </c>
      <c r="D1827" s="1469">
        <v>44265.0</v>
      </c>
      <c r="E1827" s="1470" t="s">
        <v>16489</v>
      </c>
      <c r="F1827" s="1471">
        <v>7.6604647E7</v>
      </c>
      <c r="G1827" s="1471">
        <v>8.43069407E8</v>
      </c>
      <c r="H1827" s="1472" t="b">
        <v>0</v>
      </c>
      <c r="I1827" s="1468" t="s">
        <v>244</v>
      </c>
      <c r="J1827" s="1472" t="b">
        <v>0</v>
      </c>
      <c r="K1827" s="1468" t="s">
        <v>14736</v>
      </c>
      <c r="L1827" s="1471">
        <v>6.6944964881E10</v>
      </c>
      <c r="M1827" s="1474"/>
      <c r="N1827" s="1474"/>
      <c r="O1827" s="1474"/>
      <c r="P1827" s="1474"/>
    </row>
    <row r="1828" hidden="1">
      <c r="A1828" s="1464">
        <v>1998.0</v>
      </c>
      <c r="B1828" s="1463" t="s">
        <v>16490</v>
      </c>
      <c r="C1828" s="1463" t="s">
        <v>16491</v>
      </c>
      <c r="D1828" s="1469">
        <v>44750.0</v>
      </c>
      <c r="E1828" s="1470" t="s">
        <v>16492</v>
      </c>
      <c r="F1828" s="1471">
        <v>7.6219788E7</v>
      </c>
      <c r="G1828" s="1471">
        <v>9.43364816E8</v>
      </c>
      <c r="H1828" s="1472" t="b">
        <v>0</v>
      </c>
      <c r="I1828" s="1468" t="s">
        <v>244</v>
      </c>
      <c r="J1828" s="1472" t="b">
        <v>0</v>
      </c>
      <c r="K1828" s="1473"/>
      <c r="L1828" s="1473"/>
      <c r="M1828" s="1463" t="s">
        <v>2426</v>
      </c>
      <c r="O1828" s="1474"/>
      <c r="P1828" s="1463" t="s">
        <v>2426</v>
      </c>
    </row>
    <row r="1829" hidden="1">
      <c r="A1829" s="1464">
        <v>1999.0</v>
      </c>
      <c r="B1829" s="1463" t="s">
        <v>16493</v>
      </c>
      <c r="C1829" s="1463" t="s">
        <v>16494</v>
      </c>
      <c r="D1829" s="1469">
        <v>44281.0</v>
      </c>
      <c r="E1829" s="1470" t="s">
        <v>16495</v>
      </c>
      <c r="F1829" s="1471">
        <v>6.6825236656E10</v>
      </c>
      <c r="G1829" s="1471">
        <v>6.6825236656E10</v>
      </c>
      <c r="H1829" s="1472" t="b">
        <v>0</v>
      </c>
      <c r="I1829" s="1468" t="s">
        <v>244</v>
      </c>
      <c r="J1829" s="1472" t="b">
        <v>1</v>
      </c>
      <c r="K1829" s="1473"/>
      <c r="L1829" s="1473"/>
      <c r="M1829" s="1474"/>
      <c r="N1829" s="1474"/>
      <c r="O1829" s="1474"/>
      <c r="P1829" s="1474"/>
    </row>
    <row r="1830" hidden="1">
      <c r="A1830" s="1464">
        <v>2000.0</v>
      </c>
      <c r="B1830" s="1463" t="s">
        <v>16496</v>
      </c>
      <c r="C1830" s="1463" t="s">
        <v>16497</v>
      </c>
      <c r="D1830" s="1469">
        <v>44362.0</v>
      </c>
      <c r="E1830" s="1470" t="s">
        <v>16498</v>
      </c>
      <c r="F1830" s="1471">
        <v>8.16132819E8</v>
      </c>
      <c r="G1830" s="1471">
        <v>8.16132819E8</v>
      </c>
      <c r="H1830" s="1472" t="b">
        <v>0</v>
      </c>
      <c r="I1830" s="1468" t="s">
        <v>76</v>
      </c>
      <c r="J1830" s="1472" t="b">
        <v>0</v>
      </c>
      <c r="K1830" s="1468" t="s">
        <v>6480</v>
      </c>
      <c r="L1830" s="1471">
        <v>6.6647253923E10</v>
      </c>
      <c r="M1830" s="1463" t="s">
        <v>2464</v>
      </c>
      <c r="N1830" s="1463" t="s">
        <v>5046</v>
      </c>
      <c r="P1830" s="1463" t="s">
        <v>16499</v>
      </c>
    </row>
    <row r="1831">
      <c r="A1831" s="1464">
        <v>2001.0</v>
      </c>
      <c r="B1831" s="1463" t="s">
        <v>5519</v>
      </c>
      <c r="C1831" s="1463" t="s">
        <v>5520</v>
      </c>
      <c r="D1831" s="1469">
        <v>44622.0</v>
      </c>
      <c r="E1831" s="1470" t="s">
        <v>5521</v>
      </c>
      <c r="F1831" s="1471">
        <v>9.22258606E8</v>
      </c>
      <c r="G1831" s="1471">
        <v>9.22258606E8</v>
      </c>
      <c r="H1831" s="1472" t="b">
        <v>1</v>
      </c>
      <c r="I1831" s="1468" t="s">
        <v>76</v>
      </c>
      <c r="J1831" s="1472" t="b">
        <v>1</v>
      </c>
      <c r="K1831" s="1468" t="s">
        <v>4940</v>
      </c>
      <c r="L1831" s="1471">
        <v>6.68193916E10</v>
      </c>
      <c r="M1831" s="1463" t="s">
        <v>3024</v>
      </c>
      <c r="O1831" s="1463" t="s">
        <v>9935</v>
      </c>
      <c r="P1831" s="1463" t="s">
        <v>5635</v>
      </c>
    </row>
    <row r="1832">
      <c r="A1832" s="1464">
        <v>2002.0</v>
      </c>
      <c r="B1832" s="1463" t="s">
        <v>5523</v>
      </c>
      <c r="C1832" s="1463" t="s">
        <v>5524</v>
      </c>
      <c r="D1832" s="1469">
        <v>45149.0</v>
      </c>
      <c r="E1832" s="1470" t="s">
        <v>5525</v>
      </c>
      <c r="F1832" s="1471">
        <v>9.52074615E8</v>
      </c>
      <c r="G1832" s="1471">
        <v>9.52074615E8</v>
      </c>
      <c r="H1832" s="1472" t="b">
        <v>1</v>
      </c>
      <c r="I1832" s="1468" t="s">
        <v>76</v>
      </c>
      <c r="J1832" s="1472" t="b">
        <v>1</v>
      </c>
      <c r="K1832" s="1468" t="s">
        <v>4929</v>
      </c>
      <c r="L1832" s="1475">
        <v>6.69232E15</v>
      </c>
      <c r="M1832" s="1463" t="s">
        <v>2536</v>
      </c>
      <c r="N1832" s="1474"/>
      <c r="O1832" s="1474"/>
      <c r="P1832" s="1463" t="s">
        <v>2536</v>
      </c>
    </row>
    <row r="1833">
      <c r="A1833" s="1464">
        <v>2003.0</v>
      </c>
      <c r="B1833" s="1463" t="s">
        <v>5527</v>
      </c>
      <c r="C1833" s="1463" t="s">
        <v>5528</v>
      </c>
      <c r="D1833" s="1469">
        <v>45149.0</v>
      </c>
      <c r="E1833" s="1470" t="s">
        <v>5529</v>
      </c>
      <c r="F1833" s="1471">
        <v>2.7219966E7</v>
      </c>
      <c r="G1833" s="1471">
        <v>2.7219966E7</v>
      </c>
      <c r="H1833" s="1472" t="b">
        <v>1</v>
      </c>
      <c r="I1833" s="1468" t="s">
        <v>76</v>
      </c>
      <c r="J1833" s="1472" t="b">
        <v>1</v>
      </c>
      <c r="K1833" s="1468" t="s">
        <v>4929</v>
      </c>
      <c r="L1833" s="1475">
        <v>6.69232E15</v>
      </c>
      <c r="M1833" s="1463" t="s">
        <v>2426</v>
      </c>
      <c r="N1833" s="1463" t="s">
        <v>10981</v>
      </c>
      <c r="O1833" s="1463" t="s">
        <v>10981</v>
      </c>
      <c r="P1833" s="1463" t="s">
        <v>2426</v>
      </c>
    </row>
    <row r="1834">
      <c r="A1834" s="1464">
        <v>2004.0</v>
      </c>
      <c r="B1834" s="1463" t="s">
        <v>5530</v>
      </c>
      <c r="C1834" s="1463" t="s">
        <v>5531</v>
      </c>
      <c r="D1834" s="1469">
        <v>45149.0</v>
      </c>
      <c r="E1834" s="1470" t="s">
        <v>5532</v>
      </c>
      <c r="F1834" s="1471">
        <v>9.52074622E8</v>
      </c>
      <c r="G1834" s="1471">
        <v>9.52074622E8</v>
      </c>
      <c r="H1834" s="1472" t="b">
        <v>1</v>
      </c>
      <c r="I1834" s="1468" t="s">
        <v>76</v>
      </c>
      <c r="J1834" s="1472" t="b">
        <v>1</v>
      </c>
      <c r="K1834" s="1468" t="s">
        <v>4929</v>
      </c>
      <c r="L1834" s="1475">
        <v>6.69232E15</v>
      </c>
      <c r="M1834" s="1463" t="s">
        <v>2432</v>
      </c>
      <c r="N1834" s="1463" t="s">
        <v>10071</v>
      </c>
      <c r="O1834" s="1463" t="s">
        <v>10071</v>
      </c>
      <c r="P1834" s="1463" t="s">
        <v>2432</v>
      </c>
    </row>
    <row r="1835">
      <c r="A1835" s="1464">
        <v>2005.0</v>
      </c>
      <c r="B1835" s="1463" t="s">
        <v>5534</v>
      </c>
      <c r="C1835" s="1463" t="s">
        <v>5535</v>
      </c>
      <c r="D1835" s="1469">
        <v>45149.0</v>
      </c>
      <c r="E1835" s="1470" t="s">
        <v>5536</v>
      </c>
      <c r="F1835" s="1471">
        <v>2.1603847E7</v>
      </c>
      <c r="G1835" s="1471">
        <v>2.1603847E7</v>
      </c>
      <c r="H1835" s="1472" t="b">
        <v>1</v>
      </c>
      <c r="I1835" s="1468" t="s">
        <v>76</v>
      </c>
      <c r="J1835" s="1472" t="b">
        <v>1</v>
      </c>
      <c r="K1835" s="1468" t="s">
        <v>4929</v>
      </c>
      <c r="L1835" s="1475">
        <v>6.69232E15</v>
      </c>
      <c r="M1835" s="1463" t="s">
        <v>2476</v>
      </c>
      <c r="N1835" s="1463" t="s">
        <v>10981</v>
      </c>
      <c r="O1835" s="1463" t="s">
        <v>10981</v>
      </c>
      <c r="P1835" s="1463" t="s">
        <v>11014</v>
      </c>
    </row>
    <row r="1836" hidden="1">
      <c r="A1836" s="1464">
        <v>2006.0</v>
      </c>
      <c r="B1836" s="1463" t="s">
        <v>16500</v>
      </c>
      <c r="C1836" s="1463" t="s">
        <v>16501</v>
      </c>
      <c r="D1836" s="1469">
        <v>45149.0</v>
      </c>
      <c r="E1836" s="1470" t="s">
        <v>16502</v>
      </c>
      <c r="F1836" s="1471">
        <v>2.1052204E7</v>
      </c>
      <c r="G1836" s="1471">
        <v>2.1052204E7</v>
      </c>
      <c r="H1836" s="1472" t="b">
        <v>0</v>
      </c>
      <c r="I1836" s="1468" t="s">
        <v>76</v>
      </c>
      <c r="J1836" s="1472" t="b">
        <v>0</v>
      </c>
      <c r="K1836" s="1468" t="s">
        <v>4929</v>
      </c>
      <c r="L1836" s="1475">
        <v>6.69232E15</v>
      </c>
      <c r="M1836" s="1463" t="s">
        <v>2432</v>
      </c>
      <c r="N1836" s="1463" t="s">
        <v>5052</v>
      </c>
      <c r="O1836" s="1463" t="s">
        <v>16503</v>
      </c>
      <c r="P1836" s="1463" t="s">
        <v>2432</v>
      </c>
    </row>
    <row r="1837" hidden="1">
      <c r="A1837" s="1464">
        <v>2007.0</v>
      </c>
      <c r="B1837" s="1463" t="s">
        <v>12545</v>
      </c>
      <c r="C1837" s="1463" t="s">
        <v>12545</v>
      </c>
      <c r="D1837" s="1469">
        <v>44263.0</v>
      </c>
      <c r="E1837" s="1470" t="s">
        <v>16504</v>
      </c>
      <c r="F1837" s="1471">
        <v>9.52074626E8</v>
      </c>
      <c r="G1837" s="1471">
        <v>6.38755027E8</v>
      </c>
      <c r="H1837" s="1472" t="b">
        <v>0</v>
      </c>
      <c r="I1837" s="1468" t="s">
        <v>76</v>
      </c>
      <c r="J1837" s="1472" t="b">
        <v>1</v>
      </c>
      <c r="K1837" s="1473"/>
      <c r="L1837" s="1473"/>
      <c r="M1837" s="1463" t="s">
        <v>2432</v>
      </c>
      <c r="N1837" s="1474"/>
      <c r="O1837" s="1474"/>
      <c r="P1837" s="1463" t="s">
        <v>2432</v>
      </c>
    </row>
    <row r="1838">
      <c r="A1838" s="1464">
        <v>2008.0</v>
      </c>
      <c r="B1838" s="1463" t="s">
        <v>5538</v>
      </c>
      <c r="C1838" s="1463" t="s">
        <v>5539</v>
      </c>
      <c r="D1838" s="1469">
        <v>45149.0</v>
      </c>
      <c r="E1838" s="1470" t="s">
        <v>5540</v>
      </c>
      <c r="F1838" s="1471">
        <v>6.38755025E8</v>
      </c>
      <c r="G1838" s="1471">
        <v>6.38755025E8</v>
      </c>
      <c r="H1838" s="1472" t="b">
        <v>1</v>
      </c>
      <c r="I1838" s="1468" t="s">
        <v>5541</v>
      </c>
      <c r="J1838" s="1472" t="b">
        <v>1</v>
      </c>
      <c r="K1838" s="1468" t="s">
        <v>4929</v>
      </c>
      <c r="L1838" s="1475">
        <v>6.69232E15</v>
      </c>
      <c r="M1838" s="1463" t="s">
        <v>2659</v>
      </c>
      <c r="N1838" s="1474"/>
      <c r="O1838" s="1474"/>
      <c r="P1838" s="1463" t="s">
        <v>4977</v>
      </c>
    </row>
    <row r="1839" hidden="1">
      <c r="A1839" s="1464">
        <v>2009.0</v>
      </c>
      <c r="B1839" s="1463" t="s">
        <v>14210</v>
      </c>
      <c r="C1839" s="1463" t="s">
        <v>14210</v>
      </c>
      <c r="D1839" s="1469">
        <v>44288.0</v>
      </c>
      <c r="E1839" s="1470" t="s">
        <v>16505</v>
      </c>
      <c r="F1839" s="1471">
        <v>6.6763353E9</v>
      </c>
      <c r="G1839" s="1473" t="str">
        <f>+6676335300, +66982532425, +66982532425</f>
        <v>#ERROR!</v>
      </c>
      <c r="H1839" s="1472" t="b">
        <v>0</v>
      </c>
      <c r="I1839" s="1468" t="s">
        <v>244</v>
      </c>
      <c r="J1839" s="1472" t="b">
        <v>0</v>
      </c>
      <c r="K1839" s="1473"/>
      <c r="L1839" s="1473"/>
      <c r="M1839" s="1463" t="s">
        <v>2426</v>
      </c>
      <c r="O1839" s="1474"/>
      <c r="P1839" s="1463" t="s">
        <v>2426</v>
      </c>
    </row>
    <row r="1840" hidden="1">
      <c r="A1840" s="1464">
        <v>2010.0</v>
      </c>
      <c r="B1840" s="1463" t="s">
        <v>16506</v>
      </c>
      <c r="C1840" s="1463" t="s">
        <v>16507</v>
      </c>
      <c r="D1840" s="1469">
        <v>45149.0</v>
      </c>
      <c r="E1840" s="1470" t="s">
        <v>16508</v>
      </c>
      <c r="F1840" s="1471">
        <v>7.6609038E7</v>
      </c>
      <c r="G1840" s="1471">
        <v>7.6609038E7</v>
      </c>
      <c r="H1840" s="1472" t="b">
        <v>0</v>
      </c>
      <c r="I1840" s="1468" t="s">
        <v>244</v>
      </c>
      <c r="J1840" s="1472" t="b">
        <v>0</v>
      </c>
      <c r="K1840" s="1468" t="s">
        <v>4929</v>
      </c>
      <c r="L1840" s="1475">
        <v>6.69232E15</v>
      </c>
      <c r="M1840" s="1463" t="s">
        <v>2432</v>
      </c>
      <c r="N1840" s="1463" t="s">
        <v>244</v>
      </c>
      <c r="O1840" s="1463" t="s">
        <v>244</v>
      </c>
      <c r="P1840" s="1463" t="s">
        <v>16509</v>
      </c>
    </row>
    <row r="1841" hidden="1">
      <c r="A1841" s="1464">
        <v>2011.0</v>
      </c>
      <c r="B1841" s="1463" t="s">
        <v>16510</v>
      </c>
      <c r="C1841" s="1463" t="s">
        <v>16511</v>
      </c>
      <c r="D1841" s="1469">
        <v>45149.0</v>
      </c>
      <c r="E1841" s="1470" t="s">
        <v>16512</v>
      </c>
      <c r="F1841" s="1471">
        <v>3.3045187E7</v>
      </c>
      <c r="G1841" s="1471">
        <v>3.3045187E7</v>
      </c>
      <c r="H1841" s="1472" t="b">
        <v>0</v>
      </c>
      <c r="I1841" s="1468" t="s">
        <v>263</v>
      </c>
      <c r="J1841" s="1472" t="b">
        <v>0</v>
      </c>
      <c r="K1841" s="1468" t="s">
        <v>4929</v>
      </c>
      <c r="L1841" s="1475">
        <v>6.69232E15</v>
      </c>
      <c r="M1841" s="1463" t="s">
        <v>2432</v>
      </c>
      <c r="N1841" s="1463" t="s">
        <v>263</v>
      </c>
      <c r="O1841" s="1463" t="s">
        <v>263</v>
      </c>
      <c r="P1841" s="1463" t="s">
        <v>5526</v>
      </c>
    </row>
    <row r="1842">
      <c r="A1842" s="1464">
        <v>2012.0</v>
      </c>
      <c r="B1842" s="1463" t="s">
        <v>5543</v>
      </c>
      <c r="C1842" s="1463" t="s">
        <v>5544</v>
      </c>
      <c r="D1842" s="1469">
        <v>45149.0</v>
      </c>
      <c r="E1842" s="1470" t="s">
        <v>5545</v>
      </c>
      <c r="F1842" s="1471">
        <v>2.0300585E7</v>
      </c>
      <c r="G1842" s="1471">
        <v>2.0300585E7</v>
      </c>
      <c r="H1842" s="1472" t="b">
        <v>1</v>
      </c>
      <c r="I1842" s="1468" t="s">
        <v>76</v>
      </c>
      <c r="J1842" s="1472" t="b">
        <v>1</v>
      </c>
      <c r="K1842" s="1468" t="s">
        <v>4929</v>
      </c>
      <c r="L1842" s="1475">
        <v>6.69232E15</v>
      </c>
      <c r="M1842" s="1463" t="s">
        <v>2659</v>
      </c>
      <c r="N1842" s="1474"/>
      <c r="O1842" s="1474"/>
      <c r="P1842" s="1463" t="s">
        <v>4977</v>
      </c>
    </row>
    <row r="1843" hidden="1">
      <c r="A1843" s="1464">
        <v>2013.0</v>
      </c>
      <c r="B1843" s="1463" t="s">
        <v>16513</v>
      </c>
      <c r="C1843" s="1463" t="s">
        <v>16514</v>
      </c>
      <c r="D1843" s="1469">
        <v>44263.0</v>
      </c>
      <c r="E1843" s="1470" t="s">
        <v>16515</v>
      </c>
      <c r="F1843" s="1471">
        <v>7.6201234E7</v>
      </c>
      <c r="G1843" s="1471">
        <v>9.35747155E8</v>
      </c>
      <c r="H1843" s="1472" t="b">
        <v>0</v>
      </c>
      <c r="I1843" s="1468" t="s">
        <v>244</v>
      </c>
      <c r="J1843" s="1472" t="b">
        <v>0</v>
      </c>
      <c r="K1843" s="1473"/>
      <c r="L1843" s="1473"/>
      <c r="M1843" s="1474"/>
      <c r="N1843" s="1474"/>
      <c r="O1843" s="1474"/>
      <c r="P1843" s="1474"/>
    </row>
    <row r="1844" hidden="1">
      <c r="A1844" s="1464">
        <v>2014.0</v>
      </c>
      <c r="B1844" s="1463" t="s">
        <v>16516</v>
      </c>
      <c r="C1844" s="1463" t="s">
        <v>16517</v>
      </c>
      <c r="D1844" s="1469">
        <v>44271.0</v>
      </c>
      <c r="E1844" s="1470" t="s">
        <v>16518</v>
      </c>
      <c r="F1844" s="1471">
        <v>2.6109584E7</v>
      </c>
      <c r="G1844" s="1471">
        <v>9.52074613E8</v>
      </c>
      <c r="H1844" s="1472" t="b">
        <v>0</v>
      </c>
      <c r="I1844" s="1468" t="s">
        <v>76</v>
      </c>
      <c r="J1844" s="1472" t="b">
        <v>0</v>
      </c>
      <c r="K1844" s="1468" t="s">
        <v>14255</v>
      </c>
      <c r="L1844" s="1476"/>
      <c r="M1844" s="1463" t="s">
        <v>2432</v>
      </c>
      <c r="N1844" s="1474"/>
      <c r="O1844" s="1474"/>
      <c r="P1844" s="1463" t="s">
        <v>2432</v>
      </c>
    </row>
    <row r="1845">
      <c r="A1845" s="1464">
        <v>2015.0</v>
      </c>
      <c r="B1845" s="1463" t="s">
        <v>5546</v>
      </c>
      <c r="C1845" s="1463" t="s">
        <v>5547</v>
      </c>
      <c r="D1845" s="1469">
        <v>44350.0</v>
      </c>
      <c r="E1845" s="1470" t="s">
        <v>5548</v>
      </c>
      <c r="F1845" s="1471">
        <v>2.1001234E7</v>
      </c>
      <c r="G1845" s="1471">
        <v>2.1001234E7</v>
      </c>
      <c r="H1845" s="1472" t="b">
        <v>1</v>
      </c>
      <c r="I1845" s="1468" t="s">
        <v>76</v>
      </c>
      <c r="J1845" s="1472" t="b">
        <v>1</v>
      </c>
      <c r="K1845" s="1468" t="s">
        <v>4940</v>
      </c>
      <c r="L1845" s="1471">
        <v>6.68193916E10</v>
      </c>
      <c r="M1845" s="1463" t="s">
        <v>2659</v>
      </c>
      <c r="N1845" s="1474"/>
      <c r="O1845" s="1474"/>
      <c r="P1845" s="1463" t="s">
        <v>4977</v>
      </c>
    </row>
    <row r="1846" hidden="1">
      <c r="A1846" s="1464">
        <v>2016.0</v>
      </c>
      <c r="B1846" s="1463" t="s">
        <v>16519</v>
      </c>
      <c r="C1846" s="1463" t="s">
        <v>16520</v>
      </c>
      <c r="D1846" s="1469">
        <v>44271.0</v>
      </c>
      <c r="E1846" s="1470" t="s">
        <v>16521</v>
      </c>
      <c r="F1846" s="1471">
        <v>9.29610555E8</v>
      </c>
      <c r="G1846" s="1471">
        <v>9.29610555E8</v>
      </c>
      <c r="H1846" s="1472" t="b">
        <v>0</v>
      </c>
      <c r="I1846" s="1468" t="s">
        <v>76</v>
      </c>
      <c r="J1846" s="1472" t="b">
        <v>0</v>
      </c>
      <c r="K1846" s="1473"/>
      <c r="L1846" s="1473"/>
      <c r="M1846" s="1463" t="s">
        <v>5046</v>
      </c>
      <c r="N1846" s="1463" t="s">
        <v>5046</v>
      </c>
      <c r="P1846" s="1474"/>
    </row>
    <row r="1847" hidden="1">
      <c r="A1847" s="1464">
        <v>2017.0</v>
      </c>
      <c r="B1847" s="1463" t="s">
        <v>16522</v>
      </c>
      <c r="C1847" s="1463" t="s">
        <v>16523</v>
      </c>
      <c r="D1847" s="1469">
        <v>44331.0</v>
      </c>
      <c r="E1847" s="1470" t="s">
        <v>16524</v>
      </c>
      <c r="F1847" s="1471">
        <v>8.63632899E8</v>
      </c>
      <c r="G1847" s="1471">
        <v>8.63632899E8</v>
      </c>
      <c r="H1847" s="1472" t="b">
        <v>0</v>
      </c>
      <c r="I1847" s="1468" t="s">
        <v>76</v>
      </c>
      <c r="J1847" s="1472" t="b">
        <v>1</v>
      </c>
      <c r="K1847" s="1473"/>
      <c r="L1847" s="1473"/>
      <c r="M1847" s="1463" t="s">
        <v>2464</v>
      </c>
      <c r="N1847" s="1474"/>
      <c r="O1847" s="1474"/>
      <c r="P1847" s="1463" t="s">
        <v>2464</v>
      </c>
    </row>
    <row r="1848" hidden="1">
      <c r="A1848" s="1464">
        <v>2018.0</v>
      </c>
      <c r="B1848" s="1463" t="s">
        <v>16525</v>
      </c>
      <c r="C1848" s="1463" t="s">
        <v>16526</v>
      </c>
      <c r="D1848" s="1469">
        <v>44267.0</v>
      </c>
      <c r="E1848" s="1470" t="s">
        <v>16527</v>
      </c>
      <c r="F1848" s="1471">
        <v>7.6302E7</v>
      </c>
      <c r="G1848" s="1471">
        <v>8.99733645E8</v>
      </c>
      <c r="H1848" s="1472" t="b">
        <v>0</v>
      </c>
      <c r="I1848" s="1468" t="s">
        <v>244</v>
      </c>
      <c r="J1848" s="1472" t="b">
        <v>0</v>
      </c>
      <c r="K1848" s="1468" t="s">
        <v>14736</v>
      </c>
      <c r="L1848" s="1471">
        <v>6.6944964881E10</v>
      </c>
      <c r="M1848" s="1463" t="s">
        <v>2464</v>
      </c>
      <c r="N1848" s="1474"/>
      <c r="O1848" s="1474"/>
      <c r="P1848" s="1463" t="s">
        <v>2464</v>
      </c>
    </row>
    <row r="1849" hidden="1">
      <c r="A1849" s="1464">
        <v>2019.0</v>
      </c>
      <c r="B1849" s="1463" t="s">
        <v>16528</v>
      </c>
      <c r="C1849" s="1463" t="s">
        <v>16529</v>
      </c>
      <c r="D1849" s="1469">
        <v>44331.0</v>
      </c>
      <c r="E1849" s="1470" t="s">
        <v>16530</v>
      </c>
      <c r="F1849" s="1471">
        <v>6.62090902E9</v>
      </c>
      <c r="G1849" s="1471">
        <v>6.62090902E9</v>
      </c>
      <c r="H1849" s="1472" t="b">
        <v>0</v>
      </c>
      <c r="I1849" s="1468" t="s">
        <v>76</v>
      </c>
      <c r="J1849" s="1472" t="b">
        <v>0</v>
      </c>
      <c r="K1849" s="1468" t="s">
        <v>14075</v>
      </c>
      <c r="L1849" s="1471">
        <v>6.6956633642E10</v>
      </c>
      <c r="M1849" s="1463" t="s">
        <v>2426</v>
      </c>
      <c r="O1849" s="1474"/>
      <c r="P1849" s="1463" t="s">
        <v>2426</v>
      </c>
    </row>
    <row r="1850" hidden="1">
      <c r="A1850" s="1464">
        <v>2020.0</v>
      </c>
      <c r="B1850" s="1463" t="s">
        <v>16531</v>
      </c>
      <c r="C1850" s="1463" t="s">
        <v>16532</v>
      </c>
      <c r="D1850" s="1469">
        <v>44331.0</v>
      </c>
      <c r="E1850" s="1470" t="s">
        <v>16533</v>
      </c>
      <c r="F1850" s="1471">
        <v>6.622669988E9</v>
      </c>
      <c r="G1850" s="1471">
        <v>6.622669988E9</v>
      </c>
      <c r="H1850" s="1472" t="b">
        <v>0</v>
      </c>
      <c r="I1850" s="1468" t="s">
        <v>76</v>
      </c>
      <c r="J1850" s="1472" t="b">
        <v>1</v>
      </c>
      <c r="K1850" s="1468" t="s">
        <v>13086</v>
      </c>
      <c r="L1850" s="1475">
        <v>6.60836E11</v>
      </c>
      <c r="M1850" s="1463" t="s">
        <v>2426</v>
      </c>
      <c r="N1850" s="1463" t="s">
        <v>4951</v>
      </c>
      <c r="O1850" s="1474"/>
      <c r="P1850" s="1463" t="s">
        <v>2426</v>
      </c>
    </row>
    <row r="1851" hidden="1">
      <c r="A1851" s="1464">
        <v>2021.0</v>
      </c>
      <c r="B1851" s="1463" t="s">
        <v>16534</v>
      </c>
      <c r="C1851" s="1463" t="s">
        <v>16535</v>
      </c>
      <c r="D1851" s="1469">
        <v>44377.0</v>
      </c>
      <c r="E1851" s="1470" t="s">
        <v>16536</v>
      </c>
      <c r="F1851" s="1471">
        <v>9.48724343E8</v>
      </c>
      <c r="G1851" s="1471">
        <v>9.48724343E8</v>
      </c>
      <c r="H1851" s="1472" t="b">
        <v>0</v>
      </c>
      <c r="I1851" s="1468" t="s">
        <v>76</v>
      </c>
      <c r="J1851" s="1472" t="b">
        <v>0</v>
      </c>
      <c r="K1851" s="1468" t="s">
        <v>5142</v>
      </c>
      <c r="L1851" s="1471">
        <v>6.620964333E9</v>
      </c>
      <c r="M1851" s="1463" t="s">
        <v>2426</v>
      </c>
      <c r="N1851" s="1463" t="s">
        <v>5838</v>
      </c>
      <c r="O1851" s="1463" t="s">
        <v>5838</v>
      </c>
      <c r="P1851" s="1463" t="s">
        <v>2426</v>
      </c>
    </row>
    <row r="1852">
      <c r="A1852" s="1464">
        <v>2022.0</v>
      </c>
      <c r="B1852" s="1463" t="s">
        <v>264</v>
      </c>
      <c r="C1852" s="1463" t="s">
        <v>264</v>
      </c>
      <c r="D1852" s="1469">
        <v>44332.0</v>
      </c>
      <c r="E1852" s="1470" t="s">
        <v>5549</v>
      </c>
      <c r="F1852" s="1471">
        <v>6.633125488E9</v>
      </c>
      <c r="G1852" s="1471">
        <v>6.633125488E9</v>
      </c>
      <c r="H1852" s="1472" t="b">
        <v>1</v>
      </c>
      <c r="I1852" s="1468" t="s">
        <v>263</v>
      </c>
      <c r="J1852" s="1472" t="b">
        <v>1</v>
      </c>
      <c r="K1852" s="1468" t="s">
        <v>1204</v>
      </c>
      <c r="L1852" s="1471">
        <v>6.6839565594E10</v>
      </c>
      <c r="M1852" s="1463" t="s">
        <v>2437</v>
      </c>
      <c r="N1852" s="1474"/>
      <c r="O1852" s="1474"/>
      <c r="P1852" s="1463" t="s">
        <v>2437</v>
      </c>
    </row>
    <row r="1853" hidden="1">
      <c r="A1853" s="1464">
        <v>2023.0</v>
      </c>
      <c r="B1853" s="1463" t="s">
        <v>16537</v>
      </c>
      <c r="C1853" s="1463" t="s">
        <v>16537</v>
      </c>
      <c r="D1853" s="1469">
        <v>44231.0</v>
      </c>
      <c r="E1853" s="1470" t="s">
        <v>16538</v>
      </c>
      <c r="F1853" s="1471">
        <v>7.63716E7</v>
      </c>
      <c r="G1853" s="1471">
        <v>8.16934611E8</v>
      </c>
      <c r="H1853" s="1472" t="b">
        <v>0</v>
      </c>
      <c r="I1853" s="1468" t="s">
        <v>244</v>
      </c>
      <c r="J1853" s="1472" t="b">
        <v>0</v>
      </c>
      <c r="K1853" s="1473"/>
      <c r="L1853" s="1473"/>
      <c r="M1853" s="1463" t="s">
        <v>2426</v>
      </c>
      <c r="O1853" s="1474"/>
      <c r="P1853" s="1463" t="s">
        <v>2426</v>
      </c>
    </row>
    <row r="1854" hidden="1">
      <c r="A1854" s="1464">
        <v>2024.0</v>
      </c>
      <c r="B1854" s="1463" t="s">
        <v>16539</v>
      </c>
      <c r="C1854" s="1463" t="s">
        <v>16539</v>
      </c>
      <c r="D1854" s="1469">
        <v>44284.0</v>
      </c>
      <c r="E1854" s="1470" t="s">
        <v>16540</v>
      </c>
      <c r="F1854" s="1471">
        <v>9.50256224E8</v>
      </c>
      <c r="G1854" s="1471">
        <v>9.50256224E8</v>
      </c>
      <c r="H1854" s="1472" t="b">
        <v>0</v>
      </c>
      <c r="I1854" s="1468" t="s">
        <v>244</v>
      </c>
      <c r="J1854" s="1472" t="b">
        <v>1</v>
      </c>
      <c r="K1854" s="1473"/>
      <c r="L1854" s="1473"/>
      <c r="M1854" s="1474"/>
      <c r="N1854" s="1474"/>
      <c r="O1854" s="1474"/>
      <c r="P1854" s="1474"/>
    </row>
    <row r="1855" hidden="1">
      <c r="A1855" s="1464">
        <v>2025.0</v>
      </c>
      <c r="B1855" s="1463" t="s">
        <v>12545</v>
      </c>
      <c r="C1855" s="1463" t="s">
        <v>12545</v>
      </c>
      <c r="D1855" s="1469">
        <v>43503.0</v>
      </c>
      <c r="E1855" s="1470" t="s">
        <v>16541</v>
      </c>
      <c r="F1855" s="1471">
        <v>8.8555595E8</v>
      </c>
      <c r="G1855" s="1471">
        <v>8.8555595E8</v>
      </c>
      <c r="H1855" s="1472" t="b">
        <v>0</v>
      </c>
      <c r="I1855" s="1468" t="s">
        <v>76</v>
      </c>
      <c r="J1855" s="1472" t="b">
        <v>1</v>
      </c>
      <c r="K1855" s="1473"/>
      <c r="L1855" s="1473"/>
      <c r="M1855" s="1474"/>
      <c r="N1855" s="1474"/>
      <c r="O1855" s="1474"/>
      <c r="P1855" s="1474"/>
    </row>
    <row r="1856" hidden="1">
      <c r="A1856" s="1464">
        <v>2026.0</v>
      </c>
      <c r="B1856" s="1463" t="s">
        <v>16542</v>
      </c>
      <c r="C1856" s="1463" t="s">
        <v>16543</v>
      </c>
      <c r="D1856" s="1469">
        <v>44331.0</v>
      </c>
      <c r="E1856" s="1470" t="s">
        <v>16544</v>
      </c>
      <c r="F1856" s="1471">
        <v>6.22205664E8</v>
      </c>
      <c r="G1856" s="1471">
        <v>6.22205664E8</v>
      </c>
      <c r="H1856" s="1472" t="b">
        <v>0</v>
      </c>
      <c r="I1856" s="1468" t="s">
        <v>76</v>
      </c>
      <c r="J1856" s="1472" t="b">
        <v>1</v>
      </c>
      <c r="K1856" s="1473"/>
      <c r="L1856" s="1473"/>
      <c r="M1856" s="1463" t="s">
        <v>2437</v>
      </c>
      <c r="N1856" s="1474"/>
      <c r="O1856" s="1474"/>
      <c r="P1856" s="1463" t="s">
        <v>2437</v>
      </c>
    </row>
    <row r="1857" hidden="1">
      <c r="A1857" s="1464">
        <v>2027.0</v>
      </c>
      <c r="B1857" s="1463" t="s">
        <v>16545</v>
      </c>
      <c r="C1857" s="1463" t="s">
        <v>16546</v>
      </c>
      <c r="D1857" s="1469">
        <v>44739.0</v>
      </c>
      <c r="E1857" s="1470" t="s">
        <v>16547</v>
      </c>
      <c r="F1857" s="1471">
        <v>2.6563939E7</v>
      </c>
      <c r="G1857" s="1471">
        <v>6.18236932E8</v>
      </c>
      <c r="H1857" s="1472" t="b">
        <v>0</v>
      </c>
      <c r="I1857" s="1468" t="s">
        <v>76</v>
      </c>
      <c r="J1857" s="1472" t="b">
        <v>0</v>
      </c>
      <c r="K1857" s="1468" t="s">
        <v>16044</v>
      </c>
      <c r="L1857" s="1471">
        <v>6.6629264222E10</v>
      </c>
      <c r="M1857" s="1474"/>
      <c r="N1857" s="1474"/>
      <c r="O1857" s="1474"/>
      <c r="P1857" s="1474"/>
    </row>
    <row r="1858" hidden="1">
      <c r="A1858" s="1464">
        <v>2028.0</v>
      </c>
      <c r="B1858" s="1463" t="s">
        <v>16548</v>
      </c>
      <c r="C1858" s="1463" t="s">
        <v>16549</v>
      </c>
      <c r="D1858" s="1469">
        <v>44331.0</v>
      </c>
      <c r="E1858" s="1470" t="s">
        <v>16550</v>
      </c>
      <c r="F1858" s="1471">
        <v>8.42645941E8</v>
      </c>
      <c r="G1858" s="1471">
        <v>8.42645941E8</v>
      </c>
      <c r="H1858" s="1472" t="b">
        <v>0</v>
      </c>
      <c r="I1858" s="1468" t="s">
        <v>76</v>
      </c>
      <c r="J1858" s="1472" t="b">
        <v>1</v>
      </c>
      <c r="K1858" s="1468" t="s">
        <v>13086</v>
      </c>
      <c r="L1858" s="1475">
        <v>6.60836E11</v>
      </c>
      <c r="M1858" s="1474"/>
      <c r="N1858" s="1474"/>
      <c r="O1858" s="1474"/>
      <c r="P1858" s="1474"/>
    </row>
    <row r="1859">
      <c r="A1859" s="1464">
        <v>2029.0</v>
      </c>
      <c r="B1859" s="1463" t="s">
        <v>5550</v>
      </c>
      <c r="C1859" s="1463" t="s">
        <v>5551</v>
      </c>
      <c r="D1859" s="1469">
        <v>45003.0</v>
      </c>
      <c r="E1859" s="1470" t="s">
        <v>5552</v>
      </c>
      <c r="F1859" s="1471">
        <v>8.16315647E8</v>
      </c>
      <c r="G1859" s="1471">
        <v>8.16315647E8</v>
      </c>
      <c r="H1859" s="1472" t="b">
        <v>1</v>
      </c>
      <c r="I1859" s="1468" t="s">
        <v>76</v>
      </c>
      <c r="J1859" s="1472" t="b">
        <v>1</v>
      </c>
      <c r="K1859" s="1468" t="s">
        <v>1077</v>
      </c>
      <c r="L1859" s="1471">
        <v>6.6618258585E10</v>
      </c>
      <c r="M1859" s="1463" t="s">
        <v>2437</v>
      </c>
      <c r="N1859" s="1463" t="s">
        <v>10071</v>
      </c>
      <c r="O1859" s="1463" t="s">
        <v>10071</v>
      </c>
      <c r="P1859" s="1463" t="s">
        <v>2437</v>
      </c>
    </row>
    <row r="1860" hidden="1">
      <c r="A1860" s="1464">
        <v>2030.0</v>
      </c>
      <c r="B1860" s="1463" t="s">
        <v>16551</v>
      </c>
      <c r="C1860" s="1463" t="s">
        <v>16552</v>
      </c>
      <c r="D1860" s="1469">
        <v>44545.0</v>
      </c>
      <c r="E1860" s="1470" t="s">
        <v>16553</v>
      </c>
      <c r="F1860" s="1471">
        <v>9.92524456E8</v>
      </c>
      <c r="G1860" s="1471">
        <v>9.92524456E8</v>
      </c>
      <c r="H1860" s="1472" t="b">
        <v>0</v>
      </c>
      <c r="I1860" s="1468" t="s">
        <v>76</v>
      </c>
      <c r="J1860" s="1472" t="b">
        <v>0</v>
      </c>
      <c r="K1860" s="1473"/>
      <c r="L1860" s="1473"/>
      <c r="M1860" s="1474"/>
      <c r="N1860" s="1474"/>
      <c r="O1860" s="1474"/>
      <c r="P1860" s="1474"/>
    </row>
    <row r="1861">
      <c r="A1861" s="1464">
        <v>2031.0</v>
      </c>
      <c r="B1861" s="1463" t="s">
        <v>5553</v>
      </c>
      <c r="C1861" s="1463" t="s">
        <v>5554</v>
      </c>
      <c r="D1861" s="1469">
        <v>44331.0</v>
      </c>
      <c r="E1861" s="1470" t="s">
        <v>5555</v>
      </c>
      <c r="F1861" s="1471">
        <v>9.17838772E8</v>
      </c>
      <c r="G1861" s="1471">
        <v>9.17801254E8</v>
      </c>
      <c r="H1861" s="1472" t="b">
        <v>1</v>
      </c>
      <c r="I1861" s="1468" t="s">
        <v>263</v>
      </c>
      <c r="J1861" s="1472" t="b">
        <v>1</v>
      </c>
      <c r="K1861" s="1468" t="s">
        <v>4936</v>
      </c>
      <c r="L1861" s="1471">
        <v>6.6909921784E10</v>
      </c>
      <c r="M1861" s="1463" t="s">
        <v>2536</v>
      </c>
      <c r="N1861" s="1474"/>
      <c r="O1861" s="1474"/>
      <c r="P1861" s="1463" t="s">
        <v>2536</v>
      </c>
    </row>
    <row r="1862" hidden="1">
      <c r="A1862" s="1464">
        <v>2032.0</v>
      </c>
      <c r="B1862" s="1463" t="s">
        <v>16554</v>
      </c>
      <c r="C1862" s="1463" t="s">
        <v>16555</v>
      </c>
      <c r="D1862" s="1469">
        <v>45259.0</v>
      </c>
      <c r="E1862" s="1470" t="s">
        <v>16556</v>
      </c>
      <c r="F1862" s="1471">
        <v>2.2074999E7</v>
      </c>
      <c r="G1862" s="1471">
        <v>2.2074999E7</v>
      </c>
      <c r="H1862" s="1472" t="b">
        <v>0</v>
      </c>
      <c r="I1862" s="1468" t="s">
        <v>76</v>
      </c>
      <c r="J1862" s="1472" t="b">
        <v>0</v>
      </c>
      <c r="K1862" s="1468" t="s">
        <v>4929</v>
      </c>
      <c r="L1862" s="1475">
        <v>6.69232E15</v>
      </c>
      <c r="M1862" s="1463" t="s">
        <v>2426</v>
      </c>
      <c r="O1862" s="1463" t="s">
        <v>4931</v>
      </c>
      <c r="P1862" s="1463" t="s">
        <v>16557</v>
      </c>
    </row>
    <row r="1863" hidden="1">
      <c r="A1863" s="1464">
        <v>2033.0</v>
      </c>
      <c r="B1863" s="1463" t="s">
        <v>16558</v>
      </c>
      <c r="C1863" s="1463" t="s">
        <v>16559</v>
      </c>
      <c r="D1863" s="1469">
        <v>44273.0</v>
      </c>
      <c r="E1863" s="1470" t="s">
        <v>16560</v>
      </c>
      <c r="F1863" s="1471">
        <v>6.620030403E9</v>
      </c>
      <c r="G1863" s="1471">
        <v>6.6624247168E10</v>
      </c>
      <c r="H1863" s="1472" t="b">
        <v>0</v>
      </c>
      <c r="I1863" s="1468" t="s">
        <v>76</v>
      </c>
      <c r="J1863" s="1472" t="b">
        <v>1</v>
      </c>
      <c r="K1863" s="1473"/>
      <c r="L1863" s="1473"/>
      <c r="M1863" s="1463" t="s">
        <v>2476</v>
      </c>
      <c r="N1863" s="1474"/>
      <c r="O1863" s="1474"/>
      <c r="P1863" s="1463" t="s">
        <v>2476</v>
      </c>
    </row>
    <row r="1864" hidden="1">
      <c r="A1864" s="1464">
        <v>2034.0</v>
      </c>
      <c r="B1864" s="1463" t="s">
        <v>16561</v>
      </c>
      <c r="C1864" s="1463" t="s">
        <v>16562</v>
      </c>
      <c r="D1864" s="1469">
        <v>44273.0</v>
      </c>
      <c r="E1864" s="1470" t="s">
        <v>16563</v>
      </c>
      <c r="F1864" s="1471">
        <v>6.26541377E8</v>
      </c>
      <c r="G1864" s="1471">
        <v>6.26541377E8</v>
      </c>
      <c r="H1864" s="1472" t="b">
        <v>0</v>
      </c>
      <c r="I1864" s="1468" t="s">
        <v>244</v>
      </c>
      <c r="J1864" s="1472" t="b">
        <v>0</v>
      </c>
      <c r="K1864" s="1468" t="s">
        <v>16044</v>
      </c>
      <c r="L1864" s="1471">
        <v>6.6629264222E10</v>
      </c>
      <c r="M1864" s="1463" t="s">
        <v>2426</v>
      </c>
      <c r="N1864" s="1463" t="s">
        <v>244</v>
      </c>
      <c r="O1864" s="1463" t="s">
        <v>244</v>
      </c>
      <c r="P1864" s="1463" t="s">
        <v>2426</v>
      </c>
    </row>
    <row r="1865" hidden="1">
      <c r="A1865" s="1464">
        <v>2035.0</v>
      </c>
      <c r="B1865" s="1463" t="s">
        <v>3712</v>
      </c>
      <c r="C1865" s="1463" t="s">
        <v>16564</v>
      </c>
      <c r="D1865" s="1469">
        <v>44497.0</v>
      </c>
      <c r="E1865" s="1470" t="s">
        <v>16565</v>
      </c>
      <c r="F1865" s="1471">
        <v>6.41825262E8</v>
      </c>
      <c r="G1865" s="1471">
        <v>6.41825262E8</v>
      </c>
      <c r="H1865" s="1472" t="b">
        <v>0</v>
      </c>
      <c r="I1865" s="1468" t="s">
        <v>76</v>
      </c>
      <c r="J1865" s="1472" t="b">
        <v>0</v>
      </c>
      <c r="K1865" s="1468" t="s">
        <v>4940</v>
      </c>
      <c r="L1865" s="1471">
        <v>6.68193916E10</v>
      </c>
      <c r="M1865" s="1463" t="s">
        <v>2659</v>
      </c>
      <c r="N1865" s="1463" t="s">
        <v>5061</v>
      </c>
      <c r="O1865" s="1463" t="s">
        <v>5061</v>
      </c>
      <c r="P1865" s="1463" t="s">
        <v>2659</v>
      </c>
    </row>
    <row r="1866" hidden="1">
      <c r="A1866" s="1464">
        <v>2036.0</v>
      </c>
      <c r="B1866" s="1463" t="s">
        <v>16566</v>
      </c>
      <c r="C1866" s="1463" t="s">
        <v>16567</v>
      </c>
      <c r="D1866" s="1469">
        <v>44331.0</v>
      </c>
      <c r="E1866" s="1470" t="s">
        <v>16568</v>
      </c>
      <c r="F1866" s="1471">
        <v>6.4920286E8</v>
      </c>
      <c r="G1866" s="1471">
        <v>6.4920286E8</v>
      </c>
      <c r="H1866" s="1472" t="b">
        <v>0</v>
      </c>
      <c r="I1866" s="1468" t="s">
        <v>76</v>
      </c>
      <c r="J1866" s="1472" t="b">
        <v>0</v>
      </c>
      <c r="K1866" s="1473"/>
      <c r="L1866" s="1473"/>
      <c r="M1866" s="1463" t="s">
        <v>2937</v>
      </c>
      <c r="N1866" s="1474"/>
      <c r="O1866" s="1474"/>
      <c r="P1866" s="1463" t="s">
        <v>2937</v>
      </c>
    </row>
    <row r="1867" hidden="1">
      <c r="A1867" s="1464">
        <v>2037.0</v>
      </c>
      <c r="B1867" s="1463" t="s">
        <v>16569</v>
      </c>
      <c r="C1867" s="1463" t="s">
        <v>16570</v>
      </c>
      <c r="D1867" s="1469">
        <v>44331.0</v>
      </c>
      <c r="E1867" s="1470" t="s">
        <v>16571</v>
      </c>
      <c r="F1867" s="1471">
        <v>6.46064465E8</v>
      </c>
      <c r="G1867" s="1471">
        <v>6.46064465E8</v>
      </c>
      <c r="H1867" s="1472" t="b">
        <v>0</v>
      </c>
      <c r="I1867" s="1468" t="s">
        <v>76</v>
      </c>
      <c r="J1867" s="1472" t="b">
        <v>0</v>
      </c>
      <c r="K1867" s="1468" t="s">
        <v>6480</v>
      </c>
      <c r="L1867" s="1471">
        <v>6.6647253923E10</v>
      </c>
      <c r="M1867" s="1463" t="s">
        <v>2440</v>
      </c>
      <c r="N1867" s="1463" t="s">
        <v>5089</v>
      </c>
      <c r="O1867" s="1474"/>
      <c r="P1867" s="1463" t="s">
        <v>2440</v>
      </c>
    </row>
    <row r="1868" hidden="1">
      <c r="A1868" s="1464">
        <v>2038.0</v>
      </c>
      <c r="B1868" s="1463" t="s">
        <v>16572</v>
      </c>
      <c r="C1868" s="1463" t="s">
        <v>16573</v>
      </c>
      <c r="D1868" s="1469">
        <v>44274.0</v>
      </c>
      <c r="E1868" s="1470" t="s">
        <v>16574</v>
      </c>
      <c r="F1868" s="1471">
        <v>9.17409898E8</v>
      </c>
      <c r="G1868" s="1471">
        <v>8.55735307E8</v>
      </c>
      <c r="H1868" s="1472" t="b">
        <v>0</v>
      </c>
      <c r="I1868" s="1468" t="s">
        <v>244</v>
      </c>
      <c r="J1868" s="1472" t="b">
        <v>1</v>
      </c>
      <c r="K1868" s="1468" t="s">
        <v>14736</v>
      </c>
      <c r="L1868" s="1471">
        <v>6.6944964881E10</v>
      </c>
      <c r="M1868" s="1463" t="s">
        <v>2464</v>
      </c>
      <c r="N1868" s="1463" t="s">
        <v>244</v>
      </c>
      <c r="O1868" s="1463" t="s">
        <v>244</v>
      </c>
      <c r="P1868" s="1463" t="s">
        <v>2464</v>
      </c>
    </row>
    <row r="1869" hidden="1">
      <c r="A1869" s="1464">
        <v>2039.0</v>
      </c>
      <c r="B1869" s="1463" t="s">
        <v>16575</v>
      </c>
      <c r="C1869" s="1463" t="s">
        <v>16576</v>
      </c>
      <c r="D1869" s="1469">
        <v>44292.0</v>
      </c>
      <c r="E1869" s="1470" t="s">
        <v>16577</v>
      </c>
      <c r="F1869" s="1471">
        <v>7.6645999E7</v>
      </c>
      <c r="G1869" s="1471">
        <v>9.54103667E8</v>
      </c>
      <c r="H1869" s="1472" t="b">
        <v>0</v>
      </c>
      <c r="I1869" s="1468" t="s">
        <v>244</v>
      </c>
      <c r="J1869" s="1472" t="b">
        <v>0</v>
      </c>
      <c r="K1869" s="1468" t="s">
        <v>4936</v>
      </c>
      <c r="L1869" s="1471">
        <v>6.6909921784E10</v>
      </c>
      <c r="M1869" s="1463" t="s">
        <v>2426</v>
      </c>
      <c r="N1869" s="1463" t="s">
        <v>244</v>
      </c>
      <c r="O1869" s="1463" t="s">
        <v>15764</v>
      </c>
      <c r="P1869" s="1463" t="s">
        <v>5188</v>
      </c>
    </row>
    <row r="1870" hidden="1">
      <c r="A1870" s="1464">
        <v>2040.0</v>
      </c>
      <c r="B1870" s="1463" t="s">
        <v>16578</v>
      </c>
      <c r="C1870" s="1463" t="s">
        <v>16579</v>
      </c>
      <c r="D1870" s="1469">
        <v>44275.0</v>
      </c>
      <c r="E1870" s="1470" t="s">
        <v>16580</v>
      </c>
      <c r="F1870" s="1475">
        <v>6.6095E11</v>
      </c>
      <c r="G1870" s="1475">
        <v>6.60883E11</v>
      </c>
      <c r="H1870" s="1472" t="b">
        <v>0</v>
      </c>
      <c r="I1870" s="1468" t="s">
        <v>76</v>
      </c>
      <c r="J1870" s="1472" t="b">
        <v>1</v>
      </c>
      <c r="K1870" s="1473"/>
      <c r="L1870" s="1473"/>
      <c r="M1870" s="1463" t="s">
        <v>5019</v>
      </c>
      <c r="N1870" s="1463" t="s">
        <v>5019</v>
      </c>
      <c r="O1870" s="1474"/>
      <c r="P1870" s="1474"/>
    </row>
    <row r="1871" hidden="1">
      <c r="A1871" s="1464">
        <v>2041.0</v>
      </c>
      <c r="B1871" s="1463" t="s">
        <v>16581</v>
      </c>
      <c r="C1871" s="1463" t="s">
        <v>16582</v>
      </c>
      <c r="D1871" s="1469">
        <v>44652.0</v>
      </c>
      <c r="E1871" s="1470" t="s">
        <v>16583</v>
      </c>
      <c r="F1871" s="1471">
        <v>7.6212866E7</v>
      </c>
      <c r="G1871" s="1471">
        <v>7.6212866E7</v>
      </c>
      <c r="H1871" s="1472" t="b">
        <v>0</v>
      </c>
      <c r="I1871" s="1468" t="s">
        <v>244</v>
      </c>
      <c r="J1871" s="1472" t="b">
        <v>0</v>
      </c>
      <c r="K1871" s="1468" t="s">
        <v>5142</v>
      </c>
      <c r="L1871" s="1471">
        <v>6.620964333E9</v>
      </c>
      <c r="M1871" s="1463" t="s">
        <v>2464</v>
      </c>
      <c r="N1871" s="1463" t="s">
        <v>244</v>
      </c>
      <c r="O1871" s="1463" t="s">
        <v>244</v>
      </c>
      <c r="P1871" s="1463" t="s">
        <v>2464</v>
      </c>
    </row>
    <row r="1872">
      <c r="A1872" s="1464">
        <v>2042.0</v>
      </c>
      <c r="B1872" s="1463" t="s">
        <v>5557</v>
      </c>
      <c r="C1872" s="1463" t="s">
        <v>5558</v>
      </c>
      <c r="D1872" s="1469">
        <v>44331.0</v>
      </c>
      <c r="E1872" s="1470" t="s">
        <v>5559</v>
      </c>
      <c r="F1872" s="1471">
        <v>6.14415181E8</v>
      </c>
      <c r="G1872" s="1471">
        <v>9.17801254E8</v>
      </c>
      <c r="H1872" s="1472" t="b">
        <v>1</v>
      </c>
      <c r="I1872" s="1468" t="s">
        <v>263</v>
      </c>
      <c r="J1872" s="1472" t="b">
        <v>1</v>
      </c>
      <c r="K1872" s="1468" t="s">
        <v>5142</v>
      </c>
      <c r="L1872" s="1471">
        <v>6.620964333E9</v>
      </c>
      <c r="M1872" s="1463" t="s">
        <v>2659</v>
      </c>
      <c r="N1872" s="1474"/>
      <c r="O1872" s="1474"/>
      <c r="P1872" s="1463" t="s">
        <v>11052</v>
      </c>
    </row>
    <row r="1873" hidden="1">
      <c r="A1873" s="1464">
        <v>2043.0</v>
      </c>
      <c r="B1873" s="1463" t="s">
        <v>16584</v>
      </c>
      <c r="C1873" s="1463" t="s">
        <v>16585</v>
      </c>
      <c r="D1873" s="1469">
        <v>44331.0</v>
      </c>
      <c r="E1873" s="1470" t="s">
        <v>16586</v>
      </c>
      <c r="F1873" s="1471">
        <v>9.88199605E8</v>
      </c>
      <c r="G1873" s="1471">
        <v>9.88199605E8</v>
      </c>
      <c r="H1873" s="1472" t="b">
        <v>0</v>
      </c>
      <c r="I1873" s="1468" t="s">
        <v>263</v>
      </c>
      <c r="J1873" s="1472" t="b">
        <v>0</v>
      </c>
      <c r="K1873" s="1468" t="s">
        <v>1204</v>
      </c>
      <c r="L1873" s="1471">
        <v>6.6839565594E10</v>
      </c>
      <c r="M1873" s="1474"/>
      <c r="N1873" s="1474"/>
      <c r="O1873" s="1474"/>
      <c r="P1873" s="1474"/>
    </row>
    <row r="1874">
      <c r="A1874" s="1464">
        <v>2044.0</v>
      </c>
      <c r="B1874" s="1463" t="s">
        <v>5560</v>
      </c>
      <c r="C1874" s="1463" t="s">
        <v>5561</v>
      </c>
      <c r="D1874" s="1469">
        <v>44609.0</v>
      </c>
      <c r="E1874" s="1470" t="s">
        <v>5562</v>
      </c>
      <c r="F1874" s="1471">
        <v>7.6688225E7</v>
      </c>
      <c r="G1874" s="1471">
        <v>8.18753539E8</v>
      </c>
      <c r="H1874" s="1472" t="b">
        <v>1</v>
      </c>
      <c r="I1874" s="1468" t="s">
        <v>244</v>
      </c>
      <c r="J1874" s="1472" t="b">
        <v>1</v>
      </c>
      <c r="K1874" s="1468" t="s">
        <v>5142</v>
      </c>
      <c r="L1874" s="1471">
        <v>6.620964333E9</v>
      </c>
      <c r="M1874" s="1463" t="s">
        <v>2476</v>
      </c>
      <c r="N1874" s="1474"/>
      <c r="O1874" s="1463" t="s">
        <v>10493</v>
      </c>
      <c r="P1874" s="1463" t="s">
        <v>11067</v>
      </c>
    </row>
    <row r="1875" hidden="1">
      <c r="A1875" s="1464">
        <v>2045.0</v>
      </c>
      <c r="B1875" s="1463" t="s">
        <v>16587</v>
      </c>
      <c r="C1875" s="1463" t="s">
        <v>16588</v>
      </c>
      <c r="D1875" s="1469">
        <v>44331.0</v>
      </c>
      <c r="E1875" s="1470" t="s">
        <v>16589</v>
      </c>
      <c r="F1875" s="1471">
        <v>2.2074999E7</v>
      </c>
      <c r="G1875" s="1471">
        <v>8.46284552E8</v>
      </c>
      <c r="H1875" s="1472" t="b">
        <v>0</v>
      </c>
      <c r="I1875" s="1468" t="s">
        <v>76</v>
      </c>
      <c r="J1875" s="1472" t="b">
        <v>0</v>
      </c>
      <c r="K1875" s="1473"/>
      <c r="L1875" s="1473"/>
      <c r="M1875" s="1463" t="s">
        <v>4962</v>
      </c>
      <c r="N1875" s="1463" t="s">
        <v>4962</v>
      </c>
      <c r="O1875" s="1474"/>
      <c r="P1875" s="1474"/>
    </row>
    <row r="1876" hidden="1">
      <c r="A1876" s="1464">
        <v>2046.0</v>
      </c>
      <c r="B1876" s="1463" t="s">
        <v>16590</v>
      </c>
      <c r="C1876" s="1463" t="s">
        <v>16591</v>
      </c>
      <c r="D1876" s="1469">
        <v>44331.0</v>
      </c>
      <c r="E1876" s="1470" t="s">
        <v>16592</v>
      </c>
      <c r="F1876" s="1471">
        <v>8.98115333E8</v>
      </c>
      <c r="G1876" s="1471">
        <v>8.98115333E8</v>
      </c>
      <c r="H1876" s="1472" t="b">
        <v>0</v>
      </c>
      <c r="I1876" s="1468" t="s">
        <v>76</v>
      </c>
      <c r="J1876" s="1472" t="b">
        <v>1</v>
      </c>
      <c r="K1876" s="1473"/>
      <c r="L1876" s="1473"/>
      <c r="M1876" s="1474"/>
      <c r="N1876" s="1474"/>
      <c r="O1876" s="1474"/>
      <c r="P1876" s="1474"/>
    </row>
    <row r="1877" hidden="1">
      <c r="A1877" s="1464">
        <v>2047.0</v>
      </c>
      <c r="B1877" s="1463" t="s">
        <v>16593</v>
      </c>
      <c r="C1877" s="1463" t="s">
        <v>16594</v>
      </c>
      <c r="D1877" s="1469">
        <v>44277.0</v>
      </c>
      <c r="E1877" s="1470" t="s">
        <v>16595</v>
      </c>
      <c r="F1877" s="1471">
        <v>8.98115333E8</v>
      </c>
      <c r="G1877" s="1471">
        <v>8.98115333E8</v>
      </c>
      <c r="H1877" s="1472" t="b">
        <v>0</v>
      </c>
      <c r="I1877" s="1468" t="s">
        <v>76</v>
      </c>
      <c r="J1877" s="1472" t="b">
        <v>0</v>
      </c>
      <c r="K1877" s="1473"/>
      <c r="L1877" s="1473"/>
      <c r="M1877" s="1474"/>
      <c r="N1877" s="1474"/>
      <c r="O1877" s="1474"/>
      <c r="P1877" s="1474"/>
    </row>
    <row r="1878" hidden="1">
      <c r="A1878" s="1464">
        <v>2048.0</v>
      </c>
      <c r="B1878" s="1463" t="s">
        <v>16596</v>
      </c>
      <c r="C1878" s="1463" t="s">
        <v>16597</v>
      </c>
      <c r="D1878" s="1469">
        <v>44331.0</v>
      </c>
      <c r="E1878" s="1470" t="s">
        <v>16598</v>
      </c>
      <c r="F1878" s="1471">
        <v>9.6885185E8</v>
      </c>
      <c r="G1878" s="1471">
        <v>9.6885185E8</v>
      </c>
      <c r="H1878" s="1472" t="b">
        <v>0</v>
      </c>
      <c r="I1878" s="1468" t="s">
        <v>76</v>
      </c>
      <c r="J1878" s="1472" t="b">
        <v>1</v>
      </c>
      <c r="K1878" s="1473"/>
      <c r="L1878" s="1473"/>
      <c r="M1878" s="1474"/>
      <c r="N1878" s="1474"/>
      <c r="O1878" s="1474"/>
      <c r="P1878" s="1474"/>
    </row>
    <row r="1879">
      <c r="A1879" s="1464">
        <v>2049.0</v>
      </c>
      <c r="B1879" s="1463" t="s">
        <v>5563</v>
      </c>
      <c r="C1879" s="1463" t="s">
        <v>5564</v>
      </c>
      <c r="D1879" s="1469">
        <v>44331.0</v>
      </c>
      <c r="E1879" s="1470" t="s">
        <v>5565</v>
      </c>
      <c r="F1879" s="1471">
        <v>8.66235954E8</v>
      </c>
      <c r="G1879" s="1471">
        <v>8.66235954E8</v>
      </c>
      <c r="H1879" s="1472" t="b">
        <v>1</v>
      </c>
      <c r="I1879" s="1468" t="s">
        <v>76</v>
      </c>
      <c r="J1879" s="1472" t="b">
        <v>1</v>
      </c>
      <c r="K1879" s="1468" t="s">
        <v>4940</v>
      </c>
      <c r="L1879" s="1471">
        <v>6.68193916E10</v>
      </c>
      <c r="M1879" s="1463" t="s">
        <v>2437</v>
      </c>
      <c r="N1879" s="1474"/>
      <c r="O1879" s="1463" t="s">
        <v>10071</v>
      </c>
      <c r="P1879" s="1463" t="s">
        <v>11086</v>
      </c>
    </row>
    <row r="1880" hidden="1">
      <c r="A1880" s="1464">
        <v>2050.0</v>
      </c>
      <c r="B1880" s="1463" t="s">
        <v>16599</v>
      </c>
      <c r="C1880" s="1463" t="s">
        <v>16600</v>
      </c>
      <c r="D1880" s="1469">
        <v>44331.0</v>
      </c>
      <c r="E1880" s="1470" t="s">
        <v>16601</v>
      </c>
      <c r="F1880" s="1471">
        <v>9.23343636E8</v>
      </c>
      <c r="G1880" s="1471">
        <v>9.23343636E8</v>
      </c>
      <c r="H1880" s="1472" t="b">
        <v>0</v>
      </c>
      <c r="I1880" s="1468" t="s">
        <v>76</v>
      </c>
      <c r="J1880" s="1472" t="b">
        <v>1</v>
      </c>
      <c r="K1880" s="1473"/>
      <c r="L1880" s="1473"/>
      <c r="M1880" s="1463" t="s">
        <v>2464</v>
      </c>
      <c r="N1880" s="1463" t="s">
        <v>5101</v>
      </c>
      <c r="O1880" s="1474"/>
      <c r="P1880" s="1463" t="s">
        <v>2464</v>
      </c>
    </row>
    <row r="1881" hidden="1">
      <c r="A1881" s="1464">
        <v>2051.0</v>
      </c>
      <c r="B1881" s="1463" t="s">
        <v>16602</v>
      </c>
      <c r="C1881" s="1463" t="s">
        <v>16603</v>
      </c>
      <c r="D1881" s="1469">
        <v>44331.0</v>
      </c>
      <c r="E1881" s="1470" t="s">
        <v>16604</v>
      </c>
      <c r="F1881" s="1468" t="s">
        <v>16605</v>
      </c>
      <c r="G1881" s="1468" t="s">
        <v>16605</v>
      </c>
      <c r="H1881" s="1472" t="b">
        <v>0</v>
      </c>
      <c r="I1881" s="1468" t="s">
        <v>76</v>
      </c>
      <c r="J1881" s="1472" t="b">
        <v>0</v>
      </c>
      <c r="K1881" s="1468" t="s">
        <v>6480</v>
      </c>
      <c r="L1881" s="1471">
        <v>6.6647253923E10</v>
      </c>
      <c r="M1881" s="1463" t="s">
        <v>2426</v>
      </c>
      <c r="O1881" s="1474"/>
      <c r="P1881" s="1463" t="s">
        <v>2426</v>
      </c>
    </row>
    <row r="1882" hidden="1">
      <c r="A1882" s="1464">
        <v>2052.0</v>
      </c>
      <c r="B1882" s="1463" t="s">
        <v>16606</v>
      </c>
      <c r="C1882" s="1463" t="s">
        <v>16607</v>
      </c>
      <c r="D1882" s="1469">
        <v>44331.0</v>
      </c>
      <c r="E1882" s="1470" t="s">
        <v>16608</v>
      </c>
      <c r="F1882" s="1471">
        <v>6.51461462E8</v>
      </c>
      <c r="G1882" s="1471">
        <v>6.51461462E8</v>
      </c>
      <c r="H1882" s="1472" t="b">
        <v>0</v>
      </c>
      <c r="I1882" s="1468" t="s">
        <v>76</v>
      </c>
      <c r="J1882" s="1472" t="b">
        <v>0</v>
      </c>
      <c r="K1882" s="1473"/>
      <c r="L1882" s="1473"/>
      <c r="M1882" s="1463" t="s">
        <v>2432</v>
      </c>
      <c r="N1882" s="1474"/>
      <c r="O1882" s="1474"/>
      <c r="P1882" s="1463" t="s">
        <v>2432</v>
      </c>
    </row>
    <row r="1883" hidden="1">
      <c r="A1883" s="1464">
        <v>2053.0</v>
      </c>
      <c r="B1883" s="1463" t="s">
        <v>16609</v>
      </c>
      <c r="C1883" s="1463" t="s">
        <v>16610</v>
      </c>
      <c r="D1883" s="1469">
        <v>44331.0</v>
      </c>
      <c r="E1883" s="1470" t="s">
        <v>16611</v>
      </c>
      <c r="F1883" s="1471">
        <v>8.39993009E8</v>
      </c>
      <c r="G1883" s="1471">
        <v>8.39993009E8</v>
      </c>
      <c r="H1883" s="1472" t="b">
        <v>0</v>
      </c>
      <c r="I1883" s="1468" t="s">
        <v>263</v>
      </c>
      <c r="J1883" s="1472" t="b">
        <v>1</v>
      </c>
      <c r="K1883" s="1473"/>
      <c r="L1883" s="1473"/>
      <c r="M1883" s="1463" t="s">
        <v>2426</v>
      </c>
      <c r="O1883" s="1474"/>
      <c r="P1883" s="1463" t="s">
        <v>2426</v>
      </c>
    </row>
    <row r="1884" hidden="1">
      <c r="A1884" s="1464">
        <v>2054.0</v>
      </c>
      <c r="B1884" s="1463" t="s">
        <v>16612</v>
      </c>
      <c r="C1884" s="1463" t="s">
        <v>16613</v>
      </c>
      <c r="D1884" s="1469">
        <v>44331.0</v>
      </c>
      <c r="E1884" s="1470" t="s">
        <v>16614</v>
      </c>
      <c r="F1884" s="1471">
        <v>9.09128569E8</v>
      </c>
      <c r="G1884" s="1471">
        <v>9.09128569E8</v>
      </c>
      <c r="H1884" s="1472" t="b">
        <v>0</v>
      </c>
      <c r="I1884" s="1468" t="s">
        <v>76</v>
      </c>
      <c r="J1884" s="1472" t="b">
        <v>0</v>
      </c>
      <c r="K1884" s="1473"/>
      <c r="L1884" s="1473"/>
      <c r="M1884" s="1463" t="s">
        <v>2464</v>
      </c>
      <c r="N1884" s="1463" t="s">
        <v>5101</v>
      </c>
      <c r="O1884" s="1474"/>
      <c r="P1884" s="1463" t="s">
        <v>2464</v>
      </c>
    </row>
    <row r="1885" hidden="1">
      <c r="A1885" s="1464">
        <v>2055.0</v>
      </c>
      <c r="B1885" s="1463" t="s">
        <v>16615</v>
      </c>
      <c r="C1885" s="1463" t="s">
        <v>16616</v>
      </c>
      <c r="D1885" s="1469">
        <v>44331.0</v>
      </c>
      <c r="E1885" s="1470" t="s">
        <v>16617</v>
      </c>
      <c r="F1885" s="1471">
        <v>6.60955619E8</v>
      </c>
      <c r="G1885" s="1471">
        <v>6.60955619E8</v>
      </c>
      <c r="H1885" s="1472" t="b">
        <v>0</v>
      </c>
      <c r="I1885" s="1468" t="s">
        <v>263</v>
      </c>
      <c r="J1885" s="1472" t="b">
        <v>1</v>
      </c>
      <c r="K1885" s="1473"/>
      <c r="L1885" s="1473"/>
      <c r="M1885" s="1463" t="s">
        <v>2464</v>
      </c>
      <c r="N1885" s="1474"/>
      <c r="O1885" s="1474"/>
      <c r="P1885" s="1463" t="s">
        <v>2464</v>
      </c>
    </row>
    <row r="1886" hidden="1">
      <c r="A1886" s="1464">
        <v>2056.0</v>
      </c>
      <c r="B1886" s="1463" t="s">
        <v>16618</v>
      </c>
      <c r="C1886" s="1463" t="s">
        <v>16619</v>
      </c>
      <c r="D1886" s="1469">
        <v>44341.0</v>
      </c>
      <c r="E1886" s="1470" t="s">
        <v>16620</v>
      </c>
      <c r="F1886" s="1471">
        <v>6.61132272E8</v>
      </c>
      <c r="G1886" s="1471">
        <v>6.61132272E8</v>
      </c>
      <c r="H1886" s="1472" t="b">
        <v>0</v>
      </c>
      <c r="I1886" s="1468" t="s">
        <v>263</v>
      </c>
      <c r="J1886" s="1472" t="b">
        <v>1</v>
      </c>
      <c r="K1886" s="1473"/>
      <c r="L1886" s="1473"/>
      <c r="M1886" s="1463" t="s">
        <v>2440</v>
      </c>
      <c r="N1886" s="1474"/>
      <c r="O1886" s="1474"/>
      <c r="P1886" s="1463" t="s">
        <v>2440</v>
      </c>
    </row>
    <row r="1887" hidden="1">
      <c r="A1887" s="1464">
        <v>2057.0</v>
      </c>
      <c r="B1887" s="1463" t="s">
        <v>16621</v>
      </c>
      <c r="C1887" s="1463" t="s">
        <v>16622</v>
      </c>
      <c r="D1887" s="1469">
        <v>44331.0</v>
      </c>
      <c r="E1887" s="1470" t="s">
        <v>16623</v>
      </c>
      <c r="F1887" s="1471">
        <v>8.78383456E8</v>
      </c>
      <c r="G1887" s="1471">
        <v>8.78383456E8</v>
      </c>
      <c r="H1887" s="1472" t="b">
        <v>0</v>
      </c>
      <c r="I1887" s="1468" t="s">
        <v>263</v>
      </c>
      <c r="J1887" s="1472" t="b">
        <v>1</v>
      </c>
      <c r="K1887" s="1473"/>
      <c r="L1887" s="1473"/>
      <c r="M1887" s="1463" t="s">
        <v>2440</v>
      </c>
      <c r="N1887" s="1474"/>
      <c r="O1887" s="1474"/>
      <c r="P1887" s="1463" t="s">
        <v>2440</v>
      </c>
    </row>
    <row r="1888" hidden="1">
      <c r="A1888" s="1464">
        <v>2058.0</v>
      </c>
      <c r="B1888" s="1463" t="s">
        <v>12545</v>
      </c>
      <c r="C1888" s="1463" t="s">
        <v>12545</v>
      </c>
      <c r="D1888" s="1469">
        <v>43780.0</v>
      </c>
      <c r="E1888" s="1470" t="s">
        <v>16624</v>
      </c>
      <c r="F1888" s="1471">
        <v>9.22811818E8</v>
      </c>
      <c r="G1888" s="1473"/>
      <c r="H1888" s="1472" t="b">
        <v>0</v>
      </c>
      <c r="I1888" s="1468" t="s">
        <v>76</v>
      </c>
      <c r="J1888" s="1472" t="b">
        <v>1</v>
      </c>
      <c r="K1888" s="1473"/>
      <c r="L1888" s="1473"/>
      <c r="M1888" s="1463" t="s">
        <v>2426</v>
      </c>
      <c r="O1888" s="1474"/>
      <c r="P1888" s="1463" t="s">
        <v>2426</v>
      </c>
    </row>
    <row r="1889" hidden="1">
      <c r="A1889" s="1464">
        <v>2059.0</v>
      </c>
      <c r="B1889" s="1463" t="s">
        <v>16625</v>
      </c>
      <c r="C1889" s="1463" t="s">
        <v>16625</v>
      </c>
      <c r="D1889" s="1469">
        <v>44295.0</v>
      </c>
      <c r="E1889" s="1470" t="s">
        <v>16626</v>
      </c>
      <c r="F1889" s="1471">
        <v>2.6721234E7</v>
      </c>
      <c r="G1889" s="1471">
        <v>8.15546717E8</v>
      </c>
      <c r="H1889" s="1472" t="b">
        <v>0</v>
      </c>
      <c r="I1889" s="1468" t="s">
        <v>76</v>
      </c>
      <c r="J1889" s="1472" t="b">
        <v>1</v>
      </c>
      <c r="K1889" s="1473"/>
      <c r="L1889" s="1473"/>
      <c r="M1889" s="1463" t="s">
        <v>4962</v>
      </c>
      <c r="N1889" s="1463" t="s">
        <v>4962</v>
      </c>
      <c r="O1889" s="1474"/>
      <c r="P1889" s="1474"/>
    </row>
    <row r="1890" hidden="1">
      <c r="A1890" s="1464">
        <v>2060.0</v>
      </c>
      <c r="B1890" s="1463" t="s">
        <v>16627</v>
      </c>
      <c r="C1890" s="1463" t="s">
        <v>16628</v>
      </c>
      <c r="D1890" s="1469">
        <v>44331.0</v>
      </c>
      <c r="E1890" s="1470" t="s">
        <v>16629</v>
      </c>
      <c r="F1890" s="1471">
        <v>8.1174455E8</v>
      </c>
      <c r="G1890" s="1471">
        <v>8.1174455E8</v>
      </c>
      <c r="H1890" s="1472" t="b">
        <v>0</v>
      </c>
      <c r="I1890" s="1468" t="s">
        <v>76</v>
      </c>
      <c r="J1890" s="1472" t="b">
        <v>0</v>
      </c>
      <c r="K1890" s="1468" t="s">
        <v>5142</v>
      </c>
      <c r="L1890" s="1471">
        <v>6.620964333E9</v>
      </c>
      <c r="M1890" s="1463" t="s">
        <v>2437</v>
      </c>
      <c r="N1890" s="1474"/>
      <c r="O1890" s="1463" t="s">
        <v>5061</v>
      </c>
      <c r="P1890" s="1463" t="s">
        <v>6988</v>
      </c>
    </row>
    <row r="1891" hidden="1">
      <c r="A1891" s="1464">
        <v>2061.0</v>
      </c>
      <c r="B1891" s="1463" t="s">
        <v>16630</v>
      </c>
      <c r="C1891" s="1463" t="s">
        <v>16630</v>
      </c>
      <c r="D1891" s="1469">
        <v>44651.0</v>
      </c>
      <c r="E1891" s="1470" t="s">
        <v>16631</v>
      </c>
      <c r="F1891" s="1471">
        <v>6.4987979E8</v>
      </c>
      <c r="G1891" s="1471">
        <v>6.4987979E8</v>
      </c>
      <c r="H1891" s="1472" t="b">
        <v>0</v>
      </c>
      <c r="I1891" s="1468" t="s">
        <v>244</v>
      </c>
      <c r="J1891" s="1472" t="b">
        <v>0</v>
      </c>
      <c r="K1891" s="1468" t="s">
        <v>1204</v>
      </c>
      <c r="L1891" s="1471">
        <v>6.6839565594E10</v>
      </c>
      <c r="M1891" s="1463" t="s">
        <v>2476</v>
      </c>
      <c r="N1891" s="1463" t="s">
        <v>244</v>
      </c>
      <c r="O1891" s="1463" t="s">
        <v>244</v>
      </c>
      <c r="P1891" s="1463" t="s">
        <v>5160</v>
      </c>
    </row>
    <row r="1892" hidden="1">
      <c r="A1892" s="1464">
        <v>2062.0</v>
      </c>
      <c r="B1892" s="1463" t="s">
        <v>16632</v>
      </c>
      <c r="C1892" s="1463" t="s">
        <v>16633</v>
      </c>
      <c r="D1892" s="1469">
        <v>44331.0</v>
      </c>
      <c r="E1892" s="1470" t="s">
        <v>16634</v>
      </c>
      <c r="F1892" s="1471">
        <v>8.39993009E8</v>
      </c>
      <c r="G1892" s="1471">
        <v>8.39993009E8</v>
      </c>
      <c r="H1892" s="1472" t="b">
        <v>0</v>
      </c>
      <c r="I1892" s="1468" t="s">
        <v>263</v>
      </c>
      <c r="J1892" s="1472" t="b">
        <v>1</v>
      </c>
      <c r="K1892" s="1473"/>
      <c r="L1892" s="1473"/>
      <c r="M1892" s="1463" t="s">
        <v>2426</v>
      </c>
      <c r="O1892" s="1474"/>
      <c r="P1892" s="1463" t="s">
        <v>2426</v>
      </c>
    </row>
    <row r="1893" hidden="1">
      <c r="A1893" s="1464">
        <v>2063.0</v>
      </c>
      <c r="B1893" s="1463" t="s">
        <v>16635</v>
      </c>
      <c r="C1893" s="1463" t="s">
        <v>16635</v>
      </c>
      <c r="D1893" s="1469">
        <v>44293.0</v>
      </c>
      <c r="E1893" s="1470" t="s">
        <v>16636</v>
      </c>
      <c r="F1893" s="1471">
        <v>6.664987979E10</v>
      </c>
      <c r="G1893" s="1471">
        <v>6.664987979E10</v>
      </c>
      <c r="H1893" s="1472" t="b">
        <v>0</v>
      </c>
      <c r="I1893" s="1468" t="s">
        <v>244</v>
      </c>
      <c r="J1893" s="1472" t="b">
        <v>0</v>
      </c>
      <c r="K1893" s="1468" t="s">
        <v>1204</v>
      </c>
      <c r="L1893" s="1471">
        <v>6.6839565594E10</v>
      </c>
      <c r="M1893" s="1463" t="s">
        <v>2476</v>
      </c>
      <c r="N1893" s="1463" t="s">
        <v>244</v>
      </c>
      <c r="O1893" s="1463" t="s">
        <v>244</v>
      </c>
      <c r="P1893" s="1463" t="s">
        <v>2476</v>
      </c>
    </row>
    <row r="1894" hidden="1">
      <c r="A1894" s="1464">
        <v>2064.0</v>
      </c>
      <c r="B1894" s="1463" t="s">
        <v>16637</v>
      </c>
      <c r="C1894" s="1463" t="s">
        <v>16638</v>
      </c>
      <c r="D1894" s="1469">
        <v>44331.0</v>
      </c>
      <c r="E1894" s="1470" t="s">
        <v>16639</v>
      </c>
      <c r="F1894" s="1471">
        <v>9.48856731E8</v>
      </c>
      <c r="G1894" s="1471">
        <v>9.48856731E8</v>
      </c>
      <c r="H1894" s="1472" t="b">
        <v>0</v>
      </c>
      <c r="I1894" s="1468" t="s">
        <v>76</v>
      </c>
      <c r="J1894" s="1472" t="b">
        <v>0</v>
      </c>
      <c r="K1894" s="1468" t="s">
        <v>1204</v>
      </c>
      <c r="L1894" s="1471">
        <v>6.6839565594E10</v>
      </c>
      <c r="M1894" s="1463" t="s">
        <v>2432</v>
      </c>
      <c r="N1894" s="1463" t="s">
        <v>5963</v>
      </c>
      <c r="P1894" s="1463" t="s">
        <v>2432</v>
      </c>
    </row>
    <row r="1895" hidden="1">
      <c r="A1895" s="1464">
        <v>2065.0</v>
      </c>
      <c r="B1895" s="1463" t="s">
        <v>16640</v>
      </c>
      <c r="C1895" s="1463" t="s">
        <v>16641</v>
      </c>
      <c r="D1895" s="1469">
        <v>44331.0</v>
      </c>
      <c r="E1895" s="1470" t="s">
        <v>16642</v>
      </c>
      <c r="F1895" s="1471">
        <v>6.2812674E8</v>
      </c>
      <c r="G1895" s="1471">
        <v>6.2812674E8</v>
      </c>
      <c r="H1895" s="1472" t="b">
        <v>0</v>
      </c>
      <c r="I1895" s="1468" t="s">
        <v>76</v>
      </c>
      <c r="J1895" s="1472" t="b">
        <v>0</v>
      </c>
      <c r="K1895" s="1468" t="s">
        <v>1204</v>
      </c>
      <c r="L1895" s="1471">
        <v>6.6839565594E10</v>
      </c>
      <c r="M1895" s="1463" t="s">
        <v>2432</v>
      </c>
      <c r="N1895" s="1463" t="s">
        <v>5479</v>
      </c>
      <c r="O1895" s="1474"/>
      <c r="P1895" s="1463" t="s">
        <v>2432</v>
      </c>
    </row>
    <row r="1896" hidden="1">
      <c r="A1896" s="1464">
        <v>2066.0</v>
      </c>
      <c r="B1896" s="1463" t="s">
        <v>16643</v>
      </c>
      <c r="C1896" s="1463" t="s">
        <v>16644</v>
      </c>
      <c r="D1896" s="1469">
        <v>44331.0</v>
      </c>
      <c r="E1896" s="1470" t="s">
        <v>16645</v>
      </c>
      <c r="F1896" s="1471">
        <v>9.48856731E8</v>
      </c>
      <c r="G1896" s="1471">
        <v>9.48856731E8</v>
      </c>
      <c r="H1896" s="1472" t="b">
        <v>0</v>
      </c>
      <c r="I1896" s="1468" t="s">
        <v>76</v>
      </c>
      <c r="J1896" s="1472" t="b">
        <v>0</v>
      </c>
      <c r="K1896" s="1468" t="s">
        <v>1204</v>
      </c>
      <c r="L1896" s="1471">
        <v>6.6839565594E10</v>
      </c>
      <c r="M1896" s="1463" t="s">
        <v>2432</v>
      </c>
      <c r="N1896" s="1463" t="s">
        <v>4954</v>
      </c>
      <c r="O1896" s="1463" t="s">
        <v>5209</v>
      </c>
      <c r="P1896" s="1463" t="s">
        <v>2432</v>
      </c>
    </row>
    <row r="1897" hidden="1">
      <c r="A1897" s="1464">
        <v>2067.0</v>
      </c>
      <c r="B1897" s="1463" t="s">
        <v>16646</v>
      </c>
      <c r="C1897" s="1463" t="s">
        <v>16647</v>
      </c>
      <c r="D1897" s="1469">
        <v>44331.0</v>
      </c>
      <c r="E1897" s="1470" t="s">
        <v>16648</v>
      </c>
      <c r="F1897" s="1471">
        <v>8.63008452E8</v>
      </c>
      <c r="G1897" s="1471">
        <v>8.01688456E8</v>
      </c>
      <c r="H1897" s="1472" t="b">
        <v>0</v>
      </c>
      <c r="I1897" s="1468" t="s">
        <v>76</v>
      </c>
      <c r="J1897" s="1472" t="b">
        <v>0</v>
      </c>
      <c r="K1897" s="1468" t="s">
        <v>13086</v>
      </c>
      <c r="L1897" s="1475">
        <v>6.60836E11</v>
      </c>
      <c r="M1897" s="1474"/>
      <c r="N1897" s="1474"/>
      <c r="O1897" s="1474"/>
      <c r="P1897" s="1474"/>
    </row>
    <row r="1898" hidden="1">
      <c r="A1898" s="1464">
        <v>2068.0</v>
      </c>
      <c r="B1898" s="1463" t="s">
        <v>16649</v>
      </c>
      <c r="C1898" s="1463" t="s">
        <v>16650</v>
      </c>
      <c r="D1898" s="1469">
        <v>44331.0</v>
      </c>
      <c r="E1898" s="1470" t="s">
        <v>16651</v>
      </c>
      <c r="F1898" s="1471">
        <v>2.2922999E7</v>
      </c>
      <c r="G1898" s="1471">
        <v>2.2922999E7</v>
      </c>
      <c r="H1898" s="1472" t="b">
        <v>0</v>
      </c>
      <c r="I1898" s="1468" t="s">
        <v>76</v>
      </c>
      <c r="J1898" s="1472" t="b">
        <v>0</v>
      </c>
      <c r="K1898" s="1473"/>
      <c r="L1898" s="1473"/>
      <c r="M1898" s="1463" t="s">
        <v>5998</v>
      </c>
      <c r="N1898" s="1463" t="s">
        <v>5998</v>
      </c>
      <c r="O1898" s="1474"/>
      <c r="P1898" s="1474"/>
    </row>
    <row r="1899">
      <c r="A1899" s="1464">
        <v>2069.0</v>
      </c>
      <c r="B1899" s="1463" t="s">
        <v>5566</v>
      </c>
      <c r="C1899" s="1463" t="s">
        <v>5567</v>
      </c>
      <c r="D1899" s="1469">
        <v>44331.0</v>
      </c>
      <c r="E1899" s="1470" t="s">
        <v>5568</v>
      </c>
      <c r="F1899" s="1471">
        <v>8.16395599E8</v>
      </c>
      <c r="G1899" s="1471">
        <v>8.16395599E8</v>
      </c>
      <c r="H1899" s="1472" t="b">
        <v>1</v>
      </c>
      <c r="I1899" s="1468" t="s">
        <v>263</v>
      </c>
      <c r="J1899" s="1472" t="b">
        <v>1</v>
      </c>
      <c r="K1899" s="1468" t="s">
        <v>5142</v>
      </c>
      <c r="L1899" s="1471">
        <v>6.620964333E9</v>
      </c>
      <c r="M1899" s="1463" t="s">
        <v>2461</v>
      </c>
      <c r="N1899" s="1474"/>
      <c r="O1899" s="1463" t="s">
        <v>9461</v>
      </c>
      <c r="P1899" s="1463" t="s">
        <v>2461</v>
      </c>
    </row>
    <row r="1900" hidden="1">
      <c r="A1900" s="1464">
        <v>2070.0</v>
      </c>
      <c r="B1900" s="1463" t="s">
        <v>16652</v>
      </c>
      <c r="C1900" s="1463" t="s">
        <v>16653</v>
      </c>
      <c r="D1900" s="1469">
        <v>44331.0</v>
      </c>
      <c r="E1900" s="1470" t="s">
        <v>16654</v>
      </c>
      <c r="F1900" s="1471">
        <v>9.85040905E8</v>
      </c>
      <c r="G1900" s="1471">
        <v>9.55510659E8</v>
      </c>
      <c r="H1900" s="1472" t="b">
        <v>0</v>
      </c>
      <c r="I1900" s="1468" t="s">
        <v>263</v>
      </c>
      <c r="J1900" s="1472" t="b">
        <v>1</v>
      </c>
      <c r="K1900" s="1473"/>
      <c r="L1900" s="1473"/>
      <c r="M1900" s="1474"/>
      <c r="N1900" s="1474"/>
      <c r="O1900" s="1474"/>
      <c r="P1900" s="1474"/>
    </row>
    <row r="1901" hidden="1">
      <c r="A1901" s="1464">
        <v>2071.0</v>
      </c>
      <c r="B1901" s="1463" t="s">
        <v>16655</v>
      </c>
      <c r="C1901" s="1463" t="s">
        <v>16656</v>
      </c>
      <c r="D1901" s="1469">
        <v>44331.0</v>
      </c>
      <c r="E1901" s="1470" t="s">
        <v>16657</v>
      </c>
      <c r="F1901" s="1471">
        <v>9.83623623E8</v>
      </c>
      <c r="G1901" s="1471">
        <v>9.83623623E8</v>
      </c>
      <c r="H1901" s="1472" t="b">
        <v>0</v>
      </c>
      <c r="I1901" s="1468" t="s">
        <v>263</v>
      </c>
      <c r="J1901" s="1472" t="b">
        <v>1</v>
      </c>
      <c r="K1901" s="1473"/>
      <c r="L1901" s="1473"/>
      <c r="M1901" s="1463" t="s">
        <v>2464</v>
      </c>
      <c r="N1901" s="1474"/>
      <c r="O1901" s="1474"/>
      <c r="P1901" s="1463" t="s">
        <v>2464</v>
      </c>
    </row>
    <row r="1902">
      <c r="A1902" s="1464">
        <v>2072.0</v>
      </c>
      <c r="B1902" s="1463" t="s">
        <v>5569</v>
      </c>
      <c r="C1902" s="1463" t="s">
        <v>5570</v>
      </c>
      <c r="D1902" s="1469">
        <v>44978.0</v>
      </c>
      <c r="E1902" s="1470" t="s">
        <v>5571</v>
      </c>
      <c r="F1902" s="1471">
        <v>2.21637E7</v>
      </c>
      <c r="G1902" s="1471">
        <v>2.21637E7</v>
      </c>
      <c r="H1902" s="1472" t="b">
        <v>1</v>
      </c>
      <c r="I1902" s="1468" t="s">
        <v>76</v>
      </c>
      <c r="J1902" s="1472" t="b">
        <v>1</v>
      </c>
      <c r="K1902" s="1468" t="s">
        <v>4929</v>
      </c>
      <c r="L1902" s="1475">
        <v>6.69232E15</v>
      </c>
      <c r="M1902" s="1463" t="s">
        <v>2461</v>
      </c>
      <c r="N1902" s="1474"/>
      <c r="O1902" s="1463" t="s">
        <v>9359</v>
      </c>
      <c r="P1902" s="1463" t="s">
        <v>2461</v>
      </c>
    </row>
    <row r="1903" hidden="1">
      <c r="A1903" s="1464">
        <v>2073.0</v>
      </c>
      <c r="B1903" s="1463" t="s">
        <v>16658</v>
      </c>
      <c r="C1903" s="1463" t="s">
        <v>16659</v>
      </c>
      <c r="D1903" s="1469">
        <v>44331.0</v>
      </c>
      <c r="E1903" s="1470" t="s">
        <v>16660</v>
      </c>
      <c r="F1903" s="1471">
        <v>8.98115333E8</v>
      </c>
      <c r="G1903" s="1471">
        <v>8.98115333E8</v>
      </c>
      <c r="H1903" s="1472" t="b">
        <v>0</v>
      </c>
      <c r="I1903" s="1468" t="s">
        <v>76</v>
      </c>
      <c r="J1903" s="1472" t="b">
        <v>1</v>
      </c>
      <c r="K1903" s="1473"/>
      <c r="L1903" s="1473"/>
      <c r="M1903" s="1463" t="s">
        <v>2426</v>
      </c>
      <c r="O1903" s="1474"/>
      <c r="P1903" s="1463" t="s">
        <v>2426</v>
      </c>
    </row>
    <row r="1904" hidden="1">
      <c r="A1904" s="1464">
        <v>2074.0</v>
      </c>
      <c r="B1904" s="1463" t="s">
        <v>16661</v>
      </c>
      <c r="C1904" s="1463" t="s">
        <v>16662</v>
      </c>
      <c r="D1904" s="1469">
        <v>44287.0</v>
      </c>
      <c r="E1904" s="1470" t="s">
        <v>16663</v>
      </c>
      <c r="F1904" s="1471">
        <v>8.35545422E8</v>
      </c>
      <c r="G1904" s="1471">
        <v>8.35545422E8</v>
      </c>
      <c r="H1904" s="1472" t="b">
        <v>0</v>
      </c>
      <c r="I1904" s="1468" t="s">
        <v>244</v>
      </c>
      <c r="J1904" s="1472" t="b">
        <v>1</v>
      </c>
      <c r="K1904" s="1473"/>
      <c r="L1904" s="1473"/>
      <c r="M1904" s="1463" t="s">
        <v>2440</v>
      </c>
      <c r="N1904" s="1474"/>
      <c r="O1904" s="1474"/>
      <c r="P1904" s="1463" t="s">
        <v>2440</v>
      </c>
    </row>
    <row r="1905" hidden="1">
      <c r="A1905" s="1464">
        <v>2075.0</v>
      </c>
      <c r="B1905" s="1463" t="s">
        <v>16664</v>
      </c>
      <c r="C1905" s="1463" t="s">
        <v>16665</v>
      </c>
      <c r="D1905" s="1469">
        <v>44331.0</v>
      </c>
      <c r="E1905" s="1470" t="s">
        <v>16666</v>
      </c>
      <c r="F1905" s="1471">
        <v>9.71966393E8</v>
      </c>
      <c r="G1905" s="1471">
        <v>9.71966393E8</v>
      </c>
      <c r="H1905" s="1472" t="b">
        <v>0</v>
      </c>
      <c r="I1905" s="1468" t="s">
        <v>263</v>
      </c>
      <c r="J1905" s="1472" t="b">
        <v>0</v>
      </c>
      <c r="K1905" s="1468" t="s">
        <v>5142</v>
      </c>
      <c r="L1905" s="1471">
        <v>6.620964333E9</v>
      </c>
      <c r="M1905" s="1463" t="s">
        <v>2432</v>
      </c>
      <c r="N1905" s="1463" t="s">
        <v>263</v>
      </c>
      <c r="O1905" s="1463" t="s">
        <v>263</v>
      </c>
      <c r="P1905" s="1463" t="s">
        <v>16667</v>
      </c>
    </row>
    <row r="1906" hidden="1">
      <c r="A1906" s="1464">
        <v>2079.0</v>
      </c>
      <c r="B1906" s="1463" t="s">
        <v>16668</v>
      </c>
      <c r="C1906" s="1463" t="s">
        <v>16668</v>
      </c>
      <c r="D1906" s="1469">
        <v>44331.0</v>
      </c>
      <c r="E1906" s="1470" t="s">
        <v>16669</v>
      </c>
      <c r="F1906" s="1471">
        <v>8.94159062E8</v>
      </c>
      <c r="G1906" s="1471">
        <v>8.94159062E8</v>
      </c>
      <c r="H1906" s="1472" t="b">
        <v>0</v>
      </c>
      <c r="I1906" s="1468" t="s">
        <v>76</v>
      </c>
      <c r="J1906" s="1472" t="b">
        <v>1</v>
      </c>
      <c r="K1906" s="1473"/>
      <c r="L1906" s="1473"/>
      <c r="M1906" s="1463" t="s">
        <v>2937</v>
      </c>
      <c r="N1906" s="1474"/>
      <c r="O1906" s="1474"/>
      <c r="P1906" s="1463" t="s">
        <v>2937</v>
      </c>
    </row>
    <row r="1907" hidden="1">
      <c r="A1907" s="1464">
        <v>2080.0</v>
      </c>
      <c r="B1907" s="1463" t="s">
        <v>16670</v>
      </c>
      <c r="C1907" s="1463" t="s">
        <v>16671</v>
      </c>
      <c r="D1907" s="1469">
        <v>44286.0</v>
      </c>
      <c r="E1907" s="1470" t="s">
        <v>16672</v>
      </c>
      <c r="F1907" s="1471">
        <v>8.67295291E8</v>
      </c>
      <c r="G1907" s="1471">
        <v>8.67295291E8</v>
      </c>
      <c r="H1907" s="1472" t="b">
        <v>0</v>
      </c>
      <c r="I1907" s="1468" t="s">
        <v>76</v>
      </c>
      <c r="J1907" s="1472" t="b">
        <v>0</v>
      </c>
      <c r="K1907" s="1468" t="s">
        <v>5142</v>
      </c>
      <c r="L1907" s="1471">
        <v>6.620964333E9</v>
      </c>
      <c r="M1907" s="1463" t="s">
        <v>2476</v>
      </c>
      <c r="N1907" s="1463" t="s">
        <v>5019</v>
      </c>
      <c r="O1907" s="1463" t="s">
        <v>5019</v>
      </c>
      <c r="P1907" s="1463" t="s">
        <v>2476</v>
      </c>
    </row>
    <row r="1908" hidden="1">
      <c r="A1908" s="1464">
        <v>2081.0</v>
      </c>
      <c r="B1908" s="1463" t="s">
        <v>16673</v>
      </c>
      <c r="C1908" s="1463" t="s">
        <v>16674</v>
      </c>
      <c r="D1908" s="1469">
        <v>44286.0</v>
      </c>
      <c r="E1908" s="1470" t="s">
        <v>16675</v>
      </c>
      <c r="F1908" s="1471">
        <v>8.78889952E8</v>
      </c>
      <c r="G1908" s="1471">
        <v>8.78889952E8</v>
      </c>
      <c r="H1908" s="1472" t="b">
        <v>0</v>
      </c>
      <c r="I1908" s="1468" t="s">
        <v>244</v>
      </c>
      <c r="J1908" s="1472" t="b">
        <v>1</v>
      </c>
      <c r="K1908" s="1468" t="s">
        <v>5142</v>
      </c>
      <c r="L1908" s="1471">
        <v>6.620964333E9</v>
      </c>
      <c r="M1908" s="1463" t="s">
        <v>5391</v>
      </c>
      <c r="N1908" s="1463" t="s">
        <v>244</v>
      </c>
      <c r="O1908" s="1463" t="s">
        <v>244</v>
      </c>
      <c r="P1908" s="1463" t="s">
        <v>5391</v>
      </c>
    </row>
    <row r="1909" hidden="1">
      <c r="A1909" s="1464">
        <v>2082.0</v>
      </c>
      <c r="B1909" s="1463" t="s">
        <v>16676</v>
      </c>
      <c r="C1909" s="1463" t="s">
        <v>16677</v>
      </c>
      <c r="D1909" s="1469">
        <v>44496.0</v>
      </c>
      <c r="E1909" s="1470" t="s">
        <v>16678</v>
      </c>
      <c r="F1909" s="1476"/>
      <c r="G1909" s="1471">
        <v>9.25955165E8</v>
      </c>
      <c r="H1909" s="1472" t="b">
        <v>0</v>
      </c>
      <c r="I1909" s="1468" t="s">
        <v>76</v>
      </c>
      <c r="J1909" s="1472" t="b">
        <v>0</v>
      </c>
      <c r="K1909" s="1468" t="s">
        <v>4936</v>
      </c>
      <c r="L1909" s="1471">
        <v>6.6909921784E10</v>
      </c>
      <c r="M1909" s="1463" t="s">
        <v>2464</v>
      </c>
      <c r="N1909" s="1463" t="s">
        <v>5422</v>
      </c>
      <c r="P1909" s="1463" t="s">
        <v>2464</v>
      </c>
    </row>
    <row r="1910" hidden="1">
      <c r="A1910" s="1464">
        <v>2083.0</v>
      </c>
      <c r="B1910" s="1463" t="s">
        <v>16679</v>
      </c>
      <c r="C1910" s="1463" t="s">
        <v>16680</v>
      </c>
      <c r="D1910" s="1469">
        <v>44348.0</v>
      </c>
      <c r="E1910" s="1470" t="s">
        <v>16681</v>
      </c>
      <c r="F1910" s="1468">
        <v>2.1269999E7</v>
      </c>
      <c r="G1910" s="1468">
        <v>2.1269999E7</v>
      </c>
      <c r="H1910" s="1472" t="b">
        <v>0</v>
      </c>
      <c r="I1910" s="1468" t="s">
        <v>76</v>
      </c>
      <c r="J1910" s="1472" t="b">
        <v>0</v>
      </c>
      <c r="K1910" s="1473"/>
      <c r="L1910" s="1473"/>
      <c r="M1910" s="1463" t="s">
        <v>5089</v>
      </c>
      <c r="N1910" s="1463" t="s">
        <v>5089</v>
      </c>
      <c r="O1910" s="1474"/>
      <c r="P1910" s="1474"/>
    </row>
    <row r="1911" hidden="1">
      <c r="A1911" s="1464">
        <v>2084.0</v>
      </c>
      <c r="B1911" s="1463" t="s">
        <v>16682</v>
      </c>
      <c r="C1911" s="1463" t="s">
        <v>16683</v>
      </c>
      <c r="D1911" s="1469">
        <v>44331.0</v>
      </c>
      <c r="E1911" s="1470" t="s">
        <v>16684</v>
      </c>
      <c r="F1911" s="1471">
        <v>9.92723338E8</v>
      </c>
      <c r="G1911" s="1471">
        <v>9.92723338E8</v>
      </c>
      <c r="H1911" s="1472" t="b">
        <v>0</v>
      </c>
      <c r="I1911" s="1468" t="s">
        <v>263</v>
      </c>
      <c r="J1911" s="1472" t="b">
        <v>1</v>
      </c>
      <c r="K1911" s="1473"/>
      <c r="L1911" s="1473"/>
      <c r="M1911" s="1474"/>
      <c r="N1911" s="1474"/>
      <c r="O1911" s="1474"/>
      <c r="P1911" s="1474"/>
    </row>
    <row r="1912" hidden="1">
      <c r="A1912" s="1464">
        <v>2085.0</v>
      </c>
      <c r="B1912" s="1463" t="s">
        <v>16685</v>
      </c>
      <c r="C1912" s="1463" t="s">
        <v>16686</v>
      </c>
      <c r="D1912" s="1469">
        <v>44287.0</v>
      </c>
      <c r="E1912" s="1470" t="s">
        <v>16687</v>
      </c>
      <c r="F1912" s="1471">
        <v>9.48935222E8</v>
      </c>
      <c r="G1912" s="1471">
        <v>8.98889929E8</v>
      </c>
      <c r="H1912" s="1472" t="b">
        <v>0</v>
      </c>
      <c r="I1912" s="1468" t="s">
        <v>263</v>
      </c>
      <c r="J1912" s="1472" t="b">
        <v>0</v>
      </c>
      <c r="K1912" s="1473"/>
      <c r="L1912" s="1473"/>
      <c r="M1912" s="1474"/>
      <c r="N1912" s="1474"/>
      <c r="O1912" s="1474"/>
      <c r="P1912" s="1474"/>
    </row>
    <row r="1913">
      <c r="A1913" s="1464">
        <v>2086.0</v>
      </c>
      <c r="B1913" s="1463" t="s">
        <v>5572</v>
      </c>
      <c r="C1913" s="1463" t="s">
        <v>5573</v>
      </c>
      <c r="D1913" s="1469">
        <v>44331.0</v>
      </c>
      <c r="E1913" s="1470" t="s">
        <v>5574</v>
      </c>
      <c r="F1913" s="1471">
        <v>8.19075263E8</v>
      </c>
      <c r="G1913" s="1471">
        <v>8.19075263E8</v>
      </c>
      <c r="H1913" s="1472" t="b">
        <v>1</v>
      </c>
      <c r="I1913" s="1468" t="s">
        <v>76</v>
      </c>
      <c r="J1913" s="1472" t="b">
        <v>1</v>
      </c>
      <c r="K1913" s="1468" t="s">
        <v>1077</v>
      </c>
      <c r="L1913" s="1471">
        <v>6.6618258585E10</v>
      </c>
      <c r="M1913" s="1463" t="s">
        <v>2571</v>
      </c>
      <c r="N1913" s="1474"/>
      <c r="O1913" s="1474"/>
      <c r="P1913" s="1463" t="s">
        <v>2571</v>
      </c>
    </row>
    <row r="1914" hidden="1">
      <c r="A1914" s="1464">
        <v>2087.0</v>
      </c>
      <c r="B1914" s="1463" t="s">
        <v>16688</v>
      </c>
      <c r="C1914" s="1463" t="s">
        <v>16689</v>
      </c>
      <c r="D1914" s="1469">
        <v>44331.0</v>
      </c>
      <c r="E1914" s="1470" t="s">
        <v>16690</v>
      </c>
      <c r="F1914" s="1471">
        <v>8.18715609E8</v>
      </c>
      <c r="G1914" s="1471">
        <v>8.18715609E8</v>
      </c>
      <c r="H1914" s="1472" t="b">
        <v>0</v>
      </c>
      <c r="I1914" s="1468" t="s">
        <v>263</v>
      </c>
      <c r="J1914" s="1472" t="b">
        <v>1</v>
      </c>
      <c r="K1914" s="1473"/>
      <c r="L1914" s="1473"/>
      <c r="M1914" s="1463" t="s">
        <v>2426</v>
      </c>
      <c r="O1914" s="1474"/>
      <c r="P1914" s="1463" t="s">
        <v>2426</v>
      </c>
    </row>
    <row r="1915" hidden="1">
      <c r="A1915" s="1464">
        <v>2088.0</v>
      </c>
      <c r="B1915" s="1463" t="s">
        <v>16691</v>
      </c>
      <c r="C1915" s="1463" t="s">
        <v>16691</v>
      </c>
      <c r="D1915" s="1469">
        <v>44318.0</v>
      </c>
      <c r="E1915" s="1470" t="s">
        <v>16692</v>
      </c>
      <c r="F1915" s="1471">
        <v>9.35741228E8</v>
      </c>
      <c r="G1915" s="1471">
        <v>9.35741228E8</v>
      </c>
      <c r="H1915" s="1472" t="b">
        <v>0</v>
      </c>
      <c r="I1915" s="1468" t="s">
        <v>5486</v>
      </c>
      <c r="J1915" s="1472" t="b">
        <v>0</v>
      </c>
      <c r="K1915" s="1468" t="s">
        <v>5142</v>
      </c>
      <c r="L1915" s="1471">
        <v>6.620964333E9</v>
      </c>
      <c r="M1915" s="1463" t="s">
        <v>2426</v>
      </c>
      <c r="N1915" s="1463" t="s">
        <v>5486</v>
      </c>
      <c r="O1915" s="1463" t="s">
        <v>5486</v>
      </c>
      <c r="P1915" s="1463" t="s">
        <v>2426</v>
      </c>
    </row>
    <row r="1916" hidden="1">
      <c r="A1916" s="1464">
        <v>2089.0</v>
      </c>
      <c r="B1916" s="1463" t="s">
        <v>16693</v>
      </c>
      <c r="C1916" s="1463" t="s">
        <v>16694</v>
      </c>
      <c r="D1916" s="1469">
        <v>44278.0</v>
      </c>
      <c r="E1916" s="1470" t="s">
        <v>16695</v>
      </c>
      <c r="F1916" s="1471">
        <v>8.66235954E8</v>
      </c>
      <c r="G1916" s="1471">
        <v>8.66235954E8</v>
      </c>
      <c r="H1916" s="1472" t="b">
        <v>0</v>
      </c>
      <c r="I1916" s="1468" t="s">
        <v>76</v>
      </c>
      <c r="J1916" s="1472" t="b">
        <v>0</v>
      </c>
      <c r="K1916" s="1473"/>
      <c r="L1916" s="1473"/>
      <c r="M1916" s="1463" t="s">
        <v>2937</v>
      </c>
      <c r="N1916" s="1463" t="s">
        <v>4986</v>
      </c>
      <c r="O1916" s="1474"/>
      <c r="P1916" s="1463" t="s">
        <v>2937</v>
      </c>
    </row>
    <row r="1917">
      <c r="A1917" s="1464">
        <v>2090.0</v>
      </c>
      <c r="B1917" s="1463" t="s">
        <v>5576</v>
      </c>
      <c r="C1917" s="1463" t="s">
        <v>5577</v>
      </c>
      <c r="D1917" s="1469">
        <v>44652.0</v>
      </c>
      <c r="E1917" s="1470" t="s">
        <v>5578</v>
      </c>
      <c r="F1917" s="1471">
        <v>2.2212121E7</v>
      </c>
      <c r="G1917" s="1471">
        <v>6.4725564E8</v>
      </c>
      <c r="H1917" s="1472" t="b">
        <v>1</v>
      </c>
      <c r="I1917" s="1468" t="s">
        <v>76</v>
      </c>
      <c r="J1917" s="1472" t="b">
        <v>1</v>
      </c>
      <c r="K1917" s="1468" t="s">
        <v>4929</v>
      </c>
      <c r="L1917" s="1475">
        <v>6.69232E15</v>
      </c>
      <c r="M1917" s="1463" t="s">
        <v>3238</v>
      </c>
      <c r="O1917" s="1463" t="s">
        <v>9198</v>
      </c>
      <c r="P1917" s="1463" t="s">
        <v>3238</v>
      </c>
    </row>
    <row r="1918">
      <c r="A1918" s="1464">
        <v>2091.0</v>
      </c>
      <c r="B1918" s="1463" t="s">
        <v>5579</v>
      </c>
      <c r="C1918" s="1463" t="s">
        <v>5580</v>
      </c>
      <c r="D1918" s="1469">
        <v>44331.0</v>
      </c>
      <c r="E1918" s="1470" t="s">
        <v>5581</v>
      </c>
      <c r="F1918" s="1471">
        <v>8.98889929E8</v>
      </c>
      <c r="G1918" s="1471">
        <v>8.98889929E8</v>
      </c>
      <c r="H1918" s="1472" t="b">
        <v>1</v>
      </c>
      <c r="I1918" s="1468" t="s">
        <v>263</v>
      </c>
      <c r="J1918" s="1472" t="b">
        <v>1</v>
      </c>
      <c r="K1918" s="1468" t="s">
        <v>5142</v>
      </c>
      <c r="L1918" s="1471">
        <v>6.620964333E9</v>
      </c>
      <c r="M1918" s="1463" t="s">
        <v>2437</v>
      </c>
      <c r="N1918" s="1474"/>
      <c r="O1918" s="1474"/>
      <c r="P1918" s="1463" t="s">
        <v>11129</v>
      </c>
    </row>
    <row r="1919" hidden="1">
      <c r="A1919" s="1464">
        <v>2092.0</v>
      </c>
      <c r="B1919" s="1463" t="s">
        <v>16696</v>
      </c>
      <c r="C1919" s="1463" t="s">
        <v>16697</v>
      </c>
      <c r="D1919" s="1469">
        <v>44292.0</v>
      </c>
      <c r="E1919" s="1470" t="s">
        <v>16698</v>
      </c>
      <c r="F1919" s="1471">
        <v>6.6896774851E10</v>
      </c>
      <c r="G1919" s="1471">
        <v>6.6896774851E10</v>
      </c>
      <c r="H1919" s="1472" t="b">
        <v>0</v>
      </c>
      <c r="I1919" s="1468" t="s">
        <v>244</v>
      </c>
      <c r="J1919" s="1472" t="b">
        <v>0</v>
      </c>
      <c r="K1919" s="1468" t="s">
        <v>5142</v>
      </c>
      <c r="L1919" s="1471">
        <v>6.620964333E9</v>
      </c>
      <c r="M1919" s="1463" t="s">
        <v>2426</v>
      </c>
      <c r="N1919" s="1463" t="s">
        <v>244</v>
      </c>
      <c r="O1919" s="1463" t="s">
        <v>244</v>
      </c>
      <c r="P1919" s="1463" t="s">
        <v>2426</v>
      </c>
    </row>
    <row r="1920" hidden="1">
      <c r="A1920" s="1464">
        <v>2093.0</v>
      </c>
      <c r="B1920" s="1463" t="s">
        <v>16699</v>
      </c>
      <c r="C1920" s="1463" t="s">
        <v>16700</v>
      </c>
      <c r="D1920" s="1469">
        <v>44331.0</v>
      </c>
      <c r="E1920" s="1470" t="s">
        <v>16701</v>
      </c>
      <c r="F1920" s="1471">
        <v>3.2900429E7</v>
      </c>
      <c r="G1920" s="1471">
        <v>9.81592789E8</v>
      </c>
      <c r="H1920" s="1472" t="b">
        <v>0</v>
      </c>
      <c r="I1920" s="1468" t="s">
        <v>5608</v>
      </c>
      <c r="J1920" s="1472" t="b">
        <v>1</v>
      </c>
      <c r="K1920" s="1473"/>
      <c r="L1920" s="1473"/>
      <c r="M1920" s="1463" t="s">
        <v>2464</v>
      </c>
      <c r="N1920" s="1474"/>
      <c r="O1920" s="1474"/>
      <c r="P1920" s="1463" t="s">
        <v>2464</v>
      </c>
    </row>
    <row r="1921" hidden="1">
      <c r="A1921" s="1464">
        <v>2094.0</v>
      </c>
      <c r="B1921" s="1463" t="s">
        <v>16702</v>
      </c>
      <c r="C1921" s="1463" t="s">
        <v>16702</v>
      </c>
      <c r="D1921" s="1469">
        <v>44331.0</v>
      </c>
      <c r="E1921" s="1470" t="s">
        <v>16703</v>
      </c>
      <c r="F1921" s="1471">
        <v>9.84767474E8</v>
      </c>
      <c r="G1921" s="1471">
        <v>9.84767474E8</v>
      </c>
      <c r="H1921" s="1472" t="b">
        <v>0</v>
      </c>
      <c r="I1921" s="1468" t="s">
        <v>263</v>
      </c>
      <c r="J1921" s="1472" t="b">
        <v>1</v>
      </c>
      <c r="K1921" s="1473"/>
      <c r="L1921" s="1473"/>
      <c r="M1921" s="1474"/>
      <c r="N1921" s="1474"/>
      <c r="O1921" s="1474"/>
      <c r="P1921" s="1474"/>
    </row>
    <row r="1922" hidden="1">
      <c r="A1922" s="1464">
        <v>2095.0</v>
      </c>
      <c r="B1922" s="1463" t="s">
        <v>16704</v>
      </c>
      <c r="C1922" s="1463" t="s">
        <v>16705</v>
      </c>
      <c r="D1922" s="1469">
        <v>44331.0</v>
      </c>
      <c r="E1922" s="1470" t="s">
        <v>16706</v>
      </c>
      <c r="F1922" s="1471">
        <v>9.96186633E8</v>
      </c>
      <c r="G1922" s="1471">
        <v>9.84767474E8</v>
      </c>
      <c r="H1922" s="1472" t="b">
        <v>0</v>
      </c>
      <c r="I1922" s="1468" t="s">
        <v>263</v>
      </c>
      <c r="J1922" s="1472" t="b">
        <v>0</v>
      </c>
      <c r="K1922" s="1473"/>
      <c r="L1922" s="1473"/>
      <c r="M1922" s="1474"/>
      <c r="N1922" s="1474"/>
      <c r="O1922" s="1474"/>
      <c r="P1922" s="1474"/>
    </row>
    <row r="1923" hidden="1">
      <c r="A1923" s="1464">
        <v>2096.0</v>
      </c>
      <c r="B1923" s="1463" t="s">
        <v>16707</v>
      </c>
      <c r="C1923" s="1463" t="s">
        <v>16707</v>
      </c>
      <c r="D1923" s="1469">
        <v>44331.0</v>
      </c>
      <c r="E1923" s="1470" t="s">
        <v>16708</v>
      </c>
      <c r="F1923" s="1471">
        <v>9.84767474E8</v>
      </c>
      <c r="G1923" s="1471">
        <v>9.84767474E8</v>
      </c>
      <c r="H1923" s="1472" t="b">
        <v>0</v>
      </c>
      <c r="I1923" s="1468" t="s">
        <v>263</v>
      </c>
      <c r="J1923" s="1472" t="b">
        <v>0</v>
      </c>
      <c r="K1923" s="1468" t="s">
        <v>14736</v>
      </c>
      <c r="L1923" s="1471">
        <v>6.6944964881E10</v>
      </c>
      <c r="M1923" s="1463" t="s">
        <v>2432</v>
      </c>
      <c r="N1923" s="1463" t="s">
        <v>263</v>
      </c>
      <c r="O1923" s="1463" t="s">
        <v>263</v>
      </c>
      <c r="P1923" s="1463" t="s">
        <v>2432</v>
      </c>
    </row>
    <row r="1924" hidden="1">
      <c r="A1924" s="1464">
        <v>2097.0</v>
      </c>
      <c r="B1924" s="1463" t="s">
        <v>16709</v>
      </c>
      <c r="C1924" s="1463" t="s">
        <v>16710</v>
      </c>
      <c r="D1924" s="1469">
        <v>44333.0</v>
      </c>
      <c r="E1924" s="1470" t="s">
        <v>16711</v>
      </c>
      <c r="F1924" s="1471">
        <v>9.88309336E8</v>
      </c>
      <c r="G1924" s="1471">
        <v>9.88309336E8</v>
      </c>
      <c r="H1924" s="1472" t="b">
        <v>0</v>
      </c>
      <c r="I1924" s="1468" t="s">
        <v>6964</v>
      </c>
      <c r="J1924" s="1472" t="b">
        <v>1</v>
      </c>
      <c r="K1924" s="1468" t="s">
        <v>5142</v>
      </c>
      <c r="L1924" s="1471">
        <v>6.620964333E9</v>
      </c>
      <c r="M1924" s="1463" t="s">
        <v>2464</v>
      </c>
      <c r="N1924" s="1463" t="s">
        <v>6965</v>
      </c>
      <c r="O1924" s="1463" t="s">
        <v>6965</v>
      </c>
      <c r="P1924" s="1463" t="s">
        <v>2464</v>
      </c>
    </row>
    <row r="1925" hidden="1">
      <c r="A1925" s="1464">
        <v>2098.0</v>
      </c>
      <c r="B1925" s="1463" t="s">
        <v>16712</v>
      </c>
      <c r="C1925" s="1463" t="s">
        <v>16713</v>
      </c>
      <c r="D1925" s="1469">
        <v>44331.0</v>
      </c>
      <c r="E1925" s="1470" t="s">
        <v>16714</v>
      </c>
      <c r="F1925" s="1471">
        <v>6.44795526E8</v>
      </c>
      <c r="G1925" s="1471">
        <v>6.44795526E8</v>
      </c>
      <c r="H1925" s="1472" t="b">
        <v>0</v>
      </c>
      <c r="I1925" s="1468" t="s">
        <v>76</v>
      </c>
      <c r="J1925" s="1472" t="b">
        <v>0</v>
      </c>
      <c r="K1925" s="1468" t="s">
        <v>13086</v>
      </c>
      <c r="L1925" s="1475">
        <v>6.60836E11</v>
      </c>
      <c r="M1925" s="1474"/>
      <c r="N1925" s="1474"/>
      <c r="O1925" s="1474"/>
      <c r="P1925" s="1474"/>
    </row>
    <row r="1926" hidden="1">
      <c r="A1926" s="1464">
        <v>2099.0</v>
      </c>
      <c r="B1926" s="1463" t="s">
        <v>16715</v>
      </c>
      <c r="C1926" s="1463" t="s">
        <v>16715</v>
      </c>
      <c r="D1926" s="1469">
        <v>44296.0</v>
      </c>
      <c r="E1926" s="1470" t="s">
        <v>16716</v>
      </c>
      <c r="F1926" s="1471">
        <v>9.09846668E8</v>
      </c>
      <c r="G1926" s="1471">
        <v>9.09846668E8</v>
      </c>
      <c r="H1926" s="1472" t="b">
        <v>0</v>
      </c>
      <c r="I1926" s="1468" t="s">
        <v>244</v>
      </c>
      <c r="J1926" s="1472" t="b">
        <v>0</v>
      </c>
      <c r="K1926" s="1468" t="s">
        <v>13602</v>
      </c>
      <c r="L1926" s="1476"/>
      <c r="M1926" s="1463" t="s">
        <v>2426</v>
      </c>
      <c r="N1926" s="1463" t="s">
        <v>244</v>
      </c>
      <c r="O1926" s="1463" t="s">
        <v>244</v>
      </c>
      <c r="P1926" s="1463" t="s">
        <v>2426</v>
      </c>
    </row>
    <row r="1927" hidden="1">
      <c r="A1927" s="1464">
        <v>2100.0</v>
      </c>
      <c r="B1927" s="1463" t="s">
        <v>16717</v>
      </c>
      <c r="C1927" s="1463" t="s">
        <v>16718</v>
      </c>
      <c r="D1927" s="1469">
        <v>44295.0</v>
      </c>
      <c r="E1927" s="1470" t="s">
        <v>16719</v>
      </c>
      <c r="F1927" s="1471">
        <v>7.6368214E7</v>
      </c>
      <c r="G1927" s="1471">
        <v>8.96523546E8</v>
      </c>
      <c r="H1927" s="1472" t="b">
        <v>0</v>
      </c>
      <c r="I1927" s="1468" t="s">
        <v>244</v>
      </c>
      <c r="J1927" s="1472" t="b">
        <v>0</v>
      </c>
      <c r="K1927" s="1468" t="s">
        <v>14736</v>
      </c>
      <c r="L1927" s="1471">
        <v>6.6944964881E10</v>
      </c>
      <c r="M1927" s="1463" t="s">
        <v>16720</v>
      </c>
      <c r="N1927" s="1463" t="s">
        <v>244</v>
      </c>
      <c r="O1927" s="1463" t="s">
        <v>244</v>
      </c>
      <c r="P1927" s="1463" t="s">
        <v>16720</v>
      </c>
    </row>
    <row r="1928" hidden="1">
      <c r="A1928" s="1464">
        <v>2101.0</v>
      </c>
      <c r="B1928" s="1463" t="s">
        <v>16721</v>
      </c>
      <c r="C1928" s="1463" t="s">
        <v>16722</v>
      </c>
      <c r="D1928" s="1469">
        <v>44298.0</v>
      </c>
      <c r="E1928" s="1470" t="s">
        <v>16723</v>
      </c>
      <c r="F1928" s="1471">
        <v>9.22845611E8</v>
      </c>
      <c r="G1928" s="1471">
        <v>9.22845611E8</v>
      </c>
      <c r="H1928" s="1472" t="b">
        <v>0</v>
      </c>
      <c r="I1928" s="1468" t="s">
        <v>76</v>
      </c>
      <c r="J1928" s="1472" t="b">
        <v>1</v>
      </c>
      <c r="K1928" s="1473"/>
      <c r="L1928" s="1473"/>
      <c r="M1928" s="1474"/>
      <c r="N1928" s="1474"/>
      <c r="O1928" s="1474"/>
      <c r="P1928" s="1474"/>
    </row>
    <row r="1929">
      <c r="A1929" s="1464">
        <v>2102.0</v>
      </c>
      <c r="B1929" s="1463" t="s">
        <v>5583</v>
      </c>
      <c r="C1929" s="1463" t="s">
        <v>5584</v>
      </c>
      <c r="D1929" s="1469">
        <v>44298.0</v>
      </c>
      <c r="E1929" s="1470" t="s">
        <v>5585</v>
      </c>
      <c r="F1929" s="1471">
        <v>2.162052E7</v>
      </c>
      <c r="G1929" s="1471">
        <v>8.77857997E8</v>
      </c>
      <c r="H1929" s="1472" t="b">
        <v>1</v>
      </c>
      <c r="I1929" s="1468" t="s">
        <v>76</v>
      </c>
      <c r="J1929" s="1472" t="b">
        <v>1</v>
      </c>
      <c r="K1929" s="1468" t="s">
        <v>4929</v>
      </c>
      <c r="L1929" s="1475">
        <v>6.69232E15</v>
      </c>
      <c r="M1929" s="1463" t="s">
        <v>2659</v>
      </c>
      <c r="N1929" s="1463" t="s">
        <v>11139</v>
      </c>
      <c r="O1929" s="1463" t="s">
        <v>11139</v>
      </c>
      <c r="P1929" s="1463" t="s">
        <v>11140</v>
      </c>
    </row>
    <row r="1930" hidden="1">
      <c r="A1930" s="1464">
        <v>2103.0</v>
      </c>
      <c r="B1930" s="1463" t="s">
        <v>16724</v>
      </c>
      <c r="C1930" s="1463" t="s">
        <v>16725</v>
      </c>
      <c r="D1930" s="1469">
        <v>44298.0</v>
      </c>
      <c r="E1930" s="1470" t="s">
        <v>16726</v>
      </c>
      <c r="F1930" s="1471">
        <v>9.2284561E8</v>
      </c>
      <c r="G1930" s="1471">
        <v>9.2284561E8</v>
      </c>
      <c r="H1930" s="1472" t="b">
        <v>0</v>
      </c>
      <c r="I1930" s="1468" t="s">
        <v>76</v>
      </c>
      <c r="J1930" s="1472" t="b">
        <v>1</v>
      </c>
      <c r="K1930" s="1473"/>
      <c r="L1930" s="1473"/>
      <c r="M1930" s="1474"/>
      <c r="N1930" s="1474"/>
      <c r="O1930" s="1474"/>
      <c r="P1930" s="1474"/>
    </row>
    <row r="1931" hidden="1">
      <c r="A1931" s="1464">
        <v>2104.0</v>
      </c>
      <c r="B1931" s="1463" t="s">
        <v>16727</v>
      </c>
      <c r="C1931" s="1463" t="s">
        <v>16728</v>
      </c>
      <c r="D1931" s="1469">
        <v>44298.0</v>
      </c>
      <c r="E1931" s="1470" t="s">
        <v>16729</v>
      </c>
      <c r="F1931" s="1471">
        <v>9.04569098E8</v>
      </c>
      <c r="G1931" s="1471">
        <v>9.04569098E8</v>
      </c>
      <c r="H1931" s="1472" t="b">
        <v>0</v>
      </c>
      <c r="I1931" s="1468" t="s">
        <v>76</v>
      </c>
      <c r="J1931" s="1472" t="b">
        <v>1</v>
      </c>
      <c r="K1931" s="1473"/>
      <c r="L1931" s="1473"/>
      <c r="M1931" s="1474"/>
      <c r="N1931" s="1474"/>
      <c r="O1931" s="1474"/>
      <c r="P1931" s="1474"/>
    </row>
    <row r="1932" hidden="1">
      <c r="A1932" s="1464">
        <v>2105.0</v>
      </c>
      <c r="B1932" s="1463" t="s">
        <v>16730</v>
      </c>
      <c r="C1932" s="1463" t="s">
        <v>16730</v>
      </c>
      <c r="D1932" s="1469">
        <v>44302.0</v>
      </c>
      <c r="E1932" s="1470" t="s">
        <v>16731</v>
      </c>
      <c r="F1932" s="1471">
        <v>6.41924286E8</v>
      </c>
      <c r="G1932" s="1471">
        <v>6.41924286E8</v>
      </c>
      <c r="H1932" s="1472" t="b">
        <v>0</v>
      </c>
      <c r="I1932" s="1468" t="s">
        <v>76</v>
      </c>
      <c r="J1932" s="1472" t="b">
        <v>1</v>
      </c>
      <c r="K1932" s="1473"/>
      <c r="L1932" s="1473"/>
      <c r="M1932" s="1463" t="s">
        <v>2426</v>
      </c>
      <c r="N1932" s="1463" t="s">
        <v>6274</v>
      </c>
      <c r="P1932" s="1463" t="s">
        <v>2426</v>
      </c>
    </row>
    <row r="1933" hidden="1">
      <c r="A1933" s="1464">
        <v>2106.0</v>
      </c>
      <c r="B1933" s="1463" t="s">
        <v>16732</v>
      </c>
      <c r="C1933" s="1463" t="s">
        <v>16733</v>
      </c>
      <c r="D1933" s="1469">
        <v>44304.0</v>
      </c>
      <c r="E1933" s="1470" t="s">
        <v>16734</v>
      </c>
      <c r="F1933" s="1471">
        <v>6.683617248E10</v>
      </c>
      <c r="G1933" s="1471">
        <v>6.683617248E10</v>
      </c>
      <c r="H1933" s="1472" t="b">
        <v>0</v>
      </c>
      <c r="I1933" s="1468" t="s">
        <v>76</v>
      </c>
      <c r="J1933" s="1472" t="b">
        <v>1</v>
      </c>
      <c r="K1933" s="1473"/>
      <c r="L1933" s="1473"/>
      <c r="M1933" s="1463" t="s">
        <v>2426</v>
      </c>
      <c r="O1933" s="1474"/>
      <c r="P1933" s="1463" t="s">
        <v>2426</v>
      </c>
    </row>
    <row r="1934" hidden="1">
      <c r="A1934" s="1464">
        <v>2107.0</v>
      </c>
      <c r="B1934" s="1463" t="s">
        <v>16735</v>
      </c>
      <c r="C1934" s="1463" t="s">
        <v>16736</v>
      </c>
      <c r="D1934" s="1469">
        <v>44305.0</v>
      </c>
      <c r="E1934" s="1470" t="s">
        <v>16737</v>
      </c>
      <c r="F1934" s="1471">
        <v>9.35808897E8</v>
      </c>
      <c r="G1934" s="1471">
        <v>9.35808897E8</v>
      </c>
      <c r="H1934" s="1472" t="b">
        <v>0</v>
      </c>
      <c r="I1934" s="1468" t="s">
        <v>244</v>
      </c>
      <c r="J1934" s="1472" t="b">
        <v>1</v>
      </c>
      <c r="K1934" s="1468" t="s">
        <v>5142</v>
      </c>
      <c r="L1934" s="1471">
        <v>6.620964333E9</v>
      </c>
      <c r="M1934" s="1463" t="s">
        <v>2426</v>
      </c>
      <c r="N1934" s="1463" t="s">
        <v>244</v>
      </c>
      <c r="O1934" s="1463" t="s">
        <v>15764</v>
      </c>
      <c r="P1934" s="1463" t="s">
        <v>2426</v>
      </c>
    </row>
    <row r="1935" hidden="1">
      <c r="A1935" s="1464">
        <v>2108.0</v>
      </c>
      <c r="B1935" s="1463" t="s">
        <v>16738</v>
      </c>
      <c r="C1935" s="1463" t="s">
        <v>16739</v>
      </c>
      <c r="D1935" s="1469">
        <v>44306.0</v>
      </c>
      <c r="E1935" s="1470" t="s">
        <v>16740</v>
      </c>
      <c r="F1935" s="1471">
        <v>8.94822223E8</v>
      </c>
      <c r="G1935" s="1471">
        <v>8.94822223E8</v>
      </c>
      <c r="H1935" s="1472" t="b">
        <v>0</v>
      </c>
      <c r="I1935" s="1468" t="s">
        <v>76</v>
      </c>
      <c r="J1935" s="1472" t="b">
        <v>0</v>
      </c>
      <c r="K1935" s="1473"/>
      <c r="L1935" s="1473"/>
      <c r="M1935" s="1463" t="s">
        <v>2440</v>
      </c>
      <c r="N1935" s="1474"/>
      <c r="O1935" s="1474"/>
      <c r="P1935" s="1463" t="s">
        <v>2440</v>
      </c>
    </row>
    <row r="1936" hidden="1">
      <c r="A1936" s="1464">
        <v>2109.0</v>
      </c>
      <c r="B1936" s="1463" t="s">
        <v>16741</v>
      </c>
      <c r="C1936" s="1463" t="s">
        <v>16742</v>
      </c>
      <c r="D1936" s="1469">
        <v>44331.0</v>
      </c>
      <c r="E1936" s="1470" t="s">
        <v>16743</v>
      </c>
      <c r="F1936" s="1471">
        <v>9.51641639E8</v>
      </c>
      <c r="G1936" s="1471">
        <v>9.51641639E8</v>
      </c>
      <c r="H1936" s="1472" t="b">
        <v>0</v>
      </c>
      <c r="I1936" s="1468" t="s">
        <v>76</v>
      </c>
      <c r="J1936" s="1472" t="b">
        <v>1</v>
      </c>
      <c r="K1936" s="1473"/>
      <c r="L1936" s="1473"/>
      <c r="M1936" s="1463" t="s">
        <v>2464</v>
      </c>
      <c r="N1936" s="1463" t="s">
        <v>5072</v>
      </c>
      <c r="O1936" s="1474"/>
      <c r="P1936" s="1463" t="s">
        <v>2464</v>
      </c>
    </row>
    <row r="1937">
      <c r="A1937" s="1464">
        <v>2110.0</v>
      </c>
      <c r="B1937" s="1463" t="s">
        <v>5586</v>
      </c>
      <c r="C1937" s="1463" t="s">
        <v>5587</v>
      </c>
      <c r="D1937" s="1469">
        <v>44656.0</v>
      </c>
      <c r="E1937" s="1470" t="s">
        <v>5588</v>
      </c>
      <c r="F1937" s="1471">
        <v>9.80832564E8</v>
      </c>
      <c r="G1937" s="1471">
        <v>9.80832564E8</v>
      </c>
      <c r="H1937" s="1472" t="b">
        <v>1</v>
      </c>
      <c r="I1937" s="1468" t="s">
        <v>244</v>
      </c>
      <c r="J1937" s="1472" t="b">
        <v>1</v>
      </c>
      <c r="K1937" s="1468" t="s">
        <v>4936</v>
      </c>
      <c r="L1937" s="1471">
        <v>6.6909921784E10</v>
      </c>
      <c r="M1937" s="1463" t="s">
        <v>2536</v>
      </c>
      <c r="N1937" s="1474"/>
      <c r="O1937" s="1474"/>
      <c r="P1937" s="1463" t="s">
        <v>2536</v>
      </c>
    </row>
    <row r="1938" hidden="1">
      <c r="A1938" s="1464">
        <v>2111.0</v>
      </c>
      <c r="B1938" s="1463" t="s">
        <v>16744</v>
      </c>
      <c r="C1938" s="1463" t="s">
        <v>16745</v>
      </c>
      <c r="D1938" s="1469">
        <v>44333.0</v>
      </c>
      <c r="E1938" s="1470" t="s">
        <v>16746</v>
      </c>
      <c r="F1938" s="1471">
        <v>8.06836364E8</v>
      </c>
      <c r="G1938" s="1471">
        <v>8.06836364E8</v>
      </c>
      <c r="H1938" s="1472" t="b">
        <v>0</v>
      </c>
      <c r="I1938" s="1468" t="s">
        <v>263</v>
      </c>
      <c r="J1938" s="1472" t="b">
        <v>0</v>
      </c>
      <c r="K1938" s="1468" t="s">
        <v>5142</v>
      </c>
      <c r="L1938" s="1471">
        <v>6.620964333E9</v>
      </c>
      <c r="M1938" s="1463" t="s">
        <v>2659</v>
      </c>
      <c r="N1938" s="1474"/>
      <c r="O1938" s="1463" t="s">
        <v>11197</v>
      </c>
      <c r="P1938" s="1463" t="s">
        <v>4977</v>
      </c>
    </row>
    <row r="1939" hidden="1">
      <c r="A1939" s="1464">
        <v>2112.0</v>
      </c>
      <c r="B1939" s="1463" t="s">
        <v>16747</v>
      </c>
      <c r="C1939" s="1463" t="s">
        <v>16747</v>
      </c>
      <c r="D1939" s="1469">
        <v>44306.0</v>
      </c>
      <c r="E1939" s="1470" t="s">
        <v>16748</v>
      </c>
      <c r="F1939" s="1471">
        <v>8.79185486E8</v>
      </c>
      <c r="G1939" s="1471">
        <v>8.79185486E8</v>
      </c>
      <c r="H1939" s="1472" t="b">
        <v>0</v>
      </c>
      <c r="I1939" s="1468" t="s">
        <v>263</v>
      </c>
      <c r="J1939" s="1472" t="b">
        <v>1</v>
      </c>
      <c r="K1939" s="1473"/>
      <c r="L1939" s="1473"/>
      <c r="M1939" s="1463" t="s">
        <v>2432</v>
      </c>
      <c r="N1939" s="1474"/>
      <c r="O1939" s="1474"/>
      <c r="P1939" s="1463" t="s">
        <v>2432</v>
      </c>
    </row>
    <row r="1940" hidden="1">
      <c r="A1940" s="1464">
        <v>2113.0</v>
      </c>
      <c r="B1940" s="1463" t="s">
        <v>16749</v>
      </c>
      <c r="C1940" s="1463" t="s">
        <v>16750</v>
      </c>
      <c r="D1940" s="1469">
        <v>44331.0</v>
      </c>
      <c r="E1940" s="1470" t="s">
        <v>16751</v>
      </c>
      <c r="F1940" s="1471">
        <v>6.47319666E8</v>
      </c>
      <c r="G1940" s="1471">
        <v>6.47319666E8</v>
      </c>
      <c r="H1940" s="1472" t="b">
        <v>0</v>
      </c>
      <c r="I1940" s="1468" t="s">
        <v>76</v>
      </c>
      <c r="J1940" s="1472" t="b">
        <v>1</v>
      </c>
      <c r="K1940" s="1468" t="s">
        <v>13086</v>
      </c>
      <c r="L1940" s="1475">
        <v>6.60836E11</v>
      </c>
      <c r="M1940" s="1463" t="s">
        <v>2464</v>
      </c>
      <c r="N1940" s="1463" t="s">
        <v>5143</v>
      </c>
      <c r="O1940" s="1474"/>
      <c r="P1940" s="1463" t="s">
        <v>2464</v>
      </c>
    </row>
    <row r="1941">
      <c r="A1941" s="1464">
        <v>2114.0</v>
      </c>
      <c r="B1941" s="1463" t="s">
        <v>5589</v>
      </c>
      <c r="C1941" s="1463" t="s">
        <v>5590</v>
      </c>
      <c r="D1941" s="1469">
        <v>44331.0</v>
      </c>
      <c r="E1941" s="1470" t="s">
        <v>5591</v>
      </c>
      <c r="F1941" s="1471">
        <v>8.29508089E8</v>
      </c>
      <c r="G1941" s="1471">
        <v>8.29508089E8</v>
      </c>
      <c r="H1941" s="1472" t="b">
        <v>1</v>
      </c>
      <c r="I1941" s="1468" t="s">
        <v>76</v>
      </c>
      <c r="J1941" s="1472" t="b">
        <v>1</v>
      </c>
      <c r="K1941" s="1468" t="s">
        <v>1077</v>
      </c>
      <c r="L1941" s="1471">
        <v>6.6618258585E10</v>
      </c>
      <c r="M1941" s="1463" t="s">
        <v>11200</v>
      </c>
      <c r="N1941" s="1474"/>
      <c r="O1941" s="1474"/>
      <c r="P1941" s="1463" t="s">
        <v>11201</v>
      </c>
    </row>
    <row r="1942" hidden="1">
      <c r="A1942" s="1464">
        <v>2115.0</v>
      </c>
      <c r="B1942" s="1463" t="s">
        <v>16752</v>
      </c>
      <c r="C1942" s="1463" t="s">
        <v>16753</v>
      </c>
      <c r="D1942" s="1469">
        <v>44331.0</v>
      </c>
      <c r="E1942" s="1470" t="s">
        <v>16754</v>
      </c>
      <c r="F1942" s="1471">
        <v>2.8601029E7</v>
      </c>
      <c r="G1942" s="1471">
        <v>2.8601029E7</v>
      </c>
      <c r="H1942" s="1472" t="b">
        <v>0</v>
      </c>
      <c r="I1942" s="1468" t="s">
        <v>76</v>
      </c>
      <c r="J1942" s="1472" t="b">
        <v>1</v>
      </c>
      <c r="K1942" s="1468" t="s">
        <v>13086</v>
      </c>
      <c r="L1942" s="1475">
        <v>6.60836E11</v>
      </c>
      <c r="M1942" s="1463" t="s">
        <v>2464</v>
      </c>
      <c r="N1942" s="1474"/>
      <c r="O1942" s="1474"/>
      <c r="P1942" s="1463" t="s">
        <v>2464</v>
      </c>
    </row>
    <row r="1943" hidden="1">
      <c r="A1943" s="1464">
        <v>2116.0</v>
      </c>
      <c r="B1943" s="1463" t="s">
        <v>16755</v>
      </c>
      <c r="C1943" s="1463" t="s">
        <v>16756</v>
      </c>
      <c r="D1943" s="1469">
        <v>44331.0</v>
      </c>
      <c r="E1943" s="1470" t="s">
        <v>16757</v>
      </c>
      <c r="F1943" s="1468" t="s">
        <v>16758</v>
      </c>
      <c r="G1943" s="1471">
        <v>8.26415454E8</v>
      </c>
      <c r="H1943" s="1472" t="b">
        <v>0</v>
      </c>
      <c r="I1943" s="1468" t="s">
        <v>263</v>
      </c>
      <c r="J1943" s="1472" t="b">
        <v>0</v>
      </c>
      <c r="K1943" s="1468" t="s">
        <v>14736</v>
      </c>
      <c r="L1943" s="1471">
        <v>6.6944964881E10</v>
      </c>
      <c r="M1943" s="1463" t="s">
        <v>2464</v>
      </c>
      <c r="N1943" s="1474"/>
      <c r="O1943" s="1474"/>
      <c r="P1943" s="1463" t="s">
        <v>2464</v>
      </c>
    </row>
    <row r="1944" hidden="1">
      <c r="A1944" s="1464">
        <v>2117.0</v>
      </c>
      <c r="B1944" s="1463" t="s">
        <v>16759</v>
      </c>
      <c r="C1944" s="1463" t="s">
        <v>16760</v>
      </c>
      <c r="D1944" s="1469">
        <v>44331.0</v>
      </c>
      <c r="E1944" s="1470" t="s">
        <v>16761</v>
      </c>
      <c r="F1944" s="1471">
        <v>9.4565515E8</v>
      </c>
      <c r="G1944" s="1471">
        <v>9.4565515E8</v>
      </c>
      <c r="H1944" s="1472" t="b">
        <v>0</v>
      </c>
      <c r="I1944" s="1468" t="s">
        <v>76</v>
      </c>
      <c r="J1944" s="1472" t="b">
        <v>0</v>
      </c>
      <c r="K1944" s="1473"/>
      <c r="L1944" s="1473"/>
      <c r="M1944" s="1463" t="s">
        <v>2440</v>
      </c>
      <c r="N1944" s="1463" t="s">
        <v>8535</v>
      </c>
      <c r="O1944" s="1474"/>
      <c r="P1944" s="1463" t="s">
        <v>2440</v>
      </c>
    </row>
    <row r="1945" hidden="1">
      <c r="A1945" s="1464">
        <v>2118.0</v>
      </c>
      <c r="B1945" s="1463" t="s">
        <v>16762</v>
      </c>
      <c r="C1945" s="1463" t="s">
        <v>16762</v>
      </c>
      <c r="D1945" s="1469">
        <v>45321.0</v>
      </c>
      <c r="E1945" s="1470" t="s">
        <v>16763</v>
      </c>
      <c r="F1945" s="1471">
        <v>6.14184545E8</v>
      </c>
      <c r="G1945" s="1471">
        <v>6.14184545E8</v>
      </c>
      <c r="H1945" s="1472" t="b">
        <v>0</v>
      </c>
      <c r="I1945" s="1468" t="s">
        <v>76</v>
      </c>
      <c r="J1945" s="1472" t="b">
        <v>1</v>
      </c>
      <c r="K1945" s="1468" t="s">
        <v>1077</v>
      </c>
      <c r="L1945" s="1471">
        <v>6.6618258585E10</v>
      </c>
      <c r="M1945" s="1463" t="s">
        <v>3024</v>
      </c>
      <c r="N1945" s="1463" t="s">
        <v>5229</v>
      </c>
      <c r="O1945" s="1463" t="s">
        <v>5229</v>
      </c>
      <c r="P1945" s="1463" t="s">
        <v>16764</v>
      </c>
    </row>
    <row r="1946" hidden="1">
      <c r="A1946" s="1464">
        <v>2119.0</v>
      </c>
      <c r="B1946" s="1463" t="s">
        <v>16765</v>
      </c>
      <c r="C1946" s="1463" t="s">
        <v>16765</v>
      </c>
      <c r="D1946" s="1469">
        <v>44309.0</v>
      </c>
      <c r="E1946" s="1470" t="s">
        <v>16766</v>
      </c>
      <c r="F1946" s="1471">
        <v>8.18316277E8</v>
      </c>
      <c r="G1946" s="1471">
        <v>8.18316277E8</v>
      </c>
      <c r="H1946" s="1472" t="b">
        <v>0</v>
      </c>
      <c r="I1946" s="1468" t="s">
        <v>76</v>
      </c>
      <c r="J1946" s="1472" t="b">
        <v>1</v>
      </c>
      <c r="K1946" s="1473"/>
      <c r="L1946" s="1473"/>
      <c r="M1946" s="1463" t="s">
        <v>2426</v>
      </c>
      <c r="O1946" s="1474"/>
      <c r="P1946" s="1463" t="s">
        <v>2426</v>
      </c>
    </row>
    <row r="1947" hidden="1">
      <c r="A1947" s="1464">
        <v>2120.0</v>
      </c>
      <c r="B1947" s="1463" t="s">
        <v>14210</v>
      </c>
      <c r="C1947" s="1463" t="s">
        <v>14210</v>
      </c>
      <c r="D1947" s="1469">
        <v>44331.0</v>
      </c>
      <c r="E1947" s="1470" t="s">
        <v>16767</v>
      </c>
      <c r="F1947" s="1471">
        <v>6.628489488E9</v>
      </c>
      <c r="G1947" s="1473" t="str">
        <f>+6628489488, +66869065464</f>
        <v>#ERROR!</v>
      </c>
      <c r="H1947" s="1472" t="b">
        <v>0</v>
      </c>
      <c r="I1947" s="1468" t="s">
        <v>76</v>
      </c>
      <c r="J1947" s="1472" t="b">
        <v>0</v>
      </c>
      <c r="K1947" s="1473"/>
      <c r="L1947" s="1473"/>
      <c r="M1947" s="1463" t="s">
        <v>5369</v>
      </c>
      <c r="N1947" s="1463" t="s">
        <v>5369</v>
      </c>
      <c r="O1947" s="1474"/>
      <c r="P1947" s="1474"/>
    </row>
    <row r="1948" hidden="1">
      <c r="A1948" s="1464">
        <v>2121.0</v>
      </c>
      <c r="B1948" s="1463" t="s">
        <v>16768</v>
      </c>
      <c r="C1948" s="1463" t="s">
        <v>16769</v>
      </c>
      <c r="D1948" s="1469">
        <v>44331.0</v>
      </c>
      <c r="E1948" s="1470" t="s">
        <v>16770</v>
      </c>
      <c r="F1948" s="1471">
        <v>6.620909E9</v>
      </c>
      <c r="G1948" s="1471">
        <v>6.620909E9</v>
      </c>
      <c r="H1948" s="1472" t="b">
        <v>0</v>
      </c>
      <c r="I1948" s="1468" t="s">
        <v>76</v>
      </c>
      <c r="J1948" s="1472" t="b">
        <v>0</v>
      </c>
      <c r="K1948" s="1473"/>
      <c r="L1948" s="1473"/>
      <c r="M1948" s="1474"/>
      <c r="N1948" s="1474"/>
      <c r="O1948" s="1474"/>
      <c r="P1948" s="1474"/>
    </row>
    <row r="1949" hidden="1">
      <c r="A1949" s="1464">
        <v>2132.0</v>
      </c>
      <c r="B1949" s="1463" t="s">
        <v>12545</v>
      </c>
      <c r="C1949" s="1463" t="s">
        <v>12545</v>
      </c>
      <c r="D1949" s="1469">
        <v>44020.0</v>
      </c>
      <c r="E1949" s="1470" t="s">
        <v>16771</v>
      </c>
      <c r="F1949" s="1471">
        <v>9.79866989E8</v>
      </c>
      <c r="G1949" s="1471">
        <v>9.79866989E8</v>
      </c>
      <c r="H1949" s="1472" t="b">
        <v>0</v>
      </c>
      <c r="I1949" s="1468" t="s">
        <v>76</v>
      </c>
      <c r="J1949" s="1472" t="b">
        <v>1</v>
      </c>
      <c r="K1949" s="1473"/>
      <c r="L1949" s="1473"/>
      <c r="M1949" s="1463" t="s">
        <v>2464</v>
      </c>
      <c r="N1949" s="1474"/>
      <c r="O1949" s="1474"/>
      <c r="P1949" s="1463" t="s">
        <v>2464</v>
      </c>
    </row>
    <row r="1950" hidden="1">
      <c r="A1950" s="1464">
        <v>2139.0</v>
      </c>
      <c r="B1950" s="1463" t="s">
        <v>16772</v>
      </c>
      <c r="C1950" s="1463" t="s">
        <v>16773</v>
      </c>
      <c r="D1950" s="1469">
        <v>44488.0</v>
      </c>
      <c r="E1950" s="1470" t="s">
        <v>16774</v>
      </c>
      <c r="F1950" s="1471">
        <v>9.42428682E8</v>
      </c>
      <c r="G1950" s="1471">
        <v>9.42428682E8</v>
      </c>
      <c r="H1950" s="1472" t="b">
        <v>0</v>
      </c>
      <c r="I1950" s="1468" t="s">
        <v>76</v>
      </c>
      <c r="J1950" s="1472" t="b">
        <v>0</v>
      </c>
      <c r="K1950" s="1468" t="s">
        <v>6347</v>
      </c>
      <c r="L1950" s="1471">
        <v>6.6925624451E10</v>
      </c>
      <c r="M1950" s="1463" t="s">
        <v>2464</v>
      </c>
      <c r="N1950" s="1463" t="s">
        <v>5052</v>
      </c>
      <c r="P1950" s="1463" t="s">
        <v>2464</v>
      </c>
    </row>
    <row r="1951" hidden="1">
      <c r="A1951" s="1464">
        <v>2140.0</v>
      </c>
      <c r="B1951" s="1463" t="s">
        <v>16775</v>
      </c>
      <c r="C1951" s="1463" t="s">
        <v>16776</v>
      </c>
      <c r="D1951" s="1469">
        <v>44313.0</v>
      </c>
      <c r="E1951" s="1470" t="s">
        <v>16777</v>
      </c>
      <c r="F1951" s="1475">
        <v>6.60841E11</v>
      </c>
      <c r="G1951" s="1475">
        <v>6.60836E11</v>
      </c>
      <c r="H1951" s="1472" t="b">
        <v>0</v>
      </c>
      <c r="I1951" s="1468" t="s">
        <v>76</v>
      </c>
      <c r="J1951" s="1472" t="b">
        <v>1</v>
      </c>
      <c r="K1951" s="1473"/>
      <c r="L1951" s="1473"/>
      <c r="M1951" s="1463" t="s">
        <v>5052</v>
      </c>
      <c r="N1951" s="1463" t="s">
        <v>5052</v>
      </c>
      <c r="P1951" s="1474"/>
    </row>
    <row r="1952" hidden="1">
      <c r="A1952" s="1464">
        <v>2141.0</v>
      </c>
      <c r="B1952" s="1463" t="s">
        <v>16775</v>
      </c>
      <c r="C1952" s="1463" t="s">
        <v>16776</v>
      </c>
      <c r="D1952" s="1469">
        <v>44313.0</v>
      </c>
      <c r="E1952" s="1470" t="s">
        <v>16778</v>
      </c>
      <c r="F1952" s="1475">
        <v>6.60841E11</v>
      </c>
      <c r="G1952" s="1475">
        <v>6.60808E11</v>
      </c>
      <c r="H1952" s="1472" t="b">
        <v>0</v>
      </c>
      <c r="I1952" s="1468" t="s">
        <v>76</v>
      </c>
      <c r="J1952" s="1472" t="b">
        <v>1</v>
      </c>
      <c r="K1952" s="1473"/>
      <c r="L1952" s="1473"/>
      <c r="M1952" s="1463" t="s">
        <v>5052</v>
      </c>
      <c r="N1952" s="1463" t="s">
        <v>5052</v>
      </c>
      <c r="P1952" s="1474"/>
    </row>
    <row r="1953" hidden="1">
      <c r="A1953" s="1464">
        <v>2142.0</v>
      </c>
      <c r="B1953" s="1463" t="s">
        <v>16779</v>
      </c>
      <c r="C1953" s="1463" t="s">
        <v>16780</v>
      </c>
      <c r="D1953" s="1469">
        <v>44314.0</v>
      </c>
      <c r="E1953" s="1470" t="s">
        <v>16781</v>
      </c>
      <c r="F1953" s="1475">
        <v>6.60836E11</v>
      </c>
      <c r="G1953" s="1475">
        <v>6.60836E11</v>
      </c>
      <c r="H1953" s="1472" t="b">
        <v>0</v>
      </c>
      <c r="I1953" s="1468" t="s">
        <v>76</v>
      </c>
      <c r="J1953" s="1472" t="b">
        <v>1</v>
      </c>
      <c r="K1953" s="1473"/>
      <c r="L1953" s="1473"/>
      <c r="M1953" s="1463" t="s">
        <v>5258</v>
      </c>
      <c r="N1953" s="1463" t="s">
        <v>5258</v>
      </c>
      <c r="O1953" s="1474"/>
      <c r="P1953" s="1474"/>
    </row>
    <row r="1954" hidden="1">
      <c r="A1954" s="1464">
        <v>2143.0</v>
      </c>
      <c r="B1954" s="1463" t="s">
        <v>16782</v>
      </c>
      <c r="C1954" s="1463" t="s">
        <v>16783</v>
      </c>
      <c r="D1954" s="1469">
        <v>44331.0</v>
      </c>
      <c r="E1954" s="1470" t="s">
        <v>16784</v>
      </c>
      <c r="F1954" s="1471">
        <v>8.01535626E8</v>
      </c>
      <c r="G1954" s="1471">
        <v>8.01535626E8</v>
      </c>
      <c r="H1954" s="1472" t="b">
        <v>0</v>
      </c>
      <c r="I1954" s="1468" t="s">
        <v>263</v>
      </c>
      <c r="J1954" s="1472" t="b">
        <v>0</v>
      </c>
      <c r="K1954" s="1468" t="s">
        <v>14736</v>
      </c>
      <c r="L1954" s="1471">
        <v>6.6944964881E10</v>
      </c>
      <c r="M1954" s="1474"/>
      <c r="N1954" s="1474"/>
      <c r="O1954" s="1474"/>
      <c r="P1954" s="1474"/>
    </row>
    <row r="1955">
      <c r="A1955" s="1464">
        <v>2144.0</v>
      </c>
      <c r="B1955" s="1463" t="s">
        <v>5593</v>
      </c>
      <c r="C1955" s="1463" t="s">
        <v>5594</v>
      </c>
      <c r="D1955" s="1469">
        <v>44331.0</v>
      </c>
      <c r="E1955" s="1470" t="s">
        <v>5595</v>
      </c>
      <c r="F1955" s="1471">
        <v>9.49109899E8</v>
      </c>
      <c r="G1955" s="1471">
        <v>9.49109899E8</v>
      </c>
      <c r="H1955" s="1472" t="b">
        <v>1</v>
      </c>
      <c r="I1955" s="1468" t="s">
        <v>263</v>
      </c>
      <c r="J1955" s="1472" t="b">
        <v>1</v>
      </c>
      <c r="K1955" s="1468" t="s">
        <v>1204</v>
      </c>
      <c r="L1955" s="1471">
        <v>6.6839565594E10</v>
      </c>
      <c r="M1955" s="1463" t="s">
        <v>2426</v>
      </c>
      <c r="O1955" s="1463" t="s">
        <v>11227</v>
      </c>
      <c r="P1955" s="1463" t="s">
        <v>2426</v>
      </c>
    </row>
    <row r="1956">
      <c r="A1956" s="1464">
        <v>2145.0</v>
      </c>
      <c r="B1956" s="1463" t="s">
        <v>5597</v>
      </c>
      <c r="C1956" s="1463" t="s">
        <v>5598</v>
      </c>
      <c r="D1956" s="1469">
        <v>44341.0</v>
      </c>
      <c r="E1956" s="1470" t="s">
        <v>5599</v>
      </c>
      <c r="F1956" s="1471">
        <v>6.5594549E8</v>
      </c>
      <c r="G1956" s="1471">
        <v>6.5594549E8</v>
      </c>
      <c r="H1956" s="1472" t="b">
        <v>1</v>
      </c>
      <c r="I1956" s="1468" t="s">
        <v>76</v>
      </c>
      <c r="J1956" s="1472" t="b">
        <v>1</v>
      </c>
      <c r="K1956" s="1468" t="s">
        <v>5142</v>
      </c>
      <c r="L1956" s="1471">
        <v>6.620964333E9</v>
      </c>
      <c r="M1956" s="1463" t="s">
        <v>2536</v>
      </c>
      <c r="N1956" s="1474"/>
      <c r="O1956" s="1463" t="s">
        <v>11227</v>
      </c>
      <c r="P1956" s="1463" t="s">
        <v>2536</v>
      </c>
    </row>
    <row r="1957">
      <c r="A1957" s="1464">
        <v>2146.0</v>
      </c>
      <c r="B1957" s="1463" t="s">
        <v>3438</v>
      </c>
      <c r="C1957" s="1463" t="s">
        <v>5602</v>
      </c>
      <c r="D1957" s="1469">
        <v>45182.0</v>
      </c>
      <c r="E1957" s="1470" t="s">
        <v>5603</v>
      </c>
      <c r="F1957" s="1471">
        <v>8.50213131E8</v>
      </c>
      <c r="G1957" s="1471">
        <v>8.50213131E8</v>
      </c>
      <c r="H1957" s="1472" t="b">
        <v>1</v>
      </c>
      <c r="I1957" s="1468" t="s">
        <v>76</v>
      </c>
      <c r="J1957" s="1472" t="b">
        <v>1</v>
      </c>
      <c r="K1957" s="1468" t="s">
        <v>5142</v>
      </c>
      <c r="L1957" s="1471">
        <v>6.620964333E9</v>
      </c>
      <c r="M1957" s="1463" t="s">
        <v>2659</v>
      </c>
      <c r="N1957" s="1474"/>
      <c r="O1957" s="1463" t="s">
        <v>11227</v>
      </c>
      <c r="P1957" s="1463" t="s">
        <v>2659</v>
      </c>
    </row>
    <row r="1958" hidden="1">
      <c r="A1958" s="1464">
        <v>2147.0</v>
      </c>
      <c r="B1958" s="1463" t="s">
        <v>16785</v>
      </c>
      <c r="C1958" s="1463" t="s">
        <v>16786</v>
      </c>
      <c r="D1958" s="1469">
        <v>44315.0</v>
      </c>
      <c r="E1958" s="1470" t="s">
        <v>16787</v>
      </c>
      <c r="F1958" s="1471">
        <v>6.626329E9</v>
      </c>
      <c r="G1958" s="1471">
        <v>6.626329E9</v>
      </c>
      <c r="H1958" s="1472" t="b">
        <v>0</v>
      </c>
      <c r="I1958" s="1468" t="s">
        <v>76</v>
      </c>
      <c r="J1958" s="1472" t="b">
        <v>0</v>
      </c>
      <c r="K1958" s="1468" t="s">
        <v>6347</v>
      </c>
      <c r="L1958" s="1471">
        <v>6.6925624451E10</v>
      </c>
      <c r="M1958" s="1463" t="s">
        <v>2426</v>
      </c>
      <c r="N1958" s="1463" t="s">
        <v>5224</v>
      </c>
      <c r="O1958" s="1474"/>
      <c r="P1958" s="1463" t="s">
        <v>2426</v>
      </c>
    </row>
    <row r="1959" hidden="1">
      <c r="A1959" s="1464">
        <v>2148.0</v>
      </c>
      <c r="B1959" s="1463" t="s">
        <v>16788</v>
      </c>
      <c r="C1959" s="1463" t="s">
        <v>16788</v>
      </c>
      <c r="D1959" s="1469">
        <v>44319.0</v>
      </c>
      <c r="E1959" s="1470" t="s">
        <v>16789</v>
      </c>
      <c r="F1959" s="1471">
        <v>8.1812119E8</v>
      </c>
      <c r="G1959" s="1471">
        <v>8.1812119E8</v>
      </c>
      <c r="H1959" s="1472" t="b">
        <v>0</v>
      </c>
      <c r="I1959" s="1468" t="s">
        <v>6644</v>
      </c>
      <c r="J1959" s="1472" t="b">
        <v>1</v>
      </c>
      <c r="K1959" s="1473"/>
      <c r="L1959" s="1473"/>
      <c r="M1959" s="1474"/>
      <c r="N1959" s="1474"/>
      <c r="O1959" s="1474"/>
      <c r="P1959" s="1474"/>
    </row>
    <row r="1960" hidden="1">
      <c r="A1960" s="1464">
        <v>2149.0</v>
      </c>
      <c r="B1960" s="1463" t="s">
        <v>16790</v>
      </c>
      <c r="C1960" s="1463" t="s">
        <v>16790</v>
      </c>
      <c r="D1960" s="1469">
        <v>41991.0</v>
      </c>
      <c r="E1960" s="1470" t="s">
        <v>16791</v>
      </c>
      <c r="F1960" s="1468" t="s">
        <v>12607</v>
      </c>
      <c r="G1960" s="1468" t="s">
        <v>12608</v>
      </c>
      <c r="H1960" s="1472" t="b">
        <v>0</v>
      </c>
      <c r="I1960" s="1468" t="s">
        <v>76</v>
      </c>
      <c r="J1960" s="1472" t="b">
        <v>1</v>
      </c>
      <c r="K1960" s="1473"/>
      <c r="L1960" s="1473"/>
      <c r="M1960" s="1474"/>
      <c r="N1960" s="1474"/>
      <c r="O1960" s="1474"/>
      <c r="P1960" s="1474"/>
    </row>
    <row r="1961" hidden="1">
      <c r="A1961" s="1464">
        <v>2150.0</v>
      </c>
      <c r="B1961" s="1463" t="s">
        <v>16792</v>
      </c>
      <c r="C1961" s="1463" t="s">
        <v>16793</v>
      </c>
      <c r="D1961" s="1469">
        <v>44320.0</v>
      </c>
      <c r="E1961" s="1470" t="s">
        <v>16794</v>
      </c>
      <c r="F1961" s="1471">
        <v>2.5788268E7</v>
      </c>
      <c r="G1961" s="1471">
        <v>9.35929652E8</v>
      </c>
      <c r="H1961" s="1472" t="b">
        <v>0</v>
      </c>
      <c r="I1961" s="1468" t="s">
        <v>76</v>
      </c>
      <c r="J1961" s="1472" t="b">
        <v>0</v>
      </c>
      <c r="K1961" s="1473"/>
      <c r="L1961" s="1473"/>
      <c r="M1961" s="1474"/>
      <c r="N1961" s="1474"/>
      <c r="O1961" s="1474"/>
      <c r="P1961" s="1474"/>
    </row>
    <row r="1962" hidden="1">
      <c r="A1962" s="1464">
        <v>2151.0</v>
      </c>
      <c r="B1962" s="1463" t="s">
        <v>16795</v>
      </c>
      <c r="C1962" s="1463" t="s">
        <v>16795</v>
      </c>
      <c r="D1962" s="1469">
        <v>44654.0</v>
      </c>
      <c r="E1962" s="1470" t="s">
        <v>16796</v>
      </c>
      <c r="F1962" s="1471">
        <v>8.11111111E8</v>
      </c>
      <c r="G1962" s="1471">
        <v>8.11111111E8</v>
      </c>
      <c r="H1962" s="1472" t="b">
        <v>0</v>
      </c>
      <c r="I1962" s="1468" t="s">
        <v>5608</v>
      </c>
      <c r="J1962" s="1472" t="b">
        <v>1</v>
      </c>
      <c r="K1962" s="1468" t="s">
        <v>5609</v>
      </c>
      <c r="L1962" s="1476"/>
      <c r="M1962" s="1463" t="s">
        <v>5610</v>
      </c>
      <c r="N1962" s="1463" t="s">
        <v>6662</v>
      </c>
      <c r="O1962" s="1463" t="s">
        <v>5611</v>
      </c>
      <c r="P1962" s="1463" t="s">
        <v>5612</v>
      </c>
    </row>
    <row r="1963" hidden="1">
      <c r="A1963" s="1464">
        <v>2152.0</v>
      </c>
      <c r="B1963" s="1463" t="s">
        <v>16797</v>
      </c>
      <c r="C1963" s="1463" t="s">
        <v>16798</v>
      </c>
      <c r="D1963" s="1469">
        <v>44625.0</v>
      </c>
      <c r="E1963" s="1470" t="s">
        <v>16799</v>
      </c>
      <c r="F1963" s="1471">
        <v>6.63807627E9</v>
      </c>
      <c r="G1963" s="1471">
        <v>6.63807627E9</v>
      </c>
      <c r="H1963" s="1472" t="b">
        <v>0</v>
      </c>
      <c r="I1963" s="1468" t="s">
        <v>263</v>
      </c>
      <c r="J1963" s="1472" t="b">
        <v>0</v>
      </c>
      <c r="K1963" s="1473"/>
      <c r="L1963" s="1473"/>
      <c r="M1963" s="1474"/>
      <c r="N1963" s="1474"/>
      <c r="O1963" s="1474"/>
      <c r="P1963" s="1474"/>
    </row>
    <row r="1964" hidden="1">
      <c r="A1964" s="1464">
        <v>2153.0</v>
      </c>
      <c r="B1964" s="1463" t="s">
        <v>16800</v>
      </c>
      <c r="C1964" s="1463" t="s">
        <v>16801</v>
      </c>
      <c r="D1964" s="1469">
        <v>44322.0</v>
      </c>
      <c r="E1964" s="1470" t="s">
        <v>16802</v>
      </c>
      <c r="F1964" s="1471">
        <v>8.19249741E8</v>
      </c>
      <c r="G1964" s="1471">
        <v>8.19249741E8</v>
      </c>
      <c r="H1964" s="1472" t="b">
        <v>0</v>
      </c>
      <c r="I1964" s="1468" t="s">
        <v>76</v>
      </c>
      <c r="J1964" s="1472" t="b">
        <v>0</v>
      </c>
      <c r="K1964" s="1468" t="s">
        <v>13086</v>
      </c>
      <c r="L1964" s="1475">
        <v>6.60836E11</v>
      </c>
      <c r="M1964" s="1463" t="s">
        <v>2464</v>
      </c>
      <c r="N1964" s="1474"/>
      <c r="O1964" s="1474"/>
      <c r="P1964" s="1463" t="s">
        <v>2464</v>
      </c>
    </row>
    <row r="1965" hidden="1">
      <c r="A1965" s="1464">
        <v>2154.0</v>
      </c>
      <c r="B1965" s="1463" t="s">
        <v>16803</v>
      </c>
      <c r="C1965" s="1463" t="s">
        <v>16804</v>
      </c>
      <c r="D1965" s="1469">
        <v>44326.0</v>
      </c>
      <c r="E1965" s="1470" t="s">
        <v>16805</v>
      </c>
      <c r="F1965" s="1471">
        <v>9.8286918E8</v>
      </c>
      <c r="G1965" s="1471">
        <v>9.8286918E8</v>
      </c>
      <c r="H1965" s="1472" t="b">
        <v>0</v>
      </c>
      <c r="I1965" s="1468" t="s">
        <v>76</v>
      </c>
      <c r="J1965" s="1472" t="b">
        <v>1</v>
      </c>
      <c r="K1965" s="1468" t="s">
        <v>14736</v>
      </c>
      <c r="L1965" s="1471">
        <v>6.6944964881E10</v>
      </c>
      <c r="M1965" s="1474"/>
      <c r="N1965" s="1474"/>
      <c r="O1965" s="1474"/>
      <c r="P1965" s="1474"/>
    </row>
    <row r="1966" hidden="1">
      <c r="A1966" s="1464">
        <v>2155.0</v>
      </c>
      <c r="B1966" s="1463" t="s">
        <v>16806</v>
      </c>
      <c r="C1966" s="1463" t="s">
        <v>16807</v>
      </c>
      <c r="D1966" s="1469">
        <v>44326.0</v>
      </c>
      <c r="E1966" s="1470" t="s">
        <v>16808</v>
      </c>
      <c r="F1966" s="1471">
        <v>9.4565515E8</v>
      </c>
      <c r="G1966" s="1471">
        <v>9.4565515E8</v>
      </c>
      <c r="H1966" s="1472" t="b">
        <v>0</v>
      </c>
      <c r="I1966" s="1468" t="s">
        <v>76</v>
      </c>
      <c r="J1966" s="1472" t="b">
        <v>0</v>
      </c>
      <c r="K1966" s="1468" t="s">
        <v>13086</v>
      </c>
      <c r="L1966" s="1475">
        <v>6.60836E11</v>
      </c>
      <c r="M1966" s="1463" t="s">
        <v>2937</v>
      </c>
      <c r="N1966" s="1463" t="s">
        <v>8535</v>
      </c>
      <c r="O1966" s="1474"/>
      <c r="P1966" s="1463" t="s">
        <v>2937</v>
      </c>
    </row>
    <row r="1967" hidden="1">
      <c r="A1967" s="1464">
        <v>2156.0</v>
      </c>
      <c r="B1967" s="1463" t="s">
        <v>16809</v>
      </c>
      <c r="C1967" s="1463" t="s">
        <v>16809</v>
      </c>
      <c r="D1967" s="1469">
        <v>44560.0</v>
      </c>
      <c r="E1967" s="1470" t="s">
        <v>16810</v>
      </c>
      <c r="F1967" s="1471">
        <v>9.14075687E8</v>
      </c>
      <c r="G1967" s="1471">
        <v>9.14075687E8</v>
      </c>
      <c r="H1967" s="1472" t="b">
        <v>0</v>
      </c>
      <c r="I1967" s="1468" t="s">
        <v>76</v>
      </c>
      <c r="J1967" s="1472" t="b">
        <v>0</v>
      </c>
      <c r="K1967" s="1468" t="s">
        <v>4936</v>
      </c>
      <c r="L1967" s="1471">
        <v>6.6909921784E10</v>
      </c>
      <c r="M1967" s="1463" t="s">
        <v>2659</v>
      </c>
      <c r="N1967" s="1463" t="s">
        <v>5998</v>
      </c>
      <c r="O1967" s="1463" t="s">
        <v>5041</v>
      </c>
      <c r="P1967" s="1463" t="s">
        <v>2659</v>
      </c>
    </row>
    <row r="1968" hidden="1">
      <c r="A1968" s="1464">
        <v>2157.0</v>
      </c>
      <c r="B1968" s="1463" t="s">
        <v>3424</v>
      </c>
      <c r="C1968" s="1463" t="s">
        <v>3424</v>
      </c>
      <c r="D1968" s="1469">
        <v>45113.0</v>
      </c>
      <c r="E1968" s="1470" t="s">
        <v>16811</v>
      </c>
      <c r="F1968" s="1471">
        <v>6.24241E8</v>
      </c>
      <c r="G1968" s="1471">
        <v>9.16986688E8</v>
      </c>
      <c r="H1968" s="1472" t="b">
        <v>0</v>
      </c>
      <c r="I1968" s="1468" t="s">
        <v>76</v>
      </c>
      <c r="J1968" s="1472" t="b">
        <v>0</v>
      </c>
      <c r="K1968" s="1468" t="s">
        <v>6480</v>
      </c>
      <c r="L1968" s="1471">
        <v>6.6647253923E10</v>
      </c>
      <c r="M1968" s="1463" t="s">
        <v>2437</v>
      </c>
      <c r="N1968" s="1463" t="s">
        <v>4937</v>
      </c>
      <c r="O1968" s="1474"/>
      <c r="P1968" s="1463" t="s">
        <v>11129</v>
      </c>
    </row>
    <row r="1969" hidden="1">
      <c r="A1969" s="1464">
        <v>2158.0</v>
      </c>
      <c r="B1969" s="1463" t="s">
        <v>16812</v>
      </c>
      <c r="C1969" s="1463" t="s">
        <v>16813</v>
      </c>
      <c r="D1969" s="1469">
        <v>44368.0</v>
      </c>
      <c r="E1969" s="1470" t="s">
        <v>16814</v>
      </c>
      <c r="F1969" s="1471">
        <v>8.99739648E8</v>
      </c>
      <c r="G1969" s="1471">
        <v>8.99739648E8</v>
      </c>
      <c r="H1969" s="1472" t="b">
        <v>0</v>
      </c>
      <c r="I1969" s="1468" t="s">
        <v>244</v>
      </c>
      <c r="J1969" s="1472" t="b">
        <v>0</v>
      </c>
      <c r="K1969" s="1468" t="s">
        <v>5142</v>
      </c>
      <c r="L1969" s="1471">
        <v>6.620964333E9</v>
      </c>
      <c r="M1969" s="1463" t="s">
        <v>2715</v>
      </c>
      <c r="N1969" s="1463" t="s">
        <v>244</v>
      </c>
      <c r="O1969" s="1463" t="s">
        <v>244</v>
      </c>
      <c r="P1969" s="1463" t="s">
        <v>2715</v>
      </c>
    </row>
    <row r="1970" hidden="1">
      <c r="A1970" s="1464">
        <v>2159.0</v>
      </c>
      <c r="B1970" s="1463" t="s">
        <v>16815</v>
      </c>
      <c r="C1970" s="1463" t="s">
        <v>16816</v>
      </c>
      <c r="D1970" s="1469">
        <v>44326.0</v>
      </c>
      <c r="E1970" s="1470" t="s">
        <v>16817</v>
      </c>
      <c r="F1970" s="1471">
        <v>8.98668776E8</v>
      </c>
      <c r="G1970" s="1471">
        <v>8.98668776E8</v>
      </c>
      <c r="H1970" s="1472" t="b">
        <v>0</v>
      </c>
      <c r="I1970" s="1468" t="s">
        <v>244</v>
      </c>
      <c r="J1970" s="1472" t="b">
        <v>0</v>
      </c>
      <c r="K1970" s="1473"/>
      <c r="L1970" s="1473"/>
      <c r="M1970" s="1474"/>
      <c r="N1970" s="1474"/>
      <c r="O1970" s="1474"/>
      <c r="P1970" s="1474"/>
    </row>
    <row r="1971" hidden="1">
      <c r="A1971" s="1464">
        <v>2160.0</v>
      </c>
      <c r="B1971" s="1463" t="s">
        <v>16818</v>
      </c>
      <c r="C1971" s="1463" t="s">
        <v>16819</v>
      </c>
      <c r="D1971" s="1469">
        <v>44327.0</v>
      </c>
      <c r="E1971" s="1470" t="s">
        <v>16820</v>
      </c>
      <c r="F1971" s="1471">
        <v>9.69896758E8</v>
      </c>
      <c r="G1971" s="1471">
        <v>9.69896758E8</v>
      </c>
      <c r="H1971" s="1472" t="b">
        <v>0</v>
      </c>
      <c r="I1971" s="1468" t="s">
        <v>76</v>
      </c>
      <c r="J1971" s="1472" t="b">
        <v>0</v>
      </c>
      <c r="K1971" s="1468" t="s">
        <v>14736</v>
      </c>
      <c r="L1971" s="1471">
        <v>6.6944964881E10</v>
      </c>
      <c r="M1971" s="1463" t="s">
        <v>2659</v>
      </c>
      <c r="N1971" s="1474"/>
      <c r="O1971" s="1474"/>
      <c r="P1971" s="1463" t="s">
        <v>2659</v>
      </c>
    </row>
    <row r="1972" hidden="1">
      <c r="A1972" s="1464">
        <v>2161.0</v>
      </c>
      <c r="B1972" s="1463" t="s">
        <v>16821</v>
      </c>
      <c r="C1972" s="1463" t="s">
        <v>16822</v>
      </c>
      <c r="D1972" s="1469">
        <v>44333.0</v>
      </c>
      <c r="E1972" s="1470" t="s">
        <v>16823</v>
      </c>
      <c r="F1972" s="1471">
        <v>8.05682252E8</v>
      </c>
      <c r="G1972" s="1471">
        <v>8.05682252E8</v>
      </c>
      <c r="H1972" s="1472" t="b">
        <v>0</v>
      </c>
      <c r="I1972" s="1468" t="s">
        <v>76</v>
      </c>
      <c r="J1972" s="1472" t="b">
        <v>0</v>
      </c>
      <c r="K1972" s="1468" t="s">
        <v>5142</v>
      </c>
      <c r="L1972" s="1471">
        <v>6.620964333E9</v>
      </c>
      <c r="M1972" s="1463" t="s">
        <v>2440</v>
      </c>
      <c r="N1972" s="1463" t="s">
        <v>4951</v>
      </c>
      <c r="O1972" s="1474"/>
      <c r="P1972" s="1463" t="s">
        <v>2440</v>
      </c>
    </row>
    <row r="1973" hidden="1">
      <c r="A1973" s="1464">
        <v>2162.0</v>
      </c>
      <c r="B1973" s="1463" t="s">
        <v>16824</v>
      </c>
      <c r="C1973" s="1463" t="s">
        <v>16824</v>
      </c>
      <c r="D1973" s="1469">
        <v>44332.0</v>
      </c>
      <c r="E1973" s="1470" t="s">
        <v>16825</v>
      </c>
      <c r="F1973" s="1471">
        <v>6.15167111E8</v>
      </c>
      <c r="G1973" s="1471">
        <v>6.15167111E8</v>
      </c>
      <c r="H1973" s="1472" t="b">
        <v>0</v>
      </c>
      <c r="I1973" s="1468" t="s">
        <v>76</v>
      </c>
      <c r="J1973" s="1472" t="b">
        <v>0</v>
      </c>
      <c r="K1973" s="1468" t="s">
        <v>1204</v>
      </c>
      <c r="L1973" s="1471">
        <v>6.6839565594E10</v>
      </c>
      <c r="M1973" s="1463" t="s">
        <v>2476</v>
      </c>
      <c r="N1973" s="1463" t="s">
        <v>5479</v>
      </c>
      <c r="O1973" s="1474"/>
      <c r="P1973" s="1463" t="s">
        <v>2476</v>
      </c>
    </row>
    <row r="1974" hidden="1">
      <c r="A1974" s="1464">
        <v>2163.0</v>
      </c>
      <c r="B1974" s="1463" t="s">
        <v>16826</v>
      </c>
      <c r="C1974" s="1463" t="s">
        <v>16827</v>
      </c>
      <c r="D1974" s="1469">
        <v>44501.0</v>
      </c>
      <c r="E1974" s="1470" t="s">
        <v>16828</v>
      </c>
      <c r="F1974" s="1471">
        <v>6.15167111E8</v>
      </c>
      <c r="G1974" s="1471">
        <v>6.15167111E8</v>
      </c>
      <c r="H1974" s="1472" t="b">
        <v>0</v>
      </c>
      <c r="I1974" s="1468" t="s">
        <v>76</v>
      </c>
      <c r="J1974" s="1472" t="b">
        <v>0</v>
      </c>
      <c r="K1974" s="1468" t="s">
        <v>1204</v>
      </c>
      <c r="L1974" s="1471">
        <v>6.6839565594E10</v>
      </c>
      <c r="M1974" s="1463" t="s">
        <v>5046</v>
      </c>
      <c r="N1974" s="1463" t="s">
        <v>4945</v>
      </c>
      <c r="O1974" s="1463" t="s">
        <v>4945</v>
      </c>
    </row>
    <row r="1975" hidden="1">
      <c r="A1975" s="1464">
        <v>2164.0</v>
      </c>
      <c r="B1975" s="1463" t="s">
        <v>16829</v>
      </c>
      <c r="C1975" s="1463" t="s">
        <v>16830</v>
      </c>
      <c r="D1975" s="1469">
        <v>44805.0</v>
      </c>
      <c r="E1975" s="1470" t="s">
        <v>16831</v>
      </c>
      <c r="F1975" s="1471">
        <v>6.6265677E9</v>
      </c>
      <c r="G1975" s="1473" t="str">
        <f>+6626901888, +66817013776</f>
        <v>#ERROR!</v>
      </c>
      <c r="H1975" s="1472" t="b">
        <v>0</v>
      </c>
      <c r="I1975" s="1468" t="s">
        <v>76</v>
      </c>
      <c r="J1975" s="1472" t="b">
        <v>0</v>
      </c>
      <c r="K1975" s="1468" t="s">
        <v>4940</v>
      </c>
      <c r="L1975" s="1471">
        <v>6.68193916E10</v>
      </c>
      <c r="M1975" s="1474"/>
      <c r="N1975" s="1474"/>
      <c r="O1975" s="1474"/>
      <c r="P1975" s="1474"/>
    </row>
    <row r="1976" hidden="1">
      <c r="A1976" s="1464">
        <v>2165.0</v>
      </c>
      <c r="B1976" s="1463" t="s">
        <v>16832</v>
      </c>
      <c r="C1976" s="1463" t="s">
        <v>16833</v>
      </c>
      <c r="D1976" s="1469">
        <v>43965.0</v>
      </c>
      <c r="E1976" s="1470" t="s">
        <v>16834</v>
      </c>
      <c r="F1976" s="1471">
        <v>9.10043791E8</v>
      </c>
      <c r="G1976" s="1471">
        <v>9.10043791E8</v>
      </c>
      <c r="H1976" s="1472" t="b">
        <v>0</v>
      </c>
      <c r="I1976" s="1468" t="s">
        <v>76</v>
      </c>
      <c r="J1976" s="1472" t="b">
        <v>0</v>
      </c>
      <c r="K1976" s="1473"/>
      <c r="L1976" s="1473"/>
      <c r="M1976" s="1463" t="s">
        <v>2437</v>
      </c>
      <c r="N1976" s="1474"/>
      <c r="O1976" s="1474"/>
      <c r="P1976" s="1463" t="s">
        <v>2437</v>
      </c>
    </row>
    <row r="1977" hidden="1">
      <c r="A1977" s="1464">
        <v>2166.0</v>
      </c>
      <c r="B1977" s="1463" t="s">
        <v>16835</v>
      </c>
      <c r="C1977" s="1463" t="s">
        <v>16836</v>
      </c>
      <c r="D1977" s="1469">
        <v>44440.0</v>
      </c>
      <c r="E1977" s="1470" t="s">
        <v>16837</v>
      </c>
      <c r="F1977" s="1471">
        <v>9.1583945E8</v>
      </c>
      <c r="G1977" s="1471">
        <v>9.1583945E8</v>
      </c>
      <c r="H1977" s="1472" t="b">
        <v>0</v>
      </c>
      <c r="I1977" s="1468" t="s">
        <v>263</v>
      </c>
      <c r="J1977" s="1472" t="b">
        <v>0</v>
      </c>
      <c r="K1977" s="1468" t="s">
        <v>14736</v>
      </c>
      <c r="L1977" s="1471">
        <v>6.6944964881E10</v>
      </c>
      <c r="M1977" s="1463" t="s">
        <v>2426</v>
      </c>
      <c r="O1977" s="1474"/>
      <c r="P1977" s="1463" t="s">
        <v>2426</v>
      </c>
    </row>
    <row r="1978" hidden="1">
      <c r="A1978" s="1464">
        <v>2167.0</v>
      </c>
      <c r="B1978" s="1463" t="s">
        <v>16838</v>
      </c>
      <c r="C1978" s="1463" t="s">
        <v>16839</v>
      </c>
      <c r="D1978" s="1469">
        <v>44333.0</v>
      </c>
      <c r="E1978" s="1470" t="s">
        <v>16840</v>
      </c>
      <c r="F1978" s="1471">
        <v>8.97868887E8</v>
      </c>
      <c r="G1978" s="1471">
        <v>8.97868887E8</v>
      </c>
      <c r="H1978" s="1472" t="b">
        <v>0</v>
      </c>
      <c r="I1978" s="1468" t="s">
        <v>76</v>
      </c>
      <c r="J1978" s="1472" t="b">
        <v>0</v>
      </c>
      <c r="K1978" s="1468" t="s">
        <v>16044</v>
      </c>
      <c r="L1978" s="1471">
        <v>6.6629264222E10</v>
      </c>
      <c r="M1978" s="1463" t="s">
        <v>2464</v>
      </c>
      <c r="N1978" s="1463" t="s">
        <v>5213</v>
      </c>
      <c r="O1978" s="1463" t="s">
        <v>5213</v>
      </c>
      <c r="P1978" s="1463" t="s">
        <v>2464</v>
      </c>
    </row>
    <row r="1979" hidden="1">
      <c r="A1979" s="1464">
        <v>2168.0</v>
      </c>
      <c r="B1979" s="1463" t="s">
        <v>16841</v>
      </c>
      <c r="C1979" s="1463" t="s">
        <v>16841</v>
      </c>
      <c r="D1979" s="1469">
        <v>44348.0</v>
      </c>
      <c r="E1979" s="1470" t="s">
        <v>16842</v>
      </c>
      <c r="F1979" s="1471">
        <v>9.04950265E8</v>
      </c>
      <c r="G1979" s="1471">
        <v>9.04950265E8</v>
      </c>
      <c r="H1979" s="1472" t="b">
        <v>0</v>
      </c>
      <c r="I1979" s="1468" t="s">
        <v>5691</v>
      </c>
      <c r="J1979" s="1472" t="b">
        <v>0</v>
      </c>
      <c r="K1979" s="1468" t="s">
        <v>14736</v>
      </c>
      <c r="L1979" s="1471">
        <v>6.6944964881E10</v>
      </c>
      <c r="M1979" s="1463" t="s">
        <v>2464</v>
      </c>
      <c r="N1979" s="1474"/>
      <c r="O1979" s="1474"/>
      <c r="P1979" s="1463" t="s">
        <v>2464</v>
      </c>
    </row>
    <row r="1980">
      <c r="A1980" s="1464">
        <v>2169.0</v>
      </c>
      <c r="B1980" s="1463" t="s">
        <v>3607</v>
      </c>
      <c r="C1980" s="1463" t="s">
        <v>5613</v>
      </c>
      <c r="D1980" s="1469">
        <v>44344.0</v>
      </c>
      <c r="E1980" s="1470" t="s">
        <v>5614</v>
      </c>
      <c r="F1980" s="1471">
        <v>2.7182E7</v>
      </c>
      <c r="G1980" s="1471">
        <v>8.00621035E8</v>
      </c>
      <c r="H1980" s="1472" t="b">
        <v>1</v>
      </c>
      <c r="I1980" s="1468" t="s">
        <v>76</v>
      </c>
      <c r="J1980" s="1472" t="b">
        <v>1</v>
      </c>
      <c r="K1980" s="1468" t="s">
        <v>4929</v>
      </c>
      <c r="L1980" s="1475">
        <v>6.69232E15</v>
      </c>
      <c r="M1980" s="1463" t="s">
        <v>2426</v>
      </c>
      <c r="O1980" s="1463" t="s">
        <v>11227</v>
      </c>
      <c r="P1980" s="1463" t="s">
        <v>2426</v>
      </c>
    </row>
    <row r="1981" hidden="1">
      <c r="A1981" s="1464">
        <v>2170.0</v>
      </c>
      <c r="B1981" s="1463" t="s">
        <v>16843</v>
      </c>
      <c r="C1981" s="1463" t="s">
        <v>16844</v>
      </c>
      <c r="D1981" s="1469">
        <v>44340.0</v>
      </c>
      <c r="E1981" s="1470" t="s">
        <v>16845</v>
      </c>
      <c r="F1981" s="1471">
        <v>6.6620692269E10</v>
      </c>
      <c r="G1981" s="1471">
        <v>6.6620692269E10</v>
      </c>
      <c r="H1981" s="1472" t="b">
        <v>0</v>
      </c>
      <c r="I1981" s="1468" t="s">
        <v>244</v>
      </c>
      <c r="J1981" s="1472" t="b">
        <v>0</v>
      </c>
      <c r="K1981" s="1473"/>
      <c r="L1981" s="1473"/>
      <c r="M1981" s="1463" t="s">
        <v>2426</v>
      </c>
      <c r="O1981" s="1474"/>
      <c r="P1981" s="1463" t="s">
        <v>2426</v>
      </c>
    </row>
    <row r="1982" hidden="1">
      <c r="A1982" s="1464">
        <v>2171.0</v>
      </c>
      <c r="B1982" s="1463" t="s">
        <v>16846</v>
      </c>
      <c r="C1982" s="1463" t="s">
        <v>16846</v>
      </c>
      <c r="D1982" s="1469">
        <v>44337.0</v>
      </c>
      <c r="E1982" s="1470" t="s">
        <v>16847</v>
      </c>
      <c r="F1982" s="1471">
        <v>8.80223659E8</v>
      </c>
      <c r="G1982" s="1471">
        <v>8.80223659E8</v>
      </c>
      <c r="H1982" s="1472" t="b">
        <v>0</v>
      </c>
      <c r="I1982" s="1468" t="s">
        <v>76</v>
      </c>
      <c r="J1982" s="1472" t="b">
        <v>0</v>
      </c>
      <c r="K1982" s="1473"/>
      <c r="L1982" s="1473"/>
      <c r="M1982" s="1463" t="s">
        <v>2659</v>
      </c>
      <c r="N1982" s="1463" t="s">
        <v>5284</v>
      </c>
      <c r="P1982" s="1463" t="s">
        <v>2659</v>
      </c>
    </row>
    <row r="1983" hidden="1">
      <c r="A1983" s="1464">
        <v>2172.0</v>
      </c>
      <c r="B1983" s="1463" t="s">
        <v>16848</v>
      </c>
      <c r="C1983" s="1463" t="s">
        <v>16849</v>
      </c>
      <c r="D1983" s="1469">
        <v>44356.0</v>
      </c>
      <c r="E1983" s="1470" t="s">
        <v>16850</v>
      </c>
      <c r="F1983" s="1471">
        <v>6.14696745E8</v>
      </c>
      <c r="G1983" s="1471">
        <v>6.14696745E8</v>
      </c>
      <c r="H1983" s="1472" t="b">
        <v>0</v>
      </c>
      <c r="I1983" s="1468" t="s">
        <v>76</v>
      </c>
      <c r="J1983" s="1472" t="b">
        <v>0</v>
      </c>
      <c r="K1983" s="1468" t="s">
        <v>1204</v>
      </c>
      <c r="L1983" s="1471">
        <v>6.6839565594E10</v>
      </c>
      <c r="M1983" s="1463" t="s">
        <v>2476</v>
      </c>
      <c r="N1983" s="1463" t="s">
        <v>5479</v>
      </c>
      <c r="O1983" s="1474"/>
      <c r="P1983" s="1463" t="s">
        <v>2476</v>
      </c>
    </row>
    <row r="1984" hidden="1">
      <c r="A1984" s="1464">
        <v>2173.0</v>
      </c>
      <c r="B1984" s="1463" t="s">
        <v>16851</v>
      </c>
      <c r="C1984" s="1463" t="s">
        <v>16852</v>
      </c>
      <c r="D1984" s="1469">
        <v>44356.0</v>
      </c>
      <c r="E1984" s="1470" t="s">
        <v>16853</v>
      </c>
      <c r="F1984" s="1471">
        <v>6.23522545E8</v>
      </c>
      <c r="G1984" s="1471">
        <v>6.23522545E8</v>
      </c>
      <c r="H1984" s="1472" t="b">
        <v>0</v>
      </c>
      <c r="I1984" s="1468" t="s">
        <v>76</v>
      </c>
      <c r="J1984" s="1472" t="b">
        <v>0</v>
      </c>
      <c r="K1984" s="1468" t="s">
        <v>1204</v>
      </c>
      <c r="L1984" s="1471">
        <v>6.6839565594E10</v>
      </c>
      <c r="M1984" s="1463" t="s">
        <v>2476</v>
      </c>
      <c r="N1984" s="1463" t="s">
        <v>5458</v>
      </c>
      <c r="O1984" s="1463" t="s">
        <v>5398</v>
      </c>
      <c r="P1984" s="1463" t="s">
        <v>2476</v>
      </c>
    </row>
    <row r="1985" hidden="1">
      <c r="A1985" s="1464">
        <v>2174.0</v>
      </c>
      <c r="B1985" s="1463" t="s">
        <v>16854</v>
      </c>
      <c r="C1985" s="1463" t="s">
        <v>16855</v>
      </c>
      <c r="D1985" s="1469">
        <v>44356.0</v>
      </c>
      <c r="E1985" s="1470" t="s">
        <v>16856</v>
      </c>
      <c r="F1985" s="1471">
        <v>9.85199887E8</v>
      </c>
      <c r="G1985" s="1471">
        <v>9.85199887E8</v>
      </c>
      <c r="H1985" s="1472" t="b">
        <v>0</v>
      </c>
      <c r="I1985" s="1468" t="s">
        <v>76</v>
      </c>
      <c r="J1985" s="1472" t="b">
        <v>0</v>
      </c>
      <c r="K1985" s="1468" t="s">
        <v>1204</v>
      </c>
      <c r="L1985" s="1471">
        <v>6.6839565594E10</v>
      </c>
      <c r="M1985" s="1463" t="s">
        <v>2476</v>
      </c>
      <c r="N1985" s="1463" t="s">
        <v>5046</v>
      </c>
      <c r="P1985" s="1463" t="s">
        <v>2476</v>
      </c>
    </row>
    <row r="1986" hidden="1">
      <c r="A1986" s="1464">
        <v>2175.0</v>
      </c>
      <c r="B1986" s="1463" t="s">
        <v>16857</v>
      </c>
      <c r="C1986" s="1463" t="s">
        <v>16858</v>
      </c>
      <c r="D1986" s="1469">
        <v>44337.0</v>
      </c>
      <c r="E1986" s="1470" t="s">
        <v>16859</v>
      </c>
      <c r="F1986" s="1471">
        <v>9.89671511E8</v>
      </c>
      <c r="G1986" s="1471">
        <v>9.89671511E8</v>
      </c>
      <c r="H1986" s="1472" t="b">
        <v>0</v>
      </c>
      <c r="I1986" s="1468" t="s">
        <v>76</v>
      </c>
      <c r="J1986" s="1472" t="b">
        <v>0</v>
      </c>
      <c r="K1986" s="1468" t="s">
        <v>1204</v>
      </c>
      <c r="L1986" s="1471">
        <v>6.6839565594E10</v>
      </c>
      <c r="M1986" s="1463" t="s">
        <v>2476</v>
      </c>
      <c r="N1986" s="1463" t="s">
        <v>4930</v>
      </c>
      <c r="O1986" s="1474"/>
      <c r="P1986" s="1463" t="s">
        <v>2476</v>
      </c>
    </row>
    <row r="1987" hidden="1">
      <c r="A1987" s="1464">
        <v>2176.0</v>
      </c>
      <c r="B1987" s="1463" t="s">
        <v>16860</v>
      </c>
      <c r="C1987" s="1463" t="s">
        <v>16861</v>
      </c>
      <c r="D1987" s="1469">
        <v>44337.0</v>
      </c>
      <c r="E1987" s="1470" t="s">
        <v>16862</v>
      </c>
      <c r="F1987" s="1471">
        <v>6.23826326E8</v>
      </c>
      <c r="G1987" s="1471">
        <v>6.23826326E8</v>
      </c>
      <c r="H1987" s="1472" t="b">
        <v>0</v>
      </c>
      <c r="I1987" s="1468" t="s">
        <v>76</v>
      </c>
      <c r="J1987" s="1472" t="b">
        <v>0</v>
      </c>
      <c r="K1987" s="1468" t="s">
        <v>1204</v>
      </c>
      <c r="L1987" s="1471">
        <v>6.6839565594E10</v>
      </c>
      <c r="M1987" s="1463" t="s">
        <v>2476</v>
      </c>
      <c r="N1987" s="1463" t="s">
        <v>4986</v>
      </c>
      <c r="O1987" s="1463" t="s">
        <v>5633</v>
      </c>
      <c r="P1987" s="1463" t="s">
        <v>2476</v>
      </c>
    </row>
    <row r="1988" hidden="1">
      <c r="A1988" s="1464">
        <v>2177.0</v>
      </c>
      <c r="B1988" s="1463" t="s">
        <v>16863</v>
      </c>
      <c r="C1988" s="1463" t="s">
        <v>16864</v>
      </c>
      <c r="D1988" s="1469">
        <v>44337.0</v>
      </c>
      <c r="E1988" s="1470" t="s">
        <v>16865</v>
      </c>
      <c r="F1988" s="1468">
        <v>9.81046329E8</v>
      </c>
      <c r="G1988" s="1468">
        <v>9.81046329E8</v>
      </c>
      <c r="H1988" s="1472" t="b">
        <v>0</v>
      </c>
      <c r="I1988" s="1468" t="s">
        <v>76</v>
      </c>
      <c r="J1988" s="1472" t="b">
        <v>0</v>
      </c>
      <c r="K1988" s="1468" t="s">
        <v>1204</v>
      </c>
      <c r="L1988" s="1471">
        <v>6.6839565594E10</v>
      </c>
      <c r="M1988" s="1463" t="s">
        <v>2476</v>
      </c>
      <c r="N1988" s="1463" t="s">
        <v>8221</v>
      </c>
      <c r="O1988" s="1463" t="s">
        <v>4998</v>
      </c>
      <c r="P1988" s="1463" t="s">
        <v>2476</v>
      </c>
    </row>
    <row r="1989" hidden="1">
      <c r="A1989" s="1464">
        <v>2178.0</v>
      </c>
      <c r="B1989" s="1463" t="s">
        <v>16866</v>
      </c>
      <c r="C1989" s="1463" t="s">
        <v>16867</v>
      </c>
      <c r="D1989" s="1469">
        <v>44337.0</v>
      </c>
      <c r="E1989" s="1470" t="s">
        <v>16868</v>
      </c>
      <c r="F1989" s="1468">
        <v>9.81046329E8</v>
      </c>
      <c r="G1989" s="1471">
        <v>9.82683035E8</v>
      </c>
      <c r="H1989" s="1472" t="b">
        <v>0</v>
      </c>
      <c r="I1989" s="1468" t="s">
        <v>76</v>
      </c>
      <c r="J1989" s="1472" t="b">
        <v>0</v>
      </c>
      <c r="K1989" s="1468" t="s">
        <v>13086</v>
      </c>
      <c r="L1989" s="1475">
        <v>6.60836E11</v>
      </c>
      <c r="M1989" s="1474"/>
      <c r="N1989" s="1474"/>
      <c r="O1989" s="1474"/>
      <c r="P1989" s="1474"/>
    </row>
    <row r="1990" hidden="1">
      <c r="A1990" s="1464">
        <v>2179.0</v>
      </c>
      <c r="B1990" s="1463" t="s">
        <v>16869</v>
      </c>
      <c r="C1990" s="1463" t="s">
        <v>16870</v>
      </c>
      <c r="D1990" s="1469">
        <v>44337.0</v>
      </c>
      <c r="E1990" s="1470" t="s">
        <v>16871</v>
      </c>
      <c r="F1990" s="1471">
        <v>6.24306329E8</v>
      </c>
      <c r="G1990" s="1471">
        <v>6.24306329E8</v>
      </c>
      <c r="H1990" s="1472" t="b">
        <v>0</v>
      </c>
      <c r="I1990" s="1468" t="s">
        <v>76</v>
      </c>
      <c r="J1990" s="1472" t="b">
        <v>0</v>
      </c>
      <c r="K1990" s="1468" t="s">
        <v>1204</v>
      </c>
      <c r="L1990" s="1471">
        <v>6.6839565594E10</v>
      </c>
      <c r="M1990" s="1463" t="s">
        <v>2476</v>
      </c>
      <c r="N1990" s="1463" t="s">
        <v>5019</v>
      </c>
      <c r="O1990" s="1474"/>
      <c r="P1990" s="1463" t="s">
        <v>2476</v>
      </c>
    </row>
    <row r="1991" hidden="1">
      <c r="A1991" s="1464">
        <v>2180.0</v>
      </c>
      <c r="B1991" s="1463" t="s">
        <v>16872</v>
      </c>
      <c r="C1991" s="1463" t="s">
        <v>16873</v>
      </c>
      <c r="D1991" s="1469">
        <v>44356.0</v>
      </c>
      <c r="E1991" s="1470" t="s">
        <v>16874</v>
      </c>
      <c r="F1991" s="1471">
        <v>6.22456851E8</v>
      </c>
      <c r="G1991" s="1471">
        <v>6.22456851E8</v>
      </c>
      <c r="H1991" s="1472" t="b">
        <v>0</v>
      </c>
      <c r="I1991" s="1468" t="s">
        <v>76</v>
      </c>
      <c r="J1991" s="1472" t="b">
        <v>0</v>
      </c>
      <c r="K1991" s="1468" t="s">
        <v>1204</v>
      </c>
      <c r="L1991" s="1471">
        <v>6.6839565594E10</v>
      </c>
      <c r="M1991" s="1463" t="s">
        <v>2476</v>
      </c>
      <c r="N1991" s="1463" t="s">
        <v>5052</v>
      </c>
      <c r="O1991" s="1463" t="s">
        <v>5052</v>
      </c>
      <c r="P1991" s="1463" t="s">
        <v>2476</v>
      </c>
    </row>
    <row r="1992" hidden="1">
      <c r="A1992" s="1464">
        <v>2181.0</v>
      </c>
      <c r="B1992" s="1463" t="s">
        <v>16875</v>
      </c>
      <c r="C1992" s="1463" t="s">
        <v>16875</v>
      </c>
      <c r="D1992" s="1469">
        <v>44347.0</v>
      </c>
      <c r="E1992" s="1470" t="s">
        <v>16876</v>
      </c>
      <c r="F1992" s="1471">
        <v>8.07001509E8</v>
      </c>
      <c r="G1992" s="1471">
        <v>8.07001509E8</v>
      </c>
      <c r="H1992" s="1472" t="b">
        <v>0</v>
      </c>
      <c r="I1992" s="1468" t="s">
        <v>244</v>
      </c>
      <c r="J1992" s="1472" t="b">
        <v>1</v>
      </c>
      <c r="K1992" s="1468" t="s">
        <v>16877</v>
      </c>
      <c r="L1992" s="1471">
        <v>6.6850622563E10</v>
      </c>
      <c r="M1992" s="1463" t="s">
        <v>2426</v>
      </c>
      <c r="O1992" s="1474"/>
      <c r="P1992" s="1463" t="s">
        <v>2426</v>
      </c>
    </row>
    <row r="1993" hidden="1">
      <c r="A1993" s="1464">
        <v>2182.0</v>
      </c>
      <c r="B1993" s="1463" t="s">
        <v>16878</v>
      </c>
      <c r="C1993" s="1463" t="s">
        <v>16879</v>
      </c>
      <c r="D1993" s="1469">
        <v>44339.0</v>
      </c>
      <c r="E1993" s="1470" t="s">
        <v>16880</v>
      </c>
      <c r="F1993" s="1471">
        <v>9.59389263E8</v>
      </c>
      <c r="G1993" s="1471">
        <v>9.59389263E8</v>
      </c>
      <c r="H1993" s="1472" t="b">
        <v>0</v>
      </c>
      <c r="I1993" s="1468" t="s">
        <v>244</v>
      </c>
      <c r="J1993" s="1472" t="b">
        <v>0</v>
      </c>
      <c r="K1993" s="1468" t="s">
        <v>14736</v>
      </c>
      <c r="L1993" s="1471">
        <v>6.6944964881E10</v>
      </c>
      <c r="M1993" s="1463" t="s">
        <v>2464</v>
      </c>
      <c r="N1993" s="1474"/>
      <c r="O1993" s="1474"/>
      <c r="P1993" s="1463" t="s">
        <v>2464</v>
      </c>
    </row>
    <row r="1994" hidden="1">
      <c r="A1994" s="1464">
        <v>2183.0</v>
      </c>
      <c r="B1994" s="1463" t="s">
        <v>16881</v>
      </c>
      <c r="C1994" s="1463" t="s">
        <v>16882</v>
      </c>
      <c r="D1994" s="1469">
        <v>45918.0</v>
      </c>
      <c r="E1994" s="1470" t="s">
        <v>16883</v>
      </c>
      <c r="F1994" s="1471">
        <v>2.0218888E7</v>
      </c>
      <c r="G1994" s="1471">
        <v>2.0218888E7</v>
      </c>
      <c r="H1994" s="1472" t="b">
        <v>0</v>
      </c>
      <c r="I1994" s="1468" t="s">
        <v>76</v>
      </c>
      <c r="J1994" s="1472" t="b">
        <v>1</v>
      </c>
      <c r="K1994" s="1468" t="s">
        <v>11466</v>
      </c>
      <c r="L1994" s="1471">
        <v>6.6890581818E10</v>
      </c>
      <c r="M1994" s="1463" t="s">
        <v>5148</v>
      </c>
      <c r="N1994" s="1463" t="s">
        <v>5061</v>
      </c>
      <c r="O1994" s="1463" t="s">
        <v>5061</v>
      </c>
      <c r="P1994" s="1474"/>
    </row>
    <row r="1995" hidden="1">
      <c r="A1995" s="1464">
        <v>2184.0</v>
      </c>
      <c r="B1995" s="1463" t="s">
        <v>16884</v>
      </c>
      <c r="C1995" s="1463" t="s">
        <v>16884</v>
      </c>
      <c r="D1995" s="1469">
        <v>44855.0</v>
      </c>
      <c r="E1995" s="1470" t="s">
        <v>16885</v>
      </c>
      <c r="F1995" s="1471">
        <v>6.19782644E8</v>
      </c>
      <c r="G1995" s="1471">
        <v>6.19782644E8</v>
      </c>
      <c r="H1995" s="1472" t="b">
        <v>0</v>
      </c>
      <c r="I1995" s="1468" t="s">
        <v>76</v>
      </c>
      <c r="J1995" s="1472" t="b">
        <v>0</v>
      </c>
      <c r="K1995" s="1468" t="s">
        <v>14089</v>
      </c>
      <c r="L1995" s="1471">
        <v>6.6850185804E10</v>
      </c>
      <c r="M1995" s="1463" t="s">
        <v>2437</v>
      </c>
      <c r="N1995" s="1463" t="s">
        <v>5229</v>
      </c>
      <c r="O1995" s="1463" t="s">
        <v>5229</v>
      </c>
      <c r="P1995" s="1463" t="s">
        <v>2437</v>
      </c>
    </row>
    <row r="1996" hidden="1">
      <c r="A1996" s="1464">
        <v>2185.0</v>
      </c>
      <c r="B1996" s="1463" t="s">
        <v>16886</v>
      </c>
      <c r="C1996" s="1463" t="s">
        <v>16887</v>
      </c>
      <c r="D1996" s="1469">
        <v>44372.0</v>
      </c>
      <c r="E1996" s="1470" t="s">
        <v>16888</v>
      </c>
      <c r="F1996" s="1471">
        <v>9.44655442E8</v>
      </c>
      <c r="G1996" s="1471">
        <v>9.64106202E8</v>
      </c>
      <c r="H1996" s="1472" t="b">
        <v>0</v>
      </c>
      <c r="I1996" s="1468" t="s">
        <v>76</v>
      </c>
      <c r="J1996" s="1472" t="b">
        <v>1</v>
      </c>
      <c r="K1996" s="1473"/>
      <c r="L1996" s="1473"/>
      <c r="M1996" s="1463" t="s">
        <v>2426</v>
      </c>
      <c r="O1996" s="1474"/>
      <c r="P1996" s="1463" t="s">
        <v>2426</v>
      </c>
    </row>
    <row r="1997" hidden="1">
      <c r="A1997" s="1464">
        <v>2186.0</v>
      </c>
      <c r="B1997" s="1463" t="s">
        <v>16889</v>
      </c>
      <c r="C1997" s="1463" t="s">
        <v>16890</v>
      </c>
      <c r="D1997" s="1469">
        <v>44372.0</v>
      </c>
      <c r="E1997" s="1470" t="s">
        <v>16891</v>
      </c>
      <c r="F1997" s="1471">
        <v>9.44655442E8</v>
      </c>
      <c r="G1997" s="1471">
        <v>9.44655442E8</v>
      </c>
      <c r="H1997" s="1472" t="b">
        <v>0</v>
      </c>
      <c r="I1997" s="1468" t="s">
        <v>76</v>
      </c>
      <c r="J1997" s="1472" t="b">
        <v>1</v>
      </c>
      <c r="K1997" s="1473"/>
      <c r="L1997" s="1473"/>
      <c r="M1997" s="1463" t="s">
        <v>2426</v>
      </c>
      <c r="N1997" s="1463" t="s">
        <v>5164</v>
      </c>
      <c r="P1997" s="1463" t="s">
        <v>2426</v>
      </c>
    </row>
    <row r="1998" hidden="1">
      <c r="A1998" s="1464">
        <v>2187.0</v>
      </c>
      <c r="B1998" s="1463" t="s">
        <v>16892</v>
      </c>
      <c r="C1998" s="1463" t="s">
        <v>16892</v>
      </c>
      <c r="D1998" s="1469">
        <v>44358.0</v>
      </c>
      <c r="E1998" s="1470" t="s">
        <v>16893</v>
      </c>
      <c r="F1998" s="1471">
        <v>9.54417669E8</v>
      </c>
      <c r="G1998" s="1471">
        <v>9.54417669E8</v>
      </c>
      <c r="H1998" s="1472" t="b">
        <v>0</v>
      </c>
      <c r="I1998" s="1468" t="s">
        <v>244</v>
      </c>
      <c r="J1998" s="1472" t="b">
        <v>0</v>
      </c>
      <c r="K1998" s="1468" t="s">
        <v>14736</v>
      </c>
      <c r="L1998" s="1471">
        <v>6.6944964881E10</v>
      </c>
      <c r="M1998" s="1474"/>
      <c r="N1998" s="1474"/>
      <c r="O1998" s="1474"/>
      <c r="P1998" s="1474"/>
    </row>
    <row r="1999">
      <c r="A1999" s="1464">
        <v>2188.0</v>
      </c>
      <c r="B1999" s="1463" t="s">
        <v>5616</v>
      </c>
      <c r="C1999" s="1463" t="s">
        <v>5617</v>
      </c>
      <c r="D1999" s="1469">
        <v>44449.0</v>
      </c>
      <c r="E1999" s="1470" t="s">
        <v>5618</v>
      </c>
      <c r="F1999" s="1471">
        <v>2.125503E7</v>
      </c>
      <c r="G1999" s="1476"/>
      <c r="H1999" s="1472" t="b">
        <v>1</v>
      </c>
      <c r="I1999" s="1468" t="s">
        <v>76</v>
      </c>
      <c r="J1999" s="1472" t="b">
        <v>1</v>
      </c>
      <c r="K1999" s="1468" t="s">
        <v>4940</v>
      </c>
      <c r="L1999" s="1471">
        <v>6.68193916E10</v>
      </c>
      <c r="M1999" s="1463" t="s">
        <v>2426</v>
      </c>
      <c r="O1999" s="1463" t="s">
        <v>11227</v>
      </c>
      <c r="P1999" s="1463" t="s">
        <v>2426</v>
      </c>
    </row>
    <row r="2000" hidden="1">
      <c r="A2000" s="1464">
        <v>2189.0</v>
      </c>
      <c r="B2000" s="1463" t="s">
        <v>16894</v>
      </c>
      <c r="C2000" s="1463" t="s">
        <v>16895</v>
      </c>
      <c r="D2000" s="1469">
        <v>44330.0</v>
      </c>
      <c r="E2000" s="1470" t="s">
        <v>16896</v>
      </c>
      <c r="F2000" s="1471">
        <v>2.1179187E7</v>
      </c>
      <c r="G2000" s="1471">
        <v>2.1179187E7</v>
      </c>
      <c r="H2000" s="1472" t="b">
        <v>0</v>
      </c>
      <c r="I2000" s="1468" t="s">
        <v>76</v>
      </c>
      <c r="J2000" s="1472" t="b">
        <v>0</v>
      </c>
      <c r="K2000" s="1473"/>
      <c r="L2000" s="1473"/>
      <c r="M2000" s="1463" t="s">
        <v>2440</v>
      </c>
      <c r="N2000" s="1463" t="s">
        <v>4951</v>
      </c>
      <c r="O2000" s="1474"/>
      <c r="P2000" s="1463" t="s">
        <v>2440</v>
      </c>
    </row>
    <row r="2001">
      <c r="A2001" s="1464">
        <v>2190.0</v>
      </c>
      <c r="B2001" s="1463" t="s">
        <v>5619</v>
      </c>
      <c r="C2001" s="1463" t="s">
        <v>5620</v>
      </c>
      <c r="D2001" s="1469">
        <v>45012.0</v>
      </c>
      <c r="E2001" s="1470" t="s">
        <v>5621</v>
      </c>
      <c r="F2001" s="1471">
        <v>2.4319494E7</v>
      </c>
      <c r="G2001" s="1471">
        <v>6.57168435E8</v>
      </c>
      <c r="H2001" s="1472" t="b">
        <v>1</v>
      </c>
      <c r="I2001" s="1468" t="s">
        <v>76</v>
      </c>
      <c r="J2001" s="1472" t="b">
        <v>1</v>
      </c>
      <c r="K2001" s="1468" t="s">
        <v>1077</v>
      </c>
      <c r="L2001" s="1471">
        <v>6.6618258585E10</v>
      </c>
      <c r="M2001" s="1463" t="s">
        <v>3238</v>
      </c>
      <c r="O2001" s="1474"/>
      <c r="P2001" s="1463" t="s">
        <v>11238</v>
      </c>
    </row>
    <row r="2002" hidden="1">
      <c r="A2002" s="1464">
        <v>2191.0</v>
      </c>
      <c r="B2002" s="1463" t="s">
        <v>16897</v>
      </c>
      <c r="C2002" s="1463" t="s">
        <v>16898</v>
      </c>
      <c r="D2002" s="1469">
        <v>44344.0</v>
      </c>
      <c r="E2002" s="1470" t="s">
        <v>16899</v>
      </c>
      <c r="F2002" s="1471">
        <v>8.45414565E8</v>
      </c>
      <c r="G2002" s="1471">
        <v>8.45414565E8</v>
      </c>
      <c r="H2002" s="1472" t="b">
        <v>0</v>
      </c>
      <c r="I2002" s="1468" t="s">
        <v>76</v>
      </c>
      <c r="J2002" s="1472" t="b">
        <v>0</v>
      </c>
      <c r="K2002" s="1468" t="s">
        <v>1204</v>
      </c>
      <c r="L2002" s="1471">
        <v>6.6839565594E10</v>
      </c>
      <c r="M2002" s="1463" t="s">
        <v>2464</v>
      </c>
      <c r="N2002" s="1463" t="s">
        <v>4931</v>
      </c>
      <c r="O2002" s="1463" t="s">
        <v>4938</v>
      </c>
      <c r="P2002" s="1463" t="s">
        <v>2464</v>
      </c>
    </row>
    <row r="2003" hidden="1">
      <c r="A2003" s="1464">
        <v>2192.0</v>
      </c>
      <c r="B2003" s="1463" t="s">
        <v>16900</v>
      </c>
      <c r="C2003" s="1463" t="s">
        <v>16901</v>
      </c>
      <c r="D2003" s="1469">
        <v>44344.0</v>
      </c>
      <c r="E2003" s="1470" t="s">
        <v>16902</v>
      </c>
      <c r="F2003" s="1471">
        <v>8.88822884E8</v>
      </c>
      <c r="G2003" s="1471">
        <v>8.88822884E8</v>
      </c>
      <c r="H2003" s="1472" t="b">
        <v>0</v>
      </c>
      <c r="I2003" s="1468" t="s">
        <v>76</v>
      </c>
      <c r="J2003" s="1472" t="b">
        <v>0</v>
      </c>
      <c r="K2003" s="1468" t="s">
        <v>1204</v>
      </c>
      <c r="L2003" s="1471">
        <v>6.6839565594E10</v>
      </c>
      <c r="M2003" s="1463" t="s">
        <v>2464</v>
      </c>
      <c r="N2003" s="1463" t="s">
        <v>5838</v>
      </c>
      <c r="O2003" s="1463" t="s">
        <v>5773</v>
      </c>
      <c r="P2003" s="1463" t="s">
        <v>2464</v>
      </c>
    </row>
    <row r="2004" hidden="1">
      <c r="A2004" s="1464">
        <v>2193.0</v>
      </c>
      <c r="B2004" s="1463" t="s">
        <v>16903</v>
      </c>
      <c r="C2004" s="1463" t="s">
        <v>16903</v>
      </c>
      <c r="D2004" s="1469">
        <v>44349.0</v>
      </c>
      <c r="E2004" s="1470" t="s">
        <v>16904</v>
      </c>
      <c r="F2004" s="1471">
        <v>6.6934264669E10</v>
      </c>
      <c r="G2004" s="1471">
        <v>6.6934264669E10</v>
      </c>
      <c r="H2004" s="1472" t="b">
        <v>0</v>
      </c>
      <c r="I2004" s="1468" t="s">
        <v>76</v>
      </c>
      <c r="J2004" s="1472" t="b">
        <v>0</v>
      </c>
      <c r="K2004" s="1473"/>
      <c r="L2004" s="1473"/>
      <c r="M2004" s="1463" t="s">
        <v>5398</v>
      </c>
      <c r="N2004" s="1463" t="s">
        <v>5398</v>
      </c>
      <c r="O2004" s="1474"/>
      <c r="P2004" s="1474"/>
    </row>
    <row r="2005" hidden="1">
      <c r="A2005" s="1464">
        <v>2194.0</v>
      </c>
      <c r="B2005" s="1463" t="s">
        <v>16905</v>
      </c>
      <c r="C2005" s="1463" t="s">
        <v>16905</v>
      </c>
      <c r="D2005" s="1469">
        <v>44347.0</v>
      </c>
      <c r="E2005" s="1470" t="s">
        <v>16906</v>
      </c>
      <c r="F2005" s="1471">
        <v>9.22537075E8</v>
      </c>
      <c r="G2005" s="1468" t="s">
        <v>16907</v>
      </c>
      <c r="H2005" s="1472" t="b">
        <v>0</v>
      </c>
      <c r="I2005" s="1468" t="s">
        <v>76</v>
      </c>
      <c r="J2005" s="1472" t="b">
        <v>0</v>
      </c>
      <c r="K2005" s="1473"/>
      <c r="L2005" s="1473"/>
      <c r="M2005" s="1463" t="s">
        <v>2464</v>
      </c>
      <c r="N2005" s="1474"/>
      <c r="O2005" s="1474"/>
      <c r="P2005" s="1463" t="s">
        <v>2464</v>
      </c>
    </row>
    <row r="2006" hidden="1">
      <c r="A2006" s="1464">
        <v>2195.0</v>
      </c>
      <c r="B2006" s="1463" t="s">
        <v>16908</v>
      </c>
      <c r="C2006" s="1463" t="s">
        <v>16908</v>
      </c>
      <c r="D2006" s="1469">
        <v>44347.0</v>
      </c>
      <c r="E2006" s="1470" t="s">
        <v>16909</v>
      </c>
      <c r="F2006" s="1471">
        <v>6.62254888E9</v>
      </c>
      <c r="G2006" s="1471">
        <v>6.62254888E9</v>
      </c>
      <c r="H2006" s="1472" t="b">
        <v>0</v>
      </c>
      <c r="I2006" s="1468" t="s">
        <v>76</v>
      </c>
      <c r="J2006" s="1472" t="b">
        <v>0</v>
      </c>
      <c r="K2006" s="1468" t="s">
        <v>16044</v>
      </c>
      <c r="L2006" s="1471">
        <v>6.6629264222E10</v>
      </c>
      <c r="M2006" s="1474"/>
      <c r="N2006" s="1474"/>
      <c r="O2006" s="1474"/>
      <c r="P2006" s="1474"/>
    </row>
    <row r="2007" hidden="1">
      <c r="A2007" s="1464">
        <v>2196.0</v>
      </c>
      <c r="B2007" s="1463" t="s">
        <v>16910</v>
      </c>
      <c r="C2007" s="1463" t="s">
        <v>16910</v>
      </c>
      <c r="D2007" s="1469">
        <v>44348.0</v>
      </c>
      <c r="E2007" s="1470" t="s">
        <v>16911</v>
      </c>
      <c r="F2007" s="1471">
        <v>2.6396305E7</v>
      </c>
      <c r="G2007" s="1471">
        <v>2.6396305E7</v>
      </c>
      <c r="H2007" s="1472" t="b">
        <v>0</v>
      </c>
      <c r="I2007" s="1468" t="s">
        <v>76</v>
      </c>
      <c r="J2007" s="1472" t="b">
        <v>1</v>
      </c>
      <c r="K2007" s="1468" t="s">
        <v>13086</v>
      </c>
      <c r="L2007" s="1475">
        <v>6.60836E11</v>
      </c>
      <c r="M2007" s="1463" t="s">
        <v>2426</v>
      </c>
      <c r="O2007" s="1474"/>
      <c r="P2007" s="1463" t="s">
        <v>2426</v>
      </c>
    </row>
    <row r="2008" hidden="1">
      <c r="A2008" s="1464">
        <v>2197.0</v>
      </c>
      <c r="B2008" s="1463" t="s">
        <v>16912</v>
      </c>
      <c r="C2008" s="1463" t="s">
        <v>16912</v>
      </c>
      <c r="D2008" s="1469">
        <v>44357.0</v>
      </c>
      <c r="E2008" s="1470" t="s">
        <v>16913</v>
      </c>
      <c r="F2008" s="1475">
        <v>6.60659E11</v>
      </c>
      <c r="G2008" s="1475">
        <v>6.60659E11</v>
      </c>
      <c r="H2008" s="1472" t="b">
        <v>0</v>
      </c>
      <c r="I2008" s="1468" t="s">
        <v>76</v>
      </c>
      <c r="J2008" s="1472" t="b">
        <v>1</v>
      </c>
      <c r="K2008" s="1473"/>
      <c r="L2008" s="1473"/>
      <c r="M2008" s="1463" t="s">
        <v>6473</v>
      </c>
      <c r="N2008" s="1463" t="s">
        <v>6473</v>
      </c>
      <c r="P2008" s="1474"/>
    </row>
    <row r="2009" hidden="1">
      <c r="A2009" s="1464">
        <v>2198.0</v>
      </c>
      <c r="B2009" s="1463" t="s">
        <v>16914</v>
      </c>
      <c r="C2009" s="1463" t="s">
        <v>16915</v>
      </c>
      <c r="D2009" s="1469">
        <v>44399.0</v>
      </c>
      <c r="E2009" s="1470" t="s">
        <v>16916</v>
      </c>
      <c r="F2009" s="1471">
        <v>9.57068178E8</v>
      </c>
      <c r="G2009" s="1471">
        <v>9.57068178E8</v>
      </c>
      <c r="H2009" s="1472" t="b">
        <v>0</v>
      </c>
      <c r="I2009" s="1468" t="s">
        <v>76</v>
      </c>
      <c r="J2009" s="1472" t="b">
        <v>0</v>
      </c>
      <c r="K2009" s="1468" t="s">
        <v>13086</v>
      </c>
      <c r="L2009" s="1475">
        <v>6.60836E11</v>
      </c>
      <c r="M2009" s="1463" t="s">
        <v>2659</v>
      </c>
      <c r="N2009" s="1463" t="s">
        <v>5046</v>
      </c>
      <c r="P2009" s="1463" t="s">
        <v>2659</v>
      </c>
    </row>
    <row r="2010">
      <c r="A2010" s="1464">
        <v>2199.0</v>
      </c>
      <c r="B2010" s="1463" t="s">
        <v>5622</v>
      </c>
      <c r="C2010" s="1463" t="s">
        <v>5623</v>
      </c>
      <c r="D2010" s="1469">
        <v>44370.0</v>
      </c>
      <c r="E2010" s="1470" t="s">
        <v>5624</v>
      </c>
      <c r="F2010" s="1471">
        <v>7.6202777E7</v>
      </c>
      <c r="G2010" s="1471">
        <v>7.6202777E7</v>
      </c>
      <c r="H2010" s="1472" t="b">
        <v>1</v>
      </c>
      <c r="I2010" s="1468" t="s">
        <v>244</v>
      </c>
      <c r="J2010" s="1472" t="b">
        <v>1</v>
      </c>
      <c r="K2010" s="1468" t="s">
        <v>5142</v>
      </c>
      <c r="L2010" s="1471">
        <v>6.620964333E9</v>
      </c>
      <c r="M2010" s="1463" t="s">
        <v>3238</v>
      </c>
      <c r="O2010" s="1474"/>
      <c r="P2010" s="1463" t="s">
        <v>5395</v>
      </c>
    </row>
    <row r="2011" hidden="1">
      <c r="A2011" s="1464">
        <v>2200.0</v>
      </c>
      <c r="B2011" s="1463" t="s">
        <v>16917</v>
      </c>
      <c r="C2011" s="1463" t="s">
        <v>16918</v>
      </c>
      <c r="D2011" s="1469">
        <v>44355.0</v>
      </c>
      <c r="E2011" s="1470" t="s">
        <v>16919</v>
      </c>
      <c r="F2011" s="1475">
        <v>6.60929E11</v>
      </c>
      <c r="G2011" s="1475">
        <v>6.60929E11</v>
      </c>
      <c r="H2011" s="1472" t="b">
        <v>0</v>
      </c>
      <c r="I2011" s="1468" t="s">
        <v>76</v>
      </c>
      <c r="J2011" s="1472" t="b">
        <v>1</v>
      </c>
      <c r="K2011" s="1473"/>
      <c r="L2011" s="1473"/>
      <c r="M2011" s="1463" t="s">
        <v>6617</v>
      </c>
      <c r="N2011" s="1463" t="s">
        <v>6617</v>
      </c>
      <c r="O2011" s="1474"/>
      <c r="P2011" s="1474"/>
    </row>
    <row r="2012">
      <c r="A2012" s="1464">
        <v>2201.0</v>
      </c>
      <c r="B2012" s="1463" t="s">
        <v>5625</v>
      </c>
      <c r="C2012" s="1463" t="s">
        <v>5626</v>
      </c>
      <c r="D2012" s="1469">
        <v>44355.0</v>
      </c>
      <c r="E2012" s="1470" t="s">
        <v>5627</v>
      </c>
      <c r="F2012" s="1471">
        <v>9.22486906E8</v>
      </c>
      <c r="G2012" s="1471">
        <v>9.22486906E8</v>
      </c>
      <c r="H2012" s="1472" t="b">
        <v>1</v>
      </c>
      <c r="I2012" s="1468" t="s">
        <v>76</v>
      </c>
      <c r="J2012" s="1472" t="b">
        <v>1</v>
      </c>
      <c r="K2012" s="1468" t="s">
        <v>4929</v>
      </c>
      <c r="L2012" s="1475">
        <v>6.69232E15</v>
      </c>
      <c r="M2012" s="1463" t="s">
        <v>2659</v>
      </c>
      <c r="N2012" s="1474"/>
      <c r="O2012" s="1474"/>
      <c r="P2012" s="1463" t="s">
        <v>2659</v>
      </c>
    </row>
    <row r="2013" hidden="1">
      <c r="A2013" s="1464">
        <v>2202.0</v>
      </c>
      <c r="B2013" s="1463" t="s">
        <v>16920</v>
      </c>
      <c r="C2013" s="1463" t="s">
        <v>16920</v>
      </c>
      <c r="D2013" s="1469">
        <v>44356.0</v>
      </c>
      <c r="E2013" s="1470" t="s">
        <v>16921</v>
      </c>
      <c r="F2013" s="1471">
        <v>8.578897E8</v>
      </c>
      <c r="G2013" s="1471">
        <v>8.578897E8</v>
      </c>
      <c r="H2013" s="1472" t="b">
        <v>0</v>
      </c>
      <c r="I2013" s="1468" t="s">
        <v>244</v>
      </c>
      <c r="J2013" s="1472" t="b">
        <v>0</v>
      </c>
      <c r="K2013" s="1468" t="s">
        <v>14255</v>
      </c>
      <c r="L2013" s="1476"/>
      <c r="M2013" s="1463" t="s">
        <v>2464</v>
      </c>
      <c r="N2013" s="1474"/>
      <c r="O2013" s="1474"/>
      <c r="P2013" s="1463" t="s">
        <v>2464</v>
      </c>
    </row>
    <row r="2014" hidden="1">
      <c r="A2014" s="1464">
        <v>2203.0</v>
      </c>
      <c r="B2014" s="1463" t="s">
        <v>16922</v>
      </c>
      <c r="C2014" s="1463" t="s">
        <v>16923</v>
      </c>
      <c r="D2014" s="1469">
        <v>44356.0</v>
      </c>
      <c r="E2014" s="1470" t="s">
        <v>16924</v>
      </c>
      <c r="F2014" s="1471">
        <v>9.14944566E8</v>
      </c>
      <c r="G2014" s="1471">
        <v>9.14944566E8</v>
      </c>
      <c r="H2014" s="1472" t="b">
        <v>0</v>
      </c>
      <c r="I2014" s="1468" t="s">
        <v>76</v>
      </c>
      <c r="J2014" s="1472" t="b">
        <v>1</v>
      </c>
      <c r="K2014" s="1473"/>
      <c r="L2014" s="1473"/>
      <c r="M2014" s="1463" t="s">
        <v>2432</v>
      </c>
      <c r="N2014" s="1474"/>
      <c r="O2014" s="1474"/>
      <c r="P2014" s="1463" t="s">
        <v>2432</v>
      </c>
    </row>
    <row r="2015" hidden="1">
      <c r="A2015" s="1464">
        <v>2204.0</v>
      </c>
      <c r="B2015" s="1463" t="s">
        <v>16925</v>
      </c>
      <c r="C2015" s="1463" t="s">
        <v>16925</v>
      </c>
      <c r="D2015" s="1469">
        <v>44544.0</v>
      </c>
      <c r="E2015" s="1470" t="s">
        <v>16926</v>
      </c>
      <c r="F2015" s="1471">
        <v>9.49622228E8</v>
      </c>
      <c r="G2015" s="1471">
        <v>9.49622228E8</v>
      </c>
      <c r="H2015" s="1472" t="b">
        <v>0</v>
      </c>
      <c r="I2015" s="1468" t="s">
        <v>76</v>
      </c>
      <c r="J2015" s="1472" t="b">
        <v>0</v>
      </c>
      <c r="K2015" s="1473"/>
      <c r="L2015" s="1473"/>
      <c r="M2015" s="1463" t="s">
        <v>2476</v>
      </c>
      <c r="N2015" s="1463" t="s">
        <v>5904</v>
      </c>
      <c r="P2015" s="1463" t="s">
        <v>2476</v>
      </c>
    </row>
    <row r="2016" hidden="1">
      <c r="A2016" s="1464">
        <v>2205.0</v>
      </c>
      <c r="B2016" s="1463" t="s">
        <v>16927</v>
      </c>
      <c r="C2016" s="1463" t="s">
        <v>16928</v>
      </c>
      <c r="D2016" s="1469">
        <v>44363.0</v>
      </c>
      <c r="E2016" s="1470" t="s">
        <v>16929</v>
      </c>
      <c r="F2016" s="1471">
        <v>6.6021268866E10</v>
      </c>
      <c r="G2016" s="1471">
        <v>6.6657168438E10</v>
      </c>
      <c r="H2016" s="1472" t="b">
        <v>0</v>
      </c>
      <c r="I2016" s="1468" t="s">
        <v>76</v>
      </c>
      <c r="J2016" s="1472" t="b">
        <v>0</v>
      </c>
      <c r="K2016" s="1473"/>
      <c r="L2016" s="1473"/>
      <c r="M2016" s="1463" t="s">
        <v>4962</v>
      </c>
      <c r="N2016" s="1463" t="s">
        <v>4962</v>
      </c>
      <c r="O2016" s="1474"/>
      <c r="P2016" s="1474"/>
    </row>
    <row r="2017" hidden="1">
      <c r="A2017" s="1464">
        <v>2206.0</v>
      </c>
      <c r="B2017" s="1463" t="s">
        <v>16930</v>
      </c>
      <c r="C2017" s="1463" t="s">
        <v>16930</v>
      </c>
      <c r="D2017" s="1469">
        <v>44371.0</v>
      </c>
      <c r="E2017" s="1470" t="s">
        <v>16931</v>
      </c>
      <c r="F2017" s="1471">
        <v>9.82506388E8</v>
      </c>
      <c r="G2017" s="1471">
        <v>9.82506388E8</v>
      </c>
      <c r="H2017" s="1472" t="b">
        <v>0</v>
      </c>
      <c r="I2017" s="1468" t="s">
        <v>263</v>
      </c>
      <c r="J2017" s="1472" t="b">
        <v>1</v>
      </c>
      <c r="K2017" s="1473"/>
      <c r="L2017" s="1473"/>
      <c r="M2017" s="1463" t="s">
        <v>2437</v>
      </c>
      <c r="N2017" s="1474"/>
      <c r="O2017" s="1474"/>
      <c r="P2017" s="1463" t="s">
        <v>2437</v>
      </c>
    </row>
    <row r="2018" hidden="1">
      <c r="A2018" s="1464">
        <v>2207.0</v>
      </c>
      <c r="B2018" s="1463" t="s">
        <v>16932</v>
      </c>
      <c r="C2018" s="1463" t="s">
        <v>16933</v>
      </c>
      <c r="D2018" s="1469">
        <v>44372.0</v>
      </c>
      <c r="E2018" s="1470" t="s">
        <v>16934</v>
      </c>
      <c r="F2018" s="1471">
        <v>9.93236628E8</v>
      </c>
      <c r="G2018" s="1471">
        <v>9.93236628E8</v>
      </c>
      <c r="H2018" s="1472" t="b">
        <v>0</v>
      </c>
      <c r="I2018" s="1468" t="s">
        <v>263</v>
      </c>
      <c r="J2018" s="1472" t="b">
        <v>0</v>
      </c>
      <c r="K2018" s="1468" t="s">
        <v>14736</v>
      </c>
      <c r="L2018" s="1471">
        <v>6.6944964881E10</v>
      </c>
      <c r="M2018" s="1463" t="s">
        <v>2432</v>
      </c>
      <c r="N2018" s="1463" t="s">
        <v>263</v>
      </c>
      <c r="O2018" s="1463" t="s">
        <v>263</v>
      </c>
      <c r="P2018" s="1463" t="s">
        <v>2432</v>
      </c>
    </row>
    <row r="2019">
      <c r="A2019" s="1464">
        <v>2208.0</v>
      </c>
      <c r="B2019" s="1463" t="s">
        <v>5628</v>
      </c>
      <c r="C2019" s="1463" t="s">
        <v>5629</v>
      </c>
      <c r="D2019" s="1469">
        <v>44368.0</v>
      </c>
      <c r="E2019" s="1470" t="s">
        <v>5630</v>
      </c>
      <c r="F2019" s="1471">
        <v>2.6647535E7</v>
      </c>
      <c r="G2019" s="1471">
        <v>6.47028387E8</v>
      </c>
      <c r="H2019" s="1472" t="b">
        <v>1</v>
      </c>
      <c r="I2019" s="1468" t="s">
        <v>76</v>
      </c>
      <c r="J2019" s="1472" t="b">
        <v>1</v>
      </c>
      <c r="K2019" s="1468" t="s">
        <v>4929</v>
      </c>
      <c r="L2019" s="1475">
        <v>6.69232E15</v>
      </c>
      <c r="M2019" s="1463" t="s">
        <v>2659</v>
      </c>
      <c r="N2019" s="1474"/>
      <c r="O2019" s="1463" t="s">
        <v>9996</v>
      </c>
      <c r="P2019" s="1463" t="s">
        <v>10796</v>
      </c>
    </row>
    <row r="2020" hidden="1">
      <c r="A2020" s="1464">
        <v>2209.0</v>
      </c>
      <c r="B2020" s="1463" t="s">
        <v>16935</v>
      </c>
      <c r="C2020" s="1463" t="s">
        <v>16936</v>
      </c>
      <c r="D2020" s="1469">
        <v>44622.0</v>
      </c>
      <c r="E2020" s="1470" t="s">
        <v>16937</v>
      </c>
      <c r="F2020" s="1471">
        <v>9.45522025E8</v>
      </c>
      <c r="G2020" s="1471">
        <v>9.45522025E8</v>
      </c>
      <c r="H2020" s="1472" t="b">
        <v>0</v>
      </c>
      <c r="I2020" s="1468" t="s">
        <v>76</v>
      </c>
      <c r="J2020" s="1472" t="b">
        <v>0</v>
      </c>
      <c r="K2020" s="1468" t="s">
        <v>1204</v>
      </c>
      <c r="L2020" s="1471">
        <v>6.6839565594E10</v>
      </c>
      <c r="M2020" s="1463" t="s">
        <v>2937</v>
      </c>
      <c r="N2020" s="1463" t="s">
        <v>5089</v>
      </c>
      <c r="O2020" s="1474"/>
      <c r="P2020" s="1463" t="s">
        <v>2937</v>
      </c>
    </row>
    <row r="2021" hidden="1">
      <c r="A2021" s="1464">
        <v>2210.0</v>
      </c>
      <c r="B2021" s="1463" t="s">
        <v>16938</v>
      </c>
      <c r="C2021" s="1463" t="s">
        <v>16939</v>
      </c>
      <c r="D2021" s="1469">
        <v>44361.0</v>
      </c>
      <c r="E2021" s="1470" t="s">
        <v>16940</v>
      </c>
      <c r="F2021" s="1471">
        <v>9.5580656E8</v>
      </c>
      <c r="G2021" s="1471">
        <v>9.5580656E8</v>
      </c>
      <c r="H2021" s="1472" t="b">
        <v>0</v>
      </c>
      <c r="I2021" s="1468" t="s">
        <v>76</v>
      </c>
      <c r="J2021" s="1472" t="b">
        <v>0</v>
      </c>
      <c r="K2021" s="1468" t="s">
        <v>1204</v>
      </c>
      <c r="L2021" s="1471">
        <v>6.6839565594E10</v>
      </c>
      <c r="M2021" s="1463" t="s">
        <v>2937</v>
      </c>
      <c r="N2021" s="1463" t="s">
        <v>4931</v>
      </c>
      <c r="O2021" s="1463" t="s">
        <v>4931</v>
      </c>
      <c r="P2021" s="1463" t="s">
        <v>2937</v>
      </c>
    </row>
    <row r="2022" hidden="1">
      <c r="A2022" s="1464">
        <v>2211.0</v>
      </c>
      <c r="B2022" s="1463" t="s">
        <v>16941</v>
      </c>
      <c r="C2022" s="1463" t="s">
        <v>16942</v>
      </c>
      <c r="D2022" s="1469">
        <v>44362.0</v>
      </c>
      <c r="E2022" s="1470" t="s">
        <v>16943</v>
      </c>
      <c r="F2022" s="1471">
        <v>8.64146974E8</v>
      </c>
      <c r="G2022" s="1471">
        <v>8.64146974E8</v>
      </c>
      <c r="H2022" s="1472" t="b">
        <v>0</v>
      </c>
      <c r="I2022" s="1468" t="s">
        <v>76</v>
      </c>
      <c r="J2022" s="1472" t="b">
        <v>0</v>
      </c>
      <c r="K2022" s="1473"/>
      <c r="L2022" s="1473"/>
      <c r="M2022" s="1463" t="s">
        <v>5011</v>
      </c>
      <c r="N2022" s="1463" t="s">
        <v>5011</v>
      </c>
      <c r="O2022" s="1474"/>
      <c r="P2022" s="1474"/>
    </row>
    <row r="2023" hidden="1">
      <c r="A2023" s="1464">
        <v>2212.0</v>
      </c>
      <c r="B2023" s="1463" t="s">
        <v>16944</v>
      </c>
      <c r="C2023" s="1463" t="s">
        <v>16945</v>
      </c>
      <c r="D2023" s="1469">
        <v>44379.0</v>
      </c>
      <c r="E2023" s="1470" t="s">
        <v>16946</v>
      </c>
      <c r="F2023" s="1471">
        <v>7.6202777E7</v>
      </c>
      <c r="G2023" s="1471">
        <v>9.10419976E8</v>
      </c>
      <c r="H2023" s="1472" t="b">
        <v>0</v>
      </c>
      <c r="I2023" s="1468" t="s">
        <v>244</v>
      </c>
      <c r="J2023" s="1472" t="b">
        <v>0</v>
      </c>
      <c r="K2023" s="1468" t="s">
        <v>4936</v>
      </c>
      <c r="L2023" s="1471">
        <v>6.6909921784E10</v>
      </c>
      <c r="M2023" s="1463" t="s">
        <v>2426</v>
      </c>
      <c r="N2023" s="1463" t="s">
        <v>244</v>
      </c>
      <c r="O2023" s="1463" t="s">
        <v>244</v>
      </c>
      <c r="P2023" s="1463" t="s">
        <v>2426</v>
      </c>
    </row>
    <row r="2024" hidden="1">
      <c r="A2024" s="1464">
        <v>2213.0</v>
      </c>
      <c r="B2024" s="1463" t="s">
        <v>16947</v>
      </c>
      <c r="C2024" s="1463" t="s">
        <v>16948</v>
      </c>
      <c r="D2024" s="1469">
        <v>44364.0</v>
      </c>
      <c r="E2024" s="1470" t="s">
        <v>16949</v>
      </c>
      <c r="F2024" s="1471">
        <v>8.18180478E8</v>
      </c>
      <c r="G2024" s="1471">
        <v>8.18180478E8</v>
      </c>
      <c r="H2024" s="1472" t="b">
        <v>0</v>
      </c>
      <c r="I2024" s="1468" t="s">
        <v>76</v>
      </c>
      <c r="J2024" s="1472" t="b">
        <v>1</v>
      </c>
      <c r="K2024" s="1473"/>
      <c r="L2024" s="1473"/>
      <c r="M2024" s="1463" t="s">
        <v>2659</v>
      </c>
      <c r="N2024" s="1463" t="s">
        <v>5006</v>
      </c>
      <c r="P2024" s="1463" t="s">
        <v>2659</v>
      </c>
    </row>
    <row r="2025" hidden="1">
      <c r="A2025" s="1464">
        <v>2214.0</v>
      </c>
      <c r="B2025" s="1463" t="s">
        <v>16950</v>
      </c>
      <c r="C2025" s="1463" t="s">
        <v>16951</v>
      </c>
      <c r="D2025" s="1469">
        <v>44364.0</v>
      </c>
      <c r="E2025" s="1470" t="s">
        <v>16952</v>
      </c>
      <c r="F2025" s="1471">
        <v>8.18180478E8</v>
      </c>
      <c r="G2025" s="1471">
        <v>8.18180478E8</v>
      </c>
      <c r="H2025" s="1472" t="b">
        <v>0</v>
      </c>
      <c r="I2025" s="1468" t="s">
        <v>76</v>
      </c>
      <c r="J2025" s="1472" t="b">
        <v>1</v>
      </c>
      <c r="K2025" s="1473"/>
      <c r="L2025" s="1473"/>
      <c r="M2025" s="1463" t="s">
        <v>2659</v>
      </c>
      <c r="N2025" s="1463" t="s">
        <v>13533</v>
      </c>
      <c r="O2025" s="1474"/>
      <c r="P2025" s="1463" t="s">
        <v>2659</v>
      </c>
    </row>
    <row r="2026" hidden="1">
      <c r="A2026" s="1464">
        <v>2215.0</v>
      </c>
      <c r="B2026" s="1463" t="s">
        <v>16953</v>
      </c>
      <c r="C2026" s="1463" t="s">
        <v>16954</v>
      </c>
      <c r="D2026" s="1469">
        <v>44607.0</v>
      </c>
      <c r="E2026" s="1470" t="s">
        <v>16955</v>
      </c>
      <c r="F2026" s="1471">
        <v>2.0331851E7</v>
      </c>
      <c r="G2026" s="1471">
        <v>2.0331851E7</v>
      </c>
      <c r="H2026" s="1472" t="b">
        <v>0</v>
      </c>
      <c r="I2026" s="1468" t="s">
        <v>76</v>
      </c>
      <c r="J2026" s="1472" t="b">
        <v>0</v>
      </c>
      <c r="K2026" s="1468" t="s">
        <v>14736</v>
      </c>
      <c r="L2026" s="1471">
        <v>6.6944964881E10</v>
      </c>
      <c r="M2026" s="1463" t="s">
        <v>5963</v>
      </c>
      <c r="N2026" s="1463" t="s">
        <v>3864</v>
      </c>
      <c r="O2026" s="1463" t="s">
        <v>3864</v>
      </c>
      <c r="P2026" s="1474"/>
    </row>
    <row r="2027" hidden="1">
      <c r="A2027" s="1464">
        <v>2216.0</v>
      </c>
      <c r="B2027" s="1463" t="s">
        <v>16956</v>
      </c>
      <c r="C2027" s="1463" t="s">
        <v>16957</v>
      </c>
      <c r="D2027" s="1469">
        <v>44372.0</v>
      </c>
      <c r="E2027" s="1470" t="s">
        <v>16958</v>
      </c>
      <c r="F2027" s="1471">
        <v>6.6894544145E10</v>
      </c>
      <c r="G2027" s="1471">
        <v>6.6894544145E10</v>
      </c>
      <c r="H2027" s="1472" t="b">
        <v>0</v>
      </c>
      <c r="I2027" s="1468" t="s">
        <v>76</v>
      </c>
      <c r="J2027" s="1472" t="b">
        <v>1</v>
      </c>
      <c r="K2027" s="1468" t="s">
        <v>13086</v>
      </c>
      <c r="L2027" s="1475">
        <v>6.60836E11</v>
      </c>
      <c r="M2027" s="1463" t="s">
        <v>3363</v>
      </c>
      <c r="N2027" s="1463" t="s">
        <v>8578</v>
      </c>
      <c r="P2027" s="1463" t="s">
        <v>3363</v>
      </c>
    </row>
    <row r="2028" hidden="1">
      <c r="A2028" s="1464">
        <v>2217.0</v>
      </c>
      <c r="B2028" s="1463" t="s">
        <v>16959</v>
      </c>
      <c r="C2028" s="1463" t="s">
        <v>16960</v>
      </c>
      <c r="D2028" s="1469">
        <v>44371.0</v>
      </c>
      <c r="E2028" s="1470" t="s">
        <v>16961</v>
      </c>
      <c r="F2028" s="1471">
        <v>6.13840809E8</v>
      </c>
      <c r="G2028" s="1471">
        <v>6.13840809E8</v>
      </c>
      <c r="H2028" s="1472" t="b">
        <v>0</v>
      </c>
      <c r="I2028" s="1468" t="s">
        <v>263</v>
      </c>
      <c r="J2028" s="1472" t="b">
        <v>1</v>
      </c>
      <c r="K2028" s="1473"/>
      <c r="L2028" s="1473"/>
      <c r="M2028" s="1463" t="s">
        <v>2464</v>
      </c>
      <c r="N2028" s="1474"/>
      <c r="O2028" s="1474"/>
      <c r="P2028" s="1463" t="s">
        <v>2464</v>
      </c>
    </row>
    <row r="2029" hidden="1">
      <c r="A2029" s="1464">
        <v>2218.0</v>
      </c>
      <c r="B2029" s="1463" t="s">
        <v>16962</v>
      </c>
      <c r="C2029" s="1463" t="s">
        <v>16963</v>
      </c>
      <c r="D2029" s="1469">
        <v>44369.0</v>
      </c>
      <c r="E2029" s="1470" t="s">
        <v>16964</v>
      </c>
      <c r="F2029" s="1471">
        <v>9.17987087E8</v>
      </c>
      <c r="G2029" s="1471">
        <v>9.10074246E8</v>
      </c>
      <c r="H2029" s="1472" t="b">
        <v>0</v>
      </c>
      <c r="I2029" s="1468" t="s">
        <v>76</v>
      </c>
      <c r="J2029" s="1472" t="b">
        <v>0</v>
      </c>
      <c r="K2029" s="1473"/>
      <c r="L2029" s="1473"/>
      <c r="M2029" s="1474"/>
      <c r="N2029" s="1474"/>
      <c r="O2029" s="1474"/>
      <c r="P2029" s="1474"/>
    </row>
    <row r="2030" hidden="1">
      <c r="A2030" s="1464">
        <v>2219.0</v>
      </c>
      <c r="B2030" s="1463" t="s">
        <v>16965</v>
      </c>
      <c r="C2030" s="1463" t="s">
        <v>16966</v>
      </c>
      <c r="D2030" s="1469">
        <v>44369.0</v>
      </c>
      <c r="E2030" s="1470" t="s">
        <v>16967</v>
      </c>
      <c r="F2030" s="1471">
        <v>9.10074246E8</v>
      </c>
      <c r="G2030" s="1471">
        <v>8.51119503E8</v>
      </c>
      <c r="H2030" s="1472" t="b">
        <v>0</v>
      </c>
      <c r="I2030" s="1468" t="s">
        <v>76</v>
      </c>
      <c r="J2030" s="1472" t="b">
        <v>0</v>
      </c>
      <c r="K2030" s="1473"/>
      <c r="L2030" s="1473"/>
      <c r="M2030" s="1463" t="s">
        <v>5458</v>
      </c>
      <c r="N2030" s="1463" t="s">
        <v>5458</v>
      </c>
      <c r="O2030" s="1474"/>
      <c r="P2030" s="1474"/>
    </row>
    <row r="2031" hidden="1">
      <c r="A2031" s="1464">
        <v>2220.0</v>
      </c>
      <c r="B2031" s="1463" t="s">
        <v>16968</v>
      </c>
      <c r="C2031" s="1463" t="s">
        <v>16969</v>
      </c>
      <c r="D2031" s="1469">
        <v>44369.0</v>
      </c>
      <c r="E2031" s="1470" t="s">
        <v>16970</v>
      </c>
      <c r="F2031" s="1475">
        <v>6.60919E11</v>
      </c>
      <c r="G2031" s="1475">
        <v>6.60909E11</v>
      </c>
      <c r="H2031" s="1472" t="b">
        <v>0</v>
      </c>
      <c r="I2031" s="1468" t="s">
        <v>76</v>
      </c>
      <c r="J2031" s="1472" t="b">
        <v>1</v>
      </c>
      <c r="K2031" s="1473"/>
      <c r="L2031" s="1473"/>
      <c r="M2031" s="1463" t="s">
        <v>9243</v>
      </c>
      <c r="N2031" s="1463" t="s">
        <v>9243</v>
      </c>
      <c r="O2031" s="1474"/>
      <c r="P2031" s="1474"/>
    </row>
    <row r="2032" hidden="1">
      <c r="A2032" s="1464">
        <v>2221.0</v>
      </c>
      <c r="B2032" s="1463" t="s">
        <v>16971</v>
      </c>
      <c r="C2032" s="1463" t="s">
        <v>16972</v>
      </c>
      <c r="D2032" s="1469">
        <v>44384.0</v>
      </c>
      <c r="E2032" s="1470" t="s">
        <v>16973</v>
      </c>
      <c r="F2032" s="1471">
        <v>6.26426333E8</v>
      </c>
      <c r="G2032" s="1471">
        <v>6.26426333E8</v>
      </c>
      <c r="H2032" s="1472" t="b">
        <v>0</v>
      </c>
      <c r="I2032" s="1468" t="s">
        <v>263</v>
      </c>
      <c r="J2032" s="1472" t="b">
        <v>0</v>
      </c>
      <c r="K2032" s="1468" t="s">
        <v>5142</v>
      </c>
      <c r="L2032" s="1471">
        <v>6.620964333E9</v>
      </c>
      <c r="M2032" s="1463" t="s">
        <v>2464</v>
      </c>
      <c r="N2032" s="1463" t="s">
        <v>263</v>
      </c>
      <c r="O2032" s="1463" t="s">
        <v>263</v>
      </c>
      <c r="P2032" s="1463" t="s">
        <v>2464</v>
      </c>
    </row>
    <row r="2033" hidden="1">
      <c r="A2033" s="1464">
        <v>2222.0</v>
      </c>
      <c r="B2033" s="1463" t="s">
        <v>16974</v>
      </c>
      <c r="C2033" s="1463" t="s">
        <v>16975</v>
      </c>
      <c r="D2033" s="1469">
        <v>44371.0</v>
      </c>
      <c r="E2033" s="1470" t="s">
        <v>16976</v>
      </c>
      <c r="F2033" s="1471">
        <v>6.21463924E8</v>
      </c>
      <c r="G2033" s="1471">
        <v>6.21463924E8</v>
      </c>
      <c r="H2033" s="1472" t="b">
        <v>0</v>
      </c>
      <c r="I2033" s="1468" t="s">
        <v>244</v>
      </c>
      <c r="J2033" s="1472" t="b">
        <v>0</v>
      </c>
      <c r="K2033" s="1473"/>
      <c r="L2033" s="1473"/>
      <c r="M2033" s="1463" t="s">
        <v>2464</v>
      </c>
      <c r="N2033" s="1474"/>
      <c r="O2033" s="1474"/>
      <c r="P2033" s="1463" t="s">
        <v>2464</v>
      </c>
    </row>
    <row r="2034" hidden="1">
      <c r="A2034" s="1464">
        <v>2223.0</v>
      </c>
      <c r="B2034" s="1463" t="s">
        <v>16977</v>
      </c>
      <c r="C2034" s="1463" t="s">
        <v>16978</v>
      </c>
      <c r="D2034" s="1469">
        <v>44372.0</v>
      </c>
      <c r="E2034" s="1470" t="s">
        <v>16979</v>
      </c>
      <c r="F2034" s="1471">
        <v>6.6818439628E10</v>
      </c>
      <c r="G2034" s="1471">
        <v>6.6818439628E10</v>
      </c>
      <c r="H2034" s="1472" t="b">
        <v>0</v>
      </c>
      <c r="I2034" s="1468" t="s">
        <v>76</v>
      </c>
      <c r="J2034" s="1472" t="b">
        <v>1</v>
      </c>
      <c r="K2034" s="1473"/>
      <c r="L2034" s="1473"/>
      <c r="M2034" s="1463" t="s">
        <v>2426</v>
      </c>
      <c r="N2034" s="1463" t="s">
        <v>5148</v>
      </c>
      <c r="O2034" s="1474"/>
      <c r="P2034" s="1463" t="s">
        <v>2426</v>
      </c>
    </row>
    <row r="2035" hidden="1">
      <c r="A2035" s="1464">
        <v>2224.0</v>
      </c>
      <c r="B2035" s="1463" t="s">
        <v>16980</v>
      </c>
      <c r="C2035" s="1463" t="s">
        <v>16980</v>
      </c>
      <c r="D2035" s="1469">
        <v>44373.0</v>
      </c>
      <c r="E2035" s="1470" t="s">
        <v>16981</v>
      </c>
      <c r="F2035" s="1471">
        <v>8.59413398E8</v>
      </c>
      <c r="G2035" s="1471">
        <v>8.59413398E8</v>
      </c>
      <c r="H2035" s="1472" t="b">
        <v>0</v>
      </c>
      <c r="I2035" s="1468" t="s">
        <v>76</v>
      </c>
      <c r="J2035" s="1472" t="b">
        <v>1</v>
      </c>
      <c r="K2035" s="1473"/>
      <c r="L2035" s="1473"/>
      <c r="M2035" s="1463" t="s">
        <v>2437</v>
      </c>
      <c r="N2035" s="1474"/>
      <c r="O2035" s="1474"/>
      <c r="P2035" s="1463" t="s">
        <v>2437</v>
      </c>
    </row>
    <row r="2036" hidden="1">
      <c r="A2036" s="1464">
        <v>2225.0</v>
      </c>
      <c r="B2036" s="1463" t="s">
        <v>16982</v>
      </c>
      <c r="C2036" s="1463" t="s">
        <v>16983</v>
      </c>
      <c r="D2036" s="1469">
        <v>44376.0</v>
      </c>
      <c r="E2036" s="1470" t="s">
        <v>16984</v>
      </c>
      <c r="F2036" s="1471">
        <v>8.29783311E8</v>
      </c>
      <c r="G2036" s="1471">
        <v>8.29783311E8</v>
      </c>
      <c r="H2036" s="1472" t="b">
        <v>0</v>
      </c>
      <c r="I2036" s="1468" t="s">
        <v>263</v>
      </c>
      <c r="J2036" s="1472" t="b">
        <v>1</v>
      </c>
      <c r="K2036" s="1473"/>
      <c r="L2036" s="1473"/>
      <c r="M2036" s="1463" t="s">
        <v>3363</v>
      </c>
      <c r="N2036" s="1474"/>
      <c r="O2036" s="1474"/>
      <c r="P2036" s="1463" t="s">
        <v>3363</v>
      </c>
    </row>
    <row r="2037" hidden="1">
      <c r="A2037" s="1464">
        <v>2226.0</v>
      </c>
      <c r="B2037" s="1463" t="s">
        <v>16985</v>
      </c>
      <c r="C2037" s="1463" t="s">
        <v>16986</v>
      </c>
      <c r="D2037" s="1469">
        <v>44373.0</v>
      </c>
      <c r="E2037" s="1470" t="s">
        <v>16987</v>
      </c>
      <c r="F2037" s="1471">
        <v>6.46296465E8</v>
      </c>
      <c r="G2037" s="1471">
        <v>6.46296465E8</v>
      </c>
      <c r="H2037" s="1472" t="b">
        <v>0</v>
      </c>
      <c r="I2037" s="1468" t="s">
        <v>263</v>
      </c>
      <c r="J2037" s="1472" t="b">
        <v>0</v>
      </c>
      <c r="K2037" s="1473"/>
      <c r="L2037" s="1473"/>
      <c r="M2037" s="1474"/>
      <c r="N2037" s="1474"/>
      <c r="O2037" s="1474"/>
      <c r="P2037" s="1474"/>
    </row>
    <row r="2038" hidden="1">
      <c r="A2038" s="1464">
        <v>2227.0</v>
      </c>
      <c r="B2038" s="1463" t="s">
        <v>16988</v>
      </c>
      <c r="C2038" s="1463" t="s">
        <v>16988</v>
      </c>
      <c r="D2038" s="1469">
        <v>45291.0</v>
      </c>
      <c r="E2038" s="1470" t="s">
        <v>16989</v>
      </c>
      <c r="F2038" s="1471">
        <v>9.22811818E8</v>
      </c>
      <c r="G2038" s="1471">
        <v>9.22811818E8</v>
      </c>
      <c r="H2038" s="1472" t="b">
        <v>0</v>
      </c>
      <c r="I2038" s="1468" t="s">
        <v>76</v>
      </c>
      <c r="J2038" s="1472" t="b">
        <v>1</v>
      </c>
      <c r="K2038" s="1468" t="s">
        <v>5036</v>
      </c>
      <c r="L2038" s="1471">
        <v>6.6839163158E10</v>
      </c>
      <c r="M2038" s="1463" t="s">
        <v>2426</v>
      </c>
      <c r="O2038" s="1474"/>
      <c r="P2038" s="1463" t="s">
        <v>2426</v>
      </c>
    </row>
    <row r="2039" hidden="1">
      <c r="A2039" s="1464">
        <v>2228.0</v>
      </c>
      <c r="B2039" s="1463" t="s">
        <v>16990</v>
      </c>
      <c r="C2039" s="1463" t="s">
        <v>16990</v>
      </c>
      <c r="D2039" s="1469">
        <v>44386.0</v>
      </c>
      <c r="E2039" s="1470" t="s">
        <v>16991</v>
      </c>
      <c r="F2039" s="1471">
        <v>6.59509742E8</v>
      </c>
      <c r="G2039" s="1471">
        <v>6.59509742E8</v>
      </c>
      <c r="H2039" s="1472" t="b">
        <v>0</v>
      </c>
      <c r="I2039" s="1468" t="s">
        <v>76</v>
      </c>
      <c r="J2039" s="1472" t="b">
        <v>1</v>
      </c>
      <c r="K2039" s="1473"/>
      <c r="L2039" s="1473"/>
      <c r="M2039" s="1463" t="s">
        <v>2437</v>
      </c>
      <c r="N2039" s="1474"/>
      <c r="O2039" s="1474"/>
      <c r="P2039" s="1463" t="s">
        <v>2437</v>
      </c>
    </row>
    <row r="2040" hidden="1">
      <c r="A2040" s="1464">
        <v>2229.0</v>
      </c>
      <c r="B2040" s="1463" t="s">
        <v>16992</v>
      </c>
      <c r="C2040" s="1463" t="s">
        <v>16993</v>
      </c>
      <c r="D2040" s="1469">
        <v>44377.0</v>
      </c>
      <c r="E2040" s="1470" t="s">
        <v>16994</v>
      </c>
      <c r="F2040" s="1471">
        <v>9.19361632E8</v>
      </c>
      <c r="G2040" s="1471">
        <v>9.19361632E8</v>
      </c>
      <c r="H2040" s="1472" t="b">
        <v>0</v>
      </c>
      <c r="I2040" s="1468" t="s">
        <v>76</v>
      </c>
      <c r="J2040" s="1472" t="b">
        <v>1</v>
      </c>
      <c r="K2040" s="1473"/>
      <c r="L2040" s="1473"/>
      <c r="M2040" s="1463" t="s">
        <v>2437</v>
      </c>
      <c r="N2040" s="1463" t="s">
        <v>8313</v>
      </c>
      <c r="O2040" s="1474"/>
      <c r="P2040" s="1463" t="s">
        <v>2437</v>
      </c>
    </row>
    <row r="2041" hidden="1">
      <c r="A2041" s="1464">
        <v>2230.0</v>
      </c>
      <c r="B2041" s="1463" t="s">
        <v>16995</v>
      </c>
      <c r="C2041" s="1463" t="s">
        <v>16996</v>
      </c>
      <c r="D2041" s="1469">
        <v>44526.0</v>
      </c>
      <c r="E2041" s="1470" t="s">
        <v>16997</v>
      </c>
      <c r="F2041" s="1471">
        <v>6.6877191888E10</v>
      </c>
      <c r="G2041" s="1471">
        <v>6.6877191888E10</v>
      </c>
      <c r="H2041" s="1472" t="b">
        <v>0</v>
      </c>
      <c r="I2041" s="1468" t="s">
        <v>76</v>
      </c>
      <c r="J2041" s="1472" t="b">
        <v>0</v>
      </c>
      <c r="K2041" s="1468" t="s">
        <v>6347</v>
      </c>
      <c r="L2041" s="1471">
        <v>6.6925624451E10</v>
      </c>
      <c r="M2041" s="1463" t="s">
        <v>2432</v>
      </c>
      <c r="N2041" s="1463" t="s">
        <v>5249</v>
      </c>
      <c r="O2041" s="1463" t="s">
        <v>4931</v>
      </c>
      <c r="P2041" s="1463" t="s">
        <v>2432</v>
      </c>
    </row>
    <row r="2042" hidden="1">
      <c r="A2042" s="1464">
        <v>2231.0</v>
      </c>
      <c r="B2042" s="1463" t="s">
        <v>16998</v>
      </c>
      <c r="C2042" s="1463" t="s">
        <v>16999</v>
      </c>
      <c r="D2042" s="1469">
        <v>44715.0</v>
      </c>
      <c r="E2042" s="1470" t="s">
        <v>17000</v>
      </c>
      <c r="F2042" s="1471">
        <v>6.622660505E9</v>
      </c>
      <c r="G2042" s="1471">
        <v>6.622660505E9</v>
      </c>
      <c r="H2042" s="1472" t="b">
        <v>0</v>
      </c>
      <c r="I2042" s="1468" t="s">
        <v>76</v>
      </c>
      <c r="J2042" s="1472" t="b">
        <v>1</v>
      </c>
      <c r="K2042" s="1468" t="s">
        <v>16044</v>
      </c>
      <c r="L2042" s="1471">
        <v>6.6629264222E10</v>
      </c>
      <c r="M2042" s="1474"/>
      <c r="N2042" s="1474"/>
      <c r="O2042" s="1474"/>
      <c r="P2042" s="1474"/>
    </row>
    <row r="2043" hidden="1">
      <c r="A2043" s="1464">
        <v>2232.0</v>
      </c>
      <c r="B2043" s="1463" t="s">
        <v>17001</v>
      </c>
      <c r="C2043" s="1463" t="s">
        <v>17002</v>
      </c>
      <c r="D2043" s="1469">
        <v>44391.0</v>
      </c>
      <c r="E2043" s="1470" t="s">
        <v>17003</v>
      </c>
      <c r="F2043" s="1471">
        <v>9.26462829E8</v>
      </c>
      <c r="G2043" s="1471">
        <v>9.26462829E8</v>
      </c>
      <c r="H2043" s="1472" t="b">
        <v>0</v>
      </c>
      <c r="I2043" s="1468" t="s">
        <v>244</v>
      </c>
      <c r="J2043" s="1472" t="b">
        <v>0</v>
      </c>
      <c r="K2043" s="1468" t="s">
        <v>5142</v>
      </c>
      <c r="L2043" s="1471">
        <v>6.620964333E9</v>
      </c>
      <c r="M2043" s="1463" t="s">
        <v>2464</v>
      </c>
      <c r="N2043" s="1463" t="s">
        <v>244</v>
      </c>
      <c r="O2043" s="1463" t="s">
        <v>244</v>
      </c>
      <c r="P2043" s="1463" t="s">
        <v>2464</v>
      </c>
    </row>
    <row r="2044" hidden="1">
      <c r="A2044" s="1464">
        <v>2233.0</v>
      </c>
      <c r="B2044" s="1463" t="s">
        <v>17004</v>
      </c>
      <c r="C2044" s="1463" t="s">
        <v>17004</v>
      </c>
      <c r="D2044" s="1469">
        <v>44382.0</v>
      </c>
      <c r="E2044" s="1470" t="s">
        <v>17005</v>
      </c>
      <c r="F2044" s="1471">
        <v>9.70161888E8</v>
      </c>
      <c r="G2044" s="1471">
        <v>9.70161888E8</v>
      </c>
      <c r="H2044" s="1472" t="b">
        <v>0</v>
      </c>
      <c r="I2044" s="1468" t="s">
        <v>76</v>
      </c>
      <c r="J2044" s="1472" t="b">
        <v>0</v>
      </c>
      <c r="K2044" s="1473"/>
      <c r="L2044" s="1473"/>
      <c r="M2044" s="1463" t="s">
        <v>2432</v>
      </c>
      <c r="N2044" s="1474"/>
      <c r="O2044" s="1474"/>
      <c r="P2044" s="1463" t="s">
        <v>2432</v>
      </c>
    </row>
    <row r="2045" hidden="1">
      <c r="A2045" s="1464">
        <v>2234.0</v>
      </c>
      <c r="B2045" s="1463" t="s">
        <v>17006</v>
      </c>
      <c r="C2045" s="1463" t="s">
        <v>17006</v>
      </c>
      <c r="D2045" s="1469">
        <v>44382.0</v>
      </c>
      <c r="E2045" s="1470" t="s">
        <v>17007</v>
      </c>
      <c r="F2045" s="1471">
        <v>6.16718619E8</v>
      </c>
      <c r="G2045" s="1471">
        <v>6.16718619E8</v>
      </c>
      <c r="H2045" s="1472" t="b">
        <v>0</v>
      </c>
      <c r="I2045" s="1468" t="s">
        <v>76</v>
      </c>
      <c r="J2045" s="1472" t="b">
        <v>0</v>
      </c>
      <c r="K2045" s="1473"/>
      <c r="L2045" s="1473"/>
      <c r="M2045" s="1463" t="s">
        <v>2432</v>
      </c>
      <c r="N2045" s="1463" t="s">
        <v>5182</v>
      </c>
      <c r="P2045" s="1463" t="s">
        <v>2432</v>
      </c>
    </row>
    <row r="2046" hidden="1">
      <c r="A2046" s="1464">
        <v>2235.0</v>
      </c>
      <c r="B2046" s="1463" t="s">
        <v>17008</v>
      </c>
      <c r="C2046" s="1463" t="s">
        <v>17008</v>
      </c>
      <c r="D2046" s="1469">
        <v>41991.0</v>
      </c>
      <c r="E2046" s="1470" t="s">
        <v>17009</v>
      </c>
      <c r="F2046" s="1468" t="s">
        <v>12607</v>
      </c>
      <c r="G2046" s="1468" t="s">
        <v>12608</v>
      </c>
      <c r="H2046" s="1472" t="b">
        <v>0</v>
      </c>
      <c r="I2046" s="1468" t="s">
        <v>76</v>
      </c>
      <c r="J2046" s="1472" t="b">
        <v>1</v>
      </c>
      <c r="K2046" s="1473"/>
      <c r="L2046" s="1473"/>
      <c r="M2046" s="1474"/>
      <c r="N2046" s="1474"/>
      <c r="O2046" s="1474"/>
      <c r="P2046" s="1474"/>
    </row>
    <row r="2047" hidden="1">
      <c r="A2047" s="1464">
        <v>2236.0</v>
      </c>
      <c r="B2047" s="1463" t="s">
        <v>17010</v>
      </c>
      <c r="C2047" s="1463" t="s">
        <v>17011</v>
      </c>
      <c r="D2047" s="1469">
        <v>44386.0</v>
      </c>
      <c r="E2047" s="1470" t="s">
        <v>17012</v>
      </c>
      <c r="F2047" s="1471">
        <v>7.6318888E7</v>
      </c>
      <c r="G2047" s="1471">
        <v>8.55536199E8</v>
      </c>
      <c r="H2047" s="1472" t="b">
        <v>0</v>
      </c>
      <c r="I2047" s="1468" t="s">
        <v>244</v>
      </c>
      <c r="J2047" s="1472" t="b">
        <v>0</v>
      </c>
      <c r="K2047" s="1468" t="s">
        <v>14736</v>
      </c>
      <c r="L2047" s="1471">
        <v>6.6944964881E10</v>
      </c>
      <c r="M2047" s="1474"/>
      <c r="N2047" s="1474"/>
      <c r="O2047" s="1474"/>
      <c r="P2047" s="1474"/>
    </row>
    <row r="2048" hidden="1">
      <c r="A2048" s="1464">
        <v>2237.0</v>
      </c>
      <c r="B2048" s="1463" t="s">
        <v>17013</v>
      </c>
      <c r="C2048" s="1463" t="s">
        <v>17013</v>
      </c>
      <c r="D2048" s="1469">
        <v>44421.0</v>
      </c>
      <c r="E2048" s="1470" t="s">
        <v>17014</v>
      </c>
      <c r="F2048" s="1471">
        <v>9.49724865E8</v>
      </c>
      <c r="G2048" s="1471">
        <v>9.49724865E8</v>
      </c>
      <c r="H2048" s="1472" t="b">
        <v>0</v>
      </c>
      <c r="I2048" s="1468" t="s">
        <v>76</v>
      </c>
      <c r="J2048" s="1472" t="b">
        <v>0</v>
      </c>
      <c r="K2048" s="1468" t="s">
        <v>14736</v>
      </c>
      <c r="L2048" s="1471">
        <v>6.6944964881E10</v>
      </c>
      <c r="M2048" s="1463" t="s">
        <v>2937</v>
      </c>
      <c r="N2048" s="1474"/>
      <c r="O2048" s="1474"/>
      <c r="P2048" s="1463" t="s">
        <v>2937</v>
      </c>
    </row>
    <row r="2049" hidden="1">
      <c r="A2049" s="1464">
        <v>2238.0</v>
      </c>
      <c r="B2049" s="1463" t="s">
        <v>17015</v>
      </c>
      <c r="C2049" s="1463" t="s">
        <v>17016</v>
      </c>
      <c r="D2049" s="1469">
        <v>44397.0</v>
      </c>
      <c r="E2049" s="1470" t="s">
        <v>17017</v>
      </c>
      <c r="F2049" s="1471">
        <v>7.6318888E7</v>
      </c>
      <c r="G2049" s="1471">
        <v>8.55536199E8</v>
      </c>
      <c r="H2049" s="1472" t="b">
        <v>0</v>
      </c>
      <c r="I2049" s="1468" t="s">
        <v>244</v>
      </c>
      <c r="J2049" s="1472" t="b">
        <v>1</v>
      </c>
      <c r="K2049" s="1473"/>
      <c r="L2049" s="1473"/>
      <c r="M2049" s="1463" t="s">
        <v>2426</v>
      </c>
      <c r="O2049" s="1474"/>
      <c r="P2049" s="1463" t="s">
        <v>2426</v>
      </c>
    </row>
    <row r="2050">
      <c r="A2050" s="1464">
        <v>2239.0</v>
      </c>
      <c r="B2050" s="1463" t="s">
        <v>5631</v>
      </c>
      <c r="C2050" s="1463" t="s">
        <v>5631</v>
      </c>
      <c r="D2050" s="1469">
        <v>44384.0</v>
      </c>
      <c r="E2050" s="1470" t="s">
        <v>5632</v>
      </c>
      <c r="F2050" s="1471">
        <v>8.17510559E8</v>
      </c>
      <c r="G2050" s="1471">
        <v>8.17510559E8</v>
      </c>
      <c r="H2050" s="1472" t="b">
        <v>1</v>
      </c>
      <c r="I2050" s="1468" t="s">
        <v>76</v>
      </c>
      <c r="J2050" s="1472" t="b">
        <v>1</v>
      </c>
      <c r="K2050" s="1468" t="s">
        <v>4940</v>
      </c>
      <c r="L2050" s="1471">
        <v>6.68193916E10</v>
      </c>
      <c r="M2050" s="1463" t="s">
        <v>3363</v>
      </c>
      <c r="N2050" s="1474"/>
      <c r="O2050" s="1463" t="s">
        <v>9461</v>
      </c>
      <c r="P2050" s="1463" t="s">
        <v>3363</v>
      </c>
    </row>
    <row r="2051" hidden="1">
      <c r="A2051" s="1464">
        <v>2240.0</v>
      </c>
      <c r="B2051" s="1463" t="s">
        <v>17018</v>
      </c>
      <c r="C2051" s="1463" t="s">
        <v>17018</v>
      </c>
      <c r="D2051" s="1469">
        <v>44385.0</v>
      </c>
      <c r="E2051" s="1470" t="s">
        <v>17019</v>
      </c>
      <c r="F2051" s="1471">
        <v>6.6619782644E10</v>
      </c>
      <c r="G2051" s="1471">
        <v>6.6619782644E10</v>
      </c>
      <c r="H2051" s="1472" t="b">
        <v>0</v>
      </c>
      <c r="I2051" s="1468" t="s">
        <v>76</v>
      </c>
      <c r="J2051" s="1472" t="b">
        <v>0</v>
      </c>
      <c r="K2051" s="1473"/>
      <c r="L2051" s="1473"/>
      <c r="M2051" s="1463" t="s">
        <v>5838</v>
      </c>
      <c r="N2051" s="1463" t="s">
        <v>5838</v>
      </c>
      <c r="P2051" s="1474"/>
    </row>
    <row r="2052" hidden="1">
      <c r="A2052" s="1464">
        <v>2241.0</v>
      </c>
      <c r="B2052" s="1463" t="s">
        <v>17020</v>
      </c>
      <c r="C2052" s="1463" t="s">
        <v>17020</v>
      </c>
      <c r="D2052" s="1469">
        <v>44386.0</v>
      </c>
      <c r="E2052" s="1470" t="s">
        <v>17021</v>
      </c>
      <c r="F2052" s="1471">
        <v>7.6304367E7</v>
      </c>
      <c r="G2052" s="1471">
        <v>7.6304367E7</v>
      </c>
      <c r="H2052" s="1472" t="b">
        <v>0</v>
      </c>
      <c r="I2052" s="1468" t="s">
        <v>244</v>
      </c>
      <c r="J2052" s="1472" t="b">
        <v>1</v>
      </c>
      <c r="K2052" s="1473"/>
      <c r="L2052" s="1473"/>
      <c r="M2052" s="1463" t="s">
        <v>2464</v>
      </c>
      <c r="N2052" s="1474"/>
      <c r="O2052" s="1474"/>
      <c r="P2052" s="1463" t="s">
        <v>2464</v>
      </c>
    </row>
    <row r="2053" hidden="1">
      <c r="A2053" s="1464">
        <v>2242.0</v>
      </c>
      <c r="B2053" s="1463" t="s">
        <v>17022</v>
      </c>
      <c r="C2053" s="1463" t="s">
        <v>17022</v>
      </c>
      <c r="D2053" s="1469">
        <v>43780.0</v>
      </c>
      <c r="E2053" s="1470" t="s">
        <v>17023</v>
      </c>
      <c r="F2053" s="1471">
        <v>9.22811818E8</v>
      </c>
      <c r="G2053" s="1468" t="s">
        <v>15490</v>
      </c>
      <c r="H2053" s="1472" t="b">
        <v>0</v>
      </c>
      <c r="I2053" s="1468" t="s">
        <v>76</v>
      </c>
      <c r="J2053" s="1472" t="b">
        <v>0</v>
      </c>
      <c r="K2053" s="1468" t="s">
        <v>13086</v>
      </c>
      <c r="L2053" s="1475">
        <v>6.60836E11</v>
      </c>
      <c r="M2053" s="1463" t="s">
        <v>2426</v>
      </c>
      <c r="O2053" s="1474"/>
      <c r="P2053" s="1463" t="s">
        <v>2426</v>
      </c>
    </row>
    <row r="2054" hidden="1">
      <c r="A2054" s="1464">
        <v>2243.0</v>
      </c>
      <c r="B2054" s="1463" t="s">
        <v>17024</v>
      </c>
      <c r="C2054" s="1463" t="s">
        <v>17025</v>
      </c>
      <c r="D2054" s="1469">
        <v>44386.0</v>
      </c>
      <c r="E2054" s="1470" t="s">
        <v>17026</v>
      </c>
      <c r="F2054" s="1471">
        <v>8.77385555E8</v>
      </c>
      <c r="G2054" s="1471">
        <v>8.77385555E8</v>
      </c>
      <c r="H2054" s="1472" t="b">
        <v>0</v>
      </c>
      <c r="I2054" s="1468" t="s">
        <v>76</v>
      </c>
      <c r="J2054" s="1472" t="b">
        <v>0</v>
      </c>
      <c r="K2054" s="1468" t="s">
        <v>1077</v>
      </c>
      <c r="L2054" s="1471">
        <v>6.6618258585E10</v>
      </c>
      <c r="M2054" s="1463" t="s">
        <v>2432</v>
      </c>
      <c r="N2054" s="1463" t="s">
        <v>5041</v>
      </c>
      <c r="O2054" s="1463" t="s">
        <v>5041</v>
      </c>
      <c r="P2054" s="1463" t="s">
        <v>2432</v>
      </c>
    </row>
    <row r="2055" hidden="1">
      <c r="A2055" s="1464">
        <v>2244.0</v>
      </c>
      <c r="B2055" s="1463" t="s">
        <v>17027</v>
      </c>
      <c r="C2055" s="1463" t="s">
        <v>17027</v>
      </c>
      <c r="D2055" s="1469">
        <v>44386.0</v>
      </c>
      <c r="E2055" s="1470" t="s">
        <v>17028</v>
      </c>
      <c r="F2055" s="1471">
        <v>6.626539E9</v>
      </c>
      <c r="G2055" s="1471">
        <v>6.626539E9</v>
      </c>
      <c r="H2055" s="1472" t="b">
        <v>0</v>
      </c>
      <c r="I2055" s="1468" t="s">
        <v>76</v>
      </c>
      <c r="J2055" s="1472" t="b">
        <v>0</v>
      </c>
      <c r="K2055" s="1473"/>
      <c r="L2055" s="1473"/>
      <c r="M2055" s="1474"/>
      <c r="N2055" s="1474"/>
      <c r="O2055" s="1474"/>
      <c r="P2055" s="1474"/>
    </row>
    <row r="2056" hidden="1">
      <c r="A2056" s="1464">
        <v>2245.0</v>
      </c>
      <c r="B2056" s="1463" t="s">
        <v>12545</v>
      </c>
      <c r="C2056" s="1463" t="s">
        <v>12545</v>
      </c>
      <c r="D2056" s="1469">
        <v>44386.0</v>
      </c>
      <c r="E2056" s="1470" t="s">
        <v>17029</v>
      </c>
      <c r="F2056" s="1471">
        <v>6.626539E9</v>
      </c>
      <c r="G2056" s="1471">
        <v>6.626539E9</v>
      </c>
      <c r="H2056" s="1472" t="b">
        <v>0</v>
      </c>
      <c r="I2056" s="1468" t="s">
        <v>76</v>
      </c>
      <c r="J2056" s="1472" t="b">
        <v>1</v>
      </c>
      <c r="K2056" s="1473"/>
      <c r="L2056" s="1473"/>
      <c r="M2056" s="1474"/>
      <c r="N2056" s="1474"/>
      <c r="O2056" s="1474"/>
      <c r="P2056" s="1474"/>
    </row>
    <row r="2057" hidden="1">
      <c r="A2057" s="1464">
        <v>2246.0</v>
      </c>
      <c r="B2057" s="1463" t="s">
        <v>17030</v>
      </c>
      <c r="C2057" s="1463" t="s">
        <v>17030</v>
      </c>
      <c r="D2057" s="1469">
        <v>44401.0</v>
      </c>
      <c r="E2057" s="1470" t="s">
        <v>17031</v>
      </c>
      <c r="F2057" s="1471">
        <v>2.4760022E7</v>
      </c>
      <c r="G2057" s="1471">
        <v>2.4760022E7</v>
      </c>
      <c r="H2057" s="1472" t="b">
        <v>0</v>
      </c>
      <c r="I2057" s="1468" t="s">
        <v>76</v>
      </c>
      <c r="J2057" s="1472" t="b">
        <v>0</v>
      </c>
      <c r="K2057" s="1473"/>
      <c r="L2057" s="1473"/>
      <c r="M2057" s="1474"/>
      <c r="N2057" s="1474"/>
      <c r="O2057" s="1474"/>
      <c r="P2057" s="1474"/>
    </row>
    <row r="2058" hidden="1">
      <c r="A2058" s="1464">
        <v>2247.0</v>
      </c>
      <c r="B2058" s="1463" t="s">
        <v>17032</v>
      </c>
      <c r="C2058" s="1463" t="s">
        <v>17032</v>
      </c>
      <c r="D2058" s="1469">
        <v>43273.0</v>
      </c>
      <c r="E2058" s="1470" t="s">
        <v>17033</v>
      </c>
      <c r="F2058" s="1471">
        <v>2.67912E7</v>
      </c>
      <c r="G2058" s="1471">
        <v>8.45273322E8</v>
      </c>
      <c r="H2058" s="1472" t="b">
        <v>0</v>
      </c>
      <c r="I2058" s="1468" t="s">
        <v>76</v>
      </c>
      <c r="J2058" s="1472" t="b">
        <v>1</v>
      </c>
      <c r="K2058" s="1473"/>
      <c r="L2058" s="1473"/>
      <c r="M2058" s="1463" t="s">
        <v>2426</v>
      </c>
      <c r="N2058" s="1463" t="s">
        <v>4951</v>
      </c>
      <c r="O2058" s="1474"/>
      <c r="P2058" s="1463" t="s">
        <v>2426</v>
      </c>
    </row>
    <row r="2059" hidden="1">
      <c r="A2059" s="1464">
        <v>2248.0</v>
      </c>
      <c r="B2059" s="1463" t="s">
        <v>17034</v>
      </c>
      <c r="C2059" s="1463" t="s">
        <v>17035</v>
      </c>
      <c r="D2059" s="1469">
        <v>44391.0</v>
      </c>
      <c r="E2059" s="1470" t="s">
        <v>17036</v>
      </c>
      <c r="F2059" s="1471">
        <v>6.29795533E8</v>
      </c>
      <c r="G2059" s="1471">
        <v>6.29795533E8</v>
      </c>
      <c r="H2059" s="1472" t="b">
        <v>0</v>
      </c>
      <c r="I2059" s="1468" t="s">
        <v>244</v>
      </c>
      <c r="J2059" s="1472" t="b">
        <v>0</v>
      </c>
      <c r="K2059" s="1468" t="s">
        <v>4936</v>
      </c>
      <c r="L2059" s="1471">
        <v>6.6909921784E10</v>
      </c>
      <c r="M2059" s="1463" t="s">
        <v>2464</v>
      </c>
      <c r="N2059" s="1463" t="s">
        <v>244</v>
      </c>
      <c r="O2059" s="1463" t="s">
        <v>244</v>
      </c>
      <c r="P2059" s="1463" t="s">
        <v>2464</v>
      </c>
    </row>
    <row r="2060" hidden="1">
      <c r="A2060" s="1464">
        <v>2249.0</v>
      </c>
      <c r="B2060" s="1463" t="s">
        <v>17037</v>
      </c>
      <c r="C2060" s="1463" t="s">
        <v>17038</v>
      </c>
      <c r="D2060" s="1469">
        <v>44392.0</v>
      </c>
      <c r="E2060" s="1470" t="s">
        <v>17039</v>
      </c>
      <c r="F2060" s="1471">
        <v>8.27629865E8</v>
      </c>
      <c r="G2060" s="1471">
        <v>8.27629865E8</v>
      </c>
      <c r="H2060" s="1472" t="b">
        <v>0</v>
      </c>
      <c r="I2060" s="1468" t="s">
        <v>244</v>
      </c>
      <c r="J2060" s="1472" t="b">
        <v>0</v>
      </c>
      <c r="K2060" s="1468" t="s">
        <v>5142</v>
      </c>
      <c r="L2060" s="1471">
        <v>6.620964333E9</v>
      </c>
      <c r="M2060" s="1463" t="s">
        <v>2464</v>
      </c>
      <c r="N2060" s="1463" t="s">
        <v>244</v>
      </c>
      <c r="O2060" s="1463" t="s">
        <v>244</v>
      </c>
      <c r="P2060" s="1463" t="s">
        <v>2464</v>
      </c>
    </row>
    <row r="2061">
      <c r="A2061" s="1464">
        <v>2250.0</v>
      </c>
      <c r="B2061" s="1463" t="s">
        <v>3348</v>
      </c>
      <c r="C2061" s="1463" t="s">
        <v>3348</v>
      </c>
      <c r="D2061" s="1469">
        <v>44440.0</v>
      </c>
      <c r="E2061" s="1470" t="s">
        <v>5634</v>
      </c>
      <c r="F2061" s="1471">
        <v>2.2077777E7</v>
      </c>
      <c r="G2061" s="1471">
        <v>2.2077713E7</v>
      </c>
      <c r="H2061" s="1472" t="b">
        <v>1</v>
      </c>
      <c r="I2061" s="1468" t="s">
        <v>76</v>
      </c>
      <c r="J2061" s="1472" t="b">
        <v>1</v>
      </c>
      <c r="K2061" s="1468" t="s">
        <v>4940</v>
      </c>
      <c r="L2061" s="1471">
        <v>6.68193916E10</v>
      </c>
      <c r="M2061" s="1463" t="s">
        <v>3363</v>
      </c>
      <c r="N2061" s="1474"/>
      <c r="O2061" s="1463" t="s">
        <v>9461</v>
      </c>
      <c r="P2061" s="1463" t="s">
        <v>3363</v>
      </c>
    </row>
    <row r="2062" hidden="1">
      <c r="A2062" s="1464">
        <v>2251.0</v>
      </c>
      <c r="B2062" s="1463" t="s">
        <v>17040</v>
      </c>
      <c r="C2062" s="1463" t="s">
        <v>17040</v>
      </c>
      <c r="D2062" s="1469">
        <v>44392.0</v>
      </c>
      <c r="E2062" s="1470" t="s">
        <v>17041</v>
      </c>
      <c r="F2062" s="1471">
        <v>2.0047174E7</v>
      </c>
      <c r="G2062" s="1468" t="s">
        <v>17042</v>
      </c>
      <c r="H2062" s="1472" t="b">
        <v>0</v>
      </c>
      <c r="I2062" s="1468" t="s">
        <v>76</v>
      </c>
      <c r="J2062" s="1472" t="b">
        <v>0</v>
      </c>
      <c r="K2062" s="1473"/>
      <c r="L2062" s="1473"/>
      <c r="M2062" s="1463" t="s">
        <v>2461</v>
      </c>
      <c r="N2062" s="1474"/>
      <c r="O2062" s="1474"/>
      <c r="P2062" s="1463" t="s">
        <v>2461</v>
      </c>
    </row>
    <row r="2063">
      <c r="A2063" s="1464">
        <v>2252.0</v>
      </c>
      <c r="B2063" s="1463" t="s">
        <v>5636</v>
      </c>
      <c r="C2063" s="1463" t="s">
        <v>5637</v>
      </c>
      <c r="D2063" s="1469">
        <v>44392.0</v>
      </c>
      <c r="E2063" s="1470" t="s">
        <v>5638</v>
      </c>
      <c r="F2063" s="1471">
        <v>8.50991092E8</v>
      </c>
      <c r="G2063" s="1471">
        <v>8.50991092E8</v>
      </c>
      <c r="H2063" s="1472" t="b">
        <v>1</v>
      </c>
      <c r="I2063" s="1468" t="s">
        <v>76</v>
      </c>
      <c r="J2063" s="1472" t="b">
        <v>1</v>
      </c>
      <c r="K2063" s="1468" t="s">
        <v>1077</v>
      </c>
      <c r="L2063" s="1471">
        <v>6.6618258585E10</v>
      </c>
      <c r="M2063" s="1463" t="s">
        <v>2464</v>
      </c>
      <c r="N2063" s="1463" t="s">
        <v>7557</v>
      </c>
      <c r="O2063" s="1463" t="s">
        <v>7557</v>
      </c>
      <c r="P2063" s="1463" t="s">
        <v>2464</v>
      </c>
    </row>
    <row r="2064" hidden="1">
      <c r="A2064" s="1464">
        <v>2253.0</v>
      </c>
      <c r="B2064" s="1463" t="s">
        <v>17043</v>
      </c>
      <c r="C2064" s="1463" t="s">
        <v>17043</v>
      </c>
      <c r="D2064" s="1469">
        <v>44393.0</v>
      </c>
      <c r="E2064" s="1470" t="s">
        <v>17044</v>
      </c>
      <c r="F2064" s="1471">
        <v>6.607658446E10</v>
      </c>
      <c r="G2064" s="1471">
        <v>6.607658446E10</v>
      </c>
      <c r="H2064" s="1472" t="b">
        <v>0</v>
      </c>
      <c r="I2064" s="1468" t="s">
        <v>244</v>
      </c>
      <c r="J2064" s="1472" t="b">
        <v>0</v>
      </c>
      <c r="K2064" s="1468" t="s">
        <v>14736</v>
      </c>
      <c r="L2064" s="1471">
        <v>6.6944964881E10</v>
      </c>
      <c r="M2064" s="1474"/>
      <c r="N2064" s="1474"/>
      <c r="O2064" s="1474"/>
      <c r="P2064" s="1474"/>
    </row>
    <row r="2065" hidden="1">
      <c r="A2065" s="1464">
        <v>2254.0</v>
      </c>
      <c r="B2065" s="1463" t="s">
        <v>17045</v>
      </c>
      <c r="C2065" s="1463" t="s">
        <v>17045</v>
      </c>
      <c r="D2065" s="1469">
        <v>44384.0</v>
      </c>
      <c r="E2065" s="1470" t="s">
        <v>17046</v>
      </c>
      <c r="F2065" s="1471">
        <v>8.17510559E8</v>
      </c>
      <c r="G2065" s="1471">
        <v>8.17510559E8</v>
      </c>
      <c r="H2065" s="1472" t="b">
        <v>0</v>
      </c>
      <c r="I2065" s="1468" t="s">
        <v>76</v>
      </c>
      <c r="J2065" s="1472" t="b">
        <v>0</v>
      </c>
      <c r="K2065" s="1473"/>
      <c r="L2065" s="1473"/>
      <c r="M2065" s="1463" t="s">
        <v>2659</v>
      </c>
      <c r="N2065" s="1463" t="s">
        <v>4986</v>
      </c>
      <c r="O2065" s="1474"/>
      <c r="P2065" s="1463" t="s">
        <v>2659</v>
      </c>
    </row>
    <row r="2066">
      <c r="A2066" s="1464">
        <v>2255.0</v>
      </c>
      <c r="B2066" s="1463" t="s">
        <v>5640</v>
      </c>
      <c r="C2066" s="1463" t="s">
        <v>5641</v>
      </c>
      <c r="D2066" s="1469">
        <v>44395.0</v>
      </c>
      <c r="E2066" s="1470" t="s">
        <v>5642</v>
      </c>
      <c r="F2066" s="1471">
        <v>9.80165463E8</v>
      </c>
      <c r="G2066" s="1471">
        <v>9.80165463E8</v>
      </c>
      <c r="H2066" s="1472" t="b">
        <v>1</v>
      </c>
      <c r="I2066" s="1468" t="s">
        <v>244</v>
      </c>
      <c r="J2066" s="1472" t="b">
        <v>1</v>
      </c>
      <c r="K2066" s="1468" t="s">
        <v>5142</v>
      </c>
      <c r="L2066" s="1471">
        <v>6.620964333E9</v>
      </c>
      <c r="M2066" s="1463" t="s">
        <v>2464</v>
      </c>
      <c r="N2066" s="1463" t="s">
        <v>7557</v>
      </c>
      <c r="O2066" s="1463" t="s">
        <v>7557</v>
      </c>
      <c r="P2066" s="1463" t="s">
        <v>5155</v>
      </c>
    </row>
    <row r="2067" hidden="1">
      <c r="A2067" s="1464">
        <v>2256.0</v>
      </c>
      <c r="B2067" s="1463" t="s">
        <v>17047</v>
      </c>
      <c r="C2067" s="1463" t="s">
        <v>17047</v>
      </c>
      <c r="D2067" s="1469">
        <v>44396.0</v>
      </c>
      <c r="E2067" s="1470" t="s">
        <v>17048</v>
      </c>
      <c r="F2067" s="1471">
        <v>8.36165716E8</v>
      </c>
      <c r="G2067" s="1471">
        <v>8.36165716E8</v>
      </c>
      <c r="H2067" s="1472" t="b">
        <v>0</v>
      </c>
      <c r="I2067" s="1468" t="s">
        <v>76</v>
      </c>
      <c r="J2067" s="1472" t="b">
        <v>1</v>
      </c>
      <c r="K2067" s="1468" t="s">
        <v>13602</v>
      </c>
      <c r="L2067" s="1476"/>
      <c r="M2067" s="1463" t="s">
        <v>2440</v>
      </c>
      <c r="N2067" s="1474"/>
      <c r="O2067" s="1474"/>
      <c r="P2067" s="1463" t="s">
        <v>2440</v>
      </c>
    </row>
    <row r="2068" hidden="1">
      <c r="A2068" s="1464">
        <v>2257.0</v>
      </c>
      <c r="B2068" s="1463" t="s">
        <v>17049</v>
      </c>
      <c r="C2068" s="1463" t="s">
        <v>17050</v>
      </c>
      <c r="D2068" s="1469">
        <v>44396.0</v>
      </c>
      <c r="E2068" s="1470" t="s">
        <v>17051</v>
      </c>
      <c r="F2068" s="1471">
        <v>8.03635942E8</v>
      </c>
      <c r="G2068" s="1471">
        <v>8.03635942E8</v>
      </c>
      <c r="H2068" s="1472" t="b">
        <v>0</v>
      </c>
      <c r="I2068" s="1468" t="s">
        <v>76</v>
      </c>
      <c r="J2068" s="1472" t="b">
        <v>1</v>
      </c>
      <c r="K2068" s="1468" t="s">
        <v>14736</v>
      </c>
      <c r="L2068" s="1471">
        <v>6.6944964881E10</v>
      </c>
      <c r="M2068" s="1463" t="s">
        <v>3363</v>
      </c>
      <c r="N2068" s="1463" t="s">
        <v>5345</v>
      </c>
      <c r="O2068" s="1474"/>
      <c r="P2068" s="1463" t="s">
        <v>3363</v>
      </c>
    </row>
    <row r="2069" hidden="1">
      <c r="A2069" s="1464">
        <v>2258.0</v>
      </c>
      <c r="B2069" s="1463" t="s">
        <v>17052</v>
      </c>
      <c r="C2069" s="1463" t="s">
        <v>17052</v>
      </c>
      <c r="D2069" s="1469">
        <v>44397.0</v>
      </c>
      <c r="E2069" s="1470" t="s">
        <v>17053</v>
      </c>
      <c r="F2069" s="1471">
        <v>8.29734631E8</v>
      </c>
      <c r="G2069" s="1471">
        <v>8.29734631E8</v>
      </c>
      <c r="H2069" s="1472" t="b">
        <v>0</v>
      </c>
      <c r="I2069" s="1468" t="s">
        <v>76</v>
      </c>
      <c r="J2069" s="1472" t="b">
        <v>1</v>
      </c>
      <c r="K2069" s="1468" t="s">
        <v>14736</v>
      </c>
      <c r="L2069" s="1471">
        <v>6.6944964881E10</v>
      </c>
      <c r="M2069" s="1463" t="s">
        <v>2432</v>
      </c>
      <c r="N2069" s="1463" t="s">
        <v>4931</v>
      </c>
      <c r="O2069" s="1463" t="s">
        <v>4931</v>
      </c>
      <c r="P2069" s="1463" t="s">
        <v>2432</v>
      </c>
    </row>
    <row r="2070" hidden="1">
      <c r="A2070" s="1464">
        <v>2259.0</v>
      </c>
      <c r="B2070" s="1463" t="s">
        <v>17054</v>
      </c>
      <c r="C2070" s="1463" t="s">
        <v>17054</v>
      </c>
      <c r="D2070" s="1469">
        <v>44595.0</v>
      </c>
      <c r="E2070" s="1470" t="s">
        <v>17055</v>
      </c>
      <c r="F2070" s="1471">
        <v>7.6316298E7</v>
      </c>
      <c r="G2070" s="1471">
        <v>7.6316298E7</v>
      </c>
      <c r="H2070" s="1472" t="b">
        <v>0</v>
      </c>
      <c r="I2070" s="1468" t="s">
        <v>244</v>
      </c>
      <c r="J2070" s="1472" t="b">
        <v>0</v>
      </c>
      <c r="K2070" s="1468" t="s">
        <v>16044</v>
      </c>
      <c r="L2070" s="1471">
        <v>6.6629264222E10</v>
      </c>
      <c r="M2070" s="1474"/>
      <c r="N2070" s="1474"/>
      <c r="O2070" s="1474"/>
      <c r="P2070" s="1474"/>
    </row>
    <row r="2071" hidden="1">
      <c r="A2071" s="1464">
        <v>2260.0</v>
      </c>
      <c r="B2071" s="1463" t="s">
        <v>17056</v>
      </c>
      <c r="C2071" s="1463" t="s">
        <v>17056</v>
      </c>
      <c r="D2071" s="1469">
        <v>44384.0</v>
      </c>
      <c r="E2071" s="1470" t="s">
        <v>17057</v>
      </c>
      <c r="F2071" s="1471">
        <v>2.1001234E7</v>
      </c>
      <c r="G2071" s="1471">
        <v>2.1001234E7</v>
      </c>
      <c r="H2071" s="1472" t="b">
        <v>0</v>
      </c>
      <c r="I2071" s="1468" t="s">
        <v>76</v>
      </c>
      <c r="J2071" s="1472" t="b">
        <v>0</v>
      </c>
      <c r="K2071" s="1473"/>
      <c r="L2071" s="1473"/>
      <c r="M2071" s="1463" t="s">
        <v>2659</v>
      </c>
      <c r="N2071" s="1474"/>
      <c r="O2071" s="1474"/>
      <c r="P2071" s="1463" t="s">
        <v>2659</v>
      </c>
    </row>
    <row r="2072" hidden="1">
      <c r="A2072" s="1464">
        <v>2261.0</v>
      </c>
      <c r="B2072" s="1463" t="s">
        <v>17058</v>
      </c>
      <c r="C2072" s="1463" t="s">
        <v>17058</v>
      </c>
      <c r="D2072" s="1469">
        <v>44038.0</v>
      </c>
      <c r="E2072" s="1470" t="s">
        <v>17059</v>
      </c>
      <c r="F2072" s="1471">
        <v>9.58960964E8</v>
      </c>
      <c r="G2072" s="1471">
        <v>8.8060057E8</v>
      </c>
      <c r="H2072" s="1472" t="b">
        <v>0</v>
      </c>
      <c r="I2072" s="1468" t="s">
        <v>76</v>
      </c>
      <c r="J2072" s="1472" t="b">
        <v>0</v>
      </c>
      <c r="K2072" s="1468" t="s">
        <v>13086</v>
      </c>
      <c r="L2072" s="1475">
        <v>6.60836E11</v>
      </c>
      <c r="M2072" s="1474"/>
      <c r="N2072" s="1474"/>
      <c r="O2072" s="1474"/>
      <c r="P2072" s="1474"/>
    </row>
    <row r="2073" hidden="1">
      <c r="A2073" s="1464">
        <v>2262.0</v>
      </c>
      <c r="B2073" s="1463" t="s">
        <v>17060</v>
      </c>
      <c r="C2073" s="1463" t="s">
        <v>17060</v>
      </c>
      <c r="D2073" s="1469">
        <v>43945.0</v>
      </c>
      <c r="E2073" s="1470" t="s">
        <v>17061</v>
      </c>
      <c r="F2073" s="1471">
        <v>6.32655758E8</v>
      </c>
      <c r="G2073" s="1477">
        <v>6.32655758091004E18</v>
      </c>
      <c r="H2073" s="1472" t="b">
        <v>0</v>
      </c>
      <c r="I2073" s="1468" t="s">
        <v>76</v>
      </c>
      <c r="J2073" s="1472" t="b">
        <v>0</v>
      </c>
      <c r="K2073" s="1468" t="s">
        <v>13086</v>
      </c>
      <c r="L2073" s="1475">
        <v>6.60836E11</v>
      </c>
      <c r="M2073" s="1463" t="s">
        <v>2437</v>
      </c>
      <c r="N2073" s="1474"/>
      <c r="O2073" s="1474"/>
      <c r="P2073" s="1463" t="s">
        <v>2437</v>
      </c>
    </row>
    <row r="2074" hidden="1">
      <c r="A2074" s="1464">
        <v>2263.0</v>
      </c>
      <c r="B2074" s="1463" t="s">
        <v>17062</v>
      </c>
      <c r="C2074" s="1463" t="s">
        <v>17062</v>
      </c>
      <c r="D2074" s="1469">
        <v>44193.0</v>
      </c>
      <c r="E2074" s="1470" t="s">
        <v>17063</v>
      </c>
      <c r="F2074" s="1471">
        <v>2.0595999E7</v>
      </c>
      <c r="G2074" s="1473"/>
      <c r="H2074" s="1472" t="b">
        <v>0</v>
      </c>
      <c r="I2074" s="1468" t="s">
        <v>76</v>
      </c>
      <c r="J2074" s="1472" t="b">
        <v>1</v>
      </c>
      <c r="K2074" s="1473"/>
      <c r="L2074" s="1473"/>
      <c r="M2074" s="1463" t="s">
        <v>2437</v>
      </c>
      <c r="N2074" s="1463" t="s">
        <v>5006</v>
      </c>
      <c r="P2074" s="1463" t="s">
        <v>2437</v>
      </c>
    </row>
    <row r="2075" hidden="1">
      <c r="A2075" s="1464">
        <v>2264.0</v>
      </c>
      <c r="B2075" s="1463" t="s">
        <v>14210</v>
      </c>
      <c r="C2075" s="1463" t="s">
        <v>14210</v>
      </c>
      <c r="D2075" s="1469">
        <v>44403.0</v>
      </c>
      <c r="E2075" s="1470" t="s">
        <v>17064</v>
      </c>
      <c r="F2075" s="1471">
        <v>3.253147E7</v>
      </c>
      <c r="G2075" s="1471">
        <v>3.253147E7</v>
      </c>
      <c r="H2075" s="1472" t="b">
        <v>0</v>
      </c>
      <c r="I2075" s="1468" t="s">
        <v>5608</v>
      </c>
      <c r="J2075" s="1472" t="b">
        <v>1</v>
      </c>
      <c r="K2075" s="1473"/>
      <c r="L2075" s="1473"/>
      <c r="M2075" s="1474"/>
      <c r="N2075" s="1474"/>
      <c r="O2075" s="1474"/>
      <c r="P2075" s="1474"/>
    </row>
    <row r="2076" hidden="1">
      <c r="A2076" s="1464">
        <v>2265.0</v>
      </c>
      <c r="B2076" s="1463" t="s">
        <v>17065</v>
      </c>
      <c r="C2076" s="1463" t="s">
        <v>17066</v>
      </c>
      <c r="D2076" s="1469">
        <v>44404.0</v>
      </c>
      <c r="E2076" s="1470" t="s">
        <v>17067</v>
      </c>
      <c r="F2076" s="1471">
        <v>9.82646166E8</v>
      </c>
      <c r="G2076" s="1471">
        <v>9.82646166E8</v>
      </c>
      <c r="H2076" s="1472" t="b">
        <v>0</v>
      </c>
      <c r="I2076" s="1468" t="s">
        <v>244</v>
      </c>
      <c r="J2076" s="1472" t="b">
        <v>1</v>
      </c>
      <c r="K2076" s="1473"/>
      <c r="L2076" s="1473"/>
      <c r="M2076" s="1463" t="s">
        <v>2426</v>
      </c>
      <c r="O2076" s="1474"/>
      <c r="P2076" s="1463" t="s">
        <v>2426</v>
      </c>
    </row>
    <row r="2077" hidden="1">
      <c r="A2077" s="1464">
        <v>2266.0</v>
      </c>
      <c r="B2077" s="1463" t="s">
        <v>17068</v>
      </c>
      <c r="C2077" s="1463" t="s">
        <v>17068</v>
      </c>
      <c r="D2077" s="1469">
        <v>44384.0</v>
      </c>
      <c r="E2077" s="1470" t="s">
        <v>17069</v>
      </c>
      <c r="F2077" s="1471">
        <v>2.1001234E7</v>
      </c>
      <c r="G2077" s="1471">
        <v>2.1001234E7</v>
      </c>
      <c r="H2077" s="1472" t="b">
        <v>0</v>
      </c>
      <c r="I2077" s="1468" t="s">
        <v>76</v>
      </c>
      <c r="J2077" s="1472" t="b">
        <v>0</v>
      </c>
      <c r="K2077" s="1473"/>
      <c r="L2077" s="1473"/>
      <c r="M2077" s="1463" t="s">
        <v>2659</v>
      </c>
      <c r="N2077" s="1474"/>
      <c r="O2077" s="1474"/>
      <c r="P2077" s="1463" t="s">
        <v>2659</v>
      </c>
    </row>
    <row r="2078" hidden="1">
      <c r="A2078" s="1464">
        <v>2267.0</v>
      </c>
      <c r="B2078" s="1463" t="s">
        <v>17070</v>
      </c>
      <c r="C2078" s="1463" t="s">
        <v>17071</v>
      </c>
      <c r="D2078" s="1469">
        <v>44520.0</v>
      </c>
      <c r="E2078" s="1470" t="s">
        <v>17072</v>
      </c>
      <c r="F2078" s="1471">
        <v>7.6338E7</v>
      </c>
      <c r="G2078" s="1471">
        <v>9.86123903E8</v>
      </c>
      <c r="H2078" s="1472" t="b">
        <v>0</v>
      </c>
      <c r="I2078" s="1468" t="s">
        <v>244</v>
      </c>
      <c r="J2078" s="1472" t="b">
        <v>0</v>
      </c>
      <c r="K2078" s="1468" t="s">
        <v>5142</v>
      </c>
      <c r="L2078" s="1471">
        <v>6.620964333E9</v>
      </c>
      <c r="M2078" s="1463" t="s">
        <v>2426</v>
      </c>
      <c r="N2078" s="1463" t="s">
        <v>244</v>
      </c>
      <c r="O2078" s="1463" t="s">
        <v>244</v>
      </c>
      <c r="P2078" s="1463" t="s">
        <v>2426</v>
      </c>
    </row>
    <row r="2079" hidden="1">
      <c r="A2079" s="1464">
        <v>2268.0</v>
      </c>
      <c r="B2079" s="1463" t="s">
        <v>17073</v>
      </c>
      <c r="C2079" s="1463" t="s">
        <v>17073</v>
      </c>
      <c r="D2079" s="1469">
        <v>44401.0</v>
      </c>
      <c r="E2079" s="1470" t="s">
        <v>17074</v>
      </c>
      <c r="F2079" s="1471">
        <v>2.4760022E7</v>
      </c>
      <c r="G2079" s="1471">
        <v>2.4760022E7</v>
      </c>
      <c r="H2079" s="1472" t="b">
        <v>0</v>
      </c>
      <c r="I2079" s="1468" t="s">
        <v>76</v>
      </c>
      <c r="J2079" s="1472" t="b">
        <v>1</v>
      </c>
      <c r="K2079" s="1473"/>
      <c r="L2079" s="1473"/>
      <c r="M2079" s="1474"/>
      <c r="N2079" s="1474"/>
      <c r="O2079" s="1474"/>
      <c r="P2079" s="1474"/>
    </row>
    <row r="2080" hidden="1">
      <c r="A2080" s="1464">
        <v>2269.0</v>
      </c>
      <c r="B2080" s="1463" t="s">
        <v>17075</v>
      </c>
      <c r="C2080" s="1463" t="s">
        <v>17075</v>
      </c>
      <c r="D2080" s="1469">
        <v>44363.0</v>
      </c>
      <c r="E2080" s="1470" t="s">
        <v>17076</v>
      </c>
      <c r="F2080" s="1471">
        <v>6.57168438E8</v>
      </c>
      <c r="G2080" s="1471">
        <v>6.57168438E8</v>
      </c>
      <c r="H2080" s="1472" t="b">
        <v>0</v>
      </c>
      <c r="I2080" s="1468" t="s">
        <v>76</v>
      </c>
      <c r="J2080" s="1472" t="b">
        <v>1</v>
      </c>
      <c r="K2080" s="1473"/>
      <c r="L2080" s="1473"/>
      <c r="M2080" s="1463" t="s">
        <v>4962</v>
      </c>
      <c r="N2080" s="1463" t="s">
        <v>4962</v>
      </c>
      <c r="O2080" s="1474"/>
      <c r="P2080" s="1474"/>
    </row>
    <row r="2081">
      <c r="A2081" s="1464">
        <v>2270.0</v>
      </c>
      <c r="B2081" s="1463" t="s">
        <v>5643</v>
      </c>
      <c r="C2081" s="1463" t="s">
        <v>5644</v>
      </c>
      <c r="D2081" s="1469">
        <v>44406.0</v>
      </c>
      <c r="E2081" s="1470" t="s">
        <v>5645</v>
      </c>
      <c r="F2081" s="1471">
        <v>8.14167555E8</v>
      </c>
      <c r="G2081" s="1471">
        <v>8.14167555E8</v>
      </c>
      <c r="H2081" s="1472" t="b">
        <v>1</v>
      </c>
      <c r="I2081" s="1468" t="s">
        <v>244</v>
      </c>
      <c r="J2081" s="1472" t="b">
        <v>1</v>
      </c>
      <c r="K2081" s="1468" t="s">
        <v>4936</v>
      </c>
      <c r="L2081" s="1471">
        <v>6.6909921784E10</v>
      </c>
      <c r="M2081" s="1463" t="s">
        <v>2659</v>
      </c>
      <c r="N2081" s="1463" t="s">
        <v>7123</v>
      </c>
      <c r="O2081" s="1463" t="s">
        <v>7123</v>
      </c>
      <c r="P2081" s="1463" t="s">
        <v>2659</v>
      </c>
    </row>
    <row r="2082" hidden="1">
      <c r="A2082" s="1464">
        <v>2271.0</v>
      </c>
      <c r="B2082" s="1463" t="s">
        <v>17077</v>
      </c>
      <c r="C2082" s="1463" t="s">
        <v>17078</v>
      </c>
      <c r="D2082" s="1469">
        <v>44407.0</v>
      </c>
      <c r="E2082" s="1470" t="s">
        <v>17079</v>
      </c>
      <c r="F2082" s="1471">
        <v>6.2669909E8</v>
      </c>
      <c r="G2082" s="1471">
        <v>6.2669909E8</v>
      </c>
      <c r="H2082" s="1472" t="b">
        <v>0</v>
      </c>
      <c r="I2082" s="1468" t="s">
        <v>244</v>
      </c>
      <c r="J2082" s="1472" t="b">
        <v>0</v>
      </c>
      <c r="K2082" s="1468" t="s">
        <v>5142</v>
      </c>
      <c r="L2082" s="1471">
        <v>6.620964333E9</v>
      </c>
      <c r="M2082" s="1463" t="s">
        <v>2426</v>
      </c>
      <c r="N2082" s="1463" t="s">
        <v>244</v>
      </c>
      <c r="O2082" s="1463" t="s">
        <v>244</v>
      </c>
      <c r="P2082" s="1463" t="s">
        <v>2426</v>
      </c>
    </row>
    <row r="2083">
      <c r="A2083" s="1464">
        <v>2272.0</v>
      </c>
      <c r="B2083" s="1463" t="s">
        <v>5646</v>
      </c>
      <c r="C2083" s="1463" t="s">
        <v>5646</v>
      </c>
      <c r="D2083" s="1469">
        <v>44407.0</v>
      </c>
      <c r="E2083" s="1470" t="s">
        <v>5647</v>
      </c>
      <c r="F2083" s="1471">
        <v>6.2669909E8</v>
      </c>
      <c r="G2083" s="1471">
        <v>6.2669909E8</v>
      </c>
      <c r="H2083" s="1472" t="b">
        <v>1</v>
      </c>
      <c r="I2083" s="1468" t="s">
        <v>244</v>
      </c>
      <c r="J2083" s="1472" t="b">
        <v>1</v>
      </c>
      <c r="K2083" s="1468" t="s">
        <v>5142</v>
      </c>
      <c r="L2083" s="1471">
        <v>6.620964333E9</v>
      </c>
      <c r="M2083" s="1463" t="s">
        <v>2464</v>
      </c>
      <c r="N2083" s="1463" t="s">
        <v>5052</v>
      </c>
      <c r="O2083" s="1463" t="s">
        <v>5052</v>
      </c>
      <c r="P2083" s="1463" t="s">
        <v>2464</v>
      </c>
    </row>
    <row r="2084" hidden="1">
      <c r="A2084" s="1464">
        <v>2273.0</v>
      </c>
      <c r="B2084" s="1463" t="s">
        <v>17080</v>
      </c>
      <c r="C2084" s="1463" t="s">
        <v>17081</v>
      </c>
      <c r="D2084" s="1469">
        <v>44417.0</v>
      </c>
      <c r="E2084" s="1470" t="s">
        <v>17082</v>
      </c>
      <c r="F2084" s="1471">
        <v>9.84687919E8</v>
      </c>
      <c r="G2084" s="1471">
        <v>9.84687919E8</v>
      </c>
      <c r="H2084" s="1472" t="b">
        <v>0</v>
      </c>
      <c r="I2084" s="1468" t="s">
        <v>76</v>
      </c>
      <c r="J2084" s="1472" t="b">
        <v>0</v>
      </c>
      <c r="K2084" s="1473"/>
      <c r="L2084" s="1473"/>
      <c r="M2084" s="1463" t="s">
        <v>8221</v>
      </c>
      <c r="N2084" s="1463" t="s">
        <v>8221</v>
      </c>
      <c r="O2084" s="1474"/>
      <c r="P2084" s="1474"/>
    </row>
    <row r="2085" hidden="1">
      <c r="A2085" s="1464">
        <v>2274.0</v>
      </c>
      <c r="B2085" s="1463" t="s">
        <v>17083</v>
      </c>
      <c r="C2085" s="1463" t="s">
        <v>17084</v>
      </c>
      <c r="D2085" s="1469">
        <v>44406.0</v>
      </c>
      <c r="E2085" s="1470" t="s">
        <v>17085</v>
      </c>
      <c r="F2085" s="1471">
        <v>9.22810905E8</v>
      </c>
      <c r="G2085" s="1471">
        <v>9.22810905E8</v>
      </c>
      <c r="H2085" s="1472" t="b">
        <v>0</v>
      </c>
      <c r="I2085" s="1468" t="s">
        <v>76</v>
      </c>
      <c r="J2085" s="1472" t="b">
        <v>1</v>
      </c>
      <c r="K2085" s="1473"/>
      <c r="L2085" s="1473"/>
      <c r="M2085" s="1474"/>
      <c r="N2085" s="1474"/>
      <c r="O2085" s="1474"/>
      <c r="P2085" s="1474"/>
    </row>
    <row r="2086" hidden="1">
      <c r="A2086" s="1464">
        <v>2275.0</v>
      </c>
      <c r="B2086" s="1463" t="s">
        <v>17086</v>
      </c>
      <c r="C2086" s="1463" t="s">
        <v>17087</v>
      </c>
      <c r="D2086" s="1469">
        <v>44406.0</v>
      </c>
      <c r="E2086" s="1470" t="s">
        <v>17088</v>
      </c>
      <c r="F2086" s="1471">
        <v>9.22810886E8</v>
      </c>
      <c r="G2086" s="1471">
        <v>9.22810886E8</v>
      </c>
      <c r="H2086" s="1472" t="b">
        <v>0</v>
      </c>
      <c r="I2086" s="1468" t="s">
        <v>76</v>
      </c>
      <c r="J2086" s="1472" t="b">
        <v>1</v>
      </c>
      <c r="K2086" s="1473"/>
      <c r="L2086" s="1473"/>
      <c r="M2086" s="1474"/>
      <c r="N2086" s="1474"/>
      <c r="O2086" s="1474"/>
      <c r="P2086" s="1474"/>
    </row>
    <row r="2087" hidden="1">
      <c r="A2087" s="1464">
        <v>2276.0</v>
      </c>
      <c r="B2087" s="1463" t="s">
        <v>17089</v>
      </c>
      <c r="C2087" s="1463" t="s">
        <v>17090</v>
      </c>
      <c r="D2087" s="1469">
        <v>44406.0</v>
      </c>
      <c r="E2087" s="1470" t="s">
        <v>17091</v>
      </c>
      <c r="F2087" s="1471">
        <v>9.22810897E8</v>
      </c>
      <c r="G2087" s="1471">
        <v>9.22810897E8</v>
      </c>
      <c r="H2087" s="1472" t="b">
        <v>0</v>
      </c>
      <c r="I2087" s="1468" t="s">
        <v>244</v>
      </c>
      <c r="J2087" s="1472" t="b">
        <v>1</v>
      </c>
      <c r="K2087" s="1473"/>
      <c r="L2087" s="1473"/>
      <c r="M2087" s="1474"/>
      <c r="N2087" s="1474"/>
      <c r="O2087" s="1474"/>
      <c r="P2087" s="1474"/>
    </row>
    <row r="2088" hidden="1">
      <c r="A2088" s="1464">
        <v>2277.0</v>
      </c>
      <c r="B2088" s="1463" t="s">
        <v>17092</v>
      </c>
      <c r="C2088" s="1463" t="s">
        <v>17093</v>
      </c>
      <c r="D2088" s="1469">
        <v>44406.0</v>
      </c>
      <c r="E2088" s="1470" t="s">
        <v>17094</v>
      </c>
      <c r="F2088" s="1471">
        <v>9.22810887E8</v>
      </c>
      <c r="G2088" s="1471">
        <v>9.22810887E8</v>
      </c>
      <c r="H2088" s="1472" t="b">
        <v>0</v>
      </c>
      <c r="I2088" s="1468" t="s">
        <v>76</v>
      </c>
      <c r="J2088" s="1472" t="b">
        <v>1</v>
      </c>
      <c r="K2088" s="1473"/>
      <c r="L2088" s="1473"/>
      <c r="M2088" s="1474"/>
      <c r="N2088" s="1474"/>
      <c r="O2088" s="1474"/>
      <c r="P2088" s="1474"/>
    </row>
    <row r="2089" hidden="1">
      <c r="A2089" s="1464">
        <v>2278.0</v>
      </c>
      <c r="B2089" s="1463" t="s">
        <v>17095</v>
      </c>
      <c r="C2089" s="1463" t="s">
        <v>17096</v>
      </c>
      <c r="D2089" s="1469">
        <v>44406.0</v>
      </c>
      <c r="E2089" s="1470" t="s">
        <v>17097</v>
      </c>
      <c r="F2089" s="1471">
        <v>9.22810898E8</v>
      </c>
      <c r="G2089" s="1471">
        <v>9.22810898E8</v>
      </c>
      <c r="H2089" s="1472" t="b">
        <v>0</v>
      </c>
      <c r="I2089" s="1468" t="s">
        <v>76</v>
      </c>
      <c r="J2089" s="1472" t="b">
        <v>1</v>
      </c>
      <c r="K2089" s="1473"/>
      <c r="L2089" s="1473"/>
      <c r="M2089" s="1474"/>
      <c r="N2089" s="1474"/>
      <c r="O2089" s="1474"/>
      <c r="P2089" s="1474"/>
    </row>
    <row r="2090" hidden="1">
      <c r="A2090" s="1464">
        <v>2279.0</v>
      </c>
      <c r="B2090" s="1463" t="s">
        <v>17098</v>
      </c>
      <c r="C2090" s="1463" t="s">
        <v>17099</v>
      </c>
      <c r="D2090" s="1469">
        <v>44406.0</v>
      </c>
      <c r="E2090" s="1470" t="s">
        <v>17100</v>
      </c>
      <c r="F2090" s="1471">
        <v>9.22810889E8</v>
      </c>
      <c r="G2090" s="1471">
        <v>9.22810889E8</v>
      </c>
      <c r="H2090" s="1472" t="b">
        <v>0</v>
      </c>
      <c r="I2090" s="1468" t="s">
        <v>76</v>
      </c>
      <c r="J2090" s="1472" t="b">
        <v>1</v>
      </c>
      <c r="K2090" s="1473"/>
      <c r="L2090" s="1473"/>
      <c r="M2090" s="1474"/>
      <c r="N2090" s="1474"/>
      <c r="O2090" s="1474"/>
      <c r="P2090" s="1474"/>
    </row>
    <row r="2091" hidden="1">
      <c r="A2091" s="1464">
        <v>2280.0</v>
      </c>
      <c r="B2091" s="1463" t="s">
        <v>17101</v>
      </c>
      <c r="C2091" s="1463" t="s">
        <v>17102</v>
      </c>
      <c r="D2091" s="1469">
        <v>44406.0</v>
      </c>
      <c r="E2091" s="1470" t="s">
        <v>17103</v>
      </c>
      <c r="F2091" s="1471">
        <v>9.22810898E8</v>
      </c>
      <c r="G2091" s="1471">
        <v>9.22810898E8</v>
      </c>
      <c r="H2091" s="1472" t="b">
        <v>0</v>
      </c>
      <c r="I2091" s="1468" t="s">
        <v>76</v>
      </c>
      <c r="J2091" s="1472" t="b">
        <v>1</v>
      </c>
      <c r="K2091" s="1473"/>
      <c r="L2091" s="1473"/>
      <c r="M2091" s="1474"/>
      <c r="N2091" s="1474"/>
      <c r="O2091" s="1474"/>
      <c r="P2091" s="1474"/>
    </row>
    <row r="2092" hidden="1">
      <c r="A2092" s="1464">
        <v>2281.0</v>
      </c>
      <c r="B2092" s="1463" t="s">
        <v>17104</v>
      </c>
      <c r="C2092" s="1463" t="s">
        <v>17105</v>
      </c>
      <c r="D2092" s="1469">
        <v>44406.0</v>
      </c>
      <c r="E2092" s="1470" t="s">
        <v>17106</v>
      </c>
      <c r="F2092" s="1471">
        <v>9.22810891E8</v>
      </c>
      <c r="G2092" s="1471">
        <v>9.22810891E8</v>
      </c>
      <c r="H2092" s="1472" t="b">
        <v>0</v>
      </c>
      <c r="I2092" s="1468" t="s">
        <v>76</v>
      </c>
      <c r="J2092" s="1472" t="b">
        <v>1</v>
      </c>
      <c r="K2092" s="1473"/>
      <c r="L2092" s="1473"/>
      <c r="M2092" s="1474"/>
      <c r="N2092" s="1474"/>
      <c r="O2092" s="1474"/>
      <c r="P2092" s="1474"/>
    </row>
    <row r="2093" hidden="1">
      <c r="A2093" s="1464">
        <v>2282.0</v>
      </c>
      <c r="B2093" s="1463" t="s">
        <v>17107</v>
      </c>
      <c r="C2093" s="1463" t="s">
        <v>17108</v>
      </c>
      <c r="D2093" s="1469">
        <v>44406.0</v>
      </c>
      <c r="E2093" s="1470" t="s">
        <v>17109</v>
      </c>
      <c r="F2093" s="1471">
        <v>9.22810898E8</v>
      </c>
      <c r="G2093" s="1471">
        <v>9.22810901E8</v>
      </c>
      <c r="H2093" s="1472" t="b">
        <v>0</v>
      </c>
      <c r="I2093" s="1468" t="s">
        <v>5608</v>
      </c>
      <c r="J2093" s="1472" t="b">
        <v>1</v>
      </c>
      <c r="K2093" s="1473"/>
      <c r="L2093" s="1473"/>
      <c r="M2093" s="1474"/>
      <c r="N2093" s="1474"/>
      <c r="O2093" s="1474"/>
      <c r="P2093" s="1474"/>
    </row>
    <row r="2094" hidden="1">
      <c r="A2094" s="1464">
        <v>2283.0</v>
      </c>
      <c r="B2094" s="1463" t="s">
        <v>17110</v>
      </c>
      <c r="C2094" s="1463" t="s">
        <v>17111</v>
      </c>
      <c r="D2094" s="1469">
        <v>44406.0</v>
      </c>
      <c r="E2094" s="1470" t="s">
        <v>17112</v>
      </c>
      <c r="F2094" s="1471">
        <v>9.22810898E8</v>
      </c>
      <c r="G2094" s="1471">
        <v>9.22810891E8</v>
      </c>
      <c r="H2094" s="1472" t="b">
        <v>0</v>
      </c>
      <c r="I2094" s="1468" t="s">
        <v>76</v>
      </c>
      <c r="J2094" s="1472" t="b">
        <v>1</v>
      </c>
      <c r="K2094" s="1473"/>
      <c r="L2094" s="1473"/>
      <c r="M2094" s="1474"/>
      <c r="N2094" s="1474"/>
      <c r="O2094" s="1474"/>
      <c r="P2094" s="1474"/>
    </row>
    <row r="2095">
      <c r="A2095" s="1464">
        <v>2284.0</v>
      </c>
      <c r="B2095" s="1463" t="s">
        <v>5648</v>
      </c>
      <c r="C2095" s="1463" t="s">
        <v>5648</v>
      </c>
      <c r="D2095" s="1469">
        <v>44417.0</v>
      </c>
      <c r="E2095" s="1470" t="s">
        <v>5649</v>
      </c>
      <c r="F2095" s="1471">
        <v>8.63269556E8</v>
      </c>
      <c r="G2095" s="1471">
        <v>8.63269556E8</v>
      </c>
      <c r="H2095" s="1472" t="b">
        <v>1</v>
      </c>
      <c r="I2095" s="1468" t="s">
        <v>76</v>
      </c>
      <c r="J2095" s="1472" t="b">
        <v>1</v>
      </c>
      <c r="K2095" s="1468" t="s">
        <v>5142</v>
      </c>
      <c r="L2095" s="1471">
        <v>6.620964333E9</v>
      </c>
      <c r="M2095" s="1463" t="s">
        <v>2476</v>
      </c>
      <c r="N2095" s="1463" t="s">
        <v>6644</v>
      </c>
      <c r="O2095" s="1463" t="s">
        <v>6644</v>
      </c>
      <c r="P2095" s="1463" t="s">
        <v>5556</v>
      </c>
    </row>
    <row r="2096" hidden="1">
      <c r="A2096" s="1464">
        <v>2285.0</v>
      </c>
      <c r="B2096" s="1463" t="s">
        <v>17113</v>
      </c>
      <c r="C2096" s="1463" t="s">
        <v>17114</v>
      </c>
      <c r="D2096" s="1469">
        <v>44803.0</v>
      </c>
      <c r="E2096" s="1470" t="s">
        <v>17115</v>
      </c>
      <c r="F2096" s="1471">
        <v>3.8248111E7</v>
      </c>
      <c r="G2096" s="1471">
        <v>3.8248111E7</v>
      </c>
      <c r="H2096" s="1472" t="b">
        <v>0</v>
      </c>
      <c r="I2096" s="1468" t="s">
        <v>263</v>
      </c>
      <c r="J2096" s="1472" t="b">
        <v>0</v>
      </c>
      <c r="K2096" s="1468" t="s">
        <v>16044</v>
      </c>
      <c r="L2096" s="1471">
        <v>6.6629264222E10</v>
      </c>
      <c r="M2096" s="1463" t="s">
        <v>2426</v>
      </c>
      <c r="N2096" s="1463" t="s">
        <v>263</v>
      </c>
      <c r="O2096" s="1463" t="s">
        <v>17116</v>
      </c>
      <c r="P2096" s="1463" t="s">
        <v>2426</v>
      </c>
    </row>
    <row r="2097" hidden="1">
      <c r="A2097" s="1464">
        <v>2286.0</v>
      </c>
      <c r="B2097" s="1463" t="s">
        <v>17117</v>
      </c>
      <c r="C2097" s="1463" t="s">
        <v>17117</v>
      </c>
      <c r="D2097" s="1469">
        <v>42866.0</v>
      </c>
      <c r="E2097" s="1470" t="s">
        <v>17118</v>
      </c>
      <c r="F2097" s="1468" t="s">
        <v>15375</v>
      </c>
      <c r="G2097" s="1471">
        <v>8.45273322E8</v>
      </c>
      <c r="H2097" s="1472" t="b">
        <v>0</v>
      </c>
      <c r="I2097" s="1468" t="s">
        <v>76</v>
      </c>
      <c r="J2097" s="1472" t="b">
        <v>0</v>
      </c>
      <c r="K2097" s="1473"/>
      <c r="L2097" s="1473"/>
      <c r="M2097" s="1463" t="s">
        <v>4951</v>
      </c>
      <c r="N2097" s="1463" t="s">
        <v>4951</v>
      </c>
      <c r="O2097" s="1474"/>
      <c r="P2097" s="1474"/>
    </row>
    <row r="2098" hidden="1">
      <c r="A2098" s="1464">
        <v>2287.0</v>
      </c>
      <c r="B2098" s="1463" t="s">
        <v>2678</v>
      </c>
      <c r="C2098" s="1463" t="s">
        <v>2678</v>
      </c>
      <c r="D2098" s="1469">
        <v>44417.0</v>
      </c>
      <c r="E2098" s="1470" t="s">
        <v>17119</v>
      </c>
      <c r="F2098" s="1471">
        <v>6.62233706E9</v>
      </c>
      <c r="G2098" s="1471">
        <v>6.62233706E9</v>
      </c>
      <c r="H2098" s="1472" t="b">
        <v>0</v>
      </c>
      <c r="I2098" s="1468" t="s">
        <v>76</v>
      </c>
      <c r="J2098" s="1472" t="b">
        <v>1</v>
      </c>
      <c r="K2098" s="1473"/>
      <c r="L2098" s="1473"/>
      <c r="M2098" s="1463" t="s">
        <v>5224</v>
      </c>
      <c r="N2098" s="1463" t="s">
        <v>5224</v>
      </c>
      <c r="O2098" s="1474"/>
      <c r="P2098" s="1474"/>
    </row>
    <row r="2099" hidden="1">
      <c r="A2099" s="1464">
        <v>2288.0</v>
      </c>
      <c r="B2099" s="1463" t="s">
        <v>17120</v>
      </c>
      <c r="C2099" s="1463" t="s">
        <v>17120</v>
      </c>
      <c r="D2099" s="1469">
        <v>44413.0</v>
      </c>
      <c r="E2099" s="1470" t="s">
        <v>17121</v>
      </c>
      <c r="F2099" s="1471">
        <v>8.14407125E8</v>
      </c>
      <c r="G2099" s="1471">
        <v>8.14407125E8</v>
      </c>
      <c r="H2099" s="1472" t="b">
        <v>0</v>
      </c>
      <c r="I2099" s="1468" t="s">
        <v>76</v>
      </c>
      <c r="J2099" s="1472" t="b">
        <v>0</v>
      </c>
      <c r="K2099" s="1468" t="s">
        <v>5142</v>
      </c>
      <c r="L2099" s="1471">
        <v>6.620964333E9</v>
      </c>
      <c r="M2099" s="1463" t="s">
        <v>2440</v>
      </c>
      <c r="N2099" s="1463" t="s">
        <v>5458</v>
      </c>
      <c r="O2099" s="1463" t="s">
        <v>8018</v>
      </c>
      <c r="P2099" s="1463" t="s">
        <v>2440</v>
      </c>
    </row>
    <row r="2100" hidden="1">
      <c r="A2100" s="1464">
        <v>2289.0</v>
      </c>
      <c r="B2100" s="1463" t="s">
        <v>17122</v>
      </c>
      <c r="C2100" s="1463" t="s">
        <v>17122</v>
      </c>
      <c r="D2100" s="1469">
        <v>44474.0</v>
      </c>
      <c r="E2100" s="1470" t="s">
        <v>17123</v>
      </c>
      <c r="F2100" s="1471">
        <v>8.92833985E8</v>
      </c>
      <c r="G2100" s="1471">
        <v>8.92833985E8</v>
      </c>
      <c r="H2100" s="1472" t="b">
        <v>0</v>
      </c>
      <c r="I2100" s="1468" t="s">
        <v>76</v>
      </c>
      <c r="J2100" s="1472" t="b">
        <v>0</v>
      </c>
      <c r="K2100" s="1468" t="s">
        <v>4940</v>
      </c>
      <c r="L2100" s="1471">
        <v>6.68193916E10</v>
      </c>
      <c r="M2100" s="1474"/>
      <c r="N2100" s="1463" t="s">
        <v>5061</v>
      </c>
      <c r="O2100" s="1463" t="s">
        <v>5061</v>
      </c>
      <c r="P2100" s="1474"/>
    </row>
    <row r="2101" hidden="1">
      <c r="A2101" s="1464">
        <v>2290.0</v>
      </c>
      <c r="B2101" s="1463" t="s">
        <v>17124</v>
      </c>
      <c r="C2101" s="1463" t="s">
        <v>17124</v>
      </c>
      <c r="D2101" s="1469">
        <v>44414.0</v>
      </c>
      <c r="E2101" s="1470" t="s">
        <v>17125</v>
      </c>
      <c r="F2101" s="1471">
        <v>7.6603847E7</v>
      </c>
      <c r="G2101" s="1471">
        <v>8.15377523E8</v>
      </c>
      <c r="H2101" s="1472" t="b">
        <v>0</v>
      </c>
      <c r="I2101" s="1468" t="s">
        <v>244</v>
      </c>
      <c r="J2101" s="1472" t="b">
        <v>1</v>
      </c>
      <c r="K2101" s="1473"/>
      <c r="L2101" s="1473"/>
      <c r="M2101" s="1463" t="s">
        <v>2426</v>
      </c>
      <c r="O2101" s="1474"/>
      <c r="P2101" s="1463" t="s">
        <v>2426</v>
      </c>
    </row>
    <row r="2102" hidden="1">
      <c r="A2102" s="1464">
        <v>2291.0</v>
      </c>
      <c r="B2102" s="1463" t="s">
        <v>17126</v>
      </c>
      <c r="C2102" s="1463" t="s">
        <v>17127</v>
      </c>
      <c r="D2102" s="1469">
        <v>44420.0</v>
      </c>
      <c r="E2102" s="1470" t="s">
        <v>17128</v>
      </c>
      <c r="F2102" s="1471">
        <v>9.35787595E8</v>
      </c>
      <c r="G2102" s="1471">
        <v>9.35787595E8</v>
      </c>
      <c r="H2102" s="1472" t="b">
        <v>0</v>
      </c>
      <c r="I2102" s="1468" t="s">
        <v>244</v>
      </c>
      <c r="J2102" s="1472" t="b">
        <v>0</v>
      </c>
      <c r="K2102" s="1468" t="s">
        <v>5142</v>
      </c>
      <c r="L2102" s="1471">
        <v>6.620964333E9</v>
      </c>
      <c r="M2102" s="1463" t="s">
        <v>2426</v>
      </c>
      <c r="N2102" s="1463" t="s">
        <v>244</v>
      </c>
      <c r="O2102" s="1463" t="s">
        <v>244</v>
      </c>
      <c r="P2102" s="1463" t="s">
        <v>2426</v>
      </c>
    </row>
    <row r="2103" hidden="1">
      <c r="A2103" s="1464">
        <v>2292.0</v>
      </c>
      <c r="B2103" s="1463" t="s">
        <v>17129</v>
      </c>
      <c r="C2103" s="1463" t="s">
        <v>17129</v>
      </c>
      <c r="D2103" s="1469">
        <v>44418.0</v>
      </c>
      <c r="E2103" s="1470" t="s">
        <v>17130</v>
      </c>
      <c r="F2103" s="1471">
        <v>2.6901888E7</v>
      </c>
      <c r="G2103" s="1471">
        <v>2.65677E7</v>
      </c>
      <c r="H2103" s="1472" t="b">
        <v>0</v>
      </c>
      <c r="I2103" s="1468" t="s">
        <v>76</v>
      </c>
      <c r="J2103" s="1472" t="b">
        <v>0</v>
      </c>
      <c r="K2103" s="1473"/>
      <c r="L2103" s="1473"/>
      <c r="M2103" s="1474"/>
      <c r="N2103" s="1474"/>
      <c r="O2103" s="1474"/>
      <c r="P2103" s="1474"/>
    </row>
    <row r="2104" hidden="1">
      <c r="A2104" s="1464">
        <v>2293.0</v>
      </c>
      <c r="B2104" s="1463" t="s">
        <v>17131</v>
      </c>
      <c r="C2104" s="1463" t="s">
        <v>17131</v>
      </c>
      <c r="D2104" s="1469">
        <v>44417.0</v>
      </c>
      <c r="E2104" s="1470" t="s">
        <v>17132</v>
      </c>
      <c r="F2104" s="1471">
        <v>9.22840461E8</v>
      </c>
      <c r="G2104" s="1471">
        <v>9.22840461E8</v>
      </c>
      <c r="H2104" s="1472" t="b">
        <v>0</v>
      </c>
      <c r="I2104" s="1468" t="s">
        <v>76</v>
      </c>
      <c r="J2104" s="1472" t="b">
        <v>0</v>
      </c>
      <c r="K2104" s="1468" t="s">
        <v>5142</v>
      </c>
      <c r="L2104" s="1471">
        <v>6.620964333E9</v>
      </c>
      <c r="M2104" s="1463" t="s">
        <v>2426</v>
      </c>
      <c r="O2104" s="1463" t="s">
        <v>5398</v>
      </c>
      <c r="P2104" s="1463" t="s">
        <v>2426</v>
      </c>
    </row>
    <row r="2105">
      <c r="A2105" s="1464">
        <v>2294.0</v>
      </c>
      <c r="B2105" s="1463" t="s">
        <v>5651</v>
      </c>
      <c r="C2105" s="1463" t="s">
        <v>5652</v>
      </c>
      <c r="D2105" s="1469">
        <v>44682.0</v>
      </c>
      <c r="E2105" s="1470" t="s">
        <v>5653</v>
      </c>
      <c r="F2105" s="1471">
        <v>6.14081607E8</v>
      </c>
      <c r="G2105" s="1471">
        <v>6.14082402E8</v>
      </c>
      <c r="H2105" s="1472" t="b">
        <v>1</v>
      </c>
      <c r="I2105" s="1468" t="s">
        <v>76</v>
      </c>
      <c r="J2105" s="1472" t="b">
        <v>1</v>
      </c>
      <c r="K2105" s="1468" t="s">
        <v>4940</v>
      </c>
      <c r="L2105" s="1471">
        <v>6.68193916E10</v>
      </c>
      <c r="M2105" s="1463" t="s">
        <v>2659</v>
      </c>
      <c r="N2105" s="1463" t="s">
        <v>6644</v>
      </c>
      <c r="O2105" s="1463" t="s">
        <v>6644</v>
      </c>
      <c r="P2105" s="1463" t="s">
        <v>4977</v>
      </c>
    </row>
    <row r="2106" hidden="1">
      <c r="A2106" s="1464">
        <v>2295.0</v>
      </c>
      <c r="B2106" s="1463" t="s">
        <v>17133</v>
      </c>
      <c r="C2106" s="1463" t="s">
        <v>17133</v>
      </c>
      <c r="D2106" s="1469">
        <v>44796.0</v>
      </c>
      <c r="E2106" s="1470" t="s">
        <v>17134</v>
      </c>
      <c r="F2106" s="1471">
        <v>2.65088E7</v>
      </c>
      <c r="G2106" s="1471">
        <v>8.98273542E8</v>
      </c>
      <c r="H2106" s="1472" t="b">
        <v>0</v>
      </c>
      <c r="I2106" s="1468" t="s">
        <v>76</v>
      </c>
      <c r="J2106" s="1472" t="b">
        <v>0</v>
      </c>
      <c r="K2106" s="1468" t="s">
        <v>4940</v>
      </c>
      <c r="L2106" s="1471">
        <v>6.68193916E10</v>
      </c>
      <c r="M2106" s="1463" t="s">
        <v>4962</v>
      </c>
      <c r="N2106" s="1463" t="s">
        <v>4962</v>
      </c>
      <c r="O2106" s="1474"/>
      <c r="P2106" s="1474"/>
    </row>
    <row r="2107" hidden="1">
      <c r="A2107" s="1464">
        <v>2296.0</v>
      </c>
      <c r="B2107" s="1463" t="s">
        <v>17135</v>
      </c>
      <c r="C2107" s="1463" t="s">
        <v>17135</v>
      </c>
      <c r="D2107" s="1469">
        <v>44431.0</v>
      </c>
      <c r="E2107" s="1470" t="s">
        <v>17136</v>
      </c>
      <c r="F2107" s="1471">
        <v>6.57168438E8</v>
      </c>
      <c r="G2107" s="1471">
        <v>6.57168438E8</v>
      </c>
      <c r="H2107" s="1472" t="b">
        <v>0</v>
      </c>
      <c r="I2107" s="1468" t="s">
        <v>76</v>
      </c>
      <c r="J2107" s="1472" t="b">
        <v>0</v>
      </c>
      <c r="K2107" s="1473"/>
      <c r="L2107" s="1473"/>
      <c r="M2107" s="1463" t="s">
        <v>4962</v>
      </c>
      <c r="N2107" s="1463" t="s">
        <v>4962</v>
      </c>
      <c r="O2107" s="1474"/>
      <c r="P2107" s="1474"/>
    </row>
    <row r="2108" hidden="1">
      <c r="A2108" s="1464">
        <v>2297.0</v>
      </c>
      <c r="B2108" s="1463" t="s">
        <v>17137</v>
      </c>
      <c r="C2108" s="1463" t="s">
        <v>17138</v>
      </c>
      <c r="D2108" s="1469">
        <v>44421.0</v>
      </c>
      <c r="E2108" s="1470" t="s">
        <v>17139</v>
      </c>
      <c r="F2108" s="1471">
        <v>6.61549879E8</v>
      </c>
      <c r="G2108" s="1471">
        <v>6.61549879E8</v>
      </c>
      <c r="H2108" s="1472" t="b">
        <v>0</v>
      </c>
      <c r="I2108" s="1468" t="s">
        <v>76</v>
      </c>
      <c r="J2108" s="1472" t="b">
        <v>0</v>
      </c>
      <c r="K2108" s="1473"/>
      <c r="L2108" s="1473"/>
      <c r="M2108" s="1463" t="s">
        <v>2464</v>
      </c>
      <c r="N2108" s="1463" t="s">
        <v>6473</v>
      </c>
      <c r="P2108" s="1463" t="s">
        <v>2464</v>
      </c>
    </row>
    <row r="2109" hidden="1">
      <c r="A2109" s="1464">
        <v>2298.0</v>
      </c>
      <c r="B2109" s="1463" t="s">
        <v>17140</v>
      </c>
      <c r="C2109" s="1463" t="s">
        <v>17141</v>
      </c>
      <c r="D2109" s="1469">
        <v>44426.0</v>
      </c>
      <c r="E2109" s="1470" t="s">
        <v>17142</v>
      </c>
      <c r="F2109" s="1471">
        <v>6.52056057E8</v>
      </c>
      <c r="G2109" s="1471">
        <v>6.52056057E8</v>
      </c>
      <c r="H2109" s="1472" t="b">
        <v>0</v>
      </c>
      <c r="I2109" s="1468" t="s">
        <v>244</v>
      </c>
      <c r="J2109" s="1472" t="b">
        <v>0</v>
      </c>
      <c r="K2109" s="1468" t="s">
        <v>14736</v>
      </c>
      <c r="L2109" s="1471">
        <v>6.6944964881E10</v>
      </c>
      <c r="M2109" s="1474"/>
      <c r="N2109" s="1474"/>
      <c r="O2109" s="1474"/>
      <c r="P2109" s="1474"/>
    </row>
    <row r="2110" hidden="1">
      <c r="A2110" s="1464">
        <v>2299.0</v>
      </c>
      <c r="B2110" s="1463" t="s">
        <v>17143</v>
      </c>
      <c r="C2110" s="1463" t="s">
        <v>17144</v>
      </c>
      <c r="D2110" s="1469">
        <v>44433.0</v>
      </c>
      <c r="E2110" s="1470" t="s">
        <v>17145</v>
      </c>
      <c r="F2110" s="1471">
        <v>6.51641596E8</v>
      </c>
      <c r="G2110" s="1471">
        <v>6.51641596E8</v>
      </c>
      <c r="H2110" s="1472" t="b">
        <v>0</v>
      </c>
      <c r="I2110" s="1468" t="s">
        <v>244</v>
      </c>
      <c r="J2110" s="1472" t="b">
        <v>0</v>
      </c>
      <c r="K2110" s="1468" t="s">
        <v>5142</v>
      </c>
      <c r="L2110" s="1471">
        <v>6.620964333E9</v>
      </c>
      <c r="M2110" s="1463" t="s">
        <v>2464</v>
      </c>
      <c r="N2110" s="1463" t="s">
        <v>244</v>
      </c>
      <c r="O2110" s="1463" t="s">
        <v>244</v>
      </c>
      <c r="P2110" s="1463" t="s">
        <v>2464</v>
      </c>
    </row>
    <row r="2111" hidden="1">
      <c r="A2111" s="1464">
        <v>2300.0</v>
      </c>
      <c r="B2111" s="1463" t="s">
        <v>17146</v>
      </c>
      <c r="C2111" s="1463" t="s">
        <v>17147</v>
      </c>
      <c r="D2111" s="1469">
        <v>44428.0</v>
      </c>
      <c r="E2111" s="1470" t="s">
        <v>17148</v>
      </c>
      <c r="F2111" s="1471">
        <v>6.26725678E8</v>
      </c>
      <c r="G2111" s="1471">
        <v>8.46290042E8</v>
      </c>
      <c r="H2111" s="1472" t="b">
        <v>0</v>
      </c>
      <c r="I2111" s="1468" t="s">
        <v>244</v>
      </c>
      <c r="J2111" s="1472" t="b">
        <v>0</v>
      </c>
      <c r="K2111" s="1468" t="s">
        <v>5142</v>
      </c>
      <c r="L2111" s="1471">
        <v>6.620964333E9</v>
      </c>
      <c r="M2111" s="1463" t="s">
        <v>2432</v>
      </c>
      <c r="N2111" s="1463" t="s">
        <v>244</v>
      </c>
      <c r="O2111" s="1463" t="s">
        <v>244</v>
      </c>
      <c r="P2111" s="1463" t="s">
        <v>2432</v>
      </c>
    </row>
    <row r="2112" hidden="1">
      <c r="A2112" s="1464">
        <v>2301.0</v>
      </c>
      <c r="B2112" s="1463" t="s">
        <v>2471</v>
      </c>
      <c r="C2112" s="1463" t="s">
        <v>2471</v>
      </c>
      <c r="D2112" s="1469">
        <v>44418.0</v>
      </c>
      <c r="E2112" s="1470" t="s">
        <v>17149</v>
      </c>
      <c r="F2112" s="1471">
        <v>6.25343394E8</v>
      </c>
      <c r="G2112" s="1471">
        <v>6.25343394E8</v>
      </c>
      <c r="H2112" s="1472" t="b">
        <v>0</v>
      </c>
      <c r="I2112" s="1468" t="s">
        <v>76</v>
      </c>
      <c r="J2112" s="1472" t="b">
        <v>0</v>
      </c>
      <c r="K2112" s="1473"/>
      <c r="L2112" s="1473"/>
      <c r="M2112" s="1463" t="s">
        <v>2464</v>
      </c>
      <c r="N2112" s="1474"/>
      <c r="O2112" s="1474"/>
      <c r="P2112" s="1463" t="s">
        <v>2464</v>
      </c>
    </row>
    <row r="2113" hidden="1">
      <c r="A2113" s="1464">
        <v>2302.0</v>
      </c>
      <c r="B2113" s="1463" t="s">
        <v>17150</v>
      </c>
      <c r="C2113" s="1463" t="s">
        <v>17150</v>
      </c>
      <c r="D2113" s="1469">
        <v>44419.0</v>
      </c>
      <c r="E2113" s="1470" t="s">
        <v>17151</v>
      </c>
      <c r="F2113" s="1471">
        <v>8.69066644E8</v>
      </c>
      <c r="G2113" s="1471">
        <v>8.69066644E8</v>
      </c>
      <c r="H2113" s="1472" t="b">
        <v>0</v>
      </c>
      <c r="I2113" s="1468" t="s">
        <v>76</v>
      </c>
      <c r="J2113" s="1472" t="b">
        <v>0</v>
      </c>
      <c r="K2113" s="1468" t="s">
        <v>5142</v>
      </c>
      <c r="L2113" s="1471">
        <v>6.620964333E9</v>
      </c>
      <c r="M2113" s="1463" t="s">
        <v>2937</v>
      </c>
      <c r="N2113" s="1463" t="s">
        <v>13533</v>
      </c>
      <c r="O2113" s="1474"/>
      <c r="P2113" s="1463" t="s">
        <v>2937</v>
      </c>
    </row>
    <row r="2114" hidden="1">
      <c r="A2114" s="1464">
        <v>2303.0</v>
      </c>
      <c r="B2114" s="1463" t="s">
        <v>17152</v>
      </c>
      <c r="C2114" s="1463" t="s">
        <v>17153</v>
      </c>
      <c r="D2114" s="1469">
        <v>44418.0</v>
      </c>
      <c r="E2114" s="1470" t="s">
        <v>17154</v>
      </c>
      <c r="F2114" s="1471">
        <v>2.4095816E7</v>
      </c>
      <c r="G2114" s="1471">
        <v>6.3720598E8</v>
      </c>
      <c r="H2114" s="1472" t="b">
        <v>0</v>
      </c>
      <c r="I2114" s="1468" t="s">
        <v>76</v>
      </c>
      <c r="J2114" s="1472" t="b">
        <v>0</v>
      </c>
      <c r="K2114" s="1468" t="s">
        <v>1204</v>
      </c>
      <c r="L2114" s="1471">
        <v>6.6839565594E10</v>
      </c>
      <c r="M2114" s="1463" t="s">
        <v>2432</v>
      </c>
      <c r="N2114" s="1463" t="s">
        <v>5267</v>
      </c>
      <c r="O2114" s="1463" t="s">
        <v>4960</v>
      </c>
      <c r="P2114" s="1463" t="s">
        <v>2432</v>
      </c>
    </row>
    <row r="2115" hidden="1">
      <c r="A2115" s="1464">
        <v>2304.0</v>
      </c>
      <c r="B2115" s="1463" t="s">
        <v>17155</v>
      </c>
      <c r="C2115" s="1463" t="s">
        <v>17156</v>
      </c>
      <c r="D2115" s="1469">
        <v>44422.0</v>
      </c>
      <c r="E2115" s="1470" t="s">
        <v>17157</v>
      </c>
      <c r="F2115" s="1471">
        <v>8.3685318E8</v>
      </c>
      <c r="G2115" s="1471">
        <v>8.3685318E8</v>
      </c>
      <c r="H2115" s="1472" t="b">
        <v>0</v>
      </c>
      <c r="I2115" s="1468" t="s">
        <v>76</v>
      </c>
      <c r="J2115" s="1472" t="b">
        <v>0</v>
      </c>
      <c r="K2115" s="1473"/>
      <c r="L2115" s="1473"/>
      <c r="M2115" s="1463" t="s">
        <v>2432</v>
      </c>
      <c r="N2115" s="1463" t="s">
        <v>5740</v>
      </c>
      <c r="O2115" s="1474"/>
      <c r="P2115" s="1463" t="s">
        <v>2432</v>
      </c>
    </row>
    <row r="2116" hidden="1">
      <c r="A2116" s="1464">
        <v>2305.0</v>
      </c>
      <c r="B2116" s="1463" t="s">
        <v>17158</v>
      </c>
      <c r="C2116" s="1463" t="s">
        <v>17159</v>
      </c>
      <c r="D2116" s="1469">
        <v>44418.0</v>
      </c>
      <c r="E2116" s="1470" t="s">
        <v>17160</v>
      </c>
      <c r="F2116" s="1471">
        <v>6.39359407E8</v>
      </c>
      <c r="G2116" s="1471">
        <v>6.39359407E8</v>
      </c>
      <c r="H2116" s="1472" t="b">
        <v>0</v>
      </c>
      <c r="I2116" s="1468" t="s">
        <v>76</v>
      </c>
      <c r="J2116" s="1472" t="b">
        <v>0</v>
      </c>
      <c r="K2116" s="1468" t="s">
        <v>1204</v>
      </c>
      <c r="L2116" s="1471">
        <v>6.6839565594E10</v>
      </c>
      <c r="M2116" s="1463" t="s">
        <v>2432</v>
      </c>
      <c r="N2116" s="1474"/>
      <c r="O2116" s="1463" t="s">
        <v>7725</v>
      </c>
      <c r="P2116" s="1463" t="s">
        <v>2432</v>
      </c>
    </row>
    <row r="2117" hidden="1">
      <c r="A2117" s="1464">
        <v>2306.0</v>
      </c>
      <c r="B2117" s="1463" t="s">
        <v>17161</v>
      </c>
      <c r="C2117" s="1463" t="s">
        <v>17162</v>
      </c>
      <c r="D2117" s="1469">
        <v>44418.0</v>
      </c>
      <c r="E2117" s="1470" t="s">
        <v>17163</v>
      </c>
      <c r="F2117" s="1471">
        <v>9.36962623E8</v>
      </c>
      <c r="G2117" s="1471">
        <v>9.36962623E8</v>
      </c>
      <c r="H2117" s="1472" t="b">
        <v>0</v>
      </c>
      <c r="I2117" s="1468" t="s">
        <v>76</v>
      </c>
      <c r="J2117" s="1472" t="b">
        <v>0</v>
      </c>
      <c r="K2117" s="1468" t="s">
        <v>1204</v>
      </c>
      <c r="L2117" s="1471">
        <v>6.6839565594E10</v>
      </c>
      <c r="M2117" s="1463" t="s">
        <v>2432</v>
      </c>
      <c r="N2117" s="1474"/>
      <c r="O2117" s="1474"/>
      <c r="P2117" s="1463" t="s">
        <v>2432</v>
      </c>
    </row>
    <row r="2118" hidden="1">
      <c r="A2118" s="1464">
        <v>2307.0</v>
      </c>
      <c r="B2118" s="1463" t="s">
        <v>17164</v>
      </c>
      <c r="C2118" s="1463" t="s">
        <v>17165</v>
      </c>
      <c r="D2118" s="1469">
        <v>44418.0</v>
      </c>
      <c r="E2118" s="1470" t="s">
        <v>17166</v>
      </c>
      <c r="F2118" s="1471">
        <v>2.4095816E7</v>
      </c>
      <c r="G2118" s="1471">
        <v>6.27837822E8</v>
      </c>
      <c r="H2118" s="1472" t="b">
        <v>0</v>
      </c>
      <c r="I2118" s="1468" t="s">
        <v>76</v>
      </c>
      <c r="J2118" s="1472" t="b">
        <v>0</v>
      </c>
      <c r="K2118" s="1468" t="s">
        <v>1204</v>
      </c>
      <c r="L2118" s="1471">
        <v>6.6839565594E10</v>
      </c>
      <c r="M2118" s="1463" t="s">
        <v>2432</v>
      </c>
      <c r="N2118" s="1463" t="s">
        <v>5182</v>
      </c>
      <c r="P2118" s="1463" t="s">
        <v>2432</v>
      </c>
    </row>
    <row r="2119" hidden="1">
      <c r="A2119" s="1464">
        <v>2308.0</v>
      </c>
      <c r="B2119" s="1463" t="s">
        <v>17167</v>
      </c>
      <c r="C2119" s="1463" t="s">
        <v>17168</v>
      </c>
      <c r="D2119" s="1469">
        <v>44418.0</v>
      </c>
      <c r="E2119" s="1470" t="s">
        <v>17169</v>
      </c>
      <c r="F2119" s="1471">
        <v>9.96349145E8</v>
      </c>
      <c r="G2119" s="1471">
        <v>9.96349145E8</v>
      </c>
      <c r="H2119" s="1472" t="b">
        <v>0</v>
      </c>
      <c r="I2119" s="1468" t="s">
        <v>76</v>
      </c>
      <c r="J2119" s="1472" t="b">
        <v>0</v>
      </c>
      <c r="K2119" s="1473"/>
      <c r="L2119" s="1473"/>
      <c r="M2119" s="1463" t="s">
        <v>2432</v>
      </c>
      <c r="N2119" s="1463" t="s">
        <v>8535</v>
      </c>
      <c r="O2119" s="1474"/>
      <c r="P2119" s="1463" t="s">
        <v>2432</v>
      </c>
    </row>
    <row r="2120" hidden="1">
      <c r="A2120" s="1464">
        <v>2309.0</v>
      </c>
      <c r="B2120" s="1463" t="s">
        <v>17170</v>
      </c>
      <c r="C2120" s="1463" t="s">
        <v>17171</v>
      </c>
      <c r="D2120" s="1469">
        <v>44418.0</v>
      </c>
      <c r="E2120" s="1470" t="s">
        <v>17172</v>
      </c>
      <c r="F2120" s="1471">
        <v>6.58749915E8</v>
      </c>
      <c r="G2120" s="1471">
        <v>6.58749915E8</v>
      </c>
      <c r="H2120" s="1472" t="b">
        <v>0</v>
      </c>
      <c r="I2120" s="1468" t="s">
        <v>76</v>
      </c>
      <c r="J2120" s="1472" t="b">
        <v>0</v>
      </c>
      <c r="K2120" s="1473"/>
      <c r="L2120" s="1473"/>
      <c r="M2120" s="1463" t="s">
        <v>2432</v>
      </c>
      <c r="N2120" s="1474"/>
      <c r="O2120" s="1474"/>
      <c r="P2120" s="1463" t="s">
        <v>2432</v>
      </c>
    </row>
    <row r="2121" hidden="1">
      <c r="A2121" s="1464">
        <v>2310.0</v>
      </c>
      <c r="B2121" s="1463" t="s">
        <v>17173</v>
      </c>
      <c r="C2121" s="1463" t="s">
        <v>17174</v>
      </c>
      <c r="D2121" s="1469">
        <v>44418.0</v>
      </c>
      <c r="E2121" s="1470" t="s">
        <v>17175</v>
      </c>
      <c r="F2121" s="1471">
        <v>2.0863787E7</v>
      </c>
      <c r="G2121" s="1471">
        <v>9.70671189E8</v>
      </c>
      <c r="H2121" s="1472" t="b">
        <v>0</v>
      </c>
      <c r="I2121" s="1468" t="s">
        <v>76</v>
      </c>
      <c r="J2121" s="1472" t="b">
        <v>0</v>
      </c>
      <c r="K2121" s="1468" t="s">
        <v>1204</v>
      </c>
      <c r="L2121" s="1471">
        <v>6.6839565594E10</v>
      </c>
      <c r="M2121" s="1463" t="s">
        <v>2432</v>
      </c>
      <c r="N2121" s="1463" t="s">
        <v>5284</v>
      </c>
      <c r="O2121" s="1463" t="s">
        <v>5165</v>
      </c>
      <c r="P2121" s="1463" t="s">
        <v>2432</v>
      </c>
    </row>
    <row r="2122" hidden="1">
      <c r="A2122" s="1464">
        <v>2311.0</v>
      </c>
      <c r="B2122" s="1463" t="s">
        <v>17176</v>
      </c>
      <c r="C2122" s="1463" t="s">
        <v>17176</v>
      </c>
      <c r="D2122" s="1469">
        <v>43780.0</v>
      </c>
      <c r="E2122" s="1470" t="s">
        <v>17177</v>
      </c>
      <c r="F2122" s="1471">
        <v>9.22811818E8</v>
      </c>
      <c r="G2122" s="1473"/>
      <c r="H2122" s="1472" t="b">
        <v>0</v>
      </c>
      <c r="I2122" s="1468" t="s">
        <v>76</v>
      </c>
      <c r="J2122" s="1472" t="b">
        <v>0</v>
      </c>
      <c r="K2122" s="1468" t="s">
        <v>13086</v>
      </c>
      <c r="L2122" s="1475">
        <v>6.60836E11</v>
      </c>
      <c r="M2122" s="1463" t="s">
        <v>2426</v>
      </c>
      <c r="O2122" s="1474"/>
      <c r="P2122" s="1463" t="s">
        <v>2426</v>
      </c>
    </row>
    <row r="2123" hidden="1">
      <c r="A2123" s="1464">
        <v>2312.0</v>
      </c>
      <c r="B2123" s="1463" t="s">
        <v>17178</v>
      </c>
      <c r="C2123" s="1463" t="s">
        <v>17179</v>
      </c>
      <c r="D2123" s="1469">
        <v>44422.0</v>
      </c>
      <c r="E2123" s="1470" t="s">
        <v>17180</v>
      </c>
      <c r="F2123" s="1471">
        <v>2.1179296E7</v>
      </c>
      <c r="G2123" s="1471">
        <v>9.6762286E8</v>
      </c>
      <c r="H2123" s="1472" t="b">
        <v>0</v>
      </c>
      <c r="I2123" s="1468" t="s">
        <v>76</v>
      </c>
      <c r="J2123" s="1472" t="b">
        <v>0</v>
      </c>
      <c r="K2123" s="1473"/>
      <c r="L2123" s="1473"/>
      <c r="M2123" s="1463" t="s">
        <v>2432</v>
      </c>
      <c r="N2123" s="1463" t="s">
        <v>5838</v>
      </c>
      <c r="P2123" s="1463" t="s">
        <v>2432</v>
      </c>
    </row>
    <row r="2124" hidden="1">
      <c r="A2124" s="1464">
        <v>2313.0</v>
      </c>
      <c r="B2124" s="1463" t="s">
        <v>17181</v>
      </c>
      <c r="C2124" s="1463" t="s">
        <v>17181</v>
      </c>
      <c r="D2124" s="1469">
        <v>44143.0</v>
      </c>
      <c r="E2124" s="1470" t="s">
        <v>17182</v>
      </c>
      <c r="F2124" s="1471">
        <v>9.94415154E8</v>
      </c>
      <c r="G2124" s="1471">
        <v>9.94415154E8</v>
      </c>
      <c r="H2124" s="1472" t="b">
        <v>0</v>
      </c>
      <c r="I2124" s="1468" t="s">
        <v>76</v>
      </c>
      <c r="J2124" s="1472" t="b">
        <v>0</v>
      </c>
      <c r="K2124" s="1473"/>
      <c r="L2124" s="1473"/>
      <c r="M2124" s="1463" t="s">
        <v>2464</v>
      </c>
      <c r="N2124" s="1463" t="s">
        <v>4962</v>
      </c>
      <c r="O2124" s="1474"/>
      <c r="P2124" s="1463" t="s">
        <v>2464</v>
      </c>
    </row>
    <row r="2125" hidden="1">
      <c r="A2125" s="1464">
        <v>2314.0</v>
      </c>
      <c r="B2125" s="1463" t="s">
        <v>17183</v>
      </c>
      <c r="C2125" s="1463" t="s">
        <v>17184</v>
      </c>
      <c r="D2125" s="1469">
        <v>44444.0</v>
      </c>
      <c r="E2125" s="1470" t="s">
        <v>17185</v>
      </c>
      <c r="F2125" s="1471">
        <v>6.4828141E8</v>
      </c>
      <c r="G2125" s="1471">
        <v>6.4828141E8</v>
      </c>
      <c r="H2125" s="1472" t="b">
        <v>0</v>
      </c>
      <c r="I2125" s="1468" t="s">
        <v>76</v>
      </c>
      <c r="J2125" s="1472" t="b">
        <v>1</v>
      </c>
      <c r="K2125" s="1473"/>
      <c r="L2125" s="1473"/>
      <c r="M2125" s="1463" t="s">
        <v>2464</v>
      </c>
      <c r="N2125" s="1474"/>
      <c r="O2125" s="1474"/>
      <c r="P2125" s="1463" t="s">
        <v>2464</v>
      </c>
    </row>
    <row r="2126" hidden="1">
      <c r="A2126" s="1464">
        <v>2315.0</v>
      </c>
      <c r="B2126" s="1463" t="s">
        <v>17186</v>
      </c>
      <c r="C2126" s="1463" t="s">
        <v>17187</v>
      </c>
      <c r="D2126" s="1469">
        <v>44425.0</v>
      </c>
      <c r="E2126" s="1470" t="s">
        <v>17188</v>
      </c>
      <c r="F2126" s="1471">
        <v>6.33269368E8</v>
      </c>
      <c r="G2126" s="1471">
        <v>6.33269368E8</v>
      </c>
      <c r="H2126" s="1472" t="b">
        <v>0</v>
      </c>
      <c r="I2126" s="1468" t="s">
        <v>244</v>
      </c>
      <c r="J2126" s="1472" t="b">
        <v>0</v>
      </c>
      <c r="K2126" s="1468" t="s">
        <v>4936</v>
      </c>
      <c r="L2126" s="1471">
        <v>6.6909921784E10</v>
      </c>
      <c r="M2126" s="1463" t="s">
        <v>2464</v>
      </c>
      <c r="N2126" s="1463" t="s">
        <v>244</v>
      </c>
      <c r="O2126" s="1463" t="s">
        <v>244</v>
      </c>
      <c r="P2126" s="1463" t="s">
        <v>5117</v>
      </c>
    </row>
    <row r="2127" hidden="1">
      <c r="A2127" s="1464">
        <v>2316.0</v>
      </c>
      <c r="B2127" s="1463" t="s">
        <v>17189</v>
      </c>
      <c r="C2127" s="1463" t="s">
        <v>17189</v>
      </c>
      <c r="D2127" s="1469">
        <v>44423.0</v>
      </c>
      <c r="E2127" s="1470" t="s">
        <v>17190</v>
      </c>
      <c r="F2127" s="1471">
        <v>9.14075687E8</v>
      </c>
      <c r="G2127" s="1471">
        <v>9.14075687E8</v>
      </c>
      <c r="H2127" s="1472" t="b">
        <v>0</v>
      </c>
      <c r="I2127" s="1468" t="s">
        <v>76</v>
      </c>
      <c r="J2127" s="1472" t="b">
        <v>0</v>
      </c>
      <c r="K2127" s="1473"/>
      <c r="L2127" s="1473"/>
      <c r="M2127" s="1463" t="s">
        <v>2659</v>
      </c>
      <c r="N2127" s="1463" t="s">
        <v>5998</v>
      </c>
      <c r="O2127" s="1474"/>
      <c r="P2127" s="1463" t="s">
        <v>2659</v>
      </c>
    </row>
    <row r="2128" hidden="1">
      <c r="A2128" s="1464">
        <v>2317.0</v>
      </c>
      <c r="B2128" s="1463" t="s">
        <v>17191</v>
      </c>
      <c r="C2128" s="1463" t="s">
        <v>17192</v>
      </c>
      <c r="D2128" s="1469">
        <v>44425.0</v>
      </c>
      <c r="E2128" s="1470" t="s">
        <v>17193</v>
      </c>
      <c r="F2128" s="1471">
        <v>9.52879641E8</v>
      </c>
      <c r="G2128" s="1471">
        <v>9.52879641E8</v>
      </c>
      <c r="H2128" s="1472" t="b">
        <v>0</v>
      </c>
      <c r="I2128" s="1468" t="s">
        <v>76</v>
      </c>
      <c r="J2128" s="1472" t="b">
        <v>1</v>
      </c>
      <c r="K2128" s="1473"/>
      <c r="L2128" s="1473"/>
      <c r="M2128" s="1463" t="s">
        <v>2464</v>
      </c>
      <c r="N2128" s="1474"/>
      <c r="O2128" s="1474"/>
      <c r="P2128" s="1463" t="s">
        <v>2464</v>
      </c>
    </row>
    <row r="2129" hidden="1">
      <c r="A2129" s="1464">
        <v>2318.0</v>
      </c>
      <c r="B2129" s="1463" t="s">
        <v>17194</v>
      </c>
      <c r="C2129" s="1463" t="s">
        <v>17194</v>
      </c>
      <c r="D2129" s="1469">
        <v>44424.0</v>
      </c>
      <c r="E2129" s="1470" t="s">
        <v>17195</v>
      </c>
      <c r="F2129" s="1471">
        <v>8.58123222E8</v>
      </c>
      <c r="G2129" s="1471">
        <v>8.58123222E8</v>
      </c>
      <c r="H2129" s="1472" t="b">
        <v>0</v>
      </c>
      <c r="I2129" s="1468" t="s">
        <v>76</v>
      </c>
      <c r="J2129" s="1472" t="b">
        <v>0</v>
      </c>
      <c r="K2129" s="1473"/>
      <c r="L2129" s="1473"/>
      <c r="M2129" s="1463" t="s">
        <v>5374</v>
      </c>
      <c r="N2129" s="1463" t="s">
        <v>5374</v>
      </c>
      <c r="O2129" s="1474"/>
      <c r="P2129" s="1474"/>
    </row>
    <row r="2130">
      <c r="A2130" s="1464">
        <v>2319.0</v>
      </c>
      <c r="B2130" s="1463" t="s">
        <v>5654</v>
      </c>
      <c r="C2130" s="1463" t="s">
        <v>5654</v>
      </c>
      <c r="D2130" s="1469">
        <v>45498.0</v>
      </c>
      <c r="E2130" s="1470" t="s">
        <v>5655</v>
      </c>
      <c r="F2130" s="1471">
        <v>2.6879E7</v>
      </c>
      <c r="G2130" s="1471">
        <v>2.6879E7</v>
      </c>
      <c r="H2130" s="1472" t="b">
        <v>1</v>
      </c>
      <c r="I2130" s="1468" t="s">
        <v>76</v>
      </c>
      <c r="J2130" s="1472" t="b">
        <v>1</v>
      </c>
      <c r="K2130" s="1468" t="s">
        <v>4940</v>
      </c>
      <c r="L2130" s="1471">
        <v>6.68193916E10</v>
      </c>
      <c r="M2130" s="1463" t="s">
        <v>2432</v>
      </c>
      <c r="N2130" s="1463" t="s">
        <v>6644</v>
      </c>
      <c r="O2130" s="1463" t="s">
        <v>6644</v>
      </c>
      <c r="P2130" s="1463" t="s">
        <v>2432</v>
      </c>
    </row>
    <row r="2131" hidden="1">
      <c r="A2131" s="1464">
        <v>2320.0</v>
      </c>
      <c r="B2131" s="1463" t="s">
        <v>17196</v>
      </c>
      <c r="C2131" s="1463" t="s">
        <v>17197</v>
      </c>
      <c r="D2131" s="1469">
        <v>44427.0</v>
      </c>
      <c r="E2131" s="1470" t="s">
        <v>17198</v>
      </c>
      <c r="F2131" s="1471">
        <v>8.63001111E8</v>
      </c>
      <c r="G2131" s="1471">
        <v>8.63001111E8</v>
      </c>
      <c r="H2131" s="1472" t="b">
        <v>0</v>
      </c>
      <c r="I2131" s="1468" t="s">
        <v>76</v>
      </c>
      <c r="J2131" s="1472" t="b">
        <v>0</v>
      </c>
      <c r="K2131" s="1468" t="s">
        <v>13602</v>
      </c>
      <c r="L2131" s="1476"/>
      <c r="M2131" s="1463" t="s">
        <v>2937</v>
      </c>
      <c r="N2131" s="1474"/>
      <c r="O2131" s="1474"/>
      <c r="P2131" s="1463" t="s">
        <v>2937</v>
      </c>
    </row>
    <row r="2132" hidden="1">
      <c r="A2132" s="1464">
        <v>2321.0</v>
      </c>
      <c r="B2132" s="1463" t="s">
        <v>17199</v>
      </c>
      <c r="C2132" s="1463" t="s">
        <v>17199</v>
      </c>
      <c r="D2132" s="1469">
        <v>44345.0</v>
      </c>
      <c r="E2132" s="1470" t="s">
        <v>17200</v>
      </c>
      <c r="F2132" s="1471">
        <v>9.8265466E8</v>
      </c>
      <c r="G2132" s="1471">
        <v>9.8265466E8</v>
      </c>
      <c r="H2132" s="1472" t="b">
        <v>0</v>
      </c>
      <c r="I2132" s="1468" t="s">
        <v>76</v>
      </c>
      <c r="J2132" s="1472" t="b">
        <v>1</v>
      </c>
      <c r="K2132" s="1468" t="s">
        <v>13086</v>
      </c>
      <c r="L2132" s="1475">
        <v>6.60836E11</v>
      </c>
      <c r="M2132" s="1474"/>
      <c r="N2132" s="1474"/>
      <c r="O2132" s="1474"/>
      <c r="P2132" s="1474"/>
    </row>
    <row r="2133" hidden="1">
      <c r="A2133" s="1464">
        <v>2322.0</v>
      </c>
      <c r="B2133" s="1463" t="s">
        <v>17201</v>
      </c>
      <c r="C2133" s="1463" t="s">
        <v>17202</v>
      </c>
      <c r="D2133" s="1469">
        <v>44427.0</v>
      </c>
      <c r="E2133" s="1470" t="s">
        <v>17203</v>
      </c>
      <c r="F2133" s="1471">
        <v>6.17736526E8</v>
      </c>
      <c r="G2133" s="1471">
        <v>6.17736526E8</v>
      </c>
      <c r="H2133" s="1472" t="b">
        <v>0</v>
      </c>
      <c r="I2133" s="1468" t="s">
        <v>76</v>
      </c>
      <c r="J2133" s="1472" t="b">
        <v>0</v>
      </c>
      <c r="K2133" s="1468" t="s">
        <v>13602</v>
      </c>
      <c r="L2133" s="1476"/>
      <c r="M2133" s="1463" t="s">
        <v>2937</v>
      </c>
      <c r="N2133" s="1463" t="s">
        <v>4951</v>
      </c>
      <c r="O2133" s="1474"/>
      <c r="P2133" s="1463" t="s">
        <v>2937</v>
      </c>
    </row>
    <row r="2134" hidden="1">
      <c r="A2134" s="1464">
        <v>2323.0</v>
      </c>
      <c r="B2134" s="1463" t="s">
        <v>17204</v>
      </c>
      <c r="C2134" s="1463" t="s">
        <v>17204</v>
      </c>
      <c r="D2134" s="1469">
        <v>44385.0</v>
      </c>
      <c r="E2134" s="1470" t="s">
        <v>17205</v>
      </c>
      <c r="F2134" s="1471">
        <v>9.89192632E8</v>
      </c>
      <c r="G2134" s="1471">
        <v>9.89192632E8</v>
      </c>
      <c r="H2134" s="1472" t="b">
        <v>0</v>
      </c>
      <c r="I2134" s="1468" t="s">
        <v>76</v>
      </c>
      <c r="J2134" s="1472" t="b">
        <v>0</v>
      </c>
      <c r="K2134" s="1468" t="s">
        <v>13086</v>
      </c>
      <c r="L2134" s="1475">
        <v>6.60836E11</v>
      </c>
      <c r="M2134" s="1463" t="s">
        <v>2432</v>
      </c>
      <c r="N2134" s="1463" t="s">
        <v>7002</v>
      </c>
      <c r="P2134" s="1463" t="s">
        <v>2432</v>
      </c>
    </row>
    <row r="2135" hidden="1">
      <c r="A2135" s="1464">
        <v>2324.0</v>
      </c>
      <c r="B2135" s="1463" t="s">
        <v>17206</v>
      </c>
      <c r="C2135" s="1463" t="s">
        <v>17206</v>
      </c>
      <c r="D2135" s="1469">
        <v>45162.0</v>
      </c>
      <c r="E2135" s="1470" t="s">
        <v>17207</v>
      </c>
      <c r="F2135" s="1471">
        <v>6.55024249E8</v>
      </c>
      <c r="G2135" s="1471">
        <v>6.55024249E8</v>
      </c>
      <c r="H2135" s="1472" t="b">
        <v>0</v>
      </c>
      <c r="I2135" s="1468" t="s">
        <v>76</v>
      </c>
      <c r="J2135" s="1472" t="b">
        <v>0</v>
      </c>
      <c r="K2135" s="1468" t="s">
        <v>5142</v>
      </c>
      <c r="L2135" s="1471">
        <v>6.620964333E9</v>
      </c>
      <c r="M2135" s="1463" t="s">
        <v>2715</v>
      </c>
      <c r="N2135" s="1463" t="s">
        <v>3864</v>
      </c>
      <c r="O2135" s="1474"/>
      <c r="P2135" s="1463" t="s">
        <v>2715</v>
      </c>
    </row>
    <row r="2136" hidden="1">
      <c r="A2136" s="1464">
        <v>2325.0</v>
      </c>
      <c r="B2136" s="1463" t="s">
        <v>17208</v>
      </c>
      <c r="C2136" s="1463" t="s">
        <v>17208</v>
      </c>
      <c r="D2136" s="1469">
        <v>44435.0</v>
      </c>
      <c r="E2136" s="1470" t="s">
        <v>17209</v>
      </c>
      <c r="F2136" s="1471">
        <v>2.344421E7</v>
      </c>
      <c r="G2136" s="1471">
        <v>6.14399294E8</v>
      </c>
      <c r="H2136" s="1472" t="b">
        <v>0</v>
      </c>
      <c r="I2136" s="1468" t="s">
        <v>76</v>
      </c>
      <c r="J2136" s="1472" t="b">
        <v>1</v>
      </c>
      <c r="K2136" s="1473"/>
      <c r="L2136" s="1473"/>
      <c r="M2136" s="1463" t="s">
        <v>2426</v>
      </c>
      <c r="O2136" s="1474"/>
      <c r="P2136" s="1463" t="s">
        <v>2426</v>
      </c>
    </row>
    <row r="2137" hidden="1">
      <c r="A2137" s="1464">
        <v>2326.0</v>
      </c>
      <c r="B2137" s="1463" t="s">
        <v>17210</v>
      </c>
      <c r="C2137" s="1463" t="s">
        <v>17211</v>
      </c>
      <c r="D2137" s="1469">
        <v>44425.0</v>
      </c>
      <c r="E2137" s="1470" t="s">
        <v>17212</v>
      </c>
      <c r="F2137" s="1471">
        <v>9.86636294E8</v>
      </c>
      <c r="G2137" s="1471">
        <v>9.86636294E8</v>
      </c>
      <c r="H2137" s="1472" t="b">
        <v>0</v>
      </c>
      <c r="I2137" s="1468" t="s">
        <v>76</v>
      </c>
      <c r="J2137" s="1472" t="b">
        <v>0</v>
      </c>
      <c r="K2137" s="1468" t="s">
        <v>6347</v>
      </c>
      <c r="L2137" s="1471">
        <v>6.6925624451E10</v>
      </c>
      <c r="M2137" s="1463" t="s">
        <v>2432</v>
      </c>
      <c r="N2137" s="1463" t="s">
        <v>4951</v>
      </c>
      <c r="O2137" s="1474"/>
      <c r="P2137" s="1463" t="s">
        <v>2432</v>
      </c>
    </row>
    <row r="2138" hidden="1">
      <c r="A2138" s="1464">
        <v>2327.0</v>
      </c>
      <c r="B2138" s="1463" t="s">
        <v>17213</v>
      </c>
      <c r="C2138" s="1463" t="s">
        <v>17213</v>
      </c>
      <c r="D2138" s="1469">
        <v>44671.0</v>
      </c>
      <c r="E2138" s="1470" t="s">
        <v>17214</v>
      </c>
      <c r="F2138" s="1471">
        <v>8.17510559E8</v>
      </c>
      <c r="G2138" s="1471">
        <v>8.17510559E8</v>
      </c>
      <c r="H2138" s="1472" t="b">
        <v>0</v>
      </c>
      <c r="I2138" s="1468" t="s">
        <v>76</v>
      </c>
      <c r="J2138" s="1472" t="b">
        <v>0</v>
      </c>
      <c r="K2138" s="1468" t="s">
        <v>6480</v>
      </c>
      <c r="L2138" s="1471">
        <v>6.6647253923E10</v>
      </c>
      <c r="M2138" s="1463" t="s">
        <v>2426</v>
      </c>
      <c r="N2138" s="1463" t="s">
        <v>4986</v>
      </c>
      <c r="O2138" s="1463" t="s">
        <v>4960</v>
      </c>
      <c r="P2138" s="1463" t="s">
        <v>2426</v>
      </c>
    </row>
    <row r="2139" hidden="1">
      <c r="A2139" s="1464">
        <v>2328.0</v>
      </c>
      <c r="B2139" s="1463" t="s">
        <v>17215</v>
      </c>
      <c r="C2139" s="1463" t="s">
        <v>17216</v>
      </c>
      <c r="D2139" s="1469">
        <v>44428.0</v>
      </c>
      <c r="E2139" s="1470" t="s">
        <v>17217</v>
      </c>
      <c r="F2139" s="1471">
        <v>9.28799511E8</v>
      </c>
      <c r="G2139" s="1471">
        <v>9.28799511E8</v>
      </c>
      <c r="H2139" s="1472" t="b">
        <v>0</v>
      </c>
      <c r="I2139" s="1468" t="s">
        <v>244</v>
      </c>
      <c r="J2139" s="1472" t="b">
        <v>0</v>
      </c>
      <c r="K2139" s="1468" t="s">
        <v>14736</v>
      </c>
      <c r="L2139" s="1471">
        <v>6.6944964881E10</v>
      </c>
      <c r="M2139" s="1463" t="s">
        <v>2426</v>
      </c>
      <c r="N2139" s="1463" t="s">
        <v>244</v>
      </c>
      <c r="O2139" s="1463" t="s">
        <v>244</v>
      </c>
      <c r="P2139" s="1463" t="s">
        <v>2426</v>
      </c>
    </row>
    <row r="2140" hidden="1">
      <c r="A2140" s="1464">
        <v>2329.0</v>
      </c>
      <c r="B2140" s="1463" t="s">
        <v>17218</v>
      </c>
      <c r="C2140" s="1463" t="s">
        <v>17219</v>
      </c>
      <c r="D2140" s="1469">
        <v>44435.0</v>
      </c>
      <c r="E2140" s="1470" t="s">
        <v>17220</v>
      </c>
      <c r="F2140" s="1471">
        <v>7.63037E7</v>
      </c>
      <c r="G2140" s="1471">
        <v>8.62809401E8</v>
      </c>
      <c r="H2140" s="1472" t="b">
        <v>0</v>
      </c>
      <c r="I2140" s="1468" t="s">
        <v>244</v>
      </c>
      <c r="J2140" s="1472" t="b">
        <v>0</v>
      </c>
      <c r="K2140" s="1468" t="s">
        <v>14075</v>
      </c>
      <c r="L2140" s="1471">
        <v>6.6956633642E10</v>
      </c>
      <c r="M2140" s="1474"/>
      <c r="N2140" s="1463" t="s">
        <v>244</v>
      </c>
      <c r="O2140" s="1463" t="s">
        <v>244</v>
      </c>
      <c r="P2140" s="1474"/>
    </row>
    <row r="2141" hidden="1">
      <c r="A2141" s="1464">
        <v>2330.0</v>
      </c>
      <c r="B2141" s="1463" t="s">
        <v>14210</v>
      </c>
      <c r="C2141" s="1463" t="s">
        <v>14210</v>
      </c>
      <c r="D2141" s="1469">
        <v>44331.0</v>
      </c>
      <c r="E2141" s="1470" t="s">
        <v>17221</v>
      </c>
      <c r="F2141" s="1471">
        <v>9.52099229E8</v>
      </c>
      <c r="G2141" s="1471">
        <v>9.52099229E8</v>
      </c>
      <c r="H2141" s="1472" t="b">
        <v>0</v>
      </c>
      <c r="I2141" s="1468" t="s">
        <v>76</v>
      </c>
      <c r="J2141" s="1472" t="b">
        <v>0</v>
      </c>
      <c r="K2141" s="1473"/>
      <c r="L2141" s="1473"/>
      <c r="M2141" s="1463" t="s">
        <v>2426</v>
      </c>
      <c r="N2141" s="1463" t="s">
        <v>5369</v>
      </c>
      <c r="O2141" s="1474"/>
      <c r="P2141" s="1463" t="s">
        <v>2426</v>
      </c>
    </row>
    <row r="2142" hidden="1">
      <c r="A2142" s="1464">
        <v>2331.0</v>
      </c>
      <c r="B2142" s="1463" t="s">
        <v>17222</v>
      </c>
      <c r="C2142" s="1463" t="s">
        <v>17223</v>
      </c>
      <c r="D2142" s="1469">
        <v>44457.0</v>
      </c>
      <c r="E2142" s="1470" t="s">
        <v>17224</v>
      </c>
      <c r="F2142" s="1471">
        <v>2.6539E7</v>
      </c>
      <c r="G2142" s="1471">
        <v>2.6539E7</v>
      </c>
      <c r="H2142" s="1472" t="b">
        <v>0</v>
      </c>
      <c r="I2142" s="1468" t="s">
        <v>76</v>
      </c>
      <c r="J2142" s="1472" t="b">
        <v>0</v>
      </c>
      <c r="K2142" s="1468" t="s">
        <v>4940</v>
      </c>
      <c r="L2142" s="1471">
        <v>6.68193916E10</v>
      </c>
      <c r="M2142" s="1463" t="s">
        <v>2426</v>
      </c>
      <c r="N2142" s="1463" t="s">
        <v>5086</v>
      </c>
      <c r="O2142" s="1463" t="s">
        <v>5065</v>
      </c>
      <c r="P2142" s="1463" t="s">
        <v>2426</v>
      </c>
    </row>
    <row r="2143" hidden="1">
      <c r="A2143" s="1464">
        <v>2332.0</v>
      </c>
      <c r="B2143" s="1463" t="s">
        <v>17225</v>
      </c>
      <c r="C2143" s="1463" t="s">
        <v>17225</v>
      </c>
      <c r="D2143" s="1469">
        <v>44418.0</v>
      </c>
      <c r="E2143" s="1470" t="s">
        <v>17226</v>
      </c>
      <c r="F2143" s="1471">
        <v>6.25343394E8</v>
      </c>
      <c r="G2143" s="1471">
        <v>6.25343394E8</v>
      </c>
      <c r="H2143" s="1472" t="b">
        <v>0</v>
      </c>
      <c r="I2143" s="1468" t="s">
        <v>76</v>
      </c>
      <c r="J2143" s="1472" t="b">
        <v>0</v>
      </c>
      <c r="K2143" s="1468" t="s">
        <v>13086</v>
      </c>
      <c r="L2143" s="1475">
        <v>6.60836E11</v>
      </c>
      <c r="M2143" s="1463" t="s">
        <v>2464</v>
      </c>
      <c r="N2143" s="1474"/>
      <c r="O2143" s="1474"/>
      <c r="P2143" s="1463" t="s">
        <v>2464</v>
      </c>
    </row>
    <row r="2144" hidden="1">
      <c r="A2144" s="1464">
        <v>2333.0</v>
      </c>
      <c r="B2144" s="1463" t="s">
        <v>17227</v>
      </c>
      <c r="C2144" s="1463" t="s">
        <v>17227</v>
      </c>
      <c r="D2144" s="1469">
        <v>43780.0</v>
      </c>
      <c r="E2144" s="1470" t="s">
        <v>17228</v>
      </c>
      <c r="F2144" s="1471">
        <v>9.22811818E8</v>
      </c>
      <c r="G2144" s="1473"/>
      <c r="H2144" s="1472" t="b">
        <v>0</v>
      </c>
      <c r="I2144" s="1468" t="s">
        <v>76</v>
      </c>
      <c r="J2144" s="1472" t="b">
        <v>0</v>
      </c>
      <c r="K2144" s="1468" t="s">
        <v>13086</v>
      </c>
      <c r="L2144" s="1475">
        <v>6.60836E11</v>
      </c>
      <c r="M2144" s="1463" t="s">
        <v>2426</v>
      </c>
      <c r="O2144" s="1474"/>
      <c r="P2144" s="1463" t="s">
        <v>2426</v>
      </c>
    </row>
    <row r="2145" hidden="1">
      <c r="A2145" s="1464">
        <v>2334.0</v>
      </c>
      <c r="B2145" s="1463" t="s">
        <v>17229</v>
      </c>
      <c r="C2145" s="1463" t="s">
        <v>17230</v>
      </c>
      <c r="D2145" s="1469">
        <v>44433.0</v>
      </c>
      <c r="E2145" s="1470" t="s">
        <v>17231</v>
      </c>
      <c r="F2145" s="1471">
        <v>8.70440273E8</v>
      </c>
      <c r="G2145" s="1471">
        <v>8.70440273E8</v>
      </c>
      <c r="H2145" s="1472" t="b">
        <v>0</v>
      </c>
      <c r="I2145" s="1468" t="s">
        <v>244</v>
      </c>
      <c r="J2145" s="1472" t="b">
        <v>0</v>
      </c>
      <c r="K2145" s="1468" t="s">
        <v>14736</v>
      </c>
      <c r="L2145" s="1471">
        <v>6.6944964881E10</v>
      </c>
      <c r="M2145" s="1474"/>
      <c r="N2145" s="1474"/>
      <c r="O2145" s="1474"/>
      <c r="P2145" s="1474"/>
    </row>
    <row r="2146" hidden="1">
      <c r="A2146" s="1464">
        <v>2335.0</v>
      </c>
      <c r="B2146" s="1463" t="s">
        <v>17232</v>
      </c>
      <c r="C2146" s="1463" t="s">
        <v>17233</v>
      </c>
      <c r="D2146" s="1469">
        <v>44439.0</v>
      </c>
      <c r="E2146" s="1470" t="s">
        <v>17234</v>
      </c>
      <c r="F2146" s="1471">
        <v>7.6338777E7</v>
      </c>
      <c r="G2146" s="1471">
        <v>7.6338777E7</v>
      </c>
      <c r="H2146" s="1472" t="b">
        <v>0</v>
      </c>
      <c r="I2146" s="1468" t="s">
        <v>244</v>
      </c>
      <c r="J2146" s="1472" t="b">
        <v>0</v>
      </c>
      <c r="K2146" s="1473"/>
      <c r="L2146" s="1473"/>
      <c r="M2146" s="1474"/>
      <c r="N2146" s="1474"/>
      <c r="O2146" s="1474"/>
      <c r="P2146" s="1474"/>
    </row>
    <row r="2147" hidden="1">
      <c r="A2147" s="1464">
        <v>2336.0</v>
      </c>
      <c r="B2147" s="1463" t="s">
        <v>17235</v>
      </c>
      <c r="C2147" s="1463" t="s">
        <v>17235</v>
      </c>
      <c r="D2147" s="1469">
        <v>44431.0</v>
      </c>
      <c r="E2147" s="1470" t="s">
        <v>17236</v>
      </c>
      <c r="F2147" s="1471">
        <v>6.19968494E8</v>
      </c>
      <c r="G2147" s="1471">
        <v>6.19968494E8</v>
      </c>
      <c r="H2147" s="1472" t="b">
        <v>0</v>
      </c>
      <c r="I2147" s="1468" t="s">
        <v>76</v>
      </c>
      <c r="J2147" s="1472" t="b">
        <v>0</v>
      </c>
      <c r="K2147" s="1473"/>
      <c r="L2147" s="1473"/>
      <c r="M2147" s="1463" t="s">
        <v>5228</v>
      </c>
      <c r="N2147" s="1463" t="s">
        <v>5228</v>
      </c>
      <c r="P2147" s="1474"/>
    </row>
    <row r="2148" hidden="1">
      <c r="A2148" s="1464">
        <v>2337.0</v>
      </c>
      <c r="B2148" s="1463" t="s">
        <v>17237</v>
      </c>
      <c r="C2148" s="1463" t="s">
        <v>17237</v>
      </c>
      <c r="D2148" s="1469">
        <v>44431.0</v>
      </c>
      <c r="E2148" s="1470" t="s">
        <v>17238</v>
      </c>
      <c r="F2148" s="1471">
        <v>2.0615545E7</v>
      </c>
      <c r="G2148" s="1471">
        <v>2.0615545E7</v>
      </c>
      <c r="H2148" s="1472" t="b">
        <v>0</v>
      </c>
      <c r="I2148" s="1468" t="s">
        <v>76</v>
      </c>
      <c r="J2148" s="1472" t="b">
        <v>0</v>
      </c>
      <c r="K2148" s="1473"/>
      <c r="L2148" s="1473"/>
      <c r="M2148" s="1463" t="s">
        <v>5089</v>
      </c>
      <c r="N2148" s="1463" t="s">
        <v>5089</v>
      </c>
      <c r="O2148" s="1474"/>
      <c r="P2148" s="1474"/>
    </row>
    <row r="2149" hidden="1">
      <c r="A2149" s="1464">
        <v>2338.0</v>
      </c>
      <c r="B2149" s="1463" t="s">
        <v>17239</v>
      </c>
      <c r="C2149" s="1463" t="s">
        <v>17239</v>
      </c>
      <c r="D2149" s="1469">
        <v>44361.0</v>
      </c>
      <c r="E2149" s="1470" t="s">
        <v>17240</v>
      </c>
      <c r="F2149" s="1471">
        <v>2.4319494E7</v>
      </c>
      <c r="G2149" s="1471">
        <v>6.57168435E8</v>
      </c>
      <c r="H2149" s="1472" t="b">
        <v>0</v>
      </c>
      <c r="I2149" s="1468" t="s">
        <v>76</v>
      </c>
      <c r="J2149" s="1472" t="b">
        <v>0</v>
      </c>
      <c r="K2149" s="1473"/>
      <c r="L2149" s="1473"/>
      <c r="M2149" s="1463" t="s">
        <v>2426</v>
      </c>
      <c r="N2149" s="1463" t="s">
        <v>4962</v>
      </c>
      <c r="O2149" s="1474"/>
      <c r="P2149" s="1463" t="s">
        <v>2426</v>
      </c>
    </row>
    <row r="2150" hidden="1">
      <c r="A2150" s="1464">
        <v>2339.0</v>
      </c>
      <c r="B2150" s="1463" t="s">
        <v>17241</v>
      </c>
      <c r="C2150" s="1463" t="s">
        <v>17241</v>
      </c>
      <c r="D2150" s="1469">
        <v>44431.0</v>
      </c>
      <c r="E2150" s="1470" t="s">
        <v>17242</v>
      </c>
      <c r="F2150" s="1471">
        <v>2.7129266E7</v>
      </c>
      <c r="G2150" s="1471">
        <v>2.7129266E7</v>
      </c>
      <c r="H2150" s="1472" t="b">
        <v>0</v>
      </c>
      <c r="I2150" s="1468" t="s">
        <v>76</v>
      </c>
      <c r="J2150" s="1472" t="b">
        <v>0</v>
      </c>
      <c r="K2150" s="1473"/>
      <c r="L2150" s="1473"/>
      <c r="M2150" s="1474"/>
      <c r="N2150" s="1474"/>
      <c r="O2150" s="1474"/>
      <c r="P2150" s="1474"/>
    </row>
    <row r="2151" hidden="1">
      <c r="A2151" s="1464">
        <v>2340.0</v>
      </c>
      <c r="B2151" s="1463" t="s">
        <v>17243</v>
      </c>
      <c r="C2151" s="1463" t="s">
        <v>17243</v>
      </c>
      <c r="D2151" s="1469">
        <v>44431.0</v>
      </c>
      <c r="E2151" s="1470" t="s">
        <v>17244</v>
      </c>
      <c r="F2151" s="1471">
        <v>2.7129266E7</v>
      </c>
      <c r="G2151" s="1471">
        <v>2.7129266E7</v>
      </c>
      <c r="H2151" s="1472" t="b">
        <v>0</v>
      </c>
      <c r="I2151" s="1468" t="s">
        <v>76</v>
      </c>
      <c r="J2151" s="1472" t="b">
        <v>0</v>
      </c>
      <c r="K2151" s="1473"/>
      <c r="L2151" s="1473"/>
      <c r="M2151" s="1474"/>
      <c r="N2151" s="1474"/>
      <c r="O2151" s="1474"/>
      <c r="P2151" s="1474"/>
    </row>
    <row r="2152" hidden="1">
      <c r="A2152" s="1464">
        <v>2341.0</v>
      </c>
      <c r="B2152" s="1463" t="s">
        <v>17245</v>
      </c>
      <c r="C2152" s="1463" t="s">
        <v>17246</v>
      </c>
      <c r="D2152" s="1469">
        <v>44436.0</v>
      </c>
      <c r="E2152" s="1470" t="s">
        <v>17247</v>
      </c>
      <c r="F2152" s="1471">
        <v>8.51149929E8</v>
      </c>
      <c r="G2152" s="1471">
        <v>2.2524222E7</v>
      </c>
      <c r="H2152" s="1472" t="b">
        <v>0</v>
      </c>
      <c r="I2152" s="1468" t="s">
        <v>76</v>
      </c>
      <c r="J2152" s="1472" t="b">
        <v>0</v>
      </c>
      <c r="K2152" s="1468" t="s">
        <v>4940</v>
      </c>
      <c r="L2152" s="1471">
        <v>6.68193916E10</v>
      </c>
      <c r="M2152" s="1463" t="s">
        <v>2659</v>
      </c>
      <c r="N2152" s="1463" t="s">
        <v>4954</v>
      </c>
      <c r="O2152" s="1463" t="s">
        <v>4954</v>
      </c>
      <c r="P2152" s="1463" t="s">
        <v>2659</v>
      </c>
    </row>
    <row r="2153" hidden="1">
      <c r="A2153" s="1464">
        <v>2342.0</v>
      </c>
      <c r="B2153" s="1463" t="s">
        <v>17248</v>
      </c>
      <c r="C2153" s="1463" t="s">
        <v>17249</v>
      </c>
      <c r="D2153" s="1469">
        <v>44439.0</v>
      </c>
      <c r="E2153" s="1470" t="s">
        <v>17250</v>
      </c>
      <c r="F2153" s="1471">
        <v>9.11650235E8</v>
      </c>
      <c r="G2153" s="1471">
        <v>8.01118315E8</v>
      </c>
      <c r="H2153" s="1472" t="b">
        <v>0</v>
      </c>
      <c r="I2153" s="1468" t="s">
        <v>244</v>
      </c>
      <c r="J2153" s="1472" t="b">
        <v>0</v>
      </c>
      <c r="K2153" s="1468" t="s">
        <v>14736</v>
      </c>
      <c r="L2153" s="1471">
        <v>6.6944964881E10</v>
      </c>
      <c r="M2153" s="1463" t="s">
        <v>2426</v>
      </c>
      <c r="O2153" s="1474"/>
      <c r="P2153" s="1463" t="s">
        <v>2426</v>
      </c>
    </row>
    <row r="2154" hidden="1">
      <c r="A2154" s="1464">
        <v>2343.0</v>
      </c>
      <c r="B2154" s="1463" t="s">
        <v>17251</v>
      </c>
      <c r="C2154" s="1463" t="s">
        <v>17251</v>
      </c>
      <c r="D2154" s="1469">
        <v>44782.0</v>
      </c>
      <c r="E2154" s="1470" t="s">
        <v>17252</v>
      </c>
      <c r="F2154" s="1471">
        <v>8.11521456E8</v>
      </c>
      <c r="G2154" s="1471">
        <v>8.11521456E8</v>
      </c>
      <c r="H2154" s="1472" t="b">
        <v>0</v>
      </c>
      <c r="I2154" s="1468" t="s">
        <v>76</v>
      </c>
      <c r="J2154" s="1472" t="b">
        <v>0</v>
      </c>
      <c r="K2154" s="1468" t="s">
        <v>14736</v>
      </c>
      <c r="L2154" s="1471">
        <v>6.6944964881E10</v>
      </c>
      <c r="M2154" s="1463" t="s">
        <v>5164</v>
      </c>
      <c r="N2154" s="1463" t="s">
        <v>5164</v>
      </c>
      <c r="P2154" s="1474"/>
    </row>
    <row r="2155" hidden="1">
      <c r="A2155" s="1464">
        <v>2344.0</v>
      </c>
      <c r="B2155" s="1463" t="s">
        <v>17253</v>
      </c>
      <c r="C2155" s="1463" t="s">
        <v>17253</v>
      </c>
      <c r="D2155" s="1469">
        <v>44208.0</v>
      </c>
      <c r="E2155" s="1470" t="s">
        <v>17254</v>
      </c>
      <c r="F2155" s="1471">
        <v>6.29461777E8</v>
      </c>
      <c r="G2155" s="1471">
        <v>6.29461777E8</v>
      </c>
      <c r="H2155" s="1472" t="b">
        <v>0</v>
      </c>
      <c r="I2155" s="1468" t="s">
        <v>76</v>
      </c>
      <c r="J2155" s="1472" t="b">
        <v>1</v>
      </c>
      <c r="K2155" s="1468" t="s">
        <v>13086</v>
      </c>
      <c r="L2155" s="1475">
        <v>6.60836E11</v>
      </c>
      <c r="M2155" s="1474"/>
      <c r="N2155" s="1474"/>
      <c r="O2155" s="1474"/>
      <c r="P2155" s="1474"/>
    </row>
    <row r="2156" hidden="1">
      <c r="A2156" s="1464">
        <v>2345.0</v>
      </c>
      <c r="B2156" s="1463" t="s">
        <v>17255</v>
      </c>
      <c r="C2156" s="1463" t="s">
        <v>17255</v>
      </c>
      <c r="D2156" s="1469">
        <v>44860.0</v>
      </c>
      <c r="E2156" s="1470" t="s">
        <v>17256</v>
      </c>
      <c r="F2156" s="1471">
        <v>2.2211188E7</v>
      </c>
      <c r="G2156" s="1471">
        <v>2.2211188E7</v>
      </c>
      <c r="H2156" s="1472" t="b">
        <v>0</v>
      </c>
      <c r="I2156" s="1468" t="s">
        <v>76</v>
      </c>
      <c r="J2156" s="1472" t="b">
        <v>0</v>
      </c>
      <c r="K2156" s="1468" t="s">
        <v>16044</v>
      </c>
      <c r="L2156" s="1471">
        <v>6.6629264222E10</v>
      </c>
      <c r="M2156" s="1463" t="s">
        <v>5369</v>
      </c>
      <c r="N2156" s="1463" t="s">
        <v>7123</v>
      </c>
      <c r="O2156" s="1463" t="s">
        <v>7123</v>
      </c>
      <c r="P2156" s="1474"/>
    </row>
    <row r="2157" hidden="1">
      <c r="A2157" s="1464">
        <v>2346.0</v>
      </c>
      <c r="B2157" s="1463" t="s">
        <v>5656</v>
      </c>
      <c r="C2157" s="1463" t="s">
        <v>5657</v>
      </c>
      <c r="D2157" s="1469">
        <v>44436.0</v>
      </c>
      <c r="E2157" s="1470" t="s">
        <v>5658</v>
      </c>
      <c r="F2157" s="1471">
        <v>9.96168589E8</v>
      </c>
      <c r="G2157" s="1471">
        <v>9.96168589E8</v>
      </c>
      <c r="H2157" s="1472" t="b">
        <v>0</v>
      </c>
      <c r="I2157" s="1468" t="s">
        <v>244</v>
      </c>
      <c r="J2157" s="1472" t="b">
        <v>0</v>
      </c>
      <c r="K2157" s="1468" t="s">
        <v>4936</v>
      </c>
      <c r="L2157" s="1471">
        <v>6.6909921784E10</v>
      </c>
      <c r="M2157" s="1463" t="s">
        <v>2659</v>
      </c>
      <c r="N2157" s="1463" t="s">
        <v>6644</v>
      </c>
      <c r="O2157" s="1463" t="s">
        <v>6644</v>
      </c>
      <c r="P2157" s="1463" t="s">
        <v>6624</v>
      </c>
    </row>
    <row r="2158" hidden="1">
      <c r="A2158" s="1464">
        <v>2347.0</v>
      </c>
      <c r="B2158" s="1463" t="s">
        <v>17257</v>
      </c>
      <c r="C2158" s="1463" t="s">
        <v>17257</v>
      </c>
      <c r="D2158" s="1469">
        <v>44431.0</v>
      </c>
      <c r="E2158" s="1470" t="s">
        <v>17258</v>
      </c>
      <c r="F2158" s="1471">
        <v>2.7129266E7</v>
      </c>
      <c r="G2158" s="1471">
        <v>2.7129266E7</v>
      </c>
      <c r="H2158" s="1472" t="b">
        <v>0</v>
      </c>
      <c r="I2158" s="1468" t="s">
        <v>76</v>
      </c>
      <c r="J2158" s="1472" t="b">
        <v>0</v>
      </c>
      <c r="K2158" s="1473"/>
      <c r="L2158" s="1473"/>
      <c r="M2158" s="1474"/>
      <c r="N2158" s="1474"/>
      <c r="O2158" s="1474"/>
      <c r="P2158" s="1474"/>
    </row>
    <row r="2159" hidden="1">
      <c r="A2159" s="1464">
        <v>2348.0</v>
      </c>
      <c r="B2159" s="1463" t="s">
        <v>17259</v>
      </c>
      <c r="C2159" s="1463" t="s">
        <v>17260</v>
      </c>
      <c r="D2159" s="1469">
        <v>44436.0</v>
      </c>
      <c r="E2159" s="1470" t="s">
        <v>17261</v>
      </c>
      <c r="F2159" s="1471">
        <v>9.54592856E8</v>
      </c>
      <c r="G2159" s="1471">
        <v>9.54592856E8</v>
      </c>
      <c r="H2159" s="1472" t="b">
        <v>0</v>
      </c>
      <c r="I2159" s="1468" t="s">
        <v>76</v>
      </c>
      <c r="J2159" s="1472" t="b">
        <v>0</v>
      </c>
      <c r="K2159" s="1468" t="s">
        <v>1204</v>
      </c>
      <c r="L2159" s="1471">
        <v>6.6839565594E10</v>
      </c>
      <c r="M2159" s="1463" t="s">
        <v>2432</v>
      </c>
      <c r="N2159" s="1463" t="s">
        <v>7742</v>
      </c>
      <c r="O2159" s="1463" t="s">
        <v>6125</v>
      </c>
      <c r="P2159" s="1463" t="s">
        <v>2432</v>
      </c>
    </row>
    <row r="2160" hidden="1">
      <c r="A2160" s="1464">
        <v>2349.0</v>
      </c>
      <c r="B2160" s="1463" t="s">
        <v>17262</v>
      </c>
      <c r="C2160" s="1463" t="s">
        <v>17262</v>
      </c>
      <c r="D2160" s="1469">
        <v>43780.0</v>
      </c>
      <c r="E2160" s="1470" t="s">
        <v>17263</v>
      </c>
      <c r="F2160" s="1471">
        <v>9.22811818E8</v>
      </c>
      <c r="G2160" s="1473"/>
      <c r="H2160" s="1472" t="b">
        <v>0</v>
      </c>
      <c r="I2160" s="1468" t="s">
        <v>76</v>
      </c>
      <c r="J2160" s="1472" t="b">
        <v>1</v>
      </c>
      <c r="K2160" s="1468" t="s">
        <v>13086</v>
      </c>
      <c r="L2160" s="1475">
        <v>6.60836E11</v>
      </c>
      <c r="M2160" s="1463" t="s">
        <v>2426</v>
      </c>
      <c r="O2160" s="1474"/>
      <c r="P2160" s="1463" t="s">
        <v>2426</v>
      </c>
    </row>
    <row r="2161" hidden="1">
      <c r="A2161" s="1464">
        <v>2350.0</v>
      </c>
      <c r="B2161" s="1463" t="s">
        <v>17264</v>
      </c>
      <c r="C2161" s="1463" t="s">
        <v>17264</v>
      </c>
      <c r="D2161" s="1469">
        <v>44435.0</v>
      </c>
      <c r="E2161" s="1470" t="s">
        <v>17265</v>
      </c>
      <c r="F2161" s="1471">
        <v>8.2979395E8</v>
      </c>
      <c r="G2161" s="1471">
        <v>8.2979395E8</v>
      </c>
      <c r="H2161" s="1472" t="b">
        <v>0</v>
      </c>
      <c r="I2161" s="1468" t="s">
        <v>76</v>
      </c>
      <c r="J2161" s="1472" t="b">
        <v>0</v>
      </c>
      <c r="K2161" s="1473"/>
      <c r="L2161" s="1473"/>
      <c r="M2161" s="1463" t="s">
        <v>2437</v>
      </c>
      <c r="N2161" s="1474"/>
      <c r="O2161" s="1474"/>
      <c r="P2161" s="1463" t="s">
        <v>2437</v>
      </c>
    </row>
    <row r="2162" hidden="1">
      <c r="A2162" s="1464">
        <v>2351.0</v>
      </c>
      <c r="B2162" s="1463" t="s">
        <v>17266</v>
      </c>
      <c r="C2162" s="1463" t="s">
        <v>17266</v>
      </c>
      <c r="D2162" s="1469">
        <v>44331.0</v>
      </c>
      <c r="E2162" s="1470" t="s">
        <v>17267</v>
      </c>
      <c r="F2162" s="1471">
        <v>9.11201859E8</v>
      </c>
      <c r="G2162" s="1471">
        <v>2.67202E7</v>
      </c>
      <c r="H2162" s="1472" t="b">
        <v>0</v>
      </c>
      <c r="I2162" s="1468" t="s">
        <v>76</v>
      </c>
      <c r="J2162" s="1472" t="b">
        <v>0</v>
      </c>
      <c r="K2162" s="1473"/>
      <c r="L2162" s="1473"/>
      <c r="M2162" s="1463" t="s">
        <v>3211</v>
      </c>
      <c r="N2162" s="1474"/>
      <c r="O2162" s="1474"/>
      <c r="P2162" s="1463" t="s">
        <v>3211</v>
      </c>
    </row>
    <row r="2163" hidden="1">
      <c r="A2163" s="1464">
        <v>2352.0</v>
      </c>
      <c r="B2163" s="1463" t="s">
        <v>17268</v>
      </c>
      <c r="C2163" s="1463" t="s">
        <v>17268</v>
      </c>
      <c r="D2163" s="1469">
        <v>43780.0</v>
      </c>
      <c r="E2163" s="1470" t="s">
        <v>17269</v>
      </c>
      <c r="F2163" s="1471">
        <v>9.22811818E8</v>
      </c>
      <c r="G2163" s="1473"/>
      <c r="H2163" s="1472" t="b">
        <v>0</v>
      </c>
      <c r="I2163" s="1468" t="s">
        <v>76</v>
      </c>
      <c r="J2163" s="1472" t="b">
        <v>1</v>
      </c>
      <c r="K2163" s="1468" t="s">
        <v>13086</v>
      </c>
      <c r="L2163" s="1475">
        <v>6.60836E11</v>
      </c>
      <c r="M2163" s="1463" t="s">
        <v>2426</v>
      </c>
      <c r="O2163" s="1474"/>
      <c r="P2163" s="1463" t="s">
        <v>2426</v>
      </c>
    </row>
    <row r="2164" hidden="1">
      <c r="A2164" s="1464">
        <v>2353.0</v>
      </c>
      <c r="B2164" s="1463" t="s">
        <v>17270</v>
      </c>
      <c r="C2164" s="1463" t="s">
        <v>17270</v>
      </c>
      <c r="D2164" s="1469">
        <v>44431.0</v>
      </c>
      <c r="E2164" s="1470" t="s">
        <v>17271</v>
      </c>
      <c r="F2164" s="1471">
        <v>2.1151949E7</v>
      </c>
      <c r="G2164" s="1471">
        <v>2.1151949E7</v>
      </c>
      <c r="H2164" s="1472" t="b">
        <v>0</v>
      </c>
      <c r="I2164" s="1468" t="s">
        <v>76</v>
      </c>
      <c r="J2164" s="1472" t="b">
        <v>1</v>
      </c>
      <c r="K2164" s="1473"/>
      <c r="L2164" s="1473"/>
      <c r="M2164" s="1463" t="s">
        <v>5479</v>
      </c>
      <c r="N2164" s="1463" t="s">
        <v>5479</v>
      </c>
      <c r="O2164" s="1474"/>
      <c r="P2164" s="1474"/>
    </row>
    <row r="2165">
      <c r="A2165" s="1464">
        <v>2354.0</v>
      </c>
      <c r="B2165" s="1463" t="s">
        <v>5659</v>
      </c>
      <c r="C2165" s="1463" t="s">
        <v>5660</v>
      </c>
      <c r="D2165" s="1469">
        <v>45747.0</v>
      </c>
      <c r="E2165" s="1470" t="s">
        <v>5661</v>
      </c>
      <c r="F2165" s="1471">
        <v>3.253147E7</v>
      </c>
      <c r="G2165" s="1471">
        <v>3.253147E7</v>
      </c>
      <c r="H2165" s="1472" t="b">
        <v>1</v>
      </c>
      <c r="I2165" s="1468" t="s">
        <v>5608</v>
      </c>
      <c r="J2165" s="1472" t="b">
        <v>1</v>
      </c>
      <c r="K2165" s="1468" t="s">
        <v>4936</v>
      </c>
      <c r="L2165" s="1471">
        <v>6.6909921784E10</v>
      </c>
      <c r="M2165" s="1463" t="s">
        <v>2464</v>
      </c>
      <c r="N2165" s="1463" t="s">
        <v>6644</v>
      </c>
      <c r="O2165" s="1463" t="s">
        <v>6644</v>
      </c>
      <c r="P2165" s="1463" t="s">
        <v>2464</v>
      </c>
    </row>
    <row r="2166" hidden="1">
      <c r="A2166" s="1464">
        <v>2355.0</v>
      </c>
      <c r="B2166" s="1463" t="s">
        <v>17272</v>
      </c>
      <c r="C2166" s="1463" t="s">
        <v>17272</v>
      </c>
      <c r="D2166" s="1469">
        <v>44437.0</v>
      </c>
      <c r="E2166" s="1470" t="s">
        <v>17273</v>
      </c>
      <c r="F2166" s="1471">
        <v>9.22811818E8</v>
      </c>
      <c r="G2166" s="1473"/>
      <c r="H2166" s="1472" t="b">
        <v>0</v>
      </c>
      <c r="I2166" s="1468" t="s">
        <v>76</v>
      </c>
      <c r="J2166" s="1472" t="b">
        <v>0</v>
      </c>
      <c r="K2166" s="1468" t="s">
        <v>13086</v>
      </c>
      <c r="L2166" s="1475">
        <v>6.60836E11</v>
      </c>
      <c r="M2166" s="1463" t="s">
        <v>2426</v>
      </c>
      <c r="O2166" s="1474"/>
      <c r="P2166" s="1463" t="s">
        <v>2426</v>
      </c>
    </row>
    <row r="2167" hidden="1">
      <c r="A2167" s="1464">
        <v>2358.0</v>
      </c>
      <c r="B2167" s="1463" t="s">
        <v>17274</v>
      </c>
      <c r="C2167" s="1463" t="s">
        <v>17274</v>
      </c>
      <c r="D2167" s="1469">
        <v>43780.0</v>
      </c>
      <c r="E2167" s="1470" t="s">
        <v>17275</v>
      </c>
      <c r="F2167" s="1471">
        <v>9.22811818E8</v>
      </c>
      <c r="G2167" s="1473"/>
      <c r="H2167" s="1472" t="b">
        <v>0</v>
      </c>
      <c r="I2167" s="1468" t="s">
        <v>76</v>
      </c>
      <c r="J2167" s="1472" t="b">
        <v>1</v>
      </c>
      <c r="K2167" s="1468" t="s">
        <v>13086</v>
      </c>
      <c r="L2167" s="1475">
        <v>6.60836E11</v>
      </c>
      <c r="M2167" s="1463" t="s">
        <v>2426</v>
      </c>
      <c r="O2167" s="1474"/>
      <c r="P2167" s="1463" t="s">
        <v>2426</v>
      </c>
    </row>
    <row r="2168" hidden="1">
      <c r="A2168" s="1464">
        <v>2360.0</v>
      </c>
      <c r="B2168" s="1463" t="s">
        <v>17268</v>
      </c>
      <c r="C2168" s="1463" t="s">
        <v>17268</v>
      </c>
      <c r="D2168" s="1469">
        <v>43780.0</v>
      </c>
      <c r="E2168" s="1470" t="s">
        <v>17276</v>
      </c>
      <c r="F2168" s="1471">
        <v>9.22811818E8</v>
      </c>
      <c r="G2168" s="1473"/>
      <c r="H2168" s="1472" t="b">
        <v>0</v>
      </c>
      <c r="I2168" s="1468" t="s">
        <v>76</v>
      </c>
      <c r="J2168" s="1472" t="b">
        <v>1</v>
      </c>
      <c r="K2168" s="1468" t="s">
        <v>13086</v>
      </c>
      <c r="L2168" s="1475">
        <v>6.60836E11</v>
      </c>
      <c r="M2168" s="1463" t="s">
        <v>2426</v>
      </c>
      <c r="O2168" s="1474"/>
      <c r="P2168" s="1463" t="s">
        <v>2426</v>
      </c>
    </row>
    <row r="2169" hidden="1">
      <c r="A2169" s="1464">
        <v>2361.0</v>
      </c>
      <c r="B2169" s="1463" t="s">
        <v>17277</v>
      </c>
      <c r="C2169" s="1463" t="s">
        <v>17278</v>
      </c>
      <c r="D2169" s="1469">
        <v>44133.0</v>
      </c>
      <c r="E2169" s="1470" t="s">
        <v>17279</v>
      </c>
      <c r="F2169" s="1471">
        <v>9.31319316E8</v>
      </c>
      <c r="G2169" s="1471">
        <v>9.31319316E8</v>
      </c>
      <c r="H2169" s="1472" t="b">
        <v>0</v>
      </c>
      <c r="I2169" s="1468" t="s">
        <v>76</v>
      </c>
      <c r="J2169" s="1472" t="b">
        <v>1</v>
      </c>
      <c r="K2169" s="1473"/>
      <c r="L2169" s="1473"/>
      <c r="M2169" s="1463" t="s">
        <v>2432</v>
      </c>
      <c r="N2169" s="1474"/>
      <c r="O2169" s="1474"/>
      <c r="P2169" s="1463" t="s">
        <v>2432</v>
      </c>
    </row>
    <row r="2170" hidden="1">
      <c r="A2170" s="1464">
        <v>2362.0</v>
      </c>
      <c r="B2170" s="1463" t="s">
        <v>17280</v>
      </c>
      <c r="C2170" s="1463" t="s">
        <v>17281</v>
      </c>
      <c r="D2170" s="1469">
        <v>44446.0</v>
      </c>
      <c r="E2170" s="1470" t="s">
        <v>17282</v>
      </c>
      <c r="F2170" s="1471">
        <v>8.79297007E8</v>
      </c>
      <c r="G2170" s="1471">
        <v>8.79297007E8</v>
      </c>
      <c r="H2170" s="1472" t="b">
        <v>0</v>
      </c>
      <c r="I2170" s="1468" t="s">
        <v>5608</v>
      </c>
      <c r="J2170" s="1472" t="b">
        <v>0</v>
      </c>
      <c r="K2170" s="1468" t="s">
        <v>16262</v>
      </c>
      <c r="L2170" s="1471">
        <v>6.6876265441E10</v>
      </c>
      <c r="M2170" s="1463" t="s">
        <v>2426</v>
      </c>
      <c r="O2170" s="1474"/>
      <c r="P2170" s="1463" t="s">
        <v>2426</v>
      </c>
    </row>
    <row r="2171" hidden="1">
      <c r="A2171" s="1464">
        <v>2363.0</v>
      </c>
      <c r="B2171" s="1463" t="s">
        <v>17283</v>
      </c>
      <c r="C2171" s="1463" t="s">
        <v>17284</v>
      </c>
      <c r="D2171" s="1469">
        <v>44439.0</v>
      </c>
      <c r="E2171" s="1470" t="s">
        <v>17285</v>
      </c>
      <c r="F2171" s="1471">
        <v>9.34232999E8</v>
      </c>
      <c r="G2171" s="1471">
        <v>9.34232999E8</v>
      </c>
      <c r="H2171" s="1472" t="b">
        <v>0</v>
      </c>
      <c r="I2171" s="1468" t="s">
        <v>76</v>
      </c>
      <c r="J2171" s="1472" t="b">
        <v>1</v>
      </c>
      <c r="K2171" s="1473"/>
      <c r="L2171" s="1473"/>
      <c r="M2171" s="1463" t="s">
        <v>8313</v>
      </c>
      <c r="N2171" s="1463" t="s">
        <v>8313</v>
      </c>
      <c r="O2171" s="1474"/>
      <c r="P2171" s="1474"/>
    </row>
    <row r="2172" hidden="1">
      <c r="A2172" s="1464">
        <v>2364.0</v>
      </c>
      <c r="B2172" s="1463" t="s">
        <v>12545</v>
      </c>
      <c r="C2172" s="1463" t="s">
        <v>12545</v>
      </c>
      <c r="D2172" s="1469">
        <v>44331.0</v>
      </c>
      <c r="E2172" s="1470" t="s">
        <v>17286</v>
      </c>
      <c r="F2172" s="1471">
        <v>2.1006255E7</v>
      </c>
      <c r="G2172" s="1471">
        <v>6.53291979E8</v>
      </c>
      <c r="H2172" s="1472" t="b">
        <v>0</v>
      </c>
      <c r="I2172" s="1468" t="s">
        <v>76</v>
      </c>
      <c r="J2172" s="1472" t="b">
        <v>0</v>
      </c>
      <c r="K2172" s="1473"/>
      <c r="L2172" s="1473"/>
      <c r="M2172" s="1474"/>
      <c r="N2172" s="1474"/>
      <c r="O2172" s="1474"/>
      <c r="P2172" s="1474"/>
    </row>
    <row r="2173" hidden="1">
      <c r="A2173" s="1464">
        <v>2365.0</v>
      </c>
      <c r="B2173" s="1463" t="s">
        <v>17287</v>
      </c>
      <c r="C2173" s="1463" t="s">
        <v>17288</v>
      </c>
      <c r="D2173" s="1469">
        <v>44670.0</v>
      </c>
      <c r="E2173" s="1470" t="s">
        <v>17289</v>
      </c>
      <c r="F2173" s="1471">
        <v>6.4828141E8</v>
      </c>
      <c r="G2173" s="1471">
        <v>6.4828141E8</v>
      </c>
      <c r="H2173" s="1472" t="b">
        <v>0</v>
      </c>
      <c r="I2173" s="1468" t="s">
        <v>76</v>
      </c>
      <c r="J2173" s="1472" t="b">
        <v>1</v>
      </c>
      <c r="K2173" s="1473"/>
      <c r="L2173" s="1473"/>
      <c r="M2173" s="1463" t="s">
        <v>2464</v>
      </c>
      <c r="N2173" s="1463" t="s">
        <v>5098</v>
      </c>
      <c r="P2173" s="1463" t="s">
        <v>2464</v>
      </c>
    </row>
    <row r="2174" hidden="1">
      <c r="A2174" s="1464">
        <v>2366.0</v>
      </c>
      <c r="B2174" s="1463" t="s">
        <v>17290</v>
      </c>
      <c r="C2174" s="1463" t="s">
        <v>17290</v>
      </c>
      <c r="D2174" s="1469">
        <v>43906.0</v>
      </c>
      <c r="E2174" s="1470" t="s">
        <v>17291</v>
      </c>
      <c r="F2174" s="1471">
        <v>8.13756607E8</v>
      </c>
      <c r="G2174" s="1471">
        <v>8.13756607E8</v>
      </c>
      <c r="H2174" s="1472" t="b">
        <v>0</v>
      </c>
      <c r="I2174" s="1468" t="s">
        <v>76</v>
      </c>
      <c r="J2174" s="1472" t="b">
        <v>1</v>
      </c>
      <c r="K2174" s="1473"/>
      <c r="L2174" s="1473"/>
      <c r="M2174" s="1463" t="s">
        <v>2659</v>
      </c>
      <c r="N2174" s="1474"/>
      <c r="O2174" s="1474"/>
      <c r="P2174" s="1463" t="s">
        <v>2659</v>
      </c>
    </row>
    <row r="2175" hidden="1">
      <c r="A2175" s="1464">
        <v>2367.0</v>
      </c>
      <c r="B2175" s="1463" t="s">
        <v>17292</v>
      </c>
      <c r="C2175" s="1463" t="s">
        <v>17292</v>
      </c>
      <c r="D2175" s="1469">
        <v>43780.0</v>
      </c>
      <c r="E2175" s="1470" t="s">
        <v>17293</v>
      </c>
      <c r="F2175" s="1471">
        <v>9.22811818E8</v>
      </c>
      <c r="G2175" s="1473"/>
      <c r="H2175" s="1472" t="b">
        <v>0</v>
      </c>
      <c r="I2175" s="1468" t="s">
        <v>76</v>
      </c>
      <c r="J2175" s="1472" t="b">
        <v>1</v>
      </c>
      <c r="K2175" s="1468" t="s">
        <v>13086</v>
      </c>
      <c r="L2175" s="1475">
        <v>6.60836E11</v>
      </c>
      <c r="M2175" s="1463" t="s">
        <v>2426</v>
      </c>
      <c r="O2175" s="1474"/>
      <c r="P2175" s="1463" t="s">
        <v>2426</v>
      </c>
    </row>
    <row r="2176" hidden="1">
      <c r="A2176" s="1464">
        <v>2368.0</v>
      </c>
      <c r="B2176" s="1463" t="s">
        <v>17294</v>
      </c>
      <c r="C2176" s="1463" t="s">
        <v>17294</v>
      </c>
      <c r="D2176" s="1469">
        <v>44071.0</v>
      </c>
      <c r="E2176" s="1470" t="s">
        <v>17295</v>
      </c>
      <c r="F2176" s="1471">
        <v>2.0595999E7</v>
      </c>
      <c r="G2176" s="1471">
        <v>2.0595999E7</v>
      </c>
      <c r="H2176" s="1472" t="b">
        <v>0</v>
      </c>
      <c r="I2176" s="1468" t="s">
        <v>76</v>
      </c>
      <c r="J2176" s="1472" t="b">
        <v>1</v>
      </c>
      <c r="K2176" s="1473"/>
      <c r="L2176" s="1473"/>
      <c r="M2176" s="1463" t="s">
        <v>2426</v>
      </c>
      <c r="N2176" s="1463" t="s">
        <v>5006</v>
      </c>
      <c r="P2176" s="1463" t="s">
        <v>2426</v>
      </c>
    </row>
    <row r="2177" hidden="1">
      <c r="A2177" s="1464">
        <v>2369.0</v>
      </c>
      <c r="B2177" s="1463" t="s">
        <v>17296</v>
      </c>
      <c r="C2177" s="1463" t="s">
        <v>17296</v>
      </c>
      <c r="D2177" s="1469">
        <v>44418.0</v>
      </c>
      <c r="E2177" s="1470" t="s">
        <v>17297</v>
      </c>
      <c r="F2177" s="1471">
        <v>6.14081607E8</v>
      </c>
      <c r="G2177" s="1471">
        <v>6.14082402E8</v>
      </c>
      <c r="H2177" s="1472" t="b">
        <v>0</v>
      </c>
      <c r="I2177" s="1468" t="s">
        <v>76</v>
      </c>
      <c r="J2177" s="1472" t="b">
        <v>0</v>
      </c>
      <c r="K2177" s="1473"/>
      <c r="L2177" s="1473"/>
      <c r="M2177" s="1463" t="s">
        <v>2464</v>
      </c>
      <c r="N2177" s="1463" t="s">
        <v>5089</v>
      </c>
      <c r="O2177" s="1474"/>
      <c r="P2177" s="1463" t="s">
        <v>2464</v>
      </c>
    </row>
    <row r="2178" hidden="1">
      <c r="A2178" s="1464">
        <v>2370.0</v>
      </c>
      <c r="B2178" s="1463" t="s">
        <v>17298</v>
      </c>
      <c r="C2178" s="1463" t="s">
        <v>17298</v>
      </c>
      <c r="D2178" s="1469">
        <v>44440.0</v>
      </c>
      <c r="E2178" s="1470" t="s">
        <v>17299</v>
      </c>
      <c r="F2178" s="1471">
        <v>9.25302489E8</v>
      </c>
      <c r="G2178" s="1471">
        <v>9.25302489E8</v>
      </c>
      <c r="H2178" s="1472" t="b">
        <v>0</v>
      </c>
      <c r="I2178" s="1468" t="s">
        <v>76</v>
      </c>
      <c r="J2178" s="1472" t="b">
        <v>1</v>
      </c>
      <c r="K2178" s="1468" t="s">
        <v>13086</v>
      </c>
      <c r="L2178" s="1475">
        <v>6.60836E11</v>
      </c>
      <c r="M2178" s="1474"/>
      <c r="N2178" s="1474"/>
      <c r="O2178" s="1474"/>
      <c r="P2178" s="1474"/>
    </row>
    <row r="2179">
      <c r="A2179" s="1464">
        <v>2371.0</v>
      </c>
      <c r="B2179" s="1463" t="s">
        <v>5662</v>
      </c>
      <c r="C2179" s="1463" t="s">
        <v>5663</v>
      </c>
      <c r="D2179" s="1469">
        <v>44439.0</v>
      </c>
      <c r="E2179" s="1470" t="s">
        <v>5664</v>
      </c>
      <c r="F2179" s="1471">
        <v>3.2618333E7</v>
      </c>
      <c r="G2179" s="1471">
        <v>3.2618333E7</v>
      </c>
      <c r="H2179" s="1472" t="b">
        <v>1</v>
      </c>
      <c r="I2179" s="1468" t="s">
        <v>5608</v>
      </c>
      <c r="J2179" s="1472" t="b">
        <v>1</v>
      </c>
      <c r="K2179" s="1468" t="s">
        <v>5142</v>
      </c>
      <c r="L2179" s="1471">
        <v>6.620964333E9</v>
      </c>
      <c r="M2179" s="1463" t="s">
        <v>2464</v>
      </c>
      <c r="N2179" s="1463" t="s">
        <v>6644</v>
      </c>
      <c r="O2179" s="1463" t="s">
        <v>6644</v>
      </c>
      <c r="P2179" s="1463" t="s">
        <v>9635</v>
      </c>
    </row>
    <row r="2180" hidden="1">
      <c r="A2180" s="1464">
        <v>2372.0</v>
      </c>
      <c r="B2180" s="1463" t="s">
        <v>17300</v>
      </c>
      <c r="C2180" s="1463" t="s">
        <v>17301</v>
      </c>
      <c r="D2180" s="1469">
        <v>44440.0</v>
      </c>
      <c r="E2180" s="1470" t="s">
        <v>17302</v>
      </c>
      <c r="F2180" s="1471">
        <v>6.49633245E8</v>
      </c>
      <c r="G2180" s="1471">
        <v>6.49633245E8</v>
      </c>
      <c r="H2180" s="1472" t="b">
        <v>0</v>
      </c>
      <c r="I2180" s="1468" t="s">
        <v>76</v>
      </c>
      <c r="J2180" s="1472" t="b">
        <v>0</v>
      </c>
      <c r="K2180" s="1473"/>
      <c r="L2180" s="1473"/>
      <c r="M2180" s="1463" t="s">
        <v>2464</v>
      </c>
      <c r="N2180" s="1474"/>
      <c r="O2180" s="1474"/>
      <c r="P2180" s="1463" t="s">
        <v>2464</v>
      </c>
    </row>
    <row r="2181" hidden="1">
      <c r="A2181" s="1464">
        <v>2373.0</v>
      </c>
      <c r="B2181" s="1463" t="s">
        <v>17303</v>
      </c>
      <c r="C2181" s="1463" t="s">
        <v>17304</v>
      </c>
      <c r="D2181" s="1469">
        <v>44446.0</v>
      </c>
      <c r="E2181" s="1470" t="s">
        <v>17305</v>
      </c>
      <c r="F2181" s="1471">
        <v>9.09724163E8</v>
      </c>
      <c r="G2181" s="1471">
        <v>9.09724163E8</v>
      </c>
      <c r="H2181" s="1472" t="b">
        <v>0</v>
      </c>
      <c r="I2181" s="1468" t="s">
        <v>76</v>
      </c>
      <c r="J2181" s="1472" t="b">
        <v>0</v>
      </c>
      <c r="K2181" s="1468" t="s">
        <v>14736</v>
      </c>
      <c r="L2181" s="1471">
        <v>6.6944964881E10</v>
      </c>
      <c r="M2181" s="1463" t="s">
        <v>2464</v>
      </c>
      <c r="N2181" s="1474"/>
      <c r="O2181" s="1474"/>
      <c r="P2181" s="1463" t="s">
        <v>2464</v>
      </c>
    </row>
    <row r="2182" hidden="1">
      <c r="A2182" s="1464">
        <v>2374.0</v>
      </c>
      <c r="B2182" s="1463" t="s">
        <v>17306</v>
      </c>
      <c r="C2182" s="1463" t="s">
        <v>17306</v>
      </c>
      <c r="D2182" s="1469">
        <v>43780.0</v>
      </c>
      <c r="E2182" s="1470" t="s">
        <v>17307</v>
      </c>
      <c r="F2182" s="1471">
        <v>9.22811818E8</v>
      </c>
      <c r="G2182" s="1473"/>
      <c r="H2182" s="1472" t="b">
        <v>0</v>
      </c>
      <c r="I2182" s="1468" t="s">
        <v>76</v>
      </c>
      <c r="J2182" s="1472" t="b">
        <v>1</v>
      </c>
      <c r="K2182" s="1468" t="s">
        <v>13086</v>
      </c>
      <c r="L2182" s="1475">
        <v>6.60836E11</v>
      </c>
      <c r="M2182" s="1463" t="s">
        <v>2426</v>
      </c>
      <c r="O2182" s="1474"/>
      <c r="P2182" s="1463" t="s">
        <v>2426</v>
      </c>
    </row>
    <row r="2183" hidden="1">
      <c r="A2183" s="1464">
        <v>2375.0</v>
      </c>
      <c r="B2183" s="1463" t="s">
        <v>17308</v>
      </c>
      <c r="C2183" s="1463" t="s">
        <v>17308</v>
      </c>
      <c r="D2183" s="1469">
        <v>43780.0</v>
      </c>
      <c r="E2183" s="1470" t="s">
        <v>17309</v>
      </c>
      <c r="F2183" s="1471">
        <v>9.22811818E8</v>
      </c>
      <c r="G2183" s="1473"/>
      <c r="H2183" s="1472" t="b">
        <v>0</v>
      </c>
      <c r="I2183" s="1468" t="s">
        <v>76</v>
      </c>
      <c r="J2183" s="1472" t="b">
        <v>1</v>
      </c>
      <c r="K2183" s="1468" t="s">
        <v>13086</v>
      </c>
      <c r="L2183" s="1475">
        <v>6.60836E11</v>
      </c>
      <c r="M2183" s="1463" t="s">
        <v>2426</v>
      </c>
      <c r="O2183" s="1474"/>
      <c r="P2183" s="1463" t="s">
        <v>2426</v>
      </c>
    </row>
    <row r="2184" hidden="1">
      <c r="A2184" s="1464">
        <v>2376.0</v>
      </c>
      <c r="B2184" s="1463" t="s">
        <v>17310</v>
      </c>
      <c r="C2184" s="1463" t="s">
        <v>17311</v>
      </c>
      <c r="D2184" s="1469">
        <v>44441.0</v>
      </c>
      <c r="E2184" s="1470" t="s">
        <v>17312</v>
      </c>
      <c r="F2184" s="1471">
        <v>3.2616777E7</v>
      </c>
      <c r="G2184" s="1471">
        <v>3.2616777E7</v>
      </c>
      <c r="H2184" s="1472" t="b">
        <v>0</v>
      </c>
      <c r="I2184" s="1468" t="s">
        <v>5608</v>
      </c>
      <c r="J2184" s="1472" t="b">
        <v>0</v>
      </c>
      <c r="K2184" s="1473"/>
      <c r="L2184" s="1473"/>
      <c r="M2184" s="1474"/>
      <c r="N2184" s="1474"/>
      <c r="O2184" s="1474"/>
      <c r="P2184" s="1474"/>
    </row>
    <row r="2185" hidden="1">
      <c r="A2185" s="1464">
        <v>2377.0</v>
      </c>
      <c r="B2185" s="1463" t="s">
        <v>17313</v>
      </c>
      <c r="C2185" s="1463" t="s">
        <v>17313</v>
      </c>
      <c r="D2185" s="1469">
        <v>44146.0</v>
      </c>
      <c r="E2185" s="1470" t="s">
        <v>17314</v>
      </c>
      <c r="F2185" s="1471">
        <v>2.2074999E7</v>
      </c>
      <c r="G2185" s="1471">
        <v>9.29626593E8</v>
      </c>
      <c r="H2185" s="1472" t="b">
        <v>0</v>
      </c>
      <c r="I2185" s="1468" t="s">
        <v>76</v>
      </c>
      <c r="J2185" s="1472" t="b">
        <v>1</v>
      </c>
      <c r="K2185" s="1473"/>
      <c r="L2185" s="1473"/>
      <c r="M2185" s="1463" t="s">
        <v>4962</v>
      </c>
      <c r="N2185" s="1463" t="s">
        <v>4962</v>
      </c>
      <c r="O2185" s="1474"/>
      <c r="P2185" s="1474"/>
    </row>
    <row r="2186" hidden="1">
      <c r="A2186" s="1464">
        <v>2378.0</v>
      </c>
      <c r="B2186" s="1463" t="s">
        <v>17315</v>
      </c>
      <c r="C2186" s="1463" t="s">
        <v>17316</v>
      </c>
      <c r="D2186" s="1469">
        <v>44447.0</v>
      </c>
      <c r="E2186" s="1470" t="s">
        <v>17317</v>
      </c>
      <c r="F2186" s="1471">
        <v>9.40581276E8</v>
      </c>
      <c r="G2186" s="1471">
        <v>9.40581276E8</v>
      </c>
      <c r="H2186" s="1472" t="b">
        <v>0</v>
      </c>
      <c r="I2186" s="1468" t="s">
        <v>76</v>
      </c>
      <c r="J2186" s="1472" t="b">
        <v>0</v>
      </c>
      <c r="K2186" s="1473"/>
      <c r="L2186" s="1473"/>
      <c r="M2186" s="1463" t="s">
        <v>2440</v>
      </c>
      <c r="N2186" s="1474"/>
      <c r="O2186" s="1474"/>
      <c r="P2186" s="1463" t="s">
        <v>2440</v>
      </c>
    </row>
    <row r="2187" hidden="1">
      <c r="A2187" s="1464">
        <v>2379.0</v>
      </c>
      <c r="B2187" s="1463" t="s">
        <v>17318</v>
      </c>
      <c r="C2187" s="1463" t="s">
        <v>17319</v>
      </c>
      <c r="D2187" s="1469">
        <v>44446.0</v>
      </c>
      <c r="E2187" s="1470" t="s">
        <v>17320</v>
      </c>
      <c r="F2187" s="1471">
        <v>6.10170888E8</v>
      </c>
      <c r="G2187" s="1475">
        <v>6.6061E11</v>
      </c>
      <c r="H2187" s="1472" t="b">
        <v>0</v>
      </c>
      <c r="I2187" s="1468" t="s">
        <v>5608</v>
      </c>
      <c r="J2187" s="1472" t="b">
        <v>0</v>
      </c>
      <c r="K2187" s="1468" t="s">
        <v>4936</v>
      </c>
      <c r="L2187" s="1471">
        <v>6.6909921784E10</v>
      </c>
      <c r="M2187" s="1463" t="s">
        <v>2426</v>
      </c>
      <c r="N2187" s="1463" t="s">
        <v>5608</v>
      </c>
      <c r="O2187" s="1463" t="s">
        <v>5608</v>
      </c>
      <c r="P2187" s="1463" t="s">
        <v>2426</v>
      </c>
    </row>
    <row r="2188" hidden="1">
      <c r="A2188" s="1464">
        <v>2380.0</v>
      </c>
      <c r="B2188" s="1463" t="s">
        <v>17321</v>
      </c>
      <c r="C2188" s="1463" t="s">
        <v>17322</v>
      </c>
      <c r="D2188" s="1469">
        <v>44441.0</v>
      </c>
      <c r="E2188" s="1470" t="s">
        <v>17323</v>
      </c>
      <c r="F2188" s="1471">
        <v>4.4005778E7</v>
      </c>
      <c r="G2188" s="1471">
        <v>4.4005778E7</v>
      </c>
      <c r="H2188" s="1472" t="b">
        <v>0</v>
      </c>
      <c r="I2188" s="1468" t="s">
        <v>5541</v>
      </c>
      <c r="J2188" s="1472" t="b">
        <v>0</v>
      </c>
      <c r="K2188" s="1468" t="s">
        <v>14075</v>
      </c>
      <c r="L2188" s="1471">
        <v>6.6956633642E10</v>
      </c>
      <c r="M2188" s="1474"/>
      <c r="N2188" s="1463" t="s">
        <v>5541</v>
      </c>
      <c r="O2188" s="1463" t="s">
        <v>5541</v>
      </c>
      <c r="P2188" s="1474"/>
    </row>
    <row r="2189">
      <c r="A2189" s="1464">
        <v>2381.0</v>
      </c>
      <c r="B2189" s="1463" t="s">
        <v>2742</v>
      </c>
      <c r="C2189" s="1463" t="s">
        <v>5665</v>
      </c>
      <c r="D2189" s="1469">
        <v>45289.0</v>
      </c>
      <c r="E2189" s="1470" t="s">
        <v>5666</v>
      </c>
      <c r="F2189" s="1471">
        <v>9.88298878E8</v>
      </c>
      <c r="G2189" s="1471">
        <v>9.88298878E8</v>
      </c>
      <c r="H2189" s="1472" t="b">
        <v>1</v>
      </c>
      <c r="I2189" s="1468" t="s">
        <v>76</v>
      </c>
      <c r="J2189" s="1472" t="b">
        <v>1</v>
      </c>
      <c r="K2189" s="1468" t="s">
        <v>4929</v>
      </c>
      <c r="L2189" s="1475">
        <v>6.69232E15</v>
      </c>
      <c r="M2189" s="1463" t="s">
        <v>2426</v>
      </c>
      <c r="N2189" s="1463" t="s">
        <v>6399</v>
      </c>
      <c r="O2189" s="1463" t="s">
        <v>6399</v>
      </c>
      <c r="P2189" s="1463" t="s">
        <v>6400</v>
      </c>
    </row>
    <row r="2190">
      <c r="A2190" s="1464">
        <v>2382.0</v>
      </c>
      <c r="B2190" s="1463" t="s">
        <v>183</v>
      </c>
      <c r="C2190" s="1463" t="s">
        <v>5667</v>
      </c>
      <c r="D2190" s="1469">
        <v>45289.0</v>
      </c>
      <c r="E2190" s="1470" t="s">
        <v>5668</v>
      </c>
      <c r="F2190" s="1471">
        <v>9.79077777E8</v>
      </c>
      <c r="G2190" s="1471">
        <v>8.79077777E8</v>
      </c>
      <c r="H2190" s="1472" t="b">
        <v>1</v>
      </c>
      <c r="I2190" s="1468" t="s">
        <v>76</v>
      </c>
      <c r="J2190" s="1472" t="b">
        <v>1</v>
      </c>
      <c r="K2190" s="1468" t="s">
        <v>4929</v>
      </c>
      <c r="L2190" s="1475">
        <v>6.69232E15</v>
      </c>
      <c r="M2190" s="1463" t="s">
        <v>2464</v>
      </c>
      <c r="N2190" s="1463" t="s">
        <v>6399</v>
      </c>
      <c r="O2190" s="1463" t="s">
        <v>6399</v>
      </c>
      <c r="P2190" s="1463" t="s">
        <v>2464</v>
      </c>
    </row>
    <row r="2191" hidden="1">
      <c r="A2191" s="1464">
        <v>2383.0</v>
      </c>
      <c r="B2191" s="1463" t="s">
        <v>17324</v>
      </c>
      <c r="C2191" s="1463" t="s">
        <v>17324</v>
      </c>
      <c r="D2191" s="1469">
        <v>43780.0</v>
      </c>
      <c r="E2191" s="1470" t="s">
        <v>17325</v>
      </c>
      <c r="F2191" s="1471">
        <v>9.22811818E8</v>
      </c>
      <c r="G2191" s="1473"/>
      <c r="H2191" s="1472" t="b">
        <v>0</v>
      </c>
      <c r="I2191" s="1468" t="s">
        <v>76</v>
      </c>
      <c r="J2191" s="1472" t="b">
        <v>0</v>
      </c>
      <c r="K2191" s="1468" t="s">
        <v>13086</v>
      </c>
      <c r="L2191" s="1475">
        <v>6.60836E11</v>
      </c>
      <c r="M2191" s="1463" t="s">
        <v>2426</v>
      </c>
      <c r="O2191" s="1474"/>
      <c r="P2191" s="1463" t="s">
        <v>2426</v>
      </c>
    </row>
    <row r="2192" hidden="1">
      <c r="A2192" s="1464">
        <v>2384.0</v>
      </c>
      <c r="B2192" s="1463" t="s">
        <v>17326</v>
      </c>
      <c r="C2192" s="1463" t="s">
        <v>17327</v>
      </c>
      <c r="D2192" s="1469">
        <v>44441.0</v>
      </c>
      <c r="E2192" s="1470" t="s">
        <v>17328</v>
      </c>
      <c r="F2192" s="1475">
        <v>6.60917E11</v>
      </c>
      <c r="G2192" s="1475">
        <v>6.60917E11</v>
      </c>
      <c r="H2192" s="1472" t="b">
        <v>0</v>
      </c>
      <c r="I2192" s="1468" t="s">
        <v>76</v>
      </c>
      <c r="J2192" s="1472" t="b">
        <v>1</v>
      </c>
      <c r="K2192" s="1473"/>
      <c r="L2192" s="1473"/>
      <c r="M2192" s="1474"/>
      <c r="N2192" s="1474"/>
      <c r="O2192" s="1474"/>
      <c r="P2192" s="1474"/>
    </row>
    <row r="2193" hidden="1">
      <c r="A2193" s="1464">
        <v>2385.0</v>
      </c>
      <c r="B2193" s="1463" t="s">
        <v>17329</v>
      </c>
      <c r="C2193" s="1463" t="s">
        <v>17329</v>
      </c>
      <c r="D2193" s="1469">
        <v>43780.0</v>
      </c>
      <c r="E2193" s="1470" t="s">
        <v>17330</v>
      </c>
      <c r="F2193" s="1471">
        <v>9.22811818E8</v>
      </c>
      <c r="G2193" s="1473"/>
      <c r="H2193" s="1472" t="b">
        <v>0</v>
      </c>
      <c r="I2193" s="1468" t="s">
        <v>76</v>
      </c>
      <c r="J2193" s="1472" t="b">
        <v>0</v>
      </c>
      <c r="K2193" s="1468" t="s">
        <v>13086</v>
      </c>
      <c r="L2193" s="1475">
        <v>6.60836E11</v>
      </c>
      <c r="M2193" s="1463" t="s">
        <v>2426</v>
      </c>
      <c r="O2193" s="1474"/>
      <c r="P2193" s="1463" t="s">
        <v>2426</v>
      </c>
    </row>
    <row r="2194" hidden="1">
      <c r="A2194" s="1464">
        <v>2386.0</v>
      </c>
      <c r="B2194" s="1463" t="s">
        <v>17331</v>
      </c>
      <c r="C2194" s="1463" t="s">
        <v>17331</v>
      </c>
      <c r="D2194" s="1469">
        <v>43780.0</v>
      </c>
      <c r="E2194" s="1470" t="s">
        <v>17332</v>
      </c>
      <c r="F2194" s="1471">
        <v>9.22811818E8</v>
      </c>
      <c r="G2194" s="1468" t="s">
        <v>15490</v>
      </c>
      <c r="H2194" s="1472" t="b">
        <v>0</v>
      </c>
      <c r="I2194" s="1468" t="s">
        <v>76</v>
      </c>
      <c r="J2194" s="1472" t="b">
        <v>1</v>
      </c>
      <c r="K2194" s="1468" t="s">
        <v>13086</v>
      </c>
      <c r="L2194" s="1475">
        <v>6.60836E11</v>
      </c>
      <c r="M2194" s="1463" t="s">
        <v>2426</v>
      </c>
      <c r="O2194" s="1474"/>
      <c r="P2194" s="1463" t="s">
        <v>2426</v>
      </c>
    </row>
    <row r="2195" hidden="1">
      <c r="A2195" s="1464">
        <v>2388.0</v>
      </c>
      <c r="B2195" s="1463" t="s">
        <v>12545</v>
      </c>
      <c r="C2195" s="1463" t="s">
        <v>12545</v>
      </c>
      <c r="D2195" s="1469">
        <v>43780.0</v>
      </c>
      <c r="E2195" s="1470" t="s">
        <v>17333</v>
      </c>
      <c r="F2195" s="1471">
        <v>9.22811818E8</v>
      </c>
      <c r="G2195" s="1473"/>
      <c r="H2195" s="1472" t="b">
        <v>0</v>
      </c>
      <c r="I2195" s="1468" t="s">
        <v>76</v>
      </c>
      <c r="J2195" s="1472" t="b">
        <v>1</v>
      </c>
      <c r="K2195" s="1468" t="s">
        <v>13086</v>
      </c>
      <c r="L2195" s="1475">
        <v>6.60836E11</v>
      </c>
      <c r="M2195" s="1463" t="s">
        <v>2426</v>
      </c>
      <c r="O2195" s="1474"/>
      <c r="P2195" s="1463" t="s">
        <v>2426</v>
      </c>
    </row>
    <row r="2196" hidden="1">
      <c r="A2196" s="1464">
        <v>2389.0</v>
      </c>
      <c r="B2196" s="1463" t="s">
        <v>17334</v>
      </c>
      <c r="C2196" s="1463" t="s">
        <v>17335</v>
      </c>
      <c r="D2196" s="1469">
        <v>44448.0</v>
      </c>
      <c r="E2196" s="1470" t="s">
        <v>17336</v>
      </c>
      <c r="F2196" s="1471">
        <v>9.71764715E8</v>
      </c>
      <c r="G2196" s="1471">
        <v>9.71764715E8</v>
      </c>
      <c r="H2196" s="1472" t="b">
        <v>0</v>
      </c>
      <c r="I2196" s="1468" t="s">
        <v>76</v>
      </c>
      <c r="J2196" s="1472" t="b">
        <v>1</v>
      </c>
      <c r="K2196" s="1468" t="s">
        <v>13602</v>
      </c>
      <c r="L2196" s="1476"/>
      <c r="M2196" s="1463" t="s">
        <v>2440</v>
      </c>
      <c r="N2196" s="1474"/>
      <c r="O2196" s="1474"/>
      <c r="P2196" s="1463" t="s">
        <v>2440</v>
      </c>
    </row>
    <row r="2197" hidden="1">
      <c r="A2197" s="1464">
        <v>2390.0</v>
      </c>
      <c r="B2197" s="1463" t="s">
        <v>17337</v>
      </c>
      <c r="C2197" s="1463" t="s">
        <v>17338</v>
      </c>
      <c r="D2197" s="1469">
        <v>44449.0</v>
      </c>
      <c r="E2197" s="1470" t="s">
        <v>17339</v>
      </c>
      <c r="F2197" s="1471">
        <v>9.69404564E8</v>
      </c>
      <c r="G2197" s="1471">
        <v>9.69404564E8</v>
      </c>
      <c r="H2197" s="1472" t="b">
        <v>0</v>
      </c>
      <c r="I2197" s="1468" t="s">
        <v>76</v>
      </c>
      <c r="J2197" s="1472" t="b">
        <v>1</v>
      </c>
      <c r="K2197" s="1473"/>
      <c r="L2197" s="1473"/>
      <c r="M2197" s="1463" t="s">
        <v>3363</v>
      </c>
      <c r="N2197" s="1463" t="s">
        <v>5479</v>
      </c>
      <c r="O2197" s="1474"/>
      <c r="P2197" s="1463" t="s">
        <v>3363</v>
      </c>
    </row>
    <row r="2198" hidden="1">
      <c r="A2198" s="1464">
        <v>2391.0</v>
      </c>
      <c r="B2198" s="1463" t="s">
        <v>17340</v>
      </c>
      <c r="C2198" s="1463" t="s">
        <v>17340</v>
      </c>
      <c r="D2198" s="1469">
        <v>43780.0</v>
      </c>
      <c r="E2198" s="1470" t="s">
        <v>17341</v>
      </c>
      <c r="F2198" s="1471">
        <v>9.22811818E8</v>
      </c>
      <c r="G2198" s="1473"/>
      <c r="H2198" s="1472" t="b">
        <v>0</v>
      </c>
      <c r="I2198" s="1468" t="s">
        <v>76</v>
      </c>
      <c r="J2198" s="1472" t="b">
        <v>0</v>
      </c>
      <c r="K2198" s="1468" t="s">
        <v>13086</v>
      </c>
      <c r="L2198" s="1475">
        <v>6.60836E11</v>
      </c>
      <c r="M2198" s="1463" t="s">
        <v>2426</v>
      </c>
      <c r="O2198" s="1474"/>
      <c r="P2198" s="1463" t="s">
        <v>2426</v>
      </c>
    </row>
    <row r="2199" hidden="1">
      <c r="A2199" s="1464">
        <v>2392.0</v>
      </c>
      <c r="B2199" s="1463" t="s">
        <v>17342</v>
      </c>
      <c r="C2199" s="1463" t="s">
        <v>17342</v>
      </c>
      <c r="D2199" s="1469">
        <v>43780.0</v>
      </c>
      <c r="E2199" s="1470" t="s">
        <v>17343</v>
      </c>
      <c r="F2199" s="1471">
        <v>9.22811818E8</v>
      </c>
      <c r="G2199" s="1468" t="s">
        <v>15490</v>
      </c>
      <c r="H2199" s="1472" t="b">
        <v>0</v>
      </c>
      <c r="I2199" s="1468" t="s">
        <v>76</v>
      </c>
      <c r="J2199" s="1472" t="b">
        <v>1</v>
      </c>
      <c r="K2199" s="1468" t="s">
        <v>13086</v>
      </c>
      <c r="L2199" s="1475">
        <v>6.60836E11</v>
      </c>
      <c r="M2199" s="1463" t="s">
        <v>2426</v>
      </c>
      <c r="O2199" s="1474"/>
      <c r="P2199" s="1463" t="s">
        <v>2426</v>
      </c>
    </row>
    <row r="2200" hidden="1">
      <c r="A2200" s="1464">
        <v>2393.0</v>
      </c>
      <c r="B2200" s="1463" t="s">
        <v>17344</v>
      </c>
      <c r="C2200" s="1463" t="s">
        <v>17345</v>
      </c>
      <c r="D2200" s="1469">
        <v>44447.0</v>
      </c>
      <c r="E2200" s="1470" t="s">
        <v>17346</v>
      </c>
      <c r="F2200" s="1471">
        <v>9.22830967E8</v>
      </c>
      <c r="G2200" s="1471">
        <v>9.22830967E8</v>
      </c>
      <c r="H2200" s="1472" t="b">
        <v>0</v>
      </c>
      <c r="I2200" s="1468" t="s">
        <v>76</v>
      </c>
      <c r="J2200" s="1472" t="b">
        <v>0</v>
      </c>
      <c r="K2200" s="1473"/>
      <c r="L2200" s="1473"/>
      <c r="M2200" s="1463" t="s">
        <v>5148</v>
      </c>
      <c r="N2200" s="1463" t="s">
        <v>5148</v>
      </c>
      <c r="O2200" s="1474"/>
      <c r="P2200" s="1474"/>
    </row>
    <row r="2201" hidden="1">
      <c r="A2201" s="1464">
        <v>2394.0</v>
      </c>
      <c r="B2201" s="1463" t="s">
        <v>17347</v>
      </c>
      <c r="C2201" s="1463" t="s">
        <v>17348</v>
      </c>
      <c r="D2201" s="1469">
        <v>44447.0</v>
      </c>
      <c r="E2201" s="1470" t="s">
        <v>17349</v>
      </c>
      <c r="F2201" s="1471">
        <v>8.18164002E8</v>
      </c>
      <c r="G2201" s="1471">
        <v>8.18164002E8</v>
      </c>
      <c r="H2201" s="1472" t="b">
        <v>0</v>
      </c>
      <c r="I2201" s="1468" t="s">
        <v>76</v>
      </c>
      <c r="J2201" s="1472" t="b">
        <v>1</v>
      </c>
      <c r="K2201" s="1473"/>
      <c r="L2201" s="1473"/>
      <c r="M2201" s="1463" t="s">
        <v>8221</v>
      </c>
      <c r="N2201" s="1463" t="s">
        <v>8221</v>
      </c>
      <c r="O2201" s="1474"/>
      <c r="P2201" s="1474"/>
    </row>
    <row r="2202" hidden="1">
      <c r="A2202" s="1464">
        <v>2395.0</v>
      </c>
      <c r="B2202" s="1463" t="s">
        <v>17350</v>
      </c>
      <c r="C2202" s="1463" t="s">
        <v>17351</v>
      </c>
      <c r="D2202" s="1469">
        <v>44448.0</v>
      </c>
      <c r="E2202" s="1470" t="s">
        <v>17352</v>
      </c>
      <c r="F2202" s="1471">
        <v>9.55046687E8</v>
      </c>
      <c r="G2202" s="1471">
        <v>9.55046687E8</v>
      </c>
      <c r="H2202" s="1472" t="b">
        <v>0</v>
      </c>
      <c r="I2202" s="1468" t="s">
        <v>76</v>
      </c>
      <c r="J2202" s="1472" t="b">
        <v>1</v>
      </c>
      <c r="K2202" s="1473"/>
      <c r="L2202" s="1473"/>
      <c r="M2202" s="1463" t="s">
        <v>5052</v>
      </c>
      <c r="N2202" s="1463" t="s">
        <v>5052</v>
      </c>
      <c r="P2202" s="1474"/>
    </row>
    <row r="2203" hidden="1">
      <c r="A2203" s="1464">
        <v>2396.0</v>
      </c>
      <c r="B2203" s="1463" t="s">
        <v>17353</v>
      </c>
      <c r="C2203" s="1463" t="s">
        <v>17354</v>
      </c>
      <c r="D2203" s="1469">
        <v>44448.0</v>
      </c>
      <c r="E2203" s="1470" t="s">
        <v>17355</v>
      </c>
      <c r="F2203" s="1471">
        <v>9.22709968E8</v>
      </c>
      <c r="G2203" s="1471">
        <v>9.22709968E8</v>
      </c>
      <c r="H2203" s="1472" t="b">
        <v>0</v>
      </c>
      <c r="I2203" s="1468" t="s">
        <v>76</v>
      </c>
      <c r="J2203" s="1472" t="b">
        <v>1</v>
      </c>
      <c r="K2203" s="1473"/>
      <c r="L2203" s="1473"/>
      <c r="M2203" s="1474"/>
      <c r="N2203" s="1474"/>
      <c r="O2203" s="1474"/>
      <c r="P2203" s="1474"/>
    </row>
    <row r="2204" hidden="1">
      <c r="A2204" s="1464">
        <v>2397.0</v>
      </c>
      <c r="B2204" s="1463" t="s">
        <v>17356</v>
      </c>
      <c r="C2204" s="1463" t="s">
        <v>17356</v>
      </c>
      <c r="D2204" s="1469">
        <v>44448.0</v>
      </c>
      <c r="E2204" s="1470" t="s">
        <v>17357</v>
      </c>
      <c r="F2204" s="1475">
        <v>6.60955E11</v>
      </c>
      <c r="G2204" s="1475">
        <v>6.60955E11</v>
      </c>
      <c r="H2204" s="1472" t="b">
        <v>0</v>
      </c>
      <c r="I2204" s="1468" t="s">
        <v>76</v>
      </c>
      <c r="J2204" s="1472" t="b">
        <v>1</v>
      </c>
      <c r="K2204" s="1473"/>
      <c r="L2204" s="1473"/>
      <c r="M2204" s="1463" t="s">
        <v>5052</v>
      </c>
      <c r="N2204" s="1463" t="s">
        <v>5052</v>
      </c>
      <c r="P2204" s="1474"/>
    </row>
    <row r="2205" hidden="1">
      <c r="A2205" s="1464">
        <v>2398.0</v>
      </c>
      <c r="B2205" s="1463" t="s">
        <v>17358</v>
      </c>
      <c r="C2205" s="1463" t="s">
        <v>17358</v>
      </c>
      <c r="D2205" s="1469">
        <v>43780.0</v>
      </c>
      <c r="E2205" s="1470" t="s">
        <v>17359</v>
      </c>
      <c r="F2205" s="1471">
        <v>9.22811818E8</v>
      </c>
      <c r="G2205" s="1468" t="s">
        <v>15490</v>
      </c>
      <c r="H2205" s="1472" t="b">
        <v>0</v>
      </c>
      <c r="I2205" s="1468" t="s">
        <v>76</v>
      </c>
      <c r="J2205" s="1472" t="b">
        <v>0</v>
      </c>
      <c r="K2205" s="1468" t="s">
        <v>13086</v>
      </c>
      <c r="L2205" s="1475">
        <v>6.60836E11</v>
      </c>
      <c r="M2205" s="1463" t="s">
        <v>2426</v>
      </c>
      <c r="O2205" s="1474"/>
      <c r="P2205" s="1463" t="s">
        <v>2426</v>
      </c>
    </row>
    <row r="2206" hidden="1">
      <c r="A2206" s="1464">
        <v>2399.0</v>
      </c>
      <c r="B2206" s="1463" t="s">
        <v>17360</v>
      </c>
      <c r="C2206" s="1463" t="s">
        <v>17361</v>
      </c>
      <c r="D2206" s="1469">
        <v>44631.0</v>
      </c>
      <c r="E2206" s="1470" t="s">
        <v>17362</v>
      </c>
      <c r="F2206" s="1471">
        <v>8.36859145E8</v>
      </c>
      <c r="G2206" s="1471">
        <v>8.36859145E8</v>
      </c>
      <c r="H2206" s="1472" t="b">
        <v>0</v>
      </c>
      <c r="I2206" s="1468" t="s">
        <v>76</v>
      </c>
      <c r="J2206" s="1472" t="b">
        <v>0</v>
      </c>
      <c r="K2206" s="1468" t="s">
        <v>1204</v>
      </c>
      <c r="L2206" s="1471">
        <v>6.6839565594E10</v>
      </c>
      <c r="M2206" s="1463" t="s">
        <v>2432</v>
      </c>
      <c r="N2206" s="1463" t="s">
        <v>5479</v>
      </c>
      <c r="O2206" s="1474"/>
      <c r="P2206" s="1463" t="s">
        <v>2432</v>
      </c>
    </row>
    <row r="2207" hidden="1">
      <c r="A2207" s="1464">
        <v>2400.0</v>
      </c>
      <c r="B2207" s="1463" t="s">
        <v>17363</v>
      </c>
      <c r="C2207" s="1463" t="s">
        <v>17364</v>
      </c>
      <c r="D2207" s="1469">
        <v>44449.0</v>
      </c>
      <c r="E2207" s="1470" t="s">
        <v>17365</v>
      </c>
      <c r="F2207" s="1471">
        <v>8.05615151E8</v>
      </c>
      <c r="G2207" s="1471">
        <v>8.05615151E8</v>
      </c>
      <c r="H2207" s="1472" t="b">
        <v>0</v>
      </c>
      <c r="I2207" s="1468" t="s">
        <v>76</v>
      </c>
      <c r="J2207" s="1472" t="b">
        <v>0</v>
      </c>
      <c r="K2207" s="1473"/>
      <c r="L2207" s="1473"/>
      <c r="M2207" s="1463" t="s">
        <v>2432</v>
      </c>
      <c r="N2207" s="1463" t="s">
        <v>5098</v>
      </c>
      <c r="P2207" s="1463" t="s">
        <v>2432</v>
      </c>
    </row>
    <row r="2208" hidden="1">
      <c r="A2208" s="1464">
        <v>2401.0</v>
      </c>
      <c r="B2208" s="1463" t="s">
        <v>17366</v>
      </c>
      <c r="C2208" s="1463" t="s">
        <v>17367</v>
      </c>
      <c r="D2208" s="1469">
        <v>44470.0</v>
      </c>
      <c r="E2208" s="1470" t="s">
        <v>17368</v>
      </c>
      <c r="F2208" s="1471">
        <v>8.50728558E8</v>
      </c>
      <c r="G2208" s="1471">
        <v>8.50728558E8</v>
      </c>
      <c r="H2208" s="1472" t="b">
        <v>0</v>
      </c>
      <c r="I2208" s="1468" t="s">
        <v>76</v>
      </c>
      <c r="J2208" s="1472" t="b">
        <v>1</v>
      </c>
      <c r="K2208" s="1473"/>
      <c r="L2208" s="1473"/>
      <c r="M2208" s="1474"/>
      <c r="N2208" s="1474"/>
      <c r="O2208" s="1474"/>
      <c r="P2208" s="1474"/>
    </row>
    <row r="2209" hidden="1">
      <c r="A2209" s="1464">
        <v>2402.0</v>
      </c>
      <c r="B2209" s="1463" t="s">
        <v>17369</v>
      </c>
      <c r="C2209" s="1463" t="s">
        <v>17369</v>
      </c>
      <c r="D2209" s="1469">
        <v>44449.0</v>
      </c>
      <c r="E2209" s="1470" t="s">
        <v>17370</v>
      </c>
      <c r="F2209" s="1471">
        <v>7.63163E7</v>
      </c>
      <c r="G2209" s="1471">
        <v>7.63163E7</v>
      </c>
      <c r="H2209" s="1472" t="b">
        <v>0</v>
      </c>
      <c r="I2209" s="1468" t="s">
        <v>244</v>
      </c>
      <c r="J2209" s="1472" t="b">
        <v>0</v>
      </c>
      <c r="K2209" s="1468" t="s">
        <v>14736</v>
      </c>
      <c r="L2209" s="1471">
        <v>6.6944964881E10</v>
      </c>
      <c r="M2209" s="1474"/>
      <c r="N2209" s="1474"/>
      <c r="O2209" s="1474"/>
      <c r="P2209" s="1474"/>
    </row>
    <row r="2210" hidden="1">
      <c r="A2210" s="1464">
        <v>2403.0</v>
      </c>
      <c r="B2210" s="1463" t="s">
        <v>17371</v>
      </c>
      <c r="C2210" s="1463" t="s">
        <v>17372</v>
      </c>
      <c r="D2210" s="1469">
        <v>44208.0</v>
      </c>
      <c r="E2210" s="1470" t="s">
        <v>17373</v>
      </c>
      <c r="F2210" s="1471">
        <v>6.29543777E8</v>
      </c>
      <c r="G2210" s="1471">
        <v>6.29543777E8</v>
      </c>
      <c r="H2210" s="1472" t="b">
        <v>0</v>
      </c>
      <c r="I2210" s="1468" t="s">
        <v>76</v>
      </c>
      <c r="J2210" s="1472" t="b">
        <v>0</v>
      </c>
      <c r="K2210" s="1468" t="s">
        <v>13086</v>
      </c>
      <c r="L2210" s="1475">
        <v>6.60836E11</v>
      </c>
      <c r="M2210" s="1474"/>
      <c r="N2210" s="1474"/>
      <c r="O2210" s="1474"/>
      <c r="P2210" s="1474"/>
    </row>
    <row r="2211" hidden="1">
      <c r="A2211" s="1464">
        <v>2404.0</v>
      </c>
      <c r="B2211" s="1463" t="s">
        <v>17374</v>
      </c>
      <c r="C2211" s="1463" t="s">
        <v>17375</v>
      </c>
      <c r="D2211" s="1469">
        <v>44208.0</v>
      </c>
      <c r="E2211" s="1470" t="s">
        <v>17376</v>
      </c>
      <c r="F2211" s="1471">
        <v>6.34645166E8</v>
      </c>
      <c r="G2211" s="1471">
        <v>6.34645166E8</v>
      </c>
      <c r="H2211" s="1472" t="b">
        <v>0</v>
      </c>
      <c r="I2211" s="1468" t="s">
        <v>76</v>
      </c>
      <c r="J2211" s="1472" t="b">
        <v>0</v>
      </c>
      <c r="K2211" s="1468" t="s">
        <v>13086</v>
      </c>
      <c r="L2211" s="1475">
        <v>6.60836E11</v>
      </c>
      <c r="M2211" s="1474"/>
      <c r="N2211" s="1474"/>
      <c r="O2211" s="1474"/>
      <c r="P2211" s="1474"/>
    </row>
    <row r="2212" hidden="1">
      <c r="A2212" s="1464">
        <v>2405.0</v>
      </c>
      <c r="B2212" s="1463" t="s">
        <v>17377</v>
      </c>
      <c r="C2212" s="1463" t="s">
        <v>17377</v>
      </c>
      <c r="D2212" s="1469">
        <v>44431.0</v>
      </c>
      <c r="E2212" s="1470" t="s">
        <v>17378</v>
      </c>
      <c r="F2212" s="1471">
        <v>2.1151949E7</v>
      </c>
      <c r="G2212" s="1471">
        <v>2.1151949E7</v>
      </c>
      <c r="H2212" s="1472" t="b">
        <v>0</v>
      </c>
      <c r="I2212" s="1468" t="s">
        <v>76</v>
      </c>
      <c r="J2212" s="1472" t="b">
        <v>1</v>
      </c>
      <c r="K2212" s="1473"/>
      <c r="L2212" s="1473"/>
      <c r="M2212" s="1463" t="s">
        <v>5479</v>
      </c>
      <c r="N2212" s="1463" t="s">
        <v>5479</v>
      </c>
      <c r="O2212" s="1474"/>
      <c r="P2212" s="1474"/>
    </row>
    <row r="2213" hidden="1">
      <c r="A2213" s="1464">
        <v>2406.0</v>
      </c>
      <c r="B2213" s="1463" t="s">
        <v>17379</v>
      </c>
      <c r="C2213" s="1463" t="s">
        <v>17379</v>
      </c>
      <c r="D2213" s="1469">
        <v>43780.0</v>
      </c>
      <c r="E2213" s="1470" t="s">
        <v>17380</v>
      </c>
      <c r="F2213" s="1471">
        <v>9.22811818E8</v>
      </c>
      <c r="G2213" s="1473"/>
      <c r="H2213" s="1472" t="b">
        <v>0</v>
      </c>
      <c r="I2213" s="1468" t="s">
        <v>76</v>
      </c>
      <c r="J2213" s="1472" t="b">
        <v>1</v>
      </c>
      <c r="K2213" s="1468" t="s">
        <v>13086</v>
      </c>
      <c r="L2213" s="1475">
        <v>6.60836E11</v>
      </c>
      <c r="M2213" s="1463" t="s">
        <v>2426</v>
      </c>
      <c r="O2213" s="1474"/>
      <c r="P2213" s="1463" t="s">
        <v>2426</v>
      </c>
    </row>
    <row r="2214" hidden="1">
      <c r="A2214" s="1464">
        <v>2407.0</v>
      </c>
      <c r="B2214" s="1463" t="s">
        <v>17381</v>
      </c>
      <c r="C2214" s="1463" t="s">
        <v>17381</v>
      </c>
      <c r="D2214" s="1469">
        <v>44431.0</v>
      </c>
      <c r="E2214" s="1470" t="s">
        <v>17382</v>
      </c>
      <c r="F2214" s="1471">
        <v>2.0032233E7</v>
      </c>
      <c r="G2214" s="1471">
        <v>2.0032233E7</v>
      </c>
      <c r="H2214" s="1472" t="b">
        <v>0</v>
      </c>
      <c r="I2214" s="1468" t="s">
        <v>76</v>
      </c>
      <c r="J2214" s="1472" t="b">
        <v>1</v>
      </c>
      <c r="K2214" s="1473"/>
      <c r="L2214" s="1473"/>
      <c r="M2214" s="1463" t="s">
        <v>8221</v>
      </c>
      <c r="N2214" s="1463" t="s">
        <v>8221</v>
      </c>
      <c r="O2214" s="1474"/>
      <c r="P2214" s="1474"/>
    </row>
    <row r="2215" hidden="1">
      <c r="A2215" s="1464">
        <v>2408.0</v>
      </c>
      <c r="B2215" s="1463" t="s">
        <v>17383</v>
      </c>
      <c r="C2215" s="1463" t="s">
        <v>17383</v>
      </c>
      <c r="D2215" s="1469">
        <v>44431.0</v>
      </c>
      <c r="E2215" s="1470" t="s">
        <v>17384</v>
      </c>
      <c r="F2215" s="1471">
        <v>2.5150549E7</v>
      </c>
      <c r="G2215" s="1471">
        <v>2.5150549E7</v>
      </c>
      <c r="H2215" s="1472" t="b">
        <v>0</v>
      </c>
      <c r="I2215" s="1468" t="s">
        <v>76</v>
      </c>
      <c r="J2215" s="1472" t="b">
        <v>1</v>
      </c>
      <c r="K2215" s="1473"/>
      <c r="L2215" s="1473"/>
      <c r="M2215" s="1474"/>
      <c r="N2215" s="1474"/>
      <c r="O2215" s="1474"/>
      <c r="P2215" s="1474"/>
    </row>
    <row r="2216" hidden="1">
      <c r="A2216" s="1464">
        <v>2409.0</v>
      </c>
      <c r="B2216" s="1463" t="s">
        <v>17385</v>
      </c>
      <c r="C2216" s="1463" t="s">
        <v>17385</v>
      </c>
      <c r="D2216" s="1469">
        <v>44431.0</v>
      </c>
      <c r="E2216" s="1470" t="s">
        <v>17386</v>
      </c>
      <c r="F2216" s="1471">
        <v>2.454966E7</v>
      </c>
      <c r="G2216" s="1471">
        <v>2.454966E7</v>
      </c>
      <c r="H2216" s="1472" t="b">
        <v>0</v>
      </c>
      <c r="I2216" s="1468" t="s">
        <v>76</v>
      </c>
      <c r="J2216" s="1472" t="b">
        <v>1</v>
      </c>
      <c r="K2216" s="1473"/>
      <c r="L2216" s="1473"/>
      <c r="M2216" s="1463" t="s">
        <v>7742</v>
      </c>
      <c r="N2216" s="1463" t="s">
        <v>7742</v>
      </c>
      <c r="O2216" s="1474"/>
      <c r="P2216" s="1474"/>
    </row>
    <row r="2217" hidden="1">
      <c r="A2217" s="1464">
        <v>2410.0</v>
      </c>
      <c r="B2217" s="1463" t="s">
        <v>17387</v>
      </c>
      <c r="C2217" s="1463" t="s">
        <v>17387</v>
      </c>
      <c r="D2217" s="1469">
        <v>44431.0</v>
      </c>
      <c r="E2217" s="1470" t="s">
        <v>17388</v>
      </c>
      <c r="F2217" s="1471">
        <v>2.0234147E7</v>
      </c>
      <c r="G2217" s="1471">
        <v>2.0234147E7</v>
      </c>
      <c r="H2217" s="1472" t="b">
        <v>0</v>
      </c>
      <c r="I2217" s="1468" t="s">
        <v>76</v>
      </c>
      <c r="J2217" s="1472" t="b">
        <v>1</v>
      </c>
      <c r="K2217" s="1473"/>
      <c r="L2217" s="1473"/>
      <c r="M2217" s="1474"/>
      <c r="N2217" s="1474"/>
      <c r="O2217" s="1474"/>
      <c r="P2217" s="1474"/>
    </row>
    <row r="2218" hidden="1">
      <c r="A2218" s="1464">
        <v>2411.0</v>
      </c>
      <c r="B2218" s="1463" t="s">
        <v>17389</v>
      </c>
      <c r="C2218" s="1463" t="s">
        <v>17389</v>
      </c>
      <c r="D2218" s="1469">
        <v>44431.0</v>
      </c>
      <c r="E2218" s="1470" t="s">
        <v>17390</v>
      </c>
      <c r="F2218" s="1471">
        <v>2.1011017E7</v>
      </c>
      <c r="G2218" s="1471">
        <v>2.1011017E7</v>
      </c>
      <c r="H2218" s="1472" t="b">
        <v>0</v>
      </c>
      <c r="I2218" s="1468" t="s">
        <v>76</v>
      </c>
      <c r="J2218" s="1472" t="b">
        <v>1</v>
      </c>
      <c r="K2218" s="1473"/>
      <c r="L2218" s="1473"/>
      <c r="M2218" s="1474"/>
      <c r="N2218" s="1474"/>
      <c r="O2218" s="1474"/>
      <c r="P2218" s="1474"/>
    </row>
    <row r="2219" hidden="1">
      <c r="A2219" s="1464">
        <v>2412.0</v>
      </c>
      <c r="B2219" s="1463" t="s">
        <v>17391</v>
      </c>
      <c r="C2219" s="1463" t="s">
        <v>17392</v>
      </c>
      <c r="D2219" s="1469">
        <v>44452.0</v>
      </c>
      <c r="E2219" s="1470" t="s">
        <v>17393</v>
      </c>
      <c r="F2219" s="1471">
        <v>6.6618489665E10</v>
      </c>
      <c r="G2219" s="1471">
        <v>6.6917805265E10</v>
      </c>
      <c r="H2219" s="1472" t="b">
        <v>0</v>
      </c>
      <c r="I2219" s="1468" t="s">
        <v>76</v>
      </c>
      <c r="J2219" s="1472" t="b">
        <v>1</v>
      </c>
      <c r="K2219" s="1473"/>
      <c r="L2219" s="1473"/>
      <c r="M2219" s="1463" t="s">
        <v>5592</v>
      </c>
      <c r="N2219" s="1463" t="s">
        <v>5592</v>
      </c>
      <c r="P2219" s="1474"/>
    </row>
    <row r="2220" hidden="1">
      <c r="A2220" s="1464">
        <v>2413.0</v>
      </c>
      <c r="B2220" s="1463" t="s">
        <v>17394</v>
      </c>
      <c r="C2220" s="1463" t="s">
        <v>17394</v>
      </c>
      <c r="D2220" s="1469">
        <v>43780.0</v>
      </c>
      <c r="E2220" s="1470" t="s">
        <v>17395</v>
      </c>
      <c r="F2220" s="1471">
        <v>9.22811818E8</v>
      </c>
      <c r="G2220" s="1473"/>
      <c r="H2220" s="1472" t="b">
        <v>0</v>
      </c>
      <c r="I2220" s="1468" t="s">
        <v>76</v>
      </c>
      <c r="J2220" s="1472" t="b">
        <v>0</v>
      </c>
      <c r="K2220" s="1468" t="s">
        <v>13086</v>
      </c>
      <c r="L2220" s="1475">
        <v>6.60836E11</v>
      </c>
      <c r="M2220" s="1463" t="s">
        <v>2426</v>
      </c>
      <c r="O2220" s="1474"/>
      <c r="P2220" s="1463" t="s">
        <v>2426</v>
      </c>
    </row>
    <row r="2221" hidden="1">
      <c r="A2221" s="1464">
        <v>2414.0</v>
      </c>
      <c r="B2221" s="1463" t="s">
        <v>15198</v>
      </c>
      <c r="C2221" s="1463" t="s">
        <v>15198</v>
      </c>
      <c r="D2221" s="1469">
        <v>43780.0</v>
      </c>
      <c r="E2221" s="1470" t="s">
        <v>17396</v>
      </c>
      <c r="F2221" s="1471">
        <v>9.22811818E8</v>
      </c>
      <c r="G2221" s="1473"/>
      <c r="H2221" s="1472" t="b">
        <v>0</v>
      </c>
      <c r="I2221" s="1468" t="s">
        <v>76</v>
      </c>
      <c r="J2221" s="1472" t="b">
        <v>1</v>
      </c>
      <c r="K2221" s="1468" t="s">
        <v>13086</v>
      </c>
      <c r="L2221" s="1475">
        <v>6.60836E11</v>
      </c>
      <c r="M2221" s="1463" t="s">
        <v>2426</v>
      </c>
      <c r="O2221" s="1474"/>
      <c r="P2221" s="1463" t="s">
        <v>2426</v>
      </c>
    </row>
    <row r="2222" hidden="1">
      <c r="A2222" s="1464">
        <v>2416.0</v>
      </c>
      <c r="B2222" s="1463" t="s">
        <v>17397</v>
      </c>
      <c r="C2222" s="1463" t="s">
        <v>17397</v>
      </c>
      <c r="D2222" s="1469">
        <v>43780.0</v>
      </c>
      <c r="E2222" s="1470" t="s">
        <v>17398</v>
      </c>
      <c r="F2222" s="1471">
        <v>9.22811818E8</v>
      </c>
      <c r="G2222" s="1473"/>
      <c r="H2222" s="1472" t="b">
        <v>0</v>
      </c>
      <c r="I2222" s="1468" t="s">
        <v>76</v>
      </c>
      <c r="J2222" s="1472" t="b">
        <v>0</v>
      </c>
      <c r="K2222" s="1468" t="s">
        <v>13086</v>
      </c>
      <c r="L2222" s="1475">
        <v>6.60836E11</v>
      </c>
      <c r="M2222" s="1463" t="s">
        <v>2426</v>
      </c>
      <c r="O2222" s="1474"/>
      <c r="P2222" s="1463" t="s">
        <v>2426</v>
      </c>
    </row>
    <row r="2223" hidden="1">
      <c r="A2223" s="1464">
        <v>2417.0</v>
      </c>
      <c r="B2223" s="1463" t="s">
        <v>17399</v>
      </c>
      <c r="C2223" s="1463" t="s">
        <v>17400</v>
      </c>
      <c r="D2223" s="1469">
        <v>44453.0</v>
      </c>
      <c r="E2223" s="1470" t="s">
        <v>17401</v>
      </c>
      <c r="F2223" s="1471">
        <v>6.16563564E8</v>
      </c>
      <c r="G2223" s="1471">
        <v>6.16563564E8</v>
      </c>
      <c r="H2223" s="1472" t="b">
        <v>0</v>
      </c>
      <c r="I2223" s="1468" t="s">
        <v>76</v>
      </c>
      <c r="J2223" s="1472" t="b">
        <v>0</v>
      </c>
      <c r="K2223" s="1473"/>
      <c r="L2223" s="1473"/>
      <c r="M2223" s="1474"/>
      <c r="N2223" s="1474"/>
      <c r="O2223" s="1474"/>
      <c r="P2223" s="1474"/>
    </row>
    <row r="2224" hidden="1">
      <c r="A2224" s="1464">
        <v>2418.0</v>
      </c>
      <c r="B2224" s="1463" t="s">
        <v>17402</v>
      </c>
      <c r="C2224" s="1463" t="s">
        <v>17403</v>
      </c>
      <c r="D2224" s="1469">
        <v>44453.0</v>
      </c>
      <c r="E2224" s="1470" t="s">
        <v>17404</v>
      </c>
      <c r="F2224" s="1475">
        <v>6.60815E11</v>
      </c>
      <c r="G2224" s="1471">
        <v>6.6814536369E10</v>
      </c>
      <c r="H2224" s="1472" t="b">
        <v>0</v>
      </c>
      <c r="I2224" s="1468" t="s">
        <v>76</v>
      </c>
      <c r="J2224" s="1472" t="b">
        <v>1</v>
      </c>
      <c r="K2224" s="1473"/>
      <c r="L2224" s="1473"/>
      <c r="M2224" s="1474"/>
      <c r="N2224" s="1474"/>
      <c r="O2224" s="1474"/>
      <c r="P2224" s="1474"/>
    </row>
    <row r="2225" hidden="1">
      <c r="A2225" s="1464">
        <v>2419.0</v>
      </c>
      <c r="B2225" s="1463" t="s">
        <v>17405</v>
      </c>
      <c r="C2225" s="1463" t="s">
        <v>17406</v>
      </c>
      <c r="D2225" s="1469">
        <v>44455.0</v>
      </c>
      <c r="E2225" s="1470" t="s">
        <v>17407</v>
      </c>
      <c r="F2225" s="1471">
        <v>2.1113956E7</v>
      </c>
      <c r="G2225" s="1471">
        <v>2.1113956E7</v>
      </c>
      <c r="H2225" s="1472" t="b">
        <v>0</v>
      </c>
      <c r="I2225" s="1468" t="s">
        <v>76</v>
      </c>
      <c r="J2225" s="1472" t="b">
        <v>0</v>
      </c>
      <c r="K2225" s="1468" t="s">
        <v>16078</v>
      </c>
      <c r="L2225" s="1471">
        <v>6.698412274E10</v>
      </c>
      <c r="M2225" s="1463" t="s">
        <v>2432</v>
      </c>
      <c r="N2225" s="1463" t="s">
        <v>5019</v>
      </c>
      <c r="O2225" s="1474"/>
      <c r="P2225" s="1463" t="s">
        <v>2432</v>
      </c>
    </row>
    <row r="2226" hidden="1">
      <c r="A2226" s="1464">
        <v>2420.0</v>
      </c>
      <c r="B2226" s="1463" t="s">
        <v>17408</v>
      </c>
      <c r="C2226" s="1463" t="s">
        <v>17408</v>
      </c>
      <c r="D2226" s="1469">
        <v>43780.0</v>
      </c>
      <c r="E2226" s="1470" t="s">
        <v>17409</v>
      </c>
      <c r="F2226" s="1471">
        <v>9.22811818E8</v>
      </c>
      <c r="G2226" s="1468" t="s">
        <v>15490</v>
      </c>
      <c r="H2226" s="1472" t="b">
        <v>0</v>
      </c>
      <c r="I2226" s="1468" t="s">
        <v>76</v>
      </c>
      <c r="J2226" s="1472" t="b">
        <v>0</v>
      </c>
      <c r="K2226" s="1468" t="s">
        <v>13086</v>
      </c>
      <c r="L2226" s="1475">
        <v>6.60836E11</v>
      </c>
      <c r="M2226" s="1463" t="s">
        <v>2426</v>
      </c>
      <c r="O2226" s="1474"/>
      <c r="P2226" s="1463" t="s">
        <v>2426</v>
      </c>
    </row>
    <row r="2227">
      <c r="A2227" s="1464">
        <v>2421.0</v>
      </c>
      <c r="B2227" s="1463" t="s">
        <v>317</v>
      </c>
      <c r="C2227" s="1463" t="s">
        <v>5669</v>
      </c>
      <c r="D2227" s="1469">
        <v>44474.0</v>
      </c>
      <c r="E2227" s="1470" t="s">
        <v>5670</v>
      </c>
      <c r="F2227" s="1471">
        <v>2.2540404E7</v>
      </c>
      <c r="G2227" s="1471">
        <v>8.47000223E8</v>
      </c>
      <c r="H2227" s="1472" t="b">
        <v>1</v>
      </c>
      <c r="I2227" s="1468" t="s">
        <v>76</v>
      </c>
      <c r="J2227" s="1472" t="b">
        <v>1</v>
      </c>
      <c r="K2227" s="1468" t="s">
        <v>4936</v>
      </c>
      <c r="L2227" s="1471">
        <v>6.6909921784E10</v>
      </c>
      <c r="M2227" s="1463" t="s">
        <v>2426</v>
      </c>
      <c r="N2227" s="1463" t="s">
        <v>6399</v>
      </c>
      <c r="O2227" s="1463" t="s">
        <v>6399</v>
      </c>
      <c r="P2227" s="1463" t="s">
        <v>2426</v>
      </c>
    </row>
    <row r="2228">
      <c r="A2228" s="1464">
        <v>2422.0</v>
      </c>
      <c r="B2228" s="1463" t="s">
        <v>5672</v>
      </c>
      <c r="C2228" s="1463" t="s">
        <v>5672</v>
      </c>
      <c r="D2228" s="1469">
        <v>44459.0</v>
      </c>
      <c r="E2228" s="1470" t="s">
        <v>5673</v>
      </c>
      <c r="F2228" s="1471">
        <v>6.13983248E8</v>
      </c>
      <c r="G2228" s="1471">
        <v>6.13983248E8</v>
      </c>
      <c r="H2228" s="1472" t="b">
        <v>1</v>
      </c>
      <c r="I2228" s="1468" t="s">
        <v>76</v>
      </c>
      <c r="J2228" s="1472" t="b">
        <v>1</v>
      </c>
      <c r="K2228" s="1468" t="s">
        <v>5142</v>
      </c>
      <c r="L2228" s="1471">
        <v>6.620964333E9</v>
      </c>
      <c r="M2228" s="1463" t="s">
        <v>2715</v>
      </c>
      <c r="N2228" s="1463" t="s">
        <v>6399</v>
      </c>
      <c r="O2228" s="1463" t="s">
        <v>6399</v>
      </c>
      <c r="P2228" s="1463" t="s">
        <v>2715</v>
      </c>
    </row>
    <row r="2229" hidden="1">
      <c r="A2229" s="1464">
        <v>2423.0</v>
      </c>
      <c r="B2229" s="1463" t="s">
        <v>17410</v>
      </c>
      <c r="C2229" s="1463" t="s">
        <v>17410</v>
      </c>
      <c r="D2229" s="1469">
        <v>44384.0</v>
      </c>
      <c r="E2229" s="1470" t="s">
        <v>17411</v>
      </c>
      <c r="F2229" s="1471">
        <v>2.1001234E7</v>
      </c>
      <c r="G2229" s="1471">
        <v>2.1001234E7</v>
      </c>
      <c r="H2229" s="1472" t="b">
        <v>0</v>
      </c>
      <c r="I2229" s="1468" t="s">
        <v>76</v>
      </c>
      <c r="J2229" s="1472" t="b">
        <v>0</v>
      </c>
      <c r="K2229" s="1473"/>
      <c r="L2229" s="1473"/>
      <c r="M2229" s="1463" t="s">
        <v>2659</v>
      </c>
      <c r="N2229" s="1474"/>
      <c r="O2229" s="1474"/>
      <c r="P2229" s="1463" t="s">
        <v>2659</v>
      </c>
    </row>
    <row r="2230">
      <c r="A2230" s="1464">
        <v>2424.0</v>
      </c>
      <c r="B2230" s="1463" t="s">
        <v>5674</v>
      </c>
      <c r="C2230" s="1463" t="s">
        <v>5675</v>
      </c>
      <c r="D2230" s="1469">
        <v>45471.0</v>
      </c>
      <c r="E2230" s="1470" t="s">
        <v>5676</v>
      </c>
      <c r="F2230" s="1471">
        <v>2.1629E7</v>
      </c>
      <c r="G2230" s="1471">
        <v>2.1629E7</v>
      </c>
      <c r="H2230" s="1472" t="b">
        <v>1</v>
      </c>
      <c r="I2230" s="1468" t="s">
        <v>76</v>
      </c>
      <c r="J2230" s="1472" t="b">
        <v>1</v>
      </c>
      <c r="K2230" s="1468" t="s">
        <v>4929</v>
      </c>
      <c r="L2230" s="1475">
        <v>6.69232E15</v>
      </c>
      <c r="M2230" s="1463" t="s">
        <v>2464</v>
      </c>
      <c r="N2230" s="1463" t="s">
        <v>6791</v>
      </c>
      <c r="O2230" s="1463" t="s">
        <v>6791</v>
      </c>
      <c r="P2230" s="1463" t="s">
        <v>2464</v>
      </c>
    </row>
    <row r="2231" hidden="1">
      <c r="A2231" s="1464">
        <v>2425.0</v>
      </c>
      <c r="B2231" s="1463" t="s">
        <v>17412</v>
      </c>
      <c r="C2231" s="1463" t="s">
        <v>17412</v>
      </c>
      <c r="D2231" s="1469">
        <v>44331.0</v>
      </c>
      <c r="E2231" s="1470" t="s">
        <v>17413</v>
      </c>
      <c r="F2231" s="1471">
        <v>8.66235954E8</v>
      </c>
      <c r="G2231" s="1471">
        <v>8.66235954E8</v>
      </c>
      <c r="H2231" s="1472" t="b">
        <v>0</v>
      </c>
      <c r="I2231" s="1468" t="s">
        <v>76</v>
      </c>
      <c r="J2231" s="1472" t="b">
        <v>0</v>
      </c>
      <c r="K2231" s="1473"/>
      <c r="L2231" s="1473"/>
      <c r="M2231" s="1463" t="s">
        <v>2937</v>
      </c>
      <c r="N2231" s="1463" t="s">
        <v>4986</v>
      </c>
      <c r="O2231" s="1474"/>
      <c r="P2231" s="1463" t="s">
        <v>2937</v>
      </c>
    </row>
    <row r="2232" hidden="1">
      <c r="A2232" s="1464">
        <v>2426.0</v>
      </c>
      <c r="B2232" s="1463" t="s">
        <v>17414</v>
      </c>
      <c r="C2232" s="1463" t="s">
        <v>17414</v>
      </c>
      <c r="D2232" s="1469">
        <v>44356.0</v>
      </c>
      <c r="E2232" s="1470" t="s">
        <v>17415</v>
      </c>
      <c r="F2232" s="1471">
        <v>6.14696745E8</v>
      </c>
      <c r="G2232" s="1471">
        <v>6.14696745E8</v>
      </c>
      <c r="H2232" s="1472" t="b">
        <v>0</v>
      </c>
      <c r="I2232" s="1468" t="s">
        <v>76</v>
      </c>
      <c r="J2232" s="1472" t="b">
        <v>0</v>
      </c>
      <c r="K2232" s="1468" t="s">
        <v>13086</v>
      </c>
      <c r="L2232" s="1475">
        <v>6.60836E11</v>
      </c>
      <c r="M2232" s="1474"/>
      <c r="N2232" s="1474"/>
      <c r="O2232" s="1474"/>
      <c r="P2232" s="1474"/>
    </row>
    <row r="2233" hidden="1">
      <c r="A2233" s="1464">
        <v>2427.0</v>
      </c>
      <c r="B2233" s="1463" t="s">
        <v>17416</v>
      </c>
      <c r="C2233" s="1463" t="s">
        <v>17416</v>
      </c>
      <c r="D2233" s="1469">
        <v>43435.0</v>
      </c>
      <c r="E2233" s="1470" t="s">
        <v>17417</v>
      </c>
      <c r="F2233" s="1471">
        <v>2.1294885E7</v>
      </c>
      <c r="G2233" s="1471">
        <v>8.63549621E8</v>
      </c>
      <c r="H2233" s="1472" t="b">
        <v>0</v>
      </c>
      <c r="I2233" s="1468" t="s">
        <v>76</v>
      </c>
      <c r="J2233" s="1472" t="b">
        <v>0</v>
      </c>
      <c r="K2233" s="1473"/>
      <c r="L2233" s="1473"/>
      <c r="M2233" s="1463" t="s">
        <v>2659</v>
      </c>
      <c r="N2233" s="1474"/>
      <c r="O2233" s="1474"/>
      <c r="P2233" s="1463" t="s">
        <v>2659</v>
      </c>
    </row>
    <row r="2234" hidden="1">
      <c r="A2234" s="1464">
        <v>2428.0</v>
      </c>
      <c r="B2234" s="1463" t="s">
        <v>17418</v>
      </c>
      <c r="C2234" s="1463" t="s">
        <v>17418</v>
      </c>
      <c r="D2234" s="1469">
        <v>44462.0</v>
      </c>
      <c r="E2234" s="1470" t="s">
        <v>17419</v>
      </c>
      <c r="F2234" s="1471">
        <v>8.82172409E8</v>
      </c>
      <c r="G2234" s="1471">
        <v>8.82172409E8</v>
      </c>
      <c r="H2234" s="1472" t="b">
        <v>0</v>
      </c>
      <c r="I2234" s="1468" t="s">
        <v>76</v>
      </c>
      <c r="J2234" s="1472" t="b">
        <v>0</v>
      </c>
      <c r="K2234" s="1468" t="s">
        <v>5142</v>
      </c>
      <c r="L2234" s="1471">
        <v>6.620964333E9</v>
      </c>
      <c r="M2234" s="1463" t="s">
        <v>2461</v>
      </c>
      <c r="N2234" s="1463" t="s">
        <v>5258</v>
      </c>
      <c r="O2234" s="1463" t="s">
        <v>5037</v>
      </c>
      <c r="P2234" s="1463" t="s">
        <v>2461</v>
      </c>
    </row>
    <row r="2235">
      <c r="A2235" s="1464">
        <v>2429.0</v>
      </c>
      <c r="B2235" s="1463" t="s">
        <v>5678</v>
      </c>
      <c r="C2235" s="1463" t="s">
        <v>5679</v>
      </c>
      <c r="D2235" s="1469">
        <v>44436.0</v>
      </c>
      <c r="E2235" s="1470" t="s">
        <v>5680</v>
      </c>
      <c r="F2235" s="1471">
        <v>8.47000228E8</v>
      </c>
      <c r="G2235" s="1471">
        <v>8.47000228E8</v>
      </c>
      <c r="H2235" s="1472" t="b">
        <v>1</v>
      </c>
      <c r="I2235" s="1468" t="s">
        <v>76</v>
      </c>
      <c r="J2235" s="1472" t="b">
        <v>1</v>
      </c>
      <c r="K2235" s="1468" t="s">
        <v>4936</v>
      </c>
      <c r="L2235" s="1471">
        <v>6.6909921784E10</v>
      </c>
      <c r="M2235" s="1463" t="s">
        <v>2464</v>
      </c>
      <c r="N2235" s="1463" t="s">
        <v>10670</v>
      </c>
      <c r="O2235" s="1463" t="s">
        <v>10670</v>
      </c>
      <c r="P2235" s="1463" t="s">
        <v>2464</v>
      </c>
    </row>
    <row r="2236" hidden="1">
      <c r="A2236" s="1464">
        <v>2430.0</v>
      </c>
      <c r="B2236" s="1463" t="s">
        <v>17420</v>
      </c>
      <c r="C2236" s="1463" t="s">
        <v>17420</v>
      </c>
      <c r="D2236" s="1469">
        <v>43780.0</v>
      </c>
      <c r="E2236" s="1470" t="s">
        <v>17421</v>
      </c>
      <c r="F2236" s="1471">
        <v>9.22811818E8</v>
      </c>
      <c r="G2236" s="1473"/>
      <c r="H2236" s="1472" t="b">
        <v>0</v>
      </c>
      <c r="I2236" s="1468" t="s">
        <v>76</v>
      </c>
      <c r="J2236" s="1472" t="b">
        <v>0</v>
      </c>
      <c r="K2236" s="1468" t="s">
        <v>13086</v>
      </c>
      <c r="L2236" s="1475">
        <v>6.60836E11</v>
      </c>
      <c r="M2236" s="1463" t="s">
        <v>2426</v>
      </c>
      <c r="O2236" s="1474"/>
      <c r="P2236" s="1463" t="s">
        <v>2426</v>
      </c>
    </row>
    <row r="2237" hidden="1">
      <c r="A2237" s="1464">
        <v>2431.0</v>
      </c>
      <c r="B2237" s="1463" t="s">
        <v>17422</v>
      </c>
      <c r="C2237" s="1463" t="s">
        <v>17423</v>
      </c>
      <c r="D2237" s="1469">
        <v>44480.0</v>
      </c>
      <c r="E2237" s="1470" t="s">
        <v>17424</v>
      </c>
      <c r="F2237" s="1471">
        <v>6.29365791E8</v>
      </c>
      <c r="G2237" s="1471">
        <v>9.51641505E8</v>
      </c>
      <c r="H2237" s="1472" t="b">
        <v>0</v>
      </c>
      <c r="I2237" s="1468" t="s">
        <v>76</v>
      </c>
      <c r="J2237" s="1472" t="b">
        <v>0</v>
      </c>
      <c r="K2237" s="1468" t="s">
        <v>1204</v>
      </c>
      <c r="L2237" s="1471">
        <v>6.6839565594E10</v>
      </c>
      <c r="M2237" s="1463" t="s">
        <v>2432</v>
      </c>
      <c r="N2237" s="1463" t="s">
        <v>4945</v>
      </c>
      <c r="O2237" s="1463" t="s">
        <v>4945</v>
      </c>
      <c r="P2237" s="1463" t="s">
        <v>2432</v>
      </c>
    </row>
    <row r="2238" hidden="1">
      <c r="A2238" s="1464">
        <v>2432.0</v>
      </c>
      <c r="B2238" s="1463" t="s">
        <v>17425</v>
      </c>
      <c r="C2238" s="1463" t="s">
        <v>17425</v>
      </c>
      <c r="D2238" s="1469">
        <v>44462.0</v>
      </c>
      <c r="E2238" s="1470" t="s">
        <v>17426</v>
      </c>
      <c r="F2238" s="1475">
        <v>6.60882E11</v>
      </c>
      <c r="G2238" s="1475">
        <v>6.60882E11</v>
      </c>
      <c r="H2238" s="1472" t="b">
        <v>0</v>
      </c>
      <c r="I2238" s="1468" t="s">
        <v>76</v>
      </c>
      <c r="J2238" s="1472" t="b">
        <v>0</v>
      </c>
      <c r="K2238" s="1473"/>
      <c r="L2238" s="1473"/>
      <c r="M2238" s="1463" t="s">
        <v>2461</v>
      </c>
      <c r="N2238" s="1463" t="s">
        <v>5258</v>
      </c>
      <c r="O2238" s="1474"/>
      <c r="P2238" s="1463" t="s">
        <v>2461</v>
      </c>
    </row>
    <row r="2239">
      <c r="A2239" s="1464">
        <v>2433.0</v>
      </c>
      <c r="B2239" s="1463" t="s">
        <v>5681</v>
      </c>
      <c r="C2239" s="1463" t="s">
        <v>5682</v>
      </c>
      <c r="D2239" s="1469">
        <v>44481.0</v>
      </c>
      <c r="E2239" s="1470" t="s">
        <v>5683</v>
      </c>
      <c r="F2239" s="1471">
        <v>9.22639874E8</v>
      </c>
      <c r="G2239" s="1471">
        <v>9.22639874E8</v>
      </c>
      <c r="H2239" s="1472" t="b">
        <v>1</v>
      </c>
      <c r="I2239" s="1468" t="s">
        <v>76</v>
      </c>
      <c r="J2239" s="1472" t="b">
        <v>1</v>
      </c>
      <c r="K2239" s="1468" t="s">
        <v>1204</v>
      </c>
      <c r="L2239" s="1471">
        <v>6.6839565594E10</v>
      </c>
      <c r="M2239" s="1463" t="s">
        <v>2464</v>
      </c>
      <c r="N2239" s="1463" t="s">
        <v>244</v>
      </c>
      <c r="O2239" s="1463" t="s">
        <v>244</v>
      </c>
      <c r="P2239" s="1463" t="s">
        <v>2464</v>
      </c>
    </row>
    <row r="2240">
      <c r="A2240" s="1464">
        <v>2434.0</v>
      </c>
      <c r="B2240" s="1463" t="s">
        <v>17427</v>
      </c>
      <c r="C2240" s="1463" t="s">
        <v>5685</v>
      </c>
      <c r="D2240" s="1469">
        <v>44486.0</v>
      </c>
      <c r="E2240" s="1470" t="s">
        <v>5686</v>
      </c>
      <c r="F2240" s="1471">
        <v>2.7970131E7</v>
      </c>
      <c r="G2240" s="1471">
        <v>2.7970131E7</v>
      </c>
      <c r="H2240" s="1472" t="b">
        <v>1</v>
      </c>
      <c r="I2240" s="1468" t="s">
        <v>76</v>
      </c>
      <c r="J2240" s="1472" t="b">
        <v>1</v>
      </c>
      <c r="K2240" s="1468" t="s">
        <v>4929</v>
      </c>
      <c r="L2240" s="1475">
        <v>6.69232E15</v>
      </c>
      <c r="M2240" s="1463" t="s">
        <v>2426</v>
      </c>
      <c r="N2240" s="1463" t="s">
        <v>244</v>
      </c>
      <c r="O2240" s="1463" t="s">
        <v>244</v>
      </c>
      <c r="P2240" s="1463" t="s">
        <v>2426</v>
      </c>
    </row>
    <row r="2241" hidden="1">
      <c r="A2241" s="1464">
        <v>2435.0</v>
      </c>
      <c r="B2241" s="1463" t="s">
        <v>17428</v>
      </c>
      <c r="C2241" s="1463" t="s">
        <v>17429</v>
      </c>
      <c r="D2241" s="1469">
        <v>44480.0</v>
      </c>
      <c r="E2241" s="1470" t="s">
        <v>17430</v>
      </c>
      <c r="F2241" s="1471">
        <v>6.29365791E8</v>
      </c>
      <c r="G2241" s="1471">
        <v>9.51641505E8</v>
      </c>
      <c r="H2241" s="1472" t="b">
        <v>0</v>
      </c>
      <c r="I2241" s="1468" t="s">
        <v>76</v>
      </c>
      <c r="J2241" s="1472" t="b">
        <v>0</v>
      </c>
      <c r="K2241" s="1468" t="s">
        <v>1204</v>
      </c>
      <c r="L2241" s="1471">
        <v>6.6839565594E10</v>
      </c>
      <c r="M2241" s="1463" t="s">
        <v>2432</v>
      </c>
      <c r="N2241" s="1463" t="s">
        <v>5633</v>
      </c>
      <c r="O2241" s="1463" t="s">
        <v>5633</v>
      </c>
      <c r="P2241" s="1463" t="s">
        <v>2432</v>
      </c>
    </row>
    <row r="2242" hidden="1">
      <c r="A2242" s="1464">
        <v>2436.0</v>
      </c>
      <c r="B2242" s="1463" t="s">
        <v>17431</v>
      </c>
      <c r="C2242" s="1463" t="s">
        <v>17432</v>
      </c>
      <c r="D2242" s="1469">
        <v>44480.0</v>
      </c>
      <c r="E2242" s="1470" t="s">
        <v>17433</v>
      </c>
      <c r="F2242" s="1471">
        <v>6.29365791E8</v>
      </c>
      <c r="G2242" s="1471">
        <v>9.51641505E8</v>
      </c>
      <c r="H2242" s="1472" t="b">
        <v>0</v>
      </c>
      <c r="I2242" s="1468" t="s">
        <v>76</v>
      </c>
      <c r="J2242" s="1472" t="b">
        <v>0</v>
      </c>
      <c r="K2242" s="1468" t="s">
        <v>1204</v>
      </c>
      <c r="L2242" s="1471">
        <v>6.6839565594E10</v>
      </c>
      <c r="M2242" s="1463" t="s">
        <v>2432</v>
      </c>
      <c r="N2242" s="1463" t="s">
        <v>7123</v>
      </c>
      <c r="O2242" s="1463" t="s">
        <v>7123</v>
      </c>
      <c r="P2242" s="1463" t="s">
        <v>2432</v>
      </c>
    </row>
    <row r="2243" hidden="1">
      <c r="A2243" s="1464">
        <v>2437.0</v>
      </c>
      <c r="B2243" s="1463" t="s">
        <v>17434</v>
      </c>
      <c r="C2243" s="1463" t="s">
        <v>17435</v>
      </c>
      <c r="D2243" s="1469">
        <v>44480.0</v>
      </c>
      <c r="E2243" s="1470" t="s">
        <v>17436</v>
      </c>
      <c r="F2243" s="1471">
        <v>6.29365791E8</v>
      </c>
      <c r="G2243" s="1471">
        <v>9.51641505E8</v>
      </c>
      <c r="H2243" s="1472" t="b">
        <v>0</v>
      </c>
      <c r="I2243" s="1468" t="s">
        <v>76</v>
      </c>
      <c r="J2243" s="1472" t="b">
        <v>0</v>
      </c>
      <c r="K2243" s="1468" t="s">
        <v>1204</v>
      </c>
      <c r="L2243" s="1471">
        <v>6.6839565594E10</v>
      </c>
      <c r="M2243" s="1463" t="s">
        <v>2432</v>
      </c>
      <c r="N2243" s="1463" t="s">
        <v>4990</v>
      </c>
      <c r="O2243" s="1463" t="s">
        <v>4990</v>
      </c>
      <c r="P2243" s="1463" t="s">
        <v>2432</v>
      </c>
    </row>
    <row r="2244" hidden="1">
      <c r="A2244" s="1464">
        <v>2438.0</v>
      </c>
      <c r="B2244" s="1463" t="s">
        <v>17437</v>
      </c>
      <c r="C2244" s="1463" t="s">
        <v>17438</v>
      </c>
      <c r="D2244" s="1469">
        <v>44468.0</v>
      </c>
      <c r="E2244" s="1470" t="s">
        <v>17439</v>
      </c>
      <c r="F2244" s="1471">
        <v>8.40091904E8</v>
      </c>
      <c r="G2244" s="1471">
        <v>8.40091904E8</v>
      </c>
      <c r="H2244" s="1472" t="b">
        <v>0</v>
      </c>
      <c r="I2244" s="1468" t="s">
        <v>76</v>
      </c>
      <c r="J2244" s="1472" t="b">
        <v>0</v>
      </c>
      <c r="K2244" s="1468" t="s">
        <v>14736</v>
      </c>
      <c r="L2244" s="1471">
        <v>6.6944964881E10</v>
      </c>
      <c r="M2244" s="1463" t="s">
        <v>2937</v>
      </c>
      <c r="N2244" s="1463" t="s">
        <v>4962</v>
      </c>
      <c r="O2244" s="1474"/>
      <c r="P2244" s="1463" t="s">
        <v>2937</v>
      </c>
    </row>
    <row r="2245">
      <c r="A2245" s="1464">
        <v>2439.0</v>
      </c>
      <c r="B2245" s="1463" t="s">
        <v>5688</v>
      </c>
      <c r="C2245" s="1463" t="s">
        <v>5689</v>
      </c>
      <c r="D2245" s="1469">
        <v>44483.0</v>
      </c>
      <c r="E2245" s="1470" t="s">
        <v>5690</v>
      </c>
      <c r="F2245" s="1471">
        <v>8.96324852E8</v>
      </c>
      <c r="G2245" s="1471">
        <v>8.96324852E8</v>
      </c>
      <c r="H2245" s="1472" t="b">
        <v>1</v>
      </c>
      <c r="I2245" s="1468" t="s">
        <v>5691</v>
      </c>
      <c r="J2245" s="1472" t="b">
        <v>1</v>
      </c>
      <c r="K2245" s="1468" t="s">
        <v>5142</v>
      </c>
      <c r="L2245" s="1471">
        <v>6.620964333E9</v>
      </c>
      <c r="M2245" s="1463" t="s">
        <v>5391</v>
      </c>
      <c r="N2245" s="1463" t="s">
        <v>244</v>
      </c>
      <c r="O2245" s="1463" t="s">
        <v>244</v>
      </c>
      <c r="P2245" s="1463" t="s">
        <v>5392</v>
      </c>
    </row>
    <row r="2246" hidden="1">
      <c r="A2246" s="1464">
        <v>2440.0</v>
      </c>
      <c r="B2246" s="1463" t="s">
        <v>17440</v>
      </c>
      <c r="C2246" s="1463" t="s">
        <v>17440</v>
      </c>
      <c r="D2246" s="1469">
        <v>44477.0</v>
      </c>
      <c r="E2246" s="1470" t="s">
        <v>17441</v>
      </c>
      <c r="F2246" s="1471">
        <v>9.82585015E8</v>
      </c>
      <c r="G2246" s="1471">
        <v>9.82585015E8</v>
      </c>
      <c r="H2246" s="1472" t="b">
        <v>0</v>
      </c>
      <c r="I2246" s="1468" t="s">
        <v>5608</v>
      </c>
      <c r="J2246" s="1472" t="b">
        <v>0</v>
      </c>
      <c r="K2246" s="1468" t="s">
        <v>4936</v>
      </c>
      <c r="L2246" s="1471">
        <v>6.6909921784E10</v>
      </c>
      <c r="M2246" s="1463" t="s">
        <v>2937</v>
      </c>
      <c r="N2246" s="1463" t="s">
        <v>5608</v>
      </c>
      <c r="O2246" s="1463" t="s">
        <v>5608</v>
      </c>
      <c r="P2246" s="1463" t="s">
        <v>2937</v>
      </c>
    </row>
    <row r="2247">
      <c r="A2247" s="1464">
        <v>2441.0</v>
      </c>
      <c r="B2247" s="1463" t="s">
        <v>325</v>
      </c>
      <c r="C2247" s="1463" t="s">
        <v>325</v>
      </c>
      <c r="D2247" s="1469">
        <v>44676.0</v>
      </c>
      <c r="E2247" s="1470" t="s">
        <v>5692</v>
      </c>
      <c r="F2247" s="1471">
        <v>9.880881E8</v>
      </c>
      <c r="G2247" s="1471">
        <v>8.97611001E8</v>
      </c>
      <c r="H2247" s="1472" t="b">
        <v>1</v>
      </c>
      <c r="I2247" s="1468" t="s">
        <v>76</v>
      </c>
      <c r="J2247" s="1472" t="b">
        <v>1</v>
      </c>
      <c r="K2247" s="1468" t="s">
        <v>4929</v>
      </c>
      <c r="L2247" s="1475">
        <v>6.69232E15</v>
      </c>
      <c r="M2247" s="1463" t="s">
        <v>2437</v>
      </c>
      <c r="N2247" s="1463" t="s">
        <v>244</v>
      </c>
      <c r="O2247" s="1463" t="s">
        <v>244</v>
      </c>
      <c r="P2247" s="1463" t="s">
        <v>5346</v>
      </c>
    </row>
    <row r="2248">
      <c r="A2248" s="1464">
        <v>2442.0</v>
      </c>
      <c r="B2248" s="1463" t="s">
        <v>5693</v>
      </c>
      <c r="C2248" s="1463" t="s">
        <v>5694</v>
      </c>
      <c r="D2248" s="1469">
        <v>44559.0</v>
      </c>
      <c r="E2248" s="1470" t="s">
        <v>5695</v>
      </c>
      <c r="F2248" s="1471">
        <v>2.1006255E7</v>
      </c>
      <c r="G2248" s="1476"/>
      <c r="H2248" s="1472" t="b">
        <v>1</v>
      </c>
      <c r="I2248" s="1468" t="s">
        <v>76</v>
      </c>
      <c r="J2248" s="1472" t="b">
        <v>1</v>
      </c>
      <c r="K2248" s="1468" t="s">
        <v>4940</v>
      </c>
      <c r="L2248" s="1471">
        <v>6.68193916E10</v>
      </c>
      <c r="M2248" s="1463" t="s">
        <v>2437</v>
      </c>
      <c r="N2248" s="1463" t="s">
        <v>244</v>
      </c>
      <c r="O2248" s="1463" t="s">
        <v>244</v>
      </c>
      <c r="P2248" s="1463" t="s">
        <v>5346</v>
      </c>
    </row>
    <row r="2249" hidden="1">
      <c r="A2249" s="1464">
        <v>2443.0</v>
      </c>
      <c r="B2249" s="1463" t="s">
        <v>17442</v>
      </c>
      <c r="C2249" s="1463" t="s">
        <v>17443</v>
      </c>
      <c r="D2249" s="1469">
        <v>44508.0</v>
      </c>
      <c r="E2249" s="1470" t="s">
        <v>17444</v>
      </c>
      <c r="F2249" s="1471">
        <v>7.6211044E7</v>
      </c>
      <c r="G2249" s="1471">
        <v>8.6108272E8</v>
      </c>
      <c r="H2249" s="1472" t="b">
        <v>0</v>
      </c>
      <c r="I2249" s="1468" t="s">
        <v>244</v>
      </c>
      <c r="J2249" s="1472" t="b">
        <v>0</v>
      </c>
      <c r="K2249" s="1468" t="s">
        <v>5142</v>
      </c>
      <c r="L2249" s="1471">
        <v>6.620964333E9</v>
      </c>
      <c r="M2249" s="1463" t="s">
        <v>2659</v>
      </c>
      <c r="N2249" s="1463" t="s">
        <v>244</v>
      </c>
      <c r="O2249" s="1463" t="s">
        <v>244</v>
      </c>
      <c r="P2249" s="1463" t="s">
        <v>2659</v>
      </c>
    </row>
    <row r="2250" hidden="1">
      <c r="A2250" s="1464">
        <v>2444.0</v>
      </c>
      <c r="B2250" s="1463" t="s">
        <v>17445</v>
      </c>
      <c r="C2250" s="1463" t="s">
        <v>17446</v>
      </c>
      <c r="D2250" s="1469">
        <v>44508.0</v>
      </c>
      <c r="E2250" s="1470" t="s">
        <v>17447</v>
      </c>
      <c r="F2250" s="1471">
        <v>7.6211044E7</v>
      </c>
      <c r="G2250" s="1471">
        <v>8.6108272E8</v>
      </c>
      <c r="H2250" s="1472" t="b">
        <v>0</v>
      </c>
      <c r="I2250" s="1468" t="s">
        <v>244</v>
      </c>
      <c r="J2250" s="1472" t="b">
        <v>0</v>
      </c>
      <c r="K2250" s="1468" t="s">
        <v>1204</v>
      </c>
      <c r="L2250" s="1471">
        <v>6.6839565594E10</v>
      </c>
      <c r="M2250" s="1463" t="s">
        <v>2464</v>
      </c>
      <c r="N2250" s="1463" t="s">
        <v>244</v>
      </c>
      <c r="O2250" s="1463" t="s">
        <v>244</v>
      </c>
      <c r="P2250" s="1463" t="s">
        <v>2464</v>
      </c>
    </row>
    <row r="2251" hidden="1">
      <c r="A2251" s="1464">
        <v>2445.0</v>
      </c>
      <c r="B2251" s="1463" t="s">
        <v>17448</v>
      </c>
      <c r="C2251" s="1463" t="s">
        <v>17449</v>
      </c>
      <c r="D2251" s="1469">
        <v>44508.0</v>
      </c>
      <c r="E2251" s="1470" t="s">
        <v>17450</v>
      </c>
      <c r="F2251" s="1471">
        <v>7.6211044E7</v>
      </c>
      <c r="G2251" s="1471">
        <v>8.6108272E8</v>
      </c>
      <c r="H2251" s="1472" t="b">
        <v>0</v>
      </c>
      <c r="I2251" s="1468" t="s">
        <v>244</v>
      </c>
      <c r="J2251" s="1472" t="b">
        <v>0</v>
      </c>
      <c r="K2251" s="1468" t="s">
        <v>5142</v>
      </c>
      <c r="L2251" s="1471">
        <v>6.620964333E9</v>
      </c>
      <c r="M2251" s="1463" t="s">
        <v>2659</v>
      </c>
      <c r="N2251" s="1463" t="s">
        <v>244</v>
      </c>
      <c r="O2251" s="1463" t="s">
        <v>244</v>
      </c>
      <c r="P2251" s="1463" t="s">
        <v>2659</v>
      </c>
    </row>
    <row r="2252">
      <c r="A2252" s="1464">
        <v>2446.0</v>
      </c>
      <c r="B2252" s="1463" t="s">
        <v>5696</v>
      </c>
      <c r="C2252" s="1463" t="s">
        <v>5696</v>
      </c>
      <c r="D2252" s="1469">
        <v>44473.0</v>
      </c>
      <c r="E2252" s="1470" t="s">
        <v>5697</v>
      </c>
      <c r="F2252" s="1471">
        <v>9.57588587E8</v>
      </c>
      <c r="G2252" s="1471">
        <v>9.57588587E8</v>
      </c>
      <c r="H2252" s="1472" t="b">
        <v>1</v>
      </c>
      <c r="I2252" s="1468" t="s">
        <v>76</v>
      </c>
      <c r="J2252" s="1472" t="b">
        <v>1</v>
      </c>
      <c r="K2252" s="1468" t="s">
        <v>4936</v>
      </c>
      <c r="L2252" s="1471">
        <v>6.6909921784E10</v>
      </c>
      <c r="M2252" s="1463" t="s">
        <v>2437</v>
      </c>
      <c r="N2252" s="1463" t="s">
        <v>244</v>
      </c>
      <c r="O2252" s="1463" t="s">
        <v>244</v>
      </c>
      <c r="P2252" s="1463" t="s">
        <v>5346</v>
      </c>
    </row>
    <row r="2253">
      <c r="A2253" s="1464">
        <v>2447.0</v>
      </c>
      <c r="B2253" s="1463" t="s">
        <v>3386</v>
      </c>
      <c r="C2253" s="1463" t="s">
        <v>5698</v>
      </c>
      <c r="D2253" s="1469">
        <v>44392.0</v>
      </c>
      <c r="E2253" s="1470" t="s">
        <v>5699</v>
      </c>
      <c r="F2253" s="1471">
        <v>9.09505385E8</v>
      </c>
      <c r="G2253" s="1471">
        <v>9.09505385E8</v>
      </c>
      <c r="H2253" s="1472" t="b">
        <v>1</v>
      </c>
      <c r="I2253" s="1468" t="s">
        <v>76</v>
      </c>
      <c r="J2253" s="1472" t="b">
        <v>1</v>
      </c>
      <c r="K2253" s="1468" t="s">
        <v>1077</v>
      </c>
      <c r="L2253" s="1471">
        <v>6.6618258585E10</v>
      </c>
      <c r="M2253" s="1463" t="s">
        <v>2426</v>
      </c>
      <c r="N2253" s="1463" t="s">
        <v>5486</v>
      </c>
      <c r="O2253" s="1463" t="s">
        <v>5486</v>
      </c>
      <c r="P2253" s="1463" t="s">
        <v>5487</v>
      </c>
    </row>
    <row r="2254" hidden="1">
      <c r="A2254" s="1464">
        <v>2448.0</v>
      </c>
      <c r="B2254" s="1463" t="s">
        <v>17451</v>
      </c>
      <c r="C2254" s="1463" t="s">
        <v>17452</v>
      </c>
      <c r="D2254" s="1469">
        <v>44347.0</v>
      </c>
      <c r="E2254" s="1470" t="s">
        <v>17453</v>
      </c>
      <c r="F2254" s="1471">
        <v>2.254888E7</v>
      </c>
      <c r="G2254" s="1471">
        <v>8.59009557E8</v>
      </c>
      <c r="H2254" s="1472" t="b">
        <v>0</v>
      </c>
      <c r="I2254" s="1468" t="s">
        <v>76</v>
      </c>
      <c r="J2254" s="1472" t="b">
        <v>0</v>
      </c>
      <c r="K2254" s="1473"/>
      <c r="L2254" s="1473"/>
      <c r="M2254" s="1474"/>
      <c r="N2254" s="1474"/>
      <c r="O2254" s="1474"/>
      <c r="P2254" s="1474"/>
    </row>
    <row r="2255">
      <c r="A2255" s="1464">
        <v>2449.0</v>
      </c>
      <c r="B2255" s="1463" t="s">
        <v>5700</v>
      </c>
      <c r="C2255" s="1463" t="s">
        <v>5701</v>
      </c>
      <c r="D2255" s="1469">
        <v>44494.0</v>
      </c>
      <c r="E2255" s="1470" t="s">
        <v>5702</v>
      </c>
      <c r="F2255" s="1471">
        <v>6.41421693E8</v>
      </c>
      <c r="G2255" s="1471">
        <v>6.41421693E8</v>
      </c>
      <c r="H2255" s="1472" t="b">
        <v>1</v>
      </c>
      <c r="I2255" s="1468" t="s">
        <v>76</v>
      </c>
      <c r="J2255" s="1472" t="b">
        <v>1</v>
      </c>
      <c r="K2255" s="1468" t="s">
        <v>1204</v>
      </c>
      <c r="L2255" s="1471">
        <v>6.6839565594E10</v>
      </c>
      <c r="M2255" s="1463" t="s">
        <v>2426</v>
      </c>
      <c r="N2255" s="1463" t="s">
        <v>244</v>
      </c>
      <c r="O2255" s="1463" t="s">
        <v>244</v>
      </c>
      <c r="P2255" s="1463" t="s">
        <v>2426</v>
      </c>
    </row>
    <row r="2256" hidden="1">
      <c r="A2256" s="1464">
        <v>2450.0</v>
      </c>
      <c r="B2256" s="1463" t="s">
        <v>17454</v>
      </c>
      <c r="C2256" s="1463" t="s">
        <v>17455</v>
      </c>
      <c r="D2256" s="1469">
        <v>44489.0</v>
      </c>
      <c r="E2256" s="1470" t="s">
        <v>17456</v>
      </c>
      <c r="F2256" s="1471">
        <v>8.3884738E8</v>
      </c>
      <c r="G2256" s="1471">
        <v>8.3884738E8</v>
      </c>
      <c r="H2256" s="1472" t="b">
        <v>0</v>
      </c>
      <c r="I2256" s="1468" t="s">
        <v>76</v>
      </c>
      <c r="J2256" s="1472" t="b">
        <v>0</v>
      </c>
      <c r="K2256" s="1468" t="s">
        <v>5142</v>
      </c>
      <c r="L2256" s="1471">
        <v>6.620964333E9</v>
      </c>
      <c r="M2256" s="1463" t="s">
        <v>2426</v>
      </c>
      <c r="N2256" s="1463" t="s">
        <v>5061</v>
      </c>
      <c r="O2256" s="1463" t="s">
        <v>17457</v>
      </c>
      <c r="P2256" s="1463" t="s">
        <v>2426</v>
      </c>
    </row>
    <row r="2257">
      <c r="A2257" s="1464">
        <v>2451.0</v>
      </c>
      <c r="B2257" s="1463" t="s">
        <v>3722</v>
      </c>
      <c r="C2257" s="1463" t="s">
        <v>5703</v>
      </c>
      <c r="D2257" s="1469">
        <v>44475.0</v>
      </c>
      <c r="E2257" s="1470" t="s">
        <v>5704</v>
      </c>
      <c r="F2257" s="1471">
        <v>6.44598262E8</v>
      </c>
      <c r="G2257" s="1471">
        <v>6.44598262E8</v>
      </c>
      <c r="H2257" s="1472" t="b">
        <v>1</v>
      </c>
      <c r="I2257" s="1468" t="s">
        <v>76</v>
      </c>
      <c r="J2257" s="1472" t="b">
        <v>1</v>
      </c>
      <c r="K2257" s="1468" t="s">
        <v>1077</v>
      </c>
      <c r="L2257" s="1471">
        <v>6.6618258585E10</v>
      </c>
      <c r="M2257" s="1463" t="s">
        <v>2432</v>
      </c>
      <c r="N2257" s="1463" t="s">
        <v>244</v>
      </c>
      <c r="O2257" s="1463" t="s">
        <v>244</v>
      </c>
      <c r="P2257" s="1463" t="s">
        <v>5503</v>
      </c>
    </row>
    <row r="2258">
      <c r="A2258" s="1464">
        <v>2452.0</v>
      </c>
      <c r="B2258" s="1463" t="s">
        <v>5706</v>
      </c>
      <c r="C2258" s="1463" t="s">
        <v>5707</v>
      </c>
      <c r="D2258" s="1469">
        <v>44494.0</v>
      </c>
      <c r="E2258" s="1470" t="s">
        <v>5708</v>
      </c>
      <c r="F2258" s="1471">
        <v>6.41432659E8</v>
      </c>
      <c r="G2258" s="1471">
        <v>6.41432659E8</v>
      </c>
      <c r="H2258" s="1472" t="b">
        <v>1</v>
      </c>
      <c r="I2258" s="1468" t="s">
        <v>76</v>
      </c>
      <c r="J2258" s="1472" t="b">
        <v>1</v>
      </c>
      <c r="K2258" s="1468" t="s">
        <v>1204</v>
      </c>
      <c r="L2258" s="1471">
        <v>6.6839565594E10</v>
      </c>
      <c r="M2258" s="1463" t="s">
        <v>2432</v>
      </c>
      <c r="N2258" s="1463" t="s">
        <v>244</v>
      </c>
      <c r="O2258" s="1463" t="s">
        <v>244</v>
      </c>
      <c r="P2258" s="1463" t="s">
        <v>2432</v>
      </c>
    </row>
    <row r="2259" hidden="1">
      <c r="A2259" s="1464">
        <v>2453.0</v>
      </c>
      <c r="B2259" s="1463" t="s">
        <v>17458</v>
      </c>
      <c r="C2259" s="1463" t="s">
        <v>17459</v>
      </c>
      <c r="D2259" s="1469">
        <v>44494.0</v>
      </c>
      <c r="E2259" s="1470" t="s">
        <v>17460</v>
      </c>
      <c r="F2259" s="1471">
        <v>6.41421937E8</v>
      </c>
      <c r="G2259" s="1471">
        <v>6.41421937E8</v>
      </c>
      <c r="H2259" s="1472" t="b">
        <v>0</v>
      </c>
      <c r="I2259" s="1468" t="s">
        <v>76</v>
      </c>
      <c r="J2259" s="1472" t="b">
        <v>0</v>
      </c>
      <c r="K2259" s="1473"/>
      <c r="L2259" s="1473"/>
      <c r="M2259" s="1463" t="s">
        <v>2464</v>
      </c>
      <c r="N2259" s="1463" t="s">
        <v>5428</v>
      </c>
      <c r="O2259" s="1474"/>
      <c r="P2259" s="1463" t="s">
        <v>2464</v>
      </c>
    </row>
    <row r="2260">
      <c r="A2260" s="1464">
        <v>2454.0</v>
      </c>
      <c r="B2260" s="1463" t="s">
        <v>5709</v>
      </c>
      <c r="C2260" s="1463" t="s">
        <v>5710</v>
      </c>
      <c r="D2260" s="1469">
        <v>44494.0</v>
      </c>
      <c r="E2260" s="1470" t="s">
        <v>5711</v>
      </c>
      <c r="F2260" s="1471">
        <v>6.4143265E8</v>
      </c>
      <c r="G2260" s="1471">
        <v>6.4143265E8</v>
      </c>
      <c r="H2260" s="1472" t="b">
        <v>1</v>
      </c>
      <c r="I2260" s="1468" t="s">
        <v>76</v>
      </c>
      <c r="J2260" s="1472" t="b">
        <v>1</v>
      </c>
      <c r="K2260" s="1468" t="s">
        <v>1204</v>
      </c>
      <c r="L2260" s="1471">
        <v>6.6839565594E10</v>
      </c>
      <c r="M2260" s="1463" t="s">
        <v>2464</v>
      </c>
      <c r="N2260" s="1463" t="s">
        <v>244</v>
      </c>
      <c r="O2260" s="1463" t="s">
        <v>244</v>
      </c>
      <c r="P2260" s="1463" t="s">
        <v>2464</v>
      </c>
    </row>
    <row r="2261" hidden="1">
      <c r="A2261" s="1464">
        <v>2455.0</v>
      </c>
      <c r="B2261" s="1463" t="s">
        <v>17461</v>
      </c>
      <c r="C2261" s="1463" t="s">
        <v>17462</v>
      </c>
      <c r="D2261" s="1469">
        <v>44494.0</v>
      </c>
      <c r="E2261" s="1470" t="s">
        <v>17463</v>
      </c>
      <c r="F2261" s="1471">
        <v>6.41433205E8</v>
      </c>
      <c r="G2261" s="1471">
        <v>6.41433205E8</v>
      </c>
      <c r="H2261" s="1472" t="b">
        <v>0</v>
      </c>
      <c r="I2261" s="1468" t="s">
        <v>76</v>
      </c>
      <c r="J2261" s="1472" t="b">
        <v>0</v>
      </c>
      <c r="K2261" s="1473"/>
      <c r="L2261" s="1473"/>
      <c r="M2261" s="1463" t="s">
        <v>2464</v>
      </c>
      <c r="N2261" s="1463" t="s">
        <v>5398</v>
      </c>
      <c r="O2261" s="1474"/>
      <c r="P2261" s="1463" t="s">
        <v>2464</v>
      </c>
    </row>
    <row r="2262" hidden="1">
      <c r="A2262" s="1464">
        <v>2456.0</v>
      </c>
      <c r="B2262" s="1463" t="s">
        <v>17464</v>
      </c>
      <c r="C2262" s="1463" t="s">
        <v>17465</v>
      </c>
      <c r="D2262" s="1469">
        <v>44494.0</v>
      </c>
      <c r="E2262" s="1470" t="s">
        <v>17466</v>
      </c>
      <c r="F2262" s="1471">
        <v>2.1052216E7</v>
      </c>
      <c r="G2262" s="1468" t="s">
        <v>17467</v>
      </c>
      <c r="H2262" s="1472" t="b">
        <v>0</v>
      </c>
      <c r="I2262" s="1468" t="s">
        <v>76</v>
      </c>
      <c r="J2262" s="1472" t="b">
        <v>0</v>
      </c>
      <c r="K2262" s="1468" t="s">
        <v>4929</v>
      </c>
      <c r="L2262" s="1475">
        <v>6.69232E15</v>
      </c>
      <c r="M2262" s="1463" t="s">
        <v>2464</v>
      </c>
      <c r="N2262" s="1463" t="s">
        <v>4954</v>
      </c>
      <c r="O2262" s="1463" t="s">
        <v>5209</v>
      </c>
      <c r="P2262" s="1463" t="s">
        <v>2464</v>
      </c>
    </row>
    <row r="2263">
      <c r="A2263" s="1464">
        <v>2457.0</v>
      </c>
      <c r="B2263" s="1463" t="s">
        <v>5713</v>
      </c>
      <c r="C2263" s="1463" t="s">
        <v>5714</v>
      </c>
      <c r="D2263" s="1469">
        <v>44494.0</v>
      </c>
      <c r="E2263" s="1470" t="s">
        <v>5715</v>
      </c>
      <c r="F2263" s="1471">
        <v>6.41432914E8</v>
      </c>
      <c r="G2263" s="1471">
        <v>6.41432914E8</v>
      </c>
      <c r="H2263" s="1472" t="b">
        <v>1</v>
      </c>
      <c r="I2263" s="1468" t="s">
        <v>76</v>
      </c>
      <c r="J2263" s="1472" t="b">
        <v>1</v>
      </c>
      <c r="K2263" s="1468" t="s">
        <v>1204</v>
      </c>
      <c r="L2263" s="1471">
        <v>6.6839565594E10</v>
      </c>
      <c r="M2263" s="1463" t="s">
        <v>2937</v>
      </c>
      <c r="N2263" s="1463" t="s">
        <v>244</v>
      </c>
      <c r="O2263" s="1463" t="s">
        <v>244</v>
      </c>
      <c r="P2263" s="1463" t="s">
        <v>5028</v>
      </c>
    </row>
    <row r="2264" hidden="1">
      <c r="A2264" s="1464">
        <v>2458.0</v>
      </c>
      <c r="B2264" s="1463" t="s">
        <v>17468</v>
      </c>
      <c r="C2264" s="1463" t="s">
        <v>17469</v>
      </c>
      <c r="D2264" s="1469">
        <v>44494.0</v>
      </c>
      <c r="E2264" s="1470" t="s">
        <v>17470</v>
      </c>
      <c r="F2264" s="1471">
        <v>6.41434237E8</v>
      </c>
      <c r="G2264" s="1471">
        <v>6.41434237E8</v>
      </c>
      <c r="H2264" s="1472" t="b">
        <v>0</v>
      </c>
      <c r="I2264" s="1468" t="s">
        <v>76</v>
      </c>
      <c r="J2264" s="1472" t="b">
        <v>0</v>
      </c>
      <c r="K2264" s="1468" t="s">
        <v>4929</v>
      </c>
      <c r="L2264" s="1475">
        <v>6.69232E15</v>
      </c>
      <c r="M2264" s="1463" t="s">
        <v>2464</v>
      </c>
      <c r="N2264" s="1463" t="s">
        <v>4945</v>
      </c>
      <c r="O2264" s="1463" t="s">
        <v>4945</v>
      </c>
      <c r="P2264" s="1463" t="s">
        <v>2464</v>
      </c>
    </row>
    <row r="2265" hidden="1">
      <c r="A2265" s="1464">
        <v>2459.0</v>
      </c>
      <c r="B2265" s="1463" t="s">
        <v>17471</v>
      </c>
      <c r="C2265" s="1463" t="s">
        <v>17472</v>
      </c>
      <c r="D2265" s="1469">
        <v>44494.0</v>
      </c>
      <c r="E2265" s="1470" t="s">
        <v>17473</v>
      </c>
      <c r="F2265" s="1471">
        <v>6.41432819E8</v>
      </c>
      <c r="G2265" s="1471">
        <v>6.41432819E8</v>
      </c>
      <c r="H2265" s="1472" t="b">
        <v>0</v>
      </c>
      <c r="I2265" s="1468" t="s">
        <v>76</v>
      </c>
      <c r="J2265" s="1472" t="b">
        <v>0</v>
      </c>
      <c r="K2265" s="1468" t="s">
        <v>4929</v>
      </c>
      <c r="L2265" s="1475">
        <v>6.69232E15</v>
      </c>
      <c r="M2265" s="1463" t="s">
        <v>2464</v>
      </c>
      <c r="N2265" s="1474"/>
      <c r="O2265" s="1474"/>
      <c r="P2265" s="1463" t="s">
        <v>2464</v>
      </c>
    </row>
    <row r="2266">
      <c r="A2266" s="1464">
        <v>2460.0</v>
      </c>
      <c r="B2266" s="1463" t="s">
        <v>5716</v>
      </c>
      <c r="C2266" s="1463" t="s">
        <v>5717</v>
      </c>
      <c r="D2266" s="1469">
        <v>44494.0</v>
      </c>
      <c r="E2266" s="1470" t="s">
        <v>5718</v>
      </c>
      <c r="F2266" s="1471">
        <v>6.41433502E8</v>
      </c>
      <c r="G2266" s="1471">
        <v>6.41433502E8</v>
      </c>
      <c r="H2266" s="1472" t="b">
        <v>1</v>
      </c>
      <c r="I2266" s="1468" t="s">
        <v>76</v>
      </c>
      <c r="J2266" s="1472" t="b">
        <v>1</v>
      </c>
      <c r="K2266" s="1468" t="s">
        <v>1204</v>
      </c>
      <c r="L2266" s="1471">
        <v>6.6839565594E10</v>
      </c>
      <c r="M2266" s="1463" t="s">
        <v>2476</v>
      </c>
      <c r="N2266" s="1463" t="s">
        <v>244</v>
      </c>
      <c r="O2266" s="1463" t="s">
        <v>244</v>
      </c>
      <c r="P2266" s="1463" t="s">
        <v>5160</v>
      </c>
    </row>
    <row r="2267">
      <c r="A2267" s="1464">
        <v>2461.0</v>
      </c>
      <c r="B2267" s="1463" t="s">
        <v>5719</v>
      </c>
      <c r="C2267" s="1463" t="s">
        <v>5720</v>
      </c>
      <c r="D2267" s="1469">
        <v>44487.0</v>
      </c>
      <c r="E2267" s="1470" t="s">
        <v>5721</v>
      </c>
      <c r="F2267" s="1471">
        <v>9.48935222E8</v>
      </c>
      <c r="G2267" s="1471">
        <v>9.48935222E8</v>
      </c>
      <c r="H2267" s="1472" t="b">
        <v>1</v>
      </c>
      <c r="I2267" s="1468" t="s">
        <v>263</v>
      </c>
      <c r="J2267" s="1472" t="b">
        <v>1</v>
      </c>
      <c r="K2267" s="1468" t="s">
        <v>5142</v>
      </c>
      <c r="L2267" s="1471">
        <v>6.620964333E9</v>
      </c>
      <c r="M2267" s="1463" t="s">
        <v>2659</v>
      </c>
      <c r="N2267" s="1463" t="s">
        <v>244</v>
      </c>
      <c r="O2267" s="1463" t="s">
        <v>244</v>
      </c>
      <c r="P2267" s="1463" t="s">
        <v>2659</v>
      </c>
    </row>
    <row r="2268">
      <c r="A2268" s="1464">
        <v>2462.0</v>
      </c>
      <c r="B2268" s="1463" t="s">
        <v>5722</v>
      </c>
      <c r="C2268" s="1463" t="s">
        <v>5723</v>
      </c>
      <c r="D2268" s="1469">
        <v>44494.0</v>
      </c>
      <c r="E2268" s="1470" t="s">
        <v>5724</v>
      </c>
      <c r="F2268" s="1471">
        <v>6.4142204E8</v>
      </c>
      <c r="G2268" s="1471">
        <v>6.4142204E8</v>
      </c>
      <c r="H2268" s="1472" t="b">
        <v>1</v>
      </c>
      <c r="I2268" s="1468" t="s">
        <v>76</v>
      </c>
      <c r="J2268" s="1472" t="b">
        <v>1</v>
      </c>
      <c r="K2268" s="1468" t="s">
        <v>1204</v>
      </c>
      <c r="L2268" s="1471">
        <v>6.6839565594E10</v>
      </c>
      <c r="M2268" s="1463" t="s">
        <v>5391</v>
      </c>
      <c r="N2268" s="1463" t="s">
        <v>244</v>
      </c>
      <c r="O2268" s="1463" t="s">
        <v>244</v>
      </c>
      <c r="P2268" s="1463" t="s">
        <v>5391</v>
      </c>
    </row>
    <row r="2269">
      <c r="A2269" s="1464">
        <v>2463.0</v>
      </c>
      <c r="B2269" s="1463" t="s">
        <v>5725</v>
      </c>
      <c r="C2269" s="1463" t="s">
        <v>5726</v>
      </c>
      <c r="D2269" s="1469">
        <v>44494.0</v>
      </c>
      <c r="E2269" s="1470" t="s">
        <v>5727</v>
      </c>
      <c r="F2269" s="1471">
        <v>6.41433658E8</v>
      </c>
      <c r="G2269" s="1471">
        <v>6.41433658E8</v>
      </c>
      <c r="H2269" s="1472" t="b">
        <v>1</v>
      </c>
      <c r="I2269" s="1468" t="s">
        <v>76</v>
      </c>
      <c r="J2269" s="1472" t="b">
        <v>1</v>
      </c>
      <c r="K2269" s="1468" t="s">
        <v>1204</v>
      </c>
      <c r="L2269" s="1471">
        <v>6.6839565594E10</v>
      </c>
      <c r="M2269" s="1463" t="s">
        <v>2437</v>
      </c>
      <c r="N2269" s="1463" t="s">
        <v>244</v>
      </c>
      <c r="O2269" s="1463" t="s">
        <v>244</v>
      </c>
      <c r="P2269" s="1463" t="s">
        <v>2437</v>
      </c>
    </row>
    <row r="2270" hidden="1">
      <c r="A2270" s="1464">
        <v>2464.0</v>
      </c>
      <c r="B2270" s="1463" t="s">
        <v>17474</v>
      </c>
      <c r="C2270" s="1463" t="s">
        <v>17475</v>
      </c>
      <c r="D2270" s="1469">
        <v>44494.0</v>
      </c>
      <c r="E2270" s="1470" t="s">
        <v>17476</v>
      </c>
      <c r="F2270" s="1471">
        <v>6.41432983E8</v>
      </c>
      <c r="G2270" s="1471">
        <v>6.41432983E8</v>
      </c>
      <c r="H2270" s="1472" t="b">
        <v>0</v>
      </c>
      <c r="I2270" s="1468" t="s">
        <v>76</v>
      </c>
      <c r="J2270" s="1472" t="b">
        <v>0</v>
      </c>
      <c r="K2270" s="1473"/>
      <c r="L2270" s="1473"/>
      <c r="M2270" s="1463" t="s">
        <v>2464</v>
      </c>
      <c r="N2270" s="1463" t="s">
        <v>4986</v>
      </c>
      <c r="O2270" s="1474"/>
      <c r="P2270" s="1463" t="s">
        <v>2464</v>
      </c>
    </row>
    <row r="2271">
      <c r="A2271" s="1464">
        <v>2465.0</v>
      </c>
      <c r="B2271" s="1463" t="s">
        <v>5728</v>
      </c>
      <c r="C2271" s="1463" t="s">
        <v>5729</v>
      </c>
      <c r="D2271" s="1469">
        <v>44494.0</v>
      </c>
      <c r="E2271" s="1470" t="s">
        <v>5730</v>
      </c>
      <c r="F2271" s="1471">
        <v>6.41433549E8</v>
      </c>
      <c r="G2271" s="1471">
        <v>6.41433549E8</v>
      </c>
      <c r="H2271" s="1472" t="b">
        <v>1</v>
      </c>
      <c r="I2271" s="1468" t="s">
        <v>76</v>
      </c>
      <c r="J2271" s="1472" t="b">
        <v>1</v>
      </c>
      <c r="K2271" s="1468" t="s">
        <v>1204</v>
      </c>
      <c r="L2271" s="1471">
        <v>6.6839565594E10</v>
      </c>
      <c r="M2271" s="1463" t="s">
        <v>2426</v>
      </c>
      <c r="N2271" s="1463" t="s">
        <v>244</v>
      </c>
      <c r="O2271" s="1463" t="s">
        <v>244</v>
      </c>
      <c r="P2271" s="1463" t="s">
        <v>2426</v>
      </c>
    </row>
    <row r="2272">
      <c r="A2272" s="1464">
        <v>2466.0</v>
      </c>
      <c r="B2272" s="1463" t="s">
        <v>5731</v>
      </c>
      <c r="C2272" s="1463" t="s">
        <v>5732</v>
      </c>
      <c r="D2272" s="1469">
        <v>44494.0</v>
      </c>
      <c r="E2272" s="1470" t="s">
        <v>5733</v>
      </c>
      <c r="F2272" s="1471">
        <v>9.53748002E8</v>
      </c>
      <c r="G2272" s="1471">
        <v>9.53748002E8</v>
      </c>
      <c r="H2272" s="1472" t="b">
        <v>1</v>
      </c>
      <c r="I2272" s="1468" t="s">
        <v>76</v>
      </c>
      <c r="J2272" s="1472" t="b">
        <v>1</v>
      </c>
      <c r="K2272" s="1468" t="s">
        <v>1204</v>
      </c>
      <c r="L2272" s="1471">
        <v>6.6839565594E10</v>
      </c>
      <c r="M2272" s="1463" t="s">
        <v>2464</v>
      </c>
      <c r="N2272" s="1463" t="s">
        <v>244</v>
      </c>
      <c r="O2272" s="1463" t="s">
        <v>244</v>
      </c>
      <c r="P2272" s="1463" t="s">
        <v>2464</v>
      </c>
    </row>
    <row r="2273" hidden="1">
      <c r="A2273" s="1464">
        <v>2467.0</v>
      </c>
      <c r="B2273" s="1463" t="s">
        <v>17477</v>
      </c>
      <c r="C2273" s="1463" t="s">
        <v>17478</v>
      </c>
      <c r="D2273" s="1469">
        <v>44494.0</v>
      </c>
      <c r="E2273" s="1470" t="s">
        <v>17479</v>
      </c>
      <c r="F2273" s="1471">
        <v>6.41435027E8</v>
      </c>
      <c r="G2273" s="1471">
        <v>6.41435027E8</v>
      </c>
      <c r="H2273" s="1472" t="b">
        <v>0</v>
      </c>
      <c r="I2273" s="1468" t="s">
        <v>76</v>
      </c>
      <c r="J2273" s="1472" t="b">
        <v>0</v>
      </c>
      <c r="K2273" s="1473"/>
      <c r="L2273" s="1473"/>
      <c r="M2273" s="1463" t="s">
        <v>2464</v>
      </c>
      <c r="N2273" s="1463" t="s">
        <v>5479</v>
      </c>
      <c r="O2273" s="1474"/>
      <c r="P2273" s="1463" t="s">
        <v>2464</v>
      </c>
    </row>
    <row r="2274">
      <c r="A2274" s="1464">
        <v>2468.0</v>
      </c>
      <c r="B2274" s="1463" t="s">
        <v>5734</v>
      </c>
      <c r="C2274" s="1463" t="s">
        <v>5735</v>
      </c>
      <c r="D2274" s="1469">
        <v>44494.0</v>
      </c>
      <c r="E2274" s="1470" t="s">
        <v>5736</v>
      </c>
      <c r="F2274" s="1471">
        <v>6.45818028E8</v>
      </c>
      <c r="G2274" s="1471">
        <v>6.45818028E8</v>
      </c>
      <c r="H2274" s="1472" t="b">
        <v>1</v>
      </c>
      <c r="I2274" s="1468" t="s">
        <v>76</v>
      </c>
      <c r="J2274" s="1472" t="b">
        <v>1</v>
      </c>
      <c r="K2274" s="1468" t="s">
        <v>1204</v>
      </c>
      <c r="L2274" s="1471">
        <v>6.6839565594E10</v>
      </c>
      <c r="M2274" s="1463" t="s">
        <v>2426</v>
      </c>
      <c r="N2274" s="1463" t="s">
        <v>244</v>
      </c>
      <c r="O2274" s="1463" t="s">
        <v>244</v>
      </c>
      <c r="P2274" s="1463" t="s">
        <v>5316</v>
      </c>
    </row>
    <row r="2275">
      <c r="A2275" s="1464">
        <v>2469.0</v>
      </c>
      <c r="B2275" s="1463" t="s">
        <v>5737</v>
      </c>
      <c r="C2275" s="1463" t="s">
        <v>5738</v>
      </c>
      <c r="D2275" s="1469">
        <v>44494.0</v>
      </c>
      <c r="E2275" s="1470" t="s">
        <v>5739</v>
      </c>
      <c r="F2275" s="1471">
        <v>6.41435146E8</v>
      </c>
      <c r="G2275" s="1471">
        <v>6.41435146E8</v>
      </c>
      <c r="H2275" s="1472" t="b">
        <v>1</v>
      </c>
      <c r="I2275" s="1468" t="s">
        <v>76</v>
      </c>
      <c r="J2275" s="1472" t="b">
        <v>1</v>
      </c>
      <c r="K2275" s="1468" t="s">
        <v>1204</v>
      </c>
      <c r="L2275" s="1471">
        <v>6.6839565594E10</v>
      </c>
      <c r="M2275" s="1463" t="s">
        <v>2426</v>
      </c>
      <c r="N2275" s="1463" t="s">
        <v>244</v>
      </c>
      <c r="O2275" s="1463" t="s">
        <v>244</v>
      </c>
      <c r="P2275" s="1463" t="s">
        <v>2426</v>
      </c>
    </row>
    <row r="2276" hidden="1">
      <c r="A2276" s="1464">
        <v>2470.0</v>
      </c>
      <c r="B2276" s="1463" t="s">
        <v>17480</v>
      </c>
      <c r="C2276" s="1463" t="s">
        <v>17480</v>
      </c>
      <c r="D2276" s="1469">
        <v>44331.0</v>
      </c>
      <c r="E2276" s="1470" t="s">
        <v>17481</v>
      </c>
      <c r="F2276" s="1471">
        <v>8.80223658E8</v>
      </c>
      <c r="G2276" s="1471">
        <v>8.80223658E8</v>
      </c>
      <c r="H2276" s="1472" t="b">
        <v>0</v>
      </c>
      <c r="I2276" s="1468" t="s">
        <v>76</v>
      </c>
      <c r="J2276" s="1472" t="b">
        <v>0</v>
      </c>
      <c r="K2276" s="1468" t="s">
        <v>4940</v>
      </c>
      <c r="L2276" s="1471">
        <v>6.68193916E10</v>
      </c>
      <c r="M2276" s="1463" t="s">
        <v>2426</v>
      </c>
      <c r="O2276" s="1474"/>
      <c r="P2276" s="1463" t="s">
        <v>2426</v>
      </c>
    </row>
    <row r="2277" hidden="1">
      <c r="A2277" s="1464">
        <v>2471.0</v>
      </c>
      <c r="B2277" s="1463" t="s">
        <v>17482</v>
      </c>
      <c r="C2277" s="1463" t="s">
        <v>17483</v>
      </c>
      <c r="D2277" s="1469">
        <v>44479.0</v>
      </c>
      <c r="E2277" s="1470" t="s">
        <v>17484</v>
      </c>
      <c r="F2277" s="1471">
        <v>9.37198098E8</v>
      </c>
      <c r="G2277" s="1471">
        <v>9.37198098E8</v>
      </c>
      <c r="H2277" s="1472" t="b">
        <v>0</v>
      </c>
      <c r="I2277" s="1468" t="s">
        <v>244</v>
      </c>
      <c r="J2277" s="1472" t="b">
        <v>1</v>
      </c>
      <c r="K2277" s="1473"/>
      <c r="L2277" s="1473"/>
      <c r="M2277" s="1474"/>
      <c r="N2277" s="1474"/>
      <c r="O2277" s="1474"/>
      <c r="P2277" s="1474"/>
    </row>
    <row r="2278" hidden="1">
      <c r="A2278" s="1464">
        <v>2472.0</v>
      </c>
      <c r="B2278" s="1463" t="s">
        <v>17485</v>
      </c>
      <c r="C2278" s="1463" t="s">
        <v>17486</v>
      </c>
      <c r="D2278" s="1469">
        <v>44477.0</v>
      </c>
      <c r="E2278" s="1470" t="s">
        <v>17487</v>
      </c>
      <c r="F2278" s="1471">
        <v>8.67553734E8</v>
      </c>
      <c r="G2278" s="1471">
        <v>8.67553734E8</v>
      </c>
      <c r="H2278" s="1472" t="b">
        <v>0</v>
      </c>
      <c r="I2278" s="1468" t="s">
        <v>76</v>
      </c>
      <c r="J2278" s="1472" t="b">
        <v>1</v>
      </c>
      <c r="K2278" s="1473"/>
      <c r="L2278" s="1473"/>
      <c r="M2278" s="1463" t="s">
        <v>2440</v>
      </c>
      <c r="N2278" s="1474"/>
      <c r="O2278" s="1474"/>
      <c r="P2278" s="1463" t="s">
        <v>2440</v>
      </c>
    </row>
    <row r="2279" hidden="1">
      <c r="A2279" s="1464">
        <v>2473.0</v>
      </c>
      <c r="B2279" s="1463" t="s">
        <v>17488</v>
      </c>
      <c r="C2279" s="1463" t="s">
        <v>17489</v>
      </c>
      <c r="D2279" s="1469">
        <v>44480.0</v>
      </c>
      <c r="E2279" s="1470" t="s">
        <v>17490</v>
      </c>
      <c r="F2279" s="1471">
        <v>8.68036999E8</v>
      </c>
      <c r="G2279" s="1471">
        <v>8.68036999E8</v>
      </c>
      <c r="H2279" s="1472" t="b">
        <v>0</v>
      </c>
      <c r="I2279" s="1468" t="s">
        <v>244</v>
      </c>
      <c r="J2279" s="1472" t="b">
        <v>1</v>
      </c>
      <c r="K2279" s="1468" t="s">
        <v>16877</v>
      </c>
      <c r="L2279" s="1471">
        <v>6.6850622563E10</v>
      </c>
      <c r="M2279" s="1463" t="s">
        <v>2464</v>
      </c>
      <c r="N2279" s="1474"/>
      <c r="O2279" s="1474"/>
      <c r="P2279" s="1463" t="s">
        <v>2464</v>
      </c>
    </row>
    <row r="2280" hidden="1">
      <c r="A2280" s="1464">
        <v>2474.0</v>
      </c>
      <c r="B2280" s="1463" t="s">
        <v>17491</v>
      </c>
      <c r="C2280" s="1463" t="s">
        <v>17491</v>
      </c>
      <c r="D2280" s="1469">
        <v>44480.0</v>
      </c>
      <c r="E2280" s="1470" t="s">
        <v>17492</v>
      </c>
      <c r="F2280" s="1471">
        <v>6.6029262899E10</v>
      </c>
      <c r="G2280" s="1475">
        <v>6.60946E11</v>
      </c>
      <c r="H2280" s="1472" t="b">
        <v>0</v>
      </c>
      <c r="I2280" s="1468" t="s">
        <v>76</v>
      </c>
      <c r="J2280" s="1472" t="b">
        <v>1</v>
      </c>
      <c r="K2280" s="1473"/>
      <c r="L2280" s="1473"/>
      <c r="M2280" s="1463" t="s">
        <v>2464</v>
      </c>
      <c r="N2280" s="1474"/>
      <c r="O2280" s="1474"/>
      <c r="P2280" s="1463" t="s">
        <v>2464</v>
      </c>
    </row>
    <row r="2281">
      <c r="A2281" s="1464">
        <v>2475.0</v>
      </c>
      <c r="B2281" s="1463" t="s">
        <v>5741</v>
      </c>
      <c r="C2281" s="1463" t="s">
        <v>5742</v>
      </c>
      <c r="D2281" s="1469">
        <v>44502.0</v>
      </c>
      <c r="E2281" s="1470" t="s">
        <v>5743</v>
      </c>
      <c r="F2281" s="1471">
        <v>2.3319091E7</v>
      </c>
      <c r="G2281" s="1471">
        <v>6.35357213E8</v>
      </c>
      <c r="H2281" s="1472" t="b">
        <v>1</v>
      </c>
      <c r="I2281" s="1468" t="s">
        <v>76</v>
      </c>
      <c r="J2281" s="1472" t="b">
        <v>1</v>
      </c>
      <c r="K2281" s="1468" t="s">
        <v>4936</v>
      </c>
      <c r="L2281" s="1471">
        <v>6.6909921784E10</v>
      </c>
      <c r="M2281" s="1463" t="s">
        <v>2426</v>
      </c>
      <c r="N2281" s="1463" t="s">
        <v>244</v>
      </c>
      <c r="O2281" s="1463" t="s">
        <v>244</v>
      </c>
      <c r="P2281" s="1463" t="s">
        <v>5024</v>
      </c>
    </row>
    <row r="2282" hidden="1">
      <c r="A2282" s="1464">
        <v>2476.0</v>
      </c>
      <c r="B2282" s="1463" t="s">
        <v>17493</v>
      </c>
      <c r="C2282" s="1463" t="s">
        <v>17493</v>
      </c>
      <c r="D2282" s="1469">
        <v>43780.0</v>
      </c>
      <c r="E2282" s="1470" t="s">
        <v>17494</v>
      </c>
      <c r="F2282" s="1471">
        <v>9.22811818E8</v>
      </c>
      <c r="G2282" s="1473"/>
      <c r="H2282" s="1472" t="b">
        <v>0</v>
      </c>
      <c r="I2282" s="1468" t="s">
        <v>76</v>
      </c>
      <c r="J2282" s="1472" t="b">
        <v>1</v>
      </c>
      <c r="K2282" s="1473"/>
      <c r="L2282" s="1473"/>
      <c r="M2282" s="1463" t="s">
        <v>2426</v>
      </c>
      <c r="O2282" s="1474"/>
      <c r="P2282" s="1463" t="s">
        <v>2426</v>
      </c>
    </row>
    <row r="2283" hidden="1">
      <c r="A2283" s="1464">
        <v>2477.0</v>
      </c>
      <c r="B2283" s="1463" t="s">
        <v>17495</v>
      </c>
      <c r="C2283" s="1463" t="s">
        <v>17496</v>
      </c>
      <c r="D2283" s="1469">
        <v>44489.0</v>
      </c>
      <c r="E2283" s="1470" t="s">
        <v>17497</v>
      </c>
      <c r="F2283" s="1471">
        <v>8.3884738E8</v>
      </c>
      <c r="G2283" s="1471">
        <v>8.3884738E8</v>
      </c>
      <c r="H2283" s="1472" t="b">
        <v>0</v>
      </c>
      <c r="I2283" s="1468" t="s">
        <v>76</v>
      </c>
      <c r="J2283" s="1472" t="b">
        <v>0</v>
      </c>
      <c r="K2283" s="1468" t="s">
        <v>5142</v>
      </c>
      <c r="L2283" s="1471">
        <v>6.620964333E9</v>
      </c>
      <c r="M2283" s="1463" t="s">
        <v>2464</v>
      </c>
      <c r="N2283" s="1463" t="s">
        <v>5148</v>
      </c>
      <c r="O2283" s="1474"/>
      <c r="P2283" s="1463" t="s">
        <v>5959</v>
      </c>
    </row>
    <row r="2284" hidden="1">
      <c r="A2284" s="1464">
        <v>2478.0</v>
      </c>
      <c r="B2284" s="1463" t="s">
        <v>5745</v>
      </c>
      <c r="C2284" s="1463" t="s">
        <v>5746</v>
      </c>
      <c r="D2284" s="1469">
        <v>44490.0</v>
      </c>
      <c r="E2284" s="1470" t="s">
        <v>5747</v>
      </c>
      <c r="F2284" s="1471">
        <v>7.6220832E7</v>
      </c>
      <c r="G2284" s="1471">
        <v>8.98723814E8</v>
      </c>
      <c r="H2284" s="1472" t="b">
        <v>0</v>
      </c>
      <c r="I2284" s="1468" t="s">
        <v>244</v>
      </c>
      <c r="J2284" s="1472" t="b">
        <v>0</v>
      </c>
      <c r="K2284" s="1468" t="s">
        <v>4936</v>
      </c>
      <c r="L2284" s="1471">
        <v>6.6909921784E10</v>
      </c>
      <c r="M2284" s="1463" t="s">
        <v>2464</v>
      </c>
      <c r="N2284" s="1463" t="s">
        <v>244</v>
      </c>
      <c r="O2284" s="1463" t="s">
        <v>244</v>
      </c>
      <c r="P2284" s="1463" t="s">
        <v>2464</v>
      </c>
    </row>
    <row r="2285" hidden="1">
      <c r="A2285" s="1464">
        <v>2479.0</v>
      </c>
      <c r="B2285" s="1463" t="s">
        <v>17498</v>
      </c>
      <c r="C2285" s="1463" t="s">
        <v>17499</v>
      </c>
      <c r="D2285" s="1469">
        <v>44487.0</v>
      </c>
      <c r="E2285" s="1470" t="s">
        <v>17500</v>
      </c>
      <c r="F2285" s="1471">
        <v>6.6655923565E10</v>
      </c>
      <c r="G2285" s="1471">
        <v>6.6966495395E10</v>
      </c>
      <c r="H2285" s="1472" t="b">
        <v>0</v>
      </c>
      <c r="I2285" s="1468" t="s">
        <v>76</v>
      </c>
      <c r="J2285" s="1472" t="b">
        <v>1</v>
      </c>
      <c r="K2285" s="1473"/>
      <c r="L2285" s="1473"/>
      <c r="M2285" s="1463" t="s">
        <v>3363</v>
      </c>
      <c r="N2285" s="1463" t="s">
        <v>5089</v>
      </c>
      <c r="O2285" s="1474"/>
      <c r="P2285" s="1463" t="s">
        <v>3363</v>
      </c>
    </row>
    <row r="2286" hidden="1">
      <c r="A2286" s="1464">
        <v>2480.0</v>
      </c>
      <c r="B2286" s="1463" t="s">
        <v>17501</v>
      </c>
      <c r="C2286" s="1463" t="s">
        <v>17502</v>
      </c>
      <c r="D2286" s="1469">
        <v>44487.0</v>
      </c>
      <c r="E2286" s="1470" t="s">
        <v>17503</v>
      </c>
      <c r="F2286" s="1471">
        <v>8.09894561E8</v>
      </c>
      <c r="G2286" s="1471">
        <v>8.09894561E8</v>
      </c>
      <c r="H2286" s="1472" t="b">
        <v>0</v>
      </c>
      <c r="I2286" s="1468" t="s">
        <v>76</v>
      </c>
      <c r="J2286" s="1472" t="b">
        <v>0</v>
      </c>
      <c r="K2286" s="1468" t="s">
        <v>14255</v>
      </c>
      <c r="L2286" s="1476"/>
      <c r="M2286" s="1463" t="s">
        <v>5391</v>
      </c>
      <c r="N2286" s="1463" t="s">
        <v>6473</v>
      </c>
      <c r="P2286" s="1463" t="s">
        <v>5391</v>
      </c>
    </row>
    <row r="2287" hidden="1">
      <c r="A2287" s="1464">
        <v>2481.0</v>
      </c>
      <c r="B2287" s="1463" t="s">
        <v>17504</v>
      </c>
      <c r="C2287" s="1463" t="s">
        <v>17505</v>
      </c>
      <c r="D2287" s="1469">
        <v>44487.0</v>
      </c>
      <c r="E2287" s="1470" t="s">
        <v>17506</v>
      </c>
      <c r="F2287" s="1471">
        <v>2.0196365E7</v>
      </c>
      <c r="G2287" s="1471">
        <v>2.0196365E7</v>
      </c>
      <c r="H2287" s="1472" t="b">
        <v>0</v>
      </c>
      <c r="I2287" s="1468" t="s">
        <v>76</v>
      </c>
      <c r="J2287" s="1472" t="b">
        <v>0</v>
      </c>
      <c r="K2287" s="1468" t="s">
        <v>14255</v>
      </c>
      <c r="L2287" s="1476"/>
      <c r="M2287" s="1463" t="s">
        <v>5391</v>
      </c>
      <c r="N2287" s="1463" t="s">
        <v>5019</v>
      </c>
      <c r="O2287" s="1474"/>
      <c r="P2287" s="1463" t="s">
        <v>5391</v>
      </c>
    </row>
    <row r="2288">
      <c r="A2288" s="1464">
        <v>2482.0</v>
      </c>
      <c r="B2288" s="1463" t="s">
        <v>2480</v>
      </c>
      <c r="C2288" s="1463" t="s">
        <v>5748</v>
      </c>
      <c r="D2288" s="1469">
        <v>44496.0</v>
      </c>
      <c r="E2288" s="1470" t="s">
        <v>5749</v>
      </c>
      <c r="F2288" s="1471">
        <v>2.67912E7</v>
      </c>
      <c r="G2288" s="1471">
        <v>2.67912E7</v>
      </c>
      <c r="H2288" s="1472" t="b">
        <v>1</v>
      </c>
      <c r="I2288" s="1468" t="s">
        <v>76</v>
      </c>
      <c r="J2288" s="1472" t="b">
        <v>1</v>
      </c>
      <c r="K2288" s="1468" t="s">
        <v>4940</v>
      </c>
      <c r="L2288" s="1471">
        <v>6.68193916E10</v>
      </c>
      <c r="M2288" s="1463" t="s">
        <v>2426</v>
      </c>
      <c r="N2288" s="1463" t="s">
        <v>244</v>
      </c>
      <c r="O2288" s="1463" t="s">
        <v>244</v>
      </c>
      <c r="P2288" s="1463" t="s">
        <v>2426</v>
      </c>
    </row>
    <row r="2289">
      <c r="A2289" s="1464">
        <v>2483.0</v>
      </c>
      <c r="B2289" s="1463" t="s">
        <v>2917</v>
      </c>
      <c r="C2289" s="1463" t="s">
        <v>5750</v>
      </c>
      <c r="D2289" s="1469">
        <v>45042.0</v>
      </c>
      <c r="E2289" s="1470" t="s">
        <v>5751</v>
      </c>
      <c r="F2289" s="1471">
        <v>2.6329E7</v>
      </c>
      <c r="G2289" s="1471">
        <v>2.6329E7</v>
      </c>
      <c r="H2289" s="1472" t="b">
        <v>1</v>
      </c>
      <c r="I2289" s="1468" t="s">
        <v>76</v>
      </c>
      <c r="J2289" s="1472" t="b">
        <v>1</v>
      </c>
      <c r="K2289" s="1468" t="s">
        <v>1077</v>
      </c>
      <c r="L2289" s="1471">
        <v>6.6618258585E10</v>
      </c>
      <c r="M2289" s="1463" t="s">
        <v>2659</v>
      </c>
      <c r="N2289" s="1463" t="s">
        <v>244</v>
      </c>
      <c r="O2289" s="1463" t="s">
        <v>244</v>
      </c>
      <c r="P2289" s="1463" t="s">
        <v>2659</v>
      </c>
    </row>
    <row r="2290" hidden="1">
      <c r="A2290" s="1464">
        <v>2484.0</v>
      </c>
      <c r="B2290" s="1463" t="s">
        <v>17507</v>
      </c>
      <c r="C2290" s="1463" t="s">
        <v>17508</v>
      </c>
      <c r="D2290" s="1469">
        <v>44464.0</v>
      </c>
      <c r="E2290" s="1470" t="s">
        <v>17509</v>
      </c>
      <c r="F2290" s="1471">
        <v>2.797E7</v>
      </c>
      <c r="G2290" s="1471">
        <v>8.45171348E8</v>
      </c>
      <c r="H2290" s="1472" t="b">
        <v>0</v>
      </c>
      <c r="I2290" s="1468" t="s">
        <v>76</v>
      </c>
      <c r="J2290" s="1472" t="b">
        <v>0</v>
      </c>
      <c r="K2290" s="1473"/>
      <c r="L2290" s="1473"/>
      <c r="M2290" s="1474"/>
      <c r="N2290" s="1474"/>
      <c r="O2290" s="1474"/>
      <c r="P2290" s="1474"/>
    </row>
    <row r="2291">
      <c r="A2291" s="1464">
        <v>2485.0</v>
      </c>
      <c r="B2291" s="1463" t="s">
        <v>5752</v>
      </c>
      <c r="C2291" s="1463" t="s">
        <v>5753</v>
      </c>
      <c r="D2291" s="1469">
        <v>44492.0</v>
      </c>
      <c r="E2291" s="1470" t="s">
        <v>5754</v>
      </c>
      <c r="F2291" s="1471">
        <v>3.84250257E8</v>
      </c>
      <c r="G2291" s="1471">
        <v>3.84250257E8</v>
      </c>
      <c r="H2291" s="1472" t="b">
        <v>1</v>
      </c>
      <c r="I2291" s="1468" t="s">
        <v>263</v>
      </c>
      <c r="J2291" s="1472" t="b">
        <v>1</v>
      </c>
      <c r="K2291" s="1468" t="s">
        <v>1204</v>
      </c>
      <c r="L2291" s="1471">
        <v>6.6839565594E10</v>
      </c>
      <c r="M2291" s="1463" t="s">
        <v>2437</v>
      </c>
      <c r="N2291" s="1463" t="s">
        <v>244</v>
      </c>
      <c r="O2291" s="1463" t="s">
        <v>244</v>
      </c>
      <c r="P2291" s="1463" t="s">
        <v>5346</v>
      </c>
    </row>
    <row r="2292" hidden="1">
      <c r="A2292" s="1464">
        <v>2486.0</v>
      </c>
      <c r="B2292" s="1463" t="s">
        <v>17510</v>
      </c>
      <c r="C2292" s="1463" t="s">
        <v>17511</v>
      </c>
      <c r="D2292" s="1469">
        <v>44489.0</v>
      </c>
      <c r="E2292" s="1470" t="s">
        <v>17512</v>
      </c>
      <c r="F2292" s="1471">
        <v>6.35946224E8</v>
      </c>
      <c r="G2292" s="1471">
        <v>6.35946224E8</v>
      </c>
      <c r="H2292" s="1472" t="b">
        <v>0</v>
      </c>
      <c r="I2292" s="1468" t="s">
        <v>244</v>
      </c>
      <c r="J2292" s="1472" t="b">
        <v>0</v>
      </c>
      <c r="K2292" s="1468" t="s">
        <v>14736</v>
      </c>
      <c r="L2292" s="1471">
        <v>6.6944964881E10</v>
      </c>
      <c r="M2292" s="1474"/>
      <c r="N2292" s="1474"/>
      <c r="O2292" s="1474"/>
      <c r="P2292" s="1474"/>
    </row>
    <row r="2293" hidden="1">
      <c r="A2293" s="1464">
        <v>2487.0</v>
      </c>
      <c r="B2293" s="1463" t="s">
        <v>17513</v>
      </c>
      <c r="C2293" s="1463" t="s">
        <v>17514</v>
      </c>
      <c r="D2293" s="1469">
        <v>44489.0</v>
      </c>
      <c r="E2293" s="1470" t="s">
        <v>17515</v>
      </c>
      <c r="F2293" s="1471">
        <v>9.37686615E8</v>
      </c>
      <c r="G2293" s="1471">
        <v>9.37686615E8</v>
      </c>
      <c r="H2293" s="1472" t="b">
        <v>0</v>
      </c>
      <c r="I2293" s="1468" t="s">
        <v>244</v>
      </c>
      <c r="J2293" s="1472" t="b">
        <v>0</v>
      </c>
      <c r="K2293" s="1468" t="s">
        <v>14736</v>
      </c>
      <c r="L2293" s="1471">
        <v>6.6944964881E10</v>
      </c>
      <c r="M2293" s="1474"/>
      <c r="N2293" s="1474"/>
      <c r="O2293" s="1474"/>
      <c r="P2293" s="1474"/>
    </row>
    <row r="2294" hidden="1">
      <c r="A2294" s="1464">
        <v>2488.0</v>
      </c>
      <c r="B2294" s="1463" t="s">
        <v>17516</v>
      </c>
      <c r="C2294" s="1463" t="s">
        <v>17517</v>
      </c>
      <c r="D2294" s="1469">
        <v>44512.0</v>
      </c>
      <c r="E2294" s="1470" t="s">
        <v>17518</v>
      </c>
      <c r="F2294" s="1471">
        <v>6.6020907888E10</v>
      </c>
      <c r="G2294" s="1471">
        <v>6.6020907888E10</v>
      </c>
      <c r="H2294" s="1472" t="b">
        <v>0</v>
      </c>
      <c r="I2294" s="1468" t="s">
        <v>76</v>
      </c>
      <c r="J2294" s="1472" t="b">
        <v>0</v>
      </c>
      <c r="K2294" s="1468" t="s">
        <v>16262</v>
      </c>
      <c r="L2294" s="1471">
        <v>6.6876265441E10</v>
      </c>
      <c r="M2294" s="1463" t="s">
        <v>5006</v>
      </c>
      <c r="N2294" s="1463" t="s">
        <v>5006</v>
      </c>
      <c r="P2294" s="1474"/>
    </row>
    <row r="2295" hidden="1">
      <c r="A2295" s="1464">
        <v>2489.0</v>
      </c>
      <c r="B2295" s="1463" t="s">
        <v>17519</v>
      </c>
      <c r="C2295" s="1463" t="s">
        <v>17519</v>
      </c>
      <c r="D2295" s="1469">
        <v>44490.0</v>
      </c>
      <c r="E2295" s="1470" t="s">
        <v>17520</v>
      </c>
      <c r="F2295" s="1471">
        <v>9.37686615E8</v>
      </c>
      <c r="G2295" s="1471">
        <v>9.37686615E8</v>
      </c>
      <c r="H2295" s="1472" t="b">
        <v>0</v>
      </c>
      <c r="I2295" s="1468" t="s">
        <v>244</v>
      </c>
      <c r="J2295" s="1472" t="b">
        <v>0</v>
      </c>
      <c r="K2295" s="1468" t="s">
        <v>14736</v>
      </c>
      <c r="L2295" s="1471">
        <v>6.6944964881E10</v>
      </c>
      <c r="M2295" s="1463" t="s">
        <v>2426</v>
      </c>
      <c r="O2295" s="1474"/>
      <c r="P2295" s="1463" t="s">
        <v>2426</v>
      </c>
    </row>
    <row r="2296" hidden="1">
      <c r="A2296" s="1464">
        <v>2490.0</v>
      </c>
      <c r="B2296" s="1463" t="s">
        <v>17521</v>
      </c>
      <c r="C2296" s="1463" t="s">
        <v>17522</v>
      </c>
      <c r="D2296" s="1469">
        <v>44470.0</v>
      </c>
      <c r="E2296" s="1470" t="s">
        <v>17523</v>
      </c>
      <c r="F2296" s="1471">
        <v>2.0124245E7</v>
      </c>
      <c r="G2296" s="1471">
        <v>2.0124245E7</v>
      </c>
      <c r="H2296" s="1472" t="b">
        <v>0</v>
      </c>
      <c r="I2296" s="1468" t="s">
        <v>76</v>
      </c>
      <c r="J2296" s="1472" t="b">
        <v>1</v>
      </c>
      <c r="K2296" s="1473"/>
      <c r="L2296" s="1473"/>
      <c r="M2296" s="1474"/>
      <c r="N2296" s="1474"/>
      <c r="O2296" s="1474"/>
      <c r="P2296" s="1474"/>
    </row>
    <row r="2297" hidden="1">
      <c r="A2297" s="1464">
        <v>2491.0</v>
      </c>
      <c r="B2297" s="1463" t="s">
        <v>17524</v>
      </c>
      <c r="C2297" s="1463" t="s">
        <v>17525</v>
      </c>
      <c r="D2297" s="1469">
        <v>44496.0</v>
      </c>
      <c r="E2297" s="1470" t="s">
        <v>17526</v>
      </c>
      <c r="F2297" s="1471">
        <v>6.26426333E8</v>
      </c>
      <c r="G2297" s="1471">
        <v>6.26426333E8</v>
      </c>
      <c r="H2297" s="1472" t="b">
        <v>0</v>
      </c>
      <c r="I2297" s="1468" t="s">
        <v>263</v>
      </c>
      <c r="J2297" s="1472" t="b">
        <v>0</v>
      </c>
      <c r="K2297" s="1468" t="s">
        <v>6347</v>
      </c>
      <c r="L2297" s="1471">
        <v>6.6925624451E10</v>
      </c>
      <c r="M2297" s="1463" t="s">
        <v>2426</v>
      </c>
      <c r="N2297" s="1463" t="s">
        <v>263</v>
      </c>
      <c r="O2297" s="1463" t="s">
        <v>263</v>
      </c>
      <c r="P2297" s="1463" t="s">
        <v>2426</v>
      </c>
    </row>
    <row r="2298" hidden="1">
      <c r="A2298" s="1464">
        <v>2492.0</v>
      </c>
      <c r="B2298" s="1463" t="s">
        <v>12545</v>
      </c>
      <c r="C2298" s="1463" t="s">
        <v>12545</v>
      </c>
      <c r="D2298" s="1469">
        <v>44490.0</v>
      </c>
      <c r="E2298" s="1470" t="s">
        <v>17527</v>
      </c>
      <c r="F2298" s="1471">
        <v>2.0124245E7</v>
      </c>
      <c r="G2298" s="1471">
        <v>2.0124245E7</v>
      </c>
      <c r="H2298" s="1472" t="b">
        <v>0</v>
      </c>
      <c r="I2298" s="1468" t="s">
        <v>76</v>
      </c>
      <c r="J2298" s="1472" t="b">
        <v>1</v>
      </c>
      <c r="K2298" s="1473"/>
      <c r="L2298" s="1473"/>
      <c r="M2298" s="1474"/>
      <c r="N2298" s="1474"/>
      <c r="O2298" s="1474"/>
      <c r="P2298" s="1474"/>
    </row>
    <row r="2299" hidden="1">
      <c r="A2299" s="1464">
        <v>2493.0</v>
      </c>
      <c r="B2299" s="1463" t="s">
        <v>12545</v>
      </c>
      <c r="C2299" s="1463" t="s">
        <v>12545</v>
      </c>
      <c r="D2299" s="1469">
        <v>44490.0</v>
      </c>
      <c r="E2299" s="1470" t="s">
        <v>17528</v>
      </c>
      <c r="F2299" s="1471">
        <v>6.26426333E8</v>
      </c>
      <c r="G2299" s="1471">
        <v>6.26426333E8</v>
      </c>
      <c r="H2299" s="1472" t="b">
        <v>0</v>
      </c>
      <c r="I2299" s="1468" t="s">
        <v>263</v>
      </c>
      <c r="J2299" s="1472" t="b">
        <v>1</v>
      </c>
      <c r="K2299" s="1473"/>
      <c r="L2299" s="1473"/>
      <c r="M2299" s="1474"/>
      <c r="N2299" s="1474"/>
      <c r="O2299" s="1474"/>
      <c r="P2299" s="1474"/>
    </row>
    <row r="2300" hidden="1">
      <c r="A2300" s="1464">
        <v>2494.0</v>
      </c>
      <c r="B2300" s="1463" t="s">
        <v>17529</v>
      </c>
      <c r="C2300" s="1463" t="s">
        <v>17530</v>
      </c>
      <c r="D2300" s="1469">
        <v>44586.0</v>
      </c>
      <c r="E2300" s="1470" t="s">
        <v>17531</v>
      </c>
      <c r="F2300" s="1471">
        <v>6.19196366E8</v>
      </c>
      <c r="G2300" s="1471">
        <v>6.19196366E8</v>
      </c>
      <c r="H2300" s="1472" t="b">
        <v>0</v>
      </c>
      <c r="I2300" s="1468" t="s">
        <v>76</v>
      </c>
      <c r="J2300" s="1472" t="b">
        <v>0</v>
      </c>
      <c r="K2300" s="1473"/>
      <c r="L2300" s="1473"/>
      <c r="M2300" s="1463" t="s">
        <v>2426</v>
      </c>
      <c r="N2300" s="1463" t="s">
        <v>5011</v>
      </c>
      <c r="O2300" s="1474"/>
      <c r="P2300" s="1463" t="s">
        <v>2426</v>
      </c>
    </row>
    <row r="2301" hidden="1">
      <c r="A2301" s="1464">
        <v>2495.0</v>
      </c>
      <c r="B2301" s="1463" t="s">
        <v>17532</v>
      </c>
      <c r="C2301" s="1463" t="s">
        <v>17533</v>
      </c>
      <c r="D2301" s="1469">
        <v>44494.0</v>
      </c>
      <c r="E2301" s="1470" t="s">
        <v>17534</v>
      </c>
      <c r="F2301" s="1471">
        <v>6.59395241E8</v>
      </c>
      <c r="G2301" s="1471">
        <v>6.59395241E8</v>
      </c>
      <c r="H2301" s="1472" t="b">
        <v>0</v>
      </c>
      <c r="I2301" s="1468" t="s">
        <v>76</v>
      </c>
      <c r="J2301" s="1472" t="b">
        <v>0</v>
      </c>
      <c r="K2301" s="1468" t="s">
        <v>1204</v>
      </c>
      <c r="L2301" s="1471">
        <v>6.6839565594E10</v>
      </c>
      <c r="M2301" s="1463" t="s">
        <v>2432</v>
      </c>
      <c r="N2301" s="1463" t="s">
        <v>5229</v>
      </c>
      <c r="O2301" s="1463" t="s">
        <v>5229</v>
      </c>
      <c r="P2301" s="1463" t="s">
        <v>2432</v>
      </c>
    </row>
    <row r="2302" hidden="1">
      <c r="A2302" s="1464">
        <v>2496.0</v>
      </c>
      <c r="B2302" s="1463" t="s">
        <v>17535</v>
      </c>
      <c r="C2302" s="1463" t="s">
        <v>17535</v>
      </c>
      <c r="D2302" s="1469">
        <v>44494.0</v>
      </c>
      <c r="E2302" s="1470" t="s">
        <v>17536</v>
      </c>
      <c r="F2302" s="1471">
        <v>6.6612491499E10</v>
      </c>
      <c r="G2302" s="1471">
        <v>6.6612491499E10</v>
      </c>
      <c r="H2302" s="1472" t="b">
        <v>0</v>
      </c>
      <c r="I2302" s="1468" t="s">
        <v>76</v>
      </c>
      <c r="J2302" s="1472" t="b">
        <v>1</v>
      </c>
      <c r="K2302" s="1473"/>
      <c r="L2302" s="1473"/>
      <c r="M2302" s="1474"/>
      <c r="N2302" s="1474"/>
      <c r="O2302" s="1474"/>
      <c r="P2302" s="1474"/>
    </row>
    <row r="2303" hidden="1">
      <c r="A2303" s="1464">
        <v>2497.0</v>
      </c>
      <c r="B2303" s="1463" t="s">
        <v>17537</v>
      </c>
      <c r="C2303" s="1463" t="s">
        <v>17538</v>
      </c>
      <c r="D2303" s="1469">
        <v>44494.0</v>
      </c>
      <c r="E2303" s="1470" t="s">
        <v>17539</v>
      </c>
      <c r="F2303" s="1471">
        <v>6.59395241E8</v>
      </c>
      <c r="G2303" s="1471">
        <v>6.59395241E8</v>
      </c>
      <c r="H2303" s="1472" t="b">
        <v>0</v>
      </c>
      <c r="I2303" s="1468" t="s">
        <v>76</v>
      </c>
      <c r="J2303" s="1472" t="b">
        <v>0</v>
      </c>
      <c r="K2303" s="1468" t="s">
        <v>1204</v>
      </c>
      <c r="L2303" s="1471">
        <v>6.6839565594E10</v>
      </c>
      <c r="M2303" s="1463" t="s">
        <v>2432</v>
      </c>
      <c r="N2303" s="1463" t="s">
        <v>5307</v>
      </c>
      <c r="O2303" s="1463" t="s">
        <v>5307</v>
      </c>
      <c r="P2303" s="1463" t="s">
        <v>2432</v>
      </c>
    </row>
    <row r="2304" hidden="1">
      <c r="A2304" s="1464">
        <v>2498.0</v>
      </c>
      <c r="B2304" s="1463" t="s">
        <v>17540</v>
      </c>
      <c r="C2304" s="1463" t="s">
        <v>17541</v>
      </c>
      <c r="D2304" s="1469">
        <v>44494.0</v>
      </c>
      <c r="E2304" s="1470" t="s">
        <v>17542</v>
      </c>
      <c r="F2304" s="1471">
        <v>6.59395241E8</v>
      </c>
      <c r="G2304" s="1471">
        <v>6.59395241E8</v>
      </c>
      <c r="H2304" s="1472" t="b">
        <v>0</v>
      </c>
      <c r="I2304" s="1468" t="s">
        <v>76</v>
      </c>
      <c r="J2304" s="1472" t="b">
        <v>0</v>
      </c>
      <c r="K2304" s="1468" t="s">
        <v>1204</v>
      </c>
      <c r="L2304" s="1471">
        <v>6.6839565594E10</v>
      </c>
      <c r="M2304" s="1463" t="s">
        <v>2432</v>
      </c>
      <c r="N2304" s="1463" t="s">
        <v>4998</v>
      </c>
      <c r="O2304" s="1463" t="s">
        <v>4998</v>
      </c>
      <c r="P2304" s="1463" t="s">
        <v>2432</v>
      </c>
    </row>
    <row r="2305" hidden="1">
      <c r="A2305" s="1464">
        <v>2499.0</v>
      </c>
      <c r="B2305" s="1463" t="s">
        <v>17543</v>
      </c>
      <c r="C2305" s="1463" t="s">
        <v>17544</v>
      </c>
      <c r="D2305" s="1469">
        <v>44494.0</v>
      </c>
      <c r="E2305" s="1470" t="s">
        <v>17545</v>
      </c>
      <c r="F2305" s="1471">
        <v>6.59395241E8</v>
      </c>
      <c r="G2305" s="1471">
        <v>6.59395241E8</v>
      </c>
      <c r="H2305" s="1472" t="b">
        <v>0</v>
      </c>
      <c r="I2305" s="1468" t="s">
        <v>76</v>
      </c>
      <c r="J2305" s="1472" t="b">
        <v>0</v>
      </c>
      <c r="K2305" s="1468" t="s">
        <v>1204</v>
      </c>
      <c r="L2305" s="1471">
        <v>6.6839565594E10</v>
      </c>
      <c r="M2305" s="1463" t="s">
        <v>2432</v>
      </c>
      <c r="N2305" s="1463" t="s">
        <v>5041</v>
      </c>
      <c r="O2305" s="1463" t="s">
        <v>5041</v>
      </c>
      <c r="P2305" s="1463" t="s">
        <v>2432</v>
      </c>
    </row>
    <row r="2306" hidden="1">
      <c r="A2306" s="1464">
        <v>2500.0</v>
      </c>
      <c r="B2306" s="1463" t="s">
        <v>17546</v>
      </c>
      <c r="C2306" s="1463" t="s">
        <v>17546</v>
      </c>
      <c r="D2306" s="1469">
        <v>44495.0</v>
      </c>
      <c r="E2306" s="1470" t="s">
        <v>17547</v>
      </c>
      <c r="F2306" s="1471">
        <v>6.55607337E8</v>
      </c>
      <c r="G2306" s="1471">
        <v>6.55607337E8</v>
      </c>
      <c r="H2306" s="1472" t="b">
        <v>0</v>
      </c>
      <c r="I2306" s="1468" t="s">
        <v>263</v>
      </c>
      <c r="J2306" s="1472" t="b">
        <v>0</v>
      </c>
      <c r="K2306" s="1468" t="s">
        <v>5142</v>
      </c>
      <c r="L2306" s="1471">
        <v>6.620964333E9</v>
      </c>
      <c r="M2306" s="1463" t="s">
        <v>2426</v>
      </c>
      <c r="N2306" s="1463" t="s">
        <v>263</v>
      </c>
      <c r="O2306" s="1463" t="s">
        <v>263</v>
      </c>
      <c r="P2306" s="1463" t="s">
        <v>2426</v>
      </c>
    </row>
    <row r="2307" hidden="1">
      <c r="A2307" s="1464">
        <v>2501.0</v>
      </c>
      <c r="B2307" s="1463" t="s">
        <v>17548</v>
      </c>
      <c r="C2307" s="1463" t="s">
        <v>17549</v>
      </c>
      <c r="D2307" s="1469">
        <v>44494.0</v>
      </c>
      <c r="E2307" s="1470" t="s">
        <v>17550</v>
      </c>
      <c r="F2307" s="1471">
        <v>6.59395241E8</v>
      </c>
      <c r="G2307" s="1471">
        <v>6.59395241E8</v>
      </c>
      <c r="H2307" s="1472" t="b">
        <v>0</v>
      </c>
      <c r="I2307" s="1468" t="s">
        <v>76</v>
      </c>
      <c r="J2307" s="1472" t="b">
        <v>0</v>
      </c>
      <c r="K2307" s="1468" t="s">
        <v>1204</v>
      </c>
      <c r="L2307" s="1471">
        <v>6.6839565594E10</v>
      </c>
      <c r="M2307" s="1463" t="s">
        <v>2432</v>
      </c>
      <c r="N2307" s="1463" t="s">
        <v>5235</v>
      </c>
      <c r="O2307" s="1463" t="s">
        <v>5235</v>
      </c>
      <c r="P2307" s="1463" t="s">
        <v>2432</v>
      </c>
    </row>
    <row r="2308" hidden="1">
      <c r="A2308" s="1464">
        <v>2502.0</v>
      </c>
      <c r="B2308" s="1463" t="s">
        <v>17551</v>
      </c>
      <c r="C2308" s="1463" t="s">
        <v>17552</v>
      </c>
      <c r="D2308" s="1469">
        <v>44494.0</v>
      </c>
      <c r="E2308" s="1470" t="s">
        <v>17553</v>
      </c>
      <c r="F2308" s="1471">
        <v>6.59395241E8</v>
      </c>
      <c r="G2308" s="1471">
        <v>6.59395241E8</v>
      </c>
      <c r="H2308" s="1472" t="b">
        <v>0</v>
      </c>
      <c r="I2308" s="1468" t="s">
        <v>76</v>
      </c>
      <c r="J2308" s="1472" t="b">
        <v>0</v>
      </c>
      <c r="K2308" s="1468" t="s">
        <v>13602</v>
      </c>
      <c r="L2308" s="1476"/>
      <c r="M2308" s="1463" t="s">
        <v>2432</v>
      </c>
      <c r="N2308" s="1463" t="s">
        <v>5838</v>
      </c>
      <c r="O2308" s="1463" t="s">
        <v>5838</v>
      </c>
      <c r="P2308" s="1463" t="s">
        <v>2432</v>
      </c>
    </row>
    <row r="2309" hidden="1">
      <c r="A2309" s="1464">
        <v>2503.0</v>
      </c>
      <c r="B2309" s="1463" t="s">
        <v>17554</v>
      </c>
      <c r="C2309" s="1463" t="s">
        <v>17555</v>
      </c>
      <c r="D2309" s="1469">
        <v>44494.0</v>
      </c>
      <c r="E2309" s="1470" t="s">
        <v>17556</v>
      </c>
      <c r="F2309" s="1471">
        <v>6.59395241E8</v>
      </c>
      <c r="G2309" s="1471">
        <v>6.59395241E8</v>
      </c>
      <c r="H2309" s="1472" t="b">
        <v>0</v>
      </c>
      <c r="I2309" s="1468" t="s">
        <v>76</v>
      </c>
      <c r="J2309" s="1472" t="b">
        <v>0</v>
      </c>
      <c r="K2309" s="1468" t="s">
        <v>1204</v>
      </c>
      <c r="L2309" s="1471">
        <v>6.6839565594E10</v>
      </c>
      <c r="M2309" s="1463" t="s">
        <v>2432</v>
      </c>
      <c r="N2309" s="1463" t="s">
        <v>5113</v>
      </c>
      <c r="O2309" s="1463" t="s">
        <v>5113</v>
      </c>
      <c r="P2309" s="1463" t="s">
        <v>2432</v>
      </c>
    </row>
    <row r="2310" hidden="1">
      <c r="A2310" s="1464">
        <v>2504.0</v>
      </c>
      <c r="B2310" s="1463" t="s">
        <v>17557</v>
      </c>
      <c r="C2310" s="1463" t="s">
        <v>17558</v>
      </c>
      <c r="D2310" s="1469">
        <v>44531.0</v>
      </c>
      <c r="E2310" s="1470" t="s">
        <v>17559</v>
      </c>
      <c r="F2310" s="1471">
        <v>6.59395241E8</v>
      </c>
      <c r="G2310" s="1471">
        <v>6.59395241E8</v>
      </c>
      <c r="H2310" s="1472" t="b">
        <v>0</v>
      </c>
      <c r="I2310" s="1468" t="s">
        <v>76</v>
      </c>
      <c r="J2310" s="1472" t="b">
        <v>0</v>
      </c>
      <c r="K2310" s="1468" t="s">
        <v>13602</v>
      </c>
      <c r="L2310" s="1476"/>
      <c r="M2310" s="1463" t="s">
        <v>2432</v>
      </c>
      <c r="N2310" s="1463" t="s">
        <v>5037</v>
      </c>
      <c r="O2310" s="1463" t="s">
        <v>5037</v>
      </c>
      <c r="P2310" s="1463" t="s">
        <v>2432</v>
      </c>
    </row>
    <row r="2311" hidden="1">
      <c r="A2311" s="1464">
        <v>2505.0</v>
      </c>
      <c r="B2311" s="1463" t="s">
        <v>17560</v>
      </c>
      <c r="C2311" s="1463" t="s">
        <v>17561</v>
      </c>
      <c r="D2311" s="1469">
        <v>44495.0</v>
      </c>
      <c r="E2311" s="1470" t="s">
        <v>17562</v>
      </c>
      <c r="F2311" s="1471">
        <v>6.55607337E8</v>
      </c>
      <c r="G2311" s="1471">
        <v>6.55607337E8</v>
      </c>
      <c r="H2311" s="1472" t="b">
        <v>0</v>
      </c>
      <c r="I2311" s="1468" t="s">
        <v>263</v>
      </c>
      <c r="J2311" s="1472" t="b">
        <v>1</v>
      </c>
      <c r="K2311" s="1473"/>
      <c r="L2311" s="1473"/>
      <c r="M2311" s="1463" t="s">
        <v>2426</v>
      </c>
      <c r="O2311" s="1474"/>
      <c r="P2311" s="1463" t="s">
        <v>2426</v>
      </c>
    </row>
    <row r="2312">
      <c r="A2312" s="1464">
        <v>2506.0</v>
      </c>
      <c r="B2312" s="1463" t="s">
        <v>185</v>
      </c>
      <c r="C2312" s="1463" t="s">
        <v>5755</v>
      </c>
      <c r="D2312" s="1469">
        <v>44470.0</v>
      </c>
      <c r="E2312" s="1470" t="s">
        <v>5756</v>
      </c>
      <c r="F2312" s="1471">
        <v>2.67912E7</v>
      </c>
      <c r="G2312" s="1471">
        <v>2.67912E7</v>
      </c>
      <c r="H2312" s="1472" t="b">
        <v>1</v>
      </c>
      <c r="I2312" s="1468" t="s">
        <v>76</v>
      </c>
      <c r="J2312" s="1472" t="b">
        <v>1</v>
      </c>
      <c r="K2312" s="1468" t="s">
        <v>4940</v>
      </c>
      <c r="L2312" s="1471">
        <v>6.68193916E10</v>
      </c>
      <c r="M2312" s="1463" t="s">
        <v>2437</v>
      </c>
      <c r="N2312" s="1463" t="s">
        <v>244</v>
      </c>
      <c r="O2312" s="1463" t="s">
        <v>244</v>
      </c>
      <c r="P2312" s="1463" t="s">
        <v>5346</v>
      </c>
    </row>
    <row r="2313" hidden="1">
      <c r="A2313" s="1464">
        <v>2507.0</v>
      </c>
      <c r="B2313" s="1463" t="s">
        <v>17563</v>
      </c>
      <c r="C2313" s="1463" t="s">
        <v>17564</v>
      </c>
      <c r="D2313" s="1469">
        <v>44496.0</v>
      </c>
      <c r="E2313" s="1470" t="s">
        <v>17565</v>
      </c>
      <c r="F2313" s="1471">
        <v>6.44644496E8</v>
      </c>
      <c r="G2313" s="1471">
        <v>6.44644496E8</v>
      </c>
      <c r="H2313" s="1472" t="b">
        <v>0</v>
      </c>
      <c r="I2313" s="1468" t="s">
        <v>263</v>
      </c>
      <c r="J2313" s="1472" t="b">
        <v>1</v>
      </c>
      <c r="K2313" s="1473"/>
      <c r="L2313" s="1473"/>
      <c r="M2313" s="1463" t="s">
        <v>2426</v>
      </c>
      <c r="O2313" s="1474"/>
      <c r="P2313" s="1463" t="s">
        <v>2426</v>
      </c>
    </row>
    <row r="2314" hidden="1">
      <c r="A2314" s="1464">
        <v>2508.0</v>
      </c>
      <c r="B2314" s="1463" t="s">
        <v>17566</v>
      </c>
      <c r="C2314" s="1463" t="s">
        <v>17567</v>
      </c>
      <c r="D2314" s="1469">
        <v>44470.0</v>
      </c>
      <c r="E2314" s="1470" t="s">
        <v>17568</v>
      </c>
      <c r="F2314" s="1471">
        <v>2.9371547E7</v>
      </c>
      <c r="G2314" s="1471">
        <v>2.9371547E7</v>
      </c>
      <c r="H2314" s="1472" t="b">
        <v>0</v>
      </c>
      <c r="I2314" s="1468" t="s">
        <v>76</v>
      </c>
      <c r="J2314" s="1472" t="b">
        <v>1</v>
      </c>
      <c r="K2314" s="1473"/>
      <c r="L2314" s="1473"/>
      <c r="M2314" s="1463" t="s">
        <v>4986</v>
      </c>
      <c r="N2314" s="1463" t="s">
        <v>4986</v>
      </c>
      <c r="O2314" s="1474"/>
      <c r="P2314" s="1474"/>
    </row>
    <row r="2315" hidden="1">
      <c r="A2315" s="1464">
        <v>2509.0</v>
      </c>
      <c r="B2315" s="1463" t="s">
        <v>17569</v>
      </c>
      <c r="C2315" s="1463" t="s">
        <v>17570</v>
      </c>
      <c r="D2315" s="1469">
        <v>44499.0</v>
      </c>
      <c r="E2315" s="1470" t="s">
        <v>17571</v>
      </c>
      <c r="F2315" s="1471">
        <v>8.48765782E8</v>
      </c>
      <c r="G2315" s="1471">
        <v>8.48765782E8</v>
      </c>
      <c r="H2315" s="1472" t="b">
        <v>0</v>
      </c>
      <c r="I2315" s="1468" t="s">
        <v>76</v>
      </c>
      <c r="J2315" s="1472" t="b">
        <v>0</v>
      </c>
      <c r="K2315" s="1473"/>
      <c r="L2315" s="1473"/>
      <c r="M2315" s="1463" t="s">
        <v>2426</v>
      </c>
      <c r="N2315" s="1463" t="s">
        <v>13533</v>
      </c>
      <c r="O2315" s="1474"/>
      <c r="P2315" s="1463" t="s">
        <v>2426</v>
      </c>
    </row>
    <row r="2316" hidden="1">
      <c r="A2316" s="1464">
        <v>2510.0</v>
      </c>
      <c r="B2316" s="1463" t="s">
        <v>17572</v>
      </c>
      <c r="C2316" s="1463" t="s">
        <v>17573</v>
      </c>
      <c r="D2316" s="1469">
        <v>44500.0</v>
      </c>
      <c r="E2316" s="1470" t="s">
        <v>17574</v>
      </c>
      <c r="F2316" s="1471">
        <v>8.78846968E8</v>
      </c>
      <c r="G2316" s="1471">
        <v>8.78846968E8</v>
      </c>
      <c r="H2316" s="1472" t="b">
        <v>0</v>
      </c>
      <c r="I2316" s="1468" t="s">
        <v>244</v>
      </c>
      <c r="J2316" s="1472" t="b">
        <v>0</v>
      </c>
      <c r="K2316" s="1468" t="s">
        <v>5142</v>
      </c>
      <c r="L2316" s="1471">
        <v>6.620964333E9</v>
      </c>
      <c r="M2316" s="1463" t="s">
        <v>10516</v>
      </c>
      <c r="N2316" s="1463" t="s">
        <v>244</v>
      </c>
      <c r="O2316" s="1463" t="s">
        <v>244</v>
      </c>
      <c r="P2316" s="1463" t="s">
        <v>17575</v>
      </c>
    </row>
    <row r="2317" hidden="1">
      <c r="A2317" s="1464">
        <v>2511.0</v>
      </c>
      <c r="B2317" s="1463" t="s">
        <v>17576</v>
      </c>
      <c r="C2317" s="1463" t="s">
        <v>17577</v>
      </c>
      <c r="D2317" s="1469">
        <v>44500.0</v>
      </c>
      <c r="E2317" s="1470" t="s">
        <v>17578</v>
      </c>
      <c r="F2317" s="1471">
        <v>8.78895394E8</v>
      </c>
      <c r="G2317" s="1471">
        <v>8.78895394E8</v>
      </c>
      <c r="H2317" s="1472" t="b">
        <v>0</v>
      </c>
      <c r="I2317" s="1468" t="s">
        <v>244</v>
      </c>
      <c r="J2317" s="1472" t="b">
        <v>0</v>
      </c>
      <c r="K2317" s="1468" t="s">
        <v>5142</v>
      </c>
      <c r="L2317" s="1471">
        <v>6.620964333E9</v>
      </c>
      <c r="M2317" s="1463" t="s">
        <v>2426</v>
      </c>
      <c r="N2317" s="1463" t="s">
        <v>244</v>
      </c>
      <c r="O2317" s="1463" t="s">
        <v>244</v>
      </c>
      <c r="P2317" s="1463" t="s">
        <v>2426</v>
      </c>
    </row>
    <row r="2318" hidden="1">
      <c r="A2318" s="1464">
        <v>2512.0</v>
      </c>
      <c r="B2318" s="1463" t="s">
        <v>17579</v>
      </c>
      <c r="C2318" s="1463" t="s">
        <v>17580</v>
      </c>
      <c r="D2318" s="1469">
        <v>44518.0</v>
      </c>
      <c r="E2318" s="1470" t="s">
        <v>17581</v>
      </c>
      <c r="F2318" s="1471">
        <v>9.20904419E8</v>
      </c>
      <c r="G2318" s="1471">
        <v>9.20904419E8</v>
      </c>
      <c r="H2318" s="1472" t="b">
        <v>0</v>
      </c>
      <c r="I2318" s="1468" t="s">
        <v>76</v>
      </c>
      <c r="J2318" s="1472" t="b">
        <v>1</v>
      </c>
      <c r="K2318" s="1468" t="s">
        <v>5142</v>
      </c>
      <c r="L2318" s="1471">
        <v>6.620964333E9</v>
      </c>
      <c r="M2318" s="1463" t="s">
        <v>2464</v>
      </c>
      <c r="N2318" s="1463" t="s">
        <v>8221</v>
      </c>
      <c r="O2318" s="1463" t="s">
        <v>5838</v>
      </c>
      <c r="P2318" s="1463" t="s">
        <v>2464</v>
      </c>
    </row>
    <row r="2319" hidden="1">
      <c r="A2319" s="1464">
        <v>2513.0</v>
      </c>
      <c r="B2319" s="1463" t="s">
        <v>17582</v>
      </c>
      <c r="C2319" s="1463" t="s">
        <v>17583</v>
      </c>
      <c r="D2319" s="1469">
        <v>44500.0</v>
      </c>
      <c r="E2319" s="1470" t="s">
        <v>17584</v>
      </c>
      <c r="F2319" s="1471">
        <v>3.819939E7</v>
      </c>
      <c r="G2319" s="1471">
        <v>3.819939E7</v>
      </c>
      <c r="H2319" s="1472" t="b">
        <v>0</v>
      </c>
      <c r="I2319" s="1468" t="s">
        <v>263</v>
      </c>
      <c r="J2319" s="1472" t="b">
        <v>0</v>
      </c>
      <c r="K2319" s="1473"/>
      <c r="L2319" s="1473"/>
      <c r="M2319" s="1474"/>
      <c r="N2319" s="1474"/>
      <c r="O2319" s="1474"/>
      <c r="P2319" s="1474"/>
    </row>
    <row r="2320" hidden="1">
      <c r="A2320" s="1464">
        <v>2514.0</v>
      </c>
      <c r="B2320" s="1463" t="s">
        <v>17585</v>
      </c>
      <c r="C2320" s="1463" t="s">
        <v>17586</v>
      </c>
      <c r="D2320" s="1469">
        <v>44518.0</v>
      </c>
      <c r="E2320" s="1470" t="s">
        <v>17587</v>
      </c>
      <c r="F2320" s="1471">
        <v>9.20904419E8</v>
      </c>
      <c r="G2320" s="1471">
        <v>9.20904419E8</v>
      </c>
      <c r="H2320" s="1472" t="b">
        <v>0</v>
      </c>
      <c r="I2320" s="1468" t="s">
        <v>76</v>
      </c>
      <c r="J2320" s="1472" t="b">
        <v>0</v>
      </c>
      <c r="K2320" s="1468" t="s">
        <v>14255</v>
      </c>
      <c r="L2320" s="1476"/>
      <c r="M2320" s="1463" t="s">
        <v>4317</v>
      </c>
      <c r="N2320" s="1474"/>
      <c r="O2320" s="1474"/>
      <c r="P2320" s="1463" t="s">
        <v>4317</v>
      </c>
    </row>
    <row r="2321" hidden="1">
      <c r="A2321" s="1464">
        <v>2515.0</v>
      </c>
      <c r="B2321" s="1463" t="s">
        <v>17588</v>
      </c>
      <c r="C2321" s="1463" t="s">
        <v>17589</v>
      </c>
      <c r="D2321" s="1469">
        <v>44071.0</v>
      </c>
      <c r="E2321" s="1470" t="s">
        <v>17590</v>
      </c>
      <c r="F2321" s="1471">
        <v>2.6329E7</v>
      </c>
      <c r="G2321" s="1471">
        <v>2.6329E7</v>
      </c>
      <c r="H2321" s="1472" t="b">
        <v>0</v>
      </c>
      <c r="I2321" s="1468" t="s">
        <v>76</v>
      </c>
      <c r="J2321" s="1472" t="b">
        <v>0</v>
      </c>
      <c r="K2321" s="1473"/>
      <c r="L2321" s="1473"/>
      <c r="M2321" s="1463" t="s">
        <v>2659</v>
      </c>
      <c r="N2321" s="1474"/>
      <c r="O2321" s="1474"/>
      <c r="P2321" s="1463" t="s">
        <v>2659</v>
      </c>
    </row>
    <row r="2322" hidden="1">
      <c r="A2322" s="1464">
        <v>2516.0</v>
      </c>
      <c r="B2322" s="1463" t="s">
        <v>17591</v>
      </c>
      <c r="C2322" s="1463" t="s">
        <v>17592</v>
      </c>
      <c r="D2322" s="1469">
        <v>44355.0</v>
      </c>
      <c r="E2322" s="1470" t="s">
        <v>17593</v>
      </c>
      <c r="F2322" s="1471">
        <v>9.22486906E8</v>
      </c>
      <c r="G2322" s="1471">
        <v>6.25916794E8</v>
      </c>
      <c r="H2322" s="1472" t="b">
        <v>0</v>
      </c>
      <c r="I2322" s="1468" t="s">
        <v>244</v>
      </c>
      <c r="J2322" s="1472" t="b">
        <v>0</v>
      </c>
      <c r="K2322" s="1468" t="s">
        <v>4929</v>
      </c>
      <c r="L2322" s="1475">
        <v>6.69232E15</v>
      </c>
      <c r="M2322" s="1463" t="s">
        <v>2426</v>
      </c>
      <c r="N2322" s="1463" t="s">
        <v>244</v>
      </c>
      <c r="O2322" s="1463" t="s">
        <v>244</v>
      </c>
      <c r="P2322" s="1463" t="s">
        <v>2426</v>
      </c>
    </row>
    <row r="2323" hidden="1">
      <c r="A2323" s="1464">
        <v>2517.0</v>
      </c>
      <c r="B2323" s="1463" t="s">
        <v>17594</v>
      </c>
      <c r="C2323" s="1463" t="s">
        <v>17594</v>
      </c>
      <c r="D2323" s="1469">
        <v>44509.0</v>
      </c>
      <c r="E2323" s="1470" t="s">
        <v>17595</v>
      </c>
      <c r="F2323" s="1471">
        <v>6.27499249E8</v>
      </c>
      <c r="G2323" s="1471">
        <v>6.27499249E8</v>
      </c>
      <c r="H2323" s="1472" t="b">
        <v>0</v>
      </c>
      <c r="I2323" s="1468" t="s">
        <v>76</v>
      </c>
      <c r="J2323" s="1472" t="b">
        <v>0</v>
      </c>
      <c r="K2323" s="1473"/>
      <c r="L2323" s="1473"/>
      <c r="M2323" s="1463" t="s">
        <v>2440</v>
      </c>
      <c r="N2323" s="1463" t="s">
        <v>5398</v>
      </c>
      <c r="O2323" s="1474"/>
      <c r="P2323" s="1463" t="s">
        <v>2440</v>
      </c>
    </row>
    <row r="2324" hidden="1">
      <c r="A2324" s="1464">
        <v>2518.0</v>
      </c>
      <c r="B2324" s="1463" t="s">
        <v>17596</v>
      </c>
      <c r="C2324" s="1463" t="s">
        <v>17597</v>
      </c>
      <c r="D2324" s="1469">
        <v>44504.0</v>
      </c>
      <c r="E2324" s="1470" t="s">
        <v>17598</v>
      </c>
      <c r="F2324" s="1471">
        <v>6.6020981234E10</v>
      </c>
      <c r="G2324" s="1471">
        <v>6.6020981234E10</v>
      </c>
      <c r="H2324" s="1472" t="b">
        <v>0</v>
      </c>
      <c r="I2324" s="1468" t="s">
        <v>76</v>
      </c>
      <c r="J2324" s="1472" t="b">
        <v>0</v>
      </c>
      <c r="K2324" s="1473"/>
      <c r="L2324" s="1473"/>
      <c r="M2324" s="1463" t="s">
        <v>5089</v>
      </c>
      <c r="N2324" s="1463" t="s">
        <v>5089</v>
      </c>
      <c r="O2324" s="1474"/>
      <c r="P2324" s="1474"/>
    </row>
    <row r="2325">
      <c r="A2325" s="1464">
        <v>2519.0</v>
      </c>
      <c r="B2325" s="1463" t="s">
        <v>5757</v>
      </c>
      <c r="C2325" s="1463" t="s">
        <v>5758</v>
      </c>
      <c r="D2325" s="1469">
        <v>44501.0</v>
      </c>
      <c r="E2325" s="1470" t="s">
        <v>5759</v>
      </c>
      <c r="F2325" s="1471">
        <v>6.15424569E8</v>
      </c>
      <c r="G2325" s="1471">
        <v>6.15424569E8</v>
      </c>
      <c r="H2325" s="1472" t="b">
        <v>1</v>
      </c>
      <c r="I2325" s="1468" t="s">
        <v>76</v>
      </c>
      <c r="J2325" s="1472" t="b">
        <v>1</v>
      </c>
      <c r="K2325" s="1468" t="s">
        <v>5142</v>
      </c>
      <c r="L2325" s="1471">
        <v>6.620964333E9</v>
      </c>
      <c r="M2325" s="1463" t="s">
        <v>2432</v>
      </c>
      <c r="N2325" s="1463" t="s">
        <v>244</v>
      </c>
      <c r="O2325" s="1463" t="s">
        <v>244</v>
      </c>
      <c r="P2325" s="1463" t="s">
        <v>2432</v>
      </c>
    </row>
    <row r="2326" hidden="1">
      <c r="A2326" s="1464">
        <v>2520.0</v>
      </c>
      <c r="B2326" s="1463" t="s">
        <v>17599</v>
      </c>
      <c r="C2326" s="1463" t="s">
        <v>17600</v>
      </c>
      <c r="D2326" s="1469">
        <v>44502.0</v>
      </c>
      <c r="E2326" s="1470" t="s">
        <v>17601</v>
      </c>
      <c r="F2326" s="1471">
        <v>6.41432935E8</v>
      </c>
      <c r="G2326" s="1471">
        <v>6.41432935E8</v>
      </c>
      <c r="H2326" s="1472" t="b">
        <v>0</v>
      </c>
      <c r="I2326" s="1468" t="s">
        <v>76</v>
      </c>
      <c r="J2326" s="1472" t="b">
        <v>0</v>
      </c>
      <c r="K2326" s="1473"/>
      <c r="L2326" s="1473"/>
      <c r="M2326" s="1463" t="s">
        <v>2464</v>
      </c>
      <c r="N2326" s="1474"/>
      <c r="O2326" s="1474"/>
      <c r="P2326" s="1463" t="s">
        <v>2464</v>
      </c>
    </row>
    <row r="2327" hidden="1">
      <c r="A2327" s="1464">
        <v>2521.0</v>
      </c>
      <c r="B2327" s="1463" t="s">
        <v>17602</v>
      </c>
      <c r="C2327" s="1463" t="s">
        <v>17603</v>
      </c>
      <c r="D2327" s="1469">
        <v>44502.0</v>
      </c>
      <c r="E2327" s="1470" t="s">
        <v>17604</v>
      </c>
      <c r="F2327" s="1471">
        <v>8.04321188E8</v>
      </c>
      <c r="G2327" s="1471">
        <v>8.04321188E8</v>
      </c>
      <c r="H2327" s="1472" t="b">
        <v>0</v>
      </c>
      <c r="I2327" s="1468" t="s">
        <v>244</v>
      </c>
      <c r="J2327" s="1472" t="b">
        <v>1</v>
      </c>
      <c r="K2327" s="1473"/>
      <c r="L2327" s="1473"/>
      <c r="M2327" s="1474"/>
      <c r="N2327" s="1474"/>
      <c r="O2327" s="1474"/>
      <c r="P2327" s="1474"/>
    </row>
    <row r="2328" hidden="1">
      <c r="A2328" s="1464">
        <v>2522.0</v>
      </c>
      <c r="B2328" s="1463" t="s">
        <v>17605</v>
      </c>
      <c r="C2328" s="1463" t="s">
        <v>17606</v>
      </c>
      <c r="D2328" s="1469">
        <v>44502.0</v>
      </c>
      <c r="E2328" s="1470" t="s">
        <v>17607</v>
      </c>
      <c r="F2328" s="1471">
        <v>8.04321188E8</v>
      </c>
      <c r="G2328" s="1471">
        <v>8.04321188E8</v>
      </c>
      <c r="H2328" s="1472" t="b">
        <v>0</v>
      </c>
      <c r="I2328" s="1468" t="s">
        <v>244</v>
      </c>
      <c r="J2328" s="1472" t="b">
        <v>1</v>
      </c>
      <c r="K2328" s="1473"/>
      <c r="L2328" s="1473"/>
      <c r="M2328" s="1474"/>
      <c r="N2328" s="1474"/>
      <c r="O2328" s="1474"/>
      <c r="P2328" s="1474"/>
    </row>
    <row r="2329" hidden="1">
      <c r="A2329" s="1464">
        <v>2523.0</v>
      </c>
      <c r="B2329" s="1463" t="s">
        <v>17608</v>
      </c>
      <c r="C2329" s="1463" t="s">
        <v>17609</v>
      </c>
      <c r="D2329" s="1469">
        <v>44509.0</v>
      </c>
      <c r="E2329" s="1470" t="s">
        <v>17610</v>
      </c>
      <c r="F2329" s="1471">
        <v>8.34613666E8</v>
      </c>
      <c r="G2329" s="1471">
        <v>8.34613666E8</v>
      </c>
      <c r="H2329" s="1472" t="b">
        <v>0</v>
      </c>
      <c r="I2329" s="1468" t="s">
        <v>5541</v>
      </c>
      <c r="J2329" s="1472" t="b">
        <v>0</v>
      </c>
      <c r="K2329" s="1468" t="s">
        <v>14736</v>
      </c>
      <c r="L2329" s="1471">
        <v>6.6944964881E10</v>
      </c>
      <c r="M2329" s="1463" t="s">
        <v>2464</v>
      </c>
      <c r="N2329" s="1474"/>
      <c r="O2329" s="1474"/>
      <c r="P2329" s="1463" t="s">
        <v>2464</v>
      </c>
    </row>
    <row r="2330" hidden="1">
      <c r="A2330" s="1464">
        <v>2524.0</v>
      </c>
      <c r="B2330" s="1463" t="s">
        <v>17611</v>
      </c>
      <c r="C2330" s="1463" t="s">
        <v>17612</v>
      </c>
      <c r="D2330" s="1469">
        <v>44503.0</v>
      </c>
      <c r="E2330" s="1470" t="s">
        <v>17613</v>
      </c>
      <c r="F2330" s="1471">
        <v>6.698951964E10</v>
      </c>
      <c r="G2330" s="1471">
        <v>6.698951964E10</v>
      </c>
      <c r="H2330" s="1472" t="b">
        <v>0</v>
      </c>
      <c r="I2330" s="1468" t="s">
        <v>76</v>
      </c>
      <c r="J2330" s="1472" t="b">
        <v>1</v>
      </c>
      <c r="K2330" s="1473"/>
      <c r="L2330" s="1473"/>
      <c r="M2330" s="1474"/>
      <c r="N2330" s="1474"/>
      <c r="O2330" s="1474"/>
      <c r="P2330" s="1474"/>
    </row>
    <row r="2331" hidden="1">
      <c r="A2331" s="1464">
        <v>2525.0</v>
      </c>
      <c r="B2331" s="1463" t="s">
        <v>17614</v>
      </c>
      <c r="C2331" s="1463" t="s">
        <v>17615</v>
      </c>
      <c r="D2331" s="1469">
        <v>44504.0</v>
      </c>
      <c r="E2331" s="1470" t="s">
        <v>17616</v>
      </c>
      <c r="F2331" s="1471">
        <v>6609.0</v>
      </c>
      <c r="G2331" s="1475">
        <v>6.60967E11</v>
      </c>
      <c r="H2331" s="1472" t="b">
        <v>0</v>
      </c>
      <c r="I2331" s="1468" t="s">
        <v>76</v>
      </c>
      <c r="J2331" s="1472" t="b">
        <v>1</v>
      </c>
      <c r="K2331" s="1473"/>
      <c r="L2331" s="1473"/>
      <c r="M2331" s="1463" t="s">
        <v>2464</v>
      </c>
      <c r="N2331" s="1474"/>
      <c r="O2331" s="1474"/>
      <c r="P2331" s="1463" t="s">
        <v>2464</v>
      </c>
    </row>
    <row r="2332" hidden="1">
      <c r="A2332" s="1464">
        <v>2526.0</v>
      </c>
      <c r="B2332" s="1463" t="s">
        <v>17617</v>
      </c>
      <c r="C2332" s="1463" t="s">
        <v>17618</v>
      </c>
      <c r="D2332" s="1469">
        <v>44510.0</v>
      </c>
      <c r="E2332" s="1470" t="s">
        <v>17619</v>
      </c>
      <c r="F2332" s="1471">
        <v>9.88942878E8</v>
      </c>
      <c r="G2332" s="1471">
        <v>9.88942878E8</v>
      </c>
      <c r="H2332" s="1472" t="b">
        <v>0</v>
      </c>
      <c r="I2332" s="1468" t="s">
        <v>76</v>
      </c>
      <c r="J2332" s="1472" t="b">
        <v>0</v>
      </c>
      <c r="K2332" s="1468" t="s">
        <v>7289</v>
      </c>
      <c r="L2332" s="1471">
        <v>6.665115069E10</v>
      </c>
      <c r="M2332" s="1463" t="s">
        <v>2464</v>
      </c>
      <c r="N2332" s="1463" t="s">
        <v>8308</v>
      </c>
      <c r="O2332" s="1463" t="s">
        <v>5165</v>
      </c>
      <c r="P2332" s="1463" t="s">
        <v>2464</v>
      </c>
    </row>
    <row r="2333" hidden="1">
      <c r="A2333" s="1464">
        <v>2527.0</v>
      </c>
      <c r="B2333" s="1463" t="s">
        <v>17620</v>
      </c>
      <c r="C2333" s="1463" t="s">
        <v>17620</v>
      </c>
      <c r="D2333" s="1469">
        <v>44504.0</v>
      </c>
      <c r="E2333" s="1470" t="s">
        <v>17621</v>
      </c>
      <c r="F2333" s="1471">
        <v>2.0907888E7</v>
      </c>
      <c r="G2333" s="1471">
        <v>2.0907888E7</v>
      </c>
      <c r="H2333" s="1472" t="b">
        <v>0</v>
      </c>
      <c r="I2333" s="1468" t="s">
        <v>76</v>
      </c>
      <c r="J2333" s="1472" t="b">
        <v>0</v>
      </c>
      <c r="K2333" s="1468" t="s">
        <v>16262</v>
      </c>
      <c r="L2333" s="1471">
        <v>6.6876265441E10</v>
      </c>
      <c r="M2333" s="1463" t="s">
        <v>2659</v>
      </c>
      <c r="N2333" s="1463" t="s">
        <v>5006</v>
      </c>
      <c r="P2333" s="1463" t="s">
        <v>2659</v>
      </c>
    </row>
    <row r="2334" hidden="1">
      <c r="A2334" s="1464">
        <v>2528.0</v>
      </c>
      <c r="B2334" s="1463" t="s">
        <v>17622</v>
      </c>
      <c r="C2334" s="1463" t="s">
        <v>17622</v>
      </c>
      <c r="D2334" s="1469">
        <v>44475.0</v>
      </c>
      <c r="E2334" s="1470" t="s">
        <v>17623</v>
      </c>
      <c r="F2334" s="1471">
        <v>6.16417939E8</v>
      </c>
      <c r="G2334" s="1471">
        <v>6.16417939E8</v>
      </c>
      <c r="H2334" s="1472" t="b">
        <v>0</v>
      </c>
      <c r="I2334" s="1468" t="s">
        <v>244</v>
      </c>
      <c r="J2334" s="1472" t="b">
        <v>1</v>
      </c>
      <c r="K2334" s="1473"/>
      <c r="L2334" s="1473"/>
      <c r="M2334" s="1463" t="s">
        <v>2464</v>
      </c>
      <c r="N2334" s="1474"/>
      <c r="O2334" s="1474"/>
      <c r="P2334" s="1463" t="s">
        <v>2464</v>
      </c>
    </row>
    <row r="2335" hidden="1">
      <c r="A2335" s="1464">
        <v>2529.0</v>
      </c>
      <c r="B2335" s="1463" t="s">
        <v>17624</v>
      </c>
      <c r="C2335" s="1463" t="s">
        <v>17625</v>
      </c>
      <c r="D2335" s="1469">
        <v>44518.0</v>
      </c>
      <c r="E2335" s="1470" t="s">
        <v>17626</v>
      </c>
      <c r="F2335" s="1471">
        <v>6.51924635E8</v>
      </c>
      <c r="G2335" s="1471">
        <v>6.51924635E8</v>
      </c>
      <c r="H2335" s="1472" t="b">
        <v>0</v>
      </c>
      <c r="I2335" s="1468" t="s">
        <v>76</v>
      </c>
      <c r="J2335" s="1472" t="b">
        <v>0</v>
      </c>
      <c r="K2335" s="1468" t="s">
        <v>13602</v>
      </c>
      <c r="L2335" s="1476"/>
      <c r="M2335" s="1463" t="s">
        <v>2440</v>
      </c>
      <c r="N2335" s="1463" t="s">
        <v>3864</v>
      </c>
      <c r="O2335" s="1463" t="s">
        <v>3864</v>
      </c>
      <c r="P2335" s="1463" t="s">
        <v>2440</v>
      </c>
    </row>
    <row r="2336" hidden="1">
      <c r="A2336" s="1464">
        <v>2530.0</v>
      </c>
      <c r="B2336" s="1463" t="s">
        <v>17627</v>
      </c>
      <c r="C2336" s="1463" t="s">
        <v>17628</v>
      </c>
      <c r="D2336" s="1469">
        <v>44454.0</v>
      </c>
      <c r="E2336" s="1470" t="s">
        <v>17629</v>
      </c>
      <c r="F2336" s="1471">
        <v>2.261705E7</v>
      </c>
      <c r="G2336" s="1471">
        <v>6.13048311E8</v>
      </c>
      <c r="H2336" s="1472" t="b">
        <v>0</v>
      </c>
      <c r="I2336" s="1468" t="s">
        <v>76</v>
      </c>
      <c r="J2336" s="1472" t="b">
        <v>1</v>
      </c>
      <c r="K2336" s="1473"/>
      <c r="L2336" s="1473"/>
      <c r="M2336" s="1463" t="s">
        <v>2461</v>
      </c>
      <c r="N2336" s="1463" t="s">
        <v>5006</v>
      </c>
      <c r="P2336" s="1463" t="s">
        <v>2461</v>
      </c>
    </row>
    <row r="2337">
      <c r="A2337" s="1464">
        <v>2531.0</v>
      </c>
      <c r="B2337" s="1463" t="s">
        <v>5761</v>
      </c>
      <c r="C2337" s="1463" t="s">
        <v>5762</v>
      </c>
      <c r="D2337" s="1469">
        <v>44519.0</v>
      </c>
      <c r="E2337" s="1470" t="s">
        <v>5763</v>
      </c>
      <c r="F2337" s="1471">
        <v>6.36329422E8</v>
      </c>
      <c r="G2337" s="1471">
        <v>6.36329422E8</v>
      </c>
      <c r="H2337" s="1472" t="b">
        <v>1</v>
      </c>
      <c r="I2337" s="1468" t="s">
        <v>76</v>
      </c>
      <c r="J2337" s="1472" t="b">
        <v>1</v>
      </c>
      <c r="K2337" s="1468" t="s">
        <v>4936</v>
      </c>
      <c r="L2337" s="1471">
        <v>6.6909921784E10</v>
      </c>
      <c r="M2337" s="1463" t="s">
        <v>2426</v>
      </c>
      <c r="N2337" s="1463" t="s">
        <v>244</v>
      </c>
      <c r="O2337" s="1463" t="s">
        <v>244</v>
      </c>
      <c r="P2337" s="1463" t="s">
        <v>2426</v>
      </c>
    </row>
    <row r="2338" hidden="1">
      <c r="A2338" s="1464">
        <v>2532.0</v>
      </c>
      <c r="B2338" s="1463" t="s">
        <v>17630</v>
      </c>
      <c r="C2338" s="1463" t="s">
        <v>17631</v>
      </c>
      <c r="D2338" s="1469">
        <v>44510.0</v>
      </c>
      <c r="E2338" s="1470" t="s">
        <v>17632</v>
      </c>
      <c r="F2338" s="1471">
        <v>8.41293777E8</v>
      </c>
      <c r="G2338" s="1471">
        <v>9.17797147E8</v>
      </c>
      <c r="H2338" s="1472" t="b">
        <v>0</v>
      </c>
      <c r="I2338" s="1468" t="s">
        <v>76</v>
      </c>
      <c r="J2338" s="1472" t="b">
        <v>1</v>
      </c>
      <c r="K2338" s="1468" t="s">
        <v>14736</v>
      </c>
      <c r="L2338" s="1471">
        <v>6.6944964881E10</v>
      </c>
      <c r="M2338" s="1463" t="s">
        <v>2464</v>
      </c>
      <c r="N2338" s="1474"/>
      <c r="O2338" s="1474"/>
      <c r="P2338" s="1463" t="s">
        <v>2464</v>
      </c>
    </row>
    <row r="2339">
      <c r="A2339" s="1464">
        <v>2533.0</v>
      </c>
      <c r="B2339" s="1463" t="s">
        <v>5764</v>
      </c>
      <c r="C2339" s="1463" t="s">
        <v>5765</v>
      </c>
      <c r="D2339" s="1469">
        <v>44526.0</v>
      </c>
      <c r="E2339" s="1470" t="s">
        <v>5766</v>
      </c>
      <c r="F2339" s="1471">
        <v>9.824761E8</v>
      </c>
      <c r="G2339" s="1471">
        <v>9.824761E8</v>
      </c>
      <c r="H2339" s="1472" t="b">
        <v>1</v>
      </c>
      <c r="I2339" s="1468" t="s">
        <v>263</v>
      </c>
      <c r="J2339" s="1472" t="b">
        <v>1</v>
      </c>
      <c r="K2339" s="1468" t="s">
        <v>5142</v>
      </c>
      <c r="L2339" s="1471">
        <v>6.620964333E9</v>
      </c>
      <c r="M2339" s="1463" t="s">
        <v>2464</v>
      </c>
      <c r="N2339" s="1463" t="s">
        <v>244</v>
      </c>
      <c r="O2339" s="1463" t="s">
        <v>244</v>
      </c>
      <c r="P2339" s="1463" t="s">
        <v>5094</v>
      </c>
    </row>
    <row r="2340" hidden="1">
      <c r="A2340" s="1464">
        <v>2534.0</v>
      </c>
      <c r="B2340" s="1463" t="s">
        <v>13017</v>
      </c>
      <c r="C2340" s="1463" t="s">
        <v>13018</v>
      </c>
      <c r="D2340" s="1469">
        <v>42136.0</v>
      </c>
      <c r="E2340" s="1470" t="s">
        <v>17633</v>
      </c>
      <c r="F2340" s="1471">
        <v>2.6609013E7</v>
      </c>
      <c r="G2340" s="1471">
        <v>8.182854E8</v>
      </c>
      <c r="H2340" s="1472" t="b">
        <v>0</v>
      </c>
      <c r="I2340" s="1468" t="s">
        <v>76</v>
      </c>
      <c r="J2340" s="1472" t="b">
        <v>0</v>
      </c>
      <c r="K2340" s="1473"/>
      <c r="L2340" s="1473"/>
      <c r="M2340" s="1463" t="s">
        <v>2426</v>
      </c>
      <c r="N2340" s="1463" t="s">
        <v>5345</v>
      </c>
      <c r="O2340" s="1474"/>
      <c r="P2340" s="1463" t="s">
        <v>2426</v>
      </c>
    </row>
    <row r="2341" hidden="1">
      <c r="A2341" s="1464">
        <v>2535.0</v>
      </c>
      <c r="B2341" s="1463" t="s">
        <v>17634</v>
      </c>
      <c r="C2341" s="1463" t="s">
        <v>17635</v>
      </c>
      <c r="D2341" s="1469">
        <v>44524.0</v>
      </c>
      <c r="E2341" s="1470" t="s">
        <v>17636</v>
      </c>
      <c r="F2341" s="1471">
        <v>6.28914141E8</v>
      </c>
      <c r="G2341" s="1471">
        <v>6.28914141E8</v>
      </c>
      <c r="H2341" s="1472" t="b">
        <v>0</v>
      </c>
      <c r="I2341" s="1468" t="s">
        <v>263</v>
      </c>
      <c r="J2341" s="1472" t="b">
        <v>1</v>
      </c>
      <c r="K2341" s="1473"/>
      <c r="L2341" s="1473"/>
      <c r="M2341" s="1463" t="s">
        <v>2426</v>
      </c>
      <c r="O2341" s="1474"/>
      <c r="P2341" s="1463" t="s">
        <v>2426</v>
      </c>
    </row>
    <row r="2342">
      <c r="A2342" s="1464">
        <v>2536.0</v>
      </c>
      <c r="B2342" s="1463" t="s">
        <v>1165</v>
      </c>
      <c r="C2342" s="1463" t="s">
        <v>5767</v>
      </c>
      <c r="D2342" s="1469">
        <v>44517.0</v>
      </c>
      <c r="E2342" s="1470" t="s">
        <v>5768</v>
      </c>
      <c r="F2342" s="1471">
        <v>2.2660123E7</v>
      </c>
      <c r="G2342" s="1476"/>
      <c r="H2342" s="1472" t="b">
        <v>1</v>
      </c>
      <c r="I2342" s="1468" t="s">
        <v>76</v>
      </c>
      <c r="J2342" s="1472" t="b">
        <v>1</v>
      </c>
      <c r="K2342" s="1468" t="s">
        <v>4940</v>
      </c>
      <c r="L2342" s="1471">
        <v>6.68193916E10</v>
      </c>
      <c r="M2342" s="1463" t="s">
        <v>2476</v>
      </c>
      <c r="N2342" s="1463" t="s">
        <v>244</v>
      </c>
      <c r="O2342" s="1463" t="s">
        <v>244</v>
      </c>
      <c r="P2342" s="1463" t="s">
        <v>5160</v>
      </c>
    </row>
    <row r="2343" hidden="1">
      <c r="A2343" s="1464">
        <v>2537.0</v>
      </c>
      <c r="B2343" s="1463" t="s">
        <v>17637</v>
      </c>
      <c r="C2343" s="1463" t="s">
        <v>17638</v>
      </c>
      <c r="D2343" s="1469">
        <v>44331.0</v>
      </c>
      <c r="E2343" s="1470" t="s">
        <v>17639</v>
      </c>
      <c r="F2343" s="1471">
        <v>9.68926425E8</v>
      </c>
      <c r="G2343" s="1471">
        <v>8.66101343E8</v>
      </c>
      <c r="H2343" s="1472" t="b">
        <v>0</v>
      </c>
      <c r="I2343" s="1468" t="s">
        <v>76</v>
      </c>
      <c r="J2343" s="1472" t="b">
        <v>0</v>
      </c>
      <c r="K2343" s="1473"/>
      <c r="L2343" s="1473"/>
      <c r="M2343" s="1463" t="s">
        <v>5164</v>
      </c>
      <c r="N2343" s="1463" t="s">
        <v>5164</v>
      </c>
      <c r="P2343" s="1474"/>
    </row>
    <row r="2344" hidden="1">
      <c r="A2344" s="1464">
        <v>2538.0</v>
      </c>
      <c r="B2344" s="1463" t="s">
        <v>17640</v>
      </c>
      <c r="C2344" s="1463" t="s">
        <v>17641</v>
      </c>
      <c r="D2344" s="1469">
        <v>44538.0</v>
      </c>
      <c r="E2344" s="1470" t="s">
        <v>17642</v>
      </c>
      <c r="F2344" s="1471">
        <v>8.91545566E8</v>
      </c>
      <c r="G2344" s="1471">
        <v>8.91545566E8</v>
      </c>
      <c r="H2344" s="1472" t="b">
        <v>0</v>
      </c>
      <c r="I2344" s="1468" t="s">
        <v>76</v>
      </c>
      <c r="J2344" s="1472" t="b">
        <v>0</v>
      </c>
      <c r="K2344" s="1468" t="s">
        <v>5142</v>
      </c>
      <c r="L2344" s="1471">
        <v>6.620964333E9</v>
      </c>
      <c r="M2344" s="1463" t="s">
        <v>2432</v>
      </c>
      <c r="N2344" s="1463" t="s">
        <v>5235</v>
      </c>
      <c r="O2344" s="1463" t="s">
        <v>17643</v>
      </c>
      <c r="P2344" s="1463" t="s">
        <v>2432</v>
      </c>
    </row>
    <row r="2345">
      <c r="A2345" s="1464">
        <v>2539.0</v>
      </c>
      <c r="B2345" s="1463" t="s">
        <v>5770</v>
      </c>
      <c r="C2345" s="1463" t="s">
        <v>5771</v>
      </c>
      <c r="D2345" s="1469">
        <v>44512.0</v>
      </c>
      <c r="E2345" s="1470" t="s">
        <v>5772</v>
      </c>
      <c r="F2345" s="1471">
        <v>2.3319091E7</v>
      </c>
      <c r="G2345" s="1471">
        <v>2.3319091E7</v>
      </c>
      <c r="H2345" s="1472" t="b">
        <v>1</v>
      </c>
      <c r="I2345" s="1468" t="s">
        <v>76</v>
      </c>
      <c r="J2345" s="1472" t="b">
        <v>1</v>
      </c>
      <c r="K2345" s="1468" t="s">
        <v>4936</v>
      </c>
      <c r="L2345" s="1471">
        <v>6.6909921784E10</v>
      </c>
      <c r="M2345" s="1463" t="s">
        <v>2937</v>
      </c>
      <c r="N2345" s="1463" t="s">
        <v>244</v>
      </c>
      <c r="O2345" s="1463" t="s">
        <v>244</v>
      </c>
      <c r="P2345" s="1463" t="s">
        <v>6077</v>
      </c>
    </row>
    <row r="2346" hidden="1">
      <c r="A2346" s="1464">
        <v>2540.0</v>
      </c>
      <c r="B2346" s="1463" t="s">
        <v>17644</v>
      </c>
      <c r="C2346" s="1463" t="s">
        <v>17644</v>
      </c>
      <c r="D2346" s="1469">
        <v>44518.0</v>
      </c>
      <c r="E2346" s="1470" t="s">
        <v>17645</v>
      </c>
      <c r="F2346" s="1471">
        <v>6.32420456E8</v>
      </c>
      <c r="G2346" s="1471">
        <v>6.32420456E8</v>
      </c>
      <c r="H2346" s="1472" t="b">
        <v>0</v>
      </c>
      <c r="I2346" s="1468" t="s">
        <v>76</v>
      </c>
      <c r="J2346" s="1472" t="b">
        <v>0</v>
      </c>
      <c r="K2346" s="1468" t="s">
        <v>14736</v>
      </c>
      <c r="L2346" s="1471">
        <v>6.6944964881E10</v>
      </c>
      <c r="M2346" s="1463" t="s">
        <v>2432</v>
      </c>
      <c r="N2346" s="1463" t="s">
        <v>13533</v>
      </c>
      <c r="O2346" s="1474"/>
      <c r="P2346" s="1463" t="s">
        <v>2432</v>
      </c>
    </row>
    <row r="2347" hidden="1">
      <c r="A2347" s="1464">
        <v>2541.0</v>
      </c>
      <c r="B2347" s="1463" t="s">
        <v>17646</v>
      </c>
      <c r="C2347" s="1463" t="s">
        <v>17646</v>
      </c>
      <c r="D2347" s="1469">
        <v>44538.0</v>
      </c>
      <c r="E2347" s="1470" t="s">
        <v>17647</v>
      </c>
      <c r="F2347" s="1471">
        <v>8.10841259E8</v>
      </c>
      <c r="G2347" s="1471">
        <v>8.10841259E8</v>
      </c>
      <c r="H2347" s="1472" t="b">
        <v>0</v>
      </c>
      <c r="I2347" s="1468" t="s">
        <v>76</v>
      </c>
      <c r="J2347" s="1472" t="b">
        <v>0</v>
      </c>
      <c r="K2347" s="1473"/>
      <c r="L2347" s="1473"/>
      <c r="M2347" s="1463" t="s">
        <v>2937</v>
      </c>
      <c r="N2347" s="1463" t="s">
        <v>5740</v>
      </c>
      <c r="O2347" s="1474"/>
      <c r="P2347" s="1463" t="s">
        <v>2937</v>
      </c>
    </row>
    <row r="2348" hidden="1">
      <c r="A2348" s="1464">
        <v>2542.0</v>
      </c>
      <c r="B2348" s="1463" t="s">
        <v>17648</v>
      </c>
      <c r="C2348" s="1463" t="s">
        <v>17649</v>
      </c>
      <c r="D2348" s="1469">
        <v>44530.0</v>
      </c>
      <c r="E2348" s="1470" t="s">
        <v>17650</v>
      </c>
      <c r="F2348" s="1471">
        <v>2.7142849E7</v>
      </c>
      <c r="G2348" s="1471">
        <v>2.7142849E7</v>
      </c>
      <c r="H2348" s="1472" t="b">
        <v>0</v>
      </c>
      <c r="I2348" s="1468" t="s">
        <v>76</v>
      </c>
      <c r="J2348" s="1472" t="b">
        <v>0</v>
      </c>
      <c r="K2348" s="1473"/>
      <c r="L2348" s="1473"/>
      <c r="M2348" s="1463" t="s">
        <v>5249</v>
      </c>
      <c r="N2348" s="1463" t="s">
        <v>5249</v>
      </c>
      <c r="O2348" s="1474"/>
      <c r="P2348" s="1474"/>
    </row>
    <row r="2349" hidden="1">
      <c r="A2349" s="1464">
        <v>2543.0</v>
      </c>
      <c r="B2349" s="1463" t="s">
        <v>17651</v>
      </c>
      <c r="C2349" s="1463" t="s">
        <v>17652</v>
      </c>
      <c r="D2349" s="1469">
        <v>44530.0</v>
      </c>
      <c r="E2349" s="1470" t="s">
        <v>17653</v>
      </c>
      <c r="F2349" s="1471">
        <v>2.3542123E7</v>
      </c>
      <c r="G2349" s="1471">
        <v>2.3542123E7</v>
      </c>
      <c r="H2349" s="1472" t="b">
        <v>0</v>
      </c>
      <c r="I2349" s="1468" t="s">
        <v>76</v>
      </c>
      <c r="J2349" s="1472" t="b">
        <v>0</v>
      </c>
      <c r="K2349" s="1473"/>
      <c r="L2349" s="1473"/>
      <c r="M2349" s="1463" t="s">
        <v>5345</v>
      </c>
      <c r="N2349" s="1463" t="s">
        <v>5345</v>
      </c>
      <c r="O2349" s="1474"/>
      <c r="P2349" s="1474"/>
    </row>
    <row r="2350" hidden="1">
      <c r="A2350" s="1464">
        <v>2544.0</v>
      </c>
      <c r="B2350" s="1463" t="s">
        <v>17654</v>
      </c>
      <c r="C2350" s="1463" t="s">
        <v>17655</v>
      </c>
      <c r="D2350" s="1469">
        <v>44530.0</v>
      </c>
      <c r="E2350" s="1470" t="s">
        <v>17656</v>
      </c>
      <c r="F2350" s="1471">
        <v>2.5115551E7</v>
      </c>
      <c r="G2350" s="1471">
        <v>2.5115551E7</v>
      </c>
      <c r="H2350" s="1472" t="b">
        <v>0</v>
      </c>
      <c r="I2350" s="1468" t="s">
        <v>76</v>
      </c>
      <c r="J2350" s="1472" t="b">
        <v>0</v>
      </c>
      <c r="K2350" s="1473"/>
      <c r="L2350" s="1473"/>
      <c r="M2350" s="1474"/>
      <c r="N2350" s="1474"/>
      <c r="O2350" s="1474"/>
      <c r="P2350" s="1474"/>
    </row>
    <row r="2351" hidden="1">
      <c r="A2351" s="1464">
        <v>2545.0</v>
      </c>
      <c r="B2351" s="1463" t="s">
        <v>17657</v>
      </c>
      <c r="C2351" s="1463" t="s">
        <v>17658</v>
      </c>
      <c r="D2351" s="1469">
        <v>44530.0</v>
      </c>
      <c r="E2351" s="1470" t="s">
        <v>17659</v>
      </c>
      <c r="F2351" s="1471">
        <v>2.1051588E7</v>
      </c>
      <c r="G2351" s="1471">
        <v>2.1051588E7</v>
      </c>
      <c r="H2351" s="1472" t="b">
        <v>0</v>
      </c>
      <c r="I2351" s="1468" t="s">
        <v>76</v>
      </c>
      <c r="J2351" s="1472" t="b">
        <v>0</v>
      </c>
      <c r="K2351" s="1473"/>
      <c r="L2351" s="1473"/>
      <c r="M2351" s="1474"/>
      <c r="N2351" s="1474"/>
      <c r="O2351" s="1474"/>
      <c r="P2351" s="1474"/>
    </row>
    <row r="2352" hidden="1">
      <c r="A2352" s="1464">
        <v>2546.0</v>
      </c>
      <c r="B2352" s="1463" t="s">
        <v>17660</v>
      </c>
      <c r="C2352" s="1463" t="s">
        <v>17661</v>
      </c>
      <c r="D2352" s="1469">
        <v>44517.0</v>
      </c>
      <c r="E2352" s="1470" t="s">
        <v>17662</v>
      </c>
      <c r="F2352" s="1471">
        <v>3.2652999E7</v>
      </c>
      <c r="G2352" s="1471">
        <v>3.2652999E7</v>
      </c>
      <c r="H2352" s="1472" t="b">
        <v>0</v>
      </c>
      <c r="I2352" s="1468" t="s">
        <v>5608</v>
      </c>
      <c r="J2352" s="1472" t="b">
        <v>0</v>
      </c>
      <c r="K2352" s="1473"/>
      <c r="L2352" s="1473"/>
      <c r="M2352" s="1474"/>
      <c r="N2352" s="1474"/>
      <c r="O2352" s="1474"/>
      <c r="P2352" s="1474"/>
    </row>
    <row r="2353" hidden="1">
      <c r="A2353" s="1464">
        <v>2547.0</v>
      </c>
      <c r="B2353" s="1463" t="s">
        <v>17663</v>
      </c>
      <c r="C2353" s="1463" t="s">
        <v>17664</v>
      </c>
      <c r="D2353" s="1469">
        <v>44517.0</v>
      </c>
      <c r="E2353" s="1470" t="s">
        <v>17665</v>
      </c>
      <c r="F2353" s="1471">
        <v>7.6510007E7</v>
      </c>
      <c r="G2353" s="1471">
        <v>9.9364311E8</v>
      </c>
      <c r="H2353" s="1472" t="b">
        <v>0</v>
      </c>
      <c r="I2353" s="1468" t="s">
        <v>244</v>
      </c>
      <c r="J2353" s="1472" t="b">
        <v>1</v>
      </c>
      <c r="K2353" s="1468" t="s">
        <v>5142</v>
      </c>
      <c r="L2353" s="1471">
        <v>6.620964333E9</v>
      </c>
      <c r="M2353" s="1463" t="s">
        <v>2464</v>
      </c>
      <c r="N2353" s="1463" t="s">
        <v>244</v>
      </c>
      <c r="O2353" s="1463" t="s">
        <v>15764</v>
      </c>
      <c r="P2353" s="1463" t="s">
        <v>5402</v>
      </c>
    </row>
    <row r="2354" hidden="1">
      <c r="A2354" s="1464">
        <v>2548.0</v>
      </c>
      <c r="B2354" s="1463" t="s">
        <v>17666</v>
      </c>
      <c r="C2354" s="1463" t="s">
        <v>17667</v>
      </c>
      <c r="D2354" s="1469">
        <v>44743.0</v>
      </c>
      <c r="E2354" s="1470" t="s">
        <v>17668</v>
      </c>
      <c r="F2354" s="1471">
        <v>8.12342072E8</v>
      </c>
      <c r="G2354" s="1471">
        <v>8.12342072E8</v>
      </c>
      <c r="H2354" s="1472" t="b">
        <v>0</v>
      </c>
      <c r="I2354" s="1468" t="s">
        <v>76</v>
      </c>
      <c r="J2354" s="1472" t="b">
        <v>0</v>
      </c>
      <c r="K2354" s="1468" t="s">
        <v>4929</v>
      </c>
      <c r="L2354" s="1475">
        <v>6.69232E15</v>
      </c>
      <c r="M2354" s="1463" t="s">
        <v>2464</v>
      </c>
      <c r="N2354" s="1463" t="s">
        <v>13533</v>
      </c>
      <c r="O2354" s="1463" t="s">
        <v>5235</v>
      </c>
      <c r="P2354" s="1463" t="s">
        <v>2464</v>
      </c>
    </row>
    <row r="2355" hidden="1">
      <c r="A2355" s="1464">
        <v>2549.0</v>
      </c>
      <c r="B2355" s="1463" t="s">
        <v>17669</v>
      </c>
      <c r="C2355" s="1463" t="s">
        <v>17670</v>
      </c>
      <c r="D2355" s="1469">
        <v>44524.0</v>
      </c>
      <c r="E2355" s="1470" t="s">
        <v>17671</v>
      </c>
      <c r="F2355" s="1471">
        <v>8.85770577E8</v>
      </c>
      <c r="G2355" s="1471">
        <v>8.85770577E8</v>
      </c>
      <c r="H2355" s="1472" t="b">
        <v>0</v>
      </c>
      <c r="I2355" s="1468" t="s">
        <v>76</v>
      </c>
      <c r="J2355" s="1472" t="b">
        <v>0</v>
      </c>
      <c r="K2355" s="1473"/>
      <c r="L2355" s="1473"/>
      <c r="M2355" s="1463" t="s">
        <v>5164</v>
      </c>
      <c r="N2355" s="1463" t="s">
        <v>5164</v>
      </c>
      <c r="P2355" s="1474"/>
    </row>
    <row r="2356" hidden="1">
      <c r="A2356" s="1464">
        <v>2550.0</v>
      </c>
      <c r="B2356" s="1463" t="s">
        <v>17672</v>
      </c>
      <c r="C2356" s="1463" t="s">
        <v>17673</v>
      </c>
      <c r="D2356" s="1469">
        <v>44531.0</v>
      </c>
      <c r="E2356" s="1470" t="s">
        <v>17674</v>
      </c>
      <c r="F2356" s="1471">
        <v>8.15873333E8</v>
      </c>
      <c r="G2356" s="1471">
        <v>8.15873333E8</v>
      </c>
      <c r="H2356" s="1472" t="b">
        <v>0</v>
      </c>
      <c r="I2356" s="1468" t="s">
        <v>76</v>
      </c>
      <c r="J2356" s="1472" t="b">
        <v>0</v>
      </c>
      <c r="K2356" s="1468" t="s">
        <v>4936</v>
      </c>
      <c r="L2356" s="1471">
        <v>6.6909921784E10</v>
      </c>
      <c r="M2356" s="1463" t="s">
        <v>2437</v>
      </c>
      <c r="N2356" s="1463" t="s">
        <v>4930</v>
      </c>
      <c r="O2356" s="1474"/>
      <c r="P2356" s="1463" t="s">
        <v>2437</v>
      </c>
    </row>
    <row r="2357" hidden="1">
      <c r="A2357" s="1464">
        <v>2551.0</v>
      </c>
      <c r="B2357" s="1463" t="s">
        <v>17675</v>
      </c>
      <c r="C2357" s="1463" t="s">
        <v>17676</v>
      </c>
      <c r="D2357" s="1469">
        <v>44522.0</v>
      </c>
      <c r="E2357" s="1470" t="s">
        <v>17677</v>
      </c>
      <c r="F2357" s="1471">
        <v>9.51415524E8</v>
      </c>
      <c r="G2357" s="1471">
        <v>9.51415524E8</v>
      </c>
      <c r="H2357" s="1472" t="b">
        <v>0</v>
      </c>
      <c r="I2357" s="1468" t="s">
        <v>76</v>
      </c>
      <c r="J2357" s="1472" t="b">
        <v>0</v>
      </c>
      <c r="K2357" s="1468" t="s">
        <v>4940</v>
      </c>
      <c r="L2357" s="1471">
        <v>6.68193916E10</v>
      </c>
      <c r="M2357" s="1463" t="s">
        <v>2437</v>
      </c>
      <c r="N2357" s="1474"/>
      <c r="O2357" s="1474"/>
      <c r="P2357" s="1463" t="s">
        <v>2437</v>
      </c>
    </row>
    <row r="2358" hidden="1">
      <c r="A2358" s="1464">
        <v>2552.0</v>
      </c>
      <c r="B2358" s="1463" t="s">
        <v>17678</v>
      </c>
      <c r="C2358" s="1463" t="s">
        <v>17679</v>
      </c>
      <c r="D2358" s="1469">
        <v>44538.0</v>
      </c>
      <c r="E2358" s="1470" t="s">
        <v>17680</v>
      </c>
      <c r="F2358" s="1471">
        <v>8.87654678E8</v>
      </c>
      <c r="G2358" s="1471">
        <v>8.87654678E8</v>
      </c>
      <c r="H2358" s="1472" t="b">
        <v>0</v>
      </c>
      <c r="I2358" s="1468" t="s">
        <v>244</v>
      </c>
      <c r="J2358" s="1472" t="b">
        <v>0</v>
      </c>
      <c r="K2358" s="1468" t="s">
        <v>4936</v>
      </c>
      <c r="L2358" s="1471">
        <v>6.6909921784E10</v>
      </c>
      <c r="M2358" s="1463" t="s">
        <v>5391</v>
      </c>
      <c r="N2358" s="1463" t="s">
        <v>244</v>
      </c>
      <c r="O2358" s="1463" t="s">
        <v>244</v>
      </c>
      <c r="P2358" s="1463" t="s">
        <v>5391</v>
      </c>
    </row>
    <row r="2359" hidden="1">
      <c r="A2359" s="1464">
        <v>2553.0</v>
      </c>
      <c r="B2359" s="1463" t="s">
        <v>17681</v>
      </c>
      <c r="C2359" s="1463" t="s">
        <v>17682</v>
      </c>
      <c r="D2359" s="1469">
        <v>44519.0</v>
      </c>
      <c r="E2359" s="1470" t="s">
        <v>17683</v>
      </c>
      <c r="F2359" s="1471">
        <v>9.32593245E8</v>
      </c>
      <c r="G2359" s="1471">
        <v>9.32593245E8</v>
      </c>
      <c r="H2359" s="1472" t="b">
        <v>0</v>
      </c>
      <c r="I2359" s="1468" t="s">
        <v>76</v>
      </c>
      <c r="J2359" s="1472" t="b">
        <v>0</v>
      </c>
      <c r="K2359" s="1468" t="s">
        <v>14736</v>
      </c>
      <c r="L2359" s="1471">
        <v>6.6944964881E10</v>
      </c>
      <c r="M2359" s="1463" t="s">
        <v>2464</v>
      </c>
      <c r="N2359" s="1474"/>
      <c r="O2359" s="1474"/>
      <c r="P2359" s="1463" t="s">
        <v>2464</v>
      </c>
    </row>
    <row r="2360">
      <c r="A2360" s="1464">
        <v>2554.0</v>
      </c>
      <c r="B2360" s="1463" t="s">
        <v>2794</v>
      </c>
      <c r="C2360" s="1463" t="s">
        <v>17684</v>
      </c>
      <c r="D2360" s="1469">
        <v>44531.0</v>
      </c>
      <c r="E2360" s="1470" t="s">
        <v>5775</v>
      </c>
      <c r="F2360" s="1471">
        <v>2.6563939E7</v>
      </c>
      <c r="G2360" s="1471">
        <v>6.18236932E8</v>
      </c>
      <c r="H2360" s="1472" t="b">
        <v>1</v>
      </c>
      <c r="I2360" s="1468" t="s">
        <v>76</v>
      </c>
      <c r="J2360" s="1472" t="b">
        <v>1</v>
      </c>
      <c r="K2360" s="1468" t="s">
        <v>4936</v>
      </c>
      <c r="L2360" s="1471">
        <v>6.6909921784E10</v>
      </c>
      <c r="M2360" s="1463" t="s">
        <v>2432</v>
      </c>
      <c r="N2360" s="1463" t="s">
        <v>244</v>
      </c>
      <c r="O2360" s="1463" t="s">
        <v>244</v>
      </c>
      <c r="P2360" s="1463" t="s">
        <v>2432</v>
      </c>
    </row>
    <row r="2361" hidden="1">
      <c r="A2361" s="1464">
        <v>2555.0</v>
      </c>
      <c r="B2361" s="1463" t="s">
        <v>17685</v>
      </c>
      <c r="C2361" s="1463" t="s">
        <v>17686</v>
      </c>
      <c r="D2361" s="1469">
        <v>44522.0</v>
      </c>
      <c r="E2361" s="1470" t="s">
        <v>17687</v>
      </c>
      <c r="F2361" s="1471">
        <v>9.92854567E8</v>
      </c>
      <c r="G2361" s="1471">
        <v>9.92854567E8</v>
      </c>
      <c r="H2361" s="1472" t="b">
        <v>0</v>
      </c>
      <c r="I2361" s="1468" t="s">
        <v>76</v>
      </c>
      <c r="J2361" s="1472" t="b">
        <v>0</v>
      </c>
      <c r="K2361" s="1468" t="s">
        <v>16044</v>
      </c>
      <c r="L2361" s="1471">
        <v>6.6629264222E10</v>
      </c>
      <c r="M2361" s="1463" t="s">
        <v>2464</v>
      </c>
      <c r="N2361" s="1463" t="s">
        <v>5098</v>
      </c>
      <c r="P2361" s="1463" t="s">
        <v>2464</v>
      </c>
    </row>
    <row r="2362">
      <c r="A2362" s="1464">
        <v>2556.0</v>
      </c>
      <c r="B2362" s="1463" t="s">
        <v>5777</v>
      </c>
      <c r="C2362" s="1463" t="s">
        <v>5778</v>
      </c>
      <c r="D2362" s="1469">
        <v>44523.0</v>
      </c>
      <c r="E2362" s="1470" t="s">
        <v>5779</v>
      </c>
      <c r="F2362" s="1471">
        <v>9.17711179E8</v>
      </c>
      <c r="G2362" s="1471">
        <v>9.17711179E8</v>
      </c>
      <c r="H2362" s="1472" t="b">
        <v>1</v>
      </c>
      <c r="I2362" s="1468" t="s">
        <v>76</v>
      </c>
      <c r="J2362" s="1472" t="b">
        <v>1</v>
      </c>
      <c r="K2362" s="1468" t="s">
        <v>1077</v>
      </c>
      <c r="L2362" s="1471">
        <v>6.6618258585E10</v>
      </c>
      <c r="M2362" s="1463" t="s">
        <v>2937</v>
      </c>
      <c r="N2362" s="1463" t="s">
        <v>244</v>
      </c>
      <c r="O2362" s="1463" t="s">
        <v>244</v>
      </c>
      <c r="P2362" s="1463" t="s">
        <v>6083</v>
      </c>
    </row>
    <row r="2363" hidden="1">
      <c r="A2363" s="1464">
        <v>2557.0</v>
      </c>
      <c r="B2363" s="1463" t="s">
        <v>17688</v>
      </c>
      <c r="C2363" s="1463" t="s">
        <v>17689</v>
      </c>
      <c r="D2363" s="1469">
        <v>44523.0</v>
      </c>
      <c r="E2363" s="1470" t="s">
        <v>17690</v>
      </c>
      <c r="F2363" s="1471">
        <v>9.87096335E8</v>
      </c>
      <c r="G2363" s="1471">
        <v>9.87096335E8</v>
      </c>
      <c r="H2363" s="1472" t="b">
        <v>0</v>
      </c>
      <c r="I2363" s="1468" t="s">
        <v>76</v>
      </c>
      <c r="J2363" s="1472" t="b">
        <v>0</v>
      </c>
      <c r="K2363" s="1468" t="s">
        <v>13602</v>
      </c>
      <c r="L2363" s="1476"/>
      <c r="M2363" s="1463" t="s">
        <v>2937</v>
      </c>
      <c r="N2363" s="1474"/>
      <c r="O2363" s="1474"/>
      <c r="P2363" s="1463" t="s">
        <v>2937</v>
      </c>
    </row>
    <row r="2364">
      <c r="A2364" s="1464">
        <v>2558.0</v>
      </c>
      <c r="B2364" s="1463" t="s">
        <v>5781</v>
      </c>
      <c r="C2364" s="1463" t="s">
        <v>5782</v>
      </c>
      <c r="D2364" s="1469">
        <v>44523.0</v>
      </c>
      <c r="E2364" s="1470" t="s">
        <v>5783</v>
      </c>
      <c r="F2364" s="1471">
        <v>8.89684342E8</v>
      </c>
      <c r="G2364" s="1471">
        <v>8.89684342E8</v>
      </c>
      <c r="H2364" s="1472" t="b">
        <v>1</v>
      </c>
      <c r="I2364" s="1468" t="s">
        <v>76</v>
      </c>
      <c r="J2364" s="1472" t="b">
        <v>1</v>
      </c>
      <c r="K2364" s="1468" t="s">
        <v>1077</v>
      </c>
      <c r="L2364" s="1471">
        <v>6.6618258585E10</v>
      </c>
      <c r="M2364" s="1463" t="s">
        <v>2464</v>
      </c>
      <c r="N2364" s="1463" t="s">
        <v>244</v>
      </c>
      <c r="O2364" s="1463" t="s">
        <v>244</v>
      </c>
      <c r="P2364" s="1463" t="s">
        <v>2464</v>
      </c>
    </row>
    <row r="2365" hidden="1">
      <c r="A2365" s="1464">
        <v>2559.0</v>
      </c>
      <c r="B2365" s="1463" t="s">
        <v>17691</v>
      </c>
      <c r="C2365" s="1463" t="s">
        <v>17692</v>
      </c>
      <c r="D2365" s="1469">
        <v>44523.0</v>
      </c>
      <c r="E2365" s="1470" t="s">
        <v>17693</v>
      </c>
      <c r="F2365" s="1471">
        <v>9.58014272E8</v>
      </c>
      <c r="G2365" s="1471">
        <v>9.58014272E8</v>
      </c>
      <c r="H2365" s="1472" t="b">
        <v>0</v>
      </c>
      <c r="I2365" s="1468" t="s">
        <v>76</v>
      </c>
      <c r="J2365" s="1472" t="b">
        <v>0</v>
      </c>
      <c r="K2365" s="1473"/>
      <c r="L2365" s="1473"/>
      <c r="M2365" s="1463" t="s">
        <v>2937</v>
      </c>
      <c r="N2365" s="1474"/>
      <c r="O2365" s="1474"/>
      <c r="P2365" s="1463" t="s">
        <v>2937</v>
      </c>
    </row>
    <row r="2366" hidden="1">
      <c r="A2366" s="1464">
        <v>2560.0</v>
      </c>
      <c r="B2366" s="1463" t="s">
        <v>17694</v>
      </c>
      <c r="C2366" s="1463" t="s">
        <v>17695</v>
      </c>
      <c r="D2366" s="1469">
        <v>44525.0</v>
      </c>
      <c r="E2366" s="1470" t="s">
        <v>17696</v>
      </c>
      <c r="F2366" s="1471">
        <v>3.8115666E7</v>
      </c>
      <c r="G2366" s="1471">
        <v>3.8115666E7</v>
      </c>
      <c r="H2366" s="1472" t="b">
        <v>0</v>
      </c>
      <c r="I2366" s="1468" t="s">
        <v>263</v>
      </c>
      <c r="J2366" s="1472" t="b">
        <v>1</v>
      </c>
      <c r="K2366" s="1473"/>
      <c r="L2366" s="1473"/>
      <c r="M2366" s="1474"/>
      <c r="N2366" s="1474"/>
      <c r="O2366" s="1474"/>
      <c r="P2366" s="1474"/>
    </row>
    <row r="2367" hidden="1">
      <c r="A2367" s="1464">
        <v>2561.0</v>
      </c>
      <c r="B2367" s="1463" t="s">
        <v>17697</v>
      </c>
      <c r="C2367" s="1463" t="s">
        <v>17698</v>
      </c>
      <c r="D2367" s="1469">
        <v>44517.0</v>
      </c>
      <c r="E2367" s="1470" t="s">
        <v>17699</v>
      </c>
      <c r="F2367" s="1471">
        <v>8.12342083E8</v>
      </c>
      <c r="G2367" s="1471">
        <v>8.12342083E8</v>
      </c>
      <c r="H2367" s="1472" t="b">
        <v>0</v>
      </c>
      <c r="I2367" s="1468" t="s">
        <v>76</v>
      </c>
      <c r="J2367" s="1472" t="b">
        <v>0</v>
      </c>
      <c r="K2367" s="1468" t="s">
        <v>4929</v>
      </c>
      <c r="L2367" s="1475">
        <v>6.69232E15</v>
      </c>
      <c r="M2367" s="1463" t="s">
        <v>2464</v>
      </c>
      <c r="N2367" s="1463" t="s">
        <v>5172</v>
      </c>
      <c r="O2367" s="1463" t="s">
        <v>5510</v>
      </c>
      <c r="P2367" s="1463" t="s">
        <v>2464</v>
      </c>
    </row>
    <row r="2368" hidden="1">
      <c r="A2368" s="1464">
        <v>2562.0</v>
      </c>
      <c r="B2368" s="1463" t="s">
        <v>17700</v>
      </c>
      <c r="C2368" s="1463" t="s">
        <v>17701</v>
      </c>
      <c r="D2368" s="1469">
        <v>44517.0</v>
      </c>
      <c r="E2368" s="1470" t="s">
        <v>17702</v>
      </c>
      <c r="F2368" s="1471">
        <v>8.12342084E8</v>
      </c>
      <c r="G2368" s="1471">
        <v>8.12342084E8</v>
      </c>
      <c r="H2368" s="1472" t="b">
        <v>0</v>
      </c>
      <c r="I2368" s="1468" t="s">
        <v>76</v>
      </c>
      <c r="J2368" s="1472" t="b">
        <v>0</v>
      </c>
      <c r="K2368" s="1468" t="s">
        <v>4929</v>
      </c>
      <c r="L2368" s="1475">
        <v>6.69232E15</v>
      </c>
      <c r="M2368" s="1463" t="s">
        <v>2464</v>
      </c>
      <c r="N2368" s="1474"/>
      <c r="O2368" s="1463" t="s">
        <v>4945</v>
      </c>
      <c r="P2368" s="1463" t="s">
        <v>2464</v>
      </c>
    </row>
    <row r="2369" hidden="1">
      <c r="A2369" s="1464">
        <v>2563.0</v>
      </c>
      <c r="B2369" s="1463" t="s">
        <v>17703</v>
      </c>
      <c r="C2369" s="1463" t="s">
        <v>17704</v>
      </c>
      <c r="D2369" s="1469">
        <v>44517.0</v>
      </c>
      <c r="E2369" s="1470" t="s">
        <v>17705</v>
      </c>
      <c r="F2369" s="1471">
        <v>8.12342085E8</v>
      </c>
      <c r="G2369" s="1471">
        <v>8.12342085E8</v>
      </c>
      <c r="H2369" s="1472" t="b">
        <v>0</v>
      </c>
      <c r="I2369" s="1468" t="s">
        <v>76</v>
      </c>
      <c r="J2369" s="1472" t="b">
        <v>0</v>
      </c>
      <c r="K2369" s="1468" t="s">
        <v>4929</v>
      </c>
      <c r="L2369" s="1475">
        <v>6.69232E15</v>
      </c>
      <c r="M2369" s="1463" t="s">
        <v>2464</v>
      </c>
      <c r="N2369" s="1463" t="s">
        <v>9905</v>
      </c>
      <c r="O2369" s="1463" t="s">
        <v>9905</v>
      </c>
      <c r="P2369" s="1463" t="s">
        <v>2464</v>
      </c>
    </row>
    <row r="2370" hidden="1">
      <c r="A2370" s="1464">
        <v>2564.0</v>
      </c>
      <c r="B2370" s="1463" t="s">
        <v>17706</v>
      </c>
      <c r="C2370" s="1463" t="s">
        <v>17707</v>
      </c>
      <c r="D2370" s="1469">
        <v>44517.0</v>
      </c>
      <c r="E2370" s="1470" t="s">
        <v>17708</v>
      </c>
      <c r="F2370" s="1471">
        <v>8.12342086E8</v>
      </c>
      <c r="G2370" s="1471">
        <v>8.12342086E8</v>
      </c>
      <c r="H2370" s="1472" t="b">
        <v>0</v>
      </c>
      <c r="I2370" s="1468" t="s">
        <v>76</v>
      </c>
      <c r="J2370" s="1472" t="b">
        <v>0</v>
      </c>
      <c r="K2370" s="1473"/>
      <c r="L2370" s="1473"/>
      <c r="M2370" s="1463" t="s">
        <v>2464</v>
      </c>
      <c r="N2370" s="1463" t="s">
        <v>5212</v>
      </c>
      <c r="O2370" s="1474"/>
      <c r="P2370" s="1463" t="s">
        <v>2464</v>
      </c>
    </row>
    <row r="2371" hidden="1">
      <c r="A2371" s="1464">
        <v>2565.0</v>
      </c>
      <c r="B2371" s="1463" t="s">
        <v>12545</v>
      </c>
      <c r="C2371" s="1463" t="s">
        <v>12545</v>
      </c>
      <c r="D2371" s="1469">
        <v>44517.0</v>
      </c>
      <c r="E2371" s="1470" t="s">
        <v>17709</v>
      </c>
      <c r="F2371" s="1471">
        <v>8.12342086E8</v>
      </c>
      <c r="G2371" s="1471">
        <v>8.12342086E8</v>
      </c>
      <c r="H2371" s="1472" t="b">
        <v>0</v>
      </c>
      <c r="I2371" s="1468" t="s">
        <v>76</v>
      </c>
      <c r="J2371" s="1472" t="b">
        <v>1</v>
      </c>
      <c r="K2371" s="1473"/>
      <c r="L2371" s="1473"/>
      <c r="M2371" s="1463" t="s">
        <v>5212</v>
      </c>
      <c r="N2371" s="1463" t="s">
        <v>5212</v>
      </c>
      <c r="O2371" s="1474"/>
      <c r="P2371" s="1474"/>
    </row>
    <row r="2372">
      <c r="A2372" s="1464">
        <v>2566.0</v>
      </c>
      <c r="B2372" s="1463" t="s">
        <v>5784</v>
      </c>
      <c r="C2372" s="1463" t="s">
        <v>5785</v>
      </c>
      <c r="D2372" s="1469">
        <v>44524.0</v>
      </c>
      <c r="E2372" s="1470" t="s">
        <v>5786</v>
      </c>
      <c r="F2372" s="1471">
        <v>8.89162361E8</v>
      </c>
      <c r="G2372" s="1471">
        <v>8.35532623E8</v>
      </c>
      <c r="H2372" s="1472" t="b">
        <v>1</v>
      </c>
      <c r="I2372" s="1468" t="s">
        <v>263</v>
      </c>
      <c r="J2372" s="1472" t="b">
        <v>1</v>
      </c>
      <c r="K2372" s="1468" t="s">
        <v>5142</v>
      </c>
      <c r="L2372" s="1471">
        <v>6.620964333E9</v>
      </c>
      <c r="M2372" s="1463" t="s">
        <v>2426</v>
      </c>
      <c r="N2372" s="1463" t="s">
        <v>244</v>
      </c>
      <c r="O2372" s="1463" t="s">
        <v>244</v>
      </c>
      <c r="P2372" s="1463" t="s">
        <v>5402</v>
      </c>
    </row>
    <row r="2373" hidden="1">
      <c r="A2373" s="1464">
        <v>2567.0</v>
      </c>
      <c r="B2373" s="1463" t="s">
        <v>17710</v>
      </c>
      <c r="C2373" s="1463" t="s">
        <v>17711</v>
      </c>
      <c r="D2373" s="1469">
        <v>44517.0</v>
      </c>
      <c r="E2373" s="1470" t="s">
        <v>17712</v>
      </c>
      <c r="F2373" s="1471">
        <v>8.12342057E8</v>
      </c>
      <c r="G2373" s="1471">
        <v>8.12342057E8</v>
      </c>
      <c r="H2373" s="1472" t="b">
        <v>0</v>
      </c>
      <c r="I2373" s="1468" t="s">
        <v>76</v>
      </c>
      <c r="J2373" s="1472" t="b">
        <v>0</v>
      </c>
      <c r="K2373" s="1468" t="s">
        <v>4929</v>
      </c>
      <c r="L2373" s="1475">
        <v>6.69232E15</v>
      </c>
      <c r="M2373" s="1463" t="s">
        <v>2464</v>
      </c>
      <c r="N2373" s="1463" t="s">
        <v>5479</v>
      </c>
      <c r="O2373" s="1474"/>
      <c r="P2373" s="1463" t="s">
        <v>2464</v>
      </c>
    </row>
    <row r="2374" hidden="1">
      <c r="A2374" s="1464">
        <v>2568.0</v>
      </c>
      <c r="B2374" s="1463" t="s">
        <v>17713</v>
      </c>
      <c r="C2374" s="1463" t="s">
        <v>17714</v>
      </c>
      <c r="D2374" s="1469">
        <v>44523.0</v>
      </c>
      <c r="E2374" s="1470" t="s">
        <v>17715</v>
      </c>
      <c r="F2374" s="1471">
        <v>6.14562925E8</v>
      </c>
      <c r="G2374" s="1471">
        <v>6.14562925E8</v>
      </c>
      <c r="H2374" s="1472" t="b">
        <v>0</v>
      </c>
      <c r="I2374" s="1468" t="s">
        <v>76</v>
      </c>
      <c r="J2374" s="1472" t="b">
        <v>0</v>
      </c>
      <c r="K2374" s="1468" t="s">
        <v>13602</v>
      </c>
      <c r="L2374" s="1476"/>
      <c r="M2374" s="1463" t="s">
        <v>2464</v>
      </c>
      <c r="N2374" s="1463" t="s">
        <v>7742</v>
      </c>
      <c r="O2374" s="1474"/>
      <c r="P2374" s="1463" t="s">
        <v>2464</v>
      </c>
    </row>
    <row r="2375">
      <c r="A2375" s="1464">
        <v>2569.0</v>
      </c>
      <c r="B2375" s="1463" t="s">
        <v>5787</v>
      </c>
      <c r="C2375" s="1463" t="s">
        <v>5788</v>
      </c>
      <c r="D2375" s="1469">
        <v>44531.0</v>
      </c>
      <c r="E2375" s="1470" t="s">
        <v>5789</v>
      </c>
      <c r="F2375" s="1471">
        <v>6.14562925E8</v>
      </c>
      <c r="G2375" s="1471">
        <v>6.14562925E8</v>
      </c>
      <c r="H2375" s="1472" t="b">
        <v>1</v>
      </c>
      <c r="I2375" s="1468" t="s">
        <v>76</v>
      </c>
      <c r="J2375" s="1472" t="b">
        <v>1</v>
      </c>
      <c r="K2375" s="1468" t="s">
        <v>1077</v>
      </c>
      <c r="L2375" s="1471">
        <v>6.6618258585E10</v>
      </c>
      <c r="M2375" s="1463" t="s">
        <v>2432</v>
      </c>
      <c r="N2375" s="1463" t="s">
        <v>6099</v>
      </c>
      <c r="O2375" s="1463" t="s">
        <v>6099</v>
      </c>
      <c r="P2375" s="1463" t="s">
        <v>2432</v>
      </c>
    </row>
    <row r="2376" hidden="1">
      <c r="A2376" s="1464">
        <v>2570.0</v>
      </c>
      <c r="B2376" s="1463" t="s">
        <v>17716</v>
      </c>
      <c r="C2376" s="1463" t="s">
        <v>17717</v>
      </c>
      <c r="D2376" s="1469">
        <v>44523.0</v>
      </c>
      <c r="E2376" s="1470" t="s">
        <v>17718</v>
      </c>
      <c r="F2376" s="1471">
        <v>8.12342032E8</v>
      </c>
      <c r="G2376" s="1471">
        <v>8.12342032E8</v>
      </c>
      <c r="H2376" s="1472" t="b">
        <v>0</v>
      </c>
      <c r="I2376" s="1468" t="s">
        <v>76</v>
      </c>
      <c r="J2376" s="1472" t="b">
        <v>0</v>
      </c>
      <c r="K2376" s="1468" t="s">
        <v>4929</v>
      </c>
      <c r="L2376" s="1475">
        <v>6.69232E15</v>
      </c>
      <c r="M2376" s="1463" t="s">
        <v>2464</v>
      </c>
      <c r="N2376" s="1474"/>
      <c r="O2376" s="1463" t="s">
        <v>5196</v>
      </c>
      <c r="P2376" s="1463" t="s">
        <v>2464</v>
      </c>
    </row>
    <row r="2377" hidden="1">
      <c r="A2377" s="1464">
        <v>2571.0</v>
      </c>
      <c r="B2377" s="1463" t="s">
        <v>17719</v>
      </c>
      <c r="C2377" s="1463" t="s">
        <v>17720</v>
      </c>
      <c r="D2377" s="1469">
        <v>44523.0</v>
      </c>
      <c r="E2377" s="1470" t="s">
        <v>17721</v>
      </c>
      <c r="F2377" s="1471">
        <v>9.53748231E8</v>
      </c>
      <c r="G2377" s="1471">
        <v>9.53748231E8</v>
      </c>
      <c r="H2377" s="1472" t="b">
        <v>0</v>
      </c>
      <c r="I2377" s="1468" t="s">
        <v>76</v>
      </c>
      <c r="J2377" s="1472" t="b">
        <v>0</v>
      </c>
      <c r="K2377" s="1468" t="s">
        <v>4929</v>
      </c>
      <c r="L2377" s="1475">
        <v>6.69232E15</v>
      </c>
      <c r="M2377" s="1463" t="s">
        <v>2464</v>
      </c>
      <c r="N2377" s="1474"/>
      <c r="O2377" s="1463" t="s">
        <v>5192</v>
      </c>
      <c r="P2377" s="1463" t="s">
        <v>2464</v>
      </c>
    </row>
    <row r="2378" hidden="1">
      <c r="A2378" s="1464">
        <v>2572.0</v>
      </c>
      <c r="B2378" s="1463" t="s">
        <v>17722</v>
      </c>
      <c r="C2378" s="1463" t="s">
        <v>17723</v>
      </c>
      <c r="D2378" s="1469">
        <v>44523.0</v>
      </c>
      <c r="E2378" s="1470" t="s">
        <v>17724</v>
      </c>
      <c r="F2378" s="1471">
        <v>8.1234203E8</v>
      </c>
      <c r="G2378" s="1471">
        <v>8.1234203E8</v>
      </c>
      <c r="H2378" s="1472" t="b">
        <v>0</v>
      </c>
      <c r="I2378" s="1468" t="s">
        <v>76</v>
      </c>
      <c r="J2378" s="1472" t="b">
        <v>0</v>
      </c>
      <c r="K2378" s="1468" t="s">
        <v>4929</v>
      </c>
      <c r="L2378" s="1475">
        <v>6.69232E15</v>
      </c>
      <c r="M2378" s="1463" t="s">
        <v>2464</v>
      </c>
      <c r="N2378" s="1463" t="s">
        <v>6090</v>
      </c>
      <c r="O2378" s="1463" t="s">
        <v>7123</v>
      </c>
      <c r="P2378" s="1463" t="s">
        <v>2464</v>
      </c>
    </row>
    <row r="2379" hidden="1">
      <c r="A2379" s="1464">
        <v>2573.0</v>
      </c>
      <c r="B2379" s="1463" t="s">
        <v>17725</v>
      </c>
      <c r="C2379" s="1463" t="s">
        <v>17726</v>
      </c>
      <c r="D2379" s="1469">
        <v>44523.0</v>
      </c>
      <c r="E2379" s="1470" t="s">
        <v>17727</v>
      </c>
      <c r="F2379" s="1471">
        <v>8.12342089E8</v>
      </c>
      <c r="G2379" s="1471">
        <v>8.12342089E8</v>
      </c>
      <c r="H2379" s="1472" t="b">
        <v>0</v>
      </c>
      <c r="I2379" s="1468" t="s">
        <v>76</v>
      </c>
      <c r="J2379" s="1472" t="b">
        <v>0</v>
      </c>
      <c r="K2379" s="1468" t="s">
        <v>4929</v>
      </c>
      <c r="L2379" s="1475">
        <v>6.69232E15</v>
      </c>
      <c r="M2379" s="1463" t="s">
        <v>2464</v>
      </c>
      <c r="N2379" s="1474"/>
      <c r="O2379" s="1463" t="s">
        <v>3864</v>
      </c>
      <c r="P2379" s="1463" t="s">
        <v>2464</v>
      </c>
    </row>
    <row r="2380" hidden="1">
      <c r="A2380" s="1464">
        <v>2574.0</v>
      </c>
      <c r="B2380" s="1463" t="s">
        <v>17728</v>
      </c>
      <c r="C2380" s="1463" t="s">
        <v>17729</v>
      </c>
      <c r="D2380" s="1469">
        <v>44523.0</v>
      </c>
      <c r="E2380" s="1470" t="s">
        <v>17730</v>
      </c>
      <c r="F2380" s="1471">
        <v>8.12342028E8</v>
      </c>
      <c r="G2380" s="1471">
        <v>8.12342028E8</v>
      </c>
      <c r="H2380" s="1472" t="b">
        <v>0</v>
      </c>
      <c r="I2380" s="1468" t="s">
        <v>76</v>
      </c>
      <c r="J2380" s="1472" t="b">
        <v>0</v>
      </c>
      <c r="K2380" s="1468" t="s">
        <v>4929</v>
      </c>
      <c r="L2380" s="1475">
        <v>6.69232E15</v>
      </c>
      <c r="M2380" s="1463" t="s">
        <v>2464</v>
      </c>
      <c r="N2380" s="1474"/>
      <c r="O2380" s="1463" t="s">
        <v>3864</v>
      </c>
      <c r="P2380" s="1463" t="s">
        <v>2464</v>
      </c>
    </row>
    <row r="2381" hidden="1">
      <c r="A2381" s="1464">
        <v>2575.0</v>
      </c>
      <c r="B2381" s="1463" t="s">
        <v>17731</v>
      </c>
      <c r="C2381" s="1463" t="s">
        <v>17732</v>
      </c>
      <c r="D2381" s="1469">
        <v>44523.0</v>
      </c>
      <c r="E2381" s="1470" t="s">
        <v>17733</v>
      </c>
      <c r="F2381" s="1471">
        <v>8.12342026E8</v>
      </c>
      <c r="G2381" s="1471">
        <v>8.12342026E8</v>
      </c>
      <c r="H2381" s="1472" t="b">
        <v>0</v>
      </c>
      <c r="I2381" s="1468" t="s">
        <v>76</v>
      </c>
      <c r="J2381" s="1472" t="b">
        <v>0</v>
      </c>
      <c r="K2381" s="1468" t="s">
        <v>4929</v>
      </c>
      <c r="L2381" s="1475">
        <v>6.69232E15</v>
      </c>
      <c r="M2381" s="1463" t="s">
        <v>2464</v>
      </c>
      <c r="N2381" s="1463" t="s">
        <v>6090</v>
      </c>
      <c r="O2381" s="1463" t="s">
        <v>5052</v>
      </c>
      <c r="P2381" s="1463" t="s">
        <v>2464</v>
      </c>
    </row>
    <row r="2382" hidden="1">
      <c r="A2382" s="1464">
        <v>2576.0</v>
      </c>
      <c r="B2382" s="1463" t="s">
        <v>17734</v>
      </c>
      <c r="C2382" s="1463" t="s">
        <v>17735</v>
      </c>
      <c r="D2382" s="1469">
        <v>44523.0</v>
      </c>
      <c r="E2382" s="1470" t="s">
        <v>17736</v>
      </c>
      <c r="F2382" s="1471">
        <v>8.12342025E8</v>
      </c>
      <c r="G2382" s="1471">
        <v>8.12342025E8</v>
      </c>
      <c r="H2382" s="1472" t="b">
        <v>0</v>
      </c>
      <c r="I2382" s="1468" t="s">
        <v>76</v>
      </c>
      <c r="J2382" s="1472" t="b">
        <v>0</v>
      </c>
      <c r="K2382" s="1468" t="s">
        <v>4929</v>
      </c>
      <c r="L2382" s="1475">
        <v>6.69232E15</v>
      </c>
      <c r="M2382" s="1463" t="s">
        <v>2464</v>
      </c>
      <c r="N2382" s="1474"/>
      <c r="O2382" s="1463" t="s">
        <v>5235</v>
      </c>
      <c r="P2382" s="1463" t="s">
        <v>2464</v>
      </c>
    </row>
    <row r="2383" hidden="1">
      <c r="A2383" s="1464">
        <v>2577.0</v>
      </c>
      <c r="B2383" s="1463" t="s">
        <v>17737</v>
      </c>
      <c r="C2383" s="1463" t="s">
        <v>17738</v>
      </c>
      <c r="D2383" s="1469">
        <v>44523.0</v>
      </c>
      <c r="E2383" s="1470" t="s">
        <v>17739</v>
      </c>
      <c r="F2383" s="1471">
        <v>8.12342024E8</v>
      </c>
      <c r="G2383" s="1471">
        <v>8.12342024E8</v>
      </c>
      <c r="H2383" s="1472" t="b">
        <v>0</v>
      </c>
      <c r="I2383" s="1468" t="s">
        <v>76</v>
      </c>
      <c r="J2383" s="1472" t="b">
        <v>0</v>
      </c>
      <c r="K2383" s="1468" t="s">
        <v>4929</v>
      </c>
      <c r="L2383" s="1475">
        <v>6.69232E15</v>
      </c>
      <c r="M2383" s="1463" t="s">
        <v>2464</v>
      </c>
      <c r="N2383" s="1474"/>
      <c r="O2383" s="1463" t="s">
        <v>5041</v>
      </c>
      <c r="P2383" s="1463" t="s">
        <v>2464</v>
      </c>
    </row>
    <row r="2384" hidden="1">
      <c r="A2384" s="1464">
        <v>2578.0</v>
      </c>
      <c r="B2384" s="1463" t="s">
        <v>17740</v>
      </c>
      <c r="C2384" s="1463" t="s">
        <v>17741</v>
      </c>
      <c r="D2384" s="1469">
        <v>44523.0</v>
      </c>
      <c r="E2384" s="1470" t="s">
        <v>17742</v>
      </c>
      <c r="F2384" s="1471">
        <v>8.12342023E8</v>
      </c>
      <c r="G2384" s="1471">
        <v>8.12342023E8</v>
      </c>
      <c r="H2384" s="1472" t="b">
        <v>0</v>
      </c>
      <c r="I2384" s="1468" t="s">
        <v>76</v>
      </c>
      <c r="J2384" s="1472" t="b">
        <v>0</v>
      </c>
      <c r="K2384" s="1468" t="s">
        <v>4929</v>
      </c>
      <c r="L2384" s="1475">
        <v>6.69232E15</v>
      </c>
      <c r="M2384" s="1463" t="s">
        <v>2464</v>
      </c>
      <c r="N2384" s="1474"/>
      <c r="O2384" s="1474"/>
      <c r="P2384" s="1463" t="s">
        <v>2464</v>
      </c>
    </row>
    <row r="2385" hidden="1">
      <c r="A2385" s="1464">
        <v>2579.0</v>
      </c>
      <c r="B2385" s="1463" t="s">
        <v>17743</v>
      </c>
      <c r="C2385" s="1463" t="s">
        <v>17744</v>
      </c>
      <c r="D2385" s="1469">
        <v>44523.0</v>
      </c>
      <c r="E2385" s="1470" t="s">
        <v>17745</v>
      </c>
      <c r="F2385" s="1471">
        <v>8.12342062E8</v>
      </c>
      <c r="G2385" s="1471">
        <v>8.12342062E8</v>
      </c>
      <c r="H2385" s="1472" t="b">
        <v>0</v>
      </c>
      <c r="I2385" s="1468" t="s">
        <v>76</v>
      </c>
      <c r="J2385" s="1472" t="b">
        <v>0</v>
      </c>
      <c r="K2385" s="1473"/>
      <c r="L2385" s="1473"/>
      <c r="M2385" s="1463" t="s">
        <v>2464</v>
      </c>
      <c r="N2385" s="1463" t="s">
        <v>6473</v>
      </c>
      <c r="P2385" s="1463" t="s">
        <v>2464</v>
      </c>
    </row>
    <row r="2386" hidden="1">
      <c r="A2386" s="1464">
        <v>2580.0</v>
      </c>
      <c r="B2386" s="1463" t="s">
        <v>17746</v>
      </c>
      <c r="C2386" s="1463" t="s">
        <v>17747</v>
      </c>
      <c r="D2386" s="1469">
        <v>44523.0</v>
      </c>
      <c r="E2386" s="1470" t="s">
        <v>17748</v>
      </c>
      <c r="F2386" s="1471">
        <v>8.12342061E8</v>
      </c>
      <c r="G2386" s="1471">
        <v>8.12342061E8</v>
      </c>
      <c r="H2386" s="1472" t="b">
        <v>0</v>
      </c>
      <c r="I2386" s="1468" t="s">
        <v>76</v>
      </c>
      <c r="J2386" s="1472" t="b">
        <v>0</v>
      </c>
      <c r="K2386" s="1468" t="s">
        <v>4929</v>
      </c>
      <c r="L2386" s="1475">
        <v>6.69232E15</v>
      </c>
      <c r="M2386" s="1463" t="s">
        <v>2464</v>
      </c>
      <c r="N2386" s="1463" t="s">
        <v>5196</v>
      </c>
      <c r="O2386" s="1463" t="s">
        <v>5196</v>
      </c>
      <c r="P2386" s="1463" t="s">
        <v>2464</v>
      </c>
    </row>
    <row r="2387" hidden="1">
      <c r="A2387" s="1464">
        <v>2581.0</v>
      </c>
      <c r="B2387" s="1463" t="s">
        <v>17749</v>
      </c>
      <c r="C2387" s="1463" t="s">
        <v>17750</v>
      </c>
      <c r="D2387" s="1469">
        <v>44523.0</v>
      </c>
      <c r="E2387" s="1470" t="s">
        <v>17751</v>
      </c>
      <c r="F2387" s="1471">
        <v>8.1234207E8</v>
      </c>
      <c r="G2387" s="1471">
        <v>8.1234207E8</v>
      </c>
      <c r="H2387" s="1472" t="b">
        <v>0</v>
      </c>
      <c r="I2387" s="1468" t="s">
        <v>76</v>
      </c>
      <c r="J2387" s="1472" t="b">
        <v>0</v>
      </c>
      <c r="K2387" s="1468" t="s">
        <v>4929</v>
      </c>
      <c r="L2387" s="1475">
        <v>6.69232E15</v>
      </c>
      <c r="M2387" s="1463" t="s">
        <v>2464</v>
      </c>
      <c r="N2387" s="1474"/>
      <c r="O2387" s="1463" t="s">
        <v>5113</v>
      </c>
      <c r="P2387" s="1463" t="s">
        <v>2464</v>
      </c>
    </row>
    <row r="2388" hidden="1">
      <c r="A2388" s="1464">
        <v>2582.0</v>
      </c>
      <c r="B2388" s="1463" t="s">
        <v>17752</v>
      </c>
      <c r="C2388" s="1463" t="s">
        <v>17753</v>
      </c>
      <c r="D2388" s="1469">
        <v>44524.0</v>
      </c>
      <c r="E2388" s="1470" t="s">
        <v>17754</v>
      </c>
      <c r="F2388" s="1471">
        <v>8.12342019E8</v>
      </c>
      <c r="G2388" s="1471">
        <v>8.12342019E8</v>
      </c>
      <c r="H2388" s="1472" t="b">
        <v>0</v>
      </c>
      <c r="I2388" s="1468" t="s">
        <v>6296</v>
      </c>
      <c r="J2388" s="1472" t="b">
        <v>0</v>
      </c>
      <c r="K2388" s="1468" t="s">
        <v>4929</v>
      </c>
      <c r="L2388" s="1475">
        <v>6.69232E15</v>
      </c>
      <c r="M2388" s="1463" t="s">
        <v>2464</v>
      </c>
      <c r="N2388" s="1463" t="s">
        <v>6296</v>
      </c>
      <c r="O2388" s="1463" t="s">
        <v>6296</v>
      </c>
      <c r="P2388" s="1463" t="s">
        <v>2464</v>
      </c>
    </row>
    <row r="2389" hidden="1">
      <c r="A2389" s="1464">
        <v>2583.0</v>
      </c>
      <c r="B2389" s="1463" t="s">
        <v>17755</v>
      </c>
      <c r="C2389" s="1463" t="s">
        <v>17756</v>
      </c>
      <c r="D2389" s="1469">
        <v>44524.0</v>
      </c>
      <c r="E2389" s="1470" t="s">
        <v>17757</v>
      </c>
      <c r="F2389" s="1471">
        <v>8.12342018E8</v>
      </c>
      <c r="G2389" s="1471">
        <v>8.12342018E8</v>
      </c>
      <c r="H2389" s="1472" t="b">
        <v>0</v>
      </c>
      <c r="I2389" s="1468" t="s">
        <v>76</v>
      </c>
      <c r="J2389" s="1472" t="b">
        <v>0</v>
      </c>
      <c r="K2389" s="1468" t="s">
        <v>4929</v>
      </c>
      <c r="L2389" s="1475">
        <v>6.69232E15</v>
      </c>
      <c r="M2389" s="1463" t="s">
        <v>2464</v>
      </c>
      <c r="N2389" s="1474"/>
      <c r="O2389" s="1463" t="s">
        <v>4998</v>
      </c>
      <c r="P2389" s="1463" t="s">
        <v>2464</v>
      </c>
    </row>
    <row r="2390" hidden="1">
      <c r="A2390" s="1464">
        <v>2584.0</v>
      </c>
      <c r="B2390" s="1463" t="s">
        <v>17758</v>
      </c>
      <c r="C2390" s="1463" t="s">
        <v>17759</v>
      </c>
      <c r="D2390" s="1469">
        <v>44524.0</v>
      </c>
      <c r="E2390" s="1470" t="s">
        <v>17760</v>
      </c>
      <c r="F2390" s="1471">
        <v>8.12342017E8</v>
      </c>
      <c r="G2390" s="1471">
        <v>8.12342017E8</v>
      </c>
      <c r="H2390" s="1472" t="b">
        <v>0</v>
      </c>
      <c r="I2390" s="1468" t="s">
        <v>76</v>
      </c>
      <c r="J2390" s="1472" t="b">
        <v>1</v>
      </c>
      <c r="K2390" s="1473"/>
      <c r="L2390" s="1473"/>
      <c r="M2390" s="1463" t="s">
        <v>2464</v>
      </c>
      <c r="N2390" s="1474"/>
      <c r="O2390" s="1474"/>
      <c r="P2390" s="1463" t="s">
        <v>2464</v>
      </c>
    </row>
    <row r="2391" hidden="1">
      <c r="A2391" s="1464">
        <v>2585.0</v>
      </c>
      <c r="B2391" s="1463" t="s">
        <v>17761</v>
      </c>
      <c r="C2391" s="1463" t="s">
        <v>17762</v>
      </c>
      <c r="D2391" s="1469">
        <v>44524.0</v>
      </c>
      <c r="E2391" s="1470" t="s">
        <v>17763</v>
      </c>
      <c r="F2391" s="1471">
        <v>8.12342016E8</v>
      </c>
      <c r="G2391" s="1471">
        <v>8.12342016E8</v>
      </c>
      <c r="H2391" s="1472" t="b">
        <v>0</v>
      </c>
      <c r="I2391" s="1468" t="s">
        <v>76</v>
      </c>
      <c r="J2391" s="1472" t="b">
        <v>0</v>
      </c>
      <c r="K2391" s="1468" t="s">
        <v>4929</v>
      </c>
      <c r="L2391" s="1475">
        <v>6.69232E15</v>
      </c>
      <c r="M2391" s="1463" t="s">
        <v>2464</v>
      </c>
      <c r="N2391" s="1474"/>
      <c r="O2391" s="1463" t="s">
        <v>4960</v>
      </c>
      <c r="P2391" s="1463" t="s">
        <v>2464</v>
      </c>
    </row>
    <row r="2392" hidden="1">
      <c r="A2392" s="1464">
        <v>2586.0</v>
      </c>
      <c r="B2392" s="1463" t="s">
        <v>17764</v>
      </c>
      <c r="C2392" s="1463" t="s">
        <v>17765</v>
      </c>
      <c r="D2392" s="1469">
        <v>44524.0</v>
      </c>
      <c r="E2392" s="1470" t="s">
        <v>17766</v>
      </c>
      <c r="F2392" s="1471">
        <v>8.12342015E8</v>
      </c>
      <c r="G2392" s="1471">
        <v>8.12342015E8</v>
      </c>
      <c r="H2392" s="1472" t="b">
        <v>0</v>
      </c>
      <c r="I2392" s="1468" t="s">
        <v>76</v>
      </c>
      <c r="J2392" s="1472" t="b">
        <v>0</v>
      </c>
      <c r="K2392" s="1468" t="s">
        <v>4929</v>
      </c>
      <c r="L2392" s="1475">
        <v>6.69232E15</v>
      </c>
      <c r="M2392" s="1463" t="s">
        <v>2464</v>
      </c>
      <c r="N2392" s="1463" t="s">
        <v>3864</v>
      </c>
      <c r="O2392" s="1463" t="s">
        <v>3864</v>
      </c>
      <c r="P2392" s="1463" t="s">
        <v>2464</v>
      </c>
    </row>
    <row r="2393" hidden="1">
      <c r="A2393" s="1464">
        <v>2587.0</v>
      </c>
      <c r="B2393" s="1463" t="s">
        <v>17767</v>
      </c>
      <c r="C2393" s="1463" t="s">
        <v>17768</v>
      </c>
      <c r="D2393" s="1469">
        <v>44524.0</v>
      </c>
      <c r="E2393" s="1470" t="s">
        <v>17769</v>
      </c>
      <c r="F2393" s="1471">
        <v>8.12342014E8</v>
      </c>
      <c r="G2393" s="1471">
        <v>8.12342014E8</v>
      </c>
      <c r="H2393" s="1472" t="b">
        <v>0</v>
      </c>
      <c r="I2393" s="1468" t="s">
        <v>76</v>
      </c>
      <c r="J2393" s="1472" t="b">
        <v>0</v>
      </c>
      <c r="K2393" s="1468" t="s">
        <v>4929</v>
      </c>
      <c r="L2393" s="1475">
        <v>6.69232E15</v>
      </c>
      <c r="M2393" s="1463" t="s">
        <v>2464</v>
      </c>
      <c r="N2393" s="1474"/>
      <c r="O2393" s="1463" t="s">
        <v>5037</v>
      </c>
      <c r="P2393" s="1463" t="s">
        <v>2464</v>
      </c>
    </row>
    <row r="2394" hidden="1">
      <c r="A2394" s="1464">
        <v>2588.0</v>
      </c>
      <c r="B2394" s="1463" t="s">
        <v>17770</v>
      </c>
      <c r="C2394" s="1463" t="s">
        <v>17771</v>
      </c>
      <c r="D2394" s="1469">
        <v>44621.0</v>
      </c>
      <c r="E2394" s="1470" t="s">
        <v>17772</v>
      </c>
      <c r="F2394" s="1471">
        <v>8.12342053E8</v>
      </c>
      <c r="G2394" s="1471">
        <v>8.12342053E8</v>
      </c>
      <c r="H2394" s="1472" t="b">
        <v>0</v>
      </c>
      <c r="I2394" s="1468" t="s">
        <v>76</v>
      </c>
      <c r="J2394" s="1472" t="b">
        <v>0</v>
      </c>
      <c r="K2394" s="1468" t="s">
        <v>4929</v>
      </c>
      <c r="L2394" s="1475">
        <v>6.69232E15</v>
      </c>
      <c r="M2394" s="1463" t="s">
        <v>2464</v>
      </c>
      <c r="N2394" s="1474"/>
      <c r="O2394" s="1463" t="s">
        <v>5165</v>
      </c>
      <c r="P2394" s="1463" t="s">
        <v>2464</v>
      </c>
    </row>
    <row r="2395" hidden="1">
      <c r="A2395" s="1464">
        <v>2589.0</v>
      </c>
      <c r="B2395" s="1463" t="s">
        <v>17773</v>
      </c>
      <c r="C2395" s="1463" t="s">
        <v>17774</v>
      </c>
      <c r="D2395" s="1469">
        <v>44524.0</v>
      </c>
      <c r="E2395" s="1470" t="s">
        <v>17775</v>
      </c>
      <c r="F2395" s="1471">
        <v>8.12342052E8</v>
      </c>
      <c r="G2395" s="1471">
        <v>8.12342052E8</v>
      </c>
      <c r="H2395" s="1472" t="b">
        <v>0</v>
      </c>
      <c r="I2395" s="1468" t="s">
        <v>6296</v>
      </c>
      <c r="J2395" s="1472" t="b">
        <v>0</v>
      </c>
      <c r="K2395" s="1468" t="s">
        <v>4929</v>
      </c>
      <c r="L2395" s="1475">
        <v>6.69232E15</v>
      </c>
      <c r="M2395" s="1463" t="s">
        <v>2464</v>
      </c>
      <c r="N2395" s="1463" t="s">
        <v>6296</v>
      </c>
      <c r="O2395" s="1463" t="s">
        <v>6296</v>
      </c>
      <c r="P2395" s="1463" t="s">
        <v>2464</v>
      </c>
    </row>
    <row r="2396" hidden="1">
      <c r="A2396" s="1464">
        <v>2590.0</v>
      </c>
      <c r="B2396" s="1463" t="s">
        <v>17776</v>
      </c>
      <c r="C2396" s="1463" t="s">
        <v>17777</v>
      </c>
      <c r="D2396" s="1469">
        <v>44524.0</v>
      </c>
      <c r="E2396" s="1470" t="s">
        <v>17778</v>
      </c>
      <c r="F2396" s="1471">
        <v>8.12342051E8</v>
      </c>
      <c r="G2396" s="1471">
        <v>8.12342051E8</v>
      </c>
      <c r="H2396" s="1472" t="b">
        <v>0</v>
      </c>
      <c r="I2396" s="1468" t="s">
        <v>76</v>
      </c>
      <c r="J2396" s="1472" t="b">
        <v>0</v>
      </c>
      <c r="K2396" s="1468" t="s">
        <v>4929</v>
      </c>
      <c r="L2396" s="1475">
        <v>6.69232E15</v>
      </c>
      <c r="M2396" s="1463" t="s">
        <v>2464</v>
      </c>
      <c r="N2396" s="1463" t="s">
        <v>7095</v>
      </c>
      <c r="O2396" s="1463" t="s">
        <v>7095</v>
      </c>
      <c r="P2396" s="1463" t="s">
        <v>2464</v>
      </c>
    </row>
    <row r="2397" hidden="1">
      <c r="A2397" s="1464">
        <v>2591.0</v>
      </c>
      <c r="B2397" s="1463" t="s">
        <v>17779</v>
      </c>
      <c r="C2397" s="1463" t="s">
        <v>17780</v>
      </c>
      <c r="D2397" s="1469">
        <v>44621.0</v>
      </c>
      <c r="E2397" s="1470" t="s">
        <v>17781</v>
      </c>
      <c r="F2397" s="1471">
        <v>8.12342079E8</v>
      </c>
      <c r="G2397" s="1471">
        <v>8.12342079E8</v>
      </c>
      <c r="H2397" s="1472" t="b">
        <v>0</v>
      </c>
      <c r="I2397" s="1468" t="s">
        <v>76</v>
      </c>
      <c r="J2397" s="1472" t="b">
        <v>0</v>
      </c>
      <c r="K2397" s="1468" t="s">
        <v>4929</v>
      </c>
      <c r="L2397" s="1475">
        <v>6.69232E15</v>
      </c>
      <c r="M2397" s="1463" t="s">
        <v>2464</v>
      </c>
      <c r="N2397" s="1474"/>
      <c r="O2397" s="1474"/>
      <c r="P2397" s="1463" t="s">
        <v>2464</v>
      </c>
    </row>
    <row r="2398" hidden="1">
      <c r="A2398" s="1464">
        <v>2592.0</v>
      </c>
      <c r="B2398" s="1463" t="s">
        <v>17782</v>
      </c>
      <c r="C2398" s="1463" t="s">
        <v>17783</v>
      </c>
      <c r="D2398" s="1469">
        <v>44621.0</v>
      </c>
      <c r="E2398" s="1470" t="s">
        <v>17784</v>
      </c>
      <c r="F2398" s="1471">
        <v>8.12342078E8</v>
      </c>
      <c r="G2398" s="1471">
        <v>8.12342078E8</v>
      </c>
      <c r="H2398" s="1472" t="b">
        <v>0</v>
      </c>
      <c r="I2398" s="1468" t="s">
        <v>76</v>
      </c>
      <c r="J2398" s="1472" t="b">
        <v>0</v>
      </c>
      <c r="K2398" s="1468" t="s">
        <v>4929</v>
      </c>
      <c r="L2398" s="1475">
        <v>6.69232E15</v>
      </c>
      <c r="M2398" s="1463" t="s">
        <v>2464</v>
      </c>
      <c r="N2398" s="1474"/>
      <c r="O2398" s="1463" t="s">
        <v>5633</v>
      </c>
      <c r="P2398" s="1463" t="s">
        <v>2464</v>
      </c>
    </row>
    <row r="2399">
      <c r="A2399" s="1464">
        <v>2593.0</v>
      </c>
      <c r="B2399" s="1463" t="s">
        <v>5790</v>
      </c>
      <c r="C2399" s="1463" t="s">
        <v>5791</v>
      </c>
      <c r="D2399" s="1469">
        <v>44536.0</v>
      </c>
      <c r="E2399" s="1470" t="s">
        <v>5792</v>
      </c>
      <c r="F2399" s="1471">
        <v>3.2538999E7</v>
      </c>
      <c r="G2399" s="1471">
        <v>9.29186E8</v>
      </c>
      <c r="H2399" s="1472" t="b">
        <v>1</v>
      </c>
      <c r="I2399" s="1468" t="s">
        <v>5608</v>
      </c>
      <c r="J2399" s="1472" t="b">
        <v>1</v>
      </c>
      <c r="K2399" s="1468" t="s">
        <v>4936</v>
      </c>
      <c r="L2399" s="1471">
        <v>6.6909921784E10</v>
      </c>
      <c r="M2399" s="1463" t="s">
        <v>2426</v>
      </c>
      <c r="N2399" s="1463" t="s">
        <v>244</v>
      </c>
      <c r="O2399" s="1463" t="s">
        <v>244</v>
      </c>
      <c r="P2399" s="1463" t="s">
        <v>6146</v>
      </c>
    </row>
    <row r="2400">
      <c r="A2400" s="1464">
        <v>2594.0</v>
      </c>
      <c r="B2400" s="1463" t="s">
        <v>5793</v>
      </c>
      <c r="C2400" s="1463" t="s">
        <v>5794</v>
      </c>
      <c r="D2400" s="1469">
        <v>44537.0</v>
      </c>
      <c r="E2400" s="1470" t="s">
        <v>5795</v>
      </c>
      <c r="F2400" s="1471">
        <v>3.2538999E7</v>
      </c>
      <c r="G2400" s="1471">
        <v>8.44784359E8</v>
      </c>
      <c r="H2400" s="1472" t="b">
        <v>1</v>
      </c>
      <c r="I2400" s="1468" t="s">
        <v>5608</v>
      </c>
      <c r="J2400" s="1472" t="b">
        <v>1</v>
      </c>
      <c r="K2400" s="1468" t="s">
        <v>4936</v>
      </c>
      <c r="L2400" s="1471">
        <v>6.6909921784E10</v>
      </c>
      <c r="M2400" s="1463" t="s">
        <v>2426</v>
      </c>
      <c r="N2400" s="1463" t="s">
        <v>244</v>
      </c>
      <c r="O2400" s="1463" t="s">
        <v>244</v>
      </c>
      <c r="P2400" s="1463" t="s">
        <v>6157</v>
      </c>
    </row>
    <row r="2401" hidden="1">
      <c r="A2401" s="1464">
        <v>2595.0</v>
      </c>
      <c r="B2401" s="1463" t="s">
        <v>17785</v>
      </c>
      <c r="C2401" s="1463" t="s">
        <v>17786</v>
      </c>
      <c r="D2401" s="1469">
        <v>44524.0</v>
      </c>
      <c r="E2401" s="1470" t="s">
        <v>17787</v>
      </c>
      <c r="F2401" s="1471">
        <v>6.24716431E8</v>
      </c>
      <c r="G2401" s="1471">
        <v>6.24716431E8</v>
      </c>
      <c r="H2401" s="1472" t="b">
        <v>0</v>
      </c>
      <c r="I2401" s="1468" t="s">
        <v>76</v>
      </c>
      <c r="J2401" s="1472" t="b">
        <v>0</v>
      </c>
      <c r="K2401" s="1468" t="s">
        <v>14075</v>
      </c>
      <c r="L2401" s="1471">
        <v>6.6956633642E10</v>
      </c>
      <c r="M2401" s="1463" t="s">
        <v>2937</v>
      </c>
      <c r="N2401" s="1463" t="s">
        <v>5006</v>
      </c>
      <c r="P2401" s="1463" t="s">
        <v>2937</v>
      </c>
    </row>
    <row r="2402" hidden="1">
      <c r="A2402" s="1464">
        <v>2596.0</v>
      </c>
      <c r="B2402" s="1463" t="s">
        <v>17788</v>
      </c>
      <c r="C2402" s="1463" t="s">
        <v>17789</v>
      </c>
      <c r="D2402" s="1469">
        <v>44535.0</v>
      </c>
      <c r="E2402" s="1470" t="s">
        <v>17790</v>
      </c>
      <c r="F2402" s="1471">
        <v>3.2538999E7</v>
      </c>
      <c r="G2402" s="1471">
        <v>8.17361024E8</v>
      </c>
      <c r="H2402" s="1472" t="b">
        <v>0</v>
      </c>
      <c r="I2402" s="1468" t="s">
        <v>5608</v>
      </c>
      <c r="J2402" s="1472" t="b">
        <v>0</v>
      </c>
      <c r="K2402" s="1468" t="s">
        <v>4936</v>
      </c>
      <c r="L2402" s="1471">
        <v>6.6909921784E10</v>
      </c>
      <c r="M2402" s="1463" t="s">
        <v>2426</v>
      </c>
      <c r="N2402" s="1463" t="s">
        <v>5608</v>
      </c>
      <c r="O2402" s="1463" t="s">
        <v>5608</v>
      </c>
      <c r="P2402" s="1463" t="s">
        <v>9232</v>
      </c>
    </row>
    <row r="2403" hidden="1">
      <c r="A2403" s="1464">
        <v>2597.0</v>
      </c>
      <c r="B2403" s="1463" t="s">
        <v>17791</v>
      </c>
      <c r="C2403" s="1463" t="s">
        <v>17792</v>
      </c>
      <c r="D2403" s="1469">
        <v>44544.0</v>
      </c>
      <c r="E2403" s="1470" t="s">
        <v>17793</v>
      </c>
      <c r="F2403" s="1471">
        <v>2.11931E7</v>
      </c>
      <c r="G2403" s="1471">
        <v>2.11931E7</v>
      </c>
      <c r="H2403" s="1472" t="b">
        <v>0</v>
      </c>
      <c r="I2403" s="1468" t="s">
        <v>76</v>
      </c>
      <c r="J2403" s="1472" t="b">
        <v>0</v>
      </c>
      <c r="K2403" s="1473"/>
      <c r="L2403" s="1473"/>
      <c r="M2403" s="1463" t="s">
        <v>5089</v>
      </c>
      <c r="N2403" s="1463" t="s">
        <v>5089</v>
      </c>
      <c r="O2403" s="1474"/>
      <c r="P2403" s="1474"/>
    </row>
    <row r="2404" hidden="1">
      <c r="A2404" s="1464">
        <v>2598.0</v>
      </c>
      <c r="B2404" s="1463" t="s">
        <v>17794</v>
      </c>
      <c r="C2404" s="1463" t="s">
        <v>17795</v>
      </c>
      <c r="D2404" s="1469">
        <v>44525.0</v>
      </c>
      <c r="E2404" s="1470" t="s">
        <v>17796</v>
      </c>
      <c r="F2404" s="1471">
        <v>3.26166E7</v>
      </c>
      <c r="G2404" s="1471">
        <v>3.26166E7</v>
      </c>
      <c r="H2404" s="1472" t="b">
        <v>0</v>
      </c>
      <c r="I2404" s="1468" t="s">
        <v>5608</v>
      </c>
      <c r="J2404" s="1472" t="b">
        <v>0</v>
      </c>
      <c r="K2404" s="1468" t="s">
        <v>14089</v>
      </c>
      <c r="L2404" s="1471">
        <v>6.6850185804E10</v>
      </c>
      <c r="M2404" s="1463" t="s">
        <v>2426</v>
      </c>
      <c r="N2404" s="1463" t="s">
        <v>5608</v>
      </c>
      <c r="O2404" s="1463" t="s">
        <v>17797</v>
      </c>
      <c r="P2404" s="1463" t="s">
        <v>2426</v>
      </c>
    </row>
    <row r="2405">
      <c r="A2405" s="1464">
        <v>2599.0</v>
      </c>
      <c r="B2405" s="1463" t="s">
        <v>5796</v>
      </c>
      <c r="C2405" s="1463" t="s">
        <v>5797</v>
      </c>
      <c r="D2405" s="1469">
        <v>44532.0</v>
      </c>
      <c r="E2405" s="1470" t="s">
        <v>5798</v>
      </c>
      <c r="F2405" s="1471">
        <v>7.6643555E7</v>
      </c>
      <c r="G2405" s="1471">
        <v>9.12290774E8</v>
      </c>
      <c r="H2405" s="1472" t="b">
        <v>1</v>
      </c>
      <c r="I2405" s="1468" t="s">
        <v>244</v>
      </c>
      <c r="J2405" s="1472" t="b">
        <v>1</v>
      </c>
      <c r="K2405" s="1468" t="s">
        <v>4936</v>
      </c>
      <c r="L2405" s="1471">
        <v>6.6909921784E10</v>
      </c>
      <c r="M2405" s="1463" t="s">
        <v>2426</v>
      </c>
      <c r="N2405" s="1463" t="s">
        <v>244</v>
      </c>
      <c r="O2405" s="1463" t="s">
        <v>244</v>
      </c>
      <c r="P2405" s="1463" t="s">
        <v>5188</v>
      </c>
    </row>
    <row r="2406" hidden="1">
      <c r="A2406" s="1464">
        <v>2600.0</v>
      </c>
      <c r="B2406" s="1463" t="s">
        <v>5799</v>
      </c>
      <c r="C2406" s="1463" t="s">
        <v>5799</v>
      </c>
      <c r="D2406" s="1469">
        <v>44525.0</v>
      </c>
      <c r="E2406" s="1470" t="s">
        <v>5800</v>
      </c>
      <c r="F2406" s="1471">
        <v>3.8488954E7</v>
      </c>
      <c r="G2406" s="1471">
        <v>9.29254904E8</v>
      </c>
      <c r="H2406" s="1472" t="b">
        <v>0</v>
      </c>
      <c r="I2406" s="1468" t="s">
        <v>263</v>
      </c>
      <c r="J2406" s="1472" t="b">
        <v>0</v>
      </c>
      <c r="K2406" s="1468" t="s">
        <v>5142</v>
      </c>
      <c r="L2406" s="1471">
        <v>6.620964333E9</v>
      </c>
      <c r="M2406" s="1463" t="s">
        <v>2464</v>
      </c>
      <c r="N2406" s="1463" t="s">
        <v>6320</v>
      </c>
      <c r="O2406" s="1463" t="s">
        <v>6320</v>
      </c>
      <c r="P2406" s="1463" t="s">
        <v>2464</v>
      </c>
    </row>
    <row r="2407" hidden="1">
      <c r="A2407" s="1464">
        <v>2601.0</v>
      </c>
      <c r="B2407" s="1463" t="s">
        <v>17798</v>
      </c>
      <c r="C2407" s="1463" t="s">
        <v>17799</v>
      </c>
      <c r="D2407" s="1469">
        <v>44525.0</v>
      </c>
      <c r="E2407" s="1470" t="s">
        <v>17800</v>
      </c>
      <c r="F2407" s="1471">
        <v>9.44975426E8</v>
      </c>
      <c r="G2407" s="1471">
        <v>9.44975426E8</v>
      </c>
      <c r="H2407" s="1472" t="b">
        <v>0</v>
      </c>
      <c r="I2407" s="1468" t="s">
        <v>76</v>
      </c>
      <c r="J2407" s="1472" t="b">
        <v>0</v>
      </c>
      <c r="K2407" s="1468" t="s">
        <v>14736</v>
      </c>
      <c r="L2407" s="1471">
        <v>6.6944964881E10</v>
      </c>
      <c r="M2407" s="1463" t="s">
        <v>2659</v>
      </c>
      <c r="N2407" s="1463" t="s">
        <v>5345</v>
      </c>
      <c r="O2407" s="1474"/>
      <c r="P2407" s="1463" t="s">
        <v>2659</v>
      </c>
    </row>
    <row r="2408" hidden="1">
      <c r="A2408" s="1464">
        <v>2602.0</v>
      </c>
      <c r="B2408" s="1463" t="s">
        <v>17801</v>
      </c>
      <c r="C2408" s="1463" t="s">
        <v>17802</v>
      </c>
      <c r="D2408" s="1469">
        <v>44531.0</v>
      </c>
      <c r="E2408" s="1470" t="s">
        <v>17803</v>
      </c>
      <c r="F2408" s="1471">
        <v>6.61353484E8</v>
      </c>
      <c r="G2408" s="1471">
        <v>6.61353484E8</v>
      </c>
      <c r="H2408" s="1472" t="b">
        <v>0</v>
      </c>
      <c r="I2408" s="1468" t="s">
        <v>76</v>
      </c>
      <c r="J2408" s="1472" t="b">
        <v>0</v>
      </c>
      <c r="K2408" s="1468" t="s">
        <v>14736</v>
      </c>
      <c r="L2408" s="1471">
        <v>6.6944964881E10</v>
      </c>
      <c r="M2408" s="1463" t="s">
        <v>2659</v>
      </c>
      <c r="N2408" s="1474"/>
      <c r="O2408" s="1474"/>
      <c r="P2408" s="1463" t="s">
        <v>2659</v>
      </c>
    </row>
    <row r="2409" hidden="1">
      <c r="A2409" s="1464">
        <v>2603.0</v>
      </c>
      <c r="B2409" s="1463" t="s">
        <v>17804</v>
      </c>
      <c r="C2409" s="1463" t="s">
        <v>17805</v>
      </c>
      <c r="D2409" s="1469">
        <v>44531.0</v>
      </c>
      <c r="E2409" s="1470" t="s">
        <v>17806</v>
      </c>
      <c r="F2409" s="1471">
        <v>8.55551546E8</v>
      </c>
      <c r="G2409" s="1471">
        <v>8.55551546E8</v>
      </c>
      <c r="H2409" s="1472" t="b">
        <v>0</v>
      </c>
      <c r="I2409" s="1468" t="s">
        <v>76</v>
      </c>
      <c r="J2409" s="1472" t="b">
        <v>1</v>
      </c>
      <c r="K2409" s="1473"/>
      <c r="L2409" s="1473"/>
      <c r="M2409" s="1474"/>
      <c r="N2409" s="1474"/>
      <c r="O2409" s="1474"/>
      <c r="P2409" s="1474"/>
    </row>
    <row r="2410">
      <c r="A2410" s="1464">
        <v>2604.0</v>
      </c>
      <c r="B2410" s="1463" t="s">
        <v>5802</v>
      </c>
      <c r="C2410" s="1463" t="s">
        <v>5803</v>
      </c>
      <c r="D2410" s="1469">
        <v>44534.0</v>
      </c>
      <c r="E2410" s="1470" t="s">
        <v>5804</v>
      </c>
      <c r="F2410" s="1471">
        <v>2.4760022E7</v>
      </c>
      <c r="G2410" s="1471">
        <v>2.4760022E7</v>
      </c>
      <c r="H2410" s="1472" t="b">
        <v>1</v>
      </c>
      <c r="I2410" s="1468" t="s">
        <v>76</v>
      </c>
      <c r="J2410" s="1472" t="b">
        <v>1</v>
      </c>
      <c r="K2410" s="1468" t="s">
        <v>1077</v>
      </c>
      <c r="L2410" s="1471">
        <v>6.6618258585E10</v>
      </c>
      <c r="M2410" s="1463" t="s">
        <v>2426</v>
      </c>
      <c r="N2410" s="1463" t="s">
        <v>244</v>
      </c>
      <c r="O2410" s="1463" t="s">
        <v>244</v>
      </c>
      <c r="P2410" s="1463" t="s">
        <v>2426</v>
      </c>
    </row>
    <row r="2411" hidden="1">
      <c r="A2411" s="1464">
        <v>2605.0</v>
      </c>
      <c r="B2411" s="1463" t="s">
        <v>12545</v>
      </c>
      <c r="C2411" s="1463" t="s">
        <v>12545</v>
      </c>
      <c r="D2411" s="1469">
        <v>44499.0</v>
      </c>
      <c r="E2411" s="1470" t="s">
        <v>17807</v>
      </c>
      <c r="F2411" s="1471">
        <v>9.15454387E8</v>
      </c>
      <c r="G2411" s="1471">
        <v>9.15454387E8</v>
      </c>
      <c r="H2411" s="1472" t="b">
        <v>0</v>
      </c>
      <c r="I2411" s="1468" t="s">
        <v>76</v>
      </c>
      <c r="J2411" s="1472" t="b">
        <v>1</v>
      </c>
      <c r="K2411" s="1473"/>
      <c r="L2411" s="1473"/>
      <c r="M2411" s="1463" t="s">
        <v>2426</v>
      </c>
      <c r="O2411" s="1474"/>
      <c r="P2411" s="1463" t="s">
        <v>2426</v>
      </c>
    </row>
    <row r="2412">
      <c r="A2412" s="1464">
        <v>2606.0</v>
      </c>
      <c r="B2412" s="1463" t="s">
        <v>5805</v>
      </c>
      <c r="C2412" s="1463" t="s">
        <v>5806</v>
      </c>
      <c r="D2412" s="1469">
        <v>44529.0</v>
      </c>
      <c r="E2412" s="1470" t="s">
        <v>5807</v>
      </c>
      <c r="F2412" s="1471">
        <v>3.2708E7</v>
      </c>
      <c r="G2412" s="1471">
        <v>9.71359825E8</v>
      </c>
      <c r="H2412" s="1472" t="b">
        <v>1</v>
      </c>
      <c r="I2412" s="1468" t="s">
        <v>5608</v>
      </c>
      <c r="J2412" s="1472" t="b">
        <v>1</v>
      </c>
      <c r="K2412" s="1468" t="s">
        <v>4936</v>
      </c>
      <c r="L2412" s="1471">
        <v>6.6909921784E10</v>
      </c>
      <c r="M2412" s="1463" t="s">
        <v>2437</v>
      </c>
      <c r="N2412" s="1463" t="s">
        <v>244</v>
      </c>
      <c r="O2412" s="1463" t="s">
        <v>244</v>
      </c>
      <c r="P2412" s="1463" t="s">
        <v>6462</v>
      </c>
    </row>
    <row r="2413" hidden="1">
      <c r="A2413" s="1464">
        <v>2607.0</v>
      </c>
      <c r="B2413" s="1463" t="s">
        <v>17808</v>
      </c>
      <c r="C2413" s="1463" t="s">
        <v>17809</v>
      </c>
      <c r="D2413" s="1469">
        <v>44529.0</v>
      </c>
      <c r="E2413" s="1470" t="s">
        <v>17810</v>
      </c>
      <c r="F2413" s="1471">
        <v>3.2708E7</v>
      </c>
      <c r="G2413" s="1471">
        <v>9.85423731E8</v>
      </c>
      <c r="H2413" s="1472" t="b">
        <v>0</v>
      </c>
      <c r="I2413" s="1468" t="s">
        <v>5608</v>
      </c>
      <c r="J2413" s="1472" t="b">
        <v>1</v>
      </c>
      <c r="K2413" s="1473"/>
      <c r="L2413" s="1473"/>
      <c r="M2413" s="1463" t="s">
        <v>2432</v>
      </c>
      <c r="N2413" s="1474"/>
      <c r="O2413" s="1474"/>
      <c r="P2413" s="1463" t="s">
        <v>2432</v>
      </c>
    </row>
    <row r="2414" hidden="1">
      <c r="A2414" s="1464">
        <v>2608.0</v>
      </c>
      <c r="B2414" s="1463" t="s">
        <v>17811</v>
      </c>
      <c r="C2414" s="1463" t="s">
        <v>17812</v>
      </c>
      <c r="D2414" s="1469">
        <v>44529.0</v>
      </c>
      <c r="E2414" s="1470" t="s">
        <v>17813</v>
      </c>
      <c r="F2414" s="1471">
        <v>2.3524E7</v>
      </c>
      <c r="G2414" s="1471">
        <v>2.3524E7</v>
      </c>
      <c r="H2414" s="1472" t="b">
        <v>0</v>
      </c>
      <c r="I2414" s="1468" t="s">
        <v>76</v>
      </c>
      <c r="J2414" s="1472" t="b">
        <v>0</v>
      </c>
      <c r="K2414" s="1468" t="s">
        <v>16044</v>
      </c>
      <c r="L2414" s="1471">
        <v>6.6629264222E10</v>
      </c>
      <c r="M2414" s="1463" t="s">
        <v>5148</v>
      </c>
      <c r="N2414" s="1463" t="s">
        <v>5148</v>
      </c>
      <c r="O2414" s="1474"/>
      <c r="P2414" s="1474"/>
    </row>
    <row r="2415" hidden="1">
      <c r="A2415" s="1464">
        <v>2609.0</v>
      </c>
      <c r="B2415" s="1463" t="s">
        <v>17814</v>
      </c>
      <c r="C2415" s="1463" t="s">
        <v>17815</v>
      </c>
      <c r="D2415" s="1469">
        <v>44561.0</v>
      </c>
      <c r="E2415" s="1470" t="s">
        <v>17816</v>
      </c>
      <c r="F2415" s="1471">
        <v>7.63356E7</v>
      </c>
      <c r="G2415" s="1471">
        <v>9.10393663E8</v>
      </c>
      <c r="H2415" s="1472" t="b">
        <v>0</v>
      </c>
      <c r="I2415" s="1468" t="s">
        <v>244</v>
      </c>
      <c r="J2415" s="1472" t="b">
        <v>0</v>
      </c>
      <c r="K2415" s="1468" t="s">
        <v>14736</v>
      </c>
      <c r="L2415" s="1471">
        <v>6.6944964881E10</v>
      </c>
      <c r="M2415" s="1463" t="s">
        <v>2426</v>
      </c>
      <c r="N2415" s="1463" t="s">
        <v>244</v>
      </c>
      <c r="O2415" s="1463" t="s">
        <v>244</v>
      </c>
      <c r="P2415" s="1463" t="s">
        <v>2426</v>
      </c>
    </row>
    <row r="2416" hidden="1">
      <c r="A2416" s="1464">
        <v>2610.0</v>
      </c>
      <c r="B2416" s="1463" t="s">
        <v>17817</v>
      </c>
      <c r="C2416" s="1463" t="s">
        <v>17818</v>
      </c>
      <c r="D2416" s="1469">
        <v>44530.0</v>
      </c>
      <c r="E2416" s="1470" t="s">
        <v>17819</v>
      </c>
      <c r="F2416" s="1471">
        <v>2.7142849E7</v>
      </c>
      <c r="G2416" s="1471">
        <v>2.7142849E7</v>
      </c>
      <c r="H2416" s="1472" t="b">
        <v>0</v>
      </c>
      <c r="I2416" s="1468" t="s">
        <v>76</v>
      </c>
      <c r="J2416" s="1472" t="b">
        <v>0</v>
      </c>
      <c r="K2416" s="1468" t="s">
        <v>1204</v>
      </c>
      <c r="L2416" s="1471">
        <v>6.6839565594E10</v>
      </c>
      <c r="M2416" s="1463" t="s">
        <v>2464</v>
      </c>
      <c r="N2416" s="1463" t="s">
        <v>5249</v>
      </c>
      <c r="O2416" s="1474"/>
      <c r="P2416" s="1463" t="s">
        <v>2464</v>
      </c>
    </row>
    <row r="2417" hidden="1">
      <c r="A2417" s="1464">
        <v>2611.0</v>
      </c>
      <c r="B2417" s="1463" t="s">
        <v>17820</v>
      </c>
      <c r="C2417" s="1463" t="s">
        <v>17821</v>
      </c>
      <c r="D2417" s="1469">
        <v>44530.0</v>
      </c>
      <c r="E2417" s="1470" t="s">
        <v>17822</v>
      </c>
      <c r="F2417" s="1471">
        <v>2.3542123E7</v>
      </c>
      <c r="G2417" s="1471">
        <v>2.3542123E7</v>
      </c>
      <c r="H2417" s="1472" t="b">
        <v>0</v>
      </c>
      <c r="I2417" s="1468" t="s">
        <v>76</v>
      </c>
      <c r="J2417" s="1472" t="b">
        <v>0</v>
      </c>
      <c r="K2417" s="1468" t="s">
        <v>1204</v>
      </c>
      <c r="L2417" s="1471">
        <v>6.6839565594E10</v>
      </c>
      <c r="M2417" s="1463" t="s">
        <v>2464</v>
      </c>
      <c r="N2417" s="1463" t="s">
        <v>5345</v>
      </c>
      <c r="O2417" s="1474"/>
      <c r="P2417" s="1463" t="s">
        <v>2464</v>
      </c>
    </row>
    <row r="2418" hidden="1">
      <c r="A2418" s="1464">
        <v>2613.0</v>
      </c>
      <c r="B2418" s="1463" t="s">
        <v>17823</v>
      </c>
      <c r="C2418" s="1463" t="s">
        <v>17824</v>
      </c>
      <c r="D2418" s="1469">
        <v>44530.0</v>
      </c>
      <c r="E2418" s="1470" t="s">
        <v>17825</v>
      </c>
      <c r="F2418" s="1471">
        <v>2.1051588E7</v>
      </c>
      <c r="G2418" s="1471">
        <v>2.1051588E7</v>
      </c>
      <c r="H2418" s="1472" t="b">
        <v>0</v>
      </c>
      <c r="I2418" s="1468" t="s">
        <v>76</v>
      </c>
      <c r="J2418" s="1472" t="b">
        <v>0</v>
      </c>
      <c r="K2418" s="1468" t="s">
        <v>1204</v>
      </c>
      <c r="L2418" s="1471">
        <v>6.6839565594E10</v>
      </c>
      <c r="M2418" s="1463" t="s">
        <v>2464</v>
      </c>
      <c r="N2418" s="1474"/>
      <c r="O2418" s="1474"/>
      <c r="P2418" s="1463" t="s">
        <v>2464</v>
      </c>
    </row>
    <row r="2419" hidden="1">
      <c r="A2419" s="1464">
        <v>2614.0</v>
      </c>
      <c r="B2419" s="1463" t="s">
        <v>17826</v>
      </c>
      <c r="C2419" s="1463" t="s">
        <v>17827</v>
      </c>
      <c r="D2419" s="1469">
        <v>44530.0</v>
      </c>
      <c r="E2419" s="1470" t="s">
        <v>17828</v>
      </c>
      <c r="F2419" s="1471">
        <v>2.5115551E7</v>
      </c>
      <c r="G2419" s="1471">
        <v>2.5115551E7</v>
      </c>
      <c r="H2419" s="1472" t="b">
        <v>0</v>
      </c>
      <c r="I2419" s="1468" t="s">
        <v>76</v>
      </c>
      <c r="J2419" s="1472" t="b">
        <v>0</v>
      </c>
      <c r="K2419" s="1468" t="s">
        <v>1204</v>
      </c>
      <c r="L2419" s="1471">
        <v>6.6839565594E10</v>
      </c>
      <c r="M2419" s="1463" t="s">
        <v>2464</v>
      </c>
      <c r="N2419" s="1474"/>
      <c r="O2419" s="1474"/>
      <c r="P2419" s="1463" t="s">
        <v>2464</v>
      </c>
    </row>
    <row r="2420">
      <c r="A2420" s="1464">
        <v>2615.0</v>
      </c>
      <c r="B2420" s="1463" t="s">
        <v>3252</v>
      </c>
      <c r="C2420" s="1463" t="s">
        <v>5808</v>
      </c>
      <c r="D2420" s="1469">
        <v>44531.0</v>
      </c>
      <c r="E2420" s="1470" t="s">
        <v>5809</v>
      </c>
      <c r="F2420" s="1471">
        <v>2.6563939E7</v>
      </c>
      <c r="G2420" s="1471">
        <v>6.18236932E8</v>
      </c>
      <c r="H2420" s="1472" t="b">
        <v>1</v>
      </c>
      <c r="I2420" s="1468" t="s">
        <v>76</v>
      </c>
      <c r="J2420" s="1472" t="b">
        <v>1</v>
      </c>
      <c r="K2420" s="1468" t="s">
        <v>4936</v>
      </c>
      <c r="L2420" s="1471">
        <v>6.6909921784E10</v>
      </c>
      <c r="M2420" s="1463" t="s">
        <v>2464</v>
      </c>
      <c r="N2420" s="1463" t="s">
        <v>244</v>
      </c>
      <c r="O2420" s="1463" t="s">
        <v>244</v>
      </c>
      <c r="P2420" s="1463" t="s">
        <v>5094</v>
      </c>
    </row>
    <row r="2421" hidden="1">
      <c r="A2421" s="1464">
        <v>2616.0</v>
      </c>
      <c r="B2421" s="1463" t="s">
        <v>17829</v>
      </c>
      <c r="C2421" s="1463" t="s">
        <v>17829</v>
      </c>
      <c r="D2421" s="1469">
        <v>44530.0</v>
      </c>
      <c r="E2421" s="1470" t="s">
        <v>17830</v>
      </c>
      <c r="F2421" s="1471">
        <v>8.82092448E8</v>
      </c>
      <c r="G2421" s="1471">
        <v>8.82092448E8</v>
      </c>
      <c r="H2421" s="1472" t="b">
        <v>0</v>
      </c>
      <c r="I2421" s="1468" t="s">
        <v>244</v>
      </c>
      <c r="J2421" s="1472" t="b">
        <v>0</v>
      </c>
      <c r="K2421" s="1468" t="s">
        <v>14736</v>
      </c>
      <c r="L2421" s="1471">
        <v>6.6944964881E10</v>
      </c>
      <c r="M2421" s="1463" t="s">
        <v>2461</v>
      </c>
      <c r="N2421" s="1463" t="s">
        <v>244</v>
      </c>
      <c r="O2421" s="1463" t="s">
        <v>244</v>
      </c>
      <c r="P2421" s="1463" t="s">
        <v>2461</v>
      </c>
    </row>
    <row r="2422" hidden="1">
      <c r="A2422" s="1464">
        <v>2617.0</v>
      </c>
      <c r="B2422" s="1463" t="s">
        <v>17831</v>
      </c>
      <c r="C2422" s="1463" t="s">
        <v>17832</v>
      </c>
      <c r="D2422" s="1469">
        <v>44530.0</v>
      </c>
      <c r="E2422" s="1470" t="s">
        <v>17833</v>
      </c>
      <c r="F2422" s="1471">
        <v>6.60955916E8</v>
      </c>
      <c r="G2422" s="1471">
        <v>6.60955916E8</v>
      </c>
      <c r="H2422" s="1472" t="b">
        <v>0</v>
      </c>
      <c r="I2422" s="1468" t="s">
        <v>76</v>
      </c>
      <c r="J2422" s="1472" t="b">
        <v>0</v>
      </c>
      <c r="K2422" s="1473"/>
      <c r="L2422" s="1473"/>
      <c r="M2422" s="1463" t="s">
        <v>2464</v>
      </c>
      <c r="N2422" s="1463" t="s">
        <v>5300</v>
      </c>
      <c r="O2422" s="1474"/>
      <c r="P2422" s="1463" t="s">
        <v>2464</v>
      </c>
    </row>
    <row r="2423" hidden="1">
      <c r="A2423" s="1464">
        <v>2618.0</v>
      </c>
      <c r="B2423" s="1463" t="s">
        <v>17834</v>
      </c>
      <c r="C2423" s="1463" t="s">
        <v>17835</v>
      </c>
      <c r="D2423" s="1469">
        <v>44530.0</v>
      </c>
      <c r="E2423" s="1470" t="s">
        <v>17836</v>
      </c>
      <c r="F2423" s="1471">
        <v>6.50056615E8</v>
      </c>
      <c r="G2423" s="1471">
        <v>6.50056615E8</v>
      </c>
      <c r="H2423" s="1472" t="b">
        <v>0</v>
      </c>
      <c r="I2423" s="1468" t="s">
        <v>76</v>
      </c>
      <c r="J2423" s="1472" t="b">
        <v>1</v>
      </c>
      <c r="K2423" s="1473"/>
      <c r="L2423" s="1473"/>
      <c r="M2423" s="1463" t="s">
        <v>2659</v>
      </c>
      <c r="N2423" s="1463" t="s">
        <v>5101</v>
      </c>
      <c r="O2423" s="1474"/>
      <c r="P2423" s="1463" t="s">
        <v>2659</v>
      </c>
    </row>
    <row r="2424" hidden="1">
      <c r="A2424" s="1464">
        <v>2619.0</v>
      </c>
      <c r="B2424" s="1463" t="s">
        <v>17837</v>
      </c>
      <c r="C2424" s="1463" t="s">
        <v>17838</v>
      </c>
      <c r="D2424" s="1469">
        <v>44470.0</v>
      </c>
      <c r="E2424" s="1470" t="s">
        <v>17839</v>
      </c>
      <c r="F2424" s="1471">
        <v>2.3184488E7</v>
      </c>
      <c r="G2424" s="1471">
        <v>2.3184488E7</v>
      </c>
      <c r="H2424" s="1472" t="b">
        <v>0</v>
      </c>
      <c r="I2424" s="1468" t="s">
        <v>76</v>
      </c>
      <c r="J2424" s="1472" t="b">
        <v>1</v>
      </c>
      <c r="K2424" s="1473"/>
      <c r="L2424" s="1473"/>
      <c r="M2424" s="1474"/>
      <c r="N2424" s="1474"/>
      <c r="O2424" s="1474"/>
      <c r="P2424" s="1474"/>
    </row>
    <row r="2425" hidden="1">
      <c r="A2425" s="1464">
        <v>2620.0</v>
      </c>
      <c r="B2425" s="1463" t="s">
        <v>17840</v>
      </c>
      <c r="C2425" s="1463" t="s">
        <v>17840</v>
      </c>
      <c r="D2425" s="1469">
        <v>44538.0</v>
      </c>
      <c r="E2425" s="1470" t="s">
        <v>17841</v>
      </c>
      <c r="F2425" s="1471">
        <v>8.06947856E8</v>
      </c>
      <c r="G2425" s="1471">
        <v>8.06947856E8</v>
      </c>
      <c r="H2425" s="1472" t="b">
        <v>0</v>
      </c>
      <c r="I2425" s="1468" t="s">
        <v>76</v>
      </c>
      <c r="J2425" s="1472" t="b">
        <v>0</v>
      </c>
      <c r="K2425" s="1473"/>
      <c r="L2425" s="1473"/>
      <c r="M2425" s="1463" t="s">
        <v>5006</v>
      </c>
      <c r="N2425" s="1463" t="s">
        <v>5006</v>
      </c>
      <c r="P2425" s="1474"/>
    </row>
    <row r="2426" hidden="1">
      <c r="A2426" s="1464">
        <v>2621.0</v>
      </c>
      <c r="B2426" s="1463" t="s">
        <v>17842</v>
      </c>
      <c r="C2426" s="1463" t="s">
        <v>17843</v>
      </c>
      <c r="D2426" s="1469">
        <v>44532.0</v>
      </c>
      <c r="E2426" s="1470" t="s">
        <v>17844</v>
      </c>
      <c r="F2426" s="1471">
        <v>8.19681445E8</v>
      </c>
      <c r="G2426" s="1471">
        <v>8.19681445E8</v>
      </c>
      <c r="H2426" s="1472" t="b">
        <v>0</v>
      </c>
      <c r="I2426" s="1468" t="s">
        <v>5691</v>
      </c>
      <c r="J2426" s="1472" t="b">
        <v>0</v>
      </c>
      <c r="K2426" s="1468" t="s">
        <v>14736</v>
      </c>
      <c r="L2426" s="1471">
        <v>6.6944964881E10</v>
      </c>
      <c r="M2426" s="1463" t="s">
        <v>2426</v>
      </c>
      <c r="O2426" s="1474"/>
      <c r="P2426" s="1463" t="s">
        <v>2426</v>
      </c>
    </row>
    <row r="2427" hidden="1">
      <c r="A2427" s="1464">
        <v>2622.0</v>
      </c>
      <c r="B2427" s="1463" t="s">
        <v>17845</v>
      </c>
      <c r="C2427" s="1463" t="s">
        <v>17846</v>
      </c>
      <c r="D2427" s="1469">
        <v>44538.0</v>
      </c>
      <c r="E2427" s="1470" t="s">
        <v>17847</v>
      </c>
      <c r="F2427" s="1471">
        <v>8.89302845E8</v>
      </c>
      <c r="G2427" s="1471">
        <v>8.39264655E8</v>
      </c>
      <c r="H2427" s="1472" t="b">
        <v>0</v>
      </c>
      <c r="I2427" s="1468" t="s">
        <v>244</v>
      </c>
      <c r="J2427" s="1472" t="b">
        <v>0</v>
      </c>
      <c r="K2427" s="1468" t="s">
        <v>5142</v>
      </c>
      <c r="L2427" s="1471">
        <v>6.620964333E9</v>
      </c>
      <c r="M2427" s="1463" t="s">
        <v>2426</v>
      </c>
      <c r="N2427" s="1463" t="s">
        <v>244</v>
      </c>
      <c r="O2427" s="1463" t="s">
        <v>244</v>
      </c>
      <c r="P2427" s="1463" t="s">
        <v>2426</v>
      </c>
    </row>
    <row r="2428">
      <c r="A2428" s="1464">
        <v>2623.0</v>
      </c>
      <c r="B2428" s="1463" t="s">
        <v>5811</v>
      </c>
      <c r="C2428" s="1463" t="s">
        <v>5812</v>
      </c>
      <c r="D2428" s="1469">
        <v>44538.0</v>
      </c>
      <c r="E2428" s="1470" t="s">
        <v>5813</v>
      </c>
      <c r="F2428" s="1471">
        <v>7.6625017E7</v>
      </c>
      <c r="G2428" s="1471">
        <v>8.39264655E8</v>
      </c>
      <c r="H2428" s="1472" t="b">
        <v>1</v>
      </c>
      <c r="I2428" s="1468" t="s">
        <v>244</v>
      </c>
      <c r="J2428" s="1472" t="b">
        <v>1</v>
      </c>
      <c r="K2428" s="1468" t="s">
        <v>5142</v>
      </c>
      <c r="L2428" s="1471">
        <v>6.620964333E9</v>
      </c>
      <c r="M2428" s="1463" t="s">
        <v>2659</v>
      </c>
      <c r="N2428" s="1463" t="s">
        <v>244</v>
      </c>
      <c r="O2428" s="1463" t="s">
        <v>244</v>
      </c>
      <c r="P2428" s="1463" t="s">
        <v>6624</v>
      </c>
    </row>
    <row r="2429">
      <c r="A2429" s="1464">
        <v>2624.0</v>
      </c>
      <c r="B2429" s="1463" t="s">
        <v>5814</v>
      </c>
      <c r="C2429" s="1463" t="s">
        <v>5815</v>
      </c>
      <c r="D2429" s="1469">
        <v>44538.0</v>
      </c>
      <c r="E2429" s="1470" t="s">
        <v>5816</v>
      </c>
      <c r="F2429" s="1471">
        <v>7.639049E7</v>
      </c>
      <c r="G2429" s="1471">
        <v>8.39264655E8</v>
      </c>
      <c r="H2429" s="1472" t="b">
        <v>1</v>
      </c>
      <c r="I2429" s="1468" t="s">
        <v>244</v>
      </c>
      <c r="J2429" s="1472" t="b">
        <v>1</v>
      </c>
      <c r="K2429" s="1468" t="s">
        <v>5142</v>
      </c>
      <c r="L2429" s="1471">
        <v>6.620964333E9</v>
      </c>
      <c r="M2429" s="1463" t="s">
        <v>2432</v>
      </c>
      <c r="N2429" s="1463" t="s">
        <v>244</v>
      </c>
      <c r="O2429" s="1463" t="s">
        <v>244</v>
      </c>
      <c r="P2429" s="1463" t="s">
        <v>2432</v>
      </c>
    </row>
    <row r="2430" hidden="1">
      <c r="A2430" s="1464">
        <v>2625.0</v>
      </c>
      <c r="B2430" s="1463" t="s">
        <v>17848</v>
      </c>
      <c r="C2430" s="1463" t="s">
        <v>17849</v>
      </c>
      <c r="D2430" s="1469">
        <v>44567.0</v>
      </c>
      <c r="E2430" s="1470" t="s">
        <v>17850</v>
      </c>
      <c r="F2430" s="1471">
        <v>6.30435084E8</v>
      </c>
      <c r="G2430" s="1471">
        <v>6.30435084E8</v>
      </c>
      <c r="H2430" s="1472" t="b">
        <v>0</v>
      </c>
      <c r="I2430" s="1468" t="s">
        <v>76</v>
      </c>
      <c r="J2430" s="1472" t="b">
        <v>0</v>
      </c>
      <c r="K2430" s="1468" t="s">
        <v>14736</v>
      </c>
      <c r="L2430" s="1471">
        <v>6.6944964881E10</v>
      </c>
      <c r="M2430" s="1463" t="s">
        <v>5089</v>
      </c>
      <c r="N2430" s="1463" t="s">
        <v>4931</v>
      </c>
      <c r="O2430" s="1463" t="s">
        <v>4931</v>
      </c>
      <c r="P2430" s="1474"/>
    </row>
    <row r="2431" hidden="1">
      <c r="A2431" s="1464">
        <v>2626.0</v>
      </c>
      <c r="B2431" s="1463" t="s">
        <v>17851</v>
      </c>
      <c r="C2431" s="1463" t="s">
        <v>17852</v>
      </c>
      <c r="D2431" s="1469">
        <v>44532.0</v>
      </c>
      <c r="E2431" s="1470" t="s">
        <v>17853</v>
      </c>
      <c r="F2431" s="1471">
        <v>8.3175861E8</v>
      </c>
      <c r="G2431" s="1471">
        <v>8.3175861E8</v>
      </c>
      <c r="H2431" s="1472" t="b">
        <v>0</v>
      </c>
      <c r="I2431" s="1468" t="s">
        <v>76</v>
      </c>
      <c r="J2431" s="1472" t="b">
        <v>0</v>
      </c>
      <c r="K2431" s="1468" t="s">
        <v>5142</v>
      </c>
      <c r="L2431" s="1471">
        <v>6.620964333E9</v>
      </c>
      <c r="M2431" s="1463" t="s">
        <v>2715</v>
      </c>
      <c r="N2431" s="1463" t="s">
        <v>4931</v>
      </c>
      <c r="O2431" s="1463" t="s">
        <v>4931</v>
      </c>
      <c r="P2431" s="1463" t="s">
        <v>2715</v>
      </c>
    </row>
    <row r="2432">
      <c r="A2432" s="1464">
        <v>2627.0</v>
      </c>
      <c r="B2432" s="1463" t="s">
        <v>5817</v>
      </c>
      <c r="C2432" s="1463" t="s">
        <v>5818</v>
      </c>
      <c r="D2432" s="1469">
        <v>44532.0</v>
      </c>
      <c r="E2432" s="1470" t="s">
        <v>5819</v>
      </c>
      <c r="F2432" s="1471">
        <v>2.3660505E7</v>
      </c>
      <c r="G2432" s="1471">
        <v>9.59082628E8</v>
      </c>
      <c r="H2432" s="1472" t="b">
        <v>1</v>
      </c>
      <c r="I2432" s="1468" t="s">
        <v>76</v>
      </c>
      <c r="J2432" s="1472" t="b">
        <v>1</v>
      </c>
      <c r="K2432" s="1468" t="s">
        <v>5142</v>
      </c>
      <c r="L2432" s="1471">
        <v>6.620964333E9</v>
      </c>
      <c r="M2432" s="1463" t="s">
        <v>2464</v>
      </c>
      <c r="N2432" s="1463" t="s">
        <v>244</v>
      </c>
      <c r="O2432" s="1463" t="s">
        <v>244</v>
      </c>
      <c r="P2432" s="1463" t="s">
        <v>5094</v>
      </c>
    </row>
    <row r="2433" hidden="1">
      <c r="A2433" s="1464">
        <v>2628.0</v>
      </c>
      <c r="B2433" s="1463" t="s">
        <v>17854</v>
      </c>
      <c r="C2433" s="1463" t="s">
        <v>17855</v>
      </c>
      <c r="D2433" s="1469">
        <v>44533.0</v>
      </c>
      <c r="E2433" s="1470" t="s">
        <v>17856</v>
      </c>
      <c r="F2433" s="1471">
        <v>9.59429328E8</v>
      </c>
      <c r="G2433" s="1471">
        <v>8.97986966E8</v>
      </c>
      <c r="H2433" s="1472" t="b">
        <v>0</v>
      </c>
      <c r="I2433" s="1468" t="s">
        <v>76</v>
      </c>
      <c r="J2433" s="1472" t="b">
        <v>0</v>
      </c>
      <c r="K2433" s="1468" t="s">
        <v>14736</v>
      </c>
      <c r="L2433" s="1471">
        <v>6.6944964881E10</v>
      </c>
      <c r="M2433" s="1474"/>
      <c r="N2433" s="1463" t="s">
        <v>4951</v>
      </c>
      <c r="O2433" s="1463" t="s">
        <v>4951</v>
      </c>
      <c r="P2433" s="1474"/>
    </row>
    <row r="2434" hidden="1">
      <c r="A2434" s="1464">
        <v>2629.0</v>
      </c>
      <c r="B2434" s="1463" t="s">
        <v>17857</v>
      </c>
      <c r="C2434" s="1463" t="s">
        <v>17858</v>
      </c>
      <c r="D2434" s="1469">
        <v>44538.0</v>
      </c>
      <c r="E2434" s="1470" t="s">
        <v>17859</v>
      </c>
      <c r="F2434" s="1471">
        <v>8.09894561E8</v>
      </c>
      <c r="G2434" s="1471">
        <v>8.09894561E8</v>
      </c>
      <c r="H2434" s="1472" t="b">
        <v>0</v>
      </c>
      <c r="I2434" s="1468" t="s">
        <v>76</v>
      </c>
      <c r="J2434" s="1472" t="b">
        <v>0</v>
      </c>
      <c r="K2434" s="1468" t="s">
        <v>14255</v>
      </c>
      <c r="L2434" s="1476"/>
      <c r="M2434" s="1463" t="s">
        <v>2464</v>
      </c>
      <c r="N2434" s="1463" t="s">
        <v>5019</v>
      </c>
      <c r="O2434" s="1474"/>
      <c r="P2434" s="1463" t="s">
        <v>2464</v>
      </c>
    </row>
    <row r="2435" hidden="1">
      <c r="A2435" s="1464">
        <v>2631.0</v>
      </c>
      <c r="B2435" s="1463" t="s">
        <v>17860</v>
      </c>
      <c r="C2435" s="1463" t="s">
        <v>17861</v>
      </c>
      <c r="D2435" s="1469">
        <v>44571.0</v>
      </c>
      <c r="E2435" s="1470" t="s">
        <v>17862</v>
      </c>
      <c r="F2435" s="1468">
        <v>8.31739969E8</v>
      </c>
      <c r="G2435" s="1471">
        <v>9.56528979E8</v>
      </c>
      <c r="H2435" s="1472" t="b">
        <v>0</v>
      </c>
      <c r="I2435" s="1468" t="s">
        <v>244</v>
      </c>
      <c r="J2435" s="1472" t="b">
        <v>0</v>
      </c>
      <c r="K2435" s="1468" t="s">
        <v>5142</v>
      </c>
      <c r="L2435" s="1471">
        <v>6.620964333E9</v>
      </c>
      <c r="M2435" s="1463" t="s">
        <v>2426</v>
      </c>
      <c r="N2435" s="1463" t="s">
        <v>244</v>
      </c>
      <c r="O2435" s="1463" t="s">
        <v>244</v>
      </c>
      <c r="P2435" s="1463" t="s">
        <v>2426</v>
      </c>
    </row>
    <row r="2436" hidden="1">
      <c r="A2436" s="1464">
        <v>2632.0</v>
      </c>
      <c r="B2436" s="1463" t="s">
        <v>17863</v>
      </c>
      <c r="C2436" s="1463" t="s">
        <v>17864</v>
      </c>
      <c r="D2436" s="1469">
        <v>44536.0</v>
      </c>
      <c r="E2436" s="1470" t="s">
        <v>17865</v>
      </c>
      <c r="F2436" s="1471">
        <v>8.24448989E8</v>
      </c>
      <c r="G2436" s="1471">
        <v>8.24448989E8</v>
      </c>
      <c r="H2436" s="1472" t="b">
        <v>0</v>
      </c>
      <c r="I2436" s="1468" t="s">
        <v>76</v>
      </c>
      <c r="J2436" s="1472" t="b">
        <v>0</v>
      </c>
      <c r="K2436" s="1473"/>
      <c r="L2436" s="1473"/>
      <c r="M2436" s="1463" t="s">
        <v>6466</v>
      </c>
      <c r="N2436" s="1463" t="s">
        <v>6466</v>
      </c>
      <c r="O2436" s="1474"/>
      <c r="P2436" s="1474"/>
    </row>
    <row r="2437" hidden="1">
      <c r="A2437" s="1464">
        <v>2633.0</v>
      </c>
      <c r="B2437" s="1463" t="s">
        <v>17866</v>
      </c>
      <c r="C2437" s="1463" t="s">
        <v>17867</v>
      </c>
      <c r="D2437" s="1469">
        <v>44536.0</v>
      </c>
      <c r="E2437" s="1470" t="s">
        <v>17868</v>
      </c>
      <c r="F2437" s="1471">
        <v>6.30457315E8</v>
      </c>
      <c r="G2437" s="1471">
        <v>6.30457315E8</v>
      </c>
      <c r="H2437" s="1472" t="b">
        <v>0</v>
      </c>
      <c r="I2437" s="1468" t="s">
        <v>76</v>
      </c>
      <c r="J2437" s="1472" t="b">
        <v>0</v>
      </c>
      <c r="K2437" s="1473"/>
      <c r="L2437" s="1473"/>
      <c r="M2437" s="1463" t="s">
        <v>8578</v>
      </c>
      <c r="N2437" s="1463" t="s">
        <v>8578</v>
      </c>
      <c r="P2437" s="1474"/>
    </row>
    <row r="2438">
      <c r="A2438" s="1464">
        <v>2634.0</v>
      </c>
      <c r="B2438" s="1463" t="s">
        <v>203</v>
      </c>
      <c r="C2438" s="1463" t="s">
        <v>5820</v>
      </c>
      <c r="D2438" s="1469">
        <v>44597.0</v>
      </c>
      <c r="E2438" s="1470" t="s">
        <v>5821</v>
      </c>
      <c r="F2438" s="1471">
        <v>8.45550689E8</v>
      </c>
      <c r="G2438" s="1471">
        <v>8.45550689E8</v>
      </c>
      <c r="H2438" s="1472" t="b">
        <v>1</v>
      </c>
      <c r="I2438" s="1468" t="s">
        <v>76</v>
      </c>
      <c r="J2438" s="1472" t="b">
        <v>1</v>
      </c>
      <c r="K2438" s="1468" t="s">
        <v>4940</v>
      </c>
      <c r="L2438" s="1471">
        <v>6.68193916E10</v>
      </c>
      <c r="M2438" s="1463" t="s">
        <v>2464</v>
      </c>
      <c r="N2438" s="1463" t="s">
        <v>244</v>
      </c>
      <c r="O2438" s="1463" t="s">
        <v>244</v>
      </c>
      <c r="P2438" s="1463" t="s">
        <v>2464</v>
      </c>
    </row>
    <row r="2439" hidden="1">
      <c r="A2439" s="1464">
        <v>2635.0</v>
      </c>
      <c r="B2439" s="1463" t="s">
        <v>17869</v>
      </c>
      <c r="C2439" s="1463" t="s">
        <v>17870</v>
      </c>
      <c r="D2439" s="1469">
        <v>44529.0</v>
      </c>
      <c r="E2439" s="1470" t="s">
        <v>17871</v>
      </c>
      <c r="F2439" s="1471">
        <v>2.3524E7</v>
      </c>
      <c r="G2439" s="1471">
        <v>2.3524E7</v>
      </c>
      <c r="H2439" s="1472" t="b">
        <v>0</v>
      </c>
      <c r="I2439" s="1468" t="s">
        <v>76</v>
      </c>
      <c r="J2439" s="1472" t="b">
        <v>0</v>
      </c>
      <c r="K2439" s="1473"/>
      <c r="L2439" s="1473"/>
      <c r="M2439" s="1463" t="s">
        <v>5148</v>
      </c>
      <c r="N2439" s="1463" t="s">
        <v>5148</v>
      </c>
      <c r="O2439" s="1474"/>
      <c r="P2439" s="1474"/>
    </row>
    <row r="2440" hidden="1">
      <c r="A2440" s="1464">
        <v>2636.0</v>
      </c>
      <c r="B2440" s="1463" t="s">
        <v>17872</v>
      </c>
      <c r="C2440" s="1463" t="s">
        <v>17873</v>
      </c>
      <c r="D2440" s="1469">
        <v>44544.0</v>
      </c>
      <c r="E2440" s="1470" t="s">
        <v>17874</v>
      </c>
      <c r="F2440" s="1471">
        <v>2.2646464E7</v>
      </c>
      <c r="G2440" s="1471">
        <v>2.2646464E7</v>
      </c>
      <c r="H2440" s="1472" t="b">
        <v>0</v>
      </c>
      <c r="I2440" s="1468" t="s">
        <v>76</v>
      </c>
      <c r="J2440" s="1472" t="b">
        <v>0</v>
      </c>
      <c r="K2440" s="1473"/>
      <c r="L2440" s="1473"/>
      <c r="M2440" s="1463" t="s">
        <v>5374</v>
      </c>
      <c r="N2440" s="1463" t="s">
        <v>5374</v>
      </c>
      <c r="O2440" s="1474"/>
      <c r="P2440" s="1474"/>
    </row>
    <row r="2441" hidden="1">
      <c r="A2441" s="1464">
        <v>2637.0</v>
      </c>
      <c r="B2441" s="1463" t="s">
        <v>12545</v>
      </c>
      <c r="C2441" s="1463" t="s">
        <v>12545</v>
      </c>
      <c r="D2441" s="1469">
        <v>44331.0</v>
      </c>
      <c r="E2441" s="1470" t="s">
        <v>17875</v>
      </c>
      <c r="F2441" s="1471">
        <v>9.22811818E8</v>
      </c>
      <c r="G2441" s="1473"/>
      <c r="H2441" s="1472" t="b">
        <v>0</v>
      </c>
      <c r="I2441" s="1468" t="s">
        <v>76</v>
      </c>
      <c r="J2441" s="1472" t="b">
        <v>1</v>
      </c>
      <c r="K2441" s="1473"/>
      <c r="L2441" s="1473"/>
      <c r="M2441" s="1463" t="s">
        <v>2426</v>
      </c>
      <c r="O2441" s="1474"/>
      <c r="P2441" s="1463" t="s">
        <v>2426</v>
      </c>
    </row>
    <row r="2442" hidden="1">
      <c r="A2442" s="1464">
        <v>2638.0</v>
      </c>
      <c r="B2442" s="1463" t="s">
        <v>17876</v>
      </c>
      <c r="C2442" s="1463" t="s">
        <v>17877</v>
      </c>
      <c r="D2442" s="1469">
        <v>44539.0</v>
      </c>
      <c r="E2442" s="1470" t="s">
        <v>17878</v>
      </c>
      <c r="F2442" s="1471">
        <v>6.687320632E10</v>
      </c>
      <c r="G2442" s="1471">
        <v>6.687320632E10</v>
      </c>
      <c r="H2442" s="1472" t="b">
        <v>0</v>
      </c>
      <c r="I2442" s="1468" t="s">
        <v>76</v>
      </c>
      <c r="J2442" s="1472" t="b">
        <v>1</v>
      </c>
      <c r="K2442" s="1473"/>
      <c r="L2442" s="1473"/>
      <c r="M2442" s="1474"/>
      <c r="N2442" s="1474"/>
      <c r="O2442" s="1474"/>
      <c r="P2442" s="1474"/>
    </row>
    <row r="2443" hidden="1">
      <c r="A2443" s="1464">
        <v>2639.0</v>
      </c>
      <c r="B2443" s="1463" t="s">
        <v>17876</v>
      </c>
      <c r="C2443" s="1463"/>
      <c r="D2443" s="1469">
        <v>44539.0</v>
      </c>
      <c r="E2443" s="1470" t="s">
        <v>17879</v>
      </c>
      <c r="F2443" s="1471">
        <v>6.687320632E10</v>
      </c>
      <c r="G2443" s="1471">
        <v>6.687320632E10</v>
      </c>
      <c r="H2443" s="1472" t="b">
        <v>0</v>
      </c>
      <c r="I2443" s="1468" t="s">
        <v>76</v>
      </c>
      <c r="J2443" s="1472" t="b">
        <v>1</v>
      </c>
      <c r="K2443" s="1473"/>
      <c r="L2443" s="1473"/>
      <c r="M2443" s="1474"/>
      <c r="N2443" s="1474"/>
      <c r="O2443" s="1474"/>
      <c r="P2443" s="1474"/>
    </row>
    <row r="2444" hidden="1">
      <c r="A2444" s="1464">
        <v>2640.0</v>
      </c>
      <c r="B2444" s="1463" t="s">
        <v>17880</v>
      </c>
      <c r="C2444" s="1463" t="s">
        <v>17880</v>
      </c>
      <c r="D2444" s="1469">
        <v>44540.0</v>
      </c>
      <c r="E2444" s="1470" t="s">
        <v>17881</v>
      </c>
      <c r="F2444" s="1471">
        <v>8.55058056E8</v>
      </c>
      <c r="G2444" s="1471">
        <v>8.55058056E8</v>
      </c>
      <c r="H2444" s="1472" t="b">
        <v>0</v>
      </c>
      <c r="I2444" s="1468" t="s">
        <v>244</v>
      </c>
      <c r="J2444" s="1472" t="b">
        <v>1</v>
      </c>
      <c r="K2444" s="1473"/>
      <c r="L2444" s="1473"/>
      <c r="M2444" s="1463" t="s">
        <v>2426</v>
      </c>
      <c r="O2444" s="1474"/>
      <c r="P2444" s="1463" t="s">
        <v>2426</v>
      </c>
    </row>
    <row r="2445" hidden="1">
      <c r="A2445" s="1464">
        <v>2641.0</v>
      </c>
      <c r="B2445" s="1463" t="s">
        <v>17882</v>
      </c>
      <c r="C2445" s="1463" t="s">
        <v>17883</v>
      </c>
      <c r="D2445" s="1469">
        <v>44542.0</v>
      </c>
      <c r="E2445" s="1470" t="s">
        <v>17884</v>
      </c>
      <c r="F2445" s="1471">
        <v>6.6956154459E10</v>
      </c>
      <c r="G2445" s="1475">
        <v>6.60806E11</v>
      </c>
      <c r="H2445" s="1472" t="b">
        <v>0</v>
      </c>
      <c r="I2445" s="1468" t="s">
        <v>76</v>
      </c>
      <c r="J2445" s="1472" t="b">
        <v>1</v>
      </c>
      <c r="K2445" s="1473"/>
      <c r="L2445" s="1473"/>
      <c r="M2445" s="1474"/>
      <c r="N2445" s="1474"/>
      <c r="O2445" s="1474"/>
      <c r="P2445" s="1474"/>
    </row>
    <row r="2446" hidden="1">
      <c r="A2446" s="1464">
        <v>2642.0</v>
      </c>
      <c r="B2446" s="1463" t="s">
        <v>17885</v>
      </c>
      <c r="C2446" s="1463" t="s">
        <v>17886</v>
      </c>
      <c r="D2446" s="1469">
        <v>44547.0</v>
      </c>
      <c r="E2446" s="1470" t="s">
        <v>17887</v>
      </c>
      <c r="F2446" s="1471">
        <v>2.0904499E7</v>
      </c>
      <c r="G2446" s="1471">
        <v>2.0904499E7</v>
      </c>
      <c r="H2446" s="1472" t="b">
        <v>0</v>
      </c>
      <c r="I2446" s="1468" t="s">
        <v>76</v>
      </c>
      <c r="J2446" s="1472" t="b">
        <v>0</v>
      </c>
      <c r="K2446" s="1468" t="s">
        <v>14736</v>
      </c>
      <c r="L2446" s="1471">
        <v>6.6944964881E10</v>
      </c>
      <c r="M2446" s="1463" t="s">
        <v>3363</v>
      </c>
      <c r="N2446" s="1463" t="s">
        <v>4945</v>
      </c>
      <c r="O2446" s="1463" t="s">
        <v>4945</v>
      </c>
      <c r="P2446" s="1463" t="s">
        <v>3363</v>
      </c>
    </row>
    <row r="2447" hidden="1">
      <c r="A2447" s="1464">
        <v>2643.0</v>
      </c>
      <c r="B2447" s="1463" t="s">
        <v>17888</v>
      </c>
      <c r="C2447" s="1463" t="s">
        <v>17889</v>
      </c>
      <c r="D2447" s="1469">
        <v>44544.0</v>
      </c>
      <c r="E2447" s="1470" t="s">
        <v>17890</v>
      </c>
      <c r="F2447" s="1471">
        <v>2.11931E7</v>
      </c>
      <c r="G2447" s="1471">
        <v>2.11931E7</v>
      </c>
      <c r="H2447" s="1472" t="b">
        <v>0</v>
      </c>
      <c r="I2447" s="1468" t="s">
        <v>76</v>
      </c>
      <c r="J2447" s="1472" t="b">
        <v>0</v>
      </c>
      <c r="K2447" s="1473"/>
      <c r="L2447" s="1473"/>
      <c r="M2447" s="1463" t="s">
        <v>2426</v>
      </c>
      <c r="N2447" s="1463" t="s">
        <v>5089</v>
      </c>
      <c r="O2447" s="1474"/>
      <c r="P2447" s="1463" t="s">
        <v>2426</v>
      </c>
    </row>
    <row r="2448" hidden="1">
      <c r="A2448" s="1464">
        <v>2644.0</v>
      </c>
      <c r="B2448" s="1463" t="s">
        <v>17891</v>
      </c>
      <c r="C2448" s="1463" t="s">
        <v>17892</v>
      </c>
      <c r="D2448" s="1469">
        <v>44544.0</v>
      </c>
      <c r="E2448" s="1470" t="s">
        <v>17893</v>
      </c>
      <c r="F2448" s="1471">
        <v>2.4320021E7</v>
      </c>
      <c r="G2448" s="1471">
        <v>2.4320021E7</v>
      </c>
      <c r="H2448" s="1472" t="b">
        <v>0</v>
      </c>
      <c r="I2448" s="1468" t="s">
        <v>76</v>
      </c>
      <c r="J2448" s="1472" t="b">
        <v>1</v>
      </c>
      <c r="K2448" s="1473"/>
      <c r="L2448" s="1473"/>
      <c r="M2448" s="1463" t="s">
        <v>2937</v>
      </c>
      <c r="N2448" s="1474"/>
      <c r="O2448" s="1474"/>
      <c r="P2448" s="1463" t="s">
        <v>2937</v>
      </c>
    </row>
    <row r="2449">
      <c r="A2449" s="1464">
        <v>2645.0</v>
      </c>
      <c r="B2449" s="1463" t="s">
        <v>5822</v>
      </c>
      <c r="C2449" s="1463" t="s">
        <v>5823</v>
      </c>
      <c r="D2449" s="1469">
        <v>44559.0</v>
      </c>
      <c r="E2449" s="1470" t="s">
        <v>5824</v>
      </c>
      <c r="F2449" s="1471">
        <v>9.61730555E8</v>
      </c>
      <c r="G2449" s="1471">
        <v>9.61730555E8</v>
      </c>
      <c r="H2449" s="1472" t="b">
        <v>1</v>
      </c>
      <c r="I2449" s="1468" t="s">
        <v>76</v>
      </c>
      <c r="J2449" s="1472" t="b">
        <v>1</v>
      </c>
      <c r="K2449" s="1468" t="s">
        <v>1077</v>
      </c>
      <c r="L2449" s="1471">
        <v>6.6618258585E10</v>
      </c>
      <c r="M2449" s="1463" t="s">
        <v>2426</v>
      </c>
      <c r="N2449" s="1463" t="s">
        <v>244</v>
      </c>
      <c r="O2449" s="1463" t="s">
        <v>244</v>
      </c>
      <c r="P2449" s="1463" t="s">
        <v>6834</v>
      </c>
    </row>
    <row r="2450" hidden="1">
      <c r="A2450" s="1464">
        <v>2646.0</v>
      </c>
      <c r="B2450" s="1463" t="s">
        <v>17894</v>
      </c>
      <c r="C2450" s="1463" t="s">
        <v>17895</v>
      </c>
      <c r="D2450" s="1469">
        <v>44545.0</v>
      </c>
      <c r="E2450" s="1470" t="s">
        <v>17896</v>
      </c>
      <c r="F2450" s="1475">
        <v>6.60832E11</v>
      </c>
      <c r="G2450" s="1475">
        <v>6.60961E11</v>
      </c>
      <c r="H2450" s="1472" t="b">
        <v>0</v>
      </c>
      <c r="I2450" s="1468" t="s">
        <v>76</v>
      </c>
      <c r="J2450" s="1472" t="b">
        <v>1</v>
      </c>
      <c r="K2450" s="1473"/>
      <c r="L2450" s="1473"/>
      <c r="M2450" s="1474"/>
      <c r="N2450" s="1474"/>
      <c r="O2450" s="1474"/>
      <c r="P2450" s="1474"/>
    </row>
    <row r="2451" hidden="1">
      <c r="A2451" s="1464">
        <v>2647.0</v>
      </c>
      <c r="B2451" s="1463" t="s">
        <v>17897</v>
      </c>
      <c r="C2451" s="1463" t="s">
        <v>17898</v>
      </c>
      <c r="D2451" s="1469">
        <v>44545.0</v>
      </c>
      <c r="E2451" s="1470" t="s">
        <v>17899</v>
      </c>
      <c r="F2451" s="1471">
        <v>9.7069919E8</v>
      </c>
      <c r="G2451" s="1471">
        <v>9.7069919E8</v>
      </c>
      <c r="H2451" s="1472" t="b">
        <v>0</v>
      </c>
      <c r="I2451" s="1468" t="s">
        <v>76</v>
      </c>
      <c r="J2451" s="1472" t="b">
        <v>1</v>
      </c>
      <c r="K2451" s="1473"/>
      <c r="L2451" s="1473"/>
      <c r="M2451" s="1474"/>
      <c r="N2451" s="1474"/>
      <c r="O2451" s="1474"/>
      <c r="P2451" s="1474"/>
    </row>
    <row r="2452" hidden="1">
      <c r="A2452" s="1464">
        <v>2648.0</v>
      </c>
      <c r="B2452" s="1463" t="s">
        <v>17900</v>
      </c>
      <c r="C2452" s="1463" t="s">
        <v>17901</v>
      </c>
      <c r="D2452" s="1469">
        <v>43945.0</v>
      </c>
      <c r="E2452" s="1470" t="s">
        <v>17902</v>
      </c>
      <c r="F2452" s="1471">
        <v>6.14079711E8</v>
      </c>
      <c r="G2452" s="1471">
        <v>6.14079711E8</v>
      </c>
      <c r="H2452" s="1472" t="b">
        <v>0</v>
      </c>
      <c r="I2452" s="1468" t="s">
        <v>76</v>
      </c>
      <c r="J2452" s="1472" t="b">
        <v>0</v>
      </c>
      <c r="K2452" s="1473"/>
      <c r="L2452" s="1473"/>
      <c r="M2452" s="1463" t="s">
        <v>2437</v>
      </c>
      <c r="N2452" s="1463" t="s">
        <v>5098</v>
      </c>
      <c r="P2452" s="1463" t="s">
        <v>2437</v>
      </c>
    </row>
    <row r="2453">
      <c r="A2453" s="1464">
        <v>2649.0</v>
      </c>
      <c r="B2453" s="1463" t="s">
        <v>5825</v>
      </c>
      <c r="C2453" s="1463" t="s">
        <v>5825</v>
      </c>
      <c r="D2453" s="1469">
        <v>44546.0</v>
      </c>
      <c r="E2453" s="1470" t="s">
        <v>5826</v>
      </c>
      <c r="F2453" s="1471">
        <v>6.27305097E8</v>
      </c>
      <c r="G2453" s="1471">
        <v>6.27305097E8</v>
      </c>
      <c r="H2453" s="1472" t="b">
        <v>1</v>
      </c>
      <c r="I2453" s="1468" t="s">
        <v>76</v>
      </c>
      <c r="J2453" s="1472" t="b">
        <v>1</v>
      </c>
      <c r="K2453" s="1468" t="s">
        <v>5142</v>
      </c>
      <c r="L2453" s="1471">
        <v>6.620964333E9</v>
      </c>
      <c r="M2453" s="1463" t="s">
        <v>2659</v>
      </c>
      <c r="N2453" s="1463" t="s">
        <v>244</v>
      </c>
      <c r="O2453" s="1463" t="s">
        <v>244</v>
      </c>
      <c r="P2453" s="1463" t="s">
        <v>2659</v>
      </c>
    </row>
    <row r="2454">
      <c r="A2454" s="1464">
        <v>2650.0</v>
      </c>
      <c r="B2454" s="1463" t="s">
        <v>5827</v>
      </c>
      <c r="C2454" s="1463" t="s">
        <v>5827</v>
      </c>
      <c r="D2454" s="1469">
        <v>44546.0</v>
      </c>
      <c r="E2454" s="1470" t="s">
        <v>5828</v>
      </c>
      <c r="F2454" s="1471">
        <v>2.6513355E7</v>
      </c>
      <c r="G2454" s="1471">
        <v>2.6513355E7</v>
      </c>
      <c r="H2454" s="1472" t="b">
        <v>1</v>
      </c>
      <c r="I2454" s="1468" t="s">
        <v>76</v>
      </c>
      <c r="J2454" s="1472" t="b">
        <v>1</v>
      </c>
      <c r="K2454" s="1468" t="s">
        <v>5142</v>
      </c>
      <c r="L2454" s="1471">
        <v>6.620964333E9</v>
      </c>
      <c r="M2454" s="1463" t="s">
        <v>2426</v>
      </c>
      <c r="N2454" s="1463" t="s">
        <v>244</v>
      </c>
      <c r="O2454" s="1463" t="s">
        <v>244</v>
      </c>
      <c r="P2454" s="1463" t="s">
        <v>2426</v>
      </c>
    </row>
    <row r="2455" hidden="1">
      <c r="A2455" s="1464">
        <v>2651.0</v>
      </c>
      <c r="B2455" s="1463" t="s">
        <v>17903</v>
      </c>
      <c r="C2455" s="1463" t="s">
        <v>17904</v>
      </c>
      <c r="D2455" s="1469">
        <v>44547.0</v>
      </c>
      <c r="E2455" s="1470" t="s">
        <v>17905</v>
      </c>
      <c r="F2455" s="1475">
        <v>6.60909E11</v>
      </c>
      <c r="G2455" s="1475">
        <v>6.60864E11</v>
      </c>
      <c r="H2455" s="1472" t="b">
        <v>0</v>
      </c>
      <c r="I2455" s="1468" t="s">
        <v>76</v>
      </c>
      <c r="J2455" s="1472" t="b">
        <v>1</v>
      </c>
      <c r="K2455" s="1473"/>
      <c r="L2455" s="1473"/>
      <c r="M2455" s="1463" t="s">
        <v>2937</v>
      </c>
      <c r="N2455" s="1463" t="s">
        <v>6168</v>
      </c>
      <c r="P2455" s="1463" t="s">
        <v>2937</v>
      </c>
    </row>
    <row r="2456">
      <c r="A2456" s="1464">
        <v>2652.0</v>
      </c>
      <c r="B2456" s="1463" t="s">
        <v>5829</v>
      </c>
      <c r="C2456" s="1463" t="s">
        <v>5829</v>
      </c>
      <c r="D2456" s="1469">
        <v>44546.0</v>
      </c>
      <c r="E2456" s="1470" t="s">
        <v>5830</v>
      </c>
      <c r="F2456" s="1471">
        <v>6.27305097E8</v>
      </c>
      <c r="G2456" s="1471">
        <v>6.27305097E8</v>
      </c>
      <c r="H2456" s="1472" t="b">
        <v>1</v>
      </c>
      <c r="I2456" s="1468" t="s">
        <v>76</v>
      </c>
      <c r="J2456" s="1472" t="b">
        <v>1</v>
      </c>
      <c r="K2456" s="1468" t="s">
        <v>5142</v>
      </c>
      <c r="L2456" s="1471">
        <v>6.620964333E9</v>
      </c>
      <c r="M2456" s="1463" t="s">
        <v>2476</v>
      </c>
      <c r="N2456" s="1463" t="s">
        <v>244</v>
      </c>
      <c r="O2456" s="1463" t="s">
        <v>244</v>
      </c>
      <c r="P2456" s="1463" t="s">
        <v>2476</v>
      </c>
    </row>
    <row r="2457" hidden="1">
      <c r="A2457" s="1464">
        <v>2653.0</v>
      </c>
      <c r="B2457" s="1463" t="s">
        <v>17906</v>
      </c>
      <c r="C2457" s="1463" t="s">
        <v>17907</v>
      </c>
      <c r="D2457" s="1469">
        <v>44547.0</v>
      </c>
      <c r="E2457" s="1470" t="s">
        <v>17908</v>
      </c>
      <c r="F2457" s="1471">
        <v>9.42674594E8</v>
      </c>
      <c r="G2457" s="1471">
        <v>9.42674594E8</v>
      </c>
      <c r="H2457" s="1472" t="b">
        <v>0</v>
      </c>
      <c r="I2457" s="1468" t="s">
        <v>76</v>
      </c>
      <c r="J2457" s="1472" t="b">
        <v>1</v>
      </c>
      <c r="K2457" s="1468" t="s">
        <v>13602</v>
      </c>
      <c r="L2457" s="1476"/>
      <c r="M2457" s="1463" t="s">
        <v>2464</v>
      </c>
      <c r="N2457" s="1463" t="s">
        <v>5398</v>
      </c>
      <c r="O2457" s="1474"/>
      <c r="P2457" s="1463" t="s">
        <v>2464</v>
      </c>
    </row>
    <row r="2458" hidden="1">
      <c r="A2458" s="1464">
        <v>2654.0</v>
      </c>
      <c r="B2458" s="1463" t="s">
        <v>17909</v>
      </c>
      <c r="C2458" s="1463" t="s">
        <v>17910</v>
      </c>
      <c r="D2458" s="1469">
        <v>44547.0</v>
      </c>
      <c r="E2458" s="1470" t="s">
        <v>17911</v>
      </c>
      <c r="F2458" s="1471">
        <v>9.89952494E8</v>
      </c>
      <c r="G2458" s="1471">
        <v>9.89952494E8</v>
      </c>
      <c r="H2458" s="1472" t="b">
        <v>0</v>
      </c>
      <c r="I2458" s="1468" t="s">
        <v>76</v>
      </c>
      <c r="J2458" s="1472" t="b">
        <v>1</v>
      </c>
      <c r="K2458" s="1468" t="s">
        <v>13602</v>
      </c>
      <c r="L2458" s="1476"/>
      <c r="M2458" s="1463" t="s">
        <v>2464</v>
      </c>
      <c r="N2458" s="1463" t="s">
        <v>5089</v>
      </c>
      <c r="O2458" s="1474"/>
      <c r="P2458" s="1463" t="s">
        <v>2464</v>
      </c>
    </row>
    <row r="2459" hidden="1">
      <c r="A2459" s="1464">
        <v>2655.0</v>
      </c>
      <c r="B2459" s="1463" t="s">
        <v>17912</v>
      </c>
      <c r="C2459" s="1463" t="s">
        <v>17913</v>
      </c>
      <c r="D2459" s="1469">
        <v>44547.0</v>
      </c>
      <c r="E2459" s="1470" t="s">
        <v>17914</v>
      </c>
      <c r="F2459" s="1471">
        <v>9.22707284E8</v>
      </c>
      <c r="G2459" s="1471">
        <v>9.22707284E8</v>
      </c>
      <c r="H2459" s="1472" t="b">
        <v>0</v>
      </c>
      <c r="I2459" s="1468" t="s">
        <v>76</v>
      </c>
      <c r="J2459" s="1472" t="b">
        <v>1</v>
      </c>
      <c r="K2459" s="1468" t="s">
        <v>13602</v>
      </c>
      <c r="L2459" s="1476"/>
      <c r="M2459" s="1463" t="s">
        <v>2464</v>
      </c>
      <c r="N2459" s="1474"/>
      <c r="O2459" s="1474"/>
      <c r="P2459" s="1463" t="s">
        <v>2464</v>
      </c>
    </row>
    <row r="2460" hidden="1">
      <c r="A2460" s="1464">
        <v>2656.0</v>
      </c>
      <c r="B2460" s="1463" t="s">
        <v>17915</v>
      </c>
      <c r="C2460" s="1463" t="s">
        <v>17916</v>
      </c>
      <c r="D2460" s="1469">
        <v>44547.0</v>
      </c>
      <c r="E2460" s="1470" t="s">
        <v>17917</v>
      </c>
      <c r="F2460" s="1471">
        <v>6.14083477E8</v>
      </c>
      <c r="G2460" s="1471">
        <v>6.14083477E8</v>
      </c>
      <c r="H2460" s="1472" t="b">
        <v>0</v>
      </c>
      <c r="I2460" s="1468" t="s">
        <v>76</v>
      </c>
      <c r="J2460" s="1472" t="b">
        <v>1</v>
      </c>
      <c r="K2460" s="1468" t="s">
        <v>13602</v>
      </c>
      <c r="L2460" s="1476"/>
      <c r="M2460" s="1463" t="s">
        <v>2464</v>
      </c>
      <c r="N2460" s="1474"/>
      <c r="O2460" s="1474"/>
      <c r="P2460" s="1463" t="s">
        <v>2464</v>
      </c>
    </row>
    <row r="2461">
      <c r="A2461" s="1464">
        <v>2657.0</v>
      </c>
      <c r="B2461" s="1463" t="s">
        <v>5832</v>
      </c>
      <c r="C2461" s="1463" t="s">
        <v>5833</v>
      </c>
      <c r="D2461" s="1469">
        <v>45051.0</v>
      </c>
      <c r="E2461" s="1470" t="s">
        <v>5834</v>
      </c>
      <c r="F2461" s="1471">
        <v>6.32046799E8</v>
      </c>
      <c r="G2461" s="1471">
        <v>6.32046799E8</v>
      </c>
      <c r="H2461" s="1472" t="b">
        <v>1</v>
      </c>
      <c r="I2461" s="1468" t="s">
        <v>263</v>
      </c>
      <c r="J2461" s="1472" t="b">
        <v>1</v>
      </c>
      <c r="K2461" s="1468" t="s">
        <v>4936</v>
      </c>
      <c r="L2461" s="1471">
        <v>6.6909921784E10</v>
      </c>
      <c r="M2461" s="1463" t="s">
        <v>2426</v>
      </c>
      <c r="N2461" s="1463" t="s">
        <v>244</v>
      </c>
      <c r="O2461" s="1463" t="s">
        <v>244</v>
      </c>
      <c r="P2461" s="1463" t="s">
        <v>2426</v>
      </c>
    </row>
    <row r="2462" hidden="1">
      <c r="A2462" s="1464">
        <v>2658.0</v>
      </c>
      <c r="B2462" s="1463" t="s">
        <v>17918</v>
      </c>
      <c r="C2462" s="1463" t="s">
        <v>17919</v>
      </c>
      <c r="D2462" s="1469">
        <v>44557.0</v>
      </c>
      <c r="E2462" s="1470" t="s">
        <v>17920</v>
      </c>
      <c r="F2462" s="1471">
        <v>9.22690535E8</v>
      </c>
      <c r="G2462" s="1471">
        <v>9.22690535E8</v>
      </c>
      <c r="H2462" s="1472" t="b">
        <v>0</v>
      </c>
      <c r="I2462" s="1468" t="s">
        <v>76</v>
      </c>
      <c r="J2462" s="1472" t="b">
        <v>0</v>
      </c>
      <c r="K2462" s="1468" t="s">
        <v>4936</v>
      </c>
      <c r="L2462" s="1471">
        <v>6.6909921784E10</v>
      </c>
      <c r="M2462" s="1463" t="s">
        <v>2659</v>
      </c>
      <c r="N2462" s="1463" t="s">
        <v>5963</v>
      </c>
      <c r="P2462" s="1463" t="s">
        <v>2659</v>
      </c>
    </row>
    <row r="2463" hidden="1">
      <c r="A2463" s="1464">
        <v>2659.0</v>
      </c>
      <c r="B2463" s="1463" t="s">
        <v>17921</v>
      </c>
      <c r="C2463" s="1463" t="s">
        <v>17921</v>
      </c>
      <c r="D2463" s="1469">
        <v>44926.0</v>
      </c>
      <c r="E2463" s="1470" t="s">
        <v>17922</v>
      </c>
      <c r="F2463" s="1471">
        <v>9.22811818E8</v>
      </c>
      <c r="G2463" s="1473"/>
      <c r="H2463" s="1472" t="b">
        <v>0</v>
      </c>
      <c r="I2463" s="1468" t="s">
        <v>76</v>
      </c>
      <c r="J2463" s="1472" t="b">
        <v>1</v>
      </c>
      <c r="K2463" s="1473"/>
      <c r="L2463" s="1473"/>
      <c r="M2463" s="1463" t="s">
        <v>2426</v>
      </c>
      <c r="O2463" s="1474"/>
      <c r="P2463" s="1463" t="s">
        <v>2426</v>
      </c>
    </row>
    <row r="2464" hidden="1">
      <c r="A2464" s="1464">
        <v>2660.0</v>
      </c>
      <c r="B2464" s="1463" t="s">
        <v>17923</v>
      </c>
      <c r="C2464" s="1463" t="s">
        <v>17923</v>
      </c>
      <c r="D2464" s="1469">
        <v>44557.0</v>
      </c>
      <c r="E2464" s="1470" t="s">
        <v>17924</v>
      </c>
      <c r="F2464" s="1471">
        <v>9.45614591E8</v>
      </c>
      <c r="G2464" s="1471">
        <v>9.45614591E8</v>
      </c>
      <c r="H2464" s="1472" t="b">
        <v>0</v>
      </c>
      <c r="I2464" s="1468" t="s">
        <v>76</v>
      </c>
      <c r="J2464" s="1472" t="b">
        <v>0</v>
      </c>
      <c r="K2464" s="1468" t="s">
        <v>14736</v>
      </c>
      <c r="L2464" s="1471">
        <v>6.6944964881E10</v>
      </c>
      <c r="M2464" s="1474"/>
      <c r="N2464" s="1474"/>
      <c r="O2464" s="1474"/>
      <c r="P2464" s="1474"/>
    </row>
    <row r="2465" hidden="1">
      <c r="A2465" s="1464">
        <v>2661.0</v>
      </c>
      <c r="B2465" s="1463" t="s">
        <v>17925</v>
      </c>
      <c r="C2465" s="1463" t="s">
        <v>17926</v>
      </c>
      <c r="D2465" s="1469">
        <v>44553.0</v>
      </c>
      <c r="E2465" s="1470" t="s">
        <v>17927</v>
      </c>
      <c r="F2465" s="1471">
        <v>3.8110666E7</v>
      </c>
      <c r="G2465" s="1471">
        <v>9.29972738E8</v>
      </c>
      <c r="H2465" s="1472" t="b">
        <v>0</v>
      </c>
      <c r="I2465" s="1468" t="s">
        <v>263</v>
      </c>
      <c r="J2465" s="1472" t="b">
        <v>0</v>
      </c>
      <c r="K2465" s="1468" t="s">
        <v>16044</v>
      </c>
      <c r="L2465" s="1471">
        <v>6.6629264222E10</v>
      </c>
      <c r="M2465" s="1463" t="s">
        <v>2426</v>
      </c>
      <c r="N2465" s="1463" t="s">
        <v>263</v>
      </c>
      <c r="O2465" s="1463" t="s">
        <v>263</v>
      </c>
      <c r="P2465" s="1463" t="s">
        <v>2426</v>
      </c>
    </row>
    <row r="2466" hidden="1">
      <c r="A2466" s="1464">
        <v>2662.0</v>
      </c>
      <c r="B2466" s="1463" t="s">
        <v>13292</v>
      </c>
      <c r="C2466" s="1463" t="s">
        <v>13292</v>
      </c>
      <c r="D2466" s="1469">
        <v>44534.0</v>
      </c>
      <c r="E2466" s="1470" t="s">
        <v>17928</v>
      </c>
      <c r="F2466" s="1471">
        <v>6.52623956E8</v>
      </c>
      <c r="G2466" s="1471">
        <v>6.52623956E8</v>
      </c>
      <c r="H2466" s="1472" t="b">
        <v>0</v>
      </c>
      <c r="I2466" s="1468" t="s">
        <v>76</v>
      </c>
      <c r="J2466" s="1472" t="b">
        <v>0</v>
      </c>
      <c r="K2466" s="1473"/>
      <c r="L2466" s="1473"/>
      <c r="M2466" s="1463" t="s">
        <v>2476</v>
      </c>
      <c r="N2466" s="1463" t="s">
        <v>5249</v>
      </c>
      <c r="O2466" s="1474"/>
      <c r="P2466" s="1463" t="s">
        <v>2476</v>
      </c>
    </row>
    <row r="2467" hidden="1">
      <c r="A2467" s="1464">
        <v>2663.0</v>
      </c>
      <c r="B2467" s="1463" t="s">
        <v>17929</v>
      </c>
      <c r="C2467" s="1463" t="s">
        <v>17930</v>
      </c>
      <c r="D2467" s="1469">
        <v>44551.0</v>
      </c>
      <c r="E2467" s="1470" t="s">
        <v>17931</v>
      </c>
      <c r="F2467" s="1471">
        <v>3.84225069E8</v>
      </c>
      <c r="G2467" s="1471">
        <v>3.84225069E8</v>
      </c>
      <c r="H2467" s="1472" t="b">
        <v>0</v>
      </c>
      <c r="I2467" s="1468" t="s">
        <v>263</v>
      </c>
      <c r="J2467" s="1472" t="b">
        <v>1</v>
      </c>
      <c r="K2467" s="1473"/>
      <c r="L2467" s="1473"/>
      <c r="M2467" s="1474"/>
      <c r="N2467" s="1474"/>
      <c r="O2467" s="1474"/>
      <c r="P2467" s="1474"/>
    </row>
    <row r="2468" hidden="1">
      <c r="A2468" s="1464">
        <v>2664.0</v>
      </c>
      <c r="B2468" s="1463" t="s">
        <v>17932</v>
      </c>
      <c r="C2468" s="1463" t="s">
        <v>17933</v>
      </c>
      <c r="D2468" s="1469">
        <v>44554.0</v>
      </c>
      <c r="E2468" s="1470" t="s">
        <v>17934</v>
      </c>
      <c r="F2468" s="1471">
        <v>9.82756112E8</v>
      </c>
      <c r="G2468" s="1471">
        <v>9.82756112E8</v>
      </c>
      <c r="H2468" s="1472" t="b">
        <v>0</v>
      </c>
      <c r="I2468" s="1468" t="s">
        <v>263</v>
      </c>
      <c r="J2468" s="1472" t="b">
        <v>0</v>
      </c>
      <c r="K2468" s="1468" t="s">
        <v>5142</v>
      </c>
      <c r="L2468" s="1471">
        <v>6.620964333E9</v>
      </c>
      <c r="M2468" s="1463" t="s">
        <v>2426</v>
      </c>
      <c r="N2468" s="1463" t="s">
        <v>263</v>
      </c>
      <c r="O2468" s="1463" t="s">
        <v>263</v>
      </c>
      <c r="P2468" s="1463" t="s">
        <v>5335</v>
      </c>
    </row>
    <row r="2469" hidden="1">
      <c r="A2469" s="1464">
        <v>2665.0</v>
      </c>
      <c r="B2469" s="1463" t="s">
        <v>17935</v>
      </c>
      <c r="C2469" s="1463" t="s">
        <v>17936</v>
      </c>
      <c r="D2469" s="1469">
        <v>44552.0</v>
      </c>
      <c r="E2469" s="1470" t="s">
        <v>17937</v>
      </c>
      <c r="F2469" s="1471">
        <v>9.06524109E8</v>
      </c>
      <c r="G2469" s="1471">
        <v>6.42855554E8</v>
      </c>
      <c r="H2469" s="1472" t="b">
        <v>0</v>
      </c>
      <c r="I2469" s="1468" t="s">
        <v>76</v>
      </c>
      <c r="J2469" s="1472" t="b">
        <v>0</v>
      </c>
      <c r="K2469" s="1468" t="s">
        <v>14075</v>
      </c>
      <c r="L2469" s="1471">
        <v>6.6956633642E10</v>
      </c>
      <c r="M2469" s="1463" t="s">
        <v>9243</v>
      </c>
      <c r="N2469" s="1463" t="s">
        <v>6749</v>
      </c>
      <c r="O2469" s="1463" t="s">
        <v>6749</v>
      </c>
    </row>
    <row r="2470" hidden="1">
      <c r="A2470" s="1464">
        <v>2666.0</v>
      </c>
      <c r="B2470" s="1463" t="s">
        <v>17938</v>
      </c>
      <c r="C2470" s="1463" t="s">
        <v>17939</v>
      </c>
      <c r="D2470" s="1469">
        <v>44583.0</v>
      </c>
      <c r="E2470" s="1470" t="s">
        <v>17940</v>
      </c>
      <c r="F2470" s="1471">
        <v>7.6335888E7</v>
      </c>
      <c r="G2470" s="1471">
        <v>8.72690416E8</v>
      </c>
      <c r="H2470" s="1472" t="b">
        <v>0</v>
      </c>
      <c r="I2470" s="1468" t="s">
        <v>244</v>
      </c>
      <c r="J2470" s="1472" t="b">
        <v>0</v>
      </c>
      <c r="K2470" s="1468" t="s">
        <v>5142</v>
      </c>
      <c r="L2470" s="1471">
        <v>6.620964333E9</v>
      </c>
      <c r="M2470" s="1463" t="s">
        <v>2464</v>
      </c>
      <c r="N2470" s="1463" t="s">
        <v>244</v>
      </c>
      <c r="O2470" s="1463" t="s">
        <v>244</v>
      </c>
      <c r="P2470" s="1463" t="s">
        <v>2464</v>
      </c>
    </row>
    <row r="2471" hidden="1">
      <c r="A2471" s="1464">
        <v>2667.0</v>
      </c>
      <c r="B2471" s="1463" t="s">
        <v>2739</v>
      </c>
      <c r="C2471" s="1463" t="s">
        <v>17941</v>
      </c>
      <c r="D2471" s="1469">
        <v>44552.0</v>
      </c>
      <c r="E2471" s="1470" t="s">
        <v>17942</v>
      </c>
      <c r="F2471" s="1471">
        <v>8.52806984E8</v>
      </c>
      <c r="G2471" s="1471">
        <v>2.0598999E7</v>
      </c>
      <c r="H2471" s="1472" t="b">
        <v>0</v>
      </c>
      <c r="I2471" s="1468" t="s">
        <v>76</v>
      </c>
      <c r="J2471" s="1472" t="b">
        <v>0</v>
      </c>
      <c r="K2471" s="1468" t="s">
        <v>4936</v>
      </c>
      <c r="L2471" s="1471">
        <v>6.6909921784E10</v>
      </c>
      <c r="M2471" s="1463" t="s">
        <v>2432</v>
      </c>
      <c r="N2471" s="1463" t="s">
        <v>4930</v>
      </c>
      <c r="O2471" s="1474"/>
      <c r="P2471" s="1463" t="s">
        <v>2432</v>
      </c>
    </row>
    <row r="2472" hidden="1">
      <c r="A2472" s="1464">
        <v>2668.0</v>
      </c>
      <c r="B2472" s="1463" t="s">
        <v>17943</v>
      </c>
      <c r="C2472" s="1463" t="s">
        <v>17944</v>
      </c>
      <c r="D2472" s="1469">
        <v>44553.0</v>
      </c>
      <c r="E2472" s="1470" t="s">
        <v>17945</v>
      </c>
      <c r="F2472" s="1471">
        <v>8.48765782E8</v>
      </c>
      <c r="G2472" s="1471">
        <v>8.48765782E8</v>
      </c>
      <c r="H2472" s="1472" t="b">
        <v>0</v>
      </c>
      <c r="I2472" s="1468" t="s">
        <v>76</v>
      </c>
      <c r="J2472" s="1472" t="b">
        <v>0</v>
      </c>
      <c r="K2472" s="1473"/>
      <c r="L2472" s="1473"/>
      <c r="M2472" s="1463" t="s">
        <v>13533</v>
      </c>
      <c r="N2472" s="1463" t="s">
        <v>13533</v>
      </c>
      <c r="O2472" s="1474"/>
      <c r="P2472" s="1474"/>
    </row>
    <row r="2473">
      <c r="A2473" s="1464">
        <v>2669.0</v>
      </c>
      <c r="B2473" s="1463" t="s">
        <v>5835</v>
      </c>
      <c r="C2473" s="1463" t="s">
        <v>5836</v>
      </c>
      <c r="D2473" s="1469">
        <v>44602.0</v>
      </c>
      <c r="E2473" s="1470" t="s">
        <v>5837</v>
      </c>
      <c r="F2473" s="1471">
        <v>8.38304405E8</v>
      </c>
      <c r="G2473" s="1471">
        <v>6.46677788E8</v>
      </c>
      <c r="H2473" s="1472" t="b">
        <v>1</v>
      </c>
      <c r="I2473" s="1468" t="s">
        <v>76</v>
      </c>
      <c r="J2473" s="1472" t="b">
        <v>1</v>
      </c>
      <c r="K2473" s="1468" t="s">
        <v>5142</v>
      </c>
      <c r="L2473" s="1471">
        <v>6.620964333E9</v>
      </c>
      <c r="M2473" s="1463" t="s">
        <v>2464</v>
      </c>
      <c r="N2473" s="1463" t="s">
        <v>244</v>
      </c>
      <c r="O2473" s="1463" t="s">
        <v>244</v>
      </c>
      <c r="P2473" s="1463" t="s">
        <v>2464</v>
      </c>
    </row>
    <row r="2474" hidden="1">
      <c r="A2474" s="1464">
        <v>2670.0</v>
      </c>
      <c r="B2474" s="1463" t="s">
        <v>17946</v>
      </c>
      <c r="C2474" s="1463" t="s">
        <v>17947</v>
      </c>
      <c r="D2474" s="1469">
        <v>44557.0</v>
      </c>
      <c r="E2474" s="1470" t="s">
        <v>17948</v>
      </c>
      <c r="F2474" s="1471">
        <v>6.13983248E8</v>
      </c>
      <c r="G2474" s="1477">
        <v>6.13983248091576E18</v>
      </c>
      <c r="H2474" s="1472" t="b">
        <v>0</v>
      </c>
      <c r="I2474" s="1468" t="s">
        <v>76</v>
      </c>
      <c r="J2474" s="1472" t="b">
        <v>0</v>
      </c>
      <c r="K2474" s="1473"/>
      <c r="L2474" s="1473"/>
      <c r="M2474" s="1463" t="s">
        <v>4962</v>
      </c>
      <c r="N2474" s="1463" t="s">
        <v>4962</v>
      </c>
      <c r="O2474" s="1474"/>
      <c r="P2474" s="1474"/>
    </row>
    <row r="2475" hidden="1">
      <c r="A2475" s="1464">
        <v>2671.0</v>
      </c>
      <c r="B2475" s="1463" t="s">
        <v>17949</v>
      </c>
      <c r="C2475" s="1463" t="s">
        <v>17950</v>
      </c>
      <c r="D2475" s="1469">
        <v>44553.0</v>
      </c>
      <c r="E2475" s="1470" t="s">
        <v>17951</v>
      </c>
      <c r="F2475" s="1471">
        <v>6.55928264E8</v>
      </c>
      <c r="G2475" s="1471">
        <v>8.96131366E8</v>
      </c>
      <c r="H2475" s="1472" t="b">
        <v>0</v>
      </c>
      <c r="I2475" s="1468" t="s">
        <v>263</v>
      </c>
      <c r="J2475" s="1472" t="b">
        <v>1</v>
      </c>
      <c r="K2475" s="1473"/>
      <c r="L2475" s="1473"/>
      <c r="M2475" s="1463" t="s">
        <v>2464</v>
      </c>
      <c r="N2475" s="1474"/>
      <c r="O2475" s="1474"/>
      <c r="P2475" s="1463" t="s">
        <v>2464</v>
      </c>
    </row>
    <row r="2476" hidden="1">
      <c r="A2476" s="1464">
        <v>2672.0</v>
      </c>
      <c r="B2476" s="1463" t="s">
        <v>17952</v>
      </c>
      <c r="C2476" s="1463" t="s">
        <v>17953</v>
      </c>
      <c r="D2476" s="1469">
        <v>44557.0</v>
      </c>
      <c r="E2476" s="1470" t="s">
        <v>17954</v>
      </c>
      <c r="F2476" s="1471">
        <v>2.72184E7</v>
      </c>
      <c r="G2476" s="1471">
        <v>2.72184E7</v>
      </c>
      <c r="H2476" s="1472" t="b">
        <v>0</v>
      </c>
      <c r="I2476" s="1468" t="s">
        <v>76</v>
      </c>
      <c r="J2476" s="1472" t="b">
        <v>1</v>
      </c>
      <c r="K2476" s="1468" t="s">
        <v>14736</v>
      </c>
      <c r="L2476" s="1471">
        <v>6.6944964881E10</v>
      </c>
      <c r="M2476" s="1463" t="s">
        <v>5212</v>
      </c>
      <c r="N2476" s="1463" t="s">
        <v>5212</v>
      </c>
      <c r="O2476" s="1474"/>
      <c r="P2476" s="1474"/>
    </row>
    <row r="2477" hidden="1">
      <c r="A2477" s="1464">
        <v>2673.0</v>
      </c>
      <c r="B2477" s="1463" t="s">
        <v>17955</v>
      </c>
      <c r="C2477" s="1463" t="s">
        <v>17956</v>
      </c>
      <c r="D2477" s="1469">
        <v>44567.0</v>
      </c>
      <c r="E2477" s="1470" t="s">
        <v>17957</v>
      </c>
      <c r="F2477" s="1471">
        <v>7.6305066E7</v>
      </c>
      <c r="G2477" s="1471">
        <v>7.6305066E7</v>
      </c>
      <c r="H2477" s="1472" t="b">
        <v>0</v>
      </c>
      <c r="I2477" s="1468" t="s">
        <v>244</v>
      </c>
      <c r="J2477" s="1472" t="b">
        <v>0</v>
      </c>
      <c r="K2477" s="1468" t="s">
        <v>14089</v>
      </c>
      <c r="L2477" s="1471">
        <v>6.6850185804E10</v>
      </c>
      <c r="M2477" s="1463" t="s">
        <v>5391</v>
      </c>
      <c r="N2477" s="1463" t="s">
        <v>244</v>
      </c>
      <c r="O2477" s="1463" t="s">
        <v>244</v>
      </c>
      <c r="P2477" s="1463" t="s">
        <v>5391</v>
      </c>
    </row>
    <row r="2478" hidden="1">
      <c r="A2478" s="1464">
        <v>2674.0</v>
      </c>
      <c r="B2478" s="1463" t="s">
        <v>17958</v>
      </c>
      <c r="C2478" s="1463" t="s">
        <v>17959</v>
      </c>
      <c r="D2478" s="1469">
        <v>44554.0</v>
      </c>
      <c r="E2478" s="1470" t="s">
        <v>17960</v>
      </c>
      <c r="F2478" s="1471">
        <v>3.30739E7</v>
      </c>
      <c r="G2478" s="1471">
        <v>3.30739E7</v>
      </c>
      <c r="H2478" s="1472" t="b">
        <v>0</v>
      </c>
      <c r="I2478" s="1468" t="s">
        <v>263</v>
      </c>
      <c r="J2478" s="1472" t="b">
        <v>0</v>
      </c>
      <c r="K2478" s="1468" t="s">
        <v>6347</v>
      </c>
      <c r="L2478" s="1471">
        <v>6.6925624451E10</v>
      </c>
      <c r="M2478" s="1463" t="s">
        <v>2426</v>
      </c>
      <c r="N2478" s="1463" t="s">
        <v>263</v>
      </c>
      <c r="O2478" s="1463" t="s">
        <v>263</v>
      </c>
      <c r="P2478" s="1463" t="s">
        <v>2426</v>
      </c>
    </row>
    <row r="2479">
      <c r="A2479" s="1464">
        <v>2675.0</v>
      </c>
      <c r="B2479" s="1463" t="s">
        <v>5840</v>
      </c>
      <c r="C2479" s="1463" t="s">
        <v>5841</v>
      </c>
      <c r="D2479" s="1469">
        <v>44562.0</v>
      </c>
      <c r="E2479" s="1470" t="s">
        <v>5842</v>
      </c>
      <c r="F2479" s="1471">
        <v>8.15905769E8</v>
      </c>
      <c r="G2479" s="1471">
        <v>8.15905769E8</v>
      </c>
      <c r="H2479" s="1472" t="b">
        <v>1</v>
      </c>
      <c r="I2479" s="1468" t="s">
        <v>76</v>
      </c>
      <c r="J2479" s="1472" t="b">
        <v>1</v>
      </c>
      <c r="K2479" s="1468" t="s">
        <v>5142</v>
      </c>
      <c r="L2479" s="1471">
        <v>6.620964333E9</v>
      </c>
      <c r="M2479" s="1463" t="s">
        <v>2426</v>
      </c>
      <c r="N2479" s="1463" t="s">
        <v>244</v>
      </c>
      <c r="O2479" s="1463" t="s">
        <v>244</v>
      </c>
      <c r="P2479" s="1463" t="s">
        <v>5940</v>
      </c>
    </row>
    <row r="2480" hidden="1">
      <c r="A2480" s="1464">
        <v>2676.0</v>
      </c>
      <c r="B2480" s="1463" t="s">
        <v>17961</v>
      </c>
      <c r="C2480" s="1463" t="s">
        <v>17962</v>
      </c>
      <c r="D2480" s="1469">
        <v>44567.0</v>
      </c>
      <c r="E2480" s="1470" t="s">
        <v>17963</v>
      </c>
      <c r="F2480" s="1471">
        <v>7.63723E7</v>
      </c>
      <c r="G2480" s="1471">
        <v>7.63723E7</v>
      </c>
      <c r="H2480" s="1472" t="b">
        <v>0</v>
      </c>
      <c r="I2480" s="1468" t="s">
        <v>244</v>
      </c>
      <c r="J2480" s="1472" t="b">
        <v>0</v>
      </c>
      <c r="K2480" s="1468" t="s">
        <v>6347</v>
      </c>
      <c r="L2480" s="1471">
        <v>6.6925624451E10</v>
      </c>
      <c r="M2480" s="1463" t="s">
        <v>2426</v>
      </c>
      <c r="N2480" s="1463" t="s">
        <v>244</v>
      </c>
      <c r="O2480" s="1463" t="s">
        <v>244</v>
      </c>
      <c r="P2480" s="1463" t="s">
        <v>2426</v>
      </c>
    </row>
    <row r="2481" hidden="1">
      <c r="A2481" s="1464">
        <v>2677.0</v>
      </c>
      <c r="B2481" s="1463" t="s">
        <v>17964</v>
      </c>
      <c r="C2481" s="1463" t="s">
        <v>17965</v>
      </c>
      <c r="D2481" s="1469">
        <v>44554.0</v>
      </c>
      <c r="E2481" s="1470" t="s">
        <v>17966</v>
      </c>
      <c r="F2481" s="1471">
        <v>9.82527585E8</v>
      </c>
      <c r="G2481" s="1471">
        <v>9.82527585E8</v>
      </c>
      <c r="H2481" s="1472" t="b">
        <v>0</v>
      </c>
      <c r="I2481" s="1468" t="s">
        <v>76</v>
      </c>
      <c r="J2481" s="1472" t="b">
        <v>0</v>
      </c>
      <c r="K2481" s="1468" t="s">
        <v>14736</v>
      </c>
      <c r="L2481" s="1471">
        <v>6.6944964881E10</v>
      </c>
      <c r="M2481" s="1463" t="s">
        <v>3363</v>
      </c>
      <c r="N2481" s="1463" t="s">
        <v>3864</v>
      </c>
      <c r="O2481" s="1463" t="s">
        <v>3864</v>
      </c>
      <c r="P2481" s="1463" t="s">
        <v>3363</v>
      </c>
    </row>
    <row r="2482" hidden="1">
      <c r="A2482" s="1464">
        <v>2678.0</v>
      </c>
      <c r="B2482" s="1463" t="s">
        <v>17967</v>
      </c>
      <c r="C2482" s="1463" t="s">
        <v>17968</v>
      </c>
      <c r="D2482" s="1469">
        <v>44356.0</v>
      </c>
      <c r="E2482" s="1470" t="s">
        <v>17969</v>
      </c>
      <c r="F2482" s="1471">
        <v>9.22579561E8</v>
      </c>
      <c r="G2482" s="1471">
        <v>9.22579561E8</v>
      </c>
      <c r="H2482" s="1472" t="b">
        <v>0</v>
      </c>
      <c r="I2482" s="1468" t="s">
        <v>76</v>
      </c>
      <c r="J2482" s="1472" t="b">
        <v>0</v>
      </c>
      <c r="K2482" s="1468" t="s">
        <v>1204</v>
      </c>
      <c r="L2482" s="1471">
        <v>6.6839565594E10</v>
      </c>
      <c r="M2482" s="1463" t="s">
        <v>2476</v>
      </c>
      <c r="N2482" s="1463" t="s">
        <v>5196</v>
      </c>
      <c r="O2482" s="1463" t="s">
        <v>5196</v>
      </c>
      <c r="P2482" s="1463" t="s">
        <v>2476</v>
      </c>
    </row>
    <row r="2483" hidden="1">
      <c r="A2483" s="1464">
        <v>2679.0</v>
      </c>
      <c r="B2483" s="1463" t="s">
        <v>17970</v>
      </c>
      <c r="C2483" s="1463" t="s">
        <v>17971</v>
      </c>
      <c r="D2483" s="1469">
        <v>44554.0</v>
      </c>
      <c r="E2483" s="1470" t="s">
        <v>17972</v>
      </c>
      <c r="F2483" s="1471">
        <v>8.18896772E8</v>
      </c>
      <c r="G2483" s="1471">
        <v>8.18896772E8</v>
      </c>
      <c r="H2483" s="1472" t="b">
        <v>0</v>
      </c>
      <c r="I2483" s="1468" t="s">
        <v>76</v>
      </c>
      <c r="J2483" s="1472" t="b">
        <v>1</v>
      </c>
      <c r="K2483" s="1473"/>
      <c r="L2483" s="1473"/>
      <c r="M2483" s="1463" t="s">
        <v>2464</v>
      </c>
      <c r="N2483" s="1463" t="s">
        <v>8783</v>
      </c>
      <c r="P2483" s="1463" t="s">
        <v>2464</v>
      </c>
    </row>
    <row r="2484" hidden="1">
      <c r="A2484" s="1464">
        <v>2680.0</v>
      </c>
      <c r="B2484" s="1463" t="s">
        <v>17973</v>
      </c>
      <c r="C2484" s="1463" t="s">
        <v>17974</v>
      </c>
      <c r="D2484" s="1469">
        <v>44585.0</v>
      </c>
      <c r="E2484" s="1470" t="s">
        <v>17975</v>
      </c>
      <c r="F2484" s="1471">
        <v>8.33884383E8</v>
      </c>
      <c r="G2484" s="1471">
        <v>8.33884383E8</v>
      </c>
      <c r="H2484" s="1472" t="b">
        <v>0</v>
      </c>
      <c r="I2484" s="1468" t="s">
        <v>244</v>
      </c>
      <c r="J2484" s="1472" t="b">
        <v>0</v>
      </c>
      <c r="K2484" s="1468" t="s">
        <v>5142</v>
      </c>
      <c r="L2484" s="1471">
        <v>6.620964333E9</v>
      </c>
      <c r="M2484" s="1463" t="s">
        <v>2426</v>
      </c>
      <c r="N2484" s="1463" t="s">
        <v>244</v>
      </c>
      <c r="O2484" s="1463" t="s">
        <v>244</v>
      </c>
      <c r="P2484" s="1463" t="s">
        <v>2426</v>
      </c>
    </row>
    <row r="2485">
      <c r="A2485" s="1464">
        <v>2681.0</v>
      </c>
      <c r="B2485" s="1463" t="s">
        <v>370</v>
      </c>
      <c r="C2485" s="1463" t="s">
        <v>5843</v>
      </c>
      <c r="D2485" s="1469">
        <v>45378.0</v>
      </c>
      <c r="E2485" s="1470" t="s">
        <v>5844</v>
      </c>
      <c r="F2485" s="1471">
        <v>2.1032228E7</v>
      </c>
      <c r="G2485" s="1471">
        <v>2.1032228E7</v>
      </c>
      <c r="H2485" s="1472" t="b">
        <v>1</v>
      </c>
      <c r="I2485" s="1468" t="s">
        <v>76</v>
      </c>
      <c r="J2485" s="1472" t="b">
        <v>1</v>
      </c>
      <c r="K2485" s="1468" t="s">
        <v>1204</v>
      </c>
      <c r="L2485" s="1471">
        <v>6.6839565594E10</v>
      </c>
      <c r="M2485" s="1463" t="s">
        <v>2437</v>
      </c>
      <c r="N2485" s="1463" t="s">
        <v>244</v>
      </c>
      <c r="O2485" s="1463" t="s">
        <v>244</v>
      </c>
      <c r="P2485" s="1463" t="s">
        <v>5346</v>
      </c>
    </row>
    <row r="2486" hidden="1">
      <c r="A2486" s="1464">
        <v>2682.0</v>
      </c>
      <c r="B2486" s="1463" t="s">
        <v>17976</v>
      </c>
      <c r="C2486" s="1463" t="s">
        <v>17977</v>
      </c>
      <c r="D2486" s="1469">
        <v>44557.0</v>
      </c>
      <c r="E2486" s="1470" t="s">
        <v>17978</v>
      </c>
      <c r="F2486" s="1475">
        <v>6.60876E11</v>
      </c>
      <c r="G2486" s="1475">
        <v>6.60876E11</v>
      </c>
      <c r="H2486" s="1472" t="b">
        <v>0</v>
      </c>
      <c r="I2486" s="1468" t="s">
        <v>76</v>
      </c>
      <c r="J2486" s="1472" t="b">
        <v>1</v>
      </c>
      <c r="K2486" s="1473"/>
      <c r="L2486" s="1473"/>
      <c r="M2486" s="1463" t="s">
        <v>2426</v>
      </c>
      <c r="O2486" s="1474"/>
      <c r="P2486" s="1463" t="s">
        <v>2426</v>
      </c>
    </row>
    <row r="2487" hidden="1">
      <c r="A2487" s="1464">
        <v>2683.0</v>
      </c>
      <c r="B2487" s="1463" t="s">
        <v>17979</v>
      </c>
      <c r="C2487" s="1463" t="s">
        <v>17980</v>
      </c>
      <c r="D2487" s="1469">
        <v>44558.0</v>
      </c>
      <c r="E2487" s="1470" t="s">
        <v>17981</v>
      </c>
      <c r="F2487" s="1471">
        <v>6.6924423614E10</v>
      </c>
      <c r="G2487" s="1471">
        <v>6.6954241642E10</v>
      </c>
      <c r="H2487" s="1472" t="b">
        <v>0</v>
      </c>
      <c r="I2487" s="1468" t="s">
        <v>76</v>
      </c>
      <c r="J2487" s="1472" t="b">
        <v>1</v>
      </c>
      <c r="K2487" s="1473"/>
      <c r="L2487" s="1473"/>
      <c r="M2487" s="1474"/>
      <c r="N2487" s="1474"/>
      <c r="O2487" s="1474"/>
      <c r="P2487" s="1474"/>
    </row>
    <row r="2488" hidden="1">
      <c r="A2488" s="1464">
        <v>2684.0</v>
      </c>
      <c r="B2488" s="1463" t="s">
        <v>17982</v>
      </c>
      <c r="C2488" s="1463" t="s">
        <v>17983</v>
      </c>
      <c r="D2488" s="1469">
        <v>44558.0</v>
      </c>
      <c r="E2488" s="1470" t="s">
        <v>17984</v>
      </c>
      <c r="F2488" s="1475">
        <v>6.6065E11</v>
      </c>
      <c r="G2488" s="1475">
        <v>6.60629E11</v>
      </c>
      <c r="H2488" s="1472" t="b">
        <v>0</v>
      </c>
      <c r="I2488" s="1468" t="s">
        <v>76</v>
      </c>
      <c r="J2488" s="1472" t="b">
        <v>1</v>
      </c>
      <c r="K2488" s="1473"/>
      <c r="L2488" s="1473"/>
      <c r="M2488" s="1463" t="s">
        <v>2432</v>
      </c>
      <c r="N2488" s="1463" t="s">
        <v>5458</v>
      </c>
      <c r="O2488" s="1474"/>
      <c r="P2488" s="1463" t="s">
        <v>2432</v>
      </c>
    </row>
    <row r="2489" hidden="1">
      <c r="A2489" s="1464">
        <v>2685.0</v>
      </c>
      <c r="B2489" s="1463" t="s">
        <v>17985</v>
      </c>
      <c r="C2489" s="1463" t="s">
        <v>17985</v>
      </c>
      <c r="D2489" s="1469">
        <v>44558.0</v>
      </c>
      <c r="E2489" s="1470" t="s">
        <v>17986</v>
      </c>
      <c r="F2489" s="1471">
        <v>6.35146963E8</v>
      </c>
      <c r="G2489" s="1471">
        <v>6.35146963E8</v>
      </c>
      <c r="H2489" s="1472" t="b">
        <v>0</v>
      </c>
      <c r="I2489" s="1468" t="s">
        <v>76</v>
      </c>
      <c r="J2489" s="1472" t="b">
        <v>0</v>
      </c>
      <c r="K2489" s="1468" t="s">
        <v>17987</v>
      </c>
      <c r="L2489" s="1471">
        <v>6.6810039984E10</v>
      </c>
      <c r="M2489" s="1463" t="s">
        <v>7507</v>
      </c>
      <c r="N2489" s="1463" t="s">
        <v>7507</v>
      </c>
      <c r="O2489" s="1474"/>
      <c r="P2489" s="1474"/>
    </row>
    <row r="2490" hidden="1">
      <c r="A2490" s="1464">
        <v>2686.0</v>
      </c>
      <c r="B2490" s="1463" t="s">
        <v>17988</v>
      </c>
      <c r="C2490" s="1463" t="s">
        <v>17989</v>
      </c>
      <c r="D2490" s="1469">
        <v>44559.0</v>
      </c>
      <c r="E2490" s="1470" t="s">
        <v>17990</v>
      </c>
      <c r="F2490" s="1471">
        <v>6.4234144E8</v>
      </c>
      <c r="G2490" s="1471">
        <v>6.4234144E8</v>
      </c>
      <c r="H2490" s="1472" t="b">
        <v>0</v>
      </c>
      <c r="I2490" s="1468" t="s">
        <v>76</v>
      </c>
      <c r="J2490" s="1472" t="b">
        <v>0</v>
      </c>
      <c r="K2490" s="1468" t="s">
        <v>14736</v>
      </c>
      <c r="L2490" s="1471">
        <v>6.6944964881E10</v>
      </c>
      <c r="M2490" s="1463" t="s">
        <v>5089</v>
      </c>
      <c r="N2490" s="1463" t="s">
        <v>4931</v>
      </c>
      <c r="O2490" s="1463" t="s">
        <v>4931</v>
      </c>
      <c r="P2490" s="1474"/>
    </row>
    <row r="2491" hidden="1">
      <c r="A2491" s="1464">
        <v>2687.0</v>
      </c>
      <c r="B2491" s="1463" t="s">
        <v>17991</v>
      </c>
      <c r="C2491" s="1463" t="s">
        <v>17992</v>
      </c>
      <c r="D2491" s="1469">
        <v>44571.0</v>
      </c>
      <c r="E2491" s="1470" t="s">
        <v>17993</v>
      </c>
      <c r="F2491" s="1471">
        <v>6.50092212E8</v>
      </c>
      <c r="G2491" s="1471">
        <v>6.50092212E8</v>
      </c>
      <c r="H2491" s="1472" t="b">
        <v>0</v>
      </c>
      <c r="I2491" s="1468" t="s">
        <v>76</v>
      </c>
      <c r="J2491" s="1472" t="b">
        <v>0</v>
      </c>
      <c r="K2491" s="1468" t="s">
        <v>14736</v>
      </c>
      <c r="L2491" s="1471">
        <v>6.6944964881E10</v>
      </c>
      <c r="M2491" s="1463" t="s">
        <v>2461</v>
      </c>
      <c r="N2491" s="1474"/>
      <c r="O2491" s="1474"/>
      <c r="P2491" s="1463" t="s">
        <v>2461</v>
      </c>
    </row>
    <row r="2492" hidden="1">
      <c r="A2492" s="1464">
        <v>2688.0</v>
      </c>
      <c r="B2492" s="1463" t="s">
        <v>17994</v>
      </c>
      <c r="C2492" s="1463" t="s">
        <v>17995</v>
      </c>
      <c r="D2492" s="1469">
        <v>44580.0</v>
      </c>
      <c r="E2492" s="1470" t="s">
        <v>17996</v>
      </c>
      <c r="F2492" s="1471">
        <v>9.49893666E8</v>
      </c>
      <c r="G2492" s="1471">
        <v>9.49893666E8</v>
      </c>
      <c r="H2492" s="1472" t="b">
        <v>0</v>
      </c>
      <c r="I2492" s="1468" t="s">
        <v>76</v>
      </c>
      <c r="J2492" s="1472" t="b">
        <v>0</v>
      </c>
      <c r="K2492" s="1468" t="s">
        <v>1204</v>
      </c>
      <c r="L2492" s="1471">
        <v>6.6839565594E10</v>
      </c>
      <c r="M2492" s="1463" t="s">
        <v>2432</v>
      </c>
      <c r="N2492" s="1463" t="s">
        <v>5398</v>
      </c>
      <c r="O2492" s="1463" t="s">
        <v>5065</v>
      </c>
      <c r="P2492" s="1463" t="s">
        <v>2432</v>
      </c>
    </row>
    <row r="2493" hidden="1">
      <c r="A2493" s="1464">
        <v>2689.0</v>
      </c>
      <c r="B2493" s="1463" t="s">
        <v>17997</v>
      </c>
      <c r="C2493" s="1463" t="s">
        <v>17998</v>
      </c>
      <c r="D2493" s="1469">
        <v>44567.0</v>
      </c>
      <c r="E2493" s="1470" t="s">
        <v>17999</v>
      </c>
      <c r="F2493" s="1471">
        <v>9.16981687E8</v>
      </c>
      <c r="G2493" s="1471">
        <v>9.16981687E8</v>
      </c>
      <c r="H2493" s="1472" t="b">
        <v>0</v>
      </c>
      <c r="I2493" s="1468" t="s">
        <v>76</v>
      </c>
      <c r="J2493" s="1472" t="b">
        <v>0</v>
      </c>
      <c r="K2493" s="1473"/>
      <c r="L2493" s="1473"/>
      <c r="M2493" s="1463" t="s">
        <v>2464</v>
      </c>
      <c r="N2493" s="1463" t="s">
        <v>8221</v>
      </c>
      <c r="O2493" s="1474"/>
      <c r="P2493" s="1463" t="s">
        <v>2464</v>
      </c>
    </row>
    <row r="2494" hidden="1">
      <c r="A2494" s="1464">
        <v>2690.0</v>
      </c>
      <c r="B2494" s="1463" t="s">
        <v>18000</v>
      </c>
      <c r="C2494" s="1463" t="s">
        <v>18001</v>
      </c>
      <c r="D2494" s="1469">
        <v>44584.0</v>
      </c>
      <c r="E2494" s="1470" t="s">
        <v>18002</v>
      </c>
      <c r="F2494" s="1471">
        <v>6.48325616E8</v>
      </c>
      <c r="G2494" s="1471">
        <v>9.05894884E8</v>
      </c>
      <c r="H2494" s="1472" t="b">
        <v>0</v>
      </c>
      <c r="I2494" s="1468" t="s">
        <v>76</v>
      </c>
      <c r="J2494" s="1472" t="b">
        <v>0</v>
      </c>
      <c r="K2494" s="1468" t="s">
        <v>14736</v>
      </c>
      <c r="L2494" s="1471">
        <v>6.6944964881E10</v>
      </c>
      <c r="M2494" s="1474"/>
      <c r="N2494" s="1463" t="s">
        <v>5307</v>
      </c>
      <c r="O2494" s="1463" t="s">
        <v>5307</v>
      </c>
      <c r="P2494" s="1474"/>
    </row>
    <row r="2495" hidden="1">
      <c r="A2495" s="1464">
        <v>2691.0</v>
      </c>
      <c r="B2495" s="1463" t="s">
        <v>18003</v>
      </c>
      <c r="C2495" s="1463" t="s">
        <v>18004</v>
      </c>
      <c r="D2495" s="1469">
        <v>44580.0</v>
      </c>
      <c r="E2495" s="1470" t="s">
        <v>18005</v>
      </c>
      <c r="F2495" s="1471">
        <v>9.45865888E8</v>
      </c>
      <c r="G2495" s="1471">
        <v>9.45865888E8</v>
      </c>
      <c r="H2495" s="1472" t="b">
        <v>0</v>
      </c>
      <c r="I2495" s="1468" t="s">
        <v>76</v>
      </c>
      <c r="J2495" s="1472" t="b">
        <v>1</v>
      </c>
      <c r="K2495" s="1473"/>
      <c r="L2495" s="1473"/>
      <c r="M2495" s="1463" t="s">
        <v>5267</v>
      </c>
      <c r="N2495" s="1463" t="s">
        <v>5267</v>
      </c>
      <c r="P2495" s="1474"/>
    </row>
    <row r="2496" hidden="1">
      <c r="A2496" s="1464">
        <v>2692.0</v>
      </c>
      <c r="B2496" s="1463" t="s">
        <v>18006</v>
      </c>
      <c r="C2496" s="1463" t="s">
        <v>18007</v>
      </c>
      <c r="D2496" s="1469">
        <v>44566.0</v>
      </c>
      <c r="E2496" s="1470" t="s">
        <v>18008</v>
      </c>
      <c r="F2496" s="1471">
        <v>7.63373E7</v>
      </c>
      <c r="G2496" s="1471">
        <v>7.63373E7</v>
      </c>
      <c r="H2496" s="1472" t="b">
        <v>0</v>
      </c>
      <c r="I2496" s="1468" t="s">
        <v>244</v>
      </c>
      <c r="J2496" s="1472" t="b">
        <v>1</v>
      </c>
      <c r="K2496" s="1468" t="s">
        <v>14736</v>
      </c>
      <c r="L2496" s="1471">
        <v>6.6944964881E10</v>
      </c>
      <c r="M2496" s="1474"/>
      <c r="N2496" s="1474"/>
      <c r="O2496" s="1474"/>
      <c r="P2496" s="1474"/>
    </row>
    <row r="2497" hidden="1">
      <c r="A2497" s="1464">
        <v>2693.0</v>
      </c>
      <c r="B2497" s="1463" t="s">
        <v>18009</v>
      </c>
      <c r="C2497" s="1463" t="s">
        <v>18010</v>
      </c>
      <c r="D2497" s="1469">
        <v>44571.0</v>
      </c>
      <c r="E2497" s="1470" t="s">
        <v>18011</v>
      </c>
      <c r="F2497" s="1471">
        <v>7.6584444E7</v>
      </c>
      <c r="G2497" s="1471">
        <v>7.6584444E7</v>
      </c>
      <c r="H2497" s="1472" t="b">
        <v>0</v>
      </c>
      <c r="I2497" s="1468" t="s">
        <v>244</v>
      </c>
      <c r="J2497" s="1472" t="b">
        <v>0</v>
      </c>
      <c r="K2497" s="1468" t="s">
        <v>14736</v>
      </c>
      <c r="L2497" s="1471">
        <v>6.6944964881E10</v>
      </c>
      <c r="M2497" s="1474"/>
      <c r="N2497" s="1474"/>
      <c r="O2497" s="1474"/>
      <c r="P2497" s="1474"/>
    </row>
    <row r="2498" hidden="1">
      <c r="A2498" s="1464">
        <v>2694.0</v>
      </c>
      <c r="B2498" s="1463" t="s">
        <v>18012</v>
      </c>
      <c r="C2498" s="1463" t="s">
        <v>18013</v>
      </c>
      <c r="D2498" s="1469">
        <v>44583.0</v>
      </c>
      <c r="E2498" s="1470" t="s">
        <v>18014</v>
      </c>
      <c r="F2498" s="1471">
        <v>7.6530456E7</v>
      </c>
      <c r="G2498" s="1471">
        <v>7.6530456E7</v>
      </c>
      <c r="H2498" s="1472" t="b">
        <v>0</v>
      </c>
      <c r="I2498" s="1468" t="s">
        <v>244</v>
      </c>
      <c r="J2498" s="1472" t="b">
        <v>0</v>
      </c>
      <c r="K2498" s="1468" t="s">
        <v>14736</v>
      </c>
      <c r="L2498" s="1471">
        <v>6.6944964881E10</v>
      </c>
      <c r="M2498" s="1474"/>
      <c r="N2498" s="1474"/>
      <c r="O2498" s="1474"/>
      <c r="P2498" s="1474"/>
    </row>
    <row r="2499" hidden="1">
      <c r="A2499" s="1464">
        <v>2695.0</v>
      </c>
      <c r="B2499" s="1463" t="s">
        <v>18015</v>
      </c>
      <c r="C2499" s="1463" t="s">
        <v>18015</v>
      </c>
      <c r="D2499" s="1469">
        <v>44568.0</v>
      </c>
      <c r="E2499" s="1470" t="s">
        <v>18016</v>
      </c>
      <c r="F2499" s="1471">
        <v>8.63660034E8</v>
      </c>
      <c r="G2499" s="1471">
        <v>8.63660034E8</v>
      </c>
      <c r="H2499" s="1472" t="b">
        <v>0</v>
      </c>
      <c r="I2499" s="1468" t="s">
        <v>76</v>
      </c>
      <c r="J2499" s="1472" t="b">
        <v>0</v>
      </c>
      <c r="K2499" s="1473"/>
      <c r="L2499" s="1473"/>
      <c r="M2499" s="1474"/>
      <c r="N2499" s="1474"/>
      <c r="O2499" s="1474"/>
      <c r="P2499" s="1474"/>
    </row>
    <row r="2500" hidden="1">
      <c r="A2500" s="1464">
        <v>2696.0</v>
      </c>
      <c r="B2500" s="1463" t="s">
        <v>18017</v>
      </c>
      <c r="C2500" s="1463" t="s">
        <v>18018</v>
      </c>
      <c r="D2500" s="1469">
        <v>44590.0</v>
      </c>
      <c r="E2500" s="1470" t="s">
        <v>18019</v>
      </c>
      <c r="F2500" s="1471">
        <v>8.54982288E8</v>
      </c>
      <c r="G2500" s="1471">
        <v>8.54982288E8</v>
      </c>
      <c r="H2500" s="1472" t="b">
        <v>0</v>
      </c>
      <c r="I2500" s="1468" t="s">
        <v>263</v>
      </c>
      <c r="J2500" s="1472" t="b">
        <v>1</v>
      </c>
      <c r="K2500" s="1468" t="s">
        <v>14736</v>
      </c>
      <c r="L2500" s="1471">
        <v>6.6944964881E10</v>
      </c>
      <c r="M2500" s="1463" t="s">
        <v>2464</v>
      </c>
      <c r="N2500" s="1463" t="s">
        <v>6644</v>
      </c>
      <c r="O2500" s="1463" t="s">
        <v>6644</v>
      </c>
      <c r="P2500" s="1463" t="s">
        <v>2464</v>
      </c>
    </row>
    <row r="2501" hidden="1">
      <c r="A2501" s="1464">
        <v>2697.0</v>
      </c>
      <c r="B2501" s="1463" t="s">
        <v>18020</v>
      </c>
      <c r="C2501" s="1463" t="s">
        <v>18021</v>
      </c>
      <c r="D2501" s="1469">
        <v>44573.0</v>
      </c>
      <c r="E2501" s="1470" t="s">
        <v>18022</v>
      </c>
      <c r="F2501" s="1471">
        <v>8.75022952E8</v>
      </c>
      <c r="G2501" s="1471">
        <v>8.75022952E8</v>
      </c>
      <c r="H2501" s="1472" t="b">
        <v>0</v>
      </c>
      <c r="I2501" s="1468" t="s">
        <v>76</v>
      </c>
      <c r="J2501" s="1472" t="b">
        <v>0</v>
      </c>
      <c r="K2501" s="1468" t="s">
        <v>16044</v>
      </c>
      <c r="L2501" s="1471">
        <v>6.6629264222E10</v>
      </c>
      <c r="M2501" s="1463" t="s">
        <v>2432</v>
      </c>
      <c r="N2501" s="1463" t="s">
        <v>4960</v>
      </c>
      <c r="O2501" s="1463" t="s">
        <v>4960</v>
      </c>
      <c r="P2501" s="1463" t="s">
        <v>2432</v>
      </c>
    </row>
    <row r="2502" hidden="1">
      <c r="A2502" s="1464">
        <v>2698.0</v>
      </c>
      <c r="B2502" s="1463" t="s">
        <v>18023</v>
      </c>
      <c r="C2502" s="1463" t="s">
        <v>18023</v>
      </c>
      <c r="D2502" s="1469">
        <v>44574.0</v>
      </c>
      <c r="E2502" s="1470" t="s">
        <v>18024</v>
      </c>
      <c r="F2502" s="1471">
        <v>6.49685553E8</v>
      </c>
      <c r="G2502" s="1471">
        <v>6.49685553E8</v>
      </c>
      <c r="H2502" s="1472" t="b">
        <v>0</v>
      </c>
      <c r="I2502" s="1468" t="s">
        <v>76</v>
      </c>
      <c r="J2502" s="1472" t="b">
        <v>0</v>
      </c>
      <c r="K2502" s="1468" t="s">
        <v>5142</v>
      </c>
      <c r="L2502" s="1471">
        <v>6.620964333E9</v>
      </c>
      <c r="M2502" s="1463" t="s">
        <v>2432</v>
      </c>
      <c r="N2502" s="1463" t="s">
        <v>5196</v>
      </c>
      <c r="O2502" s="1463" t="s">
        <v>5196</v>
      </c>
      <c r="P2502" s="1463" t="s">
        <v>2432</v>
      </c>
    </row>
    <row r="2503" hidden="1">
      <c r="A2503" s="1464">
        <v>2699.0</v>
      </c>
      <c r="B2503" s="1463" t="s">
        <v>18025</v>
      </c>
      <c r="C2503" s="1463" t="s">
        <v>18026</v>
      </c>
      <c r="D2503" s="1469">
        <v>44964.0</v>
      </c>
      <c r="E2503" s="1470" t="s">
        <v>18027</v>
      </c>
      <c r="F2503" s="1471">
        <v>8.81354546E8</v>
      </c>
      <c r="G2503" s="1471">
        <v>8.81354546E8</v>
      </c>
      <c r="H2503" s="1472" t="b">
        <v>0</v>
      </c>
      <c r="I2503" s="1468" t="s">
        <v>244</v>
      </c>
      <c r="J2503" s="1472" t="b">
        <v>0</v>
      </c>
      <c r="K2503" s="1468" t="s">
        <v>5142</v>
      </c>
      <c r="L2503" s="1471">
        <v>6.620964333E9</v>
      </c>
      <c r="M2503" s="1463" t="s">
        <v>2464</v>
      </c>
      <c r="N2503" s="1463" t="s">
        <v>244</v>
      </c>
      <c r="O2503" s="1463" t="s">
        <v>244</v>
      </c>
      <c r="P2503" s="1463" t="s">
        <v>2464</v>
      </c>
    </row>
    <row r="2504" hidden="1">
      <c r="A2504" s="1464">
        <v>2700.0</v>
      </c>
      <c r="B2504" s="1463" t="s">
        <v>18028</v>
      </c>
      <c r="C2504" s="1463" t="s">
        <v>18029</v>
      </c>
      <c r="D2504" s="1469">
        <v>44202.0</v>
      </c>
      <c r="E2504" s="1470" t="s">
        <v>18030</v>
      </c>
      <c r="F2504" s="1468">
        <v>2.0111111E7</v>
      </c>
      <c r="G2504" s="1471">
        <v>8.13515523E8</v>
      </c>
      <c r="H2504" s="1472" t="b">
        <v>0</v>
      </c>
      <c r="I2504" s="1468" t="s">
        <v>76</v>
      </c>
      <c r="J2504" s="1472" t="b">
        <v>1</v>
      </c>
      <c r="K2504" s="1473"/>
      <c r="L2504" s="1473"/>
      <c r="M2504" s="1474"/>
      <c r="N2504" s="1474"/>
      <c r="O2504" s="1474"/>
      <c r="P2504" s="1474"/>
    </row>
    <row r="2505" hidden="1">
      <c r="A2505" s="1464">
        <v>2701.0</v>
      </c>
      <c r="B2505" s="1463" t="s">
        <v>18031</v>
      </c>
      <c r="C2505" s="1463" t="s">
        <v>18031</v>
      </c>
      <c r="D2505" s="1469">
        <v>44575.0</v>
      </c>
      <c r="E2505" s="1470" t="s">
        <v>18032</v>
      </c>
      <c r="F2505" s="1471">
        <v>9.18818041E8</v>
      </c>
      <c r="G2505" s="1471">
        <v>9.18818041E8</v>
      </c>
      <c r="H2505" s="1472" t="b">
        <v>0</v>
      </c>
      <c r="I2505" s="1468" t="s">
        <v>76</v>
      </c>
      <c r="J2505" s="1472" t="b">
        <v>0</v>
      </c>
      <c r="K2505" s="1473"/>
      <c r="L2505" s="1473"/>
      <c r="M2505" s="1474"/>
      <c r="N2505" s="1474"/>
      <c r="O2505" s="1474"/>
      <c r="P2505" s="1474"/>
    </row>
    <row r="2506" hidden="1">
      <c r="A2506" s="1464">
        <v>2702.0</v>
      </c>
      <c r="B2506" s="1463" t="s">
        <v>18033</v>
      </c>
      <c r="C2506" s="1463" t="s">
        <v>18034</v>
      </c>
      <c r="D2506" s="1469">
        <v>44610.0</v>
      </c>
      <c r="E2506" s="1470" t="s">
        <v>18035</v>
      </c>
      <c r="F2506" s="1471">
        <v>7.6336123E7</v>
      </c>
      <c r="G2506" s="1471">
        <v>8.46905696E8</v>
      </c>
      <c r="H2506" s="1472" t="b">
        <v>0</v>
      </c>
      <c r="I2506" s="1468" t="s">
        <v>244</v>
      </c>
      <c r="J2506" s="1472" t="b">
        <v>0</v>
      </c>
      <c r="K2506" s="1468" t="s">
        <v>5142</v>
      </c>
      <c r="L2506" s="1471">
        <v>6.620964333E9</v>
      </c>
      <c r="M2506" s="1463" t="s">
        <v>2426</v>
      </c>
      <c r="N2506" s="1463" t="s">
        <v>244</v>
      </c>
      <c r="O2506" s="1463" t="s">
        <v>244</v>
      </c>
      <c r="P2506" s="1463" t="s">
        <v>2426</v>
      </c>
    </row>
    <row r="2507" hidden="1">
      <c r="A2507" s="1464">
        <v>2703.0</v>
      </c>
      <c r="B2507" s="1463" t="s">
        <v>18036</v>
      </c>
      <c r="C2507" s="1463" t="s">
        <v>18037</v>
      </c>
      <c r="D2507" s="1469">
        <v>44575.0</v>
      </c>
      <c r="E2507" s="1470" t="s">
        <v>18038</v>
      </c>
      <c r="F2507" s="1471">
        <v>6.41579232E8</v>
      </c>
      <c r="G2507" s="1471">
        <v>6.41579232E8</v>
      </c>
      <c r="H2507" s="1472" t="b">
        <v>0</v>
      </c>
      <c r="I2507" s="1468" t="s">
        <v>76</v>
      </c>
      <c r="J2507" s="1472" t="b">
        <v>0</v>
      </c>
      <c r="K2507" s="1468" t="s">
        <v>14736</v>
      </c>
      <c r="L2507" s="1471">
        <v>6.6944964881E10</v>
      </c>
      <c r="M2507" s="1463" t="s">
        <v>2464</v>
      </c>
      <c r="N2507" s="1474"/>
      <c r="O2507" s="1474"/>
      <c r="P2507" s="1463" t="s">
        <v>2464</v>
      </c>
    </row>
    <row r="2508">
      <c r="A2508" s="1464">
        <v>2704.0</v>
      </c>
      <c r="B2508" s="1463" t="s">
        <v>5845</v>
      </c>
      <c r="C2508" s="1463" t="s">
        <v>5846</v>
      </c>
      <c r="D2508" s="1469">
        <v>44602.0</v>
      </c>
      <c r="E2508" s="1470" t="s">
        <v>5847</v>
      </c>
      <c r="F2508" s="1471">
        <v>7.5637195E7</v>
      </c>
      <c r="G2508" s="1471">
        <v>6.30793421E8</v>
      </c>
      <c r="H2508" s="1472" t="b">
        <v>1</v>
      </c>
      <c r="I2508" s="1468" t="s">
        <v>5848</v>
      </c>
      <c r="J2508" s="1472" t="b">
        <v>1</v>
      </c>
      <c r="K2508" s="1468" t="s">
        <v>4936</v>
      </c>
      <c r="L2508" s="1471">
        <v>6.6909921784E10</v>
      </c>
      <c r="M2508" s="1463" t="s">
        <v>2437</v>
      </c>
      <c r="N2508" s="1463" t="s">
        <v>244</v>
      </c>
      <c r="O2508" s="1463" t="s">
        <v>244</v>
      </c>
      <c r="P2508" s="1463" t="s">
        <v>7037</v>
      </c>
    </row>
    <row r="2509" hidden="1">
      <c r="A2509" s="1464">
        <v>2705.0</v>
      </c>
      <c r="B2509" s="1463" t="s">
        <v>18039</v>
      </c>
      <c r="C2509" s="1463" t="s">
        <v>18040</v>
      </c>
      <c r="D2509" s="1469">
        <v>44578.0</v>
      </c>
      <c r="E2509" s="1470" t="s">
        <v>18041</v>
      </c>
      <c r="F2509" s="1471">
        <v>3.2708E7</v>
      </c>
      <c r="G2509" s="1471">
        <v>3.2708E7</v>
      </c>
      <c r="H2509" s="1472" t="b">
        <v>0</v>
      </c>
      <c r="I2509" s="1468" t="s">
        <v>5608</v>
      </c>
      <c r="J2509" s="1472" t="b">
        <v>0</v>
      </c>
      <c r="K2509" s="1473"/>
      <c r="L2509" s="1473"/>
      <c r="M2509" s="1474"/>
      <c r="N2509" s="1474"/>
      <c r="O2509" s="1474"/>
      <c r="P2509" s="1474"/>
    </row>
    <row r="2510" hidden="1">
      <c r="A2510" s="1464">
        <v>2706.0</v>
      </c>
      <c r="B2510" s="1463" t="s">
        <v>18042</v>
      </c>
      <c r="C2510" s="1463" t="s">
        <v>18043</v>
      </c>
      <c r="D2510" s="1469">
        <v>44587.0</v>
      </c>
      <c r="E2510" s="1470" t="s">
        <v>18044</v>
      </c>
      <c r="F2510" s="1471">
        <v>6.24476944E8</v>
      </c>
      <c r="G2510" s="1471">
        <v>6.24476944E8</v>
      </c>
      <c r="H2510" s="1472" t="b">
        <v>0</v>
      </c>
      <c r="I2510" s="1468" t="s">
        <v>76</v>
      </c>
      <c r="J2510" s="1472" t="b">
        <v>0</v>
      </c>
      <c r="K2510" s="1468" t="s">
        <v>14736</v>
      </c>
      <c r="L2510" s="1471">
        <v>6.6944964881E10</v>
      </c>
      <c r="M2510" s="1474"/>
      <c r="N2510" s="1474"/>
      <c r="O2510" s="1474"/>
      <c r="P2510" s="1474"/>
    </row>
    <row r="2511">
      <c r="A2511" s="1464">
        <v>2707.0</v>
      </c>
      <c r="B2511" s="1463" t="s">
        <v>5849</v>
      </c>
      <c r="C2511" s="1463" t="s">
        <v>5850</v>
      </c>
      <c r="D2511" s="1469">
        <v>44592.0</v>
      </c>
      <c r="E2511" s="1470" t="s">
        <v>5851</v>
      </c>
      <c r="F2511" s="1471">
        <v>8.31111174E8</v>
      </c>
      <c r="G2511" s="1471">
        <v>8.31111174E8</v>
      </c>
      <c r="H2511" s="1472" t="b">
        <v>1</v>
      </c>
      <c r="I2511" s="1468" t="s">
        <v>76</v>
      </c>
      <c r="J2511" s="1472" t="b">
        <v>1</v>
      </c>
      <c r="K2511" s="1468" t="s">
        <v>5142</v>
      </c>
      <c r="L2511" s="1471">
        <v>6.620964333E9</v>
      </c>
      <c r="M2511" s="1463" t="s">
        <v>2426</v>
      </c>
      <c r="N2511" s="1463" t="s">
        <v>244</v>
      </c>
      <c r="O2511" s="1463" t="s">
        <v>244</v>
      </c>
      <c r="P2511" s="1463" t="s">
        <v>7357</v>
      </c>
    </row>
    <row r="2512" hidden="1">
      <c r="A2512" s="1464">
        <v>2708.0</v>
      </c>
      <c r="B2512" s="1463" t="s">
        <v>18045</v>
      </c>
      <c r="C2512" s="1463" t="s">
        <v>18046</v>
      </c>
      <c r="D2512" s="1469">
        <v>44579.0</v>
      </c>
      <c r="E2512" s="1470" t="s">
        <v>18047</v>
      </c>
      <c r="F2512" s="1471">
        <v>7.6609999E7</v>
      </c>
      <c r="G2512" s="1471">
        <v>7.6609999E7</v>
      </c>
      <c r="H2512" s="1472" t="b">
        <v>0</v>
      </c>
      <c r="I2512" s="1468" t="s">
        <v>244</v>
      </c>
      <c r="J2512" s="1472" t="b">
        <v>0</v>
      </c>
      <c r="K2512" s="1468" t="s">
        <v>14736</v>
      </c>
      <c r="L2512" s="1471">
        <v>6.6944964881E10</v>
      </c>
      <c r="M2512" s="1474"/>
      <c r="N2512" s="1474"/>
      <c r="O2512" s="1474"/>
      <c r="P2512" s="1474"/>
    </row>
    <row r="2513" hidden="1">
      <c r="A2513" s="1464">
        <v>2709.0</v>
      </c>
      <c r="B2513" s="1463" t="s">
        <v>18048</v>
      </c>
      <c r="C2513" s="1463" t="s">
        <v>18049</v>
      </c>
      <c r="D2513" s="1469">
        <v>44588.0</v>
      </c>
      <c r="E2513" s="1470" t="s">
        <v>18050</v>
      </c>
      <c r="F2513" s="1471">
        <v>9.87463691E8</v>
      </c>
      <c r="G2513" s="1471">
        <v>9.87463691E8</v>
      </c>
      <c r="H2513" s="1472" t="b">
        <v>0</v>
      </c>
      <c r="I2513" s="1468" t="s">
        <v>76</v>
      </c>
      <c r="J2513" s="1472" t="b">
        <v>0</v>
      </c>
      <c r="K2513" s="1468" t="s">
        <v>5142</v>
      </c>
      <c r="L2513" s="1471">
        <v>6.620964333E9</v>
      </c>
      <c r="M2513" s="1463" t="s">
        <v>2464</v>
      </c>
      <c r="N2513" s="1463" t="s">
        <v>4962</v>
      </c>
      <c r="O2513" s="1474"/>
      <c r="P2513" s="1463" t="s">
        <v>5155</v>
      </c>
    </row>
    <row r="2514" hidden="1">
      <c r="A2514" s="1464">
        <v>2710.0</v>
      </c>
      <c r="B2514" s="1463" t="s">
        <v>18051</v>
      </c>
      <c r="C2514" s="1463" t="s">
        <v>18052</v>
      </c>
      <c r="D2514" s="1469">
        <v>44584.0</v>
      </c>
      <c r="E2514" s="1470" t="s">
        <v>18053</v>
      </c>
      <c r="F2514" s="1471">
        <v>7.63714E7</v>
      </c>
      <c r="G2514" s="1471">
        <v>7.63714E7</v>
      </c>
      <c r="H2514" s="1472" t="b">
        <v>0</v>
      </c>
      <c r="I2514" s="1468" t="s">
        <v>244</v>
      </c>
      <c r="J2514" s="1472" t="b">
        <v>0</v>
      </c>
      <c r="K2514" s="1468" t="s">
        <v>5142</v>
      </c>
      <c r="L2514" s="1471">
        <v>6.620964333E9</v>
      </c>
      <c r="M2514" s="1463" t="s">
        <v>2426</v>
      </c>
      <c r="N2514" s="1463" t="s">
        <v>244</v>
      </c>
      <c r="O2514" s="1463" t="s">
        <v>244</v>
      </c>
      <c r="P2514" s="1463" t="s">
        <v>7404</v>
      </c>
    </row>
    <row r="2515" hidden="1">
      <c r="A2515" s="1464">
        <v>2711.0</v>
      </c>
      <c r="B2515" s="1463" t="s">
        <v>18054</v>
      </c>
      <c r="C2515" s="1463" t="s">
        <v>18055</v>
      </c>
      <c r="D2515" s="1469">
        <v>44588.0</v>
      </c>
      <c r="E2515" s="1470" t="s">
        <v>18056</v>
      </c>
      <c r="F2515" s="1471">
        <v>7.74293E7</v>
      </c>
      <c r="G2515" s="1468" t="s">
        <v>18057</v>
      </c>
      <c r="H2515" s="1472" t="b">
        <v>0</v>
      </c>
      <c r="I2515" s="1468" t="s">
        <v>5691</v>
      </c>
      <c r="J2515" s="1472" t="b">
        <v>0</v>
      </c>
      <c r="K2515" s="1468" t="s">
        <v>16044</v>
      </c>
      <c r="L2515" s="1471">
        <v>6.6629264222E10</v>
      </c>
      <c r="M2515" s="1463" t="s">
        <v>2437</v>
      </c>
      <c r="N2515" s="1463" t="s">
        <v>5691</v>
      </c>
      <c r="O2515" s="1463" t="s">
        <v>18058</v>
      </c>
      <c r="P2515" s="1463" t="s">
        <v>2437</v>
      </c>
    </row>
    <row r="2516" hidden="1">
      <c r="A2516" s="1464">
        <v>2712.0</v>
      </c>
      <c r="B2516" s="1463" t="s">
        <v>18059</v>
      </c>
      <c r="C2516" s="1463" t="s">
        <v>18060</v>
      </c>
      <c r="D2516" s="1469">
        <v>44580.0</v>
      </c>
      <c r="E2516" s="1470" t="s">
        <v>18061</v>
      </c>
      <c r="F2516" s="1471">
        <v>9.55464444E8</v>
      </c>
      <c r="G2516" s="1471">
        <v>9.55464444E8</v>
      </c>
      <c r="H2516" s="1472" t="b">
        <v>0</v>
      </c>
      <c r="I2516" s="1468" t="s">
        <v>244</v>
      </c>
      <c r="J2516" s="1472" t="b">
        <v>0</v>
      </c>
      <c r="K2516" s="1468" t="s">
        <v>14736</v>
      </c>
      <c r="L2516" s="1471">
        <v>6.6944964881E10</v>
      </c>
      <c r="M2516" s="1474"/>
      <c r="N2516" s="1474"/>
      <c r="O2516" s="1474"/>
      <c r="P2516" s="1474"/>
    </row>
    <row r="2517" hidden="1">
      <c r="A2517" s="1464">
        <v>2713.0</v>
      </c>
      <c r="B2517" s="1463" t="s">
        <v>18062</v>
      </c>
      <c r="C2517" s="1463" t="s">
        <v>18063</v>
      </c>
      <c r="D2517" s="1469">
        <v>44590.0</v>
      </c>
      <c r="E2517" s="1470" t="s">
        <v>18064</v>
      </c>
      <c r="F2517" s="1471">
        <v>8.12456265E8</v>
      </c>
      <c r="G2517" s="1471">
        <v>8.12456265E8</v>
      </c>
      <c r="H2517" s="1472" t="b">
        <v>0</v>
      </c>
      <c r="I2517" s="1468" t="s">
        <v>76</v>
      </c>
      <c r="J2517" s="1472" t="b">
        <v>0</v>
      </c>
      <c r="K2517" s="1468" t="s">
        <v>13602</v>
      </c>
      <c r="L2517" s="1476"/>
      <c r="M2517" s="1463" t="s">
        <v>2464</v>
      </c>
      <c r="N2517" s="1463" t="s">
        <v>3864</v>
      </c>
      <c r="O2517" s="1463" t="s">
        <v>3864</v>
      </c>
      <c r="P2517" s="1463" t="s">
        <v>2464</v>
      </c>
    </row>
    <row r="2518" hidden="1">
      <c r="A2518" s="1464">
        <v>2714.0</v>
      </c>
      <c r="B2518" s="1463" t="s">
        <v>18065</v>
      </c>
      <c r="C2518" s="1463" t="s">
        <v>18065</v>
      </c>
      <c r="D2518" s="1469">
        <v>44593.0</v>
      </c>
      <c r="E2518" s="1470" t="s">
        <v>18066</v>
      </c>
      <c r="F2518" s="1471">
        <v>9.69496622E8</v>
      </c>
      <c r="G2518" s="1471">
        <v>9.69496622E8</v>
      </c>
      <c r="H2518" s="1472" t="b">
        <v>0</v>
      </c>
      <c r="I2518" s="1468" t="s">
        <v>76</v>
      </c>
      <c r="J2518" s="1472" t="b">
        <v>0</v>
      </c>
      <c r="K2518" s="1473"/>
      <c r="L2518" s="1473"/>
      <c r="M2518" s="1463" t="s">
        <v>2440</v>
      </c>
      <c r="N2518" s="1463" t="s">
        <v>4951</v>
      </c>
      <c r="O2518" s="1474"/>
      <c r="P2518" s="1463" t="s">
        <v>2440</v>
      </c>
    </row>
    <row r="2519" hidden="1">
      <c r="A2519" s="1464">
        <v>2715.0</v>
      </c>
      <c r="B2519" s="1463" t="s">
        <v>18067</v>
      </c>
      <c r="C2519" s="1463" t="s">
        <v>18068</v>
      </c>
      <c r="D2519" s="1469">
        <v>44586.0</v>
      </c>
      <c r="E2519" s="1470" t="s">
        <v>18069</v>
      </c>
      <c r="F2519" s="1471">
        <v>9.9287066E8</v>
      </c>
      <c r="G2519" s="1471">
        <v>9.9287066E8</v>
      </c>
      <c r="H2519" s="1472" t="b">
        <v>0</v>
      </c>
      <c r="I2519" s="1468" t="s">
        <v>76</v>
      </c>
      <c r="J2519" s="1472" t="b">
        <v>0</v>
      </c>
      <c r="K2519" s="1468" t="s">
        <v>14736</v>
      </c>
      <c r="L2519" s="1471">
        <v>6.6944964881E10</v>
      </c>
      <c r="M2519" s="1463" t="s">
        <v>2426</v>
      </c>
      <c r="N2519" s="1463" t="s">
        <v>5098</v>
      </c>
      <c r="P2519" s="1463" t="s">
        <v>2426</v>
      </c>
    </row>
    <row r="2520" hidden="1">
      <c r="A2520" s="1464">
        <v>2716.0</v>
      </c>
      <c r="B2520" s="1463" t="s">
        <v>18070</v>
      </c>
      <c r="C2520" s="1463" t="s">
        <v>18071</v>
      </c>
      <c r="D2520" s="1469">
        <v>44582.0</v>
      </c>
      <c r="E2520" s="1470" t="s">
        <v>18072</v>
      </c>
      <c r="F2520" s="1471">
        <v>9.68809648E8</v>
      </c>
      <c r="G2520" s="1471">
        <v>9.68809649E8</v>
      </c>
      <c r="H2520" s="1472" t="b">
        <v>0</v>
      </c>
      <c r="I2520" s="1468" t="s">
        <v>76</v>
      </c>
      <c r="J2520" s="1472" t="b">
        <v>1</v>
      </c>
      <c r="K2520" s="1473"/>
      <c r="L2520" s="1473"/>
      <c r="M2520" s="1463" t="s">
        <v>2437</v>
      </c>
      <c r="N2520" s="1463" t="s">
        <v>5143</v>
      </c>
      <c r="O2520" s="1474"/>
      <c r="P2520" s="1463" t="s">
        <v>2437</v>
      </c>
    </row>
    <row r="2521" hidden="1">
      <c r="A2521" s="1464">
        <v>2717.0</v>
      </c>
      <c r="B2521" s="1463" t="s">
        <v>18073</v>
      </c>
      <c r="C2521" s="1463" t="s">
        <v>18074</v>
      </c>
      <c r="D2521" s="1469">
        <v>44582.0</v>
      </c>
      <c r="E2521" s="1470" t="s">
        <v>18075</v>
      </c>
      <c r="F2521" s="1475">
        <v>6.60866E11</v>
      </c>
      <c r="G2521" s="1475">
        <v>6.60866E11</v>
      </c>
      <c r="H2521" s="1472" t="b">
        <v>0</v>
      </c>
      <c r="I2521" s="1468" t="s">
        <v>76</v>
      </c>
      <c r="J2521" s="1472" t="b">
        <v>1</v>
      </c>
      <c r="K2521" s="1473"/>
      <c r="L2521" s="1473"/>
      <c r="M2521" s="1463" t="s">
        <v>2437</v>
      </c>
      <c r="N2521" s="1463" t="s">
        <v>5019</v>
      </c>
      <c r="O2521" s="1474"/>
      <c r="P2521" s="1463" t="s">
        <v>2437</v>
      </c>
    </row>
    <row r="2522" hidden="1">
      <c r="A2522" s="1464">
        <v>2718.0</v>
      </c>
      <c r="B2522" s="1463" t="s">
        <v>18076</v>
      </c>
      <c r="C2522" s="1463" t="s">
        <v>18077</v>
      </c>
      <c r="D2522" s="1469">
        <v>44590.0</v>
      </c>
      <c r="E2522" s="1470" t="s">
        <v>18078</v>
      </c>
      <c r="F2522" s="1471">
        <v>8.86662604E8</v>
      </c>
      <c r="G2522" s="1471">
        <v>8.86662604E8</v>
      </c>
      <c r="H2522" s="1472" t="b">
        <v>0</v>
      </c>
      <c r="I2522" s="1468" t="s">
        <v>263</v>
      </c>
      <c r="J2522" s="1472" t="b">
        <v>0</v>
      </c>
      <c r="K2522" s="1468" t="s">
        <v>14736</v>
      </c>
      <c r="L2522" s="1471">
        <v>6.6944964881E10</v>
      </c>
      <c r="M2522" s="1474"/>
      <c r="N2522" s="1463" t="s">
        <v>263</v>
      </c>
      <c r="O2522" s="1463" t="s">
        <v>263</v>
      </c>
      <c r="P2522" s="1474"/>
    </row>
    <row r="2523" hidden="1">
      <c r="A2523" s="1464">
        <v>2719.0</v>
      </c>
      <c r="B2523" s="1463" t="s">
        <v>18079</v>
      </c>
      <c r="C2523" s="1463" t="s">
        <v>18080</v>
      </c>
      <c r="D2523" s="1469">
        <v>44585.0</v>
      </c>
      <c r="E2523" s="1470" t="s">
        <v>18081</v>
      </c>
      <c r="F2523" s="1471">
        <v>6.6893619359E10</v>
      </c>
      <c r="G2523" s="1471">
        <v>8.93619359E8</v>
      </c>
      <c r="H2523" s="1472" t="b">
        <v>0</v>
      </c>
      <c r="I2523" s="1468" t="s">
        <v>5691</v>
      </c>
      <c r="J2523" s="1472" t="b">
        <v>1</v>
      </c>
      <c r="K2523" s="1473"/>
      <c r="L2523" s="1473"/>
      <c r="M2523" s="1463" t="s">
        <v>2464</v>
      </c>
      <c r="N2523" s="1474"/>
      <c r="O2523" s="1474"/>
      <c r="P2523" s="1463" t="s">
        <v>2464</v>
      </c>
    </row>
    <row r="2524" hidden="1">
      <c r="A2524" s="1464">
        <v>2720.0</v>
      </c>
      <c r="B2524" s="1463" t="s">
        <v>18082</v>
      </c>
      <c r="C2524" s="1463" t="s">
        <v>18083</v>
      </c>
      <c r="D2524" s="1469">
        <v>44592.0</v>
      </c>
      <c r="E2524" s="1470" t="s">
        <v>18084</v>
      </c>
      <c r="F2524" s="1471">
        <v>7.6363999E7</v>
      </c>
      <c r="G2524" s="1471">
        <v>6.33300265E8</v>
      </c>
      <c r="H2524" s="1472" t="b">
        <v>0</v>
      </c>
      <c r="I2524" s="1468" t="s">
        <v>244</v>
      </c>
      <c r="J2524" s="1472" t="b">
        <v>0</v>
      </c>
      <c r="K2524" s="1468" t="s">
        <v>5142</v>
      </c>
      <c r="L2524" s="1471">
        <v>6.620964333E9</v>
      </c>
      <c r="M2524" s="1463" t="s">
        <v>2426</v>
      </c>
      <c r="N2524" s="1463" t="s">
        <v>244</v>
      </c>
      <c r="O2524" s="1463" t="s">
        <v>244</v>
      </c>
      <c r="P2524" s="1463" t="s">
        <v>2426</v>
      </c>
    </row>
    <row r="2525" hidden="1">
      <c r="A2525" s="1464">
        <v>2721.0</v>
      </c>
      <c r="B2525" s="1463" t="s">
        <v>18085</v>
      </c>
      <c r="C2525" s="1463" t="s">
        <v>18086</v>
      </c>
      <c r="D2525" s="1469">
        <v>44591.0</v>
      </c>
      <c r="E2525" s="1470" t="s">
        <v>18087</v>
      </c>
      <c r="F2525" s="1471">
        <v>8.02430111E8</v>
      </c>
      <c r="G2525" s="1471">
        <v>8.02430111E8</v>
      </c>
      <c r="H2525" s="1472" t="b">
        <v>0</v>
      </c>
      <c r="I2525" s="1468" t="s">
        <v>76</v>
      </c>
      <c r="J2525" s="1472" t="b">
        <v>0</v>
      </c>
      <c r="K2525" s="1468" t="s">
        <v>16044</v>
      </c>
      <c r="L2525" s="1471">
        <v>6.6629264222E10</v>
      </c>
      <c r="M2525" s="1463" t="s">
        <v>2464</v>
      </c>
      <c r="N2525" s="1463" t="s">
        <v>5307</v>
      </c>
      <c r="O2525" s="1463" t="s">
        <v>5307</v>
      </c>
      <c r="P2525" s="1463" t="s">
        <v>2464</v>
      </c>
    </row>
    <row r="2526" hidden="1">
      <c r="A2526" s="1464">
        <v>2722.0</v>
      </c>
      <c r="B2526" s="1463" t="s">
        <v>12545</v>
      </c>
      <c r="C2526" s="1463" t="s">
        <v>12545</v>
      </c>
      <c r="D2526" s="1469">
        <v>44561.0</v>
      </c>
      <c r="E2526" s="1470" t="s">
        <v>18088</v>
      </c>
      <c r="F2526" s="1471">
        <v>9.22811818E8</v>
      </c>
      <c r="G2526" s="1473"/>
      <c r="H2526" s="1472" t="b">
        <v>0</v>
      </c>
      <c r="I2526" s="1468" t="s">
        <v>76</v>
      </c>
      <c r="J2526" s="1472" t="b">
        <v>1</v>
      </c>
      <c r="K2526" s="1473"/>
      <c r="L2526" s="1473"/>
      <c r="M2526" s="1463" t="s">
        <v>2426</v>
      </c>
      <c r="O2526" s="1474"/>
      <c r="P2526" s="1463" t="s">
        <v>2426</v>
      </c>
    </row>
    <row r="2527">
      <c r="A2527" s="1464">
        <v>2723.0</v>
      </c>
      <c r="B2527" s="1463" t="s">
        <v>3654</v>
      </c>
      <c r="C2527" s="1463" t="s">
        <v>5852</v>
      </c>
      <c r="D2527" s="1469">
        <v>44591.0</v>
      </c>
      <c r="E2527" s="1470" t="s">
        <v>5853</v>
      </c>
      <c r="F2527" s="1471">
        <v>8.89795032E8</v>
      </c>
      <c r="G2527" s="1471">
        <v>8.89795032E8</v>
      </c>
      <c r="H2527" s="1472" t="b">
        <v>1</v>
      </c>
      <c r="I2527" s="1468" t="s">
        <v>76</v>
      </c>
      <c r="J2527" s="1472" t="b">
        <v>1</v>
      </c>
      <c r="K2527" s="1468" t="s">
        <v>1204</v>
      </c>
      <c r="L2527" s="1471">
        <v>6.6839565594E10</v>
      </c>
      <c r="M2527" s="1463" t="s">
        <v>2426</v>
      </c>
      <c r="N2527" s="1463" t="s">
        <v>244</v>
      </c>
      <c r="O2527" s="1463" t="s">
        <v>244</v>
      </c>
      <c r="P2527" s="1463" t="s">
        <v>5402</v>
      </c>
    </row>
    <row r="2528">
      <c r="A2528" s="1464">
        <v>2724.0</v>
      </c>
      <c r="B2528" s="1463" t="s">
        <v>5854</v>
      </c>
      <c r="C2528" s="1463" t="s">
        <v>5855</v>
      </c>
      <c r="D2528" s="1469">
        <v>44592.0</v>
      </c>
      <c r="E2528" s="1470" t="s">
        <v>5856</v>
      </c>
      <c r="F2528" s="1471">
        <v>6.29952294E8</v>
      </c>
      <c r="G2528" s="1471">
        <v>6.29952294E8</v>
      </c>
      <c r="H2528" s="1472" t="b">
        <v>1</v>
      </c>
      <c r="I2528" s="1468" t="s">
        <v>76</v>
      </c>
      <c r="J2528" s="1472" t="b">
        <v>1</v>
      </c>
      <c r="K2528" s="1468" t="s">
        <v>1077</v>
      </c>
      <c r="L2528" s="1471">
        <v>6.6618258585E10</v>
      </c>
      <c r="M2528" s="1463" t="s">
        <v>2426</v>
      </c>
      <c r="N2528" s="1463" t="s">
        <v>244</v>
      </c>
      <c r="O2528" s="1463" t="s">
        <v>244</v>
      </c>
      <c r="P2528" s="1463" t="s">
        <v>2426</v>
      </c>
    </row>
    <row r="2529" hidden="1">
      <c r="A2529" s="1464">
        <v>2725.0</v>
      </c>
      <c r="B2529" s="1463" t="s">
        <v>18089</v>
      </c>
      <c r="C2529" s="1463" t="s">
        <v>18090</v>
      </c>
      <c r="D2529" s="1469">
        <v>44591.0</v>
      </c>
      <c r="E2529" s="1470" t="s">
        <v>18091</v>
      </c>
      <c r="F2529" s="1471">
        <v>9.02345822E8</v>
      </c>
      <c r="G2529" s="1471">
        <v>9.02345822E8</v>
      </c>
      <c r="H2529" s="1472" t="b">
        <v>0</v>
      </c>
      <c r="I2529" s="1468" t="s">
        <v>76</v>
      </c>
      <c r="J2529" s="1472" t="b">
        <v>0</v>
      </c>
      <c r="K2529" s="1468" t="s">
        <v>4929</v>
      </c>
      <c r="L2529" s="1475">
        <v>6.69232E15</v>
      </c>
      <c r="M2529" s="1463" t="s">
        <v>2464</v>
      </c>
      <c r="N2529" s="1474"/>
      <c r="O2529" s="1463" t="s">
        <v>4954</v>
      </c>
      <c r="P2529" s="1463" t="s">
        <v>2464</v>
      </c>
    </row>
    <row r="2530" hidden="1">
      <c r="A2530" s="1464">
        <v>2726.0</v>
      </c>
      <c r="B2530" s="1463" t="s">
        <v>18092</v>
      </c>
      <c r="C2530" s="1463" t="s">
        <v>18093</v>
      </c>
      <c r="D2530" s="1469">
        <v>44591.0</v>
      </c>
      <c r="E2530" s="1470" t="s">
        <v>18094</v>
      </c>
      <c r="F2530" s="1471">
        <v>3.8110666E7</v>
      </c>
      <c r="G2530" s="1471">
        <v>3.8110666E7</v>
      </c>
      <c r="H2530" s="1472" t="b">
        <v>0</v>
      </c>
      <c r="I2530" s="1468" t="s">
        <v>263</v>
      </c>
      <c r="J2530" s="1472" t="b">
        <v>0</v>
      </c>
      <c r="K2530" s="1468" t="s">
        <v>16044</v>
      </c>
      <c r="L2530" s="1471">
        <v>6.6629264222E10</v>
      </c>
      <c r="M2530" s="1463" t="s">
        <v>2464</v>
      </c>
      <c r="N2530" s="1463" t="s">
        <v>263</v>
      </c>
      <c r="O2530" s="1463" t="s">
        <v>263</v>
      </c>
      <c r="P2530" s="1463" t="s">
        <v>2464</v>
      </c>
    </row>
    <row r="2531">
      <c r="A2531" s="1464">
        <v>2727.0</v>
      </c>
      <c r="B2531" s="1463" t="s">
        <v>5857</v>
      </c>
      <c r="C2531" s="1463" t="s">
        <v>5858</v>
      </c>
      <c r="D2531" s="1469">
        <v>44591.0</v>
      </c>
      <c r="E2531" s="1470" t="s">
        <v>5859</v>
      </c>
      <c r="F2531" s="1471">
        <v>3.822532E7</v>
      </c>
      <c r="G2531" s="1471">
        <v>3.822532E7</v>
      </c>
      <c r="H2531" s="1472" t="b">
        <v>1</v>
      </c>
      <c r="I2531" s="1468" t="s">
        <v>263</v>
      </c>
      <c r="J2531" s="1472" t="b">
        <v>1</v>
      </c>
      <c r="K2531" s="1468" t="s">
        <v>5142</v>
      </c>
      <c r="L2531" s="1471">
        <v>6.620964333E9</v>
      </c>
      <c r="M2531" s="1463" t="s">
        <v>2464</v>
      </c>
      <c r="N2531" s="1463" t="s">
        <v>244</v>
      </c>
      <c r="O2531" s="1463" t="s">
        <v>244</v>
      </c>
      <c r="P2531" s="1463" t="s">
        <v>2464</v>
      </c>
    </row>
    <row r="2532" hidden="1">
      <c r="A2532" s="1464">
        <v>2728.0</v>
      </c>
      <c r="B2532" s="1463" t="s">
        <v>18095</v>
      </c>
      <c r="C2532" s="1463" t="s">
        <v>18096</v>
      </c>
      <c r="D2532" s="1469">
        <v>44593.0</v>
      </c>
      <c r="E2532" s="1470" t="s">
        <v>18097</v>
      </c>
      <c r="F2532" s="1471">
        <v>8.54142844E8</v>
      </c>
      <c r="G2532" s="1471">
        <v>8.54142844E8</v>
      </c>
      <c r="H2532" s="1472" t="b">
        <v>0</v>
      </c>
      <c r="I2532" s="1468" t="s">
        <v>76</v>
      </c>
      <c r="J2532" s="1472" t="b">
        <v>0</v>
      </c>
      <c r="K2532" s="1468" t="s">
        <v>14075</v>
      </c>
      <c r="L2532" s="1471">
        <v>6.6956633642E10</v>
      </c>
      <c r="M2532" s="1463" t="s">
        <v>2659</v>
      </c>
      <c r="N2532" s="1463" t="s">
        <v>5061</v>
      </c>
      <c r="O2532" s="1463" t="s">
        <v>5061</v>
      </c>
      <c r="P2532" s="1463" t="s">
        <v>2659</v>
      </c>
    </row>
    <row r="2533" hidden="1">
      <c r="A2533" s="1464">
        <v>2729.0</v>
      </c>
      <c r="B2533" s="1463" t="s">
        <v>18098</v>
      </c>
      <c r="C2533" s="1463" t="s">
        <v>18099</v>
      </c>
      <c r="D2533" s="1469">
        <v>43880.0</v>
      </c>
      <c r="E2533" s="1470" t="s">
        <v>18100</v>
      </c>
      <c r="F2533" s="1471">
        <v>6.52054183E8</v>
      </c>
      <c r="G2533" s="1471">
        <v>6.52054183E8</v>
      </c>
      <c r="H2533" s="1472" t="b">
        <v>0</v>
      </c>
      <c r="I2533" s="1468" t="s">
        <v>76</v>
      </c>
      <c r="J2533" s="1472" t="b">
        <v>0</v>
      </c>
      <c r="K2533" s="1473"/>
      <c r="L2533" s="1473"/>
      <c r="M2533" s="1474"/>
      <c r="N2533" s="1474"/>
      <c r="O2533" s="1474"/>
      <c r="P2533" s="1474"/>
    </row>
    <row r="2534" hidden="1">
      <c r="A2534" s="1464">
        <v>2730.0</v>
      </c>
      <c r="B2534" s="1463" t="s">
        <v>18101</v>
      </c>
      <c r="C2534" s="1463" t="s">
        <v>18102</v>
      </c>
      <c r="D2534" s="1469">
        <v>44591.0</v>
      </c>
      <c r="E2534" s="1470" t="s">
        <v>18103</v>
      </c>
      <c r="F2534" s="1471">
        <v>3.8769999E7</v>
      </c>
      <c r="G2534" s="1471">
        <v>3.8769999E7</v>
      </c>
      <c r="H2534" s="1472" t="b">
        <v>0</v>
      </c>
      <c r="I2534" s="1468" t="s">
        <v>263</v>
      </c>
      <c r="J2534" s="1472" t="b">
        <v>0</v>
      </c>
      <c r="K2534" s="1468" t="s">
        <v>16044</v>
      </c>
      <c r="L2534" s="1471">
        <v>6.6629264222E10</v>
      </c>
      <c r="M2534" s="1474"/>
      <c r="N2534" s="1474"/>
      <c r="O2534" s="1474"/>
      <c r="P2534" s="1474"/>
    </row>
    <row r="2535" hidden="1">
      <c r="A2535" s="1464">
        <v>2731.0</v>
      </c>
      <c r="B2535" s="1463" t="s">
        <v>18104</v>
      </c>
      <c r="C2535" s="1463" t="s">
        <v>18105</v>
      </c>
      <c r="D2535" s="1469">
        <v>44588.0</v>
      </c>
      <c r="E2535" s="1470" t="s">
        <v>18106</v>
      </c>
      <c r="F2535" s="1471">
        <v>8.18443328E8</v>
      </c>
      <c r="G2535" s="1471">
        <v>8.18443328E8</v>
      </c>
      <c r="H2535" s="1472" t="b">
        <v>0</v>
      </c>
      <c r="I2535" s="1468" t="s">
        <v>76</v>
      </c>
      <c r="J2535" s="1472" t="b">
        <v>0</v>
      </c>
      <c r="K2535" s="1468" t="s">
        <v>14736</v>
      </c>
      <c r="L2535" s="1471">
        <v>6.6944964881E10</v>
      </c>
      <c r="M2535" s="1463" t="s">
        <v>4048</v>
      </c>
      <c r="N2535" s="1463" t="s">
        <v>5838</v>
      </c>
      <c r="O2535" s="1463" t="s">
        <v>5838</v>
      </c>
      <c r="P2535" s="1463" t="s">
        <v>4048</v>
      </c>
    </row>
    <row r="2536" hidden="1">
      <c r="A2536" s="1464">
        <v>2732.0</v>
      </c>
      <c r="B2536" s="1463" t="s">
        <v>18107</v>
      </c>
      <c r="C2536" s="1463" t="s">
        <v>18108</v>
      </c>
      <c r="D2536" s="1469">
        <v>44589.0</v>
      </c>
      <c r="E2536" s="1470" t="s">
        <v>18109</v>
      </c>
      <c r="F2536" s="1471">
        <v>2.3144455E7</v>
      </c>
      <c r="G2536" s="1471">
        <v>2.3144455E7</v>
      </c>
      <c r="H2536" s="1472" t="b">
        <v>0</v>
      </c>
      <c r="I2536" s="1468" t="s">
        <v>76</v>
      </c>
      <c r="J2536" s="1472" t="b">
        <v>0</v>
      </c>
      <c r="K2536" s="1468" t="s">
        <v>5142</v>
      </c>
      <c r="L2536" s="1471">
        <v>6.620964333E9</v>
      </c>
      <c r="M2536" s="1463" t="s">
        <v>2426</v>
      </c>
      <c r="N2536" s="1463" t="s">
        <v>8535</v>
      </c>
      <c r="O2536" s="1474"/>
      <c r="P2536" s="1463" t="s">
        <v>2426</v>
      </c>
    </row>
    <row r="2537">
      <c r="A2537" s="1464">
        <v>2733.0</v>
      </c>
      <c r="B2537" s="1463" t="s">
        <v>205</v>
      </c>
      <c r="C2537" s="1463" t="s">
        <v>5860</v>
      </c>
      <c r="D2537" s="1469">
        <v>44595.0</v>
      </c>
      <c r="E2537" s="1470" t="s">
        <v>5861</v>
      </c>
      <c r="F2537" s="1471">
        <v>2.0797E7</v>
      </c>
      <c r="G2537" s="1471">
        <v>2.0797E7</v>
      </c>
      <c r="H2537" s="1472" t="b">
        <v>1</v>
      </c>
      <c r="I2537" s="1468" t="s">
        <v>76</v>
      </c>
      <c r="J2537" s="1472" t="b">
        <v>1</v>
      </c>
      <c r="K2537" s="1468" t="s">
        <v>4929</v>
      </c>
      <c r="L2537" s="1475">
        <v>6.69232E15</v>
      </c>
      <c r="M2537" s="1463" t="s">
        <v>2426</v>
      </c>
      <c r="N2537" s="1463" t="s">
        <v>244</v>
      </c>
      <c r="O2537" s="1463" t="s">
        <v>244</v>
      </c>
      <c r="P2537" s="1463" t="s">
        <v>8260</v>
      </c>
    </row>
    <row r="2538" hidden="1">
      <c r="A2538" s="1464">
        <v>2734.0</v>
      </c>
      <c r="B2538" s="1463" t="s">
        <v>18110</v>
      </c>
      <c r="C2538" s="1463" t="s">
        <v>18111</v>
      </c>
      <c r="D2538" s="1469">
        <v>44590.0</v>
      </c>
      <c r="E2538" s="1470" t="s">
        <v>18112</v>
      </c>
      <c r="F2538" s="1471">
        <v>9.46946386E8</v>
      </c>
      <c r="G2538" s="1471">
        <v>9.46946386E8</v>
      </c>
      <c r="H2538" s="1472" t="b">
        <v>0</v>
      </c>
      <c r="I2538" s="1468" t="s">
        <v>76</v>
      </c>
      <c r="J2538" s="1472" t="b">
        <v>0</v>
      </c>
      <c r="K2538" s="1468" t="s">
        <v>14736</v>
      </c>
      <c r="L2538" s="1471">
        <v>6.6944964881E10</v>
      </c>
      <c r="M2538" s="1463" t="s">
        <v>2715</v>
      </c>
      <c r="N2538" s="1463" t="s">
        <v>5398</v>
      </c>
      <c r="O2538" s="1463" t="s">
        <v>5398</v>
      </c>
      <c r="P2538" s="1463" t="s">
        <v>2715</v>
      </c>
    </row>
    <row r="2539">
      <c r="A2539" s="1464">
        <v>2735.0</v>
      </c>
      <c r="B2539" s="1463" t="s">
        <v>5862</v>
      </c>
      <c r="C2539" s="1463" t="s">
        <v>5863</v>
      </c>
      <c r="D2539" s="1469">
        <v>44590.0</v>
      </c>
      <c r="E2539" s="1470" t="s">
        <v>5864</v>
      </c>
      <c r="F2539" s="1471">
        <v>2.0797133E7</v>
      </c>
      <c r="G2539" s="1471">
        <v>2.0797133E7</v>
      </c>
      <c r="H2539" s="1472" t="b">
        <v>1</v>
      </c>
      <c r="I2539" s="1468" t="s">
        <v>76</v>
      </c>
      <c r="J2539" s="1472" t="b">
        <v>1</v>
      </c>
      <c r="K2539" s="1468" t="s">
        <v>4929</v>
      </c>
      <c r="L2539" s="1475">
        <v>6.69232E15</v>
      </c>
      <c r="M2539" s="1463" t="s">
        <v>2464</v>
      </c>
      <c r="N2539" s="1463" t="s">
        <v>244</v>
      </c>
      <c r="O2539" s="1463" t="s">
        <v>244</v>
      </c>
      <c r="P2539" s="1463" t="s">
        <v>7453</v>
      </c>
    </row>
    <row r="2540" hidden="1">
      <c r="A2540" s="1464">
        <v>2736.0</v>
      </c>
      <c r="B2540" s="1463" t="s">
        <v>18113</v>
      </c>
      <c r="C2540" s="1463" t="s">
        <v>18114</v>
      </c>
      <c r="D2540" s="1469">
        <v>44960.0</v>
      </c>
      <c r="E2540" s="1470" t="s">
        <v>18115</v>
      </c>
      <c r="F2540" s="1471">
        <v>6.59287022E8</v>
      </c>
      <c r="G2540" s="1471">
        <v>6.59287022E8</v>
      </c>
      <c r="H2540" s="1472" t="b">
        <v>0</v>
      </c>
      <c r="I2540" s="1468" t="s">
        <v>76</v>
      </c>
      <c r="J2540" s="1472" t="b">
        <v>0</v>
      </c>
      <c r="K2540" s="1468" t="s">
        <v>4936</v>
      </c>
      <c r="L2540" s="1471">
        <v>6.6909921784E10</v>
      </c>
      <c r="M2540" s="1463" t="s">
        <v>2437</v>
      </c>
      <c r="N2540" s="1463" t="s">
        <v>4945</v>
      </c>
      <c r="O2540" s="1463" t="s">
        <v>4945</v>
      </c>
      <c r="P2540" s="1463" t="s">
        <v>2437</v>
      </c>
    </row>
    <row r="2541" hidden="1">
      <c r="A2541" s="1464">
        <v>2737.0</v>
      </c>
      <c r="B2541" s="1463" t="s">
        <v>18116</v>
      </c>
      <c r="C2541" s="1463" t="s">
        <v>18116</v>
      </c>
      <c r="D2541" s="1469">
        <v>44593.0</v>
      </c>
      <c r="E2541" s="1470" t="s">
        <v>18117</v>
      </c>
      <c r="F2541" s="1471">
        <v>6.6020907888E10</v>
      </c>
      <c r="G2541" s="1471">
        <v>6.6020907888E10</v>
      </c>
      <c r="H2541" s="1472" t="b">
        <v>0</v>
      </c>
      <c r="I2541" s="1468" t="s">
        <v>76</v>
      </c>
      <c r="J2541" s="1472" t="b">
        <v>0</v>
      </c>
      <c r="K2541" s="1468" t="s">
        <v>16262</v>
      </c>
      <c r="L2541" s="1471">
        <v>6.6876265441E10</v>
      </c>
      <c r="M2541" s="1463" t="s">
        <v>5006</v>
      </c>
      <c r="N2541" s="1463" t="s">
        <v>5006</v>
      </c>
      <c r="P2541" s="1474"/>
    </row>
    <row r="2542" hidden="1">
      <c r="A2542" s="1464">
        <v>2738.0</v>
      </c>
      <c r="B2542" s="1463" t="s">
        <v>18118</v>
      </c>
      <c r="C2542" s="1463" t="s">
        <v>18118</v>
      </c>
      <c r="D2542" s="1469">
        <v>44595.0</v>
      </c>
      <c r="E2542" s="1470" t="s">
        <v>18119</v>
      </c>
      <c r="F2542" s="1471">
        <v>2.6539E7</v>
      </c>
      <c r="G2542" s="1471">
        <v>9.53810088E8</v>
      </c>
      <c r="H2542" s="1472" t="b">
        <v>0</v>
      </c>
      <c r="I2542" s="1468" t="s">
        <v>76</v>
      </c>
      <c r="J2542" s="1472" t="b">
        <v>0</v>
      </c>
      <c r="K2542" s="1468" t="s">
        <v>6480</v>
      </c>
      <c r="L2542" s="1471">
        <v>6.6647253923E10</v>
      </c>
      <c r="M2542" s="1463" t="s">
        <v>2437</v>
      </c>
      <c r="N2542" s="1463" t="s">
        <v>5086</v>
      </c>
      <c r="O2542" s="1474"/>
      <c r="P2542" s="1463" t="s">
        <v>2437</v>
      </c>
    </row>
    <row r="2543">
      <c r="A2543" s="1464">
        <v>2739.0</v>
      </c>
      <c r="B2543" s="1463" t="s">
        <v>5866</v>
      </c>
      <c r="C2543" s="1463" t="s">
        <v>5867</v>
      </c>
      <c r="D2543" s="1469">
        <v>44622.0</v>
      </c>
      <c r="E2543" s="1470" t="s">
        <v>5868</v>
      </c>
      <c r="F2543" s="1471">
        <v>8.13449333E8</v>
      </c>
      <c r="G2543" s="1471">
        <v>8.13449333E8</v>
      </c>
      <c r="H2543" s="1472" t="b">
        <v>1</v>
      </c>
      <c r="I2543" s="1468" t="s">
        <v>76</v>
      </c>
      <c r="J2543" s="1472" t="b">
        <v>1</v>
      </c>
      <c r="K2543" s="1468" t="s">
        <v>4936</v>
      </c>
      <c r="L2543" s="1471">
        <v>6.6909921784E10</v>
      </c>
      <c r="M2543" s="1463" t="s">
        <v>2426</v>
      </c>
      <c r="N2543" s="1463" t="s">
        <v>244</v>
      </c>
      <c r="O2543" s="1463" t="s">
        <v>244</v>
      </c>
      <c r="P2543" s="1463" t="s">
        <v>8951</v>
      </c>
    </row>
    <row r="2544" hidden="1">
      <c r="A2544" s="1464">
        <v>2740.0</v>
      </c>
      <c r="B2544" s="1463" t="s">
        <v>18120</v>
      </c>
      <c r="C2544" s="1463" t="s">
        <v>18121</v>
      </c>
      <c r="D2544" s="1469">
        <v>44595.0</v>
      </c>
      <c r="E2544" s="1470" t="s">
        <v>18122</v>
      </c>
      <c r="F2544" s="1471">
        <v>9.57391986E8</v>
      </c>
      <c r="G2544" s="1471">
        <v>9.57391986E8</v>
      </c>
      <c r="H2544" s="1472" t="b">
        <v>0</v>
      </c>
      <c r="I2544" s="1468" t="s">
        <v>76</v>
      </c>
      <c r="J2544" s="1472" t="b">
        <v>0</v>
      </c>
      <c r="K2544" s="1473"/>
      <c r="L2544" s="1473"/>
      <c r="M2544" s="1463" t="s">
        <v>5052</v>
      </c>
      <c r="N2544" s="1463" t="s">
        <v>5052</v>
      </c>
      <c r="P2544" s="1474"/>
    </row>
    <row r="2545" hidden="1">
      <c r="A2545" s="1464">
        <v>2741.0</v>
      </c>
      <c r="B2545" s="1463" t="s">
        <v>18123</v>
      </c>
      <c r="C2545" s="1463" t="s">
        <v>18123</v>
      </c>
      <c r="D2545" s="1469">
        <v>44599.0</v>
      </c>
      <c r="E2545" s="1470" t="s">
        <v>18124</v>
      </c>
      <c r="F2545" s="1471">
        <v>2.3144455E7</v>
      </c>
      <c r="G2545" s="1471">
        <v>2.3144455E7</v>
      </c>
      <c r="H2545" s="1472" t="b">
        <v>0</v>
      </c>
      <c r="I2545" s="1468" t="s">
        <v>76</v>
      </c>
      <c r="J2545" s="1472" t="b">
        <v>0</v>
      </c>
      <c r="K2545" s="1473"/>
      <c r="L2545" s="1473"/>
      <c r="M2545" s="1474"/>
      <c r="N2545" s="1474"/>
      <c r="O2545" s="1474"/>
      <c r="P2545" s="1474"/>
    </row>
    <row r="2546" hidden="1">
      <c r="A2546" s="1464">
        <v>2742.0</v>
      </c>
      <c r="B2546" s="1463" t="s">
        <v>18125</v>
      </c>
      <c r="C2546" s="1463" t="s">
        <v>18126</v>
      </c>
      <c r="D2546" s="1469">
        <v>44599.0</v>
      </c>
      <c r="E2546" s="1470" t="s">
        <v>18127</v>
      </c>
      <c r="F2546" s="1471">
        <v>8.9646264E8</v>
      </c>
      <c r="G2546" s="1471">
        <v>8.9646264E8</v>
      </c>
      <c r="H2546" s="1472" t="b">
        <v>0</v>
      </c>
      <c r="I2546" s="1468" t="s">
        <v>244</v>
      </c>
      <c r="J2546" s="1472" t="b">
        <v>1</v>
      </c>
      <c r="K2546" s="1468" t="s">
        <v>5142</v>
      </c>
      <c r="L2546" s="1471">
        <v>6.620964333E9</v>
      </c>
      <c r="M2546" s="1463" t="s">
        <v>2464</v>
      </c>
      <c r="N2546" s="1463" t="s">
        <v>244</v>
      </c>
      <c r="O2546" s="1463" t="s">
        <v>244</v>
      </c>
      <c r="P2546" s="1463" t="s">
        <v>2464</v>
      </c>
    </row>
    <row r="2547">
      <c r="A2547" s="1464">
        <v>2743.0</v>
      </c>
      <c r="B2547" s="1463" t="s">
        <v>5869</v>
      </c>
      <c r="C2547" s="1463" t="s">
        <v>5870</v>
      </c>
      <c r="D2547" s="1469">
        <v>44594.0</v>
      </c>
      <c r="E2547" s="1470" t="s">
        <v>5871</v>
      </c>
      <c r="F2547" s="1471">
        <v>8.77746601E8</v>
      </c>
      <c r="G2547" s="1471">
        <v>8.77746601E8</v>
      </c>
      <c r="H2547" s="1472" t="b">
        <v>1</v>
      </c>
      <c r="I2547" s="1468" t="s">
        <v>5541</v>
      </c>
      <c r="J2547" s="1472" t="b">
        <v>1</v>
      </c>
      <c r="K2547" s="1468" t="s">
        <v>5142</v>
      </c>
      <c r="L2547" s="1471">
        <v>6.620964333E9</v>
      </c>
      <c r="M2547" s="1463" t="s">
        <v>2432</v>
      </c>
      <c r="N2547" s="1463" t="s">
        <v>244</v>
      </c>
      <c r="O2547" s="1463" t="s">
        <v>244</v>
      </c>
      <c r="P2547" s="1463" t="s">
        <v>2432</v>
      </c>
    </row>
    <row r="2548" hidden="1">
      <c r="A2548" s="1464">
        <v>2744.0</v>
      </c>
      <c r="B2548" s="1463" t="s">
        <v>18128</v>
      </c>
      <c r="C2548" s="1463" t="s">
        <v>18129</v>
      </c>
      <c r="D2548" s="1469">
        <v>44594.0</v>
      </c>
      <c r="E2548" s="1470" t="s">
        <v>18130</v>
      </c>
      <c r="F2548" s="1471">
        <v>7.6211208E7</v>
      </c>
      <c r="G2548" s="1471">
        <v>8.23437111E8</v>
      </c>
      <c r="H2548" s="1472" t="b">
        <v>0</v>
      </c>
      <c r="I2548" s="1468" t="s">
        <v>244</v>
      </c>
      <c r="J2548" s="1472" t="b">
        <v>1</v>
      </c>
      <c r="K2548" s="1473"/>
      <c r="L2548" s="1473"/>
      <c r="M2548" s="1474"/>
      <c r="N2548" s="1474"/>
      <c r="O2548" s="1474"/>
      <c r="P2548" s="1474"/>
    </row>
    <row r="2549" hidden="1">
      <c r="A2549" s="1464">
        <v>2745.0</v>
      </c>
      <c r="B2549" s="1463" t="s">
        <v>18131</v>
      </c>
      <c r="C2549" s="1463" t="s">
        <v>18132</v>
      </c>
      <c r="D2549" s="1469">
        <v>44616.0</v>
      </c>
      <c r="E2549" s="1470" t="s">
        <v>18133</v>
      </c>
      <c r="F2549" s="1471">
        <v>3.2522488E7</v>
      </c>
      <c r="G2549" s="1471">
        <v>8.44392967E8</v>
      </c>
      <c r="H2549" s="1472" t="b">
        <v>0</v>
      </c>
      <c r="I2549" s="1468" t="s">
        <v>5608</v>
      </c>
      <c r="J2549" s="1472" t="b">
        <v>0</v>
      </c>
      <c r="K2549" s="1468" t="s">
        <v>4936</v>
      </c>
      <c r="L2549" s="1471">
        <v>6.6909921784E10</v>
      </c>
      <c r="M2549" s="1463" t="s">
        <v>2426</v>
      </c>
      <c r="N2549" s="1463" t="s">
        <v>5608</v>
      </c>
      <c r="O2549" s="1463" t="s">
        <v>5608</v>
      </c>
      <c r="P2549" s="1463" t="s">
        <v>2426</v>
      </c>
    </row>
    <row r="2550" hidden="1">
      <c r="A2550" s="1464">
        <v>2746.0</v>
      </c>
      <c r="B2550" s="1463" t="s">
        <v>18134</v>
      </c>
      <c r="C2550" s="1463" t="s">
        <v>18135</v>
      </c>
      <c r="D2550" s="1469">
        <v>44595.0</v>
      </c>
      <c r="E2550" s="1470" t="s">
        <v>18136</v>
      </c>
      <c r="F2550" s="1471">
        <v>6.35257022E8</v>
      </c>
      <c r="G2550" s="1471">
        <v>6.35257022E8</v>
      </c>
      <c r="H2550" s="1472" t="b">
        <v>0</v>
      </c>
      <c r="I2550" s="1468" t="s">
        <v>244</v>
      </c>
      <c r="J2550" s="1472" t="b">
        <v>1</v>
      </c>
      <c r="K2550" s="1468" t="s">
        <v>5142</v>
      </c>
      <c r="L2550" s="1471">
        <v>6.620964333E9</v>
      </c>
      <c r="M2550" s="1463" t="s">
        <v>2426</v>
      </c>
      <c r="N2550" s="1463" t="s">
        <v>244</v>
      </c>
      <c r="O2550" s="1463" t="s">
        <v>244</v>
      </c>
      <c r="P2550" s="1463" t="s">
        <v>2426</v>
      </c>
    </row>
    <row r="2551" hidden="1">
      <c r="A2551" s="1464">
        <v>2747.0</v>
      </c>
      <c r="B2551" s="1463" t="s">
        <v>18137</v>
      </c>
      <c r="C2551" s="1463" t="s">
        <v>18138</v>
      </c>
      <c r="D2551" s="1469">
        <v>44612.0</v>
      </c>
      <c r="E2551" s="1470" t="s">
        <v>18139</v>
      </c>
      <c r="F2551" s="1471">
        <v>9.28909389E8</v>
      </c>
      <c r="G2551" s="1471">
        <v>9.28909389E8</v>
      </c>
      <c r="H2551" s="1472" t="b">
        <v>0</v>
      </c>
      <c r="I2551" s="1468" t="s">
        <v>76</v>
      </c>
      <c r="J2551" s="1472" t="b">
        <v>0</v>
      </c>
      <c r="K2551" s="1468" t="s">
        <v>13602</v>
      </c>
      <c r="L2551" s="1476"/>
      <c r="M2551" s="1463" t="s">
        <v>2432</v>
      </c>
      <c r="N2551" s="1474"/>
      <c r="O2551" s="1474"/>
      <c r="P2551" s="1463" t="s">
        <v>2432</v>
      </c>
    </row>
    <row r="2552" hidden="1">
      <c r="A2552" s="1464">
        <v>2748.0</v>
      </c>
      <c r="B2552" s="1463" t="s">
        <v>18140</v>
      </c>
      <c r="C2552" s="1463" t="s">
        <v>18141</v>
      </c>
      <c r="D2552" s="1469">
        <v>44602.0</v>
      </c>
      <c r="E2552" s="1470" t="s">
        <v>18142</v>
      </c>
      <c r="F2552" s="1471">
        <v>3.2904666E7</v>
      </c>
      <c r="G2552" s="1471">
        <v>9.00749202E8</v>
      </c>
      <c r="H2552" s="1472" t="b">
        <v>0</v>
      </c>
      <c r="I2552" s="1468" t="s">
        <v>5608</v>
      </c>
      <c r="J2552" s="1472" t="b">
        <v>0</v>
      </c>
      <c r="K2552" s="1468" t="s">
        <v>14075</v>
      </c>
      <c r="L2552" s="1471">
        <v>6.6956633642E10</v>
      </c>
      <c r="M2552" s="1463" t="s">
        <v>2426</v>
      </c>
      <c r="O2552" s="1474"/>
      <c r="P2552" s="1463" t="s">
        <v>2426</v>
      </c>
    </row>
    <row r="2553">
      <c r="A2553" s="1464">
        <v>2749.0</v>
      </c>
      <c r="B2553" s="1463" t="s">
        <v>899</v>
      </c>
      <c r="C2553" s="1463" t="s">
        <v>5873</v>
      </c>
      <c r="D2553" s="1469">
        <v>44614.0</v>
      </c>
      <c r="E2553" s="1470" t="s">
        <v>5874</v>
      </c>
      <c r="F2553" s="1471">
        <v>8.47000228E8</v>
      </c>
      <c r="G2553" s="1471">
        <v>2.2540404E7</v>
      </c>
      <c r="H2553" s="1472" t="b">
        <v>1</v>
      </c>
      <c r="I2553" s="1468" t="s">
        <v>76</v>
      </c>
      <c r="J2553" s="1472" t="b">
        <v>1</v>
      </c>
      <c r="K2553" s="1468" t="s">
        <v>4936</v>
      </c>
      <c r="L2553" s="1471">
        <v>6.6909921784E10</v>
      </c>
      <c r="M2553" s="1463" t="s">
        <v>2426</v>
      </c>
      <c r="N2553" s="1463" t="s">
        <v>244</v>
      </c>
      <c r="O2553" s="1463" t="s">
        <v>244</v>
      </c>
      <c r="P2553" s="1463" t="s">
        <v>5940</v>
      </c>
    </row>
    <row r="2554" hidden="1">
      <c r="A2554" s="1464">
        <v>2750.0</v>
      </c>
      <c r="B2554" s="1463" t="s">
        <v>18143</v>
      </c>
      <c r="C2554" s="1463" t="s">
        <v>18144</v>
      </c>
      <c r="D2554" s="1469">
        <v>44602.0</v>
      </c>
      <c r="E2554" s="1470" t="s">
        <v>18145</v>
      </c>
      <c r="F2554" s="1471">
        <v>3.2904666E7</v>
      </c>
      <c r="G2554" s="1471">
        <v>9.00749202E8</v>
      </c>
      <c r="H2554" s="1472" t="b">
        <v>0</v>
      </c>
      <c r="I2554" s="1468" t="s">
        <v>5608</v>
      </c>
      <c r="J2554" s="1472" t="b">
        <v>0</v>
      </c>
      <c r="K2554" s="1468" t="s">
        <v>4936</v>
      </c>
      <c r="L2554" s="1471">
        <v>6.6909921784E10</v>
      </c>
      <c r="M2554" s="1463" t="s">
        <v>2426</v>
      </c>
      <c r="N2554" s="1463" t="s">
        <v>5608</v>
      </c>
      <c r="O2554" s="1463" t="s">
        <v>5608</v>
      </c>
      <c r="P2554" s="1463" t="s">
        <v>2426</v>
      </c>
    </row>
    <row r="2555" hidden="1">
      <c r="A2555" s="1464">
        <v>2751.0</v>
      </c>
      <c r="B2555" s="1463" t="s">
        <v>18146</v>
      </c>
      <c r="C2555" s="1463" t="s">
        <v>18147</v>
      </c>
      <c r="D2555" s="1469">
        <v>44603.0</v>
      </c>
      <c r="E2555" s="1470" t="s">
        <v>18148</v>
      </c>
      <c r="F2555" s="1471">
        <v>9.1723265E8</v>
      </c>
      <c r="G2555" s="1471">
        <v>9.1723265E8</v>
      </c>
      <c r="H2555" s="1472" t="b">
        <v>0</v>
      </c>
      <c r="I2555" s="1468" t="s">
        <v>76</v>
      </c>
      <c r="J2555" s="1472" t="b">
        <v>0</v>
      </c>
      <c r="K2555" s="1468" t="s">
        <v>14736</v>
      </c>
      <c r="L2555" s="1471">
        <v>6.6944964881E10</v>
      </c>
      <c r="M2555" s="1463" t="s">
        <v>2437</v>
      </c>
      <c r="N2555" s="1474"/>
      <c r="O2555" s="1474"/>
      <c r="P2555" s="1463" t="s">
        <v>2437</v>
      </c>
    </row>
    <row r="2556" hidden="1">
      <c r="A2556" s="1464">
        <v>2752.0</v>
      </c>
      <c r="B2556" s="1463" t="s">
        <v>18149</v>
      </c>
      <c r="C2556" s="1463" t="s">
        <v>18150</v>
      </c>
      <c r="D2556" s="1469">
        <v>44602.0</v>
      </c>
      <c r="E2556" s="1470" t="s">
        <v>18151</v>
      </c>
      <c r="F2556" s="1471">
        <v>3.2904666E7</v>
      </c>
      <c r="G2556" s="1471">
        <v>9.00749202E8</v>
      </c>
      <c r="H2556" s="1472" t="b">
        <v>0</v>
      </c>
      <c r="I2556" s="1468" t="s">
        <v>5608</v>
      </c>
      <c r="J2556" s="1472" t="b">
        <v>0</v>
      </c>
      <c r="K2556" s="1468" t="s">
        <v>4936</v>
      </c>
      <c r="L2556" s="1471">
        <v>6.6909921784E10</v>
      </c>
      <c r="M2556" s="1463" t="s">
        <v>2426</v>
      </c>
      <c r="N2556" s="1463" t="s">
        <v>5608</v>
      </c>
      <c r="O2556" s="1463" t="s">
        <v>5608</v>
      </c>
      <c r="P2556" s="1463" t="s">
        <v>2426</v>
      </c>
    </row>
    <row r="2557" hidden="1">
      <c r="A2557" s="1464">
        <v>2753.0</v>
      </c>
      <c r="B2557" s="1463" t="s">
        <v>18152</v>
      </c>
      <c r="C2557" s="1463" t="s">
        <v>18153</v>
      </c>
      <c r="D2557" s="1469">
        <v>44601.0</v>
      </c>
      <c r="E2557" s="1470" t="s">
        <v>18154</v>
      </c>
      <c r="F2557" s="1471">
        <v>9.55903636E8</v>
      </c>
      <c r="G2557" s="1477">
        <v>9.5590363609559E18</v>
      </c>
      <c r="H2557" s="1472" t="b">
        <v>0</v>
      </c>
      <c r="I2557" s="1468" t="s">
        <v>76</v>
      </c>
      <c r="J2557" s="1472" t="b">
        <v>0</v>
      </c>
      <c r="K2557" s="1468" t="s">
        <v>14736</v>
      </c>
      <c r="L2557" s="1471">
        <v>6.6944964881E10</v>
      </c>
      <c r="M2557" s="1463" t="s">
        <v>8783</v>
      </c>
      <c r="N2557" s="1463" t="s">
        <v>3864</v>
      </c>
      <c r="O2557" s="1463" t="s">
        <v>3864</v>
      </c>
      <c r="P2557" s="1474"/>
    </row>
    <row r="2558" hidden="1">
      <c r="A2558" s="1464">
        <v>2754.0</v>
      </c>
      <c r="B2558" s="1463" t="s">
        <v>18155</v>
      </c>
      <c r="C2558" s="1463" t="s">
        <v>18156</v>
      </c>
      <c r="D2558" s="1469">
        <v>44606.0</v>
      </c>
      <c r="E2558" s="1470" t="s">
        <v>18157</v>
      </c>
      <c r="F2558" s="1471">
        <v>9.40516995E8</v>
      </c>
      <c r="G2558" s="1471">
        <v>9.40516995E8</v>
      </c>
      <c r="H2558" s="1472" t="b">
        <v>0</v>
      </c>
      <c r="I2558" s="1468" t="s">
        <v>76</v>
      </c>
      <c r="J2558" s="1472" t="b">
        <v>0</v>
      </c>
      <c r="K2558" s="1468" t="s">
        <v>1077</v>
      </c>
      <c r="L2558" s="1471">
        <v>6.6618258585E10</v>
      </c>
      <c r="M2558" s="1463" t="s">
        <v>2432</v>
      </c>
      <c r="N2558" s="1463" t="s">
        <v>5196</v>
      </c>
      <c r="O2558" s="1463" t="s">
        <v>5196</v>
      </c>
      <c r="P2558" s="1463" t="s">
        <v>2432</v>
      </c>
    </row>
    <row r="2559" hidden="1">
      <c r="A2559" s="1464">
        <v>2755.0</v>
      </c>
      <c r="B2559" s="1463" t="s">
        <v>18158</v>
      </c>
      <c r="C2559" s="1463" t="s">
        <v>18158</v>
      </c>
      <c r="D2559" s="1469">
        <v>44601.0</v>
      </c>
      <c r="E2559" s="1470" t="s">
        <v>18159</v>
      </c>
      <c r="F2559" s="1471">
        <v>6.18181842E8</v>
      </c>
      <c r="G2559" s="1471">
        <v>9.89826289E8</v>
      </c>
      <c r="H2559" s="1472" t="b">
        <v>0</v>
      </c>
      <c r="I2559" s="1468" t="s">
        <v>244</v>
      </c>
      <c r="J2559" s="1472" t="b">
        <v>0</v>
      </c>
      <c r="K2559" s="1468" t="s">
        <v>4936</v>
      </c>
      <c r="L2559" s="1471">
        <v>6.6909921784E10</v>
      </c>
      <c r="M2559" s="1463" t="s">
        <v>2426</v>
      </c>
      <c r="N2559" s="1463" t="s">
        <v>244</v>
      </c>
      <c r="O2559" s="1463" t="s">
        <v>244</v>
      </c>
      <c r="P2559" s="1463" t="s">
        <v>2426</v>
      </c>
    </row>
    <row r="2560" hidden="1">
      <c r="A2560" s="1464">
        <v>2756.0</v>
      </c>
      <c r="B2560" s="1463" t="s">
        <v>18160</v>
      </c>
      <c r="C2560" s="1463" t="s">
        <v>18161</v>
      </c>
      <c r="D2560" s="1469">
        <v>44612.0</v>
      </c>
      <c r="E2560" s="1470" t="s">
        <v>18162</v>
      </c>
      <c r="F2560" s="1471">
        <v>9.28564224E8</v>
      </c>
      <c r="G2560" s="1471">
        <v>9.28564224E8</v>
      </c>
      <c r="H2560" s="1472" t="b">
        <v>0</v>
      </c>
      <c r="I2560" s="1468" t="s">
        <v>76</v>
      </c>
      <c r="J2560" s="1472" t="b">
        <v>0</v>
      </c>
      <c r="K2560" s="1468" t="s">
        <v>13602</v>
      </c>
      <c r="L2560" s="1476"/>
      <c r="M2560" s="1463" t="s">
        <v>2432</v>
      </c>
      <c r="N2560" s="1463" t="s">
        <v>5458</v>
      </c>
      <c r="O2560" s="1474"/>
      <c r="P2560" s="1463" t="s">
        <v>2432</v>
      </c>
    </row>
    <row r="2561">
      <c r="A2561" s="1464">
        <v>2757.0</v>
      </c>
      <c r="B2561" s="1463" t="s">
        <v>5875</v>
      </c>
      <c r="C2561" s="1463" t="s">
        <v>5876</v>
      </c>
      <c r="D2561" s="1469">
        <v>44602.0</v>
      </c>
      <c r="E2561" s="1470" t="s">
        <v>5877</v>
      </c>
      <c r="F2561" s="1471">
        <v>7.6584447E7</v>
      </c>
      <c r="G2561" s="1471">
        <v>7.6584447E7</v>
      </c>
      <c r="H2561" s="1472" t="b">
        <v>1</v>
      </c>
      <c r="I2561" s="1468" t="s">
        <v>5486</v>
      </c>
      <c r="J2561" s="1472" t="b">
        <v>1</v>
      </c>
      <c r="K2561" s="1468" t="s">
        <v>5142</v>
      </c>
      <c r="L2561" s="1471">
        <v>6.620964333E9</v>
      </c>
      <c r="M2561" s="1463" t="s">
        <v>2715</v>
      </c>
      <c r="N2561" s="1463" t="s">
        <v>244</v>
      </c>
      <c r="O2561" s="1463" t="s">
        <v>244</v>
      </c>
      <c r="P2561" s="1463" t="s">
        <v>5839</v>
      </c>
    </row>
    <row r="2562">
      <c r="A2562" s="1464">
        <v>2758.0</v>
      </c>
      <c r="B2562" s="1463" t="s">
        <v>5878</v>
      </c>
      <c r="C2562" s="1463" t="s">
        <v>5879</v>
      </c>
      <c r="D2562" s="1469">
        <v>44601.0</v>
      </c>
      <c r="E2562" s="1470" t="s">
        <v>5880</v>
      </c>
      <c r="F2562" s="1471">
        <v>9.59566926E8</v>
      </c>
      <c r="G2562" s="1471">
        <v>9.59566926E8</v>
      </c>
      <c r="H2562" s="1472" t="b">
        <v>1</v>
      </c>
      <c r="I2562" s="1468" t="s">
        <v>76</v>
      </c>
      <c r="J2562" s="1472" t="b">
        <v>1</v>
      </c>
      <c r="K2562" s="1468" t="s">
        <v>5142</v>
      </c>
      <c r="L2562" s="1471">
        <v>6.620964333E9</v>
      </c>
      <c r="M2562" s="1463" t="s">
        <v>2437</v>
      </c>
      <c r="N2562" s="1463" t="s">
        <v>244</v>
      </c>
      <c r="O2562" s="1463" t="s">
        <v>244</v>
      </c>
      <c r="P2562" s="1463" t="s">
        <v>2437</v>
      </c>
    </row>
    <row r="2563">
      <c r="A2563" s="1464">
        <v>2759.0</v>
      </c>
      <c r="B2563" s="1463" t="s">
        <v>5882</v>
      </c>
      <c r="C2563" s="1463" t="s">
        <v>5882</v>
      </c>
      <c r="D2563" s="1469">
        <v>44609.0</v>
      </c>
      <c r="E2563" s="1470" t="s">
        <v>5883</v>
      </c>
      <c r="F2563" s="1471">
        <v>2.2328888E7</v>
      </c>
      <c r="G2563" s="1471">
        <v>9.48814627E8</v>
      </c>
      <c r="H2563" s="1472" t="b">
        <v>1</v>
      </c>
      <c r="I2563" s="1468" t="s">
        <v>76</v>
      </c>
      <c r="J2563" s="1472" t="b">
        <v>1</v>
      </c>
      <c r="K2563" s="1468" t="s">
        <v>4929</v>
      </c>
      <c r="L2563" s="1475">
        <v>6.69232E15</v>
      </c>
      <c r="M2563" s="1463" t="s">
        <v>2426</v>
      </c>
      <c r="N2563" s="1463" t="s">
        <v>244</v>
      </c>
      <c r="O2563" s="1463" t="s">
        <v>244</v>
      </c>
      <c r="P2563" s="1463" t="s">
        <v>2426</v>
      </c>
    </row>
    <row r="2564" hidden="1">
      <c r="A2564" s="1464">
        <v>2760.0</v>
      </c>
      <c r="B2564" s="1463" t="s">
        <v>18163</v>
      </c>
      <c r="C2564" s="1463" t="s">
        <v>18163</v>
      </c>
      <c r="D2564" s="1469">
        <v>44600.0</v>
      </c>
      <c r="E2564" s="1470" t="s">
        <v>18164</v>
      </c>
      <c r="F2564" s="1471">
        <v>2.00211E7</v>
      </c>
      <c r="G2564" s="1471">
        <v>2.00211E7</v>
      </c>
      <c r="H2564" s="1472" t="b">
        <v>0</v>
      </c>
      <c r="I2564" s="1468" t="s">
        <v>76</v>
      </c>
      <c r="J2564" s="1472" t="b">
        <v>0</v>
      </c>
      <c r="K2564" s="1473"/>
      <c r="L2564" s="1473"/>
      <c r="M2564" s="1474"/>
      <c r="N2564" s="1474"/>
      <c r="O2564" s="1474"/>
      <c r="P2564" s="1474"/>
    </row>
    <row r="2565" hidden="1">
      <c r="A2565" s="1464">
        <v>2761.0</v>
      </c>
      <c r="B2565" s="1463" t="s">
        <v>18165</v>
      </c>
      <c r="C2565" s="1463" t="s">
        <v>18166</v>
      </c>
      <c r="D2565" s="1469">
        <v>44622.0</v>
      </c>
      <c r="E2565" s="1470" t="s">
        <v>18167</v>
      </c>
      <c r="F2565" s="1471">
        <v>8.58824571E8</v>
      </c>
      <c r="G2565" s="1471">
        <v>8.58824571E8</v>
      </c>
      <c r="H2565" s="1472" t="b">
        <v>0</v>
      </c>
      <c r="I2565" s="1468" t="s">
        <v>76</v>
      </c>
      <c r="J2565" s="1472" t="b">
        <v>0</v>
      </c>
      <c r="K2565" s="1473"/>
      <c r="L2565" s="1473"/>
      <c r="M2565" s="1474"/>
      <c r="N2565" s="1474"/>
      <c r="O2565" s="1474"/>
      <c r="P2565" s="1474"/>
    </row>
    <row r="2566" hidden="1">
      <c r="A2566" s="1464">
        <v>2762.0</v>
      </c>
      <c r="B2566" s="1463" t="s">
        <v>18168</v>
      </c>
      <c r="C2566" s="1463" t="s">
        <v>18169</v>
      </c>
      <c r="D2566" s="1469">
        <v>44601.0</v>
      </c>
      <c r="E2566" s="1470" t="s">
        <v>18170</v>
      </c>
      <c r="F2566" s="1471">
        <v>6.50507887E8</v>
      </c>
      <c r="G2566" s="1471">
        <v>6.50507887E8</v>
      </c>
      <c r="H2566" s="1472" t="b">
        <v>0</v>
      </c>
      <c r="I2566" s="1468" t="s">
        <v>244</v>
      </c>
      <c r="J2566" s="1472" t="b">
        <v>0</v>
      </c>
      <c r="K2566" s="1468" t="s">
        <v>14736</v>
      </c>
      <c r="L2566" s="1471">
        <v>6.6944964881E10</v>
      </c>
      <c r="M2566" s="1474"/>
      <c r="N2566" s="1474"/>
      <c r="O2566" s="1474"/>
      <c r="P2566" s="1474"/>
    </row>
    <row r="2567" hidden="1">
      <c r="A2567" s="1464">
        <v>2763.0</v>
      </c>
      <c r="B2567" s="1463" t="s">
        <v>18171</v>
      </c>
      <c r="C2567" s="1463" t="s">
        <v>18172</v>
      </c>
      <c r="D2567" s="1469">
        <v>44601.0</v>
      </c>
      <c r="E2567" s="1470" t="s">
        <v>18173</v>
      </c>
      <c r="F2567" s="1471">
        <v>6.50507887E8</v>
      </c>
      <c r="G2567" s="1471">
        <v>6.50507887E8</v>
      </c>
      <c r="H2567" s="1472" t="b">
        <v>0</v>
      </c>
      <c r="I2567" s="1468" t="s">
        <v>244</v>
      </c>
      <c r="J2567" s="1472" t="b">
        <v>1</v>
      </c>
      <c r="K2567" s="1473"/>
      <c r="L2567" s="1473"/>
      <c r="M2567" s="1463" t="s">
        <v>2464</v>
      </c>
      <c r="N2567" s="1474"/>
      <c r="O2567" s="1474"/>
      <c r="P2567" s="1463" t="s">
        <v>2464</v>
      </c>
    </row>
    <row r="2568" hidden="1">
      <c r="A2568" s="1464">
        <v>2764.0</v>
      </c>
      <c r="B2568" s="1463" t="s">
        <v>18174</v>
      </c>
      <c r="C2568" s="1463" t="s">
        <v>18175</v>
      </c>
      <c r="D2568" s="1469">
        <v>44610.0</v>
      </c>
      <c r="E2568" s="1470" t="s">
        <v>18176</v>
      </c>
      <c r="F2568" s="1471">
        <v>9.67654155E8</v>
      </c>
      <c r="G2568" s="1471">
        <v>9.67654155E8</v>
      </c>
      <c r="H2568" s="1472" t="b">
        <v>0</v>
      </c>
      <c r="I2568" s="1468" t="s">
        <v>263</v>
      </c>
      <c r="J2568" s="1472" t="b">
        <v>0</v>
      </c>
      <c r="K2568" s="1468" t="s">
        <v>14075</v>
      </c>
      <c r="L2568" s="1471">
        <v>6.6956633642E10</v>
      </c>
      <c r="M2568" s="1463" t="s">
        <v>2426</v>
      </c>
      <c r="N2568" s="1463" t="s">
        <v>263</v>
      </c>
      <c r="O2568" s="1463" t="s">
        <v>17116</v>
      </c>
      <c r="P2568" s="1463" t="s">
        <v>2426</v>
      </c>
    </row>
    <row r="2569" hidden="1">
      <c r="A2569" s="1464">
        <v>2765.0</v>
      </c>
      <c r="B2569" s="1463" t="s">
        <v>18177</v>
      </c>
      <c r="C2569" s="1463" t="s">
        <v>18178</v>
      </c>
      <c r="D2569" s="1469">
        <v>44602.0</v>
      </c>
      <c r="E2569" s="1470" t="s">
        <v>18179</v>
      </c>
      <c r="F2569" s="1471">
        <v>2.0797E7</v>
      </c>
      <c r="G2569" s="1471">
        <v>2.0797E7</v>
      </c>
      <c r="H2569" s="1472" t="b">
        <v>0</v>
      </c>
      <c r="I2569" s="1468" t="s">
        <v>76</v>
      </c>
      <c r="J2569" s="1472" t="b">
        <v>0</v>
      </c>
      <c r="K2569" s="1468" t="s">
        <v>16044</v>
      </c>
      <c r="L2569" s="1471">
        <v>6.6629264222E10</v>
      </c>
      <c r="M2569" s="1463" t="s">
        <v>5006</v>
      </c>
      <c r="N2569" s="1463" t="s">
        <v>5006</v>
      </c>
      <c r="P2569" s="1474"/>
    </row>
    <row r="2570" hidden="1">
      <c r="A2570" s="1464">
        <v>2766.0</v>
      </c>
      <c r="B2570" s="1463" t="s">
        <v>18180</v>
      </c>
      <c r="C2570" s="1463" t="s">
        <v>18180</v>
      </c>
      <c r="D2570" s="1469">
        <v>44602.0</v>
      </c>
      <c r="E2570" s="1470" t="s">
        <v>18181</v>
      </c>
      <c r="F2570" s="1471">
        <v>7.5637777E7</v>
      </c>
      <c r="G2570" s="1471">
        <v>7.5637777E7</v>
      </c>
      <c r="H2570" s="1472" t="b">
        <v>0</v>
      </c>
      <c r="I2570" s="1468" t="s">
        <v>5848</v>
      </c>
      <c r="J2570" s="1472" t="b">
        <v>0</v>
      </c>
      <c r="K2570" s="1468" t="s">
        <v>4936</v>
      </c>
      <c r="L2570" s="1471">
        <v>6.6909921784E10</v>
      </c>
      <c r="M2570" s="1463" t="s">
        <v>2476</v>
      </c>
      <c r="N2570" s="1463" t="s">
        <v>5848</v>
      </c>
      <c r="O2570" s="1463" t="s">
        <v>5848</v>
      </c>
      <c r="P2570" s="1463" t="s">
        <v>2476</v>
      </c>
    </row>
    <row r="2571" hidden="1">
      <c r="A2571" s="1464">
        <v>2767.0</v>
      </c>
      <c r="B2571" s="1463" t="s">
        <v>18182</v>
      </c>
      <c r="C2571" s="1463" t="s">
        <v>18183</v>
      </c>
      <c r="D2571" s="1469">
        <v>44617.0</v>
      </c>
      <c r="E2571" s="1470" t="s">
        <v>18184</v>
      </c>
      <c r="F2571" s="1476"/>
      <c r="G2571" s="1471">
        <v>8.51996142E8</v>
      </c>
      <c r="H2571" s="1472" t="b">
        <v>0</v>
      </c>
      <c r="I2571" s="1468" t="s">
        <v>76</v>
      </c>
      <c r="J2571" s="1472" t="b">
        <v>0</v>
      </c>
      <c r="K2571" s="1473"/>
      <c r="L2571" s="1473"/>
      <c r="M2571" s="1463" t="s">
        <v>2464</v>
      </c>
      <c r="N2571" s="1463" t="s">
        <v>4937</v>
      </c>
      <c r="O2571" s="1474"/>
      <c r="P2571" s="1463" t="s">
        <v>2464</v>
      </c>
    </row>
    <row r="2572" hidden="1">
      <c r="A2572" s="1464">
        <v>2768.0</v>
      </c>
      <c r="B2572" s="1463" t="s">
        <v>18185</v>
      </c>
      <c r="C2572" s="1463" t="s">
        <v>18185</v>
      </c>
      <c r="D2572" s="1469">
        <v>44606.0</v>
      </c>
      <c r="E2572" s="1470" t="s">
        <v>18186</v>
      </c>
      <c r="F2572" s="1471">
        <v>6.45659336E8</v>
      </c>
      <c r="G2572" s="1471">
        <v>8.41414893E8</v>
      </c>
      <c r="H2572" s="1472" t="b">
        <v>0</v>
      </c>
      <c r="I2572" s="1468" t="s">
        <v>76</v>
      </c>
      <c r="J2572" s="1472" t="b">
        <v>1</v>
      </c>
      <c r="K2572" s="1468" t="s">
        <v>5142</v>
      </c>
      <c r="L2572" s="1471">
        <v>6.620964333E9</v>
      </c>
      <c r="M2572" s="1463" t="s">
        <v>2426</v>
      </c>
      <c r="N2572" s="1463" t="s">
        <v>5052</v>
      </c>
      <c r="P2572" s="1463" t="s">
        <v>2426</v>
      </c>
    </row>
    <row r="2573">
      <c r="A2573" s="1464">
        <v>2769.0</v>
      </c>
      <c r="B2573" s="1463" t="s">
        <v>5884</v>
      </c>
      <c r="C2573" s="1463" t="s">
        <v>5885</v>
      </c>
      <c r="D2573" s="1469">
        <v>44609.0</v>
      </c>
      <c r="E2573" s="1470" t="s">
        <v>5886</v>
      </c>
      <c r="F2573" s="1471">
        <v>7.6685088E7</v>
      </c>
      <c r="G2573" s="1471">
        <v>8.15500995E8</v>
      </c>
      <c r="H2573" s="1472" t="b">
        <v>1</v>
      </c>
      <c r="I2573" s="1468" t="s">
        <v>244</v>
      </c>
      <c r="J2573" s="1472" t="b">
        <v>1</v>
      </c>
      <c r="K2573" s="1468" t="s">
        <v>5142</v>
      </c>
      <c r="L2573" s="1471">
        <v>6.620964333E9</v>
      </c>
      <c r="M2573" s="1463" t="s">
        <v>2426</v>
      </c>
      <c r="N2573" s="1463" t="s">
        <v>244</v>
      </c>
      <c r="O2573" s="1463" t="s">
        <v>244</v>
      </c>
      <c r="P2573" s="1463" t="s">
        <v>4970</v>
      </c>
    </row>
    <row r="2574">
      <c r="A2574" s="1464">
        <v>2770.0</v>
      </c>
      <c r="B2574" s="1463" t="s">
        <v>5887</v>
      </c>
      <c r="C2574" s="1463" t="s">
        <v>5888</v>
      </c>
      <c r="D2574" s="1469">
        <v>44615.0</v>
      </c>
      <c r="E2574" s="1470" t="s">
        <v>5889</v>
      </c>
      <c r="F2574" s="1471">
        <v>9.74699919E8</v>
      </c>
      <c r="G2574" s="1471">
        <v>9.74699919E8</v>
      </c>
      <c r="H2574" s="1472" t="b">
        <v>1</v>
      </c>
      <c r="I2574" s="1468" t="s">
        <v>263</v>
      </c>
      <c r="J2574" s="1472" t="b">
        <v>1</v>
      </c>
      <c r="K2574" s="1468" t="s">
        <v>5142</v>
      </c>
      <c r="L2574" s="1471">
        <v>6.620964333E9</v>
      </c>
      <c r="M2574" s="1463" t="s">
        <v>2464</v>
      </c>
      <c r="N2574" s="1463" t="s">
        <v>244</v>
      </c>
      <c r="O2574" s="1463" t="s">
        <v>244</v>
      </c>
      <c r="P2574" s="1463" t="s">
        <v>8961</v>
      </c>
    </row>
    <row r="2575" hidden="1">
      <c r="A2575" s="1464">
        <v>2771.0</v>
      </c>
      <c r="B2575" s="1463" t="s">
        <v>18187</v>
      </c>
      <c r="C2575" s="1463" t="s">
        <v>18188</v>
      </c>
      <c r="D2575" s="1469">
        <v>44620.0</v>
      </c>
      <c r="E2575" s="1470" t="s">
        <v>18189</v>
      </c>
      <c r="F2575" s="1471">
        <v>9.54264646E8</v>
      </c>
      <c r="G2575" s="1471">
        <v>9.54264646E8</v>
      </c>
      <c r="H2575" s="1472" t="b">
        <v>0</v>
      </c>
      <c r="I2575" s="1468" t="s">
        <v>76</v>
      </c>
      <c r="J2575" s="1472" t="b">
        <v>0</v>
      </c>
      <c r="K2575" s="1468" t="s">
        <v>16262</v>
      </c>
      <c r="L2575" s="1471">
        <v>6.6876265441E10</v>
      </c>
      <c r="M2575" s="1474"/>
      <c r="N2575" s="1474"/>
      <c r="O2575" s="1474"/>
      <c r="P2575" s="1474"/>
    </row>
    <row r="2576" hidden="1">
      <c r="A2576" s="1464">
        <v>2772.0</v>
      </c>
      <c r="B2576" s="1463" t="s">
        <v>18190</v>
      </c>
      <c r="C2576" s="1463" t="s">
        <v>18191</v>
      </c>
      <c r="D2576" s="1469">
        <v>44609.0</v>
      </c>
      <c r="E2576" s="1470" t="s">
        <v>18192</v>
      </c>
      <c r="F2576" s="1471">
        <v>7.658445E7</v>
      </c>
      <c r="G2576" s="1471">
        <v>7.658445E7</v>
      </c>
      <c r="H2576" s="1472" t="b">
        <v>0</v>
      </c>
      <c r="I2576" s="1468" t="s">
        <v>5486</v>
      </c>
      <c r="J2576" s="1472" t="b">
        <v>0</v>
      </c>
      <c r="K2576" s="1468" t="s">
        <v>14736</v>
      </c>
      <c r="L2576" s="1471">
        <v>6.6944964881E10</v>
      </c>
      <c r="M2576" s="1474"/>
      <c r="N2576" s="1474"/>
      <c r="O2576" s="1474"/>
      <c r="P2576" s="1474"/>
    </row>
    <row r="2577">
      <c r="A2577" s="1464">
        <v>2773.0</v>
      </c>
      <c r="B2577" s="1463" t="s">
        <v>5890</v>
      </c>
      <c r="C2577" s="1463" t="s">
        <v>5890</v>
      </c>
      <c r="D2577" s="1469">
        <v>44615.0</v>
      </c>
      <c r="E2577" s="1470" t="s">
        <v>5891</v>
      </c>
      <c r="F2577" s="1471">
        <v>2.6867E7</v>
      </c>
      <c r="G2577" s="1471">
        <v>2.6867E7</v>
      </c>
      <c r="H2577" s="1472" t="b">
        <v>1</v>
      </c>
      <c r="I2577" s="1468" t="s">
        <v>76</v>
      </c>
      <c r="J2577" s="1472" t="b">
        <v>1</v>
      </c>
      <c r="K2577" s="1468" t="s">
        <v>4936</v>
      </c>
      <c r="L2577" s="1471">
        <v>6.6909921784E10</v>
      </c>
      <c r="M2577" s="1463" t="s">
        <v>2440</v>
      </c>
      <c r="N2577" s="1463" t="s">
        <v>244</v>
      </c>
      <c r="O2577" s="1463" t="s">
        <v>244</v>
      </c>
      <c r="P2577" s="1463" t="s">
        <v>2440</v>
      </c>
    </row>
    <row r="2578" hidden="1">
      <c r="A2578" s="1464">
        <v>2774.0</v>
      </c>
      <c r="B2578" s="1463" t="s">
        <v>18193</v>
      </c>
      <c r="C2578" s="1463" t="s">
        <v>18194</v>
      </c>
      <c r="D2578" s="1469">
        <v>44638.0</v>
      </c>
      <c r="E2578" s="1470" t="s">
        <v>18195</v>
      </c>
      <c r="F2578" s="1471">
        <v>8.36859145E8</v>
      </c>
      <c r="G2578" s="1471">
        <v>9.64178169E8</v>
      </c>
      <c r="H2578" s="1472" t="b">
        <v>0</v>
      </c>
      <c r="I2578" s="1468" t="s">
        <v>76</v>
      </c>
      <c r="J2578" s="1472" t="b">
        <v>0</v>
      </c>
      <c r="K2578" s="1468" t="s">
        <v>1204</v>
      </c>
      <c r="L2578" s="1471">
        <v>6.6839565594E10</v>
      </c>
      <c r="M2578" s="1463" t="s">
        <v>2432</v>
      </c>
      <c r="N2578" s="1463" t="s">
        <v>4990</v>
      </c>
      <c r="O2578" s="1463" t="s">
        <v>4990</v>
      </c>
      <c r="P2578" s="1463" t="s">
        <v>2432</v>
      </c>
    </row>
    <row r="2579" hidden="1">
      <c r="A2579" s="1464">
        <v>2775.0</v>
      </c>
      <c r="B2579" s="1463" t="s">
        <v>18196</v>
      </c>
      <c r="C2579" s="1463" t="s">
        <v>18197</v>
      </c>
      <c r="D2579" s="1469">
        <v>44615.0</v>
      </c>
      <c r="E2579" s="1470" t="s">
        <v>18198</v>
      </c>
      <c r="F2579" s="1471">
        <v>6.28387704E8</v>
      </c>
      <c r="G2579" s="1471">
        <v>6.28387704E8</v>
      </c>
      <c r="H2579" s="1472" t="b">
        <v>0</v>
      </c>
      <c r="I2579" s="1468" t="s">
        <v>263</v>
      </c>
      <c r="J2579" s="1472" t="b">
        <v>0</v>
      </c>
      <c r="K2579" s="1468" t="s">
        <v>14736</v>
      </c>
      <c r="L2579" s="1471">
        <v>6.6944964881E10</v>
      </c>
      <c r="M2579" s="1463" t="s">
        <v>2426</v>
      </c>
      <c r="O2579" s="1474"/>
      <c r="P2579" s="1463" t="s">
        <v>2426</v>
      </c>
    </row>
    <row r="2580" hidden="1">
      <c r="A2580" s="1464">
        <v>2776.0</v>
      </c>
      <c r="B2580" s="1463" t="s">
        <v>18199</v>
      </c>
      <c r="C2580" s="1463" t="s">
        <v>18200</v>
      </c>
      <c r="D2580" s="1469">
        <v>44618.0</v>
      </c>
      <c r="E2580" s="1470" t="s">
        <v>18201</v>
      </c>
      <c r="F2580" s="1471">
        <v>9.42366494E8</v>
      </c>
      <c r="G2580" s="1471">
        <v>9.42366494E8</v>
      </c>
      <c r="H2580" s="1472" t="b">
        <v>0</v>
      </c>
      <c r="I2580" s="1468" t="s">
        <v>76</v>
      </c>
      <c r="J2580" s="1472" t="b">
        <v>0</v>
      </c>
      <c r="K2580" s="1468" t="s">
        <v>5142</v>
      </c>
      <c r="L2580" s="1471">
        <v>6.620964333E9</v>
      </c>
      <c r="M2580" s="1463" t="s">
        <v>2432</v>
      </c>
      <c r="N2580" s="1463" t="s">
        <v>5077</v>
      </c>
      <c r="O2580" s="1474"/>
      <c r="P2580" s="1463" t="s">
        <v>2432</v>
      </c>
    </row>
    <row r="2581" hidden="1">
      <c r="A2581" s="1464">
        <v>2777.0</v>
      </c>
      <c r="B2581" s="1463" t="s">
        <v>18202</v>
      </c>
      <c r="C2581" s="1463" t="s">
        <v>18203</v>
      </c>
      <c r="D2581" s="1469">
        <v>44616.0</v>
      </c>
      <c r="E2581" s="1470" t="s">
        <v>18204</v>
      </c>
      <c r="F2581" s="1471">
        <v>3.8235777E7</v>
      </c>
      <c r="G2581" s="1471">
        <v>3.8235777E7</v>
      </c>
      <c r="H2581" s="1472" t="b">
        <v>0</v>
      </c>
      <c r="I2581" s="1468" t="s">
        <v>263</v>
      </c>
      <c r="J2581" s="1472" t="b">
        <v>0</v>
      </c>
      <c r="K2581" s="1468" t="s">
        <v>16044</v>
      </c>
      <c r="L2581" s="1471">
        <v>6.6629264222E10</v>
      </c>
      <c r="M2581" s="1474"/>
      <c r="N2581" s="1474"/>
      <c r="O2581" s="1474"/>
      <c r="P2581" s="1474"/>
    </row>
    <row r="2582" hidden="1">
      <c r="A2582" s="1464">
        <v>2778.0</v>
      </c>
      <c r="B2582" s="1463" t="s">
        <v>18205</v>
      </c>
      <c r="C2582" s="1463" t="s">
        <v>18206</v>
      </c>
      <c r="D2582" s="1469">
        <v>44636.0</v>
      </c>
      <c r="E2582" s="1470" t="s">
        <v>18207</v>
      </c>
      <c r="F2582" s="1471">
        <v>8.6391115E8</v>
      </c>
      <c r="G2582" s="1471">
        <v>8.6391115E8</v>
      </c>
      <c r="H2582" s="1472" t="b">
        <v>0</v>
      </c>
      <c r="I2582" s="1468" t="s">
        <v>76</v>
      </c>
      <c r="J2582" s="1472" t="b">
        <v>0</v>
      </c>
      <c r="K2582" s="1468" t="s">
        <v>14075</v>
      </c>
      <c r="L2582" s="1471">
        <v>6.6956633642E10</v>
      </c>
      <c r="M2582" s="1463" t="s">
        <v>2464</v>
      </c>
      <c r="N2582" s="1463" t="s">
        <v>4931</v>
      </c>
      <c r="O2582" s="1463" t="s">
        <v>4931</v>
      </c>
      <c r="P2582" s="1463" t="s">
        <v>2464</v>
      </c>
    </row>
    <row r="2583" hidden="1">
      <c r="A2583" s="1464">
        <v>2779.0</v>
      </c>
      <c r="B2583" s="1463" t="s">
        <v>18208</v>
      </c>
      <c r="C2583" s="1463" t="s">
        <v>18209</v>
      </c>
      <c r="D2583" s="1469">
        <v>44611.0</v>
      </c>
      <c r="E2583" s="1470" t="s">
        <v>18210</v>
      </c>
      <c r="F2583" s="1475">
        <v>6.60839E11</v>
      </c>
      <c r="G2583" s="1475">
        <v>6.60839E11</v>
      </c>
      <c r="H2583" s="1472" t="b">
        <v>0</v>
      </c>
      <c r="I2583" s="1468" t="s">
        <v>76</v>
      </c>
      <c r="J2583" s="1472" t="b">
        <v>1</v>
      </c>
      <c r="K2583" s="1473"/>
      <c r="L2583" s="1473"/>
      <c r="M2583" s="1474"/>
      <c r="N2583" s="1474"/>
      <c r="O2583" s="1474"/>
      <c r="P2583" s="1474"/>
    </row>
    <row r="2584">
      <c r="A2584" s="1464">
        <v>2780.0</v>
      </c>
      <c r="B2584" s="1463" t="s">
        <v>5892</v>
      </c>
      <c r="C2584" s="1463" t="s">
        <v>5893</v>
      </c>
      <c r="D2584" s="1469">
        <v>45271.0</v>
      </c>
      <c r="E2584" s="1470" t="s">
        <v>5894</v>
      </c>
      <c r="F2584" s="1471">
        <v>8.69179536E8</v>
      </c>
      <c r="G2584" s="1471">
        <v>8.69179536E8</v>
      </c>
      <c r="H2584" s="1472" t="b">
        <v>1</v>
      </c>
      <c r="I2584" s="1468" t="s">
        <v>263</v>
      </c>
      <c r="J2584" s="1472" t="b">
        <v>1</v>
      </c>
      <c r="K2584" s="1468" t="s">
        <v>1077</v>
      </c>
      <c r="L2584" s="1471">
        <v>6.6618258585E10</v>
      </c>
      <c r="M2584" s="1463" t="s">
        <v>2937</v>
      </c>
      <c r="N2584" s="1463" t="s">
        <v>244</v>
      </c>
      <c r="O2584" s="1463" t="s">
        <v>244</v>
      </c>
      <c r="P2584" s="1463" t="s">
        <v>2937</v>
      </c>
    </row>
    <row r="2585" hidden="1">
      <c r="A2585" s="1464">
        <v>2781.0</v>
      </c>
      <c r="B2585" s="1463" t="s">
        <v>18211</v>
      </c>
      <c r="C2585" s="1463" t="s">
        <v>18212</v>
      </c>
      <c r="D2585" s="1469">
        <v>44618.0</v>
      </c>
      <c r="E2585" s="1470" t="s">
        <v>18213</v>
      </c>
      <c r="F2585" s="1471">
        <v>7.6335888E7</v>
      </c>
      <c r="G2585" s="1471">
        <v>7.6335888E7</v>
      </c>
      <c r="H2585" s="1472" t="b">
        <v>0</v>
      </c>
      <c r="I2585" s="1468" t="s">
        <v>244</v>
      </c>
      <c r="J2585" s="1472" t="b">
        <v>1</v>
      </c>
      <c r="K2585" s="1468" t="s">
        <v>14736</v>
      </c>
      <c r="L2585" s="1471">
        <v>6.6944964881E10</v>
      </c>
      <c r="M2585" s="1474"/>
      <c r="N2585" s="1463" t="s">
        <v>244</v>
      </c>
      <c r="O2585" s="1463" t="s">
        <v>244</v>
      </c>
      <c r="P2585" s="1474"/>
    </row>
    <row r="2586" hidden="1">
      <c r="A2586" s="1464">
        <v>2782.0</v>
      </c>
      <c r="B2586" s="1463" t="s">
        <v>18214</v>
      </c>
      <c r="C2586" s="1463" t="s">
        <v>18215</v>
      </c>
      <c r="D2586" s="1469">
        <v>44614.0</v>
      </c>
      <c r="E2586" s="1470" t="s">
        <v>18216</v>
      </c>
      <c r="F2586" s="1471">
        <v>3.25371E7</v>
      </c>
      <c r="G2586" s="1471">
        <v>3.25371E7</v>
      </c>
      <c r="H2586" s="1472" t="b">
        <v>0</v>
      </c>
      <c r="I2586" s="1468" t="s">
        <v>5608</v>
      </c>
      <c r="J2586" s="1472" t="b">
        <v>0</v>
      </c>
      <c r="K2586" s="1468" t="s">
        <v>4936</v>
      </c>
      <c r="L2586" s="1471">
        <v>6.6909921784E10</v>
      </c>
      <c r="M2586" s="1463" t="s">
        <v>2426</v>
      </c>
      <c r="N2586" s="1463" t="s">
        <v>5608</v>
      </c>
      <c r="O2586" s="1463" t="s">
        <v>5608</v>
      </c>
      <c r="P2586" s="1463" t="s">
        <v>2426</v>
      </c>
    </row>
    <row r="2587" hidden="1">
      <c r="A2587" s="1464">
        <v>2783.0</v>
      </c>
      <c r="B2587" s="1463" t="s">
        <v>18217</v>
      </c>
      <c r="C2587" s="1463" t="s">
        <v>18217</v>
      </c>
      <c r="D2587" s="1469">
        <v>44630.0</v>
      </c>
      <c r="E2587" s="1470" t="s">
        <v>18218</v>
      </c>
      <c r="F2587" s="1471">
        <v>9.22258606E8</v>
      </c>
      <c r="G2587" s="1471">
        <v>9.22258606E8</v>
      </c>
      <c r="H2587" s="1472" t="b">
        <v>0</v>
      </c>
      <c r="I2587" s="1468" t="s">
        <v>76</v>
      </c>
      <c r="J2587" s="1472" t="b">
        <v>0</v>
      </c>
      <c r="K2587" s="1468" t="s">
        <v>4940</v>
      </c>
      <c r="L2587" s="1471">
        <v>6.68193916E10</v>
      </c>
      <c r="M2587" s="1474"/>
      <c r="N2587" s="1474"/>
      <c r="O2587" s="1474"/>
      <c r="P2587" s="1474"/>
    </row>
    <row r="2588" hidden="1">
      <c r="A2588" s="1464">
        <v>2784.0</v>
      </c>
      <c r="B2588" s="1463" t="s">
        <v>18219</v>
      </c>
      <c r="C2588" s="1463" t="s">
        <v>18220</v>
      </c>
      <c r="D2588" s="1469">
        <v>44595.0</v>
      </c>
      <c r="E2588" s="1470" t="s">
        <v>18221</v>
      </c>
      <c r="F2588" s="1471">
        <v>6.55987E8</v>
      </c>
      <c r="G2588" s="1471">
        <v>6.55987E8</v>
      </c>
      <c r="H2588" s="1472" t="b">
        <v>0</v>
      </c>
      <c r="I2588" s="1468" t="s">
        <v>76</v>
      </c>
      <c r="J2588" s="1472" t="b">
        <v>0</v>
      </c>
      <c r="K2588" s="1468" t="s">
        <v>1204</v>
      </c>
      <c r="L2588" s="1471">
        <v>6.6839565594E10</v>
      </c>
      <c r="M2588" s="1463" t="s">
        <v>2432</v>
      </c>
      <c r="N2588" s="1463" t="s">
        <v>8578</v>
      </c>
      <c r="O2588" s="1463" t="s">
        <v>6679</v>
      </c>
      <c r="P2588" s="1463" t="s">
        <v>2432</v>
      </c>
    </row>
    <row r="2589" hidden="1">
      <c r="A2589" s="1464">
        <v>2785.0</v>
      </c>
      <c r="B2589" s="1463" t="s">
        <v>18222</v>
      </c>
      <c r="C2589" s="1463" t="s">
        <v>18223</v>
      </c>
      <c r="D2589" s="1469">
        <v>44623.0</v>
      </c>
      <c r="E2589" s="1470" t="s">
        <v>18224</v>
      </c>
      <c r="F2589" s="1471">
        <v>9.70976861E8</v>
      </c>
      <c r="G2589" s="1471">
        <v>9.70976861E8</v>
      </c>
      <c r="H2589" s="1472" t="b">
        <v>0</v>
      </c>
      <c r="I2589" s="1468" t="s">
        <v>76</v>
      </c>
      <c r="J2589" s="1472" t="b">
        <v>0</v>
      </c>
      <c r="K2589" s="1468" t="s">
        <v>1204</v>
      </c>
      <c r="L2589" s="1471">
        <v>6.6839565594E10</v>
      </c>
      <c r="M2589" s="1463" t="s">
        <v>2432</v>
      </c>
      <c r="N2589" s="1463" t="s">
        <v>5196</v>
      </c>
      <c r="O2589" s="1463" t="s">
        <v>18225</v>
      </c>
      <c r="P2589" s="1463" t="s">
        <v>2432</v>
      </c>
    </row>
    <row r="2590" hidden="1">
      <c r="A2590" s="1464">
        <v>2786.0</v>
      </c>
      <c r="B2590" s="1463" t="s">
        <v>18226</v>
      </c>
      <c r="C2590" s="1463" t="s">
        <v>18227</v>
      </c>
      <c r="D2590" s="1469">
        <v>44616.0</v>
      </c>
      <c r="E2590" s="1470" t="s">
        <v>18228</v>
      </c>
      <c r="F2590" s="1471">
        <v>9.82898758E8</v>
      </c>
      <c r="G2590" s="1471">
        <v>9.82898758E8</v>
      </c>
      <c r="H2590" s="1472" t="b">
        <v>0</v>
      </c>
      <c r="I2590" s="1468" t="s">
        <v>263</v>
      </c>
      <c r="J2590" s="1472" t="b">
        <v>0</v>
      </c>
      <c r="K2590" s="1468" t="s">
        <v>14736</v>
      </c>
      <c r="L2590" s="1471">
        <v>6.6944964881E10</v>
      </c>
      <c r="M2590" s="1463" t="s">
        <v>2426</v>
      </c>
      <c r="O2590" s="1474"/>
      <c r="P2590" s="1463" t="s">
        <v>2426</v>
      </c>
    </row>
    <row r="2591" hidden="1">
      <c r="A2591" s="1464">
        <v>2787.0</v>
      </c>
      <c r="B2591" s="1463" t="s">
        <v>18229</v>
      </c>
      <c r="C2591" s="1463" t="s">
        <v>18230</v>
      </c>
      <c r="D2591" s="1469">
        <v>44616.0</v>
      </c>
      <c r="E2591" s="1470" t="s">
        <v>18231</v>
      </c>
      <c r="F2591" s="1471">
        <v>3.84216114E8</v>
      </c>
      <c r="G2591" s="1471">
        <v>3.84216114E8</v>
      </c>
      <c r="H2591" s="1472" t="b">
        <v>0</v>
      </c>
      <c r="I2591" s="1468" t="s">
        <v>263</v>
      </c>
      <c r="J2591" s="1472" t="b">
        <v>0</v>
      </c>
      <c r="K2591" s="1468" t="s">
        <v>14736</v>
      </c>
      <c r="L2591" s="1471">
        <v>6.6944964881E10</v>
      </c>
      <c r="M2591" s="1474"/>
      <c r="N2591" s="1474"/>
      <c r="O2591" s="1474"/>
      <c r="P2591" s="1474"/>
    </row>
    <row r="2592">
      <c r="A2592" s="1464">
        <v>2788.0</v>
      </c>
      <c r="B2592" s="1463" t="s">
        <v>5895</v>
      </c>
      <c r="C2592" s="1463" t="s">
        <v>5896</v>
      </c>
      <c r="D2592" s="1469">
        <v>44616.0</v>
      </c>
      <c r="E2592" s="1470" t="s">
        <v>5897</v>
      </c>
      <c r="F2592" s="1471">
        <v>9.71469977E8</v>
      </c>
      <c r="G2592" s="1471">
        <v>9.71469977E8</v>
      </c>
      <c r="H2592" s="1472" t="b">
        <v>1</v>
      </c>
      <c r="I2592" s="1468" t="s">
        <v>244</v>
      </c>
      <c r="J2592" s="1472" t="b">
        <v>1</v>
      </c>
      <c r="K2592" s="1468" t="s">
        <v>5142</v>
      </c>
      <c r="L2592" s="1471">
        <v>6.620964333E9</v>
      </c>
      <c r="M2592" s="1463" t="s">
        <v>2464</v>
      </c>
      <c r="N2592" s="1463" t="s">
        <v>5848</v>
      </c>
      <c r="O2592" s="1463" t="s">
        <v>5848</v>
      </c>
      <c r="P2592" s="1463" t="s">
        <v>7453</v>
      </c>
    </row>
    <row r="2593" hidden="1">
      <c r="A2593" s="1464">
        <v>2789.0</v>
      </c>
      <c r="B2593" s="1463" t="s">
        <v>18232</v>
      </c>
      <c r="C2593" s="1463" t="s">
        <v>18233</v>
      </c>
      <c r="D2593" s="1469">
        <v>44620.0</v>
      </c>
      <c r="E2593" s="1470" t="s">
        <v>18234</v>
      </c>
      <c r="F2593" s="1471">
        <v>8.17257748E8</v>
      </c>
      <c r="G2593" s="1471">
        <v>8.17257748E8</v>
      </c>
      <c r="H2593" s="1472" t="b">
        <v>0</v>
      </c>
      <c r="I2593" s="1468" t="s">
        <v>5691</v>
      </c>
      <c r="J2593" s="1472" t="b">
        <v>0</v>
      </c>
      <c r="K2593" s="1468" t="s">
        <v>5142</v>
      </c>
      <c r="L2593" s="1471">
        <v>6.620964333E9</v>
      </c>
      <c r="M2593" s="1463" t="s">
        <v>2426</v>
      </c>
      <c r="N2593" s="1463" t="s">
        <v>5691</v>
      </c>
      <c r="O2593" s="1463" t="s">
        <v>5691</v>
      </c>
      <c r="P2593" s="1463" t="s">
        <v>2426</v>
      </c>
    </row>
    <row r="2594" hidden="1">
      <c r="A2594" s="1464">
        <v>2791.0</v>
      </c>
      <c r="B2594" s="1463" t="s">
        <v>18235</v>
      </c>
      <c r="C2594" s="1463" t="s">
        <v>18236</v>
      </c>
      <c r="D2594" s="1469">
        <v>44616.0</v>
      </c>
      <c r="E2594" s="1470" t="s">
        <v>18237</v>
      </c>
      <c r="F2594" s="1471">
        <v>3.2632111E7</v>
      </c>
      <c r="G2594" s="1471">
        <v>3.2632111E7</v>
      </c>
      <c r="H2594" s="1472" t="b">
        <v>0</v>
      </c>
      <c r="I2594" s="1468" t="s">
        <v>5608</v>
      </c>
      <c r="J2594" s="1472" t="b">
        <v>0</v>
      </c>
      <c r="K2594" s="1468" t="s">
        <v>4936</v>
      </c>
      <c r="L2594" s="1471">
        <v>6.6909921784E10</v>
      </c>
      <c r="M2594" s="1463" t="s">
        <v>2426</v>
      </c>
      <c r="N2594" s="1463" t="s">
        <v>5608</v>
      </c>
      <c r="O2594" s="1463" t="s">
        <v>5608</v>
      </c>
      <c r="P2594" s="1463" t="s">
        <v>2426</v>
      </c>
    </row>
    <row r="2595">
      <c r="A2595" s="1464">
        <v>2792.0</v>
      </c>
      <c r="B2595" s="1463" t="s">
        <v>5898</v>
      </c>
      <c r="C2595" s="1463" t="s">
        <v>5898</v>
      </c>
      <c r="D2595" s="1469">
        <v>44727.0</v>
      </c>
      <c r="E2595" s="1470" t="s">
        <v>5899</v>
      </c>
      <c r="F2595" s="1471">
        <v>9.09901152E8</v>
      </c>
      <c r="G2595" s="1471">
        <v>9.09901152E8</v>
      </c>
      <c r="H2595" s="1472" t="b">
        <v>1</v>
      </c>
      <c r="I2595" s="1468" t="s">
        <v>76</v>
      </c>
      <c r="J2595" s="1472" t="b">
        <v>1</v>
      </c>
      <c r="K2595" s="1468" t="s">
        <v>1077</v>
      </c>
      <c r="L2595" s="1471">
        <v>6.6618258585E10</v>
      </c>
      <c r="M2595" s="1463" t="s">
        <v>2426</v>
      </c>
      <c r="N2595" s="1463" t="s">
        <v>244</v>
      </c>
      <c r="O2595" s="1463" t="s">
        <v>244</v>
      </c>
      <c r="P2595" s="1463" t="s">
        <v>2426</v>
      </c>
    </row>
    <row r="2596" hidden="1">
      <c r="A2596" s="1464">
        <v>2793.0</v>
      </c>
      <c r="B2596" s="1463" t="s">
        <v>18238</v>
      </c>
      <c r="C2596" s="1463" t="s">
        <v>18238</v>
      </c>
      <c r="D2596" s="1469">
        <v>44727.0</v>
      </c>
      <c r="E2596" s="1470" t="s">
        <v>18239</v>
      </c>
      <c r="F2596" s="1471">
        <v>9.09901152E8</v>
      </c>
      <c r="G2596" s="1471">
        <v>9.09901142E8</v>
      </c>
      <c r="H2596" s="1472" t="b">
        <v>0</v>
      </c>
      <c r="I2596" s="1468" t="s">
        <v>76</v>
      </c>
      <c r="J2596" s="1472" t="b">
        <v>0</v>
      </c>
      <c r="K2596" s="1468" t="s">
        <v>1077</v>
      </c>
      <c r="L2596" s="1471">
        <v>6.6618258585E10</v>
      </c>
      <c r="M2596" s="1463" t="s">
        <v>2937</v>
      </c>
      <c r="N2596" s="1463" t="s">
        <v>4951</v>
      </c>
      <c r="O2596" s="1474"/>
      <c r="P2596" s="1463" t="s">
        <v>2937</v>
      </c>
    </row>
    <row r="2597">
      <c r="A2597" s="1464">
        <v>2794.0</v>
      </c>
      <c r="B2597" s="1463" t="s">
        <v>5900</v>
      </c>
      <c r="C2597" s="1463" t="s">
        <v>5900</v>
      </c>
      <c r="D2597" s="1469">
        <v>44727.0</v>
      </c>
      <c r="E2597" s="1470" t="s">
        <v>5901</v>
      </c>
      <c r="F2597" s="1471">
        <v>6.38422381E8</v>
      </c>
      <c r="G2597" s="1471">
        <v>6.38422381E8</v>
      </c>
      <c r="H2597" s="1472" t="b">
        <v>1</v>
      </c>
      <c r="I2597" s="1468" t="s">
        <v>5608</v>
      </c>
      <c r="J2597" s="1472" t="b">
        <v>1</v>
      </c>
      <c r="K2597" s="1468" t="s">
        <v>1077</v>
      </c>
      <c r="L2597" s="1471">
        <v>6.6618258585E10</v>
      </c>
      <c r="M2597" s="1463" t="s">
        <v>2476</v>
      </c>
      <c r="N2597" s="1463" t="s">
        <v>244</v>
      </c>
      <c r="O2597" s="1463" t="s">
        <v>244</v>
      </c>
      <c r="P2597" s="1463" t="s">
        <v>5760</v>
      </c>
    </row>
    <row r="2598">
      <c r="A2598" s="1464">
        <v>2795.0</v>
      </c>
      <c r="B2598" s="1463" t="s">
        <v>5902</v>
      </c>
      <c r="C2598" s="1463" t="s">
        <v>5902</v>
      </c>
      <c r="D2598" s="1469">
        <v>44727.0</v>
      </c>
      <c r="E2598" s="1470" t="s">
        <v>5903</v>
      </c>
      <c r="F2598" s="1471">
        <v>9.09901152E8</v>
      </c>
      <c r="G2598" s="1471">
        <v>9.0990115E8</v>
      </c>
      <c r="H2598" s="1472" t="b">
        <v>1</v>
      </c>
      <c r="I2598" s="1468" t="s">
        <v>76</v>
      </c>
      <c r="J2598" s="1472" t="b">
        <v>1</v>
      </c>
      <c r="K2598" s="1468" t="s">
        <v>1077</v>
      </c>
      <c r="L2598" s="1471">
        <v>6.6618258585E10</v>
      </c>
      <c r="M2598" s="1463" t="s">
        <v>2426</v>
      </c>
      <c r="N2598" s="1463" t="s">
        <v>244</v>
      </c>
      <c r="O2598" s="1463" t="s">
        <v>244</v>
      </c>
      <c r="P2598" s="1463" t="s">
        <v>11147</v>
      </c>
    </row>
    <row r="2599" hidden="1">
      <c r="A2599" s="1464">
        <v>2796.0</v>
      </c>
      <c r="B2599" s="1463" t="s">
        <v>18240</v>
      </c>
      <c r="C2599" s="1463" t="s">
        <v>18241</v>
      </c>
      <c r="D2599" s="1469">
        <v>44618.0</v>
      </c>
      <c r="E2599" s="1470" t="s">
        <v>18242</v>
      </c>
      <c r="F2599" s="1471">
        <v>2.0052492E7</v>
      </c>
      <c r="G2599" s="1471">
        <v>8.9063355E8</v>
      </c>
      <c r="H2599" s="1472" t="b">
        <v>0</v>
      </c>
      <c r="I2599" s="1468" t="s">
        <v>76</v>
      </c>
      <c r="J2599" s="1472" t="b">
        <v>1</v>
      </c>
      <c r="K2599" s="1468" t="s">
        <v>14255</v>
      </c>
      <c r="L2599" s="1476"/>
      <c r="M2599" s="1463" t="s">
        <v>2432</v>
      </c>
      <c r="N2599" s="1474"/>
      <c r="O2599" s="1474"/>
      <c r="P2599" s="1463" t="s">
        <v>2432</v>
      </c>
    </row>
    <row r="2600" hidden="1">
      <c r="A2600" s="1464">
        <v>2797.0</v>
      </c>
      <c r="B2600" s="1463" t="s">
        <v>18243</v>
      </c>
      <c r="C2600" s="1463" t="s">
        <v>18244</v>
      </c>
      <c r="D2600" s="1469">
        <v>44619.0</v>
      </c>
      <c r="E2600" s="1470" t="s">
        <v>18245</v>
      </c>
      <c r="F2600" s="1471">
        <v>2.0802111E7</v>
      </c>
      <c r="G2600" s="1471">
        <v>2.0802111E7</v>
      </c>
      <c r="H2600" s="1472" t="b">
        <v>0</v>
      </c>
      <c r="I2600" s="1468" t="s">
        <v>76</v>
      </c>
      <c r="J2600" s="1472" t="b">
        <v>0</v>
      </c>
      <c r="K2600" s="1468" t="s">
        <v>14075</v>
      </c>
      <c r="L2600" s="1471">
        <v>6.6956633642E10</v>
      </c>
      <c r="M2600" s="1463" t="s">
        <v>4930</v>
      </c>
      <c r="N2600" s="1463" t="s">
        <v>4930</v>
      </c>
      <c r="O2600" s="1474"/>
      <c r="P2600" s="1474"/>
    </row>
    <row r="2601" hidden="1">
      <c r="A2601" s="1464">
        <v>2798.0</v>
      </c>
      <c r="B2601" s="1463" t="s">
        <v>18246</v>
      </c>
      <c r="C2601" s="1463" t="s">
        <v>18247</v>
      </c>
      <c r="D2601" s="1469">
        <v>44621.0</v>
      </c>
      <c r="E2601" s="1470" t="s">
        <v>18248</v>
      </c>
      <c r="F2601" s="1471">
        <v>9.5495182E8</v>
      </c>
      <c r="G2601" s="1471">
        <v>9.5495182E8</v>
      </c>
      <c r="H2601" s="1472" t="b">
        <v>0</v>
      </c>
      <c r="I2601" s="1468" t="s">
        <v>76</v>
      </c>
      <c r="J2601" s="1472" t="b">
        <v>0</v>
      </c>
      <c r="K2601" s="1468" t="s">
        <v>5142</v>
      </c>
      <c r="L2601" s="1471">
        <v>6.620964333E9</v>
      </c>
      <c r="M2601" s="1463" t="s">
        <v>2426</v>
      </c>
      <c r="O2601" s="1474"/>
      <c r="P2601" s="1463" t="s">
        <v>2426</v>
      </c>
    </row>
    <row r="2602" hidden="1">
      <c r="A2602" s="1464">
        <v>2799.0</v>
      </c>
      <c r="B2602" s="1463" t="s">
        <v>18249</v>
      </c>
      <c r="C2602" s="1463" t="s">
        <v>18249</v>
      </c>
      <c r="D2602" s="1469">
        <v>44617.0</v>
      </c>
      <c r="E2602" s="1470" t="s">
        <v>18250</v>
      </c>
      <c r="F2602" s="1471">
        <v>9.22840461E8</v>
      </c>
      <c r="G2602" s="1471">
        <v>9.22840461E8</v>
      </c>
      <c r="H2602" s="1472" t="b">
        <v>0</v>
      </c>
      <c r="I2602" s="1468" t="s">
        <v>76</v>
      </c>
      <c r="J2602" s="1472" t="b">
        <v>0</v>
      </c>
      <c r="K2602" s="1468" t="s">
        <v>5142</v>
      </c>
      <c r="L2602" s="1471">
        <v>6.620964333E9</v>
      </c>
      <c r="M2602" s="1463" t="s">
        <v>2426</v>
      </c>
      <c r="O2602" s="1463" t="s">
        <v>5398</v>
      </c>
      <c r="P2602" s="1463" t="s">
        <v>2426</v>
      </c>
    </row>
    <row r="2603" hidden="1">
      <c r="A2603" s="1464">
        <v>2800.0</v>
      </c>
      <c r="B2603" s="1463" t="s">
        <v>18251</v>
      </c>
      <c r="C2603" s="1463" t="s">
        <v>18252</v>
      </c>
      <c r="D2603" s="1469">
        <v>44617.0</v>
      </c>
      <c r="E2603" s="1470" t="s">
        <v>18253</v>
      </c>
      <c r="F2603" s="1471">
        <v>6.6044311515E10</v>
      </c>
      <c r="G2603" s="1475">
        <v>6.6098E11</v>
      </c>
      <c r="H2603" s="1472" t="b">
        <v>0</v>
      </c>
      <c r="I2603" s="1468" t="s">
        <v>76</v>
      </c>
      <c r="J2603" s="1472" t="b">
        <v>1</v>
      </c>
      <c r="K2603" s="1473"/>
      <c r="L2603" s="1473"/>
      <c r="M2603" s="1463" t="s">
        <v>2464</v>
      </c>
      <c r="N2603" s="1474"/>
      <c r="O2603" s="1474"/>
      <c r="P2603" s="1463" t="s">
        <v>2464</v>
      </c>
    </row>
    <row r="2604">
      <c r="A2604" s="1464">
        <v>2801.0</v>
      </c>
      <c r="B2604" s="1463" t="s">
        <v>5905</v>
      </c>
      <c r="C2604" s="1463" t="s">
        <v>5906</v>
      </c>
      <c r="D2604" s="1469">
        <v>45455.0</v>
      </c>
      <c r="E2604" s="1470" t="s">
        <v>5907</v>
      </c>
      <c r="F2604" s="1471">
        <v>9.29509699E8</v>
      </c>
      <c r="G2604" s="1471">
        <v>9.29509699E8</v>
      </c>
      <c r="H2604" s="1472" t="b">
        <v>1</v>
      </c>
      <c r="I2604" s="1468" t="s">
        <v>5608</v>
      </c>
      <c r="J2604" s="1472" t="b">
        <v>1</v>
      </c>
      <c r="K2604" s="1468" t="s">
        <v>1204</v>
      </c>
      <c r="L2604" s="1471">
        <v>6.6839565594E10</v>
      </c>
      <c r="M2604" s="1463" t="s">
        <v>2464</v>
      </c>
      <c r="N2604" s="1463" t="s">
        <v>6692</v>
      </c>
      <c r="O2604" s="1463" t="s">
        <v>6692</v>
      </c>
      <c r="P2604" s="1463" t="s">
        <v>5881</v>
      </c>
    </row>
    <row r="2605">
      <c r="A2605" s="1464">
        <v>2802.0</v>
      </c>
      <c r="B2605" s="1463" t="s">
        <v>5909</v>
      </c>
      <c r="C2605" s="1463" t="s">
        <v>5910</v>
      </c>
      <c r="D2605" s="1469">
        <v>45028.0</v>
      </c>
      <c r="E2605" s="1470" t="s">
        <v>5911</v>
      </c>
      <c r="F2605" s="1471">
        <v>2.3660505E7</v>
      </c>
      <c r="G2605" s="1471">
        <v>9.59082628E8</v>
      </c>
      <c r="H2605" s="1472" t="b">
        <v>1</v>
      </c>
      <c r="I2605" s="1468" t="s">
        <v>76</v>
      </c>
      <c r="J2605" s="1472" t="b">
        <v>1</v>
      </c>
      <c r="K2605" s="1468" t="s">
        <v>5142</v>
      </c>
      <c r="L2605" s="1471">
        <v>6.620964333E9</v>
      </c>
      <c r="M2605" s="1463" t="s">
        <v>2464</v>
      </c>
      <c r="N2605" s="1463" t="s">
        <v>6107</v>
      </c>
      <c r="O2605" s="1463" t="s">
        <v>6107</v>
      </c>
      <c r="P2605" s="1463" t="s">
        <v>2464</v>
      </c>
    </row>
    <row r="2606" hidden="1">
      <c r="A2606" s="1464">
        <v>2803.0</v>
      </c>
      <c r="B2606" s="1463" t="s">
        <v>18254</v>
      </c>
      <c r="C2606" s="1463" t="s">
        <v>18255</v>
      </c>
      <c r="D2606" s="1469">
        <v>44628.0</v>
      </c>
      <c r="E2606" s="1470" t="s">
        <v>18256</v>
      </c>
      <c r="F2606" s="1471">
        <v>6.11738717E8</v>
      </c>
      <c r="G2606" s="1471">
        <v>6.11738717E8</v>
      </c>
      <c r="H2606" s="1472" t="b">
        <v>0</v>
      </c>
      <c r="I2606" s="1468" t="s">
        <v>244</v>
      </c>
      <c r="J2606" s="1472" t="b">
        <v>0</v>
      </c>
      <c r="K2606" s="1468" t="s">
        <v>16044</v>
      </c>
      <c r="L2606" s="1471">
        <v>6.6629264222E10</v>
      </c>
      <c r="M2606" s="1474"/>
      <c r="N2606" s="1463" t="s">
        <v>244</v>
      </c>
      <c r="O2606" s="1463" t="s">
        <v>15764</v>
      </c>
    </row>
    <row r="2607" hidden="1">
      <c r="A2607" s="1464">
        <v>2804.0</v>
      </c>
      <c r="B2607" s="1463" t="s">
        <v>18257</v>
      </c>
      <c r="C2607" s="1463" t="s">
        <v>18257</v>
      </c>
      <c r="D2607" s="1469">
        <v>44623.0</v>
      </c>
      <c r="E2607" s="1470" t="s">
        <v>18258</v>
      </c>
      <c r="F2607" s="1471">
        <v>2.2233922E7</v>
      </c>
      <c r="G2607" s="1471">
        <v>6.2626311E8</v>
      </c>
      <c r="H2607" s="1472" t="b">
        <v>0</v>
      </c>
      <c r="I2607" s="1468" t="s">
        <v>76</v>
      </c>
      <c r="J2607" s="1472" t="b">
        <v>0</v>
      </c>
      <c r="K2607" s="1468" t="s">
        <v>14736</v>
      </c>
      <c r="L2607" s="1471">
        <v>6.6944964881E10</v>
      </c>
      <c r="M2607" s="1463" t="s">
        <v>2426</v>
      </c>
      <c r="N2607" s="1463" t="s">
        <v>5102</v>
      </c>
      <c r="O2607" s="1463" t="s">
        <v>5102</v>
      </c>
      <c r="P2607" s="1463" t="s">
        <v>2426</v>
      </c>
    </row>
    <row r="2608" hidden="1">
      <c r="A2608" s="1464">
        <v>2805.0</v>
      </c>
      <c r="B2608" s="1463" t="s">
        <v>18259</v>
      </c>
      <c r="C2608" s="1463" t="s">
        <v>18260</v>
      </c>
      <c r="D2608" s="1469">
        <v>44621.0</v>
      </c>
      <c r="E2608" s="1470" t="s">
        <v>18261</v>
      </c>
      <c r="F2608" s="1471">
        <v>8.12342086E8</v>
      </c>
      <c r="G2608" s="1471">
        <v>8.12342086E8</v>
      </c>
      <c r="H2608" s="1472" t="b">
        <v>0</v>
      </c>
      <c r="I2608" s="1468" t="s">
        <v>76</v>
      </c>
      <c r="J2608" s="1472" t="b">
        <v>0</v>
      </c>
      <c r="K2608" s="1468" t="s">
        <v>4929</v>
      </c>
      <c r="L2608" s="1475">
        <v>6.69232E15</v>
      </c>
      <c r="M2608" s="1463" t="s">
        <v>2464</v>
      </c>
      <c r="N2608" s="1474"/>
      <c r="O2608" s="1463" t="s">
        <v>5213</v>
      </c>
      <c r="P2608" s="1463" t="s">
        <v>2464</v>
      </c>
    </row>
    <row r="2609">
      <c r="A2609" s="1464">
        <v>2806.0</v>
      </c>
      <c r="B2609" s="1463" t="s">
        <v>5912</v>
      </c>
      <c r="C2609" s="1463" t="s">
        <v>5913</v>
      </c>
      <c r="D2609" s="1469">
        <v>44628.0</v>
      </c>
      <c r="E2609" s="1470" t="s">
        <v>5914</v>
      </c>
      <c r="F2609" s="1471">
        <v>9.24933399E8</v>
      </c>
      <c r="G2609" s="1471">
        <v>9.24917788E8</v>
      </c>
      <c r="H2609" s="1472" t="b">
        <v>1</v>
      </c>
      <c r="I2609" s="1468" t="s">
        <v>76</v>
      </c>
      <c r="J2609" s="1472" t="b">
        <v>1</v>
      </c>
      <c r="K2609" s="1468" t="s">
        <v>5142</v>
      </c>
      <c r="L2609" s="1471">
        <v>6.620964333E9</v>
      </c>
      <c r="M2609" s="1463" t="s">
        <v>2426</v>
      </c>
      <c r="N2609" s="1463" t="s">
        <v>5196</v>
      </c>
      <c r="O2609" s="1463" t="s">
        <v>6175</v>
      </c>
      <c r="P2609" s="1463" t="s">
        <v>2426</v>
      </c>
    </row>
    <row r="2610" hidden="1">
      <c r="A2610" s="1464">
        <v>2807.0</v>
      </c>
      <c r="B2610" s="1463" t="s">
        <v>18262</v>
      </c>
      <c r="C2610" s="1463" t="s">
        <v>18263</v>
      </c>
      <c r="D2610" s="1469">
        <v>44621.0</v>
      </c>
      <c r="E2610" s="1470" t="s">
        <v>18264</v>
      </c>
      <c r="F2610" s="1471">
        <v>8.30869779E8</v>
      </c>
      <c r="G2610" s="1471">
        <v>8.30869779E8</v>
      </c>
      <c r="H2610" s="1472" t="b">
        <v>0</v>
      </c>
      <c r="I2610" s="1468" t="s">
        <v>76</v>
      </c>
      <c r="J2610" s="1472" t="b">
        <v>1</v>
      </c>
      <c r="K2610" s="1473"/>
      <c r="L2610" s="1473"/>
      <c r="M2610" s="1463" t="s">
        <v>2426</v>
      </c>
      <c r="O2610" s="1474"/>
      <c r="P2610" s="1463" t="s">
        <v>2426</v>
      </c>
    </row>
    <row r="2611" hidden="1">
      <c r="A2611" s="1464">
        <v>2808.0</v>
      </c>
      <c r="B2611" s="1463" t="s">
        <v>18265</v>
      </c>
      <c r="C2611" s="1463" t="s">
        <v>18265</v>
      </c>
      <c r="D2611" s="1469">
        <v>44648.0</v>
      </c>
      <c r="E2611" s="1470" t="s">
        <v>18266</v>
      </c>
      <c r="F2611" s="1471">
        <v>6.1172408E8</v>
      </c>
      <c r="G2611" s="1471">
        <v>8.99699323E8</v>
      </c>
      <c r="H2611" s="1472" t="b">
        <v>0</v>
      </c>
      <c r="I2611" s="1468" t="s">
        <v>244</v>
      </c>
      <c r="J2611" s="1472" t="b">
        <v>0</v>
      </c>
      <c r="K2611" s="1468" t="s">
        <v>5142</v>
      </c>
      <c r="L2611" s="1471">
        <v>6.620964333E9</v>
      </c>
      <c r="M2611" s="1463" t="s">
        <v>2476</v>
      </c>
      <c r="N2611" s="1463" t="s">
        <v>244</v>
      </c>
      <c r="O2611" s="1463" t="s">
        <v>244</v>
      </c>
      <c r="P2611" s="1463" t="s">
        <v>5423</v>
      </c>
    </row>
    <row r="2612" hidden="1">
      <c r="A2612" s="1464">
        <v>2809.0</v>
      </c>
      <c r="B2612" s="1463" t="s">
        <v>18267</v>
      </c>
      <c r="C2612" s="1463" t="s">
        <v>18268</v>
      </c>
      <c r="D2612" s="1469">
        <v>44910.0</v>
      </c>
      <c r="E2612" s="1470" t="s">
        <v>18269</v>
      </c>
      <c r="F2612" s="1471">
        <v>8.18935552E8</v>
      </c>
      <c r="G2612" s="1471">
        <v>8.18935552E8</v>
      </c>
      <c r="H2612" s="1472" t="b">
        <v>0</v>
      </c>
      <c r="I2612" s="1468" t="s">
        <v>76</v>
      </c>
      <c r="J2612" s="1472" t="b">
        <v>0</v>
      </c>
      <c r="K2612" s="1468" t="s">
        <v>14075</v>
      </c>
      <c r="L2612" s="1471">
        <v>6.6956633642E10</v>
      </c>
      <c r="M2612" s="1463" t="s">
        <v>2464</v>
      </c>
      <c r="N2612" s="1463" t="s">
        <v>3864</v>
      </c>
      <c r="O2612" s="1463" t="s">
        <v>3864</v>
      </c>
      <c r="P2612" s="1463" t="s">
        <v>2464</v>
      </c>
    </row>
    <row r="2613">
      <c r="A2613" s="1464">
        <v>2810.0</v>
      </c>
      <c r="B2613" s="1463" t="s">
        <v>5915</v>
      </c>
      <c r="C2613" s="1463" t="s">
        <v>5916</v>
      </c>
      <c r="D2613" s="1469">
        <v>44642.0</v>
      </c>
      <c r="E2613" s="1470" t="s">
        <v>5917</v>
      </c>
      <c r="F2613" s="1471">
        <v>8.3701371E8</v>
      </c>
      <c r="G2613" s="1468">
        <v>8.3701371E8</v>
      </c>
      <c r="H2613" s="1472" t="b">
        <v>1</v>
      </c>
      <c r="I2613" s="1468" t="s">
        <v>244</v>
      </c>
      <c r="J2613" s="1472" t="b">
        <v>1</v>
      </c>
      <c r="K2613" s="1468" t="s">
        <v>4929</v>
      </c>
      <c r="L2613" s="1475">
        <v>6.69232E15</v>
      </c>
      <c r="M2613" s="1463" t="s">
        <v>2937</v>
      </c>
      <c r="N2613" s="1463" t="s">
        <v>5486</v>
      </c>
      <c r="O2613" s="1463" t="s">
        <v>5486</v>
      </c>
      <c r="P2613" s="1463" t="s">
        <v>5831</v>
      </c>
    </row>
    <row r="2614">
      <c r="A2614" s="1464">
        <v>2811.0</v>
      </c>
      <c r="B2614" s="1463" t="s">
        <v>5918</v>
      </c>
      <c r="C2614" s="1463" t="s">
        <v>5919</v>
      </c>
      <c r="D2614" s="1469">
        <v>44642.0</v>
      </c>
      <c r="E2614" s="1470" t="s">
        <v>5920</v>
      </c>
      <c r="F2614" s="1471">
        <v>6.537629E8</v>
      </c>
      <c r="G2614" s="1471">
        <v>6.537629E8</v>
      </c>
      <c r="H2614" s="1472" t="b">
        <v>1</v>
      </c>
      <c r="I2614" s="1468" t="s">
        <v>244</v>
      </c>
      <c r="J2614" s="1472" t="b">
        <v>1</v>
      </c>
      <c r="K2614" s="1468" t="s">
        <v>4929</v>
      </c>
      <c r="L2614" s="1475">
        <v>6.69232E15</v>
      </c>
      <c r="M2614" s="1463" t="s">
        <v>2659</v>
      </c>
      <c r="N2614" s="1463" t="s">
        <v>5052</v>
      </c>
      <c r="O2614" s="1463" t="s">
        <v>5052</v>
      </c>
      <c r="P2614" s="1463" t="s">
        <v>8490</v>
      </c>
    </row>
    <row r="2615" hidden="1">
      <c r="A2615" s="1464">
        <v>2812.0</v>
      </c>
      <c r="B2615" s="1463" t="s">
        <v>18270</v>
      </c>
      <c r="C2615" s="1463" t="s">
        <v>18271</v>
      </c>
      <c r="D2615" s="1469">
        <v>44628.0</v>
      </c>
      <c r="E2615" s="1470" t="s">
        <v>18272</v>
      </c>
      <c r="F2615" s="1471">
        <v>6.11738717E8</v>
      </c>
      <c r="G2615" s="1471">
        <v>6.11738717E8</v>
      </c>
      <c r="H2615" s="1472" t="b">
        <v>0</v>
      </c>
      <c r="I2615" s="1468" t="s">
        <v>244</v>
      </c>
      <c r="J2615" s="1472" t="b">
        <v>0</v>
      </c>
      <c r="K2615" s="1473"/>
      <c r="L2615" s="1473"/>
      <c r="M2615" s="1463" t="s">
        <v>2426</v>
      </c>
      <c r="O2615" s="1474"/>
      <c r="P2615" s="1463" t="s">
        <v>2426</v>
      </c>
    </row>
    <row r="2616">
      <c r="A2616" s="1464">
        <v>2813.0</v>
      </c>
      <c r="B2616" s="1463" t="s">
        <v>5921</v>
      </c>
      <c r="C2616" s="1463" t="s">
        <v>5922</v>
      </c>
      <c r="D2616" s="1469">
        <v>44628.0</v>
      </c>
      <c r="E2616" s="1470" t="s">
        <v>5923</v>
      </c>
      <c r="F2616" s="1471">
        <v>2.2540404E7</v>
      </c>
      <c r="G2616" s="1471">
        <v>8.47000242E8</v>
      </c>
      <c r="H2616" s="1472" t="b">
        <v>1</v>
      </c>
      <c r="I2616" s="1468" t="s">
        <v>76</v>
      </c>
      <c r="J2616" s="1472" t="b">
        <v>1</v>
      </c>
      <c r="K2616" s="1468" t="s">
        <v>4936</v>
      </c>
      <c r="L2616" s="1471">
        <v>6.6909921784E10</v>
      </c>
      <c r="M2616" s="1463" t="s">
        <v>2437</v>
      </c>
      <c r="N2616" s="1463" t="s">
        <v>263</v>
      </c>
      <c r="O2616" s="1463" t="s">
        <v>263</v>
      </c>
      <c r="P2616" s="1463" t="s">
        <v>5346</v>
      </c>
    </row>
    <row r="2617" hidden="1">
      <c r="A2617" s="1464">
        <v>2814.0</v>
      </c>
      <c r="B2617" s="1463" t="s">
        <v>18273</v>
      </c>
      <c r="C2617" s="1463" t="s">
        <v>18274</v>
      </c>
      <c r="D2617" s="1469">
        <v>44630.0</v>
      </c>
      <c r="E2617" s="1470" t="s">
        <v>18275</v>
      </c>
      <c r="F2617" s="1471">
        <v>9.25734411E8</v>
      </c>
      <c r="G2617" s="1471">
        <v>9.25734411E8</v>
      </c>
      <c r="H2617" s="1472" t="b">
        <v>0</v>
      </c>
      <c r="I2617" s="1468" t="s">
        <v>76</v>
      </c>
      <c r="J2617" s="1472" t="b">
        <v>0</v>
      </c>
      <c r="K2617" s="1468" t="s">
        <v>13602</v>
      </c>
      <c r="L2617" s="1476"/>
      <c r="M2617" s="1463" t="s">
        <v>2464</v>
      </c>
      <c r="N2617" s="1463" t="s">
        <v>5019</v>
      </c>
      <c r="O2617" s="1463" t="s">
        <v>5019</v>
      </c>
      <c r="P2617" s="1463" t="s">
        <v>2464</v>
      </c>
    </row>
    <row r="2618" hidden="1">
      <c r="A2618" s="1464">
        <v>2815.0</v>
      </c>
      <c r="B2618" s="1463" t="s">
        <v>18276</v>
      </c>
      <c r="C2618" s="1463" t="s">
        <v>18277</v>
      </c>
      <c r="D2618" s="1469">
        <v>44629.0</v>
      </c>
      <c r="E2618" s="1470" t="s">
        <v>18278</v>
      </c>
      <c r="F2618" s="1471">
        <v>7.6428E7</v>
      </c>
      <c r="G2618" s="1471">
        <v>7.6428E7</v>
      </c>
      <c r="H2618" s="1472" t="b">
        <v>0</v>
      </c>
      <c r="I2618" s="1468" t="s">
        <v>5486</v>
      </c>
      <c r="J2618" s="1472" t="b">
        <v>0</v>
      </c>
      <c r="K2618" s="1468" t="s">
        <v>14736</v>
      </c>
      <c r="L2618" s="1471">
        <v>6.6944964881E10</v>
      </c>
      <c r="M2618" s="1474"/>
      <c r="N2618" s="1474"/>
      <c r="O2618" s="1474"/>
      <c r="P2618" s="1474"/>
    </row>
    <row r="2619">
      <c r="A2619" s="1464">
        <v>2816.0</v>
      </c>
      <c r="B2619" s="1463" t="s">
        <v>5925</v>
      </c>
      <c r="C2619" s="1463" t="s">
        <v>5926</v>
      </c>
      <c r="D2619" s="1469">
        <v>45644.0</v>
      </c>
      <c r="E2619" s="1470" t="s">
        <v>5927</v>
      </c>
      <c r="F2619" s="1471">
        <v>8.00342958E8</v>
      </c>
      <c r="G2619" s="1471">
        <v>8.00342958E8</v>
      </c>
      <c r="H2619" s="1472" t="b">
        <v>1</v>
      </c>
      <c r="I2619" s="1468" t="s">
        <v>76</v>
      </c>
      <c r="J2619" s="1472" t="b">
        <v>1</v>
      </c>
      <c r="K2619" s="1468" t="s">
        <v>4936</v>
      </c>
      <c r="L2619" s="1471">
        <v>6.6909921784E10</v>
      </c>
      <c r="M2619" s="1463" t="s">
        <v>2426</v>
      </c>
      <c r="N2619" s="1463" t="s">
        <v>263</v>
      </c>
      <c r="O2619" s="1463" t="s">
        <v>263</v>
      </c>
      <c r="P2619" s="1463" t="s">
        <v>5316</v>
      </c>
    </row>
    <row r="2620">
      <c r="A2620" s="1464">
        <v>2817.0</v>
      </c>
      <c r="B2620" s="1463" t="s">
        <v>5928</v>
      </c>
      <c r="C2620" s="1463" t="s">
        <v>5928</v>
      </c>
      <c r="D2620" s="1469">
        <v>44742.0</v>
      </c>
      <c r="E2620" s="1470" t="s">
        <v>5929</v>
      </c>
      <c r="F2620" s="1471">
        <v>2.0044741E7</v>
      </c>
      <c r="G2620" s="1471">
        <v>8.1797965E8</v>
      </c>
      <c r="H2620" s="1472" t="b">
        <v>1</v>
      </c>
      <c r="I2620" s="1468" t="s">
        <v>76</v>
      </c>
      <c r="J2620" s="1472" t="b">
        <v>1</v>
      </c>
      <c r="K2620" s="1468" t="s">
        <v>5142</v>
      </c>
      <c r="L2620" s="1471">
        <v>6.620964333E9</v>
      </c>
      <c r="M2620" s="1463" t="s">
        <v>2476</v>
      </c>
      <c r="N2620" s="1463" t="s">
        <v>263</v>
      </c>
      <c r="O2620" s="1463" t="s">
        <v>263</v>
      </c>
      <c r="P2620" s="1463" t="s">
        <v>5556</v>
      </c>
    </row>
    <row r="2621" hidden="1">
      <c r="A2621" s="1464">
        <v>2818.0</v>
      </c>
      <c r="B2621" s="1463" t="s">
        <v>18279</v>
      </c>
      <c r="C2621" s="1463" t="s">
        <v>18280</v>
      </c>
      <c r="D2621" s="1469">
        <v>44632.0</v>
      </c>
      <c r="E2621" s="1470" t="s">
        <v>18281</v>
      </c>
      <c r="F2621" s="1471">
        <v>6.15623665E8</v>
      </c>
      <c r="G2621" s="1471">
        <v>6.15623665E8</v>
      </c>
      <c r="H2621" s="1472" t="b">
        <v>0</v>
      </c>
      <c r="I2621" s="1468" t="s">
        <v>76</v>
      </c>
      <c r="J2621" s="1472" t="b">
        <v>1</v>
      </c>
      <c r="K2621" s="1468" t="s">
        <v>14736</v>
      </c>
      <c r="L2621" s="1471">
        <v>6.6944964881E10</v>
      </c>
      <c r="M2621" s="1463" t="s">
        <v>2937</v>
      </c>
      <c r="N2621" s="1463" t="s">
        <v>6679</v>
      </c>
      <c r="O2621" s="1463" t="s">
        <v>6679</v>
      </c>
      <c r="P2621" s="1463" t="s">
        <v>2937</v>
      </c>
    </row>
    <row r="2622" hidden="1">
      <c r="A2622" s="1464">
        <v>2819.0</v>
      </c>
      <c r="B2622" s="1463" t="s">
        <v>12545</v>
      </c>
      <c r="C2622" s="1463" t="s">
        <v>12545</v>
      </c>
      <c r="D2622" s="1469">
        <v>44626.0</v>
      </c>
      <c r="E2622" s="1470" t="s">
        <v>18282</v>
      </c>
      <c r="F2622" s="1471">
        <v>6.626867E9</v>
      </c>
      <c r="G2622" s="1471">
        <v>6.626867E9</v>
      </c>
      <c r="H2622" s="1472" t="b">
        <v>0</v>
      </c>
      <c r="I2622" s="1468" t="s">
        <v>76</v>
      </c>
      <c r="J2622" s="1472" t="b">
        <v>1</v>
      </c>
      <c r="K2622" s="1473"/>
      <c r="L2622" s="1473"/>
      <c r="M2622" s="1463" t="s">
        <v>2426</v>
      </c>
      <c r="N2622" s="1463" t="s">
        <v>5089</v>
      </c>
      <c r="O2622" s="1474"/>
      <c r="P2622" s="1463" t="s">
        <v>2426</v>
      </c>
    </row>
    <row r="2623">
      <c r="A2623" s="1464">
        <v>2820.0</v>
      </c>
      <c r="B2623" s="1463" t="s">
        <v>5930</v>
      </c>
      <c r="C2623" s="1463" t="s">
        <v>5931</v>
      </c>
      <c r="D2623" s="1469">
        <v>44650.0</v>
      </c>
      <c r="E2623" s="1470" t="s">
        <v>5932</v>
      </c>
      <c r="F2623" s="1471">
        <v>2.7182E7</v>
      </c>
      <c r="G2623" s="1471">
        <v>2.7182E7</v>
      </c>
      <c r="H2623" s="1472" t="b">
        <v>1</v>
      </c>
      <c r="I2623" s="1468" t="s">
        <v>76</v>
      </c>
      <c r="J2623" s="1472" t="b">
        <v>1</v>
      </c>
      <c r="K2623" s="1468" t="s">
        <v>4936</v>
      </c>
      <c r="L2623" s="1471">
        <v>6.6909921784E10</v>
      </c>
      <c r="M2623" s="1463" t="s">
        <v>2464</v>
      </c>
      <c r="N2623" s="1463" t="s">
        <v>263</v>
      </c>
      <c r="O2623" s="1463" t="s">
        <v>263</v>
      </c>
      <c r="P2623" s="1463" t="s">
        <v>2464</v>
      </c>
    </row>
    <row r="2624" hidden="1">
      <c r="A2624" s="1464">
        <v>2821.0</v>
      </c>
      <c r="B2624" s="1463" t="s">
        <v>12545</v>
      </c>
      <c r="C2624" s="1463" t="s">
        <v>12545</v>
      </c>
      <c r="D2624" s="1469">
        <v>44628.0</v>
      </c>
      <c r="E2624" s="1470" t="s">
        <v>18283</v>
      </c>
      <c r="F2624" s="1471">
        <v>6.39359407E8</v>
      </c>
      <c r="G2624" s="1471">
        <v>6.39359407E8</v>
      </c>
      <c r="H2624" s="1472" t="b">
        <v>0</v>
      </c>
      <c r="I2624" s="1468" t="s">
        <v>76</v>
      </c>
      <c r="J2624" s="1472" t="b">
        <v>1</v>
      </c>
      <c r="K2624" s="1473"/>
      <c r="L2624" s="1473"/>
      <c r="M2624" s="1463" t="s">
        <v>2432</v>
      </c>
      <c r="N2624" s="1463" t="s">
        <v>5098</v>
      </c>
      <c r="P2624" s="1463" t="s">
        <v>2432</v>
      </c>
    </row>
    <row r="2625" hidden="1">
      <c r="A2625" s="1464">
        <v>2822.0</v>
      </c>
      <c r="B2625" s="1463" t="s">
        <v>18284</v>
      </c>
      <c r="C2625" s="1463" t="s">
        <v>18284</v>
      </c>
      <c r="D2625" s="1469">
        <v>44636.0</v>
      </c>
      <c r="E2625" s="1470" t="s">
        <v>18285</v>
      </c>
      <c r="F2625" s="1471">
        <v>3.9552888E7</v>
      </c>
      <c r="G2625" s="1471">
        <v>3.9552888E7</v>
      </c>
      <c r="H2625" s="1472" t="b">
        <v>0</v>
      </c>
      <c r="I2625" s="1468" t="s">
        <v>6964</v>
      </c>
      <c r="J2625" s="1472" t="b">
        <v>0</v>
      </c>
      <c r="K2625" s="1473"/>
      <c r="L2625" s="1473"/>
      <c r="M2625" s="1463" t="s">
        <v>2426</v>
      </c>
      <c r="N2625" s="1463" t="s">
        <v>6965</v>
      </c>
      <c r="O2625" s="1463" t="s">
        <v>6965</v>
      </c>
      <c r="P2625" s="1463" t="s">
        <v>2426</v>
      </c>
    </row>
    <row r="2626">
      <c r="A2626" s="1464">
        <v>2823.0</v>
      </c>
      <c r="B2626" s="1463" t="s">
        <v>5934</v>
      </c>
      <c r="C2626" s="1463" t="s">
        <v>18286</v>
      </c>
      <c r="D2626" s="1469">
        <v>44645.0</v>
      </c>
      <c r="E2626" s="1470" t="s">
        <v>5936</v>
      </c>
      <c r="F2626" s="1471">
        <v>9.7058091E8</v>
      </c>
      <c r="G2626" s="1471">
        <v>9.7058091E8</v>
      </c>
      <c r="H2626" s="1472" t="b">
        <v>1</v>
      </c>
      <c r="I2626" s="1468" t="s">
        <v>263</v>
      </c>
      <c r="J2626" s="1472" t="b">
        <v>1</v>
      </c>
      <c r="K2626" s="1468" t="s">
        <v>5142</v>
      </c>
      <c r="L2626" s="1471">
        <v>6.620964333E9</v>
      </c>
      <c r="M2626" s="1463" t="s">
        <v>2464</v>
      </c>
      <c r="N2626" s="1463" t="s">
        <v>263</v>
      </c>
      <c r="O2626" s="1463" t="s">
        <v>263</v>
      </c>
      <c r="P2626" s="1463" t="s">
        <v>2464</v>
      </c>
    </row>
    <row r="2627">
      <c r="A2627" s="1464">
        <v>2824.0</v>
      </c>
      <c r="B2627" s="1463" t="s">
        <v>5937</v>
      </c>
      <c r="C2627" s="1463" t="s">
        <v>5938</v>
      </c>
      <c r="D2627" s="1469">
        <v>45448.0</v>
      </c>
      <c r="E2627" s="1470" t="s">
        <v>5939</v>
      </c>
      <c r="F2627" s="1471">
        <v>6.13903444E8</v>
      </c>
      <c r="G2627" s="1471">
        <v>6.13903444E8</v>
      </c>
      <c r="H2627" s="1472" t="b">
        <v>1</v>
      </c>
      <c r="I2627" s="1468" t="s">
        <v>76</v>
      </c>
      <c r="J2627" s="1472" t="b">
        <v>1</v>
      </c>
      <c r="K2627" s="1468" t="s">
        <v>4929</v>
      </c>
      <c r="L2627" s="1475">
        <v>6.69232E15</v>
      </c>
      <c r="M2627" s="1463" t="s">
        <v>2426</v>
      </c>
      <c r="N2627" s="1463" t="s">
        <v>263</v>
      </c>
      <c r="O2627" s="1463" t="s">
        <v>263</v>
      </c>
      <c r="P2627" s="1463" t="s">
        <v>5582</v>
      </c>
    </row>
    <row r="2628" hidden="1">
      <c r="A2628" s="1464">
        <v>2825.0</v>
      </c>
      <c r="B2628" s="1463" t="s">
        <v>18287</v>
      </c>
      <c r="C2628" s="1463" t="s">
        <v>18288</v>
      </c>
      <c r="D2628" s="1469">
        <v>44649.0</v>
      </c>
      <c r="E2628" s="1470" t="s">
        <v>18289</v>
      </c>
      <c r="F2628" s="1471">
        <v>9.24678884E8</v>
      </c>
      <c r="G2628" s="1471">
        <v>9.24678884E8</v>
      </c>
      <c r="H2628" s="1472" t="b">
        <v>0</v>
      </c>
      <c r="I2628" s="1468" t="s">
        <v>263</v>
      </c>
      <c r="J2628" s="1472" t="b">
        <v>0</v>
      </c>
      <c r="K2628" s="1468" t="s">
        <v>4929</v>
      </c>
      <c r="L2628" s="1475">
        <v>6.69232E15</v>
      </c>
      <c r="M2628" s="1463" t="s">
        <v>2426</v>
      </c>
      <c r="N2628" s="1463" t="s">
        <v>263</v>
      </c>
      <c r="O2628" s="1463" t="s">
        <v>263</v>
      </c>
      <c r="P2628" s="1463" t="s">
        <v>2426</v>
      </c>
    </row>
    <row r="2629" hidden="1">
      <c r="A2629" s="1464">
        <v>2826.0</v>
      </c>
      <c r="B2629" s="1463" t="s">
        <v>18290</v>
      </c>
      <c r="C2629" s="1463" t="s">
        <v>18291</v>
      </c>
      <c r="D2629" s="1469">
        <v>44649.0</v>
      </c>
      <c r="E2629" s="1470" t="s">
        <v>18292</v>
      </c>
      <c r="F2629" s="1471">
        <v>6.11728887E8</v>
      </c>
      <c r="G2629" s="1471">
        <v>6.11728887E8</v>
      </c>
      <c r="H2629" s="1472" t="b">
        <v>0</v>
      </c>
      <c r="I2629" s="1468" t="s">
        <v>5608</v>
      </c>
      <c r="J2629" s="1472" t="b">
        <v>0</v>
      </c>
      <c r="K2629" s="1468" t="s">
        <v>4929</v>
      </c>
      <c r="L2629" s="1475">
        <v>6.69232E15</v>
      </c>
      <c r="M2629" s="1463" t="s">
        <v>2426</v>
      </c>
      <c r="N2629" s="1463" t="s">
        <v>5608</v>
      </c>
      <c r="O2629" s="1463" t="s">
        <v>5608</v>
      </c>
      <c r="P2629" s="1463" t="s">
        <v>2426</v>
      </c>
    </row>
    <row r="2630" hidden="1">
      <c r="A2630" s="1464">
        <v>2827.0</v>
      </c>
      <c r="B2630" s="1463" t="s">
        <v>18293</v>
      </c>
      <c r="C2630" s="1463" t="s">
        <v>18294</v>
      </c>
      <c r="D2630" s="1469">
        <v>44649.0</v>
      </c>
      <c r="E2630" s="1470" t="s">
        <v>18295</v>
      </c>
      <c r="F2630" s="1471">
        <v>9.24438881E8</v>
      </c>
      <c r="G2630" s="1471">
        <v>9.24438881E8</v>
      </c>
      <c r="H2630" s="1472" t="b">
        <v>0</v>
      </c>
      <c r="I2630" s="1468" t="s">
        <v>5541</v>
      </c>
      <c r="J2630" s="1472" t="b">
        <v>0</v>
      </c>
      <c r="K2630" s="1468" t="s">
        <v>4929</v>
      </c>
      <c r="L2630" s="1475">
        <v>6.69232E15</v>
      </c>
      <c r="M2630" s="1463" t="s">
        <v>2426</v>
      </c>
      <c r="N2630" s="1463" t="s">
        <v>5542</v>
      </c>
      <c r="O2630" s="1463" t="s">
        <v>5872</v>
      </c>
      <c r="P2630" s="1463" t="s">
        <v>2426</v>
      </c>
    </row>
    <row r="2631" hidden="1">
      <c r="A2631" s="1464">
        <v>2828.0</v>
      </c>
      <c r="B2631" s="1463" t="s">
        <v>18296</v>
      </c>
      <c r="C2631" s="1463" t="s">
        <v>18297</v>
      </c>
      <c r="D2631" s="1469">
        <v>44630.0</v>
      </c>
      <c r="E2631" s="1470" t="s">
        <v>18298</v>
      </c>
      <c r="F2631" s="1471">
        <v>6.16019888E8</v>
      </c>
      <c r="G2631" s="1471">
        <v>6.16019888E8</v>
      </c>
      <c r="H2631" s="1472" t="b">
        <v>0</v>
      </c>
      <c r="I2631" s="1468" t="s">
        <v>76</v>
      </c>
      <c r="J2631" s="1472" t="b">
        <v>0</v>
      </c>
      <c r="K2631" s="1468" t="s">
        <v>1077</v>
      </c>
      <c r="L2631" s="1471">
        <v>6.6618258585E10</v>
      </c>
      <c r="M2631" s="1463" t="s">
        <v>2536</v>
      </c>
      <c r="N2631" s="1474"/>
      <c r="O2631" s="1463" t="s">
        <v>4931</v>
      </c>
      <c r="P2631" s="1463" t="s">
        <v>5110</v>
      </c>
    </row>
    <row r="2632" hidden="1">
      <c r="A2632" s="1464">
        <v>2829.0</v>
      </c>
      <c r="B2632" s="1463" t="s">
        <v>18299</v>
      </c>
      <c r="C2632" s="1463" t="s">
        <v>18300</v>
      </c>
      <c r="D2632" s="1469">
        <v>44642.0</v>
      </c>
      <c r="E2632" s="1470" t="s">
        <v>18301</v>
      </c>
      <c r="F2632" s="1471">
        <v>9.72179028E8</v>
      </c>
      <c r="G2632" s="1471">
        <v>9.72179028E8</v>
      </c>
      <c r="H2632" s="1472" t="b">
        <v>0</v>
      </c>
      <c r="I2632" s="1468" t="s">
        <v>76</v>
      </c>
      <c r="J2632" s="1472" t="b">
        <v>0</v>
      </c>
      <c r="K2632" s="1468" t="s">
        <v>16078</v>
      </c>
      <c r="L2632" s="1471">
        <v>6.698412274E10</v>
      </c>
      <c r="M2632" s="1463" t="s">
        <v>2432</v>
      </c>
      <c r="N2632" s="1463" t="s">
        <v>4954</v>
      </c>
      <c r="O2632" s="1463" t="s">
        <v>4954</v>
      </c>
      <c r="P2632" s="1463" t="s">
        <v>2432</v>
      </c>
    </row>
    <row r="2633">
      <c r="A2633" s="1464">
        <v>2830.0</v>
      </c>
      <c r="B2633" s="1463" t="s">
        <v>5941</v>
      </c>
      <c r="C2633" s="1463" t="s">
        <v>5942</v>
      </c>
      <c r="D2633" s="1469">
        <v>44638.0</v>
      </c>
      <c r="E2633" s="1470" t="s">
        <v>5943</v>
      </c>
      <c r="F2633" s="1471">
        <v>3.3266155E7</v>
      </c>
      <c r="G2633" s="1471">
        <v>3.3266155E7</v>
      </c>
      <c r="H2633" s="1472" t="b">
        <v>1</v>
      </c>
      <c r="I2633" s="1468" t="s">
        <v>263</v>
      </c>
      <c r="J2633" s="1472" t="b">
        <v>1</v>
      </c>
      <c r="K2633" s="1468" t="s">
        <v>4936</v>
      </c>
      <c r="L2633" s="1471">
        <v>6.6909921784E10</v>
      </c>
      <c r="M2633" s="1463" t="s">
        <v>2464</v>
      </c>
      <c r="N2633" s="1463" t="s">
        <v>263</v>
      </c>
      <c r="O2633" s="1463" t="s">
        <v>263</v>
      </c>
      <c r="P2633" s="1463" t="s">
        <v>2464</v>
      </c>
    </row>
    <row r="2634" hidden="1">
      <c r="A2634" s="1464">
        <v>2831.0</v>
      </c>
      <c r="B2634" s="1463" t="s">
        <v>18302</v>
      </c>
      <c r="C2634" s="1463" t="s">
        <v>18302</v>
      </c>
      <c r="D2634" s="1469">
        <v>44655.0</v>
      </c>
      <c r="E2634" s="1470" t="s">
        <v>18303</v>
      </c>
      <c r="F2634" s="1471">
        <v>8.09897807E8</v>
      </c>
      <c r="G2634" s="1471">
        <v>8.09897807E8</v>
      </c>
      <c r="H2634" s="1472" t="b">
        <v>0</v>
      </c>
      <c r="I2634" s="1468" t="s">
        <v>76</v>
      </c>
      <c r="J2634" s="1472" t="b">
        <v>0</v>
      </c>
      <c r="K2634" s="1468" t="s">
        <v>14255</v>
      </c>
      <c r="L2634" s="1476"/>
      <c r="M2634" s="1463" t="s">
        <v>2426</v>
      </c>
      <c r="O2634" s="1474"/>
      <c r="P2634" s="1463" t="s">
        <v>2426</v>
      </c>
    </row>
    <row r="2635" hidden="1">
      <c r="A2635" s="1464">
        <v>2832.0</v>
      </c>
      <c r="B2635" s="1463" t="s">
        <v>18304</v>
      </c>
      <c r="C2635" s="1463" t="s">
        <v>18304</v>
      </c>
      <c r="D2635" s="1469">
        <v>44648.0</v>
      </c>
      <c r="E2635" s="1470" t="s">
        <v>18305</v>
      </c>
      <c r="F2635" s="1471">
        <v>7.6603847E7</v>
      </c>
      <c r="G2635" s="1471">
        <v>7.6603847E7</v>
      </c>
      <c r="H2635" s="1472" t="b">
        <v>0</v>
      </c>
      <c r="I2635" s="1468" t="s">
        <v>244</v>
      </c>
      <c r="J2635" s="1472" t="b">
        <v>0</v>
      </c>
      <c r="K2635" s="1468" t="s">
        <v>14736</v>
      </c>
      <c r="L2635" s="1471">
        <v>6.6944964881E10</v>
      </c>
      <c r="M2635" s="1474"/>
      <c r="N2635" s="1474"/>
      <c r="O2635" s="1474"/>
      <c r="P2635" s="1474"/>
    </row>
    <row r="2636" hidden="1">
      <c r="A2636" s="1464">
        <v>2833.0</v>
      </c>
      <c r="B2636" s="1463" t="s">
        <v>18306</v>
      </c>
      <c r="C2636" s="1463" t="s">
        <v>18307</v>
      </c>
      <c r="D2636" s="1469">
        <v>44638.0</v>
      </c>
      <c r="E2636" s="1470" t="s">
        <v>18308</v>
      </c>
      <c r="F2636" s="1471">
        <v>9.39576934E8</v>
      </c>
      <c r="G2636" s="1471">
        <v>9.39215976E8</v>
      </c>
      <c r="H2636" s="1472" t="b">
        <v>0</v>
      </c>
      <c r="I2636" s="1468" t="s">
        <v>244</v>
      </c>
      <c r="J2636" s="1472" t="b">
        <v>1</v>
      </c>
      <c r="K2636" s="1468" t="s">
        <v>14736</v>
      </c>
      <c r="L2636" s="1471">
        <v>6.6944964881E10</v>
      </c>
      <c r="M2636" s="1474"/>
      <c r="N2636" s="1463" t="s">
        <v>244</v>
      </c>
      <c r="O2636" s="1463" t="s">
        <v>244</v>
      </c>
      <c r="P2636" s="1474"/>
    </row>
    <row r="2637" hidden="1">
      <c r="A2637" s="1464">
        <v>2834.0</v>
      </c>
      <c r="B2637" s="1463" t="s">
        <v>18309</v>
      </c>
      <c r="C2637" s="1463" t="s">
        <v>18309</v>
      </c>
      <c r="D2637" s="1469">
        <v>44630.0</v>
      </c>
      <c r="E2637" s="1470" t="s">
        <v>18310</v>
      </c>
      <c r="F2637" s="1471">
        <v>2.0094999E7</v>
      </c>
      <c r="G2637" s="1471">
        <v>2.0094999E7</v>
      </c>
      <c r="H2637" s="1472" t="b">
        <v>0</v>
      </c>
      <c r="I2637" s="1468" t="s">
        <v>76</v>
      </c>
      <c r="J2637" s="1472" t="b">
        <v>1</v>
      </c>
      <c r="K2637" s="1473"/>
      <c r="L2637" s="1473"/>
      <c r="M2637" s="1463" t="s">
        <v>5006</v>
      </c>
      <c r="N2637" s="1463" t="s">
        <v>5006</v>
      </c>
      <c r="P2637" s="1474"/>
    </row>
    <row r="2638" hidden="1">
      <c r="A2638" s="1464">
        <v>2835.0</v>
      </c>
      <c r="B2638" s="1463" t="s">
        <v>14210</v>
      </c>
      <c r="C2638" s="1463" t="s">
        <v>14210</v>
      </c>
      <c r="D2638" s="1469">
        <v>44637.0</v>
      </c>
      <c r="E2638" s="1470" t="s">
        <v>18311</v>
      </c>
      <c r="F2638" s="1471">
        <v>6.29962649E8</v>
      </c>
      <c r="G2638" s="1471">
        <v>6.29962649E8</v>
      </c>
      <c r="H2638" s="1472" t="b">
        <v>0</v>
      </c>
      <c r="I2638" s="1468" t="s">
        <v>76</v>
      </c>
      <c r="J2638" s="1472" t="b">
        <v>0</v>
      </c>
      <c r="K2638" s="1468" t="s">
        <v>5142</v>
      </c>
      <c r="L2638" s="1471">
        <v>6.620964333E9</v>
      </c>
      <c r="M2638" s="1463" t="s">
        <v>5391</v>
      </c>
      <c r="N2638" s="1463" t="s">
        <v>7507</v>
      </c>
      <c r="O2638" s="1463" t="s">
        <v>5510</v>
      </c>
      <c r="P2638" s="1463" t="s">
        <v>5391</v>
      </c>
    </row>
    <row r="2639" hidden="1">
      <c r="A2639" s="1464">
        <v>2836.0</v>
      </c>
      <c r="B2639" s="1463" t="s">
        <v>18312</v>
      </c>
      <c r="C2639" s="1463" t="s">
        <v>18313</v>
      </c>
      <c r="D2639" s="1469">
        <v>44630.0</v>
      </c>
      <c r="E2639" s="1470" t="s">
        <v>18314</v>
      </c>
      <c r="F2639" s="1471">
        <v>7.6343111E7</v>
      </c>
      <c r="G2639" s="1471">
        <v>7.6343111E7</v>
      </c>
      <c r="H2639" s="1472" t="b">
        <v>0</v>
      </c>
      <c r="I2639" s="1468" t="s">
        <v>244</v>
      </c>
      <c r="J2639" s="1472" t="b">
        <v>1</v>
      </c>
      <c r="K2639" s="1468" t="s">
        <v>14736</v>
      </c>
      <c r="L2639" s="1471">
        <v>6.6944964881E10</v>
      </c>
      <c r="M2639" s="1474"/>
      <c r="N2639" s="1463" t="s">
        <v>244</v>
      </c>
      <c r="O2639" s="1463" t="s">
        <v>244</v>
      </c>
      <c r="P2639" s="1474"/>
    </row>
    <row r="2640" hidden="1">
      <c r="A2640" s="1464">
        <v>2837.0</v>
      </c>
      <c r="B2640" s="1463" t="s">
        <v>18315</v>
      </c>
      <c r="C2640" s="1463" t="s">
        <v>18316</v>
      </c>
      <c r="D2640" s="1469">
        <v>44641.0</v>
      </c>
      <c r="E2640" s="1470" t="s">
        <v>18317</v>
      </c>
      <c r="F2640" s="1471">
        <v>7.6618217E7</v>
      </c>
      <c r="G2640" s="1471">
        <v>7.6618217E7</v>
      </c>
      <c r="H2640" s="1472" t="b">
        <v>0</v>
      </c>
      <c r="I2640" s="1468" t="s">
        <v>244</v>
      </c>
      <c r="J2640" s="1472" t="b">
        <v>0</v>
      </c>
      <c r="K2640" s="1468" t="s">
        <v>14736</v>
      </c>
      <c r="L2640" s="1471">
        <v>6.6944964881E10</v>
      </c>
      <c r="M2640" s="1474"/>
      <c r="N2640" s="1474"/>
      <c r="O2640" s="1474"/>
      <c r="P2640" s="1474"/>
    </row>
    <row r="2641" hidden="1">
      <c r="A2641" s="1464">
        <v>2838.0</v>
      </c>
      <c r="B2641" s="1463" t="s">
        <v>18318</v>
      </c>
      <c r="C2641" s="1463" t="s">
        <v>18319</v>
      </c>
      <c r="D2641" s="1469">
        <v>44641.0</v>
      </c>
      <c r="E2641" s="1470" t="s">
        <v>18320</v>
      </c>
      <c r="F2641" s="1471">
        <v>7.63960903E8</v>
      </c>
      <c r="G2641" s="1471">
        <v>7.63960903E8</v>
      </c>
      <c r="H2641" s="1472" t="b">
        <v>0</v>
      </c>
      <c r="I2641" s="1468" t="s">
        <v>244</v>
      </c>
      <c r="J2641" s="1472" t="b">
        <v>0</v>
      </c>
      <c r="K2641" s="1468" t="s">
        <v>14736</v>
      </c>
      <c r="L2641" s="1471">
        <v>6.6944964881E10</v>
      </c>
      <c r="M2641" s="1474"/>
      <c r="N2641" s="1463" t="s">
        <v>244</v>
      </c>
      <c r="O2641" s="1463" t="s">
        <v>15764</v>
      </c>
    </row>
    <row r="2642" hidden="1">
      <c r="A2642" s="1464">
        <v>2839.0</v>
      </c>
      <c r="B2642" s="1463" t="s">
        <v>18321</v>
      </c>
      <c r="C2642" s="1463" t="s">
        <v>18322</v>
      </c>
      <c r="D2642" s="1469">
        <v>44638.0</v>
      </c>
      <c r="E2642" s="1470" t="s">
        <v>18323</v>
      </c>
      <c r="F2642" s="1471">
        <v>7.6609999E7</v>
      </c>
      <c r="G2642" s="1471">
        <v>9.88218664E8</v>
      </c>
      <c r="H2642" s="1472" t="b">
        <v>0</v>
      </c>
      <c r="I2642" s="1468" t="s">
        <v>244</v>
      </c>
      <c r="J2642" s="1472" t="b">
        <v>0</v>
      </c>
      <c r="K2642" s="1468" t="s">
        <v>14075</v>
      </c>
      <c r="L2642" s="1471">
        <v>6.6956633642E10</v>
      </c>
      <c r="M2642" s="1463" t="s">
        <v>2426</v>
      </c>
      <c r="N2642" s="1463" t="s">
        <v>244</v>
      </c>
      <c r="O2642" s="1463" t="s">
        <v>244</v>
      </c>
      <c r="P2642" s="1463" t="s">
        <v>2426</v>
      </c>
    </row>
    <row r="2643" hidden="1">
      <c r="A2643" s="1464">
        <v>2840.0</v>
      </c>
      <c r="B2643" s="1463" t="s">
        <v>18324</v>
      </c>
      <c r="C2643" s="1463" t="s">
        <v>18325</v>
      </c>
      <c r="D2643" s="1469">
        <v>44632.0</v>
      </c>
      <c r="E2643" s="1470" t="s">
        <v>18326</v>
      </c>
      <c r="F2643" s="1471">
        <v>7.6380499E7</v>
      </c>
      <c r="G2643" s="1471">
        <v>7.6380499E7</v>
      </c>
      <c r="H2643" s="1472" t="b">
        <v>0</v>
      </c>
      <c r="I2643" s="1468" t="s">
        <v>244</v>
      </c>
      <c r="J2643" s="1472" t="b">
        <v>0</v>
      </c>
      <c r="K2643" s="1468" t="s">
        <v>14736</v>
      </c>
      <c r="L2643" s="1471">
        <v>6.6944964881E10</v>
      </c>
      <c r="M2643" s="1474"/>
      <c r="N2643" s="1474"/>
      <c r="O2643" s="1474"/>
      <c r="P2643" s="1474"/>
    </row>
    <row r="2644">
      <c r="A2644" s="1464">
        <v>2841.0</v>
      </c>
      <c r="B2644" s="1463" t="s">
        <v>5944</v>
      </c>
      <c r="C2644" s="1463" t="s">
        <v>5945</v>
      </c>
      <c r="D2644" s="1469">
        <v>44663.0</v>
      </c>
      <c r="E2644" s="1470" t="s">
        <v>5946</v>
      </c>
      <c r="F2644" s="1471">
        <v>2.6234555E7</v>
      </c>
      <c r="G2644" s="1471">
        <v>2.6234555E7</v>
      </c>
      <c r="H2644" s="1472" t="b">
        <v>1</v>
      </c>
      <c r="I2644" s="1468" t="s">
        <v>76</v>
      </c>
      <c r="J2644" s="1472" t="b">
        <v>1</v>
      </c>
      <c r="K2644" s="1468" t="s">
        <v>1204</v>
      </c>
      <c r="L2644" s="1471">
        <v>6.6839565594E10</v>
      </c>
      <c r="M2644" s="1463" t="s">
        <v>2426</v>
      </c>
      <c r="N2644" s="1463" t="s">
        <v>263</v>
      </c>
      <c r="O2644" s="1463" t="s">
        <v>263</v>
      </c>
      <c r="P2644" s="1463" t="s">
        <v>5596</v>
      </c>
    </row>
    <row r="2645" hidden="1">
      <c r="A2645" s="1464">
        <v>2842.0</v>
      </c>
      <c r="B2645" s="1463" t="s">
        <v>18327</v>
      </c>
      <c r="C2645" s="1463" t="s">
        <v>18328</v>
      </c>
      <c r="D2645" s="1469">
        <v>44637.0</v>
      </c>
      <c r="E2645" s="1470" t="s">
        <v>18329</v>
      </c>
      <c r="F2645" s="1471">
        <v>7.6336699E7</v>
      </c>
      <c r="G2645" s="1471">
        <v>7.6336699E7</v>
      </c>
      <c r="H2645" s="1472" t="b">
        <v>0</v>
      </c>
      <c r="I2645" s="1468" t="s">
        <v>244</v>
      </c>
      <c r="J2645" s="1472" t="b">
        <v>0</v>
      </c>
      <c r="K2645" s="1473"/>
      <c r="L2645" s="1473"/>
      <c r="M2645" s="1474"/>
      <c r="N2645" s="1474"/>
      <c r="O2645" s="1474"/>
      <c r="P2645" s="1474"/>
    </row>
    <row r="2646" hidden="1">
      <c r="A2646" s="1464">
        <v>2843.0</v>
      </c>
      <c r="B2646" s="1463" t="s">
        <v>18330</v>
      </c>
      <c r="C2646" s="1463" t="s">
        <v>18331</v>
      </c>
      <c r="D2646" s="1469">
        <v>44637.0</v>
      </c>
      <c r="E2646" s="1470" t="s">
        <v>18332</v>
      </c>
      <c r="F2646" s="1471">
        <v>7.6231999E7</v>
      </c>
      <c r="G2646" s="1471">
        <v>7.6231999E7</v>
      </c>
      <c r="H2646" s="1472" t="b">
        <v>0</v>
      </c>
      <c r="I2646" s="1468" t="s">
        <v>244</v>
      </c>
      <c r="J2646" s="1472" t="b">
        <v>0</v>
      </c>
      <c r="K2646" s="1468" t="s">
        <v>14736</v>
      </c>
      <c r="L2646" s="1471">
        <v>6.6944964881E10</v>
      </c>
      <c r="M2646" s="1474"/>
      <c r="N2646" s="1474"/>
      <c r="O2646" s="1474"/>
      <c r="P2646" s="1474"/>
    </row>
    <row r="2647" hidden="1">
      <c r="A2647" s="1464">
        <v>2844.0</v>
      </c>
      <c r="B2647" s="1463" t="s">
        <v>18333</v>
      </c>
      <c r="C2647" s="1463" t="s">
        <v>18334</v>
      </c>
      <c r="D2647" s="1469">
        <v>44637.0</v>
      </c>
      <c r="E2647" s="1470" t="s">
        <v>18335</v>
      </c>
      <c r="F2647" s="1471">
        <v>7.6340666E7</v>
      </c>
      <c r="G2647" s="1471">
        <v>7.6340666E7</v>
      </c>
      <c r="H2647" s="1472" t="b">
        <v>0</v>
      </c>
      <c r="I2647" s="1468" t="s">
        <v>244</v>
      </c>
      <c r="J2647" s="1472" t="b">
        <v>0</v>
      </c>
      <c r="K2647" s="1468" t="s">
        <v>14736</v>
      </c>
      <c r="L2647" s="1471">
        <v>6.6944964881E10</v>
      </c>
      <c r="M2647" s="1474"/>
      <c r="N2647" s="1474"/>
      <c r="O2647" s="1474"/>
      <c r="P2647" s="1474"/>
    </row>
    <row r="2648">
      <c r="A2648" s="1464">
        <v>2845.0</v>
      </c>
      <c r="B2648" s="1463" t="s">
        <v>5947</v>
      </c>
      <c r="C2648" s="1463" t="s">
        <v>5948</v>
      </c>
      <c r="D2648" s="1469">
        <v>44652.0</v>
      </c>
      <c r="E2648" s="1470" t="s">
        <v>5949</v>
      </c>
      <c r="F2648" s="1471">
        <v>3.289913E7</v>
      </c>
      <c r="G2648" s="1471">
        <v>8.61072325E8</v>
      </c>
      <c r="H2648" s="1472" t="b">
        <v>1</v>
      </c>
      <c r="I2648" s="1468" t="s">
        <v>5608</v>
      </c>
      <c r="J2648" s="1472" t="b">
        <v>1</v>
      </c>
      <c r="K2648" s="1468" t="s">
        <v>4936</v>
      </c>
      <c r="L2648" s="1471">
        <v>6.6909921784E10</v>
      </c>
      <c r="M2648" s="1463" t="s">
        <v>2426</v>
      </c>
      <c r="N2648" s="1463" t="s">
        <v>263</v>
      </c>
      <c r="O2648" s="1463" t="s">
        <v>263</v>
      </c>
      <c r="P2648" s="1463" t="s">
        <v>2426</v>
      </c>
    </row>
    <row r="2649" hidden="1">
      <c r="A2649" s="1464">
        <v>2846.0</v>
      </c>
      <c r="B2649" s="1463" t="s">
        <v>18336</v>
      </c>
      <c r="C2649" s="1463" t="s">
        <v>18337</v>
      </c>
      <c r="D2649" s="1469">
        <v>44645.0</v>
      </c>
      <c r="E2649" s="1470" t="s">
        <v>18338</v>
      </c>
      <c r="F2649" s="1471">
        <v>9.48464587E8</v>
      </c>
      <c r="G2649" s="1471">
        <v>8.68449176E8</v>
      </c>
      <c r="H2649" s="1472" t="b">
        <v>0</v>
      </c>
      <c r="I2649" s="1468" t="s">
        <v>263</v>
      </c>
      <c r="J2649" s="1472" t="b">
        <v>0</v>
      </c>
      <c r="K2649" s="1468" t="s">
        <v>5142</v>
      </c>
      <c r="L2649" s="1471">
        <v>6.620964333E9</v>
      </c>
      <c r="M2649" s="1463" t="s">
        <v>2426</v>
      </c>
      <c r="N2649" s="1463" t="s">
        <v>263</v>
      </c>
      <c r="O2649" s="1463" t="s">
        <v>263</v>
      </c>
      <c r="P2649" s="1463" t="s">
        <v>2426</v>
      </c>
    </row>
    <row r="2650" hidden="1">
      <c r="A2650" s="1464">
        <v>2847.0</v>
      </c>
      <c r="B2650" s="1463" t="s">
        <v>18339</v>
      </c>
      <c r="C2650" s="1463" t="s">
        <v>18340</v>
      </c>
      <c r="D2650" s="1469">
        <v>44638.0</v>
      </c>
      <c r="E2650" s="1470" t="s">
        <v>18341</v>
      </c>
      <c r="F2650" s="1471">
        <v>3.2520009E7</v>
      </c>
      <c r="G2650" s="1471">
        <v>3.2520009E7</v>
      </c>
      <c r="H2650" s="1472" t="b">
        <v>0</v>
      </c>
      <c r="I2650" s="1468" t="s">
        <v>5608</v>
      </c>
      <c r="J2650" s="1472" t="b">
        <v>0</v>
      </c>
      <c r="K2650" s="1468" t="s">
        <v>14089</v>
      </c>
      <c r="L2650" s="1471">
        <v>6.6850185804E10</v>
      </c>
      <c r="M2650" s="1463" t="s">
        <v>2476</v>
      </c>
      <c r="N2650" s="1463" t="s">
        <v>5608</v>
      </c>
      <c r="O2650" s="1463" t="s">
        <v>17797</v>
      </c>
      <c r="P2650" s="1463" t="s">
        <v>2476</v>
      </c>
    </row>
    <row r="2651" hidden="1">
      <c r="A2651" s="1464">
        <v>2848.0</v>
      </c>
      <c r="B2651" s="1463" t="s">
        <v>18342</v>
      </c>
      <c r="C2651" s="1463" t="s">
        <v>18343</v>
      </c>
      <c r="D2651" s="1469">
        <v>44645.0</v>
      </c>
      <c r="E2651" s="1470" t="s">
        <v>18344</v>
      </c>
      <c r="F2651" s="1471">
        <v>8.68449176E8</v>
      </c>
      <c r="G2651" s="1471">
        <v>8.68449176E8</v>
      </c>
      <c r="H2651" s="1472" t="b">
        <v>0</v>
      </c>
      <c r="I2651" s="1468" t="s">
        <v>263</v>
      </c>
      <c r="J2651" s="1472" t="b">
        <v>0</v>
      </c>
      <c r="K2651" s="1468" t="s">
        <v>5142</v>
      </c>
      <c r="L2651" s="1471">
        <v>6.620964333E9</v>
      </c>
      <c r="M2651" s="1463" t="s">
        <v>2659</v>
      </c>
      <c r="N2651" s="1463" t="s">
        <v>263</v>
      </c>
      <c r="O2651" s="1463" t="s">
        <v>263</v>
      </c>
      <c r="P2651" s="1463" t="s">
        <v>2659</v>
      </c>
    </row>
    <row r="2652" hidden="1">
      <c r="A2652" s="1464">
        <v>2849.0</v>
      </c>
      <c r="B2652" s="1463" t="s">
        <v>18345</v>
      </c>
      <c r="C2652" s="1463" t="s">
        <v>18346</v>
      </c>
      <c r="D2652" s="1469">
        <v>44651.0</v>
      </c>
      <c r="E2652" s="1470" t="s">
        <v>18347</v>
      </c>
      <c r="F2652" s="1471">
        <v>8.13767454E8</v>
      </c>
      <c r="G2652" s="1471">
        <v>8.13767454E8</v>
      </c>
      <c r="H2652" s="1472" t="b">
        <v>0</v>
      </c>
      <c r="I2652" s="1468" t="s">
        <v>5486</v>
      </c>
      <c r="J2652" s="1472" t="b">
        <v>0</v>
      </c>
      <c r="K2652" s="1468" t="s">
        <v>14075</v>
      </c>
      <c r="L2652" s="1471">
        <v>6.6956633642E10</v>
      </c>
      <c r="M2652" s="1474"/>
      <c r="N2652" s="1463" t="s">
        <v>5486</v>
      </c>
      <c r="O2652" s="1463" t="s">
        <v>5486</v>
      </c>
      <c r="P2652" s="1474"/>
    </row>
    <row r="2653" hidden="1">
      <c r="A2653" s="1464">
        <v>2850.0</v>
      </c>
      <c r="B2653" s="1463" t="s">
        <v>18348</v>
      </c>
      <c r="C2653" s="1463" t="s">
        <v>18349</v>
      </c>
      <c r="D2653" s="1469">
        <v>44652.0</v>
      </c>
      <c r="E2653" s="1470" t="s">
        <v>18350</v>
      </c>
      <c r="F2653" s="1471">
        <v>7.6391123E7</v>
      </c>
      <c r="G2653" s="1471">
        <v>8.10689626E8</v>
      </c>
      <c r="H2653" s="1472" t="b">
        <v>0</v>
      </c>
      <c r="I2653" s="1468" t="s">
        <v>244</v>
      </c>
      <c r="J2653" s="1472" t="b">
        <v>0</v>
      </c>
      <c r="K2653" s="1468" t="s">
        <v>5142</v>
      </c>
      <c r="L2653" s="1471">
        <v>6.620964333E9</v>
      </c>
      <c r="M2653" s="1463" t="s">
        <v>2426</v>
      </c>
      <c r="N2653" s="1463" t="s">
        <v>244</v>
      </c>
      <c r="O2653" s="1463" t="s">
        <v>244</v>
      </c>
      <c r="P2653" s="1463" t="s">
        <v>5402</v>
      </c>
    </row>
    <row r="2654" hidden="1">
      <c r="A2654" s="1464">
        <v>2851.0</v>
      </c>
      <c r="B2654" s="1463" t="s">
        <v>18351</v>
      </c>
      <c r="C2654" s="1463" t="s">
        <v>18351</v>
      </c>
      <c r="D2654" s="1469">
        <v>44650.0</v>
      </c>
      <c r="E2654" s="1470" t="s">
        <v>18352</v>
      </c>
      <c r="F2654" s="1471">
        <v>2.6335E7</v>
      </c>
      <c r="G2654" s="1471">
        <v>2.6335E7</v>
      </c>
      <c r="H2654" s="1472" t="b">
        <v>0</v>
      </c>
      <c r="I2654" s="1468" t="s">
        <v>76</v>
      </c>
      <c r="J2654" s="1472" t="b">
        <v>0</v>
      </c>
      <c r="K2654" s="1468" t="s">
        <v>16044</v>
      </c>
      <c r="L2654" s="1471">
        <v>6.6629264222E10</v>
      </c>
      <c r="M2654" s="1474"/>
      <c r="N2654" s="1463" t="s">
        <v>5370</v>
      </c>
      <c r="O2654" s="1463" t="s">
        <v>18353</v>
      </c>
    </row>
    <row r="2655" hidden="1">
      <c r="A2655" s="1464">
        <v>2852.0</v>
      </c>
      <c r="B2655" s="1463" t="s">
        <v>18354</v>
      </c>
      <c r="C2655" s="1463" t="s">
        <v>18355</v>
      </c>
      <c r="D2655" s="1469">
        <v>44642.0</v>
      </c>
      <c r="E2655" s="1470" t="s">
        <v>18356</v>
      </c>
      <c r="F2655" s="1471">
        <v>7.79134E7</v>
      </c>
      <c r="G2655" s="1471">
        <v>8.88988819E8</v>
      </c>
      <c r="H2655" s="1472" t="b">
        <v>0</v>
      </c>
      <c r="I2655" s="1468" t="s">
        <v>5691</v>
      </c>
      <c r="J2655" s="1472" t="b">
        <v>0</v>
      </c>
      <c r="K2655" s="1468" t="s">
        <v>14736</v>
      </c>
      <c r="L2655" s="1471">
        <v>6.6944964881E10</v>
      </c>
      <c r="M2655" s="1463" t="s">
        <v>2464</v>
      </c>
      <c r="N2655" s="1463" t="s">
        <v>5691</v>
      </c>
      <c r="O2655" s="1463" t="s">
        <v>5691</v>
      </c>
      <c r="P2655" s="1463" t="s">
        <v>2464</v>
      </c>
    </row>
    <row r="2656">
      <c r="A2656" s="1464">
        <v>2853.0</v>
      </c>
      <c r="B2656" s="1463" t="s">
        <v>3658</v>
      </c>
      <c r="C2656" s="1463" t="s">
        <v>3658</v>
      </c>
      <c r="D2656" s="1469">
        <v>44642.0</v>
      </c>
      <c r="E2656" s="1470" t="s">
        <v>5951</v>
      </c>
      <c r="F2656" s="1471">
        <v>2.2211188E7</v>
      </c>
      <c r="G2656" s="1471">
        <v>2.2211188E7</v>
      </c>
      <c r="H2656" s="1472" t="b">
        <v>1</v>
      </c>
      <c r="I2656" s="1468" t="s">
        <v>76</v>
      </c>
      <c r="J2656" s="1472" t="b">
        <v>1</v>
      </c>
      <c r="K2656" s="1468" t="s">
        <v>4936</v>
      </c>
      <c r="L2656" s="1471">
        <v>6.6909921784E10</v>
      </c>
      <c r="M2656" s="1463" t="s">
        <v>2426</v>
      </c>
      <c r="N2656" s="1463" t="s">
        <v>263</v>
      </c>
      <c r="O2656" s="1463" t="s">
        <v>263</v>
      </c>
      <c r="P2656" s="1463" t="s">
        <v>5402</v>
      </c>
    </row>
    <row r="2657" hidden="1">
      <c r="A2657" s="1464">
        <v>2854.0</v>
      </c>
      <c r="B2657" s="1463" t="s">
        <v>18357</v>
      </c>
      <c r="C2657" s="1463" t="s">
        <v>18358</v>
      </c>
      <c r="D2657" s="1469">
        <v>44641.0</v>
      </c>
      <c r="E2657" s="1470" t="s">
        <v>18359</v>
      </c>
      <c r="F2657" s="1471">
        <v>7.6336699E7</v>
      </c>
      <c r="G2657" s="1471">
        <v>7.6336699E7</v>
      </c>
      <c r="H2657" s="1472" t="b">
        <v>0</v>
      </c>
      <c r="I2657" s="1468" t="s">
        <v>244</v>
      </c>
      <c r="J2657" s="1472" t="b">
        <v>0</v>
      </c>
      <c r="K2657" s="1468" t="s">
        <v>14736</v>
      </c>
      <c r="L2657" s="1471">
        <v>6.6944964881E10</v>
      </c>
      <c r="M2657" s="1474"/>
      <c r="N2657" s="1474"/>
      <c r="O2657" s="1474"/>
      <c r="P2657" s="1474"/>
    </row>
    <row r="2658" hidden="1">
      <c r="A2658" s="1464">
        <v>2855.0</v>
      </c>
      <c r="B2658" s="1463" t="s">
        <v>18360</v>
      </c>
      <c r="C2658" s="1463" t="s">
        <v>18361</v>
      </c>
      <c r="D2658" s="1469">
        <v>44641.0</v>
      </c>
      <c r="E2658" s="1470" t="s">
        <v>18362</v>
      </c>
      <c r="F2658" s="1471">
        <v>7.6358999E7</v>
      </c>
      <c r="G2658" s="1471">
        <v>7.6358999E7</v>
      </c>
      <c r="H2658" s="1472" t="b">
        <v>0</v>
      </c>
      <c r="I2658" s="1468" t="s">
        <v>244</v>
      </c>
      <c r="J2658" s="1472" t="b">
        <v>0</v>
      </c>
      <c r="K2658" s="1468" t="s">
        <v>16044</v>
      </c>
      <c r="L2658" s="1471">
        <v>6.6629264222E10</v>
      </c>
      <c r="M2658" s="1474"/>
      <c r="N2658" s="1474"/>
      <c r="O2658" s="1474"/>
      <c r="P2658" s="1474"/>
    </row>
    <row r="2659">
      <c r="A2659" s="1464">
        <v>2856.0</v>
      </c>
      <c r="B2659" s="1463" t="s">
        <v>5952</v>
      </c>
      <c r="C2659" s="1463" t="s">
        <v>5953</v>
      </c>
      <c r="D2659" s="1469">
        <v>44651.0</v>
      </c>
      <c r="E2659" s="1470" t="s">
        <v>5954</v>
      </c>
      <c r="F2659" s="1471">
        <v>2.6335E7</v>
      </c>
      <c r="G2659" s="1471">
        <v>6.28718777E8</v>
      </c>
      <c r="H2659" s="1472" t="b">
        <v>1</v>
      </c>
      <c r="I2659" s="1468" t="s">
        <v>76</v>
      </c>
      <c r="J2659" s="1472" t="b">
        <v>1</v>
      </c>
      <c r="K2659" s="1468" t="s">
        <v>4936</v>
      </c>
      <c r="L2659" s="1471">
        <v>6.6909921784E10</v>
      </c>
      <c r="M2659" s="1463" t="s">
        <v>2426</v>
      </c>
      <c r="N2659" s="1463" t="s">
        <v>263</v>
      </c>
      <c r="O2659" s="1463" t="s">
        <v>263</v>
      </c>
      <c r="P2659" s="1463" t="s">
        <v>5582</v>
      </c>
    </row>
    <row r="2660" hidden="1">
      <c r="A2660" s="1464">
        <v>2857.0</v>
      </c>
      <c r="B2660" s="1463" t="s">
        <v>18363</v>
      </c>
      <c r="C2660" s="1463" t="s">
        <v>18364</v>
      </c>
      <c r="D2660" s="1469">
        <v>45406.0</v>
      </c>
      <c r="E2660" s="1470" t="s">
        <v>18365</v>
      </c>
      <c r="F2660" s="1471">
        <v>2.1634648E7</v>
      </c>
      <c r="G2660" s="1471">
        <v>2.1634648E7</v>
      </c>
      <c r="H2660" s="1472" t="b">
        <v>0</v>
      </c>
      <c r="I2660" s="1468" t="s">
        <v>76</v>
      </c>
      <c r="J2660" s="1472" t="b">
        <v>0</v>
      </c>
      <c r="K2660" s="1468" t="s">
        <v>6347</v>
      </c>
      <c r="L2660" s="1471">
        <v>6.6925624451E10</v>
      </c>
      <c r="M2660" s="1463" t="s">
        <v>2426</v>
      </c>
      <c r="O2660" s="1474"/>
      <c r="P2660" s="1463" t="s">
        <v>2426</v>
      </c>
    </row>
    <row r="2661" hidden="1">
      <c r="A2661" s="1464">
        <v>2858.0</v>
      </c>
      <c r="B2661" s="1463" t="s">
        <v>18366</v>
      </c>
      <c r="C2661" s="1463" t="s">
        <v>18367</v>
      </c>
      <c r="D2661" s="1469">
        <v>44641.0</v>
      </c>
      <c r="E2661" s="1470" t="s">
        <v>18368</v>
      </c>
      <c r="F2661" s="1468" t="s">
        <v>18369</v>
      </c>
      <c r="G2661" s="1468" t="s">
        <v>18369</v>
      </c>
      <c r="H2661" s="1472" t="b">
        <v>0</v>
      </c>
      <c r="I2661" s="1468" t="s">
        <v>244</v>
      </c>
      <c r="J2661" s="1472" t="b">
        <v>0</v>
      </c>
      <c r="K2661" s="1468" t="s">
        <v>16044</v>
      </c>
      <c r="L2661" s="1471">
        <v>6.6629264222E10</v>
      </c>
      <c r="M2661" s="1474"/>
      <c r="N2661" s="1463" t="s">
        <v>244</v>
      </c>
      <c r="O2661" s="1463" t="s">
        <v>244</v>
      </c>
      <c r="P2661" s="1474"/>
    </row>
    <row r="2662" hidden="1">
      <c r="A2662" s="1464">
        <v>2859.0</v>
      </c>
      <c r="B2662" s="1463" t="s">
        <v>18370</v>
      </c>
      <c r="C2662" s="1463" t="s">
        <v>18371</v>
      </c>
      <c r="D2662" s="1469">
        <v>44641.0</v>
      </c>
      <c r="E2662" s="1470" t="s">
        <v>18372</v>
      </c>
      <c r="F2662" s="1471">
        <v>7.63585E7</v>
      </c>
      <c r="G2662" s="1471">
        <v>7.63585E7</v>
      </c>
      <c r="H2662" s="1472" t="b">
        <v>0</v>
      </c>
      <c r="I2662" s="1468" t="s">
        <v>244</v>
      </c>
      <c r="J2662" s="1472" t="b">
        <v>0</v>
      </c>
      <c r="K2662" s="1468" t="s">
        <v>4936</v>
      </c>
      <c r="L2662" s="1471">
        <v>6.6909921784E10</v>
      </c>
      <c r="M2662" s="1463" t="s">
        <v>2426</v>
      </c>
      <c r="N2662" s="1463" t="s">
        <v>244</v>
      </c>
      <c r="O2662" s="1463" t="s">
        <v>244</v>
      </c>
      <c r="P2662" s="1463" t="s">
        <v>2426</v>
      </c>
    </row>
    <row r="2663" hidden="1">
      <c r="A2663" s="1464">
        <v>2860.0</v>
      </c>
      <c r="B2663" s="1463" t="s">
        <v>18373</v>
      </c>
      <c r="C2663" s="1463" t="s">
        <v>18374</v>
      </c>
      <c r="D2663" s="1469">
        <v>44680.0</v>
      </c>
      <c r="E2663" s="1470" t="s">
        <v>18375</v>
      </c>
      <c r="F2663" s="1471">
        <v>6.42346556E8</v>
      </c>
      <c r="G2663" s="1471">
        <v>6.42346556E8</v>
      </c>
      <c r="H2663" s="1472" t="b">
        <v>0</v>
      </c>
      <c r="I2663" s="1468" t="s">
        <v>76</v>
      </c>
      <c r="J2663" s="1472" t="b">
        <v>0</v>
      </c>
      <c r="K2663" s="1468" t="s">
        <v>16044</v>
      </c>
      <c r="L2663" s="1471">
        <v>6.6629264222E10</v>
      </c>
      <c r="M2663" s="1463" t="s">
        <v>2464</v>
      </c>
      <c r="N2663" s="1463" t="s">
        <v>6244</v>
      </c>
      <c r="O2663" s="1463" t="s">
        <v>6244</v>
      </c>
      <c r="P2663" s="1463" t="s">
        <v>2464</v>
      </c>
    </row>
    <row r="2664">
      <c r="A2664" s="1464">
        <v>2861.0</v>
      </c>
      <c r="B2664" s="1463" t="s">
        <v>5956</v>
      </c>
      <c r="C2664" s="1463" t="s">
        <v>5957</v>
      </c>
      <c r="D2664" s="1469">
        <v>44646.0</v>
      </c>
      <c r="E2664" s="1470" t="s">
        <v>5958</v>
      </c>
      <c r="F2664" s="1471">
        <v>9.59542386E8</v>
      </c>
      <c r="G2664" s="1471">
        <v>9.59542386E8</v>
      </c>
      <c r="H2664" s="1472" t="b">
        <v>1</v>
      </c>
      <c r="I2664" s="1468" t="s">
        <v>76</v>
      </c>
      <c r="J2664" s="1472" t="b">
        <v>1</v>
      </c>
      <c r="K2664" s="1468" t="s">
        <v>1077</v>
      </c>
      <c r="L2664" s="1471">
        <v>6.6618258585E10</v>
      </c>
      <c r="M2664" s="1463" t="s">
        <v>2464</v>
      </c>
      <c r="N2664" s="1463" t="s">
        <v>263</v>
      </c>
      <c r="O2664" s="1463" t="s">
        <v>263</v>
      </c>
      <c r="P2664" s="1463" t="s">
        <v>2464</v>
      </c>
    </row>
    <row r="2665" hidden="1">
      <c r="A2665" s="1464">
        <v>2862.0</v>
      </c>
      <c r="B2665" s="1463" t="s">
        <v>18376</v>
      </c>
      <c r="C2665" s="1463" t="s">
        <v>18377</v>
      </c>
      <c r="D2665" s="1469">
        <v>44646.0</v>
      </c>
      <c r="E2665" s="1470" t="s">
        <v>18378</v>
      </c>
      <c r="F2665" s="1471">
        <v>6.48743489E8</v>
      </c>
      <c r="G2665" s="1471">
        <v>6.48743489E8</v>
      </c>
      <c r="H2665" s="1472" t="b">
        <v>0</v>
      </c>
      <c r="I2665" s="1468" t="s">
        <v>76</v>
      </c>
      <c r="J2665" s="1472" t="b">
        <v>0</v>
      </c>
      <c r="K2665" s="1468" t="s">
        <v>1077</v>
      </c>
      <c r="L2665" s="1471">
        <v>6.6618258585E10</v>
      </c>
      <c r="M2665" s="1463" t="s">
        <v>2432</v>
      </c>
      <c r="N2665" s="1463" t="s">
        <v>4986</v>
      </c>
      <c r="O2665" s="1463" t="s">
        <v>5633</v>
      </c>
      <c r="P2665" s="1463" t="s">
        <v>2432</v>
      </c>
    </row>
    <row r="2666" hidden="1">
      <c r="A2666" s="1464">
        <v>2863.0</v>
      </c>
      <c r="B2666" s="1463" t="s">
        <v>18379</v>
      </c>
      <c r="C2666" s="1463" t="s">
        <v>18380</v>
      </c>
      <c r="D2666" s="1469">
        <v>44646.0</v>
      </c>
      <c r="E2666" s="1470" t="s">
        <v>18381</v>
      </c>
      <c r="F2666" s="1471">
        <v>9.57081645E8</v>
      </c>
      <c r="G2666" s="1471">
        <v>9.57081645E8</v>
      </c>
      <c r="H2666" s="1472" t="b">
        <v>0</v>
      </c>
      <c r="I2666" s="1468" t="s">
        <v>76</v>
      </c>
      <c r="J2666" s="1472" t="b">
        <v>0</v>
      </c>
      <c r="K2666" s="1468" t="s">
        <v>1077</v>
      </c>
      <c r="L2666" s="1471">
        <v>6.6618258585E10</v>
      </c>
      <c r="M2666" s="1463" t="s">
        <v>2432</v>
      </c>
      <c r="N2666" s="1463" t="s">
        <v>5077</v>
      </c>
      <c r="O2666" s="1463" t="s">
        <v>5041</v>
      </c>
      <c r="P2666" s="1463" t="s">
        <v>2432</v>
      </c>
    </row>
    <row r="2667">
      <c r="A2667" s="1464">
        <v>2864.0</v>
      </c>
      <c r="B2667" s="1463" t="s">
        <v>5960</v>
      </c>
      <c r="C2667" s="1463" t="s">
        <v>5961</v>
      </c>
      <c r="D2667" s="1469">
        <v>44646.0</v>
      </c>
      <c r="E2667" s="1470" t="s">
        <v>5962</v>
      </c>
      <c r="F2667" s="1471">
        <v>6.58627732E8</v>
      </c>
      <c r="G2667" s="1471">
        <v>6.58627732E8</v>
      </c>
      <c r="H2667" s="1472" t="b">
        <v>1</v>
      </c>
      <c r="I2667" s="1468" t="s">
        <v>76</v>
      </c>
      <c r="J2667" s="1472" t="b">
        <v>1</v>
      </c>
      <c r="K2667" s="1468" t="s">
        <v>1077</v>
      </c>
      <c r="L2667" s="1471">
        <v>6.6618258585E10</v>
      </c>
      <c r="M2667" s="1463" t="s">
        <v>2426</v>
      </c>
      <c r="N2667" s="1463" t="s">
        <v>263</v>
      </c>
      <c r="O2667" s="1463" t="s">
        <v>263</v>
      </c>
      <c r="P2667" s="1463" t="s">
        <v>5801</v>
      </c>
    </row>
    <row r="2668" hidden="1">
      <c r="A2668" s="1464">
        <v>2865.0</v>
      </c>
      <c r="B2668" s="1463" t="s">
        <v>18382</v>
      </c>
      <c r="C2668" s="1463" t="s">
        <v>18383</v>
      </c>
      <c r="D2668" s="1469">
        <v>44646.0</v>
      </c>
      <c r="E2668" s="1470" t="s">
        <v>18384</v>
      </c>
      <c r="F2668" s="1471">
        <v>8.34574425E8</v>
      </c>
      <c r="G2668" s="1471">
        <v>8.34574425E8</v>
      </c>
      <c r="H2668" s="1472" t="b">
        <v>0</v>
      </c>
      <c r="I2668" s="1468" t="s">
        <v>76</v>
      </c>
      <c r="J2668" s="1472" t="b">
        <v>0</v>
      </c>
      <c r="K2668" s="1468" t="s">
        <v>1077</v>
      </c>
      <c r="L2668" s="1471">
        <v>6.6618258585E10</v>
      </c>
      <c r="M2668" s="1463" t="s">
        <v>2432</v>
      </c>
      <c r="N2668" s="1463" t="s">
        <v>4931</v>
      </c>
      <c r="O2668" s="1463" t="s">
        <v>4931</v>
      </c>
      <c r="P2668" s="1463" t="s">
        <v>2432</v>
      </c>
    </row>
    <row r="2669">
      <c r="A2669" s="1464">
        <v>2866.0</v>
      </c>
      <c r="B2669" s="1463" t="s">
        <v>5964</v>
      </c>
      <c r="C2669" s="1463" t="s">
        <v>5965</v>
      </c>
      <c r="D2669" s="1469">
        <v>44646.0</v>
      </c>
      <c r="E2669" s="1470" t="s">
        <v>5966</v>
      </c>
      <c r="F2669" s="1471">
        <v>9.72577208E8</v>
      </c>
      <c r="G2669" s="1471">
        <v>9.72577208E8</v>
      </c>
      <c r="H2669" s="1472" t="b">
        <v>1</v>
      </c>
      <c r="I2669" s="1468" t="s">
        <v>76</v>
      </c>
      <c r="J2669" s="1472" t="b">
        <v>1</v>
      </c>
      <c r="K2669" s="1468" t="s">
        <v>1077</v>
      </c>
      <c r="L2669" s="1471">
        <v>6.6618258585E10</v>
      </c>
      <c r="M2669" s="1463" t="s">
        <v>2426</v>
      </c>
      <c r="N2669" s="1463" t="s">
        <v>263</v>
      </c>
      <c r="O2669" s="1463" t="s">
        <v>263</v>
      </c>
      <c r="P2669" s="1463" t="s">
        <v>2426</v>
      </c>
    </row>
    <row r="2670" hidden="1">
      <c r="A2670" s="1464">
        <v>2867.0</v>
      </c>
      <c r="B2670" s="1463" t="s">
        <v>18385</v>
      </c>
      <c r="C2670" s="1463" t="s">
        <v>18386</v>
      </c>
      <c r="D2670" s="1469">
        <v>44644.0</v>
      </c>
      <c r="E2670" s="1470" t="s">
        <v>18387</v>
      </c>
      <c r="F2670" s="1471">
        <v>2.2523053E7</v>
      </c>
      <c r="G2670" s="1471">
        <v>6.5965262E8</v>
      </c>
      <c r="H2670" s="1472" t="b">
        <v>0</v>
      </c>
      <c r="I2670" s="1468" t="s">
        <v>76</v>
      </c>
      <c r="J2670" s="1472" t="b">
        <v>0</v>
      </c>
      <c r="K2670" s="1468" t="s">
        <v>4929</v>
      </c>
      <c r="L2670" s="1475">
        <v>6.69232E15</v>
      </c>
      <c r="M2670" s="1463" t="s">
        <v>2464</v>
      </c>
      <c r="N2670" s="1474"/>
      <c r="O2670" s="1463" t="s">
        <v>4945</v>
      </c>
      <c r="P2670" s="1463" t="s">
        <v>2464</v>
      </c>
    </row>
    <row r="2671" hidden="1">
      <c r="A2671" s="1464">
        <v>2868.0</v>
      </c>
      <c r="B2671" s="1463" t="s">
        <v>18388</v>
      </c>
      <c r="C2671" s="1463" t="s">
        <v>18389</v>
      </c>
      <c r="D2671" s="1469">
        <v>44644.0</v>
      </c>
      <c r="E2671" s="1470" t="s">
        <v>18390</v>
      </c>
      <c r="F2671" s="1471">
        <v>8.0064991E8</v>
      </c>
      <c r="G2671" s="1471">
        <v>8.0064991E8</v>
      </c>
      <c r="H2671" s="1472" t="b">
        <v>0</v>
      </c>
      <c r="I2671" s="1468" t="s">
        <v>76</v>
      </c>
      <c r="J2671" s="1472" t="b">
        <v>0</v>
      </c>
      <c r="K2671" s="1468" t="s">
        <v>4929</v>
      </c>
      <c r="L2671" s="1475">
        <v>6.69232E15</v>
      </c>
      <c r="M2671" s="1463" t="s">
        <v>2464</v>
      </c>
      <c r="N2671" s="1474"/>
      <c r="O2671" s="1463" t="s">
        <v>4931</v>
      </c>
      <c r="P2671" s="1463" t="s">
        <v>2464</v>
      </c>
    </row>
    <row r="2672" hidden="1">
      <c r="A2672" s="1464">
        <v>2869.0</v>
      </c>
      <c r="B2672" s="1463" t="s">
        <v>18391</v>
      </c>
      <c r="C2672" s="1463" t="s">
        <v>18392</v>
      </c>
      <c r="D2672" s="1469">
        <v>44658.0</v>
      </c>
      <c r="E2672" s="1470" t="s">
        <v>18393</v>
      </c>
      <c r="F2672" s="1471">
        <v>2.0202888E7</v>
      </c>
      <c r="G2672" s="1471">
        <v>9.60484888E8</v>
      </c>
      <c r="H2672" s="1472" t="b">
        <v>0</v>
      </c>
      <c r="I2672" s="1468" t="s">
        <v>76</v>
      </c>
      <c r="J2672" s="1472" t="b">
        <v>0</v>
      </c>
      <c r="K2672" s="1468" t="s">
        <v>4940</v>
      </c>
      <c r="L2672" s="1471">
        <v>6.68193916E10</v>
      </c>
      <c r="M2672" s="1463" t="s">
        <v>5164</v>
      </c>
      <c r="N2672" s="1463" t="s">
        <v>5164</v>
      </c>
      <c r="P2672" s="1474"/>
    </row>
    <row r="2673">
      <c r="A2673" s="1464">
        <v>2870.0</v>
      </c>
      <c r="B2673" s="1463" t="s">
        <v>5967</v>
      </c>
      <c r="C2673" s="1463" t="s">
        <v>5968</v>
      </c>
      <c r="D2673" s="1469">
        <v>44656.0</v>
      </c>
      <c r="E2673" s="1470" t="s">
        <v>5969</v>
      </c>
      <c r="F2673" s="1471">
        <v>7.6371008E7</v>
      </c>
      <c r="G2673" s="1471">
        <v>9.80832564E8</v>
      </c>
      <c r="H2673" s="1472" t="b">
        <v>1</v>
      </c>
      <c r="I2673" s="1468" t="s">
        <v>244</v>
      </c>
      <c r="J2673" s="1472" t="b">
        <v>1</v>
      </c>
      <c r="K2673" s="1468" t="s">
        <v>4936</v>
      </c>
      <c r="L2673" s="1471">
        <v>6.6909921784E10</v>
      </c>
      <c r="M2673" s="1463" t="s">
        <v>2426</v>
      </c>
      <c r="N2673" s="1463" t="s">
        <v>263</v>
      </c>
      <c r="O2673" s="1463" t="s">
        <v>263</v>
      </c>
      <c r="P2673" s="1463" t="s">
        <v>2426</v>
      </c>
    </row>
    <row r="2674" hidden="1">
      <c r="A2674" s="1464">
        <v>2871.0</v>
      </c>
      <c r="B2674" s="1463" t="s">
        <v>18394</v>
      </c>
      <c r="C2674" s="1463" t="s">
        <v>18395</v>
      </c>
      <c r="D2674" s="1469">
        <v>44645.0</v>
      </c>
      <c r="E2674" s="1470" t="s">
        <v>18396</v>
      </c>
      <c r="F2674" s="1471">
        <v>2.1294761E7</v>
      </c>
      <c r="G2674" s="1471">
        <v>6.59652688E8</v>
      </c>
      <c r="H2674" s="1472" t="b">
        <v>0</v>
      </c>
      <c r="I2674" s="1468" t="s">
        <v>76</v>
      </c>
      <c r="J2674" s="1472" t="b">
        <v>0</v>
      </c>
      <c r="K2674" s="1468" t="s">
        <v>14736</v>
      </c>
      <c r="L2674" s="1471">
        <v>6.6944964881E10</v>
      </c>
      <c r="M2674" s="1463" t="s">
        <v>2464</v>
      </c>
      <c r="N2674" s="1463" t="s">
        <v>5479</v>
      </c>
      <c r="O2674" s="1474"/>
      <c r="P2674" s="1463" t="s">
        <v>2464</v>
      </c>
    </row>
    <row r="2675" hidden="1">
      <c r="A2675" s="1464">
        <v>2872.0</v>
      </c>
      <c r="B2675" s="1463" t="s">
        <v>5970</v>
      </c>
      <c r="C2675" s="1463" t="s">
        <v>5971</v>
      </c>
      <c r="D2675" s="1469">
        <v>44644.0</v>
      </c>
      <c r="E2675" s="1470" t="s">
        <v>5972</v>
      </c>
      <c r="F2675" s="1471">
        <v>2.0301848E7</v>
      </c>
      <c r="G2675" s="1471">
        <v>6.59652687E8</v>
      </c>
      <c r="H2675" s="1472" t="b">
        <v>0</v>
      </c>
      <c r="I2675" s="1468" t="s">
        <v>76</v>
      </c>
      <c r="J2675" s="1472" t="b">
        <v>0</v>
      </c>
      <c r="K2675" s="1468" t="s">
        <v>4929</v>
      </c>
      <c r="L2675" s="1475">
        <v>6.69232E15</v>
      </c>
      <c r="M2675" s="1463" t="s">
        <v>2715</v>
      </c>
      <c r="N2675" s="1463" t="s">
        <v>263</v>
      </c>
      <c r="O2675" s="1463" t="s">
        <v>263</v>
      </c>
      <c r="P2675" s="1463" t="s">
        <v>2715</v>
      </c>
    </row>
    <row r="2676" hidden="1">
      <c r="A2676" s="1464">
        <v>2873.0</v>
      </c>
      <c r="B2676" s="1463" t="s">
        <v>18397</v>
      </c>
      <c r="C2676" s="1463" t="s">
        <v>18398</v>
      </c>
      <c r="D2676" s="1469">
        <v>44644.0</v>
      </c>
      <c r="E2676" s="1470" t="s">
        <v>18399</v>
      </c>
      <c r="F2676" s="1471">
        <v>2.0036291E7</v>
      </c>
      <c r="G2676" s="1471">
        <v>8.00649892E8</v>
      </c>
      <c r="H2676" s="1472" t="b">
        <v>0</v>
      </c>
      <c r="I2676" s="1468" t="s">
        <v>76</v>
      </c>
      <c r="J2676" s="1472" t="b">
        <v>0</v>
      </c>
      <c r="K2676" s="1468" t="s">
        <v>4929</v>
      </c>
      <c r="L2676" s="1475">
        <v>6.69232E15</v>
      </c>
      <c r="M2676" s="1463" t="s">
        <v>2464</v>
      </c>
      <c r="N2676" s="1463" t="s">
        <v>5006</v>
      </c>
      <c r="O2676" s="1463" t="s">
        <v>4931</v>
      </c>
      <c r="P2676" s="1463" t="s">
        <v>2464</v>
      </c>
    </row>
    <row r="2677" hidden="1">
      <c r="A2677" s="1464">
        <v>2874.0</v>
      </c>
      <c r="B2677" s="1463" t="s">
        <v>18400</v>
      </c>
      <c r="C2677" s="1463" t="s">
        <v>18400</v>
      </c>
      <c r="D2677" s="1469">
        <v>44686.0</v>
      </c>
      <c r="E2677" s="1470" t="s">
        <v>18401</v>
      </c>
      <c r="F2677" s="1471">
        <v>7.74283E7</v>
      </c>
      <c r="G2677" s="1471">
        <v>7.74283E7</v>
      </c>
      <c r="H2677" s="1472" t="b">
        <v>0</v>
      </c>
      <c r="I2677" s="1468" t="s">
        <v>5691</v>
      </c>
      <c r="J2677" s="1472" t="b">
        <v>0</v>
      </c>
      <c r="K2677" s="1468" t="s">
        <v>16044</v>
      </c>
      <c r="L2677" s="1471">
        <v>6.6629264222E10</v>
      </c>
      <c r="M2677" s="1474"/>
      <c r="N2677" s="1474"/>
      <c r="O2677" s="1474"/>
      <c r="P2677" s="1474"/>
    </row>
    <row r="2678" hidden="1">
      <c r="A2678" s="1464">
        <v>2875.0</v>
      </c>
      <c r="B2678" s="1463" t="s">
        <v>18402</v>
      </c>
      <c r="C2678" s="1463" t="s">
        <v>18403</v>
      </c>
      <c r="D2678" s="1469">
        <v>44648.0</v>
      </c>
      <c r="E2678" s="1470" t="s">
        <v>18404</v>
      </c>
      <c r="F2678" s="1471">
        <v>7.79134E7</v>
      </c>
      <c r="G2678" s="1471">
        <v>7.79134E7</v>
      </c>
      <c r="H2678" s="1472" t="b">
        <v>0</v>
      </c>
      <c r="I2678" s="1468" t="s">
        <v>5691</v>
      </c>
      <c r="J2678" s="1472" t="b">
        <v>0</v>
      </c>
      <c r="K2678" s="1468" t="s">
        <v>14736</v>
      </c>
      <c r="L2678" s="1471">
        <v>6.6944964881E10</v>
      </c>
      <c r="M2678" s="1474"/>
      <c r="N2678" s="1474"/>
      <c r="O2678" s="1474"/>
      <c r="P2678" s="1474"/>
    </row>
    <row r="2679" hidden="1">
      <c r="A2679" s="1464">
        <v>2876.0</v>
      </c>
      <c r="B2679" s="1463" t="s">
        <v>18405</v>
      </c>
      <c r="C2679" s="1463" t="s">
        <v>18406</v>
      </c>
      <c r="D2679" s="1469">
        <v>44648.0</v>
      </c>
      <c r="E2679" s="1470" t="s">
        <v>18407</v>
      </c>
      <c r="F2679" s="1471">
        <v>7.73002E7</v>
      </c>
      <c r="G2679" s="1471">
        <v>7.73002E7</v>
      </c>
      <c r="H2679" s="1472" t="b">
        <v>0</v>
      </c>
      <c r="I2679" s="1468" t="s">
        <v>5691</v>
      </c>
      <c r="J2679" s="1472" t="b">
        <v>0</v>
      </c>
      <c r="K2679" s="1468" t="s">
        <v>14736</v>
      </c>
      <c r="L2679" s="1471">
        <v>6.6944964881E10</v>
      </c>
      <c r="M2679" s="1474"/>
      <c r="N2679" s="1474"/>
      <c r="O2679" s="1474"/>
      <c r="P2679" s="1474"/>
    </row>
    <row r="2680">
      <c r="A2680" s="1464">
        <v>2877.0</v>
      </c>
      <c r="B2680" s="1463" t="s">
        <v>5974</v>
      </c>
      <c r="C2680" s="1463" t="s">
        <v>5975</v>
      </c>
      <c r="D2680" s="1469">
        <v>44655.0</v>
      </c>
      <c r="E2680" s="1470" t="s">
        <v>5976</v>
      </c>
      <c r="F2680" s="1471">
        <v>9.51656262E8</v>
      </c>
      <c r="G2680" s="1471">
        <v>9.51656262E8</v>
      </c>
      <c r="H2680" s="1472" t="b">
        <v>1</v>
      </c>
      <c r="I2680" s="1468" t="s">
        <v>76</v>
      </c>
      <c r="J2680" s="1472" t="b">
        <v>1</v>
      </c>
      <c r="K2680" s="1468" t="s">
        <v>5142</v>
      </c>
      <c r="L2680" s="1471">
        <v>6.620964333E9</v>
      </c>
      <c r="M2680" s="1463" t="s">
        <v>2464</v>
      </c>
      <c r="N2680" s="1463" t="s">
        <v>263</v>
      </c>
      <c r="O2680" s="1463" t="s">
        <v>263</v>
      </c>
      <c r="P2680" s="1463" t="s">
        <v>2464</v>
      </c>
    </row>
    <row r="2681" hidden="1">
      <c r="A2681" s="1464">
        <v>2878.0</v>
      </c>
      <c r="B2681" s="1463" t="s">
        <v>18408</v>
      </c>
      <c r="C2681" s="1463" t="s">
        <v>18408</v>
      </c>
      <c r="D2681" s="1469">
        <v>44645.0</v>
      </c>
      <c r="E2681" s="1470" t="s">
        <v>18409</v>
      </c>
      <c r="F2681" s="1471">
        <v>6.4529089E8</v>
      </c>
      <c r="G2681" s="1471">
        <v>6.4529089E8</v>
      </c>
      <c r="H2681" s="1472" t="b">
        <v>0</v>
      </c>
      <c r="I2681" s="1468" t="s">
        <v>76</v>
      </c>
      <c r="J2681" s="1472" t="b">
        <v>0</v>
      </c>
      <c r="K2681" s="1468" t="s">
        <v>5142</v>
      </c>
      <c r="L2681" s="1471">
        <v>6.620964333E9</v>
      </c>
      <c r="M2681" s="1463" t="s">
        <v>2659</v>
      </c>
      <c r="N2681" s="1463" t="s">
        <v>5300</v>
      </c>
      <c r="O2681" s="1474"/>
      <c r="P2681" s="1463" t="s">
        <v>2659</v>
      </c>
    </row>
    <row r="2682" hidden="1">
      <c r="A2682" s="1464">
        <v>2879.0</v>
      </c>
      <c r="B2682" s="1463" t="s">
        <v>18410</v>
      </c>
      <c r="C2682" s="1463" t="s">
        <v>18411</v>
      </c>
      <c r="D2682" s="1469">
        <v>44324.0</v>
      </c>
      <c r="E2682" s="1470" t="s">
        <v>18412</v>
      </c>
      <c r="F2682" s="1471">
        <v>9.573468E8</v>
      </c>
      <c r="G2682" s="1471">
        <v>9.573468E8</v>
      </c>
      <c r="H2682" s="1472" t="b">
        <v>0</v>
      </c>
      <c r="I2682" s="1468" t="s">
        <v>76</v>
      </c>
      <c r="J2682" s="1472" t="b">
        <v>0</v>
      </c>
      <c r="K2682" s="1473"/>
      <c r="L2682" s="1473"/>
      <c r="M2682" s="1474"/>
      <c r="N2682" s="1474"/>
      <c r="O2682" s="1474"/>
      <c r="P2682" s="1474"/>
    </row>
    <row r="2683" hidden="1">
      <c r="A2683" s="1464">
        <v>2880.0</v>
      </c>
      <c r="B2683" s="1463" t="s">
        <v>18413</v>
      </c>
      <c r="C2683" s="1463" t="s">
        <v>18414</v>
      </c>
      <c r="D2683" s="1469">
        <v>44650.0</v>
      </c>
      <c r="E2683" s="1470" t="s">
        <v>18415</v>
      </c>
      <c r="F2683" s="1471">
        <v>3.8425611E7</v>
      </c>
      <c r="G2683" s="1471">
        <v>3.8425611E7</v>
      </c>
      <c r="H2683" s="1472" t="b">
        <v>0</v>
      </c>
      <c r="I2683" s="1468" t="s">
        <v>263</v>
      </c>
      <c r="J2683" s="1472" t="b">
        <v>0</v>
      </c>
      <c r="K2683" s="1468" t="s">
        <v>14089</v>
      </c>
      <c r="L2683" s="1471">
        <v>6.6850185804E10</v>
      </c>
      <c r="M2683" s="1463" t="s">
        <v>2426</v>
      </c>
      <c r="N2683" s="1463" t="s">
        <v>263</v>
      </c>
      <c r="O2683" s="1463" t="s">
        <v>263</v>
      </c>
      <c r="P2683" s="1463" t="s">
        <v>2426</v>
      </c>
    </row>
    <row r="2684" hidden="1">
      <c r="A2684" s="1464">
        <v>2881.0</v>
      </c>
      <c r="B2684" s="1463" t="s">
        <v>18416</v>
      </c>
      <c r="C2684" s="1463" t="s">
        <v>18417</v>
      </c>
      <c r="D2684" s="1469">
        <v>44648.0</v>
      </c>
      <c r="E2684" s="1470" t="s">
        <v>18418</v>
      </c>
      <c r="F2684" s="1471">
        <v>9.46686507E8</v>
      </c>
      <c r="G2684" s="1471">
        <v>9.46686507E8</v>
      </c>
      <c r="H2684" s="1472" t="b">
        <v>0</v>
      </c>
      <c r="I2684" s="1468" t="s">
        <v>76</v>
      </c>
      <c r="J2684" s="1472" t="b">
        <v>0</v>
      </c>
      <c r="K2684" s="1468" t="s">
        <v>1077</v>
      </c>
      <c r="L2684" s="1471">
        <v>6.6618258585E10</v>
      </c>
      <c r="M2684" s="1463" t="s">
        <v>2464</v>
      </c>
      <c r="N2684" s="1463" t="s">
        <v>5196</v>
      </c>
      <c r="O2684" s="1463" t="s">
        <v>5780</v>
      </c>
      <c r="P2684" s="1463" t="s">
        <v>2464</v>
      </c>
    </row>
    <row r="2685" hidden="1">
      <c r="A2685" s="1464">
        <v>2882.0</v>
      </c>
      <c r="B2685" s="1463" t="s">
        <v>18419</v>
      </c>
      <c r="C2685" s="1463" t="s">
        <v>18420</v>
      </c>
      <c r="D2685" s="1469">
        <v>44649.0</v>
      </c>
      <c r="E2685" s="1470" t="s">
        <v>18421</v>
      </c>
      <c r="F2685" s="1471">
        <v>3.842566872E9</v>
      </c>
      <c r="G2685" s="1471">
        <v>3.842566872E9</v>
      </c>
      <c r="H2685" s="1472" t="b">
        <v>0</v>
      </c>
      <c r="I2685" s="1468" t="s">
        <v>263</v>
      </c>
      <c r="J2685" s="1472" t="b">
        <v>0</v>
      </c>
      <c r="K2685" s="1468" t="s">
        <v>14736</v>
      </c>
      <c r="L2685" s="1471">
        <v>6.6944964881E10</v>
      </c>
      <c r="M2685" s="1474"/>
      <c r="N2685" s="1474"/>
      <c r="O2685" s="1474"/>
      <c r="P2685" s="1474"/>
    </row>
    <row r="2686" hidden="1">
      <c r="A2686" s="1464">
        <v>2883.0</v>
      </c>
      <c r="B2686" s="1463" t="s">
        <v>18422</v>
      </c>
      <c r="C2686" s="1463" t="s">
        <v>18423</v>
      </c>
      <c r="D2686" s="1469">
        <v>44657.0</v>
      </c>
      <c r="E2686" s="1470" t="s">
        <v>18424</v>
      </c>
      <c r="F2686" s="1471">
        <v>6.55127556E8</v>
      </c>
      <c r="G2686" s="1471">
        <v>6.55127556E8</v>
      </c>
      <c r="H2686" s="1472" t="b">
        <v>0</v>
      </c>
      <c r="I2686" s="1468" t="s">
        <v>76</v>
      </c>
      <c r="J2686" s="1472" t="b">
        <v>0</v>
      </c>
      <c r="K2686" s="1468" t="s">
        <v>14736</v>
      </c>
      <c r="L2686" s="1471">
        <v>6.6944964881E10</v>
      </c>
      <c r="M2686" s="1463" t="s">
        <v>4937</v>
      </c>
      <c r="N2686" s="1463" t="s">
        <v>4945</v>
      </c>
      <c r="O2686" s="1463" t="s">
        <v>4945</v>
      </c>
    </row>
    <row r="2687">
      <c r="A2687" s="1464">
        <v>2884.0</v>
      </c>
      <c r="B2687" s="1463" t="s">
        <v>5977</v>
      </c>
      <c r="C2687" s="1463" t="s">
        <v>5978</v>
      </c>
      <c r="D2687" s="1469">
        <v>44520.0</v>
      </c>
      <c r="E2687" s="1470" t="s">
        <v>5979</v>
      </c>
      <c r="F2687" s="1471">
        <v>6.32694888E8</v>
      </c>
      <c r="G2687" s="1471">
        <v>6.14152999E8</v>
      </c>
      <c r="H2687" s="1472" t="b">
        <v>1</v>
      </c>
      <c r="I2687" s="1468" t="s">
        <v>76</v>
      </c>
      <c r="J2687" s="1472" t="b">
        <v>1</v>
      </c>
      <c r="K2687" s="1468" t="s">
        <v>1077</v>
      </c>
      <c r="L2687" s="1471">
        <v>6.6618258585E10</v>
      </c>
      <c r="M2687" s="1463" t="s">
        <v>2426</v>
      </c>
      <c r="N2687" s="1463" t="s">
        <v>263</v>
      </c>
      <c r="O2687" s="1463" t="s">
        <v>263</v>
      </c>
      <c r="P2687" s="1463" t="s">
        <v>5188</v>
      </c>
    </row>
    <row r="2688" hidden="1">
      <c r="A2688" s="1464">
        <v>2885.0</v>
      </c>
      <c r="B2688" s="1463" t="s">
        <v>18425</v>
      </c>
      <c r="C2688" s="1463" t="s">
        <v>18425</v>
      </c>
      <c r="D2688" s="1469">
        <v>44670.0</v>
      </c>
      <c r="E2688" s="1470" t="s">
        <v>18426</v>
      </c>
      <c r="F2688" s="1471">
        <v>7.6292929E7</v>
      </c>
      <c r="G2688" s="1471">
        <v>8.15559992E8</v>
      </c>
      <c r="H2688" s="1472" t="b">
        <v>0</v>
      </c>
      <c r="I2688" s="1468" t="s">
        <v>244</v>
      </c>
      <c r="J2688" s="1472" t="b">
        <v>0</v>
      </c>
      <c r="K2688" s="1468" t="s">
        <v>5142</v>
      </c>
      <c r="L2688" s="1471">
        <v>6.620964333E9</v>
      </c>
      <c r="M2688" s="1463" t="s">
        <v>2464</v>
      </c>
      <c r="N2688" s="1463" t="s">
        <v>244</v>
      </c>
      <c r="O2688" s="1463" t="s">
        <v>244</v>
      </c>
      <c r="P2688" s="1463" t="s">
        <v>2464</v>
      </c>
    </row>
    <row r="2689" hidden="1">
      <c r="A2689" s="1464">
        <v>2886.0</v>
      </c>
      <c r="B2689" s="1463" t="s">
        <v>18427</v>
      </c>
      <c r="C2689" s="1463" t="s">
        <v>18427</v>
      </c>
      <c r="D2689" s="1469">
        <v>44671.0</v>
      </c>
      <c r="E2689" s="1470" t="s">
        <v>18428</v>
      </c>
      <c r="F2689" s="1471">
        <v>6.12188258E8</v>
      </c>
      <c r="G2689" s="1471">
        <v>6.12188258E8</v>
      </c>
      <c r="H2689" s="1472" t="b">
        <v>0</v>
      </c>
      <c r="I2689" s="1468" t="s">
        <v>76</v>
      </c>
      <c r="J2689" s="1472" t="b">
        <v>0</v>
      </c>
      <c r="K2689" s="1468" t="s">
        <v>5142</v>
      </c>
      <c r="L2689" s="1471">
        <v>6.620964333E9</v>
      </c>
      <c r="M2689" s="1463" t="s">
        <v>2426</v>
      </c>
      <c r="N2689" s="1463" t="s">
        <v>4951</v>
      </c>
      <c r="O2689" s="1474"/>
      <c r="P2689" s="1463" t="s">
        <v>2426</v>
      </c>
    </row>
    <row r="2690" hidden="1">
      <c r="A2690" s="1464">
        <v>2887.0</v>
      </c>
      <c r="B2690" s="1463" t="s">
        <v>12545</v>
      </c>
      <c r="C2690" s="1463" t="s">
        <v>12545</v>
      </c>
      <c r="D2690" s="1469">
        <v>44650.0</v>
      </c>
      <c r="E2690" s="1470" t="s">
        <v>18429</v>
      </c>
      <c r="F2690" s="1471">
        <v>6.12188258E8</v>
      </c>
      <c r="G2690" s="1471">
        <v>6.12188258E8</v>
      </c>
      <c r="H2690" s="1472" t="b">
        <v>0</v>
      </c>
      <c r="I2690" s="1468" t="s">
        <v>76</v>
      </c>
      <c r="J2690" s="1472" t="b">
        <v>1</v>
      </c>
      <c r="K2690" s="1473"/>
      <c r="L2690" s="1473"/>
      <c r="M2690" s="1463" t="s">
        <v>4951</v>
      </c>
      <c r="N2690" s="1463" t="s">
        <v>4951</v>
      </c>
      <c r="O2690" s="1474"/>
      <c r="P2690" s="1474"/>
    </row>
    <row r="2691">
      <c r="A2691" s="1464">
        <v>2888.0</v>
      </c>
      <c r="B2691" s="1463" t="s">
        <v>5980</v>
      </c>
      <c r="C2691" s="1463" t="s">
        <v>5981</v>
      </c>
      <c r="D2691" s="1469">
        <v>44656.0</v>
      </c>
      <c r="E2691" s="1470" t="s">
        <v>5982</v>
      </c>
      <c r="F2691" s="1471">
        <v>2.4760022E7</v>
      </c>
      <c r="G2691" s="1471">
        <v>2.4760022E7</v>
      </c>
      <c r="H2691" s="1472" t="b">
        <v>1</v>
      </c>
      <c r="I2691" s="1468" t="s">
        <v>76</v>
      </c>
      <c r="J2691" s="1472" t="b">
        <v>1</v>
      </c>
      <c r="K2691" s="1468" t="s">
        <v>1077</v>
      </c>
      <c r="L2691" s="1471">
        <v>6.6618258585E10</v>
      </c>
      <c r="M2691" s="1463" t="s">
        <v>2426</v>
      </c>
      <c r="N2691" s="1463" t="s">
        <v>263</v>
      </c>
      <c r="O2691" s="1463" t="s">
        <v>263</v>
      </c>
      <c r="P2691" s="1463" t="s">
        <v>2426</v>
      </c>
    </row>
    <row r="2692" hidden="1">
      <c r="A2692" s="1464">
        <v>2889.0</v>
      </c>
      <c r="B2692" s="1463" t="s">
        <v>18430</v>
      </c>
      <c r="C2692" s="1463" t="s">
        <v>18431</v>
      </c>
      <c r="D2692" s="1469">
        <v>44662.0</v>
      </c>
      <c r="E2692" s="1470" t="s">
        <v>18432</v>
      </c>
      <c r="F2692" s="1471">
        <v>9.92238181E8</v>
      </c>
      <c r="G2692" s="1471">
        <v>9.92238181E8</v>
      </c>
      <c r="H2692" s="1472" t="b">
        <v>0</v>
      </c>
      <c r="I2692" s="1468" t="s">
        <v>76</v>
      </c>
      <c r="J2692" s="1472" t="b">
        <v>0</v>
      </c>
      <c r="K2692" s="1468" t="s">
        <v>4936</v>
      </c>
      <c r="L2692" s="1471">
        <v>6.6909921784E10</v>
      </c>
      <c r="M2692" s="1463" t="s">
        <v>2432</v>
      </c>
      <c r="N2692" s="1463" t="s">
        <v>4930</v>
      </c>
      <c r="O2692" s="1474"/>
      <c r="P2692" s="1463" t="s">
        <v>2432</v>
      </c>
    </row>
    <row r="2693" hidden="1">
      <c r="A2693" s="1464">
        <v>2890.0</v>
      </c>
      <c r="B2693" s="1463" t="s">
        <v>18433</v>
      </c>
      <c r="C2693" s="1463" t="s">
        <v>18434</v>
      </c>
      <c r="D2693" s="1469">
        <v>44655.0</v>
      </c>
      <c r="E2693" s="1470" t="s">
        <v>18435</v>
      </c>
      <c r="F2693" s="1471">
        <v>8.44393728E8</v>
      </c>
      <c r="G2693" s="1471">
        <v>8.44393728E8</v>
      </c>
      <c r="H2693" s="1472" t="b">
        <v>0</v>
      </c>
      <c r="I2693" s="1468" t="s">
        <v>76</v>
      </c>
      <c r="J2693" s="1472" t="b">
        <v>0</v>
      </c>
      <c r="K2693" s="1468" t="s">
        <v>1204</v>
      </c>
      <c r="L2693" s="1471">
        <v>6.6839565594E10</v>
      </c>
      <c r="M2693" s="1463" t="s">
        <v>2464</v>
      </c>
      <c r="N2693" s="1463" t="s">
        <v>5428</v>
      </c>
      <c r="O2693" s="1474"/>
      <c r="P2693" s="1463" t="s">
        <v>2464</v>
      </c>
    </row>
    <row r="2694" hidden="1">
      <c r="A2694" s="1464">
        <v>2891.0</v>
      </c>
      <c r="B2694" s="1463" t="s">
        <v>18436</v>
      </c>
      <c r="C2694" s="1463" t="s">
        <v>18437</v>
      </c>
      <c r="D2694" s="1469">
        <v>44680.0</v>
      </c>
      <c r="E2694" s="1470" t="s">
        <v>18438</v>
      </c>
      <c r="F2694" s="1471">
        <v>9.86792599E8</v>
      </c>
      <c r="G2694" s="1471">
        <v>9.86792599E8</v>
      </c>
      <c r="H2694" s="1472" t="b">
        <v>0</v>
      </c>
      <c r="I2694" s="1468" t="s">
        <v>76</v>
      </c>
      <c r="J2694" s="1472" t="b">
        <v>0</v>
      </c>
      <c r="K2694" s="1468" t="s">
        <v>1204</v>
      </c>
      <c r="L2694" s="1471">
        <v>6.6839565594E10</v>
      </c>
      <c r="M2694" s="1463" t="s">
        <v>2464</v>
      </c>
      <c r="N2694" s="1463" t="s">
        <v>5089</v>
      </c>
      <c r="O2694" s="1474"/>
      <c r="P2694" s="1463" t="s">
        <v>2464</v>
      </c>
    </row>
    <row r="2695">
      <c r="A2695" s="1464">
        <v>2892.0</v>
      </c>
      <c r="B2695" s="1463" t="s">
        <v>5983</v>
      </c>
      <c r="C2695" s="1463" t="s">
        <v>5983</v>
      </c>
      <c r="D2695" s="1469">
        <v>44652.0</v>
      </c>
      <c r="E2695" s="1470" t="s">
        <v>5984</v>
      </c>
      <c r="F2695" s="1471">
        <v>7.6391123E7</v>
      </c>
      <c r="G2695" s="1471">
        <v>8.10689626E8</v>
      </c>
      <c r="H2695" s="1472" t="b">
        <v>1</v>
      </c>
      <c r="I2695" s="1468" t="s">
        <v>244</v>
      </c>
      <c r="J2695" s="1472" t="b">
        <v>1</v>
      </c>
      <c r="K2695" s="1468" t="s">
        <v>5142</v>
      </c>
      <c r="L2695" s="1471">
        <v>6.620964333E9</v>
      </c>
      <c r="M2695" s="1463" t="s">
        <v>2426</v>
      </c>
      <c r="N2695" s="1463" t="s">
        <v>263</v>
      </c>
      <c r="O2695" s="1463" t="s">
        <v>263</v>
      </c>
      <c r="P2695" s="1463" t="s">
        <v>5316</v>
      </c>
    </row>
    <row r="2696" hidden="1">
      <c r="A2696" s="1464">
        <v>2893.0</v>
      </c>
      <c r="B2696" s="1463" t="s">
        <v>18439</v>
      </c>
      <c r="C2696" s="1463" t="s">
        <v>18439</v>
      </c>
      <c r="D2696" s="1469">
        <v>44652.0</v>
      </c>
      <c r="E2696" s="1470" t="s">
        <v>18440</v>
      </c>
      <c r="F2696" s="1471">
        <v>2.0909E7</v>
      </c>
      <c r="G2696" s="1471">
        <v>2.0909E7</v>
      </c>
      <c r="H2696" s="1472" t="b">
        <v>0</v>
      </c>
      <c r="I2696" s="1468" t="s">
        <v>76</v>
      </c>
      <c r="J2696" s="1472" t="b">
        <v>0</v>
      </c>
      <c r="K2696" s="1468" t="s">
        <v>6347</v>
      </c>
      <c r="L2696" s="1471">
        <v>6.6925624451E10</v>
      </c>
      <c r="M2696" s="1463" t="s">
        <v>2937</v>
      </c>
      <c r="N2696" s="1463" t="s">
        <v>4930</v>
      </c>
      <c r="O2696" s="1474"/>
      <c r="P2696" s="1463" t="s">
        <v>2937</v>
      </c>
    </row>
    <row r="2697" hidden="1">
      <c r="A2697" s="1464">
        <v>2894.0</v>
      </c>
      <c r="B2697" s="1463" t="s">
        <v>18441</v>
      </c>
      <c r="C2697" s="1463" t="s">
        <v>18442</v>
      </c>
      <c r="D2697" s="1469">
        <v>44652.0</v>
      </c>
      <c r="E2697" s="1470" t="s">
        <v>18443</v>
      </c>
      <c r="F2697" s="1475">
        <v>6.60917E11</v>
      </c>
      <c r="G2697" s="1475">
        <v>6.60944E11</v>
      </c>
      <c r="H2697" s="1472" t="b">
        <v>0</v>
      </c>
      <c r="I2697" s="1468" t="s">
        <v>76</v>
      </c>
      <c r="J2697" s="1472" t="b">
        <v>1</v>
      </c>
      <c r="K2697" s="1473"/>
      <c r="L2697" s="1473"/>
      <c r="M2697" s="1474"/>
      <c r="N2697" s="1474"/>
      <c r="O2697" s="1474"/>
      <c r="P2697" s="1474"/>
    </row>
    <row r="2698">
      <c r="A2698" s="1464">
        <v>2895.0</v>
      </c>
      <c r="B2698" s="1463" t="s">
        <v>5985</v>
      </c>
      <c r="C2698" s="1463" t="s">
        <v>5985</v>
      </c>
      <c r="D2698" s="1469">
        <v>44655.0</v>
      </c>
      <c r="E2698" s="1470" t="s">
        <v>5986</v>
      </c>
      <c r="F2698" s="1471">
        <v>8.66101343E8</v>
      </c>
      <c r="G2698" s="1471">
        <v>8.66101343E8</v>
      </c>
      <c r="H2698" s="1472" t="b">
        <v>1</v>
      </c>
      <c r="I2698" s="1468" t="s">
        <v>76</v>
      </c>
      <c r="J2698" s="1472" t="b">
        <v>1</v>
      </c>
      <c r="K2698" s="1468" t="s">
        <v>4936</v>
      </c>
      <c r="L2698" s="1471">
        <v>6.6909921784E10</v>
      </c>
      <c r="M2698" s="1463" t="s">
        <v>2426</v>
      </c>
      <c r="N2698" s="1463" t="s">
        <v>263</v>
      </c>
      <c r="O2698" s="1463" t="s">
        <v>263</v>
      </c>
      <c r="P2698" s="1463" t="s">
        <v>2426</v>
      </c>
    </row>
    <row r="2699" hidden="1">
      <c r="A2699" s="1464">
        <v>2896.0</v>
      </c>
      <c r="B2699" s="1463" t="s">
        <v>18444</v>
      </c>
      <c r="C2699" s="1463" t="s">
        <v>18445</v>
      </c>
      <c r="D2699" s="1469">
        <v>44670.0</v>
      </c>
      <c r="E2699" s="1470" t="s">
        <v>18446</v>
      </c>
      <c r="F2699" s="1471">
        <v>7.7413483E7</v>
      </c>
      <c r="G2699" s="1471">
        <v>7.7413483E7</v>
      </c>
      <c r="H2699" s="1472" t="b">
        <v>0</v>
      </c>
      <c r="I2699" s="1468" t="s">
        <v>5691</v>
      </c>
      <c r="J2699" s="1472" t="b">
        <v>0</v>
      </c>
      <c r="K2699" s="1468" t="s">
        <v>14736</v>
      </c>
      <c r="L2699" s="1471">
        <v>6.6944964881E10</v>
      </c>
      <c r="M2699" s="1474"/>
      <c r="N2699" s="1474"/>
      <c r="O2699" s="1474"/>
      <c r="P2699" s="1474"/>
    </row>
    <row r="2700" hidden="1">
      <c r="A2700" s="1464">
        <v>2897.0</v>
      </c>
      <c r="B2700" s="1463" t="s">
        <v>18447</v>
      </c>
      <c r="C2700" s="1463" t="s">
        <v>18448</v>
      </c>
      <c r="D2700" s="1469">
        <v>43944.0</v>
      </c>
      <c r="E2700" s="1470" t="s">
        <v>18449</v>
      </c>
      <c r="F2700" s="1471">
        <v>8.02215491E8</v>
      </c>
      <c r="G2700" s="1471">
        <v>8.02215491E8</v>
      </c>
      <c r="H2700" s="1472" t="b">
        <v>0</v>
      </c>
      <c r="I2700" s="1468" t="s">
        <v>76</v>
      </c>
      <c r="J2700" s="1472" t="b">
        <v>0</v>
      </c>
      <c r="K2700" s="1473"/>
      <c r="L2700" s="1473"/>
      <c r="M2700" s="1463" t="s">
        <v>2461</v>
      </c>
      <c r="N2700" s="1463" t="s">
        <v>5089</v>
      </c>
      <c r="O2700" s="1474"/>
      <c r="P2700" s="1463" t="s">
        <v>2461</v>
      </c>
    </row>
    <row r="2701" hidden="1">
      <c r="A2701" s="1464">
        <v>2898.0</v>
      </c>
      <c r="B2701" s="1463" t="s">
        <v>18447</v>
      </c>
      <c r="C2701" s="1463" t="s">
        <v>18448</v>
      </c>
      <c r="D2701" s="1469">
        <v>43944.0</v>
      </c>
      <c r="E2701" s="1470" t="s">
        <v>18450</v>
      </c>
      <c r="F2701" s="1471">
        <v>8.02215491E8</v>
      </c>
      <c r="G2701" s="1471">
        <v>8.02215491E8</v>
      </c>
      <c r="H2701" s="1472" t="b">
        <v>0</v>
      </c>
      <c r="I2701" s="1468" t="s">
        <v>76</v>
      </c>
      <c r="J2701" s="1472" t="b">
        <v>0</v>
      </c>
      <c r="K2701" s="1473"/>
      <c r="L2701" s="1473"/>
      <c r="M2701" s="1463" t="s">
        <v>2461</v>
      </c>
      <c r="N2701" s="1463" t="s">
        <v>5089</v>
      </c>
      <c r="O2701" s="1474"/>
      <c r="P2701" s="1463" t="s">
        <v>2461</v>
      </c>
    </row>
    <row r="2702" hidden="1">
      <c r="A2702" s="1464">
        <v>2899.0</v>
      </c>
      <c r="B2702" s="1463" t="s">
        <v>18447</v>
      </c>
      <c r="C2702" s="1463" t="s">
        <v>18448</v>
      </c>
      <c r="D2702" s="1469">
        <v>43944.0</v>
      </c>
      <c r="E2702" s="1470" t="s">
        <v>18451</v>
      </c>
      <c r="F2702" s="1471">
        <v>8.02215491E8</v>
      </c>
      <c r="G2702" s="1471">
        <v>8.02215491E8</v>
      </c>
      <c r="H2702" s="1472" t="b">
        <v>0</v>
      </c>
      <c r="I2702" s="1468" t="s">
        <v>76</v>
      </c>
      <c r="J2702" s="1472" t="b">
        <v>0</v>
      </c>
      <c r="K2702" s="1473"/>
      <c r="L2702" s="1473"/>
      <c r="M2702" s="1463" t="s">
        <v>2461</v>
      </c>
      <c r="N2702" s="1463" t="s">
        <v>5089</v>
      </c>
      <c r="O2702" s="1474"/>
      <c r="P2702" s="1463" t="s">
        <v>2461</v>
      </c>
    </row>
    <row r="2703" hidden="1">
      <c r="A2703" s="1464">
        <v>2900.0</v>
      </c>
      <c r="B2703" s="1463" t="s">
        <v>18452</v>
      </c>
      <c r="C2703" s="1463" t="s">
        <v>18453</v>
      </c>
      <c r="D2703" s="1469">
        <v>44547.0</v>
      </c>
      <c r="E2703" s="1470" t="s">
        <v>18454</v>
      </c>
      <c r="F2703" s="1471">
        <v>6.14083477E8</v>
      </c>
      <c r="G2703" s="1471">
        <v>6.14083477E8</v>
      </c>
      <c r="H2703" s="1472" t="b">
        <v>0</v>
      </c>
      <c r="I2703" s="1468" t="s">
        <v>76</v>
      </c>
      <c r="J2703" s="1472" t="b">
        <v>0</v>
      </c>
      <c r="K2703" s="1473"/>
      <c r="L2703" s="1473"/>
      <c r="M2703" s="1463" t="s">
        <v>2464</v>
      </c>
      <c r="N2703" s="1474"/>
      <c r="O2703" s="1474"/>
      <c r="P2703" s="1463" t="s">
        <v>2464</v>
      </c>
    </row>
    <row r="2704" hidden="1">
      <c r="A2704" s="1464">
        <v>2901.0</v>
      </c>
      <c r="B2704" s="1463" t="s">
        <v>18455</v>
      </c>
      <c r="C2704" s="1463" t="s">
        <v>18456</v>
      </c>
      <c r="D2704" s="1469">
        <v>44271.0</v>
      </c>
      <c r="E2704" s="1470" t="s">
        <v>18457</v>
      </c>
      <c r="F2704" s="1471">
        <v>2.6109584E7</v>
      </c>
      <c r="G2704" s="1471">
        <v>9.52074613E8</v>
      </c>
      <c r="H2704" s="1472" t="b">
        <v>0</v>
      </c>
      <c r="I2704" s="1468" t="s">
        <v>76</v>
      </c>
      <c r="J2704" s="1472" t="b">
        <v>1</v>
      </c>
      <c r="K2704" s="1468" t="s">
        <v>14255</v>
      </c>
      <c r="L2704" s="1476"/>
      <c r="M2704" s="1463" t="s">
        <v>2432</v>
      </c>
      <c r="N2704" s="1474"/>
      <c r="O2704" s="1474"/>
      <c r="P2704" s="1463" t="s">
        <v>2432</v>
      </c>
    </row>
    <row r="2705" hidden="1">
      <c r="A2705" s="1464">
        <v>2902.0</v>
      </c>
      <c r="B2705" s="1463" t="s">
        <v>18458</v>
      </c>
      <c r="C2705" s="1463" t="s">
        <v>18459</v>
      </c>
      <c r="D2705" s="1469">
        <v>43975.0</v>
      </c>
      <c r="E2705" s="1470" t="s">
        <v>18460</v>
      </c>
      <c r="F2705" s="1471">
        <v>6.60692288E8</v>
      </c>
      <c r="G2705" s="1471">
        <v>6.60692288E8</v>
      </c>
      <c r="H2705" s="1472" t="b">
        <v>0</v>
      </c>
      <c r="I2705" s="1468" t="s">
        <v>76</v>
      </c>
      <c r="J2705" s="1472" t="b">
        <v>0</v>
      </c>
      <c r="K2705" s="1473"/>
      <c r="L2705" s="1473"/>
      <c r="M2705" s="1463" t="s">
        <v>2437</v>
      </c>
      <c r="N2705" s="1463" t="s">
        <v>5089</v>
      </c>
      <c r="O2705" s="1474"/>
      <c r="P2705" s="1463" t="s">
        <v>2437</v>
      </c>
    </row>
    <row r="2706" hidden="1">
      <c r="A2706" s="1464">
        <v>2903.0</v>
      </c>
      <c r="B2706" s="1463" t="s">
        <v>18461</v>
      </c>
      <c r="C2706" s="1463" t="s">
        <v>18462</v>
      </c>
      <c r="D2706" s="1469">
        <v>44657.0</v>
      </c>
      <c r="E2706" s="1470" t="s">
        <v>18463</v>
      </c>
      <c r="F2706" s="1471">
        <v>9.24238444E8</v>
      </c>
      <c r="G2706" s="1471">
        <v>9.24238444E8</v>
      </c>
      <c r="H2706" s="1472" t="b">
        <v>0</v>
      </c>
      <c r="I2706" s="1468" t="s">
        <v>76</v>
      </c>
      <c r="J2706" s="1472" t="b">
        <v>0</v>
      </c>
      <c r="K2706" s="1468" t="s">
        <v>4929</v>
      </c>
      <c r="L2706" s="1475">
        <v>6.69232E15</v>
      </c>
      <c r="M2706" s="1463" t="s">
        <v>2464</v>
      </c>
      <c r="N2706" s="1463" t="s">
        <v>6070</v>
      </c>
      <c r="O2706" s="1463" t="s">
        <v>6070</v>
      </c>
      <c r="P2706" s="1463" t="s">
        <v>2464</v>
      </c>
    </row>
    <row r="2707" hidden="1">
      <c r="A2707" s="1464">
        <v>2904.0</v>
      </c>
      <c r="B2707" s="1463" t="s">
        <v>18464</v>
      </c>
      <c r="C2707" s="1463" t="s">
        <v>18465</v>
      </c>
      <c r="D2707" s="1469">
        <v>44656.0</v>
      </c>
      <c r="E2707" s="1470" t="s">
        <v>18466</v>
      </c>
      <c r="F2707" s="1475">
        <v>6.60642E11</v>
      </c>
      <c r="G2707" s="1475">
        <v>6.6081E11</v>
      </c>
      <c r="H2707" s="1472" t="b">
        <v>0</v>
      </c>
      <c r="I2707" s="1468" t="s">
        <v>76</v>
      </c>
      <c r="J2707" s="1472" t="b">
        <v>1</v>
      </c>
      <c r="K2707" s="1473"/>
      <c r="L2707" s="1473"/>
      <c r="M2707" s="1463" t="s">
        <v>9167</v>
      </c>
      <c r="N2707" s="1463" t="s">
        <v>9167</v>
      </c>
      <c r="P2707" s="1474"/>
    </row>
    <row r="2708" hidden="1">
      <c r="A2708" s="1464">
        <v>2905.0</v>
      </c>
      <c r="B2708" s="1463" t="s">
        <v>18467</v>
      </c>
      <c r="C2708" s="1463" t="s">
        <v>18468</v>
      </c>
      <c r="D2708" s="1469">
        <v>44657.0</v>
      </c>
      <c r="E2708" s="1470" t="s">
        <v>18469</v>
      </c>
      <c r="F2708" s="1471">
        <v>6.6923538555E10</v>
      </c>
      <c r="G2708" s="1471">
        <v>6.6923538555E10</v>
      </c>
      <c r="H2708" s="1472" t="b">
        <v>0</v>
      </c>
      <c r="I2708" s="1468" t="s">
        <v>76</v>
      </c>
      <c r="J2708" s="1472" t="b">
        <v>1</v>
      </c>
      <c r="K2708" s="1473"/>
      <c r="L2708" s="1473"/>
      <c r="M2708" s="1474"/>
      <c r="N2708" s="1474"/>
      <c r="O2708" s="1474"/>
      <c r="P2708" s="1474"/>
    </row>
    <row r="2709" hidden="1">
      <c r="A2709" s="1464">
        <v>2906.0</v>
      </c>
      <c r="B2709" s="1463" t="s">
        <v>18470</v>
      </c>
      <c r="C2709" s="1463" t="s">
        <v>18471</v>
      </c>
      <c r="D2709" s="1469">
        <v>44686.0</v>
      </c>
      <c r="E2709" s="1470" t="s">
        <v>18472</v>
      </c>
      <c r="F2709" s="1471">
        <v>3.8235777E7</v>
      </c>
      <c r="G2709" s="1471">
        <v>9.1792293E8</v>
      </c>
      <c r="H2709" s="1472" t="b">
        <v>0</v>
      </c>
      <c r="I2709" s="1468" t="s">
        <v>263</v>
      </c>
      <c r="J2709" s="1472" t="b">
        <v>0</v>
      </c>
      <c r="K2709" s="1473"/>
      <c r="L2709" s="1473"/>
      <c r="M2709" s="1463" t="s">
        <v>2426</v>
      </c>
      <c r="N2709" s="1463" t="s">
        <v>263</v>
      </c>
      <c r="O2709" s="1463" t="s">
        <v>263</v>
      </c>
      <c r="P2709" s="1463" t="s">
        <v>2426</v>
      </c>
    </row>
    <row r="2710">
      <c r="A2710" s="1464">
        <v>2907.0</v>
      </c>
      <c r="B2710" s="1463" t="s">
        <v>3870</v>
      </c>
      <c r="C2710" s="1463" t="s">
        <v>3870</v>
      </c>
      <c r="D2710" s="1469">
        <v>44662.0</v>
      </c>
      <c r="E2710" s="1470" t="s">
        <v>5987</v>
      </c>
      <c r="F2710" s="1471">
        <v>3.31405E7</v>
      </c>
      <c r="G2710" s="1471">
        <v>9.89640837E8</v>
      </c>
      <c r="H2710" s="1472" t="b">
        <v>1</v>
      </c>
      <c r="I2710" s="1468" t="s">
        <v>263</v>
      </c>
      <c r="J2710" s="1472" t="b">
        <v>1</v>
      </c>
      <c r="K2710" s="1468" t="s">
        <v>1204</v>
      </c>
      <c r="L2710" s="1471">
        <v>6.6839565594E10</v>
      </c>
      <c r="M2710" s="1463" t="s">
        <v>2426</v>
      </c>
      <c r="N2710" s="1463" t="s">
        <v>263</v>
      </c>
      <c r="O2710" s="1463" t="s">
        <v>263</v>
      </c>
      <c r="P2710" s="1463" t="s">
        <v>6026</v>
      </c>
    </row>
    <row r="2711">
      <c r="A2711" s="1464">
        <v>2908.0</v>
      </c>
      <c r="B2711" s="1463" t="s">
        <v>5988</v>
      </c>
      <c r="C2711" s="1463" t="s">
        <v>5989</v>
      </c>
      <c r="D2711" s="1469">
        <v>44662.0</v>
      </c>
      <c r="E2711" s="1470" t="s">
        <v>5990</v>
      </c>
      <c r="F2711" s="1471">
        <v>8.22192389E8</v>
      </c>
      <c r="G2711" s="1471">
        <v>8.22192389E8</v>
      </c>
      <c r="H2711" s="1472" t="b">
        <v>1</v>
      </c>
      <c r="I2711" s="1468" t="s">
        <v>244</v>
      </c>
      <c r="J2711" s="1472" t="b">
        <v>1</v>
      </c>
      <c r="K2711" s="1468" t="s">
        <v>5142</v>
      </c>
      <c r="L2711" s="1471">
        <v>6.620964333E9</v>
      </c>
      <c r="M2711" s="1463" t="s">
        <v>2426</v>
      </c>
      <c r="N2711" s="1463" t="s">
        <v>263</v>
      </c>
      <c r="O2711" s="1463" t="s">
        <v>263</v>
      </c>
      <c r="P2711" s="1463" t="s">
        <v>5188</v>
      </c>
    </row>
    <row r="2712">
      <c r="A2712" s="1464">
        <v>2909.0</v>
      </c>
      <c r="B2712" s="1463" t="s">
        <v>3695</v>
      </c>
      <c r="C2712" s="1463" t="s">
        <v>5991</v>
      </c>
      <c r="D2712" s="1469">
        <v>45439.0</v>
      </c>
      <c r="E2712" s="1470" t="s">
        <v>5992</v>
      </c>
      <c r="F2712" s="1471">
        <v>2.1006255E7</v>
      </c>
      <c r="G2712" s="1471">
        <v>6.53291979E8</v>
      </c>
      <c r="H2712" s="1472" t="b">
        <v>1</v>
      </c>
      <c r="I2712" s="1468" t="s">
        <v>76</v>
      </c>
      <c r="J2712" s="1472" t="b">
        <v>1</v>
      </c>
      <c r="K2712" s="1468" t="s">
        <v>4940</v>
      </c>
      <c r="L2712" s="1471">
        <v>6.68193916E10</v>
      </c>
      <c r="M2712" s="1463" t="s">
        <v>2464</v>
      </c>
      <c r="N2712" s="1463" t="s">
        <v>263</v>
      </c>
      <c r="O2712" s="1463" t="s">
        <v>263</v>
      </c>
      <c r="P2712" s="1463" t="s">
        <v>5881</v>
      </c>
    </row>
    <row r="2713" hidden="1">
      <c r="A2713" s="1464">
        <v>2910.0</v>
      </c>
      <c r="B2713" s="1463" t="s">
        <v>18473</v>
      </c>
      <c r="C2713" s="1463" t="s">
        <v>18473</v>
      </c>
      <c r="D2713" s="1469">
        <v>44421.0</v>
      </c>
      <c r="E2713" s="1470" t="s">
        <v>18474</v>
      </c>
      <c r="F2713" s="1471">
        <v>9.79866989E8</v>
      </c>
      <c r="G2713" s="1471">
        <v>9.79866989E8</v>
      </c>
      <c r="H2713" s="1472" t="b">
        <v>0</v>
      </c>
      <c r="I2713" s="1468" t="s">
        <v>76</v>
      </c>
      <c r="J2713" s="1472" t="b">
        <v>1</v>
      </c>
      <c r="K2713" s="1473"/>
      <c r="L2713" s="1473"/>
      <c r="M2713" s="1463" t="s">
        <v>2464</v>
      </c>
      <c r="N2713" s="1474"/>
      <c r="O2713" s="1474"/>
      <c r="P2713" s="1463" t="s">
        <v>2464</v>
      </c>
    </row>
    <row r="2714">
      <c r="A2714" s="1464">
        <v>2911.0</v>
      </c>
      <c r="B2714" s="1463" t="s">
        <v>5993</v>
      </c>
      <c r="C2714" s="1463" t="s">
        <v>5993</v>
      </c>
      <c r="D2714" s="1469">
        <v>44665.0</v>
      </c>
      <c r="E2714" s="1470" t="s">
        <v>5994</v>
      </c>
      <c r="F2714" s="1471">
        <v>2.1006255E7</v>
      </c>
      <c r="G2714" s="1471">
        <v>6.53291979E8</v>
      </c>
      <c r="H2714" s="1472" t="b">
        <v>1</v>
      </c>
      <c r="I2714" s="1468" t="s">
        <v>76</v>
      </c>
      <c r="J2714" s="1472" t="b">
        <v>1</v>
      </c>
      <c r="K2714" s="1468" t="s">
        <v>4940</v>
      </c>
      <c r="L2714" s="1471">
        <v>6.68193916E10</v>
      </c>
      <c r="M2714" s="1463" t="s">
        <v>2426</v>
      </c>
      <c r="N2714" s="1463" t="s">
        <v>263</v>
      </c>
      <c r="O2714" s="1463" t="s">
        <v>263</v>
      </c>
      <c r="P2714" s="1463" t="s">
        <v>2426</v>
      </c>
    </row>
    <row r="2715" hidden="1">
      <c r="A2715" s="1464">
        <v>2912.0</v>
      </c>
      <c r="B2715" s="1463" t="s">
        <v>18475</v>
      </c>
      <c r="C2715" s="1463" t="s">
        <v>18475</v>
      </c>
      <c r="D2715" s="1469">
        <v>44662.0</v>
      </c>
      <c r="E2715" s="1470" t="s">
        <v>18476</v>
      </c>
      <c r="F2715" s="1471">
        <v>8.19562742E8</v>
      </c>
      <c r="G2715" s="1471">
        <v>8.19562742E8</v>
      </c>
      <c r="H2715" s="1472" t="b">
        <v>0</v>
      </c>
      <c r="I2715" s="1468" t="s">
        <v>244</v>
      </c>
      <c r="J2715" s="1472" t="b">
        <v>1</v>
      </c>
      <c r="K2715" s="1468" t="s">
        <v>14736</v>
      </c>
      <c r="L2715" s="1471">
        <v>6.6944964881E10</v>
      </c>
      <c r="M2715" s="1474"/>
      <c r="N2715" s="1463" t="s">
        <v>244</v>
      </c>
      <c r="O2715" s="1463" t="s">
        <v>244</v>
      </c>
      <c r="P2715" s="1474"/>
    </row>
    <row r="2716" hidden="1">
      <c r="A2716" s="1464">
        <v>2913.0</v>
      </c>
      <c r="B2716" s="1463" t="s">
        <v>18477</v>
      </c>
      <c r="C2716" s="1463" t="s">
        <v>18477</v>
      </c>
      <c r="D2716" s="1469">
        <v>44663.0</v>
      </c>
      <c r="E2716" s="1470" t="s">
        <v>18478</v>
      </c>
      <c r="F2716" s="1471">
        <v>8.19562742E8</v>
      </c>
      <c r="G2716" s="1471">
        <v>8.19562742E8</v>
      </c>
      <c r="H2716" s="1472" t="b">
        <v>0</v>
      </c>
      <c r="I2716" s="1468" t="s">
        <v>244</v>
      </c>
      <c r="J2716" s="1472" t="b">
        <v>1</v>
      </c>
      <c r="K2716" s="1468" t="s">
        <v>14736</v>
      </c>
      <c r="L2716" s="1471">
        <v>6.6944964881E10</v>
      </c>
      <c r="M2716" s="1474"/>
      <c r="N2716" s="1463" t="s">
        <v>244</v>
      </c>
      <c r="O2716" s="1463" t="s">
        <v>244</v>
      </c>
      <c r="P2716" s="1474"/>
    </row>
    <row r="2717" hidden="1">
      <c r="A2717" s="1464">
        <v>2914.0</v>
      </c>
      <c r="B2717" s="1463" t="s">
        <v>18479</v>
      </c>
      <c r="C2717" s="1463" t="s">
        <v>18479</v>
      </c>
      <c r="D2717" s="1469">
        <v>44662.0</v>
      </c>
      <c r="E2717" s="1470" t="s">
        <v>18480</v>
      </c>
      <c r="F2717" s="1471">
        <v>8.62775101E8</v>
      </c>
      <c r="G2717" s="1471">
        <v>8.62775101E8</v>
      </c>
      <c r="H2717" s="1472" t="b">
        <v>0</v>
      </c>
      <c r="I2717" s="1468" t="s">
        <v>244</v>
      </c>
      <c r="J2717" s="1472" t="b">
        <v>1</v>
      </c>
      <c r="K2717" s="1473"/>
      <c r="L2717" s="1473"/>
      <c r="M2717" s="1463" t="s">
        <v>2426</v>
      </c>
      <c r="O2717" s="1474"/>
      <c r="P2717" s="1463" t="s">
        <v>2426</v>
      </c>
    </row>
    <row r="2718">
      <c r="A2718" s="1464">
        <v>2915.0</v>
      </c>
      <c r="B2718" s="1463" t="s">
        <v>5995</v>
      </c>
      <c r="C2718" s="1463" t="s">
        <v>5996</v>
      </c>
      <c r="D2718" s="1469">
        <v>44672.0</v>
      </c>
      <c r="E2718" s="1470" t="s">
        <v>5997</v>
      </c>
      <c r="F2718" s="1471">
        <v>9.11596923E8</v>
      </c>
      <c r="G2718" s="1471">
        <v>8.38561751E8</v>
      </c>
      <c r="H2718" s="1472" t="b">
        <v>1</v>
      </c>
      <c r="I2718" s="1468" t="s">
        <v>76</v>
      </c>
      <c r="J2718" s="1472" t="b">
        <v>1</v>
      </c>
      <c r="K2718" s="1468" t="s">
        <v>1077</v>
      </c>
      <c r="L2718" s="1471">
        <v>6.6618258585E10</v>
      </c>
      <c r="M2718" s="1463" t="s">
        <v>2426</v>
      </c>
      <c r="N2718" s="1463" t="s">
        <v>263</v>
      </c>
      <c r="O2718" s="1463" t="s">
        <v>263</v>
      </c>
      <c r="P2718" s="1463" t="s">
        <v>2426</v>
      </c>
    </row>
    <row r="2719">
      <c r="A2719" s="1464">
        <v>2916.0</v>
      </c>
      <c r="B2719" s="1463" t="s">
        <v>5999</v>
      </c>
      <c r="C2719" s="1463" t="s">
        <v>6000</v>
      </c>
      <c r="D2719" s="1469">
        <v>44662.0</v>
      </c>
      <c r="E2719" s="1470" t="s">
        <v>6001</v>
      </c>
      <c r="F2719" s="1471">
        <v>2.1018727E7</v>
      </c>
      <c r="G2719" s="1471">
        <v>8.38561751E8</v>
      </c>
      <c r="H2719" s="1472" t="b">
        <v>1</v>
      </c>
      <c r="I2719" s="1468" t="s">
        <v>76</v>
      </c>
      <c r="J2719" s="1472" t="b">
        <v>1</v>
      </c>
      <c r="K2719" s="1468" t="s">
        <v>1077</v>
      </c>
      <c r="L2719" s="1471">
        <v>6.6618258585E10</v>
      </c>
      <c r="M2719" s="1463" t="s">
        <v>2426</v>
      </c>
      <c r="N2719" s="1463" t="s">
        <v>263</v>
      </c>
      <c r="O2719" s="1463" t="s">
        <v>263</v>
      </c>
      <c r="P2719" s="1463" t="s">
        <v>2426</v>
      </c>
    </row>
    <row r="2720" hidden="1">
      <c r="A2720" s="1464">
        <v>2917.0</v>
      </c>
      <c r="B2720" s="1463" t="s">
        <v>18481</v>
      </c>
      <c r="C2720" s="1463" t="s">
        <v>18482</v>
      </c>
      <c r="D2720" s="1469">
        <v>44672.0</v>
      </c>
      <c r="E2720" s="1470" t="s">
        <v>18483</v>
      </c>
      <c r="F2720" s="1471">
        <v>2.6461838E7</v>
      </c>
      <c r="G2720" s="1471">
        <v>8.38561751E8</v>
      </c>
      <c r="H2720" s="1472" t="b">
        <v>0</v>
      </c>
      <c r="I2720" s="1468" t="s">
        <v>76</v>
      </c>
      <c r="J2720" s="1472" t="b">
        <v>0</v>
      </c>
      <c r="K2720" s="1468" t="s">
        <v>13602</v>
      </c>
      <c r="L2720" s="1476"/>
      <c r="M2720" s="1463" t="s">
        <v>2464</v>
      </c>
      <c r="N2720" s="1463" t="s">
        <v>5046</v>
      </c>
      <c r="P2720" s="1463" t="s">
        <v>2464</v>
      </c>
    </row>
    <row r="2721">
      <c r="A2721" s="1464">
        <v>2918.0</v>
      </c>
      <c r="B2721" s="1463" t="s">
        <v>6002</v>
      </c>
      <c r="C2721" s="1463" t="s">
        <v>6003</v>
      </c>
      <c r="D2721" s="1469">
        <v>44662.0</v>
      </c>
      <c r="E2721" s="1470" t="s">
        <v>6004</v>
      </c>
      <c r="F2721" s="1471">
        <v>2.6777395E7</v>
      </c>
      <c r="G2721" s="1471">
        <v>8.38561751E8</v>
      </c>
      <c r="H2721" s="1472" t="b">
        <v>1</v>
      </c>
      <c r="I2721" s="1468" t="s">
        <v>76</v>
      </c>
      <c r="J2721" s="1472" t="b">
        <v>1</v>
      </c>
      <c r="K2721" s="1468" t="s">
        <v>1077</v>
      </c>
      <c r="L2721" s="1471">
        <v>6.6618258585E10</v>
      </c>
      <c r="M2721" s="1463" t="s">
        <v>2426</v>
      </c>
      <c r="N2721" s="1463" t="s">
        <v>263</v>
      </c>
      <c r="O2721" s="1463" t="s">
        <v>263</v>
      </c>
      <c r="P2721" s="1463" t="s">
        <v>2426</v>
      </c>
    </row>
    <row r="2722">
      <c r="A2722" s="1464">
        <v>2919.0</v>
      </c>
      <c r="B2722" s="1463" t="s">
        <v>6005</v>
      </c>
      <c r="C2722" s="1463" t="s">
        <v>6006</v>
      </c>
      <c r="D2722" s="1469">
        <v>44672.0</v>
      </c>
      <c r="E2722" s="1470" t="s">
        <v>6007</v>
      </c>
      <c r="F2722" s="1471">
        <v>8.38561751E8</v>
      </c>
      <c r="G2722" s="1471">
        <v>8.38561751E8</v>
      </c>
      <c r="H2722" s="1472" t="b">
        <v>1</v>
      </c>
      <c r="I2722" s="1468" t="s">
        <v>76</v>
      </c>
      <c r="J2722" s="1472" t="b">
        <v>1</v>
      </c>
      <c r="K2722" s="1468" t="s">
        <v>1077</v>
      </c>
      <c r="L2722" s="1471">
        <v>6.6618258585E10</v>
      </c>
      <c r="M2722" s="1463" t="s">
        <v>2476</v>
      </c>
      <c r="N2722" s="1463" t="s">
        <v>263</v>
      </c>
      <c r="O2722" s="1463" t="s">
        <v>263</v>
      </c>
      <c r="P2722" s="1463" t="s">
        <v>5160</v>
      </c>
    </row>
    <row r="2723" hidden="1">
      <c r="A2723" s="1464">
        <v>2920.0</v>
      </c>
      <c r="B2723" s="1463" t="s">
        <v>12545</v>
      </c>
      <c r="C2723" s="1463" t="s">
        <v>12545</v>
      </c>
      <c r="D2723" s="1469">
        <v>44662.0</v>
      </c>
      <c r="E2723" s="1470" t="s">
        <v>18484</v>
      </c>
      <c r="F2723" s="1471">
        <v>2.1018727E7</v>
      </c>
      <c r="G2723" s="1471">
        <v>8.38561751E8</v>
      </c>
      <c r="H2723" s="1472" t="b">
        <v>0</v>
      </c>
      <c r="I2723" s="1468" t="s">
        <v>76</v>
      </c>
      <c r="J2723" s="1472" t="b">
        <v>1</v>
      </c>
      <c r="K2723" s="1473"/>
      <c r="L2723" s="1473"/>
      <c r="M2723" s="1463" t="s">
        <v>2464</v>
      </c>
      <c r="N2723" s="1463" t="s">
        <v>5148</v>
      </c>
      <c r="O2723" s="1474"/>
      <c r="P2723" s="1463" t="s">
        <v>2464</v>
      </c>
    </row>
    <row r="2724">
      <c r="A2724" s="1464">
        <v>2921.0</v>
      </c>
      <c r="B2724" s="1463" t="s">
        <v>6008</v>
      </c>
      <c r="C2724" s="1463" t="s">
        <v>6009</v>
      </c>
      <c r="D2724" s="1469">
        <v>44679.0</v>
      </c>
      <c r="E2724" s="1470" t="s">
        <v>6010</v>
      </c>
      <c r="F2724" s="1471">
        <v>6.31870777E8</v>
      </c>
      <c r="G2724" s="1471">
        <v>6.31870777E8</v>
      </c>
      <c r="H2724" s="1472" t="b">
        <v>1</v>
      </c>
      <c r="I2724" s="1468" t="s">
        <v>5608</v>
      </c>
      <c r="J2724" s="1472" t="b">
        <v>1</v>
      </c>
      <c r="K2724" s="1468" t="s">
        <v>4936</v>
      </c>
      <c r="L2724" s="1471">
        <v>6.6909921784E10</v>
      </c>
      <c r="M2724" s="1463" t="s">
        <v>2432</v>
      </c>
      <c r="N2724" s="1463" t="s">
        <v>263</v>
      </c>
      <c r="O2724" s="1463" t="s">
        <v>263</v>
      </c>
      <c r="P2724" s="1463" t="s">
        <v>2432</v>
      </c>
    </row>
    <row r="2725" hidden="1">
      <c r="A2725" s="1464">
        <v>2922.0</v>
      </c>
      <c r="B2725" s="1463" t="s">
        <v>18485</v>
      </c>
      <c r="C2725" s="1463" t="s">
        <v>18486</v>
      </c>
      <c r="D2725" s="1469">
        <v>44671.0</v>
      </c>
      <c r="E2725" s="1470" t="s">
        <v>18487</v>
      </c>
      <c r="F2725" s="1471">
        <v>3.8295999E7</v>
      </c>
      <c r="G2725" s="1471">
        <v>3.8295999E7</v>
      </c>
      <c r="H2725" s="1472" t="b">
        <v>0</v>
      </c>
      <c r="I2725" s="1468" t="s">
        <v>263</v>
      </c>
      <c r="J2725" s="1472" t="b">
        <v>0</v>
      </c>
      <c r="K2725" s="1473"/>
      <c r="L2725" s="1473"/>
      <c r="M2725" s="1474"/>
      <c r="N2725" s="1474"/>
      <c r="O2725" s="1474"/>
      <c r="P2725" s="1474"/>
    </row>
    <row r="2726" hidden="1">
      <c r="A2726" s="1464">
        <v>2923.0</v>
      </c>
      <c r="B2726" s="1463" t="s">
        <v>18488</v>
      </c>
      <c r="C2726" s="1463" t="s">
        <v>18489</v>
      </c>
      <c r="D2726" s="1469">
        <v>44666.0</v>
      </c>
      <c r="E2726" s="1470" t="s">
        <v>18490</v>
      </c>
      <c r="F2726" s="1471">
        <v>6.6940138108E10</v>
      </c>
      <c r="G2726" s="1471">
        <v>6.6940138108E10</v>
      </c>
      <c r="H2726" s="1472" t="b">
        <v>0</v>
      </c>
      <c r="I2726" s="1468" t="s">
        <v>76</v>
      </c>
      <c r="J2726" s="1472" t="b">
        <v>1</v>
      </c>
      <c r="K2726" s="1473"/>
      <c r="L2726" s="1473"/>
      <c r="M2726" s="1474"/>
      <c r="N2726" s="1474"/>
      <c r="O2726" s="1474"/>
      <c r="P2726" s="1474"/>
    </row>
    <row r="2727" hidden="1">
      <c r="A2727" s="1464">
        <v>2924.0</v>
      </c>
      <c r="B2727" s="1463" t="s">
        <v>18491</v>
      </c>
      <c r="C2727" s="1463" t="s">
        <v>18492</v>
      </c>
      <c r="D2727" s="1469">
        <v>44669.0</v>
      </c>
      <c r="E2727" s="1470" t="s">
        <v>18493</v>
      </c>
      <c r="F2727" s="1471">
        <v>6.676429E9</v>
      </c>
      <c r="G2727" s="1471">
        <v>7.6429E7</v>
      </c>
      <c r="H2727" s="1472" t="b">
        <v>0</v>
      </c>
      <c r="I2727" s="1468" t="s">
        <v>244</v>
      </c>
      <c r="J2727" s="1472" t="b">
        <v>1</v>
      </c>
      <c r="K2727" s="1473"/>
      <c r="L2727" s="1473"/>
      <c r="M2727" s="1463" t="s">
        <v>2937</v>
      </c>
      <c r="N2727" s="1474"/>
      <c r="O2727" s="1474"/>
      <c r="P2727" s="1463" t="s">
        <v>2937</v>
      </c>
    </row>
    <row r="2728">
      <c r="A2728" s="1464">
        <v>2925.0</v>
      </c>
      <c r="B2728" s="1463" t="s">
        <v>3324</v>
      </c>
      <c r="C2728" s="1463" t="s">
        <v>3324</v>
      </c>
      <c r="D2728" s="1469">
        <v>45307.0</v>
      </c>
      <c r="E2728" s="1470" t="s">
        <v>6011</v>
      </c>
      <c r="F2728" s="1471">
        <v>2.65677E7</v>
      </c>
      <c r="G2728" s="1471">
        <v>2.65677E7</v>
      </c>
      <c r="H2728" s="1472" t="b">
        <v>1</v>
      </c>
      <c r="I2728" s="1468" t="s">
        <v>76</v>
      </c>
      <c r="J2728" s="1472" t="b">
        <v>1</v>
      </c>
      <c r="K2728" s="1468" t="s">
        <v>1077</v>
      </c>
      <c r="L2728" s="1471">
        <v>6.6618258585E10</v>
      </c>
      <c r="M2728" s="1463" t="s">
        <v>2426</v>
      </c>
      <c r="N2728" s="1463" t="s">
        <v>263</v>
      </c>
      <c r="O2728" s="1463" t="s">
        <v>263</v>
      </c>
      <c r="P2728" s="1463" t="s">
        <v>2426</v>
      </c>
    </row>
    <row r="2729" hidden="1">
      <c r="A2729" s="1464">
        <v>2926.0</v>
      </c>
      <c r="B2729" s="1463" t="s">
        <v>18494</v>
      </c>
      <c r="C2729" s="1463" t="s">
        <v>18495</v>
      </c>
      <c r="D2729" s="1469">
        <v>44669.0</v>
      </c>
      <c r="E2729" s="1470" t="s">
        <v>18496</v>
      </c>
      <c r="F2729" s="1471">
        <v>6.620885666E9</v>
      </c>
      <c r="G2729" s="1471">
        <v>6.620885666E9</v>
      </c>
      <c r="H2729" s="1472" t="b">
        <v>0</v>
      </c>
      <c r="I2729" s="1468" t="s">
        <v>76</v>
      </c>
      <c r="J2729" s="1472" t="b">
        <v>1</v>
      </c>
      <c r="K2729" s="1473"/>
      <c r="L2729" s="1473"/>
      <c r="M2729" s="1463" t="s">
        <v>2659</v>
      </c>
      <c r="N2729" s="1463" t="s">
        <v>5148</v>
      </c>
      <c r="O2729" s="1474"/>
      <c r="P2729" s="1463" t="s">
        <v>2659</v>
      </c>
    </row>
    <row r="2730" hidden="1">
      <c r="A2730" s="1464">
        <v>2927.0</v>
      </c>
      <c r="B2730" s="1463" t="s">
        <v>18497</v>
      </c>
      <c r="C2730" s="1463" t="s">
        <v>18497</v>
      </c>
      <c r="D2730" s="1469">
        <v>44669.0</v>
      </c>
      <c r="E2730" s="1470" t="s">
        <v>18498</v>
      </c>
      <c r="F2730" s="1471">
        <v>6.626498356E9</v>
      </c>
      <c r="G2730" s="1473"/>
      <c r="H2730" s="1472" t="b">
        <v>0</v>
      </c>
      <c r="I2730" s="1468" t="s">
        <v>76</v>
      </c>
      <c r="J2730" s="1472" t="b">
        <v>1</v>
      </c>
      <c r="K2730" s="1473"/>
      <c r="L2730" s="1473"/>
      <c r="M2730" s="1463" t="s">
        <v>2937</v>
      </c>
      <c r="N2730" s="1463" t="s">
        <v>5089</v>
      </c>
      <c r="O2730" s="1474"/>
      <c r="P2730" s="1463" t="s">
        <v>2937</v>
      </c>
    </row>
    <row r="2731">
      <c r="A2731" s="1464">
        <v>2928.0</v>
      </c>
      <c r="B2731" s="1463" t="s">
        <v>1180</v>
      </c>
      <c r="C2731" s="1463" t="s">
        <v>6013</v>
      </c>
      <c r="D2731" s="1469">
        <v>44886.0</v>
      </c>
      <c r="E2731" s="1470" t="s">
        <v>6014</v>
      </c>
      <c r="F2731" s="1471">
        <v>2.2078E7</v>
      </c>
      <c r="G2731" s="1471">
        <v>2.2078E7</v>
      </c>
      <c r="H2731" s="1472" t="b">
        <v>1</v>
      </c>
      <c r="I2731" s="1468" t="s">
        <v>76</v>
      </c>
      <c r="J2731" s="1472" t="b">
        <v>1</v>
      </c>
      <c r="K2731" s="1468" t="s">
        <v>4929</v>
      </c>
      <c r="L2731" s="1475">
        <v>6.69232E15</v>
      </c>
      <c r="M2731" s="1463" t="s">
        <v>2426</v>
      </c>
      <c r="N2731" s="1463" t="s">
        <v>263</v>
      </c>
      <c r="O2731" s="1463" t="s">
        <v>263</v>
      </c>
      <c r="P2731" s="1463" t="s">
        <v>5024</v>
      </c>
    </row>
    <row r="2732" hidden="1">
      <c r="A2732" s="1464">
        <v>2929.0</v>
      </c>
      <c r="B2732" s="1463" t="s">
        <v>18499</v>
      </c>
      <c r="C2732" s="1463" t="s">
        <v>18499</v>
      </c>
      <c r="D2732" s="1469">
        <v>44670.0</v>
      </c>
      <c r="E2732" s="1470" t="s">
        <v>18500</v>
      </c>
      <c r="F2732" s="1471">
        <v>7.6592888E7</v>
      </c>
      <c r="G2732" s="1471">
        <v>7.6592888E7</v>
      </c>
      <c r="H2732" s="1472" t="b">
        <v>0</v>
      </c>
      <c r="I2732" s="1468" t="s">
        <v>244</v>
      </c>
      <c r="J2732" s="1472" t="b">
        <v>0</v>
      </c>
      <c r="K2732" s="1468" t="s">
        <v>14736</v>
      </c>
      <c r="L2732" s="1471">
        <v>6.6944964881E10</v>
      </c>
      <c r="M2732" s="1474"/>
      <c r="N2732" s="1474"/>
      <c r="O2732" s="1474"/>
      <c r="P2732" s="1474"/>
    </row>
    <row r="2733" hidden="1">
      <c r="A2733" s="1464">
        <v>2930.0</v>
      </c>
      <c r="B2733" s="1463" t="s">
        <v>18501</v>
      </c>
      <c r="C2733" s="1463" t="s">
        <v>18501</v>
      </c>
      <c r="D2733" s="1469">
        <v>44670.0</v>
      </c>
      <c r="E2733" s="1470" t="s">
        <v>18502</v>
      </c>
      <c r="F2733" s="1471">
        <v>6.6076371401E10</v>
      </c>
      <c r="G2733" s="1471">
        <v>6.6836551509E10</v>
      </c>
      <c r="H2733" s="1472" t="b">
        <v>0</v>
      </c>
      <c r="I2733" s="1468" t="s">
        <v>244</v>
      </c>
      <c r="J2733" s="1472" t="b">
        <v>1</v>
      </c>
      <c r="K2733" s="1473"/>
      <c r="L2733" s="1473"/>
      <c r="M2733" s="1463" t="s">
        <v>2440</v>
      </c>
      <c r="N2733" s="1474"/>
      <c r="O2733" s="1474"/>
      <c r="P2733" s="1463" t="s">
        <v>2440</v>
      </c>
    </row>
    <row r="2734" hidden="1">
      <c r="A2734" s="1464">
        <v>2931.0</v>
      </c>
      <c r="B2734" s="1463" t="s">
        <v>18503</v>
      </c>
      <c r="C2734" s="1463" t="s">
        <v>18503</v>
      </c>
      <c r="D2734" s="1469">
        <v>44670.0</v>
      </c>
      <c r="E2734" s="1470" t="s">
        <v>18504</v>
      </c>
      <c r="F2734" s="1471">
        <v>6.6836551509E10</v>
      </c>
      <c r="G2734" s="1471">
        <v>6.6076371401E10</v>
      </c>
      <c r="H2734" s="1472" t="b">
        <v>0</v>
      </c>
      <c r="I2734" s="1468" t="s">
        <v>244</v>
      </c>
      <c r="J2734" s="1472" t="b">
        <v>1</v>
      </c>
      <c r="K2734" s="1473"/>
      <c r="L2734" s="1473"/>
      <c r="M2734" s="1463" t="s">
        <v>2437</v>
      </c>
      <c r="N2734" s="1474"/>
      <c r="O2734" s="1474"/>
      <c r="P2734" s="1463" t="s">
        <v>2437</v>
      </c>
    </row>
    <row r="2735" hidden="1">
      <c r="A2735" s="1464">
        <v>2932.0</v>
      </c>
      <c r="B2735" s="1463" t="s">
        <v>18505</v>
      </c>
      <c r="C2735" s="1463" t="s">
        <v>18505</v>
      </c>
      <c r="D2735" s="1469">
        <v>44670.0</v>
      </c>
      <c r="E2735" s="1470" t="s">
        <v>18506</v>
      </c>
      <c r="F2735" s="1471">
        <v>6.6076584888E10</v>
      </c>
      <c r="G2735" s="1471">
        <v>6.6076584888E10</v>
      </c>
      <c r="H2735" s="1472" t="b">
        <v>0</v>
      </c>
      <c r="I2735" s="1468" t="s">
        <v>244</v>
      </c>
      <c r="J2735" s="1472" t="b">
        <v>0</v>
      </c>
      <c r="K2735" s="1473"/>
      <c r="L2735" s="1473"/>
      <c r="M2735" s="1463" t="s">
        <v>2432</v>
      </c>
      <c r="N2735" s="1474"/>
      <c r="O2735" s="1474"/>
      <c r="P2735" s="1463" t="s">
        <v>2432</v>
      </c>
    </row>
    <row r="2736" hidden="1">
      <c r="A2736" s="1464">
        <v>2933.0</v>
      </c>
      <c r="B2736" s="1463" t="s">
        <v>18507</v>
      </c>
      <c r="C2736" s="1463" t="s">
        <v>18507</v>
      </c>
      <c r="D2736" s="1469">
        <v>44670.0</v>
      </c>
      <c r="E2736" s="1470" t="s">
        <v>18508</v>
      </c>
      <c r="F2736" s="1475">
        <v>6.60993E11</v>
      </c>
      <c r="G2736" s="1475">
        <v>6.60993E11</v>
      </c>
      <c r="H2736" s="1472" t="b">
        <v>0</v>
      </c>
      <c r="I2736" s="1468" t="s">
        <v>6296</v>
      </c>
      <c r="J2736" s="1472" t="b">
        <v>1</v>
      </c>
      <c r="K2736" s="1473"/>
      <c r="L2736" s="1473"/>
      <c r="M2736" s="1463" t="s">
        <v>2937</v>
      </c>
      <c r="N2736" s="1474"/>
      <c r="O2736" s="1474"/>
      <c r="P2736" s="1463" t="s">
        <v>2937</v>
      </c>
    </row>
    <row r="2737" hidden="1">
      <c r="A2737" s="1464">
        <v>2934.0</v>
      </c>
      <c r="B2737" s="1463" t="s">
        <v>18509</v>
      </c>
      <c r="C2737" s="1463" t="s">
        <v>18510</v>
      </c>
      <c r="D2737" s="1469">
        <v>44679.0</v>
      </c>
      <c r="E2737" s="1470" t="s">
        <v>18511</v>
      </c>
      <c r="F2737" s="1471">
        <v>8.05653629E8</v>
      </c>
      <c r="G2737" s="1471">
        <v>8.05653629E8</v>
      </c>
      <c r="H2737" s="1472" t="b">
        <v>0</v>
      </c>
      <c r="I2737" s="1468" t="s">
        <v>76</v>
      </c>
      <c r="J2737" s="1472" t="b">
        <v>1</v>
      </c>
      <c r="K2737" s="1468" t="s">
        <v>5142</v>
      </c>
      <c r="L2737" s="1471">
        <v>6.620964333E9</v>
      </c>
      <c r="M2737" s="1463" t="s">
        <v>2432</v>
      </c>
      <c r="N2737" s="1463" t="s">
        <v>5182</v>
      </c>
      <c r="P2737" s="1463" t="s">
        <v>2432</v>
      </c>
    </row>
    <row r="2738" hidden="1">
      <c r="A2738" s="1464">
        <v>2935.0</v>
      </c>
      <c r="B2738" s="1463" t="s">
        <v>18512</v>
      </c>
      <c r="C2738" s="1463" t="s">
        <v>18513</v>
      </c>
      <c r="D2738" s="1469">
        <v>44671.0</v>
      </c>
      <c r="E2738" s="1470" t="s">
        <v>18514</v>
      </c>
      <c r="F2738" s="1475">
        <v>6.60894E11</v>
      </c>
      <c r="G2738" s="1471">
        <v>6.60774293E10</v>
      </c>
      <c r="H2738" s="1472" t="b">
        <v>0</v>
      </c>
      <c r="I2738" s="1468" t="s">
        <v>5691</v>
      </c>
      <c r="J2738" s="1472" t="b">
        <v>1</v>
      </c>
      <c r="K2738" s="1473"/>
      <c r="L2738" s="1473"/>
      <c r="M2738" s="1474"/>
      <c r="N2738" s="1474"/>
      <c r="O2738" s="1474"/>
      <c r="P2738" s="1474"/>
    </row>
    <row r="2739" hidden="1">
      <c r="A2739" s="1464">
        <v>2936.0</v>
      </c>
      <c r="B2739" s="1463" t="s">
        <v>18515</v>
      </c>
      <c r="C2739" s="1463" t="s">
        <v>18516</v>
      </c>
      <c r="D2739" s="1469">
        <v>44691.0</v>
      </c>
      <c r="E2739" s="1470" t="s">
        <v>18517</v>
      </c>
      <c r="F2739" s="1471">
        <v>9.90854499E8</v>
      </c>
      <c r="G2739" s="1471">
        <v>9.90854499E8</v>
      </c>
      <c r="H2739" s="1472" t="b">
        <v>0</v>
      </c>
      <c r="I2739" s="1468" t="s">
        <v>76</v>
      </c>
      <c r="J2739" s="1472" t="b">
        <v>0</v>
      </c>
      <c r="K2739" s="1468" t="s">
        <v>13602</v>
      </c>
      <c r="L2739" s="1476"/>
      <c r="M2739" s="1463" t="s">
        <v>2464</v>
      </c>
      <c r="N2739" s="1463" t="s">
        <v>5019</v>
      </c>
      <c r="O2739" s="1463" t="s">
        <v>5019</v>
      </c>
      <c r="P2739" s="1463" t="s">
        <v>2464</v>
      </c>
    </row>
    <row r="2740" hidden="1">
      <c r="A2740" s="1464">
        <v>2937.0</v>
      </c>
      <c r="B2740" s="1463" t="s">
        <v>18518</v>
      </c>
      <c r="C2740" s="1463" t="s">
        <v>18519</v>
      </c>
      <c r="D2740" s="1469">
        <v>44671.0</v>
      </c>
      <c r="E2740" s="1470" t="s">
        <v>18520</v>
      </c>
      <c r="F2740" s="1471">
        <v>6.6076643555E10</v>
      </c>
      <c r="G2740" s="1471">
        <v>6.6076643555E10</v>
      </c>
      <c r="H2740" s="1472" t="b">
        <v>0</v>
      </c>
      <c r="I2740" s="1468" t="s">
        <v>244</v>
      </c>
      <c r="J2740" s="1472" t="b">
        <v>0</v>
      </c>
      <c r="K2740" s="1473"/>
      <c r="L2740" s="1473"/>
      <c r="M2740" s="1463" t="s">
        <v>2426</v>
      </c>
      <c r="O2740" s="1474"/>
      <c r="P2740" s="1463" t="s">
        <v>2426</v>
      </c>
    </row>
    <row r="2741" hidden="1">
      <c r="A2741" s="1464">
        <v>2938.0</v>
      </c>
      <c r="B2741" s="1463" t="s">
        <v>18521</v>
      </c>
      <c r="C2741" s="1463" t="s">
        <v>18522</v>
      </c>
      <c r="D2741" s="1469">
        <v>44671.0</v>
      </c>
      <c r="E2741" s="1470" t="s">
        <v>18523</v>
      </c>
      <c r="F2741" s="1471">
        <v>6.6077915555E10</v>
      </c>
      <c r="G2741" s="1471">
        <v>6.6077915555E10</v>
      </c>
      <c r="H2741" s="1472" t="b">
        <v>0</v>
      </c>
      <c r="I2741" s="1468" t="s">
        <v>5691</v>
      </c>
      <c r="J2741" s="1472" t="b">
        <v>1</v>
      </c>
      <c r="K2741" s="1473"/>
      <c r="L2741" s="1473"/>
      <c r="M2741" s="1463" t="s">
        <v>2464</v>
      </c>
      <c r="N2741" s="1474"/>
      <c r="O2741" s="1474"/>
      <c r="P2741" s="1463" t="s">
        <v>2464</v>
      </c>
    </row>
    <row r="2742" hidden="1">
      <c r="A2742" s="1464">
        <v>2939.0</v>
      </c>
      <c r="B2742" s="1463" t="s">
        <v>18524</v>
      </c>
      <c r="C2742" s="1463" t="s">
        <v>18524</v>
      </c>
      <c r="D2742" s="1469">
        <v>44673.0</v>
      </c>
      <c r="E2742" s="1470" t="s">
        <v>18525</v>
      </c>
      <c r="F2742" s="1471">
        <v>9.60356954E8</v>
      </c>
      <c r="G2742" s="1471">
        <v>9.60356954E8</v>
      </c>
      <c r="H2742" s="1472" t="b">
        <v>0</v>
      </c>
      <c r="I2742" s="1468" t="s">
        <v>76</v>
      </c>
      <c r="J2742" s="1472" t="b">
        <v>0</v>
      </c>
      <c r="K2742" s="1468" t="s">
        <v>14736</v>
      </c>
      <c r="L2742" s="1471">
        <v>6.6944964881E10</v>
      </c>
      <c r="M2742" s="1463" t="s">
        <v>2426</v>
      </c>
      <c r="N2742" s="1463" t="s">
        <v>3864</v>
      </c>
      <c r="O2742" s="1463" t="s">
        <v>3864</v>
      </c>
      <c r="P2742" s="1463" t="s">
        <v>2426</v>
      </c>
    </row>
    <row r="2743" hidden="1">
      <c r="A2743" s="1464">
        <v>2940.0</v>
      </c>
      <c r="B2743" s="1463" t="s">
        <v>18526</v>
      </c>
      <c r="C2743" s="1463" t="s">
        <v>18527</v>
      </c>
      <c r="D2743" s="1469">
        <v>44671.0</v>
      </c>
      <c r="E2743" s="1470" t="s">
        <v>18528</v>
      </c>
      <c r="F2743" s="1471">
        <v>6.6077915555E10</v>
      </c>
      <c r="G2743" s="1471">
        <v>6.6077915555E10</v>
      </c>
      <c r="H2743" s="1472" t="b">
        <v>0</v>
      </c>
      <c r="I2743" s="1468" t="s">
        <v>5691</v>
      </c>
      <c r="J2743" s="1472" t="b">
        <v>1</v>
      </c>
      <c r="K2743" s="1473"/>
      <c r="L2743" s="1473"/>
      <c r="M2743" s="1463" t="s">
        <v>2464</v>
      </c>
      <c r="N2743" s="1474"/>
      <c r="O2743" s="1474"/>
      <c r="P2743" s="1463" t="s">
        <v>2464</v>
      </c>
    </row>
    <row r="2744" hidden="1">
      <c r="A2744" s="1464">
        <v>2941.0</v>
      </c>
      <c r="B2744" s="1463" t="s">
        <v>18529</v>
      </c>
      <c r="C2744" s="1463" t="s">
        <v>14210</v>
      </c>
      <c r="D2744" s="1469">
        <v>44670.0</v>
      </c>
      <c r="E2744" s="1470" t="s">
        <v>18530</v>
      </c>
      <c r="F2744" s="1471">
        <v>6.6053253299E10</v>
      </c>
      <c r="G2744" s="1471">
        <v>6.6053253299E10</v>
      </c>
      <c r="H2744" s="1472" t="b">
        <v>0</v>
      </c>
      <c r="I2744" s="1468" t="s">
        <v>6296</v>
      </c>
      <c r="J2744" s="1472" t="b">
        <v>1</v>
      </c>
      <c r="K2744" s="1473"/>
      <c r="L2744" s="1473"/>
      <c r="M2744" s="1463" t="s">
        <v>2937</v>
      </c>
      <c r="N2744" s="1474"/>
      <c r="O2744" s="1474"/>
      <c r="P2744" s="1463" t="s">
        <v>2937</v>
      </c>
    </row>
    <row r="2745" hidden="1">
      <c r="A2745" s="1464">
        <v>2942.0</v>
      </c>
      <c r="B2745" s="1463" t="s">
        <v>18531</v>
      </c>
      <c r="C2745" s="1463" t="s">
        <v>18532</v>
      </c>
      <c r="D2745" s="1469">
        <v>44671.0</v>
      </c>
      <c r="E2745" s="1470" t="s">
        <v>18533</v>
      </c>
      <c r="F2745" s="1471">
        <v>6.6053603333E10</v>
      </c>
      <c r="G2745" s="1471">
        <v>6.6053603333E10</v>
      </c>
      <c r="H2745" s="1472" t="b">
        <v>0</v>
      </c>
      <c r="I2745" s="1468" t="s">
        <v>6296</v>
      </c>
      <c r="J2745" s="1472" t="b">
        <v>1</v>
      </c>
      <c r="K2745" s="1473"/>
      <c r="L2745" s="1473"/>
      <c r="M2745" s="1463" t="s">
        <v>2937</v>
      </c>
      <c r="N2745" s="1474"/>
      <c r="O2745" s="1474"/>
      <c r="P2745" s="1463" t="s">
        <v>2937</v>
      </c>
    </row>
    <row r="2746" hidden="1">
      <c r="A2746" s="1464">
        <v>2943.0</v>
      </c>
      <c r="B2746" s="1463" t="s">
        <v>18534</v>
      </c>
      <c r="C2746" s="1463" t="s">
        <v>18534</v>
      </c>
      <c r="D2746" s="1469">
        <v>45037.0</v>
      </c>
      <c r="E2746" s="1470" t="s">
        <v>18535</v>
      </c>
      <c r="F2746" s="1471">
        <v>2.0551234E7</v>
      </c>
      <c r="G2746" s="1471">
        <v>2.0551234E7</v>
      </c>
      <c r="H2746" s="1472" t="b">
        <v>0</v>
      </c>
      <c r="I2746" s="1468" t="s">
        <v>76</v>
      </c>
      <c r="J2746" s="1472" t="b">
        <v>0</v>
      </c>
      <c r="K2746" s="1468" t="s">
        <v>16044</v>
      </c>
      <c r="L2746" s="1471">
        <v>6.6629264222E10</v>
      </c>
      <c r="M2746" s="1463" t="s">
        <v>2426</v>
      </c>
      <c r="N2746" s="1463" t="s">
        <v>5006</v>
      </c>
      <c r="P2746" s="1463" t="s">
        <v>2426</v>
      </c>
    </row>
    <row r="2747" hidden="1">
      <c r="A2747" s="1464">
        <v>2944.0</v>
      </c>
      <c r="B2747" s="1463" t="s">
        <v>18536</v>
      </c>
      <c r="C2747" s="1463" t="s">
        <v>18537</v>
      </c>
      <c r="D2747" s="1469">
        <v>44671.0</v>
      </c>
      <c r="E2747" s="1470" t="s">
        <v>18538</v>
      </c>
      <c r="F2747" s="1471">
        <v>6.6614143489E10</v>
      </c>
      <c r="G2747" s="1471">
        <v>6.607742202E10</v>
      </c>
      <c r="H2747" s="1472" t="b">
        <v>0</v>
      </c>
      <c r="I2747" s="1468" t="s">
        <v>5691</v>
      </c>
      <c r="J2747" s="1472" t="b">
        <v>1</v>
      </c>
      <c r="K2747" s="1473"/>
      <c r="L2747" s="1473"/>
      <c r="M2747" s="1463" t="s">
        <v>2426</v>
      </c>
      <c r="O2747" s="1474"/>
      <c r="P2747" s="1463" t="s">
        <v>2426</v>
      </c>
    </row>
    <row r="2748" hidden="1">
      <c r="A2748" s="1464">
        <v>2945.0</v>
      </c>
      <c r="B2748" s="1463" t="s">
        <v>18539</v>
      </c>
      <c r="C2748" s="1463" t="s">
        <v>18540</v>
      </c>
      <c r="D2748" s="1469">
        <v>44671.0</v>
      </c>
      <c r="E2748" s="1470" t="s">
        <v>18541</v>
      </c>
      <c r="F2748" s="1471">
        <v>6.6038259099E10</v>
      </c>
      <c r="G2748" s="1471">
        <v>6.6038259099E10</v>
      </c>
      <c r="H2748" s="1472" t="b">
        <v>0</v>
      </c>
      <c r="I2748" s="1468" t="s">
        <v>263</v>
      </c>
      <c r="J2748" s="1472" t="b">
        <v>1</v>
      </c>
      <c r="K2748" s="1473"/>
      <c r="L2748" s="1473"/>
      <c r="M2748" s="1463" t="s">
        <v>2426</v>
      </c>
      <c r="O2748" s="1474"/>
      <c r="P2748" s="1463" t="s">
        <v>2426</v>
      </c>
    </row>
    <row r="2749" hidden="1">
      <c r="A2749" s="1464">
        <v>2946.0</v>
      </c>
      <c r="B2749" s="1463" t="s">
        <v>18542</v>
      </c>
      <c r="C2749" s="1463" t="s">
        <v>18543</v>
      </c>
      <c r="D2749" s="1469">
        <v>44679.0</v>
      </c>
      <c r="E2749" s="1470" t="s">
        <v>18544</v>
      </c>
      <c r="F2749" s="1471">
        <v>8.08341767E8</v>
      </c>
      <c r="G2749" s="1471">
        <v>8.92499306E8</v>
      </c>
      <c r="H2749" s="1472" t="b">
        <v>0</v>
      </c>
      <c r="I2749" s="1468" t="s">
        <v>263</v>
      </c>
      <c r="J2749" s="1472" t="b">
        <v>0</v>
      </c>
      <c r="K2749" s="1468" t="s">
        <v>1204</v>
      </c>
      <c r="L2749" s="1471">
        <v>6.6839565594E10</v>
      </c>
      <c r="M2749" s="1463" t="s">
        <v>2432</v>
      </c>
      <c r="N2749" s="1463" t="s">
        <v>263</v>
      </c>
      <c r="O2749" s="1463" t="s">
        <v>263</v>
      </c>
      <c r="P2749" s="1463" t="s">
        <v>2432</v>
      </c>
    </row>
    <row r="2750" hidden="1">
      <c r="A2750" s="1464">
        <v>2947.0</v>
      </c>
      <c r="B2750" s="1463" t="s">
        <v>18545</v>
      </c>
      <c r="C2750" s="1463" t="s">
        <v>18545</v>
      </c>
      <c r="D2750" s="1469">
        <v>44669.0</v>
      </c>
      <c r="E2750" s="1470" t="s">
        <v>18546</v>
      </c>
      <c r="F2750" s="1471">
        <v>6.676429E9</v>
      </c>
      <c r="G2750" s="1471">
        <v>7.63353E7</v>
      </c>
      <c r="H2750" s="1472" t="b">
        <v>0</v>
      </c>
      <c r="I2750" s="1468" t="s">
        <v>244</v>
      </c>
      <c r="J2750" s="1472" t="b">
        <v>1</v>
      </c>
      <c r="K2750" s="1473"/>
      <c r="L2750" s="1473"/>
      <c r="M2750" s="1463" t="s">
        <v>2937</v>
      </c>
      <c r="N2750" s="1474"/>
      <c r="O2750" s="1474"/>
      <c r="P2750" s="1463" t="s">
        <v>2937</v>
      </c>
    </row>
    <row r="2751" hidden="1">
      <c r="A2751" s="1464">
        <v>2948.0</v>
      </c>
      <c r="B2751" s="1463" t="s">
        <v>18547</v>
      </c>
      <c r="C2751" s="1463" t="s">
        <v>18547</v>
      </c>
      <c r="D2751" s="1469">
        <v>44669.0</v>
      </c>
      <c r="E2751" s="1470" t="s">
        <v>18548</v>
      </c>
      <c r="F2751" s="1471">
        <v>6.676429E9</v>
      </c>
      <c r="G2751" s="1471">
        <v>7.63353E7</v>
      </c>
      <c r="H2751" s="1472" t="b">
        <v>0</v>
      </c>
      <c r="I2751" s="1468" t="s">
        <v>244</v>
      </c>
      <c r="J2751" s="1472" t="b">
        <v>1</v>
      </c>
      <c r="K2751" s="1473"/>
      <c r="L2751" s="1473"/>
      <c r="M2751" s="1463" t="s">
        <v>2464</v>
      </c>
      <c r="N2751" s="1474"/>
      <c r="O2751" s="1474"/>
      <c r="P2751" s="1463" t="s">
        <v>2464</v>
      </c>
    </row>
    <row r="2752" hidden="1">
      <c r="A2752" s="1464">
        <v>2949.0</v>
      </c>
      <c r="B2752" s="1463" t="s">
        <v>18549</v>
      </c>
      <c r="C2752" s="1463" t="s">
        <v>18549</v>
      </c>
      <c r="D2752" s="1469">
        <v>44669.0</v>
      </c>
      <c r="E2752" s="1470" t="s">
        <v>18550</v>
      </c>
      <c r="F2752" s="1471">
        <v>6.676429E9</v>
      </c>
      <c r="G2752" s="1471">
        <v>7.63353E7</v>
      </c>
      <c r="H2752" s="1472" t="b">
        <v>0</v>
      </c>
      <c r="I2752" s="1468" t="s">
        <v>244</v>
      </c>
      <c r="J2752" s="1472" t="b">
        <v>1</v>
      </c>
      <c r="K2752" s="1473"/>
      <c r="L2752" s="1473"/>
      <c r="M2752" s="1463" t="s">
        <v>2426</v>
      </c>
      <c r="O2752" s="1474"/>
      <c r="P2752" s="1463" t="s">
        <v>2426</v>
      </c>
    </row>
    <row r="2753" hidden="1">
      <c r="A2753" s="1464">
        <v>2950.0</v>
      </c>
      <c r="B2753" s="1463" t="s">
        <v>18551</v>
      </c>
      <c r="C2753" s="1463" t="s">
        <v>18552</v>
      </c>
      <c r="D2753" s="1469">
        <v>44673.0</v>
      </c>
      <c r="E2753" s="1470" t="s">
        <v>18553</v>
      </c>
      <c r="F2753" s="1471">
        <v>6.50148123E8</v>
      </c>
      <c r="G2753" s="1471">
        <v>6.50148123E8</v>
      </c>
      <c r="H2753" s="1472" t="b">
        <v>0</v>
      </c>
      <c r="I2753" s="1468" t="s">
        <v>76</v>
      </c>
      <c r="J2753" s="1472" t="b">
        <v>0</v>
      </c>
      <c r="K2753" s="1468" t="s">
        <v>1204</v>
      </c>
      <c r="L2753" s="1471">
        <v>6.6839565594E10</v>
      </c>
      <c r="M2753" s="1463" t="s">
        <v>2437</v>
      </c>
      <c r="N2753" s="1463" t="s">
        <v>4990</v>
      </c>
      <c r="O2753" s="1463" t="s">
        <v>4990</v>
      </c>
      <c r="P2753" s="1463" t="s">
        <v>2437</v>
      </c>
    </row>
    <row r="2754" hidden="1">
      <c r="A2754" s="1464">
        <v>2951.0</v>
      </c>
      <c r="B2754" s="1463" t="s">
        <v>18554</v>
      </c>
      <c r="C2754" s="1463" t="s">
        <v>18555</v>
      </c>
      <c r="D2754" s="1469">
        <v>44672.0</v>
      </c>
      <c r="E2754" s="1470" t="s">
        <v>18556</v>
      </c>
      <c r="F2754" s="1471">
        <v>6.6076625555E10</v>
      </c>
      <c r="G2754" s="1471">
        <v>6.6076625555E10</v>
      </c>
      <c r="H2754" s="1472" t="b">
        <v>0</v>
      </c>
      <c r="I2754" s="1468" t="s">
        <v>244</v>
      </c>
      <c r="J2754" s="1472" t="b">
        <v>1</v>
      </c>
      <c r="K2754" s="1473"/>
      <c r="L2754" s="1473"/>
      <c r="M2754" s="1474"/>
      <c r="N2754" s="1474"/>
      <c r="O2754" s="1474"/>
      <c r="P2754" s="1474"/>
    </row>
    <row r="2755" hidden="1">
      <c r="A2755" s="1464">
        <v>2952.0</v>
      </c>
      <c r="B2755" s="1463" t="s">
        <v>18557</v>
      </c>
      <c r="C2755" s="1463" t="s">
        <v>18558</v>
      </c>
      <c r="D2755" s="1469">
        <v>44673.0</v>
      </c>
      <c r="E2755" s="1470" t="s">
        <v>18559</v>
      </c>
      <c r="F2755" s="1471">
        <v>8.20659175E8</v>
      </c>
      <c r="G2755" s="1471">
        <v>8.20659175E8</v>
      </c>
      <c r="H2755" s="1472" t="b">
        <v>0</v>
      </c>
      <c r="I2755" s="1468" t="s">
        <v>76</v>
      </c>
      <c r="J2755" s="1472" t="b">
        <v>0</v>
      </c>
      <c r="K2755" s="1468" t="s">
        <v>1204</v>
      </c>
      <c r="L2755" s="1471">
        <v>6.6839565594E10</v>
      </c>
      <c r="M2755" s="1463" t="s">
        <v>2437</v>
      </c>
      <c r="N2755" s="1463" t="s">
        <v>3864</v>
      </c>
      <c r="O2755" s="1463" t="s">
        <v>3864</v>
      </c>
      <c r="P2755" s="1463" t="s">
        <v>2437</v>
      </c>
    </row>
    <row r="2756" hidden="1">
      <c r="A2756" s="1464">
        <v>2953.0</v>
      </c>
      <c r="B2756" s="1463" t="s">
        <v>18560</v>
      </c>
      <c r="C2756" s="1463" t="s">
        <v>18561</v>
      </c>
      <c r="D2756" s="1469">
        <v>44672.0</v>
      </c>
      <c r="E2756" s="1470" t="s">
        <v>18562</v>
      </c>
      <c r="F2756" s="1471">
        <v>6.6076625555E10</v>
      </c>
      <c r="G2756" s="1471">
        <v>6.6076625555E10</v>
      </c>
      <c r="H2756" s="1472" t="b">
        <v>0</v>
      </c>
      <c r="I2756" s="1468" t="s">
        <v>244</v>
      </c>
      <c r="J2756" s="1472" t="b">
        <v>1</v>
      </c>
      <c r="K2756" s="1473"/>
      <c r="L2756" s="1473"/>
      <c r="M2756" s="1474"/>
      <c r="N2756" s="1474"/>
      <c r="O2756" s="1474"/>
      <c r="P2756" s="1474"/>
    </row>
    <row r="2757" hidden="1">
      <c r="A2757" s="1464">
        <v>2954.0</v>
      </c>
      <c r="B2757" s="1463" t="s">
        <v>18563</v>
      </c>
      <c r="C2757" s="1463" t="s">
        <v>18564</v>
      </c>
      <c r="D2757" s="1469">
        <v>44672.0</v>
      </c>
      <c r="E2757" s="1470" t="s">
        <v>18565</v>
      </c>
      <c r="F2757" s="1475">
        <v>6.60668E12</v>
      </c>
      <c r="G2757" s="1475">
        <v>6.60668E12</v>
      </c>
      <c r="H2757" s="1472" t="b">
        <v>0</v>
      </c>
      <c r="I2757" s="1468" t="s">
        <v>5691</v>
      </c>
      <c r="J2757" s="1472" t="b">
        <v>1</v>
      </c>
      <c r="K2757" s="1473"/>
      <c r="L2757" s="1473"/>
      <c r="M2757" s="1463" t="s">
        <v>2426</v>
      </c>
      <c r="O2757" s="1474"/>
      <c r="P2757" s="1463" t="s">
        <v>2426</v>
      </c>
    </row>
    <row r="2758" hidden="1">
      <c r="A2758" s="1464">
        <v>2955.0</v>
      </c>
      <c r="B2758" s="1463" t="s">
        <v>18566</v>
      </c>
      <c r="C2758" s="1463" t="s">
        <v>18567</v>
      </c>
      <c r="D2758" s="1469">
        <v>44672.0</v>
      </c>
      <c r="E2758" s="1470" t="s">
        <v>18568</v>
      </c>
      <c r="F2758" s="1475">
        <v>6.60668E12</v>
      </c>
      <c r="G2758" s="1475">
        <v>6.60668E12</v>
      </c>
      <c r="H2758" s="1472" t="b">
        <v>0</v>
      </c>
      <c r="I2758" s="1468" t="s">
        <v>5691</v>
      </c>
      <c r="J2758" s="1472" t="b">
        <v>1</v>
      </c>
      <c r="K2758" s="1473"/>
      <c r="L2758" s="1473"/>
      <c r="M2758" s="1463" t="s">
        <v>2426</v>
      </c>
      <c r="O2758" s="1474"/>
      <c r="P2758" s="1463" t="s">
        <v>2426</v>
      </c>
    </row>
    <row r="2759" hidden="1">
      <c r="A2759" s="1464">
        <v>2956.0</v>
      </c>
      <c r="B2759" s="1463" t="s">
        <v>18569</v>
      </c>
      <c r="C2759" s="1463" t="s">
        <v>18570</v>
      </c>
      <c r="D2759" s="1469">
        <v>44672.0</v>
      </c>
      <c r="E2759" s="1470" t="s">
        <v>18571</v>
      </c>
      <c r="F2759" s="1475">
        <v>6.60668E12</v>
      </c>
      <c r="G2759" s="1475">
        <v>6.60668E12</v>
      </c>
      <c r="H2759" s="1472" t="b">
        <v>0</v>
      </c>
      <c r="I2759" s="1468" t="s">
        <v>5691</v>
      </c>
      <c r="J2759" s="1472" t="b">
        <v>1</v>
      </c>
      <c r="K2759" s="1473"/>
      <c r="L2759" s="1473"/>
      <c r="M2759" s="1463" t="s">
        <v>2426</v>
      </c>
      <c r="O2759" s="1474"/>
      <c r="P2759" s="1463" t="s">
        <v>2426</v>
      </c>
    </row>
    <row r="2760" hidden="1">
      <c r="A2760" s="1464">
        <v>2957.0</v>
      </c>
      <c r="B2760" s="1463" t="s">
        <v>18572</v>
      </c>
      <c r="C2760" s="1463" t="s">
        <v>18572</v>
      </c>
      <c r="D2760" s="1469">
        <v>45041.0</v>
      </c>
      <c r="E2760" s="1470" t="s">
        <v>18573</v>
      </c>
      <c r="F2760" s="1471">
        <v>2.0966433E7</v>
      </c>
      <c r="G2760" s="1471">
        <v>2.0966433E7</v>
      </c>
      <c r="H2760" s="1472" t="b">
        <v>0</v>
      </c>
      <c r="I2760" s="1468" t="s">
        <v>76</v>
      </c>
      <c r="J2760" s="1472" t="b">
        <v>0</v>
      </c>
      <c r="K2760" s="1468" t="s">
        <v>5036</v>
      </c>
      <c r="L2760" s="1471">
        <v>6.6839163158E10</v>
      </c>
      <c r="M2760" s="1463" t="s">
        <v>2437</v>
      </c>
      <c r="N2760" s="1463" t="s">
        <v>5046</v>
      </c>
      <c r="P2760" s="1463" t="s">
        <v>2437</v>
      </c>
    </row>
    <row r="2761" hidden="1">
      <c r="A2761" s="1464">
        <v>2958.0</v>
      </c>
      <c r="B2761" s="1463" t="s">
        <v>18574</v>
      </c>
      <c r="C2761" s="1463" t="s">
        <v>18575</v>
      </c>
      <c r="D2761" s="1469">
        <v>44672.0</v>
      </c>
      <c r="E2761" s="1470" t="s">
        <v>18576</v>
      </c>
      <c r="F2761" s="1471">
        <v>6.6038998E10</v>
      </c>
      <c r="G2761" s="1471">
        <v>6.6038998E10</v>
      </c>
      <c r="H2761" s="1472" t="b">
        <v>0</v>
      </c>
      <c r="I2761" s="1468" t="s">
        <v>6644</v>
      </c>
      <c r="J2761" s="1472" t="b">
        <v>1</v>
      </c>
      <c r="K2761" s="1473"/>
      <c r="L2761" s="1473"/>
      <c r="M2761" s="1463" t="s">
        <v>2426</v>
      </c>
      <c r="O2761" s="1474"/>
      <c r="P2761" s="1463" t="s">
        <v>2426</v>
      </c>
    </row>
    <row r="2762">
      <c r="A2762" s="1464">
        <v>2959.0</v>
      </c>
      <c r="B2762" s="1463" t="s">
        <v>6015</v>
      </c>
      <c r="C2762" s="1463" t="s">
        <v>6016</v>
      </c>
      <c r="D2762" s="1469">
        <v>44678.0</v>
      </c>
      <c r="E2762" s="1470" t="s">
        <v>6017</v>
      </c>
      <c r="F2762" s="1471">
        <v>9.09619494E8</v>
      </c>
      <c r="G2762" s="1471">
        <v>9.09619494E8</v>
      </c>
      <c r="H2762" s="1472" t="b">
        <v>1</v>
      </c>
      <c r="I2762" s="1468" t="s">
        <v>76</v>
      </c>
      <c r="J2762" s="1472" t="b">
        <v>1</v>
      </c>
      <c r="K2762" s="1468" t="s">
        <v>1204</v>
      </c>
      <c r="L2762" s="1471">
        <v>6.6839565594E10</v>
      </c>
      <c r="M2762" s="1463" t="s">
        <v>2426</v>
      </c>
      <c r="N2762" s="1463" t="s">
        <v>263</v>
      </c>
      <c r="O2762" s="1463" t="s">
        <v>263</v>
      </c>
      <c r="P2762" s="1463" t="s">
        <v>2426</v>
      </c>
    </row>
    <row r="2763" hidden="1">
      <c r="A2763" s="1464">
        <v>2960.0</v>
      </c>
      <c r="B2763" s="1463" t="s">
        <v>18577</v>
      </c>
      <c r="C2763" s="1463" t="s">
        <v>18578</v>
      </c>
      <c r="D2763" s="1469">
        <v>44672.0</v>
      </c>
      <c r="E2763" s="1470" t="s">
        <v>18579</v>
      </c>
      <c r="F2763" s="1471">
        <v>6.6038998E10</v>
      </c>
      <c r="G2763" s="1471">
        <v>6.6038998E10</v>
      </c>
      <c r="H2763" s="1472" t="b">
        <v>0</v>
      </c>
      <c r="I2763" s="1468" t="s">
        <v>6644</v>
      </c>
      <c r="J2763" s="1472" t="b">
        <v>1</v>
      </c>
      <c r="K2763" s="1473"/>
      <c r="L2763" s="1473"/>
      <c r="M2763" s="1463" t="s">
        <v>2426</v>
      </c>
      <c r="O2763" s="1474"/>
      <c r="P2763" s="1463" t="s">
        <v>2426</v>
      </c>
    </row>
    <row r="2764" hidden="1">
      <c r="A2764" s="1464">
        <v>2961.0</v>
      </c>
      <c r="B2764" s="1463" t="s">
        <v>18580</v>
      </c>
      <c r="C2764" s="1463" t="s">
        <v>18580</v>
      </c>
      <c r="D2764" s="1469">
        <v>44680.0</v>
      </c>
      <c r="E2764" s="1470" t="s">
        <v>18581</v>
      </c>
      <c r="F2764" s="1471">
        <v>8.16684224E8</v>
      </c>
      <c r="G2764" s="1471">
        <v>8.16684224E8</v>
      </c>
      <c r="H2764" s="1472" t="b">
        <v>0</v>
      </c>
      <c r="I2764" s="1468" t="s">
        <v>76</v>
      </c>
      <c r="J2764" s="1472" t="b">
        <v>0</v>
      </c>
      <c r="K2764" s="1468" t="s">
        <v>5142</v>
      </c>
      <c r="L2764" s="1471">
        <v>6.620964333E9</v>
      </c>
      <c r="M2764" s="1463" t="s">
        <v>2659</v>
      </c>
      <c r="N2764" s="1463" t="s">
        <v>12525</v>
      </c>
      <c r="O2764" s="1463" t="s">
        <v>5370</v>
      </c>
      <c r="P2764" s="1463" t="s">
        <v>2659</v>
      </c>
    </row>
    <row r="2765" hidden="1">
      <c r="A2765" s="1464">
        <v>2962.0</v>
      </c>
      <c r="B2765" s="1463" t="s">
        <v>18582</v>
      </c>
      <c r="C2765" s="1463" t="s">
        <v>18583</v>
      </c>
      <c r="D2765" s="1469">
        <v>44672.0</v>
      </c>
      <c r="E2765" s="1470" t="s">
        <v>18584</v>
      </c>
      <c r="F2765" s="1471">
        <v>6.6038998E10</v>
      </c>
      <c r="G2765" s="1471">
        <v>6.6038998E10</v>
      </c>
      <c r="H2765" s="1472" t="b">
        <v>0</v>
      </c>
      <c r="I2765" s="1468" t="s">
        <v>6644</v>
      </c>
      <c r="J2765" s="1472" t="b">
        <v>1</v>
      </c>
      <c r="K2765" s="1473"/>
      <c r="L2765" s="1473"/>
      <c r="M2765" s="1463" t="s">
        <v>2426</v>
      </c>
      <c r="O2765" s="1474"/>
      <c r="P2765" s="1463" t="s">
        <v>2426</v>
      </c>
    </row>
    <row r="2766" hidden="1">
      <c r="A2766" s="1464">
        <v>2963.0</v>
      </c>
      <c r="B2766" s="1463" t="s">
        <v>18585</v>
      </c>
      <c r="C2766" s="1463" t="s">
        <v>18586</v>
      </c>
      <c r="D2766" s="1469">
        <v>44672.0</v>
      </c>
      <c r="E2766" s="1470" t="s">
        <v>18587</v>
      </c>
      <c r="F2766" s="1471">
        <v>9.00749202E8</v>
      </c>
      <c r="G2766" s="1471">
        <v>9.00749202E8</v>
      </c>
      <c r="H2766" s="1472" t="b">
        <v>0</v>
      </c>
      <c r="I2766" s="1468" t="s">
        <v>5608</v>
      </c>
      <c r="J2766" s="1472" t="b">
        <v>0</v>
      </c>
      <c r="K2766" s="1473"/>
      <c r="L2766" s="1473"/>
      <c r="M2766" s="1474"/>
      <c r="N2766" s="1474"/>
      <c r="O2766" s="1474"/>
      <c r="P2766" s="1474"/>
    </row>
    <row r="2767" hidden="1">
      <c r="A2767" s="1464">
        <v>2964.0</v>
      </c>
      <c r="B2767" s="1463" t="s">
        <v>18588</v>
      </c>
      <c r="C2767" s="1463" t="s">
        <v>18588</v>
      </c>
      <c r="D2767" s="1469">
        <v>44680.0</v>
      </c>
      <c r="E2767" s="1470" t="s">
        <v>18589</v>
      </c>
      <c r="F2767" s="1471">
        <v>6.54645655E8</v>
      </c>
      <c r="G2767" s="1471">
        <v>6.54645655E8</v>
      </c>
      <c r="H2767" s="1472" t="b">
        <v>0</v>
      </c>
      <c r="I2767" s="1468" t="s">
        <v>76</v>
      </c>
      <c r="J2767" s="1472" t="b">
        <v>0</v>
      </c>
      <c r="K2767" s="1468" t="s">
        <v>14075</v>
      </c>
      <c r="L2767" s="1471">
        <v>6.6956633642E10</v>
      </c>
      <c r="M2767" s="1463" t="s">
        <v>2432</v>
      </c>
      <c r="N2767" s="1463" t="s">
        <v>4960</v>
      </c>
      <c r="O2767" s="1463" t="s">
        <v>4960</v>
      </c>
      <c r="P2767" s="1463" t="s">
        <v>2432</v>
      </c>
    </row>
    <row r="2768" hidden="1">
      <c r="A2768" s="1464">
        <v>2965.0</v>
      </c>
      <c r="B2768" s="1463" t="s">
        <v>18590</v>
      </c>
      <c r="C2768" s="1463" t="s">
        <v>18590</v>
      </c>
      <c r="D2768" s="1469">
        <v>44686.0</v>
      </c>
      <c r="E2768" s="1470" t="s">
        <v>18591</v>
      </c>
      <c r="F2768" s="1471">
        <v>9.25236236E8</v>
      </c>
      <c r="G2768" s="1471">
        <v>9.62651997E8</v>
      </c>
      <c r="H2768" s="1472" t="b">
        <v>0</v>
      </c>
      <c r="I2768" s="1468" t="s">
        <v>76</v>
      </c>
      <c r="J2768" s="1472" t="b">
        <v>0</v>
      </c>
      <c r="K2768" s="1473"/>
      <c r="L2768" s="1473"/>
      <c r="M2768" s="1463" t="s">
        <v>2426</v>
      </c>
      <c r="N2768" s="1463" t="s">
        <v>5998</v>
      </c>
      <c r="O2768" s="1474"/>
      <c r="P2768" s="1463" t="s">
        <v>2426</v>
      </c>
    </row>
    <row r="2769" hidden="1">
      <c r="A2769" s="1464">
        <v>2966.0</v>
      </c>
      <c r="B2769" s="1463" t="s">
        <v>18592</v>
      </c>
      <c r="C2769" s="1463" t="s">
        <v>18593</v>
      </c>
      <c r="D2769" s="1469">
        <v>44673.0</v>
      </c>
      <c r="E2769" s="1470" t="s">
        <v>18594</v>
      </c>
      <c r="F2769" s="1471">
        <v>7.63636E7</v>
      </c>
      <c r="G2769" s="1471">
        <v>7.63636E7</v>
      </c>
      <c r="H2769" s="1472" t="b">
        <v>0</v>
      </c>
      <c r="I2769" s="1468" t="s">
        <v>244</v>
      </c>
      <c r="J2769" s="1472" t="b">
        <v>1</v>
      </c>
      <c r="K2769" s="1473"/>
      <c r="L2769" s="1473"/>
      <c r="M2769" s="1474"/>
      <c r="N2769" s="1474"/>
      <c r="O2769" s="1474"/>
      <c r="P2769" s="1474"/>
    </row>
    <row r="2770" hidden="1">
      <c r="A2770" s="1464">
        <v>2967.0</v>
      </c>
      <c r="B2770" s="1463" t="s">
        <v>18595</v>
      </c>
      <c r="C2770" s="1463" t="s">
        <v>18595</v>
      </c>
      <c r="D2770" s="1469">
        <v>44685.0</v>
      </c>
      <c r="E2770" s="1470" t="s">
        <v>18596</v>
      </c>
      <c r="F2770" s="1471">
        <v>6.18478764E8</v>
      </c>
      <c r="G2770" s="1471">
        <v>6.18478764E8</v>
      </c>
      <c r="H2770" s="1472" t="b">
        <v>0</v>
      </c>
      <c r="I2770" s="1468" t="s">
        <v>76</v>
      </c>
      <c r="J2770" s="1472" t="b">
        <v>0</v>
      </c>
      <c r="K2770" s="1468" t="s">
        <v>14075</v>
      </c>
      <c r="L2770" s="1471">
        <v>6.6956633642E10</v>
      </c>
      <c r="M2770" s="1463" t="s">
        <v>2461</v>
      </c>
      <c r="N2770" s="1463" t="s">
        <v>4931</v>
      </c>
      <c r="O2770" s="1463" t="s">
        <v>4938</v>
      </c>
      <c r="P2770" s="1463" t="s">
        <v>2461</v>
      </c>
    </row>
    <row r="2771" hidden="1">
      <c r="A2771" s="1464">
        <v>2968.0</v>
      </c>
      <c r="B2771" s="1463" t="s">
        <v>18597</v>
      </c>
      <c r="C2771" s="1463" t="s">
        <v>18598</v>
      </c>
      <c r="D2771" s="1469">
        <v>44675.0</v>
      </c>
      <c r="E2771" s="1470" t="s">
        <v>18599</v>
      </c>
      <c r="F2771" s="1471">
        <v>6.6659370838E10</v>
      </c>
      <c r="G2771" s="1471">
        <v>6.6659370838E10</v>
      </c>
      <c r="H2771" s="1472" t="b">
        <v>0</v>
      </c>
      <c r="I2771" s="1468" t="s">
        <v>76</v>
      </c>
      <c r="J2771" s="1472" t="b">
        <v>1</v>
      </c>
      <c r="K2771" s="1473"/>
      <c r="L2771" s="1473"/>
      <c r="M2771" s="1463" t="s">
        <v>2432</v>
      </c>
      <c r="N2771" s="1474"/>
      <c r="O2771" s="1474"/>
      <c r="P2771" s="1463" t="s">
        <v>2432</v>
      </c>
    </row>
    <row r="2772" hidden="1">
      <c r="A2772" s="1464">
        <v>2969.0</v>
      </c>
      <c r="B2772" s="1463" t="s">
        <v>18600</v>
      </c>
      <c r="C2772" s="1463" t="s">
        <v>18601</v>
      </c>
      <c r="D2772" s="1469">
        <v>44682.0</v>
      </c>
      <c r="E2772" s="1470" t="s">
        <v>18602</v>
      </c>
      <c r="F2772" s="1471">
        <v>8.42244417E8</v>
      </c>
      <c r="G2772" s="1471">
        <v>8.42244417E8</v>
      </c>
      <c r="H2772" s="1472" t="b">
        <v>0</v>
      </c>
      <c r="I2772" s="1468" t="s">
        <v>76</v>
      </c>
      <c r="J2772" s="1472" t="b">
        <v>0</v>
      </c>
      <c r="K2772" s="1468" t="s">
        <v>1204</v>
      </c>
      <c r="L2772" s="1471">
        <v>6.6839565594E10</v>
      </c>
      <c r="M2772" s="1463" t="s">
        <v>2464</v>
      </c>
      <c r="N2772" s="1463" t="s">
        <v>4945</v>
      </c>
      <c r="O2772" s="1463" t="s">
        <v>18603</v>
      </c>
      <c r="P2772" s="1463" t="s">
        <v>2464</v>
      </c>
    </row>
    <row r="2773" hidden="1">
      <c r="A2773" s="1464">
        <v>2970.0</v>
      </c>
      <c r="B2773" s="1463" t="s">
        <v>18604</v>
      </c>
      <c r="C2773" s="1463" t="s">
        <v>18605</v>
      </c>
      <c r="D2773" s="1469">
        <v>44676.0</v>
      </c>
      <c r="E2773" s="1470" t="s">
        <v>18606</v>
      </c>
      <c r="F2773" s="1471">
        <v>6.682070341E10</v>
      </c>
      <c r="G2773" s="1471">
        <v>6.60329099E10</v>
      </c>
      <c r="H2773" s="1472" t="b">
        <v>0</v>
      </c>
      <c r="I2773" s="1468" t="s">
        <v>5608</v>
      </c>
      <c r="J2773" s="1472" t="b">
        <v>1</v>
      </c>
      <c r="K2773" s="1473"/>
      <c r="L2773" s="1473"/>
      <c r="M2773" s="1463" t="s">
        <v>2426</v>
      </c>
      <c r="O2773" s="1474"/>
      <c r="P2773" s="1463" t="s">
        <v>2426</v>
      </c>
    </row>
    <row r="2774" hidden="1">
      <c r="A2774" s="1464">
        <v>2971.0</v>
      </c>
      <c r="B2774" s="1463" t="s">
        <v>18607</v>
      </c>
      <c r="C2774" s="1463" t="s">
        <v>18608</v>
      </c>
      <c r="D2774" s="1469">
        <v>44681.0</v>
      </c>
      <c r="E2774" s="1470" t="s">
        <v>18609</v>
      </c>
      <c r="F2774" s="1471">
        <v>9.87736424E8</v>
      </c>
      <c r="G2774" s="1471">
        <v>9.87736424E8</v>
      </c>
      <c r="H2774" s="1472" t="b">
        <v>0</v>
      </c>
      <c r="I2774" s="1468" t="s">
        <v>76</v>
      </c>
      <c r="J2774" s="1472" t="b">
        <v>0</v>
      </c>
      <c r="K2774" s="1468" t="s">
        <v>13602</v>
      </c>
      <c r="L2774" s="1476"/>
      <c r="M2774" s="1463" t="s">
        <v>2464</v>
      </c>
      <c r="N2774" s="1474"/>
      <c r="O2774" s="1474"/>
      <c r="P2774" s="1463" t="s">
        <v>2464</v>
      </c>
    </row>
    <row r="2775" hidden="1">
      <c r="A2775" s="1464">
        <v>2972.0</v>
      </c>
      <c r="B2775" s="1463" t="s">
        <v>18610</v>
      </c>
      <c r="C2775" s="1463" t="s">
        <v>18610</v>
      </c>
      <c r="D2775" s="1469">
        <v>44671.0</v>
      </c>
      <c r="E2775" s="1470" t="s">
        <v>18611</v>
      </c>
      <c r="F2775" s="1471">
        <v>6.6077915555E10</v>
      </c>
      <c r="G2775" s="1471">
        <v>6.6077915555E10</v>
      </c>
      <c r="H2775" s="1472" t="b">
        <v>0</v>
      </c>
      <c r="I2775" s="1468" t="s">
        <v>244</v>
      </c>
      <c r="J2775" s="1472" t="b">
        <v>1</v>
      </c>
      <c r="K2775" s="1473"/>
      <c r="L2775" s="1473"/>
      <c r="M2775" s="1463" t="s">
        <v>2464</v>
      </c>
      <c r="N2775" s="1474"/>
      <c r="O2775" s="1474"/>
      <c r="P2775" s="1463" t="s">
        <v>2464</v>
      </c>
    </row>
    <row r="2776" hidden="1">
      <c r="A2776" s="1464">
        <v>2973.0</v>
      </c>
      <c r="B2776" s="1463" t="s">
        <v>18612</v>
      </c>
      <c r="C2776" s="1463" t="s">
        <v>18612</v>
      </c>
      <c r="D2776" s="1469">
        <v>44331.0</v>
      </c>
      <c r="E2776" s="1470" t="s">
        <v>18613</v>
      </c>
      <c r="F2776" s="1471">
        <v>2.2078E7</v>
      </c>
      <c r="G2776" s="1471">
        <v>8.9494774E8</v>
      </c>
      <c r="H2776" s="1472" t="b">
        <v>0</v>
      </c>
      <c r="I2776" s="1468" t="s">
        <v>76</v>
      </c>
      <c r="J2776" s="1472" t="b">
        <v>1</v>
      </c>
      <c r="K2776" s="1473"/>
      <c r="L2776" s="1473"/>
      <c r="M2776" s="1463" t="s">
        <v>2426</v>
      </c>
      <c r="N2776" s="1463" t="s">
        <v>5089</v>
      </c>
      <c r="O2776" s="1474"/>
      <c r="P2776" s="1463" t="s">
        <v>2426</v>
      </c>
    </row>
    <row r="2777" hidden="1">
      <c r="A2777" s="1464">
        <v>2974.0</v>
      </c>
      <c r="B2777" s="1463" t="s">
        <v>18614</v>
      </c>
      <c r="C2777" s="1463" t="s">
        <v>18614</v>
      </c>
      <c r="D2777" s="1469">
        <v>44686.0</v>
      </c>
      <c r="E2777" s="1470" t="s">
        <v>18615</v>
      </c>
      <c r="F2777" s="1471">
        <v>8.11537993E8</v>
      </c>
      <c r="G2777" s="1471">
        <v>8.11537993E8</v>
      </c>
      <c r="H2777" s="1472" t="b">
        <v>0</v>
      </c>
      <c r="I2777" s="1468" t="s">
        <v>5691</v>
      </c>
      <c r="J2777" s="1472" t="b">
        <v>0</v>
      </c>
      <c r="K2777" s="1468" t="s">
        <v>5142</v>
      </c>
      <c r="L2777" s="1471">
        <v>6.620964333E9</v>
      </c>
      <c r="M2777" s="1463" t="s">
        <v>2464</v>
      </c>
      <c r="N2777" s="1463" t="s">
        <v>5691</v>
      </c>
      <c r="O2777" s="1463" t="s">
        <v>5691</v>
      </c>
      <c r="P2777" s="1463" t="s">
        <v>5094</v>
      </c>
    </row>
    <row r="2778" hidden="1">
      <c r="A2778" s="1464">
        <v>2975.0</v>
      </c>
      <c r="B2778" s="1463" t="s">
        <v>18616</v>
      </c>
      <c r="C2778" s="1463" t="s">
        <v>18617</v>
      </c>
      <c r="D2778" s="1469">
        <v>44694.0</v>
      </c>
      <c r="E2778" s="1470" t="s">
        <v>18618</v>
      </c>
      <c r="F2778" s="1471">
        <v>7.744854E7</v>
      </c>
      <c r="G2778" s="1471">
        <v>7.744854E7</v>
      </c>
      <c r="H2778" s="1472" t="b">
        <v>0</v>
      </c>
      <c r="I2778" s="1468" t="s">
        <v>5691</v>
      </c>
      <c r="J2778" s="1472" t="b">
        <v>0</v>
      </c>
      <c r="K2778" s="1468" t="s">
        <v>5142</v>
      </c>
      <c r="L2778" s="1471">
        <v>6.620964333E9</v>
      </c>
      <c r="M2778" s="1463" t="s">
        <v>2426</v>
      </c>
      <c r="N2778" s="1463" t="s">
        <v>5691</v>
      </c>
      <c r="O2778" s="1463" t="s">
        <v>5691</v>
      </c>
      <c r="P2778" s="1463" t="s">
        <v>2426</v>
      </c>
    </row>
    <row r="2779" hidden="1">
      <c r="A2779" s="1464">
        <v>2976.0</v>
      </c>
      <c r="B2779" s="1463" t="s">
        <v>18619</v>
      </c>
      <c r="C2779" s="1463" t="s">
        <v>18620</v>
      </c>
      <c r="D2779" s="1469">
        <v>44679.0</v>
      </c>
      <c r="E2779" s="1470" t="s">
        <v>18621</v>
      </c>
      <c r="F2779" s="1471">
        <v>6.60955019E8</v>
      </c>
      <c r="G2779" s="1471">
        <v>6.60955019E8</v>
      </c>
      <c r="H2779" s="1472" t="b">
        <v>0</v>
      </c>
      <c r="I2779" s="1468" t="s">
        <v>244</v>
      </c>
      <c r="J2779" s="1472" t="b">
        <v>0</v>
      </c>
      <c r="K2779" s="1468" t="s">
        <v>13602</v>
      </c>
      <c r="L2779" s="1476"/>
      <c r="M2779" s="1463" t="s">
        <v>2464</v>
      </c>
      <c r="N2779" s="1463" t="s">
        <v>244</v>
      </c>
      <c r="O2779" s="1463" t="s">
        <v>244</v>
      </c>
      <c r="P2779" s="1463" t="s">
        <v>2464</v>
      </c>
    </row>
    <row r="2780" hidden="1">
      <c r="A2780" s="1464">
        <v>2977.0</v>
      </c>
      <c r="B2780" s="1463" t="s">
        <v>18622</v>
      </c>
      <c r="C2780" s="1463" t="s">
        <v>18623</v>
      </c>
      <c r="D2780" s="1469">
        <v>44687.0</v>
      </c>
      <c r="E2780" s="1470" t="s">
        <v>18624</v>
      </c>
      <c r="F2780" s="1471">
        <v>8.14074774E8</v>
      </c>
      <c r="G2780" s="1471">
        <v>8.14074774E8</v>
      </c>
      <c r="H2780" s="1472" t="b">
        <v>0</v>
      </c>
      <c r="I2780" s="1468" t="s">
        <v>76</v>
      </c>
      <c r="J2780" s="1472" t="b">
        <v>0</v>
      </c>
      <c r="K2780" s="1468" t="s">
        <v>14075</v>
      </c>
      <c r="L2780" s="1471">
        <v>6.6956633642E10</v>
      </c>
      <c r="M2780" s="1463" t="s">
        <v>2426</v>
      </c>
      <c r="N2780" s="1463" t="s">
        <v>4951</v>
      </c>
      <c r="O2780" s="1463" t="s">
        <v>4951</v>
      </c>
      <c r="P2780" s="1463" t="s">
        <v>2426</v>
      </c>
    </row>
    <row r="2781" hidden="1">
      <c r="A2781" s="1464">
        <v>2978.0</v>
      </c>
      <c r="B2781" s="1463" t="s">
        <v>18625</v>
      </c>
      <c r="C2781" s="1463" t="s">
        <v>18626</v>
      </c>
      <c r="D2781" s="1469">
        <v>44691.0</v>
      </c>
      <c r="E2781" s="1470" t="s">
        <v>18627</v>
      </c>
      <c r="F2781" s="1471">
        <v>8.82242295E8</v>
      </c>
      <c r="G2781" s="1471">
        <v>8.82242295E8</v>
      </c>
      <c r="H2781" s="1472" t="b">
        <v>0</v>
      </c>
      <c r="I2781" s="1468" t="s">
        <v>76</v>
      </c>
      <c r="J2781" s="1472" t="b">
        <v>0</v>
      </c>
      <c r="K2781" s="1468" t="s">
        <v>6347</v>
      </c>
      <c r="L2781" s="1471">
        <v>6.6925624451E10</v>
      </c>
      <c r="M2781" s="1463" t="s">
        <v>2426</v>
      </c>
      <c r="N2781" s="1463" t="s">
        <v>8535</v>
      </c>
      <c r="O2781" s="1463" t="s">
        <v>5235</v>
      </c>
      <c r="P2781" s="1463" t="s">
        <v>5024</v>
      </c>
    </row>
    <row r="2782" hidden="1">
      <c r="A2782" s="1464">
        <v>2979.0</v>
      </c>
      <c r="B2782" s="1463" t="s">
        <v>18628</v>
      </c>
      <c r="C2782" s="1463" t="s">
        <v>18629</v>
      </c>
      <c r="D2782" s="1469">
        <v>44684.0</v>
      </c>
      <c r="E2782" s="1470" t="s">
        <v>18630</v>
      </c>
      <c r="F2782" s="1471">
        <v>2.2109E7</v>
      </c>
      <c r="G2782" s="1471">
        <v>2.2109E7</v>
      </c>
      <c r="H2782" s="1472" t="b">
        <v>0</v>
      </c>
      <c r="I2782" s="1468" t="s">
        <v>76</v>
      </c>
      <c r="J2782" s="1472" t="b">
        <v>0</v>
      </c>
      <c r="K2782" s="1468" t="s">
        <v>16044</v>
      </c>
      <c r="L2782" s="1471">
        <v>6.6629264222E10</v>
      </c>
      <c r="M2782" s="1474"/>
      <c r="N2782" s="1463" t="s">
        <v>4951</v>
      </c>
      <c r="O2782" s="1463" t="s">
        <v>4951</v>
      </c>
      <c r="P2782" s="1474"/>
    </row>
    <row r="2783" hidden="1">
      <c r="A2783" s="1464">
        <v>2980.0</v>
      </c>
      <c r="B2783" s="1463" t="s">
        <v>18631</v>
      </c>
      <c r="C2783" s="1463" t="s">
        <v>18632</v>
      </c>
      <c r="D2783" s="1469">
        <v>44681.0</v>
      </c>
      <c r="E2783" s="1470" t="s">
        <v>18633</v>
      </c>
      <c r="F2783" s="1471">
        <v>8.21675572E8</v>
      </c>
      <c r="G2783" s="1471">
        <v>8.21675572E8</v>
      </c>
      <c r="H2783" s="1472" t="b">
        <v>0</v>
      </c>
      <c r="I2783" s="1468" t="s">
        <v>76</v>
      </c>
      <c r="J2783" s="1472" t="b">
        <v>0</v>
      </c>
      <c r="K2783" s="1468" t="s">
        <v>16078</v>
      </c>
      <c r="L2783" s="1471">
        <v>6.698412274E10</v>
      </c>
      <c r="M2783" s="1463" t="s">
        <v>2659</v>
      </c>
      <c r="N2783" s="1463" t="s">
        <v>8221</v>
      </c>
      <c r="O2783" s="1463" t="s">
        <v>4998</v>
      </c>
      <c r="P2783" s="1463" t="s">
        <v>2659</v>
      </c>
    </row>
    <row r="2784" hidden="1">
      <c r="A2784" s="1464">
        <v>2981.0</v>
      </c>
      <c r="B2784" s="1463" t="s">
        <v>18634</v>
      </c>
      <c r="C2784" s="1463" t="s">
        <v>18635</v>
      </c>
      <c r="D2784" s="1469">
        <v>44682.0</v>
      </c>
      <c r="E2784" s="1470" t="s">
        <v>18636</v>
      </c>
      <c r="F2784" s="1471">
        <v>9.57735185E8</v>
      </c>
      <c r="G2784" s="1471">
        <v>9.57735185E8</v>
      </c>
      <c r="H2784" s="1472" t="b">
        <v>0</v>
      </c>
      <c r="I2784" s="1468" t="s">
        <v>76</v>
      </c>
      <c r="J2784" s="1472" t="b">
        <v>0</v>
      </c>
      <c r="K2784" s="1468" t="s">
        <v>16044</v>
      </c>
      <c r="L2784" s="1471">
        <v>6.6629264222E10</v>
      </c>
      <c r="M2784" s="1463" t="s">
        <v>5428</v>
      </c>
      <c r="N2784" s="1463" t="s">
        <v>4990</v>
      </c>
      <c r="O2784" s="1463" t="s">
        <v>4990</v>
      </c>
    </row>
    <row r="2785">
      <c r="A2785" s="1464">
        <v>2982.0</v>
      </c>
      <c r="B2785" s="1463" t="s">
        <v>6018</v>
      </c>
      <c r="C2785" s="1463" t="s">
        <v>6019</v>
      </c>
      <c r="D2785" s="1469">
        <v>44686.0</v>
      </c>
      <c r="E2785" s="1470" t="s">
        <v>6020</v>
      </c>
      <c r="F2785" s="1471">
        <v>8.03656328E8</v>
      </c>
      <c r="G2785" s="1471">
        <v>8.03656328E8</v>
      </c>
      <c r="H2785" s="1472" t="b">
        <v>1</v>
      </c>
      <c r="I2785" s="1468" t="s">
        <v>76</v>
      </c>
      <c r="J2785" s="1472" t="b">
        <v>1</v>
      </c>
      <c r="K2785" s="1468" t="s">
        <v>4929</v>
      </c>
      <c r="L2785" s="1475">
        <v>6.69232E15</v>
      </c>
      <c r="M2785" s="1463" t="s">
        <v>2464</v>
      </c>
      <c r="N2785" s="1463" t="s">
        <v>263</v>
      </c>
      <c r="O2785" s="1463" t="s">
        <v>263</v>
      </c>
      <c r="P2785" s="1463" t="s">
        <v>5881</v>
      </c>
    </row>
    <row r="2786">
      <c r="A2786" s="1464">
        <v>2983.0</v>
      </c>
      <c r="B2786" s="1463" t="s">
        <v>6021</v>
      </c>
      <c r="C2786" s="1463" t="s">
        <v>6021</v>
      </c>
      <c r="D2786" s="1469">
        <v>44678.0</v>
      </c>
      <c r="E2786" s="1470" t="s">
        <v>6022</v>
      </c>
      <c r="F2786" s="1471">
        <v>8.9640837E7</v>
      </c>
      <c r="G2786" s="1471">
        <v>8.9640837E7</v>
      </c>
      <c r="H2786" s="1472" t="b">
        <v>1</v>
      </c>
      <c r="I2786" s="1468" t="s">
        <v>263</v>
      </c>
      <c r="J2786" s="1472" t="b">
        <v>1</v>
      </c>
      <c r="K2786" s="1468" t="s">
        <v>4936</v>
      </c>
      <c r="L2786" s="1471">
        <v>6.6909921784E10</v>
      </c>
      <c r="M2786" s="1463" t="s">
        <v>2426</v>
      </c>
      <c r="N2786" s="1463" t="s">
        <v>263</v>
      </c>
      <c r="O2786" s="1463" t="s">
        <v>263</v>
      </c>
      <c r="P2786" s="1463" t="s">
        <v>2426</v>
      </c>
    </row>
    <row r="2787" hidden="1">
      <c r="A2787" s="1464">
        <v>2984.0</v>
      </c>
      <c r="B2787" s="1463" t="s">
        <v>18637</v>
      </c>
      <c r="C2787" s="1463" t="s">
        <v>18638</v>
      </c>
      <c r="D2787" s="1469">
        <v>44680.0</v>
      </c>
      <c r="E2787" s="1470" t="s">
        <v>18639</v>
      </c>
      <c r="F2787" s="1471">
        <v>9.66515456E8</v>
      </c>
      <c r="G2787" s="1471">
        <v>9.66515456E8</v>
      </c>
      <c r="H2787" s="1472" t="b">
        <v>0</v>
      </c>
      <c r="I2787" s="1468" t="s">
        <v>76</v>
      </c>
      <c r="J2787" s="1472" t="b">
        <v>0</v>
      </c>
      <c r="K2787" s="1468" t="s">
        <v>14736</v>
      </c>
      <c r="L2787" s="1471">
        <v>6.6944964881E10</v>
      </c>
      <c r="M2787" s="1463" t="s">
        <v>2659</v>
      </c>
      <c r="N2787" s="1463" t="s">
        <v>5262</v>
      </c>
      <c r="O2787" s="1463" t="s">
        <v>18640</v>
      </c>
      <c r="P2787" s="1463" t="s">
        <v>2659</v>
      </c>
    </row>
    <row r="2788" hidden="1">
      <c r="A2788" s="1464">
        <v>2985.0</v>
      </c>
      <c r="B2788" s="1463" t="s">
        <v>18641</v>
      </c>
      <c r="C2788" s="1463" t="s">
        <v>18641</v>
      </c>
      <c r="D2788" s="1469">
        <v>44678.0</v>
      </c>
      <c r="E2788" s="1470" t="s">
        <v>18642</v>
      </c>
      <c r="F2788" s="1471">
        <v>6.550402E8</v>
      </c>
      <c r="G2788" s="1471">
        <v>6.550402E8</v>
      </c>
      <c r="H2788" s="1472" t="b">
        <v>0</v>
      </c>
      <c r="I2788" s="1468" t="s">
        <v>76</v>
      </c>
      <c r="J2788" s="1472" t="b">
        <v>0</v>
      </c>
      <c r="K2788" s="1473"/>
      <c r="L2788" s="1473"/>
      <c r="M2788" s="1474"/>
      <c r="N2788" s="1474"/>
      <c r="O2788" s="1474"/>
      <c r="P2788" s="1474"/>
    </row>
    <row r="2789">
      <c r="A2789" s="1464">
        <v>2986.0</v>
      </c>
      <c r="B2789" s="1463" t="s">
        <v>6023</v>
      </c>
      <c r="C2789" s="1463" t="s">
        <v>6024</v>
      </c>
      <c r="D2789" s="1469">
        <v>44685.0</v>
      </c>
      <c r="E2789" s="1470" t="s">
        <v>6025</v>
      </c>
      <c r="F2789" s="1471">
        <v>8.42764025E8</v>
      </c>
      <c r="G2789" s="1471">
        <v>8.42764025E8</v>
      </c>
      <c r="H2789" s="1472" t="b">
        <v>1</v>
      </c>
      <c r="I2789" s="1468" t="s">
        <v>263</v>
      </c>
      <c r="J2789" s="1472" t="b">
        <v>1</v>
      </c>
      <c r="K2789" s="1468" t="s">
        <v>4936</v>
      </c>
      <c r="L2789" s="1471">
        <v>6.6909921784E10</v>
      </c>
      <c r="M2789" s="1463" t="s">
        <v>2464</v>
      </c>
      <c r="N2789" s="1463" t="s">
        <v>263</v>
      </c>
      <c r="O2789" s="1463" t="s">
        <v>263</v>
      </c>
      <c r="P2789" s="1463" t="s">
        <v>5094</v>
      </c>
    </row>
    <row r="2790" hidden="1">
      <c r="A2790" s="1464">
        <v>2987.0</v>
      </c>
      <c r="B2790" s="1463" t="s">
        <v>18643</v>
      </c>
      <c r="C2790" s="1463" t="s">
        <v>18644</v>
      </c>
      <c r="D2790" s="1469">
        <v>44698.0</v>
      </c>
      <c r="E2790" s="1470" t="s">
        <v>18645</v>
      </c>
      <c r="F2790" s="1471">
        <v>8.9222918E8</v>
      </c>
      <c r="G2790" s="1471">
        <v>8.9222918E8</v>
      </c>
      <c r="H2790" s="1472" t="b">
        <v>0</v>
      </c>
      <c r="I2790" s="1468" t="s">
        <v>76</v>
      </c>
      <c r="J2790" s="1472" t="b">
        <v>1</v>
      </c>
      <c r="K2790" s="1468" t="s">
        <v>5142</v>
      </c>
      <c r="L2790" s="1471">
        <v>6.620964333E9</v>
      </c>
      <c r="M2790" s="1463" t="s">
        <v>2464</v>
      </c>
      <c r="N2790" s="1463" t="s">
        <v>4962</v>
      </c>
      <c r="O2790" s="1474"/>
      <c r="P2790" s="1463" t="s">
        <v>2464</v>
      </c>
    </row>
    <row r="2791" hidden="1">
      <c r="A2791" s="1464">
        <v>2988.0</v>
      </c>
      <c r="B2791" s="1463" t="s">
        <v>18646</v>
      </c>
      <c r="C2791" s="1463" t="s">
        <v>18647</v>
      </c>
      <c r="D2791" s="1469">
        <v>44681.0</v>
      </c>
      <c r="E2791" s="1470" t="s">
        <v>18648</v>
      </c>
      <c r="F2791" s="1471">
        <v>6.60955019E8</v>
      </c>
      <c r="G2791" s="1471">
        <v>6.60955019E8</v>
      </c>
      <c r="H2791" s="1472" t="b">
        <v>0</v>
      </c>
      <c r="I2791" s="1468" t="s">
        <v>244</v>
      </c>
      <c r="J2791" s="1472" t="b">
        <v>0</v>
      </c>
      <c r="K2791" s="1468" t="s">
        <v>14736</v>
      </c>
      <c r="L2791" s="1471">
        <v>6.6944964881E10</v>
      </c>
      <c r="M2791" s="1463" t="s">
        <v>2426</v>
      </c>
      <c r="N2791" s="1463" t="s">
        <v>244</v>
      </c>
      <c r="O2791" s="1463" t="s">
        <v>244</v>
      </c>
      <c r="P2791" s="1463" t="s">
        <v>2426</v>
      </c>
    </row>
    <row r="2792" hidden="1">
      <c r="A2792" s="1464">
        <v>2989.0</v>
      </c>
      <c r="B2792" s="1463" t="s">
        <v>18649</v>
      </c>
      <c r="C2792" s="1463" t="s">
        <v>18650</v>
      </c>
      <c r="D2792" s="1469">
        <v>44685.0</v>
      </c>
      <c r="E2792" s="1470" t="s">
        <v>18651</v>
      </c>
      <c r="F2792" s="1471">
        <v>8.42764025E8</v>
      </c>
      <c r="G2792" s="1471">
        <v>8.42764025E8</v>
      </c>
      <c r="H2792" s="1472" t="b">
        <v>0</v>
      </c>
      <c r="I2792" s="1468" t="s">
        <v>263</v>
      </c>
      <c r="J2792" s="1472" t="b">
        <v>0</v>
      </c>
      <c r="K2792" s="1468" t="s">
        <v>4936</v>
      </c>
      <c r="L2792" s="1471">
        <v>6.6909921784E10</v>
      </c>
      <c r="M2792" s="1463" t="s">
        <v>2426</v>
      </c>
      <c r="N2792" s="1463" t="s">
        <v>263</v>
      </c>
      <c r="O2792" s="1463" t="s">
        <v>263</v>
      </c>
      <c r="P2792" s="1463" t="s">
        <v>2426</v>
      </c>
    </row>
    <row r="2793">
      <c r="A2793" s="1464">
        <v>2990.0</v>
      </c>
      <c r="B2793" s="1463" t="s">
        <v>6027</v>
      </c>
      <c r="C2793" s="1463" t="s">
        <v>6028</v>
      </c>
      <c r="D2793" s="1469">
        <v>44681.0</v>
      </c>
      <c r="E2793" s="1470" t="s">
        <v>6029</v>
      </c>
      <c r="F2793" s="1471">
        <v>8.66956566E8</v>
      </c>
      <c r="G2793" s="1471">
        <v>8.66956566E8</v>
      </c>
      <c r="H2793" s="1472" t="b">
        <v>1</v>
      </c>
      <c r="I2793" s="1468" t="s">
        <v>76</v>
      </c>
      <c r="J2793" s="1472" t="b">
        <v>1</v>
      </c>
      <c r="K2793" s="1468" t="s">
        <v>4936</v>
      </c>
      <c r="L2793" s="1471">
        <v>6.6909921784E10</v>
      </c>
      <c r="M2793" s="1463" t="s">
        <v>2432</v>
      </c>
      <c r="N2793" s="1463" t="s">
        <v>263</v>
      </c>
      <c r="O2793" s="1463" t="s">
        <v>263</v>
      </c>
      <c r="P2793" s="1463" t="s">
        <v>2432</v>
      </c>
    </row>
    <row r="2794">
      <c r="A2794" s="1464">
        <v>2991.0</v>
      </c>
      <c r="B2794" s="1463" t="s">
        <v>6030</v>
      </c>
      <c r="C2794" s="1463" t="s">
        <v>6031</v>
      </c>
      <c r="D2794" s="1469">
        <v>44685.0</v>
      </c>
      <c r="E2794" s="1470" t="s">
        <v>6032</v>
      </c>
      <c r="F2794" s="1471">
        <v>2.6234555E7</v>
      </c>
      <c r="G2794" s="1471">
        <v>9.66426997E8</v>
      </c>
      <c r="H2794" s="1472" t="b">
        <v>1</v>
      </c>
      <c r="I2794" s="1468" t="s">
        <v>76</v>
      </c>
      <c r="J2794" s="1472" t="b">
        <v>1</v>
      </c>
      <c r="K2794" s="1468" t="s">
        <v>1204</v>
      </c>
      <c r="L2794" s="1471">
        <v>6.6839565594E10</v>
      </c>
      <c r="M2794" s="1463" t="s">
        <v>2937</v>
      </c>
      <c r="N2794" s="1463" t="s">
        <v>263</v>
      </c>
      <c r="O2794" s="1463" t="s">
        <v>263</v>
      </c>
      <c r="P2794" s="1463" t="s">
        <v>2937</v>
      </c>
    </row>
    <row r="2795" hidden="1">
      <c r="A2795" s="1464">
        <v>2992.0</v>
      </c>
      <c r="B2795" s="1463" t="s">
        <v>18652</v>
      </c>
      <c r="C2795" s="1463" t="s">
        <v>18653</v>
      </c>
      <c r="D2795" s="1469">
        <v>44686.0</v>
      </c>
      <c r="E2795" s="1470" t="s">
        <v>18654</v>
      </c>
      <c r="F2795" s="1471">
        <v>7.6231234E7</v>
      </c>
      <c r="G2795" s="1471">
        <v>6.22453619E8</v>
      </c>
      <c r="H2795" s="1472" t="b">
        <v>0</v>
      </c>
      <c r="I2795" s="1468" t="s">
        <v>244</v>
      </c>
      <c r="J2795" s="1472" t="b">
        <v>0</v>
      </c>
      <c r="K2795" s="1468" t="s">
        <v>5142</v>
      </c>
      <c r="L2795" s="1471">
        <v>6.620964333E9</v>
      </c>
      <c r="M2795" s="1463" t="s">
        <v>2426</v>
      </c>
      <c r="N2795" s="1463" t="s">
        <v>244</v>
      </c>
      <c r="O2795" s="1463" t="s">
        <v>244</v>
      </c>
      <c r="P2795" s="1463" t="s">
        <v>2426</v>
      </c>
    </row>
    <row r="2796" hidden="1">
      <c r="A2796" s="1464">
        <v>2993.0</v>
      </c>
      <c r="B2796" s="1463" t="s">
        <v>12545</v>
      </c>
      <c r="C2796" s="1463" t="s">
        <v>12545</v>
      </c>
      <c r="D2796" s="1469">
        <v>44537.0</v>
      </c>
      <c r="E2796" s="1470" t="s">
        <v>18655</v>
      </c>
      <c r="F2796" s="1471">
        <v>3.2538999E7</v>
      </c>
      <c r="G2796" s="1471">
        <v>8.44784359E8</v>
      </c>
      <c r="H2796" s="1472" t="b">
        <v>0</v>
      </c>
      <c r="I2796" s="1468" t="s">
        <v>5608</v>
      </c>
      <c r="J2796" s="1472" t="b">
        <v>1</v>
      </c>
      <c r="K2796" s="1473"/>
      <c r="L2796" s="1473"/>
      <c r="M2796" s="1463" t="s">
        <v>2659</v>
      </c>
      <c r="N2796" s="1474"/>
      <c r="O2796" s="1474"/>
      <c r="P2796" s="1463" t="s">
        <v>2659</v>
      </c>
    </row>
    <row r="2797" hidden="1">
      <c r="A2797" s="1464">
        <v>2994.0</v>
      </c>
      <c r="B2797" s="1463" t="s">
        <v>18656</v>
      </c>
      <c r="C2797" s="1463" t="s">
        <v>18657</v>
      </c>
      <c r="D2797" s="1469">
        <v>44686.0</v>
      </c>
      <c r="E2797" s="1470" t="s">
        <v>18658</v>
      </c>
      <c r="F2797" s="1471">
        <v>6.38465614E8</v>
      </c>
      <c r="G2797" s="1471">
        <v>6.38465614E8</v>
      </c>
      <c r="H2797" s="1472" t="b">
        <v>0</v>
      </c>
      <c r="I2797" s="1468" t="s">
        <v>76</v>
      </c>
      <c r="J2797" s="1472" t="b">
        <v>0</v>
      </c>
      <c r="K2797" s="1468" t="s">
        <v>5142</v>
      </c>
      <c r="L2797" s="1471">
        <v>6.620964333E9</v>
      </c>
      <c r="M2797" s="1463" t="s">
        <v>2437</v>
      </c>
      <c r="N2797" s="1463" t="s">
        <v>4930</v>
      </c>
      <c r="O2797" s="1474"/>
      <c r="P2797" s="1463" t="s">
        <v>2437</v>
      </c>
    </row>
    <row r="2798" hidden="1">
      <c r="A2798" s="1464">
        <v>2995.0</v>
      </c>
      <c r="B2798" s="1463" t="s">
        <v>18659</v>
      </c>
      <c r="C2798" s="1463" t="s">
        <v>18660</v>
      </c>
      <c r="D2798" s="1469">
        <v>44686.0</v>
      </c>
      <c r="E2798" s="1470" t="s">
        <v>18661</v>
      </c>
      <c r="F2798" s="1471">
        <v>7.6646777E7</v>
      </c>
      <c r="G2798" s="1471">
        <v>8.91452446E8</v>
      </c>
      <c r="H2798" s="1472" t="b">
        <v>0</v>
      </c>
      <c r="I2798" s="1468" t="s">
        <v>244</v>
      </c>
      <c r="J2798" s="1472" t="b">
        <v>0</v>
      </c>
      <c r="K2798" s="1468" t="s">
        <v>4936</v>
      </c>
      <c r="L2798" s="1471">
        <v>6.6909921784E10</v>
      </c>
      <c r="M2798" s="1463" t="s">
        <v>5391</v>
      </c>
      <c r="N2798" s="1463" t="s">
        <v>244</v>
      </c>
      <c r="O2798" s="1463" t="s">
        <v>244</v>
      </c>
      <c r="P2798" s="1463" t="s">
        <v>5391</v>
      </c>
    </row>
    <row r="2799" hidden="1">
      <c r="A2799" s="1464">
        <v>2996.0</v>
      </c>
      <c r="B2799" s="1463" t="s">
        <v>18662</v>
      </c>
      <c r="C2799" s="1463" t="s">
        <v>18663</v>
      </c>
      <c r="D2799" s="1469">
        <v>44688.0</v>
      </c>
      <c r="E2799" s="1470" t="s">
        <v>18664</v>
      </c>
      <c r="F2799" s="1471">
        <v>6.31870777E8</v>
      </c>
      <c r="G2799" s="1471">
        <v>6.31870777E8</v>
      </c>
      <c r="H2799" s="1472" t="b">
        <v>0</v>
      </c>
      <c r="I2799" s="1468" t="s">
        <v>5608</v>
      </c>
      <c r="J2799" s="1472" t="b">
        <v>0</v>
      </c>
      <c r="K2799" s="1468" t="s">
        <v>14075</v>
      </c>
      <c r="L2799" s="1471">
        <v>6.6956633642E10</v>
      </c>
      <c r="M2799" s="1474"/>
      <c r="N2799" s="1474"/>
      <c r="O2799" s="1474"/>
      <c r="P2799" s="1474"/>
    </row>
    <row r="2800" hidden="1">
      <c r="A2800" s="1464">
        <v>2997.0</v>
      </c>
      <c r="B2800" s="1463" t="s">
        <v>12545</v>
      </c>
      <c r="C2800" s="1463" t="s">
        <v>12545</v>
      </c>
      <c r="D2800" s="1469">
        <v>44459.0</v>
      </c>
      <c r="E2800" s="1470" t="s">
        <v>18665</v>
      </c>
      <c r="F2800" s="1471">
        <v>6.13983248E8</v>
      </c>
      <c r="G2800" s="1471">
        <v>6.13983248E8</v>
      </c>
      <c r="H2800" s="1472" t="b">
        <v>0</v>
      </c>
      <c r="I2800" s="1468" t="s">
        <v>76</v>
      </c>
      <c r="J2800" s="1472" t="b">
        <v>1</v>
      </c>
      <c r="K2800" s="1473"/>
      <c r="L2800" s="1473"/>
      <c r="M2800" s="1463" t="s">
        <v>2426</v>
      </c>
      <c r="N2800" s="1463" t="s">
        <v>4962</v>
      </c>
      <c r="O2800" s="1474"/>
      <c r="P2800" s="1463" t="s">
        <v>2426</v>
      </c>
    </row>
    <row r="2801" hidden="1">
      <c r="A2801" s="1464">
        <v>2998.0</v>
      </c>
      <c r="B2801" s="1463" t="s">
        <v>18666</v>
      </c>
      <c r="C2801" s="1463" t="s">
        <v>18667</v>
      </c>
      <c r="D2801" s="1469">
        <v>44686.0</v>
      </c>
      <c r="E2801" s="1470" t="s">
        <v>18668</v>
      </c>
      <c r="F2801" s="1471">
        <v>8.2278075E8</v>
      </c>
      <c r="G2801" s="1471">
        <v>8.2278075E8</v>
      </c>
      <c r="H2801" s="1472" t="b">
        <v>0</v>
      </c>
      <c r="I2801" s="1468" t="s">
        <v>244</v>
      </c>
      <c r="J2801" s="1472" t="b">
        <v>0</v>
      </c>
      <c r="K2801" s="1468" t="s">
        <v>14736</v>
      </c>
      <c r="L2801" s="1471">
        <v>6.6944964881E10</v>
      </c>
      <c r="M2801" s="1474"/>
      <c r="N2801" s="1474"/>
      <c r="O2801" s="1474"/>
      <c r="P2801" s="1474"/>
    </row>
    <row r="2802">
      <c r="A2802" s="1464">
        <v>2999.0</v>
      </c>
      <c r="B2802" s="1463" t="s">
        <v>6033</v>
      </c>
      <c r="C2802" s="1463" t="s">
        <v>6034</v>
      </c>
      <c r="D2802" s="1469">
        <v>44694.0</v>
      </c>
      <c r="E2802" s="1470" t="s">
        <v>6035</v>
      </c>
      <c r="F2802" s="1471">
        <v>9.92252868E8</v>
      </c>
      <c r="G2802" s="1471">
        <v>8.44513807E8</v>
      </c>
      <c r="H2802" s="1472" t="b">
        <v>1</v>
      </c>
      <c r="I2802" s="1468" t="s">
        <v>76</v>
      </c>
      <c r="J2802" s="1472" t="b">
        <v>1</v>
      </c>
      <c r="K2802" s="1468" t="s">
        <v>5142</v>
      </c>
      <c r="L2802" s="1471">
        <v>6.620964333E9</v>
      </c>
      <c r="M2802" s="1463" t="s">
        <v>2437</v>
      </c>
      <c r="N2802" s="1463" t="s">
        <v>263</v>
      </c>
      <c r="O2802" s="1463" t="s">
        <v>263</v>
      </c>
      <c r="P2802" s="1463" t="s">
        <v>6955</v>
      </c>
    </row>
    <row r="2803">
      <c r="A2803" s="1464">
        <v>3000.0</v>
      </c>
      <c r="B2803" s="1463" t="s">
        <v>6036</v>
      </c>
      <c r="C2803" s="1463" t="s">
        <v>6037</v>
      </c>
      <c r="D2803" s="1469">
        <v>44697.0</v>
      </c>
      <c r="E2803" s="1470" t="s">
        <v>6038</v>
      </c>
      <c r="F2803" s="1471">
        <v>3.8194699E7</v>
      </c>
      <c r="G2803" s="1471">
        <v>8.63486479E8</v>
      </c>
      <c r="H2803" s="1472" t="b">
        <v>1</v>
      </c>
      <c r="I2803" s="1468" t="s">
        <v>263</v>
      </c>
      <c r="J2803" s="1472" t="b">
        <v>1</v>
      </c>
      <c r="K2803" s="1468" t="s">
        <v>4936</v>
      </c>
      <c r="L2803" s="1471">
        <v>6.6909921784E10</v>
      </c>
      <c r="M2803" s="1463" t="s">
        <v>2476</v>
      </c>
      <c r="N2803" s="1463" t="s">
        <v>263</v>
      </c>
      <c r="O2803" s="1463" t="s">
        <v>263</v>
      </c>
      <c r="P2803" s="1463" t="s">
        <v>2476</v>
      </c>
    </row>
    <row r="2804" hidden="1">
      <c r="A2804" s="1464">
        <v>3001.0</v>
      </c>
      <c r="B2804" s="1463" t="s">
        <v>18669</v>
      </c>
      <c r="C2804" s="1463" t="s">
        <v>18669</v>
      </c>
      <c r="D2804" s="1469">
        <v>44686.0</v>
      </c>
      <c r="E2804" s="1470" t="s">
        <v>18670</v>
      </c>
      <c r="F2804" s="1471">
        <v>8.96465768E8</v>
      </c>
      <c r="G2804" s="1471">
        <v>8.96465768E8</v>
      </c>
      <c r="H2804" s="1472" t="b">
        <v>0</v>
      </c>
      <c r="I2804" s="1468" t="s">
        <v>5691</v>
      </c>
      <c r="J2804" s="1472" t="b">
        <v>0</v>
      </c>
      <c r="K2804" s="1468" t="s">
        <v>16044</v>
      </c>
      <c r="L2804" s="1471">
        <v>6.6629264222E10</v>
      </c>
      <c r="M2804" s="1463" t="s">
        <v>2440</v>
      </c>
      <c r="N2804" s="1463" t="s">
        <v>5691</v>
      </c>
      <c r="O2804" s="1463" t="s">
        <v>5691</v>
      </c>
      <c r="P2804" s="1463" t="s">
        <v>2440</v>
      </c>
    </row>
    <row r="2805" hidden="1">
      <c r="A2805" s="1464">
        <v>3002.0</v>
      </c>
      <c r="B2805" s="1463" t="s">
        <v>18671</v>
      </c>
      <c r="C2805" s="1463" t="s">
        <v>18672</v>
      </c>
      <c r="D2805" s="1469">
        <v>44705.0</v>
      </c>
      <c r="E2805" s="1470" t="s">
        <v>18673</v>
      </c>
      <c r="F2805" s="1475">
        <v>6.60881E11</v>
      </c>
      <c r="G2805" s="1475">
        <v>6.60881E11</v>
      </c>
      <c r="H2805" s="1472" t="b">
        <v>0</v>
      </c>
      <c r="I2805" s="1468" t="s">
        <v>76</v>
      </c>
      <c r="J2805" s="1472" t="b">
        <v>0</v>
      </c>
      <c r="K2805" s="1468" t="s">
        <v>14075</v>
      </c>
      <c r="L2805" s="1471">
        <v>6.6956633642E10</v>
      </c>
      <c r="M2805" s="1463" t="s">
        <v>2937</v>
      </c>
      <c r="N2805" s="1463" t="s">
        <v>5061</v>
      </c>
      <c r="O2805" s="1463" t="s">
        <v>5061</v>
      </c>
      <c r="P2805" s="1463" t="s">
        <v>2937</v>
      </c>
    </row>
    <row r="2806" hidden="1">
      <c r="A2806" s="1464">
        <v>3003.0</v>
      </c>
      <c r="B2806" s="1463" t="s">
        <v>18674</v>
      </c>
      <c r="C2806" s="1463" t="s">
        <v>18675</v>
      </c>
      <c r="D2806" s="1469">
        <v>44705.0</v>
      </c>
      <c r="E2806" s="1470" t="s">
        <v>18676</v>
      </c>
      <c r="F2806" s="1471">
        <v>3.26552925E8</v>
      </c>
      <c r="G2806" s="1471">
        <v>3.26552925E8</v>
      </c>
      <c r="H2806" s="1472" t="b">
        <v>0</v>
      </c>
      <c r="I2806" s="1468" t="s">
        <v>5608</v>
      </c>
      <c r="J2806" s="1472" t="b">
        <v>0</v>
      </c>
      <c r="K2806" s="1468" t="s">
        <v>14736</v>
      </c>
      <c r="L2806" s="1471">
        <v>6.6944964881E10</v>
      </c>
      <c r="M2806" s="1474"/>
      <c r="N2806" s="1474"/>
      <c r="O2806" s="1474"/>
      <c r="P2806" s="1474"/>
    </row>
    <row r="2807" hidden="1">
      <c r="A2807" s="1464">
        <v>3004.0</v>
      </c>
      <c r="B2807" s="1463" t="s">
        <v>18677</v>
      </c>
      <c r="C2807" s="1463" t="s">
        <v>18678</v>
      </c>
      <c r="D2807" s="1469">
        <v>44698.0</v>
      </c>
      <c r="E2807" s="1470" t="s">
        <v>18679</v>
      </c>
      <c r="F2807" s="1471">
        <v>9.88329882E8</v>
      </c>
      <c r="G2807" s="1471">
        <v>9.88329882E8</v>
      </c>
      <c r="H2807" s="1472" t="b">
        <v>0</v>
      </c>
      <c r="I2807" s="1468" t="s">
        <v>6742</v>
      </c>
      <c r="J2807" s="1472" t="b">
        <v>0</v>
      </c>
      <c r="K2807" s="1468" t="s">
        <v>14736</v>
      </c>
      <c r="L2807" s="1471">
        <v>6.6944964881E10</v>
      </c>
      <c r="M2807" s="1474"/>
      <c r="N2807" s="1474"/>
      <c r="O2807" s="1474"/>
      <c r="P2807" s="1474"/>
    </row>
    <row r="2808">
      <c r="A2808" s="1464">
        <v>3005.0</v>
      </c>
      <c r="B2808" s="1463" t="s">
        <v>165</v>
      </c>
      <c r="C2808" s="1463" t="s">
        <v>6039</v>
      </c>
      <c r="D2808" s="1469">
        <v>44713.0</v>
      </c>
      <c r="E2808" s="1470" t="s">
        <v>6040</v>
      </c>
      <c r="F2808" s="1471">
        <v>2.0551888E7</v>
      </c>
      <c r="G2808" s="1471">
        <v>2.0551888E7</v>
      </c>
      <c r="H2808" s="1472" t="b">
        <v>1</v>
      </c>
      <c r="I2808" s="1468" t="s">
        <v>76</v>
      </c>
      <c r="J2808" s="1472" t="b">
        <v>1</v>
      </c>
      <c r="K2808" s="1468" t="s">
        <v>4929</v>
      </c>
      <c r="L2808" s="1475">
        <v>6.69232E15</v>
      </c>
      <c r="M2808" s="1463" t="s">
        <v>2464</v>
      </c>
      <c r="N2808" s="1463" t="s">
        <v>263</v>
      </c>
      <c r="O2808" s="1463" t="s">
        <v>263</v>
      </c>
      <c r="P2808" s="1463" t="s">
        <v>2464</v>
      </c>
    </row>
    <row r="2809">
      <c r="A2809" s="1464">
        <v>3006.0</v>
      </c>
      <c r="B2809" s="1463" t="s">
        <v>6041</v>
      </c>
      <c r="C2809" s="1463" t="s">
        <v>6042</v>
      </c>
      <c r="D2809" s="1469">
        <v>44741.0</v>
      </c>
      <c r="E2809" s="1470" t="s">
        <v>6043</v>
      </c>
      <c r="F2809" s="1471">
        <v>9.94931331E8</v>
      </c>
      <c r="G2809" s="1471">
        <v>9.94931331E8</v>
      </c>
      <c r="H2809" s="1472" t="b">
        <v>1</v>
      </c>
      <c r="I2809" s="1468" t="s">
        <v>76</v>
      </c>
      <c r="J2809" s="1472" t="b">
        <v>1</v>
      </c>
      <c r="K2809" s="1468" t="s">
        <v>4936</v>
      </c>
      <c r="L2809" s="1471">
        <v>6.6909921784E10</v>
      </c>
      <c r="M2809" s="1463" t="s">
        <v>2464</v>
      </c>
      <c r="N2809" s="1463" t="s">
        <v>263</v>
      </c>
      <c r="O2809" s="1463" t="s">
        <v>263</v>
      </c>
      <c r="P2809" s="1463" t="s">
        <v>5705</v>
      </c>
    </row>
    <row r="2810">
      <c r="A2810" s="1464">
        <v>3007.0</v>
      </c>
      <c r="B2810" s="1463" t="s">
        <v>6045</v>
      </c>
      <c r="C2810" s="1463" t="s">
        <v>6046</v>
      </c>
      <c r="D2810" s="1469">
        <v>44741.0</v>
      </c>
      <c r="E2810" s="1470" t="s">
        <v>6047</v>
      </c>
      <c r="F2810" s="1471">
        <v>9.94931331E8</v>
      </c>
      <c r="G2810" s="1471">
        <v>9.94931331E8</v>
      </c>
      <c r="H2810" s="1472" t="b">
        <v>1</v>
      </c>
      <c r="I2810" s="1468" t="s">
        <v>76</v>
      </c>
      <c r="J2810" s="1472" t="b">
        <v>1</v>
      </c>
      <c r="K2810" s="1468" t="s">
        <v>4936</v>
      </c>
      <c r="L2810" s="1471">
        <v>6.6909921784E10</v>
      </c>
      <c r="M2810" s="1463" t="s">
        <v>2937</v>
      </c>
      <c r="N2810" s="1463" t="s">
        <v>263</v>
      </c>
      <c r="O2810" s="1463" t="s">
        <v>263</v>
      </c>
      <c r="P2810" s="1463" t="s">
        <v>2937</v>
      </c>
    </row>
    <row r="2811" hidden="1">
      <c r="A2811" s="1464">
        <v>3008.0</v>
      </c>
      <c r="B2811" s="1463" t="s">
        <v>15655</v>
      </c>
      <c r="C2811" s="1463" t="s">
        <v>15656</v>
      </c>
      <c r="D2811" s="1469">
        <v>44531.0</v>
      </c>
      <c r="E2811" s="1470" t="s">
        <v>18680</v>
      </c>
      <c r="F2811" s="1471">
        <v>9.53656956E8</v>
      </c>
      <c r="G2811" s="1471">
        <v>9.53656956E8</v>
      </c>
      <c r="H2811" s="1472" t="b">
        <v>0</v>
      </c>
      <c r="I2811" s="1468" t="s">
        <v>76</v>
      </c>
      <c r="J2811" s="1472" t="b">
        <v>1</v>
      </c>
      <c r="K2811" s="1473"/>
      <c r="L2811" s="1473"/>
      <c r="M2811" s="1463" t="s">
        <v>2464</v>
      </c>
      <c r="N2811" s="1474"/>
      <c r="O2811" s="1474"/>
      <c r="P2811" s="1463" t="s">
        <v>2464</v>
      </c>
    </row>
    <row r="2812" hidden="1">
      <c r="A2812" s="1464">
        <v>3009.0</v>
      </c>
      <c r="B2812" s="1463" t="s">
        <v>18681</v>
      </c>
      <c r="C2812" s="1463" t="s">
        <v>18682</v>
      </c>
      <c r="D2812" s="1469">
        <v>44698.0</v>
      </c>
      <c r="E2812" s="1470" t="s">
        <v>18683</v>
      </c>
      <c r="F2812" s="1471">
        <v>9.2935559E8</v>
      </c>
      <c r="G2812" s="1471">
        <v>9.2935559E8</v>
      </c>
      <c r="H2812" s="1472" t="b">
        <v>0</v>
      </c>
      <c r="I2812" s="1468" t="s">
        <v>76</v>
      </c>
      <c r="J2812" s="1472" t="b">
        <v>0</v>
      </c>
      <c r="K2812" s="1468" t="s">
        <v>14736</v>
      </c>
      <c r="L2812" s="1471">
        <v>6.6944964881E10</v>
      </c>
      <c r="M2812" s="1463" t="s">
        <v>5101</v>
      </c>
      <c r="N2812" s="1463" t="s">
        <v>5101</v>
      </c>
      <c r="O2812" s="1474"/>
      <c r="P2812" s="1474"/>
    </row>
    <row r="2813">
      <c r="A2813" s="1464">
        <v>3010.0</v>
      </c>
      <c r="B2813" s="1463" t="s">
        <v>6048</v>
      </c>
      <c r="C2813" s="1463" t="s">
        <v>6049</v>
      </c>
      <c r="D2813" s="1469">
        <v>44695.0</v>
      </c>
      <c r="E2813" s="1470" t="s">
        <v>6050</v>
      </c>
      <c r="F2813" s="1471">
        <v>6.174199E8</v>
      </c>
      <c r="G2813" s="1471">
        <v>6.174199E8</v>
      </c>
      <c r="H2813" s="1472" t="b">
        <v>1</v>
      </c>
      <c r="I2813" s="1468" t="s">
        <v>76</v>
      </c>
      <c r="J2813" s="1472" t="b">
        <v>1</v>
      </c>
      <c r="K2813" s="1468" t="s">
        <v>5142</v>
      </c>
      <c r="L2813" s="1471">
        <v>6.620964333E9</v>
      </c>
      <c r="M2813" s="1463" t="s">
        <v>2426</v>
      </c>
      <c r="N2813" s="1463" t="s">
        <v>263</v>
      </c>
      <c r="O2813" s="1463" t="s">
        <v>263</v>
      </c>
      <c r="P2813" s="1463" t="s">
        <v>5801</v>
      </c>
    </row>
    <row r="2814" hidden="1">
      <c r="A2814" s="1464">
        <v>3011.0</v>
      </c>
      <c r="B2814" s="1463" t="s">
        <v>18684</v>
      </c>
      <c r="C2814" s="1463" t="s">
        <v>18685</v>
      </c>
      <c r="D2814" s="1469">
        <v>44695.0</v>
      </c>
      <c r="E2814" s="1470" t="s">
        <v>18686</v>
      </c>
      <c r="F2814" s="1471">
        <v>8.08328895E8</v>
      </c>
      <c r="G2814" s="1471">
        <v>8.22244514E8</v>
      </c>
      <c r="H2814" s="1472" t="b">
        <v>0</v>
      </c>
      <c r="I2814" s="1468" t="s">
        <v>76</v>
      </c>
      <c r="J2814" s="1472" t="b">
        <v>0</v>
      </c>
      <c r="K2814" s="1468" t="s">
        <v>6347</v>
      </c>
      <c r="L2814" s="1471">
        <v>6.6925624451E10</v>
      </c>
      <c r="M2814" s="1463" t="s">
        <v>4317</v>
      </c>
      <c r="N2814" s="1463" t="s">
        <v>5422</v>
      </c>
      <c r="O2814" s="1463" t="s">
        <v>5229</v>
      </c>
      <c r="P2814" s="1463" t="s">
        <v>4317</v>
      </c>
    </row>
    <row r="2815" hidden="1">
      <c r="A2815" s="1464">
        <v>3012.0</v>
      </c>
      <c r="B2815" s="1463" t="s">
        <v>18687</v>
      </c>
      <c r="C2815" s="1463" t="s">
        <v>18688</v>
      </c>
      <c r="D2815" s="1469">
        <v>44692.0</v>
      </c>
      <c r="E2815" s="1470" t="s">
        <v>18689</v>
      </c>
      <c r="F2815" s="1471">
        <v>7.74283E7</v>
      </c>
      <c r="G2815" s="1471">
        <v>9.81423626E8</v>
      </c>
      <c r="H2815" s="1472" t="b">
        <v>0</v>
      </c>
      <c r="I2815" s="1468" t="s">
        <v>5691</v>
      </c>
      <c r="J2815" s="1472" t="b">
        <v>0</v>
      </c>
      <c r="K2815" s="1468" t="s">
        <v>14075</v>
      </c>
      <c r="L2815" s="1471">
        <v>6.6956633642E10</v>
      </c>
      <c r="M2815" s="1463" t="s">
        <v>2426</v>
      </c>
      <c r="N2815" s="1463" t="s">
        <v>5691</v>
      </c>
      <c r="O2815" s="1463" t="s">
        <v>5691</v>
      </c>
      <c r="P2815" s="1463" t="s">
        <v>2426</v>
      </c>
    </row>
    <row r="2816" hidden="1">
      <c r="A2816" s="1464">
        <v>3013.0</v>
      </c>
      <c r="B2816" s="1463" t="s">
        <v>18690</v>
      </c>
      <c r="C2816" s="1463" t="s">
        <v>18690</v>
      </c>
      <c r="D2816" s="1469">
        <v>44701.0</v>
      </c>
      <c r="E2816" s="1470" t="s">
        <v>18691</v>
      </c>
      <c r="F2816" s="1471">
        <v>2.0803111E7</v>
      </c>
      <c r="G2816" s="1471">
        <v>2.0803111E7</v>
      </c>
      <c r="H2816" s="1472" t="b">
        <v>0</v>
      </c>
      <c r="I2816" s="1468" t="s">
        <v>76</v>
      </c>
      <c r="J2816" s="1472" t="b">
        <v>0</v>
      </c>
      <c r="K2816" s="1468" t="s">
        <v>1204</v>
      </c>
      <c r="L2816" s="1471">
        <v>6.6839565594E10</v>
      </c>
      <c r="M2816" s="1463" t="s">
        <v>2426</v>
      </c>
      <c r="N2816" s="1463" t="s">
        <v>5691</v>
      </c>
      <c r="O2816" s="1463" t="s">
        <v>5691</v>
      </c>
      <c r="P2816" s="1463" t="s">
        <v>2426</v>
      </c>
    </row>
    <row r="2817" hidden="1">
      <c r="A2817" s="1464">
        <v>3014.0</v>
      </c>
      <c r="B2817" s="1463" t="s">
        <v>18692</v>
      </c>
      <c r="C2817" s="1463" t="s">
        <v>18693</v>
      </c>
      <c r="D2817" s="1469">
        <v>44706.0</v>
      </c>
      <c r="E2817" s="1470" t="s">
        <v>18694</v>
      </c>
      <c r="F2817" s="1471">
        <v>8.39390954E8</v>
      </c>
      <c r="G2817" s="1471">
        <v>8.39390954E8</v>
      </c>
      <c r="H2817" s="1472" t="b">
        <v>0</v>
      </c>
      <c r="I2817" s="1468" t="s">
        <v>76</v>
      </c>
      <c r="J2817" s="1472" t="b">
        <v>0</v>
      </c>
      <c r="K2817" s="1468" t="s">
        <v>14075</v>
      </c>
      <c r="L2817" s="1471">
        <v>6.6956633642E10</v>
      </c>
      <c r="M2817" s="1463" t="s">
        <v>2937</v>
      </c>
      <c r="N2817" s="1463" t="s">
        <v>5019</v>
      </c>
      <c r="O2817" s="1463" t="s">
        <v>5019</v>
      </c>
      <c r="P2817" s="1463" t="s">
        <v>2937</v>
      </c>
    </row>
    <row r="2818" hidden="1">
      <c r="A2818" s="1464">
        <v>3015.0</v>
      </c>
      <c r="B2818" s="1463" t="s">
        <v>18695</v>
      </c>
      <c r="C2818" s="1463" t="s">
        <v>18696</v>
      </c>
      <c r="D2818" s="1469">
        <v>44713.0</v>
      </c>
      <c r="E2818" s="1470" t="s">
        <v>18697</v>
      </c>
      <c r="F2818" s="1471">
        <v>8.09581584E8</v>
      </c>
      <c r="G2818" s="1471">
        <v>8.09581584E8</v>
      </c>
      <c r="H2818" s="1472" t="b">
        <v>0</v>
      </c>
      <c r="I2818" s="1468" t="s">
        <v>76</v>
      </c>
      <c r="J2818" s="1472" t="b">
        <v>0</v>
      </c>
      <c r="K2818" s="1468" t="s">
        <v>16044</v>
      </c>
      <c r="L2818" s="1471">
        <v>6.6629264222E10</v>
      </c>
      <c r="M2818" s="1463" t="s">
        <v>2432</v>
      </c>
      <c r="N2818" s="1463" t="s">
        <v>3864</v>
      </c>
      <c r="O2818" s="1463" t="s">
        <v>3864</v>
      </c>
      <c r="P2818" s="1463" t="s">
        <v>2432</v>
      </c>
    </row>
    <row r="2819" hidden="1">
      <c r="A2819" s="1464">
        <v>3016.0</v>
      </c>
      <c r="B2819" s="1463" t="s">
        <v>18698</v>
      </c>
      <c r="C2819" s="1463" t="s">
        <v>18699</v>
      </c>
      <c r="D2819" s="1469">
        <v>44698.0</v>
      </c>
      <c r="E2819" s="1470" t="s">
        <v>18700</v>
      </c>
      <c r="F2819" s="1471">
        <v>8.99205763E8</v>
      </c>
      <c r="G2819" s="1471">
        <v>8.99205763E8</v>
      </c>
      <c r="H2819" s="1472" t="b">
        <v>0</v>
      </c>
      <c r="I2819" s="1468" t="s">
        <v>76</v>
      </c>
      <c r="J2819" s="1472" t="b">
        <v>0</v>
      </c>
      <c r="K2819" s="1468" t="s">
        <v>14736</v>
      </c>
      <c r="L2819" s="1471">
        <v>6.6944964881E10</v>
      </c>
      <c r="M2819" s="1463" t="s">
        <v>2464</v>
      </c>
      <c r="N2819" s="1474"/>
      <c r="O2819" s="1474"/>
      <c r="P2819" s="1463" t="s">
        <v>2464</v>
      </c>
    </row>
    <row r="2820" hidden="1">
      <c r="A2820" s="1464">
        <v>3017.0</v>
      </c>
      <c r="B2820" s="1463" t="s">
        <v>18701</v>
      </c>
      <c r="C2820" s="1463" t="s">
        <v>18702</v>
      </c>
      <c r="D2820" s="1469">
        <v>44694.0</v>
      </c>
      <c r="E2820" s="1470" t="s">
        <v>18703</v>
      </c>
      <c r="F2820" s="1471">
        <v>8.86418303E8</v>
      </c>
      <c r="G2820" s="1471">
        <v>8.86418303E8</v>
      </c>
      <c r="H2820" s="1472" t="b">
        <v>0</v>
      </c>
      <c r="I2820" s="1468" t="s">
        <v>76</v>
      </c>
      <c r="J2820" s="1472" t="b">
        <v>0</v>
      </c>
      <c r="K2820" s="1468" t="s">
        <v>5142</v>
      </c>
      <c r="L2820" s="1471">
        <v>6.620964333E9</v>
      </c>
      <c r="M2820" s="1463" t="s">
        <v>2659</v>
      </c>
      <c r="N2820" s="1474"/>
      <c r="O2820" s="1463" t="s">
        <v>5262</v>
      </c>
      <c r="P2820" s="1463" t="s">
        <v>2659</v>
      </c>
    </row>
    <row r="2821" hidden="1">
      <c r="A2821" s="1464">
        <v>3018.0</v>
      </c>
      <c r="B2821" s="1463" t="s">
        <v>18704</v>
      </c>
      <c r="C2821" s="1463" t="s">
        <v>18704</v>
      </c>
      <c r="D2821" s="1469">
        <v>44698.0</v>
      </c>
      <c r="E2821" s="1470" t="s">
        <v>18705</v>
      </c>
      <c r="F2821" s="1471">
        <v>6.29165882E8</v>
      </c>
      <c r="G2821" s="1471">
        <v>6.29165882E8</v>
      </c>
      <c r="H2821" s="1472" t="b">
        <v>0</v>
      </c>
      <c r="I2821" s="1468" t="s">
        <v>244</v>
      </c>
      <c r="J2821" s="1472" t="b">
        <v>0</v>
      </c>
      <c r="K2821" s="1468" t="s">
        <v>5142</v>
      </c>
      <c r="L2821" s="1471">
        <v>6.620964333E9</v>
      </c>
      <c r="M2821" s="1463" t="s">
        <v>2464</v>
      </c>
      <c r="N2821" s="1463" t="s">
        <v>244</v>
      </c>
      <c r="O2821" s="1463" t="s">
        <v>244</v>
      </c>
      <c r="P2821" s="1463" t="s">
        <v>5117</v>
      </c>
    </row>
    <row r="2822" hidden="1">
      <c r="A2822" s="1464">
        <v>3019.0</v>
      </c>
      <c r="B2822" s="1463" t="s">
        <v>18706</v>
      </c>
      <c r="C2822" s="1463" t="s">
        <v>18707</v>
      </c>
      <c r="D2822" s="1469">
        <v>44701.0</v>
      </c>
      <c r="E2822" s="1470" t="s">
        <v>18708</v>
      </c>
      <c r="F2822" s="1471">
        <v>8.39849689E8</v>
      </c>
      <c r="G2822" s="1471">
        <v>8.39849689E8</v>
      </c>
      <c r="H2822" s="1472" t="b">
        <v>0</v>
      </c>
      <c r="I2822" s="1468" t="s">
        <v>76</v>
      </c>
      <c r="J2822" s="1472" t="b">
        <v>0</v>
      </c>
      <c r="K2822" s="1468" t="s">
        <v>1204</v>
      </c>
      <c r="L2822" s="1471">
        <v>6.6839565594E10</v>
      </c>
      <c r="M2822" s="1463" t="s">
        <v>2432</v>
      </c>
      <c r="N2822" s="1463" t="s">
        <v>8221</v>
      </c>
      <c r="O2822" s="1463" t="s">
        <v>4998</v>
      </c>
      <c r="P2822" s="1463" t="s">
        <v>2432</v>
      </c>
    </row>
    <row r="2823" hidden="1">
      <c r="A2823" s="1464">
        <v>3020.0</v>
      </c>
      <c r="B2823" s="1463" t="s">
        <v>18709</v>
      </c>
      <c r="C2823" s="1463" t="s">
        <v>18710</v>
      </c>
      <c r="D2823" s="1469">
        <v>44701.0</v>
      </c>
      <c r="E2823" s="1470" t="s">
        <v>18711</v>
      </c>
      <c r="F2823" s="1471">
        <v>8.39849689E8</v>
      </c>
      <c r="G2823" s="1471">
        <v>8.39849689E8</v>
      </c>
      <c r="H2823" s="1472" t="b">
        <v>0</v>
      </c>
      <c r="I2823" s="1468" t="s">
        <v>76</v>
      </c>
      <c r="J2823" s="1472" t="b">
        <v>0</v>
      </c>
      <c r="K2823" s="1468" t="s">
        <v>1204</v>
      </c>
      <c r="L2823" s="1471">
        <v>6.6839565594E10</v>
      </c>
      <c r="M2823" s="1463" t="s">
        <v>2432</v>
      </c>
      <c r="N2823" s="1463" t="s">
        <v>7123</v>
      </c>
      <c r="O2823" s="1474"/>
      <c r="P2823" s="1463" t="s">
        <v>2432</v>
      </c>
    </row>
    <row r="2824" hidden="1">
      <c r="A2824" s="1464">
        <v>3021.0</v>
      </c>
      <c r="B2824" s="1463" t="s">
        <v>3188</v>
      </c>
      <c r="C2824" s="1463" t="s">
        <v>6051</v>
      </c>
      <c r="D2824" s="1469">
        <v>44712.0</v>
      </c>
      <c r="E2824" s="1470" t="s">
        <v>6052</v>
      </c>
      <c r="F2824" s="1471">
        <v>9.59642461E8</v>
      </c>
      <c r="G2824" s="1471">
        <v>9.59642461E8</v>
      </c>
      <c r="H2824" s="1472" t="b">
        <v>0</v>
      </c>
      <c r="I2824" s="1468" t="s">
        <v>76</v>
      </c>
      <c r="J2824" s="1472" t="b">
        <v>0</v>
      </c>
      <c r="K2824" s="1468" t="s">
        <v>4936</v>
      </c>
      <c r="L2824" s="1471">
        <v>6.6909921784E10</v>
      </c>
      <c r="M2824" s="1463" t="s">
        <v>2426</v>
      </c>
      <c r="N2824" s="1463" t="s">
        <v>263</v>
      </c>
      <c r="O2824" s="1463" t="s">
        <v>263</v>
      </c>
      <c r="P2824" s="1463" t="s">
        <v>4970</v>
      </c>
    </row>
    <row r="2825" hidden="1">
      <c r="A2825" s="1464">
        <v>3022.0</v>
      </c>
      <c r="B2825" s="1463" t="s">
        <v>18712</v>
      </c>
      <c r="C2825" s="1463" t="s">
        <v>18713</v>
      </c>
      <c r="D2825" s="1469">
        <v>44701.0</v>
      </c>
      <c r="E2825" s="1470" t="s">
        <v>18714</v>
      </c>
      <c r="F2825" s="1471">
        <v>6.38459036E8</v>
      </c>
      <c r="G2825" s="1471">
        <v>6.38459036E8</v>
      </c>
      <c r="H2825" s="1472" t="b">
        <v>0</v>
      </c>
      <c r="I2825" s="1468" t="s">
        <v>76</v>
      </c>
      <c r="J2825" s="1472" t="b">
        <v>0</v>
      </c>
      <c r="K2825" s="1468" t="s">
        <v>14736</v>
      </c>
      <c r="L2825" s="1471">
        <v>6.6944964881E10</v>
      </c>
      <c r="M2825" s="1474"/>
      <c r="N2825" s="1474"/>
      <c r="O2825" s="1474"/>
      <c r="P2825" s="1474"/>
    </row>
    <row r="2826">
      <c r="A2826" s="1464">
        <v>3023.0</v>
      </c>
      <c r="B2826" s="1463" t="s">
        <v>6053</v>
      </c>
      <c r="C2826" s="1463" t="s">
        <v>6054</v>
      </c>
      <c r="D2826" s="1469">
        <v>44701.0</v>
      </c>
      <c r="E2826" s="1470" t="s">
        <v>6055</v>
      </c>
      <c r="F2826" s="1471">
        <v>9.22580208E8</v>
      </c>
      <c r="G2826" s="1471">
        <v>9.22580208E8</v>
      </c>
      <c r="H2826" s="1472" t="b">
        <v>1</v>
      </c>
      <c r="I2826" s="1468" t="s">
        <v>76</v>
      </c>
      <c r="J2826" s="1472" t="b">
        <v>1</v>
      </c>
      <c r="K2826" s="1468" t="s">
        <v>5142</v>
      </c>
      <c r="L2826" s="1471">
        <v>6.620964333E9</v>
      </c>
      <c r="M2826" s="1463" t="s">
        <v>3024</v>
      </c>
      <c r="N2826" s="1463" t="s">
        <v>263</v>
      </c>
      <c r="O2826" s="1463" t="s">
        <v>263</v>
      </c>
      <c r="P2826" s="1463" t="s">
        <v>3024</v>
      </c>
    </row>
    <row r="2827">
      <c r="A2827" s="1464">
        <v>3024.0</v>
      </c>
      <c r="B2827" s="1463" t="s">
        <v>6057</v>
      </c>
      <c r="C2827" s="1463" t="s">
        <v>6057</v>
      </c>
      <c r="D2827" s="1469">
        <v>44701.0</v>
      </c>
      <c r="E2827" s="1470" t="s">
        <v>6058</v>
      </c>
      <c r="F2827" s="1471">
        <v>9.84942111E8</v>
      </c>
      <c r="G2827" s="1471">
        <v>9.84942111E8</v>
      </c>
      <c r="H2827" s="1472" t="b">
        <v>1</v>
      </c>
      <c r="I2827" s="1468" t="s">
        <v>76</v>
      </c>
      <c r="J2827" s="1472" t="b">
        <v>1</v>
      </c>
      <c r="K2827" s="1468" t="s">
        <v>4929</v>
      </c>
      <c r="L2827" s="1475">
        <v>6.69232E15</v>
      </c>
      <c r="M2827" s="1463" t="s">
        <v>2426</v>
      </c>
      <c r="N2827" s="1463" t="s">
        <v>263</v>
      </c>
      <c r="O2827" s="1463" t="s">
        <v>263</v>
      </c>
      <c r="P2827" s="1463" t="s">
        <v>4970</v>
      </c>
    </row>
    <row r="2828" hidden="1">
      <c r="A2828" s="1464">
        <v>3025.0</v>
      </c>
      <c r="B2828" s="1463" t="s">
        <v>18715</v>
      </c>
      <c r="C2828" s="1463" t="s">
        <v>18716</v>
      </c>
      <c r="D2828" s="1469">
        <v>44701.0</v>
      </c>
      <c r="E2828" s="1470" t="s">
        <v>18717</v>
      </c>
      <c r="F2828" s="1471">
        <v>8.24424145E8</v>
      </c>
      <c r="G2828" s="1471">
        <v>8.24444151E8</v>
      </c>
      <c r="H2828" s="1472" t="b">
        <v>0</v>
      </c>
      <c r="I2828" s="1468" t="s">
        <v>76</v>
      </c>
      <c r="J2828" s="1472" t="b">
        <v>0</v>
      </c>
      <c r="K2828" s="1468" t="s">
        <v>5142</v>
      </c>
      <c r="L2828" s="1471">
        <v>6.620964333E9</v>
      </c>
      <c r="M2828" s="1463" t="s">
        <v>2464</v>
      </c>
      <c r="N2828" s="1463" t="s">
        <v>6404</v>
      </c>
      <c r="O2828" s="1463" t="s">
        <v>6404</v>
      </c>
      <c r="P2828" s="1463" t="s">
        <v>2464</v>
      </c>
    </row>
    <row r="2829">
      <c r="A2829" s="1464">
        <v>3026.0</v>
      </c>
      <c r="B2829" s="1463" t="s">
        <v>6059</v>
      </c>
      <c r="C2829" s="1463" t="s">
        <v>6060</v>
      </c>
      <c r="D2829" s="1469">
        <v>44712.0</v>
      </c>
      <c r="E2829" s="1470" t="s">
        <v>6061</v>
      </c>
      <c r="F2829" s="1471">
        <v>6.24455625E8</v>
      </c>
      <c r="G2829" s="1471">
        <v>6.24455625E8</v>
      </c>
      <c r="H2829" s="1472" t="b">
        <v>1</v>
      </c>
      <c r="I2829" s="1468" t="s">
        <v>76</v>
      </c>
      <c r="J2829" s="1472" t="b">
        <v>1</v>
      </c>
      <c r="K2829" s="1468" t="s">
        <v>4929</v>
      </c>
      <c r="L2829" s="1475">
        <v>6.69232E15</v>
      </c>
      <c r="M2829" s="1463" t="s">
        <v>2426</v>
      </c>
      <c r="N2829" s="1463" t="s">
        <v>263</v>
      </c>
      <c r="O2829" s="1463" t="s">
        <v>263</v>
      </c>
      <c r="P2829" s="1463" t="s">
        <v>5402</v>
      </c>
    </row>
    <row r="2830" hidden="1">
      <c r="A2830" s="1464">
        <v>3027.0</v>
      </c>
      <c r="B2830" s="1463" t="s">
        <v>18718</v>
      </c>
      <c r="C2830" s="1463" t="s">
        <v>18719</v>
      </c>
      <c r="D2830" s="1469">
        <v>44700.0</v>
      </c>
      <c r="E2830" s="1470" t="s">
        <v>18720</v>
      </c>
      <c r="F2830" s="1471">
        <v>8.22059899E8</v>
      </c>
      <c r="G2830" s="1471">
        <v>8.22059899E8</v>
      </c>
      <c r="H2830" s="1472" t="b">
        <v>0</v>
      </c>
      <c r="I2830" s="1468" t="s">
        <v>76</v>
      </c>
      <c r="J2830" s="1472" t="b">
        <v>0</v>
      </c>
      <c r="K2830" s="1468" t="s">
        <v>1077</v>
      </c>
      <c r="L2830" s="1471">
        <v>6.6618258585E10</v>
      </c>
      <c r="M2830" s="1463" t="s">
        <v>2464</v>
      </c>
      <c r="N2830" s="1463" t="s">
        <v>5002</v>
      </c>
      <c r="O2830" s="1463" t="s">
        <v>7088</v>
      </c>
      <c r="P2830" s="1463" t="s">
        <v>2464</v>
      </c>
    </row>
    <row r="2831" hidden="1">
      <c r="A2831" s="1464">
        <v>3028.0</v>
      </c>
      <c r="B2831" s="1463" t="s">
        <v>18721</v>
      </c>
      <c r="C2831" s="1463" t="s">
        <v>18722</v>
      </c>
      <c r="D2831" s="1469">
        <v>44705.0</v>
      </c>
      <c r="E2831" s="1470" t="s">
        <v>18723</v>
      </c>
      <c r="F2831" s="1471">
        <v>2.25343E7</v>
      </c>
      <c r="G2831" s="1471">
        <v>2.25343E7</v>
      </c>
      <c r="H2831" s="1472" t="b">
        <v>0</v>
      </c>
      <c r="I2831" s="1468" t="s">
        <v>76</v>
      </c>
      <c r="J2831" s="1472" t="b">
        <v>1</v>
      </c>
      <c r="K2831" s="1468" t="s">
        <v>16044</v>
      </c>
      <c r="L2831" s="1471">
        <v>6.6629264222E10</v>
      </c>
      <c r="M2831" s="1463" t="s">
        <v>5089</v>
      </c>
      <c r="N2831" s="1463" t="s">
        <v>5089</v>
      </c>
      <c r="O2831" s="1474"/>
      <c r="P2831" s="1474"/>
    </row>
    <row r="2832">
      <c r="A2832" s="1464">
        <v>3029.0</v>
      </c>
      <c r="B2832" s="1463" t="s">
        <v>6063</v>
      </c>
      <c r="C2832" s="1463" t="s">
        <v>6064</v>
      </c>
      <c r="D2832" s="1469">
        <v>44701.0</v>
      </c>
      <c r="E2832" s="1470" t="s">
        <v>6065</v>
      </c>
      <c r="F2832" s="1471">
        <v>6.41597928E8</v>
      </c>
      <c r="G2832" s="1471">
        <v>6.41597928E8</v>
      </c>
      <c r="H2832" s="1472" t="b">
        <v>1</v>
      </c>
      <c r="I2832" s="1468" t="s">
        <v>244</v>
      </c>
      <c r="J2832" s="1472" t="b">
        <v>1</v>
      </c>
      <c r="K2832" s="1468" t="s">
        <v>5142</v>
      </c>
      <c r="L2832" s="1471">
        <v>6.620964333E9</v>
      </c>
      <c r="M2832" s="1463" t="s">
        <v>2440</v>
      </c>
      <c r="N2832" s="1463" t="s">
        <v>263</v>
      </c>
      <c r="O2832" s="1463" t="s">
        <v>263</v>
      </c>
      <c r="P2832" s="1463" t="s">
        <v>2440</v>
      </c>
    </row>
    <row r="2833">
      <c r="A2833" s="1464">
        <v>3030.0</v>
      </c>
      <c r="B2833" s="1463" t="s">
        <v>588</v>
      </c>
      <c r="C2833" s="1463" t="s">
        <v>588</v>
      </c>
      <c r="D2833" s="1469">
        <v>44722.0</v>
      </c>
      <c r="E2833" s="1470" t="s">
        <v>6066</v>
      </c>
      <c r="F2833" s="1471">
        <v>9.35844129E8</v>
      </c>
      <c r="G2833" s="1471">
        <v>9.35844129E8</v>
      </c>
      <c r="H2833" s="1472" t="b">
        <v>1</v>
      </c>
      <c r="I2833" s="1468" t="s">
        <v>76</v>
      </c>
      <c r="J2833" s="1472" t="b">
        <v>1</v>
      </c>
      <c r="K2833" s="1468" t="s">
        <v>4929</v>
      </c>
      <c r="L2833" s="1475">
        <v>6.69232E15</v>
      </c>
      <c r="M2833" s="1463" t="s">
        <v>2426</v>
      </c>
      <c r="N2833" s="1463" t="s">
        <v>263</v>
      </c>
      <c r="O2833" s="1463" t="s">
        <v>263</v>
      </c>
      <c r="P2833" s="1463" t="s">
        <v>5316</v>
      </c>
    </row>
    <row r="2834" hidden="1">
      <c r="A2834" s="1464">
        <v>3031.0</v>
      </c>
      <c r="B2834" s="1463" t="s">
        <v>18724</v>
      </c>
      <c r="C2834" s="1463" t="s">
        <v>18725</v>
      </c>
      <c r="D2834" s="1469">
        <v>44704.0</v>
      </c>
      <c r="E2834" s="1470" t="s">
        <v>18726</v>
      </c>
      <c r="F2834" s="1471">
        <v>8.63694351E8</v>
      </c>
      <c r="G2834" s="1471">
        <v>8.63694351E8</v>
      </c>
      <c r="H2834" s="1472" t="b">
        <v>0</v>
      </c>
      <c r="I2834" s="1468" t="s">
        <v>76</v>
      </c>
      <c r="J2834" s="1472" t="b">
        <v>1</v>
      </c>
      <c r="K2834" s="1473"/>
      <c r="L2834" s="1473"/>
      <c r="M2834" s="1463" t="s">
        <v>2464</v>
      </c>
      <c r="N2834" s="1463" t="s">
        <v>4930</v>
      </c>
      <c r="O2834" s="1474"/>
      <c r="P2834" s="1463" t="s">
        <v>2464</v>
      </c>
    </row>
    <row r="2835">
      <c r="A2835" s="1464">
        <v>3032.0</v>
      </c>
      <c r="B2835" s="1463" t="s">
        <v>6067</v>
      </c>
      <c r="C2835" s="1463" t="s">
        <v>6068</v>
      </c>
      <c r="D2835" s="1469">
        <v>44714.0</v>
      </c>
      <c r="E2835" s="1470" t="s">
        <v>6069</v>
      </c>
      <c r="F2835" s="1471">
        <v>6.19399554E8</v>
      </c>
      <c r="G2835" s="1471">
        <v>6.19399554E8</v>
      </c>
      <c r="H2835" s="1472" t="b">
        <v>1</v>
      </c>
      <c r="I2835" s="1468" t="s">
        <v>76</v>
      </c>
      <c r="J2835" s="1472" t="b">
        <v>1</v>
      </c>
      <c r="K2835" s="1468" t="s">
        <v>5142</v>
      </c>
      <c r="L2835" s="1471">
        <v>6.620964333E9</v>
      </c>
      <c r="M2835" s="1463" t="s">
        <v>2426</v>
      </c>
      <c r="N2835" s="1463" t="s">
        <v>263</v>
      </c>
      <c r="O2835" s="1463" t="s">
        <v>263</v>
      </c>
      <c r="P2835" s="1463" t="s">
        <v>5316</v>
      </c>
    </row>
    <row r="2836" hidden="1">
      <c r="A2836" s="1464">
        <v>3033.0</v>
      </c>
      <c r="B2836" s="1463" t="s">
        <v>6071</v>
      </c>
      <c r="C2836" s="1463" t="s">
        <v>6072</v>
      </c>
      <c r="D2836" s="1469">
        <v>44705.0</v>
      </c>
      <c r="E2836" s="1470" t="s">
        <v>6073</v>
      </c>
      <c r="F2836" s="1471">
        <v>8.86088844E8</v>
      </c>
      <c r="G2836" s="1471">
        <v>8.86088844E8</v>
      </c>
      <c r="H2836" s="1472" t="b">
        <v>0</v>
      </c>
      <c r="I2836" s="1468" t="s">
        <v>76</v>
      </c>
      <c r="J2836" s="1472" t="b">
        <v>1</v>
      </c>
      <c r="K2836" s="1468" t="s">
        <v>1077</v>
      </c>
      <c r="L2836" s="1471">
        <v>6.6618258585E10</v>
      </c>
      <c r="M2836" s="1463" t="s">
        <v>2937</v>
      </c>
      <c r="N2836" s="1463" t="s">
        <v>263</v>
      </c>
      <c r="O2836" s="1463" t="s">
        <v>263</v>
      </c>
      <c r="P2836" s="1463" t="s">
        <v>2937</v>
      </c>
    </row>
    <row r="2837">
      <c r="A2837" s="1464">
        <v>3034.0</v>
      </c>
      <c r="B2837" s="1463" t="s">
        <v>6075</v>
      </c>
      <c r="C2837" s="1463" t="s">
        <v>6075</v>
      </c>
      <c r="D2837" s="1469">
        <v>44712.0</v>
      </c>
      <c r="E2837" s="1470" t="s">
        <v>6076</v>
      </c>
      <c r="F2837" s="1471">
        <v>9.48014564E8</v>
      </c>
      <c r="G2837" s="1471">
        <v>9.46040172E8</v>
      </c>
      <c r="H2837" s="1472" t="b">
        <v>1</v>
      </c>
      <c r="I2837" s="1468" t="s">
        <v>244</v>
      </c>
      <c r="J2837" s="1472" t="b">
        <v>1</v>
      </c>
      <c r="K2837" s="1468" t="s">
        <v>5142</v>
      </c>
      <c r="L2837" s="1471">
        <v>6.620964333E9</v>
      </c>
      <c r="M2837" s="1463" t="s">
        <v>2476</v>
      </c>
      <c r="N2837" s="1463" t="s">
        <v>263</v>
      </c>
      <c r="O2837" s="1463" t="s">
        <v>263</v>
      </c>
      <c r="P2837" s="1463" t="s">
        <v>2476</v>
      </c>
    </row>
    <row r="2838" hidden="1">
      <c r="A2838" s="1464">
        <v>3035.0</v>
      </c>
      <c r="B2838" s="1463" t="s">
        <v>18727</v>
      </c>
      <c r="C2838" s="1463" t="s">
        <v>18728</v>
      </c>
      <c r="D2838" s="1469">
        <v>44714.0</v>
      </c>
      <c r="E2838" s="1470" t="s">
        <v>18729</v>
      </c>
      <c r="F2838" s="1471">
        <v>6.53497569E8</v>
      </c>
      <c r="G2838" s="1471">
        <v>6.53497569E8</v>
      </c>
      <c r="H2838" s="1472" t="b">
        <v>0</v>
      </c>
      <c r="I2838" s="1468" t="s">
        <v>76</v>
      </c>
      <c r="J2838" s="1472" t="b">
        <v>0</v>
      </c>
      <c r="K2838" s="1468" t="s">
        <v>16044</v>
      </c>
      <c r="L2838" s="1471">
        <v>6.6629264222E10</v>
      </c>
      <c r="M2838" s="1474"/>
      <c r="N2838" s="1463" t="s">
        <v>3864</v>
      </c>
      <c r="O2838" s="1463" t="s">
        <v>3864</v>
      </c>
      <c r="P2838" s="1474"/>
    </row>
    <row r="2839" hidden="1">
      <c r="A2839" s="1464">
        <v>3036.0</v>
      </c>
      <c r="B2839" s="1463" t="s">
        <v>18730</v>
      </c>
      <c r="C2839" s="1463" t="s">
        <v>18731</v>
      </c>
      <c r="D2839" s="1469">
        <v>44707.0</v>
      </c>
      <c r="E2839" s="1470" t="s">
        <v>18732</v>
      </c>
      <c r="F2839" s="1471">
        <v>6.58895628E8</v>
      </c>
      <c r="G2839" s="1471">
        <v>6.58895628E8</v>
      </c>
      <c r="H2839" s="1472" t="b">
        <v>0</v>
      </c>
      <c r="I2839" s="1468" t="s">
        <v>76</v>
      </c>
      <c r="J2839" s="1472" t="b">
        <v>1</v>
      </c>
      <c r="K2839" s="1473"/>
      <c r="L2839" s="1473"/>
      <c r="M2839" s="1463" t="s">
        <v>5740</v>
      </c>
      <c r="N2839" s="1463" t="s">
        <v>5740</v>
      </c>
      <c r="O2839" s="1474"/>
      <c r="P2839" s="1474"/>
    </row>
    <row r="2840" hidden="1">
      <c r="A2840" s="1464">
        <v>3037.0</v>
      </c>
      <c r="B2840" s="1463" t="s">
        <v>18733</v>
      </c>
      <c r="C2840" s="1463" t="s">
        <v>18734</v>
      </c>
      <c r="D2840" s="1469">
        <v>44711.0</v>
      </c>
      <c r="E2840" s="1470" t="s">
        <v>18735</v>
      </c>
      <c r="F2840" s="1471">
        <v>9.09329574E8</v>
      </c>
      <c r="G2840" s="1471">
        <v>9.09329574E8</v>
      </c>
      <c r="H2840" s="1472" t="b">
        <v>0</v>
      </c>
      <c r="I2840" s="1468" t="s">
        <v>76</v>
      </c>
      <c r="J2840" s="1472" t="b">
        <v>0</v>
      </c>
      <c r="K2840" s="1468" t="s">
        <v>14736</v>
      </c>
      <c r="L2840" s="1471">
        <v>6.6944964881E10</v>
      </c>
      <c r="M2840" s="1474"/>
      <c r="N2840" s="1463" t="s">
        <v>4931</v>
      </c>
      <c r="O2840" s="1463" t="s">
        <v>4931</v>
      </c>
      <c r="P2840" s="1474"/>
    </row>
    <row r="2841">
      <c r="A2841" s="1464">
        <v>3038.0</v>
      </c>
      <c r="B2841" s="1463" t="s">
        <v>6078</v>
      </c>
      <c r="C2841" s="1463" t="s">
        <v>6078</v>
      </c>
      <c r="D2841" s="1469">
        <v>44712.0</v>
      </c>
      <c r="E2841" s="1470" t="s">
        <v>6079</v>
      </c>
      <c r="F2841" s="1471">
        <v>4.6040172E7</v>
      </c>
      <c r="G2841" s="1471">
        <v>9.46040172E8</v>
      </c>
      <c r="H2841" s="1472" t="b">
        <v>1</v>
      </c>
      <c r="I2841" s="1468" t="s">
        <v>244</v>
      </c>
      <c r="J2841" s="1472" t="b">
        <v>1</v>
      </c>
      <c r="K2841" s="1468" t="s">
        <v>5142</v>
      </c>
      <c r="L2841" s="1471">
        <v>6.620964333E9</v>
      </c>
      <c r="M2841" s="1463" t="s">
        <v>2432</v>
      </c>
      <c r="N2841" s="1463" t="s">
        <v>263</v>
      </c>
      <c r="O2841" s="1463" t="s">
        <v>263</v>
      </c>
      <c r="P2841" s="1463" t="s">
        <v>7218</v>
      </c>
    </row>
    <row r="2842" hidden="1">
      <c r="A2842" s="1464">
        <v>3039.0</v>
      </c>
      <c r="B2842" s="1463" t="s">
        <v>18736</v>
      </c>
      <c r="C2842" s="1463" t="s">
        <v>18737</v>
      </c>
      <c r="D2842" s="1469">
        <v>44707.0</v>
      </c>
      <c r="E2842" s="1470" t="s">
        <v>18738</v>
      </c>
      <c r="F2842" s="1471">
        <v>6.58895628E8</v>
      </c>
      <c r="G2842" s="1471">
        <v>6.58895628E8</v>
      </c>
      <c r="H2842" s="1472" t="b">
        <v>0</v>
      </c>
      <c r="I2842" s="1468" t="s">
        <v>76</v>
      </c>
      <c r="J2842" s="1472" t="b">
        <v>1</v>
      </c>
      <c r="K2842" s="1473"/>
      <c r="L2842" s="1473"/>
      <c r="M2842" s="1463" t="s">
        <v>5740</v>
      </c>
      <c r="N2842" s="1463" t="s">
        <v>5740</v>
      </c>
      <c r="O2842" s="1474"/>
      <c r="P2842" s="1474"/>
    </row>
    <row r="2843">
      <c r="A2843" s="1464">
        <v>3040.0</v>
      </c>
      <c r="B2843" s="1463" t="s">
        <v>6080</v>
      </c>
      <c r="C2843" s="1463" t="s">
        <v>6081</v>
      </c>
      <c r="D2843" s="1469">
        <v>44712.0</v>
      </c>
      <c r="E2843" s="1470" t="s">
        <v>6082</v>
      </c>
      <c r="F2843" s="1471">
        <v>9.46040172E8</v>
      </c>
      <c r="G2843" s="1471">
        <v>9.46040172E8</v>
      </c>
      <c r="H2843" s="1472" t="b">
        <v>1</v>
      </c>
      <c r="I2843" s="1468" t="s">
        <v>244</v>
      </c>
      <c r="J2843" s="1472" t="b">
        <v>1</v>
      </c>
      <c r="K2843" s="1468" t="s">
        <v>5142</v>
      </c>
      <c r="L2843" s="1471">
        <v>6.620964333E9</v>
      </c>
      <c r="M2843" s="1463" t="s">
        <v>2426</v>
      </c>
      <c r="N2843" s="1463" t="s">
        <v>263</v>
      </c>
      <c r="O2843" s="1463" t="s">
        <v>263</v>
      </c>
      <c r="P2843" s="1463" t="s">
        <v>7230</v>
      </c>
    </row>
    <row r="2844">
      <c r="A2844" s="1464">
        <v>3041.0</v>
      </c>
      <c r="B2844" s="1463" t="s">
        <v>6084</v>
      </c>
      <c r="C2844" s="1463" t="s">
        <v>6084</v>
      </c>
      <c r="D2844" s="1469">
        <v>44709.0</v>
      </c>
      <c r="E2844" s="1470" t="s">
        <v>6085</v>
      </c>
      <c r="F2844" s="1471">
        <v>7.6364591E7</v>
      </c>
      <c r="G2844" s="1471">
        <v>9.94792698E8</v>
      </c>
      <c r="H2844" s="1472" t="b">
        <v>1</v>
      </c>
      <c r="I2844" s="1468" t="s">
        <v>244</v>
      </c>
      <c r="J2844" s="1472" t="b">
        <v>1</v>
      </c>
      <c r="K2844" s="1468" t="s">
        <v>5142</v>
      </c>
      <c r="L2844" s="1471">
        <v>6.620964333E9</v>
      </c>
      <c r="M2844" s="1463" t="s">
        <v>2426</v>
      </c>
      <c r="N2844" s="1463" t="s">
        <v>263</v>
      </c>
      <c r="O2844" s="1463" t="s">
        <v>263</v>
      </c>
      <c r="P2844" s="1463" t="s">
        <v>2426</v>
      </c>
    </row>
    <row r="2845" hidden="1">
      <c r="A2845" s="1464">
        <v>3042.0</v>
      </c>
      <c r="B2845" s="1463" t="s">
        <v>18739</v>
      </c>
      <c r="C2845" s="1463" t="s">
        <v>18740</v>
      </c>
      <c r="D2845" s="1469">
        <v>44706.0</v>
      </c>
      <c r="E2845" s="1470" t="s">
        <v>18741</v>
      </c>
      <c r="F2845" s="1471">
        <v>8.91079701E8</v>
      </c>
      <c r="G2845" s="1471">
        <v>8.91079701E8</v>
      </c>
      <c r="H2845" s="1472" t="b">
        <v>0</v>
      </c>
      <c r="I2845" s="1468" t="s">
        <v>76</v>
      </c>
      <c r="J2845" s="1472" t="b">
        <v>0</v>
      </c>
      <c r="K2845" s="1468" t="s">
        <v>14736</v>
      </c>
      <c r="L2845" s="1471">
        <v>6.6944964881E10</v>
      </c>
      <c r="M2845" s="1463" t="s">
        <v>2464</v>
      </c>
      <c r="N2845" s="1463" t="s">
        <v>4931</v>
      </c>
      <c r="O2845" s="1463" t="s">
        <v>4931</v>
      </c>
      <c r="P2845" s="1463" t="s">
        <v>2464</v>
      </c>
    </row>
    <row r="2846">
      <c r="A2846" s="1464">
        <v>3043.0</v>
      </c>
      <c r="B2846" s="1463" t="s">
        <v>6086</v>
      </c>
      <c r="C2846" s="1463" t="s">
        <v>6086</v>
      </c>
      <c r="D2846" s="1469">
        <v>44707.0</v>
      </c>
      <c r="E2846" s="1470" t="s">
        <v>6087</v>
      </c>
      <c r="F2846" s="1471">
        <v>9.29159515E8</v>
      </c>
      <c r="G2846" s="1471">
        <v>9.29159515E8</v>
      </c>
      <c r="H2846" s="1472" t="b">
        <v>1</v>
      </c>
      <c r="I2846" s="1468" t="s">
        <v>244</v>
      </c>
      <c r="J2846" s="1472" t="b">
        <v>1</v>
      </c>
      <c r="K2846" s="1468" t="s">
        <v>5142</v>
      </c>
      <c r="L2846" s="1471">
        <v>6.620964333E9</v>
      </c>
      <c r="M2846" s="1463" t="s">
        <v>2426</v>
      </c>
      <c r="N2846" s="1463" t="s">
        <v>263</v>
      </c>
      <c r="O2846" s="1463" t="s">
        <v>263</v>
      </c>
      <c r="P2846" s="1463" t="s">
        <v>2426</v>
      </c>
    </row>
    <row r="2847">
      <c r="A2847" s="1464">
        <v>3044.0</v>
      </c>
      <c r="B2847" s="1463" t="s">
        <v>6088</v>
      </c>
      <c r="C2847" s="1463" t="s">
        <v>6088</v>
      </c>
      <c r="D2847" s="1469">
        <v>44707.0</v>
      </c>
      <c r="E2847" s="1470" t="s">
        <v>6089</v>
      </c>
      <c r="F2847" s="1471">
        <v>9.19914191E8</v>
      </c>
      <c r="G2847" s="1471">
        <v>9.19914191E8</v>
      </c>
      <c r="H2847" s="1472" t="b">
        <v>1</v>
      </c>
      <c r="I2847" s="1468" t="s">
        <v>76</v>
      </c>
      <c r="J2847" s="1472" t="b">
        <v>1</v>
      </c>
      <c r="K2847" s="1468" t="s">
        <v>4936</v>
      </c>
      <c r="L2847" s="1471">
        <v>6.6909921784E10</v>
      </c>
      <c r="M2847" s="1463" t="s">
        <v>2464</v>
      </c>
      <c r="N2847" s="1463" t="s">
        <v>263</v>
      </c>
      <c r="O2847" s="1463" t="s">
        <v>263</v>
      </c>
      <c r="P2847" s="1463" t="s">
        <v>2464</v>
      </c>
    </row>
    <row r="2848">
      <c r="A2848" s="1464">
        <v>3045.0</v>
      </c>
      <c r="B2848" s="1463" t="s">
        <v>6091</v>
      </c>
      <c r="C2848" s="1463" t="s">
        <v>6091</v>
      </c>
      <c r="D2848" s="1469">
        <v>44707.0</v>
      </c>
      <c r="E2848" s="1470" t="s">
        <v>6092</v>
      </c>
      <c r="F2848" s="1471">
        <v>9.36696519E8</v>
      </c>
      <c r="G2848" s="1471">
        <v>9.36696519E8</v>
      </c>
      <c r="H2848" s="1472" t="b">
        <v>1</v>
      </c>
      <c r="I2848" s="1468" t="s">
        <v>76</v>
      </c>
      <c r="J2848" s="1472" t="b">
        <v>1</v>
      </c>
      <c r="K2848" s="1468" t="s">
        <v>4936</v>
      </c>
      <c r="L2848" s="1471">
        <v>6.6909921784E10</v>
      </c>
      <c r="M2848" s="1463" t="s">
        <v>3363</v>
      </c>
      <c r="N2848" s="1463" t="s">
        <v>263</v>
      </c>
      <c r="O2848" s="1463" t="s">
        <v>263</v>
      </c>
      <c r="P2848" s="1463" t="s">
        <v>3363</v>
      </c>
    </row>
    <row r="2849" hidden="1">
      <c r="A2849" s="1464">
        <v>3046.0</v>
      </c>
      <c r="B2849" s="1463" t="s">
        <v>18742</v>
      </c>
      <c r="C2849" s="1463" t="s">
        <v>18743</v>
      </c>
      <c r="D2849" s="1469">
        <v>44706.0</v>
      </c>
      <c r="E2849" s="1470" t="s">
        <v>18744</v>
      </c>
      <c r="F2849" s="1471">
        <v>9.88242801E8</v>
      </c>
      <c r="G2849" s="1471">
        <v>9.52421923E8</v>
      </c>
      <c r="H2849" s="1472" t="b">
        <v>0</v>
      </c>
      <c r="I2849" s="1468" t="s">
        <v>76</v>
      </c>
      <c r="J2849" s="1472" t="b">
        <v>0</v>
      </c>
      <c r="K2849" s="1468" t="s">
        <v>5142</v>
      </c>
      <c r="L2849" s="1471">
        <v>6.620964333E9</v>
      </c>
      <c r="M2849" s="1463" t="s">
        <v>2426</v>
      </c>
      <c r="N2849" s="1463" t="s">
        <v>5196</v>
      </c>
      <c r="O2849" s="1463" t="s">
        <v>5196</v>
      </c>
      <c r="P2849" s="1463" t="s">
        <v>18745</v>
      </c>
    </row>
    <row r="2850">
      <c r="A2850" s="1464">
        <v>3047.0</v>
      </c>
      <c r="B2850" s="1463" t="s">
        <v>6094</v>
      </c>
      <c r="C2850" s="1463" t="s">
        <v>6094</v>
      </c>
      <c r="D2850" s="1469">
        <v>44739.0</v>
      </c>
      <c r="E2850" s="1470" t="s">
        <v>6095</v>
      </c>
      <c r="F2850" s="1471">
        <v>9.00961333E8</v>
      </c>
      <c r="G2850" s="1471">
        <v>9.00961333E8</v>
      </c>
      <c r="H2850" s="1472" t="b">
        <v>1</v>
      </c>
      <c r="I2850" s="1468" t="s">
        <v>263</v>
      </c>
      <c r="J2850" s="1472" t="b">
        <v>1</v>
      </c>
      <c r="K2850" s="1468" t="s">
        <v>4936</v>
      </c>
      <c r="L2850" s="1471">
        <v>6.6909921784E10</v>
      </c>
      <c r="M2850" s="1463" t="s">
        <v>2659</v>
      </c>
      <c r="N2850" s="1463" t="s">
        <v>263</v>
      </c>
      <c r="O2850" s="1463" t="s">
        <v>263</v>
      </c>
      <c r="P2850" s="1463" t="s">
        <v>6624</v>
      </c>
    </row>
    <row r="2851" hidden="1">
      <c r="A2851" s="1464">
        <v>3048.0</v>
      </c>
      <c r="B2851" s="1463" t="s">
        <v>18746</v>
      </c>
      <c r="C2851" s="1463" t="s">
        <v>18746</v>
      </c>
      <c r="D2851" s="1469">
        <v>44706.0</v>
      </c>
      <c r="E2851" s="1470" t="s">
        <v>18747</v>
      </c>
      <c r="F2851" s="1471">
        <v>9.58798528E8</v>
      </c>
      <c r="G2851" s="1471">
        <v>9.58798528E8</v>
      </c>
      <c r="H2851" s="1472" t="b">
        <v>0</v>
      </c>
      <c r="I2851" s="1468" t="s">
        <v>6296</v>
      </c>
      <c r="J2851" s="1472" t="b">
        <v>1</v>
      </c>
      <c r="K2851" s="1468" t="s">
        <v>5142</v>
      </c>
      <c r="L2851" s="1471">
        <v>6.620964333E9</v>
      </c>
      <c r="M2851" s="1463" t="s">
        <v>2461</v>
      </c>
      <c r="N2851" s="1463" t="s">
        <v>6296</v>
      </c>
      <c r="O2851" s="1463" t="s">
        <v>6296</v>
      </c>
      <c r="P2851" s="1463" t="s">
        <v>2461</v>
      </c>
    </row>
    <row r="2852" hidden="1">
      <c r="A2852" s="1464">
        <v>3050.0</v>
      </c>
      <c r="B2852" s="1463" t="s">
        <v>18748</v>
      </c>
      <c r="C2852" s="1463" t="s">
        <v>18749</v>
      </c>
      <c r="D2852" s="1469">
        <v>44711.0</v>
      </c>
      <c r="E2852" s="1470" t="s">
        <v>18750</v>
      </c>
      <c r="F2852" s="1471">
        <v>6.55188815E8</v>
      </c>
      <c r="G2852" s="1471">
        <v>6.55188815E8</v>
      </c>
      <c r="H2852" s="1472" t="b">
        <v>0</v>
      </c>
      <c r="I2852" s="1468" t="s">
        <v>76</v>
      </c>
      <c r="J2852" s="1472" t="b">
        <v>0</v>
      </c>
      <c r="K2852" s="1468" t="s">
        <v>1204</v>
      </c>
      <c r="L2852" s="1471">
        <v>6.6839565594E10</v>
      </c>
      <c r="M2852" s="1463" t="s">
        <v>2432</v>
      </c>
      <c r="N2852" s="1463" t="s">
        <v>6375</v>
      </c>
      <c r="O2852" s="1463" t="s">
        <v>6375</v>
      </c>
      <c r="P2852" s="1463" t="s">
        <v>2432</v>
      </c>
    </row>
    <row r="2853" hidden="1">
      <c r="A2853" s="1464">
        <v>3051.0</v>
      </c>
      <c r="B2853" s="1463" t="s">
        <v>18751</v>
      </c>
      <c r="C2853" s="1463" t="s">
        <v>18752</v>
      </c>
      <c r="D2853" s="1469">
        <v>44711.0</v>
      </c>
      <c r="E2853" s="1470" t="s">
        <v>18753</v>
      </c>
      <c r="F2853" s="1471">
        <v>6.55188815E8</v>
      </c>
      <c r="G2853" s="1471">
        <v>6.55188815E8</v>
      </c>
      <c r="H2853" s="1472" t="b">
        <v>0</v>
      </c>
      <c r="I2853" s="1468" t="s">
        <v>76</v>
      </c>
      <c r="J2853" s="1472" t="b">
        <v>0</v>
      </c>
      <c r="K2853" s="1468" t="s">
        <v>1204</v>
      </c>
      <c r="L2853" s="1471">
        <v>6.6839565594E10</v>
      </c>
      <c r="M2853" s="1463" t="s">
        <v>2432</v>
      </c>
      <c r="N2853" s="1463" t="s">
        <v>6375</v>
      </c>
      <c r="O2853" s="1463" t="s">
        <v>18754</v>
      </c>
      <c r="P2853" s="1463" t="s">
        <v>2432</v>
      </c>
    </row>
    <row r="2854">
      <c r="A2854" s="1464">
        <v>3052.0</v>
      </c>
      <c r="B2854" s="1463" t="s">
        <v>6096</v>
      </c>
      <c r="C2854" s="1463" t="s">
        <v>6097</v>
      </c>
      <c r="D2854" s="1469">
        <v>44716.0</v>
      </c>
      <c r="E2854" s="1470" t="s">
        <v>6098</v>
      </c>
      <c r="F2854" s="1471">
        <v>8.49926997E8</v>
      </c>
      <c r="G2854" s="1471">
        <v>8.18988355E8</v>
      </c>
      <c r="H2854" s="1472" t="b">
        <v>1</v>
      </c>
      <c r="I2854" s="1468" t="s">
        <v>244</v>
      </c>
      <c r="J2854" s="1472" t="b">
        <v>1</v>
      </c>
      <c r="K2854" s="1468" t="s">
        <v>5142</v>
      </c>
      <c r="L2854" s="1471">
        <v>6.620964333E9</v>
      </c>
      <c r="M2854" s="1463" t="s">
        <v>2437</v>
      </c>
      <c r="N2854" s="1463" t="s">
        <v>263</v>
      </c>
      <c r="O2854" s="1463" t="s">
        <v>263</v>
      </c>
      <c r="P2854" s="1463" t="s">
        <v>7525</v>
      </c>
    </row>
    <row r="2855" hidden="1">
      <c r="A2855" s="1464">
        <v>3053.0</v>
      </c>
      <c r="B2855" s="1463" t="s">
        <v>18755</v>
      </c>
      <c r="C2855" s="1463" t="s">
        <v>18756</v>
      </c>
      <c r="D2855" s="1469">
        <v>44718.0</v>
      </c>
      <c r="E2855" s="1470" t="s">
        <v>18757</v>
      </c>
      <c r="F2855" s="1471">
        <v>9.26192635E8</v>
      </c>
      <c r="G2855" s="1471">
        <v>9.26192635E8</v>
      </c>
      <c r="H2855" s="1472" t="b">
        <v>0</v>
      </c>
      <c r="I2855" s="1468" t="s">
        <v>76</v>
      </c>
      <c r="J2855" s="1472" t="b">
        <v>0</v>
      </c>
      <c r="K2855" s="1468" t="s">
        <v>14736</v>
      </c>
      <c r="L2855" s="1471">
        <v>6.6944964881E10</v>
      </c>
      <c r="M2855" s="1463" t="s">
        <v>2426</v>
      </c>
      <c r="O2855" s="1474"/>
      <c r="P2855" s="1463" t="s">
        <v>2426</v>
      </c>
    </row>
    <row r="2856" hidden="1">
      <c r="A2856" s="1464">
        <v>3054.0</v>
      </c>
      <c r="B2856" s="1463" t="s">
        <v>18758</v>
      </c>
      <c r="C2856" s="1463" t="s">
        <v>18759</v>
      </c>
      <c r="D2856" s="1469">
        <v>44176.0</v>
      </c>
      <c r="E2856" s="1470" t="s">
        <v>18760</v>
      </c>
      <c r="F2856" s="1471">
        <v>6.676609548E9</v>
      </c>
      <c r="G2856" s="1471">
        <v>6.676609548E9</v>
      </c>
      <c r="H2856" s="1472" t="b">
        <v>0</v>
      </c>
      <c r="I2856" s="1468" t="s">
        <v>244</v>
      </c>
      <c r="J2856" s="1472" t="b">
        <v>0</v>
      </c>
      <c r="K2856" s="1473"/>
      <c r="L2856" s="1473"/>
      <c r="M2856" s="1463" t="s">
        <v>2426</v>
      </c>
      <c r="O2856" s="1474"/>
      <c r="P2856" s="1463" t="s">
        <v>2426</v>
      </c>
    </row>
    <row r="2857">
      <c r="A2857" s="1464">
        <v>3055.0</v>
      </c>
      <c r="B2857" s="1463" t="s">
        <v>6100</v>
      </c>
      <c r="C2857" s="1463" t="s">
        <v>6101</v>
      </c>
      <c r="D2857" s="1469">
        <v>44709.0</v>
      </c>
      <c r="E2857" s="1470" t="s">
        <v>6102</v>
      </c>
      <c r="F2857" s="1471">
        <v>9.84942E8</v>
      </c>
      <c r="G2857" s="1471">
        <v>9.84942E8</v>
      </c>
      <c r="H2857" s="1472" t="b">
        <v>1</v>
      </c>
      <c r="I2857" s="1468" t="s">
        <v>76</v>
      </c>
      <c r="J2857" s="1472" t="b">
        <v>1</v>
      </c>
      <c r="K2857" s="1468" t="s">
        <v>4929</v>
      </c>
      <c r="L2857" s="1475">
        <v>6.69232E15</v>
      </c>
      <c r="M2857" s="1463" t="s">
        <v>2432</v>
      </c>
      <c r="N2857" s="1463" t="s">
        <v>263</v>
      </c>
      <c r="O2857" s="1463" t="s">
        <v>263</v>
      </c>
      <c r="P2857" s="1463" t="s">
        <v>2432</v>
      </c>
    </row>
    <row r="2858">
      <c r="A2858" s="1464">
        <v>3056.0</v>
      </c>
      <c r="B2858" s="1463" t="s">
        <v>6103</v>
      </c>
      <c r="C2858" s="1463" t="s">
        <v>6104</v>
      </c>
      <c r="D2858" s="1469">
        <v>44712.0</v>
      </c>
      <c r="E2858" s="1470" t="s">
        <v>6105</v>
      </c>
      <c r="F2858" s="1471">
        <v>6.35425525E8</v>
      </c>
      <c r="G2858" s="1471">
        <v>6.35425525E8</v>
      </c>
      <c r="H2858" s="1472" t="b">
        <v>1</v>
      </c>
      <c r="I2858" s="1468" t="s">
        <v>6106</v>
      </c>
      <c r="J2858" s="1472" t="b">
        <v>1</v>
      </c>
      <c r="K2858" s="1468" t="s">
        <v>5142</v>
      </c>
      <c r="L2858" s="1471">
        <v>6.620964333E9</v>
      </c>
      <c r="M2858" s="1463" t="s">
        <v>2426</v>
      </c>
      <c r="N2858" s="1463" t="s">
        <v>263</v>
      </c>
      <c r="O2858" s="1463" t="s">
        <v>263</v>
      </c>
      <c r="P2858" s="1463" t="s">
        <v>2426</v>
      </c>
    </row>
    <row r="2859" hidden="1">
      <c r="A2859" s="1464">
        <v>3057.0</v>
      </c>
      <c r="B2859" s="1463" t="s">
        <v>18761</v>
      </c>
      <c r="C2859" s="1463" t="s">
        <v>18761</v>
      </c>
      <c r="D2859" s="1469">
        <v>44709.0</v>
      </c>
      <c r="E2859" s="1470" t="s">
        <v>18762</v>
      </c>
      <c r="F2859" s="1471">
        <v>6.24641644E8</v>
      </c>
      <c r="G2859" s="1471">
        <v>6.24641644E8</v>
      </c>
      <c r="H2859" s="1472" t="b">
        <v>0</v>
      </c>
      <c r="I2859" s="1468" t="s">
        <v>76</v>
      </c>
      <c r="J2859" s="1472" t="b">
        <v>0</v>
      </c>
      <c r="K2859" s="1468" t="s">
        <v>5142</v>
      </c>
      <c r="L2859" s="1471">
        <v>6.620964333E9</v>
      </c>
      <c r="M2859" s="1463" t="s">
        <v>2440</v>
      </c>
      <c r="N2859" s="1463" t="s">
        <v>5307</v>
      </c>
      <c r="O2859" s="1463" t="s">
        <v>5307</v>
      </c>
      <c r="P2859" s="1463" t="s">
        <v>18763</v>
      </c>
    </row>
    <row r="2860">
      <c r="A2860" s="1464">
        <v>3058.0</v>
      </c>
      <c r="B2860" s="1463" t="s">
        <v>6108</v>
      </c>
      <c r="C2860" s="1463" t="s">
        <v>6108</v>
      </c>
      <c r="D2860" s="1469">
        <v>44713.0</v>
      </c>
      <c r="E2860" s="1470" t="s">
        <v>6109</v>
      </c>
      <c r="F2860" s="1471">
        <v>2.566102E7</v>
      </c>
      <c r="G2860" s="1471">
        <v>8.48757578E8</v>
      </c>
      <c r="H2860" s="1472" t="b">
        <v>1</v>
      </c>
      <c r="I2860" s="1468" t="s">
        <v>76</v>
      </c>
      <c r="J2860" s="1472" t="b">
        <v>1</v>
      </c>
      <c r="K2860" s="1468" t="s">
        <v>5142</v>
      </c>
      <c r="L2860" s="1471">
        <v>6.620964333E9</v>
      </c>
      <c r="M2860" s="1463" t="s">
        <v>2426</v>
      </c>
      <c r="N2860" s="1463" t="s">
        <v>263</v>
      </c>
      <c r="O2860" s="1463" t="s">
        <v>263</v>
      </c>
      <c r="P2860" s="1463" t="s">
        <v>2426</v>
      </c>
    </row>
    <row r="2861" hidden="1">
      <c r="A2861" s="1464">
        <v>3059.0</v>
      </c>
      <c r="B2861" s="1463" t="s">
        <v>18764</v>
      </c>
      <c r="C2861" s="1463" t="s">
        <v>18765</v>
      </c>
      <c r="D2861" s="1469">
        <v>44717.0</v>
      </c>
      <c r="E2861" s="1470" t="s">
        <v>18766</v>
      </c>
      <c r="F2861" s="1471">
        <v>7.65636E7</v>
      </c>
      <c r="G2861" s="1471">
        <v>7.65636E7</v>
      </c>
      <c r="H2861" s="1472" t="b">
        <v>0</v>
      </c>
      <c r="I2861" s="1468" t="s">
        <v>244</v>
      </c>
      <c r="J2861" s="1472" t="b">
        <v>0</v>
      </c>
      <c r="K2861" s="1468" t="s">
        <v>14736</v>
      </c>
      <c r="L2861" s="1471">
        <v>6.6944964881E10</v>
      </c>
      <c r="M2861" s="1474"/>
      <c r="N2861" s="1474"/>
      <c r="O2861" s="1474"/>
      <c r="P2861" s="1474"/>
    </row>
    <row r="2862">
      <c r="A2862" s="1464">
        <v>3060.0</v>
      </c>
      <c r="B2862" s="1463" t="s">
        <v>6110</v>
      </c>
      <c r="C2862" s="1463" t="s">
        <v>6111</v>
      </c>
      <c r="D2862" s="1469">
        <v>44725.0</v>
      </c>
      <c r="E2862" s="1470" t="s">
        <v>6112</v>
      </c>
      <c r="F2862" s="1471">
        <v>9.17280238E8</v>
      </c>
      <c r="G2862" s="1471">
        <v>9.17280238E8</v>
      </c>
      <c r="H2862" s="1472" t="b">
        <v>1</v>
      </c>
      <c r="I2862" s="1468" t="s">
        <v>76</v>
      </c>
      <c r="J2862" s="1472" t="b">
        <v>1</v>
      </c>
      <c r="K2862" s="1468" t="s">
        <v>1077</v>
      </c>
      <c r="L2862" s="1471">
        <v>6.6618258585E10</v>
      </c>
      <c r="M2862" s="1463" t="s">
        <v>2437</v>
      </c>
      <c r="N2862" s="1463" t="s">
        <v>263</v>
      </c>
      <c r="O2862" s="1463" t="s">
        <v>263</v>
      </c>
      <c r="P2862" s="1463" t="s">
        <v>18767</v>
      </c>
    </row>
    <row r="2863" hidden="1">
      <c r="A2863" s="1464">
        <v>3061.0</v>
      </c>
      <c r="B2863" s="1463" t="s">
        <v>18768</v>
      </c>
      <c r="C2863" s="1463" t="s">
        <v>18768</v>
      </c>
      <c r="D2863" s="1469">
        <v>44708.0</v>
      </c>
      <c r="E2863" s="1470" t="s">
        <v>18769</v>
      </c>
      <c r="F2863" s="1471">
        <v>7.6303E7</v>
      </c>
      <c r="G2863" s="1471">
        <v>7.6303E7</v>
      </c>
      <c r="H2863" s="1472" t="b">
        <v>0</v>
      </c>
      <c r="I2863" s="1468" t="s">
        <v>244</v>
      </c>
      <c r="J2863" s="1472" t="b">
        <v>0</v>
      </c>
      <c r="K2863" s="1473"/>
      <c r="L2863" s="1473"/>
      <c r="M2863" s="1474"/>
      <c r="N2863" s="1474"/>
      <c r="O2863" s="1474"/>
      <c r="P2863" s="1474"/>
    </row>
    <row r="2864" hidden="1">
      <c r="A2864" s="1464">
        <v>3062.0</v>
      </c>
      <c r="B2864" s="1463" t="s">
        <v>18770</v>
      </c>
      <c r="C2864" s="1463" t="s">
        <v>18770</v>
      </c>
      <c r="D2864" s="1469">
        <v>44708.0</v>
      </c>
      <c r="E2864" s="1470" t="s">
        <v>18771</v>
      </c>
      <c r="F2864" s="1471">
        <v>7.6303E7</v>
      </c>
      <c r="G2864" s="1471">
        <v>7.6303E7</v>
      </c>
      <c r="H2864" s="1472" t="b">
        <v>0</v>
      </c>
      <c r="I2864" s="1468" t="s">
        <v>244</v>
      </c>
      <c r="J2864" s="1472" t="b">
        <v>0</v>
      </c>
      <c r="K2864" s="1468" t="s">
        <v>16044</v>
      </c>
      <c r="L2864" s="1471">
        <v>6.6629264222E10</v>
      </c>
      <c r="M2864" s="1474"/>
      <c r="N2864" s="1474"/>
      <c r="O2864" s="1474"/>
      <c r="P2864" s="1474"/>
    </row>
    <row r="2865" hidden="1">
      <c r="A2865" s="1464">
        <v>3063.0</v>
      </c>
      <c r="B2865" s="1463" t="s">
        <v>18772</v>
      </c>
      <c r="C2865" s="1463" t="s">
        <v>18772</v>
      </c>
      <c r="D2865" s="1469">
        <v>44708.0</v>
      </c>
      <c r="E2865" s="1470" t="s">
        <v>18773</v>
      </c>
      <c r="F2865" s="1471">
        <v>7.63033E7</v>
      </c>
      <c r="G2865" s="1471">
        <v>7.63033E7</v>
      </c>
      <c r="H2865" s="1472" t="b">
        <v>0</v>
      </c>
      <c r="I2865" s="1468" t="s">
        <v>244</v>
      </c>
      <c r="J2865" s="1472" t="b">
        <v>0</v>
      </c>
      <c r="K2865" s="1468" t="s">
        <v>16044</v>
      </c>
      <c r="L2865" s="1471">
        <v>6.6629264222E10</v>
      </c>
      <c r="M2865" s="1474"/>
      <c r="N2865" s="1474"/>
      <c r="O2865" s="1474"/>
      <c r="P2865" s="1474"/>
    </row>
    <row r="2866">
      <c r="A2866" s="1464">
        <v>3064.0</v>
      </c>
      <c r="B2866" s="1463" t="s">
        <v>6113</v>
      </c>
      <c r="C2866" s="1463" t="s">
        <v>6113</v>
      </c>
      <c r="D2866" s="1469">
        <v>44777.0</v>
      </c>
      <c r="E2866" s="1470" t="s">
        <v>6114</v>
      </c>
      <c r="F2866" s="1471">
        <v>8.44440855E8</v>
      </c>
      <c r="G2866" s="1471">
        <v>8.44440855E8</v>
      </c>
      <c r="H2866" s="1472" t="b">
        <v>1</v>
      </c>
      <c r="I2866" s="1468" t="s">
        <v>76</v>
      </c>
      <c r="J2866" s="1472" t="b">
        <v>1</v>
      </c>
      <c r="K2866" s="1468" t="s">
        <v>5142</v>
      </c>
      <c r="L2866" s="1471">
        <v>6.620964333E9</v>
      </c>
      <c r="M2866" s="1463" t="s">
        <v>2464</v>
      </c>
      <c r="N2866" s="1463" t="s">
        <v>263</v>
      </c>
      <c r="O2866" s="1463" t="s">
        <v>263</v>
      </c>
      <c r="P2866" s="1463" t="s">
        <v>6139</v>
      </c>
    </row>
    <row r="2867" hidden="1">
      <c r="A2867" s="1464">
        <v>3065.0</v>
      </c>
      <c r="B2867" s="1463" t="s">
        <v>18774</v>
      </c>
      <c r="C2867" s="1463" t="s">
        <v>18774</v>
      </c>
      <c r="D2867" s="1469">
        <v>43917.0</v>
      </c>
      <c r="E2867" s="1470" t="s">
        <v>18775</v>
      </c>
      <c r="F2867" s="1475">
        <v>6.28575E12</v>
      </c>
      <c r="G2867" s="1475">
        <v>6.28575E12</v>
      </c>
      <c r="H2867" s="1472" t="b">
        <v>0</v>
      </c>
      <c r="I2867" s="1468" t="s">
        <v>6404</v>
      </c>
      <c r="J2867" s="1472" t="b">
        <v>1</v>
      </c>
      <c r="K2867" s="1468" t="s">
        <v>15076</v>
      </c>
      <c r="L2867" s="1471">
        <v>6.6633723123E10</v>
      </c>
      <c r="M2867" s="1474"/>
      <c r="N2867" s="1474"/>
      <c r="O2867" s="1474"/>
      <c r="P2867" s="1474"/>
    </row>
    <row r="2868" hidden="1">
      <c r="A2868" s="1464">
        <v>3066.0</v>
      </c>
      <c r="B2868" s="1463" t="s">
        <v>17976</v>
      </c>
      <c r="C2868" s="1463" t="s">
        <v>17977</v>
      </c>
      <c r="D2868" s="1469">
        <v>44710.0</v>
      </c>
      <c r="E2868" s="1470" t="s">
        <v>18776</v>
      </c>
      <c r="F2868" s="1475">
        <v>6.60876E11</v>
      </c>
      <c r="G2868" s="1475">
        <v>6.60804E11</v>
      </c>
      <c r="H2868" s="1472" t="b">
        <v>0</v>
      </c>
      <c r="I2868" s="1468" t="s">
        <v>76</v>
      </c>
      <c r="J2868" s="1472" t="b">
        <v>1</v>
      </c>
      <c r="K2868" s="1473"/>
      <c r="L2868" s="1473"/>
      <c r="M2868" s="1463" t="s">
        <v>2426</v>
      </c>
      <c r="O2868" s="1474"/>
      <c r="P2868" s="1463" t="s">
        <v>2426</v>
      </c>
    </row>
    <row r="2869" hidden="1">
      <c r="A2869" s="1464">
        <v>3067.0</v>
      </c>
      <c r="B2869" s="1463" t="s">
        <v>18777</v>
      </c>
      <c r="C2869" s="1463" t="s">
        <v>18777</v>
      </c>
      <c r="D2869" s="1469">
        <v>44735.0</v>
      </c>
      <c r="E2869" s="1470" t="s">
        <v>18778</v>
      </c>
      <c r="F2869" s="1471">
        <v>7.6313399E7</v>
      </c>
      <c r="G2869" s="1471">
        <v>7.6313399E7</v>
      </c>
      <c r="H2869" s="1472" t="b">
        <v>0</v>
      </c>
      <c r="I2869" s="1468" t="s">
        <v>244</v>
      </c>
      <c r="J2869" s="1472" t="b">
        <v>1</v>
      </c>
      <c r="K2869" s="1468" t="s">
        <v>5142</v>
      </c>
      <c r="L2869" s="1471">
        <v>6.620964333E9</v>
      </c>
      <c r="M2869" s="1463" t="s">
        <v>2426</v>
      </c>
      <c r="N2869" s="1463" t="s">
        <v>244</v>
      </c>
      <c r="O2869" s="1463" t="s">
        <v>244</v>
      </c>
      <c r="P2869" s="1463" t="s">
        <v>2426</v>
      </c>
    </row>
    <row r="2870" hidden="1">
      <c r="A2870" s="1464">
        <v>3068.0</v>
      </c>
      <c r="B2870" s="1463" t="s">
        <v>18779</v>
      </c>
      <c r="C2870" s="1463" t="s">
        <v>18780</v>
      </c>
      <c r="D2870" s="1469">
        <v>44715.0</v>
      </c>
      <c r="E2870" s="1470" t="s">
        <v>18781</v>
      </c>
      <c r="F2870" s="1471">
        <v>8.31439995E8</v>
      </c>
      <c r="G2870" s="1471">
        <v>8.31439995E8</v>
      </c>
      <c r="H2870" s="1472" t="b">
        <v>0</v>
      </c>
      <c r="I2870" s="1468" t="s">
        <v>263</v>
      </c>
      <c r="J2870" s="1472" t="b">
        <v>0</v>
      </c>
      <c r="K2870" s="1468" t="s">
        <v>14075</v>
      </c>
      <c r="L2870" s="1471">
        <v>6.6956633642E10</v>
      </c>
      <c r="M2870" s="1463" t="s">
        <v>2464</v>
      </c>
      <c r="N2870" s="1463" t="s">
        <v>263</v>
      </c>
      <c r="O2870" s="1463" t="s">
        <v>263</v>
      </c>
      <c r="P2870" s="1463" t="s">
        <v>2464</v>
      </c>
    </row>
    <row r="2871" hidden="1">
      <c r="A2871" s="1464">
        <v>3069.0</v>
      </c>
      <c r="B2871" s="1463" t="s">
        <v>18782</v>
      </c>
      <c r="C2871" s="1463" t="s">
        <v>18783</v>
      </c>
      <c r="D2871" s="1469">
        <v>44712.0</v>
      </c>
      <c r="E2871" s="1470" t="s">
        <v>18784</v>
      </c>
      <c r="F2871" s="1471">
        <v>8.11922631E8</v>
      </c>
      <c r="G2871" s="1471">
        <v>8.11922631E8</v>
      </c>
      <c r="H2871" s="1472" t="b">
        <v>0</v>
      </c>
      <c r="I2871" s="1468" t="s">
        <v>5691</v>
      </c>
      <c r="J2871" s="1472" t="b">
        <v>0</v>
      </c>
      <c r="K2871" s="1468" t="s">
        <v>14736</v>
      </c>
      <c r="L2871" s="1471">
        <v>6.6944964881E10</v>
      </c>
      <c r="M2871" s="1463" t="s">
        <v>2426</v>
      </c>
      <c r="N2871" s="1463" t="s">
        <v>5691</v>
      </c>
      <c r="O2871" s="1463" t="s">
        <v>5691</v>
      </c>
      <c r="P2871" s="1463" t="s">
        <v>2426</v>
      </c>
    </row>
    <row r="2872" hidden="1">
      <c r="A2872" s="1464">
        <v>3070.0</v>
      </c>
      <c r="B2872" s="1463" t="s">
        <v>6116</v>
      </c>
      <c r="C2872" s="1463" t="s">
        <v>6117</v>
      </c>
      <c r="D2872" s="1469">
        <v>44717.0</v>
      </c>
      <c r="E2872" s="1470" t="s">
        <v>6118</v>
      </c>
      <c r="F2872" s="1471">
        <v>2.0797555E7</v>
      </c>
      <c r="G2872" s="1471">
        <v>9.49292434E8</v>
      </c>
      <c r="H2872" s="1472" t="b">
        <v>0</v>
      </c>
      <c r="I2872" s="1468" t="s">
        <v>76</v>
      </c>
      <c r="J2872" s="1472" t="b">
        <v>0</v>
      </c>
      <c r="K2872" s="1468" t="s">
        <v>4929</v>
      </c>
      <c r="L2872" s="1475">
        <v>6.69232E15</v>
      </c>
      <c r="M2872" s="1463" t="s">
        <v>2476</v>
      </c>
      <c r="N2872" s="1463" t="s">
        <v>263</v>
      </c>
      <c r="O2872" s="1463" t="s">
        <v>263</v>
      </c>
      <c r="P2872" s="1463" t="s">
        <v>9074</v>
      </c>
    </row>
    <row r="2873" hidden="1">
      <c r="A2873" s="1464">
        <v>3071.0</v>
      </c>
      <c r="B2873" s="1463" t="s">
        <v>18785</v>
      </c>
      <c r="C2873" s="1463" t="s">
        <v>18786</v>
      </c>
      <c r="D2873" s="1469">
        <v>44741.0</v>
      </c>
      <c r="E2873" s="1470" t="s">
        <v>18787</v>
      </c>
      <c r="F2873" s="1471">
        <v>8.19635939E8</v>
      </c>
      <c r="G2873" s="1471">
        <v>8.19635939E8</v>
      </c>
      <c r="H2873" s="1472" t="b">
        <v>0</v>
      </c>
      <c r="I2873" s="1468" t="s">
        <v>76</v>
      </c>
      <c r="J2873" s="1472" t="b">
        <v>0</v>
      </c>
      <c r="K2873" s="1468" t="s">
        <v>14736</v>
      </c>
      <c r="L2873" s="1471">
        <v>6.6944964881E10</v>
      </c>
      <c r="M2873" s="1463" t="s">
        <v>2440</v>
      </c>
      <c r="N2873" s="1463" t="s">
        <v>5229</v>
      </c>
      <c r="O2873" s="1463" t="s">
        <v>5229</v>
      </c>
      <c r="P2873" s="1463" t="s">
        <v>2440</v>
      </c>
    </row>
    <row r="2874" hidden="1">
      <c r="A2874" s="1464">
        <v>3072.0</v>
      </c>
      <c r="B2874" s="1463" t="s">
        <v>18788</v>
      </c>
      <c r="C2874" s="1463" t="s">
        <v>18788</v>
      </c>
      <c r="D2874" s="1469">
        <v>44713.0</v>
      </c>
      <c r="E2874" s="1470" t="s">
        <v>18789</v>
      </c>
      <c r="F2874" s="1471">
        <v>6.6821653523E10</v>
      </c>
      <c r="G2874" s="1471">
        <v>6.6821653523E10</v>
      </c>
      <c r="H2874" s="1472" t="b">
        <v>0</v>
      </c>
      <c r="I2874" s="1468" t="s">
        <v>76</v>
      </c>
      <c r="J2874" s="1472" t="b">
        <v>1</v>
      </c>
      <c r="K2874" s="1473"/>
      <c r="L2874" s="1473"/>
      <c r="M2874" s="1463" t="s">
        <v>8578</v>
      </c>
      <c r="N2874" s="1463" t="s">
        <v>8578</v>
      </c>
      <c r="P2874" s="1474"/>
    </row>
    <row r="2875" hidden="1">
      <c r="A2875" s="1464">
        <v>3073.0</v>
      </c>
      <c r="B2875" s="1463" t="s">
        <v>18790</v>
      </c>
      <c r="C2875" s="1463" t="s">
        <v>18791</v>
      </c>
      <c r="D2875" s="1469">
        <v>44331.0</v>
      </c>
      <c r="E2875" s="1470" t="s">
        <v>18792</v>
      </c>
      <c r="F2875" s="1471">
        <v>9.11201859E8</v>
      </c>
      <c r="G2875" s="1473"/>
      <c r="H2875" s="1472" t="b">
        <v>0</v>
      </c>
      <c r="I2875" s="1468" t="s">
        <v>76</v>
      </c>
      <c r="J2875" s="1472" t="b">
        <v>0</v>
      </c>
      <c r="K2875" s="1473"/>
      <c r="L2875" s="1473"/>
      <c r="M2875" s="1463" t="s">
        <v>3211</v>
      </c>
      <c r="N2875" s="1474"/>
      <c r="O2875" s="1474"/>
      <c r="P2875" s="1463" t="s">
        <v>3211</v>
      </c>
    </row>
    <row r="2876" hidden="1">
      <c r="A2876" s="1464">
        <v>3074.0</v>
      </c>
      <c r="B2876" s="1463" t="s">
        <v>18793</v>
      </c>
      <c r="C2876" s="1463" t="s">
        <v>18794</v>
      </c>
      <c r="D2876" s="1469">
        <v>44714.0</v>
      </c>
      <c r="E2876" s="1470" t="s">
        <v>18795</v>
      </c>
      <c r="F2876" s="1471">
        <v>8.32459769E8</v>
      </c>
      <c r="G2876" s="1471">
        <v>8.32459769E8</v>
      </c>
      <c r="H2876" s="1472" t="b">
        <v>0</v>
      </c>
      <c r="I2876" s="1468" t="s">
        <v>5541</v>
      </c>
      <c r="J2876" s="1472" t="b">
        <v>1</v>
      </c>
      <c r="K2876" s="1473"/>
      <c r="L2876" s="1473"/>
      <c r="M2876" s="1463" t="s">
        <v>2440</v>
      </c>
      <c r="N2876" s="1474"/>
      <c r="O2876" s="1474"/>
      <c r="P2876" s="1463" t="s">
        <v>2440</v>
      </c>
    </row>
    <row r="2877" hidden="1">
      <c r="A2877" s="1464">
        <v>3075.0</v>
      </c>
      <c r="B2877" s="1463" t="s">
        <v>18796</v>
      </c>
      <c r="C2877" s="1463" t="s">
        <v>18797</v>
      </c>
      <c r="D2877" s="1469">
        <v>44714.0</v>
      </c>
      <c r="E2877" s="1470" t="s">
        <v>18798</v>
      </c>
      <c r="F2877" s="1471">
        <v>9.88297719E8</v>
      </c>
      <c r="G2877" s="1471">
        <v>8.15591158E8</v>
      </c>
      <c r="H2877" s="1472" t="b">
        <v>0</v>
      </c>
      <c r="I2877" s="1468" t="s">
        <v>76</v>
      </c>
      <c r="J2877" s="1472" t="b">
        <v>1</v>
      </c>
      <c r="K2877" s="1473"/>
      <c r="L2877" s="1473"/>
      <c r="M2877" s="1463" t="s">
        <v>2432</v>
      </c>
      <c r="N2877" s="1474"/>
      <c r="O2877" s="1474"/>
      <c r="P2877" s="1463" t="s">
        <v>2432</v>
      </c>
    </row>
    <row r="2878">
      <c r="A2878" s="1464">
        <v>3076.0</v>
      </c>
      <c r="B2878" s="1463" t="s">
        <v>6119</v>
      </c>
      <c r="C2878" s="1463" t="s">
        <v>6120</v>
      </c>
      <c r="D2878" s="1469">
        <v>44719.0</v>
      </c>
      <c r="E2878" s="1470" t="s">
        <v>6121</v>
      </c>
      <c r="F2878" s="1471">
        <v>9.82509049E8</v>
      </c>
      <c r="G2878" s="1471">
        <v>9.82509049E8</v>
      </c>
      <c r="H2878" s="1472" t="b">
        <v>1</v>
      </c>
      <c r="I2878" s="1468" t="s">
        <v>76</v>
      </c>
      <c r="J2878" s="1472" t="b">
        <v>1</v>
      </c>
      <c r="K2878" s="1468" t="s">
        <v>4929</v>
      </c>
      <c r="L2878" s="1475">
        <v>6.69232E15</v>
      </c>
      <c r="M2878" s="1463" t="s">
        <v>2464</v>
      </c>
      <c r="N2878" s="1463" t="s">
        <v>263</v>
      </c>
      <c r="O2878" s="1463" t="s">
        <v>263</v>
      </c>
      <c r="P2878" s="1463" t="s">
        <v>2464</v>
      </c>
    </row>
    <row r="2879" hidden="1">
      <c r="A2879" s="1464">
        <v>3077.0</v>
      </c>
      <c r="B2879" s="1463" t="s">
        <v>6122</v>
      </c>
      <c r="C2879" s="1463" t="s">
        <v>6123</v>
      </c>
      <c r="D2879" s="1469">
        <v>44720.0</v>
      </c>
      <c r="E2879" s="1470" t="s">
        <v>6124</v>
      </c>
      <c r="F2879" s="1471">
        <v>6.11469694E8</v>
      </c>
      <c r="G2879" s="1471">
        <v>6.11469694E8</v>
      </c>
      <c r="H2879" s="1472" t="b">
        <v>0</v>
      </c>
      <c r="I2879" s="1468" t="s">
        <v>76</v>
      </c>
      <c r="J2879" s="1472" t="b">
        <v>0</v>
      </c>
      <c r="K2879" s="1468" t="s">
        <v>5142</v>
      </c>
      <c r="L2879" s="1471">
        <v>6.620964333E9</v>
      </c>
      <c r="M2879" s="1463" t="s">
        <v>2440</v>
      </c>
      <c r="N2879" s="1463" t="s">
        <v>263</v>
      </c>
      <c r="O2879" s="1463" t="s">
        <v>263</v>
      </c>
      <c r="P2879" s="1463" t="s">
        <v>9333</v>
      </c>
    </row>
    <row r="2880" hidden="1">
      <c r="A2880" s="1464">
        <v>3078.0</v>
      </c>
      <c r="B2880" s="1463" t="s">
        <v>18799</v>
      </c>
      <c r="C2880" s="1463" t="s">
        <v>18800</v>
      </c>
      <c r="D2880" s="1469">
        <v>44720.0</v>
      </c>
      <c r="E2880" s="1470" t="s">
        <v>18801</v>
      </c>
      <c r="F2880" s="1471">
        <v>9.36499954E8</v>
      </c>
      <c r="G2880" s="1471">
        <v>9.36499954E8</v>
      </c>
      <c r="H2880" s="1472" t="b">
        <v>0</v>
      </c>
      <c r="I2880" s="1468" t="s">
        <v>244</v>
      </c>
      <c r="J2880" s="1472" t="b">
        <v>0</v>
      </c>
      <c r="K2880" s="1468" t="s">
        <v>5142</v>
      </c>
      <c r="L2880" s="1471">
        <v>6.620964333E9</v>
      </c>
      <c r="M2880" s="1463" t="s">
        <v>5391</v>
      </c>
      <c r="N2880" s="1463" t="s">
        <v>244</v>
      </c>
      <c r="O2880" s="1463" t="s">
        <v>244</v>
      </c>
      <c r="P2880" s="1463" t="s">
        <v>5391</v>
      </c>
    </row>
    <row r="2881" hidden="1">
      <c r="A2881" s="1464">
        <v>3079.0</v>
      </c>
      <c r="B2881" s="1463" t="s">
        <v>18802</v>
      </c>
      <c r="C2881" s="1463" t="s">
        <v>18803</v>
      </c>
      <c r="D2881" s="1469">
        <v>44733.0</v>
      </c>
      <c r="E2881" s="1470" t="s">
        <v>18804</v>
      </c>
      <c r="F2881" s="1471">
        <v>6.10961616E8</v>
      </c>
      <c r="G2881" s="1471">
        <v>6.10961616E8</v>
      </c>
      <c r="H2881" s="1472" t="b">
        <v>0</v>
      </c>
      <c r="I2881" s="1468" t="s">
        <v>76</v>
      </c>
      <c r="J2881" s="1472" t="b">
        <v>0</v>
      </c>
      <c r="K2881" s="1468" t="s">
        <v>13602</v>
      </c>
      <c r="L2881" s="1476"/>
      <c r="M2881" s="1463" t="s">
        <v>2464</v>
      </c>
      <c r="N2881" s="1463" t="s">
        <v>5398</v>
      </c>
      <c r="O2881" s="1463" t="s">
        <v>5398</v>
      </c>
      <c r="P2881" s="1463" t="s">
        <v>2464</v>
      </c>
    </row>
    <row r="2882" hidden="1">
      <c r="A2882" s="1464">
        <v>3080.0</v>
      </c>
      <c r="B2882" s="1463" t="s">
        <v>18805</v>
      </c>
      <c r="C2882" s="1463" t="s">
        <v>18806</v>
      </c>
      <c r="D2882" s="1469">
        <v>44748.0</v>
      </c>
      <c r="E2882" s="1470" t="s">
        <v>18807</v>
      </c>
      <c r="F2882" s="1471">
        <v>8.30823148E8</v>
      </c>
      <c r="G2882" s="1471">
        <v>8.30823148E8</v>
      </c>
      <c r="H2882" s="1472" t="b">
        <v>0</v>
      </c>
      <c r="I2882" s="1468" t="s">
        <v>76</v>
      </c>
      <c r="J2882" s="1472" t="b">
        <v>0</v>
      </c>
      <c r="K2882" s="1468" t="s">
        <v>14736</v>
      </c>
      <c r="L2882" s="1471">
        <v>6.6944964881E10</v>
      </c>
      <c r="M2882" s="1463" t="s">
        <v>5089</v>
      </c>
      <c r="N2882" s="1463" t="s">
        <v>4931</v>
      </c>
      <c r="O2882" s="1463" t="s">
        <v>4931</v>
      </c>
      <c r="P2882" s="1474"/>
    </row>
    <row r="2883" hidden="1">
      <c r="A2883" s="1464">
        <v>3081.0</v>
      </c>
      <c r="B2883" s="1463" t="s">
        <v>18808</v>
      </c>
      <c r="C2883" s="1463" t="s">
        <v>18809</v>
      </c>
      <c r="D2883" s="1469">
        <v>44720.0</v>
      </c>
      <c r="E2883" s="1470" t="s">
        <v>18810</v>
      </c>
      <c r="F2883" s="1471">
        <v>6.55192322E8</v>
      </c>
      <c r="G2883" s="1471">
        <v>6.55192322E8</v>
      </c>
      <c r="H2883" s="1472" t="b">
        <v>0</v>
      </c>
      <c r="I2883" s="1468" t="s">
        <v>5691</v>
      </c>
      <c r="J2883" s="1472" t="b">
        <v>0</v>
      </c>
      <c r="K2883" s="1468" t="s">
        <v>14736</v>
      </c>
      <c r="L2883" s="1471">
        <v>6.6944964881E10</v>
      </c>
      <c r="M2883" s="1463" t="s">
        <v>2464</v>
      </c>
      <c r="N2883" s="1474"/>
      <c r="O2883" s="1474"/>
      <c r="P2883" s="1463" t="s">
        <v>2464</v>
      </c>
    </row>
    <row r="2884" hidden="1">
      <c r="A2884" s="1464">
        <v>3082.0</v>
      </c>
      <c r="B2884" s="1463" t="s">
        <v>18811</v>
      </c>
      <c r="C2884" s="1463" t="s">
        <v>18812</v>
      </c>
      <c r="D2884" s="1469">
        <v>45113.0</v>
      </c>
      <c r="E2884" s="1470" t="s">
        <v>18813</v>
      </c>
      <c r="F2884" s="1471">
        <v>6.45065695E8</v>
      </c>
      <c r="G2884" s="1471">
        <v>6.45065695E8</v>
      </c>
      <c r="H2884" s="1472" t="b">
        <v>0</v>
      </c>
      <c r="I2884" s="1468" t="s">
        <v>76</v>
      </c>
      <c r="J2884" s="1472" t="b">
        <v>0</v>
      </c>
      <c r="K2884" s="1468" t="s">
        <v>4940</v>
      </c>
      <c r="L2884" s="1471">
        <v>6.68193916E10</v>
      </c>
      <c r="M2884" s="1463" t="s">
        <v>2437</v>
      </c>
      <c r="N2884" s="1463" t="s">
        <v>5633</v>
      </c>
      <c r="O2884" s="1463" t="s">
        <v>5633</v>
      </c>
      <c r="P2884" s="1463" t="s">
        <v>2437</v>
      </c>
    </row>
    <row r="2885" hidden="1">
      <c r="A2885" s="1464">
        <v>3083.0</v>
      </c>
      <c r="B2885" s="1463" t="s">
        <v>18814</v>
      </c>
      <c r="C2885" s="1463" t="s">
        <v>18815</v>
      </c>
      <c r="D2885" s="1469">
        <v>44734.0</v>
      </c>
      <c r="E2885" s="1470" t="s">
        <v>18816</v>
      </c>
      <c r="F2885" s="1471">
        <v>9.51212252E8</v>
      </c>
      <c r="G2885" s="1471">
        <v>9.51212252E8</v>
      </c>
      <c r="H2885" s="1472" t="b">
        <v>0</v>
      </c>
      <c r="I2885" s="1468" t="s">
        <v>76</v>
      </c>
      <c r="J2885" s="1472" t="b">
        <v>0</v>
      </c>
      <c r="K2885" s="1468" t="s">
        <v>14736</v>
      </c>
      <c r="L2885" s="1471">
        <v>6.6944964881E10</v>
      </c>
      <c r="M2885" s="1463" t="s">
        <v>2426</v>
      </c>
      <c r="O2885" s="1474"/>
      <c r="P2885" s="1463" t="s">
        <v>2426</v>
      </c>
    </row>
    <row r="2886" hidden="1">
      <c r="A2886" s="1464">
        <v>3084.0</v>
      </c>
      <c r="B2886" s="1463" t="s">
        <v>12545</v>
      </c>
      <c r="C2886" s="1463" t="s">
        <v>12545</v>
      </c>
      <c r="D2886" s="1469">
        <v>44652.0</v>
      </c>
      <c r="E2886" s="1470" t="s">
        <v>18817</v>
      </c>
      <c r="F2886" s="1471">
        <v>3.289913E7</v>
      </c>
      <c r="G2886" s="1471">
        <v>8.61072325E8</v>
      </c>
      <c r="H2886" s="1472" t="b">
        <v>0</v>
      </c>
      <c r="I2886" s="1468" t="s">
        <v>5608</v>
      </c>
      <c r="J2886" s="1472" t="b">
        <v>1</v>
      </c>
      <c r="K2886" s="1473"/>
      <c r="L2886" s="1473"/>
      <c r="M2886" s="1463" t="s">
        <v>2426</v>
      </c>
      <c r="O2886" s="1474"/>
      <c r="P2886" s="1463" t="s">
        <v>2426</v>
      </c>
    </row>
    <row r="2887">
      <c r="A2887" s="1464">
        <v>3085.0</v>
      </c>
      <c r="B2887" s="1463" t="s">
        <v>6126</v>
      </c>
      <c r="C2887" s="1463" t="s">
        <v>6127</v>
      </c>
      <c r="D2887" s="1469">
        <v>44562.0</v>
      </c>
      <c r="E2887" s="1470" t="s">
        <v>6128</v>
      </c>
      <c r="F2887" s="1471">
        <v>2.0953105E7</v>
      </c>
      <c r="G2887" s="1471">
        <v>9.54821715E8</v>
      </c>
      <c r="H2887" s="1472" t="b">
        <v>1</v>
      </c>
      <c r="I2887" s="1468" t="s">
        <v>76</v>
      </c>
      <c r="J2887" s="1472" t="b">
        <v>1</v>
      </c>
      <c r="K2887" s="1468" t="s">
        <v>1077</v>
      </c>
      <c r="L2887" s="1471">
        <v>6.6618258585E10</v>
      </c>
      <c r="M2887" s="1463" t="s">
        <v>2437</v>
      </c>
      <c r="N2887" s="1463" t="s">
        <v>263</v>
      </c>
      <c r="O2887" s="1463" t="s">
        <v>263</v>
      </c>
      <c r="P2887" s="1463" t="s">
        <v>6490</v>
      </c>
    </row>
    <row r="2888" hidden="1">
      <c r="A2888" s="1464">
        <v>3086.0</v>
      </c>
      <c r="B2888" s="1463" t="s">
        <v>18818</v>
      </c>
      <c r="C2888" s="1463" t="s">
        <v>18818</v>
      </c>
      <c r="D2888" s="1469">
        <v>45076.0</v>
      </c>
      <c r="E2888" s="1470" t="s">
        <v>18819</v>
      </c>
      <c r="F2888" s="1471">
        <v>9.22811818E8</v>
      </c>
      <c r="G2888" s="1468" t="s">
        <v>5035</v>
      </c>
      <c r="H2888" s="1472" t="b">
        <v>0</v>
      </c>
      <c r="I2888" s="1468" t="s">
        <v>76</v>
      </c>
      <c r="J2888" s="1472" t="b">
        <v>1</v>
      </c>
      <c r="K2888" s="1468" t="s">
        <v>5036</v>
      </c>
      <c r="L2888" s="1471">
        <v>6.6839163158E10</v>
      </c>
      <c r="M2888" s="1463" t="s">
        <v>2426</v>
      </c>
      <c r="O2888" s="1474"/>
      <c r="P2888" s="1463" t="s">
        <v>2426</v>
      </c>
    </row>
    <row r="2889" hidden="1">
      <c r="A2889" s="1464">
        <v>3088.0</v>
      </c>
      <c r="B2889" s="1463" t="s">
        <v>18820</v>
      </c>
      <c r="C2889" s="1463" t="s">
        <v>18820</v>
      </c>
      <c r="D2889" s="1469">
        <v>43780.0</v>
      </c>
      <c r="E2889" s="1470" t="s">
        <v>18821</v>
      </c>
      <c r="F2889" s="1471">
        <v>9.22811818E8</v>
      </c>
      <c r="G2889" s="1468" t="s">
        <v>15490</v>
      </c>
      <c r="H2889" s="1472" t="b">
        <v>0</v>
      </c>
      <c r="I2889" s="1468" t="s">
        <v>76</v>
      </c>
      <c r="J2889" s="1472" t="b">
        <v>1</v>
      </c>
      <c r="K2889" s="1468" t="s">
        <v>5036</v>
      </c>
      <c r="L2889" s="1471">
        <v>6.6839163158E10</v>
      </c>
      <c r="M2889" s="1463" t="s">
        <v>2426</v>
      </c>
      <c r="O2889" s="1474"/>
      <c r="P2889" s="1463" t="s">
        <v>2426</v>
      </c>
    </row>
    <row r="2890" hidden="1">
      <c r="A2890" s="1464">
        <v>3089.0</v>
      </c>
      <c r="B2890" s="1463" t="s">
        <v>18822</v>
      </c>
      <c r="C2890" s="1463" t="s">
        <v>18823</v>
      </c>
      <c r="D2890" s="1469">
        <v>44721.0</v>
      </c>
      <c r="E2890" s="1470" t="s">
        <v>18824</v>
      </c>
      <c r="F2890" s="1471">
        <v>3.3265888E7</v>
      </c>
      <c r="G2890" s="1471">
        <v>3.3265888E7</v>
      </c>
      <c r="H2890" s="1472" t="b">
        <v>0</v>
      </c>
      <c r="I2890" s="1468" t="s">
        <v>9778</v>
      </c>
      <c r="J2890" s="1472" t="b">
        <v>1</v>
      </c>
      <c r="K2890" s="1473"/>
      <c r="L2890" s="1473"/>
      <c r="M2890" s="1463" t="s">
        <v>2426</v>
      </c>
      <c r="O2890" s="1474"/>
      <c r="P2890" s="1463" t="s">
        <v>2426</v>
      </c>
    </row>
    <row r="2891" hidden="1">
      <c r="A2891" s="1464">
        <v>3090.0</v>
      </c>
      <c r="B2891" s="1463" t="s">
        <v>18825</v>
      </c>
      <c r="C2891" s="1463" t="s">
        <v>18826</v>
      </c>
      <c r="D2891" s="1469">
        <v>44721.0</v>
      </c>
      <c r="E2891" s="1470" t="s">
        <v>18827</v>
      </c>
      <c r="F2891" s="1471">
        <v>3.3265888E7</v>
      </c>
      <c r="G2891" s="1471">
        <v>3.3265888E7</v>
      </c>
      <c r="H2891" s="1472" t="b">
        <v>0</v>
      </c>
      <c r="I2891" s="1468" t="s">
        <v>9778</v>
      </c>
      <c r="J2891" s="1472" t="b">
        <v>1</v>
      </c>
      <c r="K2891" s="1473"/>
      <c r="L2891" s="1473"/>
      <c r="M2891" s="1474"/>
      <c r="N2891" s="1474"/>
      <c r="O2891" s="1474"/>
      <c r="P2891" s="1474"/>
    </row>
    <row r="2892">
      <c r="A2892" s="1464">
        <v>3091.0</v>
      </c>
      <c r="B2892" s="1463" t="s">
        <v>6129</v>
      </c>
      <c r="C2892" s="1463" t="s">
        <v>6130</v>
      </c>
      <c r="D2892" s="1469">
        <v>44774.0</v>
      </c>
      <c r="E2892" s="1470" t="s">
        <v>6131</v>
      </c>
      <c r="F2892" s="1471">
        <v>3.289913E7</v>
      </c>
      <c r="G2892" s="1471">
        <v>3.289913E7</v>
      </c>
      <c r="H2892" s="1472" t="b">
        <v>1</v>
      </c>
      <c r="I2892" s="1468" t="s">
        <v>5608</v>
      </c>
      <c r="J2892" s="1472" t="b">
        <v>1</v>
      </c>
      <c r="K2892" s="1468" t="s">
        <v>4936</v>
      </c>
      <c r="L2892" s="1471">
        <v>6.6909921784E10</v>
      </c>
      <c r="M2892" s="1463" t="s">
        <v>2426</v>
      </c>
      <c r="N2892" s="1463" t="s">
        <v>263</v>
      </c>
      <c r="O2892" s="1463" t="s">
        <v>263</v>
      </c>
      <c r="P2892" s="1463" t="s">
        <v>2426</v>
      </c>
    </row>
    <row r="2893">
      <c r="A2893" s="1464">
        <v>3092.0</v>
      </c>
      <c r="B2893" s="1463" t="s">
        <v>6133</v>
      </c>
      <c r="C2893" s="1463" t="s">
        <v>6134</v>
      </c>
      <c r="D2893" s="1469">
        <v>44742.0</v>
      </c>
      <c r="E2893" s="1470" t="s">
        <v>6135</v>
      </c>
      <c r="F2893" s="1471">
        <v>2.2485511E7</v>
      </c>
      <c r="G2893" s="1471">
        <v>8.42082408E8</v>
      </c>
      <c r="H2893" s="1472" t="b">
        <v>1</v>
      </c>
      <c r="I2893" s="1468" t="s">
        <v>76</v>
      </c>
      <c r="J2893" s="1472" t="b">
        <v>1</v>
      </c>
      <c r="K2893" s="1468" t="s">
        <v>5142</v>
      </c>
      <c r="L2893" s="1471">
        <v>6.620964333E9</v>
      </c>
      <c r="M2893" s="1463" t="s">
        <v>2426</v>
      </c>
      <c r="N2893" s="1463" t="s">
        <v>263</v>
      </c>
      <c r="O2893" s="1463" t="s">
        <v>263</v>
      </c>
      <c r="P2893" s="1463" t="s">
        <v>9422</v>
      </c>
    </row>
    <row r="2894" hidden="1">
      <c r="A2894" s="1464">
        <v>3093.0</v>
      </c>
      <c r="B2894" s="1463" t="s">
        <v>18828</v>
      </c>
      <c r="C2894" s="1463" t="s">
        <v>18829</v>
      </c>
      <c r="D2894" s="1469">
        <v>44739.0</v>
      </c>
      <c r="E2894" s="1470" t="s">
        <v>18830</v>
      </c>
      <c r="F2894" s="1471">
        <v>7.5656807E7</v>
      </c>
      <c r="G2894" s="1471">
        <v>7.5656807E7</v>
      </c>
      <c r="H2894" s="1472" t="b">
        <v>0</v>
      </c>
      <c r="I2894" s="1468" t="s">
        <v>244</v>
      </c>
      <c r="J2894" s="1472" t="b">
        <v>1</v>
      </c>
      <c r="K2894" s="1468" t="s">
        <v>14736</v>
      </c>
      <c r="L2894" s="1471">
        <v>6.6944964881E10</v>
      </c>
      <c r="M2894" s="1474"/>
      <c r="N2894" s="1463" t="s">
        <v>5848</v>
      </c>
      <c r="O2894" s="1463" t="s">
        <v>5848</v>
      </c>
      <c r="P2894" s="1474"/>
    </row>
    <row r="2895">
      <c r="A2895" s="1464">
        <v>3094.0</v>
      </c>
      <c r="B2895" s="1463" t="s">
        <v>6136</v>
      </c>
      <c r="C2895" s="1463" t="s">
        <v>6137</v>
      </c>
      <c r="D2895" s="1469">
        <v>44733.0</v>
      </c>
      <c r="E2895" s="1470" t="s">
        <v>6138</v>
      </c>
      <c r="F2895" s="1471">
        <v>8.09289239E8</v>
      </c>
      <c r="G2895" s="1471">
        <v>8.09289239E8</v>
      </c>
      <c r="H2895" s="1472" t="b">
        <v>1</v>
      </c>
      <c r="I2895" s="1468" t="s">
        <v>76</v>
      </c>
      <c r="J2895" s="1472" t="b">
        <v>1</v>
      </c>
      <c r="K2895" s="1468" t="s">
        <v>5142</v>
      </c>
      <c r="L2895" s="1471">
        <v>6.620964333E9</v>
      </c>
      <c r="M2895" s="1463" t="s">
        <v>2464</v>
      </c>
      <c r="N2895" s="1463" t="s">
        <v>263</v>
      </c>
      <c r="O2895" s="1463" t="s">
        <v>263</v>
      </c>
      <c r="P2895" s="1463" t="s">
        <v>2464</v>
      </c>
    </row>
    <row r="2896" hidden="1">
      <c r="A2896" s="1464">
        <v>3095.0</v>
      </c>
      <c r="B2896" s="1463" t="s">
        <v>18831</v>
      </c>
      <c r="C2896" s="1463" t="s">
        <v>18832</v>
      </c>
      <c r="D2896" s="1469">
        <v>44743.0</v>
      </c>
      <c r="E2896" s="1470" t="s">
        <v>18833</v>
      </c>
      <c r="F2896" s="1471">
        <v>9.41462663E8</v>
      </c>
      <c r="G2896" s="1471">
        <v>6.31964999E8</v>
      </c>
      <c r="H2896" s="1472" t="b">
        <v>0</v>
      </c>
      <c r="I2896" s="1468" t="s">
        <v>5541</v>
      </c>
      <c r="J2896" s="1472" t="b">
        <v>0</v>
      </c>
      <c r="K2896" s="1468" t="s">
        <v>14075</v>
      </c>
      <c r="L2896" s="1471">
        <v>6.6956633642E10</v>
      </c>
      <c r="M2896" s="1474"/>
      <c r="N2896" s="1474"/>
      <c r="O2896" s="1474"/>
      <c r="P2896" s="1474"/>
    </row>
    <row r="2897" hidden="1">
      <c r="A2897" s="1464">
        <v>3096.0</v>
      </c>
      <c r="B2897" s="1463" t="s">
        <v>18834</v>
      </c>
      <c r="C2897" s="1463" t="s">
        <v>18835</v>
      </c>
      <c r="D2897" s="1469">
        <v>44733.0</v>
      </c>
      <c r="E2897" s="1470" t="s">
        <v>18836</v>
      </c>
      <c r="F2897" s="1471">
        <v>8.08505528E8</v>
      </c>
      <c r="G2897" s="1471">
        <v>8.08505528E8</v>
      </c>
      <c r="H2897" s="1472" t="b">
        <v>0</v>
      </c>
      <c r="I2897" s="1468" t="s">
        <v>76</v>
      </c>
      <c r="J2897" s="1472" t="b">
        <v>0</v>
      </c>
      <c r="K2897" s="1468" t="s">
        <v>14075</v>
      </c>
      <c r="L2897" s="1471">
        <v>6.6956633642E10</v>
      </c>
      <c r="M2897" s="1463" t="s">
        <v>5300</v>
      </c>
      <c r="N2897" s="1463" t="s">
        <v>5300</v>
      </c>
      <c r="O2897" s="1474"/>
      <c r="P2897" s="1474"/>
    </row>
    <row r="2898" hidden="1">
      <c r="A2898" s="1464">
        <v>3097.0</v>
      </c>
      <c r="B2898" s="1463" t="s">
        <v>18837</v>
      </c>
      <c r="C2898" s="1463" t="s">
        <v>18838</v>
      </c>
      <c r="D2898" s="1469">
        <v>44727.0</v>
      </c>
      <c r="E2898" s="1470" t="s">
        <v>18839</v>
      </c>
      <c r="F2898" s="1471">
        <v>9.09901185E8</v>
      </c>
      <c r="G2898" s="1471">
        <v>9.09901185E8</v>
      </c>
      <c r="H2898" s="1472" t="b">
        <v>0</v>
      </c>
      <c r="I2898" s="1468" t="s">
        <v>76</v>
      </c>
      <c r="J2898" s="1472" t="b">
        <v>0</v>
      </c>
      <c r="K2898" s="1468" t="s">
        <v>1077</v>
      </c>
      <c r="L2898" s="1471">
        <v>6.6618258585E10</v>
      </c>
      <c r="M2898" s="1463" t="s">
        <v>2937</v>
      </c>
      <c r="N2898" s="1463" t="s">
        <v>8535</v>
      </c>
      <c r="O2898" s="1474"/>
      <c r="P2898" s="1463" t="s">
        <v>2937</v>
      </c>
    </row>
    <row r="2899" hidden="1">
      <c r="A2899" s="1464">
        <v>3098.0</v>
      </c>
      <c r="B2899" s="1463" t="s">
        <v>18840</v>
      </c>
      <c r="C2899" s="1463" t="s">
        <v>18841</v>
      </c>
      <c r="D2899" s="1469">
        <v>44733.0</v>
      </c>
      <c r="E2899" s="1470" t="s">
        <v>18842</v>
      </c>
      <c r="F2899" s="1471">
        <v>9.71380897E8</v>
      </c>
      <c r="G2899" s="1471">
        <v>9.71380897E8</v>
      </c>
      <c r="H2899" s="1472" t="b">
        <v>0</v>
      </c>
      <c r="I2899" s="1468" t="s">
        <v>76</v>
      </c>
      <c r="J2899" s="1472" t="b">
        <v>0</v>
      </c>
      <c r="K2899" s="1468" t="s">
        <v>5142</v>
      </c>
      <c r="L2899" s="1471">
        <v>6.620964333E9</v>
      </c>
      <c r="M2899" s="1463" t="s">
        <v>2437</v>
      </c>
      <c r="N2899" s="1463" t="s">
        <v>5284</v>
      </c>
      <c r="O2899" s="1463" t="s">
        <v>5165</v>
      </c>
      <c r="P2899" s="1463" t="s">
        <v>6462</v>
      </c>
    </row>
    <row r="2900" hidden="1">
      <c r="A2900" s="1464">
        <v>3099.0</v>
      </c>
      <c r="B2900" s="1463" t="s">
        <v>18843</v>
      </c>
      <c r="C2900" s="1463" t="s">
        <v>18844</v>
      </c>
      <c r="D2900" s="1469">
        <v>44737.0</v>
      </c>
      <c r="E2900" s="1470" t="s">
        <v>18845</v>
      </c>
      <c r="F2900" s="1471">
        <v>9.87983697E8</v>
      </c>
      <c r="G2900" s="1471">
        <v>9.87983697E8</v>
      </c>
      <c r="H2900" s="1472" t="b">
        <v>0</v>
      </c>
      <c r="I2900" s="1468" t="s">
        <v>76</v>
      </c>
      <c r="J2900" s="1472" t="b">
        <v>0</v>
      </c>
      <c r="K2900" s="1468" t="s">
        <v>14075</v>
      </c>
      <c r="L2900" s="1471">
        <v>6.6956633642E10</v>
      </c>
      <c r="M2900" s="1474"/>
      <c r="N2900" s="1474"/>
      <c r="O2900" s="1474"/>
      <c r="P2900" s="1474"/>
    </row>
    <row r="2901" hidden="1">
      <c r="A2901" s="1464">
        <v>3100.0</v>
      </c>
      <c r="B2901" s="1463" t="s">
        <v>18846</v>
      </c>
      <c r="C2901" s="1463" t="s">
        <v>18847</v>
      </c>
      <c r="D2901" s="1469">
        <v>44733.0</v>
      </c>
      <c r="E2901" s="1470" t="s">
        <v>18848</v>
      </c>
      <c r="F2901" s="1471">
        <v>8.03985365E8</v>
      </c>
      <c r="G2901" s="1471">
        <v>8.03985365E8</v>
      </c>
      <c r="H2901" s="1472" t="b">
        <v>0</v>
      </c>
      <c r="I2901" s="1468" t="s">
        <v>76</v>
      </c>
      <c r="J2901" s="1472" t="b">
        <v>0</v>
      </c>
      <c r="K2901" s="1468" t="s">
        <v>13602</v>
      </c>
      <c r="L2901" s="1476"/>
      <c r="M2901" s="1463" t="s">
        <v>2432</v>
      </c>
      <c r="N2901" s="1463" t="s">
        <v>5398</v>
      </c>
      <c r="O2901" s="1463" t="s">
        <v>18849</v>
      </c>
      <c r="P2901" s="1463" t="s">
        <v>2432</v>
      </c>
    </row>
    <row r="2902" hidden="1">
      <c r="A2902" s="1464">
        <v>3101.0</v>
      </c>
      <c r="B2902" s="1463" t="s">
        <v>18850</v>
      </c>
      <c r="C2902" s="1463" t="s">
        <v>18851</v>
      </c>
      <c r="D2902" s="1469">
        <v>44732.0</v>
      </c>
      <c r="E2902" s="1470" t="s">
        <v>18852</v>
      </c>
      <c r="F2902" s="1471">
        <v>6.25525354E8</v>
      </c>
      <c r="G2902" s="1471">
        <v>6.25525354E8</v>
      </c>
      <c r="H2902" s="1472" t="b">
        <v>0</v>
      </c>
      <c r="I2902" s="1468" t="s">
        <v>76</v>
      </c>
      <c r="J2902" s="1472" t="b">
        <v>0</v>
      </c>
      <c r="K2902" s="1468" t="s">
        <v>5142</v>
      </c>
      <c r="L2902" s="1471">
        <v>6.620964333E9</v>
      </c>
      <c r="M2902" s="1463" t="s">
        <v>2464</v>
      </c>
      <c r="N2902" s="1463" t="s">
        <v>5196</v>
      </c>
      <c r="O2902" s="1463" t="s">
        <v>18853</v>
      </c>
      <c r="P2902" s="1463" t="s">
        <v>2464</v>
      </c>
    </row>
    <row r="2903" hidden="1">
      <c r="A2903" s="1464">
        <v>3102.0</v>
      </c>
      <c r="B2903" s="1463" t="s">
        <v>18854</v>
      </c>
      <c r="C2903" s="1463" t="s">
        <v>18855</v>
      </c>
      <c r="D2903" s="1469">
        <v>44762.0</v>
      </c>
      <c r="E2903" s="1470" t="s">
        <v>18856</v>
      </c>
      <c r="F2903" s="1471">
        <v>8.16027525E8</v>
      </c>
      <c r="G2903" s="1471">
        <v>8.16027525E8</v>
      </c>
      <c r="H2903" s="1472" t="b">
        <v>0</v>
      </c>
      <c r="I2903" s="1468" t="s">
        <v>6296</v>
      </c>
      <c r="J2903" s="1472" t="b">
        <v>0</v>
      </c>
      <c r="K2903" s="1468" t="s">
        <v>5142</v>
      </c>
      <c r="L2903" s="1471">
        <v>6.620964333E9</v>
      </c>
      <c r="M2903" s="1463" t="s">
        <v>2464</v>
      </c>
      <c r="N2903" s="1463" t="s">
        <v>6296</v>
      </c>
      <c r="O2903" s="1463" t="s">
        <v>6296</v>
      </c>
      <c r="P2903" s="1463" t="s">
        <v>2464</v>
      </c>
    </row>
    <row r="2904" hidden="1">
      <c r="A2904" s="1464">
        <v>3103.0</v>
      </c>
      <c r="B2904" s="1463" t="s">
        <v>18857</v>
      </c>
      <c r="C2904" s="1463" t="s">
        <v>18858</v>
      </c>
      <c r="D2904" s="1469">
        <v>44725.0</v>
      </c>
      <c r="E2904" s="1470" t="s">
        <v>18859</v>
      </c>
      <c r="F2904" s="1471">
        <v>6.24207599E8</v>
      </c>
      <c r="G2904" s="1471">
        <v>6.24207599E8</v>
      </c>
      <c r="H2904" s="1472" t="b">
        <v>0</v>
      </c>
      <c r="I2904" s="1468" t="s">
        <v>76</v>
      </c>
      <c r="J2904" s="1472" t="b">
        <v>0</v>
      </c>
      <c r="K2904" s="1468" t="s">
        <v>1204</v>
      </c>
      <c r="L2904" s="1471">
        <v>6.6839565594E10</v>
      </c>
      <c r="M2904" s="1463" t="s">
        <v>2464</v>
      </c>
      <c r="N2904" s="1463" t="s">
        <v>4951</v>
      </c>
      <c r="O2904" s="1474"/>
      <c r="P2904" s="1463" t="s">
        <v>2464</v>
      </c>
    </row>
    <row r="2905" hidden="1">
      <c r="A2905" s="1464">
        <v>3104.0</v>
      </c>
      <c r="B2905" s="1463" t="s">
        <v>18860</v>
      </c>
      <c r="C2905" s="1463" t="s">
        <v>18861</v>
      </c>
      <c r="D2905" s="1469">
        <v>44725.0</v>
      </c>
      <c r="E2905" s="1470" t="s">
        <v>18862</v>
      </c>
      <c r="F2905" s="1471">
        <v>9.91426447E8</v>
      </c>
      <c r="G2905" s="1471">
        <v>9.91426447E8</v>
      </c>
      <c r="H2905" s="1472" t="b">
        <v>0</v>
      </c>
      <c r="I2905" s="1468" t="s">
        <v>76</v>
      </c>
      <c r="J2905" s="1472" t="b">
        <v>0</v>
      </c>
      <c r="K2905" s="1468" t="s">
        <v>13602</v>
      </c>
      <c r="L2905" s="1476"/>
      <c r="M2905" s="1463" t="s">
        <v>2659</v>
      </c>
      <c r="N2905" s="1463" t="s">
        <v>5052</v>
      </c>
      <c r="O2905" s="1463" t="s">
        <v>5052</v>
      </c>
      <c r="P2905" s="1463" t="s">
        <v>2659</v>
      </c>
    </row>
    <row r="2906" hidden="1">
      <c r="A2906" s="1464">
        <v>3105.0</v>
      </c>
      <c r="B2906" s="1463" t="s">
        <v>18863</v>
      </c>
      <c r="C2906" s="1463" t="s">
        <v>18864</v>
      </c>
      <c r="D2906" s="1469">
        <v>44725.0</v>
      </c>
      <c r="E2906" s="1470" t="s">
        <v>18865</v>
      </c>
      <c r="F2906" s="1471">
        <v>6.54377599E8</v>
      </c>
      <c r="G2906" s="1471">
        <v>6.54377599E8</v>
      </c>
      <c r="H2906" s="1472" t="b">
        <v>0</v>
      </c>
      <c r="I2906" s="1468" t="s">
        <v>76</v>
      </c>
      <c r="J2906" s="1472" t="b">
        <v>0</v>
      </c>
      <c r="K2906" s="1468" t="s">
        <v>1204</v>
      </c>
      <c r="L2906" s="1471">
        <v>6.6839565594E10</v>
      </c>
      <c r="M2906" s="1463" t="s">
        <v>2464</v>
      </c>
      <c r="N2906" s="1463" t="s">
        <v>5196</v>
      </c>
      <c r="O2906" s="1463" t="s">
        <v>5196</v>
      </c>
      <c r="P2906" s="1463" t="s">
        <v>2464</v>
      </c>
    </row>
    <row r="2907" hidden="1">
      <c r="A2907" s="1464">
        <v>3106.0</v>
      </c>
      <c r="B2907" s="1463" t="s">
        <v>18866</v>
      </c>
      <c r="C2907" s="1463" t="s">
        <v>18867</v>
      </c>
      <c r="D2907" s="1469">
        <v>44725.0</v>
      </c>
      <c r="E2907" s="1470" t="s">
        <v>18868</v>
      </c>
      <c r="F2907" s="1471">
        <v>6.23307599E8</v>
      </c>
      <c r="G2907" s="1471">
        <v>6.23307599E8</v>
      </c>
      <c r="H2907" s="1472" t="b">
        <v>0</v>
      </c>
      <c r="I2907" s="1468" t="s">
        <v>76</v>
      </c>
      <c r="J2907" s="1472" t="b">
        <v>0</v>
      </c>
      <c r="K2907" s="1468" t="s">
        <v>1204</v>
      </c>
      <c r="L2907" s="1471">
        <v>6.6839565594E10</v>
      </c>
      <c r="M2907" s="1463" t="s">
        <v>2464</v>
      </c>
      <c r="N2907" s="1463" t="s">
        <v>5479</v>
      </c>
      <c r="O2907" s="1474"/>
      <c r="P2907" s="1463" t="s">
        <v>2464</v>
      </c>
    </row>
    <row r="2908" hidden="1">
      <c r="A2908" s="1464">
        <v>3107.0</v>
      </c>
      <c r="B2908" s="1463" t="s">
        <v>18869</v>
      </c>
      <c r="C2908" s="1463" t="s">
        <v>18870</v>
      </c>
      <c r="D2908" s="1469">
        <v>44729.0</v>
      </c>
      <c r="E2908" s="1470" t="s">
        <v>18871</v>
      </c>
      <c r="F2908" s="1471">
        <v>6.25549851E8</v>
      </c>
      <c r="G2908" s="1471">
        <v>6.25549851E8</v>
      </c>
      <c r="H2908" s="1472" t="b">
        <v>0</v>
      </c>
      <c r="I2908" s="1468" t="s">
        <v>76</v>
      </c>
      <c r="J2908" s="1472" t="b">
        <v>0</v>
      </c>
      <c r="K2908" s="1468" t="s">
        <v>14736</v>
      </c>
      <c r="L2908" s="1471">
        <v>6.6944964881E10</v>
      </c>
      <c r="M2908" s="1463" t="s">
        <v>5415</v>
      </c>
      <c r="N2908" s="1463" t="s">
        <v>5415</v>
      </c>
      <c r="O2908" s="1474"/>
      <c r="P2908" s="1474"/>
    </row>
    <row r="2909" hidden="1">
      <c r="A2909" s="1464">
        <v>3108.0</v>
      </c>
      <c r="B2909" s="1463" t="s">
        <v>18872</v>
      </c>
      <c r="C2909" s="1463" t="s">
        <v>18873</v>
      </c>
      <c r="D2909" s="1469">
        <v>44733.0</v>
      </c>
      <c r="E2909" s="1470" t="s">
        <v>18874</v>
      </c>
      <c r="F2909" s="1471">
        <v>9.35827599E8</v>
      </c>
      <c r="G2909" s="1471">
        <v>9.35827599E8</v>
      </c>
      <c r="H2909" s="1472" t="b">
        <v>0</v>
      </c>
      <c r="I2909" s="1468" t="s">
        <v>76</v>
      </c>
      <c r="J2909" s="1472" t="b">
        <v>0</v>
      </c>
      <c r="K2909" s="1468" t="s">
        <v>1204</v>
      </c>
      <c r="L2909" s="1471">
        <v>6.6839565594E10</v>
      </c>
      <c r="M2909" s="1463" t="s">
        <v>2464</v>
      </c>
      <c r="N2909" s="1463" t="s">
        <v>5196</v>
      </c>
      <c r="O2909" s="1463" t="s">
        <v>5196</v>
      </c>
      <c r="P2909" s="1463" t="s">
        <v>2464</v>
      </c>
    </row>
    <row r="2910" hidden="1">
      <c r="A2910" s="1464">
        <v>3109.0</v>
      </c>
      <c r="B2910" s="1463" t="s">
        <v>18875</v>
      </c>
      <c r="C2910" s="1463" t="s">
        <v>18876</v>
      </c>
      <c r="D2910" s="1469">
        <v>44725.0</v>
      </c>
      <c r="E2910" s="1470" t="s">
        <v>18877</v>
      </c>
      <c r="F2910" s="1471">
        <v>6.16497599E8</v>
      </c>
      <c r="G2910" s="1471">
        <v>6.16497599E8</v>
      </c>
      <c r="H2910" s="1472" t="b">
        <v>0</v>
      </c>
      <c r="I2910" s="1468" t="s">
        <v>76</v>
      </c>
      <c r="J2910" s="1472" t="b">
        <v>0</v>
      </c>
      <c r="K2910" s="1468" t="s">
        <v>1204</v>
      </c>
      <c r="L2910" s="1471">
        <v>6.6839565594E10</v>
      </c>
      <c r="M2910" s="1463" t="s">
        <v>2464</v>
      </c>
      <c r="N2910" s="1463" t="s">
        <v>5345</v>
      </c>
      <c r="O2910" s="1474"/>
      <c r="P2910" s="1463" t="s">
        <v>2464</v>
      </c>
    </row>
    <row r="2911" hidden="1">
      <c r="A2911" s="1464">
        <v>3110.0</v>
      </c>
      <c r="B2911" s="1463" t="s">
        <v>18878</v>
      </c>
      <c r="C2911" s="1463" t="s">
        <v>18879</v>
      </c>
      <c r="D2911" s="1469">
        <v>44725.0</v>
      </c>
      <c r="E2911" s="1470" t="s">
        <v>18880</v>
      </c>
      <c r="F2911" s="1471">
        <v>6.15687599E8</v>
      </c>
      <c r="G2911" s="1471">
        <v>6.15687599E8</v>
      </c>
      <c r="H2911" s="1472" t="b">
        <v>0</v>
      </c>
      <c r="I2911" s="1468" t="s">
        <v>76</v>
      </c>
      <c r="J2911" s="1472" t="b">
        <v>0</v>
      </c>
      <c r="K2911" s="1468" t="s">
        <v>1204</v>
      </c>
      <c r="L2911" s="1471">
        <v>6.6839565594E10</v>
      </c>
      <c r="M2911" s="1463" t="s">
        <v>2464</v>
      </c>
      <c r="N2911" s="1463" t="s">
        <v>5098</v>
      </c>
      <c r="P2911" s="1463" t="s">
        <v>2464</v>
      </c>
    </row>
    <row r="2912">
      <c r="A2912" s="1464">
        <v>3111.0</v>
      </c>
      <c r="B2912" s="1463" t="s">
        <v>6140</v>
      </c>
      <c r="C2912" s="1463" t="s">
        <v>6141</v>
      </c>
      <c r="D2912" s="1469">
        <v>44389.0</v>
      </c>
      <c r="E2912" s="1470" t="s">
        <v>6142</v>
      </c>
      <c r="F2912" s="1471">
        <v>2.5087275E7</v>
      </c>
      <c r="G2912" s="1471">
        <v>6.32736555E8</v>
      </c>
      <c r="H2912" s="1472" t="b">
        <v>1</v>
      </c>
      <c r="I2912" s="1468" t="s">
        <v>76</v>
      </c>
      <c r="J2912" s="1472" t="b">
        <v>1</v>
      </c>
      <c r="K2912" s="1468" t="s">
        <v>1077</v>
      </c>
      <c r="L2912" s="1471">
        <v>6.6618258585E10</v>
      </c>
      <c r="M2912" s="1463" t="s">
        <v>2426</v>
      </c>
      <c r="N2912" s="1463" t="s">
        <v>263</v>
      </c>
      <c r="O2912" s="1463" t="s">
        <v>263</v>
      </c>
      <c r="P2912" s="1463" t="s">
        <v>8260</v>
      </c>
    </row>
    <row r="2913">
      <c r="A2913" s="1464">
        <v>3112.0</v>
      </c>
      <c r="B2913" s="1463" t="s">
        <v>18881</v>
      </c>
      <c r="C2913" s="1463" t="s">
        <v>18882</v>
      </c>
      <c r="D2913" s="1469">
        <v>45887.0</v>
      </c>
      <c r="E2913" s="1470" t="s">
        <v>18883</v>
      </c>
      <c r="F2913" s="1471">
        <v>2.0551234E7</v>
      </c>
      <c r="G2913" s="1471">
        <v>2.0551234E7</v>
      </c>
      <c r="H2913" s="1472" t="b">
        <v>1</v>
      </c>
      <c r="I2913" s="1468" t="s">
        <v>76</v>
      </c>
      <c r="J2913" s="1472" t="b">
        <v>1</v>
      </c>
      <c r="K2913" s="1468" t="s">
        <v>4929</v>
      </c>
      <c r="L2913" s="1475">
        <v>6.69232E15</v>
      </c>
      <c r="M2913" s="1463" t="s">
        <v>2437</v>
      </c>
      <c r="N2913" s="1463" t="s">
        <v>4954</v>
      </c>
      <c r="O2913" s="1463" t="s">
        <v>4954</v>
      </c>
      <c r="P2913" s="1463" t="s">
        <v>2437</v>
      </c>
    </row>
    <row r="2914">
      <c r="A2914" s="1464">
        <v>3113.0</v>
      </c>
      <c r="B2914" s="1463" t="s">
        <v>6143</v>
      </c>
      <c r="C2914" s="1463" t="s">
        <v>6144</v>
      </c>
      <c r="D2914" s="1469">
        <v>44728.0</v>
      </c>
      <c r="E2914" s="1470" t="s">
        <v>6145</v>
      </c>
      <c r="F2914" s="1471">
        <v>9.09826935E8</v>
      </c>
      <c r="G2914" s="1471">
        <v>9.09826935E8</v>
      </c>
      <c r="H2914" s="1472" t="b">
        <v>1</v>
      </c>
      <c r="I2914" s="1468" t="s">
        <v>244</v>
      </c>
      <c r="J2914" s="1472" t="b">
        <v>1</v>
      </c>
      <c r="K2914" s="1468" t="s">
        <v>5142</v>
      </c>
      <c r="L2914" s="1471">
        <v>6.620964333E9</v>
      </c>
      <c r="M2914" s="1463" t="s">
        <v>2464</v>
      </c>
      <c r="N2914" s="1463" t="s">
        <v>263</v>
      </c>
      <c r="O2914" s="1463" t="s">
        <v>263</v>
      </c>
      <c r="P2914" s="1463" t="s">
        <v>9583</v>
      </c>
    </row>
    <row r="2915" hidden="1">
      <c r="A2915" s="1464">
        <v>3114.0</v>
      </c>
      <c r="B2915" s="1463" t="s">
        <v>18884</v>
      </c>
      <c r="C2915" s="1463" t="s">
        <v>18885</v>
      </c>
      <c r="D2915" s="1469">
        <v>44727.0</v>
      </c>
      <c r="E2915" s="1470" t="s">
        <v>18886</v>
      </c>
      <c r="F2915" s="1471">
        <v>7.6316279E7</v>
      </c>
      <c r="G2915" s="1471">
        <v>7.6316279E7</v>
      </c>
      <c r="H2915" s="1472" t="b">
        <v>0</v>
      </c>
      <c r="I2915" s="1468" t="s">
        <v>244</v>
      </c>
      <c r="J2915" s="1472" t="b">
        <v>0</v>
      </c>
      <c r="K2915" s="1468" t="s">
        <v>16044</v>
      </c>
      <c r="L2915" s="1471">
        <v>6.6629264222E10</v>
      </c>
      <c r="M2915" s="1474"/>
      <c r="N2915" s="1474"/>
      <c r="O2915" s="1474"/>
      <c r="P2915" s="1474"/>
    </row>
    <row r="2916" hidden="1">
      <c r="A2916" s="1464">
        <v>3115.0</v>
      </c>
      <c r="B2916" s="1463" t="s">
        <v>18887</v>
      </c>
      <c r="C2916" s="1463" t="s">
        <v>18888</v>
      </c>
      <c r="D2916" s="1469">
        <v>44729.0</v>
      </c>
      <c r="E2916" s="1470" t="s">
        <v>18889</v>
      </c>
      <c r="F2916" s="1471">
        <v>7.6211699E7</v>
      </c>
      <c r="G2916" s="1471">
        <v>7.6211699E7</v>
      </c>
      <c r="H2916" s="1472" t="b">
        <v>0</v>
      </c>
      <c r="I2916" s="1468" t="s">
        <v>244</v>
      </c>
      <c r="J2916" s="1472" t="b">
        <v>1</v>
      </c>
      <c r="K2916" s="1468" t="s">
        <v>5142</v>
      </c>
      <c r="L2916" s="1471">
        <v>6.620964333E9</v>
      </c>
      <c r="M2916" s="1463" t="s">
        <v>2426</v>
      </c>
      <c r="N2916" s="1463" t="s">
        <v>244</v>
      </c>
      <c r="O2916" s="1463" t="s">
        <v>244</v>
      </c>
      <c r="P2916" s="1463" t="s">
        <v>2426</v>
      </c>
    </row>
    <row r="2917" hidden="1">
      <c r="A2917" s="1464">
        <v>3116.0</v>
      </c>
      <c r="B2917" s="1463" t="s">
        <v>18890</v>
      </c>
      <c r="C2917" s="1463" t="s">
        <v>18891</v>
      </c>
      <c r="D2917" s="1469">
        <v>44755.0</v>
      </c>
      <c r="E2917" s="1470" t="s">
        <v>18892</v>
      </c>
      <c r="F2917" s="1471">
        <v>9.555184E8</v>
      </c>
      <c r="G2917" s="1471">
        <v>9.555184E8</v>
      </c>
      <c r="H2917" s="1472" t="b">
        <v>0</v>
      </c>
      <c r="I2917" s="1468" t="s">
        <v>76</v>
      </c>
      <c r="J2917" s="1472" t="b">
        <v>0</v>
      </c>
      <c r="K2917" s="1468" t="s">
        <v>14075</v>
      </c>
      <c r="L2917" s="1471">
        <v>6.6956633642E10</v>
      </c>
      <c r="M2917" s="1463" t="s">
        <v>2437</v>
      </c>
      <c r="N2917" s="1463" t="s">
        <v>4931</v>
      </c>
      <c r="O2917" s="1463" t="s">
        <v>4931</v>
      </c>
      <c r="P2917" s="1463" t="s">
        <v>2437</v>
      </c>
    </row>
    <row r="2918">
      <c r="A2918" s="1464">
        <v>3117.0</v>
      </c>
      <c r="B2918" s="1463" t="s">
        <v>6147</v>
      </c>
      <c r="C2918" s="1463" t="s">
        <v>6147</v>
      </c>
      <c r="D2918" s="1469">
        <v>44735.0</v>
      </c>
      <c r="E2918" s="1470" t="s">
        <v>6148</v>
      </c>
      <c r="F2918" s="1471">
        <v>2.7968888E7</v>
      </c>
      <c r="G2918" s="1471">
        <v>2.7968888E7</v>
      </c>
      <c r="H2918" s="1472" t="b">
        <v>1</v>
      </c>
      <c r="I2918" s="1468" t="s">
        <v>76</v>
      </c>
      <c r="J2918" s="1472" t="b">
        <v>1</v>
      </c>
      <c r="K2918" s="1468" t="s">
        <v>4936</v>
      </c>
      <c r="L2918" s="1471">
        <v>6.6909921784E10</v>
      </c>
      <c r="M2918" s="1463" t="s">
        <v>2426</v>
      </c>
      <c r="N2918" s="1463" t="s">
        <v>263</v>
      </c>
      <c r="O2918" s="1463" t="s">
        <v>263</v>
      </c>
      <c r="P2918" s="1463" t="s">
        <v>2426</v>
      </c>
    </row>
    <row r="2919" hidden="1">
      <c r="A2919" s="1464">
        <v>3118.0</v>
      </c>
      <c r="B2919" s="1463" t="s">
        <v>18893</v>
      </c>
      <c r="C2919" s="1463" t="s">
        <v>18894</v>
      </c>
      <c r="D2919" s="1469">
        <v>44739.0</v>
      </c>
      <c r="E2919" s="1470" t="s">
        <v>18895</v>
      </c>
      <c r="F2919" s="1471">
        <v>9.82681087E8</v>
      </c>
      <c r="G2919" s="1471">
        <v>9.82681087E8</v>
      </c>
      <c r="H2919" s="1472" t="b">
        <v>0</v>
      </c>
      <c r="I2919" s="1468" t="s">
        <v>263</v>
      </c>
      <c r="J2919" s="1472" t="b">
        <v>1</v>
      </c>
      <c r="K2919" s="1468" t="s">
        <v>5142</v>
      </c>
      <c r="L2919" s="1471">
        <v>6.620964333E9</v>
      </c>
      <c r="M2919" s="1463" t="s">
        <v>2426</v>
      </c>
      <c r="N2919" s="1463" t="s">
        <v>263</v>
      </c>
      <c r="O2919" s="1463" t="s">
        <v>263</v>
      </c>
      <c r="P2919" s="1463" t="s">
        <v>5188</v>
      </c>
    </row>
    <row r="2920">
      <c r="A2920" s="1464">
        <v>3119.0</v>
      </c>
      <c r="B2920" s="1463" t="s">
        <v>6151</v>
      </c>
      <c r="C2920" s="1463" t="s">
        <v>6152</v>
      </c>
      <c r="D2920" s="1469">
        <v>44736.0</v>
      </c>
      <c r="E2920" s="1470" t="s">
        <v>6153</v>
      </c>
      <c r="F2920" s="1471">
        <v>2.6563939E7</v>
      </c>
      <c r="G2920" s="1471">
        <v>6.18236932E8</v>
      </c>
      <c r="H2920" s="1472" t="b">
        <v>1</v>
      </c>
      <c r="I2920" s="1468" t="s">
        <v>76</v>
      </c>
      <c r="J2920" s="1472" t="b">
        <v>1</v>
      </c>
      <c r="K2920" s="1468" t="s">
        <v>4936</v>
      </c>
      <c r="L2920" s="1471">
        <v>6.6909921784E10</v>
      </c>
      <c r="M2920" s="1463" t="s">
        <v>2437</v>
      </c>
      <c r="N2920" s="1463" t="s">
        <v>263</v>
      </c>
      <c r="O2920" s="1463" t="s">
        <v>263</v>
      </c>
      <c r="P2920" s="1463" t="s">
        <v>6977</v>
      </c>
    </row>
    <row r="2921" hidden="1">
      <c r="A2921" s="1464">
        <v>3120.0</v>
      </c>
      <c r="B2921" s="1463" t="s">
        <v>18896</v>
      </c>
      <c r="C2921" s="1463" t="s">
        <v>18896</v>
      </c>
      <c r="D2921" s="1469">
        <v>44734.0</v>
      </c>
      <c r="E2921" s="1470" t="s">
        <v>18897</v>
      </c>
      <c r="F2921" s="1471">
        <v>6.12819192E8</v>
      </c>
      <c r="G2921" s="1471">
        <v>6.12819192E8</v>
      </c>
      <c r="H2921" s="1472" t="b">
        <v>0</v>
      </c>
      <c r="I2921" s="1468" t="s">
        <v>244</v>
      </c>
      <c r="J2921" s="1472" t="b">
        <v>0</v>
      </c>
      <c r="K2921" s="1468" t="s">
        <v>5142</v>
      </c>
      <c r="L2921" s="1471">
        <v>6.620964333E9</v>
      </c>
      <c r="M2921" s="1463" t="s">
        <v>2426</v>
      </c>
      <c r="N2921" s="1463" t="s">
        <v>244</v>
      </c>
      <c r="O2921" s="1463" t="s">
        <v>244</v>
      </c>
      <c r="P2921" s="1463" t="s">
        <v>2426</v>
      </c>
    </row>
    <row r="2922">
      <c r="A2922" s="1464">
        <v>3121.0</v>
      </c>
      <c r="B2922" s="1463" t="s">
        <v>6154</v>
      </c>
      <c r="C2922" s="1463" t="s">
        <v>6155</v>
      </c>
      <c r="D2922" s="1469">
        <v>44729.0</v>
      </c>
      <c r="E2922" s="1470" t="s">
        <v>6156</v>
      </c>
      <c r="F2922" s="1471">
        <v>6.26824774E8</v>
      </c>
      <c r="G2922" s="1471">
        <v>6.26824774E8</v>
      </c>
      <c r="H2922" s="1472" t="b">
        <v>1</v>
      </c>
      <c r="I2922" s="1468" t="s">
        <v>244</v>
      </c>
      <c r="J2922" s="1472" t="b">
        <v>1</v>
      </c>
      <c r="K2922" s="1468" t="s">
        <v>5142</v>
      </c>
      <c r="L2922" s="1471">
        <v>6.620964333E9</v>
      </c>
      <c r="M2922" s="1463" t="s">
        <v>2426</v>
      </c>
      <c r="N2922" s="1463" t="s">
        <v>263</v>
      </c>
      <c r="O2922" s="1463" t="s">
        <v>263</v>
      </c>
      <c r="P2922" s="1463" t="s">
        <v>9610</v>
      </c>
    </row>
    <row r="2923">
      <c r="A2923" s="1464">
        <v>3122.0</v>
      </c>
      <c r="B2923" s="1463" t="s">
        <v>6158</v>
      </c>
      <c r="C2923" s="1463" t="s">
        <v>6159</v>
      </c>
      <c r="D2923" s="1469">
        <v>44731.0</v>
      </c>
      <c r="E2923" s="1470" t="s">
        <v>6160</v>
      </c>
      <c r="F2923" s="1471">
        <v>9.31248607E8</v>
      </c>
      <c r="G2923" s="1471">
        <v>9.31248607E8</v>
      </c>
      <c r="H2923" s="1472" t="b">
        <v>1</v>
      </c>
      <c r="I2923" s="1468" t="s">
        <v>76</v>
      </c>
      <c r="J2923" s="1472" t="b">
        <v>1</v>
      </c>
      <c r="K2923" s="1468" t="s">
        <v>5142</v>
      </c>
      <c r="L2923" s="1471">
        <v>6.620964333E9</v>
      </c>
      <c r="M2923" s="1463" t="s">
        <v>2464</v>
      </c>
      <c r="N2923" s="1463" t="s">
        <v>263</v>
      </c>
      <c r="O2923" s="1463" t="s">
        <v>263</v>
      </c>
      <c r="P2923" s="1463" t="s">
        <v>5155</v>
      </c>
    </row>
    <row r="2924" hidden="1">
      <c r="A2924" s="1464">
        <v>3123.0</v>
      </c>
      <c r="B2924" s="1463" t="s">
        <v>18898</v>
      </c>
      <c r="C2924" s="1463" t="s">
        <v>18899</v>
      </c>
      <c r="D2924" s="1469">
        <v>44740.0</v>
      </c>
      <c r="E2924" s="1470" t="s">
        <v>18900</v>
      </c>
      <c r="F2924" s="1471">
        <v>6.39863806E8</v>
      </c>
      <c r="G2924" s="1471">
        <v>6.39863806E8</v>
      </c>
      <c r="H2924" s="1472" t="b">
        <v>0</v>
      </c>
      <c r="I2924" s="1468" t="s">
        <v>76</v>
      </c>
      <c r="J2924" s="1472" t="b">
        <v>0</v>
      </c>
      <c r="K2924" s="1468" t="s">
        <v>14736</v>
      </c>
      <c r="L2924" s="1471">
        <v>6.6944964881E10</v>
      </c>
      <c r="M2924" s="1463" t="s">
        <v>2426</v>
      </c>
      <c r="N2924" s="1463" t="s">
        <v>5165</v>
      </c>
      <c r="O2924" s="1463" t="s">
        <v>5165</v>
      </c>
      <c r="P2924" s="1463" t="s">
        <v>2426</v>
      </c>
    </row>
    <row r="2925" hidden="1">
      <c r="A2925" s="1464">
        <v>3124.0</v>
      </c>
      <c r="B2925" s="1463" t="s">
        <v>18901</v>
      </c>
      <c r="C2925" s="1463" t="s">
        <v>18902</v>
      </c>
      <c r="D2925" s="1469">
        <v>44734.0</v>
      </c>
      <c r="E2925" s="1470" t="s">
        <v>18903</v>
      </c>
      <c r="F2925" s="1471">
        <v>8.31362888E8</v>
      </c>
      <c r="G2925" s="1471">
        <v>8.31362888E8</v>
      </c>
      <c r="H2925" s="1472" t="b">
        <v>0</v>
      </c>
      <c r="I2925" s="1468" t="s">
        <v>76</v>
      </c>
      <c r="J2925" s="1472" t="b">
        <v>0</v>
      </c>
      <c r="K2925" s="1468" t="s">
        <v>14736</v>
      </c>
      <c r="L2925" s="1471">
        <v>6.6944964881E10</v>
      </c>
      <c r="M2925" s="1463" t="s">
        <v>5415</v>
      </c>
      <c r="N2925" s="1463" t="s">
        <v>5415</v>
      </c>
      <c r="O2925" s="1474"/>
      <c r="P2925" s="1474"/>
    </row>
    <row r="2926">
      <c r="A2926" s="1464">
        <v>3125.0</v>
      </c>
      <c r="B2926" s="1463" t="s">
        <v>6162</v>
      </c>
      <c r="C2926" s="1463" t="s">
        <v>6162</v>
      </c>
      <c r="D2926" s="1469">
        <v>44739.0</v>
      </c>
      <c r="E2926" s="1470" t="s">
        <v>6163</v>
      </c>
      <c r="F2926" s="1471">
        <v>8.30393456E8</v>
      </c>
      <c r="G2926" s="1471">
        <v>8.30393456E8</v>
      </c>
      <c r="H2926" s="1472" t="b">
        <v>1</v>
      </c>
      <c r="I2926" s="1468" t="s">
        <v>76</v>
      </c>
      <c r="J2926" s="1472" t="b">
        <v>1</v>
      </c>
      <c r="K2926" s="1468" t="s">
        <v>5142</v>
      </c>
      <c r="L2926" s="1471">
        <v>6.620964333E9</v>
      </c>
      <c r="M2926" s="1463" t="s">
        <v>2432</v>
      </c>
      <c r="N2926" s="1463" t="s">
        <v>263</v>
      </c>
      <c r="O2926" s="1463" t="s">
        <v>263</v>
      </c>
      <c r="P2926" s="1463" t="s">
        <v>2432</v>
      </c>
    </row>
    <row r="2927">
      <c r="A2927" s="1464">
        <v>3126.0</v>
      </c>
      <c r="B2927" s="1463" t="s">
        <v>18904</v>
      </c>
      <c r="C2927" s="1463" t="s">
        <v>6166</v>
      </c>
      <c r="D2927" s="1469">
        <v>44749.0</v>
      </c>
      <c r="E2927" s="1470" t="s">
        <v>6167</v>
      </c>
      <c r="F2927" s="1471">
        <v>9.58501197E8</v>
      </c>
      <c r="G2927" s="1471">
        <v>9.58501197E8</v>
      </c>
      <c r="H2927" s="1472" t="b">
        <v>1</v>
      </c>
      <c r="I2927" s="1468" t="s">
        <v>76</v>
      </c>
      <c r="J2927" s="1472" t="b">
        <v>1</v>
      </c>
      <c r="K2927" s="1468" t="s">
        <v>5142</v>
      </c>
      <c r="L2927" s="1471">
        <v>6.620964333E9</v>
      </c>
      <c r="M2927" s="1463" t="s">
        <v>2937</v>
      </c>
      <c r="N2927" s="1463" t="s">
        <v>9778</v>
      </c>
      <c r="O2927" s="1463" t="s">
        <v>9778</v>
      </c>
      <c r="P2927" s="1463" t="s">
        <v>9922</v>
      </c>
    </row>
    <row r="2928" hidden="1">
      <c r="A2928" s="1464">
        <v>3127.0</v>
      </c>
      <c r="B2928" s="1463" t="s">
        <v>18905</v>
      </c>
      <c r="C2928" s="1463" t="s">
        <v>18906</v>
      </c>
      <c r="D2928" s="1469">
        <v>44739.0</v>
      </c>
      <c r="E2928" s="1470" t="s">
        <v>18907</v>
      </c>
      <c r="F2928" s="1471">
        <v>3.8222222E7</v>
      </c>
      <c r="G2928" s="1471">
        <v>3.8222222E7</v>
      </c>
      <c r="H2928" s="1472" t="b">
        <v>0</v>
      </c>
      <c r="I2928" s="1468" t="s">
        <v>263</v>
      </c>
      <c r="J2928" s="1472" t="b">
        <v>0</v>
      </c>
      <c r="K2928" s="1468" t="s">
        <v>4940</v>
      </c>
      <c r="L2928" s="1471">
        <v>6.68193916E10</v>
      </c>
      <c r="M2928" s="1463" t="s">
        <v>2426</v>
      </c>
      <c r="N2928" s="1463" t="s">
        <v>263</v>
      </c>
      <c r="O2928" s="1463" t="s">
        <v>263</v>
      </c>
      <c r="P2928" s="1463" t="s">
        <v>2426</v>
      </c>
    </row>
    <row r="2929" hidden="1">
      <c r="A2929" s="1464">
        <v>3128.0</v>
      </c>
      <c r="B2929" s="1463" t="s">
        <v>18908</v>
      </c>
      <c r="C2929" s="1463" t="s">
        <v>18909</v>
      </c>
      <c r="D2929" s="1469">
        <v>44742.0</v>
      </c>
      <c r="E2929" s="1470" t="s">
        <v>18910</v>
      </c>
      <c r="F2929" s="1471">
        <v>6.59623249E8</v>
      </c>
      <c r="G2929" s="1471">
        <v>6.59623249E8</v>
      </c>
      <c r="H2929" s="1472" t="b">
        <v>0</v>
      </c>
      <c r="I2929" s="1468" t="s">
        <v>76</v>
      </c>
      <c r="J2929" s="1472" t="b">
        <v>0</v>
      </c>
      <c r="K2929" s="1468" t="s">
        <v>14736</v>
      </c>
      <c r="L2929" s="1471">
        <v>6.6944964881E10</v>
      </c>
      <c r="M2929" s="1463" t="s">
        <v>2464</v>
      </c>
      <c r="N2929" s="1463" t="s">
        <v>5235</v>
      </c>
      <c r="O2929" s="1463" t="s">
        <v>5235</v>
      </c>
      <c r="P2929" s="1463" t="s">
        <v>2464</v>
      </c>
    </row>
    <row r="2930" hidden="1">
      <c r="A2930" s="1464">
        <v>3129.0</v>
      </c>
      <c r="B2930" s="1463" t="s">
        <v>18911</v>
      </c>
      <c r="C2930" s="1463" t="s">
        <v>18911</v>
      </c>
      <c r="D2930" s="1469">
        <v>44740.0</v>
      </c>
      <c r="E2930" s="1470" t="s">
        <v>18912</v>
      </c>
      <c r="F2930" s="1471">
        <v>9.49925151E8</v>
      </c>
      <c r="G2930" s="1471">
        <v>9.49925151E8</v>
      </c>
      <c r="H2930" s="1472" t="b">
        <v>0</v>
      </c>
      <c r="I2930" s="1468" t="s">
        <v>76</v>
      </c>
      <c r="J2930" s="1472" t="b">
        <v>0</v>
      </c>
      <c r="K2930" s="1468" t="s">
        <v>5142</v>
      </c>
      <c r="L2930" s="1471">
        <v>6.620964333E9</v>
      </c>
      <c r="M2930" s="1463" t="s">
        <v>2440</v>
      </c>
      <c r="N2930" s="1463" t="s">
        <v>5101</v>
      </c>
      <c r="O2930" s="1474"/>
      <c r="P2930" s="1463" t="s">
        <v>2440</v>
      </c>
    </row>
    <row r="2931" hidden="1">
      <c r="A2931" s="1464">
        <v>3130.0</v>
      </c>
      <c r="B2931" s="1463" t="s">
        <v>18913</v>
      </c>
      <c r="C2931" s="1463" t="s">
        <v>18914</v>
      </c>
      <c r="D2931" s="1469">
        <v>44736.0</v>
      </c>
      <c r="E2931" s="1470" t="s">
        <v>18915</v>
      </c>
      <c r="F2931" s="1471">
        <v>9.50149999E8</v>
      </c>
      <c r="G2931" s="1471">
        <v>9.50149999E8</v>
      </c>
      <c r="H2931" s="1472" t="b">
        <v>0</v>
      </c>
      <c r="I2931" s="1468" t="s">
        <v>76</v>
      </c>
      <c r="J2931" s="1472" t="b">
        <v>1</v>
      </c>
      <c r="K2931" s="1468" t="s">
        <v>5142</v>
      </c>
      <c r="L2931" s="1471">
        <v>6.620964333E9</v>
      </c>
      <c r="M2931" s="1463" t="s">
        <v>2464</v>
      </c>
      <c r="N2931" s="1463" t="s">
        <v>5479</v>
      </c>
      <c r="O2931" s="1474"/>
      <c r="P2931" s="1463" t="s">
        <v>2464</v>
      </c>
    </row>
    <row r="2932">
      <c r="A2932" s="1464">
        <v>3131.0</v>
      </c>
      <c r="B2932" s="1463" t="s">
        <v>6170</v>
      </c>
      <c r="C2932" s="1463" t="s">
        <v>6170</v>
      </c>
      <c r="D2932" s="1469">
        <v>44762.0</v>
      </c>
      <c r="E2932" s="1470" t="s">
        <v>6171</v>
      </c>
      <c r="F2932" s="1471">
        <v>8.17200029E8</v>
      </c>
      <c r="G2932" s="1471">
        <v>8.17200029E8</v>
      </c>
      <c r="H2932" s="1472" t="b">
        <v>1</v>
      </c>
      <c r="I2932" s="1468" t="s">
        <v>5691</v>
      </c>
      <c r="J2932" s="1472" t="b">
        <v>1</v>
      </c>
      <c r="K2932" s="1468" t="s">
        <v>5142</v>
      </c>
      <c r="L2932" s="1471">
        <v>6.620964333E9</v>
      </c>
      <c r="M2932" s="1463" t="s">
        <v>2464</v>
      </c>
      <c r="N2932" s="1463" t="s">
        <v>263</v>
      </c>
      <c r="O2932" s="1463" t="s">
        <v>10165</v>
      </c>
      <c r="P2932" s="1463" t="s">
        <v>2464</v>
      </c>
    </row>
    <row r="2933" hidden="1">
      <c r="A2933" s="1464">
        <v>3132.0</v>
      </c>
      <c r="B2933" s="1463" t="s">
        <v>18916</v>
      </c>
      <c r="C2933" s="1463" t="s">
        <v>18916</v>
      </c>
      <c r="D2933" s="1469">
        <v>44774.0</v>
      </c>
      <c r="E2933" s="1470" t="s">
        <v>18917</v>
      </c>
      <c r="F2933" s="1471">
        <v>7.6316298E7</v>
      </c>
      <c r="G2933" s="1471">
        <v>7.6316298E7</v>
      </c>
      <c r="H2933" s="1472" t="b">
        <v>0</v>
      </c>
      <c r="I2933" s="1468" t="s">
        <v>244</v>
      </c>
      <c r="J2933" s="1472" t="b">
        <v>0</v>
      </c>
      <c r="K2933" s="1468" t="s">
        <v>5142</v>
      </c>
      <c r="L2933" s="1471">
        <v>6.620964333E9</v>
      </c>
      <c r="M2933" s="1463" t="s">
        <v>2426</v>
      </c>
      <c r="N2933" s="1463" t="s">
        <v>244</v>
      </c>
      <c r="O2933" s="1463" t="s">
        <v>244</v>
      </c>
      <c r="P2933" s="1463" t="s">
        <v>2426</v>
      </c>
    </row>
    <row r="2934" hidden="1">
      <c r="A2934" s="1464">
        <v>3133.0</v>
      </c>
      <c r="B2934" s="1463" t="s">
        <v>18918</v>
      </c>
      <c r="C2934" s="1463" t="s">
        <v>18919</v>
      </c>
      <c r="D2934" s="1469">
        <v>44774.0</v>
      </c>
      <c r="E2934" s="1470" t="s">
        <v>18920</v>
      </c>
      <c r="F2934" s="1471">
        <v>6.26533141E8</v>
      </c>
      <c r="G2934" s="1471">
        <v>6.26533141E8</v>
      </c>
      <c r="H2934" s="1472" t="b">
        <v>0</v>
      </c>
      <c r="I2934" s="1468" t="s">
        <v>6296</v>
      </c>
      <c r="J2934" s="1472" t="b">
        <v>0</v>
      </c>
      <c r="K2934" s="1468" t="s">
        <v>5142</v>
      </c>
      <c r="L2934" s="1471">
        <v>6.620964333E9</v>
      </c>
      <c r="M2934" s="1463" t="s">
        <v>2659</v>
      </c>
      <c r="N2934" s="1463" t="s">
        <v>6296</v>
      </c>
      <c r="O2934" s="1463" t="s">
        <v>6296</v>
      </c>
      <c r="P2934" s="1463" t="s">
        <v>2659</v>
      </c>
    </row>
    <row r="2935" hidden="1">
      <c r="A2935" s="1464">
        <v>3134.0</v>
      </c>
      <c r="B2935" s="1463" t="s">
        <v>18921</v>
      </c>
      <c r="C2935" s="1463" t="s">
        <v>18922</v>
      </c>
      <c r="D2935" s="1469">
        <v>44735.0</v>
      </c>
      <c r="E2935" s="1470" t="s">
        <v>18923</v>
      </c>
      <c r="F2935" s="1471">
        <v>8.67873495E8</v>
      </c>
      <c r="G2935" s="1471">
        <v>8.67873495E8</v>
      </c>
      <c r="H2935" s="1472" t="b">
        <v>0</v>
      </c>
      <c r="I2935" s="1468" t="s">
        <v>76</v>
      </c>
      <c r="J2935" s="1472" t="b">
        <v>0</v>
      </c>
      <c r="K2935" s="1468" t="s">
        <v>14736</v>
      </c>
      <c r="L2935" s="1471">
        <v>6.6944964881E10</v>
      </c>
      <c r="M2935" s="1463" t="s">
        <v>2440</v>
      </c>
      <c r="N2935" s="1463" t="s">
        <v>9243</v>
      </c>
      <c r="O2935" s="1474"/>
      <c r="P2935" s="1463" t="s">
        <v>2440</v>
      </c>
    </row>
    <row r="2936" hidden="1">
      <c r="A2936" s="1464">
        <v>3135.0</v>
      </c>
      <c r="B2936" s="1463" t="s">
        <v>18924</v>
      </c>
      <c r="C2936" s="1463" t="s">
        <v>18925</v>
      </c>
      <c r="D2936" s="1469">
        <v>44734.0</v>
      </c>
      <c r="E2936" s="1470" t="s">
        <v>18926</v>
      </c>
      <c r="F2936" s="1471">
        <v>6.55366691E8</v>
      </c>
      <c r="G2936" s="1471">
        <v>6.55366691E8</v>
      </c>
      <c r="H2936" s="1472" t="b">
        <v>0</v>
      </c>
      <c r="I2936" s="1468" t="s">
        <v>76</v>
      </c>
      <c r="J2936" s="1472" t="b">
        <v>1</v>
      </c>
      <c r="K2936" s="1473"/>
      <c r="L2936" s="1473"/>
      <c r="M2936" s="1463" t="s">
        <v>2426</v>
      </c>
      <c r="O2936" s="1474"/>
      <c r="P2936" s="1463" t="s">
        <v>2426</v>
      </c>
    </row>
    <row r="2937" hidden="1">
      <c r="A2937" s="1464">
        <v>3136.0</v>
      </c>
      <c r="B2937" s="1463" t="s">
        <v>18927</v>
      </c>
      <c r="C2937" s="1463" t="s">
        <v>18928</v>
      </c>
      <c r="D2937" s="1469">
        <v>44742.0</v>
      </c>
      <c r="E2937" s="1470" t="s">
        <v>18929</v>
      </c>
      <c r="F2937" s="1471">
        <v>9.69526494E8</v>
      </c>
      <c r="G2937" s="1471">
        <v>9.69526494E8</v>
      </c>
      <c r="H2937" s="1472" t="b">
        <v>0</v>
      </c>
      <c r="I2937" s="1468" t="s">
        <v>76</v>
      </c>
      <c r="J2937" s="1472" t="b">
        <v>0</v>
      </c>
      <c r="K2937" s="1468" t="s">
        <v>5142</v>
      </c>
      <c r="L2937" s="1471">
        <v>6.620964333E9</v>
      </c>
      <c r="M2937" s="1463" t="s">
        <v>2464</v>
      </c>
      <c r="N2937" s="1463" t="s">
        <v>5072</v>
      </c>
      <c r="O2937" s="1463" t="s">
        <v>5229</v>
      </c>
      <c r="P2937" s="1463" t="s">
        <v>2464</v>
      </c>
    </row>
    <row r="2938" hidden="1">
      <c r="A2938" s="1464">
        <v>3137.0</v>
      </c>
      <c r="B2938" s="1463" t="s">
        <v>18930</v>
      </c>
      <c r="C2938" s="1463" t="s">
        <v>18931</v>
      </c>
      <c r="D2938" s="1469">
        <v>44621.0</v>
      </c>
      <c r="E2938" s="1470" t="s">
        <v>18932</v>
      </c>
      <c r="F2938" s="1471">
        <v>8.12342037E8</v>
      </c>
      <c r="G2938" s="1471">
        <v>8.12342037E8</v>
      </c>
      <c r="H2938" s="1472" t="b">
        <v>0</v>
      </c>
      <c r="I2938" s="1468" t="s">
        <v>263</v>
      </c>
      <c r="J2938" s="1472" t="b">
        <v>0</v>
      </c>
      <c r="K2938" s="1468" t="s">
        <v>4929</v>
      </c>
      <c r="L2938" s="1475">
        <v>6.69232E15</v>
      </c>
      <c r="M2938" s="1463" t="s">
        <v>2464</v>
      </c>
      <c r="N2938" s="1463" t="s">
        <v>263</v>
      </c>
      <c r="O2938" s="1463" t="s">
        <v>263</v>
      </c>
      <c r="P2938" s="1463" t="s">
        <v>2464</v>
      </c>
    </row>
    <row r="2939">
      <c r="A2939" s="1464">
        <v>3138.0</v>
      </c>
      <c r="B2939" s="1463" t="s">
        <v>6172</v>
      </c>
      <c r="C2939" s="1463" t="s">
        <v>6173</v>
      </c>
      <c r="D2939" s="1469">
        <v>44742.0</v>
      </c>
      <c r="E2939" s="1470" t="s">
        <v>6174</v>
      </c>
      <c r="F2939" s="1471">
        <v>6.43548836E8</v>
      </c>
      <c r="G2939" s="1471">
        <v>6.43548836E8</v>
      </c>
      <c r="H2939" s="1472" t="b">
        <v>1</v>
      </c>
      <c r="I2939" s="1468" t="s">
        <v>6106</v>
      </c>
      <c r="J2939" s="1472" t="b">
        <v>1</v>
      </c>
      <c r="K2939" s="1468" t="s">
        <v>5142</v>
      </c>
      <c r="L2939" s="1471">
        <v>6.620964333E9</v>
      </c>
      <c r="M2939" s="1463" t="s">
        <v>2432</v>
      </c>
      <c r="N2939" s="1463" t="s">
        <v>263</v>
      </c>
      <c r="O2939" s="1463" t="s">
        <v>263</v>
      </c>
      <c r="P2939" s="1463" t="s">
        <v>4672</v>
      </c>
    </row>
    <row r="2940" hidden="1">
      <c r="A2940" s="1464">
        <v>3139.0</v>
      </c>
      <c r="B2940" s="1463" t="s">
        <v>18933</v>
      </c>
      <c r="C2940" s="1463" t="s">
        <v>18934</v>
      </c>
      <c r="D2940" s="1469">
        <v>44741.0</v>
      </c>
      <c r="E2940" s="1470" t="s">
        <v>18935</v>
      </c>
      <c r="F2940" s="1471">
        <v>8.42364151E8</v>
      </c>
      <c r="G2940" s="1471">
        <v>8.42364151E8</v>
      </c>
      <c r="H2940" s="1472" t="b">
        <v>0</v>
      </c>
      <c r="I2940" s="1468" t="s">
        <v>5541</v>
      </c>
      <c r="J2940" s="1472" t="b">
        <v>0</v>
      </c>
      <c r="K2940" s="1473"/>
      <c r="L2940" s="1473"/>
      <c r="M2940" s="1463" t="s">
        <v>2476</v>
      </c>
      <c r="N2940" s="1463" t="s">
        <v>5541</v>
      </c>
      <c r="O2940" s="1463" t="s">
        <v>18936</v>
      </c>
      <c r="P2940" s="1463" t="s">
        <v>2476</v>
      </c>
    </row>
    <row r="2941" hidden="1">
      <c r="A2941" s="1464">
        <v>3140.0</v>
      </c>
      <c r="B2941" s="1463" t="s">
        <v>18937</v>
      </c>
      <c r="C2941" s="1463" t="s">
        <v>18938</v>
      </c>
      <c r="D2941" s="1469">
        <v>44741.0</v>
      </c>
      <c r="E2941" s="1470" t="s">
        <v>18939</v>
      </c>
      <c r="F2941" s="1471">
        <v>8.92188878E8</v>
      </c>
      <c r="G2941" s="1471">
        <v>8.92188878E8</v>
      </c>
      <c r="H2941" s="1472" t="b">
        <v>0</v>
      </c>
      <c r="I2941" s="1468" t="s">
        <v>76</v>
      </c>
      <c r="J2941" s="1472" t="b">
        <v>0</v>
      </c>
      <c r="K2941" s="1468" t="s">
        <v>14736</v>
      </c>
      <c r="L2941" s="1471">
        <v>6.6944964881E10</v>
      </c>
      <c r="M2941" s="1463" t="s">
        <v>2426</v>
      </c>
      <c r="N2941" s="1463" t="s">
        <v>4951</v>
      </c>
      <c r="O2941" s="1463" t="s">
        <v>4951</v>
      </c>
      <c r="P2941" s="1463" t="s">
        <v>2426</v>
      </c>
    </row>
    <row r="2942" hidden="1">
      <c r="A2942" s="1464">
        <v>3141.0</v>
      </c>
      <c r="B2942" s="1463" t="s">
        <v>18940</v>
      </c>
      <c r="C2942" s="1463" t="s">
        <v>18941</v>
      </c>
      <c r="D2942" s="1469">
        <v>44739.0</v>
      </c>
      <c r="E2942" s="1470" t="s">
        <v>18942</v>
      </c>
      <c r="F2942" s="1471">
        <v>9.58953222E8</v>
      </c>
      <c r="G2942" s="1471">
        <v>9.58953222E8</v>
      </c>
      <c r="H2942" s="1472" t="b">
        <v>0</v>
      </c>
      <c r="I2942" s="1468" t="s">
        <v>76</v>
      </c>
      <c r="J2942" s="1472" t="b">
        <v>0</v>
      </c>
      <c r="K2942" s="1468" t="s">
        <v>5142</v>
      </c>
      <c r="L2942" s="1471">
        <v>6.620964333E9</v>
      </c>
      <c r="M2942" s="1463" t="s">
        <v>2464</v>
      </c>
      <c r="N2942" s="1463" t="s">
        <v>5740</v>
      </c>
      <c r="O2942" s="1463" t="s">
        <v>5633</v>
      </c>
      <c r="P2942" s="1463" t="s">
        <v>2464</v>
      </c>
    </row>
    <row r="2943" hidden="1">
      <c r="A2943" s="1464">
        <v>3142.0</v>
      </c>
      <c r="B2943" s="1463" t="s">
        <v>18943</v>
      </c>
      <c r="C2943" s="1463" t="s">
        <v>18944</v>
      </c>
      <c r="D2943" s="1469">
        <v>44736.0</v>
      </c>
      <c r="E2943" s="1470" t="s">
        <v>18945</v>
      </c>
      <c r="F2943" s="1471">
        <v>7.6292099E7</v>
      </c>
      <c r="G2943" s="1471">
        <v>7.6292099E7</v>
      </c>
      <c r="H2943" s="1472" t="b">
        <v>0</v>
      </c>
      <c r="I2943" s="1468" t="s">
        <v>244</v>
      </c>
      <c r="J2943" s="1472" t="b">
        <v>0</v>
      </c>
      <c r="K2943" s="1468" t="s">
        <v>14736</v>
      </c>
      <c r="L2943" s="1471">
        <v>6.6944964881E10</v>
      </c>
      <c r="M2943" s="1463" t="s">
        <v>2426</v>
      </c>
      <c r="N2943" s="1463" t="s">
        <v>244</v>
      </c>
      <c r="O2943" s="1463" t="s">
        <v>244</v>
      </c>
      <c r="P2943" s="1463" t="s">
        <v>2426</v>
      </c>
    </row>
    <row r="2944" hidden="1">
      <c r="A2944" s="1464">
        <v>3143.0</v>
      </c>
      <c r="B2944" s="1463" t="s">
        <v>18946</v>
      </c>
      <c r="C2944" s="1463" t="s">
        <v>18947</v>
      </c>
      <c r="D2944" s="1469">
        <v>44736.0</v>
      </c>
      <c r="E2944" s="1470" t="s">
        <v>18948</v>
      </c>
      <c r="F2944" s="1471">
        <v>8.12700381E8</v>
      </c>
      <c r="G2944" s="1471">
        <v>8.12700381E8</v>
      </c>
      <c r="H2944" s="1472" t="b">
        <v>0</v>
      </c>
      <c r="I2944" s="1468" t="s">
        <v>244</v>
      </c>
      <c r="J2944" s="1472" t="b">
        <v>0</v>
      </c>
      <c r="K2944" s="1468" t="s">
        <v>14736</v>
      </c>
      <c r="L2944" s="1471">
        <v>6.6944964881E10</v>
      </c>
      <c r="M2944" s="1463" t="s">
        <v>2426</v>
      </c>
      <c r="N2944" s="1463" t="s">
        <v>244</v>
      </c>
      <c r="O2944" s="1463" t="s">
        <v>244</v>
      </c>
      <c r="P2944" s="1463" t="s">
        <v>2426</v>
      </c>
    </row>
    <row r="2945" hidden="1">
      <c r="A2945" s="1464">
        <v>3144.0</v>
      </c>
      <c r="B2945" s="1463" t="s">
        <v>18949</v>
      </c>
      <c r="C2945" s="1463" t="s">
        <v>18950</v>
      </c>
      <c r="D2945" s="1469">
        <v>44768.0</v>
      </c>
      <c r="E2945" s="1470" t="s">
        <v>18951</v>
      </c>
      <c r="F2945" s="1471">
        <v>9.3929329E8</v>
      </c>
      <c r="G2945" s="1471">
        <v>9.3929329E8</v>
      </c>
      <c r="H2945" s="1472" t="b">
        <v>0</v>
      </c>
      <c r="I2945" s="1468" t="s">
        <v>76</v>
      </c>
      <c r="J2945" s="1472" t="b">
        <v>0</v>
      </c>
      <c r="K2945" s="1468" t="s">
        <v>6347</v>
      </c>
      <c r="L2945" s="1471">
        <v>6.6925624451E10</v>
      </c>
      <c r="M2945" s="1463" t="s">
        <v>2437</v>
      </c>
      <c r="N2945" s="1463" t="s">
        <v>4930</v>
      </c>
      <c r="O2945" s="1474"/>
      <c r="P2945" s="1463" t="s">
        <v>2437</v>
      </c>
    </row>
    <row r="2946" hidden="1">
      <c r="A2946" s="1464">
        <v>3145.0</v>
      </c>
      <c r="B2946" s="1463" t="s">
        <v>18952</v>
      </c>
      <c r="C2946" s="1463" t="s">
        <v>18953</v>
      </c>
      <c r="D2946" s="1469">
        <v>44739.0</v>
      </c>
      <c r="E2946" s="1470" t="s">
        <v>18954</v>
      </c>
      <c r="F2946" s="1471">
        <v>9.87892265E8</v>
      </c>
      <c r="G2946" s="1471">
        <v>9.87892265E8</v>
      </c>
      <c r="H2946" s="1472" t="b">
        <v>0</v>
      </c>
      <c r="I2946" s="1468" t="s">
        <v>10210</v>
      </c>
      <c r="J2946" s="1472" t="b">
        <v>0</v>
      </c>
      <c r="K2946" s="1468" t="s">
        <v>14736</v>
      </c>
      <c r="L2946" s="1471">
        <v>6.6944964881E10</v>
      </c>
      <c r="M2946" s="1474"/>
      <c r="N2946" s="1474"/>
      <c r="O2946" s="1474"/>
      <c r="P2946" s="1474"/>
    </row>
    <row r="2947" hidden="1">
      <c r="A2947" s="1464">
        <v>3146.0</v>
      </c>
      <c r="B2947" s="1463" t="s">
        <v>18955</v>
      </c>
      <c r="C2947" s="1463" t="s">
        <v>18956</v>
      </c>
      <c r="D2947" s="1469">
        <v>44742.0</v>
      </c>
      <c r="E2947" s="1470" t="s">
        <v>18957</v>
      </c>
      <c r="F2947" s="1471">
        <v>6.42452896E8</v>
      </c>
      <c r="G2947" s="1471">
        <v>6.42452896E8</v>
      </c>
      <c r="H2947" s="1472" t="b">
        <v>0</v>
      </c>
      <c r="I2947" s="1468" t="s">
        <v>76</v>
      </c>
      <c r="J2947" s="1472" t="b">
        <v>0</v>
      </c>
      <c r="K2947" s="1468" t="s">
        <v>14736</v>
      </c>
      <c r="L2947" s="1471">
        <v>6.6944964881E10</v>
      </c>
      <c r="M2947" s="1463" t="s">
        <v>6473</v>
      </c>
      <c r="N2947" s="1463" t="s">
        <v>6473</v>
      </c>
      <c r="P2947" s="1474"/>
    </row>
    <row r="2948" hidden="1">
      <c r="A2948" s="1464">
        <v>3147.0</v>
      </c>
      <c r="B2948" s="1463" t="s">
        <v>18958</v>
      </c>
      <c r="C2948" s="1463" t="s">
        <v>18959</v>
      </c>
      <c r="D2948" s="1469">
        <v>44739.0</v>
      </c>
      <c r="E2948" s="1470" t="s">
        <v>18960</v>
      </c>
      <c r="F2948" s="1471">
        <v>3.89306E7</v>
      </c>
      <c r="G2948" s="1471">
        <v>3.89306E7</v>
      </c>
      <c r="H2948" s="1472" t="b">
        <v>0</v>
      </c>
      <c r="I2948" s="1468" t="s">
        <v>263</v>
      </c>
      <c r="J2948" s="1472" t="b">
        <v>0</v>
      </c>
      <c r="K2948" s="1468" t="s">
        <v>16044</v>
      </c>
      <c r="L2948" s="1471">
        <v>6.6629264222E10</v>
      </c>
      <c r="M2948" s="1474"/>
      <c r="N2948" s="1474"/>
      <c r="O2948" s="1474"/>
      <c r="P2948" s="1474"/>
    </row>
    <row r="2949" hidden="1">
      <c r="A2949" s="1464">
        <v>3148.0</v>
      </c>
      <c r="B2949" s="1463" t="s">
        <v>3378</v>
      </c>
      <c r="C2949" s="1463" t="s">
        <v>3378</v>
      </c>
      <c r="D2949" s="1469">
        <v>44392.0</v>
      </c>
      <c r="E2949" s="1470" t="s">
        <v>18961</v>
      </c>
      <c r="F2949" s="1471">
        <v>8.92867162E8</v>
      </c>
      <c r="G2949" s="1471">
        <v>8.92867162E8</v>
      </c>
      <c r="H2949" s="1472" t="b">
        <v>0</v>
      </c>
      <c r="I2949" s="1468" t="s">
        <v>76</v>
      </c>
      <c r="J2949" s="1472" t="b">
        <v>0</v>
      </c>
      <c r="K2949" s="1473"/>
      <c r="L2949" s="1473"/>
      <c r="M2949" s="1463" t="s">
        <v>2440</v>
      </c>
      <c r="N2949" s="1474"/>
      <c r="O2949" s="1474"/>
      <c r="P2949" s="1463" t="s">
        <v>2440</v>
      </c>
    </row>
    <row r="2950" hidden="1">
      <c r="A2950" s="1464">
        <v>3149.0</v>
      </c>
      <c r="B2950" s="1463" t="s">
        <v>18962</v>
      </c>
      <c r="C2950" s="1463" t="s">
        <v>18963</v>
      </c>
      <c r="D2950" s="1469">
        <v>44740.0</v>
      </c>
      <c r="E2950" s="1470" t="s">
        <v>18964</v>
      </c>
      <c r="F2950" s="1471">
        <v>6.157991E8</v>
      </c>
      <c r="G2950" s="1471">
        <v>6.157991E8</v>
      </c>
      <c r="H2950" s="1472" t="b">
        <v>0</v>
      </c>
      <c r="I2950" s="1468" t="s">
        <v>76</v>
      </c>
      <c r="J2950" s="1472" t="b">
        <v>1</v>
      </c>
      <c r="K2950" s="1473"/>
      <c r="L2950" s="1473"/>
      <c r="M2950" s="1474"/>
      <c r="N2950" s="1474"/>
      <c r="O2950" s="1474"/>
      <c r="P2950" s="1474"/>
    </row>
    <row r="2951" hidden="1">
      <c r="A2951" s="1464">
        <v>3150.0</v>
      </c>
      <c r="B2951" s="1463" t="s">
        <v>18965</v>
      </c>
      <c r="C2951" s="1463" t="s">
        <v>18966</v>
      </c>
      <c r="D2951" s="1469">
        <v>44740.0</v>
      </c>
      <c r="E2951" s="1470" t="s">
        <v>18967</v>
      </c>
      <c r="F2951" s="1471">
        <v>7.631063E7</v>
      </c>
      <c r="G2951" s="1471">
        <v>7.631063E7</v>
      </c>
      <c r="H2951" s="1472" t="b">
        <v>0</v>
      </c>
      <c r="I2951" s="1468" t="s">
        <v>244</v>
      </c>
      <c r="J2951" s="1472" t="b">
        <v>0</v>
      </c>
      <c r="K2951" s="1468" t="s">
        <v>14736</v>
      </c>
      <c r="L2951" s="1471">
        <v>6.6944964881E10</v>
      </c>
      <c r="M2951" s="1474"/>
      <c r="N2951" s="1474"/>
      <c r="O2951" s="1474"/>
      <c r="P2951" s="1474"/>
    </row>
    <row r="2952" hidden="1">
      <c r="A2952" s="1464">
        <v>3151.0</v>
      </c>
      <c r="B2952" s="1463" t="s">
        <v>18968</v>
      </c>
      <c r="C2952" s="1463" t="s">
        <v>18969</v>
      </c>
      <c r="D2952" s="1469">
        <v>44740.0</v>
      </c>
      <c r="E2952" s="1470" t="s">
        <v>18970</v>
      </c>
      <c r="F2952" s="1471">
        <v>7.64287E7</v>
      </c>
      <c r="G2952" s="1471">
        <v>7.64287E7</v>
      </c>
      <c r="H2952" s="1472" t="b">
        <v>0</v>
      </c>
      <c r="I2952" s="1468" t="s">
        <v>5486</v>
      </c>
      <c r="J2952" s="1472" t="b">
        <v>0</v>
      </c>
      <c r="K2952" s="1468" t="s">
        <v>14736</v>
      </c>
      <c r="L2952" s="1471">
        <v>6.6944964881E10</v>
      </c>
      <c r="M2952" s="1474"/>
      <c r="N2952" s="1474"/>
      <c r="O2952" s="1474"/>
      <c r="P2952" s="1474"/>
    </row>
    <row r="2953" hidden="1">
      <c r="A2953" s="1464">
        <v>3152.0</v>
      </c>
      <c r="B2953" s="1463" t="s">
        <v>12545</v>
      </c>
      <c r="C2953" s="1463" t="s">
        <v>12545</v>
      </c>
      <c r="D2953" s="1469">
        <v>44720.0</v>
      </c>
      <c r="E2953" s="1470" t="s">
        <v>18971</v>
      </c>
      <c r="F2953" s="1471">
        <v>2.0953105E7</v>
      </c>
      <c r="G2953" s="1471">
        <v>9.54821715E8</v>
      </c>
      <c r="H2953" s="1472" t="b">
        <v>0</v>
      </c>
      <c r="I2953" s="1468" t="s">
        <v>76</v>
      </c>
      <c r="J2953" s="1472" t="b">
        <v>1</v>
      </c>
      <c r="K2953" s="1473"/>
      <c r="L2953" s="1473"/>
      <c r="M2953" s="1463" t="s">
        <v>2659</v>
      </c>
      <c r="N2953" s="1463" t="s">
        <v>5428</v>
      </c>
      <c r="O2953" s="1474"/>
      <c r="P2953" s="1463" t="s">
        <v>2659</v>
      </c>
    </row>
    <row r="2954" hidden="1">
      <c r="A2954" s="1464">
        <v>3153.0</v>
      </c>
      <c r="B2954" s="1463" t="s">
        <v>18972</v>
      </c>
      <c r="C2954" s="1463" t="s">
        <v>18973</v>
      </c>
      <c r="D2954" s="1469">
        <v>44742.0</v>
      </c>
      <c r="E2954" s="1470" t="s">
        <v>18974</v>
      </c>
      <c r="F2954" s="1471">
        <v>9.16962826E8</v>
      </c>
      <c r="G2954" s="1471">
        <v>9.16962826E8</v>
      </c>
      <c r="H2954" s="1472" t="b">
        <v>0</v>
      </c>
      <c r="I2954" s="1468" t="s">
        <v>244</v>
      </c>
      <c r="J2954" s="1472" t="b">
        <v>0</v>
      </c>
      <c r="K2954" s="1468" t="s">
        <v>14736</v>
      </c>
      <c r="L2954" s="1471">
        <v>6.6944964881E10</v>
      </c>
      <c r="M2954" s="1463" t="s">
        <v>5391</v>
      </c>
      <c r="N2954" s="1463" t="s">
        <v>244</v>
      </c>
      <c r="O2954" s="1463" t="s">
        <v>244</v>
      </c>
      <c r="P2954" s="1463" t="s">
        <v>5391</v>
      </c>
    </row>
    <row r="2955" hidden="1">
      <c r="A2955" s="1464">
        <v>3154.0</v>
      </c>
      <c r="B2955" s="1463" t="s">
        <v>18975</v>
      </c>
      <c r="C2955" s="1463" t="s">
        <v>18975</v>
      </c>
      <c r="D2955" s="1469">
        <v>44774.0</v>
      </c>
      <c r="E2955" s="1470" t="s">
        <v>18976</v>
      </c>
      <c r="F2955" s="1471">
        <v>9.23524566E8</v>
      </c>
      <c r="G2955" s="1471">
        <v>9.23524566E8</v>
      </c>
      <c r="H2955" s="1472" t="b">
        <v>0</v>
      </c>
      <c r="I2955" s="1468" t="s">
        <v>76</v>
      </c>
      <c r="J2955" s="1472" t="b">
        <v>0</v>
      </c>
      <c r="K2955" s="1468" t="s">
        <v>5142</v>
      </c>
      <c r="L2955" s="1471">
        <v>6.620964333E9</v>
      </c>
      <c r="M2955" s="1463" t="s">
        <v>2426</v>
      </c>
      <c r="N2955" s="1463" t="s">
        <v>4930</v>
      </c>
      <c r="O2955" s="1474"/>
      <c r="P2955" s="1463" t="s">
        <v>2426</v>
      </c>
    </row>
    <row r="2956" hidden="1">
      <c r="A2956" s="1464">
        <v>3155.0</v>
      </c>
      <c r="B2956" s="1463" t="s">
        <v>18977</v>
      </c>
      <c r="C2956" s="1463" t="s">
        <v>18978</v>
      </c>
      <c r="D2956" s="1469">
        <v>44740.0</v>
      </c>
      <c r="E2956" s="1470" t="s">
        <v>18979</v>
      </c>
      <c r="F2956" s="1471">
        <v>8.631611E8</v>
      </c>
      <c r="G2956" s="1471">
        <v>8.631611E8</v>
      </c>
      <c r="H2956" s="1472" t="b">
        <v>0</v>
      </c>
      <c r="I2956" s="1468" t="s">
        <v>76</v>
      </c>
      <c r="J2956" s="1472" t="b">
        <v>1</v>
      </c>
      <c r="K2956" s="1473"/>
      <c r="L2956" s="1473"/>
      <c r="M2956" s="1463" t="s">
        <v>4951</v>
      </c>
      <c r="N2956" s="1463" t="s">
        <v>4951</v>
      </c>
      <c r="O2956" s="1474"/>
      <c r="P2956" s="1474"/>
    </row>
    <row r="2957" hidden="1">
      <c r="A2957" s="1464">
        <v>3156.0</v>
      </c>
      <c r="B2957" s="1463" t="s">
        <v>18980</v>
      </c>
      <c r="C2957" s="1463" t="s">
        <v>18981</v>
      </c>
      <c r="D2957" s="1469">
        <v>44740.0</v>
      </c>
      <c r="E2957" s="1470" t="s">
        <v>18982</v>
      </c>
      <c r="F2957" s="1468">
        <v>9.09745261E8</v>
      </c>
      <c r="G2957" s="1471">
        <v>9.09745261E8</v>
      </c>
      <c r="H2957" s="1472" t="b">
        <v>0</v>
      </c>
      <c r="I2957" s="1468" t="s">
        <v>76</v>
      </c>
      <c r="J2957" s="1472" t="b">
        <v>0</v>
      </c>
      <c r="K2957" s="1468" t="s">
        <v>14736</v>
      </c>
      <c r="L2957" s="1471">
        <v>6.6944964881E10</v>
      </c>
      <c r="M2957" s="1463" t="s">
        <v>2464</v>
      </c>
      <c r="N2957" s="1463" t="s">
        <v>6070</v>
      </c>
      <c r="O2957" s="1474"/>
      <c r="P2957" s="1463" t="s">
        <v>2464</v>
      </c>
    </row>
    <row r="2958" hidden="1">
      <c r="A2958" s="1464">
        <v>3157.0</v>
      </c>
      <c r="B2958" s="1463" t="s">
        <v>12545</v>
      </c>
      <c r="C2958" s="1463" t="s">
        <v>12545</v>
      </c>
      <c r="D2958" s="1469">
        <v>44638.0</v>
      </c>
      <c r="E2958" s="1470" t="s">
        <v>18983</v>
      </c>
      <c r="F2958" s="1471">
        <v>3.2520009E7</v>
      </c>
      <c r="G2958" s="1471">
        <v>3.2520009E7</v>
      </c>
      <c r="H2958" s="1472" t="b">
        <v>0</v>
      </c>
      <c r="I2958" s="1468" t="s">
        <v>5608</v>
      </c>
      <c r="J2958" s="1472" t="b">
        <v>1</v>
      </c>
      <c r="K2958" s="1473"/>
      <c r="L2958" s="1473"/>
      <c r="M2958" s="1474"/>
      <c r="N2958" s="1474"/>
      <c r="O2958" s="1474"/>
      <c r="P2958" s="1474"/>
    </row>
    <row r="2959" hidden="1">
      <c r="A2959" s="1464">
        <v>3158.0</v>
      </c>
      <c r="B2959" s="1463" t="s">
        <v>18984</v>
      </c>
      <c r="C2959" s="1463" t="s">
        <v>18984</v>
      </c>
      <c r="D2959" s="1469">
        <v>44742.0</v>
      </c>
      <c r="E2959" s="1470" t="s">
        <v>18985</v>
      </c>
      <c r="F2959" s="1471">
        <v>7.6336123E7</v>
      </c>
      <c r="G2959" s="1471">
        <v>7.6336123E7</v>
      </c>
      <c r="H2959" s="1472" t="b">
        <v>0</v>
      </c>
      <c r="I2959" s="1468" t="s">
        <v>244</v>
      </c>
      <c r="J2959" s="1472" t="b">
        <v>0</v>
      </c>
      <c r="K2959" s="1468" t="s">
        <v>5142</v>
      </c>
      <c r="L2959" s="1471">
        <v>6.620964333E9</v>
      </c>
      <c r="M2959" s="1463" t="s">
        <v>2476</v>
      </c>
      <c r="N2959" s="1463" t="s">
        <v>244</v>
      </c>
      <c r="O2959" s="1463" t="s">
        <v>244</v>
      </c>
      <c r="P2959" s="1463" t="s">
        <v>2476</v>
      </c>
    </row>
    <row r="2960" hidden="1">
      <c r="A2960" s="1464">
        <v>3159.0</v>
      </c>
      <c r="B2960" s="1463" t="s">
        <v>18986</v>
      </c>
      <c r="C2960" s="1463" t="s">
        <v>18987</v>
      </c>
      <c r="D2960" s="1469">
        <v>44741.0</v>
      </c>
      <c r="E2960" s="1470" t="s">
        <v>18988</v>
      </c>
      <c r="F2960" s="1471">
        <v>6.34269464E8</v>
      </c>
      <c r="G2960" s="1471">
        <v>6.34269464E8</v>
      </c>
      <c r="H2960" s="1472" t="b">
        <v>0</v>
      </c>
      <c r="I2960" s="1468" t="s">
        <v>10210</v>
      </c>
      <c r="J2960" s="1472" t="b">
        <v>0</v>
      </c>
      <c r="K2960" s="1468" t="s">
        <v>14736</v>
      </c>
      <c r="L2960" s="1471">
        <v>6.6944964881E10</v>
      </c>
      <c r="M2960" s="1463" t="s">
        <v>2464</v>
      </c>
      <c r="N2960" s="1474"/>
      <c r="O2960" s="1474"/>
      <c r="P2960" s="1463" t="s">
        <v>2464</v>
      </c>
    </row>
    <row r="2961" hidden="1">
      <c r="A2961" s="1464">
        <v>3160.0</v>
      </c>
      <c r="B2961" s="1463" t="s">
        <v>18989</v>
      </c>
      <c r="C2961" s="1463" t="s">
        <v>18990</v>
      </c>
      <c r="D2961" s="1469">
        <v>44742.0</v>
      </c>
      <c r="E2961" s="1470" t="s">
        <v>18991</v>
      </c>
      <c r="F2961" s="1471">
        <v>7.6609036E7</v>
      </c>
      <c r="G2961" s="1471">
        <v>7.6609036E7</v>
      </c>
      <c r="H2961" s="1472" t="b">
        <v>0</v>
      </c>
      <c r="I2961" s="1468" t="s">
        <v>244</v>
      </c>
      <c r="J2961" s="1472" t="b">
        <v>0</v>
      </c>
      <c r="K2961" s="1468" t="s">
        <v>14736</v>
      </c>
      <c r="L2961" s="1471">
        <v>6.6944964881E10</v>
      </c>
      <c r="M2961" s="1463" t="s">
        <v>2464</v>
      </c>
      <c r="N2961" s="1474"/>
      <c r="O2961" s="1474"/>
      <c r="P2961" s="1463" t="s">
        <v>2464</v>
      </c>
    </row>
    <row r="2962" hidden="1">
      <c r="A2962" s="1464">
        <v>3161.0</v>
      </c>
      <c r="B2962" s="1463" t="s">
        <v>18992</v>
      </c>
      <c r="C2962" s="1463" t="s">
        <v>18993</v>
      </c>
      <c r="D2962" s="1469">
        <v>44743.0</v>
      </c>
      <c r="E2962" s="1470" t="s">
        <v>18994</v>
      </c>
      <c r="F2962" s="1471">
        <v>8.18431598E8</v>
      </c>
      <c r="G2962" s="1471">
        <v>8.18431598E8</v>
      </c>
      <c r="H2962" s="1472" t="b">
        <v>0</v>
      </c>
      <c r="I2962" s="1468" t="s">
        <v>76</v>
      </c>
      <c r="J2962" s="1472" t="b">
        <v>0</v>
      </c>
      <c r="K2962" s="1468" t="s">
        <v>5142</v>
      </c>
      <c r="L2962" s="1471">
        <v>6.620964333E9</v>
      </c>
      <c r="M2962" s="1463" t="s">
        <v>2464</v>
      </c>
      <c r="N2962" s="1463" t="s">
        <v>5019</v>
      </c>
      <c r="O2962" s="1463" t="s">
        <v>5019</v>
      </c>
      <c r="P2962" s="1463" t="s">
        <v>2464</v>
      </c>
    </row>
    <row r="2963" hidden="1">
      <c r="A2963" s="1464">
        <v>3162.0</v>
      </c>
      <c r="B2963" s="1463" t="s">
        <v>18995</v>
      </c>
      <c r="C2963" s="1463" t="s">
        <v>18996</v>
      </c>
      <c r="D2963" s="1469">
        <v>44742.0</v>
      </c>
      <c r="E2963" s="1470" t="s">
        <v>18997</v>
      </c>
      <c r="F2963" s="1471">
        <v>9.79423289E8</v>
      </c>
      <c r="G2963" s="1471">
        <v>9.79423289E8</v>
      </c>
      <c r="H2963" s="1472" t="b">
        <v>0</v>
      </c>
      <c r="I2963" s="1468" t="s">
        <v>76</v>
      </c>
      <c r="J2963" s="1472" t="b">
        <v>0</v>
      </c>
      <c r="K2963" s="1468" t="s">
        <v>14736</v>
      </c>
      <c r="L2963" s="1471">
        <v>6.6944964881E10</v>
      </c>
      <c r="M2963" s="1463" t="s">
        <v>2432</v>
      </c>
      <c r="N2963" s="1463" t="s">
        <v>4937</v>
      </c>
      <c r="O2963" s="1474"/>
      <c r="P2963" s="1463" t="s">
        <v>2432</v>
      </c>
    </row>
    <row r="2964">
      <c r="A2964" s="1464">
        <v>3163.0</v>
      </c>
      <c r="B2964" s="1463" t="s">
        <v>6176</v>
      </c>
      <c r="C2964" s="1463" t="s">
        <v>6177</v>
      </c>
      <c r="D2964" s="1469">
        <v>44742.0</v>
      </c>
      <c r="E2964" s="1470" t="s">
        <v>6178</v>
      </c>
      <c r="F2964" s="1471">
        <v>3.253354E7</v>
      </c>
      <c r="G2964" s="1471">
        <v>3.253354E7</v>
      </c>
      <c r="H2964" s="1472" t="b">
        <v>1</v>
      </c>
      <c r="I2964" s="1468" t="s">
        <v>5608</v>
      </c>
      <c r="J2964" s="1472" t="b">
        <v>1</v>
      </c>
      <c r="K2964" s="1468" t="s">
        <v>4936</v>
      </c>
      <c r="L2964" s="1471">
        <v>6.6909921784E10</v>
      </c>
      <c r="M2964" s="1463" t="s">
        <v>2426</v>
      </c>
      <c r="N2964" s="1463" t="s">
        <v>9778</v>
      </c>
      <c r="O2964" s="1463" t="s">
        <v>9778</v>
      </c>
      <c r="P2964" s="1463" t="s">
        <v>10249</v>
      </c>
    </row>
    <row r="2965">
      <c r="A2965" s="1464">
        <v>3164.0</v>
      </c>
      <c r="B2965" s="1463" t="s">
        <v>6179</v>
      </c>
      <c r="C2965" s="1463" t="s">
        <v>6180</v>
      </c>
      <c r="D2965" s="1469">
        <v>44736.0</v>
      </c>
      <c r="E2965" s="1470" t="s">
        <v>6181</v>
      </c>
      <c r="F2965" s="1471">
        <v>2.6563939E7</v>
      </c>
      <c r="G2965" s="1471">
        <v>6.18236932E8</v>
      </c>
      <c r="H2965" s="1472" t="b">
        <v>1</v>
      </c>
      <c r="I2965" s="1468" t="s">
        <v>76</v>
      </c>
      <c r="J2965" s="1472" t="b">
        <v>1</v>
      </c>
      <c r="K2965" s="1468" t="s">
        <v>4936</v>
      </c>
      <c r="L2965" s="1471">
        <v>6.6909921784E10</v>
      </c>
      <c r="M2965" s="1463" t="s">
        <v>2937</v>
      </c>
      <c r="N2965" s="1463" t="s">
        <v>263</v>
      </c>
      <c r="O2965" s="1463" t="s">
        <v>263</v>
      </c>
      <c r="P2965" s="1463" t="s">
        <v>10325</v>
      </c>
    </row>
    <row r="2966">
      <c r="A2966" s="1464">
        <v>3165.0</v>
      </c>
      <c r="B2966" s="1463" t="s">
        <v>6183</v>
      </c>
      <c r="C2966" s="1463" t="s">
        <v>6184</v>
      </c>
      <c r="D2966" s="1469">
        <v>44742.0</v>
      </c>
      <c r="E2966" s="1470" t="s">
        <v>6185</v>
      </c>
      <c r="F2966" s="1471">
        <v>9.32658949E8</v>
      </c>
      <c r="G2966" s="1471">
        <v>9.32658949E8</v>
      </c>
      <c r="H2966" s="1472" t="b">
        <v>1</v>
      </c>
      <c r="I2966" s="1468" t="s">
        <v>76</v>
      </c>
      <c r="J2966" s="1472" t="b">
        <v>1</v>
      </c>
      <c r="K2966" s="1468" t="s">
        <v>5142</v>
      </c>
      <c r="L2966" s="1471">
        <v>6.620964333E9</v>
      </c>
      <c r="M2966" s="1463" t="s">
        <v>2432</v>
      </c>
      <c r="N2966" s="1463" t="s">
        <v>9778</v>
      </c>
      <c r="O2966" s="1463" t="s">
        <v>9778</v>
      </c>
      <c r="P2966" s="1463" t="s">
        <v>2432</v>
      </c>
    </row>
    <row r="2967">
      <c r="A2967" s="1464">
        <v>3166.0</v>
      </c>
      <c r="B2967" s="1463" t="s">
        <v>962</v>
      </c>
      <c r="C2967" s="1463" t="s">
        <v>962</v>
      </c>
      <c r="D2967" s="1469">
        <v>44743.0</v>
      </c>
      <c r="E2967" s="1470" t="s">
        <v>6186</v>
      </c>
      <c r="F2967" s="1471">
        <v>8.20695569E8</v>
      </c>
      <c r="G2967" s="1468" t="s">
        <v>6187</v>
      </c>
      <c r="H2967" s="1472" t="b">
        <v>1</v>
      </c>
      <c r="I2967" s="1468" t="s">
        <v>76</v>
      </c>
      <c r="J2967" s="1472" t="b">
        <v>1</v>
      </c>
      <c r="K2967" s="1468" t="s">
        <v>4936</v>
      </c>
      <c r="L2967" s="1471">
        <v>6.6909921784E10</v>
      </c>
      <c r="M2967" s="1463" t="s">
        <v>2432</v>
      </c>
      <c r="N2967" s="1463" t="s">
        <v>9778</v>
      </c>
      <c r="O2967" s="1463" t="s">
        <v>9778</v>
      </c>
      <c r="P2967" s="1463" t="s">
        <v>2432</v>
      </c>
    </row>
    <row r="2968">
      <c r="A2968" s="1464">
        <v>3167.0</v>
      </c>
      <c r="B2968" s="1463" t="s">
        <v>6189</v>
      </c>
      <c r="C2968" s="1463" t="s">
        <v>6190</v>
      </c>
      <c r="D2968" s="1469">
        <v>44743.0</v>
      </c>
      <c r="E2968" s="1470" t="s">
        <v>6191</v>
      </c>
      <c r="F2968" s="1471">
        <v>8.20695659E8</v>
      </c>
      <c r="G2968" s="1471">
        <v>8.20695659E8</v>
      </c>
      <c r="H2968" s="1472" t="b">
        <v>1</v>
      </c>
      <c r="I2968" s="1468" t="s">
        <v>76</v>
      </c>
      <c r="J2968" s="1472" t="b">
        <v>1</v>
      </c>
      <c r="K2968" s="1468" t="s">
        <v>4936</v>
      </c>
      <c r="L2968" s="1471">
        <v>6.6909921784E10</v>
      </c>
      <c r="M2968" s="1463" t="s">
        <v>2464</v>
      </c>
      <c r="N2968" s="1463" t="s">
        <v>263</v>
      </c>
      <c r="O2968" s="1463" t="s">
        <v>263</v>
      </c>
      <c r="P2968" s="1463" t="s">
        <v>2464</v>
      </c>
    </row>
    <row r="2969" hidden="1">
      <c r="A2969" s="1464">
        <v>3168.0</v>
      </c>
      <c r="B2969" s="1463" t="s">
        <v>18998</v>
      </c>
      <c r="C2969" s="1463" t="s">
        <v>18999</v>
      </c>
      <c r="D2969" s="1469">
        <v>44743.0</v>
      </c>
      <c r="E2969" s="1470" t="s">
        <v>19000</v>
      </c>
      <c r="F2969" s="1471">
        <v>8.04833399E8</v>
      </c>
      <c r="G2969" s="1471">
        <v>8.04833399E8</v>
      </c>
      <c r="H2969" s="1472" t="b">
        <v>0</v>
      </c>
      <c r="I2969" s="1468" t="s">
        <v>76</v>
      </c>
      <c r="J2969" s="1472" t="b">
        <v>1</v>
      </c>
      <c r="K2969" s="1468" t="s">
        <v>1077</v>
      </c>
      <c r="L2969" s="1471">
        <v>6.6618258585E10</v>
      </c>
      <c r="M2969" s="1463" t="s">
        <v>2432</v>
      </c>
      <c r="N2969" s="1463" t="s">
        <v>5002</v>
      </c>
      <c r="O2969" s="1463" t="s">
        <v>5002</v>
      </c>
      <c r="P2969" s="1463" t="s">
        <v>2432</v>
      </c>
    </row>
    <row r="2970" hidden="1">
      <c r="A2970" s="1464">
        <v>3169.0</v>
      </c>
      <c r="B2970" s="1463" t="s">
        <v>19001</v>
      </c>
      <c r="C2970" s="1463" t="s">
        <v>19002</v>
      </c>
      <c r="D2970" s="1469">
        <v>44762.0</v>
      </c>
      <c r="E2970" s="1470" t="s">
        <v>19003</v>
      </c>
      <c r="F2970" s="1471">
        <v>8.63122077E8</v>
      </c>
      <c r="G2970" s="1471">
        <v>8.63122077E8</v>
      </c>
      <c r="H2970" s="1472" t="b">
        <v>0</v>
      </c>
      <c r="I2970" s="1468" t="s">
        <v>244</v>
      </c>
      <c r="J2970" s="1472" t="b">
        <v>1</v>
      </c>
      <c r="K2970" s="1468" t="s">
        <v>5142</v>
      </c>
      <c r="L2970" s="1471">
        <v>6.620964333E9</v>
      </c>
      <c r="M2970" s="1463" t="s">
        <v>2426</v>
      </c>
      <c r="N2970" s="1463" t="s">
        <v>244</v>
      </c>
      <c r="O2970" s="1463" t="s">
        <v>244</v>
      </c>
      <c r="P2970" s="1463" t="s">
        <v>2426</v>
      </c>
    </row>
    <row r="2971" hidden="1">
      <c r="A2971" s="1464">
        <v>3170.0</v>
      </c>
      <c r="B2971" s="1463" t="s">
        <v>19004</v>
      </c>
      <c r="C2971" s="1463" t="s">
        <v>19005</v>
      </c>
      <c r="D2971" s="1469">
        <v>44777.0</v>
      </c>
      <c r="E2971" s="1470" t="s">
        <v>19006</v>
      </c>
      <c r="F2971" s="1471">
        <v>9.09736094E8</v>
      </c>
      <c r="G2971" s="1471">
        <v>2.2077E7</v>
      </c>
      <c r="H2971" s="1472" t="b">
        <v>0</v>
      </c>
      <c r="I2971" s="1468" t="s">
        <v>76</v>
      </c>
      <c r="J2971" s="1472" t="b">
        <v>0</v>
      </c>
      <c r="K2971" s="1468" t="s">
        <v>14075</v>
      </c>
      <c r="L2971" s="1471">
        <v>6.6956633642E10</v>
      </c>
      <c r="M2971" s="1463" t="s">
        <v>5089</v>
      </c>
      <c r="N2971" s="1463" t="s">
        <v>5089</v>
      </c>
      <c r="O2971" s="1474"/>
      <c r="P2971" s="1474"/>
    </row>
    <row r="2972" hidden="1">
      <c r="A2972" s="1464">
        <v>3171.0</v>
      </c>
      <c r="B2972" s="1463" t="s">
        <v>19007</v>
      </c>
      <c r="C2972" s="1463" t="s">
        <v>19007</v>
      </c>
      <c r="D2972" s="1469">
        <v>44749.0</v>
      </c>
      <c r="E2972" s="1470" t="s">
        <v>19008</v>
      </c>
      <c r="F2972" s="1471">
        <v>7.6602938E7</v>
      </c>
      <c r="G2972" s="1471">
        <v>7.6602938E7</v>
      </c>
      <c r="H2972" s="1472" t="b">
        <v>0</v>
      </c>
      <c r="I2972" s="1468" t="s">
        <v>244</v>
      </c>
      <c r="J2972" s="1472" t="b">
        <v>0</v>
      </c>
      <c r="K2972" s="1468" t="s">
        <v>5142</v>
      </c>
      <c r="L2972" s="1471">
        <v>6.620964333E9</v>
      </c>
      <c r="M2972" s="1463" t="s">
        <v>2426</v>
      </c>
      <c r="N2972" s="1463" t="s">
        <v>244</v>
      </c>
      <c r="O2972" s="1463" t="s">
        <v>244</v>
      </c>
      <c r="P2972" s="1463" t="s">
        <v>2426</v>
      </c>
    </row>
    <row r="2973" hidden="1">
      <c r="A2973" s="1464">
        <v>3172.0</v>
      </c>
      <c r="B2973" s="1463" t="s">
        <v>19009</v>
      </c>
      <c r="C2973" s="1463" t="s">
        <v>19010</v>
      </c>
      <c r="D2973" s="1469">
        <v>44746.0</v>
      </c>
      <c r="E2973" s="1470" t="s">
        <v>19011</v>
      </c>
      <c r="F2973" s="1471">
        <v>6.32151156E8</v>
      </c>
      <c r="G2973" s="1471">
        <v>6.32151156E8</v>
      </c>
      <c r="H2973" s="1472" t="b">
        <v>0</v>
      </c>
      <c r="I2973" s="1468" t="s">
        <v>76</v>
      </c>
      <c r="J2973" s="1472" t="b">
        <v>0</v>
      </c>
      <c r="K2973" s="1468" t="s">
        <v>16078</v>
      </c>
      <c r="L2973" s="1471">
        <v>6.698412274E10</v>
      </c>
      <c r="M2973" s="1463" t="s">
        <v>2426</v>
      </c>
      <c r="N2973" s="1463" t="s">
        <v>5196</v>
      </c>
      <c r="O2973" s="1463" t="s">
        <v>5196</v>
      </c>
      <c r="P2973" s="1463" t="s">
        <v>2426</v>
      </c>
    </row>
    <row r="2974">
      <c r="A2974" s="1464">
        <v>3173.0</v>
      </c>
      <c r="B2974" s="1463" t="s">
        <v>6192</v>
      </c>
      <c r="C2974" s="1463" t="s">
        <v>6192</v>
      </c>
      <c r="D2974" s="1469">
        <v>44749.0</v>
      </c>
      <c r="E2974" s="1470" t="s">
        <v>6193</v>
      </c>
      <c r="F2974" s="1471">
        <v>9.31248607E8</v>
      </c>
      <c r="G2974" s="1471">
        <v>9.31248607E8</v>
      </c>
      <c r="H2974" s="1472" t="b">
        <v>1</v>
      </c>
      <c r="I2974" s="1468" t="s">
        <v>76</v>
      </c>
      <c r="J2974" s="1472" t="b">
        <v>1</v>
      </c>
      <c r="K2974" s="1468" t="s">
        <v>5142</v>
      </c>
      <c r="L2974" s="1471">
        <v>6.620964333E9</v>
      </c>
      <c r="M2974" s="1463" t="s">
        <v>2437</v>
      </c>
      <c r="N2974" s="1463" t="s">
        <v>263</v>
      </c>
      <c r="O2974" s="1463" t="s">
        <v>10165</v>
      </c>
      <c r="P2974" s="1463" t="s">
        <v>10728</v>
      </c>
    </row>
    <row r="2975" hidden="1">
      <c r="A2975" s="1464">
        <v>3174.0</v>
      </c>
      <c r="B2975" s="1463" t="s">
        <v>19012</v>
      </c>
      <c r="C2975" s="1463" t="s">
        <v>19013</v>
      </c>
      <c r="D2975" s="1469">
        <v>44758.0</v>
      </c>
      <c r="E2975" s="1470" t="s">
        <v>19014</v>
      </c>
      <c r="F2975" s="1471">
        <v>9.28475888E8</v>
      </c>
      <c r="G2975" s="1471">
        <v>9.28475888E8</v>
      </c>
      <c r="H2975" s="1472" t="b">
        <v>0</v>
      </c>
      <c r="I2975" s="1468" t="s">
        <v>76</v>
      </c>
      <c r="J2975" s="1472" t="b">
        <v>0</v>
      </c>
      <c r="K2975" s="1468" t="s">
        <v>5142</v>
      </c>
      <c r="L2975" s="1471">
        <v>6.620964333E9</v>
      </c>
      <c r="M2975" s="1463" t="s">
        <v>2437</v>
      </c>
      <c r="N2975" s="1463" t="s">
        <v>5224</v>
      </c>
      <c r="O2975" s="1474"/>
      <c r="P2975" s="1463" t="s">
        <v>2437</v>
      </c>
    </row>
    <row r="2976" hidden="1">
      <c r="A2976" s="1464">
        <v>3175.0</v>
      </c>
      <c r="B2976" s="1463" t="s">
        <v>19015</v>
      </c>
      <c r="C2976" s="1463" t="s">
        <v>19016</v>
      </c>
      <c r="D2976" s="1469">
        <v>44749.0</v>
      </c>
      <c r="E2976" s="1470" t="s">
        <v>19017</v>
      </c>
      <c r="F2976" s="1471">
        <v>7.6212225E7</v>
      </c>
      <c r="G2976" s="1471">
        <v>7.6212225E7</v>
      </c>
      <c r="H2976" s="1472" t="b">
        <v>0</v>
      </c>
      <c r="I2976" s="1468" t="s">
        <v>244</v>
      </c>
      <c r="J2976" s="1472" t="b">
        <v>0</v>
      </c>
      <c r="K2976" s="1468" t="s">
        <v>14736</v>
      </c>
      <c r="L2976" s="1471">
        <v>6.6944964881E10</v>
      </c>
      <c r="M2976" s="1463" t="s">
        <v>2464</v>
      </c>
      <c r="N2976" s="1474"/>
      <c r="O2976" s="1474"/>
      <c r="P2976" s="1463" t="s">
        <v>2464</v>
      </c>
    </row>
    <row r="2977">
      <c r="A2977" s="1464">
        <v>3176.0</v>
      </c>
      <c r="B2977" s="1463" t="s">
        <v>6194</v>
      </c>
      <c r="C2977" s="1463" t="s">
        <v>6195</v>
      </c>
      <c r="D2977" s="1469">
        <v>44767.0</v>
      </c>
      <c r="E2977" s="1470" t="s">
        <v>6196</v>
      </c>
      <c r="F2977" s="1471">
        <v>2.2270685E7</v>
      </c>
      <c r="G2977" s="1471">
        <v>2.2270685E7</v>
      </c>
      <c r="H2977" s="1472" t="b">
        <v>1</v>
      </c>
      <c r="I2977" s="1468" t="s">
        <v>76</v>
      </c>
      <c r="J2977" s="1472" t="b">
        <v>1</v>
      </c>
      <c r="K2977" s="1468" t="s">
        <v>1077</v>
      </c>
      <c r="L2977" s="1471">
        <v>6.6618258585E10</v>
      </c>
      <c r="M2977" s="1463" t="s">
        <v>2426</v>
      </c>
      <c r="N2977" s="1463" t="s">
        <v>263</v>
      </c>
      <c r="O2977" s="1463" t="s">
        <v>263</v>
      </c>
      <c r="P2977" s="1463" t="s">
        <v>10920</v>
      </c>
    </row>
    <row r="2978" hidden="1">
      <c r="A2978" s="1464">
        <v>3177.0</v>
      </c>
      <c r="B2978" s="1463" t="s">
        <v>19018</v>
      </c>
      <c r="C2978" s="1463" t="s">
        <v>19018</v>
      </c>
      <c r="D2978" s="1469">
        <v>44748.0</v>
      </c>
      <c r="E2978" s="1470" t="s">
        <v>19019</v>
      </c>
      <c r="F2978" s="1471">
        <v>6.20978624E8</v>
      </c>
      <c r="G2978" s="1471">
        <v>6.20978624E8</v>
      </c>
      <c r="H2978" s="1472" t="b">
        <v>0</v>
      </c>
      <c r="I2978" s="1468" t="s">
        <v>244</v>
      </c>
      <c r="J2978" s="1472" t="b">
        <v>1</v>
      </c>
      <c r="K2978" s="1473"/>
      <c r="L2978" s="1473"/>
      <c r="M2978" s="1463" t="s">
        <v>2426</v>
      </c>
      <c r="O2978" s="1474"/>
      <c r="P2978" s="1463" t="s">
        <v>2426</v>
      </c>
    </row>
    <row r="2979" hidden="1">
      <c r="A2979" s="1464">
        <v>3178.0</v>
      </c>
      <c r="B2979" s="1463" t="s">
        <v>19020</v>
      </c>
      <c r="C2979" s="1463" t="s">
        <v>19021</v>
      </c>
      <c r="D2979" s="1469">
        <v>44490.0</v>
      </c>
      <c r="E2979" s="1470" t="s">
        <v>19022</v>
      </c>
      <c r="F2979" s="1471">
        <v>2.7968888E7</v>
      </c>
      <c r="G2979" s="1471">
        <v>9.94415154E8</v>
      </c>
      <c r="H2979" s="1472" t="b">
        <v>0</v>
      </c>
      <c r="I2979" s="1468" t="s">
        <v>76</v>
      </c>
      <c r="J2979" s="1472" t="b">
        <v>1</v>
      </c>
      <c r="K2979" s="1473"/>
      <c r="L2979" s="1473"/>
      <c r="M2979" s="1463" t="s">
        <v>4962</v>
      </c>
      <c r="N2979" s="1463" t="s">
        <v>4962</v>
      </c>
      <c r="O2979" s="1474"/>
      <c r="P2979" s="1474"/>
    </row>
    <row r="2980" hidden="1">
      <c r="A2980" s="1464">
        <v>3179.0</v>
      </c>
      <c r="B2980" s="1463" t="s">
        <v>19023</v>
      </c>
      <c r="C2980" s="1463" t="s">
        <v>19024</v>
      </c>
      <c r="D2980" s="1469">
        <v>44753.0</v>
      </c>
      <c r="E2980" s="1470" t="s">
        <v>19025</v>
      </c>
      <c r="F2980" s="1471">
        <v>9.92795478E8</v>
      </c>
      <c r="G2980" s="1471">
        <v>9.92795478E8</v>
      </c>
      <c r="H2980" s="1472" t="b">
        <v>0</v>
      </c>
      <c r="I2980" s="1468" t="s">
        <v>6399</v>
      </c>
      <c r="J2980" s="1472" t="b">
        <v>0</v>
      </c>
      <c r="K2980" s="1468" t="s">
        <v>5142</v>
      </c>
      <c r="L2980" s="1471">
        <v>6.620964333E9</v>
      </c>
      <c r="M2980" s="1463" t="s">
        <v>2464</v>
      </c>
      <c r="N2980" s="1463" t="s">
        <v>6399</v>
      </c>
      <c r="O2980" s="1463" t="s">
        <v>6399</v>
      </c>
      <c r="P2980" s="1463" t="s">
        <v>2464</v>
      </c>
    </row>
    <row r="2981">
      <c r="A2981" s="1464">
        <v>3180.0</v>
      </c>
      <c r="B2981" s="1463" t="s">
        <v>6197</v>
      </c>
      <c r="C2981" s="1463" t="s">
        <v>6198</v>
      </c>
      <c r="D2981" s="1469">
        <v>44750.0</v>
      </c>
      <c r="E2981" s="1470" t="s">
        <v>6199</v>
      </c>
      <c r="F2981" s="1471">
        <v>8.26142657E8</v>
      </c>
      <c r="G2981" s="1471">
        <v>8.26142657E8</v>
      </c>
      <c r="H2981" s="1472" t="b">
        <v>1</v>
      </c>
      <c r="I2981" s="1468" t="s">
        <v>76</v>
      </c>
      <c r="J2981" s="1472" t="b">
        <v>1</v>
      </c>
      <c r="K2981" s="1468" t="s">
        <v>1077</v>
      </c>
      <c r="L2981" s="1471">
        <v>6.6618258585E10</v>
      </c>
      <c r="M2981" s="1463" t="s">
        <v>2476</v>
      </c>
      <c r="N2981" s="1463" t="s">
        <v>263</v>
      </c>
      <c r="O2981" s="1463" t="s">
        <v>263</v>
      </c>
      <c r="P2981" s="1463" t="s">
        <v>10924</v>
      </c>
    </row>
    <row r="2982">
      <c r="A2982" s="1464">
        <v>3181.0</v>
      </c>
      <c r="B2982" s="1463" t="s">
        <v>6200</v>
      </c>
      <c r="C2982" s="1463" t="s">
        <v>6201</v>
      </c>
      <c r="D2982" s="1469">
        <v>44750.0</v>
      </c>
      <c r="E2982" s="1470" t="s">
        <v>6202</v>
      </c>
      <c r="F2982" s="1471">
        <v>8.50991092E8</v>
      </c>
      <c r="G2982" s="1471">
        <v>8.50991092E8</v>
      </c>
      <c r="H2982" s="1472" t="b">
        <v>1</v>
      </c>
      <c r="I2982" s="1468" t="s">
        <v>76</v>
      </c>
      <c r="J2982" s="1472" t="b">
        <v>1</v>
      </c>
      <c r="K2982" s="1468" t="s">
        <v>1077</v>
      </c>
      <c r="L2982" s="1471">
        <v>6.6618258585E10</v>
      </c>
      <c r="M2982" s="1463" t="s">
        <v>2426</v>
      </c>
      <c r="N2982" s="1463" t="s">
        <v>9778</v>
      </c>
      <c r="O2982" s="1463" t="s">
        <v>9778</v>
      </c>
      <c r="P2982" s="1463" t="s">
        <v>10928</v>
      </c>
    </row>
    <row r="2983" hidden="1">
      <c r="A2983" s="1464">
        <v>3182.0</v>
      </c>
      <c r="B2983" s="1463" t="s">
        <v>19026</v>
      </c>
      <c r="C2983" s="1463" t="s">
        <v>19027</v>
      </c>
      <c r="D2983" s="1469">
        <v>44753.0</v>
      </c>
      <c r="E2983" s="1470" t="s">
        <v>19028</v>
      </c>
      <c r="F2983" s="1471">
        <v>9.95628269E8</v>
      </c>
      <c r="G2983" s="1471">
        <v>9.95628269E8</v>
      </c>
      <c r="H2983" s="1472" t="b">
        <v>0</v>
      </c>
      <c r="I2983" s="1468" t="s">
        <v>76</v>
      </c>
      <c r="J2983" s="1472" t="b">
        <v>0</v>
      </c>
      <c r="K2983" s="1468" t="s">
        <v>14736</v>
      </c>
      <c r="L2983" s="1471">
        <v>6.6944964881E10</v>
      </c>
      <c r="M2983" s="1463" t="s">
        <v>5006</v>
      </c>
      <c r="N2983" s="1463" t="s">
        <v>4954</v>
      </c>
      <c r="O2983" s="1463" t="s">
        <v>4954</v>
      </c>
      <c r="P2983" s="1474"/>
    </row>
    <row r="2984" hidden="1">
      <c r="A2984" s="1464">
        <v>3183.0</v>
      </c>
      <c r="B2984" s="1463" t="s">
        <v>19029</v>
      </c>
      <c r="C2984" s="1463" t="s">
        <v>19029</v>
      </c>
      <c r="D2984" s="1469">
        <v>44757.0</v>
      </c>
      <c r="E2984" s="1470" t="s">
        <v>19030</v>
      </c>
      <c r="F2984" s="1471">
        <v>6.26633565E8</v>
      </c>
      <c r="G2984" s="1471">
        <v>6.26633565E8</v>
      </c>
      <c r="H2984" s="1472" t="b">
        <v>0</v>
      </c>
      <c r="I2984" s="1468" t="s">
        <v>76</v>
      </c>
      <c r="J2984" s="1472" t="b">
        <v>0</v>
      </c>
      <c r="K2984" s="1468" t="s">
        <v>14736</v>
      </c>
      <c r="L2984" s="1471">
        <v>6.6944964881E10</v>
      </c>
      <c r="M2984" s="1463" t="s">
        <v>2426</v>
      </c>
      <c r="O2984" s="1474"/>
      <c r="P2984" s="1463" t="s">
        <v>2426</v>
      </c>
    </row>
    <row r="2985">
      <c r="A2985" s="1464">
        <v>3184.0</v>
      </c>
      <c r="B2985" s="1463" t="s">
        <v>6203</v>
      </c>
      <c r="C2985" s="1463" t="s">
        <v>6204</v>
      </c>
      <c r="D2985" s="1469">
        <v>44767.0</v>
      </c>
      <c r="E2985" s="1470" t="s">
        <v>6205</v>
      </c>
      <c r="F2985" s="1471">
        <v>2.2270685E7</v>
      </c>
      <c r="G2985" s="1471">
        <v>2.2270685E7</v>
      </c>
      <c r="H2985" s="1472" t="b">
        <v>1</v>
      </c>
      <c r="I2985" s="1468" t="s">
        <v>76</v>
      </c>
      <c r="J2985" s="1472" t="b">
        <v>1</v>
      </c>
      <c r="K2985" s="1468" t="s">
        <v>1077</v>
      </c>
      <c r="L2985" s="1471">
        <v>6.6618258585E10</v>
      </c>
      <c r="M2985" s="1463" t="s">
        <v>2464</v>
      </c>
      <c r="N2985" s="1463" t="s">
        <v>263</v>
      </c>
      <c r="O2985" s="1463" t="s">
        <v>263</v>
      </c>
      <c r="P2985" s="1463" t="s">
        <v>7437</v>
      </c>
    </row>
    <row r="2986" hidden="1">
      <c r="A2986" s="1464">
        <v>3185.0</v>
      </c>
      <c r="B2986" s="1463" t="s">
        <v>19031</v>
      </c>
      <c r="C2986" s="1463" t="s">
        <v>19032</v>
      </c>
      <c r="D2986" s="1469">
        <v>44767.0</v>
      </c>
      <c r="E2986" s="1470" t="s">
        <v>19033</v>
      </c>
      <c r="F2986" s="1471">
        <v>2.0016033E7</v>
      </c>
      <c r="G2986" s="1471">
        <v>2.0016033E7</v>
      </c>
      <c r="H2986" s="1472" t="b">
        <v>0</v>
      </c>
      <c r="I2986" s="1468" t="s">
        <v>76</v>
      </c>
      <c r="J2986" s="1472" t="b">
        <v>0</v>
      </c>
      <c r="K2986" s="1468" t="s">
        <v>1204</v>
      </c>
      <c r="L2986" s="1471">
        <v>6.6839565594E10</v>
      </c>
      <c r="M2986" s="1463" t="s">
        <v>2464</v>
      </c>
      <c r="N2986" s="1463" t="s">
        <v>4998</v>
      </c>
      <c r="O2986" s="1463" t="s">
        <v>4998</v>
      </c>
      <c r="P2986" s="1463" t="s">
        <v>2464</v>
      </c>
    </row>
    <row r="2987" hidden="1">
      <c r="A2987" s="1464">
        <v>3186.0</v>
      </c>
      <c r="B2987" s="1463" t="s">
        <v>19034</v>
      </c>
      <c r="C2987" s="1463" t="s">
        <v>19035</v>
      </c>
      <c r="D2987" s="1469">
        <v>44757.0</v>
      </c>
      <c r="E2987" s="1470" t="s">
        <v>19036</v>
      </c>
      <c r="F2987" s="1471">
        <v>8.20588941E8</v>
      </c>
      <c r="G2987" s="1471">
        <v>8.20588941E8</v>
      </c>
      <c r="H2987" s="1472" t="b">
        <v>0</v>
      </c>
      <c r="I2987" s="1468" t="s">
        <v>6296</v>
      </c>
      <c r="J2987" s="1472" t="b">
        <v>0</v>
      </c>
      <c r="K2987" s="1468" t="s">
        <v>14736</v>
      </c>
      <c r="L2987" s="1471">
        <v>6.6944964881E10</v>
      </c>
      <c r="M2987" s="1463" t="s">
        <v>2426</v>
      </c>
      <c r="N2987" s="1463" t="s">
        <v>6296</v>
      </c>
      <c r="O2987" s="1463" t="s">
        <v>6296</v>
      </c>
      <c r="P2987" s="1463" t="s">
        <v>2426</v>
      </c>
    </row>
    <row r="2988">
      <c r="A2988" s="1464">
        <v>3187.0</v>
      </c>
      <c r="B2988" s="1463" t="s">
        <v>6206</v>
      </c>
      <c r="C2988" s="1463" t="s">
        <v>6207</v>
      </c>
      <c r="D2988" s="1469">
        <v>44754.0</v>
      </c>
      <c r="E2988" s="1470" t="s">
        <v>6208</v>
      </c>
      <c r="F2988" s="1471">
        <v>9.09974261E8</v>
      </c>
      <c r="G2988" s="1471">
        <v>9.09974261E8</v>
      </c>
      <c r="H2988" s="1472" t="b">
        <v>1</v>
      </c>
      <c r="I2988" s="1468" t="s">
        <v>76</v>
      </c>
      <c r="J2988" s="1472" t="b">
        <v>1</v>
      </c>
      <c r="K2988" s="1468" t="s">
        <v>5142</v>
      </c>
      <c r="L2988" s="1471">
        <v>6.620964333E9</v>
      </c>
      <c r="M2988" s="1463" t="s">
        <v>2464</v>
      </c>
      <c r="N2988" s="1463" t="s">
        <v>9778</v>
      </c>
      <c r="O2988" s="1463" t="s">
        <v>9778</v>
      </c>
      <c r="P2988" s="1463" t="s">
        <v>11078</v>
      </c>
    </row>
    <row r="2989" hidden="1">
      <c r="A2989" s="1464">
        <v>3188.0</v>
      </c>
      <c r="B2989" s="1463" t="s">
        <v>19037</v>
      </c>
      <c r="C2989" s="1463" t="s">
        <v>19037</v>
      </c>
      <c r="D2989" s="1469">
        <v>44754.0</v>
      </c>
      <c r="E2989" s="1470" t="s">
        <v>19038</v>
      </c>
      <c r="F2989" s="1471">
        <v>8.87613771E8</v>
      </c>
      <c r="G2989" s="1471">
        <v>8.87613771E8</v>
      </c>
      <c r="H2989" s="1472" t="b">
        <v>0</v>
      </c>
      <c r="I2989" s="1468" t="s">
        <v>244</v>
      </c>
      <c r="J2989" s="1472" t="b">
        <v>0</v>
      </c>
      <c r="K2989" s="1468" t="s">
        <v>5142</v>
      </c>
      <c r="L2989" s="1471">
        <v>6.620964333E9</v>
      </c>
      <c r="M2989" s="1463" t="s">
        <v>2432</v>
      </c>
      <c r="N2989" s="1463" t="s">
        <v>244</v>
      </c>
      <c r="O2989" s="1463" t="s">
        <v>244</v>
      </c>
      <c r="P2989" s="1463" t="s">
        <v>2432</v>
      </c>
    </row>
    <row r="2990" hidden="1">
      <c r="A2990" s="1464">
        <v>3189.0</v>
      </c>
      <c r="B2990" s="1463" t="s">
        <v>19039</v>
      </c>
      <c r="C2990" s="1463" t="s">
        <v>19040</v>
      </c>
      <c r="D2990" s="1469">
        <v>44761.0</v>
      </c>
      <c r="E2990" s="1470" t="s">
        <v>19041</v>
      </c>
      <c r="F2990" s="1471">
        <v>6.1173001E7</v>
      </c>
      <c r="G2990" s="1471">
        <v>6.1173001E7</v>
      </c>
      <c r="H2990" s="1472" t="b">
        <v>0</v>
      </c>
      <c r="I2990" s="1468" t="s">
        <v>244</v>
      </c>
      <c r="J2990" s="1472" t="b">
        <v>0</v>
      </c>
      <c r="K2990" s="1468" t="s">
        <v>14089</v>
      </c>
      <c r="L2990" s="1471">
        <v>6.6850185804E10</v>
      </c>
      <c r="M2990" s="1463" t="s">
        <v>2426</v>
      </c>
      <c r="N2990" s="1463" t="s">
        <v>244</v>
      </c>
      <c r="O2990" s="1463" t="s">
        <v>244</v>
      </c>
      <c r="P2990" s="1463" t="s">
        <v>2426</v>
      </c>
    </row>
    <row r="2991" hidden="1">
      <c r="A2991" s="1464">
        <v>3190.0</v>
      </c>
      <c r="B2991" s="1463" t="s">
        <v>19042</v>
      </c>
      <c r="C2991" s="1463" t="s">
        <v>19043</v>
      </c>
      <c r="D2991" s="1469">
        <v>44757.0</v>
      </c>
      <c r="E2991" s="1470" t="s">
        <v>19044</v>
      </c>
      <c r="F2991" s="1471">
        <v>3.252779E7</v>
      </c>
      <c r="G2991" s="1471">
        <v>3.252779E7</v>
      </c>
      <c r="H2991" s="1472" t="b">
        <v>0</v>
      </c>
      <c r="I2991" s="1468" t="s">
        <v>5608</v>
      </c>
      <c r="J2991" s="1472" t="b">
        <v>0</v>
      </c>
      <c r="K2991" s="1468" t="s">
        <v>5142</v>
      </c>
      <c r="L2991" s="1471">
        <v>6.620964333E9</v>
      </c>
      <c r="M2991" s="1463" t="s">
        <v>2426</v>
      </c>
      <c r="N2991" s="1463" t="s">
        <v>5608</v>
      </c>
      <c r="O2991" s="1463" t="s">
        <v>5608</v>
      </c>
      <c r="P2991" s="1463" t="s">
        <v>2426</v>
      </c>
    </row>
    <row r="2992">
      <c r="A2992" s="1464">
        <v>3191.0</v>
      </c>
      <c r="B2992" s="1463" t="s">
        <v>6209</v>
      </c>
      <c r="C2992" s="1463" t="s">
        <v>6210</v>
      </c>
      <c r="D2992" s="1469">
        <v>44764.0</v>
      </c>
      <c r="E2992" s="1470" t="s">
        <v>6211</v>
      </c>
      <c r="F2992" s="1471">
        <v>2.1509008E7</v>
      </c>
      <c r="G2992" s="1471">
        <v>8.30963589E8</v>
      </c>
      <c r="H2992" s="1472" t="b">
        <v>1</v>
      </c>
      <c r="I2992" s="1468" t="s">
        <v>76</v>
      </c>
      <c r="J2992" s="1472" t="b">
        <v>1</v>
      </c>
      <c r="K2992" s="1468" t="s">
        <v>4929</v>
      </c>
      <c r="L2992" s="1475">
        <v>6.69232E15</v>
      </c>
      <c r="M2992" s="1463" t="s">
        <v>2464</v>
      </c>
      <c r="N2992" s="1463" t="s">
        <v>9778</v>
      </c>
      <c r="O2992" s="1463" t="s">
        <v>9778</v>
      </c>
      <c r="P2992" s="1463" t="s">
        <v>2464</v>
      </c>
    </row>
    <row r="2993">
      <c r="A2993" s="1464">
        <v>3192.0</v>
      </c>
      <c r="B2993" s="1463" t="s">
        <v>6212</v>
      </c>
      <c r="C2993" s="1463" t="s">
        <v>6213</v>
      </c>
      <c r="D2993" s="1469">
        <v>44764.0</v>
      </c>
      <c r="E2993" s="1470" t="s">
        <v>6214</v>
      </c>
      <c r="F2993" s="1471">
        <v>2.1085058E7</v>
      </c>
      <c r="G2993" s="1471">
        <v>2.9339087E7</v>
      </c>
      <c r="H2993" s="1472" t="b">
        <v>1</v>
      </c>
      <c r="I2993" s="1468" t="s">
        <v>76</v>
      </c>
      <c r="J2993" s="1472" t="b">
        <v>1</v>
      </c>
      <c r="K2993" s="1468" t="s">
        <v>4929</v>
      </c>
      <c r="L2993" s="1475">
        <v>6.69232E15</v>
      </c>
      <c r="M2993" s="1463" t="s">
        <v>2426</v>
      </c>
      <c r="N2993" s="1463" t="s">
        <v>263</v>
      </c>
      <c r="O2993" s="1463" t="s">
        <v>263</v>
      </c>
      <c r="P2993" s="1463" t="s">
        <v>11147</v>
      </c>
    </row>
    <row r="2994" hidden="1">
      <c r="A2994" s="1464">
        <v>3193.0</v>
      </c>
      <c r="B2994" s="1463" t="s">
        <v>19045</v>
      </c>
      <c r="C2994" s="1463" t="s">
        <v>19046</v>
      </c>
      <c r="D2994" s="1469">
        <v>44774.0</v>
      </c>
      <c r="E2994" s="1470" t="s">
        <v>19047</v>
      </c>
      <c r="F2994" s="1471">
        <v>8.63857819E8</v>
      </c>
      <c r="G2994" s="1471">
        <v>8.63857819E8</v>
      </c>
      <c r="H2994" s="1472" t="b">
        <v>0</v>
      </c>
      <c r="I2994" s="1468" t="s">
        <v>76</v>
      </c>
      <c r="J2994" s="1472" t="b">
        <v>0</v>
      </c>
      <c r="K2994" s="1468" t="s">
        <v>5142</v>
      </c>
      <c r="L2994" s="1471">
        <v>6.620964333E9</v>
      </c>
      <c r="M2994" s="1463" t="s">
        <v>2464</v>
      </c>
      <c r="N2994" s="1463" t="s">
        <v>8485</v>
      </c>
      <c r="O2994" s="1463" t="s">
        <v>6383</v>
      </c>
      <c r="P2994" s="1463" t="s">
        <v>2464</v>
      </c>
    </row>
    <row r="2995">
      <c r="A2995" s="1464">
        <v>3194.0</v>
      </c>
      <c r="B2995" s="1463" t="s">
        <v>6215</v>
      </c>
      <c r="C2995" s="1463" t="s">
        <v>6215</v>
      </c>
      <c r="D2995" s="1469">
        <v>44760.0</v>
      </c>
      <c r="E2995" s="1470" t="s">
        <v>6216</v>
      </c>
      <c r="F2995" s="1471">
        <v>6.26683818E8</v>
      </c>
      <c r="G2995" s="1471">
        <v>9.53646187E8</v>
      </c>
      <c r="H2995" s="1472" t="b">
        <v>1</v>
      </c>
      <c r="I2995" s="1468" t="s">
        <v>244</v>
      </c>
      <c r="J2995" s="1472" t="b">
        <v>1</v>
      </c>
      <c r="K2995" s="1468" t="s">
        <v>5142</v>
      </c>
      <c r="L2995" s="1471">
        <v>6.620964333E9</v>
      </c>
      <c r="M2995" s="1463" t="s">
        <v>2432</v>
      </c>
      <c r="N2995" s="1463" t="s">
        <v>9778</v>
      </c>
      <c r="O2995" s="1463" t="s">
        <v>9778</v>
      </c>
      <c r="P2995" s="1463" t="s">
        <v>2432</v>
      </c>
    </row>
    <row r="2996">
      <c r="A2996" s="1464">
        <v>3195.0</v>
      </c>
      <c r="B2996" s="1463" t="s">
        <v>6217</v>
      </c>
      <c r="C2996" s="1463" t="s">
        <v>6218</v>
      </c>
      <c r="D2996" s="1469">
        <v>45460.0</v>
      </c>
      <c r="E2996" s="1470" t="s">
        <v>6219</v>
      </c>
      <c r="F2996" s="1471">
        <v>8.7328209E8</v>
      </c>
      <c r="G2996" s="1471">
        <v>8.7328209E8</v>
      </c>
      <c r="H2996" s="1472" t="b">
        <v>1</v>
      </c>
      <c r="I2996" s="1468" t="s">
        <v>76</v>
      </c>
      <c r="J2996" s="1472" t="b">
        <v>1</v>
      </c>
      <c r="K2996" s="1468" t="s">
        <v>1204</v>
      </c>
      <c r="L2996" s="1471">
        <v>6.6839565594E10</v>
      </c>
      <c r="M2996" s="1463" t="s">
        <v>2937</v>
      </c>
      <c r="N2996" s="1463" t="s">
        <v>4990</v>
      </c>
      <c r="O2996" s="1463" t="s">
        <v>4990</v>
      </c>
      <c r="P2996" s="1463" t="s">
        <v>10543</v>
      </c>
    </row>
    <row r="2997" hidden="1">
      <c r="A2997" s="1464">
        <v>3196.0</v>
      </c>
      <c r="B2997" s="1463" t="s">
        <v>19048</v>
      </c>
      <c r="C2997" s="1463" t="s">
        <v>19049</v>
      </c>
      <c r="D2997" s="1469">
        <v>44760.0</v>
      </c>
      <c r="E2997" s="1470" t="s">
        <v>19050</v>
      </c>
      <c r="F2997" s="1471">
        <v>9.35837079E8</v>
      </c>
      <c r="G2997" s="1471">
        <v>9.35837079E8</v>
      </c>
      <c r="H2997" s="1472" t="b">
        <v>0</v>
      </c>
      <c r="I2997" s="1468" t="s">
        <v>76</v>
      </c>
      <c r="J2997" s="1472" t="b">
        <v>1</v>
      </c>
      <c r="K2997" s="1473"/>
      <c r="L2997" s="1473"/>
      <c r="M2997" s="1463" t="s">
        <v>2426</v>
      </c>
      <c r="N2997" s="1463" t="s">
        <v>5019</v>
      </c>
      <c r="O2997" s="1474"/>
      <c r="P2997" s="1463" t="s">
        <v>2426</v>
      </c>
    </row>
    <row r="2998" hidden="1">
      <c r="A2998" s="1464">
        <v>3197.0</v>
      </c>
      <c r="B2998" s="1463" t="s">
        <v>19051</v>
      </c>
      <c r="C2998" s="1463" t="s">
        <v>19052</v>
      </c>
      <c r="D2998" s="1469">
        <v>44775.0</v>
      </c>
      <c r="E2998" s="1470" t="s">
        <v>19053</v>
      </c>
      <c r="F2998" s="1471">
        <v>8.1755881E8</v>
      </c>
      <c r="G2998" s="1471">
        <v>8.1755881E8</v>
      </c>
      <c r="H2998" s="1472" t="b">
        <v>0</v>
      </c>
      <c r="I2998" s="1468" t="s">
        <v>76</v>
      </c>
      <c r="J2998" s="1472" t="b">
        <v>1</v>
      </c>
      <c r="K2998" s="1468" t="s">
        <v>5142</v>
      </c>
      <c r="L2998" s="1471">
        <v>6.620964333E9</v>
      </c>
      <c r="M2998" s="1463" t="s">
        <v>2426</v>
      </c>
      <c r="N2998" s="1463" t="s">
        <v>5006</v>
      </c>
      <c r="P2998" s="1463" t="s">
        <v>19054</v>
      </c>
    </row>
    <row r="2999">
      <c r="A2999" s="1464">
        <v>3198.0</v>
      </c>
      <c r="B2999" s="1463" t="s">
        <v>6221</v>
      </c>
      <c r="C2999" s="1463" t="s">
        <v>6222</v>
      </c>
      <c r="D2999" s="1469">
        <v>44781.0</v>
      </c>
      <c r="E2999" s="1470" t="s">
        <v>6223</v>
      </c>
      <c r="F2999" s="1471">
        <v>9.89786555E8</v>
      </c>
      <c r="G2999" s="1471">
        <v>9.89786555E8</v>
      </c>
      <c r="H2999" s="1472" t="b">
        <v>1</v>
      </c>
      <c r="I2999" s="1468" t="s">
        <v>76</v>
      </c>
      <c r="J2999" s="1472" t="b">
        <v>1</v>
      </c>
      <c r="K2999" s="1468" t="s">
        <v>1204</v>
      </c>
      <c r="L2999" s="1471">
        <v>6.6839565594E10</v>
      </c>
      <c r="M2999" s="1463" t="s">
        <v>2464</v>
      </c>
      <c r="N2999" s="1463" t="s">
        <v>5963</v>
      </c>
      <c r="O2999" s="1463" t="s">
        <v>3864</v>
      </c>
      <c r="P2999" s="1463" t="s">
        <v>2464</v>
      </c>
    </row>
    <row r="3000" hidden="1">
      <c r="A3000" s="1464">
        <v>3199.0</v>
      </c>
      <c r="B3000" s="1463" t="s">
        <v>11112</v>
      </c>
      <c r="C3000" s="1463" t="s">
        <v>11113</v>
      </c>
      <c r="D3000" s="1469">
        <v>44761.0</v>
      </c>
      <c r="E3000" s="1470" t="s">
        <v>19055</v>
      </c>
      <c r="F3000" s="1471">
        <v>8.15949333E8</v>
      </c>
      <c r="G3000" s="1471">
        <v>8.15949333E8</v>
      </c>
      <c r="H3000" s="1472" t="b">
        <v>0</v>
      </c>
      <c r="I3000" s="1468" t="s">
        <v>76</v>
      </c>
      <c r="J3000" s="1472" t="b">
        <v>0</v>
      </c>
      <c r="K3000" s="1468" t="s">
        <v>5142</v>
      </c>
      <c r="L3000" s="1471">
        <v>6.620964333E9</v>
      </c>
      <c r="M3000" s="1463" t="s">
        <v>2461</v>
      </c>
      <c r="N3000" s="1463" t="s">
        <v>5086</v>
      </c>
      <c r="O3000" s="1463" t="s">
        <v>5065</v>
      </c>
      <c r="P3000" s="1463" t="s">
        <v>2461</v>
      </c>
    </row>
    <row r="3001">
      <c r="A3001" s="1464">
        <v>3200.0</v>
      </c>
      <c r="B3001" s="1463" t="s">
        <v>6224</v>
      </c>
      <c r="C3001" s="1463" t="s">
        <v>6225</v>
      </c>
      <c r="D3001" s="1469">
        <v>44767.0</v>
      </c>
      <c r="E3001" s="1470" t="s">
        <v>6226</v>
      </c>
      <c r="F3001" s="1471">
        <v>6.31964999E8</v>
      </c>
      <c r="G3001" s="1471">
        <v>6.31964999E8</v>
      </c>
      <c r="H3001" s="1472" t="b">
        <v>1</v>
      </c>
      <c r="I3001" s="1468" t="s">
        <v>5541</v>
      </c>
      <c r="J3001" s="1472" t="b">
        <v>1</v>
      </c>
      <c r="K3001" s="1468" t="s">
        <v>5142</v>
      </c>
      <c r="L3001" s="1471">
        <v>6.620964333E9</v>
      </c>
      <c r="M3001" s="1463" t="s">
        <v>4048</v>
      </c>
      <c r="N3001" s="1463" t="s">
        <v>5182</v>
      </c>
      <c r="O3001" s="1463" t="s">
        <v>3864</v>
      </c>
      <c r="P3001" s="1463" t="s">
        <v>9254</v>
      </c>
    </row>
    <row r="3002">
      <c r="A3002" s="1464">
        <v>3201.0</v>
      </c>
      <c r="B3002" s="1463" t="s">
        <v>6228</v>
      </c>
      <c r="C3002" s="1463" t="s">
        <v>6229</v>
      </c>
      <c r="D3002" s="1469">
        <v>44763.0</v>
      </c>
      <c r="E3002" s="1470" t="s">
        <v>6230</v>
      </c>
      <c r="F3002" s="1471">
        <v>9.4782555E8</v>
      </c>
      <c r="G3002" s="1471">
        <v>9.4782555E8</v>
      </c>
      <c r="H3002" s="1472" t="b">
        <v>1</v>
      </c>
      <c r="I3002" s="1468" t="s">
        <v>76</v>
      </c>
      <c r="J3002" s="1472" t="b">
        <v>1</v>
      </c>
      <c r="K3002" s="1468" t="s">
        <v>4929</v>
      </c>
      <c r="L3002" s="1475">
        <v>6.69232E15</v>
      </c>
      <c r="M3002" s="1463" t="s">
        <v>2937</v>
      </c>
      <c r="N3002" s="1463" t="s">
        <v>3864</v>
      </c>
      <c r="O3002" s="1463" t="s">
        <v>3864</v>
      </c>
      <c r="P3002" s="1463" t="s">
        <v>9291</v>
      </c>
    </row>
    <row r="3003" hidden="1">
      <c r="A3003" s="1464">
        <v>3202.0</v>
      </c>
      <c r="B3003" s="1463" t="s">
        <v>19056</v>
      </c>
      <c r="C3003" s="1463" t="s">
        <v>19057</v>
      </c>
      <c r="D3003" s="1469">
        <v>44770.0</v>
      </c>
      <c r="E3003" s="1470" t="s">
        <v>19058</v>
      </c>
      <c r="F3003" s="1471">
        <v>6.38789926E8</v>
      </c>
      <c r="G3003" s="1471">
        <v>6.38789926E8</v>
      </c>
      <c r="H3003" s="1472" t="b">
        <v>0</v>
      </c>
      <c r="I3003" s="1468" t="s">
        <v>76</v>
      </c>
      <c r="J3003" s="1472" t="b">
        <v>0</v>
      </c>
      <c r="K3003" s="1468" t="s">
        <v>5142</v>
      </c>
      <c r="L3003" s="1471">
        <v>6.620964333E9</v>
      </c>
      <c r="M3003" s="1463" t="s">
        <v>2432</v>
      </c>
      <c r="N3003" s="1463" t="s">
        <v>5415</v>
      </c>
      <c r="O3003" s="1463" t="s">
        <v>3864</v>
      </c>
      <c r="P3003" s="1463" t="s">
        <v>2432</v>
      </c>
    </row>
    <row r="3004" hidden="1">
      <c r="A3004" s="1464">
        <v>3203.0</v>
      </c>
      <c r="B3004" s="1463" t="s">
        <v>19059</v>
      </c>
      <c r="C3004" s="1463" t="s">
        <v>11827</v>
      </c>
      <c r="D3004" s="1469">
        <v>44769.0</v>
      </c>
      <c r="E3004" s="1470" t="s">
        <v>19060</v>
      </c>
      <c r="F3004" s="1471">
        <v>8.77112818E8</v>
      </c>
      <c r="G3004" s="1471">
        <v>8.77112818E8</v>
      </c>
      <c r="H3004" s="1472" t="b">
        <v>0</v>
      </c>
      <c r="I3004" s="1468" t="s">
        <v>76</v>
      </c>
      <c r="J3004" s="1472" t="b">
        <v>0</v>
      </c>
      <c r="K3004" s="1468" t="s">
        <v>14736</v>
      </c>
      <c r="L3004" s="1471">
        <v>6.6944964881E10</v>
      </c>
      <c r="M3004" s="1463" t="s">
        <v>2426</v>
      </c>
      <c r="O3004" s="1474"/>
      <c r="P3004" s="1463" t="s">
        <v>2426</v>
      </c>
    </row>
    <row r="3005" hidden="1">
      <c r="A3005" s="1464">
        <v>3204.0</v>
      </c>
      <c r="B3005" s="1463" t="s">
        <v>19061</v>
      </c>
      <c r="C3005" s="1463" t="s">
        <v>19061</v>
      </c>
      <c r="D3005" s="1469">
        <v>44802.0</v>
      </c>
      <c r="E3005" s="1470" t="s">
        <v>19062</v>
      </c>
      <c r="F3005" s="1471">
        <v>8.16038024E8</v>
      </c>
      <c r="G3005" s="1471">
        <v>8.16038024E8</v>
      </c>
      <c r="H3005" s="1472" t="b">
        <v>0</v>
      </c>
      <c r="I3005" s="1468" t="s">
        <v>6296</v>
      </c>
      <c r="J3005" s="1472" t="b">
        <v>0</v>
      </c>
      <c r="K3005" s="1468" t="s">
        <v>5142</v>
      </c>
      <c r="L3005" s="1471">
        <v>6.620964333E9</v>
      </c>
      <c r="M3005" s="1463" t="s">
        <v>2426</v>
      </c>
      <c r="N3005" s="1463" t="s">
        <v>6296</v>
      </c>
      <c r="O3005" s="1463" t="s">
        <v>6296</v>
      </c>
      <c r="P3005" s="1463" t="s">
        <v>2426</v>
      </c>
    </row>
    <row r="3006" hidden="1">
      <c r="A3006" s="1464">
        <v>3205.0</v>
      </c>
      <c r="B3006" s="1463" t="s">
        <v>19063</v>
      </c>
      <c r="C3006" s="1463" t="s">
        <v>19063</v>
      </c>
      <c r="D3006" s="1469">
        <v>44784.0</v>
      </c>
      <c r="E3006" s="1470" t="s">
        <v>19064</v>
      </c>
      <c r="F3006" s="1471">
        <v>9.74156226E8</v>
      </c>
      <c r="G3006" s="1471">
        <v>9.74156226E8</v>
      </c>
      <c r="H3006" s="1472" t="b">
        <v>0</v>
      </c>
      <c r="I3006" s="1468" t="s">
        <v>76</v>
      </c>
      <c r="J3006" s="1472" t="b">
        <v>0</v>
      </c>
      <c r="K3006" s="1468" t="s">
        <v>16078</v>
      </c>
      <c r="L3006" s="1471">
        <v>6.698412274E10</v>
      </c>
      <c r="M3006" s="1463" t="s">
        <v>2426</v>
      </c>
      <c r="N3006" s="1463" t="s">
        <v>5196</v>
      </c>
      <c r="O3006" s="1463" t="s">
        <v>19065</v>
      </c>
      <c r="P3006" s="1463" t="s">
        <v>2426</v>
      </c>
    </row>
    <row r="3007" hidden="1">
      <c r="A3007" s="1464">
        <v>3206.0</v>
      </c>
      <c r="B3007" s="1463" t="s">
        <v>19066</v>
      </c>
      <c r="C3007" s="1463" t="s">
        <v>19067</v>
      </c>
      <c r="D3007" s="1469">
        <v>44768.0</v>
      </c>
      <c r="E3007" s="1470" t="s">
        <v>19068</v>
      </c>
      <c r="F3007" s="1471">
        <v>9.5456494E8</v>
      </c>
      <c r="G3007" s="1471">
        <v>9.5456494E8</v>
      </c>
      <c r="H3007" s="1472" t="b">
        <v>0</v>
      </c>
      <c r="I3007" s="1468" t="s">
        <v>76</v>
      </c>
      <c r="J3007" s="1472" t="b">
        <v>0</v>
      </c>
      <c r="K3007" s="1468" t="s">
        <v>14075</v>
      </c>
      <c r="L3007" s="1471">
        <v>6.6956633642E10</v>
      </c>
      <c r="M3007" s="1463" t="s">
        <v>4986</v>
      </c>
      <c r="N3007" s="1463" t="s">
        <v>5633</v>
      </c>
      <c r="O3007" s="1463" t="s">
        <v>5633</v>
      </c>
      <c r="P3007" s="1474"/>
    </row>
    <row r="3008" hidden="1">
      <c r="A3008" s="1464">
        <v>3207.0</v>
      </c>
      <c r="B3008" s="1463" t="s">
        <v>19069</v>
      </c>
      <c r="C3008" s="1463" t="s">
        <v>19070</v>
      </c>
      <c r="D3008" s="1469">
        <v>44769.0</v>
      </c>
      <c r="E3008" s="1470" t="s">
        <v>19071</v>
      </c>
      <c r="F3008" s="1471">
        <v>8.99274725E8</v>
      </c>
      <c r="G3008" s="1471">
        <v>8.99274725E8</v>
      </c>
      <c r="H3008" s="1472" t="b">
        <v>0</v>
      </c>
      <c r="I3008" s="1468" t="s">
        <v>76</v>
      </c>
      <c r="J3008" s="1472" t="b">
        <v>1</v>
      </c>
      <c r="K3008" s="1468" t="s">
        <v>5142</v>
      </c>
      <c r="L3008" s="1471">
        <v>6.620964333E9</v>
      </c>
      <c r="M3008" s="1463" t="s">
        <v>2426</v>
      </c>
      <c r="N3008" s="1463" t="s">
        <v>5224</v>
      </c>
      <c r="O3008" s="1474"/>
      <c r="P3008" s="1463" t="s">
        <v>2426</v>
      </c>
    </row>
    <row r="3009" hidden="1">
      <c r="A3009" s="1464">
        <v>3208.0</v>
      </c>
      <c r="B3009" s="1463" t="s">
        <v>19072</v>
      </c>
      <c r="C3009" s="1463" t="s">
        <v>19073</v>
      </c>
      <c r="D3009" s="1469">
        <v>44764.0</v>
      </c>
      <c r="E3009" s="1470" t="s">
        <v>19074</v>
      </c>
      <c r="F3009" s="1471">
        <v>9.7006823E8</v>
      </c>
      <c r="G3009" s="1471">
        <v>9.7006823E8</v>
      </c>
      <c r="H3009" s="1472" t="b">
        <v>0</v>
      </c>
      <c r="I3009" s="1468" t="s">
        <v>76</v>
      </c>
      <c r="J3009" s="1472" t="b">
        <v>1</v>
      </c>
      <c r="K3009" s="1473"/>
      <c r="L3009" s="1473"/>
      <c r="M3009" s="1463" t="s">
        <v>2659</v>
      </c>
      <c r="N3009" s="1474"/>
      <c r="O3009" s="1474"/>
      <c r="P3009" s="1463" t="s">
        <v>2659</v>
      </c>
    </row>
    <row r="3010">
      <c r="A3010" s="1464">
        <v>3209.0</v>
      </c>
      <c r="B3010" s="1463" t="s">
        <v>6231</v>
      </c>
      <c r="C3010" s="1463" t="s">
        <v>6232</v>
      </c>
      <c r="D3010" s="1469">
        <v>44770.0</v>
      </c>
      <c r="E3010" s="1470" t="s">
        <v>6233</v>
      </c>
      <c r="F3010" s="1471">
        <v>9.67461824E8</v>
      </c>
      <c r="G3010" s="1471">
        <v>9.67461824E8</v>
      </c>
      <c r="H3010" s="1472" t="b">
        <v>1</v>
      </c>
      <c r="I3010" s="1468" t="s">
        <v>76</v>
      </c>
      <c r="J3010" s="1472" t="b">
        <v>1</v>
      </c>
      <c r="K3010" s="1468" t="s">
        <v>1077</v>
      </c>
      <c r="L3010" s="1471">
        <v>6.6618258585E10</v>
      </c>
      <c r="M3010" s="1463" t="s">
        <v>2464</v>
      </c>
      <c r="N3010" s="1463" t="s">
        <v>3864</v>
      </c>
      <c r="O3010" s="1474"/>
      <c r="P3010" s="1463" t="s">
        <v>2464</v>
      </c>
    </row>
    <row r="3011" hidden="1">
      <c r="A3011" s="1464">
        <v>3210.0</v>
      </c>
      <c r="B3011" s="1463" t="s">
        <v>6234</v>
      </c>
      <c r="C3011" s="1463" t="s">
        <v>6235</v>
      </c>
      <c r="D3011" s="1469">
        <v>44769.0</v>
      </c>
      <c r="E3011" s="1470" t="s">
        <v>6236</v>
      </c>
      <c r="F3011" s="1471">
        <v>9.41865193E8</v>
      </c>
      <c r="G3011" s="1471">
        <v>9.41865193E8</v>
      </c>
      <c r="H3011" s="1472" t="b">
        <v>0</v>
      </c>
      <c r="I3011" s="1468" t="s">
        <v>76</v>
      </c>
      <c r="J3011" s="1472" t="b">
        <v>1</v>
      </c>
      <c r="K3011" s="1468" t="s">
        <v>1077</v>
      </c>
      <c r="L3011" s="1471">
        <v>6.6618258585E10</v>
      </c>
      <c r="M3011" s="1463" t="s">
        <v>2659</v>
      </c>
      <c r="N3011" s="1463" t="s">
        <v>5182</v>
      </c>
      <c r="O3011" s="1463" t="s">
        <v>76</v>
      </c>
      <c r="P3011" s="1463" t="s">
        <v>2659</v>
      </c>
    </row>
    <row r="3012" hidden="1">
      <c r="A3012" s="1464">
        <v>3211.0</v>
      </c>
      <c r="B3012" s="1463" t="s">
        <v>19075</v>
      </c>
      <c r="C3012" s="1463" t="s">
        <v>19076</v>
      </c>
      <c r="D3012" s="1469">
        <v>44767.0</v>
      </c>
      <c r="E3012" s="1470" t="s">
        <v>19077</v>
      </c>
      <c r="F3012" s="1475">
        <v>6.6086E11</v>
      </c>
      <c r="G3012" s="1471">
        <v>8.6012104E8</v>
      </c>
      <c r="H3012" s="1472" t="b">
        <v>0</v>
      </c>
      <c r="I3012" s="1468" t="s">
        <v>76</v>
      </c>
      <c r="J3012" s="1472" t="b">
        <v>0</v>
      </c>
      <c r="K3012" s="1468" t="s">
        <v>4936</v>
      </c>
      <c r="L3012" s="1471">
        <v>6.6909921784E10</v>
      </c>
      <c r="M3012" s="1463" t="s">
        <v>2464</v>
      </c>
      <c r="N3012" s="1463" t="s">
        <v>3864</v>
      </c>
      <c r="O3012" s="1474"/>
      <c r="P3012" s="1463" t="s">
        <v>2464</v>
      </c>
    </row>
    <row r="3013" hidden="1">
      <c r="A3013" s="1464">
        <v>3212.0</v>
      </c>
      <c r="B3013" s="1463" t="s">
        <v>19078</v>
      </c>
      <c r="C3013" s="1463" t="s">
        <v>19079</v>
      </c>
      <c r="D3013" s="1469">
        <v>44777.0</v>
      </c>
      <c r="E3013" s="1470" t="s">
        <v>19080</v>
      </c>
      <c r="F3013" s="1471">
        <v>9.88054718E8</v>
      </c>
      <c r="G3013" s="1471">
        <v>9.88054718E8</v>
      </c>
      <c r="H3013" s="1472" t="b">
        <v>0</v>
      </c>
      <c r="I3013" s="1468" t="s">
        <v>76</v>
      </c>
      <c r="J3013" s="1472" t="b">
        <v>0</v>
      </c>
      <c r="K3013" s="1468" t="s">
        <v>1077</v>
      </c>
      <c r="L3013" s="1471">
        <v>6.6618258585E10</v>
      </c>
      <c r="M3013" s="1463" t="s">
        <v>2937</v>
      </c>
      <c r="N3013" s="1463" t="s">
        <v>13533</v>
      </c>
      <c r="O3013" s="1463" t="s">
        <v>5235</v>
      </c>
      <c r="P3013" s="1463" t="s">
        <v>2937</v>
      </c>
    </row>
    <row r="3014" hidden="1">
      <c r="A3014" s="1464">
        <v>3213.0</v>
      </c>
      <c r="B3014" s="1463" t="s">
        <v>19081</v>
      </c>
      <c r="C3014" s="1463" t="s">
        <v>19082</v>
      </c>
      <c r="D3014" s="1469">
        <v>44774.0</v>
      </c>
      <c r="E3014" s="1470" t="s">
        <v>19083</v>
      </c>
      <c r="F3014" s="1471">
        <v>6.57248988E8</v>
      </c>
      <c r="G3014" s="1471">
        <v>6.57248988E8</v>
      </c>
      <c r="H3014" s="1472" t="b">
        <v>0</v>
      </c>
      <c r="I3014" s="1468" t="s">
        <v>76</v>
      </c>
      <c r="J3014" s="1472" t="b">
        <v>0</v>
      </c>
      <c r="K3014" s="1468" t="s">
        <v>5142</v>
      </c>
      <c r="L3014" s="1471">
        <v>6.620964333E9</v>
      </c>
      <c r="M3014" s="1463" t="s">
        <v>2426</v>
      </c>
      <c r="N3014" s="1463" t="s">
        <v>8313</v>
      </c>
      <c r="O3014" s="1463" t="s">
        <v>5262</v>
      </c>
      <c r="P3014" s="1463" t="s">
        <v>2426</v>
      </c>
    </row>
    <row r="3015" hidden="1">
      <c r="A3015" s="1464">
        <v>3214.0</v>
      </c>
      <c r="B3015" s="1463" t="s">
        <v>19084</v>
      </c>
      <c r="C3015" s="1463" t="s">
        <v>19085</v>
      </c>
      <c r="D3015" s="1469">
        <v>44769.0</v>
      </c>
      <c r="E3015" s="1470" t="s">
        <v>19086</v>
      </c>
      <c r="F3015" s="1471">
        <v>6.16926542E8</v>
      </c>
      <c r="G3015" s="1471">
        <v>6.16926542E8</v>
      </c>
      <c r="H3015" s="1472" t="b">
        <v>0</v>
      </c>
      <c r="I3015" s="1468" t="s">
        <v>76</v>
      </c>
      <c r="J3015" s="1472" t="b">
        <v>0</v>
      </c>
      <c r="K3015" s="1468" t="s">
        <v>14736</v>
      </c>
      <c r="L3015" s="1471">
        <v>6.6944964881E10</v>
      </c>
      <c r="M3015" s="1463" t="s">
        <v>2426</v>
      </c>
      <c r="O3015" s="1474"/>
      <c r="P3015" s="1463" t="s">
        <v>2426</v>
      </c>
    </row>
    <row r="3016" hidden="1">
      <c r="A3016" s="1464">
        <v>3215.0</v>
      </c>
      <c r="B3016" s="1463" t="s">
        <v>19087</v>
      </c>
      <c r="C3016" s="1463" t="s">
        <v>19087</v>
      </c>
      <c r="D3016" s="1469">
        <v>44769.0</v>
      </c>
      <c r="E3016" s="1470" t="s">
        <v>19088</v>
      </c>
      <c r="F3016" s="1471">
        <v>2.3925989E7</v>
      </c>
      <c r="G3016" s="1471">
        <v>2.3925989E7</v>
      </c>
      <c r="H3016" s="1472" t="b">
        <v>0</v>
      </c>
      <c r="I3016" s="1468" t="s">
        <v>76</v>
      </c>
      <c r="J3016" s="1472" t="b">
        <v>0</v>
      </c>
      <c r="K3016" s="1468" t="s">
        <v>14736</v>
      </c>
      <c r="L3016" s="1471">
        <v>6.6944964881E10</v>
      </c>
      <c r="M3016" s="1463" t="s">
        <v>2937</v>
      </c>
      <c r="N3016" s="1474"/>
      <c r="O3016" s="1474"/>
      <c r="P3016" s="1463" t="s">
        <v>2937</v>
      </c>
    </row>
    <row r="3017" hidden="1">
      <c r="A3017" s="1464">
        <v>3216.0</v>
      </c>
      <c r="B3017" s="1463" t="s">
        <v>19089</v>
      </c>
      <c r="C3017" s="1463" t="s">
        <v>19089</v>
      </c>
      <c r="D3017" s="1469">
        <v>44773.0</v>
      </c>
      <c r="E3017" s="1470" t="s">
        <v>19090</v>
      </c>
      <c r="F3017" s="1471">
        <v>8.79991331E8</v>
      </c>
      <c r="G3017" s="1471">
        <v>8.79991331E8</v>
      </c>
      <c r="H3017" s="1472" t="b">
        <v>0</v>
      </c>
      <c r="I3017" s="1468" t="s">
        <v>263</v>
      </c>
      <c r="J3017" s="1472" t="b">
        <v>0</v>
      </c>
      <c r="K3017" s="1468" t="s">
        <v>5142</v>
      </c>
      <c r="L3017" s="1471">
        <v>6.620964333E9</v>
      </c>
      <c r="M3017" s="1463" t="s">
        <v>2426</v>
      </c>
      <c r="N3017" s="1463" t="s">
        <v>263</v>
      </c>
      <c r="O3017" s="1463" t="s">
        <v>263</v>
      </c>
      <c r="P3017" s="1463" t="s">
        <v>2426</v>
      </c>
    </row>
    <row r="3018">
      <c r="A3018" s="1464">
        <v>3217.0</v>
      </c>
      <c r="B3018" s="1463" t="s">
        <v>6237</v>
      </c>
      <c r="C3018" s="1463" t="s">
        <v>6238</v>
      </c>
      <c r="D3018" s="1469">
        <v>44774.0</v>
      </c>
      <c r="E3018" s="1470" t="s">
        <v>6239</v>
      </c>
      <c r="F3018" s="1471">
        <v>2.7110536E7</v>
      </c>
      <c r="G3018" s="1471">
        <v>2.7110536E7</v>
      </c>
      <c r="H3018" s="1472" t="b">
        <v>1</v>
      </c>
      <c r="I3018" s="1468" t="s">
        <v>76</v>
      </c>
      <c r="J3018" s="1472" t="b">
        <v>1</v>
      </c>
      <c r="K3018" s="1468" t="s">
        <v>4936</v>
      </c>
      <c r="L3018" s="1471">
        <v>6.6909921784E10</v>
      </c>
      <c r="M3018" s="1463" t="s">
        <v>2464</v>
      </c>
      <c r="N3018" s="1463" t="s">
        <v>5963</v>
      </c>
      <c r="O3018" s="1463" t="s">
        <v>3864</v>
      </c>
      <c r="P3018" s="1463" t="s">
        <v>2464</v>
      </c>
    </row>
    <row r="3019" hidden="1">
      <c r="A3019" s="1464">
        <v>3218.0</v>
      </c>
      <c r="B3019" s="1463" t="s">
        <v>19091</v>
      </c>
      <c r="C3019" s="1463" t="s">
        <v>19092</v>
      </c>
      <c r="D3019" s="1469">
        <v>44773.0</v>
      </c>
      <c r="E3019" s="1470" t="s">
        <v>19093</v>
      </c>
      <c r="F3019" s="1471">
        <v>3.8183333E7</v>
      </c>
      <c r="G3019" s="1471">
        <v>3.8183333E7</v>
      </c>
      <c r="H3019" s="1472" t="b">
        <v>0</v>
      </c>
      <c r="I3019" s="1468" t="s">
        <v>263</v>
      </c>
      <c r="J3019" s="1472" t="b">
        <v>1</v>
      </c>
      <c r="K3019" s="1468" t="s">
        <v>5142</v>
      </c>
      <c r="L3019" s="1471">
        <v>6.620964333E9</v>
      </c>
      <c r="M3019" s="1463" t="s">
        <v>2432</v>
      </c>
      <c r="N3019" s="1463" t="s">
        <v>263</v>
      </c>
      <c r="O3019" s="1463" t="s">
        <v>263</v>
      </c>
      <c r="P3019" s="1463" t="s">
        <v>2432</v>
      </c>
    </row>
    <row r="3020">
      <c r="A3020" s="1464">
        <v>3219.0</v>
      </c>
      <c r="B3020" s="1463" t="s">
        <v>6241</v>
      </c>
      <c r="C3020" s="1463" t="s">
        <v>6242</v>
      </c>
      <c r="D3020" s="1469">
        <v>44778.0</v>
      </c>
      <c r="E3020" s="1470" t="s">
        <v>6243</v>
      </c>
      <c r="F3020" s="1468">
        <v>9.6951515E8</v>
      </c>
      <c r="G3020" s="1471">
        <v>9.3504195E8</v>
      </c>
      <c r="H3020" s="1472" t="b">
        <v>1</v>
      </c>
      <c r="I3020" s="1468" t="s">
        <v>76</v>
      </c>
      <c r="J3020" s="1472" t="b">
        <v>1</v>
      </c>
      <c r="K3020" s="1468" t="s">
        <v>5142</v>
      </c>
      <c r="L3020" s="1471">
        <v>6.620964333E9</v>
      </c>
      <c r="M3020" s="1463" t="s">
        <v>2937</v>
      </c>
      <c r="N3020" s="1463" t="s">
        <v>3864</v>
      </c>
      <c r="O3020" s="1463" t="s">
        <v>3864</v>
      </c>
      <c r="P3020" s="1463" t="s">
        <v>2937</v>
      </c>
    </row>
    <row r="3021">
      <c r="A3021" s="1464">
        <v>3220.0</v>
      </c>
      <c r="B3021" s="1463" t="s">
        <v>6245</v>
      </c>
      <c r="C3021" s="1463" t="s">
        <v>6246</v>
      </c>
      <c r="D3021" s="1469">
        <v>44781.0</v>
      </c>
      <c r="E3021" s="1470" t="s">
        <v>6247</v>
      </c>
      <c r="F3021" s="1471">
        <v>6.39935355E8</v>
      </c>
      <c r="G3021" s="1471">
        <v>6.39935355E8</v>
      </c>
      <c r="H3021" s="1472" t="b">
        <v>1</v>
      </c>
      <c r="I3021" s="1468" t="s">
        <v>263</v>
      </c>
      <c r="J3021" s="1472" t="b">
        <v>1</v>
      </c>
      <c r="K3021" s="1468" t="s">
        <v>5142</v>
      </c>
      <c r="L3021" s="1471">
        <v>6.620964333E9</v>
      </c>
      <c r="M3021" s="1463" t="s">
        <v>2659</v>
      </c>
      <c r="N3021" s="1463" t="s">
        <v>5182</v>
      </c>
      <c r="O3021" s="1463" t="s">
        <v>7130</v>
      </c>
      <c r="P3021" s="1463" t="s">
        <v>2659</v>
      </c>
    </row>
    <row r="3022" hidden="1">
      <c r="A3022" s="1464">
        <v>3221.0</v>
      </c>
      <c r="B3022" s="1463" t="s">
        <v>19094</v>
      </c>
      <c r="C3022" s="1463" t="s">
        <v>19095</v>
      </c>
      <c r="D3022" s="1469">
        <v>44775.0</v>
      </c>
      <c r="E3022" s="1470" t="s">
        <v>19096</v>
      </c>
      <c r="F3022" s="1471">
        <v>8.24865087E8</v>
      </c>
      <c r="G3022" s="1471">
        <v>2.719762E7</v>
      </c>
      <c r="H3022" s="1472" t="b">
        <v>0</v>
      </c>
      <c r="I3022" s="1468" t="s">
        <v>76</v>
      </c>
      <c r="J3022" s="1472" t="b">
        <v>0</v>
      </c>
      <c r="K3022" s="1468" t="s">
        <v>14736</v>
      </c>
      <c r="L3022" s="1471">
        <v>6.6944964881E10</v>
      </c>
      <c r="M3022" s="1463" t="s">
        <v>6056</v>
      </c>
      <c r="N3022" s="1463" t="s">
        <v>6056</v>
      </c>
      <c r="O3022" s="1474"/>
      <c r="P3022" s="1474"/>
    </row>
    <row r="3023" hidden="1">
      <c r="A3023" s="1464">
        <v>3222.0</v>
      </c>
      <c r="B3023" s="1463" t="s">
        <v>19097</v>
      </c>
      <c r="C3023" s="1463" t="s">
        <v>19098</v>
      </c>
      <c r="D3023" s="1469">
        <v>44774.0</v>
      </c>
      <c r="E3023" s="1470" t="s">
        <v>19099</v>
      </c>
      <c r="F3023" s="1471">
        <v>8.41632364E8</v>
      </c>
      <c r="G3023" s="1471">
        <v>8.41632364E8</v>
      </c>
      <c r="H3023" s="1472" t="b">
        <v>0</v>
      </c>
      <c r="I3023" s="1468" t="s">
        <v>76</v>
      </c>
      <c r="J3023" s="1472" t="b">
        <v>0</v>
      </c>
      <c r="K3023" s="1468" t="s">
        <v>5142</v>
      </c>
      <c r="L3023" s="1471">
        <v>6.620964333E9</v>
      </c>
      <c r="M3023" s="1463" t="s">
        <v>2432</v>
      </c>
      <c r="N3023" s="1463" t="s">
        <v>5838</v>
      </c>
      <c r="O3023" s="1463" t="s">
        <v>5838</v>
      </c>
      <c r="P3023" s="1463" t="s">
        <v>2432</v>
      </c>
    </row>
    <row r="3024" hidden="1">
      <c r="A3024" s="1464">
        <v>3223.0</v>
      </c>
      <c r="B3024" s="1463" t="s">
        <v>19100</v>
      </c>
      <c r="C3024" s="1463" t="s">
        <v>19101</v>
      </c>
      <c r="D3024" s="1469">
        <v>44785.0</v>
      </c>
      <c r="E3024" s="1470" t="s">
        <v>19102</v>
      </c>
      <c r="F3024" s="1471">
        <v>2.8059888E7</v>
      </c>
      <c r="G3024" s="1471">
        <v>2.8059888E7</v>
      </c>
      <c r="H3024" s="1472" t="b">
        <v>0</v>
      </c>
      <c r="I3024" s="1468" t="s">
        <v>76</v>
      </c>
      <c r="J3024" s="1472" t="b">
        <v>0</v>
      </c>
      <c r="K3024" s="1468" t="s">
        <v>16078</v>
      </c>
      <c r="L3024" s="1471">
        <v>6.698412274E10</v>
      </c>
      <c r="M3024" s="1463" t="s">
        <v>2426</v>
      </c>
      <c r="N3024" s="1463" t="s">
        <v>5284</v>
      </c>
      <c r="O3024" s="1463" t="s">
        <v>5165</v>
      </c>
      <c r="P3024" s="1463" t="s">
        <v>2426</v>
      </c>
    </row>
    <row r="3025" hidden="1">
      <c r="A3025" s="1464">
        <v>3224.0</v>
      </c>
      <c r="B3025" s="1463" t="s">
        <v>19103</v>
      </c>
      <c r="C3025" s="1463" t="s">
        <v>19103</v>
      </c>
      <c r="D3025" s="1469">
        <v>44771.0</v>
      </c>
      <c r="E3025" s="1470" t="s">
        <v>19104</v>
      </c>
      <c r="F3025" s="1471">
        <v>6.19701977E8</v>
      </c>
      <c r="G3025" s="1471">
        <v>6.19701977E8</v>
      </c>
      <c r="H3025" s="1472" t="b">
        <v>0</v>
      </c>
      <c r="I3025" s="1468" t="s">
        <v>6404</v>
      </c>
      <c r="J3025" s="1472" t="b">
        <v>1</v>
      </c>
      <c r="K3025" s="1473"/>
      <c r="L3025" s="1473"/>
      <c r="M3025" s="1474"/>
      <c r="N3025" s="1474"/>
      <c r="O3025" s="1474"/>
      <c r="P3025" s="1474"/>
    </row>
    <row r="3026">
      <c r="A3026" s="1464">
        <v>3225.0</v>
      </c>
      <c r="B3026" s="1463" t="s">
        <v>6248</v>
      </c>
      <c r="C3026" s="1463" t="s">
        <v>6249</v>
      </c>
      <c r="D3026" s="1469">
        <v>44783.0</v>
      </c>
      <c r="E3026" s="1470" t="s">
        <v>6250</v>
      </c>
      <c r="F3026" s="1471">
        <v>8.29619541E8</v>
      </c>
      <c r="G3026" s="1471">
        <v>8.29619541E8</v>
      </c>
      <c r="H3026" s="1472" t="b">
        <v>1</v>
      </c>
      <c r="I3026" s="1468" t="s">
        <v>263</v>
      </c>
      <c r="J3026" s="1472" t="b">
        <v>1</v>
      </c>
      <c r="K3026" s="1468" t="s">
        <v>4936</v>
      </c>
      <c r="L3026" s="1471">
        <v>6.6909921784E10</v>
      </c>
      <c r="M3026" s="1463" t="s">
        <v>2464</v>
      </c>
      <c r="N3026" s="1463" t="s">
        <v>3864</v>
      </c>
      <c r="O3026" s="1474"/>
      <c r="P3026" s="1463" t="s">
        <v>9030</v>
      </c>
    </row>
    <row r="3027" hidden="1">
      <c r="A3027" s="1464">
        <v>3226.0</v>
      </c>
      <c r="B3027" s="1463" t="s">
        <v>19105</v>
      </c>
      <c r="C3027" s="1463" t="s">
        <v>19106</v>
      </c>
      <c r="D3027" s="1469">
        <v>44779.0</v>
      </c>
      <c r="E3027" s="1470" t="s">
        <v>19107</v>
      </c>
      <c r="F3027" s="1471">
        <v>8.59199546E8</v>
      </c>
      <c r="G3027" s="1471">
        <v>8.59199546E8</v>
      </c>
      <c r="H3027" s="1472" t="b">
        <v>0</v>
      </c>
      <c r="I3027" s="1468" t="s">
        <v>76</v>
      </c>
      <c r="J3027" s="1472" t="b">
        <v>0</v>
      </c>
      <c r="K3027" s="1468" t="s">
        <v>5142</v>
      </c>
      <c r="L3027" s="1471">
        <v>6.620964333E9</v>
      </c>
      <c r="M3027" s="1463" t="s">
        <v>2426</v>
      </c>
      <c r="N3027" s="1463" t="s">
        <v>4930</v>
      </c>
      <c r="O3027" s="1474"/>
      <c r="P3027" s="1463" t="s">
        <v>2426</v>
      </c>
    </row>
    <row r="3028" hidden="1">
      <c r="A3028" s="1464">
        <v>3227.0</v>
      </c>
      <c r="B3028" s="1463" t="s">
        <v>19108</v>
      </c>
      <c r="C3028" s="1463" t="s">
        <v>19109</v>
      </c>
      <c r="D3028" s="1469">
        <v>44778.0</v>
      </c>
      <c r="E3028" s="1470" t="s">
        <v>19110</v>
      </c>
      <c r="F3028" s="1471">
        <v>8.55947461E8</v>
      </c>
      <c r="G3028" s="1471">
        <v>8.55947461E8</v>
      </c>
      <c r="H3028" s="1472" t="b">
        <v>0</v>
      </c>
      <c r="I3028" s="1468" t="s">
        <v>76</v>
      </c>
      <c r="J3028" s="1472" t="b">
        <v>0</v>
      </c>
      <c r="K3028" s="1468" t="s">
        <v>1204</v>
      </c>
      <c r="L3028" s="1471">
        <v>6.6839565594E10</v>
      </c>
      <c r="M3028" s="1463" t="s">
        <v>2937</v>
      </c>
      <c r="N3028" s="1463" t="s">
        <v>5963</v>
      </c>
      <c r="P3028" s="1463" t="s">
        <v>2937</v>
      </c>
    </row>
    <row r="3029" hidden="1">
      <c r="A3029" s="1464">
        <v>3228.0</v>
      </c>
      <c r="B3029" s="1463" t="s">
        <v>19111</v>
      </c>
      <c r="C3029" s="1463" t="s">
        <v>19112</v>
      </c>
      <c r="D3029" s="1469">
        <v>44783.0</v>
      </c>
      <c r="E3029" s="1470" t="s">
        <v>19113</v>
      </c>
      <c r="F3029" s="1471">
        <v>8.88600888E8</v>
      </c>
      <c r="G3029" s="1471">
        <v>8.88600888E8</v>
      </c>
      <c r="H3029" s="1472" t="b">
        <v>0</v>
      </c>
      <c r="I3029" s="1468" t="s">
        <v>76</v>
      </c>
      <c r="J3029" s="1472" t="b">
        <v>0</v>
      </c>
      <c r="K3029" s="1468" t="s">
        <v>5142</v>
      </c>
      <c r="L3029" s="1471">
        <v>6.620964333E9</v>
      </c>
      <c r="M3029" s="1463" t="s">
        <v>2464</v>
      </c>
      <c r="N3029" s="1463" t="s">
        <v>5196</v>
      </c>
      <c r="O3029" s="1463" t="s">
        <v>6312</v>
      </c>
      <c r="P3029" s="1463" t="s">
        <v>2464</v>
      </c>
    </row>
    <row r="3030" hidden="1">
      <c r="A3030" s="1464">
        <v>3229.0</v>
      </c>
      <c r="B3030" s="1463" t="s">
        <v>19114</v>
      </c>
      <c r="C3030" s="1463" t="s">
        <v>19115</v>
      </c>
      <c r="D3030" s="1469">
        <v>44775.0</v>
      </c>
      <c r="E3030" s="1470" t="s">
        <v>19116</v>
      </c>
      <c r="F3030" s="1475">
        <v>6.6099E11</v>
      </c>
      <c r="G3030" s="1475">
        <v>6.6099E11</v>
      </c>
      <c r="H3030" s="1472" t="b">
        <v>0</v>
      </c>
      <c r="I3030" s="1468" t="s">
        <v>76</v>
      </c>
      <c r="J3030" s="1472" t="b">
        <v>1</v>
      </c>
      <c r="K3030" s="1473"/>
      <c r="L3030" s="1473"/>
      <c r="M3030" s="1463" t="s">
        <v>2426</v>
      </c>
      <c r="O3030" s="1474"/>
      <c r="P3030" s="1463" t="s">
        <v>2426</v>
      </c>
    </row>
    <row r="3031" hidden="1">
      <c r="A3031" s="1464">
        <v>3230.0</v>
      </c>
      <c r="B3031" s="1463" t="s">
        <v>19117</v>
      </c>
      <c r="C3031" s="1463" t="s">
        <v>19117</v>
      </c>
      <c r="D3031" s="1469">
        <v>44776.0</v>
      </c>
      <c r="E3031" s="1470" t="s">
        <v>19118</v>
      </c>
      <c r="F3031" s="1471">
        <v>6.50569151E8</v>
      </c>
      <c r="G3031" s="1471">
        <v>6.50569151E8</v>
      </c>
      <c r="H3031" s="1472" t="b">
        <v>0</v>
      </c>
      <c r="I3031" s="1468" t="s">
        <v>6296</v>
      </c>
      <c r="J3031" s="1472" t="b">
        <v>0</v>
      </c>
      <c r="K3031" s="1468" t="s">
        <v>5142</v>
      </c>
      <c r="L3031" s="1471">
        <v>6.620964333E9</v>
      </c>
      <c r="M3031" s="1463" t="s">
        <v>2426</v>
      </c>
      <c r="N3031" s="1463" t="s">
        <v>6296</v>
      </c>
      <c r="O3031" s="1463" t="s">
        <v>6296</v>
      </c>
      <c r="P3031" s="1463" t="s">
        <v>9483</v>
      </c>
    </row>
    <row r="3032" hidden="1">
      <c r="A3032" s="1464">
        <v>3231.0</v>
      </c>
      <c r="B3032" s="1463" t="s">
        <v>19119</v>
      </c>
      <c r="C3032" s="1463" t="s">
        <v>19120</v>
      </c>
      <c r="D3032" s="1469">
        <v>44788.0</v>
      </c>
      <c r="E3032" s="1470" t="s">
        <v>19121</v>
      </c>
      <c r="F3032" s="1471">
        <v>2.4333705E7</v>
      </c>
      <c r="G3032" s="1471">
        <v>8.44393732E8</v>
      </c>
      <c r="H3032" s="1472" t="b">
        <v>0</v>
      </c>
      <c r="I3032" s="1468" t="s">
        <v>76</v>
      </c>
      <c r="J3032" s="1472" t="b">
        <v>0</v>
      </c>
      <c r="K3032" s="1468" t="s">
        <v>1204</v>
      </c>
      <c r="L3032" s="1471">
        <v>6.6839565594E10</v>
      </c>
      <c r="M3032" s="1474"/>
      <c r="N3032" s="1474"/>
      <c r="O3032" s="1474"/>
      <c r="P3032" s="1474"/>
    </row>
    <row r="3033" hidden="1">
      <c r="A3033" s="1464">
        <v>3232.0</v>
      </c>
      <c r="B3033" s="1463" t="s">
        <v>19122</v>
      </c>
      <c r="C3033" s="1463" t="s">
        <v>19122</v>
      </c>
      <c r="D3033" s="1469">
        <v>44777.0</v>
      </c>
      <c r="E3033" s="1470" t="s">
        <v>19123</v>
      </c>
      <c r="F3033" s="1471">
        <v>3.27083E7</v>
      </c>
      <c r="G3033" s="1471">
        <v>3.27083E7</v>
      </c>
      <c r="H3033" s="1472" t="b">
        <v>0</v>
      </c>
      <c r="I3033" s="1468" t="s">
        <v>5608</v>
      </c>
      <c r="J3033" s="1472" t="b">
        <v>0</v>
      </c>
      <c r="K3033" s="1468" t="s">
        <v>4936</v>
      </c>
      <c r="L3033" s="1471">
        <v>6.6909921784E10</v>
      </c>
      <c r="M3033" s="1463" t="s">
        <v>2426</v>
      </c>
      <c r="N3033" s="1463" t="s">
        <v>5608</v>
      </c>
      <c r="O3033" s="1463" t="s">
        <v>5608</v>
      </c>
      <c r="P3033" s="1463" t="s">
        <v>2426</v>
      </c>
    </row>
    <row r="3034" hidden="1">
      <c r="A3034" s="1464">
        <v>3233.0</v>
      </c>
      <c r="B3034" s="1463" t="s">
        <v>19124</v>
      </c>
      <c r="C3034" s="1463" t="s">
        <v>19125</v>
      </c>
      <c r="D3034" s="1469">
        <v>44788.0</v>
      </c>
      <c r="E3034" s="1470" t="s">
        <v>19126</v>
      </c>
      <c r="F3034" s="1471">
        <v>2.5913466E7</v>
      </c>
      <c r="G3034" s="1471">
        <v>8.44393739E8</v>
      </c>
      <c r="H3034" s="1472" t="b">
        <v>0</v>
      </c>
      <c r="I3034" s="1468" t="s">
        <v>76</v>
      </c>
      <c r="J3034" s="1472" t="b">
        <v>0</v>
      </c>
      <c r="K3034" s="1468" t="s">
        <v>1204</v>
      </c>
      <c r="L3034" s="1471">
        <v>6.6839565594E10</v>
      </c>
      <c r="M3034" s="1474"/>
      <c r="N3034" s="1474"/>
      <c r="O3034" s="1474"/>
      <c r="P3034" s="1474"/>
    </row>
    <row r="3035">
      <c r="A3035" s="1464">
        <v>3234.0</v>
      </c>
      <c r="B3035" s="1463" t="s">
        <v>6251</v>
      </c>
      <c r="C3035" s="1463" t="s">
        <v>6251</v>
      </c>
      <c r="D3035" s="1469">
        <v>44782.0</v>
      </c>
      <c r="E3035" s="1470" t="s">
        <v>6252</v>
      </c>
      <c r="F3035" s="1471">
        <v>9.04087878E8</v>
      </c>
      <c r="G3035" s="1471">
        <v>9.04087878E8</v>
      </c>
      <c r="H3035" s="1472" t="b">
        <v>1</v>
      </c>
      <c r="I3035" s="1468" t="s">
        <v>76</v>
      </c>
      <c r="J3035" s="1472" t="b">
        <v>1</v>
      </c>
      <c r="K3035" s="1468" t="s">
        <v>5142</v>
      </c>
      <c r="L3035" s="1471">
        <v>6.620964333E9</v>
      </c>
      <c r="M3035" s="1463" t="s">
        <v>2464</v>
      </c>
      <c r="N3035" s="1463" t="s">
        <v>7173</v>
      </c>
      <c r="O3035" s="1463" t="s">
        <v>7173</v>
      </c>
      <c r="P3035" s="1463" t="s">
        <v>2464</v>
      </c>
    </row>
    <row r="3036" hidden="1">
      <c r="A3036" s="1464">
        <v>3235.0</v>
      </c>
      <c r="B3036" s="1463" t="s">
        <v>19127</v>
      </c>
      <c r="C3036" s="1463" t="s">
        <v>19128</v>
      </c>
      <c r="D3036" s="1469">
        <v>45023.0</v>
      </c>
      <c r="E3036" s="1470" t="s">
        <v>19129</v>
      </c>
      <c r="F3036" s="1471">
        <v>2.2541234E7</v>
      </c>
      <c r="G3036" s="1471">
        <v>2.2541234E7</v>
      </c>
      <c r="H3036" s="1472" t="b">
        <v>0</v>
      </c>
      <c r="I3036" s="1468" t="s">
        <v>76</v>
      </c>
      <c r="J3036" s="1472" t="b">
        <v>0</v>
      </c>
      <c r="K3036" s="1468" t="s">
        <v>6480</v>
      </c>
      <c r="L3036" s="1471">
        <v>6.6647253923E10</v>
      </c>
      <c r="M3036" s="1463" t="s">
        <v>2536</v>
      </c>
      <c r="N3036" s="1474"/>
      <c r="O3036" s="1474"/>
      <c r="P3036" s="1463" t="s">
        <v>2536</v>
      </c>
    </row>
    <row r="3037" hidden="1">
      <c r="A3037" s="1464">
        <v>3236.0</v>
      </c>
      <c r="B3037" s="1463" t="s">
        <v>19130</v>
      </c>
      <c r="C3037" s="1463" t="s">
        <v>19131</v>
      </c>
      <c r="D3037" s="1469">
        <v>44781.0</v>
      </c>
      <c r="E3037" s="1470" t="s">
        <v>19132</v>
      </c>
      <c r="F3037" s="1471">
        <v>8.34138335E8</v>
      </c>
      <c r="G3037" s="1471">
        <v>8.34138335E8</v>
      </c>
      <c r="H3037" s="1472" t="b">
        <v>0</v>
      </c>
      <c r="I3037" s="1468" t="s">
        <v>76</v>
      </c>
      <c r="J3037" s="1472" t="b">
        <v>0</v>
      </c>
      <c r="K3037" s="1468" t="s">
        <v>5142</v>
      </c>
      <c r="L3037" s="1471">
        <v>6.620964333E9</v>
      </c>
      <c r="M3037" s="1463" t="s">
        <v>2432</v>
      </c>
      <c r="N3037" s="1463" t="s">
        <v>5052</v>
      </c>
      <c r="P3037" s="1463" t="s">
        <v>2432</v>
      </c>
    </row>
    <row r="3038" hidden="1">
      <c r="A3038" s="1464">
        <v>3237.0</v>
      </c>
      <c r="B3038" s="1463" t="s">
        <v>19133</v>
      </c>
      <c r="C3038" s="1463" t="s">
        <v>19133</v>
      </c>
      <c r="D3038" s="1469">
        <v>44781.0</v>
      </c>
      <c r="E3038" s="1470" t="s">
        <v>19134</v>
      </c>
      <c r="F3038" s="1471">
        <v>9.59146644E8</v>
      </c>
      <c r="G3038" s="1471">
        <v>9.59146644E8</v>
      </c>
      <c r="H3038" s="1472" t="b">
        <v>0</v>
      </c>
      <c r="I3038" s="1468" t="s">
        <v>76</v>
      </c>
      <c r="J3038" s="1472" t="b">
        <v>0</v>
      </c>
      <c r="K3038" s="1468" t="s">
        <v>14736</v>
      </c>
      <c r="L3038" s="1471">
        <v>6.6944964881E10</v>
      </c>
      <c r="M3038" s="1463" t="s">
        <v>5006</v>
      </c>
      <c r="N3038" s="1463" t="s">
        <v>5006</v>
      </c>
      <c r="P3038" s="1474"/>
    </row>
    <row r="3039" hidden="1">
      <c r="A3039" s="1464">
        <v>3238.0</v>
      </c>
      <c r="B3039" s="1463" t="s">
        <v>19135</v>
      </c>
      <c r="C3039" s="1463" t="s">
        <v>19136</v>
      </c>
      <c r="D3039" s="1469">
        <v>44474.0</v>
      </c>
      <c r="E3039" s="1470" t="s">
        <v>19137</v>
      </c>
      <c r="F3039" s="1471">
        <v>2.2540404E7</v>
      </c>
      <c r="G3039" s="1471">
        <v>8.47000223E8</v>
      </c>
      <c r="H3039" s="1472" t="b">
        <v>0</v>
      </c>
      <c r="I3039" s="1468" t="s">
        <v>76</v>
      </c>
      <c r="J3039" s="1472" t="b">
        <v>0</v>
      </c>
      <c r="K3039" s="1468" t="s">
        <v>4936</v>
      </c>
      <c r="L3039" s="1471">
        <v>6.6909921784E10</v>
      </c>
      <c r="M3039" s="1463" t="s">
        <v>2437</v>
      </c>
      <c r="N3039" s="1463" t="s">
        <v>4954</v>
      </c>
      <c r="O3039" s="1463" t="s">
        <v>4954</v>
      </c>
      <c r="P3039" s="1463" t="s">
        <v>2437</v>
      </c>
    </row>
    <row r="3040">
      <c r="A3040" s="1464">
        <v>3239.0</v>
      </c>
      <c r="B3040" s="1463" t="s">
        <v>6253</v>
      </c>
      <c r="C3040" s="1463" t="s">
        <v>6254</v>
      </c>
      <c r="D3040" s="1469">
        <v>44789.0</v>
      </c>
      <c r="E3040" s="1470" t="s">
        <v>6255</v>
      </c>
      <c r="F3040" s="1471">
        <v>8.53226354E8</v>
      </c>
      <c r="G3040" s="1471">
        <v>8.53226354E8</v>
      </c>
      <c r="H3040" s="1472" t="b">
        <v>1</v>
      </c>
      <c r="I3040" s="1468" t="s">
        <v>5608</v>
      </c>
      <c r="J3040" s="1472" t="b">
        <v>1</v>
      </c>
      <c r="K3040" s="1468" t="s">
        <v>4936</v>
      </c>
      <c r="L3040" s="1471">
        <v>6.6909921784E10</v>
      </c>
      <c r="M3040" s="1463" t="s">
        <v>2426</v>
      </c>
      <c r="N3040" s="1463" t="s">
        <v>7173</v>
      </c>
      <c r="O3040" s="1463" t="s">
        <v>7173</v>
      </c>
      <c r="P3040" s="1463" t="s">
        <v>2426</v>
      </c>
    </row>
    <row r="3041">
      <c r="A3041" s="1464">
        <v>3240.0</v>
      </c>
      <c r="B3041" s="1463" t="s">
        <v>6256</v>
      </c>
      <c r="C3041" s="1463" t="s">
        <v>6257</v>
      </c>
      <c r="D3041" s="1469">
        <v>44782.0</v>
      </c>
      <c r="E3041" s="1470" t="s">
        <v>6258</v>
      </c>
      <c r="F3041" s="1471">
        <v>6.49365666E8</v>
      </c>
      <c r="G3041" s="1471">
        <v>6.49365666E8</v>
      </c>
      <c r="H3041" s="1472" t="b">
        <v>1</v>
      </c>
      <c r="I3041" s="1468" t="s">
        <v>76</v>
      </c>
      <c r="J3041" s="1472" t="b">
        <v>1</v>
      </c>
      <c r="K3041" s="1468" t="s">
        <v>4936</v>
      </c>
      <c r="L3041" s="1471">
        <v>6.6909921784E10</v>
      </c>
      <c r="M3041" s="1463" t="s">
        <v>2426</v>
      </c>
      <c r="N3041" s="1463" t="s">
        <v>6662</v>
      </c>
      <c r="O3041" s="1463" t="s">
        <v>6662</v>
      </c>
      <c r="P3041" s="1463" t="s">
        <v>2426</v>
      </c>
    </row>
    <row r="3042">
      <c r="A3042" s="1464">
        <v>3241.0</v>
      </c>
      <c r="B3042" s="1463" t="s">
        <v>6259</v>
      </c>
      <c r="C3042" s="1463" t="s">
        <v>6260</v>
      </c>
      <c r="D3042" s="1469">
        <v>44562.0</v>
      </c>
      <c r="E3042" s="1470" t="s">
        <v>6261</v>
      </c>
      <c r="F3042" s="1468" t="s">
        <v>6262</v>
      </c>
      <c r="G3042" s="1468" t="s">
        <v>6262</v>
      </c>
      <c r="H3042" s="1472" t="b">
        <v>1</v>
      </c>
      <c r="I3042" s="1468" t="s">
        <v>76</v>
      </c>
      <c r="J3042" s="1472" t="b">
        <v>1</v>
      </c>
      <c r="K3042" s="1468" t="s">
        <v>1077</v>
      </c>
      <c r="L3042" s="1471">
        <v>6.6618258585E10</v>
      </c>
      <c r="M3042" s="1463" t="s">
        <v>2426</v>
      </c>
      <c r="N3042" s="1463" t="s">
        <v>5542</v>
      </c>
      <c r="O3042" s="1463" t="s">
        <v>5542</v>
      </c>
      <c r="P3042" s="1463" t="s">
        <v>2426</v>
      </c>
    </row>
    <row r="3043">
      <c r="A3043" s="1464">
        <v>3242.0</v>
      </c>
      <c r="B3043" s="1463" t="s">
        <v>6263</v>
      </c>
      <c r="C3043" s="1463" t="s">
        <v>6263</v>
      </c>
      <c r="D3043" s="1469">
        <v>44787.0</v>
      </c>
      <c r="E3043" s="1470" t="s">
        <v>6264</v>
      </c>
      <c r="F3043" s="1471">
        <v>8.38289566E8</v>
      </c>
      <c r="G3043" s="1471">
        <v>8.38289566E8</v>
      </c>
      <c r="H3043" s="1472" t="b">
        <v>1</v>
      </c>
      <c r="I3043" s="1468" t="s">
        <v>76</v>
      </c>
      <c r="J3043" s="1472" t="b">
        <v>1</v>
      </c>
      <c r="K3043" s="1468" t="s">
        <v>5142</v>
      </c>
      <c r="L3043" s="1471">
        <v>6.620964333E9</v>
      </c>
      <c r="M3043" s="1463" t="s">
        <v>4317</v>
      </c>
      <c r="N3043" s="1463" t="s">
        <v>6244</v>
      </c>
      <c r="O3043" s="1463" t="s">
        <v>6244</v>
      </c>
      <c r="P3043" s="1463" t="s">
        <v>6387</v>
      </c>
    </row>
    <row r="3044">
      <c r="A3044" s="1464">
        <v>3243.0</v>
      </c>
      <c r="B3044" s="1463" t="s">
        <v>6265</v>
      </c>
      <c r="C3044" s="1463" t="s">
        <v>6266</v>
      </c>
      <c r="D3044" s="1469">
        <v>44789.0</v>
      </c>
      <c r="E3044" s="1470" t="s">
        <v>6267</v>
      </c>
      <c r="F3044" s="1471">
        <v>9.09906835E8</v>
      </c>
      <c r="G3044" s="1471">
        <v>9.09906835E8</v>
      </c>
      <c r="H3044" s="1472" t="b">
        <v>1</v>
      </c>
      <c r="I3044" s="1468" t="s">
        <v>76</v>
      </c>
      <c r="J3044" s="1472" t="b">
        <v>1</v>
      </c>
      <c r="K3044" s="1468" t="s">
        <v>1077</v>
      </c>
      <c r="L3044" s="1471">
        <v>6.6618258585E10</v>
      </c>
      <c r="M3044" s="1463" t="s">
        <v>2464</v>
      </c>
      <c r="N3044" s="1463" t="s">
        <v>6244</v>
      </c>
      <c r="O3044" s="1463" t="s">
        <v>6244</v>
      </c>
      <c r="P3044" s="1463" t="s">
        <v>9555</v>
      </c>
    </row>
    <row r="3045" hidden="1">
      <c r="A3045" s="1464">
        <v>3244.0</v>
      </c>
      <c r="B3045" s="1463" t="s">
        <v>19138</v>
      </c>
      <c r="C3045" s="1463" t="s">
        <v>19139</v>
      </c>
      <c r="D3045" s="1469">
        <v>44655.0</v>
      </c>
      <c r="E3045" s="1470" t="s">
        <v>19140</v>
      </c>
      <c r="F3045" s="1471">
        <v>8.44393728E8</v>
      </c>
      <c r="G3045" s="1471">
        <v>8.44393728E8</v>
      </c>
      <c r="H3045" s="1472" t="b">
        <v>0</v>
      </c>
      <c r="I3045" s="1468" t="s">
        <v>76</v>
      </c>
      <c r="J3045" s="1472" t="b">
        <v>0</v>
      </c>
      <c r="K3045" s="1473"/>
      <c r="L3045" s="1473"/>
      <c r="M3045" s="1463" t="s">
        <v>5428</v>
      </c>
      <c r="N3045" s="1463" t="s">
        <v>5428</v>
      </c>
      <c r="O3045" s="1474"/>
      <c r="P3045" s="1474"/>
    </row>
    <row r="3046" hidden="1">
      <c r="A3046" s="1464">
        <v>3245.0</v>
      </c>
      <c r="B3046" s="1463" t="s">
        <v>19141</v>
      </c>
      <c r="C3046" s="1463" t="s">
        <v>19142</v>
      </c>
      <c r="D3046" s="1469">
        <v>44788.0</v>
      </c>
      <c r="E3046" s="1470" t="s">
        <v>19143</v>
      </c>
      <c r="F3046" s="1471">
        <v>2.4333705E7</v>
      </c>
      <c r="G3046" s="1471">
        <v>8.44393732E8</v>
      </c>
      <c r="H3046" s="1472" t="b">
        <v>0</v>
      </c>
      <c r="I3046" s="1468" t="s">
        <v>76</v>
      </c>
      <c r="J3046" s="1472" t="b">
        <v>0</v>
      </c>
      <c r="K3046" s="1473"/>
      <c r="L3046" s="1473"/>
      <c r="M3046" s="1474"/>
      <c r="N3046" s="1474"/>
      <c r="O3046" s="1474"/>
      <c r="P3046" s="1474"/>
    </row>
    <row r="3047" hidden="1">
      <c r="A3047" s="1464">
        <v>3246.0</v>
      </c>
      <c r="B3047" s="1463" t="s">
        <v>19144</v>
      </c>
      <c r="C3047" s="1463" t="s">
        <v>19145</v>
      </c>
      <c r="D3047" s="1469">
        <v>44788.0</v>
      </c>
      <c r="E3047" s="1470" t="s">
        <v>19146</v>
      </c>
      <c r="F3047" s="1471">
        <v>2.5913466E7</v>
      </c>
      <c r="G3047" s="1471">
        <v>8.44393739E8</v>
      </c>
      <c r="H3047" s="1472" t="b">
        <v>0</v>
      </c>
      <c r="I3047" s="1468" t="s">
        <v>76</v>
      </c>
      <c r="J3047" s="1472" t="b">
        <v>0</v>
      </c>
      <c r="K3047" s="1473"/>
      <c r="L3047" s="1473"/>
      <c r="M3047" s="1474"/>
      <c r="N3047" s="1474"/>
      <c r="O3047" s="1474"/>
      <c r="P3047" s="1474"/>
    </row>
    <row r="3048" hidden="1">
      <c r="A3048" s="1464">
        <v>3247.0</v>
      </c>
      <c r="B3048" s="1463" t="s">
        <v>12545</v>
      </c>
      <c r="C3048" s="1463" t="s">
        <v>12545</v>
      </c>
      <c r="D3048" s="1469">
        <v>44788.0</v>
      </c>
      <c r="E3048" s="1470" t="s">
        <v>19147</v>
      </c>
      <c r="F3048" s="1471">
        <v>2.4333705E7</v>
      </c>
      <c r="G3048" s="1471">
        <v>8.44393732E8</v>
      </c>
      <c r="H3048" s="1472" t="b">
        <v>0</v>
      </c>
      <c r="I3048" s="1468" t="s">
        <v>76</v>
      </c>
      <c r="J3048" s="1472" t="b">
        <v>1</v>
      </c>
      <c r="K3048" s="1473"/>
      <c r="L3048" s="1473"/>
      <c r="M3048" s="1474"/>
      <c r="N3048" s="1474"/>
      <c r="O3048" s="1474"/>
      <c r="P3048" s="1474"/>
    </row>
    <row r="3049">
      <c r="A3049" s="1464">
        <v>3248.0</v>
      </c>
      <c r="B3049" s="1463" t="s">
        <v>6268</v>
      </c>
      <c r="C3049" s="1463" t="s">
        <v>6269</v>
      </c>
      <c r="D3049" s="1469">
        <v>44798.0</v>
      </c>
      <c r="E3049" s="1470" t="s">
        <v>6270</v>
      </c>
      <c r="F3049" s="1471">
        <v>8.72404222E8</v>
      </c>
      <c r="G3049" s="1471">
        <v>8.72404222E8</v>
      </c>
      <c r="H3049" s="1472" t="b">
        <v>1</v>
      </c>
      <c r="I3049" s="1468" t="s">
        <v>76</v>
      </c>
      <c r="J3049" s="1472" t="b">
        <v>1</v>
      </c>
      <c r="K3049" s="1468" t="s">
        <v>1204</v>
      </c>
      <c r="L3049" s="1471">
        <v>6.6839565594E10</v>
      </c>
      <c r="M3049" s="1463" t="s">
        <v>2426</v>
      </c>
      <c r="N3049" s="1463" t="s">
        <v>6437</v>
      </c>
      <c r="O3049" s="1463" t="s">
        <v>6437</v>
      </c>
      <c r="P3049" s="1463" t="s">
        <v>2426</v>
      </c>
    </row>
    <row r="3050" hidden="1">
      <c r="A3050" s="1464">
        <v>3249.0</v>
      </c>
      <c r="B3050" s="1463" t="s">
        <v>19148</v>
      </c>
      <c r="C3050" s="1463" t="s">
        <v>19149</v>
      </c>
      <c r="D3050" s="1469">
        <v>44798.0</v>
      </c>
      <c r="E3050" s="1470" t="s">
        <v>19150</v>
      </c>
      <c r="F3050" s="1471">
        <v>8.43234878E8</v>
      </c>
      <c r="G3050" s="1471">
        <v>8.43234878E8</v>
      </c>
      <c r="H3050" s="1472" t="b">
        <v>0</v>
      </c>
      <c r="I3050" s="1468" t="s">
        <v>76</v>
      </c>
      <c r="J3050" s="1472" t="b">
        <v>0</v>
      </c>
      <c r="K3050" s="1468" t="s">
        <v>4929</v>
      </c>
      <c r="L3050" s="1475">
        <v>6.69232E15</v>
      </c>
      <c r="M3050" s="1463" t="s">
        <v>2937</v>
      </c>
      <c r="N3050" s="1463" t="s">
        <v>4931</v>
      </c>
      <c r="O3050" s="1463" t="s">
        <v>4938</v>
      </c>
      <c r="P3050" s="1463" t="s">
        <v>2937</v>
      </c>
    </row>
    <row r="3051" hidden="1">
      <c r="A3051" s="1464">
        <v>3250.0</v>
      </c>
      <c r="B3051" s="1463" t="s">
        <v>19151</v>
      </c>
      <c r="C3051" s="1463"/>
      <c r="D3051" s="1469">
        <v>44788.0</v>
      </c>
      <c r="E3051" s="1470" t="s">
        <v>19152</v>
      </c>
      <c r="F3051" s="1471">
        <v>6.6000000009E10</v>
      </c>
      <c r="G3051" s="1471">
        <v>6.6000000009E10</v>
      </c>
      <c r="H3051" s="1472" t="b">
        <v>0</v>
      </c>
      <c r="I3051" s="1468" t="s">
        <v>76</v>
      </c>
      <c r="J3051" s="1472" t="b">
        <v>1</v>
      </c>
      <c r="K3051" s="1473"/>
      <c r="L3051" s="1473"/>
      <c r="M3051" s="1463" t="s">
        <v>2715</v>
      </c>
      <c r="N3051" s="1463" t="s">
        <v>5089</v>
      </c>
      <c r="O3051" s="1474"/>
      <c r="P3051" s="1463" t="s">
        <v>2715</v>
      </c>
    </row>
    <row r="3052" hidden="1">
      <c r="A3052" s="1464">
        <v>3251.0</v>
      </c>
      <c r="B3052" s="1463" t="s">
        <v>19153</v>
      </c>
      <c r="C3052" s="1463" t="s">
        <v>19154</v>
      </c>
      <c r="D3052" s="1469">
        <v>44798.0</v>
      </c>
      <c r="E3052" s="1470" t="s">
        <v>19155</v>
      </c>
      <c r="F3052" s="1471">
        <v>9.22636606E8</v>
      </c>
      <c r="G3052" s="1471">
        <v>9.22636606E8</v>
      </c>
      <c r="H3052" s="1472" t="b">
        <v>0</v>
      </c>
      <c r="I3052" s="1468" t="s">
        <v>76</v>
      </c>
      <c r="J3052" s="1472" t="b">
        <v>0</v>
      </c>
      <c r="K3052" s="1468" t="s">
        <v>4929</v>
      </c>
      <c r="L3052" s="1475">
        <v>6.69232E15</v>
      </c>
      <c r="M3052" s="1463" t="s">
        <v>2937</v>
      </c>
      <c r="N3052" s="1463" t="s">
        <v>5052</v>
      </c>
      <c r="O3052" s="1463" t="s">
        <v>16503</v>
      </c>
      <c r="P3052" s="1463" t="s">
        <v>2937</v>
      </c>
    </row>
    <row r="3053" hidden="1">
      <c r="A3053" s="1464">
        <v>3252.0</v>
      </c>
      <c r="B3053" s="1463" t="s">
        <v>19156</v>
      </c>
      <c r="C3053" s="1463" t="s">
        <v>19157</v>
      </c>
      <c r="D3053" s="1469">
        <v>44798.0</v>
      </c>
      <c r="E3053" s="1470" t="s">
        <v>19158</v>
      </c>
      <c r="F3053" s="1471">
        <v>6.31979244E8</v>
      </c>
      <c r="G3053" s="1471">
        <v>6.31979244E8</v>
      </c>
      <c r="H3053" s="1472" t="b">
        <v>0</v>
      </c>
      <c r="I3053" s="1468" t="s">
        <v>244</v>
      </c>
      <c r="J3053" s="1472" t="b">
        <v>0</v>
      </c>
      <c r="K3053" s="1468" t="s">
        <v>4936</v>
      </c>
      <c r="L3053" s="1471">
        <v>6.6909921784E10</v>
      </c>
      <c r="M3053" s="1463" t="s">
        <v>2437</v>
      </c>
      <c r="N3053" s="1463" t="s">
        <v>244</v>
      </c>
      <c r="O3053" s="1463" t="s">
        <v>244</v>
      </c>
      <c r="P3053" s="1463" t="s">
        <v>2437</v>
      </c>
    </row>
    <row r="3054">
      <c r="A3054" s="1464">
        <v>3253.0</v>
      </c>
      <c r="B3054" s="1463" t="s">
        <v>6271</v>
      </c>
      <c r="C3054" s="1463" t="s">
        <v>6272</v>
      </c>
      <c r="D3054" s="1469">
        <v>44791.0</v>
      </c>
      <c r="E3054" s="1470" t="s">
        <v>6273</v>
      </c>
      <c r="F3054" s="1471">
        <v>2.6222349E7</v>
      </c>
      <c r="G3054" s="1471">
        <v>9.55514E8</v>
      </c>
      <c r="H3054" s="1472" t="b">
        <v>1</v>
      </c>
      <c r="I3054" s="1468" t="s">
        <v>76</v>
      </c>
      <c r="J3054" s="1472" t="b">
        <v>1</v>
      </c>
      <c r="K3054" s="1468" t="s">
        <v>5142</v>
      </c>
      <c r="L3054" s="1471">
        <v>6.620964333E9</v>
      </c>
      <c r="M3054" s="1463" t="s">
        <v>2464</v>
      </c>
      <c r="N3054" s="1463" t="s">
        <v>5848</v>
      </c>
      <c r="O3054" s="1463" t="s">
        <v>5848</v>
      </c>
      <c r="P3054" s="1463" t="s">
        <v>2464</v>
      </c>
    </row>
    <row r="3055">
      <c r="A3055" s="1464">
        <v>3254.0</v>
      </c>
      <c r="B3055" s="1463" t="s">
        <v>6275</v>
      </c>
      <c r="C3055" s="1463" t="s">
        <v>6276</v>
      </c>
      <c r="D3055" s="1469">
        <v>44798.0</v>
      </c>
      <c r="E3055" s="1470" t="s">
        <v>6277</v>
      </c>
      <c r="F3055" s="1471">
        <v>9.22561436E8</v>
      </c>
      <c r="G3055" s="1471">
        <v>9.22561436E8</v>
      </c>
      <c r="H3055" s="1472" t="b">
        <v>1</v>
      </c>
      <c r="I3055" s="1468" t="s">
        <v>76</v>
      </c>
      <c r="J3055" s="1472" t="b">
        <v>1</v>
      </c>
      <c r="K3055" s="1468" t="s">
        <v>1077</v>
      </c>
      <c r="L3055" s="1471">
        <v>6.6618258585E10</v>
      </c>
      <c r="M3055" s="1463" t="s">
        <v>2426</v>
      </c>
      <c r="N3055" s="1463" t="s">
        <v>5848</v>
      </c>
      <c r="O3055" s="1463" t="s">
        <v>5848</v>
      </c>
      <c r="P3055" s="1463" t="s">
        <v>11147</v>
      </c>
    </row>
    <row r="3056">
      <c r="A3056" s="1464">
        <v>3255.0</v>
      </c>
      <c r="B3056" s="1463" t="s">
        <v>6278</v>
      </c>
      <c r="C3056" s="1463" t="s">
        <v>6279</v>
      </c>
      <c r="D3056" s="1469">
        <v>44798.0</v>
      </c>
      <c r="E3056" s="1470" t="s">
        <v>6280</v>
      </c>
      <c r="F3056" s="1471">
        <v>6.13973601E8</v>
      </c>
      <c r="G3056" s="1471">
        <v>6.13973601E8</v>
      </c>
      <c r="H3056" s="1472" t="b">
        <v>1</v>
      </c>
      <c r="I3056" s="1468" t="s">
        <v>76</v>
      </c>
      <c r="J3056" s="1472" t="b">
        <v>1</v>
      </c>
      <c r="K3056" s="1468" t="s">
        <v>1077</v>
      </c>
      <c r="L3056" s="1471">
        <v>6.6618258585E10</v>
      </c>
      <c r="M3056" s="1463" t="s">
        <v>3363</v>
      </c>
      <c r="N3056" s="1463" t="s">
        <v>5542</v>
      </c>
      <c r="O3056" s="1463" t="s">
        <v>5542</v>
      </c>
      <c r="P3056" s="1463" t="s">
        <v>3363</v>
      </c>
    </row>
    <row r="3057">
      <c r="A3057" s="1464">
        <v>3256.0</v>
      </c>
      <c r="B3057" s="1463" t="s">
        <v>6281</v>
      </c>
      <c r="C3057" s="1463" t="s">
        <v>6282</v>
      </c>
      <c r="D3057" s="1469">
        <v>44798.0</v>
      </c>
      <c r="E3057" s="1470" t="s">
        <v>6283</v>
      </c>
      <c r="F3057" s="1471">
        <v>6.25912471E8</v>
      </c>
      <c r="G3057" s="1471">
        <v>6.25912471E8</v>
      </c>
      <c r="H3057" s="1472" t="b">
        <v>1</v>
      </c>
      <c r="I3057" s="1468" t="s">
        <v>76</v>
      </c>
      <c r="J3057" s="1472" t="b">
        <v>1</v>
      </c>
      <c r="K3057" s="1468" t="s">
        <v>1077</v>
      </c>
      <c r="L3057" s="1471">
        <v>6.6618258585E10</v>
      </c>
      <c r="M3057" s="1463" t="s">
        <v>2440</v>
      </c>
      <c r="N3057" s="1463" t="s">
        <v>5691</v>
      </c>
      <c r="O3057" s="1463" t="s">
        <v>5691</v>
      </c>
      <c r="P3057" s="1463" t="s">
        <v>5687</v>
      </c>
    </row>
    <row r="3058">
      <c r="A3058" s="1464">
        <v>3257.0</v>
      </c>
      <c r="B3058" s="1463" t="s">
        <v>6284</v>
      </c>
      <c r="C3058" s="1463" t="s">
        <v>6285</v>
      </c>
      <c r="D3058" s="1469">
        <v>44798.0</v>
      </c>
      <c r="E3058" s="1470" t="s">
        <v>6286</v>
      </c>
      <c r="F3058" s="1471">
        <v>6.25935332E8</v>
      </c>
      <c r="G3058" s="1471">
        <v>6.25935332E8</v>
      </c>
      <c r="H3058" s="1472" t="b">
        <v>1</v>
      </c>
      <c r="I3058" s="1468" t="s">
        <v>76</v>
      </c>
      <c r="J3058" s="1472" t="b">
        <v>1</v>
      </c>
      <c r="K3058" s="1468" t="s">
        <v>1077</v>
      </c>
      <c r="L3058" s="1471">
        <v>6.6618258585E10</v>
      </c>
      <c r="M3058" s="1463" t="s">
        <v>2426</v>
      </c>
      <c r="N3058" s="1463" t="s">
        <v>5691</v>
      </c>
      <c r="O3058" s="1463" t="s">
        <v>5691</v>
      </c>
      <c r="P3058" s="1463" t="s">
        <v>5024</v>
      </c>
    </row>
    <row r="3059">
      <c r="A3059" s="1464">
        <v>3258.0</v>
      </c>
      <c r="B3059" s="1463" t="s">
        <v>6287</v>
      </c>
      <c r="C3059" s="1463" t="s">
        <v>6288</v>
      </c>
      <c r="D3059" s="1469">
        <v>44798.0</v>
      </c>
      <c r="E3059" s="1470" t="s">
        <v>6289</v>
      </c>
      <c r="F3059" s="1471">
        <v>9.22561497E8</v>
      </c>
      <c r="G3059" s="1471">
        <v>9.22561497E8</v>
      </c>
      <c r="H3059" s="1472" t="b">
        <v>1</v>
      </c>
      <c r="I3059" s="1468" t="s">
        <v>76</v>
      </c>
      <c r="J3059" s="1472" t="b">
        <v>1</v>
      </c>
      <c r="K3059" s="1468" t="s">
        <v>1077</v>
      </c>
      <c r="L3059" s="1471">
        <v>6.6618258585E10</v>
      </c>
      <c r="M3059" s="1463" t="s">
        <v>2426</v>
      </c>
      <c r="N3059" s="1463" t="s">
        <v>5691</v>
      </c>
      <c r="O3059" s="1463" t="s">
        <v>5691</v>
      </c>
      <c r="P3059" s="1463" t="s">
        <v>7142</v>
      </c>
    </row>
    <row r="3060">
      <c r="A3060" s="1464">
        <v>3259.0</v>
      </c>
      <c r="B3060" s="1463" t="s">
        <v>6290</v>
      </c>
      <c r="C3060" s="1463" t="s">
        <v>6291</v>
      </c>
      <c r="D3060" s="1469">
        <v>44798.0</v>
      </c>
      <c r="E3060" s="1470" t="s">
        <v>6292</v>
      </c>
      <c r="F3060" s="1471">
        <v>6.55027223E8</v>
      </c>
      <c r="G3060" s="1471">
        <v>6.55027223E8</v>
      </c>
      <c r="H3060" s="1472" t="b">
        <v>1</v>
      </c>
      <c r="I3060" s="1468" t="s">
        <v>76</v>
      </c>
      <c r="J3060" s="1472" t="b">
        <v>1</v>
      </c>
      <c r="K3060" s="1468" t="s">
        <v>1077</v>
      </c>
      <c r="L3060" s="1471">
        <v>6.6618258585E10</v>
      </c>
      <c r="M3060" s="1463" t="s">
        <v>2464</v>
      </c>
      <c r="N3060" s="1463" t="s">
        <v>5691</v>
      </c>
      <c r="O3060" s="1463" t="s">
        <v>5691</v>
      </c>
      <c r="P3060" s="1463" t="s">
        <v>5881</v>
      </c>
    </row>
    <row r="3061">
      <c r="A3061" s="1464">
        <v>3260.0</v>
      </c>
      <c r="B3061" s="1463" t="s">
        <v>6293</v>
      </c>
      <c r="C3061" s="1463" t="s">
        <v>6294</v>
      </c>
      <c r="D3061" s="1469">
        <v>44789.0</v>
      </c>
      <c r="E3061" s="1470" t="s">
        <v>6295</v>
      </c>
      <c r="F3061" s="1471">
        <v>5.3904974E7</v>
      </c>
      <c r="G3061" s="1471">
        <v>5.3904974E7</v>
      </c>
      <c r="H3061" s="1472" t="b">
        <v>1</v>
      </c>
      <c r="I3061" s="1468" t="s">
        <v>6296</v>
      </c>
      <c r="J3061" s="1472" t="b">
        <v>1</v>
      </c>
      <c r="K3061" s="1468" t="s">
        <v>5142</v>
      </c>
      <c r="L3061" s="1471">
        <v>6.620964333E9</v>
      </c>
      <c r="M3061" s="1463" t="s">
        <v>4317</v>
      </c>
      <c r="N3061" s="1463" t="s">
        <v>9905</v>
      </c>
      <c r="O3061" s="1463" t="s">
        <v>9905</v>
      </c>
      <c r="P3061" s="1463" t="s">
        <v>9906</v>
      </c>
    </row>
    <row r="3062">
      <c r="A3062" s="1464">
        <v>3261.0</v>
      </c>
      <c r="B3062" s="1463" t="s">
        <v>6297</v>
      </c>
      <c r="C3062" s="1463" t="s">
        <v>6298</v>
      </c>
      <c r="D3062" s="1469">
        <v>44798.0</v>
      </c>
      <c r="E3062" s="1470" t="s">
        <v>6299</v>
      </c>
      <c r="F3062" s="1471">
        <v>6.14105259E8</v>
      </c>
      <c r="G3062" s="1471">
        <v>6.14105259E8</v>
      </c>
      <c r="H3062" s="1472" t="b">
        <v>1</v>
      </c>
      <c r="I3062" s="1468" t="s">
        <v>76</v>
      </c>
      <c r="J3062" s="1472" t="b">
        <v>1</v>
      </c>
      <c r="K3062" s="1468" t="s">
        <v>1077</v>
      </c>
      <c r="L3062" s="1471">
        <v>6.6618258585E10</v>
      </c>
      <c r="M3062" s="1463" t="s">
        <v>2432</v>
      </c>
      <c r="N3062" s="1463" t="s">
        <v>5542</v>
      </c>
      <c r="O3062" s="1463" t="s">
        <v>5542</v>
      </c>
      <c r="P3062" s="1463" t="s">
        <v>5526</v>
      </c>
    </row>
    <row r="3063">
      <c r="A3063" s="1464">
        <v>3262.0</v>
      </c>
      <c r="B3063" s="1463" t="s">
        <v>6300</v>
      </c>
      <c r="C3063" s="1463" t="s">
        <v>6301</v>
      </c>
      <c r="D3063" s="1469">
        <v>44798.0</v>
      </c>
      <c r="E3063" s="1470" t="s">
        <v>6302</v>
      </c>
      <c r="F3063" s="1471">
        <v>6.57294991E8</v>
      </c>
      <c r="G3063" s="1471">
        <v>6.57294991E8</v>
      </c>
      <c r="H3063" s="1472" t="b">
        <v>1</v>
      </c>
      <c r="I3063" s="1468" t="s">
        <v>76</v>
      </c>
      <c r="J3063" s="1472" t="b">
        <v>1</v>
      </c>
      <c r="K3063" s="1468" t="s">
        <v>1077</v>
      </c>
      <c r="L3063" s="1471">
        <v>6.6618258585E10</v>
      </c>
      <c r="M3063" s="1463" t="s">
        <v>2426</v>
      </c>
      <c r="N3063" s="1463" t="s">
        <v>5542</v>
      </c>
      <c r="O3063" s="1463" t="s">
        <v>5872</v>
      </c>
      <c r="P3063" s="1463" t="s">
        <v>2426</v>
      </c>
    </row>
    <row r="3064">
      <c r="A3064" s="1464">
        <v>3263.0</v>
      </c>
      <c r="B3064" s="1463" t="s">
        <v>6303</v>
      </c>
      <c r="C3064" s="1463" t="s">
        <v>6304</v>
      </c>
      <c r="D3064" s="1469">
        <v>44798.0</v>
      </c>
      <c r="E3064" s="1470" t="s">
        <v>6305</v>
      </c>
      <c r="F3064" s="1471">
        <v>6.59513275E8</v>
      </c>
      <c r="G3064" s="1471">
        <v>6.59513275E8</v>
      </c>
      <c r="H3064" s="1472" t="b">
        <v>1</v>
      </c>
      <c r="I3064" s="1468" t="s">
        <v>76</v>
      </c>
      <c r="J3064" s="1472" t="b">
        <v>1</v>
      </c>
      <c r="K3064" s="1468" t="s">
        <v>1077</v>
      </c>
      <c r="L3064" s="1471">
        <v>6.6618258585E10</v>
      </c>
      <c r="M3064" s="1463" t="s">
        <v>2464</v>
      </c>
      <c r="N3064" s="1463" t="s">
        <v>5541</v>
      </c>
      <c r="O3064" s="1463" t="s">
        <v>6227</v>
      </c>
      <c r="P3064" s="1463" t="s">
        <v>5490</v>
      </c>
    </row>
    <row r="3065">
      <c r="A3065" s="1464">
        <v>3264.0</v>
      </c>
      <c r="B3065" s="1463" t="s">
        <v>6307</v>
      </c>
      <c r="C3065" s="1463" t="s">
        <v>6308</v>
      </c>
      <c r="D3065" s="1469">
        <v>44798.0</v>
      </c>
      <c r="E3065" s="1470" t="s">
        <v>6309</v>
      </c>
      <c r="F3065" s="1471">
        <v>6.55163158E8</v>
      </c>
      <c r="G3065" s="1471">
        <v>6.55163158E8</v>
      </c>
      <c r="H3065" s="1472" t="b">
        <v>1</v>
      </c>
      <c r="I3065" s="1468" t="s">
        <v>76</v>
      </c>
      <c r="J3065" s="1472" t="b">
        <v>1</v>
      </c>
      <c r="K3065" s="1468" t="s">
        <v>1077</v>
      </c>
      <c r="L3065" s="1471">
        <v>6.6618258585E10</v>
      </c>
      <c r="M3065" s="1463" t="s">
        <v>2426</v>
      </c>
      <c r="N3065" s="1463" t="s">
        <v>5541</v>
      </c>
      <c r="O3065" s="1463" t="s">
        <v>6227</v>
      </c>
      <c r="P3065" s="1463" t="s">
        <v>2426</v>
      </c>
    </row>
    <row r="3066" hidden="1">
      <c r="A3066" s="1464">
        <v>3265.0</v>
      </c>
      <c r="B3066" s="1463" t="s">
        <v>19159</v>
      </c>
      <c r="C3066" s="1463" t="s">
        <v>19160</v>
      </c>
      <c r="D3066" s="1469">
        <v>44797.0</v>
      </c>
      <c r="E3066" s="1470" t="s">
        <v>19161</v>
      </c>
      <c r="F3066" s="1471">
        <v>2.5741006E7</v>
      </c>
      <c r="G3066" s="1471">
        <v>2.5741006E7</v>
      </c>
      <c r="H3066" s="1472" t="b">
        <v>0</v>
      </c>
      <c r="I3066" s="1468" t="s">
        <v>76</v>
      </c>
      <c r="J3066" s="1472" t="b">
        <v>0</v>
      </c>
      <c r="K3066" s="1468" t="s">
        <v>5142</v>
      </c>
      <c r="L3066" s="1471">
        <v>6.620964333E9</v>
      </c>
      <c r="M3066" s="1463" t="s">
        <v>2659</v>
      </c>
      <c r="N3066" s="1463" t="s">
        <v>5963</v>
      </c>
      <c r="P3066" s="1463" t="s">
        <v>2659</v>
      </c>
    </row>
    <row r="3067" hidden="1">
      <c r="A3067" s="1464">
        <v>3266.0</v>
      </c>
      <c r="B3067" s="1463" t="s">
        <v>19162</v>
      </c>
      <c r="C3067" s="1463" t="s">
        <v>19163</v>
      </c>
      <c r="D3067" s="1469">
        <v>44791.0</v>
      </c>
      <c r="E3067" s="1470" t="s">
        <v>19164</v>
      </c>
      <c r="F3067" s="1471">
        <v>9.44799246E8</v>
      </c>
      <c r="G3067" s="1471">
        <v>9.44799246E8</v>
      </c>
      <c r="H3067" s="1472" t="b">
        <v>0</v>
      </c>
      <c r="I3067" s="1468" t="s">
        <v>76</v>
      </c>
      <c r="J3067" s="1472" t="b">
        <v>0</v>
      </c>
      <c r="K3067" s="1468" t="s">
        <v>5142</v>
      </c>
      <c r="L3067" s="1471">
        <v>6.620964333E9</v>
      </c>
      <c r="M3067" s="1463" t="s">
        <v>3363</v>
      </c>
      <c r="N3067" s="1463" t="s">
        <v>5592</v>
      </c>
      <c r="O3067" s="1463" t="s">
        <v>5510</v>
      </c>
      <c r="P3067" s="1463" t="s">
        <v>3363</v>
      </c>
    </row>
    <row r="3068" hidden="1">
      <c r="A3068" s="1464">
        <v>3267.0</v>
      </c>
      <c r="B3068" s="1463" t="s">
        <v>19165</v>
      </c>
      <c r="C3068" s="1463" t="s">
        <v>19166</v>
      </c>
      <c r="D3068" s="1469">
        <v>44797.0</v>
      </c>
      <c r="E3068" s="1470" t="s">
        <v>19167</v>
      </c>
      <c r="F3068" s="1471">
        <v>9.17687756E8</v>
      </c>
      <c r="G3068" s="1471">
        <v>9.17687756E8</v>
      </c>
      <c r="H3068" s="1472" t="b">
        <v>0</v>
      </c>
      <c r="I3068" s="1468" t="s">
        <v>76</v>
      </c>
      <c r="J3068" s="1472" t="b">
        <v>1</v>
      </c>
      <c r="K3068" s="1468" t="s">
        <v>1077</v>
      </c>
      <c r="L3068" s="1471">
        <v>6.6618258585E10</v>
      </c>
      <c r="M3068" s="1463" t="s">
        <v>2464</v>
      </c>
      <c r="N3068" s="1463" t="s">
        <v>5019</v>
      </c>
      <c r="O3068" s="1474"/>
      <c r="P3068" s="1463" t="s">
        <v>2464</v>
      </c>
    </row>
    <row r="3069" hidden="1">
      <c r="A3069" s="1464">
        <v>3268.0</v>
      </c>
      <c r="B3069" s="1463" t="s">
        <v>19168</v>
      </c>
      <c r="C3069" s="1463" t="s">
        <v>19169</v>
      </c>
      <c r="D3069" s="1469">
        <v>44792.0</v>
      </c>
      <c r="E3069" s="1470" t="s">
        <v>19170</v>
      </c>
      <c r="F3069" s="1471">
        <v>2.029956E7</v>
      </c>
      <c r="G3069" s="1471">
        <v>2.029956E7</v>
      </c>
      <c r="H3069" s="1472" t="b">
        <v>0</v>
      </c>
      <c r="I3069" s="1468" t="s">
        <v>76</v>
      </c>
      <c r="J3069" s="1472" t="b">
        <v>0</v>
      </c>
      <c r="K3069" s="1468" t="s">
        <v>13602</v>
      </c>
      <c r="L3069" s="1476"/>
      <c r="M3069" s="1463" t="s">
        <v>2432</v>
      </c>
      <c r="N3069" s="1463" t="s">
        <v>4931</v>
      </c>
      <c r="O3069" s="1463" t="s">
        <v>4931</v>
      </c>
      <c r="P3069" s="1463" t="s">
        <v>2432</v>
      </c>
    </row>
    <row r="3070" hidden="1">
      <c r="A3070" s="1464">
        <v>3269.0</v>
      </c>
      <c r="B3070" s="1463" t="s">
        <v>19171</v>
      </c>
      <c r="C3070" s="1463" t="s">
        <v>19171</v>
      </c>
      <c r="D3070" s="1469">
        <v>44791.0</v>
      </c>
      <c r="E3070" s="1470" t="s">
        <v>19172</v>
      </c>
      <c r="F3070" s="1471">
        <v>6.2319693E8</v>
      </c>
      <c r="G3070" s="1471">
        <v>6.2319693E8</v>
      </c>
      <c r="H3070" s="1472" t="b">
        <v>0</v>
      </c>
      <c r="I3070" s="1468" t="s">
        <v>5541</v>
      </c>
      <c r="J3070" s="1472" t="b">
        <v>0</v>
      </c>
      <c r="K3070" s="1468" t="s">
        <v>14736</v>
      </c>
      <c r="L3070" s="1471">
        <v>6.6944964881E10</v>
      </c>
      <c r="M3070" s="1474"/>
      <c r="N3070" s="1474"/>
      <c r="O3070" s="1474"/>
      <c r="P3070" s="1474"/>
    </row>
    <row r="3071">
      <c r="A3071" s="1464">
        <v>3270.0</v>
      </c>
      <c r="B3071" s="1463" t="s">
        <v>6310</v>
      </c>
      <c r="C3071" s="1463" t="s">
        <v>6310</v>
      </c>
      <c r="D3071" s="1469">
        <v>44792.0</v>
      </c>
      <c r="E3071" s="1470" t="s">
        <v>6311</v>
      </c>
      <c r="F3071" s="1471">
        <v>8.29661999E8</v>
      </c>
      <c r="G3071" s="1471">
        <v>8.29661999E8</v>
      </c>
      <c r="H3071" s="1472" t="b">
        <v>1</v>
      </c>
      <c r="I3071" s="1468" t="s">
        <v>76</v>
      </c>
      <c r="J3071" s="1472" t="b">
        <v>1</v>
      </c>
      <c r="K3071" s="1468" t="s">
        <v>4936</v>
      </c>
      <c r="L3071" s="1471">
        <v>6.6909921784E10</v>
      </c>
      <c r="M3071" s="1463" t="s">
        <v>2426</v>
      </c>
      <c r="N3071" s="1463" t="s">
        <v>5542</v>
      </c>
      <c r="O3071" s="1463" t="s">
        <v>5542</v>
      </c>
      <c r="P3071" s="1463" t="s">
        <v>2426</v>
      </c>
    </row>
    <row r="3072" hidden="1">
      <c r="A3072" s="1464">
        <v>3271.0</v>
      </c>
      <c r="B3072" s="1463" t="s">
        <v>19173</v>
      </c>
      <c r="C3072" s="1463" t="s">
        <v>19174</v>
      </c>
      <c r="D3072" s="1469">
        <v>44802.0</v>
      </c>
      <c r="E3072" s="1470" t="s">
        <v>19175</v>
      </c>
      <c r="F3072" s="1471">
        <v>9.00122245E8</v>
      </c>
      <c r="G3072" s="1471">
        <v>9.00122245E8</v>
      </c>
      <c r="H3072" s="1472" t="b">
        <v>0</v>
      </c>
      <c r="I3072" s="1468" t="s">
        <v>76</v>
      </c>
      <c r="J3072" s="1472" t="b">
        <v>0</v>
      </c>
      <c r="K3072" s="1468" t="s">
        <v>5142</v>
      </c>
      <c r="L3072" s="1471">
        <v>6.620964333E9</v>
      </c>
      <c r="M3072" s="1463" t="s">
        <v>2432</v>
      </c>
      <c r="N3072" s="1474"/>
      <c r="O3072" s="1463" t="s">
        <v>5633</v>
      </c>
      <c r="P3072" s="1463" t="s">
        <v>2432</v>
      </c>
    </row>
    <row r="3073" hidden="1">
      <c r="A3073" s="1464">
        <v>3272.0</v>
      </c>
      <c r="B3073" s="1463" t="s">
        <v>19176</v>
      </c>
      <c r="C3073" s="1463" t="s">
        <v>19177</v>
      </c>
      <c r="D3073" s="1469">
        <v>44798.0</v>
      </c>
      <c r="E3073" s="1470" t="s">
        <v>19178</v>
      </c>
      <c r="F3073" s="1471">
        <v>8.31870403E8</v>
      </c>
      <c r="G3073" s="1471">
        <v>8.31870403E8</v>
      </c>
      <c r="H3073" s="1472" t="b">
        <v>0</v>
      </c>
      <c r="I3073" s="1468" t="s">
        <v>76</v>
      </c>
      <c r="J3073" s="1472" t="b">
        <v>0</v>
      </c>
      <c r="K3073" s="1468" t="s">
        <v>5142</v>
      </c>
      <c r="L3073" s="1471">
        <v>6.620964333E9</v>
      </c>
      <c r="M3073" s="1463" t="s">
        <v>2464</v>
      </c>
      <c r="N3073" s="1463" t="s">
        <v>5052</v>
      </c>
      <c r="P3073" s="1463" t="s">
        <v>2464</v>
      </c>
    </row>
    <row r="3074" hidden="1">
      <c r="A3074" s="1464">
        <v>3273.0</v>
      </c>
      <c r="B3074" s="1463" t="s">
        <v>19179</v>
      </c>
      <c r="C3074" s="1463" t="s">
        <v>19180</v>
      </c>
      <c r="D3074" s="1469">
        <v>44798.0</v>
      </c>
      <c r="E3074" s="1470" t="s">
        <v>19181</v>
      </c>
      <c r="F3074" s="1471">
        <v>8.80770808E8</v>
      </c>
      <c r="G3074" s="1471">
        <v>8.80770808E8</v>
      </c>
      <c r="H3074" s="1472" t="b">
        <v>0</v>
      </c>
      <c r="I3074" s="1468" t="s">
        <v>76</v>
      </c>
      <c r="J3074" s="1472" t="b">
        <v>0</v>
      </c>
      <c r="K3074" s="1468" t="s">
        <v>4936</v>
      </c>
      <c r="L3074" s="1471">
        <v>6.6909921784E10</v>
      </c>
      <c r="M3074" s="1463" t="s">
        <v>2464</v>
      </c>
      <c r="N3074" s="1474"/>
      <c r="O3074" s="1463" t="s">
        <v>5065</v>
      </c>
      <c r="P3074" s="1463" t="s">
        <v>2464</v>
      </c>
    </row>
    <row r="3075" hidden="1">
      <c r="A3075" s="1464">
        <v>3274.0</v>
      </c>
      <c r="B3075" s="1463" t="s">
        <v>19182</v>
      </c>
      <c r="C3075" s="1463" t="s">
        <v>19183</v>
      </c>
      <c r="D3075" s="1469">
        <v>43802.0</v>
      </c>
      <c r="E3075" s="1470" t="s">
        <v>19184</v>
      </c>
      <c r="F3075" s="1471">
        <v>2.2922999E7</v>
      </c>
      <c r="G3075" s="1471">
        <v>8.89749069E8</v>
      </c>
      <c r="H3075" s="1472" t="b">
        <v>0</v>
      </c>
      <c r="I3075" s="1468" t="s">
        <v>76</v>
      </c>
      <c r="J3075" s="1472" t="b">
        <v>1</v>
      </c>
      <c r="K3075" s="1473"/>
      <c r="L3075" s="1473"/>
      <c r="M3075" s="1463" t="s">
        <v>2659</v>
      </c>
      <c r="N3075" s="1463" t="s">
        <v>5998</v>
      </c>
      <c r="O3075" s="1474"/>
      <c r="P3075" s="1463" t="s">
        <v>2659</v>
      </c>
    </row>
    <row r="3076" hidden="1">
      <c r="A3076" s="1464">
        <v>3275.0</v>
      </c>
      <c r="B3076" s="1463" t="s">
        <v>19185</v>
      </c>
      <c r="C3076" s="1463" t="s">
        <v>19186</v>
      </c>
      <c r="D3076" s="1469">
        <v>44799.0</v>
      </c>
      <c r="E3076" s="1470" t="s">
        <v>19187</v>
      </c>
      <c r="F3076" s="1471">
        <v>9.22616113E8</v>
      </c>
      <c r="G3076" s="1471">
        <v>9.22616113E8</v>
      </c>
      <c r="H3076" s="1472" t="b">
        <v>0</v>
      </c>
      <c r="I3076" s="1468" t="s">
        <v>76</v>
      </c>
      <c r="J3076" s="1472" t="b">
        <v>0</v>
      </c>
      <c r="K3076" s="1468" t="s">
        <v>16044</v>
      </c>
      <c r="L3076" s="1471">
        <v>6.6629264222E10</v>
      </c>
      <c r="M3076" s="1463" t="s">
        <v>5046</v>
      </c>
      <c r="N3076" s="1463" t="s">
        <v>4945</v>
      </c>
      <c r="O3076" s="1463" t="s">
        <v>4945</v>
      </c>
    </row>
    <row r="3077">
      <c r="A3077" s="1464">
        <v>3276.0</v>
      </c>
      <c r="B3077" s="1463" t="s">
        <v>6314</v>
      </c>
      <c r="C3077" s="1463" t="s">
        <v>6315</v>
      </c>
      <c r="D3077" s="1469">
        <v>44816.0</v>
      </c>
      <c r="E3077" s="1470" t="s">
        <v>6316</v>
      </c>
      <c r="F3077" s="1471">
        <v>6.59388082E8</v>
      </c>
      <c r="G3077" s="1471">
        <v>6.59388082E8</v>
      </c>
      <c r="H3077" s="1472" t="b">
        <v>1</v>
      </c>
      <c r="I3077" s="1468" t="s">
        <v>76</v>
      </c>
      <c r="J3077" s="1472" t="b">
        <v>1</v>
      </c>
      <c r="K3077" s="1468" t="s">
        <v>5142</v>
      </c>
      <c r="L3077" s="1471">
        <v>6.620964333E9</v>
      </c>
      <c r="M3077" s="1463" t="s">
        <v>2659</v>
      </c>
      <c r="N3077" s="1463" t="s">
        <v>5542</v>
      </c>
      <c r="O3077" s="1463" t="s">
        <v>5542</v>
      </c>
      <c r="P3077" s="1463" t="s">
        <v>5183</v>
      </c>
    </row>
    <row r="3078" hidden="1">
      <c r="A3078" s="1464">
        <v>3277.0</v>
      </c>
      <c r="B3078" s="1463" t="s">
        <v>12545</v>
      </c>
      <c r="C3078" s="1463" t="s">
        <v>12545</v>
      </c>
      <c r="D3078" s="1469">
        <v>44816.0</v>
      </c>
      <c r="E3078" s="1470" t="s">
        <v>19188</v>
      </c>
      <c r="F3078" s="1471">
        <v>6.52054588E8</v>
      </c>
      <c r="G3078" s="1471">
        <v>6.52054588E8</v>
      </c>
      <c r="H3078" s="1472" t="b">
        <v>0</v>
      </c>
      <c r="I3078" s="1468" t="s">
        <v>76</v>
      </c>
      <c r="J3078" s="1472" t="b">
        <v>0</v>
      </c>
      <c r="K3078" s="1468" t="s">
        <v>1204</v>
      </c>
      <c r="L3078" s="1471">
        <v>6.6839565594E10</v>
      </c>
      <c r="M3078" s="1463" t="s">
        <v>2432</v>
      </c>
      <c r="N3078" s="1463" t="s">
        <v>6125</v>
      </c>
      <c r="O3078" s="1463" t="s">
        <v>6125</v>
      </c>
      <c r="P3078" s="1463" t="s">
        <v>2432</v>
      </c>
    </row>
    <row r="3079">
      <c r="A3079" s="1464">
        <v>3278.0</v>
      </c>
      <c r="B3079" s="1463" t="s">
        <v>6317</v>
      </c>
      <c r="C3079" s="1463" t="s">
        <v>6318</v>
      </c>
      <c r="D3079" s="1469">
        <v>44796.0</v>
      </c>
      <c r="E3079" s="1470" t="s">
        <v>6319</v>
      </c>
      <c r="F3079" s="1471">
        <v>8.9666691E8</v>
      </c>
      <c r="G3079" s="1471">
        <v>8.9666691E8</v>
      </c>
      <c r="H3079" s="1472" t="b">
        <v>1</v>
      </c>
      <c r="I3079" s="1468" t="s">
        <v>244</v>
      </c>
      <c r="J3079" s="1472" t="b">
        <v>1</v>
      </c>
      <c r="K3079" s="1468" t="s">
        <v>5142</v>
      </c>
      <c r="L3079" s="1471">
        <v>6.620964333E9</v>
      </c>
      <c r="M3079" s="1463" t="s">
        <v>2432</v>
      </c>
      <c r="N3079" s="1463" t="s">
        <v>5542</v>
      </c>
      <c r="O3079" s="1463" t="s">
        <v>5542</v>
      </c>
      <c r="P3079" s="1463" t="s">
        <v>6949</v>
      </c>
    </row>
    <row r="3080">
      <c r="A3080" s="1464">
        <v>3279.0</v>
      </c>
      <c r="B3080" s="1463" t="s">
        <v>6321</v>
      </c>
      <c r="C3080" s="1463" t="s">
        <v>6322</v>
      </c>
      <c r="D3080" s="1469">
        <v>44800.0</v>
      </c>
      <c r="E3080" s="1470" t="s">
        <v>6323</v>
      </c>
      <c r="F3080" s="1471">
        <v>9.49959999E8</v>
      </c>
      <c r="G3080" s="1471">
        <v>9.49959999E8</v>
      </c>
      <c r="H3080" s="1472" t="b">
        <v>1</v>
      </c>
      <c r="I3080" s="1468" t="s">
        <v>76</v>
      </c>
      <c r="J3080" s="1472" t="b">
        <v>1</v>
      </c>
      <c r="K3080" s="1468" t="s">
        <v>4936</v>
      </c>
      <c r="L3080" s="1471">
        <v>6.6909921784E10</v>
      </c>
      <c r="M3080" s="1463" t="s">
        <v>2426</v>
      </c>
      <c r="N3080" s="1463" t="s">
        <v>5542</v>
      </c>
      <c r="O3080" s="1463" t="s">
        <v>5542</v>
      </c>
      <c r="P3080" s="1463" t="s">
        <v>7203</v>
      </c>
    </row>
    <row r="3081">
      <c r="A3081" s="1464">
        <v>3280.0</v>
      </c>
      <c r="B3081" s="1463" t="s">
        <v>6324</v>
      </c>
      <c r="C3081" s="1463" t="s">
        <v>6325</v>
      </c>
      <c r="D3081" s="1469">
        <v>44805.0</v>
      </c>
      <c r="E3081" s="1470" t="s">
        <v>6326</v>
      </c>
      <c r="F3081" s="1471">
        <v>6.42242495E8</v>
      </c>
      <c r="G3081" s="1471">
        <v>6.42242495E8</v>
      </c>
      <c r="H3081" s="1472" t="b">
        <v>1</v>
      </c>
      <c r="I3081" s="1468" t="s">
        <v>76</v>
      </c>
      <c r="J3081" s="1472" t="b">
        <v>1</v>
      </c>
      <c r="K3081" s="1468" t="s">
        <v>5142</v>
      </c>
      <c r="L3081" s="1471">
        <v>6.620964333E9</v>
      </c>
      <c r="M3081" s="1463" t="s">
        <v>2937</v>
      </c>
      <c r="N3081" s="1463" t="s">
        <v>5541</v>
      </c>
      <c r="O3081" s="1463" t="s">
        <v>5541</v>
      </c>
      <c r="P3081" s="1463" t="s">
        <v>7317</v>
      </c>
    </row>
    <row r="3082" hidden="1">
      <c r="A3082" s="1464">
        <v>3281.0</v>
      </c>
      <c r="B3082" s="1463" t="s">
        <v>19189</v>
      </c>
      <c r="C3082" s="1463" t="s">
        <v>19190</v>
      </c>
      <c r="D3082" s="1469">
        <v>44798.0</v>
      </c>
      <c r="E3082" s="1470" t="s">
        <v>19191</v>
      </c>
      <c r="F3082" s="1471">
        <v>9.27686888E8</v>
      </c>
      <c r="G3082" s="1471">
        <v>9.27686888E8</v>
      </c>
      <c r="H3082" s="1472" t="b">
        <v>0</v>
      </c>
      <c r="I3082" s="1468" t="s">
        <v>76</v>
      </c>
      <c r="J3082" s="1472" t="b">
        <v>0</v>
      </c>
      <c r="K3082" s="1468" t="s">
        <v>6347</v>
      </c>
      <c r="L3082" s="1471">
        <v>6.6925624451E10</v>
      </c>
      <c r="M3082" s="1463" t="s">
        <v>2937</v>
      </c>
      <c r="N3082" s="1463" t="s">
        <v>4930</v>
      </c>
      <c r="O3082" s="1474"/>
      <c r="P3082" s="1463" t="s">
        <v>2937</v>
      </c>
    </row>
    <row r="3083">
      <c r="A3083" s="1464">
        <v>3282.0</v>
      </c>
      <c r="B3083" s="1463" t="s">
        <v>6327</v>
      </c>
      <c r="C3083" s="1463" t="s">
        <v>6328</v>
      </c>
      <c r="D3083" s="1469">
        <v>44800.0</v>
      </c>
      <c r="E3083" s="1470" t="s">
        <v>6329</v>
      </c>
      <c r="F3083" s="1471">
        <v>9.46195665E8</v>
      </c>
      <c r="G3083" s="1471">
        <v>9.46195665E8</v>
      </c>
      <c r="H3083" s="1472" t="b">
        <v>1</v>
      </c>
      <c r="I3083" s="1468" t="s">
        <v>76</v>
      </c>
      <c r="J3083" s="1472" t="b">
        <v>1</v>
      </c>
      <c r="K3083" s="1468" t="s">
        <v>1077</v>
      </c>
      <c r="L3083" s="1471">
        <v>6.6618258585E10</v>
      </c>
      <c r="M3083" s="1463" t="s">
        <v>2426</v>
      </c>
      <c r="N3083" s="1463" t="s">
        <v>5541</v>
      </c>
      <c r="O3083" s="1463" t="s">
        <v>5541</v>
      </c>
      <c r="P3083" s="1463" t="s">
        <v>2426</v>
      </c>
    </row>
    <row r="3084">
      <c r="A3084" s="1464">
        <v>3283.0</v>
      </c>
      <c r="B3084" s="1463" t="s">
        <v>6330</v>
      </c>
      <c r="C3084" s="1463" t="s">
        <v>6331</v>
      </c>
      <c r="D3084" s="1469">
        <v>44800.0</v>
      </c>
      <c r="E3084" s="1470" t="s">
        <v>6332</v>
      </c>
      <c r="F3084" s="1471">
        <v>9.8974225E8</v>
      </c>
      <c r="G3084" s="1471">
        <v>9.8974225E8</v>
      </c>
      <c r="H3084" s="1472" t="b">
        <v>1</v>
      </c>
      <c r="I3084" s="1468" t="s">
        <v>76</v>
      </c>
      <c r="J3084" s="1472" t="b">
        <v>1</v>
      </c>
      <c r="K3084" s="1468" t="s">
        <v>1077</v>
      </c>
      <c r="L3084" s="1471">
        <v>6.6618258585E10</v>
      </c>
      <c r="M3084" s="1463" t="s">
        <v>2476</v>
      </c>
      <c r="N3084" s="1463" t="s">
        <v>5541</v>
      </c>
      <c r="O3084" s="1463" t="s">
        <v>5541</v>
      </c>
      <c r="P3084" s="1463" t="s">
        <v>2476</v>
      </c>
    </row>
    <row r="3085" hidden="1">
      <c r="A3085" s="1464">
        <v>3284.0</v>
      </c>
      <c r="B3085" s="1463" t="s">
        <v>19192</v>
      </c>
      <c r="C3085" s="1463" t="s">
        <v>19193</v>
      </c>
      <c r="D3085" s="1469">
        <v>44799.0</v>
      </c>
      <c r="E3085" s="1470" t="s">
        <v>19194</v>
      </c>
      <c r="F3085" s="1471">
        <v>6.52363237E8</v>
      </c>
      <c r="G3085" s="1471">
        <v>6.52363237E8</v>
      </c>
      <c r="H3085" s="1472" t="b">
        <v>0</v>
      </c>
      <c r="I3085" s="1468" t="s">
        <v>5608</v>
      </c>
      <c r="J3085" s="1472" t="b">
        <v>0</v>
      </c>
      <c r="K3085" s="1468" t="s">
        <v>14736</v>
      </c>
      <c r="L3085" s="1471">
        <v>6.6944964881E10</v>
      </c>
      <c r="M3085" s="1463" t="s">
        <v>2426</v>
      </c>
      <c r="N3085" s="1463" t="s">
        <v>5608</v>
      </c>
      <c r="O3085" s="1463" t="s">
        <v>5608</v>
      </c>
      <c r="P3085" s="1463" t="s">
        <v>2426</v>
      </c>
    </row>
    <row r="3086" hidden="1">
      <c r="A3086" s="1464">
        <v>3285.0</v>
      </c>
      <c r="B3086" s="1463" t="s">
        <v>19195</v>
      </c>
      <c r="C3086" s="1463" t="s">
        <v>19196</v>
      </c>
      <c r="D3086" s="1469">
        <v>44797.0</v>
      </c>
      <c r="E3086" s="1470" t="s">
        <v>19197</v>
      </c>
      <c r="F3086" s="1471">
        <v>7.7235888E7</v>
      </c>
      <c r="G3086" s="1471">
        <v>7.7235888E7</v>
      </c>
      <c r="H3086" s="1472" t="b">
        <v>0</v>
      </c>
      <c r="I3086" s="1468" t="s">
        <v>5691</v>
      </c>
      <c r="J3086" s="1472" t="b">
        <v>0</v>
      </c>
      <c r="K3086" s="1468" t="s">
        <v>16044</v>
      </c>
      <c r="L3086" s="1471">
        <v>6.6629264222E10</v>
      </c>
      <c r="M3086" s="1474"/>
      <c r="N3086" s="1474"/>
      <c r="O3086" s="1474"/>
      <c r="P3086" s="1474"/>
    </row>
    <row r="3087" hidden="1">
      <c r="A3087" s="1464">
        <v>3286.0</v>
      </c>
      <c r="B3087" s="1463" t="s">
        <v>19198</v>
      </c>
      <c r="C3087" s="1463" t="s">
        <v>19199</v>
      </c>
      <c r="D3087" s="1469">
        <v>44799.0</v>
      </c>
      <c r="E3087" s="1470" t="s">
        <v>19200</v>
      </c>
      <c r="F3087" s="1471">
        <v>8.3992525E8</v>
      </c>
      <c r="G3087" s="1471">
        <v>8.3992525E8</v>
      </c>
      <c r="H3087" s="1472" t="b">
        <v>0</v>
      </c>
      <c r="I3087" s="1468" t="s">
        <v>5486</v>
      </c>
      <c r="J3087" s="1472" t="b">
        <v>0</v>
      </c>
      <c r="K3087" s="1468" t="s">
        <v>14736</v>
      </c>
      <c r="L3087" s="1471">
        <v>6.6944964881E10</v>
      </c>
      <c r="M3087" s="1474"/>
      <c r="N3087" s="1474"/>
      <c r="O3087" s="1474"/>
      <c r="P3087" s="1474"/>
    </row>
    <row r="3088" hidden="1">
      <c r="A3088" s="1464">
        <v>3287.0</v>
      </c>
      <c r="B3088" s="1463" t="s">
        <v>19201</v>
      </c>
      <c r="C3088" s="1463" t="s">
        <v>19202</v>
      </c>
      <c r="D3088" s="1469">
        <v>44797.0</v>
      </c>
      <c r="E3088" s="1470" t="s">
        <v>19203</v>
      </c>
      <c r="F3088" s="1471">
        <v>6.6044513338E10</v>
      </c>
      <c r="G3088" s="1475">
        <v>6.6097E11</v>
      </c>
      <c r="H3088" s="1472" t="b">
        <v>0</v>
      </c>
      <c r="I3088" s="1468" t="s">
        <v>76</v>
      </c>
      <c r="J3088" s="1472" t="b">
        <v>1</v>
      </c>
      <c r="K3088" s="1473"/>
      <c r="L3088" s="1473"/>
      <c r="M3088" s="1463" t="s">
        <v>2464</v>
      </c>
      <c r="N3088" s="1474"/>
      <c r="O3088" s="1474"/>
      <c r="P3088" s="1463" t="s">
        <v>2464</v>
      </c>
    </row>
    <row r="3089" hidden="1">
      <c r="A3089" s="1464">
        <v>3288.0</v>
      </c>
      <c r="B3089" s="1463" t="s">
        <v>19204</v>
      </c>
      <c r="C3089" s="1463" t="s">
        <v>19204</v>
      </c>
      <c r="D3089" s="1469">
        <v>44803.0</v>
      </c>
      <c r="E3089" s="1470" t="s">
        <v>19205</v>
      </c>
      <c r="F3089" s="1471">
        <v>6.22453646E8</v>
      </c>
      <c r="G3089" s="1471">
        <v>6.22453646E8</v>
      </c>
      <c r="H3089" s="1472" t="b">
        <v>0</v>
      </c>
      <c r="I3089" s="1468" t="s">
        <v>244</v>
      </c>
      <c r="J3089" s="1472" t="b">
        <v>0</v>
      </c>
      <c r="K3089" s="1468" t="s">
        <v>5142</v>
      </c>
      <c r="L3089" s="1471">
        <v>6.620964333E9</v>
      </c>
      <c r="M3089" s="1463" t="s">
        <v>2476</v>
      </c>
      <c r="N3089" s="1463" t="s">
        <v>244</v>
      </c>
      <c r="O3089" s="1463" t="s">
        <v>244</v>
      </c>
      <c r="P3089" s="1463" t="s">
        <v>2476</v>
      </c>
    </row>
    <row r="3090" hidden="1">
      <c r="A3090" s="1464">
        <v>3289.0</v>
      </c>
      <c r="B3090" s="1463" t="s">
        <v>19206</v>
      </c>
      <c r="C3090" s="1463" t="s">
        <v>19207</v>
      </c>
      <c r="D3090" s="1469">
        <v>44798.0</v>
      </c>
      <c r="E3090" s="1470" t="s">
        <v>19208</v>
      </c>
      <c r="F3090" s="1471">
        <v>6.30626811E8</v>
      </c>
      <c r="G3090" s="1471">
        <v>6.30626811E8</v>
      </c>
      <c r="H3090" s="1472" t="b">
        <v>0</v>
      </c>
      <c r="I3090" s="1468" t="s">
        <v>244</v>
      </c>
      <c r="J3090" s="1472" t="b">
        <v>0</v>
      </c>
      <c r="K3090" s="1468" t="s">
        <v>5142</v>
      </c>
      <c r="L3090" s="1471">
        <v>6.620964333E9</v>
      </c>
      <c r="M3090" s="1463" t="s">
        <v>2426</v>
      </c>
      <c r="N3090" s="1463" t="s">
        <v>244</v>
      </c>
      <c r="O3090" s="1463" t="s">
        <v>244</v>
      </c>
      <c r="P3090" s="1463" t="s">
        <v>2426</v>
      </c>
    </row>
    <row r="3091" hidden="1">
      <c r="A3091" s="1464">
        <v>3290.0</v>
      </c>
      <c r="B3091" s="1463" t="s">
        <v>19209</v>
      </c>
      <c r="C3091" s="1463" t="s">
        <v>19210</v>
      </c>
      <c r="D3091" s="1469">
        <v>44805.0</v>
      </c>
      <c r="E3091" s="1470" t="s">
        <v>19211</v>
      </c>
      <c r="F3091" s="1471">
        <v>8.15811956E8</v>
      </c>
      <c r="G3091" s="1471">
        <v>8.15811956E8</v>
      </c>
      <c r="H3091" s="1472" t="b">
        <v>0</v>
      </c>
      <c r="I3091" s="1468" t="s">
        <v>76</v>
      </c>
      <c r="J3091" s="1472" t="b">
        <v>1</v>
      </c>
      <c r="K3091" s="1473"/>
      <c r="L3091" s="1473"/>
      <c r="M3091" s="1474"/>
      <c r="N3091" s="1474"/>
      <c r="O3091" s="1474"/>
      <c r="P3091" s="1474"/>
    </row>
    <row r="3092" hidden="1">
      <c r="A3092" s="1464">
        <v>3291.0</v>
      </c>
      <c r="B3092" s="1463" t="s">
        <v>19212</v>
      </c>
      <c r="C3092" s="1463" t="s">
        <v>19213</v>
      </c>
      <c r="D3092" s="1469">
        <v>44799.0</v>
      </c>
      <c r="E3092" s="1470" t="s">
        <v>19214</v>
      </c>
      <c r="F3092" s="1471">
        <v>9.31207832E8</v>
      </c>
      <c r="G3092" s="1471">
        <v>9.31207832E8</v>
      </c>
      <c r="H3092" s="1472" t="b">
        <v>0</v>
      </c>
      <c r="I3092" s="1468" t="s">
        <v>6742</v>
      </c>
      <c r="J3092" s="1472" t="b">
        <v>0</v>
      </c>
      <c r="K3092" s="1468" t="s">
        <v>4936</v>
      </c>
      <c r="L3092" s="1471">
        <v>6.6909921784E10</v>
      </c>
      <c r="M3092" s="1463" t="s">
        <v>2426</v>
      </c>
      <c r="N3092" s="1463" t="s">
        <v>6742</v>
      </c>
      <c r="O3092" s="1463" t="s">
        <v>6742</v>
      </c>
      <c r="P3092" s="1463" t="s">
        <v>2426</v>
      </c>
    </row>
    <row r="3093" hidden="1">
      <c r="A3093" s="1464">
        <v>3292.0</v>
      </c>
      <c r="B3093" s="1463" t="s">
        <v>19215</v>
      </c>
      <c r="C3093" s="1463" t="s">
        <v>19216</v>
      </c>
      <c r="D3093" s="1469">
        <v>44799.0</v>
      </c>
      <c r="E3093" s="1470" t="s">
        <v>19217</v>
      </c>
      <c r="F3093" s="1471">
        <v>5.3931999E7</v>
      </c>
      <c r="G3093" s="1471">
        <v>5.3931999E7</v>
      </c>
      <c r="H3093" s="1472" t="b">
        <v>0</v>
      </c>
      <c r="I3093" s="1468" t="s">
        <v>6296</v>
      </c>
      <c r="J3093" s="1472" t="b">
        <v>1</v>
      </c>
      <c r="K3093" s="1468" t="s">
        <v>4936</v>
      </c>
      <c r="L3093" s="1471">
        <v>6.6909921784E10</v>
      </c>
      <c r="M3093" s="1463" t="s">
        <v>2426</v>
      </c>
      <c r="N3093" s="1463" t="s">
        <v>6296</v>
      </c>
      <c r="O3093" s="1463" t="s">
        <v>6296</v>
      </c>
      <c r="P3093" s="1463" t="s">
        <v>2426</v>
      </c>
    </row>
    <row r="3094" hidden="1">
      <c r="A3094" s="1464">
        <v>3293.0</v>
      </c>
      <c r="B3094" s="1463" t="s">
        <v>19218</v>
      </c>
      <c r="C3094" s="1463" t="s">
        <v>19219</v>
      </c>
      <c r="D3094" s="1469">
        <v>45212.0</v>
      </c>
      <c r="E3094" s="1470" t="s">
        <v>19220</v>
      </c>
      <c r="F3094" s="1471">
        <v>2.2044E7</v>
      </c>
      <c r="G3094" s="1471">
        <v>8.50569747E8</v>
      </c>
      <c r="H3094" s="1472" t="b">
        <v>0</v>
      </c>
      <c r="I3094" s="1468" t="s">
        <v>76</v>
      </c>
      <c r="J3094" s="1472" t="b">
        <v>0</v>
      </c>
      <c r="K3094" s="1468" t="s">
        <v>4929</v>
      </c>
      <c r="L3094" s="1475">
        <v>6.69232E15</v>
      </c>
      <c r="M3094" s="1463" t="s">
        <v>2426</v>
      </c>
      <c r="O3094" s="1463" t="s">
        <v>4931</v>
      </c>
      <c r="P3094" s="1463" t="s">
        <v>5810</v>
      </c>
    </row>
    <row r="3095">
      <c r="A3095" s="1464">
        <v>3294.0</v>
      </c>
      <c r="B3095" s="1463" t="s">
        <v>6334</v>
      </c>
      <c r="C3095" s="1463" t="s">
        <v>6335</v>
      </c>
      <c r="D3095" s="1469">
        <v>44802.0</v>
      </c>
      <c r="E3095" s="1470" t="s">
        <v>6336</v>
      </c>
      <c r="F3095" s="1471">
        <v>9.27897181E8</v>
      </c>
      <c r="G3095" s="1471">
        <v>9.27897181E8</v>
      </c>
      <c r="H3095" s="1472" t="b">
        <v>1</v>
      </c>
      <c r="I3095" s="1468" t="s">
        <v>76</v>
      </c>
      <c r="J3095" s="1472" t="b">
        <v>1</v>
      </c>
      <c r="K3095" s="1468" t="s">
        <v>1077</v>
      </c>
      <c r="L3095" s="1471">
        <v>6.6618258585E10</v>
      </c>
      <c r="M3095" s="1463" t="s">
        <v>2426</v>
      </c>
      <c r="N3095" s="1463" t="s">
        <v>5541</v>
      </c>
      <c r="O3095" s="1463" t="s">
        <v>5541</v>
      </c>
      <c r="P3095" s="1463" t="s">
        <v>2426</v>
      </c>
    </row>
    <row r="3096">
      <c r="A3096" s="1464">
        <v>3295.0</v>
      </c>
      <c r="B3096" s="1463" t="s">
        <v>6337</v>
      </c>
      <c r="C3096" s="1463" t="s">
        <v>6338</v>
      </c>
      <c r="D3096" s="1469">
        <v>44805.0</v>
      </c>
      <c r="E3096" s="1470" t="s">
        <v>6339</v>
      </c>
      <c r="F3096" s="1471">
        <v>8.27207247E8</v>
      </c>
      <c r="G3096" s="1471">
        <v>8.27207247E8</v>
      </c>
      <c r="H3096" s="1472" t="b">
        <v>1</v>
      </c>
      <c r="I3096" s="1468" t="s">
        <v>76</v>
      </c>
      <c r="J3096" s="1472" t="b">
        <v>1</v>
      </c>
      <c r="K3096" s="1468" t="s">
        <v>4936</v>
      </c>
      <c r="L3096" s="1471">
        <v>6.6909921784E10</v>
      </c>
      <c r="M3096" s="1463" t="s">
        <v>2432</v>
      </c>
      <c r="N3096" s="1463" t="s">
        <v>5542</v>
      </c>
      <c r="O3096" s="1463" t="s">
        <v>5542</v>
      </c>
      <c r="P3096" s="1463" t="s">
        <v>2432</v>
      </c>
    </row>
    <row r="3097" hidden="1">
      <c r="A3097" s="1464">
        <v>3296.0</v>
      </c>
      <c r="B3097" s="1463" t="s">
        <v>19221</v>
      </c>
      <c r="C3097" s="1463" t="s">
        <v>19222</v>
      </c>
      <c r="D3097" s="1469">
        <v>44804.0</v>
      </c>
      <c r="E3097" s="1470" t="s">
        <v>19223</v>
      </c>
      <c r="F3097" s="1471">
        <v>8.06113666E8</v>
      </c>
      <c r="G3097" s="1471">
        <v>8.06113666E8</v>
      </c>
      <c r="H3097" s="1472" t="b">
        <v>0</v>
      </c>
      <c r="I3097" s="1468" t="s">
        <v>76</v>
      </c>
      <c r="J3097" s="1472" t="b">
        <v>0</v>
      </c>
      <c r="K3097" s="1468" t="s">
        <v>4936</v>
      </c>
      <c r="L3097" s="1471">
        <v>6.6909921784E10</v>
      </c>
      <c r="M3097" s="1463" t="s">
        <v>2437</v>
      </c>
      <c r="N3097" s="1474"/>
      <c r="O3097" s="1463" t="s">
        <v>5398</v>
      </c>
      <c r="P3097" s="1463" t="s">
        <v>19224</v>
      </c>
    </row>
    <row r="3098" hidden="1">
      <c r="A3098" s="1464">
        <v>3297.0</v>
      </c>
      <c r="B3098" s="1463" t="s">
        <v>19225</v>
      </c>
      <c r="C3098" s="1463" t="s">
        <v>19225</v>
      </c>
      <c r="D3098" s="1469">
        <v>44833.0</v>
      </c>
      <c r="E3098" s="1470" t="s">
        <v>19226</v>
      </c>
      <c r="F3098" s="1471">
        <v>6.11745984E8</v>
      </c>
      <c r="G3098" s="1471">
        <v>6.11745984E8</v>
      </c>
      <c r="H3098" s="1472" t="b">
        <v>0</v>
      </c>
      <c r="I3098" s="1468" t="s">
        <v>244</v>
      </c>
      <c r="J3098" s="1472" t="b">
        <v>1</v>
      </c>
      <c r="K3098" s="1468" t="s">
        <v>13602</v>
      </c>
      <c r="L3098" s="1476"/>
      <c r="M3098" s="1463" t="s">
        <v>2426</v>
      </c>
      <c r="N3098" s="1463" t="s">
        <v>244</v>
      </c>
      <c r="O3098" s="1463" t="s">
        <v>244</v>
      </c>
      <c r="P3098" s="1463" t="s">
        <v>2426</v>
      </c>
    </row>
    <row r="3099" hidden="1">
      <c r="A3099" s="1464">
        <v>3298.0</v>
      </c>
      <c r="B3099" s="1463" t="s">
        <v>6341</v>
      </c>
      <c r="C3099" s="1463" t="s">
        <v>6342</v>
      </c>
      <c r="D3099" s="1469">
        <v>44807.0</v>
      </c>
      <c r="E3099" s="1470" t="s">
        <v>6343</v>
      </c>
      <c r="F3099" s="1471">
        <v>9.32961639E8</v>
      </c>
      <c r="G3099" s="1471">
        <v>9.32961639E8</v>
      </c>
      <c r="H3099" s="1472" t="b">
        <v>0</v>
      </c>
      <c r="I3099" s="1468" t="s">
        <v>76</v>
      </c>
      <c r="J3099" s="1472" t="b">
        <v>0</v>
      </c>
      <c r="K3099" s="1468" t="s">
        <v>5142</v>
      </c>
      <c r="L3099" s="1471">
        <v>6.620964333E9</v>
      </c>
      <c r="M3099" s="1463" t="s">
        <v>2437</v>
      </c>
      <c r="N3099" s="1463" t="s">
        <v>5541</v>
      </c>
      <c r="O3099" s="1463" t="s">
        <v>5541</v>
      </c>
      <c r="P3099" s="1463" t="s">
        <v>7441</v>
      </c>
    </row>
    <row r="3100">
      <c r="A3100" s="1464">
        <v>3299.0</v>
      </c>
      <c r="B3100" s="1463" t="s">
        <v>6344</v>
      </c>
      <c r="C3100" s="1463" t="s">
        <v>6345</v>
      </c>
      <c r="D3100" s="1469">
        <v>44803.0</v>
      </c>
      <c r="E3100" s="1470" t="s">
        <v>6346</v>
      </c>
      <c r="F3100" s="1471">
        <v>6.5539404E8</v>
      </c>
      <c r="G3100" s="1471">
        <v>6.5539404E8</v>
      </c>
      <c r="H3100" s="1472" t="b">
        <v>1</v>
      </c>
      <c r="I3100" s="1468" t="s">
        <v>76</v>
      </c>
      <c r="J3100" s="1472" t="b">
        <v>1</v>
      </c>
      <c r="K3100" s="1468" t="s">
        <v>6347</v>
      </c>
      <c r="L3100" s="1471">
        <v>6.6925624451E10</v>
      </c>
      <c r="M3100" s="1463" t="s">
        <v>3363</v>
      </c>
      <c r="N3100" s="1463" t="s">
        <v>5541</v>
      </c>
      <c r="O3100" s="1463" t="s">
        <v>5541</v>
      </c>
      <c r="P3100" s="1463" t="s">
        <v>3363</v>
      </c>
    </row>
    <row r="3101" hidden="1">
      <c r="A3101" s="1464">
        <v>3300.0</v>
      </c>
      <c r="B3101" s="1463" t="s">
        <v>19227</v>
      </c>
      <c r="C3101" s="1463" t="s">
        <v>19227</v>
      </c>
      <c r="D3101" s="1469">
        <v>44811.0</v>
      </c>
      <c r="E3101" s="1470" t="s">
        <v>19228</v>
      </c>
      <c r="F3101" s="1471">
        <v>2.4319495E7</v>
      </c>
      <c r="G3101" s="1471">
        <v>6.57168437E8</v>
      </c>
      <c r="H3101" s="1472" t="b">
        <v>0</v>
      </c>
      <c r="I3101" s="1468" t="s">
        <v>76</v>
      </c>
      <c r="J3101" s="1472" t="b">
        <v>0</v>
      </c>
      <c r="K3101" s="1468" t="s">
        <v>4940</v>
      </c>
      <c r="L3101" s="1471">
        <v>6.68193916E10</v>
      </c>
      <c r="M3101" s="1463" t="s">
        <v>2426</v>
      </c>
      <c r="N3101" s="1463" t="s">
        <v>4962</v>
      </c>
      <c r="O3101" s="1474"/>
      <c r="P3101" s="1463" t="s">
        <v>2426</v>
      </c>
    </row>
    <row r="3102" hidden="1">
      <c r="A3102" s="1464">
        <v>3301.0</v>
      </c>
      <c r="B3102" s="1463" t="s">
        <v>19229</v>
      </c>
      <c r="C3102" s="1463" t="s">
        <v>19230</v>
      </c>
      <c r="D3102" s="1469">
        <v>44802.0</v>
      </c>
      <c r="E3102" s="1470" t="s">
        <v>19231</v>
      </c>
      <c r="F3102" s="1471">
        <v>6.6947922665E10</v>
      </c>
      <c r="G3102" s="1471">
        <v>6.6947922665E10</v>
      </c>
      <c r="H3102" s="1472" t="b">
        <v>0</v>
      </c>
      <c r="I3102" s="1468" t="s">
        <v>76</v>
      </c>
      <c r="J3102" s="1472" t="b">
        <v>1</v>
      </c>
      <c r="K3102" s="1473"/>
      <c r="L3102" s="1473"/>
      <c r="M3102" s="1463" t="s">
        <v>2464</v>
      </c>
      <c r="N3102" s="1463" t="s">
        <v>8535</v>
      </c>
      <c r="O3102" s="1474"/>
      <c r="P3102" s="1463" t="s">
        <v>2464</v>
      </c>
    </row>
    <row r="3103">
      <c r="A3103" s="1464">
        <v>3302.0</v>
      </c>
      <c r="B3103" s="1463" t="s">
        <v>6348</v>
      </c>
      <c r="C3103" s="1463" t="s">
        <v>6349</v>
      </c>
      <c r="D3103" s="1469">
        <v>44803.0</v>
      </c>
      <c r="E3103" s="1470" t="s">
        <v>6350</v>
      </c>
      <c r="F3103" s="1471">
        <v>8.00302285E8</v>
      </c>
      <c r="G3103" s="1471">
        <v>8.00302285E8</v>
      </c>
      <c r="H3103" s="1472" t="b">
        <v>1</v>
      </c>
      <c r="I3103" s="1468" t="s">
        <v>76</v>
      </c>
      <c r="J3103" s="1472" t="b">
        <v>1</v>
      </c>
      <c r="K3103" s="1468" t="s">
        <v>4936</v>
      </c>
      <c r="L3103" s="1471">
        <v>6.6909921784E10</v>
      </c>
      <c r="M3103" s="1463" t="s">
        <v>2464</v>
      </c>
      <c r="N3103" s="1463" t="s">
        <v>5541</v>
      </c>
      <c r="O3103" s="1463" t="s">
        <v>5541</v>
      </c>
      <c r="P3103" s="1463" t="s">
        <v>2464</v>
      </c>
    </row>
    <row r="3104" hidden="1">
      <c r="A3104" s="1464">
        <v>3303.0</v>
      </c>
      <c r="B3104" s="1463" t="s">
        <v>19232</v>
      </c>
      <c r="C3104" s="1463" t="s">
        <v>19232</v>
      </c>
      <c r="D3104" s="1469">
        <v>44803.0</v>
      </c>
      <c r="E3104" s="1470" t="s">
        <v>19233</v>
      </c>
      <c r="F3104" s="1471">
        <v>8.16135904E8</v>
      </c>
      <c r="G3104" s="1471">
        <v>8.16135904E8</v>
      </c>
      <c r="H3104" s="1472" t="b">
        <v>0</v>
      </c>
      <c r="I3104" s="1468" t="s">
        <v>76</v>
      </c>
      <c r="J3104" s="1472" t="b">
        <v>0</v>
      </c>
      <c r="K3104" s="1468" t="s">
        <v>4940</v>
      </c>
      <c r="L3104" s="1471">
        <v>6.68193916E10</v>
      </c>
      <c r="M3104" s="1474"/>
      <c r="N3104" s="1474"/>
      <c r="O3104" s="1474"/>
      <c r="P3104" s="1474"/>
    </row>
    <row r="3105" hidden="1">
      <c r="A3105" s="1464">
        <v>3304.0</v>
      </c>
      <c r="B3105" s="1463" t="s">
        <v>19234</v>
      </c>
      <c r="C3105" s="1463" t="s">
        <v>19235</v>
      </c>
      <c r="D3105" s="1469">
        <v>44806.0</v>
      </c>
      <c r="E3105" s="1470" t="s">
        <v>19236</v>
      </c>
      <c r="F3105" s="1471">
        <v>2.0012447E7</v>
      </c>
      <c r="G3105" s="1471">
        <v>9.62818866E8</v>
      </c>
      <c r="H3105" s="1472" t="b">
        <v>0</v>
      </c>
      <c r="I3105" s="1468" t="s">
        <v>76</v>
      </c>
      <c r="J3105" s="1472" t="b">
        <v>0</v>
      </c>
      <c r="K3105" s="1468" t="s">
        <v>14736</v>
      </c>
      <c r="L3105" s="1471">
        <v>6.6944964881E10</v>
      </c>
      <c r="M3105" s="1463" t="s">
        <v>5052</v>
      </c>
      <c r="N3105" s="1463" t="s">
        <v>5052</v>
      </c>
      <c r="P3105" s="1474"/>
    </row>
    <row r="3106">
      <c r="A3106" s="1464">
        <v>3305.0</v>
      </c>
      <c r="B3106" s="1463" t="s">
        <v>6352</v>
      </c>
      <c r="C3106" s="1463" t="s">
        <v>6353</v>
      </c>
      <c r="D3106" s="1469">
        <v>44804.0</v>
      </c>
      <c r="E3106" s="1470" t="s">
        <v>6354</v>
      </c>
      <c r="F3106" s="1471">
        <v>3.8237815E7</v>
      </c>
      <c r="G3106" s="1471">
        <v>3.8237815E7</v>
      </c>
      <c r="H3106" s="1472" t="b">
        <v>1</v>
      </c>
      <c r="I3106" s="1468" t="s">
        <v>263</v>
      </c>
      <c r="J3106" s="1472" t="b">
        <v>1</v>
      </c>
      <c r="K3106" s="1468" t="s">
        <v>4936</v>
      </c>
      <c r="L3106" s="1471">
        <v>6.6909921784E10</v>
      </c>
      <c r="M3106" s="1463" t="s">
        <v>2464</v>
      </c>
      <c r="N3106" s="1463" t="s">
        <v>5541</v>
      </c>
      <c r="O3106" s="1463" t="s">
        <v>5541</v>
      </c>
      <c r="P3106" s="1463" t="s">
        <v>2464</v>
      </c>
    </row>
    <row r="3107">
      <c r="A3107" s="1464">
        <v>3306.0</v>
      </c>
      <c r="B3107" s="1463" t="s">
        <v>6355</v>
      </c>
      <c r="C3107" s="1463" t="s">
        <v>6356</v>
      </c>
      <c r="D3107" s="1469">
        <v>44803.0</v>
      </c>
      <c r="E3107" s="1470" t="s">
        <v>6357</v>
      </c>
      <c r="F3107" s="1471">
        <v>4.4634678E7</v>
      </c>
      <c r="G3107" s="1471">
        <v>4.4634678E7</v>
      </c>
      <c r="H3107" s="1472" t="b">
        <v>1</v>
      </c>
      <c r="I3107" s="1468" t="s">
        <v>6358</v>
      </c>
      <c r="J3107" s="1472" t="b">
        <v>1</v>
      </c>
      <c r="K3107" s="1468" t="s">
        <v>5142</v>
      </c>
      <c r="L3107" s="1471">
        <v>6.620964333E9</v>
      </c>
      <c r="M3107" s="1463" t="s">
        <v>2426</v>
      </c>
      <c r="N3107" s="1463" t="s">
        <v>5541</v>
      </c>
      <c r="O3107" s="1463" t="s">
        <v>5541</v>
      </c>
      <c r="P3107" s="1463" t="s">
        <v>10742</v>
      </c>
    </row>
    <row r="3108" hidden="1">
      <c r="A3108" s="1464">
        <v>3307.0</v>
      </c>
      <c r="B3108" s="1463" t="s">
        <v>19237</v>
      </c>
      <c r="C3108" s="1463" t="s">
        <v>19238</v>
      </c>
      <c r="D3108" s="1469">
        <v>44804.0</v>
      </c>
      <c r="E3108" s="1470" t="s">
        <v>19239</v>
      </c>
      <c r="F3108" s="1471">
        <v>8.764788888E9</v>
      </c>
      <c r="G3108" s="1471">
        <v>8.764788888E9</v>
      </c>
      <c r="H3108" s="1472" t="b">
        <v>0</v>
      </c>
      <c r="I3108" s="1468" t="s">
        <v>263</v>
      </c>
      <c r="J3108" s="1472" t="b">
        <v>0</v>
      </c>
      <c r="K3108" s="1468" t="s">
        <v>13602</v>
      </c>
      <c r="L3108" s="1476"/>
      <c r="M3108" s="1463" t="s">
        <v>2432</v>
      </c>
      <c r="N3108" s="1463" t="s">
        <v>263</v>
      </c>
      <c r="O3108" s="1463" t="s">
        <v>263</v>
      </c>
      <c r="P3108" s="1463" t="s">
        <v>2432</v>
      </c>
    </row>
    <row r="3109" hidden="1">
      <c r="A3109" s="1464">
        <v>3308.0</v>
      </c>
      <c r="B3109" s="1463" t="s">
        <v>19240</v>
      </c>
      <c r="C3109" s="1463" t="s">
        <v>19241</v>
      </c>
      <c r="D3109" s="1469">
        <v>44804.0</v>
      </c>
      <c r="E3109" s="1470" t="s">
        <v>19242</v>
      </c>
      <c r="F3109" s="1471">
        <v>5.3214828E7</v>
      </c>
      <c r="G3109" s="1471">
        <v>5.3214828E7</v>
      </c>
      <c r="H3109" s="1472" t="b">
        <v>0</v>
      </c>
      <c r="I3109" s="1468" t="s">
        <v>6296</v>
      </c>
      <c r="J3109" s="1472" t="b">
        <v>0</v>
      </c>
      <c r="K3109" s="1468" t="s">
        <v>4936</v>
      </c>
      <c r="L3109" s="1471">
        <v>6.6909921784E10</v>
      </c>
      <c r="M3109" s="1463" t="s">
        <v>2426</v>
      </c>
      <c r="N3109" s="1463" t="s">
        <v>6296</v>
      </c>
      <c r="O3109" s="1463" t="s">
        <v>6296</v>
      </c>
      <c r="P3109" s="1463" t="s">
        <v>2426</v>
      </c>
    </row>
    <row r="3110">
      <c r="A3110" s="1464">
        <v>3309.0</v>
      </c>
      <c r="B3110" s="1463" t="s">
        <v>6359</v>
      </c>
      <c r="C3110" s="1463" t="s">
        <v>6360</v>
      </c>
      <c r="D3110" s="1469">
        <v>44804.0</v>
      </c>
      <c r="E3110" s="1470" t="s">
        <v>6361</v>
      </c>
      <c r="F3110" s="1471">
        <v>5.3904974E7</v>
      </c>
      <c r="G3110" s="1471">
        <v>5.3904974E7</v>
      </c>
      <c r="H3110" s="1472" t="b">
        <v>1</v>
      </c>
      <c r="I3110" s="1468" t="s">
        <v>6296</v>
      </c>
      <c r="J3110" s="1472" t="b">
        <v>1</v>
      </c>
      <c r="K3110" s="1468" t="s">
        <v>5142</v>
      </c>
      <c r="L3110" s="1471">
        <v>6.620964333E9</v>
      </c>
      <c r="M3110" s="1463" t="s">
        <v>2426</v>
      </c>
      <c r="N3110" s="1463" t="s">
        <v>6742</v>
      </c>
      <c r="O3110" s="1463" t="s">
        <v>6742</v>
      </c>
      <c r="P3110" s="1463" t="s">
        <v>2426</v>
      </c>
    </row>
    <row r="3111">
      <c r="A3111" s="1464">
        <v>3310.0</v>
      </c>
      <c r="B3111" s="1463" t="s">
        <v>6362</v>
      </c>
      <c r="C3111" s="1463" t="s">
        <v>6363</v>
      </c>
      <c r="D3111" s="1469">
        <v>44806.0</v>
      </c>
      <c r="E3111" s="1470" t="s">
        <v>6364</v>
      </c>
      <c r="F3111" s="1471">
        <v>3.8237815E7</v>
      </c>
      <c r="G3111" s="1471">
        <v>3.8237815E7</v>
      </c>
      <c r="H3111" s="1472" t="b">
        <v>1</v>
      </c>
      <c r="I3111" s="1468" t="s">
        <v>263</v>
      </c>
      <c r="J3111" s="1472" t="b">
        <v>1</v>
      </c>
      <c r="K3111" s="1468" t="s">
        <v>4936</v>
      </c>
      <c r="L3111" s="1471">
        <v>6.6909921784E10</v>
      </c>
      <c r="M3111" s="1463" t="s">
        <v>2464</v>
      </c>
      <c r="N3111" s="1463" t="s">
        <v>5608</v>
      </c>
      <c r="O3111" s="1463" t="s">
        <v>5608</v>
      </c>
      <c r="P3111" s="1463" t="s">
        <v>5094</v>
      </c>
    </row>
    <row r="3112" hidden="1">
      <c r="A3112" s="1464">
        <v>3311.0</v>
      </c>
      <c r="B3112" s="1463" t="s">
        <v>12545</v>
      </c>
      <c r="C3112" s="1463" t="s">
        <v>12545</v>
      </c>
      <c r="D3112" s="1469">
        <v>44796.0</v>
      </c>
      <c r="E3112" s="1470" t="s">
        <v>19243</v>
      </c>
      <c r="F3112" s="1471">
        <v>6.52054588E8</v>
      </c>
      <c r="G3112" s="1471">
        <v>6.52054588E8</v>
      </c>
      <c r="H3112" s="1472" t="b">
        <v>0</v>
      </c>
      <c r="I3112" s="1468" t="s">
        <v>76</v>
      </c>
      <c r="J3112" s="1472" t="b">
        <v>1</v>
      </c>
      <c r="K3112" s="1473"/>
      <c r="L3112" s="1473"/>
      <c r="M3112" s="1463" t="s">
        <v>2432</v>
      </c>
      <c r="N3112" s="1474"/>
      <c r="O3112" s="1474"/>
      <c r="P3112" s="1463" t="s">
        <v>2432</v>
      </c>
    </row>
    <row r="3113" hidden="1">
      <c r="A3113" s="1464">
        <v>3312.0</v>
      </c>
      <c r="B3113" s="1463" t="s">
        <v>12545</v>
      </c>
      <c r="C3113" s="1463" t="s">
        <v>12545</v>
      </c>
      <c r="D3113" s="1469">
        <v>44796.0</v>
      </c>
      <c r="E3113" s="1470" t="s">
        <v>19244</v>
      </c>
      <c r="F3113" s="1471">
        <v>6.59388082E8</v>
      </c>
      <c r="G3113" s="1471">
        <v>6.59388082E8</v>
      </c>
      <c r="H3113" s="1472" t="b">
        <v>0</v>
      </c>
      <c r="I3113" s="1468" t="s">
        <v>76</v>
      </c>
      <c r="J3113" s="1472" t="b">
        <v>1</v>
      </c>
      <c r="K3113" s="1473"/>
      <c r="L3113" s="1473"/>
      <c r="M3113" s="1463" t="s">
        <v>2432</v>
      </c>
      <c r="N3113" s="1474"/>
      <c r="O3113" s="1474"/>
      <c r="P3113" s="1463" t="s">
        <v>2432</v>
      </c>
    </row>
    <row r="3114">
      <c r="A3114" s="1464">
        <v>3313.0</v>
      </c>
      <c r="B3114" s="1463" t="s">
        <v>6365</v>
      </c>
      <c r="C3114" s="1463" t="s">
        <v>6366</v>
      </c>
      <c r="D3114" s="1469">
        <v>44817.0</v>
      </c>
      <c r="E3114" s="1470" t="s">
        <v>6367</v>
      </c>
      <c r="F3114" s="1471">
        <v>8.55181451E8</v>
      </c>
      <c r="G3114" s="1471">
        <v>8.55181451E8</v>
      </c>
      <c r="H3114" s="1472" t="b">
        <v>1</v>
      </c>
      <c r="I3114" s="1468" t="s">
        <v>76</v>
      </c>
      <c r="J3114" s="1472" t="b">
        <v>1</v>
      </c>
      <c r="K3114" s="1468" t="s">
        <v>5142</v>
      </c>
      <c r="L3114" s="1471">
        <v>6.620964333E9</v>
      </c>
      <c r="M3114" s="1463" t="s">
        <v>2437</v>
      </c>
      <c r="N3114" s="1463" t="s">
        <v>5608</v>
      </c>
      <c r="O3114" s="1463" t="s">
        <v>5608</v>
      </c>
      <c r="P3114" s="1463" t="s">
        <v>4980</v>
      </c>
    </row>
    <row r="3115">
      <c r="A3115" s="1464">
        <v>3314.0</v>
      </c>
      <c r="B3115" s="1463" t="s">
        <v>6368</v>
      </c>
      <c r="C3115" s="1463" t="s">
        <v>6369</v>
      </c>
      <c r="D3115" s="1469">
        <v>44818.0</v>
      </c>
      <c r="E3115" s="1470" t="s">
        <v>6370</v>
      </c>
      <c r="F3115" s="1471">
        <v>9.27446586E8</v>
      </c>
      <c r="G3115" s="1471">
        <v>9.27446586E8</v>
      </c>
      <c r="H3115" s="1472" t="b">
        <v>1</v>
      </c>
      <c r="I3115" s="1468" t="s">
        <v>76</v>
      </c>
      <c r="J3115" s="1472" t="b">
        <v>1</v>
      </c>
      <c r="K3115" s="1468" t="s">
        <v>1077</v>
      </c>
      <c r="L3115" s="1471">
        <v>6.6618258585E10</v>
      </c>
      <c r="M3115" s="1463" t="s">
        <v>2464</v>
      </c>
      <c r="N3115" s="1463" t="s">
        <v>5608</v>
      </c>
      <c r="O3115" s="1463" t="s">
        <v>5608</v>
      </c>
      <c r="P3115" s="1463" t="s">
        <v>2464</v>
      </c>
    </row>
    <row r="3116">
      <c r="A3116" s="1464">
        <v>3315.0</v>
      </c>
      <c r="B3116" s="1463" t="s">
        <v>6372</v>
      </c>
      <c r="C3116" s="1463" t="s">
        <v>6373</v>
      </c>
      <c r="D3116" s="1469">
        <v>44818.0</v>
      </c>
      <c r="E3116" s="1470" t="s">
        <v>6374</v>
      </c>
      <c r="F3116" s="1471">
        <v>9.66150695E8</v>
      </c>
      <c r="G3116" s="1471">
        <v>9.66150695E8</v>
      </c>
      <c r="H3116" s="1472" t="b">
        <v>1</v>
      </c>
      <c r="I3116" s="1468" t="s">
        <v>76</v>
      </c>
      <c r="J3116" s="1472" t="b">
        <v>1</v>
      </c>
      <c r="K3116" s="1468" t="s">
        <v>1077</v>
      </c>
      <c r="L3116" s="1471">
        <v>6.6618258585E10</v>
      </c>
      <c r="M3116" s="1463" t="s">
        <v>2659</v>
      </c>
      <c r="N3116" s="1463" t="s">
        <v>5608</v>
      </c>
      <c r="O3116" s="1463" t="s">
        <v>5608</v>
      </c>
      <c r="P3116" s="1463" t="s">
        <v>2659</v>
      </c>
    </row>
    <row r="3117">
      <c r="A3117" s="1464">
        <v>3316.0</v>
      </c>
      <c r="B3117" s="1463" t="s">
        <v>6377</v>
      </c>
      <c r="C3117" s="1463" t="s">
        <v>6378</v>
      </c>
      <c r="D3117" s="1469">
        <v>44818.0</v>
      </c>
      <c r="E3117" s="1470" t="s">
        <v>6379</v>
      </c>
      <c r="F3117" s="1471">
        <v>9.48081155E8</v>
      </c>
      <c r="G3117" s="1471">
        <v>9.48081155E8</v>
      </c>
      <c r="H3117" s="1472" t="b">
        <v>1</v>
      </c>
      <c r="I3117" s="1468" t="s">
        <v>76</v>
      </c>
      <c r="J3117" s="1472" t="b">
        <v>1</v>
      </c>
      <c r="K3117" s="1468" t="s">
        <v>1077</v>
      </c>
      <c r="L3117" s="1471">
        <v>6.6618258585E10</v>
      </c>
      <c r="M3117" s="1463" t="s">
        <v>2464</v>
      </c>
      <c r="N3117" s="1463" t="s">
        <v>5608</v>
      </c>
      <c r="O3117" s="1463" t="s">
        <v>5608</v>
      </c>
      <c r="P3117" s="1463" t="s">
        <v>2464</v>
      </c>
    </row>
    <row r="3118">
      <c r="A3118" s="1464">
        <v>3317.0</v>
      </c>
      <c r="B3118" s="1463" t="s">
        <v>6380</v>
      </c>
      <c r="C3118" s="1463" t="s">
        <v>6381</v>
      </c>
      <c r="D3118" s="1469">
        <v>44818.0</v>
      </c>
      <c r="E3118" s="1470" t="s">
        <v>6382</v>
      </c>
      <c r="F3118" s="1471">
        <v>9.50025799E8</v>
      </c>
      <c r="G3118" s="1471">
        <v>9.50025799E8</v>
      </c>
      <c r="H3118" s="1472" t="b">
        <v>1</v>
      </c>
      <c r="I3118" s="1468" t="s">
        <v>76</v>
      </c>
      <c r="J3118" s="1472" t="b">
        <v>1</v>
      </c>
      <c r="K3118" s="1468" t="s">
        <v>1077</v>
      </c>
      <c r="L3118" s="1471">
        <v>6.6618258585E10</v>
      </c>
      <c r="M3118" s="1463" t="s">
        <v>2937</v>
      </c>
      <c r="N3118" s="1463" t="s">
        <v>5608</v>
      </c>
      <c r="O3118" s="1463" t="s">
        <v>5608</v>
      </c>
      <c r="P3118" s="1463" t="s">
        <v>2937</v>
      </c>
    </row>
    <row r="3119" hidden="1">
      <c r="A3119" s="1464">
        <v>3318.0</v>
      </c>
      <c r="B3119" s="1463" t="s">
        <v>19245</v>
      </c>
      <c r="C3119" s="1463" t="s">
        <v>19246</v>
      </c>
      <c r="D3119" s="1469">
        <v>44811.0</v>
      </c>
      <c r="E3119" s="1470" t="s">
        <v>19247</v>
      </c>
      <c r="F3119" s="1471">
        <v>8.0925047E8</v>
      </c>
      <c r="G3119" s="1471">
        <v>8.0925047E8</v>
      </c>
      <c r="H3119" s="1472" t="b">
        <v>0</v>
      </c>
      <c r="I3119" s="1468" t="s">
        <v>76</v>
      </c>
      <c r="J3119" s="1472" t="b">
        <v>0</v>
      </c>
      <c r="K3119" s="1468" t="s">
        <v>5142</v>
      </c>
      <c r="L3119" s="1471">
        <v>6.620964333E9</v>
      </c>
      <c r="M3119" s="1463" t="s">
        <v>2426</v>
      </c>
      <c r="N3119" s="1463" t="s">
        <v>5196</v>
      </c>
      <c r="O3119" s="1463" t="s">
        <v>6312</v>
      </c>
      <c r="P3119" s="1463" t="s">
        <v>5402</v>
      </c>
    </row>
    <row r="3120">
      <c r="A3120" s="1464">
        <v>3319.0</v>
      </c>
      <c r="B3120" s="1463" t="s">
        <v>6384</v>
      </c>
      <c r="C3120" s="1463" t="s">
        <v>6385</v>
      </c>
      <c r="D3120" s="1469">
        <v>44811.0</v>
      </c>
      <c r="E3120" s="1470" t="s">
        <v>6386</v>
      </c>
      <c r="F3120" s="1471">
        <v>8.40024666E8</v>
      </c>
      <c r="G3120" s="1471">
        <v>8.40024666E8</v>
      </c>
      <c r="H3120" s="1472" t="b">
        <v>1</v>
      </c>
      <c r="I3120" s="1468" t="s">
        <v>76</v>
      </c>
      <c r="J3120" s="1472" t="b">
        <v>1</v>
      </c>
      <c r="K3120" s="1468" t="s">
        <v>1077</v>
      </c>
      <c r="L3120" s="1471">
        <v>6.6618258585E10</v>
      </c>
      <c r="M3120" s="1463" t="s">
        <v>2437</v>
      </c>
      <c r="N3120" s="1463" t="s">
        <v>5608</v>
      </c>
      <c r="O3120" s="1463" t="s">
        <v>5608</v>
      </c>
      <c r="P3120" s="1463" t="s">
        <v>5908</v>
      </c>
    </row>
    <row r="3121" hidden="1">
      <c r="A3121" s="1464">
        <v>3320.0</v>
      </c>
      <c r="B3121" s="1463" t="s">
        <v>19248</v>
      </c>
      <c r="C3121" s="1463" t="s">
        <v>19248</v>
      </c>
      <c r="D3121" s="1469">
        <v>44812.0</v>
      </c>
      <c r="E3121" s="1470" t="s">
        <v>19249</v>
      </c>
      <c r="F3121" s="1471">
        <v>9.63484968E8</v>
      </c>
      <c r="G3121" s="1471">
        <v>9.63484968E8</v>
      </c>
      <c r="H3121" s="1472" t="b">
        <v>0</v>
      </c>
      <c r="I3121" s="1468" t="s">
        <v>76</v>
      </c>
      <c r="J3121" s="1472" t="b">
        <v>0</v>
      </c>
      <c r="K3121" s="1468" t="s">
        <v>5142</v>
      </c>
      <c r="L3121" s="1471">
        <v>6.620964333E9</v>
      </c>
      <c r="M3121" s="1463" t="s">
        <v>2461</v>
      </c>
      <c r="N3121" s="1463" t="s">
        <v>5196</v>
      </c>
      <c r="O3121" s="1463" t="s">
        <v>5196</v>
      </c>
      <c r="P3121" s="1463" t="s">
        <v>2461</v>
      </c>
    </row>
    <row r="3122">
      <c r="A3122" s="1464">
        <v>3321.0</v>
      </c>
      <c r="B3122" s="1463" t="s">
        <v>6388</v>
      </c>
      <c r="C3122" s="1463" t="s">
        <v>6389</v>
      </c>
      <c r="D3122" s="1469">
        <v>44812.0</v>
      </c>
      <c r="E3122" s="1470" t="s">
        <v>6390</v>
      </c>
      <c r="F3122" s="1471">
        <v>2.0803145E7</v>
      </c>
      <c r="G3122" s="1471">
        <v>2.0803145E7</v>
      </c>
      <c r="H3122" s="1472" t="b">
        <v>1</v>
      </c>
      <c r="I3122" s="1468" t="s">
        <v>76</v>
      </c>
      <c r="J3122" s="1472" t="b">
        <v>1</v>
      </c>
      <c r="K3122" s="1468" t="s">
        <v>4929</v>
      </c>
      <c r="L3122" s="1475">
        <v>6.69232E15</v>
      </c>
      <c r="M3122" s="1463" t="s">
        <v>2426</v>
      </c>
      <c r="N3122" s="1463" t="s">
        <v>5608</v>
      </c>
      <c r="O3122" s="1463" t="s">
        <v>5608</v>
      </c>
      <c r="P3122" s="1463" t="s">
        <v>5950</v>
      </c>
    </row>
    <row r="3123" hidden="1">
      <c r="A3123" s="1464">
        <v>3322.0</v>
      </c>
      <c r="B3123" s="1463" t="s">
        <v>19250</v>
      </c>
      <c r="C3123" s="1463" t="s">
        <v>19251</v>
      </c>
      <c r="D3123" s="1469">
        <v>44834.0</v>
      </c>
      <c r="E3123" s="1470" t="s">
        <v>19252</v>
      </c>
      <c r="F3123" s="1471">
        <v>6.25645564E8</v>
      </c>
      <c r="G3123" s="1471">
        <v>6.25645564E8</v>
      </c>
      <c r="H3123" s="1472" t="b">
        <v>0</v>
      </c>
      <c r="I3123" s="1468" t="s">
        <v>76</v>
      </c>
      <c r="J3123" s="1472" t="b">
        <v>0</v>
      </c>
      <c r="K3123" s="1468" t="s">
        <v>13602</v>
      </c>
      <c r="L3123" s="1476"/>
      <c r="M3123" s="1463" t="s">
        <v>3363</v>
      </c>
      <c r="N3123" s="1463" t="s">
        <v>5052</v>
      </c>
      <c r="O3123" s="1463" t="s">
        <v>5052</v>
      </c>
      <c r="P3123" s="1463" t="s">
        <v>3363</v>
      </c>
    </row>
    <row r="3124">
      <c r="A3124" s="1464">
        <v>3323.0</v>
      </c>
      <c r="B3124" s="1463" t="s">
        <v>6391</v>
      </c>
      <c r="C3124" s="1463" t="s">
        <v>6392</v>
      </c>
      <c r="D3124" s="1469">
        <v>44823.0</v>
      </c>
      <c r="E3124" s="1470" t="s">
        <v>6393</v>
      </c>
      <c r="F3124" s="1471">
        <v>9.2446072E8</v>
      </c>
      <c r="G3124" s="1471">
        <v>9.2446072E8</v>
      </c>
      <c r="H3124" s="1472" t="b">
        <v>1</v>
      </c>
      <c r="I3124" s="1468" t="s">
        <v>76</v>
      </c>
      <c r="J3124" s="1472" t="b">
        <v>1</v>
      </c>
      <c r="K3124" s="1468" t="s">
        <v>1077</v>
      </c>
      <c r="L3124" s="1471">
        <v>6.6618258585E10</v>
      </c>
      <c r="M3124" s="1463" t="s">
        <v>2464</v>
      </c>
      <c r="N3124" s="1463" t="s">
        <v>5608</v>
      </c>
      <c r="O3124" s="1463" t="s">
        <v>5608</v>
      </c>
      <c r="P3124" s="1463" t="s">
        <v>2464</v>
      </c>
    </row>
    <row r="3125">
      <c r="A3125" s="1464">
        <v>3324.0</v>
      </c>
      <c r="B3125" s="1463" t="s">
        <v>6394</v>
      </c>
      <c r="C3125" s="1463" t="s">
        <v>6394</v>
      </c>
      <c r="D3125" s="1469">
        <v>44815.0</v>
      </c>
      <c r="E3125" s="1470" t="s">
        <v>6395</v>
      </c>
      <c r="F3125" s="1471">
        <v>8.35386768E8</v>
      </c>
      <c r="G3125" s="1471">
        <v>8.35386768E8</v>
      </c>
      <c r="H3125" s="1472" t="b">
        <v>1</v>
      </c>
      <c r="I3125" s="1468" t="s">
        <v>244</v>
      </c>
      <c r="J3125" s="1472" t="b">
        <v>1</v>
      </c>
      <c r="K3125" s="1468" t="s">
        <v>5142</v>
      </c>
      <c r="L3125" s="1471">
        <v>6.620964333E9</v>
      </c>
      <c r="M3125" s="1463" t="s">
        <v>2464</v>
      </c>
      <c r="N3125" s="1463" t="s">
        <v>5608</v>
      </c>
      <c r="O3125" s="1463" t="s">
        <v>5608</v>
      </c>
      <c r="P3125" s="1463" t="s">
        <v>6132</v>
      </c>
    </row>
    <row r="3126" hidden="1">
      <c r="A3126" s="1464">
        <v>3325.0</v>
      </c>
      <c r="B3126" s="1463" t="s">
        <v>19253</v>
      </c>
      <c r="C3126" s="1463" t="s">
        <v>19254</v>
      </c>
      <c r="D3126" s="1469">
        <v>44816.0</v>
      </c>
      <c r="E3126" s="1470" t="s">
        <v>19255</v>
      </c>
      <c r="F3126" s="1471">
        <v>8.31999922E8</v>
      </c>
      <c r="G3126" s="1471">
        <v>8.31999922E8</v>
      </c>
      <c r="H3126" s="1472" t="b">
        <v>0</v>
      </c>
      <c r="I3126" s="1468" t="s">
        <v>244</v>
      </c>
      <c r="J3126" s="1472" t="b">
        <v>0</v>
      </c>
      <c r="K3126" s="1468" t="s">
        <v>5142</v>
      </c>
      <c r="L3126" s="1471">
        <v>6.620964333E9</v>
      </c>
      <c r="M3126" s="1463" t="s">
        <v>2426</v>
      </c>
      <c r="N3126" s="1463" t="s">
        <v>244</v>
      </c>
      <c r="O3126" s="1463" t="s">
        <v>244</v>
      </c>
      <c r="P3126" s="1463" t="s">
        <v>5831</v>
      </c>
    </row>
    <row r="3127" hidden="1">
      <c r="A3127" s="1464">
        <v>3326.0</v>
      </c>
      <c r="B3127" s="1463" t="s">
        <v>19256</v>
      </c>
      <c r="C3127" s="1463" t="s">
        <v>19256</v>
      </c>
      <c r="D3127" s="1469">
        <v>44331.0</v>
      </c>
      <c r="E3127" s="1470" t="s">
        <v>19257</v>
      </c>
      <c r="F3127" s="1471">
        <v>9.49826735E8</v>
      </c>
      <c r="G3127" s="1471">
        <v>9.49826735E8</v>
      </c>
      <c r="H3127" s="1472" t="b">
        <v>0</v>
      </c>
      <c r="I3127" s="1468" t="s">
        <v>76</v>
      </c>
      <c r="J3127" s="1472" t="b">
        <v>1</v>
      </c>
      <c r="K3127" s="1468" t="s">
        <v>13602</v>
      </c>
      <c r="L3127" s="1476"/>
      <c r="M3127" s="1463" t="s">
        <v>2432</v>
      </c>
      <c r="N3127" s="1463" t="s">
        <v>7507</v>
      </c>
      <c r="O3127" s="1474"/>
      <c r="P3127" s="1463" t="s">
        <v>2432</v>
      </c>
    </row>
    <row r="3128" hidden="1">
      <c r="A3128" s="1464">
        <v>3327.0</v>
      </c>
      <c r="B3128" s="1463" t="s">
        <v>19258</v>
      </c>
      <c r="C3128" s="1463" t="s">
        <v>19259</v>
      </c>
      <c r="D3128" s="1469">
        <v>44813.0</v>
      </c>
      <c r="E3128" s="1470" t="s">
        <v>19260</v>
      </c>
      <c r="F3128" s="1471">
        <v>9.28953569E8</v>
      </c>
      <c r="G3128" s="1471">
        <v>9.28953569E8</v>
      </c>
      <c r="H3128" s="1472" t="b">
        <v>0</v>
      </c>
      <c r="I3128" s="1468" t="s">
        <v>244</v>
      </c>
      <c r="J3128" s="1472" t="b">
        <v>1</v>
      </c>
      <c r="K3128" s="1473"/>
      <c r="L3128" s="1473"/>
      <c r="M3128" s="1474"/>
      <c r="N3128" s="1474"/>
      <c r="O3128" s="1474"/>
      <c r="P3128" s="1474"/>
    </row>
    <row r="3129" hidden="1">
      <c r="A3129" s="1464">
        <v>3328.0</v>
      </c>
      <c r="B3129" s="1463" t="s">
        <v>19261</v>
      </c>
      <c r="C3129" s="1463" t="s">
        <v>19262</v>
      </c>
      <c r="D3129" s="1469">
        <v>44821.0</v>
      </c>
      <c r="E3129" s="1470" t="s">
        <v>19263</v>
      </c>
      <c r="F3129" s="1471">
        <v>8.12348187E8</v>
      </c>
      <c r="G3129" s="1471">
        <v>8.12348187E8</v>
      </c>
      <c r="H3129" s="1472" t="b">
        <v>0</v>
      </c>
      <c r="I3129" s="1468" t="s">
        <v>76</v>
      </c>
      <c r="J3129" s="1472" t="b">
        <v>0</v>
      </c>
      <c r="K3129" s="1468" t="s">
        <v>14089</v>
      </c>
      <c r="L3129" s="1471">
        <v>6.6850185804E10</v>
      </c>
      <c r="M3129" s="1463" t="s">
        <v>2437</v>
      </c>
      <c r="N3129" s="1463" t="s">
        <v>5061</v>
      </c>
      <c r="O3129" s="1463" t="s">
        <v>19264</v>
      </c>
      <c r="P3129" s="1463" t="s">
        <v>2437</v>
      </c>
    </row>
    <row r="3130">
      <c r="A3130" s="1464">
        <v>3329.0</v>
      </c>
      <c r="B3130" s="1463" t="s">
        <v>6396</v>
      </c>
      <c r="C3130" s="1463" t="s">
        <v>6397</v>
      </c>
      <c r="D3130" s="1469">
        <v>44816.0</v>
      </c>
      <c r="E3130" s="1470" t="s">
        <v>6398</v>
      </c>
      <c r="F3130" s="1471">
        <v>9.71288272E8</v>
      </c>
      <c r="G3130" s="1471">
        <v>9.71288272E8</v>
      </c>
      <c r="H3130" s="1472" t="b">
        <v>1</v>
      </c>
      <c r="I3130" s="1468" t="s">
        <v>6399</v>
      </c>
      <c r="J3130" s="1472" t="b">
        <v>1</v>
      </c>
      <c r="K3130" s="1468" t="s">
        <v>5142</v>
      </c>
      <c r="L3130" s="1471">
        <v>6.620964333E9</v>
      </c>
      <c r="M3130" s="1463" t="s">
        <v>2426</v>
      </c>
      <c r="N3130" s="1463" t="s">
        <v>5608</v>
      </c>
      <c r="O3130" s="1463" t="s">
        <v>5608</v>
      </c>
      <c r="P3130" s="1463" t="s">
        <v>5316</v>
      </c>
    </row>
    <row r="3131" hidden="1">
      <c r="A3131" s="1464">
        <v>3330.0</v>
      </c>
      <c r="B3131" s="1463" t="s">
        <v>19265</v>
      </c>
      <c r="C3131" s="1463" t="s">
        <v>19266</v>
      </c>
      <c r="D3131" s="1469">
        <v>44820.0</v>
      </c>
      <c r="E3131" s="1470" t="s">
        <v>19267</v>
      </c>
      <c r="F3131" s="1471">
        <v>9.72890305E8</v>
      </c>
      <c r="G3131" s="1471">
        <v>9.72890305E8</v>
      </c>
      <c r="H3131" s="1472" t="b">
        <v>0</v>
      </c>
      <c r="I3131" s="1468" t="s">
        <v>76</v>
      </c>
      <c r="J3131" s="1472" t="b">
        <v>0</v>
      </c>
      <c r="K3131" s="1468" t="s">
        <v>5142</v>
      </c>
      <c r="L3131" s="1471">
        <v>6.620964333E9</v>
      </c>
      <c r="M3131" s="1463" t="s">
        <v>3363</v>
      </c>
      <c r="N3131" s="1474"/>
      <c r="O3131" s="1474"/>
      <c r="P3131" s="1463" t="s">
        <v>3363</v>
      </c>
    </row>
    <row r="3132" hidden="1">
      <c r="A3132" s="1464">
        <v>3331.0</v>
      </c>
      <c r="B3132" s="1463" t="s">
        <v>19268</v>
      </c>
      <c r="C3132" s="1463" t="s">
        <v>19268</v>
      </c>
      <c r="D3132" s="1469">
        <v>44816.0</v>
      </c>
      <c r="E3132" s="1470" t="s">
        <v>19269</v>
      </c>
      <c r="F3132" s="1471">
        <v>9.45265369E8</v>
      </c>
      <c r="G3132" s="1471">
        <v>9.45265369E8</v>
      </c>
      <c r="H3132" s="1472" t="b">
        <v>0</v>
      </c>
      <c r="I3132" s="1468" t="s">
        <v>244</v>
      </c>
      <c r="J3132" s="1472" t="b">
        <v>1</v>
      </c>
      <c r="K3132" s="1473"/>
      <c r="L3132" s="1473"/>
      <c r="M3132" s="1463" t="s">
        <v>2426</v>
      </c>
      <c r="O3132" s="1474"/>
      <c r="P3132" s="1463" t="s">
        <v>2426</v>
      </c>
    </row>
    <row r="3133" hidden="1">
      <c r="A3133" s="1464">
        <v>3332.0</v>
      </c>
      <c r="B3133" s="1463" t="s">
        <v>19270</v>
      </c>
      <c r="C3133" s="1463" t="s">
        <v>19271</v>
      </c>
      <c r="D3133" s="1469">
        <v>44819.0</v>
      </c>
      <c r="E3133" s="1470" t="s">
        <v>19272</v>
      </c>
      <c r="F3133" s="1471">
        <v>3.8199326E7</v>
      </c>
      <c r="G3133" s="1471">
        <v>3.8199326E7</v>
      </c>
      <c r="H3133" s="1472" t="b">
        <v>0</v>
      </c>
      <c r="I3133" s="1468" t="s">
        <v>263</v>
      </c>
      <c r="J3133" s="1472" t="b">
        <v>0</v>
      </c>
      <c r="K3133" s="1468" t="s">
        <v>6347</v>
      </c>
      <c r="L3133" s="1471">
        <v>6.6925624451E10</v>
      </c>
      <c r="M3133" s="1463" t="s">
        <v>2426</v>
      </c>
      <c r="N3133" s="1463" t="s">
        <v>263</v>
      </c>
      <c r="O3133" s="1463" t="s">
        <v>17116</v>
      </c>
      <c r="P3133" s="1463" t="s">
        <v>2426</v>
      </c>
    </row>
    <row r="3134" hidden="1">
      <c r="A3134" s="1464">
        <v>3333.0</v>
      </c>
      <c r="B3134" s="1463" t="s">
        <v>19273</v>
      </c>
      <c r="C3134" s="1463" t="s">
        <v>19273</v>
      </c>
      <c r="D3134" s="1469">
        <v>44864.0</v>
      </c>
      <c r="E3134" s="1470" t="s">
        <v>19274</v>
      </c>
      <c r="F3134" s="1471">
        <v>9.53646187E8</v>
      </c>
      <c r="G3134" s="1471">
        <v>9.53646187E8</v>
      </c>
      <c r="H3134" s="1472" t="b">
        <v>0</v>
      </c>
      <c r="I3134" s="1468" t="s">
        <v>244</v>
      </c>
      <c r="J3134" s="1472" t="b">
        <v>1</v>
      </c>
      <c r="K3134" s="1468" t="s">
        <v>14736</v>
      </c>
      <c r="L3134" s="1471">
        <v>6.6944964881E10</v>
      </c>
      <c r="M3134" s="1463" t="s">
        <v>2426</v>
      </c>
      <c r="N3134" s="1463" t="s">
        <v>244</v>
      </c>
      <c r="O3134" s="1463" t="s">
        <v>244</v>
      </c>
      <c r="P3134" s="1463" t="s">
        <v>2426</v>
      </c>
    </row>
    <row r="3135" hidden="1">
      <c r="A3135" s="1464">
        <v>3334.0</v>
      </c>
      <c r="B3135" s="1463" t="s">
        <v>19275</v>
      </c>
      <c r="C3135" s="1463" t="s">
        <v>19276</v>
      </c>
      <c r="D3135" s="1469">
        <v>44838.0</v>
      </c>
      <c r="E3135" s="1470" t="s">
        <v>19277</v>
      </c>
      <c r="F3135" s="1471">
        <v>6.34656565E8</v>
      </c>
      <c r="G3135" s="1471">
        <v>6.34656565E8</v>
      </c>
      <c r="H3135" s="1472" t="b">
        <v>0</v>
      </c>
      <c r="I3135" s="1468" t="s">
        <v>76</v>
      </c>
      <c r="J3135" s="1472" t="b">
        <v>1</v>
      </c>
      <c r="K3135" s="1468" t="s">
        <v>1077</v>
      </c>
      <c r="L3135" s="1471">
        <v>6.6618258585E10</v>
      </c>
      <c r="M3135" s="1463" t="s">
        <v>5391</v>
      </c>
      <c r="N3135" s="1463" t="s">
        <v>5422</v>
      </c>
      <c r="O3135" s="1463" t="s">
        <v>4945</v>
      </c>
      <c r="P3135" s="1463" t="s">
        <v>5392</v>
      </c>
    </row>
    <row r="3136" hidden="1">
      <c r="A3136" s="1464">
        <v>3335.0</v>
      </c>
      <c r="B3136" s="1463" t="s">
        <v>19278</v>
      </c>
      <c r="C3136" s="1463" t="s">
        <v>19279</v>
      </c>
      <c r="D3136" s="1469">
        <v>44849.0</v>
      </c>
      <c r="E3136" s="1470" t="s">
        <v>19280</v>
      </c>
      <c r="F3136" s="1471">
        <v>6.19565656E8</v>
      </c>
      <c r="G3136" s="1471">
        <v>6.19565656E8</v>
      </c>
      <c r="H3136" s="1472" t="b">
        <v>0</v>
      </c>
      <c r="I3136" s="1468" t="s">
        <v>76</v>
      </c>
      <c r="J3136" s="1472" t="b">
        <v>0</v>
      </c>
      <c r="K3136" s="1468" t="s">
        <v>1204</v>
      </c>
      <c r="L3136" s="1471">
        <v>6.6839565594E10</v>
      </c>
      <c r="M3136" s="1463" t="s">
        <v>5391</v>
      </c>
      <c r="N3136" s="1463" t="s">
        <v>4960</v>
      </c>
      <c r="O3136" s="1463" t="s">
        <v>4960</v>
      </c>
      <c r="P3136" s="1463" t="s">
        <v>5391</v>
      </c>
    </row>
    <row r="3137">
      <c r="A3137" s="1464">
        <v>3336.0</v>
      </c>
      <c r="B3137" s="1463" t="s">
        <v>6401</v>
      </c>
      <c r="C3137" s="1463" t="s">
        <v>6402</v>
      </c>
      <c r="D3137" s="1469">
        <v>44818.0</v>
      </c>
      <c r="E3137" s="1470" t="s">
        <v>6403</v>
      </c>
      <c r="F3137" s="1471">
        <v>8.45166553E8</v>
      </c>
      <c r="G3137" s="1471">
        <v>8.45166553E8</v>
      </c>
      <c r="H3137" s="1472" t="b">
        <v>1</v>
      </c>
      <c r="I3137" s="1468" t="s">
        <v>6404</v>
      </c>
      <c r="J3137" s="1472" t="b">
        <v>1</v>
      </c>
      <c r="K3137" s="1468" t="s">
        <v>5142</v>
      </c>
      <c r="L3137" s="1471">
        <v>6.620964333E9</v>
      </c>
      <c r="M3137" s="1463" t="s">
        <v>2426</v>
      </c>
      <c r="N3137" s="1463" t="s">
        <v>5608</v>
      </c>
      <c r="O3137" s="1463" t="s">
        <v>5608</v>
      </c>
      <c r="P3137" s="1463" t="s">
        <v>2426</v>
      </c>
    </row>
    <row r="3138" hidden="1">
      <c r="A3138" s="1464">
        <v>3337.0</v>
      </c>
      <c r="B3138" s="1463" t="s">
        <v>3070</v>
      </c>
      <c r="C3138" s="1463" t="s">
        <v>3070</v>
      </c>
      <c r="D3138" s="1469">
        <v>44826.0</v>
      </c>
      <c r="E3138" s="1470" t="s">
        <v>19281</v>
      </c>
      <c r="F3138" s="1471">
        <v>2.1141289E7</v>
      </c>
      <c r="G3138" s="1471">
        <v>2.1141289E7</v>
      </c>
      <c r="H3138" s="1472" t="b">
        <v>0</v>
      </c>
      <c r="I3138" s="1468" t="s">
        <v>76</v>
      </c>
      <c r="J3138" s="1472" t="b">
        <v>0</v>
      </c>
      <c r="K3138" s="1473"/>
      <c r="L3138" s="1473"/>
      <c r="M3138" s="1463" t="s">
        <v>2426</v>
      </c>
      <c r="O3138" s="1474"/>
      <c r="P3138" s="1463" t="s">
        <v>2426</v>
      </c>
    </row>
    <row r="3139" hidden="1">
      <c r="A3139" s="1464">
        <v>3338.0</v>
      </c>
      <c r="B3139" s="1463" t="s">
        <v>19282</v>
      </c>
      <c r="C3139" s="1463" t="s">
        <v>19283</v>
      </c>
      <c r="D3139" s="1469">
        <v>44823.0</v>
      </c>
      <c r="E3139" s="1470" t="s">
        <v>19284</v>
      </c>
      <c r="F3139" s="1471">
        <v>6.12589393E8</v>
      </c>
      <c r="G3139" s="1471">
        <v>6.12589393E8</v>
      </c>
      <c r="H3139" s="1472" t="b">
        <v>0</v>
      </c>
      <c r="I3139" s="1468" t="s">
        <v>6244</v>
      </c>
      <c r="J3139" s="1472" t="b">
        <v>0</v>
      </c>
      <c r="K3139" s="1468" t="s">
        <v>5142</v>
      </c>
      <c r="L3139" s="1471">
        <v>6.620964333E9</v>
      </c>
      <c r="M3139" s="1463" t="s">
        <v>2464</v>
      </c>
      <c r="N3139" s="1463" t="s">
        <v>6244</v>
      </c>
      <c r="O3139" s="1463" t="s">
        <v>6244</v>
      </c>
      <c r="P3139" s="1463" t="s">
        <v>2464</v>
      </c>
    </row>
    <row r="3140">
      <c r="A3140" s="1464">
        <v>3339.0</v>
      </c>
      <c r="B3140" s="1463" t="s">
        <v>6405</v>
      </c>
      <c r="C3140" s="1463" t="s">
        <v>6406</v>
      </c>
      <c r="D3140" s="1469">
        <v>44826.0</v>
      </c>
      <c r="E3140" s="1470" t="s">
        <v>6407</v>
      </c>
      <c r="F3140" s="1471">
        <v>2.1728999E7</v>
      </c>
      <c r="G3140" s="1471">
        <v>2.1728999E7</v>
      </c>
      <c r="H3140" s="1472" t="b">
        <v>1</v>
      </c>
      <c r="I3140" s="1468" t="s">
        <v>76</v>
      </c>
      <c r="J3140" s="1472" t="b">
        <v>1</v>
      </c>
      <c r="K3140" s="1468" t="s">
        <v>4936</v>
      </c>
      <c r="L3140" s="1471">
        <v>6.6909921784E10</v>
      </c>
      <c r="M3140" s="1463" t="s">
        <v>2426</v>
      </c>
      <c r="N3140" s="1463" t="s">
        <v>5608</v>
      </c>
      <c r="O3140" s="1463" t="s">
        <v>5608</v>
      </c>
      <c r="P3140" s="1463" t="s">
        <v>2426</v>
      </c>
    </row>
    <row r="3141" hidden="1">
      <c r="A3141" s="1464">
        <v>3340.0</v>
      </c>
      <c r="B3141" s="1463" t="s">
        <v>19285</v>
      </c>
      <c r="C3141" s="1463" t="s">
        <v>19286</v>
      </c>
      <c r="D3141" s="1469">
        <v>45314.0</v>
      </c>
      <c r="E3141" s="1470" t="s">
        <v>19287</v>
      </c>
      <c r="F3141" s="1471">
        <v>2.2044E7</v>
      </c>
      <c r="G3141" s="1471">
        <v>2.2044E7</v>
      </c>
      <c r="H3141" s="1472" t="b">
        <v>0</v>
      </c>
      <c r="I3141" s="1468" t="s">
        <v>76</v>
      </c>
      <c r="J3141" s="1472" t="b">
        <v>0</v>
      </c>
      <c r="K3141" s="1468" t="s">
        <v>4929</v>
      </c>
      <c r="L3141" s="1475">
        <v>6.69232E15</v>
      </c>
      <c r="M3141" s="1463" t="s">
        <v>3211</v>
      </c>
      <c r="N3141" s="1463" t="s">
        <v>4937</v>
      </c>
      <c r="O3141" s="1463" t="s">
        <v>4931</v>
      </c>
      <c r="P3141" s="1463" t="s">
        <v>3211</v>
      </c>
    </row>
    <row r="3142" hidden="1">
      <c r="A3142" s="1464">
        <v>3341.0</v>
      </c>
      <c r="B3142" s="1463" t="s">
        <v>19288</v>
      </c>
      <c r="C3142" s="1463" t="s">
        <v>19289</v>
      </c>
      <c r="D3142" s="1469">
        <v>44823.0</v>
      </c>
      <c r="E3142" s="1470" t="s">
        <v>19290</v>
      </c>
      <c r="F3142" s="1471">
        <v>9.50818155E8</v>
      </c>
      <c r="G3142" s="1471">
        <v>9.50818155E8</v>
      </c>
      <c r="H3142" s="1472" t="b">
        <v>0</v>
      </c>
      <c r="I3142" s="1468" t="s">
        <v>76</v>
      </c>
      <c r="J3142" s="1472" t="b">
        <v>0</v>
      </c>
      <c r="K3142" s="1468" t="s">
        <v>1204</v>
      </c>
      <c r="L3142" s="1471">
        <v>6.6839565594E10</v>
      </c>
      <c r="M3142" s="1463" t="s">
        <v>2464</v>
      </c>
      <c r="N3142" s="1463" t="s">
        <v>5086</v>
      </c>
      <c r="O3142" s="1474"/>
      <c r="P3142" s="1463" t="s">
        <v>2464</v>
      </c>
    </row>
    <row r="3143" hidden="1">
      <c r="A3143" s="1464">
        <v>3342.0</v>
      </c>
      <c r="B3143" s="1463" t="s">
        <v>19291</v>
      </c>
      <c r="C3143" s="1463" t="s">
        <v>19292</v>
      </c>
      <c r="D3143" s="1469">
        <v>44827.0</v>
      </c>
      <c r="E3143" s="1470" t="s">
        <v>19293</v>
      </c>
      <c r="F3143" s="1471">
        <v>8.96233333E8</v>
      </c>
      <c r="G3143" s="1471">
        <v>8.96233333E8</v>
      </c>
      <c r="H3143" s="1472" t="b">
        <v>0</v>
      </c>
      <c r="I3143" s="1468" t="s">
        <v>76</v>
      </c>
      <c r="J3143" s="1472" t="b">
        <v>0</v>
      </c>
      <c r="K3143" s="1468" t="s">
        <v>5142</v>
      </c>
      <c r="L3143" s="1471">
        <v>6.620964333E9</v>
      </c>
      <c r="M3143" s="1463" t="s">
        <v>3363</v>
      </c>
      <c r="N3143" s="1463" t="s">
        <v>4986</v>
      </c>
      <c r="O3143" s="1463" t="s">
        <v>5633</v>
      </c>
      <c r="P3143" s="1463" t="s">
        <v>3363</v>
      </c>
    </row>
    <row r="3144" hidden="1">
      <c r="A3144" s="1464">
        <v>3343.0</v>
      </c>
      <c r="B3144" s="1463" t="s">
        <v>19294</v>
      </c>
      <c r="C3144" s="1463" t="s">
        <v>19295</v>
      </c>
      <c r="D3144" s="1469">
        <v>44823.0</v>
      </c>
      <c r="E3144" s="1470" t="s">
        <v>19296</v>
      </c>
      <c r="F3144" s="1475">
        <v>6.60659E11</v>
      </c>
      <c r="G3144" s="1475">
        <v>6.60659E11</v>
      </c>
      <c r="H3144" s="1472" t="b">
        <v>0</v>
      </c>
      <c r="I3144" s="1468" t="s">
        <v>76</v>
      </c>
      <c r="J3144" s="1472" t="b">
        <v>1</v>
      </c>
      <c r="K3144" s="1473"/>
      <c r="L3144" s="1473"/>
      <c r="M3144" s="1474"/>
      <c r="N3144" s="1474"/>
      <c r="O3144" s="1474"/>
      <c r="P3144" s="1474"/>
    </row>
    <row r="3145" hidden="1">
      <c r="A3145" s="1464">
        <v>3344.0</v>
      </c>
      <c r="B3145" s="1463" t="s">
        <v>19297</v>
      </c>
      <c r="C3145" s="1463" t="s">
        <v>19298</v>
      </c>
      <c r="D3145" s="1469">
        <v>44897.0</v>
      </c>
      <c r="E3145" s="1470" t="s">
        <v>19299</v>
      </c>
      <c r="F3145" s="1471">
        <v>2.11701E7</v>
      </c>
      <c r="G3145" s="1471">
        <v>2.11701E7</v>
      </c>
      <c r="H3145" s="1472" t="b">
        <v>0</v>
      </c>
      <c r="I3145" s="1468" t="s">
        <v>76</v>
      </c>
      <c r="J3145" s="1472" t="b">
        <v>0</v>
      </c>
      <c r="K3145" s="1468" t="s">
        <v>1077</v>
      </c>
      <c r="L3145" s="1471">
        <v>6.6618258585E10</v>
      </c>
      <c r="M3145" s="1463" t="s">
        <v>2426</v>
      </c>
      <c r="N3145" s="1463" t="s">
        <v>7507</v>
      </c>
      <c r="O3145" s="1474"/>
      <c r="P3145" s="1463" t="s">
        <v>2426</v>
      </c>
    </row>
    <row r="3146" hidden="1">
      <c r="A3146" s="1464">
        <v>3345.0</v>
      </c>
      <c r="B3146" s="1463" t="s">
        <v>19300</v>
      </c>
      <c r="C3146" s="1463" t="s">
        <v>19301</v>
      </c>
      <c r="D3146" s="1469">
        <v>44713.0</v>
      </c>
      <c r="E3146" s="1470" t="s">
        <v>19302</v>
      </c>
      <c r="F3146" s="1471">
        <v>2.0551888E7</v>
      </c>
      <c r="G3146" s="1471">
        <v>2.0551888E7</v>
      </c>
      <c r="H3146" s="1472" t="b">
        <v>0</v>
      </c>
      <c r="I3146" s="1468" t="s">
        <v>76</v>
      </c>
      <c r="J3146" s="1472" t="b">
        <v>0</v>
      </c>
      <c r="K3146" s="1468" t="s">
        <v>4940</v>
      </c>
      <c r="L3146" s="1471">
        <v>6.68193916E10</v>
      </c>
      <c r="M3146" s="1463" t="s">
        <v>2426</v>
      </c>
      <c r="N3146" s="1463" t="s">
        <v>5164</v>
      </c>
      <c r="P3146" s="1463" t="s">
        <v>2426</v>
      </c>
    </row>
    <row r="3147" hidden="1">
      <c r="A3147" s="1464">
        <v>3346.0</v>
      </c>
      <c r="B3147" s="1463" t="s">
        <v>6408</v>
      </c>
      <c r="C3147" s="1463" t="s">
        <v>6409</v>
      </c>
      <c r="D3147" s="1469">
        <v>44830.0</v>
      </c>
      <c r="E3147" s="1470" t="s">
        <v>6410</v>
      </c>
      <c r="F3147" s="1471">
        <v>9.70749287E8</v>
      </c>
      <c r="G3147" s="1471">
        <v>9.70749287E8</v>
      </c>
      <c r="H3147" s="1472" t="b">
        <v>0</v>
      </c>
      <c r="I3147" s="1468" t="s">
        <v>76</v>
      </c>
      <c r="J3147" s="1472" t="b">
        <v>0</v>
      </c>
      <c r="K3147" s="1468" t="s">
        <v>5142</v>
      </c>
      <c r="L3147" s="1471">
        <v>6.620964333E9</v>
      </c>
      <c r="M3147" s="1463" t="s">
        <v>2426</v>
      </c>
      <c r="N3147" s="1463" t="s">
        <v>5608</v>
      </c>
      <c r="O3147" s="1463" t="s">
        <v>5608</v>
      </c>
      <c r="P3147" s="1463" t="s">
        <v>2426</v>
      </c>
    </row>
    <row r="3148" hidden="1">
      <c r="A3148" s="1464">
        <v>3347.0</v>
      </c>
      <c r="B3148" s="1463" t="s">
        <v>19303</v>
      </c>
      <c r="C3148" s="1463" t="s">
        <v>19304</v>
      </c>
      <c r="D3148" s="1469">
        <v>44621.0</v>
      </c>
      <c r="E3148" s="1470" t="s">
        <v>19305</v>
      </c>
      <c r="F3148" s="1471">
        <v>8.12342036E8</v>
      </c>
      <c r="G3148" s="1471">
        <v>8.12342036E8</v>
      </c>
      <c r="H3148" s="1472" t="b">
        <v>0</v>
      </c>
      <c r="I3148" s="1468" t="s">
        <v>6244</v>
      </c>
      <c r="J3148" s="1472" t="b">
        <v>0</v>
      </c>
      <c r="K3148" s="1468" t="s">
        <v>4929</v>
      </c>
      <c r="L3148" s="1475">
        <v>6.69232E15</v>
      </c>
      <c r="M3148" s="1463" t="s">
        <v>2464</v>
      </c>
      <c r="N3148" s="1463" t="s">
        <v>6244</v>
      </c>
      <c r="O3148" s="1463" t="s">
        <v>6244</v>
      </c>
      <c r="P3148" s="1463" t="s">
        <v>2464</v>
      </c>
    </row>
    <row r="3149" hidden="1">
      <c r="A3149" s="1464">
        <v>3348.0</v>
      </c>
      <c r="B3149" s="1463" t="s">
        <v>19306</v>
      </c>
      <c r="C3149" s="1463" t="s">
        <v>19306</v>
      </c>
      <c r="D3149" s="1469">
        <v>44621.0</v>
      </c>
      <c r="E3149" s="1470" t="s">
        <v>19307</v>
      </c>
      <c r="F3149" s="1471">
        <v>8.12342037E8</v>
      </c>
      <c r="G3149" s="1471">
        <v>8.12342037E8</v>
      </c>
      <c r="H3149" s="1472" t="b">
        <v>0</v>
      </c>
      <c r="I3149" s="1468" t="s">
        <v>6244</v>
      </c>
      <c r="J3149" s="1472" t="b">
        <v>1</v>
      </c>
      <c r="K3149" s="1473"/>
      <c r="L3149" s="1473"/>
      <c r="M3149" s="1474"/>
      <c r="N3149" s="1474"/>
      <c r="O3149" s="1474"/>
      <c r="P3149" s="1474"/>
    </row>
    <row r="3150" hidden="1">
      <c r="A3150" s="1464">
        <v>3349.0</v>
      </c>
      <c r="B3150" s="1463" t="s">
        <v>19308</v>
      </c>
      <c r="C3150" s="1463" t="s">
        <v>19309</v>
      </c>
      <c r="D3150" s="1469">
        <v>44835.0</v>
      </c>
      <c r="E3150" s="1470" t="s">
        <v>19310</v>
      </c>
      <c r="F3150" s="1471">
        <v>8.12342041E8</v>
      </c>
      <c r="G3150" s="1471">
        <v>8.12342041E8</v>
      </c>
      <c r="H3150" s="1472" t="b">
        <v>0</v>
      </c>
      <c r="I3150" s="1468" t="s">
        <v>6404</v>
      </c>
      <c r="J3150" s="1472" t="b">
        <v>0</v>
      </c>
      <c r="K3150" s="1468" t="s">
        <v>4929</v>
      </c>
      <c r="L3150" s="1475">
        <v>6.69232E15</v>
      </c>
      <c r="M3150" s="1463" t="s">
        <v>2464</v>
      </c>
      <c r="N3150" s="1463" t="s">
        <v>6404</v>
      </c>
      <c r="O3150" s="1463" t="s">
        <v>6404</v>
      </c>
      <c r="P3150" s="1463" t="s">
        <v>2464</v>
      </c>
    </row>
    <row r="3151" hidden="1">
      <c r="A3151" s="1464">
        <v>3350.0</v>
      </c>
      <c r="B3151" s="1463" t="s">
        <v>19306</v>
      </c>
      <c r="C3151" s="1463" t="s">
        <v>19306</v>
      </c>
      <c r="D3151" s="1469">
        <v>44621.0</v>
      </c>
      <c r="E3151" s="1470" t="s">
        <v>19311</v>
      </c>
      <c r="F3151" s="1471">
        <v>8.12342041E8</v>
      </c>
      <c r="G3151" s="1471">
        <v>8.12342041E8</v>
      </c>
      <c r="H3151" s="1472" t="b">
        <v>0</v>
      </c>
      <c r="I3151" s="1468" t="s">
        <v>6404</v>
      </c>
      <c r="J3151" s="1472" t="b">
        <v>1</v>
      </c>
      <c r="K3151" s="1473"/>
      <c r="L3151" s="1473"/>
      <c r="M3151" s="1474"/>
      <c r="N3151" s="1474"/>
      <c r="O3151" s="1474"/>
      <c r="P3151" s="1474"/>
    </row>
    <row r="3152" hidden="1">
      <c r="A3152" s="1464">
        <v>3351.0</v>
      </c>
      <c r="B3152" s="1463" t="s">
        <v>19312</v>
      </c>
      <c r="C3152" s="1463" t="s">
        <v>19313</v>
      </c>
      <c r="D3152" s="1469">
        <v>44835.0</v>
      </c>
      <c r="E3152" s="1470" t="s">
        <v>19314</v>
      </c>
      <c r="F3152" s="1471">
        <v>8.12342043E8</v>
      </c>
      <c r="G3152" s="1471">
        <v>8.12342043E8</v>
      </c>
      <c r="H3152" s="1472" t="b">
        <v>0</v>
      </c>
      <c r="I3152" s="1468" t="s">
        <v>19315</v>
      </c>
      <c r="J3152" s="1472" t="b">
        <v>0</v>
      </c>
      <c r="K3152" s="1468" t="s">
        <v>4929</v>
      </c>
      <c r="L3152" s="1475">
        <v>6.69232E15</v>
      </c>
      <c r="M3152" s="1463" t="s">
        <v>2464</v>
      </c>
      <c r="N3152" s="1463" t="s">
        <v>19315</v>
      </c>
      <c r="O3152" s="1463" t="s">
        <v>19315</v>
      </c>
      <c r="P3152" s="1463" t="s">
        <v>2464</v>
      </c>
    </row>
    <row r="3153" hidden="1">
      <c r="A3153" s="1464">
        <v>3352.0</v>
      </c>
      <c r="B3153" s="1463" t="s">
        <v>19316</v>
      </c>
      <c r="C3153" s="1463" t="s">
        <v>19317</v>
      </c>
      <c r="D3153" s="1469">
        <v>44847.0</v>
      </c>
      <c r="E3153" s="1470" t="s">
        <v>19318</v>
      </c>
      <c r="F3153" s="1471">
        <v>9.25217317E8</v>
      </c>
      <c r="G3153" s="1471">
        <v>9.25217317E8</v>
      </c>
      <c r="H3153" s="1472" t="b">
        <v>0</v>
      </c>
      <c r="I3153" s="1468" t="s">
        <v>76</v>
      </c>
      <c r="J3153" s="1472" t="b">
        <v>0</v>
      </c>
      <c r="K3153" s="1468" t="s">
        <v>1204</v>
      </c>
      <c r="L3153" s="1471">
        <v>6.6839565594E10</v>
      </c>
      <c r="M3153" s="1463" t="s">
        <v>2426</v>
      </c>
      <c r="N3153" s="1463" t="s">
        <v>6473</v>
      </c>
      <c r="O3153" s="1463" t="s">
        <v>5229</v>
      </c>
      <c r="P3153" s="1463" t="s">
        <v>2426</v>
      </c>
    </row>
    <row r="3154" hidden="1">
      <c r="A3154" s="1464">
        <v>3353.0</v>
      </c>
      <c r="B3154" s="1463" t="s">
        <v>19319</v>
      </c>
      <c r="C3154" s="1463" t="s">
        <v>19320</v>
      </c>
      <c r="D3154" s="1469">
        <v>44847.0</v>
      </c>
      <c r="E3154" s="1470" t="s">
        <v>19321</v>
      </c>
      <c r="F3154" s="1471">
        <v>9.83605155E8</v>
      </c>
      <c r="G3154" s="1471">
        <v>9.83605155E8</v>
      </c>
      <c r="H3154" s="1472" t="b">
        <v>0</v>
      </c>
      <c r="I3154" s="1468" t="s">
        <v>76</v>
      </c>
      <c r="J3154" s="1472" t="b">
        <v>0</v>
      </c>
      <c r="K3154" s="1468" t="s">
        <v>1204</v>
      </c>
      <c r="L3154" s="1471">
        <v>6.6839565594E10</v>
      </c>
      <c r="M3154" s="1463" t="s">
        <v>2426</v>
      </c>
      <c r="N3154" s="1463" t="s">
        <v>6164</v>
      </c>
      <c r="O3154" s="1463" t="s">
        <v>4998</v>
      </c>
      <c r="P3154" s="1463" t="s">
        <v>2426</v>
      </c>
    </row>
    <row r="3155" hidden="1">
      <c r="A3155" s="1464">
        <v>3354.0</v>
      </c>
      <c r="B3155" s="1463" t="s">
        <v>19322</v>
      </c>
      <c r="C3155" s="1463" t="s">
        <v>19323</v>
      </c>
      <c r="D3155" s="1469">
        <v>44847.0</v>
      </c>
      <c r="E3155" s="1470" t="s">
        <v>19324</v>
      </c>
      <c r="F3155" s="1471">
        <v>9.73979737E8</v>
      </c>
      <c r="G3155" s="1471">
        <v>9.73979737E8</v>
      </c>
      <c r="H3155" s="1472" t="b">
        <v>0</v>
      </c>
      <c r="I3155" s="1468" t="s">
        <v>76</v>
      </c>
      <c r="J3155" s="1472" t="b">
        <v>0</v>
      </c>
      <c r="K3155" s="1468" t="s">
        <v>1204</v>
      </c>
      <c r="L3155" s="1471">
        <v>6.6839565594E10</v>
      </c>
      <c r="M3155" s="1463" t="s">
        <v>2426</v>
      </c>
      <c r="N3155" s="1463" t="s">
        <v>5300</v>
      </c>
      <c r="O3155" s="1474"/>
      <c r="P3155" s="1463" t="s">
        <v>2426</v>
      </c>
    </row>
    <row r="3156" hidden="1">
      <c r="A3156" s="1464">
        <v>3355.0</v>
      </c>
      <c r="B3156" s="1463" t="s">
        <v>19325</v>
      </c>
      <c r="C3156" s="1463" t="s">
        <v>19326</v>
      </c>
      <c r="D3156" s="1469">
        <v>44847.0</v>
      </c>
      <c r="E3156" s="1470" t="s">
        <v>19327</v>
      </c>
      <c r="F3156" s="1471">
        <v>2.1305303E7</v>
      </c>
      <c r="G3156" s="1471">
        <v>2.1305303E7</v>
      </c>
      <c r="H3156" s="1472" t="b">
        <v>0</v>
      </c>
      <c r="I3156" s="1468" t="s">
        <v>76</v>
      </c>
      <c r="J3156" s="1472" t="b">
        <v>0</v>
      </c>
      <c r="K3156" s="1468" t="s">
        <v>1204</v>
      </c>
      <c r="L3156" s="1471">
        <v>6.6839565594E10</v>
      </c>
      <c r="M3156" s="1463" t="s">
        <v>2426</v>
      </c>
      <c r="N3156" s="1463" t="s">
        <v>5212</v>
      </c>
      <c r="O3156" s="1474"/>
      <c r="P3156" s="1463" t="s">
        <v>2426</v>
      </c>
    </row>
    <row r="3157" hidden="1">
      <c r="A3157" s="1464">
        <v>3356.0</v>
      </c>
      <c r="B3157" s="1463" t="s">
        <v>19328</v>
      </c>
      <c r="C3157" s="1463" t="s">
        <v>19329</v>
      </c>
      <c r="D3157" s="1469">
        <v>44825.0</v>
      </c>
      <c r="E3157" s="1470" t="s">
        <v>19330</v>
      </c>
      <c r="F3157" s="1471">
        <v>6.18258585E8</v>
      </c>
      <c r="G3157" s="1471">
        <v>6.18258585E8</v>
      </c>
      <c r="H3157" s="1472" t="b">
        <v>0</v>
      </c>
      <c r="I3157" s="1468" t="s">
        <v>76</v>
      </c>
      <c r="J3157" s="1472" t="b">
        <v>0</v>
      </c>
      <c r="K3157" s="1473"/>
      <c r="L3157" s="1473"/>
      <c r="M3157" s="1463" t="s">
        <v>2715</v>
      </c>
      <c r="N3157" s="1474"/>
      <c r="O3157" s="1474"/>
      <c r="P3157" s="1463" t="s">
        <v>2715</v>
      </c>
    </row>
    <row r="3158" hidden="1">
      <c r="A3158" s="1464">
        <v>3357.0</v>
      </c>
      <c r="B3158" s="1463" t="s">
        <v>19331</v>
      </c>
      <c r="C3158" s="1463" t="s">
        <v>19332</v>
      </c>
      <c r="D3158" s="1469">
        <v>44825.0</v>
      </c>
      <c r="E3158" s="1470" t="s">
        <v>19333</v>
      </c>
      <c r="F3158" s="1471">
        <v>6.12589393E8</v>
      </c>
      <c r="G3158" s="1471">
        <v>6.12589393E8</v>
      </c>
      <c r="H3158" s="1472" t="b">
        <v>0</v>
      </c>
      <c r="I3158" s="1468" t="s">
        <v>6244</v>
      </c>
      <c r="J3158" s="1472" t="b">
        <v>0</v>
      </c>
      <c r="K3158" s="1468" t="s">
        <v>5142</v>
      </c>
      <c r="L3158" s="1471">
        <v>6.620964333E9</v>
      </c>
      <c r="M3158" s="1463" t="s">
        <v>2464</v>
      </c>
      <c r="N3158" s="1463" t="s">
        <v>6244</v>
      </c>
      <c r="O3158" s="1463" t="s">
        <v>6244</v>
      </c>
      <c r="P3158" s="1463" t="s">
        <v>2464</v>
      </c>
    </row>
    <row r="3159" hidden="1">
      <c r="A3159" s="1464">
        <v>3358.0</v>
      </c>
      <c r="B3159" s="1463" t="s">
        <v>19334</v>
      </c>
      <c r="C3159" s="1463" t="s">
        <v>19335</v>
      </c>
      <c r="D3159" s="1469">
        <v>44827.0</v>
      </c>
      <c r="E3159" s="1470" t="s">
        <v>19336</v>
      </c>
      <c r="F3159" s="1471">
        <v>8.25499561E8</v>
      </c>
      <c r="G3159" s="1471">
        <v>8.25499561E8</v>
      </c>
      <c r="H3159" s="1472" t="b">
        <v>0</v>
      </c>
      <c r="I3159" s="1468" t="s">
        <v>76</v>
      </c>
      <c r="J3159" s="1472" t="b">
        <v>0</v>
      </c>
      <c r="K3159" s="1468" t="s">
        <v>4936</v>
      </c>
      <c r="L3159" s="1471">
        <v>6.6909921784E10</v>
      </c>
      <c r="M3159" s="1463" t="s">
        <v>10241</v>
      </c>
      <c r="N3159" s="1463" t="s">
        <v>5196</v>
      </c>
      <c r="O3159" s="1463" t="s">
        <v>5196</v>
      </c>
      <c r="P3159" s="1463" t="s">
        <v>10241</v>
      </c>
    </row>
    <row r="3160" hidden="1">
      <c r="A3160" s="1464">
        <v>3359.0</v>
      </c>
      <c r="B3160" s="1463" t="s">
        <v>19337</v>
      </c>
      <c r="C3160" s="1463" t="s">
        <v>19338</v>
      </c>
      <c r="D3160" s="1469">
        <v>44827.0</v>
      </c>
      <c r="E3160" s="1470" t="s">
        <v>19339</v>
      </c>
      <c r="F3160" s="1471">
        <v>8.39193563E8</v>
      </c>
      <c r="G3160" s="1471">
        <v>8.39193563E8</v>
      </c>
      <c r="H3160" s="1472" t="b">
        <v>0</v>
      </c>
      <c r="I3160" s="1468" t="s">
        <v>76</v>
      </c>
      <c r="J3160" s="1472" t="b">
        <v>0</v>
      </c>
      <c r="K3160" s="1468" t="s">
        <v>13602</v>
      </c>
      <c r="L3160" s="1476"/>
      <c r="M3160" s="1463" t="s">
        <v>2432</v>
      </c>
      <c r="N3160" s="1463" t="s">
        <v>3864</v>
      </c>
      <c r="O3160" s="1463" t="s">
        <v>6543</v>
      </c>
      <c r="P3160" s="1463" t="s">
        <v>2432</v>
      </c>
    </row>
    <row r="3161" hidden="1">
      <c r="A3161" s="1464">
        <v>3360.0</v>
      </c>
      <c r="B3161" s="1463" t="s">
        <v>19340</v>
      </c>
      <c r="C3161" s="1463" t="s">
        <v>19341</v>
      </c>
      <c r="D3161" s="1469">
        <v>44827.0</v>
      </c>
      <c r="E3161" s="1470" t="s">
        <v>19342</v>
      </c>
      <c r="F3161" s="1471">
        <v>2.6908899E7</v>
      </c>
      <c r="G3161" s="1471">
        <v>2.6908899E7</v>
      </c>
      <c r="H3161" s="1472" t="b">
        <v>0</v>
      </c>
      <c r="I3161" s="1468" t="s">
        <v>76</v>
      </c>
      <c r="J3161" s="1472" t="b">
        <v>1</v>
      </c>
      <c r="K3161" s="1468" t="s">
        <v>1077</v>
      </c>
      <c r="L3161" s="1471">
        <v>6.6618258585E10</v>
      </c>
      <c r="M3161" s="1463" t="s">
        <v>2464</v>
      </c>
      <c r="N3161" s="1463" t="s">
        <v>13533</v>
      </c>
      <c r="O3161" s="1463" t="s">
        <v>5235</v>
      </c>
      <c r="P3161" s="1463" t="s">
        <v>2464</v>
      </c>
    </row>
    <row r="3162" hidden="1">
      <c r="A3162" s="1464">
        <v>3361.0</v>
      </c>
      <c r="B3162" s="1463" t="s">
        <v>19343</v>
      </c>
      <c r="C3162" s="1463" t="s">
        <v>19344</v>
      </c>
      <c r="D3162" s="1469">
        <v>44834.0</v>
      </c>
      <c r="E3162" s="1470" t="s">
        <v>19345</v>
      </c>
      <c r="F3162" s="1471">
        <v>8.21234181E8</v>
      </c>
      <c r="G3162" s="1471">
        <v>8.21234181E8</v>
      </c>
      <c r="H3162" s="1472" t="b">
        <v>0</v>
      </c>
      <c r="I3162" s="1468" t="s">
        <v>6296</v>
      </c>
      <c r="J3162" s="1472" t="b">
        <v>1</v>
      </c>
      <c r="K3162" s="1468" t="s">
        <v>1077</v>
      </c>
      <c r="L3162" s="1471">
        <v>6.6618258585E10</v>
      </c>
      <c r="M3162" s="1463" t="s">
        <v>2464</v>
      </c>
      <c r="N3162" s="1463" t="s">
        <v>6296</v>
      </c>
      <c r="O3162" s="1463" t="s">
        <v>6296</v>
      </c>
      <c r="P3162" s="1463" t="s">
        <v>2464</v>
      </c>
    </row>
    <row r="3163" hidden="1">
      <c r="A3163" s="1464">
        <v>3362.0</v>
      </c>
      <c r="B3163" s="1463" t="s">
        <v>19346</v>
      </c>
      <c r="C3163" s="1463" t="s">
        <v>19347</v>
      </c>
      <c r="D3163" s="1469">
        <v>44828.0</v>
      </c>
      <c r="E3163" s="1470" t="s">
        <v>19348</v>
      </c>
      <c r="F3163" s="1471">
        <v>6.58642914E8</v>
      </c>
      <c r="G3163" s="1471">
        <v>6.58642914E8</v>
      </c>
      <c r="H3163" s="1472" t="b">
        <v>0</v>
      </c>
      <c r="I3163" s="1468" t="s">
        <v>263</v>
      </c>
      <c r="J3163" s="1472" t="b">
        <v>1</v>
      </c>
      <c r="K3163" s="1468" t="s">
        <v>5142</v>
      </c>
      <c r="L3163" s="1471">
        <v>6.620964333E9</v>
      </c>
      <c r="M3163" s="1463" t="s">
        <v>2426</v>
      </c>
      <c r="N3163" s="1463" t="s">
        <v>263</v>
      </c>
      <c r="O3163" s="1463" t="s">
        <v>263</v>
      </c>
      <c r="P3163" s="1463" t="s">
        <v>2426</v>
      </c>
    </row>
    <row r="3164" hidden="1">
      <c r="A3164" s="1464">
        <v>3363.0</v>
      </c>
      <c r="B3164" s="1463" t="s">
        <v>19349</v>
      </c>
      <c r="C3164" s="1463" t="s">
        <v>19350</v>
      </c>
      <c r="D3164" s="1469">
        <v>44457.0</v>
      </c>
      <c r="E3164" s="1470" t="s">
        <v>19351</v>
      </c>
      <c r="F3164" s="1471">
        <v>2.6539E7</v>
      </c>
      <c r="G3164" s="1471">
        <v>2.6539E7</v>
      </c>
      <c r="H3164" s="1472" t="b">
        <v>0</v>
      </c>
      <c r="I3164" s="1468" t="s">
        <v>76</v>
      </c>
      <c r="J3164" s="1472" t="b">
        <v>0</v>
      </c>
      <c r="K3164" s="1473"/>
      <c r="L3164" s="1473"/>
      <c r="M3164" s="1474"/>
      <c r="N3164" s="1474"/>
      <c r="O3164" s="1474"/>
      <c r="P3164" s="1474"/>
    </row>
    <row r="3165" hidden="1">
      <c r="A3165" s="1464">
        <v>3364.0</v>
      </c>
      <c r="B3165" s="1463" t="s">
        <v>19352</v>
      </c>
      <c r="C3165" s="1463" t="s">
        <v>19352</v>
      </c>
      <c r="D3165" s="1469">
        <v>44531.0</v>
      </c>
      <c r="E3165" s="1470" t="s">
        <v>19353</v>
      </c>
      <c r="F3165" s="1471">
        <v>8.15873333E8</v>
      </c>
      <c r="G3165" s="1471">
        <v>8.15873333E8</v>
      </c>
      <c r="H3165" s="1472" t="b">
        <v>0</v>
      </c>
      <c r="I3165" s="1468" t="s">
        <v>76</v>
      </c>
      <c r="J3165" s="1472" t="b">
        <v>1</v>
      </c>
      <c r="K3165" s="1473"/>
      <c r="L3165" s="1473"/>
      <c r="M3165" s="1474"/>
      <c r="N3165" s="1474"/>
      <c r="O3165" s="1474"/>
      <c r="P3165" s="1474"/>
    </row>
    <row r="3166" hidden="1">
      <c r="A3166" s="1464">
        <v>3365.0</v>
      </c>
      <c r="B3166" s="1463" t="s">
        <v>6411</v>
      </c>
      <c r="C3166" s="1463" t="s">
        <v>6411</v>
      </c>
      <c r="D3166" s="1469">
        <v>44847.0</v>
      </c>
      <c r="E3166" s="1470" t="s">
        <v>6412</v>
      </c>
      <c r="F3166" s="1471">
        <v>9.26530351E8</v>
      </c>
      <c r="G3166" s="1471">
        <v>9.26530351E8</v>
      </c>
      <c r="H3166" s="1472" t="b">
        <v>0</v>
      </c>
      <c r="I3166" s="1468" t="s">
        <v>76</v>
      </c>
      <c r="J3166" s="1472" t="b">
        <v>0</v>
      </c>
      <c r="K3166" s="1468" t="s">
        <v>5142</v>
      </c>
      <c r="L3166" s="1471">
        <v>6.620964333E9</v>
      </c>
      <c r="M3166" s="1463" t="s">
        <v>2426</v>
      </c>
      <c r="N3166" s="1463" t="s">
        <v>5608</v>
      </c>
      <c r="O3166" s="1463" t="s">
        <v>5608</v>
      </c>
      <c r="P3166" s="1463" t="s">
        <v>6573</v>
      </c>
    </row>
    <row r="3167">
      <c r="A3167" s="1464">
        <v>3366.0</v>
      </c>
      <c r="B3167" s="1463" t="s">
        <v>6414</v>
      </c>
      <c r="C3167" s="1463" t="s">
        <v>6415</v>
      </c>
      <c r="D3167" s="1469">
        <v>44834.0</v>
      </c>
      <c r="E3167" s="1470" t="s">
        <v>6416</v>
      </c>
      <c r="F3167" s="1471">
        <v>3.841212E7</v>
      </c>
      <c r="G3167" s="1471">
        <v>3.841212E7</v>
      </c>
      <c r="H3167" s="1472" t="b">
        <v>1</v>
      </c>
      <c r="I3167" s="1468" t="s">
        <v>263</v>
      </c>
      <c r="J3167" s="1472" t="b">
        <v>1</v>
      </c>
      <c r="K3167" s="1468" t="s">
        <v>4936</v>
      </c>
      <c r="L3167" s="1471">
        <v>6.6909921784E10</v>
      </c>
      <c r="M3167" s="1463" t="s">
        <v>2464</v>
      </c>
      <c r="N3167" s="1463" t="s">
        <v>5608</v>
      </c>
      <c r="O3167" s="1463" t="s">
        <v>5608</v>
      </c>
      <c r="P3167" s="1463" t="s">
        <v>5094</v>
      </c>
    </row>
    <row r="3168">
      <c r="A3168" s="1464">
        <v>3367.0</v>
      </c>
      <c r="B3168" s="1463" t="s">
        <v>6417</v>
      </c>
      <c r="C3168" s="1463" t="s">
        <v>6418</v>
      </c>
      <c r="D3168" s="1469">
        <v>44834.0</v>
      </c>
      <c r="E3168" s="1470" t="s">
        <v>6419</v>
      </c>
      <c r="F3168" s="1471">
        <v>3.841212E7</v>
      </c>
      <c r="G3168" s="1471">
        <v>3.841212E7</v>
      </c>
      <c r="H3168" s="1472" t="b">
        <v>1</v>
      </c>
      <c r="I3168" s="1468" t="s">
        <v>263</v>
      </c>
      <c r="J3168" s="1472" t="b">
        <v>1</v>
      </c>
      <c r="K3168" s="1468" t="s">
        <v>4936</v>
      </c>
      <c r="L3168" s="1471">
        <v>6.6909921784E10</v>
      </c>
      <c r="M3168" s="1463" t="s">
        <v>2937</v>
      </c>
      <c r="N3168" s="1463" t="s">
        <v>5608</v>
      </c>
      <c r="O3168" s="1463" t="s">
        <v>5608</v>
      </c>
      <c r="P3168" s="1463" t="s">
        <v>5831</v>
      </c>
    </row>
    <row r="3169" hidden="1">
      <c r="A3169" s="1464">
        <v>3368.0</v>
      </c>
      <c r="B3169" s="1463" t="s">
        <v>19354</v>
      </c>
      <c r="C3169" s="1463" t="s">
        <v>19354</v>
      </c>
      <c r="D3169" s="1469">
        <v>44652.0</v>
      </c>
      <c r="E3169" s="1470" t="s">
        <v>19355</v>
      </c>
      <c r="F3169" s="1471">
        <v>7.6212866E7</v>
      </c>
      <c r="G3169" s="1471">
        <v>7.6212866E7</v>
      </c>
      <c r="H3169" s="1472" t="b">
        <v>0</v>
      </c>
      <c r="I3169" s="1468" t="s">
        <v>244</v>
      </c>
      <c r="J3169" s="1472" t="b">
        <v>0</v>
      </c>
      <c r="K3169" s="1473"/>
      <c r="L3169" s="1473"/>
      <c r="M3169" s="1463" t="s">
        <v>2464</v>
      </c>
      <c r="N3169" s="1474"/>
      <c r="O3169" s="1474"/>
      <c r="P3169" s="1463" t="s">
        <v>2464</v>
      </c>
    </row>
    <row r="3170" hidden="1">
      <c r="A3170" s="1464">
        <v>3369.0</v>
      </c>
      <c r="B3170" s="1463" t="s">
        <v>19356</v>
      </c>
      <c r="C3170" s="1463" t="s">
        <v>19357</v>
      </c>
      <c r="D3170" s="1469">
        <v>44846.0</v>
      </c>
      <c r="E3170" s="1470" t="s">
        <v>19358</v>
      </c>
      <c r="F3170" s="1471">
        <v>8.21322528E8</v>
      </c>
      <c r="G3170" s="1471">
        <v>8.21322528E8</v>
      </c>
      <c r="H3170" s="1472" t="b">
        <v>0</v>
      </c>
      <c r="I3170" s="1468" t="s">
        <v>76</v>
      </c>
      <c r="J3170" s="1472" t="b">
        <v>0</v>
      </c>
      <c r="K3170" s="1468" t="s">
        <v>1077</v>
      </c>
      <c r="L3170" s="1471">
        <v>6.6618258585E10</v>
      </c>
      <c r="M3170" s="1463" t="s">
        <v>2464</v>
      </c>
      <c r="N3170" s="1463" t="s">
        <v>4930</v>
      </c>
      <c r="O3170" s="1463" t="s">
        <v>4931</v>
      </c>
      <c r="P3170" s="1463" t="s">
        <v>2464</v>
      </c>
    </row>
    <row r="3171" hidden="1">
      <c r="A3171" s="1464">
        <v>3370.0</v>
      </c>
      <c r="B3171" s="1463" t="s">
        <v>19359</v>
      </c>
      <c r="C3171" s="1463" t="s">
        <v>19360</v>
      </c>
      <c r="D3171" s="1469">
        <v>44838.0</v>
      </c>
      <c r="E3171" s="1470" t="s">
        <v>19361</v>
      </c>
      <c r="F3171" s="1471">
        <v>7.63585E7</v>
      </c>
      <c r="G3171" s="1471">
        <v>7.63585E7</v>
      </c>
      <c r="H3171" s="1472" t="b">
        <v>0</v>
      </c>
      <c r="I3171" s="1468" t="s">
        <v>244</v>
      </c>
      <c r="J3171" s="1472" t="b">
        <v>0</v>
      </c>
      <c r="K3171" s="1468" t="s">
        <v>5142</v>
      </c>
      <c r="L3171" s="1471">
        <v>6.620964333E9</v>
      </c>
      <c r="M3171" s="1463" t="s">
        <v>2426</v>
      </c>
      <c r="N3171" s="1463" t="s">
        <v>244</v>
      </c>
      <c r="O3171" s="1463" t="s">
        <v>244</v>
      </c>
      <c r="P3171" s="1463" t="s">
        <v>5831</v>
      </c>
    </row>
    <row r="3172">
      <c r="A3172" s="1464">
        <v>3371.0</v>
      </c>
      <c r="B3172" s="1463" t="s">
        <v>6420</v>
      </c>
      <c r="C3172" s="1463" t="s">
        <v>6420</v>
      </c>
      <c r="D3172" s="1469">
        <v>44848.0</v>
      </c>
      <c r="E3172" s="1470" t="s">
        <v>6421</v>
      </c>
      <c r="F3172" s="1471">
        <v>8.060604E8</v>
      </c>
      <c r="G3172" s="1471">
        <v>8.060604E8</v>
      </c>
      <c r="H3172" s="1472" t="b">
        <v>1</v>
      </c>
      <c r="I3172" s="1468" t="s">
        <v>76</v>
      </c>
      <c r="J3172" s="1472" t="b">
        <v>1</v>
      </c>
      <c r="K3172" s="1468" t="s">
        <v>5142</v>
      </c>
      <c r="L3172" s="1471">
        <v>6.620964333E9</v>
      </c>
      <c r="M3172" s="1463" t="s">
        <v>2426</v>
      </c>
      <c r="N3172" s="1463" t="s">
        <v>5608</v>
      </c>
      <c r="O3172" s="1463" t="s">
        <v>5608</v>
      </c>
      <c r="P3172" s="1463" t="s">
        <v>6882</v>
      </c>
    </row>
    <row r="3173">
      <c r="A3173" s="1464">
        <v>3372.0</v>
      </c>
      <c r="B3173" s="1463" t="s">
        <v>6422</v>
      </c>
      <c r="C3173" s="1463" t="s">
        <v>6423</v>
      </c>
      <c r="D3173" s="1469">
        <v>44838.0</v>
      </c>
      <c r="E3173" s="1470" t="s">
        <v>6424</v>
      </c>
      <c r="F3173" s="1471">
        <v>2.6285999E7</v>
      </c>
      <c r="G3173" s="1471">
        <v>2.6285999E7</v>
      </c>
      <c r="H3173" s="1472" t="b">
        <v>1</v>
      </c>
      <c r="I3173" s="1468" t="s">
        <v>76</v>
      </c>
      <c r="J3173" s="1472" t="b">
        <v>1</v>
      </c>
      <c r="K3173" s="1468" t="s">
        <v>5142</v>
      </c>
      <c r="L3173" s="1471">
        <v>6.620964333E9</v>
      </c>
      <c r="M3173" s="1463" t="s">
        <v>2426</v>
      </c>
      <c r="N3173" s="1463" t="s">
        <v>5608</v>
      </c>
      <c r="O3173" s="1463" t="s">
        <v>5608</v>
      </c>
      <c r="P3173" s="1463" t="s">
        <v>2426</v>
      </c>
    </row>
    <row r="3174">
      <c r="A3174" s="1464">
        <v>3373.0</v>
      </c>
      <c r="B3174" s="1463" t="s">
        <v>6425</v>
      </c>
      <c r="C3174" s="1463" t="s">
        <v>6425</v>
      </c>
      <c r="D3174" s="1469">
        <v>44844.0</v>
      </c>
      <c r="E3174" s="1470" t="s">
        <v>6426</v>
      </c>
      <c r="F3174" s="1471">
        <v>9.46646414E8</v>
      </c>
      <c r="G3174" s="1471">
        <v>9.46646414E8</v>
      </c>
      <c r="H3174" s="1472" t="b">
        <v>1</v>
      </c>
      <c r="I3174" s="1468" t="s">
        <v>76</v>
      </c>
      <c r="J3174" s="1472" t="b">
        <v>1</v>
      </c>
      <c r="K3174" s="1468" t="s">
        <v>4936</v>
      </c>
      <c r="L3174" s="1471">
        <v>6.6909921784E10</v>
      </c>
      <c r="M3174" s="1463" t="s">
        <v>2464</v>
      </c>
      <c r="N3174" s="1463" t="s">
        <v>5608</v>
      </c>
      <c r="O3174" s="1463" t="s">
        <v>5608</v>
      </c>
      <c r="P3174" s="1463" t="s">
        <v>2464</v>
      </c>
    </row>
    <row r="3175" hidden="1">
      <c r="A3175" s="1464">
        <v>3374.0</v>
      </c>
      <c r="B3175" s="1463" t="s">
        <v>19362</v>
      </c>
      <c r="C3175" s="1463" t="s">
        <v>19362</v>
      </c>
      <c r="D3175" s="1469">
        <v>44847.0</v>
      </c>
      <c r="E3175" s="1470" t="s">
        <v>19363</v>
      </c>
      <c r="F3175" s="1471">
        <v>6.35244565E8</v>
      </c>
      <c r="G3175" s="1471">
        <v>6.35244565E8</v>
      </c>
      <c r="H3175" s="1472" t="b">
        <v>0</v>
      </c>
      <c r="I3175" s="1468" t="s">
        <v>76</v>
      </c>
      <c r="J3175" s="1472" t="b">
        <v>1</v>
      </c>
      <c r="K3175" s="1468" t="s">
        <v>5142</v>
      </c>
      <c r="L3175" s="1471">
        <v>6.620964333E9</v>
      </c>
      <c r="M3175" s="1463" t="s">
        <v>2426</v>
      </c>
      <c r="N3175" s="1463" t="s">
        <v>9243</v>
      </c>
      <c r="O3175" s="1474"/>
      <c r="P3175" s="1463" t="s">
        <v>2426</v>
      </c>
    </row>
    <row r="3176" hidden="1">
      <c r="A3176" s="1464">
        <v>3375.0</v>
      </c>
      <c r="B3176" s="1463" t="s">
        <v>19364</v>
      </c>
      <c r="C3176" s="1463" t="s">
        <v>19365</v>
      </c>
      <c r="D3176" s="1469">
        <v>44844.0</v>
      </c>
      <c r="E3176" s="1470" t="s">
        <v>19366</v>
      </c>
      <c r="F3176" s="1471">
        <v>9.97821777E8</v>
      </c>
      <c r="G3176" s="1471">
        <v>9.97821777E8</v>
      </c>
      <c r="H3176" s="1472" t="b">
        <v>0</v>
      </c>
      <c r="I3176" s="1468" t="s">
        <v>19367</v>
      </c>
      <c r="J3176" s="1472" t="b">
        <v>1</v>
      </c>
      <c r="K3176" s="1468" t="s">
        <v>5142</v>
      </c>
      <c r="L3176" s="1471">
        <v>6.620964333E9</v>
      </c>
      <c r="M3176" s="1463" t="s">
        <v>2464</v>
      </c>
      <c r="N3176" s="1463" t="s">
        <v>19367</v>
      </c>
      <c r="O3176" s="1463" t="s">
        <v>19367</v>
      </c>
      <c r="P3176" s="1463" t="s">
        <v>2464</v>
      </c>
    </row>
    <row r="3177" hidden="1">
      <c r="A3177" s="1464">
        <v>3376.0</v>
      </c>
      <c r="B3177" s="1463" t="s">
        <v>19368</v>
      </c>
      <c r="C3177" s="1463" t="s">
        <v>19369</v>
      </c>
      <c r="D3177" s="1469">
        <v>44848.0</v>
      </c>
      <c r="E3177" s="1470" t="s">
        <v>19370</v>
      </c>
      <c r="F3177" s="1471">
        <v>9.97821777E8</v>
      </c>
      <c r="G3177" s="1471">
        <v>9.97821777E8</v>
      </c>
      <c r="H3177" s="1472" t="b">
        <v>0</v>
      </c>
      <c r="I3177" s="1468" t="s">
        <v>19367</v>
      </c>
      <c r="J3177" s="1472" t="b">
        <v>1</v>
      </c>
      <c r="K3177" s="1468" t="s">
        <v>5142</v>
      </c>
      <c r="L3177" s="1471">
        <v>6.620964333E9</v>
      </c>
      <c r="M3177" s="1463" t="s">
        <v>2476</v>
      </c>
      <c r="N3177" s="1463" t="s">
        <v>19367</v>
      </c>
      <c r="O3177" s="1463" t="s">
        <v>19367</v>
      </c>
      <c r="P3177" s="1463" t="s">
        <v>2476</v>
      </c>
    </row>
    <row r="3178">
      <c r="A3178" s="1464">
        <v>3377.0</v>
      </c>
      <c r="B3178" s="1463" t="s">
        <v>6427</v>
      </c>
      <c r="C3178" s="1463" t="s">
        <v>6428</v>
      </c>
      <c r="D3178" s="1469">
        <v>44855.0</v>
      </c>
      <c r="E3178" s="1470" t="s">
        <v>6429</v>
      </c>
      <c r="F3178" s="1471">
        <v>2.1268866E7</v>
      </c>
      <c r="G3178" s="1476"/>
      <c r="H3178" s="1472" t="b">
        <v>1</v>
      </c>
      <c r="I3178" s="1468" t="s">
        <v>76</v>
      </c>
      <c r="J3178" s="1472" t="b">
        <v>1</v>
      </c>
      <c r="K3178" s="1468" t="s">
        <v>1077</v>
      </c>
      <c r="L3178" s="1471">
        <v>6.6618258585E10</v>
      </c>
      <c r="M3178" s="1463" t="s">
        <v>2426</v>
      </c>
      <c r="N3178" s="1463" t="s">
        <v>5608</v>
      </c>
      <c r="O3178" s="1463" t="s">
        <v>5608</v>
      </c>
      <c r="P3178" s="1463" t="s">
        <v>7414</v>
      </c>
    </row>
    <row r="3179">
      <c r="A3179" s="1464">
        <v>3378.0</v>
      </c>
      <c r="B3179" s="1463" t="s">
        <v>6431</v>
      </c>
      <c r="C3179" s="1463" t="s">
        <v>6432</v>
      </c>
      <c r="D3179" s="1469">
        <v>44846.0</v>
      </c>
      <c r="E3179" s="1470" t="s">
        <v>6433</v>
      </c>
      <c r="F3179" s="1471">
        <v>6.28274333E8</v>
      </c>
      <c r="G3179" s="1471">
        <v>6.28274333E8</v>
      </c>
      <c r="H3179" s="1472" t="b">
        <v>1</v>
      </c>
      <c r="I3179" s="1468" t="s">
        <v>76</v>
      </c>
      <c r="J3179" s="1472" t="b">
        <v>1</v>
      </c>
      <c r="K3179" s="1468" t="s">
        <v>1077</v>
      </c>
      <c r="L3179" s="1471">
        <v>6.6618258585E10</v>
      </c>
      <c r="M3179" s="1463" t="s">
        <v>2464</v>
      </c>
      <c r="N3179" s="1463" t="s">
        <v>5608</v>
      </c>
      <c r="O3179" s="1463" t="s">
        <v>5608</v>
      </c>
      <c r="P3179" s="1463" t="s">
        <v>7425</v>
      </c>
    </row>
    <row r="3180">
      <c r="A3180" s="1464">
        <v>3379.0</v>
      </c>
      <c r="B3180" s="1463" t="s">
        <v>6434</v>
      </c>
      <c r="C3180" s="1463" t="s">
        <v>6435</v>
      </c>
      <c r="D3180" s="1469">
        <v>44861.0</v>
      </c>
      <c r="E3180" s="1470" t="s">
        <v>6436</v>
      </c>
      <c r="F3180" s="1471">
        <v>9.55488601E8</v>
      </c>
      <c r="G3180" s="1471">
        <v>9.55488601E8</v>
      </c>
      <c r="H3180" s="1472" t="b">
        <v>1</v>
      </c>
      <c r="I3180" s="1468" t="s">
        <v>6437</v>
      </c>
      <c r="J3180" s="1472" t="b">
        <v>1</v>
      </c>
      <c r="K3180" s="1468" t="s">
        <v>5142</v>
      </c>
      <c r="L3180" s="1471">
        <v>6.620964333E9</v>
      </c>
      <c r="M3180" s="1463" t="s">
        <v>2437</v>
      </c>
      <c r="N3180" s="1463" t="s">
        <v>5608</v>
      </c>
      <c r="O3180" s="1463" t="s">
        <v>5608</v>
      </c>
      <c r="P3180" s="1463" t="s">
        <v>2437</v>
      </c>
    </row>
    <row r="3181" hidden="1">
      <c r="A3181" s="1464">
        <v>3380.0</v>
      </c>
      <c r="B3181" s="1463" t="s">
        <v>6438</v>
      </c>
      <c r="C3181" s="1463" t="s">
        <v>6439</v>
      </c>
      <c r="D3181" s="1469">
        <v>44861.0</v>
      </c>
      <c r="E3181" s="1470" t="s">
        <v>6440</v>
      </c>
      <c r="F3181" s="1471">
        <v>6.15463188E8</v>
      </c>
      <c r="G3181" s="1471">
        <v>6.15463188E8</v>
      </c>
      <c r="H3181" s="1472" t="b">
        <v>0</v>
      </c>
      <c r="I3181" s="1468" t="s">
        <v>76</v>
      </c>
      <c r="J3181" s="1472" t="b">
        <v>0</v>
      </c>
      <c r="K3181" s="1468" t="s">
        <v>5142</v>
      </c>
      <c r="L3181" s="1471">
        <v>6.620964333E9</v>
      </c>
      <c r="M3181" s="1463" t="s">
        <v>2464</v>
      </c>
      <c r="N3181" s="1463" t="s">
        <v>5608</v>
      </c>
      <c r="O3181" s="1463" t="s">
        <v>5608</v>
      </c>
      <c r="P3181" s="1463" t="s">
        <v>2464</v>
      </c>
    </row>
    <row r="3182">
      <c r="A3182" s="1464">
        <v>3381.0</v>
      </c>
      <c r="B3182" s="1463" t="s">
        <v>6442</v>
      </c>
      <c r="C3182" s="1463" t="s">
        <v>6443</v>
      </c>
      <c r="D3182" s="1469">
        <v>44851.0</v>
      </c>
      <c r="E3182" s="1470" t="s">
        <v>6444</v>
      </c>
      <c r="F3182" s="1471">
        <v>9.17029565E8</v>
      </c>
      <c r="G3182" s="1471">
        <v>9.17029565E8</v>
      </c>
      <c r="H3182" s="1472" t="b">
        <v>1</v>
      </c>
      <c r="I3182" s="1468" t="s">
        <v>76</v>
      </c>
      <c r="J3182" s="1472" t="b">
        <v>1</v>
      </c>
      <c r="K3182" s="1468" t="s">
        <v>1077</v>
      </c>
      <c r="L3182" s="1471">
        <v>6.6618258585E10</v>
      </c>
      <c r="M3182" s="1463" t="s">
        <v>2426</v>
      </c>
      <c r="N3182" s="1463" t="s">
        <v>5608</v>
      </c>
      <c r="O3182" s="1463" t="s">
        <v>5608</v>
      </c>
      <c r="P3182" s="1463" t="s">
        <v>2426</v>
      </c>
    </row>
    <row r="3183" hidden="1">
      <c r="A3183" s="1464">
        <v>3382.0</v>
      </c>
      <c r="B3183" s="1463" t="s">
        <v>19371</v>
      </c>
      <c r="C3183" s="1463" t="s">
        <v>19372</v>
      </c>
      <c r="D3183" s="1469">
        <v>44873.0</v>
      </c>
      <c r="E3183" s="1470" t="s">
        <v>19373</v>
      </c>
      <c r="F3183" s="1471">
        <v>6.42436463E8</v>
      </c>
      <c r="G3183" s="1471">
        <v>6.42436463E8</v>
      </c>
      <c r="H3183" s="1472" t="b">
        <v>0</v>
      </c>
      <c r="I3183" s="1468" t="s">
        <v>76</v>
      </c>
      <c r="J3183" s="1472" t="b">
        <v>0</v>
      </c>
      <c r="K3183" s="1468" t="s">
        <v>1204</v>
      </c>
      <c r="L3183" s="1471">
        <v>6.6839565594E10</v>
      </c>
      <c r="M3183" s="1463" t="s">
        <v>2437</v>
      </c>
      <c r="N3183" s="1463" t="s">
        <v>5345</v>
      </c>
      <c r="O3183" s="1474"/>
      <c r="P3183" s="1463" t="s">
        <v>2437</v>
      </c>
    </row>
    <row r="3184" hidden="1">
      <c r="A3184" s="1464">
        <v>3383.0</v>
      </c>
      <c r="B3184" s="1463" t="s">
        <v>19374</v>
      </c>
      <c r="C3184" s="1463" t="s">
        <v>19375</v>
      </c>
      <c r="D3184" s="1469">
        <v>44873.0</v>
      </c>
      <c r="E3184" s="1470" t="s">
        <v>19376</v>
      </c>
      <c r="F3184" s="1471">
        <v>9.22829279E8</v>
      </c>
      <c r="G3184" s="1471">
        <v>9.22829279E8</v>
      </c>
      <c r="H3184" s="1472" t="b">
        <v>0</v>
      </c>
      <c r="I3184" s="1468" t="s">
        <v>76</v>
      </c>
      <c r="J3184" s="1472" t="b">
        <v>0</v>
      </c>
      <c r="K3184" s="1468" t="s">
        <v>1204</v>
      </c>
      <c r="L3184" s="1471">
        <v>6.6839565594E10</v>
      </c>
      <c r="M3184" s="1463" t="s">
        <v>2437</v>
      </c>
      <c r="N3184" s="1463" t="s">
        <v>5006</v>
      </c>
      <c r="P3184" s="1463" t="s">
        <v>2437</v>
      </c>
    </row>
    <row r="3185" hidden="1">
      <c r="A3185" s="1464">
        <v>3384.0</v>
      </c>
      <c r="B3185" s="1463" t="s">
        <v>19377</v>
      </c>
      <c r="C3185" s="1463" t="s">
        <v>19378</v>
      </c>
      <c r="D3185" s="1469">
        <v>44873.0</v>
      </c>
      <c r="E3185" s="1470" t="s">
        <v>19379</v>
      </c>
      <c r="F3185" s="1471">
        <v>6.32151015E8</v>
      </c>
      <c r="G3185" s="1471">
        <v>6.32151015E8</v>
      </c>
      <c r="H3185" s="1472" t="b">
        <v>0</v>
      </c>
      <c r="I3185" s="1468" t="s">
        <v>76</v>
      </c>
      <c r="J3185" s="1472" t="b">
        <v>0</v>
      </c>
      <c r="K3185" s="1468" t="s">
        <v>1204</v>
      </c>
      <c r="L3185" s="1471">
        <v>6.6839565594E10</v>
      </c>
      <c r="M3185" s="1463" t="s">
        <v>2437</v>
      </c>
      <c r="N3185" s="1463" t="s">
        <v>4951</v>
      </c>
      <c r="O3185" s="1474"/>
      <c r="P3185" s="1463" t="s">
        <v>2437</v>
      </c>
    </row>
    <row r="3186" hidden="1">
      <c r="A3186" s="1464">
        <v>3385.0</v>
      </c>
      <c r="B3186" s="1463" t="s">
        <v>19380</v>
      </c>
      <c r="C3186" s="1463" t="s">
        <v>19381</v>
      </c>
      <c r="D3186" s="1469">
        <v>44873.0</v>
      </c>
      <c r="E3186" s="1470" t="s">
        <v>19382</v>
      </c>
      <c r="F3186" s="1471">
        <v>6.42436463E8</v>
      </c>
      <c r="G3186" s="1471">
        <v>6.42436463E8</v>
      </c>
      <c r="H3186" s="1472" t="b">
        <v>0</v>
      </c>
      <c r="I3186" s="1468" t="s">
        <v>76</v>
      </c>
      <c r="J3186" s="1472" t="b">
        <v>0</v>
      </c>
      <c r="K3186" s="1468" t="s">
        <v>1204</v>
      </c>
      <c r="L3186" s="1471">
        <v>6.6839565594E10</v>
      </c>
      <c r="M3186" s="1463" t="s">
        <v>2437</v>
      </c>
      <c r="N3186" s="1474"/>
      <c r="O3186" s="1463" t="s">
        <v>4998</v>
      </c>
      <c r="P3186" s="1463" t="s">
        <v>2437</v>
      </c>
    </row>
    <row r="3187" hidden="1">
      <c r="A3187" s="1464">
        <v>3386.0</v>
      </c>
      <c r="B3187" s="1463" t="s">
        <v>19383</v>
      </c>
      <c r="C3187" s="1463" t="s">
        <v>19384</v>
      </c>
      <c r="D3187" s="1469">
        <v>44873.0</v>
      </c>
      <c r="E3187" s="1470" t="s">
        <v>19385</v>
      </c>
      <c r="F3187" s="1471">
        <v>6.57266559E8</v>
      </c>
      <c r="G3187" s="1471">
        <v>6.57266559E8</v>
      </c>
      <c r="H3187" s="1472" t="b">
        <v>0</v>
      </c>
      <c r="I3187" s="1468" t="s">
        <v>76</v>
      </c>
      <c r="J3187" s="1472" t="b">
        <v>0</v>
      </c>
      <c r="K3187" s="1468" t="s">
        <v>1204</v>
      </c>
      <c r="L3187" s="1471">
        <v>6.6839565594E10</v>
      </c>
      <c r="M3187" s="1463" t="s">
        <v>2437</v>
      </c>
      <c r="N3187" s="1463" t="s">
        <v>4962</v>
      </c>
      <c r="O3187" s="1474"/>
      <c r="P3187" s="1463" t="s">
        <v>2437</v>
      </c>
    </row>
    <row r="3188" hidden="1">
      <c r="A3188" s="1464">
        <v>3387.0</v>
      </c>
      <c r="B3188" s="1463" t="s">
        <v>19386</v>
      </c>
      <c r="C3188" s="1463" t="s">
        <v>19387</v>
      </c>
      <c r="D3188" s="1469">
        <v>44873.0</v>
      </c>
      <c r="E3188" s="1470" t="s">
        <v>19388</v>
      </c>
      <c r="F3188" s="1471">
        <v>6.36249587E8</v>
      </c>
      <c r="G3188" s="1471">
        <v>6.36249587E8</v>
      </c>
      <c r="H3188" s="1472" t="b">
        <v>0</v>
      </c>
      <c r="I3188" s="1468" t="s">
        <v>76</v>
      </c>
      <c r="J3188" s="1472" t="b">
        <v>0</v>
      </c>
      <c r="K3188" s="1468" t="s">
        <v>1204</v>
      </c>
      <c r="L3188" s="1471">
        <v>6.6839565594E10</v>
      </c>
      <c r="M3188" s="1463" t="s">
        <v>2437</v>
      </c>
      <c r="N3188" s="1463" t="s">
        <v>4951</v>
      </c>
      <c r="O3188" s="1474"/>
      <c r="P3188" s="1463" t="s">
        <v>2437</v>
      </c>
    </row>
    <row r="3189">
      <c r="A3189" s="1464">
        <v>3409.0</v>
      </c>
      <c r="B3189" s="1463" t="s">
        <v>6445</v>
      </c>
      <c r="C3189" s="1463" t="s">
        <v>6446</v>
      </c>
      <c r="D3189" s="1469">
        <v>44851.0</v>
      </c>
      <c r="E3189" s="1470" t="s">
        <v>6447</v>
      </c>
      <c r="F3189" s="1471">
        <v>9.53685777E8</v>
      </c>
      <c r="G3189" s="1471">
        <v>9.53685777E8</v>
      </c>
      <c r="H3189" s="1472" t="b">
        <v>1</v>
      </c>
      <c r="I3189" s="1468" t="s">
        <v>76</v>
      </c>
      <c r="J3189" s="1472" t="b">
        <v>1</v>
      </c>
      <c r="K3189" s="1468" t="s">
        <v>1077</v>
      </c>
      <c r="L3189" s="1471">
        <v>6.6618258585E10</v>
      </c>
      <c r="M3189" s="1463" t="s">
        <v>2426</v>
      </c>
      <c r="N3189" s="1463" t="s">
        <v>5608</v>
      </c>
      <c r="O3189" s="1463" t="s">
        <v>5608</v>
      </c>
      <c r="P3189" s="1463" t="s">
        <v>4970</v>
      </c>
    </row>
    <row r="3190">
      <c r="A3190" s="1464">
        <v>3414.0</v>
      </c>
      <c r="B3190" s="1463" t="s">
        <v>6448</v>
      </c>
      <c r="C3190" s="1463" t="s">
        <v>6449</v>
      </c>
      <c r="D3190" s="1469">
        <v>44852.0</v>
      </c>
      <c r="E3190" s="1470" t="s">
        <v>6450</v>
      </c>
      <c r="F3190" s="1471">
        <v>6.58182139E8</v>
      </c>
      <c r="G3190" s="1471">
        <v>6.58182139E8</v>
      </c>
      <c r="H3190" s="1472" t="b">
        <v>1</v>
      </c>
      <c r="I3190" s="1468" t="s">
        <v>76</v>
      </c>
      <c r="J3190" s="1472" t="b">
        <v>1</v>
      </c>
      <c r="K3190" s="1468" t="s">
        <v>1077</v>
      </c>
      <c r="L3190" s="1471">
        <v>6.6618258585E10</v>
      </c>
      <c r="M3190" s="1463" t="s">
        <v>2432</v>
      </c>
      <c r="N3190" s="1463" t="s">
        <v>5608</v>
      </c>
      <c r="O3190" s="1463" t="s">
        <v>5608</v>
      </c>
      <c r="P3190" s="1463" t="s">
        <v>2432</v>
      </c>
    </row>
    <row r="3191" hidden="1">
      <c r="A3191" s="1464">
        <v>3432.0</v>
      </c>
      <c r="B3191" s="1463" t="s">
        <v>19389</v>
      </c>
      <c r="C3191" s="1463" t="s">
        <v>19390</v>
      </c>
      <c r="D3191" s="1469">
        <v>44859.0</v>
      </c>
      <c r="E3191" s="1470" t="s">
        <v>19391</v>
      </c>
      <c r="F3191" s="1471">
        <v>9.69295313E8</v>
      </c>
      <c r="G3191" s="1471">
        <v>9.69295313E8</v>
      </c>
      <c r="H3191" s="1472" t="b">
        <v>0</v>
      </c>
      <c r="I3191" s="1468" t="s">
        <v>76</v>
      </c>
      <c r="J3191" s="1472" t="b">
        <v>0</v>
      </c>
      <c r="K3191" s="1468" t="s">
        <v>16044</v>
      </c>
      <c r="L3191" s="1471">
        <v>6.6629264222E10</v>
      </c>
      <c r="M3191" s="1474"/>
      <c r="N3191" s="1463" t="s">
        <v>4960</v>
      </c>
      <c r="O3191" s="1463" t="s">
        <v>4960</v>
      </c>
      <c r="P3191" s="1474"/>
    </row>
    <row r="3192" hidden="1">
      <c r="A3192" s="1464">
        <v>3439.0</v>
      </c>
      <c r="B3192" s="1463" t="s">
        <v>19392</v>
      </c>
      <c r="C3192" s="1463" t="s">
        <v>19393</v>
      </c>
      <c r="D3192" s="1469">
        <v>44853.0</v>
      </c>
      <c r="E3192" s="1470" t="s">
        <v>19394</v>
      </c>
      <c r="F3192" s="1475">
        <v>6.60989E11</v>
      </c>
      <c r="G3192" s="1475">
        <v>6.60989E11</v>
      </c>
      <c r="H3192" s="1472" t="b">
        <v>0</v>
      </c>
      <c r="I3192" s="1468" t="s">
        <v>76</v>
      </c>
      <c r="J3192" s="1472" t="b">
        <v>1</v>
      </c>
      <c r="K3192" s="1473"/>
      <c r="L3192" s="1473"/>
      <c r="M3192" s="1463" t="s">
        <v>5415</v>
      </c>
      <c r="N3192" s="1463" t="s">
        <v>5415</v>
      </c>
      <c r="O3192" s="1474"/>
      <c r="P3192" s="1474"/>
    </row>
    <row r="3193">
      <c r="A3193" s="1464">
        <v>3440.0</v>
      </c>
      <c r="B3193" s="1463" t="s">
        <v>6451</v>
      </c>
      <c r="C3193" s="1463" t="s">
        <v>6452</v>
      </c>
      <c r="D3193" s="1469">
        <v>44862.0</v>
      </c>
      <c r="E3193" s="1470" t="s">
        <v>6453</v>
      </c>
      <c r="F3193" s="1471">
        <v>4.4651555E7</v>
      </c>
      <c r="G3193" s="1471">
        <v>4.4651555E7</v>
      </c>
      <c r="H3193" s="1472" t="b">
        <v>1</v>
      </c>
      <c r="I3193" s="1468" t="s">
        <v>6358</v>
      </c>
      <c r="J3193" s="1472" t="b">
        <v>1</v>
      </c>
      <c r="K3193" s="1468" t="s">
        <v>5142</v>
      </c>
      <c r="L3193" s="1471">
        <v>6.620964333E9</v>
      </c>
      <c r="M3193" s="1463" t="s">
        <v>2426</v>
      </c>
      <c r="N3193" s="1463" t="s">
        <v>5608</v>
      </c>
      <c r="O3193" s="1463" t="s">
        <v>5608</v>
      </c>
      <c r="P3193" s="1463" t="s">
        <v>2426</v>
      </c>
    </row>
    <row r="3194">
      <c r="A3194" s="1464">
        <v>3441.0</v>
      </c>
      <c r="B3194" s="1463" t="s">
        <v>6454</v>
      </c>
      <c r="C3194" s="1463" t="s">
        <v>6455</v>
      </c>
      <c r="D3194" s="1469">
        <v>44862.0</v>
      </c>
      <c r="E3194" s="1470" t="s">
        <v>6456</v>
      </c>
      <c r="F3194" s="1471">
        <v>4.4651555E7</v>
      </c>
      <c r="G3194" s="1471">
        <v>4.4651555E7</v>
      </c>
      <c r="H3194" s="1472" t="b">
        <v>1</v>
      </c>
      <c r="I3194" s="1468" t="s">
        <v>6358</v>
      </c>
      <c r="J3194" s="1472" t="b">
        <v>1</v>
      </c>
      <c r="K3194" s="1468" t="s">
        <v>5142</v>
      </c>
      <c r="L3194" s="1471">
        <v>6.620964333E9</v>
      </c>
      <c r="M3194" s="1463" t="s">
        <v>2464</v>
      </c>
      <c r="N3194" s="1463" t="s">
        <v>5608</v>
      </c>
      <c r="O3194" s="1463" t="s">
        <v>5608</v>
      </c>
      <c r="P3194" s="1463" t="s">
        <v>2464</v>
      </c>
    </row>
    <row r="3195" hidden="1">
      <c r="A3195" s="1464">
        <v>3450.0</v>
      </c>
      <c r="B3195" s="1463" t="s">
        <v>19395</v>
      </c>
      <c r="C3195" s="1463" t="s">
        <v>19396</v>
      </c>
      <c r="D3195" s="1469">
        <v>44869.0</v>
      </c>
      <c r="E3195" s="1470" t="s">
        <v>19397</v>
      </c>
      <c r="F3195" s="1471">
        <v>6.59291246E8</v>
      </c>
      <c r="G3195" s="1471">
        <v>6.59291246E8</v>
      </c>
      <c r="H3195" s="1472" t="b">
        <v>0</v>
      </c>
      <c r="I3195" s="1468" t="s">
        <v>76</v>
      </c>
      <c r="J3195" s="1472" t="b">
        <v>0</v>
      </c>
      <c r="K3195" s="1468" t="s">
        <v>16044</v>
      </c>
      <c r="L3195" s="1471">
        <v>6.6629264222E10</v>
      </c>
      <c r="M3195" s="1463" t="s">
        <v>2432</v>
      </c>
      <c r="N3195" s="1463" t="s">
        <v>4931</v>
      </c>
      <c r="O3195" s="1463" t="s">
        <v>4931</v>
      </c>
      <c r="P3195" s="1463" t="s">
        <v>2432</v>
      </c>
    </row>
    <row r="3196" hidden="1">
      <c r="A3196" s="1464">
        <v>3452.0</v>
      </c>
      <c r="B3196" s="1463" t="s">
        <v>19398</v>
      </c>
      <c r="C3196" s="1463" t="s">
        <v>19399</v>
      </c>
      <c r="D3196" s="1469">
        <v>44860.0</v>
      </c>
      <c r="E3196" s="1470" t="s">
        <v>19400</v>
      </c>
      <c r="F3196" s="1471">
        <v>9.58922479E8</v>
      </c>
      <c r="G3196" s="1471">
        <v>9.58922479E8</v>
      </c>
      <c r="H3196" s="1472" t="b">
        <v>0</v>
      </c>
      <c r="I3196" s="1468" t="s">
        <v>263</v>
      </c>
      <c r="J3196" s="1472" t="b">
        <v>0</v>
      </c>
      <c r="K3196" s="1468" t="s">
        <v>14736</v>
      </c>
      <c r="L3196" s="1471">
        <v>6.6944964881E10</v>
      </c>
      <c r="M3196" s="1463" t="s">
        <v>2426</v>
      </c>
      <c r="N3196" s="1463" t="s">
        <v>263</v>
      </c>
      <c r="O3196" s="1463" t="s">
        <v>263</v>
      </c>
      <c r="P3196" s="1463" t="s">
        <v>2426</v>
      </c>
    </row>
    <row r="3197">
      <c r="A3197" s="1464">
        <v>3453.0</v>
      </c>
      <c r="B3197" s="1463" t="s">
        <v>6457</v>
      </c>
      <c r="C3197" s="1463" t="s">
        <v>6458</v>
      </c>
      <c r="D3197" s="1469">
        <v>44855.0</v>
      </c>
      <c r="E3197" s="1470" t="s">
        <v>6459</v>
      </c>
      <c r="F3197" s="1471">
        <v>3.8418999E7</v>
      </c>
      <c r="G3197" s="1471">
        <v>3.8418999E7</v>
      </c>
      <c r="H3197" s="1472" t="b">
        <v>1</v>
      </c>
      <c r="I3197" s="1468" t="s">
        <v>263</v>
      </c>
      <c r="J3197" s="1472" t="b">
        <v>1</v>
      </c>
      <c r="K3197" s="1468" t="s">
        <v>5142</v>
      </c>
      <c r="L3197" s="1471">
        <v>6.620964333E9</v>
      </c>
      <c r="M3197" s="1463" t="s">
        <v>2464</v>
      </c>
      <c r="N3197" s="1463" t="s">
        <v>5608</v>
      </c>
      <c r="O3197" s="1463" t="s">
        <v>5608</v>
      </c>
      <c r="P3197" s="1463" t="s">
        <v>2464</v>
      </c>
    </row>
    <row r="3198" hidden="1">
      <c r="A3198" s="1464">
        <v>3456.0</v>
      </c>
      <c r="B3198" s="1463" t="s">
        <v>19401</v>
      </c>
      <c r="C3198" s="1463" t="s">
        <v>19402</v>
      </c>
      <c r="D3198" s="1469">
        <v>44859.0</v>
      </c>
      <c r="E3198" s="1470" t="s">
        <v>19403</v>
      </c>
      <c r="F3198" s="1471">
        <v>6.42262244E8</v>
      </c>
      <c r="G3198" s="1471">
        <v>6.42262244E8</v>
      </c>
      <c r="H3198" s="1472" t="b">
        <v>0</v>
      </c>
      <c r="I3198" s="1468" t="s">
        <v>76</v>
      </c>
      <c r="J3198" s="1472" t="b">
        <v>0</v>
      </c>
      <c r="K3198" s="1468" t="s">
        <v>4936</v>
      </c>
      <c r="L3198" s="1471">
        <v>6.6909921784E10</v>
      </c>
      <c r="M3198" s="1463" t="s">
        <v>2464</v>
      </c>
      <c r="N3198" s="1463" t="s">
        <v>8535</v>
      </c>
      <c r="O3198" s="1474"/>
      <c r="P3198" s="1463" t="s">
        <v>2464</v>
      </c>
    </row>
    <row r="3199">
      <c r="A3199" s="1464">
        <v>3457.0</v>
      </c>
      <c r="B3199" s="1463" t="s">
        <v>6460</v>
      </c>
      <c r="C3199" s="1463" t="s">
        <v>6460</v>
      </c>
      <c r="D3199" s="1469">
        <v>44859.0</v>
      </c>
      <c r="E3199" s="1470" t="s">
        <v>6461</v>
      </c>
      <c r="F3199" s="1471">
        <v>7.6356999E7</v>
      </c>
      <c r="G3199" s="1471">
        <v>7.6356999E7</v>
      </c>
      <c r="H3199" s="1472" t="b">
        <v>1</v>
      </c>
      <c r="I3199" s="1468" t="s">
        <v>244</v>
      </c>
      <c r="J3199" s="1472" t="b">
        <v>1</v>
      </c>
      <c r="K3199" s="1468" t="s">
        <v>5142</v>
      </c>
      <c r="L3199" s="1471">
        <v>6.620964333E9</v>
      </c>
      <c r="M3199" s="1463" t="s">
        <v>2536</v>
      </c>
      <c r="N3199" s="1463" t="s">
        <v>5608</v>
      </c>
      <c r="O3199" s="1463" t="s">
        <v>5608</v>
      </c>
      <c r="P3199" s="1463" t="s">
        <v>10188</v>
      </c>
    </row>
    <row r="3200" hidden="1">
      <c r="A3200" s="1464">
        <v>3458.0</v>
      </c>
      <c r="B3200" s="1463" t="s">
        <v>19404</v>
      </c>
      <c r="C3200" s="1463" t="s">
        <v>19405</v>
      </c>
      <c r="D3200" s="1469">
        <v>44869.0</v>
      </c>
      <c r="E3200" s="1470" t="s">
        <v>19406</v>
      </c>
      <c r="F3200" s="1471">
        <v>8.08344889E8</v>
      </c>
      <c r="G3200" s="1471">
        <v>8.08344889E8</v>
      </c>
      <c r="H3200" s="1472" t="b">
        <v>0</v>
      </c>
      <c r="I3200" s="1468" t="s">
        <v>76</v>
      </c>
      <c r="J3200" s="1472" t="b">
        <v>0</v>
      </c>
      <c r="K3200" s="1468" t="s">
        <v>5142</v>
      </c>
      <c r="L3200" s="1471">
        <v>6.620964333E9</v>
      </c>
      <c r="M3200" s="1463" t="s">
        <v>2432</v>
      </c>
      <c r="N3200" s="1474"/>
      <c r="O3200" s="1463" t="s">
        <v>5465</v>
      </c>
      <c r="P3200" s="1463" t="s">
        <v>2432</v>
      </c>
    </row>
    <row r="3201" hidden="1">
      <c r="A3201" s="1464">
        <v>3459.0</v>
      </c>
      <c r="B3201" s="1463" t="s">
        <v>19407</v>
      </c>
      <c r="C3201" s="1463" t="s">
        <v>19408</v>
      </c>
      <c r="D3201" s="1469">
        <v>44869.0</v>
      </c>
      <c r="E3201" s="1470" t="s">
        <v>19409</v>
      </c>
      <c r="F3201" s="1471">
        <v>6.57286246E8</v>
      </c>
      <c r="G3201" s="1471">
        <v>6.57286246E8</v>
      </c>
      <c r="H3201" s="1472" t="b">
        <v>0</v>
      </c>
      <c r="I3201" s="1468" t="s">
        <v>76</v>
      </c>
      <c r="J3201" s="1472" t="b">
        <v>0</v>
      </c>
      <c r="K3201" s="1468" t="s">
        <v>1204</v>
      </c>
      <c r="L3201" s="1471">
        <v>6.6839565594E10</v>
      </c>
      <c r="M3201" s="1463" t="s">
        <v>2432</v>
      </c>
      <c r="N3201" s="1463" t="s">
        <v>5249</v>
      </c>
      <c r="O3201" s="1463" t="s">
        <v>4931</v>
      </c>
      <c r="P3201" s="1463" t="s">
        <v>2432</v>
      </c>
    </row>
    <row r="3202" hidden="1">
      <c r="A3202" s="1464">
        <v>3460.0</v>
      </c>
      <c r="B3202" s="1463" t="s">
        <v>19410</v>
      </c>
      <c r="C3202" s="1463" t="s">
        <v>19411</v>
      </c>
      <c r="D3202" s="1469">
        <v>44859.0</v>
      </c>
      <c r="E3202" s="1470" t="s">
        <v>19412</v>
      </c>
      <c r="F3202" s="1471">
        <v>8.30660037E8</v>
      </c>
      <c r="G3202" s="1471">
        <v>8.30660037E8</v>
      </c>
      <c r="H3202" s="1472" t="b">
        <v>0</v>
      </c>
      <c r="I3202" s="1468" t="s">
        <v>5608</v>
      </c>
      <c r="J3202" s="1472" t="b">
        <v>0</v>
      </c>
      <c r="K3202" s="1468" t="s">
        <v>14075</v>
      </c>
      <c r="L3202" s="1471">
        <v>6.6956633642E10</v>
      </c>
      <c r="M3202" s="1474"/>
      <c r="N3202" s="1463" t="s">
        <v>5608</v>
      </c>
      <c r="O3202" s="1463" t="s">
        <v>5608</v>
      </c>
      <c r="P3202" s="1474"/>
    </row>
    <row r="3203">
      <c r="A3203" s="1464">
        <v>3461.0</v>
      </c>
      <c r="B3203" s="1463" t="s">
        <v>6463</v>
      </c>
      <c r="C3203" s="1463" t="s">
        <v>6464</v>
      </c>
      <c r="D3203" s="1469">
        <v>44860.0</v>
      </c>
      <c r="E3203" s="1470" t="s">
        <v>6465</v>
      </c>
      <c r="F3203" s="1471">
        <v>6.55140424E8</v>
      </c>
      <c r="G3203" s="1471">
        <v>6.55140424E8</v>
      </c>
      <c r="H3203" s="1472" t="b">
        <v>1</v>
      </c>
      <c r="I3203" s="1468" t="s">
        <v>76</v>
      </c>
      <c r="J3203" s="1472" t="b">
        <v>1</v>
      </c>
      <c r="K3203" s="1468" t="s">
        <v>1077</v>
      </c>
      <c r="L3203" s="1471">
        <v>6.6618258585E10</v>
      </c>
      <c r="M3203" s="1463" t="s">
        <v>2426</v>
      </c>
      <c r="N3203" s="1463" t="s">
        <v>5608</v>
      </c>
      <c r="O3203" s="1463" t="s">
        <v>5608</v>
      </c>
      <c r="P3203" s="1463" t="s">
        <v>5582</v>
      </c>
    </row>
    <row r="3204" hidden="1">
      <c r="A3204" s="1464">
        <v>3462.0</v>
      </c>
      <c r="B3204" s="1463" t="s">
        <v>15785</v>
      </c>
      <c r="C3204" s="1463" t="s">
        <v>15786</v>
      </c>
      <c r="D3204" s="1469">
        <v>44331.0</v>
      </c>
      <c r="E3204" s="1470" t="s">
        <v>19413</v>
      </c>
      <c r="F3204" s="1471">
        <v>2.4319499E7</v>
      </c>
      <c r="G3204" s="1471">
        <v>6.57168436E8</v>
      </c>
      <c r="H3204" s="1472" t="b">
        <v>0</v>
      </c>
      <c r="I3204" s="1468" t="s">
        <v>76</v>
      </c>
      <c r="J3204" s="1472" t="b">
        <v>0</v>
      </c>
      <c r="K3204" s="1468" t="s">
        <v>4940</v>
      </c>
      <c r="L3204" s="1471">
        <v>6.68193916E10</v>
      </c>
      <c r="M3204" s="1463" t="s">
        <v>5374</v>
      </c>
      <c r="N3204" s="1463" t="s">
        <v>5374</v>
      </c>
      <c r="O3204" s="1474"/>
      <c r="P3204" s="1474"/>
    </row>
    <row r="3205">
      <c r="A3205" s="1464">
        <v>3463.0</v>
      </c>
      <c r="B3205" s="1463" t="s">
        <v>6467</v>
      </c>
      <c r="C3205" s="1463" t="s">
        <v>6468</v>
      </c>
      <c r="D3205" s="1469">
        <v>44893.0</v>
      </c>
      <c r="E3205" s="1470" t="s">
        <v>6469</v>
      </c>
      <c r="F3205" s="1471">
        <v>9.81027809E8</v>
      </c>
      <c r="G3205" s="1471">
        <v>9.81027809E8</v>
      </c>
      <c r="H3205" s="1472" t="b">
        <v>1</v>
      </c>
      <c r="I3205" s="1468" t="s">
        <v>6358</v>
      </c>
      <c r="J3205" s="1472" t="b">
        <v>1</v>
      </c>
      <c r="K3205" s="1468" t="s">
        <v>5142</v>
      </c>
      <c r="L3205" s="1471">
        <v>6.620964333E9</v>
      </c>
      <c r="M3205" s="1463" t="s">
        <v>2464</v>
      </c>
      <c r="N3205" s="1463" t="s">
        <v>5608</v>
      </c>
      <c r="O3205" s="1463" t="s">
        <v>5608</v>
      </c>
      <c r="P3205" s="1463" t="s">
        <v>10666</v>
      </c>
    </row>
    <row r="3206" hidden="1">
      <c r="A3206" s="1464">
        <v>3464.0</v>
      </c>
      <c r="B3206" s="1463" t="s">
        <v>19414</v>
      </c>
      <c r="C3206" s="1463" t="s">
        <v>19415</v>
      </c>
      <c r="D3206" s="1469">
        <v>44880.0</v>
      </c>
      <c r="E3206" s="1470" t="s">
        <v>19416</v>
      </c>
      <c r="F3206" s="1471">
        <v>2.1141289E7</v>
      </c>
      <c r="G3206" s="1471">
        <v>2.1141289E7</v>
      </c>
      <c r="H3206" s="1472" t="b">
        <v>0</v>
      </c>
      <c r="I3206" s="1468" t="s">
        <v>76</v>
      </c>
      <c r="J3206" s="1472" t="b">
        <v>0</v>
      </c>
      <c r="K3206" s="1468" t="s">
        <v>13602</v>
      </c>
      <c r="L3206" s="1476"/>
      <c r="M3206" s="1463" t="s">
        <v>2426</v>
      </c>
      <c r="N3206" s="1463" t="s">
        <v>5052</v>
      </c>
      <c r="O3206" s="1463" t="s">
        <v>5052</v>
      </c>
      <c r="P3206" s="1463" t="s">
        <v>6400</v>
      </c>
    </row>
    <row r="3207" hidden="1">
      <c r="A3207" s="1464">
        <v>3465.0</v>
      </c>
      <c r="B3207" s="1463" t="s">
        <v>19417</v>
      </c>
      <c r="C3207" s="1463" t="s">
        <v>19418</v>
      </c>
      <c r="D3207" s="1469">
        <v>44880.0</v>
      </c>
      <c r="E3207" s="1470" t="s">
        <v>19419</v>
      </c>
      <c r="F3207" s="1471">
        <v>2.1141289E7</v>
      </c>
      <c r="G3207" s="1471">
        <v>2.1141289E7</v>
      </c>
      <c r="H3207" s="1472" t="b">
        <v>0</v>
      </c>
      <c r="I3207" s="1468" t="s">
        <v>76</v>
      </c>
      <c r="J3207" s="1472" t="b">
        <v>0</v>
      </c>
      <c r="K3207" s="1468" t="s">
        <v>6480</v>
      </c>
      <c r="L3207" s="1471">
        <v>6.6647253923E10</v>
      </c>
      <c r="M3207" s="1463" t="s">
        <v>2426</v>
      </c>
      <c r="N3207" s="1463" t="s">
        <v>4998</v>
      </c>
      <c r="O3207" s="1463" t="s">
        <v>4998</v>
      </c>
      <c r="P3207" s="1463" t="s">
        <v>2426</v>
      </c>
    </row>
    <row r="3208" hidden="1">
      <c r="A3208" s="1464">
        <v>3466.0</v>
      </c>
      <c r="B3208" s="1463" t="s">
        <v>19420</v>
      </c>
      <c r="C3208" s="1463" t="s">
        <v>19421</v>
      </c>
      <c r="D3208" s="1469">
        <v>44865.0</v>
      </c>
      <c r="E3208" s="1470" t="s">
        <v>19422</v>
      </c>
      <c r="F3208" s="1471">
        <v>2.7968888E7</v>
      </c>
      <c r="G3208" s="1471">
        <v>2.7968888E7</v>
      </c>
      <c r="H3208" s="1472" t="b">
        <v>0</v>
      </c>
      <c r="I3208" s="1468" t="s">
        <v>76</v>
      </c>
      <c r="J3208" s="1472" t="b">
        <v>0</v>
      </c>
      <c r="K3208" s="1468" t="s">
        <v>4936</v>
      </c>
      <c r="L3208" s="1471">
        <v>6.6909921784E10</v>
      </c>
      <c r="M3208" s="1463" t="s">
        <v>2464</v>
      </c>
      <c r="N3208" s="1474"/>
      <c r="O3208" s="1463" t="s">
        <v>4945</v>
      </c>
      <c r="P3208" s="1463" t="s">
        <v>5117</v>
      </c>
    </row>
    <row r="3209" hidden="1">
      <c r="A3209" s="1464">
        <v>3467.0</v>
      </c>
      <c r="B3209" s="1463" t="s">
        <v>19423</v>
      </c>
      <c r="C3209" s="1463" t="s">
        <v>19424</v>
      </c>
      <c r="D3209" s="1469">
        <v>44363.0</v>
      </c>
      <c r="E3209" s="1470" t="s">
        <v>19425</v>
      </c>
      <c r="F3209" s="1471">
        <v>9.97564262E8</v>
      </c>
      <c r="G3209" s="1471">
        <v>9.97564262E8</v>
      </c>
      <c r="H3209" s="1472" t="b">
        <v>0</v>
      </c>
      <c r="I3209" s="1468" t="s">
        <v>76</v>
      </c>
      <c r="J3209" s="1472" t="b">
        <v>1</v>
      </c>
      <c r="K3209" s="1468" t="s">
        <v>16262</v>
      </c>
      <c r="L3209" s="1471">
        <v>6.6876265441E10</v>
      </c>
      <c r="M3209" s="1463" t="s">
        <v>2426</v>
      </c>
      <c r="N3209" s="1463" t="s">
        <v>5006</v>
      </c>
      <c r="P3209" s="1463" t="s">
        <v>2426</v>
      </c>
    </row>
    <row r="3210" hidden="1">
      <c r="A3210" s="1464">
        <v>3468.0</v>
      </c>
      <c r="B3210" s="1463" t="s">
        <v>19426</v>
      </c>
      <c r="C3210" s="1463" t="s">
        <v>19427</v>
      </c>
      <c r="D3210" s="1469">
        <v>44791.0</v>
      </c>
      <c r="E3210" s="1470" t="s">
        <v>19428</v>
      </c>
      <c r="F3210" s="1471">
        <v>2.6563939E7</v>
      </c>
      <c r="G3210" s="1471">
        <v>6.18236932E8</v>
      </c>
      <c r="H3210" s="1472" t="b">
        <v>0</v>
      </c>
      <c r="I3210" s="1468" t="s">
        <v>76</v>
      </c>
      <c r="J3210" s="1472" t="b">
        <v>0</v>
      </c>
      <c r="K3210" s="1473"/>
      <c r="L3210" s="1473"/>
      <c r="M3210" s="1474"/>
      <c r="N3210" s="1474"/>
      <c r="O3210" s="1474"/>
      <c r="P3210" s="1474"/>
    </row>
    <row r="3211" hidden="1">
      <c r="A3211" s="1464">
        <v>3469.0</v>
      </c>
      <c r="B3211" s="1463" t="s">
        <v>19429</v>
      </c>
      <c r="C3211" s="1463" t="s">
        <v>19429</v>
      </c>
      <c r="D3211" s="1469">
        <v>44862.0</v>
      </c>
      <c r="E3211" s="1470" t="s">
        <v>19430</v>
      </c>
      <c r="F3211" s="1471">
        <v>2.7968888E7</v>
      </c>
      <c r="G3211" s="1471">
        <v>2.7968888E7</v>
      </c>
      <c r="H3211" s="1472" t="b">
        <v>0</v>
      </c>
      <c r="I3211" s="1468" t="s">
        <v>76</v>
      </c>
      <c r="J3211" s="1472" t="b">
        <v>1</v>
      </c>
      <c r="K3211" s="1468" t="s">
        <v>5142</v>
      </c>
      <c r="L3211" s="1471">
        <v>6.620964333E9</v>
      </c>
      <c r="M3211" s="1463" t="s">
        <v>4962</v>
      </c>
      <c r="N3211" s="1463" t="s">
        <v>4962</v>
      </c>
      <c r="O3211" s="1474"/>
      <c r="P3211" s="1474"/>
    </row>
    <row r="3212" hidden="1">
      <c r="A3212" s="1464">
        <v>3470.0</v>
      </c>
      <c r="B3212" s="1463" t="s">
        <v>19431</v>
      </c>
      <c r="C3212" s="1463" t="s">
        <v>19431</v>
      </c>
      <c r="D3212" s="1469">
        <v>44862.0</v>
      </c>
      <c r="E3212" s="1470" t="s">
        <v>19432</v>
      </c>
      <c r="F3212" s="1471">
        <v>2.7968888E7</v>
      </c>
      <c r="G3212" s="1471">
        <v>2.7968888E7</v>
      </c>
      <c r="H3212" s="1472" t="b">
        <v>0</v>
      </c>
      <c r="I3212" s="1468" t="s">
        <v>76</v>
      </c>
      <c r="J3212" s="1472" t="b">
        <v>1</v>
      </c>
      <c r="K3212" s="1473"/>
      <c r="L3212" s="1473"/>
      <c r="M3212" s="1463" t="s">
        <v>4962</v>
      </c>
      <c r="N3212" s="1463" t="s">
        <v>4962</v>
      </c>
      <c r="O3212" s="1474"/>
      <c r="P3212" s="1474"/>
    </row>
    <row r="3213">
      <c r="A3213" s="1464">
        <v>3471.0</v>
      </c>
      <c r="B3213" s="1463" t="s">
        <v>6470</v>
      </c>
      <c r="C3213" s="1463" t="s">
        <v>6471</v>
      </c>
      <c r="D3213" s="1469">
        <v>44892.0</v>
      </c>
      <c r="E3213" s="1470" t="s">
        <v>6472</v>
      </c>
      <c r="F3213" s="1471">
        <v>9.52202741E8</v>
      </c>
      <c r="G3213" s="1471">
        <v>9.52202741E8</v>
      </c>
      <c r="H3213" s="1472" t="b">
        <v>1</v>
      </c>
      <c r="I3213" s="1468" t="s">
        <v>76</v>
      </c>
      <c r="J3213" s="1472" t="b">
        <v>1</v>
      </c>
      <c r="K3213" s="1468" t="s">
        <v>5142</v>
      </c>
      <c r="L3213" s="1471">
        <v>6.620964333E9</v>
      </c>
      <c r="M3213" s="1463" t="s">
        <v>2464</v>
      </c>
      <c r="N3213" s="1463" t="s">
        <v>5608</v>
      </c>
      <c r="O3213" s="1463" t="s">
        <v>5608</v>
      </c>
      <c r="P3213" s="1463" t="s">
        <v>5094</v>
      </c>
    </row>
    <row r="3214" hidden="1">
      <c r="A3214" s="1464">
        <v>3472.0</v>
      </c>
      <c r="B3214" s="1463" t="s">
        <v>19433</v>
      </c>
      <c r="C3214" s="1463" t="s">
        <v>19433</v>
      </c>
      <c r="D3214" s="1469">
        <v>44892.0</v>
      </c>
      <c r="E3214" s="1470" t="s">
        <v>19434</v>
      </c>
      <c r="F3214" s="1471">
        <v>8.09146636E8</v>
      </c>
      <c r="G3214" s="1471">
        <v>8.09146636E8</v>
      </c>
      <c r="H3214" s="1472" t="b">
        <v>0</v>
      </c>
      <c r="I3214" s="1468" t="s">
        <v>244</v>
      </c>
      <c r="J3214" s="1472" t="b">
        <v>0</v>
      </c>
      <c r="K3214" s="1468" t="s">
        <v>5142</v>
      </c>
      <c r="L3214" s="1471">
        <v>6.620964333E9</v>
      </c>
      <c r="M3214" s="1463" t="s">
        <v>2426</v>
      </c>
      <c r="N3214" s="1463" t="s">
        <v>244</v>
      </c>
      <c r="O3214" s="1463" t="s">
        <v>244</v>
      </c>
      <c r="P3214" s="1463" t="s">
        <v>2426</v>
      </c>
    </row>
    <row r="3215">
      <c r="A3215" s="1464">
        <v>3473.0</v>
      </c>
      <c r="B3215" s="1463" t="s">
        <v>6474</v>
      </c>
      <c r="C3215" s="1463" t="s">
        <v>6475</v>
      </c>
      <c r="D3215" s="1469">
        <v>44869.0</v>
      </c>
      <c r="E3215" s="1470" t="s">
        <v>6476</v>
      </c>
      <c r="F3215" s="1471">
        <v>3.2533543E7</v>
      </c>
      <c r="G3215" s="1471">
        <v>3.2533543E7</v>
      </c>
      <c r="H3215" s="1472" t="b">
        <v>1</v>
      </c>
      <c r="I3215" s="1468" t="s">
        <v>5608</v>
      </c>
      <c r="J3215" s="1472" t="b">
        <v>1</v>
      </c>
      <c r="K3215" s="1468" t="s">
        <v>5142</v>
      </c>
      <c r="L3215" s="1471">
        <v>6.620964333E9</v>
      </c>
      <c r="M3215" s="1463" t="s">
        <v>2464</v>
      </c>
      <c r="N3215" s="1463" t="s">
        <v>5608</v>
      </c>
      <c r="O3215" s="1463" t="s">
        <v>5608</v>
      </c>
      <c r="P3215" s="1463" t="s">
        <v>10835</v>
      </c>
    </row>
    <row r="3216">
      <c r="A3216" s="1464">
        <v>3474.0</v>
      </c>
      <c r="B3216" s="1463" t="s">
        <v>6477</v>
      </c>
      <c r="C3216" s="1463" t="s">
        <v>6478</v>
      </c>
      <c r="D3216" s="1469">
        <v>45264.0</v>
      </c>
      <c r="E3216" s="1470" t="s">
        <v>6479</v>
      </c>
      <c r="F3216" s="1471">
        <v>2.1141289E7</v>
      </c>
      <c r="G3216" s="1471">
        <v>2.1141289E7</v>
      </c>
      <c r="H3216" s="1472" t="b">
        <v>1</v>
      </c>
      <c r="I3216" s="1468" t="s">
        <v>76</v>
      </c>
      <c r="J3216" s="1472" t="b">
        <v>1</v>
      </c>
      <c r="K3216" s="1468" t="s">
        <v>6480</v>
      </c>
      <c r="L3216" s="1471">
        <v>6.6647253923E10</v>
      </c>
      <c r="M3216" s="1463" t="s">
        <v>2937</v>
      </c>
      <c r="N3216" s="1463" t="s">
        <v>5608</v>
      </c>
      <c r="O3216" s="1463" t="s">
        <v>5608</v>
      </c>
      <c r="P3216" s="1463" t="s">
        <v>8957</v>
      </c>
    </row>
    <row r="3217">
      <c r="A3217" s="1464">
        <v>3475.0</v>
      </c>
      <c r="B3217" s="1463" t="s">
        <v>6481</v>
      </c>
      <c r="C3217" s="1463" t="s">
        <v>6482</v>
      </c>
      <c r="D3217" s="1469">
        <v>44874.0</v>
      </c>
      <c r="E3217" s="1470" t="s">
        <v>6483</v>
      </c>
      <c r="F3217" s="1471">
        <v>8.34796518E8</v>
      </c>
      <c r="G3217" s="1471">
        <v>8.34796518E8</v>
      </c>
      <c r="H3217" s="1472" t="b">
        <v>1</v>
      </c>
      <c r="I3217" s="1468" t="s">
        <v>76</v>
      </c>
      <c r="J3217" s="1472" t="b">
        <v>1</v>
      </c>
      <c r="K3217" s="1468" t="s">
        <v>1077</v>
      </c>
      <c r="L3217" s="1471">
        <v>6.6618258585E10</v>
      </c>
      <c r="M3217" s="1463" t="s">
        <v>3363</v>
      </c>
      <c r="N3217" s="1463" t="s">
        <v>9778</v>
      </c>
      <c r="O3217" s="1463" t="s">
        <v>9778</v>
      </c>
      <c r="P3217" s="1463" t="s">
        <v>3363</v>
      </c>
    </row>
    <row r="3218" hidden="1">
      <c r="A3218" s="1464">
        <v>3476.0</v>
      </c>
      <c r="B3218" s="1463" t="s">
        <v>19435</v>
      </c>
      <c r="C3218" s="1463" t="s">
        <v>19435</v>
      </c>
      <c r="D3218" s="1469">
        <v>44897.0</v>
      </c>
      <c r="E3218" s="1470" t="s">
        <v>19436</v>
      </c>
      <c r="F3218" s="1471">
        <v>6.28718777E8</v>
      </c>
      <c r="G3218" s="1471">
        <v>6.28718777E8</v>
      </c>
      <c r="H3218" s="1472" t="b">
        <v>0</v>
      </c>
      <c r="I3218" s="1468" t="s">
        <v>76</v>
      </c>
      <c r="J3218" s="1472" t="b">
        <v>0</v>
      </c>
      <c r="K3218" s="1468" t="s">
        <v>5142</v>
      </c>
      <c r="L3218" s="1471">
        <v>6.620964333E9</v>
      </c>
      <c r="M3218" s="1463" t="s">
        <v>2426</v>
      </c>
      <c r="N3218" s="1463" t="s">
        <v>12525</v>
      </c>
      <c r="O3218" s="1463" t="s">
        <v>5370</v>
      </c>
      <c r="P3218" s="1463" t="s">
        <v>2426</v>
      </c>
    </row>
    <row r="3219" hidden="1">
      <c r="A3219" s="1464">
        <v>3477.0</v>
      </c>
      <c r="B3219" s="1463" t="s">
        <v>19437</v>
      </c>
      <c r="C3219" s="1463" t="s">
        <v>19438</v>
      </c>
      <c r="D3219" s="1469">
        <v>44872.0</v>
      </c>
      <c r="E3219" s="1470" t="s">
        <v>19439</v>
      </c>
      <c r="F3219" s="1475">
        <v>6.60924E11</v>
      </c>
      <c r="G3219" s="1475">
        <v>6.60924E11</v>
      </c>
      <c r="H3219" s="1472" t="b">
        <v>0</v>
      </c>
      <c r="I3219" s="1468" t="s">
        <v>76</v>
      </c>
      <c r="J3219" s="1472" t="b">
        <v>1</v>
      </c>
      <c r="K3219" s="1473"/>
      <c r="L3219" s="1473"/>
      <c r="M3219" s="1463" t="s">
        <v>2937</v>
      </c>
      <c r="N3219" s="1474"/>
      <c r="O3219" s="1474"/>
      <c r="P3219" s="1463" t="s">
        <v>2937</v>
      </c>
    </row>
    <row r="3220" hidden="1">
      <c r="A3220" s="1464">
        <v>3478.0</v>
      </c>
      <c r="B3220" s="1463" t="s">
        <v>19440</v>
      </c>
      <c r="C3220" s="1463" t="s">
        <v>19440</v>
      </c>
      <c r="D3220" s="1469">
        <v>44880.0</v>
      </c>
      <c r="E3220" s="1470" t="s">
        <v>19441</v>
      </c>
      <c r="F3220" s="1471">
        <v>9.31207832E8</v>
      </c>
      <c r="G3220" s="1471">
        <v>9.31207832E8</v>
      </c>
      <c r="H3220" s="1472" t="b">
        <v>0</v>
      </c>
      <c r="I3220" s="1468" t="s">
        <v>6742</v>
      </c>
      <c r="J3220" s="1472" t="b">
        <v>0</v>
      </c>
      <c r="K3220" s="1468" t="s">
        <v>5142</v>
      </c>
      <c r="L3220" s="1471">
        <v>6.620964333E9</v>
      </c>
      <c r="M3220" s="1463" t="s">
        <v>2426</v>
      </c>
      <c r="N3220" s="1463" t="s">
        <v>6742</v>
      </c>
      <c r="O3220" s="1463" t="s">
        <v>6742</v>
      </c>
      <c r="P3220" s="1463" t="s">
        <v>2426</v>
      </c>
    </row>
    <row r="3221">
      <c r="A3221" s="1464">
        <v>3479.0</v>
      </c>
      <c r="B3221" s="1463" t="s">
        <v>6484</v>
      </c>
      <c r="C3221" s="1463" t="s">
        <v>6485</v>
      </c>
      <c r="D3221" s="1469">
        <v>44893.0</v>
      </c>
      <c r="E3221" s="1470" t="s">
        <v>6486</v>
      </c>
      <c r="F3221" s="1471">
        <v>6.21654545E8</v>
      </c>
      <c r="G3221" s="1471">
        <v>9.71652804E8</v>
      </c>
      <c r="H3221" s="1472" t="b">
        <v>1</v>
      </c>
      <c r="I3221" s="1468" t="s">
        <v>263</v>
      </c>
      <c r="J3221" s="1472" t="b">
        <v>1</v>
      </c>
      <c r="K3221" s="1468" t="s">
        <v>5142</v>
      </c>
      <c r="L3221" s="1471">
        <v>6.620964333E9</v>
      </c>
      <c r="M3221" s="1463" t="s">
        <v>2437</v>
      </c>
      <c r="N3221" s="1463" t="s">
        <v>9778</v>
      </c>
      <c r="O3221" s="1463" t="s">
        <v>9778</v>
      </c>
      <c r="P3221" s="1463" t="s">
        <v>7354</v>
      </c>
    </row>
    <row r="3222" hidden="1">
      <c r="A3222" s="1464">
        <v>3480.0</v>
      </c>
      <c r="B3222" s="1463" t="s">
        <v>19442</v>
      </c>
      <c r="C3222" s="1463" t="s">
        <v>19442</v>
      </c>
      <c r="D3222" s="1469">
        <v>44876.0</v>
      </c>
      <c r="E3222" s="1470" t="s">
        <v>19443</v>
      </c>
      <c r="F3222" s="1471">
        <v>2.2249977E7</v>
      </c>
      <c r="G3222" s="1471">
        <v>2.2249977E7</v>
      </c>
      <c r="H3222" s="1472" t="b">
        <v>0</v>
      </c>
      <c r="I3222" s="1468" t="s">
        <v>76</v>
      </c>
      <c r="J3222" s="1472" t="b">
        <v>0</v>
      </c>
      <c r="K3222" s="1468" t="s">
        <v>16044</v>
      </c>
      <c r="L3222" s="1471">
        <v>6.6629264222E10</v>
      </c>
      <c r="M3222" s="1474"/>
      <c r="N3222" s="1463" t="s">
        <v>5262</v>
      </c>
      <c r="O3222" s="1463" t="s">
        <v>5262</v>
      </c>
    </row>
    <row r="3223">
      <c r="A3223" s="1464">
        <v>3481.0</v>
      </c>
      <c r="B3223" s="1463" t="s">
        <v>6487</v>
      </c>
      <c r="C3223" s="1463" t="s">
        <v>6488</v>
      </c>
      <c r="D3223" s="1469">
        <v>44880.0</v>
      </c>
      <c r="E3223" s="1470" t="s">
        <v>6489</v>
      </c>
      <c r="F3223" s="1471">
        <v>5.3214828E7</v>
      </c>
      <c r="G3223" s="1471">
        <v>5.3214828E7</v>
      </c>
      <c r="H3223" s="1472" t="b">
        <v>1</v>
      </c>
      <c r="I3223" s="1468" t="s">
        <v>6296</v>
      </c>
      <c r="J3223" s="1472" t="b">
        <v>1</v>
      </c>
      <c r="K3223" s="1468" t="s">
        <v>4936</v>
      </c>
      <c r="L3223" s="1471">
        <v>6.6909921784E10</v>
      </c>
      <c r="M3223" s="1463" t="s">
        <v>2464</v>
      </c>
      <c r="N3223" s="1463" t="s">
        <v>10210</v>
      </c>
      <c r="O3223" s="1463" t="s">
        <v>10210</v>
      </c>
      <c r="P3223" s="1463" t="s">
        <v>5881</v>
      </c>
    </row>
    <row r="3224">
      <c r="A3224" s="1464">
        <v>3482.0</v>
      </c>
      <c r="B3224" s="1463" t="s">
        <v>6491</v>
      </c>
      <c r="C3224" s="1463" t="s">
        <v>6492</v>
      </c>
      <c r="D3224" s="1469">
        <v>44881.0</v>
      </c>
      <c r="E3224" s="1470" t="s">
        <v>6493</v>
      </c>
      <c r="F3224" s="1471">
        <v>9.89286446E8</v>
      </c>
      <c r="G3224" s="1471">
        <v>9.89286446E8</v>
      </c>
      <c r="H3224" s="1472" t="b">
        <v>1</v>
      </c>
      <c r="I3224" s="1468" t="s">
        <v>76</v>
      </c>
      <c r="J3224" s="1472" t="b">
        <v>1</v>
      </c>
      <c r="K3224" s="1468" t="s">
        <v>1077</v>
      </c>
      <c r="L3224" s="1471">
        <v>6.6618258585E10</v>
      </c>
      <c r="M3224" s="1463" t="s">
        <v>2426</v>
      </c>
      <c r="N3224" s="1463" t="s">
        <v>6296</v>
      </c>
      <c r="O3224" s="1463" t="s">
        <v>6296</v>
      </c>
      <c r="P3224" s="1463" t="s">
        <v>2426</v>
      </c>
    </row>
    <row r="3225" hidden="1">
      <c r="A3225" s="1464">
        <v>3483.0</v>
      </c>
      <c r="B3225" s="1463" t="s">
        <v>16995</v>
      </c>
      <c r="C3225" s="1463" t="s">
        <v>16996</v>
      </c>
      <c r="D3225" s="1469">
        <v>44526.0</v>
      </c>
      <c r="E3225" s="1470" t="s">
        <v>19444</v>
      </c>
      <c r="F3225" s="1471">
        <v>6.6877191888E10</v>
      </c>
      <c r="G3225" s="1471">
        <v>6.6877191888E10</v>
      </c>
      <c r="H3225" s="1472" t="b">
        <v>0</v>
      </c>
      <c r="I3225" s="1468" t="s">
        <v>76</v>
      </c>
      <c r="J3225" s="1472" t="b">
        <v>0</v>
      </c>
      <c r="K3225" s="1468" t="s">
        <v>6480</v>
      </c>
      <c r="L3225" s="1471">
        <v>6.6647253923E10</v>
      </c>
      <c r="M3225" s="1463" t="s">
        <v>2432</v>
      </c>
      <c r="N3225" s="1474"/>
      <c r="O3225" s="1474"/>
      <c r="P3225" s="1463" t="s">
        <v>2432</v>
      </c>
    </row>
    <row r="3226" hidden="1">
      <c r="A3226" s="1464">
        <v>3484.0</v>
      </c>
      <c r="B3226" s="1463" t="s">
        <v>19445</v>
      </c>
      <c r="C3226" s="1463" t="s">
        <v>19446</v>
      </c>
      <c r="D3226" s="1469">
        <v>44890.0</v>
      </c>
      <c r="E3226" s="1470" t="s">
        <v>19447</v>
      </c>
      <c r="F3226" s="1471">
        <v>8.82516554E8</v>
      </c>
      <c r="G3226" s="1471">
        <v>8.82516554E8</v>
      </c>
      <c r="H3226" s="1472" t="b">
        <v>0</v>
      </c>
      <c r="I3226" s="1468" t="s">
        <v>6296</v>
      </c>
      <c r="J3226" s="1472" t="b">
        <v>0</v>
      </c>
      <c r="K3226" s="1468" t="s">
        <v>1204</v>
      </c>
      <c r="L3226" s="1471">
        <v>6.6839565594E10</v>
      </c>
      <c r="M3226" s="1463" t="s">
        <v>3363</v>
      </c>
      <c r="N3226" s="1463" t="s">
        <v>6296</v>
      </c>
      <c r="O3226" s="1463" t="s">
        <v>6296</v>
      </c>
      <c r="P3226" s="1463" t="s">
        <v>3363</v>
      </c>
    </row>
    <row r="3227" hidden="1">
      <c r="A3227" s="1464">
        <v>3485.0</v>
      </c>
      <c r="B3227" s="1463" t="s">
        <v>19448</v>
      </c>
      <c r="C3227" s="1463" t="s">
        <v>19449</v>
      </c>
      <c r="D3227" s="1469">
        <v>44890.0</v>
      </c>
      <c r="E3227" s="1470" t="s">
        <v>19450</v>
      </c>
      <c r="F3227" s="1471">
        <v>8.82516554E8</v>
      </c>
      <c r="G3227" s="1471">
        <v>8.82516554E8</v>
      </c>
      <c r="H3227" s="1472" t="b">
        <v>0</v>
      </c>
      <c r="I3227" s="1468" t="s">
        <v>6296</v>
      </c>
      <c r="J3227" s="1472" t="b">
        <v>0</v>
      </c>
      <c r="K3227" s="1468" t="s">
        <v>1204</v>
      </c>
      <c r="L3227" s="1471">
        <v>6.6839565594E10</v>
      </c>
      <c r="M3227" s="1463" t="s">
        <v>3363</v>
      </c>
      <c r="N3227" s="1463" t="s">
        <v>6296</v>
      </c>
      <c r="O3227" s="1463" t="s">
        <v>6296</v>
      </c>
      <c r="P3227" s="1463" t="s">
        <v>3363</v>
      </c>
    </row>
    <row r="3228">
      <c r="A3228" s="1464">
        <v>3486.0</v>
      </c>
      <c r="B3228" s="1463" t="s">
        <v>6494</v>
      </c>
      <c r="C3228" s="1463" t="s">
        <v>6495</v>
      </c>
      <c r="D3228" s="1469">
        <v>44890.0</v>
      </c>
      <c r="E3228" s="1470" t="s">
        <v>6496</v>
      </c>
      <c r="F3228" s="1471">
        <v>8.82516554E8</v>
      </c>
      <c r="G3228" s="1471">
        <v>8.82516554E8</v>
      </c>
      <c r="H3228" s="1472" t="b">
        <v>1</v>
      </c>
      <c r="I3228" s="1468" t="s">
        <v>6296</v>
      </c>
      <c r="J3228" s="1472" t="b">
        <v>1</v>
      </c>
      <c r="K3228" s="1468" t="s">
        <v>1204</v>
      </c>
      <c r="L3228" s="1471">
        <v>6.6839565594E10</v>
      </c>
      <c r="M3228" s="1463" t="s">
        <v>2426</v>
      </c>
      <c r="N3228" s="1463" t="s">
        <v>6296</v>
      </c>
      <c r="O3228" s="1463" t="s">
        <v>6296</v>
      </c>
      <c r="P3228" s="1463" t="s">
        <v>2426</v>
      </c>
    </row>
    <row r="3229" hidden="1">
      <c r="A3229" s="1464">
        <v>3487.0</v>
      </c>
      <c r="B3229" s="1463" t="s">
        <v>19451</v>
      </c>
      <c r="C3229" s="1463" t="s">
        <v>19452</v>
      </c>
      <c r="D3229" s="1469">
        <v>44890.0</v>
      </c>
      <c r="E3229" s="1470" t="s">
        <v>19453</v>
      </c>
      <c r="F3229" s="1471">
        <v>8.82516554E8</v>
      </c>
      <c r="G3229" s="1471">
        <v>8.82516554E8</v>
      </c>
      <c r="H3229" s="1472" t="b">
        <v>0</v>
      </c>
      <c r="I3229" s="1468" t="s">
        <v>19454</v>
      </c>
      <c r="J3229" s="1472" t="b">
        <v>0</v>
      </c>
      <c r="K3229" s="1468" t="s">
        <v>1204</v>
      </c>
      <c r="L3229" s="1471">
        <v>6.6839565594E10</v>
      </c>
      <c r="M3229" s="1463" t="s">
        <v>3363</v>
      </c>
      <c r="N3229" s="1463" t="s">
        <v>19454</v>
      </c>
      <c r="O3229" s="1463" t="s">
        <v>19455</v>
      </c>
      <c r="P3229" s="1463" t="s">
        <v>3363</v>
      </c>
    </row>
    <row r="3230" hidden="1">
      <c r="A3230" s="1464">
        <v>3488.0</v>
      </c>
      <c r="B3230" s="1463" t="s">
        <v>19456</v>
      </c>
      <c r="C3230" s="1463" t="s">
        <v>19456</v>
      </c>
      <c r="D3230" s="1469">
        <v>45063.0</v>
      </c>
      <c r="E3230" s="1470" t="s">
        <v>19457</v>
      </c>
      <c r="F3230" s="1471">
        <v>2.2249977E7</v>
      </c>
      <c r="G3230" s="1471">
        <v>2.2249977E7</v>
      </c>
      <c r="H3230" s="1472" t="b">
        <v>0</v>
      </c>
      <c r="I3230" s="1468" t="s">
        <v>76</v>
      </c>
      <c r="J3230" s="1472" t="b">
        <v>0</v>
      </c>
      <c r="K3230" s="1468" t="s">
        <v>4936</v>
      </c>
      <c r="L3230" s="1471">
        <v>6.6909921784E10</v>
      </c>
      <c r="M3230" s="1463" t="s">
        <v>2426</v>
      </c>
      <c r="N3230" s="1463" t="s">
        <v>5262</v>
      </c>
      <c r="O3230" s="1463" t="s">
        <v>5262</v>
      </c>
      <c r="P3230" s="1463" t="s">
        <v>5188</v>
      </c>
    </row>
    <row r="3231" hidden="1">
      <c r="A3231" s="1464">
        <v>3489.0</v>
      </c>
      <c r="B3231" s="1463" t="s">
        <v>19458</v>
      </c>
      <c r="C3231" s="1463" t="s">
        <v>19458</v>
      </c>
      <c r="D3231" s="1469">
        <v>44902.0</v>
      </c>
      <c r="E3231" s="1470" t="s">
        <v>19459</v>
      </c>
      <c r="F3231" s="1471">
        <v>8.88652266E8</v>
      </c>
      <c r="G3231" s="1471">
        <v>8.88652266E8</v>
      </c>
      <c r="H3231" s="1472" t="b">
        <v>0</v>
      </c>
      <c r="I3231" s="1468" t="s">
        <v>263</v>
      </c>
      <c r="J3231" s="1472" t="b">
        <v>0</v>
      </c>
      <c r="K3231" s="1468" t="s">
        <v>19460</v>
      </c>
      <c r="L3231" s="1471">
        <v>6.6830366215E10</v>
      </c>
      <c r="M3231" s="1463" t="s">
        <v>2426</v>
      </c>
      <c r="N3231" s="1463" t="s">
        <v>263</v>
      </c>
      <c r="O3231" s="1463" t="s">
        <v>263</v>
      </c>
      <c r="P3231" s="1463" t="s">
        <v>2426</v>
      </c>
    </row>
    <row r="3232" hidden="1">
      <c r="A3232" s="1464">
        <v>3490.0</v>
      </c>
      <c r="B3232" s="1463" t="s">
        <v>19461</v>
      </c>
      <c r="C3232" s="1463" t="s">
        <v>19462</v>
      </c>
      <c r="D3232" s="1469">
        <v>44887.0</v>
      </c>
      <c r="E3232" s="1470" t="s">
        <v>19463</v>
      </c>
      <c r="F3232" s="1471">
        <v>3.3007888E7</v>
      </c>
      <c r="G3232" s="1471">
        <v>3.3007888E7</v>
      </c>
      <c r="H3232" s="1472" t="b">
        <v>0</v>
      </c>
      <c r="I3232" s="1468" t="s">
        <v>263</v>
      </c>
      <c r="J3232" s="1472" t="b">
        <v>0</v>
      </c>
      <c r="K3232" s="1468" t="s">
        <v>6347</v>
      </c>
      <c r="L3232" s="1471">
        <v>6.6925624451E10</v>
      </c>
      <c r="M3232" s="1463" t="s">
        <v>2426</v>
      </c>
      <c r="N3232" s="1463" t="s">
        <v>263</v>
      </c>
      <c r="O3232" s="1463" t="s">
        <v>263</v>
      </c>
      <c r="P3232" s="1463" t="s">
        <v>2426</v>
      </c>
    </row>
    <row r="3233">
      <c r="A3233" s="1464">
        <v>3491.0</v>
      </c>
      <c r="B3233" s="1463" t="s">
        <v>6497</v>
      </c>
      <c r="C3233" s="1463" t="s">
        <v>6498</v>
      </c>
      <c r="D3233" s="1469">
        <v>44889.0</v>
      </c>
      <c r="E3233" s="1470" t="s">
        <v>6499</v>
      </c>
      <c r="F3233" s="1471">
        <v>8.59066351E8</v>
      </c>
      <c r="G3233" s="1471">
        <v>8.59066351E8</v>
      </c>
      <c r="H3233" s="1472" t="b">
        <v>1</v>
      </c>
      <c r="I3233" s="1468" t="s">
        <v>76</v>
      </c>
      <c r="J3233" s="1472" t="b">
        <v>1</v>
      </c>
      <c r="K3233" s="1468" t="s">
        <v>5142</v>
      </c>
      <c r="L3233" s="1471">
        <v>6.620964333E9</v>
      </c>
      <c r="M3233" s="1463" t="s">
        <v>2437</v>
      </c>
      <c r="N3233" s="1463" t="s">
        <v>6296</v>
      </c>
      <c r="O3233" s="1463" t="s">
        <v>6296</v>
      </c>
      <c r="P3233" s="1463" t="s">
        <v>6490</v>
      </c>
    </row>
    <row r="3234">
      <c r="A3234" s="1464">
        <v>3492.0</v>
      </c>
      <c r="B3234" s="1463" t="s">
        <v>6500</v>
      </c>
      <c r="C3234" s="1463" t="s">
        <v>6501</v>
      </c>
      <c r="D3234" s="1469">
        <v>44887.0</v>
      </c>
      <c r="E3234" s="1470" t="s">
        <v>6502</v>
      </c>
      <c r="F3234" s="1471">
        <v>6.22539898E8</v>
      </c>
      <c r="G3234" s="1471">
        <v>6.22539898E8</v>
      </c>
      <c r="H3234" s="1472" t="b">
        <v>1</v>
      </c>
      <c r="I3234" s="1468" t="s">
        <v>76</v>
      </c>
      <c r="J3234" s="1472" t="b">
        <v>1</v>
      </c>
      <c r="K3234" s="1468" t="s">
        <v>4936</v>
      </c>
      <c r="L3234" s="1471">
        <v>6.6909921784E10</v>
      </c>
      <c r="M3234" s="1463" t="s">
        <v>3363</v>
      </c>
      <c r="N3234" s="1463" t="s">
        <v>6296</v>
      </c>
      <c r="O3234" s="1463" t="s">
        <v>6296</v>
      </c>
      <c r="P3234" s="1463" t="s">
        <v>3363</v>
      </c>
    </row>
    <row r="3235">
      <c r="A3235" s="1464">
        <v>3493.0</v>
      </c>
      <c r="B3235" s="1463" t="s">
        <v>6504</v>
      </c>
      <c r="C3235" s="1463" t="s">
        <v>6505</v>
      </c>
      <c r="D3235" s="1469">
        <v>44889.0</v>
      </c>
      <c r="E3235" s="1470" t="s">
        <v>6506</v>
      </c>
      <c r="F3235" s="1471">
        <v>3.8183888E7</v>
      </c>
      <c r="G3235" s="1471">
        <v>3.8183888E7</v>
      </c>
      <c r="H3235" s="1472" t="b">
        <v>1</v>
      </c>
      <c r="I3235" s="1468" t="s">
        <v>263</v>
      </c>
      <c r="J3235" s="1472" t="b">
        <v>1</v>
      </c>
      <c r="K3235" s="1468" t="s">
        <v>5142</v>
      </c>
      <c r="L3235" s="1471">
        <v>6.620964333E9</v>
      </c>
      <c r="M3235" s="1463" t="s">
        <v>2432</v>
      </c>
      <c r="N3235" s="1463" t="s">
        <v>6296</v>
      </c>
      <c r="O3235" s="1463" t="s">
        <v>6296</v>
      </c>
      <c r="P3235" s="1463" t="s">
        <v>2432</v>
      </c>
    </row>
    <row r="3236">
      <c r="A3236" s="1464">
        <v>3494.0</v>
      </c>
      <c r="B3236" s="1463" t="s">
        <v>6507</v>
      </c>
      <c r="C3236" s="1463" t="s">
        <v>6508</v>
      </c>
      <c r="D3236" s="1469">
        <v>44889.0</v>
      </c>
      <c r="E3236" s="1470" t="s">
        <v>6509</v>
      </c>
      <c r="F3236" s="1471">
        <v>2.1011591E7</v>
      </c>
      <c r="G3236" s="1471">
        <v>2.1011591E7</v>
      </c>
      <c r="H3236" s="1472" t="b">
        <v>1</v>
      </c>
      <c r="I3236" s="1468" t="s">
        <v>76</v>
      </c>
      <c r="J3236" s="1472" t="b">
        <v>1</v>
      </c>
      <c r="K3236" s="1468" t="s">
        <v>1077</v>
      </c>
      <c r="L3236" s="1471">
        <v>6.6618258585E10</v>
      </c>
      <c r="M3236" s="1463" t="s">
        <v>2464</v>
      </c>
      <c r="N3236" s="1463" t="s">
        <v>6296</v>
      </c>
      <c r="O3236" s="1463" t="s">
        <v>6296</v>
      </c>
      <c r="P3236" s="1463" t="s">
        <v>2464</v>
      </c>
    </row>
    <row r="3237" hidden="1">
      <c r="A3237" s="1464">
        <v>3495.0</v>
      </c>
      <c r="B3237" s="1463" t="s">
        <v>19464</v>
      </c>
      <c r="C3237" s="1463" t="s">
        <v>19465</v>
      </c>
      <c r="D3237" s="1469">
        <v>44890.0</v>
      </c>
      <c r="E3237" s="1470" t="s">
        <v>19466</v>
      </c>
      <c r="F3237" s="1471">
        <v>6.39645398E8</v>
      </c>
      <c r="G3237" s="1471">
        <v>6.39645398E8</v>
      </c>
      <c r="H3237" s="1472" t="b">
        <v>0</v>
      </c>
      <c r="I3237" s="1468" t="s">
        <v>6296</v>
      </c>
      <c r="J3237" s="1472" t="b">
        <v>0</v>
      </c>
      <c r="K3237" s="1468" t="s">
        <v>4936</v>
      </c>
      <c r="L3237" s="1471">
        <v>6.6909921784E10</v>
      </c>
      <c r="M3237" s="1463" t="s">
        <v>2432</v>
      </c>
      <c r="N3237" s="1463" t="s">
        <v>6296</v>
      </c>
      <c r="O3237" s="1463" t="s">
        <v>6296</v>
      </c>
      <c r="P3237" s="1463" t="s">
        <v>2432</v>
      </c>
    </row>
    <row r="3238" hidden="1">
      <c r="A3238" s="1464">
        <v>3496.0</v>
      </c>
      <c r="B3238" s="1463" t="s">
        <v>19467</v>
      </c>
      <c r="C3238" s="1463" t="s">
        <v>19468</v>
      </c>
      <c r="D3238" s="1469">
        <v>44889.0</v>
      </c>
      <c r="E3238" s="1470" t="s">
        <v>19469</v>
      </c>
      <c r="F3238" s="1471">
        <v>2.009404E7</v>
      </c>
      <c r="G3238" s="1471">
        <v>2.009404E7</v>
      </c>
      <c r="H3238" s="1472" t="b">
        <v>0</v>
      </c>
      <c r="I3238" s="1468" t="s">
        <v>76</v>
      </c>
      <c r="J3238" s="1472" t="b">
        <v>0</v>
      </c>
      <c r="K3238" s="1468" t="s">
        <v>13602</v>
      </c>
      <c r="L3238" s="1476"/>
      <c r="M3238" s="1463" t="s">
        <v>2426</v>
      </c>
      <c r="N3238" s="1463" t="s">
        <v>7689</v>
      </c>
      <c r="O3238" s="1463" t="s">
        <v>7689</v>
      </c>
      <c r="P3238" s="1463" t="s">
        <v>2426</v>
      </c>
    </row>
    <row r="3239" hidden="1">
      <c r="A3239" s="1464">
        <v>3497.0</v>
      </c>
      <c r="B3239" s="1463" t="s">
        <v>19470</v>
      </c>
      <c r="C3239" s="1463" t="s">
        <v>19471</v>
      </c>
      <c r="D3239" s="1469">
        <v>44889.0</v>
      </c>
      <c r="E3239" s="1470" t="s">
        <v>19472</v>
      </c>
      <c r="F3239" s="1471">
        <v>6.24741656E8</v>
      </c>
      <c r="G3239" s="1471">
        <v>6.24741656E8</v>
      </c>
      <c r="H3239" s="1472" t="b">
        <v>0</v>
      </c>
      <c r="I3239" s="1468" t="s">
        <v>6296</v>
      </c>
      <c r="J3239" s="1472" t="b">
        <v>0</v>
      </c>
      <c r="K3239" s="1468" t="s">
        <v>4936</v>
      </c>
      <c r="L3239" s="1471">
        <v>6.6909921784E10</v>
      </c>
      <c r="M3239" s="1463" t="s">
        <v>2437</v>
      </c>
      <c r="N3239" s="1463" t="s">
        <v>6296</v>
      </c>
      <c r="O3239" s="1463" t="s">
        <v>6296</v>
      </c>
      <c r="P3239" s="1463" t="s">
        <v>6490</v>
      </c>
    </row>
    <row r="3240" hidden="1">
      <c r="A3240" s="1464">
        <v>3498.0</v>
      </c>
      <c r="B3240" s="1463" t="s">
        <v>19473</v>
      </c>
      <c r="C3240" s="1463" t="s">
        <v>19473</v>
      </c>
      <c r="D3240" s="1469">
        <v>44886.0</v>
      </c>
      <c r="E3240" s="1470" t="s">
        <v>19474</v>
      </c>
      <c r="F3240" s="1476"/>
      <c r="G3240" s="1476"/>
      <c r="H3240" s="1472" t="b">
        <v>0</v>
      </c>
      <c r="I3240" s="1468" t="s">
        <v>76</v>
      </c>
      <c r="J3240" s="1472" t="b">
        <v>1</v>
      </c>
      <c r="K3240" s="1468" t="s">
        <v>7903</v>
      </c>
      <c r="L3240" s="1471">
        <v>6.6851439483E10</v>
      </c>
      <c r="M3240" s="1463" t="s">
        <v>2426</v>
      </c>
      <c r="O3240" s="1474"/>
      <c r="P3240" s="1463" t="s">
        <v>2426</v>
      </c>
    </row>
    <row r="3241">
      <c r="A3241" s="1464">
        <v>3499.0</v>
      </c>
      <c r="B3241" s="1463" t="s">
        <v>6510</v>
      </c>
      <c r="C3241" s="1463" t="s">
        <v>6510</v>
      </c>
      <c r="D3241" s="1469">
        <v>44910.0</v>
      </c>
      <c r="E3241" s="1470" t="s">
        <v>6511</v>
      </c>
      <c r="F3241" s="1471">
        <v>8.99343008E8</v>
      </c>
      <c r="G3241" s="1471">
        <v>8.99343008E8</v>
      </c>
      <c r="H3241" s="1472" t="b">
        <v>1</v>
      </c>
      <c r="I3241" s="1468" t="s">
        <v>6512</v>
      </c>
      <c r="J3241" s="1472" t="b">
        <v>1</v>
      </c>
      <c r="K3241" s="1468" t="s">
        <v>6480</v>
      </c>
      <c r="L3241" s="1471">
        <v>6.6647253923E10</v>
      </c>
      <c r="M3241" s="1463" t="s">
        <v>2464</v>
      </c>
      <c r="N3241" s="1463" t="s">
        <v>6296</v>
      </c>
      <c r="O3241" s="1463" t="s">
        <v>6296</v>
      </c>
      <c r="P3241" s="1463" t="s">
        <v>5881</v>
      </c>
    </row>
    <row r="3242" hidden="1">
      <c r="A3242" s="1464">
        <v>3500.0</v>
      </c>
      <c r="B3242" s="1463" t="s">
        <v>19475</v>
      </c>
      <c r="C3242" s="1463" t="s">
        <v>19476</v>
      </c>
      <c r="D3242" s="1469">
        <v>44889.0</v>
      </c>
      <c r="E3242" s="1470" t="s">
        <v>19477</v>
      </c>
      <c r="F3242" s="1471">
        <v>6.36259453E8</v>
      </c>
      <c r="G3242" s="1471">
        <v>6.36259453E8</v>
      </c>
      <c r="H3242" s="1472" t="b">
        <v>0</v>
      </c>
      <c r="I3242" s="1468" t="s">
        <v>6296</v>
      </c>
      <c r="J3242" s="1472" t="b">
        <v>1</v>
      </c>
      <c r="K3242" s="1468" t="s">
        <v>5142</v>
      </c>
      <c r="L3242" s="1471">
        <v>6.620964333E9</v>
      </c>
      <c r="M3242" s="1463" t="s">
        <v>2432</v>
      </c>
      <c r="N3242" s="1463" t="s">
        <v>6296</v>
      </c>
      <c r="O3242" s="1463" t="s">
        <v>6296</v>
      </c>
      <c r="P3242" s="1463" t="s">
        <v>2432</v>
      </c>
    </row>
    <row r="3243" hidden="1">
      <c r="A3243" s="1464">
        <v>3501.0</v>
      </c>
      <c r="B3243" s="1463" t="s">
        <v>19478</v>
      </c>
      <c r="C3243" s="1463" t="s">
        <v>19478</v>
      </c>
      <c r="D3243" s="1469">
        <v>44893.0</v>
      </c>
      <c r="E3243" s="1470" t="s">
        <v>19479</v>
      </c>
      <c r="F3243" s="1471">
        <v>2.4372168E7</v>
      </c>
      <c r="G3243" s="1471">
        <v>2.4372168E7</v>
      </c>
      <c r="H3243" s="1472" t="b">
        <v>0</v>
      </c>
      <c r="I3243" s="1468" t="s">
        <v>76</v>
      </c>
      <c r="J3243" s="1472" t="b">
        <v>0</v>
      </c>
      <c r="K3243" s="1468" t="s">
        <v>19460</v>
      </c>
      <c r="L3243" s="1471">
        <v>6.6830366215E10</v>
      </c>
      <c r="M3243" s="1463" t="s">
        <v>2426</v>
      </c>
      <c r="N3243" s="1463" t="s">
        <v>5284</v>
      </c>
      <c r="P3243" s="1463" t="s">
        <v>2426</v>
      </c>
    </row>
    <row r="3244" hidden="1">
      <c r="A3244" s="1464">
        <v>3502.0</v>
      </c>
      <c r="B3244" s="1463" t="s">
        <v>19480</v>
      </c>
      <c r="C3244" s="1463" t="s">
        <v>19481</v>
      </c>
      <c r="D3244" s="1469">
        <v>44890.0</v>
      </c>
      <c r="E3244" s="1470" t="s">
        <v>19482</v>
      </c>
      <c r="F3244" s="1471">
        <v>3.2522202E7</v>
      </c>
      <c r="G3244" s="1471">
        <v>3.2522202E7</v>
      </c>
      <c r="H3244" s="1472" t="b">
        <v>0</v>
      </c>
      <c r="I3244" s="1468" t="s">
        <v>5608</v>
      </c>
      <c r="J3244" s="1472" t="b">
        <v>0</v>
      </c>
      <c r="K3244" s="1468" t="s">
        <v>14736</v>
      </c>
      <c r="L3244" s="1471">
        <v>6.6944964881E10</v>
      </c>
      <c r="M3244" s="1474"/>
      <c r="N3244" s="1474"/>
      <c r="O3244" s="1474"/>
      <c r="P3244" s="1474"/>
    </row>
    <row r="3245" hidden="1">
      <c r="A3245" s="1464">
        <v>3503.0</v>
      </c>
      <c r="B3245" s="1463" t="s">
        <v>19483</v>
      </c>
      <c r="C3245" s="1463" t="s">
        <v>19484</v>
      </c>
      <c r="D3245" s="1469">
        <v>44890.0</v>
      </c>
      <c r="E3245" s="1470" t="s">
        <v>19485</v>
      </c>
      <c r="F3245" s="1471">
        <v>2.6425497E7</v>
      </c>
      <c r="G3245" s="1471">
        <v>2.6425497E7</v>
      </c>
      <c r="H3245" s="1472" t="b">
        <v>0</v>
      </c>
      <c r="I3245" s="1468" t="s">
        <v>6742</v>
      </c>
      <c r="J3245" s="1472" t="b">
        <v>0</v>
      </c>
      <c r="K3245" s="1468" t="s">
        <v>16044</v>
      </c>
      <c r="L3245" s="1471">
        <v>6.6629264222E10</v>
      </c>
      <c r="M3245" s="1474"/>
      <c r="N3245" s="1463" t="s">
        <v>6742</v>
      </c>
      <c r="O3245" s="1463" t="s">
        <v>19486</v>
      </c>
    </row>
    <row r="3246" hidden="1">
      <c r="A3246" s="1464">
        <v>3504.0</v>
      </c>
      <c r="B3246" s="1463" t="s">
        <v>19487</v>
      </c>
      <c r="C3246" s="1463" t="s">
        <v>19488</v>
      </c>
      <c r="D3246" s="1469">
        <v>44889.0</v>
      </c>
      <c r="E3246" s="1470" t="s">
        <v>19489</v>
      </c>
      <c r="F3246" s="1471">
        <v>2.6425497E7</v>
      </c>
      <c r="G3246" s="1471">
        <v>2.6425497E7</v>
      </c>
      <c r="H3246" s="1472" t="b">
        <v>0</v>
      </c>
      <c r="I3246" s="1468" t="s">
        <v>6742</v>
      </c>
      <c r="J3246" s="1472" t="b">
        <v>0</v>
      </c>
      <c r="K3246" s="1468" t="s">
        <v>14736</v>
      </c>
      <c r="L3246" s="1471">
        <v>6.6944964881E10</v>
      </c>
      <c r="M3246" s="1463" t="s">
        <v>2464</v>
      </c>
      <c r="N3246" s="1463" t="s">
        <v>6742</v>
      </c>
      <c r="O3246" s="1463" t="s">
        <v>19486</v>
      </c>
      <c r="P3246" s="1463" t="s">
        <v>2464</v>
      </c>
    </row>
    <row r="3247" hidden="1">
      <c r="A3247" s="1464">
        <v>3505.0</v>
      </c>
      <c r="B3247" s="1463" t="s">
        <v>19490</v>
      </c>
      <c r="C3247" s="1463" t="s">
        <v>19491</v>
      </c>
      <c r="D3247" s="1469">
        <v>44889.0</v>
      </c>
      <c r="E3247" s="1470" t="s">
        <v>19492</v>
      </c>
      <c r="F3247" s="1471">
        <v>2.1296712E7</v>
      </c>
      <c r="G3247" s="1471">
        <v>2.1296712E7</v>
      </c>
      <c r="H3247" s="1472" t="b">
        <v>0</v>
      </c>
      <c r="I3247" s="1468" t="s">
        <v>76</v>
      </c>
      <c r="J3247" s="1472" t="b">
        <v>0</v>
      </c>
      <c r="K3247" s="1468" t="s">
        <v>5142</v>
      </c>
      <c r="L3247" s="1471">
        <v>6.620964333E9</v>
      </c>
      <c r="M3247" s="1463" t="s">
        <v>2659</v>
      </c>
      <c r="N3247" s="1463" t="s">
        <v>5307</v>
      </c>
      <c r="O3247" s="1463" t="s">
        <v>5307</v>
      </c>
      <c r="P3247" s="1463" t="s">
        <v>2659</v>
      </c>
    </row>
    <row r="3248" hidden="1">
      <c r="A3248" s="1464">
        <v>3506.0</v>
      </c>
      <c r="B3248" s="1463" t="s">
        <v>19493</v>
      </c>
      <c r="C3248" s="1463" t="s">
        <v>19493</v>
      </c>
      <c r="D3248" s="1469">
        <v>44893.0</v>
      </c>
      <c r="E3248" s="1470" t="s">
        <v>19494</v>
      </c>
      <c r="F3248" s="1471">
        <v>2.0202888E7</v>
      </c>
      <c r="G3248" s="1471">
        <v>2.0202888E7</v>
      </c>
      <c r="H3248" s="1472" t="b">
        <v>0</v>
      </c>
      <c r="I3248" s="1468" t="s">
        <v>76</v>
      </c>
      <c r="J3248" s="1472" t="b">
        <v>0</v>
      </c>
      <c r="K3248" s="1468" t="s">
        <v>4940</v>
      </c>
      <c r="L3248" s="1471">
        <v>6.68193916E10</v>
      </c>
      <c r="M3248" s="1463" t="s">
        <v>2659</v>
      </c>
      <c r="N3248" s="1463" t="s">
        <v>5164</v>
      </c>
      <c r="P3248" s="1463" t="s">
        <v>2659</v>
      </c>
    </row>
    <row r="3249" hidden="1">
      <c r="A3249" s="1464">
        <v>3507.0</v>
      </c>
      <c r="B3249" s="1463" t="s">
        <v>19495</v>
      </c>
      <c r="C3249" s="1463" t="s">
        <v>19496</v>
      </c>
      <c r="D3249" s="1469">
        <v>44890.0</v>
      </c>
      <c r="E3249" s="1470" t="s">
        <v>19497</v>
      </c>
      <c r="F3249" s="1471">
        <v>2.6425497E7</v>
      </c>
      <c r="G3249" s="1471">
        <v>2.6425497E7</v>
      </c>
      <c r="H3249" s="1472" t="b">
        <v>0</v>
      </c>
      <c r="I3249" s="1468" t="s">
        <v>6742</v>
      </c>
      <c r="J3249" s="1472" t="b">
        <v>0</v>
      </c>
      <c r="K3249" s="1468" t="s">
        <v>14736</v>
      </c>
      <c r="L3249" s="1471">
        <v>6.6944964881E10</v>
      </c>
      <c r="M3249" s="1463" t="s">
        <v>2464</v>
      </c>
      <c r="N3249" s="1463" t="s">
        <v>6742</v>
      </c>
      <c r="O3249" s="1463" t="s">
        <v>19486</v>
      </c>
      <c r="P3249" s="1463" t="s">
        <v>2464</v>
      </c>
    </row>
    <row r="3250" hidden="1">
      <c r="A3250" s="1464">
        <v>3508.0</v>
      </c>
      <c r="B3250" s="1463" t="s">
        <v>19498</v>
      </c>
      <c r="C3250" s="1463" t="s">
        <v>19499</v>
      </c>
      <c r="D3250" s="1469">
        <v>44890.0</v>
      </c>
      <c r="E3250" s="1470" t="s">
        <v>19500</v>
      </c>
      <c r="F3250" s="1471">
        <v>2.6425497E7</v>
      </c>
      <c r="G3250" s="1471">
        <v>2.6425497E7</v>
      </c>
      <c r="H3250" s="1472" t="b">
        <v>0</v>
      </c>
      <c r="I3250" s="1468" t="s">
        <v>6742</v>
      </c>
      <c r="J3250" s="1472" t="b">
        <v>0</v>
      </c>
      <c r="K3250" s="1468" t="s">
        <v>14736</v>
      </c>
      <c r="L3250" s="1471">
        <v>6.6944964881E10</v>
      </c>
      <c r="M3250" s="1463" t="s">
        <v>2464</v>
      </c>
      <c r="N3250" s="1463" t="s">
        <v>6742</v>
      </c>
      <c r="O3250" s="1463" t="s">
        <v>19486</v>
      </c>
      <c r="P3250" s="1463" t="s">
        <v>2464</v>
      </c>
    </row>
    <row r="3251" hidden="1">
      <c r="A3251" s="1464">
        <v>3509.0</v>
      </c>
      <c r="B3251" s="1463" t="s">
        <v>19501</v>
      </c>
      <c r="C3251" s="1463" t="s">
        <v>19502</v>
      </c>
      <c r="D3251" s="1469">
        <v>44890.0</v>
      </c>
      <c r="E3251" s="1470" t="s">
        <v>19503</v>
      </c>
      <c r="F3251" s="1471">
        <v>8.15648489E8</v>
      </c>
      <c r="G3251" s="1471">
        <v>8.15648489E8</v>
      </c>
      <c r="H3251" s="1472" t="b">
        <v>0</v>
      </c>
      <c r="I3251" s="1468" t="s">
        <v>5691</v>
      </c>
      <c r="J3251" s="1472" t="b">
        <v>0</v>
      </c>
      <c r="K3251" s="1468" t="s">
        <v>5142</v>
      </c>
      <c r="L3251" s="1471">
        <v>6.620964333E9</v>
      </c>
      <c r="M3251" s="1463" t="s">
        <v>2464</v>
      </c>
      <c r="N3251" s="1463" t="s">
        <v>5691</v>
      </c>
      <c r="O3251" s="1463" t="s">
        <v>5691</v>
      </c>
      <c r="P3251" s="1463" t="s">
        <v>2464</v>
      </c>
    </row>
    <row r="3252" hidden="1">
      <c r="A3252" s="1464">
        <v>3510.0</v>
      </c>
      <c r="B3252" s="1463" t="s">
        <v>19504</v>
      </c>
      <c r="C3252" s="1463" t="s">
        <v>19505</v>
      </c>
      <c r="D3252" s="1469">
        <v>44893.0</v>
      </c>
      <c r="E3252" s="1470" t="s">
        <v>19506</v>
      </c>
      <c r="F3252" s="1471">
        <v>3.8423741E7</v>
      </c>
      <c r="G3252" s="1471">
        <v>3.8423741E7</v>
      </c>
      <c r="H3252" s="1472" t="b">
        <v>0</v>
      </c>
      <c r="I3252" s="1468" t="s">
        <v>263</v>
      </c>
      <c r="J3252" s="1472" t="b">
        <v>0</v>
      </c>
      <c r="K3252" s="1468" t="s">
        <v>19507</v>
      </c>
      <c r="L3252" s="1471">
        <v>6.6641413388E10</v>
      </c>
      <c r="M3252" s="1474"/>
      <c r="N3252" s="1463" t="s">
        <v>263</v>
      </c>
      <c r="O3252" s="1463" t="s">
        <v>263</v>
      </c>
      <c r="P3252" s="1474"/>
    </row>
    <row r="3253" hidden="1">
      <c r="A3253" s="1464">
        <v>3511.0</v>
      </c>
      <c r="B3253" s="1463" t="s">
        <v>19508</v>
      </c>
      <c r="C3253" s="1463" t="s">
        <v>19508</v>
      </c>
      <c r="D3253" s="1469">
        <v>44904.0</v>
      </c>
      <c r="E3253" s="1470" t="s">
        <v>19509</v>
      </c>
      <c r="F3253" s="1471">
        <v>6.14014067E8</v>
      </c>
      <c r="G3253" s="1471">
        <v>6.14014067E8</v>
      </c>
      <c r="H3253" s="1472" t="b">
        <v>0</v>
      </c>
      <c r="I3253" s="1468" t="s">
        <v>5541</v>
      </c>
      <c r="J3253" s="1472" t="b">
        <v>0</v>
      </c>
      <c r="K3253" s="1468" t="s">
        <v>5142</v>
      </c>
      <c r="L3253" s="1471">
        <v>6.620964333E9</v>
      </c>
      <c r="M3253" s="1463" t="s">
        <v>2426</v>
      </c>
      <c r="N3253" s="1463" t="s">
        <v>5542</v>
      </c>
      <c r="O3253" s="1463" t="s">
        <v>5872</v>
      </c>
      <c r="P3253" s="1463" t="s">
        <v>6400</v>
      </c>
    </row>
    <row r="3254" hidden="1">
      <c r="A3254" s="1464">
        <v>3512.0</v>
      </c>
      <c r="B3254" s="1463" t="s">
        <v>19510</v>
      </c>
      <c r="C3254" s="1463" t="s">
        <v>19511</v>
      </c>
      <c r="D3254" s="1469">
        <v>44896.0</v>
      </c>
      <c r="E3254" s="1470" t="s">
        <v>19512</v>
      </c>
      <c r="F3254" s="1471">
        <v>9.59366539E8</v>
      </c>
      <c r="G3254" s="1471">
        <v>9.59366539E8</v>
      </c>
      <c r="H3254" s="1472" t="b">
        <v>0</v>
      </c>
      <c r="I3254" s="1468" t="s">
        <v>244</v>
      </c>
      <c r="J3254" s="1472" t="b">
        <v>0</v>
      </c>
      <c r="K3254" s="1468" t="s">
        <v>19460</v>
      </c>
      <c r="L3254" s="1471">
        <v>6.6830366215E10</v>
      </c>
      <c r="M3254" s="1463" t="s">
        <v>2437</v>
      </c>
      <c r="N3254" s="1463" t="s">
        <v>244</v>
      </c>
      <c r="O3254" s="1463" t="s">
        <v>15764</v>
      </c>
      <c r="P3254" s="1463" t="s">
        <v>2437</v>
      </c>
    </row>
    <row r="3255" hidden="1">
      <c r="A3255" s="1464">
        <v>3513.0</v>
      </c>
      <c r="B3255" s="1463" t="s">
        <v>19513</v>
      </c>
      <c r="C3255" s="1463" t="s">
        <v>19513</v>
      </c>
      <c r="D3255" s="1469">
        <v>44893.0</v>
      </c>
      <c r="E3255" s="1470" t="s">
        <v>19514</v>
      </c>
      <c r="F3255" s="1471">
        <v>3.8183888E7</v>
      </c>
      <c r="G3255" s="1471">
        <v>3.8183888E7</v>
      </c>
      <c r="H3255" s="1472" t="b">
        <v>0</v>
      </c>
      <c r="I3255" s="1468" t="s">
        <v>263</v>
      </c>
      <c r="J3255" s="1472" t="b">
        <v>1</v>
      </c>
      <c r="K3255" s="1468" t="s">
        <v>5142</v>
      </c>
      <c r="L3255" s="1471">
        <v>6.620964333E9</v>
      </c>
      <c r="M3255" s="1463" t="s">
        <v>2426</v>
      </c>
      <c r="N3255" s="1463" t="s">
        <v>263</v>
      </c>
      <c r="O3255" s="1463" t="s">
        <v>17116</v>
      </c>
      <c r="P3255" s="1463" t="s">
        <v>2426</v>
      </c>
    </row>
    <row r="3256">
      <c r="A3256" s="1464">
        <v>3514.0</v>
      </c>
      <c r="B3256" s="1463" t="s">
        <v>6513</v>
      </c>
      <c r="C3256" s="1463" t="s">
        <v>6513</v>
      </c>
      <c r="D3256" s="1469">
        <v>44895.0</v>
      </c>
      <c r="E3256" s="1470" t="s">
        <v>6514</v>
      </c>
      <c r="F3256" s="1471">
        <v>8.29719282E8</v>
      </c>
      <c r="G3256" s="1471">
        <v>8.29719282E8</v>
      </c>
      <c r="H3256" s="1472" t="b">
        <v>1</v>
      </c>
      <c r="I3256" s="1468" t="s">
        <v>76</v>
      </c>
      <c r="J3256" s="1472" t="b">
        <v>1</v>
      </c>
      <c r="K3256" s="1468" t="s">
        <v>5142</v>
      </c>
      <c r="L3256" s="1471">
        <v>6.620964333E9</v>
      </c>
      <c r="M3256" s="1463" t="s">
        <v>2464</v>
      </c>
      <c r="N3256" s="1463" t="s">
        <v>7557</v>
      </c>
      <c r="O3256" s="1463" t="s">
        <v>7557</v>
      </c>
      <c r="P3256" s="1463" t="s">
        <v>5881</v>
      </c>
    </row>
    <row r="3257" hidden="1">
      <c r="A3257" s="1464">
        <v>3515.0</v>
      </c>
      <c r="B3257" s="1463" t="s">
        <v>19515</v>
      </c>
      <c r="C3257" s="1463" t="s">
        <v>19516</v>
      </c>
      <c r="D3257" s="1469">
        <v>44895.0</v>
      </c>
      <c r="E3257" s="1470" t="s">
        <v>19517</v>
      </c>
      <c r="F3257" s="1471">
        <v>9.93872662E8</v>
      </c>
      <c r="G3257" s="1471">
        <v>9.93872662E8</v>
      </c>
      <c r="H3257" s="1472" t="b">
        <v>0</v>
      </c>
      <c r="I3257" s="1468" t="s">
        <v>76</v>
      </c>
      <c r="J3257" s="1472" t="b">
        <v>0</v>
      </c>
      <c r="K3257" s="1468" t="s">
        <v>1204</v>
      </c>
      <c r="L3257" s="1471">
        <v>6.6839565594E10</v>
      </c>
      <c r="M3257" s="1463" t="s">
        <v>2432</v>
      </c>
      <c r="N3257" s="1463" t="s">
        <v>4945</v>
      </c>
      <c r="O3257" s="1463" t="s">
        <v>4945</v>
      </c>
      <c r="P3257" s="1463" t="s">
        <v>2432</v>
      </c>
    </row>
    <row r="3258" hidden="1">
      <c r="A3258" s="1464">
        <v>3516.0</v>
      </c>
      <c r="B3258" s="1463" t="s">
        <v>15198</v>
      </c>
      <c r="C3258" s="1463" t="s">
        <v>15198</v>
      </c>
      <c r="D3258" s="1469">
        <v>44532.0</v>
      </c>
      <c r="E3258" s="1470" t="s">
        <v>19518</v>
      </c>
      <c r="F3258" s="1471">
        <v>7.6643555E7</v>
      </c>
      <c r="G3258" s="1471">
        <v>9.12290774E8</v>
      </c>
      <c r="H3258" s="1472" t="b">
        <v>0</v>
      </c>
      <c r="I3258" s="1468" t="s">
        <v>244</v>
      </c>
      <c r="J3258" s="1472" t="b">
        <v>0</v>
      </c>
      <c r="K3258" s="1473"/>
      <c r="L3258" s="1473"/>
      <c r="M3258" s="1463" t="s">
        <v>2426</v>
      </c>
      <c r="O3258" s="1474"/>
      <c r="P3258" s="1463" t="s">
        <v>2426</v>
      </c>
    </row>
    <row r="3259">
      <c r="A3259" s="1464">
        <v>3517.0</v>
      </c>
      <c r="B3259" s="1463" t="s">
        <v>6515</v>
      </c>
      <c r="C3259" s="1463" t="s">
        <v>6516</v>
      </c>
      <c r="D3259" s="1469">
        <v>44901.0</v>
      </c>
      <c r="E3259" s="1470" t="s">
        <v>6517</v>
      </c>
      <c r="F3259" s="1471">
        <v>8.15552229E8</v>
      </c>
      <c r="G3259" s="1471">
        <v>8.15552229E8</v>
      </c>
      <c r="H3259" s="1472" t="b">
        <v>1</v>
      </c>
      <c r="I3259" s="1468" t="s">
        <v>76</v>
      </c>
      <c r="J3259" s="1472" t="b">
        <v>1</v>
      </c>
      <c r="K3259" s="1468" t="s">
        <v>1204</v>
      </c>
      <c r="L3259" s="1471">
        <v>6.6839565594E10</v>
      </c>
      <c r="M3259" s="1463" t="s">
        <v>2437</v>
      </c>
      <c r="N3259" s="1463" t="s">
        <v>6296</v>
      </c>
      <c r="O3259" s="1463" t="s">
        <v>6296</v>
      </c>
      <c r="P3259" s="1463" t="s">
        <v>7871</v>
      </c>
    </row>
    <row r="3260">
      <c r="A3260" s="1464">
        <v>3518.0</v>
      </c>
      <c r="B3260" s="1463" t="s">
        <v>19519</v>
      </c>
      <c r="C3260" s="1463" t="s">
        <v>19520</v>
      </c>
      <c r="D3260" s="1469">
        <v>45924.0</v>
      </c>
      <c r="E3260" s="1470" t="s">
        <v>19521</v>
      </c>
      <c r="F3260" s="1471">
        <v>2.2628089E7</v>
      </c>
      <c r="G3260" s="1471">
        <v>2.2628089E7</v>
      </c>
      <c r="H3260" s="1472" t="b">
        <v>1</v>
      </c>
      <c r="I3260" s="1468" t="s">
        <v>76</v>
      </c>
      <c r="J3260" s="1472" t="b">
        <v>1</v>
      </c>
      <c r="K3260" s="1468" t="s">
        <v>8764</v>
      </c>
      <c r="L3260" s="1471">
        <v>6.6624294465E10</v>
      </c>
      <c r="M3260" s="1463" t="s">
        <v>2476</v>
      </c>
      <c r="N3260" s="1463" t="s">
        <v>5345</v>
      </c>
      <c r="O3260" s="1463" t="s">
        <v>5235</v>
      </c>
      <c r="P3260" s="1463" t="s">
        <v>2476</v>
      </c>
    </row>
    <row r="3261" hidden="1">
      <c r="A3261" s="1464">
        <v>3519.0</v>
      </c>
      <c r="B3261" s="1463" t="s">
        <v>19522</v>
      </c>
      <c r="C3261" s="1463" t="s">
        <v>19522</v>
      </c>
      <c r="D3261" s="1469">
        <v>44895.0</v>
      </c>
      <c r="E3261" s="1470" t="s">
        <v>19523</v>
      </c>
      <c r="F3261" s="1471">
        <v>2.2249977E7</v>
      </c>
      <c r="G3261" s="1471">
        <v>2.2249977E7</v>
      </c>
      <c r="H3261" s="1472" t="b">
        <v>0</v>
      </c>
      <c r="I3261" s="1468" t="s">
        <v>76</v>
      </c>
      <c r="J3261" s="1472" t="b">
        <v>0</v>
      </c>
      <c r="K3261" s="1468" t="s">
        <v>16044</v>
      </c>
      <c r="L3261" s="1471">
        <v>6.6629264222E10</v>
      </c>
      <c r="M3261" s="1474"/>
      <c r="N3261" s="1463" t="s">
        <v>5262</v>
      </c>
      <c r="O3261" s="1463" t="s">
        <v>5262</v>
      </c>
    </row>
    <row r="3262" hidden="1">
      <c r="A3262" s="1464">
        <v>3520.0</v>
      </c>
      <c r="B3262" s="1463" t="s">
        <v>19524</v>
      </c>
      <c r="C3262" s="1463" t="s">
        <v>19525</v>
      </c>
      <c r="D3262" s="1469">
        <v>44895.0</v>
      </c>
      <c r="E3262" s="1470" t="s">
        <v>19526</v>
      </c>
      <c r="F3262" s="1471">
        <v>6.51202042E8</v>
      </c>
      <c r="G3262" s="1471">
        <v>6.51202042E8</v>
      </c>
      <c r="H3262" s="1472" t="b">
        <v>0</v>
      </c>
      <c r="I3262" s="1468" t="s">
        <v>76</v>
      </c>
      <c r="J3262" s="1472" t="b">
        <v>0</v>
      </c>
      <c r="K3262" s="1468" t="s">
        <v>1204</v>
      </c>
      <c r="L3262" s="1471">
        <v>6.6839565594E10</v>
      </c>
      <c r="M3262" s="1463" t="s">
        <v>3363</v>
      </c>
      <c r="N3262" s="1463" t="s">
        <v>5469</v>
      </c>
      <c r="O3262" s="1463" t="s">
        <v>6383</v>
      </c>
      <c r="P3262" s="1463" t="s">
        <v>3363</v>
      </c>
    </row>
    <row r="3263" hidden="1">
      <c r="A3263" s="1464">
        <v>3521.0</v>
      </c>
      <c r="B3263" s="1463" t="s">
        <v>19527</v>
      </c>
      <c r="C3263" s="1463" t="s">
        <v>19528</v>
      </c>
      <c r="D3263" s="1469">
        <v>44896.0</v>
      </c>
      <c r="E3263" s="1470" t="s">
        <v>19529</v>
      </c>
      <c r="F3263" s="1471">
        <v>8.75865166E8</v>
      </c>
      <c r="G3263" s="1471">
        <v>8.75865166E8</v>
      </c>
      <c r="H3263" s="1472" t="b">
        <v>0</v>
      </c>
      <c r="I3263" s="1468" t="s">
        <v>6296</v>
      </c>
      <c r="J3263" s="1472" t="b">
        <v>0</v>
      </c>
      <c r="K3263" s="1468" t="s">
        <v>5142</v>
      </c>
      <c r="L3263" s="1471">
        <v>6.620964333E9</v>
      </c>
      <c r="M3263" s="1463" t="s">
        <v>2464</v>
      </c>
      <c r="N3263" s="1463" t="s">
        <v>6296</v>
      </c>
      <c r="O3263" s="1463" t="s">
        <v>6296</v>
      </c>
      <c r="P3263" s="1463" t="s">
        <v>2464</v>
      </c>
    </row>
    <row r="3264">
      <c r="A3264" s="1464">
        <v>3522.0</v>
      </c>
      <c r="B3264" s="1463" t="s">
        <v>6518</v>
      </c>
      <c r="C3264" s="1463" t="s">
        <v>6518</v>
      </c>
      <c r="D3264" s="1469">
        <v>44895.0</v>
      </c>
      <c r="E3264" s="1470" t="s">
        <v>6519</v>
      </c>
      <c r="F3264" s="1471">
        <v>9.52517729E8</v>
      </c>
      <c r="G3264" s="1471">
        <v>9.52517729E8</v>
      </c>
      <c r="H3264" s="1472" t="b">
        <v>1</v>
      </c>
      <c r="I3264" s="1468" t="s">
        <v>5608</v>
      </c>
      <c r="J3264" s="1472" t="b">
        <v>1</v>
      </c>
      <c r="K3264" s="1468" t="s">
        <v>5142</v>
      </c>
      <c r="L3264" s="1471">
        <v>6.620964333E9</v>
      </c>
      <c r="M3264" s="1463" t="s">
        <v>2464</v>
      </c>
      <c r="N3264" s="1463" t="s">
        <v>6296</v>
      </c>
      <c r="O3264" s="1463" t="s">
        <v>6296</v>
      </c>
      <c r="P3264" s="1463" t="s">
        <v>2464</v>
      </c>
    </row>
    <row r="3265" hidden="1">
      <c r="A3265" s="1464">
        <v>3523.0</v>
      </c>
      <c r="B3265" s="1463" t="s">
        <v>19530</v>
      </c>
      <c r="C3265" s="1463" t="s">
        <v>19531</v>
      </c>
      <c r="D3265" s="1469">
        <v>44904.0</v>
      </c>
      <c r="E3265" s="1470" t="s">
        <v>19532</v>
      </c>
      <c r="F3265" s="1471">
        <v>9.62561193E8</v>
      </c>
      <c r="G3265" s="1471">
        <v>9.62561193E8</v>
      </c>
      <c r="H3265" s="1472" t="b">
        <v>0</v>
      </c>
      <c r="I3265" s="1468" t="s">
        <v>76</v>
      </c>
      <c r="J3265" s="1472" t="b">
        <v>0</v>
      </c>
      <c r="K3265" s="1468" t="s">
        <v>1204</v>
      </c>
      <c r="L3265" s="1471">
        <v>6.6839565594E10</v>
      </c>
      <c r="M3265" s="1463" t="s">
        <v>2659</v>
      </c>
      <c r="N3265" s="1463" t="s">
        <v>6466</v>
      </c>
      <c r="O3265" s="1474"/>
      <c r="P3265" s="1463" t="s">
        <v>2659</v>
      </c>
    </row>
    <row r="3266" hidden="1">
      <c r="A3266" s="1464">
        <v>3524.0</v>
      </c>
      <c r="B3266" s="1463" t="s">
        <v>19533</v>
      </c>
      <c r="C3266" s="1463" t="s">
        <v>19534</v>
      </c>
      <c r="D3266" s="1469">
        <v>44896.0</v>
      </c>
      <c r="E3266" s="1470" t="s">
        <v>19535</v>
      </c>
      <c r="F3266" s="1471">
        <v>3.2610388E7</v>
      </c>
      <c r="G3266" s="1471">
        <v>3.2610388E7</v>
      </c>
      <c r="H3266" s="1472" t="b">
        <v>0</v>
      </c>
      <c r="I3266" s="1468" t="s">
        <v>5608</v>
      </c>
      <c r="J3266" s="1472" t="b">
        <v>0</v>
      </c>
      <c r="K3266" s="1468" t="s">
        <v>4936</v>
      </c>
      <c r="L3266" s="1471">
        <v>6.6909921784E10</v>
      </c>
      <c r="M3266" s="1463" t="s">
        <v>2464</v>
      </c>
      <c r="N3266" s="1463" t="s">
        <v>5608</v>
      </c>
      <c r="O3266" s="1463" t="s">
        <v>5608</v>
      </c>
      <c r="P3266" s="1463" t="s">
        <v>2464</v>
      </c>
    </row>
    <row r="3267" hidden="1">
      <c r="A3267" s="1464">
        <v>3525.0</v>
      </c>
      <c r="B3267" s="1463" t="s">
        <v>19536</v>
      </c>
      <c r="C3267" s="1463" t="s">
        <v>19537</v>
      </c>
      <c r="D3267" s="1469">
        <v>44896.0</v>
      </c>
      <c r="E3267" s="1470" t="s">
        <v>19538</v>
      </c>
      <c r="F3267" s="1471">
        <v>9.45858183E8</v>
      </c>
      <c r="G3267" s="1471">
        <v>9.45858183E8</v>
      </c>
      <c r="H3267" s="1472" t="b">
        <v>0</v>
      </c>
      <c r="I3267" s="1468" t="s">
        <v>244</v>
      </c>
      <c r="J3267" s="1472" t="b">
        <v>0</v>
      </c>
      <c r="K3267" s="1468" t="s">
        <v>5142</v>
      </c>
      <c r="L3267" s="1471">
        <v>6.620964333E9</v>
      </c>
      <c r="M3267" s="1463" t="s">
        <v>2426</v>
      </c>
      <c r="N3267" s="1463" t="s">
        <v>244</v>
      </c>
      <c r="O3267" s="1463" t="s">
        <v>244</v>
      </c>
      <c r="P3267" s="1463" t="s">
        <v>2426</v>
      </c>
    </row>
    <row r="3268" hidden="1">
      <c r="A3268" s="1464">
        <v>3526.0</v>
      </c>
      <c r="B3268" s="1463" t="s">
        <v>19539</v>
      </c>
      <c r="C3268" s="1463" t="s">
        <v>19539</v>
      </c>
      <c r="D3268" s="1469">
        <v>44896.0</v>
      </c>
      <c r="E3268" s="1470" t="s">
        <v>19540</v>
      </c>
      <c r="F3268" s="1471">
        <v>7.6428666E7</v>
      </c>
      <c r="G3268" s="1471">
        <v>7.6428666E7</v>
      </c>
      <c r="H3268" s="1472" t="b">
        <v>0</v>
      </c>
      <c r="I3268" s="1468" t="s">
        <v>244</v>
      </c>
      <c r="J3268" s="1472" t="b">
        <v>1</v>
      </c>
      <c r="K3268" s="1473"/>
      <c r="L3268" s="1473"/>
      <c r="M3268" s="1474"/>
      <c r="N3268" s="1474"/>
      <c r="O3268" s="1474"/>
      <c r="P3268" s="1474"/>
    </row>
    <row r="3269" hidden="1">
      <c r="A3269" s="1464">
        <v>3527.0</v>
      </c>
      <c r="B3269" s="1463" t="s">
        <v>12545</v>
      </c>
      <c r="C3269" s="1463" t="s">
        <v>12545</v>
      </c>
      <c r="D3269" s="1469">
        <v>44896.0</v>
      </c>
      <c r="E3269" s="1470" t="s">
        <v>19541</v>
      </c>
      <c r="F3269" s="1471">
        <v>7.6428666E7</v>
      </c>
      <c r="G3269" s="1471">
        <v>7.6428666E7</v>
      </c>
      <c r="H3269" s="1472" t="b">
        <v>0</v>
      </c>
      <c r="I3269" s="1468" t="s">
        <v>244</v>
      </c>
      <c r="J3269" s="1472" t="b">
        <v>1</v>
      </c>
      <c r="K3269" s="1468" t="s">
        <v>19542</v>
      </c>
      <c r="L3269" s="1471">
        <v>6.6944575556E10</v>
      </c>
      <c r="M3269" s="1474"/>
      <c r="N3269" s="1474"/>
      <c r="O3269" s="1474"/>
      <c r="P3269" s="1474"/>
    </row>
    <row r="3270">
      <c r="A3270" s="1464">
        <v>3528.0</v>
      </c>
      <c r="B3270" s="1463" t="s">
        <v>6520</v>
      </c>
      <c r="C3270" s="1463" t="s">
        <v>6521</v>
      </c>
      <c r="D3270" s="1469">
        <v>44897.0</v>
      </c>
      <c r="E3270" s="1470" t="s">
        <v>6522</v>
      </c>
      <c r="F3270" s="1471">
        <v>8.94243442E8</v>
      </c>
      <c r="G3270" s="1471">
        <v>8.94243442E8</v>
      </c>
      <c r="H3270" s="1472" t="b">
        <v>1</v>
      </c>
      <c r="I3270" s="1468" t="s">
        <v>76</v>
      </c>
      <c r="J3270" s="1472" t="b">
        <v>1</v>
      </c>
      <c r="K3270" s="1468" t="s">
        <v>4936</v>
      </c>
      <c r="L3270" s="1471">
        <v>6.6909921784E10</v>
      </c>
      <c r="M3270" s="1463" t="s">
        <v>2464</v>
      </c>
      <c r="N3270" s="1463" t="s">
        <v>6296</v>
      </c>
      <c r="O3270" s="1463" t="s">
        <v>6296</v>
      </c>
      <c r="P3270" s="1463" t="s">
        <v>2464</v>
      </c>
    </row>
    <row r="3271">
      <c r="A3271" s="1464">
        <v>3529.0</v>
      </c>
      <c r="B3271" s="1463" t="s">
        <v>6523</v>
      </c>
      <c r="C3271" s="1463" t="s">
        <v>6524</v>
      </c>
      <c r="D3271" s="1469">
        <v>44897.0</v>
      </c>
      <c r="E3271" s="1470" t="s">
        <v>6525</v>
      </c>
      <c r="F3271" s="1471">
        <v>2.248551115E9</v>
      </c>
      <c r="G3271" s="1471">
        <v>2.248551115E9</v>
      </c>
      <c r="H3271" s="1472" t="b">
        <v>1</v>
      </c>
      <c r="I3271" s="1468" t="s">
        <v>76</v>
      </c>
      <c r="J3271" s="1472" t="b">
        <v>1</v>
      </c>
      <c r="K3271" s="1468" t="s">
        <v>5142</v>
      </c>
      <c r="L3271" s="1471">
        <v>6.620964333E9</v>
      </c>
      <c r="M3271" s="1463" t="s">
        <v>2426</v>
      </c>
      <c r="N3271" s="1463" t="s">
        <v>6296</v>
      </c>
      <c r="O3271" s="1463" t="s">
        <v>6296</v>
      </c>
      <c r="P3271" s="1463" t="s">
        <v>5402</v>
      </c>
    </row>
    <row r="3272" hidden="1">
      <c r="A3272" s="1464">
        <v>3530.0</v>
      </c>
      <c r="B3272" s="1463" t="s">
        <v>19543</v>
      </c>
      <c r="C3272" s="1463" t="s">
        <v>19544</v>
      </c>
      <c r="D3272" s="1469">
        <v>44921.0</v>
      </c>
      <c r="E3272" s="1470" t="s">
        <v>19545</v>
      </c>
      <c r="F3272" s="1471">
        <v>9.47933636E8</v>
      </c>
      <c r="G3272" s="1471">
        <v>9.47933636E8</v>
      </c>
      <c r="H3272" s="1472" t="b">
        <v>0</v>
      </c>
      <c r="I3272" s="1468" t="s">
        <v>76</v>
      </c>
      <c r="J3272" s="1472" t="b">
        <v>0</v>
      </c>
      <c r="K3272" s="1468" t="s">
        <v>5142</v>
      </c>
      <c r="L3272" s="1471">
        <v>6.620964333E9</v>
      </c>
      <c r="M3272" s="1463" t="s">
        <v>2464</v>
      </c>
      <c r="N3272" s="1463" t="s">
        <v>8221</v>
      </c>
      <c r="O3272" s="1474"/>
      <c r="P3272" s="1463" t="s">
        <v>2464</v>
      </c>
    </row>
    <row r="3273" hidden="1">
      <c r="A3273" s="1464">
        <v>3531.0</v>
      </c>
      <c r="B3273" s="1463" t="s">
        <v>19546</v>
      </c>
      <c r="C3273" s="1463" t="s">
        <v>19547</v>
      </c>
      <c r="D3273" s="1469">
        <v>44900.0</v>
      </c>
      <c r="E3273" s="1470" t="s">
        <v>19548</v>
      </c>
      <c r="F3273" s="1475">
        <v>6.60638E11</v>
      </c>
      <c r="G3273" s="1475">
        <v>6.60958E11</v>
      </c>
      <c r="H3273" s="1472" t="b">
        <v>0</v>
      </c>
      <c r="I3273" s="1468" t="s">
        <v>76</v>
      </c>
      <c r="J3273" s="1472" t="b">
        <v>1</v>
      </c>
      <c r="K3273" s="1473"/>
      <c r="L3273" s="1473"/>
      <c r="M3273" s="1463" t="s">
        <v>8578</v>
      </c>
      <c r="N3273" s="1463" t="s">
        <v>8578</v>
      </c>
      <c r="P3273" s="1474"/>
    </row>
    <row r="3274" hidden="1">
      <c r="A3274" s="1464">
        <v>3532.0</v>
      </c>
      <c r="B3274" s="1463" t="s">
        <v>19549</v>
      </c>
      <c r="C3274" s="1463" t="s">
        <v>19550</v>
      </c>
      <c r="D3274" s="1469">
        <v>44901.0</v>
      </c>
      <c r="E3274" s="1470" t="s">
        <v>19551</v>
      </c>
      <c r="F3274" s="1471">
        <v>8.02526964E8</v>
      </c>
      <c r="G3274" s="1471">
        <v>8.02526964E8</v>
      </c>
      <c r="H3274" s="1472" t="b">
        <v>0</v>
      </c>
      <c r="I3274" s="1468" t="s">
        <v>6296</v>
      </c>
      <c r="J3274" s="1472" t="b">
        <v>0</v>
      </c>
      <c r="K3274" s="1468" t="s">
        <v>5142</v>
      </c>
      <c r="L3274" s="1471">
        <v>6.620964333E9</v>
      </c>
      <c r="M3274" s="1463" t="s">
        <v>2432</v>
      </c>
      <c r="N3274" s="1463" t="s">
        <v>6296</v>
      </c>
      <c r="O3274" s="1463" t="s">
        <v>6296</v>
      </c>
      <c r="P3274" s="1463" t="s">
        <v>2432</v>
      </c>
    </row>
    <row r="3275" hidden="1">
      <c r="A3275" s="1464">
        <v>3533.0</v>
      </c>
      <c r="B3275" s="1463" t="s">
        <v>19552</v>
      </c>
      <c r="C3275" s="1463" t="s">
        <v>19553</v>
      </c>
      <c r="D3275" s="1469">
        <v>44930.0</v>
      </c>
      <c r="E3275" s="1470" t="s">
        <v>19554</v>
      </c>
      <c r="F3275" s="1471">
        <v>8.14568688E8</v>
      </c>
      <c r="G3275" s="1471">
        <v>8.14568688E8</v>
      </c>
      <c r="H3275" s="1472" t="b">
        <v>0</v>
      </c>
      <c r="I3275" s="1468" t="s">
        <v>76</v>
      </c>
      <c r="J3275" s="1472" t="b">
        <v>1</v>
      </c>
      <c r="K3275" s="1468" t="s">
        <v>5142</v>
      </c>
      <c r="L3275" s="1471">
        <v>6.620964333E9</v>
      </c>
      <c r="M3275" s="1463" t="s">
        <v>2432</v>
      </c>
      <c r="N3275" s="1463" t="s">
        <v>5196</v>
      </c>
      <c r="O3275" s="1463" t="s">
        <v>14776</v>
      </c>
      <c r="P3275" s="1463" t="s">
        <v>2432</v>
      </c>
    </row>
    <row r="3276" hidden="1">
      <c r="A3276" s="1464">
        <v>3534.0</v>
      </c>
      <c r="B3276" s="1463" t="s">
        <v>19555</v>
      </c>
      <c r="C3276" s="1463" t="s">
        <v>19555</v>
      </c>
      <c r="D3276" s="1469">
        <v>44901.0</v>
      </c>
      <c r="E3276" s="1470" t="s">
        <v>19556</v>
      </c>
      <c r="F3276" s="1471">
        <v>2.2342588E7</v>
      </c>
      <c r="G3276" s="1471">
        <v>2.2342588E7</v>
      </c>
      <c r="H3276" s="1472" t="b">
        <v>0</v>
      </c>
      <c r="I3276" s="1468" t="s">
        <v>76</v>
      </c>
      <c r="J3276" s="1472" t="b">
        <v>1</v>
      </c>
      <c r="K3276" s="1468" t="s">
        <v>1204</v>
      </c>
      <c r="L3276" s="1471">
        <v>6.6839565594E10</v>
      </c>
      <c r="M3276" s="1463" t="s">
        <v>2426</v>
      </c>
      <c r="O3276" s="1474"/>
      <c r="P3276" s="1463" t="s">
        <v>2426</v>
      </c>
    </row>
    <row r="3277" hidden="1">
      <c r="A3277" s="1464">
        <v>3535.0</v>
      </c>
      <c r="B3277" s="1463" t="s">
        <v>19557</v>
      </c>
      <c r="C3277" s="1463" t="s">
        <v>19558</v>
      </c>
      <c r="D3277" s="1469">
        <v>44901.0</v>
      </c>
      <c r="E3277" s="1470" t="s">
        <v>19559</v>
      </c>
      <c r="F3277" s="1471">
        <v>9.29039302E8</v>
      </c>
      <c r="G3277" s="1471">
        <v>9.29039302E8</v>
      </c>
      <c r="H3277" s="1472" t="b">
        <v>0</v>
      </c>
      <c r="I3277" s="1468" t="s">
        <v>76</v>
      </c>
      <c r="J3277" s="1472" t="b">
        <v>0</v>
      </c>
      <c r="K3277" s="1468" t="s">
        <v>1204</v>
      </c>
      <c r="L3277" s="1471">
        <v>6.6839565594E10</v>
      </c>
      <c r="M3277" s="1463" t="s">
        <v>2476</v>
      </c>
      <c r="N3277" s="1463" t="s">
        <v>4931</v>
      </c>
      <c r="O3277" s="1463" t="s">
        <v>4931</v>
      </c>
      <c r="P3277" s="1463" t="s">
        <v>2476</v>
      </c>
    </row>
    <row r="3278" hidden="1">
      <c r="A3278" s="1464">
        <v>3536.0</v>
      </c>
      <c r="B3278" s="1463" t="s">
        <v>19560</v>
      </c>
      <c r="C3278" s="1463" t="s">
        <v>19560</v>
      </c>
      <c r="D3278" s="1469">
        <v>44904.0</v>
      </c>
      <c r="E3278" s="1470" t="s">
        <v>19561</v>
      </c>
      <c r="F3278" s="1471">
        <v>6.32681678E8</v>
      </c>
      <c r="G3278" s="1471">
        <v>6.32681678E8</v>
      </c>
      <c r="H3278" s="1472" t="b">
        <v>0</v>
      </c>
      <c r="I3278" s="1468" t="s">
        <v>76</v>
      </c>
      <c r="J3278" s="1472" t="b">
        <v>0</v>
      </c>
      <c r="K3278" s="1468" t="s">
        <v>4936</v>
      </c>
      <c r="L3278" s="1471">
        <v>6.6909921784E10</v>
      </c>
      <c r="M3278" s="1463" t="s">
        <v>2937</v>
      </c>
      <c r="N3278" s="1463" t="s">
        <v>5196</v>
      </c>
      <c r="O3278" s="1463" t="s">
        <v>5780</v>
      </c>
      <c r="P3278" s="1463" t="s">
        <v>2937</v>
      </c>
    </row>
    <row r="3279">
      <c r="A3279" s="1464">
        <v>3537.0</v>
      </c>
      <c r="B3279" s="1463" t="s">
        <v>6526</v>
      </c>
      <c r="C3279" s="1463" t="s">
        <v>6527</v>
      </c>
      <c r="D3279" s="1469">
        <v>43460.0</v>
      </c>
      <c r="E3279" s="1470" t="s">
        <v>6528</v>
      </c>
      <c r="F3279" s="1471">
        <v>2.3093E7</v>
      </c>
      <c r="G3279" s="1471">
        <v>2.3093E7</v>
      </c>
      <c r="H3279" s="1472" t="b">
        <v>1</v>
      </c>
      <c r="I3279" s="1468" t="s">
        <v>76</v>
      </c>
      <c r="J3279" s="1472" t="b">
        <v>1</v>
      </c>
      <c r="K3279" s="1468" t="s">
        <v>1077</v>
      </c>
      <c r="L3279" s="1471">
        <v>6.6618258585E10</v>
      </c>
      <c r="M3279" s="1463" t="s">
        <v>2464</v>
      </c>
      <c r="N3279" s="1463" t="s">
        <v>6296</v>
      </c>
      <c r="O3279" s="1463" t="s">
        <v>6296</v>
      </c>
      <c r="P3279" s="1463" t="s">
        <v>10473</v>
      </c>
    </row>
    <row r="3280">
      <c r="A3280" s="1464">
        <v>3538.0</v>
      </c>
      <c r="B3280" s="1463" t="s">
        <v>6529</v>
      </c>
      <c r="C3280" s="1463" t="s">
        <v>6529</v>
      </c>
      <c r="D3280" s="1469">
        <v>44902.0</v>
      </c>
      <c r="E3280" s="1470" t="s">
        <v>6530</v>
      </c>
      <c r="F3280" s="1471">
        <v>2.2588555E7</v>
      </c>
      <c r="G3280" s="1471">
        <v>2.2588555E7</v>
      </c>
      <c r="H3280" s="1472" t="b">
        <v>1</v>
      </c>
      <c r="I3280" s="1468" t="s">
        <v>76</v>
      </c>
      <c r="J3280" s="1472" t="b">
        <v>1</v>
      </c>
      <c r="K3280" s="1468" t="s">
        <v>4936</v>
      </c>
      <c r="L3280" s="1471">
        <v>6.6909921784E10</v>
      </c>
      <c r="M3280" s="1463" t="s">
        <v>2426</v>
      </c>
      <c r="N3280" s="1463" t="s">
        <v>6296</v>
      </c>
      <c r="O3280" s="1463" t="s">
        <v>6296</v>
      </c>
      <c r="P3280" s="1463" t="s">
        <v>10502</v>
      </c>
    </row>
    <row r="3281" hidden="1">
      <c r="A3281" s="1464">
        <v>3539.0</v>
      </c>
      <c r="B3281" s="1463" t="s">
        <v>19562</v>
      </c>
      <c r="C3281" s="1463" t="s">
        <v>19563</v>
      </c>
      <c r="D3281" s="1469">
        <v>44902.0</v>
      </c>
      <c r="E3281" s="1470" t="s">
        <v>19564</v>
      </c>
      <c r="F3281" s="1471">
        <v>6.31900472E8</v>
      </c>
      <c r="G3281" s="1471">
        <v>6.31900472E8</v>
      </c>
      <c r="H3281" s="1472" t="b">
        <v>0</v>
      </c>
      <c r="I3281" s="1468" t="s">
        <v>76</v>
      </c>
      <c r="J3281" s="1472" t="b">
        <v>0</v>
      </c>
      <c r="K3281" s="1468" t="s">
        <v>5142</v>
      </c>
      <c r="L3281" s="1471">
        <v>6.620964333E9</v>
      </c>
      <c r="M3281" s="1463" t="s">
        <v>2476</v>
      </c>
      <c r="N3281" s="1463" t="s">
        <v>8221</v>
      </c>
      <c r="O3281" s="1463" t="s">
        <v>4998</v>
      </c>
      <c r="P3281" s="1463" t="s">
        <v>2476</v>
      </c>
    </row>
    <row r="3282" hidden="1">
      <c r="A3282" s="1464">
        <v>3540.0</v>
      </c>
      <c r="B3282" s="1463" t="s">
        <v>19565</v>
      </c>
      <c r="C3282" s="1463" t="s">
        <v>19566</v>
      </c>
      <c r="D3282" s="1469">
        <v>44903.0</v>
      </c>
      <c r="E3282" s="1470" t="s">
        <v>19567</v>
      </c>
      <c r="F3282" s="1471">
        <v>9.09280071E8</v>
      </c>
      <c r="G3282" s="1471">
        <v>9.09280071E8</v>
      </c>
      <c r="H3282" s="1472" t="b">
        <v>0</v>
      </c>
      <c r="I3282" s="1468" t="s">
        <v>76</v>
      </c>
      <c r="J3282" s="1472" t="b">
        <v>0</v>
      </c>
      <c r="K3282" s="1468" t="s">
        <v>4936</v>
      </c>
      <c r="L3282" s="1471">
        <v>6.6909921784E10</v>
      </c>
      <c r="M3282" s="1463" t="s">
        <v>2476</v>
      </c>
      <c r="N3282" s="1463" t="s">
        <v>4930</v>
      </c>
      <c r="O3282" s="1474"/>
      <c r="P3282" s="1463" t="s">
        <v>2476</v>
      </c>
    </row>
    <row r="3283" hidden="1">
      <c r="A3283" s="1464">
        <v>3541.0</v>
      </c>
      <c r="B3283" s="1463" t="s">
        <v>19568</v>
      </c>
      <c r="C3283" s="1463" t="s">
        <v>19569</v>
      </c>
      <c r="D3283" s="1469">
        <v>44851.0</v>
      </c>
      <c r="E3283" s="1470" t="s">
        <v>19570</v>
      </c>
      <c r="F3283" s="1471">
        <v>9.53685777E8</v>
      </c>
      <c r="G3283" s="1471">
        <v>9.53686111E8</v>
      </c>
      <c r="H3283" s="1472" t="b">
        <v>0</v>
      </c>
      <c r="I3283" s="1468" t="s">
        <v>76</v>
      </c>
      <c r="J3283" s="1472" t="b">
        <v>0</v>
      </c>
      <c r="K3283" s="1468" t="s">
        <v>1077</v>
      </c>
      <c r="L3283" s="1471">
        <v>6.6618258585E10</v>
      </c>
      <c r="M3283" s="1463" t="s">
        <v>2432</v>
      </c>
      <c r="N3283" s="1474"/>
      <c r="O3283" s="1463" t="s">
        <v>13750</v>
      </c>
      <c r="P3283" s="1463" t="s">
        <v>2432</v>
      </c>
    </row>
    <row r="3284" hidden="1">
      <c r="A3284" s="1464">
        <v>3542.0</v>
      </c>
      <c r="B3284" s="1463" t="s">
        <v>12545</v>
      </c>
      <c r="C3284" s="1463" t="s">
        <v>12545</v>
      </c>
      <c r="D3284" s="1469">
        <v>44851.0</v>
      </c>
      <c r="E3284" s="1470" t="s">
        <v>19571</v>
      </c>
      <c r="F3284" s="1471">
        <v>9.53685777E8</v>
      </c>
      <c r="G3284" s="1471">
        <v>9.53686111E8</v>
      </c>
      <c r="H3284" s="1472" t="b">
        <v>0</v>
      </c>
      <c r="I3284" s="1468" t="s">
        <v>76</v>
      </c>
      <c r="J3284" s="1472" t="b">
        <v>1</v>
      </c>
      <c r="K3284" s="1473"/>
      <c r="L3284" s="1473"/>
      <c r="M3284" s="1474"/>
      <c r="N3284" s="1474"/>
      <c r="O3284" s="1474"/>
      <c r="P3284" s="1474"/>
    </row>
    <row r="3285">
      <c r="A3285" s="1464">
        <v>3543.0</v>
      </c>
      <c r="B3285" s="1463" t="s">
        <v>6531</v>
      </c>
      <c r="C3285" s="1463" t="s">
        <v>6532</v>
      </c>
      <c r="D3285" s="1469">
        <v>44851.0</v>
      </c>
      <c r="E3285" s="1470" t="s">
        <v>6533</v>
      </c>
      <c r="F3285" s="1471">
        <v>6.39010777E8</v>
      </c>
      <c r="G3285" s="1471">
        <v>6.39010777E8</v>
      </c>
      <c r="H3285" s="1472" t="b">
        <v>1</v>
      </c>
      <c r="I3285" s="1468" t="s">
        <v>76</v>
      </c>
      <c r="J3285" s="1472" t="b">
        <v>1</v>
      </c>
      <c r="K3285" s="1468" t="s">
        <v>1077</v>
      </c>
      <c r="L3285" s="1471">
        <v>6.6618258585E10</v>
      </c>
      <c r="M3285" s="1463" t="s">
        <v>2426</v>
      </c>
      <c r="N3285" s="1463" t="s">
        <v>6512</v>
      </c>
      <c r="O3285" s="1463" t="s">
        <v>6512</v>
      </c>
      <c r="P3285" s="1463" t="s">
        <v>2426</v>
      </c>
    </row>
    <row r="3286">
      <c r="A3286" s="1464">
        <v>3544.0</v>
      </c>
      <c r="B3286" s="1463" t="s">
        <v>6534</v>
      </c>
      <c r="C3286" s="1463" t="s">
        <v>6535</v>
      </c>
      <c r="D3286" s="1469">
        <v>44904.0</v>
      </c>
      <c r="E3286" s="1470" t="s">
        <v>6536</v>
      </c>
      <c r="F3286" s="1471">
        <v>9.59593818E8</v>
      </c>
      <c r="G3286" s="1471">
        <v>9.59593818E8</v>
      </c>
      <c r="H3286" s="1472" t="b">
        <v>1</v>
      </c>
      <c r="I3286" s="1468" t="s">
        <v>76</v>
      </c>
      <c r="J3286" s="1472" t="b">
        <v>1</v>
      </c>
      <c r="K3286" s="1468" t="s">
        <v>5142</v>
      </c>
      <c r="L3286" s="1471">
        <v>6.620964333E9</v>
      </c>
      <c r="M3286" s="1463" t="s">
        <v>2659</v>
      </c>
      <c r="N3286" s="1463" t="s">
        <v>6512</v>
      </c>
      <c r="O3286" s="1463" t="s">
        <v>6512</v>
      </c>
      <c r="P3286" s="1463" t="s">
        <v>2659</v>
      </c>
    </row>
    <row r="3287">
      <c r="A3287" s="1464">
        <v>3545.0</v>
      </c>
      <c r="B3287" s="1463" t="s">
        <v>6537</v>
      </c>
      <c r="C3287" s="1463" t="s">
        <v>6538</v>
      </c>
      <c r="D3287" s="1469">
        <v>44908.0</v>
      </c>
      <c r="E3287" s="1470" t="s">
        <v>6539</v>
      </c>
      <c r="F3287" s="1471">
        <v>8.19389108E8</v>
      </c>
      <c r="G3287" s="1471">
        <v>8.19389108E8</v>
      </c>
      <c r="H3287" s="1472" t="b">
        <v>1</v>
      </c>
      <c r="I3287" s="1468" t="s">
        <v>5541</v>
      </c>
      <c r="J3287" s="1472" t="b">
        <v>1</v>
      </c>
      <c r="K3287" s="1468" t="s">
        <v>5142</v>
      </c>
      <c r="L3287" s="1471">
        <v>6.620964333E9</v>
      </c>
      <c r="M3287" s="1463" t="s">
        <v>2659</v>
      </c>
      <c r="N3287" s="1463" t="s">
        <v>10223</v>
      </c>
      <c r="O3287" s="1463" t="s">
        <v>10223</v>
      </c>
      <c r="P3287" s="1463" t="s">
        <v>2659</v>
      </c>
    </row>
    <row r="3288" hidden="1">
      <c r="A3288" s="1464">
        <v>3546.0</v>
      </c>
      <c r="B3288" s="1463" t="s">
        <v>19572</v>
      </c>
      <c r="C3288" s="1463" t="s">
        <v>19572</v>
      </c>
      <c r="D3288" s="1469">
        <v>44915.0</v>
      </c>
      <c r="E3288" s="1470" t="s">
        <v>19573</v>
      </c>
      <c r="F3288" s="1471">
        <v>7.6344377E7</v>
      </c>
      <c r="G3288" s="1471">
        <v>7.6344377E7</v>
      </c>
      <c r="H3288" s="1472" t="b">
        <v>0</v>
      </c>
      <c r="I3288" s="1468" t="s">
        <v>244</v>
      </c>
      <c r="J3288" s="1472" t="b">
        <v>1</v>
      </c>
      <c r="K3288" s="1468" t="s">
        <v>5142</v>
      </c>
      <c r="L3288" s="1471">
        <v>6.620964333E9</v>
      </c>
      <c r="M3288" s="1463" t="s">
        <v>2464</v>
      </c>
      <c r="N3288" s="1463" t="s">
        <v>244</v>
      </c>
      <c r="O3288" s="1463" t="s">
        <v>244</v>
      </c>
      <c r="P3288" s="1463" t="s">
        <v>2464</v>
      </c>
    </row>
    <row r="3289" hidden="1">
      <c r="A3289" s="1464">
        <v>3547.0</v>
      </c>
      <c r="B3289" s="1463" t="s">
        <v>19574</v>
      </c>
      <c r="C3289" s="1463" t="s">
        <v>19574</v>
      </c>
      <c r="D3289" s="1469">
        <v>44915.0</v>
      </c>
      <c r="E3289" s="1470" t="s">
        <v>19575</v>
      </c>
      <c r="F3289" s="1471">
        <v>9.88044719E8</v>
      </c>
      <c r="G3289" s="1471">
        <v>9.88044719E8</v>
      </c>
      <c r="H3289" s="1472" t="b">
        <v>0</v>
      </c>
      <c r="I3289" s="1468" t="s">
        <v>76</v>
      </c>
      <c r="J3289" s="1472" t="b">
        <v>0</v>
      </c>
      <c r="K3289" s="1468" t="s">
        <v>5142</v>
      </c>
      <c r="L3289" s="1471">
        <v>6.620964333E9</v>
      </c>
      <c r="M3289" s="1463" t="s">
        <v>2464</v>
      </c>
      <c r="N3289" s="1463" t="s">
        <v>4931</v>
      </c>
      <c r="O3289" s="1463" t="s">
        <v>4931</v>
      </c>
      <c r="P3289" s="1463" t="s">
        <v>2464</v>
      </c>
    </row>
    <row r="3290" hidden="1">
      <c r="A3290" s="1464">
        <v>3548.0</v>
      </c>
      <c r="B3290" s="1463" t="s">
        <v>19576</v>
      </c>
      <c r="C3290" s="1463" t="s">
        <v>19576</v>
      </c>
      <c r="D3290" s="1469">
        <v>44650.0</v>
      </c>
      <c r="E3290" s="1470" t="s">
        <v>19577</v>
      </c>
      <c r="F3290" s="1471">
        <v>3.8425611E7</v>
      </c>
      <c r="G3290" s="1471">
        <v>3.8425611E7</v>
      </c>
      <c r="H3290" s="1472" t="b">
        <v>0</v>
      </c>
      <c r="I3290" s="1468" t="s">
        <v>263</v>
      </c>
      <c r="J3290" s="1472" t="b">
        <v>1</v>
      </c>
      <c r="K3290" s="1468" t="s">
        <v>16044</v>
      </c>
      <c r="L3290" s="1471">
        <v>6.6629264222E10</v>
      </c>
      <c r="M3290" s="1474"/>
      <c r="N3290" s="1474"/>
      <c r="O3290" s="1474"/>
      <c r="P3290" s="1474"/>
    </row>
    <row r="3291" hidden="1">
      <c r="A3291" s="1464">
        <v>3549.0</v>
      </c>
      <c r="B3291" s="1463" t="s">
        <v>19578</v>
      </c>
      <c r="C3291" s="1463" t="s">
        <v>14536</v>
      </c>
      <c r="D3291" s="1469">
        <v>44331.0</v>
      </c>
      <c r="E3291" s="1470" t="s">
        <v>19579</v>
      </c>
      <c r="F3291" s="1471">
        <v>2.26171E7</v>
      </c>
      <c r="G3291" s="1471">
        <v>8.09401648E8</v>
      </c>
      <c r="H3291" s="1472" t="b">
        <v>0</v>
      </c>
      <c r="I3291" s="1468" t="s">
        <v>76</v>
      </c>
      <c r="J3291" s="1472" t="b">
        <v>0</v>
      </c>
      <c r="K3291" s="1468" t="s">
        <v>4940</v>
      </c>
      <c r="L3291" s="1471">
        <v>6.68193916E10</v>
      </c>
      <c r="M3291" s="1463" t="s">
        <v>5006</v>
      </c>
      <c r="N3291" s="1463" t="s">
        <v>5006</v>
      </c>
      <c r="P3291" s="1474"/>
    </row>
    <row r="3292" hidden="1">
      <c r="A3292" s="1464">
        <v>3550.0</v>
      </c>
      <c r="B3292" s="1463" t="s">
        <v>19580</v>
      </c>
      <c r="C3292" s="1463" t="s">
        <v>19581</v>
      </c>
      <c r="D3292" s="1469">
        <v>44911.0</v>
      </c>
      <c r="E3292" s="1470" t="s">
        <v>19582</v>
      </c>
      <c r="F3292" s="1471">
        <v>3.7385013E7</v>
      </c>
      <c r="G3292" s="1471">
        <v>3.7385013E7</v>
      </c>
      <c r="H3292" s="1472" t="b">
        <v>0</v>
      </c>
      <c r="I3292" s="1468" t="s">
        <v>6437</v>
      </c>
      <c r="J3292" s="1472" t="b">
        <v>1</v>
      </c>
      <c r="K3292" s="1468" t="s">
        <v>5142</v>
      </c>
      <c r="L3292" s="1471">
        <v>6.620964333E9</v>
      </c>
      <c r="M3292" s="1463" t="s">
        <v>2426</v>
      </c>
      <c r="N3292" s="1463" t="s">
        <v>6437</v>
      </c>
      <c r="O3292" s="1463" t="s">
        <v>6437</v>
      </c>
      <c r="P3292" s="1463" t="s">
        <v>2426</v>
      </c>
    </row>
    <row r="3293" hidden="1">
      <c r="A3293" s="1464">
        <v>3551.0</v>
      </c>
      <c r="B3293" s="1463" t="s">
        <v>19583</v>
      </c>
      <c r="C3293" s="1463" t="s">
        <v>19584</v>
      </c>
      <c r="D3293" s="1469">
        <v>44915.0</v>
      </c>
      <c r="E3293" s="1470" t="s">
        <v>19585</v>
      </c>
      <c r="F3293" s="1471">
        <v>8.82230777E8</v>
      </c>
      <c r="G3293" s="1471">
        <v>8.82230777E8</v>
      </c>
      <c r="H3293" s="1472" t="b">
        <v>0</v>
      </c>
      <c r="I3293" s="1468" t="s">
        <v>76</v>
      </c>
      <c r="J3293" s="1472" t="b">
        <v>0</v>
      </c>
      <c r="K3293" s="1468" t="s">
        <v>1204</v>
      </c>
      <c r="L3293" s="1471">
        <v>6.6839565594E10</v>
      </c>
      <c r="M3293" s="1463" t="s">
        <v>5089</v>
      </c>
      <c r="N3293" s="1463" t="s">
        <v>4954</v>
      </c>
      <c r="O3293" s="1463" t="s">
        <v>4954</v>
      </c>
      <c r="P3293" s="1474"/>
    </row>
    <row r="3294" hidden="1">
      <c r="A3294" s="1464">
        <v>3552.0</v>
      </c>
      <c r="B3294" s="1463" t="s">
        <v>19586</v>
      </c>
      <c r="C3294" s="1463" t="s">
        <v>19587</v>
      </c>
      <c r="D3294" s="1469">
        <v>44915.0</v>
      </c>
      <c r="E3294" s="1470" t="s">
        <v>19588</v>
      </c>
      <c r="F3294" s="1471">
        <v>7.6344377E7</v>
      </c>
      <c r="G3294" s="1471">
        <v>7.6344377E7</v>
      </c>
      <c r="H3294" s="1472" t="b">
        <v>0</v>
      </c>
      <c r="I3294" s="1468" t="s">
        <v>244</v>
      </c>
      <c r="J3294" s="1472" t="b">
        <v>0</v>
      </c>
      <c r="K3294" s="1468" t="s">
        <v>5142</v>
      </c>
      <c r="L3294" s="1471">
        <v>6.620964333E9</v>
      </c>
      <c r="M3294" s="1463" t="s">
        <v>2426</v>
      </c>
      <c r="N3294" s="1463" t="s">
        <v>244</v>
      </c>
      <c r="O3294" s="1463" t="s">
        <v>244</v>
      </c>
      <c r="P3294" s="1463" t="s">
        <v>2426</v>
      </c>
    </row>
    <row r="3295" hidden="1">
      <c r="A3295" s="1464">
        <v>3553.0</v>
      </c>
      <c r="B3295" s="1463" t="s">
        <v>19589</v>
      </c>
      <c r="C3295" s="1463" t="s">
        <v>19589</v>
      </c>
      <c r="D3295" s="1469">
        <v>44914.0</v>
      </c>
      <c r="E3295" s="1470" t="s">
        <v>19590</v>
      </c>
      <c r="F3295" s="1471">
        <v>6.6866047479E10</v>
      </c>
      <c r="G3295" s="1471">
        <v>6.6952298442E10</v>
      </c>
      <c r="H3295" s="1472" t="b">
        <v>0</v>
      </c>
      <c r="I3295" s="1468" t="s">
        <v>76</v>
      </c>
      <c r="J3295" s="1472" t="b">
        <v>1</v>
      </c>
      <c r="K3295" s="1473"/>
      <c r="L3295" s="1473"/>
      <c r="M3295" s="1474"/>
      <c r="N3295" s="1474"/>
      <c r="O3295" s="1474"/>
      <c r="P3295" s="1474"/>
    </row>
    <row r="3296" hidden="1">
      <c r="A3296" s="1464">
        <v>3554.0</v>
      </c>
      <c r="B3296" s="1463" t="s">
        <v>19591</v>
      </c>
      <c r="C3296" s="1463" t="s">
        <v>19592</v>
      </c>
      <c r="D3296" s="1469">
        <v>44923.0</v>
      </c>
      <c r="E3296" s="1470" t="s">
        <v>19593</v>
      </c>
      <c r="F3296" s="1471">
        <v>9.61519515E8</v>
      </c>
      <c r="G3296" s="1471">
        <v>9.61519515E8</v>
      </c>
      <c r="H3296" s="1472" t="b">
        <v>0</v>
      </c>
      <c r="I3296" s="1468" t="s">
        <v>76</v>
      </c>
      <c r="J3296" s="1472" t="b">
        <v>0</v>
      </c>
      <c r="K3296" s="1468" t="s">
        <v>5142</v>
      </c>
      <c r="L3296" s="1471">
        <v>6.620964333E9</v>
      </c>
      <c r="M3296" s="1463" t="s">
        <v>2432</v>
      </c>
      <c r="N3296" s="1463" t="s">
        <v>5196</v>
      </c>
      <c r="O3296" s="1463" t="s">
        <v>18853</v>
      </c>
      <c r="P3296" s="1463" t="s">
        <v>2432</v>
      </c>
    </row>
    <row r="3297" hidden="1">
      <c r="A3297" s="1464">
        <v>3555.0</v>
      </c>
      <c r="B3297" s="1463" t="s">
        <v>19594</v>
      </c>
      <c r="C3297" s="1463" t="s">
        <v>19595</v>
      </c>
      <c r="D3297" s="1469">
        <v>44923.0</v>
      </c>
      <c r="E3297" s="1470" t="s">
        <v>19596</v>
      </c>
      <c r="F3297" s="1471">
        <v>9.56590926E8</v>
      </c>
      <c r="G3297" s="1471">
        <v>9.56590926E8</v>
      </c>
      <c r="H3297" s="1472" t="b">
        <v>0</v>
      </c>
      <c r="I3297" s="1468" t="s">
        <v>76</v>
      </c>
      <c r="J3297" s="1472" t="b">
        <v>0</v>
      </c>
      <c r="K3297" s="1468" t="s">
        <v>1204</v>
      </c>
      <c r="L3297" s="1471">
        <v>6.6839565594E10</v>
      </c>
      <c r="M3297" s="1463" t="s">
        <v>2437</v>
      </c>
      <c r="N3297" s="1463" t="s">
        <v>6244</v>
      </c>
      <c r="O3297" s="1463" t="s">
        <v>6244</v>
      </c>
      <c r="P3297" s="1463" t="s">
        <v>2437</v>
      </c>
    </row>
    <row r="3298" hidden="1">
      <c r="A3298" s="1464">
        <v>3556.0</v>
      </c>
      <c r="B3298" s="1463" t="s">
        <v>19597</v>
      </c>
      <c r="C3298" s="1463" t="s">
        <v>19598</v>
      </c>
      <c r="D3298" s="1469">
        <v>44923.0</v>
      </c>
      <c r="E3298" s="1470" t="s">
        <v>19599</v>
      </c>
      <c r="F3298" s="1471">
        <v>8.14235557E8</v>
      </c>
      <c r="G3298" s="1471">
        <v>8.14235557E8</v>
      </c>
      <c r="H3298" s="1472" t="b">
        <v>0</v>
      </c>
      <c r="I3298" s="1468" t="s">
        <v>76</v>
      </c>
      <c r="J3298" s="1472" t="b">
        <v>0</v>
      </c>
      <c r="K3298" s="1468" t="s">
        <v>1204</v>
      </c>
      <c r="L3298" s="1471">
        <v>6.6839565594E10</v>
      </c>
      <c r="M3298" s="1463" t="s">
        <v>2426</v>
      </c>
      <c r="N3298" s="1463" t="s">
        <v>5172</v>
      </c>
      <c r="O3298" s="1463" t="s">
        <v>5510</v>
      </c>
      <c r="P3298" s="1463" t="s">
        <v>6400</v>
      </c>
    </row>
    <row r="3299" hidden="1">
      <c r="A3299" s="1464">
        <v>3557.0</v>
      </c>
      <c r="B3299" s="1463" t="s">
        <v>19600</v>
      </c>
      <c r="C3299" s="1463" t="s">
        <v>19601</v>
      </c>
      <c r="D3299" s="1469">
        <v>44935.0</v>
      </c>
      <c r="E3299" s="1470" t="s">
        <v>19602</v>
      </c>
      <c r="F3299" s="1471">
        <v>8.32426142E8</v>
      </c>
      <c r="G3299" s="1471">
        <v>8.32426142E8</v>
      </c>
      <c r="H3299" s="1472" t="b">
        <v>0</v>
      </c>
      <c r="I3299" s="1468" t="s">
        <v>76</v>
      </c>
      <c r="J3299" s="1472" t="b">
        <v>1</v>
      </c>
      <c r="K3299" s="1468" t="s">
        <v>5142</v>
      </c>
      <c r="L3299" s="1471">
        <v>6.620964333E9</v>
      </c>
      <c r="M3299" s="1463" t="s">
        <v>2426</v>
      </c>
      <c r="N3299" s="1463" t="s">
        <v>5740</v>
      </c>
      <c r="O3299" s="1463" t="s">
        <v>5633</v>
      </c>
      <c r="P3299" s="1463" t="s">
        <v>2426</v>
      </c>
    </row>
    <row r="3300">
      <c r="A3300" s="1464">
        <v>3558.0</v>
      </c>
      <c r="B3300" s="1463" t="s">
        <v>6540</v>
      </c>
      <c r="C3300" s="1463" t="s">
        <v>6541</v>
      </c>
      <c r="D3300" s="1469">
        <v>44918.0</v>
      </c>
      <c r="E3300" s="1470" t="s">
        <v>6542</v>
      </c>
      <c r="F3300" s="1471">
        <v>8.94243442E8</v>
      </c>
      <c r="G3300" s="1471">
        <v>8.94243442E8</v>
      </c>
      <c r="H3300" s="1472" t="b">
        <v>1</v>
      </c>
      <c r="I3300" s="1468" t="s">
        <v>76</v>
      </c>
      <c r="J3300" s="1472" t="b">
        <v>1</v>
      </c>
      <c r="K3300" s="1468" t="s">
        <v>4936</v>
      </c>
      <c r="L3300" s="1471">
        <v>6.6909921784E10</v>
      </c>
      <c r="M3300" s="1463" t="s">
        <v>2426</v>
      </c>
      <c r="N3300" s="1463" t="s">
        <v>6358</v>
      </c>
      <c r="O3300" s="1463" t="s">
        <v>6358</v>
      </c>
      <c r="P3300" s="1463" t="s">
        <v>2426</v>
      </c>
    </row>
    <row r="3301" hidden="1">
      <c r="A3301" s="1464">
        <v>3559.0</v>
      </c>
      <c r="B3301" s="1463" t="s">
        <v>19603</v>
      </c>
      <c r="C3301" s="1463" t="s">
        <v>19604</v>
      </c>
      <c r="D3301" s="1469">
        <v>44923.0</v>
      </c>
      <c r="E3301" s="1470" t="s">
        <v>19605</v>
      </c>
      <c r="F3301" s="1471">
        <v>9.55216351E8</v>
      </c>
      <c r="G3301" s="1471">
        <v>9.55216351E8</v>
      </c>
      <c r="H3301" s="1472" t="b">
        <v>0</v>
      </c>
      <c r="I3301" s="1468" t="s">
        <v>76</v>
      </c>
      <c r="J3301" s="1472" t="b">
        <v>0</v>
      </c>
      <c r="K3301" s="1468" t="s">
        <v>1077</v>
      </c>
      <c r="L3301" s="1471">
        <v>6.6618258585E10</v>
      </c>
      <c r="M3301" s="1463" t="s">
        <v>2437</v>
      </c>
      <c r="N3301" s="1463" t="s">
        <v>5196</v>
      </c>
      <c r="O3301" s="1463" t="s">
        <v>5196</v>
      </c>
      <c r="P3301" s="1463" t="s">
        <v>2437</v>
      </c>
    </row>
    <row r="3302">
      <c r="A3302" s="1464">
        <v>3560.0</v>
      </c>
      <c r="B3302" s="1463" t="s">
        <v>6544</v>
      </c>
      <c r="C3302" s="1463" t="s">
        <v>6545</v>
      </c>
      <c r="D3302" s="1469">
        <v>44942.0</v>
      </c>
      <c r="E3302" s="1470" t="s">
        <v>6546</v>
      </c>
      <c r="F3302" s="1471">
        <v>2.65010548E8</v>
      </c>
      <c r="G3302" s="1471">
        <v>2.65010548E8</v>
      </c>
      <c r="H3302" s="1472" t="b">
        <v>1</v>
      </c>
      <c r="I3302" s="1468" t="s">
        <v>76</v>
      </c>
      <c r="J3302" s="1472" t="b">
        <v>1</v>
      </c>
      <c r="K3302" s="1468" t="s">
        <v>4936</v>
      </c>
      <c r="L3302" s="1471">
        <v>6.6909921784E10</v>
      </c>
      <c r="M3302" s="1463" t="s">
        <v>2432</v>
      </c>
      <c r="N3302" s="1463" t="s">
        <v>6358</v>
      </c>
      <c r="O3302" s="1463" t="s">
        <v>6358</v>
      </c>
      <c r="P3302" s="1463" t="s">
        <v>2432</v>
      </c>
    </row>
    <row r="3303">
      <c r="A3303" s="1464">
        <v>3561.0</v>
      </c>
      <c r="B3303" s="1463" t="s">
        <v>6547</v>
      </c>
      <c r="C3303" s="1463" t="s">
        <v>6548</v>
      </c>
      <c r="D3303" s="1469">
        <v>44916.0</v>
      </c>
      <c r="E3303" s="1470" t="s">
        <v>6549</v>
      </c>
      <c r="F3303" s="1471">
        <v>2.0953111E7</v>
      </c>
      <c r="G3303" s="1471">
        <v>2.0953111E7</v>
      </c>
      <c r="H3303" s="1472" t="b">
        <v>1</v>
      </c>
      <c r="I3303" s="1468" t="s">
        <v>76</v>
      </c>
      <c r="J3303" s="1472" t="b">
        <v>1</v>
      </c>
      <c r="K3303" s="1468" t="s">
        <v>1077</v>
      </c>
      <c r="L3303" s="1471">
        <v>6.6618258585E10</v>
      </c>
      <c r="M3303" s="1463" t="s">
        <v>2426</v>
      </c>
      <c r="N3303" s="1463" t="s">
        <v>6358</v>
      </c>
      <c r="O3303" s="1463" t="s">
        <v>6358</v>
      </c>
      <c r="P3303" s="1463" t="s">
        <v>4970</v>
      </c>
    </row>
    <row r="3304" hidden="1">
      <c r="A3304" s="1464">
        <v>3562.0</v>
      </c>
      <c r="B3304" s="1463" t="s">
        <v>19606</v>
      </c>
      <c r="C3304" s="1463" t="s">
        <v>19606</v>
      </c>
      <c r="D3304" s="1469">
        <v>44918.0</v>
      </c>
      <c r="E3304" s="1470" t="s">
        <v>19607</v>
      </c>
      <c r="F3304" s="1471">
        <v>3.8222222E7</v>
      </c>
      <c r="G3304" s="1471">
        <v>3.8222222E7</v>
      </c>
      <c r="H3304" s="1472" t="b">
        <v>0</v>
      </c>
      <c r="I3304" s="1468" t="s">
        <v>263</v>
      </c>
      <c r="J3304" s="1472" t="b">
        <v>0</v>
      </c>
      <c r="K3304" s="1468" t="s">
        <v>4940</v>
      </c>
      <c r="L3304" s="1471">
        <v>6.68193916E10</v>
      </c>
      <c r="M3304" s="1463" t="s">
        <v>2476</v>
      </c>
      <c r="N3304" s="1463" t="s">
        <v>263</v>
      </c>
      <c r="O3304" s="1463" t="s">
        <v>263</v>
      </c>
      <c r="P3304" s="1463" t="s">
        <v>2476</v>
      </c>
    </row>
    <row r="3305" hidden="1">
      <c r="A3305" s="1464">
        <v>3563.0</v>
      </c>
      <c r="B3305" s="1463" t="s">
        <v>19608</v>
      </c>
      <c r="C3305" s="1463" t="s">
        <v>19608</v>
      </c>
      <c r="D3305" s="1469">
        <v>44918.0</v>
      </c>
      <c r="E3305" s="1470" t="s">
        <v>19609</v>
      </c>
      <c r="F3305" s="1471">
        <v>3.8222222E7</v>
      </c>
      <c r="G3305" s="1471">
        <v>3.8222222E7</v>
      </c>
      <c r="H3305" s="1472" t="b">
        <v>0</v>
      </c>
      <c r="I3305" s="1468" t="s">
        <v>263</v>
      </c>
      <c r="J3305" s="1472" t="b">
        <v>0</v>
      </c>
      <c r="K3305" s="1468" t="s">
        <v>16078</v>
      </c>
      <c r="L3305" s="1471">
        <v>6.698412274E10</v>
      </c>
      <c r="M3305" s="1463" t="s">
        <v>2426</v>
      </c>
      <c r="N3305" s="1463" t="s">
        <v>263</v>
      </c>
      <c r="O3305" s="1463" t="s">
        <v>17116</v>
      </c>
      <c r="P3305" s="1463" t="s">
        <v>2426</v>
      </c>
    </row>
    <row r="3306">
      <c r="A3306" s="1464">
        <v>3564.0</v>
      </c>
      <c r="B3306" s="1463" t="s">
        <v>6550</v>
      </c>
      <c r="C3306" s="1463" t="s">
        <v>6550</v>
      </c>
      <c r="D3306" s="1469">
        <v>44917.0</v>
      </c>
      <c r="E3306" s="1470" t="s">
        <v>6551</v>
      </c>
      <c r="F3306" s="1471">
        <v>2.2601111E7</v>
      </c>
      <c r="G3306" s="1471">
        <v>2.2601111E7</v>
      </c>
      <c r="H3306" s="1472" t="b">
        <v>1</v>
      </c>
      <c r="I3306" s="1468" t="s">
        <v>76</v>
      </c>
      <c r="J3306" s="1472" t="b">
        <v>1</v>
      </c>
      <c r="K3306" s="1468" t="s">
        <v>4929</v>
      </c>
      <c r="L3306" s="1475">
        <v>6.69232E15</v>
      </c>
      <c r="M3306" s="1463" t="s">
        <v>2426</v>
      </c>
      <c r="N3306" s="1463" t="s">
        <v>6358</v>
      </c>
      <c r="O3306" s="1463" t="s">
        <v>6358</v>
      </c>
      <c r="P3306" s="1463" t="s">
        <v>2426</v>
      </c>
    </row>
    <row r="3307" hidden="1">
      <c r="A3307" s="1464">
        <v>3565.0</v>
      </c>
      <c r="B3307" s="1463" t="s">
        <v>19610</v>
      </c>
      <c r="C3307" s="1463" t="s">
        <v>19610</v>
      </c>
      <c r="D3307" s="1469">
        <v>44917.0</v>
      </c>
      <c r="E3307" s="1470" t="s">
        <v>19611</v>
      </c>
      <c r="F3307" s="1476"/>
      <c r="G3307" s="1476"/>
      <c r="H3307" s="1472" t="b">
        <v>0</v>
      </c>
      <c r="I3307" s="1468" t="s">
        <v>76</v>
      </c>
      <c r="J3307" s="1472" t="b">
        <v>1</v>
      </c>
      <c r="K3307" s="1468" t="s">
        <v>5142</v>
      </c>
      <c r="L3307" s="1471">
        <v>6.620964333E9</v>
      </c>
      <c r="M3307" s="1463" t="s">
        <v>5284</v>
      </c>
      <c r="N3307" s="1463" t="s">
        <v>5284</v>
      </c>
      <c r="P3307" s="1474"/>
    </row>
    <row r="3308">
      <c r="A3308" s="1464">
        <v>3566.0</v>
      </c>
      <c r="B3308" s="1463" t="s">
        <v>6553</v>
      </c>
      <c r="C3308" s="1463" t="s">
        <v>6553</v>
      </c>
      <c r="D3308" s="1469">
        <v>44918.0</v>
      </c>
      <c r="E3308" s="1470" t="s">
        <v>6554</v>
      </c>
      <c r="F3308" s="1471">
        <v>2.8448787E7</v>
      </c>
      <c r="G3308" s="1471">
        <v>2.8448787E7</v>
      </c>
      <c r="H3308" s="1472" t="b">
        <v>1</v>
      </c>
      <c r="I3308" s="1468" t="s">
        <v>76</v>
      </c>
      <c r="J3308" s="1472" t="b">
        <v>1</v>
      </c>
      <c r="K3308" s="1468" t="s">
        <v>4936</v>
      </c>
      <c r="L3308" s="1471">
        <v>6.6909921784E10</v>
      </c>
      <c r="M3308" s="1463" t="s">
        <v>2426</v>
      </c>
      <c r="N3308" s="1463" t="s">
        <v>4930</v>
      </c>
      <c r="O3308" s="1463" t="s">
        <v>4931</v>
      </c>
      <c r="P3308" s="1463" t="s">
        <v>4932</v>
      </c>
    </row>
    <row r="3309" hidden="1">
      <c r="A3309" s="1464">
        <v>3567.0</v>
      </c>
      <c r="B3309" s="1463" t="s">
        <v>19612</v>
      </c>
      <c r="C3309" s="1463" t="s">
        <v>19613</v>
      </c>
      <c r="D3309" s="1469">
        <v>44924.0</v>
      </c>
      <c r="E3309" s="1470" t="s">
        <v>19614</v>
      </c>
      <c r="F3309" s="1471">
        <v>8.49974493E8</v>
      </c>
      <c r="G3309" s="1471">
        <v>8.49974493E8</v>
      </c>
      <c r="H3309" s="1472" t="b">
        <v>0</v>
      </c>
      <c r="I3309" s="1468" t="s">
        <v>76</v>
      </c>
      <c r="J3309" s="1472" t="b">
        <v>0</v>
      </c>
      <c r="K3309" s="1468" t="s">
        <v>5142</v>
      </c>
      <c r="L3309" s="1471">
        <v>6.620964333E9</v>
      </c>
      <c r="M3309" s="1463" t="s">
        <v>3363</v>
      </c>
      <c r="N3309" s="1463" t="s">
        <v>5196</v>
      </c>
      <c r="O3309" s="1463" t="s">
        <v>5196</v>
      </c>
      <c r="P3309" s="1463" t="s">
        <v>3363</v>
      </c>
    </row>
    <row r="3310" hidden="1">
      <c r="A3310" s="1464">
        <v>3568.0</v>
      </c>
      <c r="B3310" s="1463" t="s">
        <v>19615</v>
      </c>
      <c r="C3310" s="1463" t="s">
        <v>19616</v>
      </c>
      <c r="D3310" s="1469">
        <v>44930.0</v>
      </c>
      <c r="E3310" s="1470" t="s">
        <v>19617</v>
      </c>
      <c r="F3310" s="1471">
        <v>6.56565659E8</v>
      </c>
      <c r="G3310" s="1471">
        <v>6.56565659E8</v>
      </c>
      <c r="H3310" s="1472" t="b">
        <v>0</v>
      </c>
      <c r="I3310" s="1468" t="s">
        <v>76</v>
      </c>
      <c r="J3310" s="1472" t="b">
        <v>0</v>
      </c>
      <c r="K3310" s="1468" t="s">
        <v>19460</v>
      </c>
      <c r="L3310" s="1471">
        <v>6.6830366215E10</v>
      </c>
      <c r="M3310" s="1463" t="s">
        <v>2464</v>
      </c>
      <c r="N3310" s="1463" t="s">
        <v>5398</v>
      </c>
      <c r="O3310" s="1463" t="s">
        <v>5398</v>
      </c>
      <c r="P3310" s="1463" t="s">
        <v>2464</v>
      </c>
    </row>
    <row r="3311">
      <c r="A3311" s="1464">
        <v>3569.0</v>
      </c>
      <c r="B3311" s="1463" t="s">
        <v>3315</v>
      </c>
      <c r="C3311" s="1463" t="s">
        <v>6555</v>
      </c>
      <c r="D3311" s="1469">
        <v>44918.0</v>
      </c>
      <c r="E3311" s="1470" t="s">
        <v>6556</v>
      </c>
      <c r="F3311" s="1471">
        <v>2.3023333E7</v>
      </c>
      <c r="G3311" s="1471">
        <v>2.3023333E7</v>
      </c>
      <c r="H3311" s="1472" t="b">
        <v>1</v>
      </c>
      <c r="I3311" s="1468" t="s">
        <v>76</v>
      </c>
      <c r="J3311" s="1472" t="b">
        <v>1</v>
      </c>
      <c r="K3311" s="1468" t="s">
        <v>4936</v>
      </c>
      <c r="L3311" s="1471">
        <v>6.6909921784E10</v>
      </c>
      <c r="M3311" s="1463" t="s">
        <v>2937</v>
      </c>
      <c r="N3311" s="1463" t="s">
        <v>4937</v>
      </c>
      <c r="O3311" s="1463" t="s">
        <v>4938</v>
      </c>
      <c r="P3311" s="1463" t="s">
        <v>2937</v>
      </c>
    </row>
    <row r="3312">
      <c r="A3312" s="1464">
        <v>3570.0</v>
      </c>
      <c r="B3312" s="1463" t="s">
        <v>6557</v>
      </c>
      <c r="C3312" s="1463" t="s">
        <v>6558</v>
      </c>
      <c r="D3312" s="1469">
        <v>44921.0</v>
      </c>
      <c r="E3312" s="1470" t="s">
        <v>6559</v>
      </c>
      <c r="F3312" s="1471">
        <v>9.89996285E8</v>
      </c>
      <c r="G3312" s="1471">
        <v>9.89996285E8</v>
      </c>
      <c r="H3312" s="1472" t="b">
        <v>1</v>
      </c>
      <c r="I3312" s="1468" t="s">
        <v>76</v>
      </c>
      <c r="J3312" s="1472" t="b">
        <v>1</v>
      </c>
      <c r="K3312" s="1468" t="s">
        <v>5142</v>
      </c>
      <c r="L3312" s="1471">
        <v>6.620964333E9</v>
      </c>
      <c r="M3312" s="1463" t="s">
        <v>2426</v>
      </c>
      <c r="O3312" s="1463" t="s">
        <v>76</v>
      </c>
      <c r="P3312" s="1463" t="s">
        <v>2426</v>
      </c>
    </row>
    <row r="3313" hidden="1">
      <c r="A3313" s="1464">
        <v>3571.0</v>
      </c>
      <c r="B3313" s="1463" t="s">
        <v>19618</v>
      </c>
      <c r="C3313" s="1463" t="s">
        <v>19619</v>
      </c>
      <c r="D3313" s="1469">
        <v>44922.0</v>
      </c>
      <c r="E3313" s="1470" t="s">
        <v>19620</v>
      </c>
      <c r="F3313" s="1471">
        <v>2.7009892E7</v>
      </c>
      <c r="G3313" s="1471">
        <v>2.7009892E7</v>
      </c>
      <c r="H3313" s="1472" t="b">
        <v>0</v>
      </c>
      <c r="I3313" s="1468" t="s">
        <v>76</v>
      </c>
      <c r="J3313" s="1472" t="b">
        <v>0</v>
      </c>
      <c r="K3313" s="1468" t="s">
        <v>4936</v>
      </c>
      <c r="L3313" s="1471">
        <v>6.6909921784E10</v>
      </c>
      <c r="M3313" s="1463" t="s">
        <v>2464</v>
      </c>
      <c r="N3313" s="1463" t="s">
        <v>5838</v>
      </c>
      <c r="P3313" s="1463" t="s">
        <v>7453</v>
      </c>
    </row>
    <row r="3314" hidden="1">
      <c r="A3314" s="1464">
        <v>3572.0</v>
      </c>
      <c r="B3314" s="1463" t="s">
        <v>19621</v>
      </c>
      <c r="C3314" s="1463" t="s">
        <v>19622</v>
      </c>
      <c r="D3314" s="1469">
        <v>44919.0</v>
      </c>
      <c r="E3314" s="1470" t="s">
        <v>19623</v>
      </c>
      <c r="F3314" s="1475">
        <v>6.60814E11</v>
      </c>
      <c r="G3314" s="1475">
        <v>6.60814E11</v>
      </c>
      <c r="H3314" s="1472" t="b">
        <v>0</v>
      </c>
      <c r="I3314" s="1468" t="s">
        <v>76</v>
      </c>
      <c r="J3314" s="1472" t="b">
        <v>1</v>
      </c>
      <c r="K3314" s="1473"/>
      <c r="L3314" s="1473"/>
      <c r="M3314" s="1463" t="s">
        <v>2464</v>
      </c>
      <c r="N3314" s="1474"/>
      <c r="O3314" s="1474"/>
      <c r="P3314" s="1463" t="s">
        <v>2464</v>
      </c>
    </row>
    <row r="3315" hidden="1">
      <c r="A3315" s="1464">
        <v>3573.0</v>
      </c>
      <c r="B3315" s="1463" t="s">
        <v>19624</v>
      </c>
      <c r="C3315" s="1463" t="s">
        <v>19625</v>
      </c>
      <c r="D3315" s="1469">
        <v>44923.0</v>
      </c>
      <c r="E3315" s="1470" t="s">
        <v>19626</v>
      </c>
      <c r="F3315" s="1471">
        <v>8.19205359E8</v>
      </c>
      <c r="G3315" s="1471">
        <v>8.19205359E8</v>
      </c>
      <c r="H3315" s="1472" t="b">
        <v>0</v>
      </c>
      <c r="I3315" s="1468" t="s">
        <v>76</v>
      </c>
      <c r="J3315" s="1472" t="b">
        <v>0</v>
      </c>
      <c r="K3315" s="1468" t="s">
        <v>7903</v>
      </c>
      <c r="L3315" s="1471">
        <v>6.6851439483E10</v>
      </c>
      <c r="M3315" s="1463" t="s">
        <v>2426</v>
      </c>
      <c r="N3315" s="1463" t="s">
        <v>4998</v>
      </c>
      <c r="O3315" s="1463" t="s">
        <v>4998</v>
      </c>
      <c r="P3315" s="1463" t="s">
        <v>5402</v>
      </c>
    </row>
    <row r="3316" hidden="1">
      <c r="A3316" s="1464">
        <v>3574.0</v>
      </c>
      <c r="B3316" s="1463" t="s">
        <v>19627</v>
      </c>
      <c r="C3316" s="1463" t="s">
        <v>19627</v>
      </c>
      <c r="D3316" s="1469">
        <v>44922.0</v>
      </c>
      <c r="E3316" s="1470" t="s">
        <v>19628</v>
      </c>
      <c r="F3316" s="1471">
        <v>6.41832356E8</v>
      </c>
      <c r="G3316" s="1471">
        <v>6.41832356E8</v>
      </c>
      <c r="H3316" s="1472" t="b">
        <v>0</v>
      </c>
      <c r="I3316" s="1468" t="s">
        <v>76</v>
      </c>
      <c r="J3316" s="1472" t="b">
        <v>0</v>
      </c>
      <c r="K3316" s="1468" t="s">
        <v>6347</v>
      </c>
      <c r="L3316" s="1471">
        <v>6.6925624451E10</v>
      </c>
      <c r="M3316" s="1463" t="s">
        <v>2476</v>
      </c>
      <c r="N3316" s="1463" t="s">
        <v>4930</v>
      </c>
      <c r="O3316" s="1474"/>
      <c r="P3316" s="1463" t="s">
        <v>2476</v>
      </c>
    </row>
    <row r="3317" hidden="1">
      <c r="A3317" s="1464">
        <v>3575.0</v>
      </c>
      <c r="B3317" s="1463" t="s">
        <v>19629</v>
      </c>
      <c r="C3317" s="1463" t="s">
        <v>19630</v>
      </c>
      <c r="D3317" s="1469">
        <v>44924.0</v>
      </c>
      <c r="E3317" s="1470" t="s">
        <v>19631</v>
      </c>
      <c r="F3317" s="1471">
        <v>9.45521039E8</v>
      </c>
      <c r="G3317" s="1471">
        <v>9.45521039E8</v>
      </c>
      <c r="H3317" s="1472" t="b">
        <v>0</v>
      </c>
      <c r="I3317" s="1468" t="s">
        <v>76</v>
      </c>
      <c r="J3317" s="1472" t="b">
        <v>0</v>
      </c>
      <c r="K3317" s="1468" t="s">
        <v>5142</v>
      </c>
      <c r="L3317" s="1471">
        <v>6.620964333E9</v>
      </c>
      <c r="M3317" s="1463" t="s">
        <v>2464</v>
      </c>
      <c r="N3317" s="1463" t="s">
        <v>5307</v>
      </c>
      <c r="O3317" s="1474"/>
      <c r="P3317" s="1463" t="s">
        <v>2464</v>
      </c>
    </row>
    <row r="3318" hidden="1">
      <c r="A3318" s="1464">
        <v>3576.0</v>
      </c>
      <c r="B3318" s="1463" t="s">
        <v>19632</v>
      </c>
      <c r="C3318" s="1463" t="s">
        <v>19633</v>
      </c>
      <c r="D3318" s="1469">
        <v>44922.0</v>
      </c>
      <c r="E3318" s="1470" t="s">
        <v>19634</v>
      </c>
      <c r="F3318" s="1471">
        <v>2.0959888E7</v>
      </c>
      <c r="G3318" s="1471">
        <v>2.0959888E7</v>
      </c>
      <c r="H3318" s="1472" t="b">
        <v>0</v>
      </c>
      <c r="I3318" s="1468" t="s">
        <v>76</v>
      </c>
      <c r="J3318" s="1472" t="b">
        <v>0</v>
      </c>
      <c r="K3318" s="1468" t="s">
        <v>6347</v>
      </c>
      <c r="L3318" s="1471">
        <v>6.6925624451E10</v>
      </c>
      <c r="M3318" s="1463" t="s">
        <v>2437</v>
      </c>
      <c r="N3318" s="1463" t="s">
        <v>5838</v>
      </c>
      <c r="P3318" s="1463" t="s">
        <v>2437</v>
      </c>
    </row>
    <row r="3319">
      <c r="A3319" s="1464">
        <v>3577.0</v>
      </c>
      <c r="B3319" s="1463" t="s">
        <v>1272</v>
      </c>
      <c r="C3319" s="1463" t="s">
        <v>1272</v>
      </c>
      <c r="D3319" s="1469">
        <v>44956.0</v>
      </c>
      <c r="E3319" s="1470" t="s">
        <v>6560</v>
      </c>
      <c r="F3319" s="1471">
        <v>2.2597007E7</v>
      </c>
      <c r="G3319" s="1471">
        <v>2.2597007E7</v>
      </c>
      <c r="H3319" s="1472" t="b">
        <v>1</v>
      </c>
      <c r="I3319" s="1468" t="s">
        <v>76</v>
      </c>
      <c r="J3319" s="1472" t="b">
        <v>1</v>
      </c>
      <c r="K3319" s="1468" t="s">
        <v>4936</v>
      </c>
      <c r="L3319" s="1471">
        <v>6.6909921784E10</v>
      </c>
      <c r="M3319" s="1463" t="s">
        <v>2426</v>
      </c>
      <c r="O3319" s="1463" t="s">
        <v>4945</v>
      </c>
      <c r="P3319" s="1463" t="s">
        <v>4946</v>
      </c>
    </row>
    <row r="3320" hidden="1">
      <c r="A3320" s="1464">
        <v>3578.0</v>
      </c>
      <c r="B3320" s="1463" t="s">
        <v>14210</v>
      </c>
      <c r="C3320" s="1463" t="s">
        <v>14210</v>
      </c>
      <c r="D3320" s="1469">
        <v>44924.0</v>
      </c>
      <c r="E3320" s="1470" t="s">
        <v>19635</v>
      </c>
      <c r="F3320" s="1471">
        <v>2.0959888E7</v>
      </c>
      <c r="G3320" s="1471">
        <v>2.0959888E7</v>
      </c>
      <c r="H3320" s="1472" t="b">
        <v>0</v>
      </c>
      <c r="I3320" s="1468" t="s">
        <v>76</v>
      </c>
      <c r="J3320" s="1472" t="b">
        <v>1</v>
      </c>
      <c r="K3320" s="1473"/>
      <c r="L3320" s="1473"/>
      <c r="M3320" s="1463" t="s">
        <v>2426</v>
      </c>
      <c r="N3320" s="1463" t="s">
        <v>5838</v>
      </c>
      <c r="P3320" s="1463" t="s">
        <v>2426</v>
      </c>
    </row>
    <row r="3321">
      <c r="A3321" s="1464">
        <v>3579.0</v>
      </c>
      <c r="B3321" s="1463" t="s">
        <v>6561</v>
      </c>
      <c r="C3321" s="1463" t="s">
        <v>6562</v>
      </c>
      <c r="D3321" s="1469">
        <v>44935.0</v>
      </c>
      <c r="E3321" s="1470" t="s">
        <v>6563</v>
      </c>
      <c r="F3321" s="1471">
        <v>7.6336888E7</v>
      </c>
      <c r="G3321" s="1471">
        <v>7.6336888E7</v>
      </c>
      <c r="H3321" s="1472" t="b">
        <v>1</v>
      </c>
      <c r="I3321" s="1468" t="s">
        <v>244</v>
      </c>
      <c r="J3321" s="1472" t="b">
        <v>1</v>
      </c>
      <c r="K3321" s="1468" t="s">
        <v>5142</v>
      </c>
      <c r="L3321" s="1471">
        <v>6.620964333E9</v>
      </c>
      <c r="M3321" s="1463" t="s">
        <v>2426</v>
      </c>
      <c r="N3321" s="1463" t="s">
        <v>4951</v>
      </c>
      <c r="O3321" s="1463" t="s">
        <v>4951</v>
      </c>
      <c r="P3321" s="1463" t="s">
        <v>4952</v>
      </c>
    </row>
    <row r="3322" hidden="1">
      <c r="A3322" s="1464">
        <v>3580.0</v>
      </c>
      <c r="B3322" s="1463" t="s">
        <v>19636</v>
      </c>
      <c r="C3322" s="1463" t="s">
        <v>19636</v>
      </c>
      <c r="D3322" s="1469">
        <v>44931.0</v>
      </c>
      <c r="E3322" s="1470" t="s">
        <v>19637</v>
      </c>
      <c r="F3322" s="1471">
        <v>6.55982645E8</v>
      </c>
      <c r="G3322" s="1471">
        <v>6.55982645E8</v>
      </c>
      <c r="H3322" s="1472" t="b">
        <v>0</v>
      </c>
      <c r="I3322" s="1468" t="s">
        <v>76</v>
      </c>
      <c r="J3322" s="1472" t="b">
        <v>0</v>
      </c>
      <c r="K3322" s="1468" t="s">
        <v>6347</v>
      </c>
      <c r="L3322" s="1471">
        <v>6.6925624451E10</v>
      </c>
      <c r="M3322" s="1463" t="s">
        <v>2426</v>
      </c>
      <c r="N3322" s="1463" t="s">
        <v>5196</v>
      </c>
      <c r="O3322" s="1463" t="s">
        <v>5196</v>
      </c>
      <c r="P3322" s="1463" t="s">
        <v>2426</v>
      </c>
    </row>
    <row r="3323">
      <c r="A3323" s="1464">
        <v>3581.0</v>
      </c>
      <c r="B3323" s="1463" t="s">
        <v>6564</v>
      </c>
      <c r="C3323" s="1463" t="s">
        <v>6565</v>
      </c>
      <c r="D3323" s="1469">
        <v>45075.0</v>
      </c>
      <c r="E3323" s="1470" t="s">
        <v>6566</v>
      </c>
      <c r="F3323" s="1471">
        <v>9.25126996E8</v>
      </c>
      <c r="G3323" s="1471">
        <v>9.25126996E8</v>
      </c>
      <c r="H3323" s="1472" t="b">
        <v>1</v>
      </c>
      <c r="I3323" s="1468" t="s">
        <v>76</v>
      </c>
      <c r="J3323" s="1472" t="b">
        <v>1</v>
      </c>
      <c r="K3323" s="1468" t="s">
        <v>5036</v>
      </c>
      <c r="L3323" s="1471">
        <v>6.6839163158E10</v>
      </c>
      <c r="M3323" s="1463" t="s">
        <v>2426</v>
      </c>
      <c r="O3323" s="1463" t="s">
        <v>4954</v>
      </c>
      <c r="P3323" s="1463" t="s">
        <v>2426</v>
      </c>
    </row>
    <row r="3324" hidden="1">
      <c r="A3324" s="1464">
        <v>3582.0</v>
      </c>
      <c r="B3324" s="1463" t="s">
        <v>19638</v>
      </c>
      <c r="C3324" s="1463" t="s">
        <v>19639</v>
      </c>
      <c r="D3324" s="1469">
        <v>45075.0</v>
      </c>
      <c r="E3324" s="1470" t="s">
        <v>19640</v>
      </c>
      <c r="F3324" s="1471">
        <v>6.13873346E8</v>
      </c>
      <c r="G3324" s="1471">
        <v>6.13873346E8</v>
      </c>
      <c r="H3324" s="1472" t="b">
        <v>0</v>
      </c>
      <c r="I3324" s="1468" t="s">
        <v>76</v>
      </c>
      <c r="J3324" s="1472" t="b">
        <v>0</v>
      </c>
      <c r="K3324" s="1468" t="s">
        <v>5036</v>
      </c>
      <c r="L3324" s="1471">
        <v>6.6839163158E10</v>
      </c>
      <c r="M3324" s="1463" t="s">
        <v>2440</v>
      </c>
      <c r="N3324" s="1463" t="s">
        <v>5098</v>
      </c>
      <c r="P3324" s="1463" t="s">
        <v>6062</v>
      </c>
    </row>
    <row r="3325">
      <c r="A3325" s="1464">
        <v>3583.0</v>
      </c>
      <c r="B3325" s="1463" t="s">
        <v>6567</v>
      </c>
      <c r="C3325" s="1463" t="s">
        <v>6568</v>
      </c>
      <c r="D3325" s="1469">
        <v>45075.0</v>
      </c>
      <c r="E3325" s="1470" t="s">
        <v>6569</v>
      </c>
      <c r="F3325" s="1471">
        <v>2.1080023E7</v>
      </c>
      <c r="G3325" s="1471">
        <v>2.1080023E7</v>
      </c>
      <c r="H3325" s="1472" t="b">
        <v>1</v>
      </c>
      <c r="I3325" s="1468" t="s">
        <v>76</v>
      </c>
      <c r="J3325" s="1472" t="b">
        <v>1</v>
      </c>
      <c r="K3325" s="1468" t="s">
        <v>5036</v>
      </c>
      <c r="L3325" s="1471">
        <v>6.6839163158E10</v>
      </c>
      <c r="M3325" s="1463" t="s">
        <v>2426</v>
      </c>
      <c r="O3325" s="1474"/>
      <c r="P3325" s="1463" t="s">
        <v>4932</v>
      </c>
    </row>
    <row r="3326" hidden="1">
      <c r="A3326" s="1464">
        <v>3584.0</v>
      </c>
      <c r="B3326" s="1463" t="s">
        <v>19641</v>
      </c>
      <c r="C3326" s="1463" t="s">
        <v>19642</v>
      </c>
      <c r="D3326" s="1469">
        <v>44924.0</v>
      </c>
      <c r="E3326" s="1470" t="s">
        <v>19643</v>
      </c>
      <c r="F3326" s="1471">
        <v>9.53725599E8</v>
      </c>
      <c r="G3326" s="1471">
        <v>9.53725599E8</v>
      </c>
      <c r="H3326" s="1472" t="b">
        <v>0</v>
      </c>
      <c r="I3326" s="1468" t="s">
        <v>76</v>
      </c>
      <c r="J3326" s="1472" t="b">
        <v>0</v>
      </c>
      <c r="K3326" s="1468" t="s">
        <v>16078</v>
      </c>
      <c r="L3326" s="1471">
        <v>6.698412274E10</v>
      </c>
      <c r="M3326" s="1463" t="s">
        <v>2464</v>
      </c>
      <c r="N3326" s="1463" t="s">
        <v>5046</v>
      </c>
      <c r="P3326" s="1463" t="s">
        <v>2464</v>
      </c>
    </row>
    <row r="3327" hidden="1">
      <c r="A3327" s="1464">
        <v>3585.0</v>
      </c>
      <c r="B3327" s="1463" t="s">
        <v>19644</v>
      </c>
      <c r="C3327" s="1463" t="s">
        <v>19645</v>
      </c>
      <c r="D3327" s="1469">
        <v>44924.0</v>
      </c>
      <c r="E3327" s="1470" t="s">
        <v>19646</v>
      </c>
      <c r="F3327" s="1471">
        <v>2.1163317E7</v>
      </c>
      <c r="G3327" s="1471">
        <v>2.1163317E7</v>
      </c>
      <c r="H3327" s="1472" t="b">
        <v>0</v>
      </c>
      <c r="I3327" s="1468" t="s">
        <v>76</v>
      </c>
      <c r="J3327" s="1472" t="b">
        <v>0</v>
      </c>
      <c r="K3327" s="1468" t="s">
        <v>6347</v>
      </c>
      <c r="L3327" s="1471">
        <v>6.6925624451E10</v>
      </c>
      <c r="M3327" s="1463" t="s">
        <v>2464</v>
      </c>
      <c r="N3327" s="1463" t="s">
        <v>4951</v>
      </c>
      <c r="O3327" s="1474"/>
      <c r="P3327" s="1463" t="s">
        <v>2464</v>
      </c>
    </row>
    <row r="3328">
      <c r="A3328" s="1464">
        <v>3586.0</v>
      </c>
      <c r="B3328" s="1463" t="s">
        <v>6570</v>
      </c>
      <c r="C3328" s="1463" t="s">
        <v>6571</v>
      </c>
      <c r="D3328" s="1469">
        <v>44935.0</v>
      </c>
      <c r="E3328" s="1470" t="s">
        <v>6572</v>
      </c>
      <c r="F3328" s="1471">
        <v>3.2809999E7</v>
      </c>
      <c r="G3328" s="1471">
        <v>3.2809999E7</v>
      </c>
      <c r="H3328" s="1472" t="b">
        <v>1</v>
      </c>
      <c r="I3328" s="1468" t="s">
        <v>5608</v>
      </c>
      <c r="J3328" s="1472" t="b">
        <v>1</v>
      </c>
      <c r="K3328" s="1468" t="s">
        <v>4936</v>
      </c>
      <c r="L3328" s="1471">
        <v>6.6909921784E10</v>
      </c>
      <c r="M3328" s="1463" t="s">
        <v>2426</v>
      </c>
      <c r="O3328" s="1463" t="s">
        <v>4960</v>
      </c>
      <c r="P3328" s="1463" t="s">
        <v>4932</v>
      </c>
    </row>
    <row r="3329">
      <c r="A3329" s="1464">
        <v>3587.0</v>
      </c>
      <c r="B3329" s="1463" t="s">
        <v>6574</v>
      </c>
      <c r="C3329" s="1463" t="s">
        <v>6575</v>
      </c>
      <c r="D3329" s="1469">
        <v>44935.0</v>
      </c>
      <c r="E3329" s="1470" t="s">
        <v>6576</v>
      </c>
      <c r="F3329" s="1471">
        <v>3.2809999E7</v>
      </c>
      <c r="G3329" s="1471">
        <v>3.2809999E7</v>
      </c>
      <c r="H3329" s="1472" t="b">
        <v>1</v>
      </c>
      <c r="I3329" s="1468" t="s">
        <v>5608</v>
      </c>
      <c r="J3329" s="1472" t="b">
        <v>1</v>
      </c>
      <c r="K3329" s="1468" t="s">
        <v>4936</v>
      </c>
      <c r="L3329" s="1471">
        <v>6.6909921784E10</v>
      </c>
      <c r="M3329" s="1463" t="s">
        <v>2426</v>
      </c>
      <c r="N3329" s="1463" t="s">
        <v>4962</v>
      </c>
      <c r="O3329" s="1463" t="s">
        <v>4945</v>
      </c>
      <c r="P3329" s="1463" t="s">
        <v>4963</v>
      </c>
    </row>
    <row r="3330">
      <c r="A3330" s="1464">
        <v>3588.0</v>
      </c>
      <c r="B3330" s="1463" t="s">
        <v>6577</v>
      </c>
      <c r="C3330" s="1463" t="s">
        <v>6578</v>
      </c>
      <c r="D3330" s="1469">
        <v>44924.0</v>
      </c>
      <c r="E3330" s="1470" t="s">
        <v>6579</v>
      </c>
      <c r="F3330" s="1471">
        <v>2.13687E7</v>
      </c>
      <c r="G3330" s="1471">
        <v>2.13687E7</v>
      </c>
      <c r="H3330" s="1472" t="b">
        <v>1</v>
      </c>
      <c r="I3330" s="1468" t="s">
        <v>76</v>
      </c>
      <c r="J3330" s="1472" t="b">
        <v>1</v>
      </c>
      <c r="K3330" s="1468" t="s">
        <v>5142</v>
      </c>
      <c r="L3330" s="1471">
        <v>6.620964333E9</v>
      </c>
      <c r="M3330" s="1463" t="s">
        <v>2659</v>
      </c>
      <c r="N3330" s="1474"/>
      <c r="O3330" s="1463" t="s">
        <v>4951</v>
      </c>
      <c r="P3330" s="1463" t="s">
        <v>2659</v>
      </c>
    </row>
    <row r="3331" hidden="1">
      <c r="A3331" s="1464">
        <v>3589.0</v>
      </c>
      <c r="B3331" s="1463" t="s">
        <v>19647</v>
      </c>
      <c r="C3331" s="1463" t="s">
        <v>19648</v>
      </c>
      <c r="D3331" s="1469">
        <v>44926.0</v>
      </c>
      <c r="E3331" s="1470" t="s">
        <v>19649</v>
      </c>
      <c r="F3331" s="1471">
        <v>6.625360599E9</v>
      </c>
      <c r="G3331" s="1471">
        <v>6.6877052229E10</v>
      </c>
      <c r="H3331" s="1472" t="b">
        <v>0</v>
      </c>
      <c r="I3331" s="1468" t="s">
        <v>76</v>
      </c>
      <c r="J3331" s="1472" t="b">
        <v>1</v>
      </c>
      <c r="K3331" s="1473"/>
      <c r="L3331" s="1473"/>
      <c r="M3331" s="1463" t="s">
        <v>6070</v>
      </c>
      <c r="N3331" s="1463" t="s">
        <v>6070</v>
      </c>
      <c r="O3331" s="1474"/>
      <c r="P3331" s="1474"/>
    </row>
    <row r="3332">
      <c r="A3332" s="1464">
        <v>3590.0</v>
      </c>
      <c r="B3332" s="1463" t="s">
        <v>6580</v>
      </c>
      <c r="C3332" s="1463" t="s">
        <v>6580</v>
      </c>
      <c r="D3332" s="1469">
        <v>44937.0</v>
      </c>
      <c r="E3332" s="1470" t="s">
        <v>6581</v>
      </c>
      <c r="F3332" s="1471">
        <v>6.46607088E8</v>
      </c>
      <c r="G3332" s="1471">
        <v>6.46607088E8</v>
      </c>
      <c r="H3332" s="1472" t="b">
        <v>1</v>
      </c>
      <c r="I3332" s="1468" t="s">
        <v>76</v>
      </c>
      <c r="J3332" s="1472" t="b">
        <v>1</v>
      </c>
      <c r="K3332" s="1468" t="s">
        <v>1204</v>
      </c>
      <c r="L3332" s="1471">
        <v>6.6839565594E10</v>
      </c>
      <c r="M3332" s="1463" t="s">
        <v>2426</v>
      </c>
      <c r="O3332" s="1463" t="s">
        <v>4969</v>
      </c>
      <c r="P3332" s="1463" t="s">
        <v>4970</v>
      </c>
    </row>
    <row r="3333" hidden="1">
      <c r="A3333" s="1464">
        <v>3591.0</v>
      </c>
      <c r="B3333" s="1463" t="s">
        <v>19650</v>
      </c>
      <c r="C3333" s="1463" t="s">
        <v>19651</v>
      </c>
      <c r="D3333" s="1469">
        <v>44942.0</v>
      </c>
      <c r="E3333" s="1470" t="s">
        <v>19652</v>
      </c>
      <c r="F3333" s="1471">
        <v>2.6501054E7</v>
      </c>
      <c r="G3333" s="1471">
        <v>2.6501054E7</v>
      </c>
      <c r="H3333" s="1472" t="b">
        <v>0</v>
      </c>
      <c r="I3333" s="1468" t="s">
        <v>76</v>
      </c>
      <c r="J3333" s="1472" t="b">
        <v>0</v>
      </c>
      <c r="K3333" s="1468" t="s">
        <v>4936</v>
      </c>
      <c r="L3333" s="1471">
        <v>6.6909921784E10</v>
      </c>
      <c r="M3333" s="1463" t="s">
        <v>2426</v>
      </c>
      <c r="N3333" s="1463" t="s">
        <v>5065</v>
      </c>
      <c r="O3333" s="1463" t="s">
        <v>5065</v>
      </c>
      <c r="P3333" s="1463" t="s">
        <v>2426</v>
      </c>
    </row>
    <row r="3334" hidden="1">
      <c r="A3334" s="1464">
        <v>3592.0</v>
      </c>
      <c r="B3334" s="1463" t="s">
        <v>19653</v>
      </c>
      <c r="C3334" s="1463" t="s">
        <v>19654</v>
      </c>
      <c r="D3334" s="1469">
        <v>44931.0</v>
      </c>
      <c r="E3334" s="1470" t="s">
        <v>19655</v>
      </c>
      <c r="F3334" s="1471">
        <v>8.18304741E8</v>
      </c>
      <c r="G3334" s="1471">
        <v>8.18304741E8</v>
      </c>
      <c r="H3334" s="1472" t="b">
        <v>0</v>
      </c>
      <c r="I3334" s="1468" t="s">
        <v>76</v>
      </c>
      <c r="J3334" s="1472" t="b">
        <v>0</v>
      </c>
      <c r="K3334" s="1468" t="s">
        <v>5142</v>
      </c>
      <c r="L3334" s="1471">
        <v>6.620964333E9</v>
      </c>
      <c r="M3334" s="1463" t="s">
        <v>2464</v>
      </c>
      <c r="N3334" s="1463" t="s">
        <v>4990</v>
      </c>
      <c r="P3334" s="1463" t="s">
        <v>2464</v>
      </c>
    </row>
    <row r="3335" hidden="1">
      <c r="A3335" s="1464">
        <v>3593.0</v>
      </c>
      <c r="B3335" s="1463" t="s">
        <v>19656</v>
      </c>
      <c r="C3335" s="1463" t="s">
        <v>19657</v>
      </c>
      <c r="D3335" s="1469">
        <v>44931.0</v>
      </c>
      <c r="E3335" s="1470" t="s">
        <v>19658</v>
      </c>
      <c r="F3335" s="1471">
        <v>8.18304741E8</v>
      </c>
      <c r="G3335" s="1471">
        <v>8.18304741E8</v>
      </c>
      <c r="H3335" s="1472" t="b">
        <v>0</v>
      </c>
      <c r="I3335" s="1468" t="s">
        <v>76</v>
      </c>
      <c r="J3335" s="1472" t="b">
        <v>0</v>
      </c>
      <c r="K3335" s="1468" t="s">
        <v>19659</v>
      </c>
      <c r="L3335" s="1471">
        <v>6.6644045995E10</v>
      </c>
      <c r="M3335" s="1463" t="s">
        <v>2464</v>
      </c>
      <c r="N3335" s="1463" t="s">
        <v>4960</v>
      </c>
      <c r="O3335" s="1463" t="s">
        <v>19660</v>
      </c>
      <c r="P3335" s="1463" t="s">
        <v>2464</v>
      </c>
    </row>
    <row r="3336" hidden="1">
      <c r="A3336" s="1464">
        <v>3594.0</v>
      </c>
      <c r="B3336" s="1463" t="s">
        <v>19661</v>
      </c>
      <c r="C3336" s="1463" t="s">
        <v>19662</v>
      </c>
      <c r="D3336" s="1469">
        <v>44938.0</v>
      </c>
      <c r="E3336" s="1470" t="s">
        <v>19663</v>
      </c>
      <c r="F3336" s="1471">
        <v>8.2520126E8</v>
      </c>
      <c r="G3336" s="1471">
        <v>8.2520126E8</v>
      </c>
      <c r="H3336" s="1472" t="b">
        <v>0</v>
      </c>
      <c r="I3336" s="1468" t="s">
        <v>76</v>
      </c>
      <c r="J3336" s="1472" t="b">
        <v>0</v>
      </c>
      <c r="K3336" s="1468" t="s">
        <v>5142</v>
      </c>
      <c r="L3336" s="1471">
        <v>6.620964333E9</v>
      </c>
      <c r="M3336" s="1463" t="s">
        <v>2432</v>
      </c>
      <c r="N3336" s="1463" t="s">
        <v>5196</v>
      </c>
      <c r="O3336" s="1463" t="s">
        <v>5196</v>
      </c>
      <c r="P3336" s="1463" t="s">
        <v>2432</v>
      </c>
    </row>
    <row r="3337" hidden="1">
      <c r="A3337" s="1464">
        <v>3595.0</v>
      </c>
      <c r="B3337" s="1463" t="s">
        <v>19664</v>
      </c>
      <c r="C3337" s="1463" t="s">
        <v>19664</v>
      </c>
      <c r="D3337" s="1469">
        <v>44937.0</v>
      </c>
      <c r="E3337" s="1470" t="s">
        <v>19665</v>
      </c>
      <c r="F3337" s="1471">
        <v>8.40710997E8</v>
      </c>
      <c r="G3337" s="1471">
        <v>8.40710997E8</v>
      </c>
      <c r="H3337" s="1472" t="b">
        <v>0</v>
      </c>
      <c r="I3337" s="1468" t="s">
        <v>76</v>
      </c>
      <c r="J3337" s="1472" t="b">
        <v>0</v>
      </c>
      <c r="K3337" s="1468" t="s">
        <v>1204</v>
      </c>
      <c r="L3337" s="1471">
        <v>6.6839565594E10</v>
      </c>
      <c r="M3337" s="1463" t="s">
        <v>2426</v>
      </c>
      <c r="N3337" s="1463" t="s">
        <v>6274</v>
      </c>
      <c r="O3337" s="1463" t="s">
        <v>5262</v>
      </c>
      <c r="P3337" s="1463" t="s">
        <v>5024</v>
      </c>
    </row>
    <row r="3338">
      <c r="A3338" s="1464">
        <v>3596.0</v>
      </c>
      <c r="B3338" s="1463" t="s">
        <v>2753</v>
      </c>
      <c r="C3338" s="1463" t="s">
        <v>6582</v>
      </c>
      <c r="D3338" s="1469">
        <v>44935.0</v>
      </c>
      <c r="E3338" s="1470" t="s">
        <v>6583</v>
      </c>
      <c r="F3338" s="1471">
        <v>2.0226336E7</v>
      </c>
      <c r="G3338" s="1471">
        <v>2.0226336E7</v>
      </c>
      <c r="H3338" s="1472" t="b">
        <v>1</v>
      </c>
      <c r="I3338" s="1468" t="s">
        <v>76</v>
      </c>
      <c r="J3338" s="1472" t="b">
        <v>1</v>
      </c>
      <c r="K3338" s="1468" t="s">
        <v>4936</v>
      </c>
      <c r="L3338" s="1471">
        <v>6.6909921784E10</v>
      </c>
      <c r="M3338" s="1463" t="s">
        <v>2571</v>
      </c>
      <c r="N3338" s="1474"/>
      <c r="O3338" s="1474"/>
      <c r="P3338" s="1463" t="s">
        <v>4973</v>
      </c>
    </row>
    <row r="3339" hidden="1">
      <c r="A3339" s="1464">
        <v>3597.0</v>
      </c>
      <c r="B3339" s="1463" t="s">
        <v>19666</v>
      </c>
      <c r="C3339" s="1463" t="s">
        <v>19667</v>
      </c>
      <c r="D3339" s="1469">
        <v>44937.0</v>
      </c>
      <c r="E3339" s="1470" t="s">
        <v>19668</v>
      </c>
      <c r="F3339" s="1471">
        <v>7.723135E7</v>
      </c>
      <c r="G3339" s="1471">
        <v>7.723135E7</v>
      </c>
      <c r="H3339" s="1472" t="b">
        <v>0</v>
      </c>
      <c r="I3339" s="1468" t="s">
        <v>5691</v>
      </c>
      <c r="J3339" s="1472" t="b">
        <v>1</v>
      </c>
      <c r="K3339" s="1468" t="s">
        <v>5142</v>
      </c>
      <c r="L3339" s="1471">
        <v>6.620964333E9</v>
      </c>
      <c r="M3339" s="1463" t="s">
        <v>2426</v>
      </c>
      <c r="N3339" s="1463" t="s">
        <v>5691</v>
      </c>
      <c r="O3339" s="1463" t="s">
        <v>18058</v>
      </c>
      <c r="P3339" s="1463" t="s">
        <v>2426</v>
      </c>
    </row>
    <row r="3340" hidden="1">
      <c r="A3340" s="1464">
        <v>3598.0</v>
      </c>
      <c r="B3340" s="1463" t="s">
        <v>19539</v>
      </c>
      <c r="C3340" s="1463" t="s">
        <v>19539</v>
      </c>
      <c r="D3340" s="1469">
        <v>44896.0</v>
      </c>
      <c r="E3340" s="1470" t="s">
        <v>19669</v>
      </c>
      <c r="F3340" s="1471">
        <v>7.6428666E7</v>
      </c>
      <c r="G3340" s="1471">
        <v>7.6428666E7</v>
      </c>
      <c r="H3340" s="1472" t="b">
        <v>0</v>
      </c>
      <c r="I3340" s="1468" t="s">
        <v>244</v>
      </c>
      <c r="J3340" s="1472" t="b">
        <v>1</v>
      </c>
      <c r="K3340" s="1473"/>
      <c r="L3340" s="1473"/>
      <c r="M3340" s="1474"/>
      <c r="N3340" s="1474"/>
      <c r="O3340" s="1474"/>
      <c r="P3340" s="1474"/>
    </row>
    <row r="3341" hidden="1">
      <c r="A3341" s="1464">
        <v>3599.0</v>
      </c>
      <c r="B3341" s="1463" t="s">
        <v>19670</v>
      </c>
      <c r="C3341" s="1463" t="s">
        <v>19671</v>
      </c>
      <c r="D3341" s="1469">
        <v>44937.0</v>
      </c>
      <c r="E3341" s="1470" t="s">
        <v>19672</v>
      </c>
      <c r="F3341" s="1471">
        <v>2.0226336E7</v>
      </c>
      <c r="G3341" s="1471">
        <v>2.0226336E7</v>
      </c>
      <c r="H3341" s="1472" t="b">
        <v>0</v>
      </c>
      <c r="I3341" s="1468" t="s">
        <v>76</v>
      </c>
      <c r="J3341" s="1472" t="b">
        <v>0</v>
      </c>
      <c r="K3341" s="1468" t="s">
        <v>4936</v>
      </c>
      <c r="L3341" s="1471">
        <v>6.6909921784E10</v>
      </c>
      <c r="M3341" s="1463" t="s">
        <v>2426</v>
      </c>
      <c r="N3341" s="1463" t="s">
        <v>5370</v>
      </c>
      <c r="O3341" s="1463" t="s">
        <v>5370</v>
      </c>
      <c r="P3341" s="1463" t="s">
        <v>19673</v>
      </c>
    </row>
    <row r="3342">
      <c r="A3342" s="1464">
        <v>3600.0</v>
      </c>
      <c r="B3342" s="1463" t="s">
        <v>3623</v>
      </c>
      <c r="C3342" s="1463" t="s">
        <v>3623</v>
      </c>
      <c r="D3342" s="1469">
        <v>44937.0</v>
      </c>
      <c r="E3342" s="1470" t="s">
        <v>6585</v>
      </c>
      <c r="F3342" s="1471">
        <v>6.14936266E8</v>
      </c>
      <c r="G3342" s="1478">
        <v>6.14936266E8</v>
      </c>
      <c r="H3342" s="1472" t="b">
        <v>1</v>
      </c>
      <c r="I3342" s="1468" t="s">
        <v>76</v>
      </c>
      <c r="J3342" s="1472" t="b">
        <v>1</v>
      </c>
      <c r="K3342" s="1468" t="s">
        <v>4929</v>
      </c>
      <c r="L3342" s="1475">
        <v>6.69232E15</v>
      </c>
      <c r="M3342" s="1463" t="s">
        <v>2659</v>
      </c>
      <c r="N3342" s="1474"/>
      <c r="O3342" s="1474"/>
      <c r="P3342" s="1463" t="s">
        <v>4977</v>
      </c>
    </row>
    <row r="3343" hidden="1">
      <c r="A3343" s="1464">
        <v>3601.0</v>
      </c>
      <c r="B3343" s="1463" t="s">
        <v>19674</v>
      </c>
      <c r="C3343" s="1463" t="s">
        <v>19675</v>
      </c>
      <c r="D3343" s="1469">
        <v>44937.0</v>
      </c>
      <c r="E3343" s="1470" t="s">
        <v>19676</v>
      </c>
      <c r="F3343" s="1475">
        <v>6.60635E11</v>
      </c>
      <c r="G3343" s="1475">
        <v>6.6061E11</v>
      </c>
      <c r="H3343" s="1472" t="b">
        <v>0</v>
      </c>
      <c r="I3343" s="1468" t="s">
        <v>76</v>
      </c>
      <c r="J3343" s="1472" t="b">
        <v>1</v>
      </c>
      <c r="K3343" s="1473"/>
      <c r="L3343" s="1473"/>
      <c r="M3343" s="1474"/>
      <c r="N3343" s="1474"/>
      <c r="O3343" s="1474"/>
      <c r="P3343" s="1474"/>
    </row>
    <row r="3344" hidden="1">
      <c r="A3344" s="1464">
        <v>3602.0</v>
      </c>
      <c r="B3344" s="1463" t="s">
        <v>19677</v>
      </c>
      <c r="C3344" s="1463" t="s">
        <v>19677</v>
      </c>
      <c r="D3344" s="1469">
        <v>44938.0</v>
      </c>
      <c r="E3344" s="1470" t="s">
        <v>19678</v>
      </c>
      <c r="F3344" s="1471">
        <v>2.1214415E7</v>
      </c>
      <c r="G3344" s="1471">
        <v>2.1214415E7</v>
      </c>
      <c r="H3344" s="1472" t="b">
        <v>0</v>
      </c>
      <c r="I3344" s="1468" t="s">
        <v>76</v>
      </c>
      <c r="J3344" s="1472" t="b">
        <v>1</v>
      </c>
      <c r="K3344" s="1468" t="s">
        <v>19507</v>
      </c>
      <c r="L3344" s="1471">
        <v>6.6641413388E10</v>
      </c>
      <c r="M3344" s="1463" t="s">
        <v>2426</v>
      </c>
      <c r="O3344" s="1474"/>
      <c r="P3344" s="1463" t="s">
        <v>2426</v>
      </c>
    </row>
    <row r="3345" hidden="1">
      <c r="A3345" s="1464">
        <v>3603.0</v>
      </c>
      <c r="B3345" s="1463" t="s">
        <v>19679</v>
      </c>
      <c r="C3345" s="1463" t="s">
        <v>19680</v>
      </c>
      <c r="D3345" s="1469">
        <v>44938.0</v>
      </c>
      <c r="E3345" s="1470" t="s">
        <v>19681</v>
      </c>
      <c r="F3345" s="1471">
        <v>8.11518861E8</v>
      </c>
      <c r="G3345" s="1471">
        <v>8.11518861E8</v>
      </c>
      <c r="H3345" s="1472" t="b">
        <v>0</v>
      </c>
      <c r="I3345" s="1468" t="s">
        <v>76</v>
      </c>
      <c r="J3345" s="1472" t="b">
        <v>1</v>
      </c>
      <c r="K3345" s="1468" t="s">
        <v>5142</v>
      </c>
      <c r="L3345" s="1471">
        <v>6.620964333E9</v>
      </c>
      <c r="M3345" s="1463" t="s">
        <v>3363</v>
      </c>
      <c r="N3345" s="1463" t="s">
        <v>5148</v>
      </c>
      <c r="O3345" s="1474"/>
      <c r="P3345" s="1463" t="s">
        <v>3363</v>
      </c>
    </row>
    <row r="3346" hidden="1">
      <c r="A3346" s="1464">
        <v>3604.0</v>
      </c>
      <c r="B3346" s="1463" t="s">
        <v>19682</v>
      </c>
      <c r="C3346" s="1463" t="s">
        <v>19683</v>
      </c>
      <c r="D3346" s="1469">
        <v>44939.0</v>
      </c>
      <c r="E3346" s="1470" t="s">
        <v>19684</v>
      </c>
      <c r="F3346" s="1471">
        <v>2.2460533E7</v>
      </c>
      <c r="G3346" s="1471">
        <v>2.2460533E7</v>
      </c>
      <c r="H3346" s="1472" t="b">
        <v>0</v>
      </c>
      <c r="I3346" s="1468" t="s">
        <v>76</v>
      </c>
      <c r="J3346" s="1472" t="b">
        <v>0</v>
      </c>
      <c r="K3346" s="1468" t="s">
        <v>4929</v>
      </c>
      <c r="L3346" s="1475">
        <v>6.69232E15</v>
      </c>
      <c r="M3346" s="1463" t="s">
        <v>2432</v>
      </c>
      <c r="N3346" s="1463" t="s">
        <v>6056</v>
      </c>
      <c r="O3346" s="1463" t="s">
        <v>5235</v>
      </c>
      <c r="P3346" s="1463" t="s">
        <v>4672</v>
      </c>
    </row>
    <row r="3347" hidden="1">
      <c r="A3347" s="1464">
        <v>3605.0</v>
      </c>
      <c r="B3347" s="1463" t="s">
        <v>19685</v>
      </c>
      <c r="C3347" s="1463" t="s">
        <v>19686</v>
      </c>
      <c r="D3347" s="1469">
        <v>44939.0</v>
      </c>
      <c r="E3347" s="1470" t="s">
        <v>19687</v>
      </c>
      <c r="F3347" s="1471">
        <v>2.2861791E7</v>
      </c>
      <c r="G3347" s="1471">
        <v>2.2861791E7</v>
      </c>
      <c r="H3347" s="1472" t="b">
        <v>0</v>
      </c>
      <c r="I3347" s="1468" t="s">
        <v>76</v>
      </c>
      <c r="J3347" s="1472" t="b">
        <v>0</v>
      </c>
      <c r="K3347" s="1468" t="s">
        <v>4929</v>
      </c>
      <c r="L3347" s="1475">
        <v>6.69232E15</v>
      </c>
      <c r="M3347" s="1463" t="s">
        <v>2432</v>
      </c>
      <c r="N3347" s="1463" t="s">
        <v>4951</v>
      </c>
      <c r="O3347" s="1463" t="s">
        <v>5041</v>
      </c>
      <c r="P3347" s="1463" t="s">
        <v>4672</v>
      </c>
    </row>
    <row r="3348" hidden="1">
      <c r="A3348" s="1464">
        <v>3606.0</v>
      </c>
      <c r="B3348" s="1463" t="s">
        <v>19688</v>
      </c>
      <c r="C3348" s="1463" t="s">
        <v>19689</v>
      </c>
      <c r="D3348" s="1469">
        <v>44939.0</v>
      </c>
      <c r="E3348" s="1470" t="s">
        <v>19690</v>
      </c>
      <c r="F3348" s="1471">
        <v>6.59780111E8</v>
      </c>
      <c r="G3348" s="1471">
        <v>6.59780111E8</v>
      </c>
      <c r="H3348" s="1472" t="b">
        <v>0</v>
      </c>
      <c r="I3348" s="1468" t="s">
        <v>76</v>
      </c>
      <c r="J3348" s="1472" t="b">
        <v>0</v>
      </c>
      <c r="K3348" s="1468" t="s">
        <v>4929</v>
      </c>
      <c r="L3348" s="1475">
        <v>6.69232E15</v>
      </c>
      <c r="M3348" s="1463" t="s">
        <v>2426</v>
      </c>
      <c r="N3348" s="1463" t="s">
        <v>4951</v>
      </c>
      <c r="O3348" s="1463" t="s">
        <v>4951</v>
      </c>
      <c r="P3348" s="1463" t="s">
        <v>4980</v>
      </c>
    </row>
    <row r="3349" hidden="1">
      <c r="A3349" s="1464">
        <v>3607.0</v>
      </c>
      <c r="B3349" s="1463" t="s">
        <v>19691</v>
      </c>
      <c r="C3349" s="1463" t="s">
        <v>19692</v>
      </c>
      <c r="D3349" s="1469">
        <v>44939.0</v>
      </c>
      <c r="E3349" s="1470" t="s">
        <v>19693</v>
      </c>
      <c r="F3349" s="1471">
        <v>2.5175077E7</v>
      </c>
      <c r="G3349" s="1471">
        <v>2.5175077E7</v>
      </c>
      <c r="H3349" s="1472" t="b">
        <v>0</v>
      </c>
      <c r="I3349" s="1468" t="s">
        <v>76</v>
      </c>
      <c r="J3349" s="1472" t="b">
        <v>0</v>
      </c>
      <c r="K3349" s="1468" t="s">
        <v>4929</v>
      </c>
      <c r="L3349" s="1475">
        <v>6.69232E15</v>
      </c>
      <c r="M3349" s="1463" t="s">
        <v>2432</v>
      </c>
      <c r="N3349" s="1463" t="s">
        <v>7507</v>
      </c>
      <c r="O3349" s="1474"/>
      <c r="P3349" s="1463" t="s">
        <v>2432</v>
      </c>
    </row>
    <row r="3350" hidden="1">
      <c r="A3350" s="1464">
        <v>3608.0</v>
      </c>
      <c r="B3350" s="1463" t="s">
        <v>19694</v>
      </c>
      <c r="C3350" s="1463" t="s">
        <v>19695</v>
      </c>
      <c r="D3350" s="1469">
        <v>44939.0</v>
      </c>
      <c r="E3350" s="1470" t="s">
        <v>19696</v>
      </c>
      <c r="F3350" s="1471">
        <v>2.3993299E7</v>
      </c>
      <c r="G3350" s="1471">
        <v>2.3993299E7</v>
      </c>
      <c r="H3350" s="1472" t="b">
        <v>0</v>
      </c>
      <c r="I3350" s="1468" t="s">
        <v>76</v>
      </c>
      <c r="J3350" s="1472" t="b">
        <v>0</v>
      </c>
      <c r="K3350" s="1468" t="s">
        <v>4929</v>
      </c>
      <c r="L3350" s="1475">
        <v>6.69232E15</v>
      </c>
      <c r="M3350" s="1463" t="s">
        <v>2432</v>
      </c>
      <c r="N3350" s="1463" t="s">
        <v>8221</v>
      </c>
      <c r="O3350" s="1474"/>
      <c r="P3350" s="1463" t="s">
        <v>2432</v>
      </c>
    </row>
    <row r="3351" hidden="1">
      <c r="A3351" s="1464">
        <v>3609.0</v>
      </c>
      <c r="B3351" s="1463" t="s">
        <v>19697</v>
      </c>
      <c r="C3351" s="1463" t="s">
        <v>19698</v>
      </c>
      <c r="D3351" s="1469">
        <v>44939.0</v>
      </c>
      <c r="E3351" s="1470" t="s">
        <v>19699</v>
      </c>
      <c r="F3351" s="1471">
        <v>2.0871599E7</v>
      </c>
      <c r="G3351" s="1471">
        <v>2.0871599E7</v>
      </c>
      <c r="H3351" s="1472" t="b">
        <v>0</v>
      </c>
      <c r="I3351" s="1468" t="s">
        <v>76</v>
      </c>
      <c r="J3351" s="1472" t="b">
        <v>0</v>
      </c>
      <c r="K3351" s="1468" t="s">
        <v>4929</v>
      </c>
      <c r="L3351" s="1475">
        <v>6.69232E15</v>
      </c>
      <c r="M3351" s="1463" t="s">
        <v>2659</v>
      </c>
      <c r="N3351" s="1474"/>
      <c r="O3351" s="1463" t="s">
        <v>4945</v>
      </c>
      <c r="P3351" s="1463" t="s">
        <v>2659</v>
      </c>
    </row>
    <row r="3352" hidden="1">
      <c r="A3352" s="1464">
        <v>3610.0</v>
      </c>
      <c r="B3352" s="1463" t="s">
        <v>19700</v>
      </c>
      <c r="C3352" s="1463" t="s">
        <v>19701</v>
      </c>
      <c r="D3352" s="1469">
        <v>44957.0</v>
      </c>
      <c r="E3352" s="1470" t="s">
        <v>19702</v>
      </c>
      <c r="F3352" s="1471">
        <v>6.54925656E8</v>
      </c>
      <c r="G3352" s="1471">
        <v>6.54925656E8</v>
      </c>
      <c r="H3352" s="1472" t="b">
        <v>0</v>
      </c>
      <c r="I3352" s="1468" t="s">
        <v>76</v>
      </c>
      <c r="J3352" s="1472" t="b">
        <v>0</v>
      </c>
      <c r="K3352" s="1468" t="s">
        <v>19460</v>
      </c>
      <c r="L3352" s="1471">
        <v>6.6830366215E10</v>
      </c>
      <c r="M3352" s="1463" t="s">
        <v>3363</v>
      </c>
      <c r="N3352" s="1463" t="s">
        <v>3864</v>
      </c>
      <c r="O3352" s="1463" t="s">
        <v>6543</v>
      </c>
      <c r="P3352" s="1463" t="s">
        <v>3363</v>
      </c>
    </row>
    <row r="3353" hidden="1">
      <c r="A3353" s="1464">
        <v>3611.0</v>
      </c>
      <c r="B3353" s="1463" t="s">
        <v>19703</v>
      </c>
      <c r="C3353" s="1463" t="s">
        <v>19704</v>
      </c>
      <c r="D3353" s="1469">
        <v>44957.0</v>
      </c>
      <c r="E3353" s="1470" t="s">
        <v>19705</v>
      </c>
      <c r="F3353" s="1471">
        <v>6.41951549E8</v>
      </c>
      <c r="G3353" s="1471">
        <v>6.41951549E8</v>
      </c>
      <c r="H3353" s="1472" t="b">
        <v>0</v>
      </c>
      <c r="I3353" s="1468" t="s">
        <v>76</v>
      </c>
      <c r="J3353" s="1472" t="b">
        <v>0</v>
      </c>
      <c r="K3353" s="1468" t="s">
        <v>1204</v>
      </c>
      <c r="L3353" s="1471">
        <v>6.6839565594E10</v>
      </c>
      <c r="M3353" s="1463" t="s">
        <v>3363</v>
      </c>
      <c r="N3353" s="1463" t="s">
        <v>5113</v>
      </c>
      <c r="O3353" s="1463" t="s">
        <v>19706</v>
      </c>
      <c r="P3353" s="1463" t="s">
        <v>3363</v>
      </c>
    </row>
    <row r="3354" hidden="1">
      <c r="A3354" s="1464">
        <v>3612.0</v>
      </c>
      <c r="B3354" s="1463" t="s">
        <v>19707</v>
      </c>
      <c r="C3354" s="1463" t="s">
        <v>19707</v>
      </c>
      <c r="D3354" s="1469">
        <v>44938.0</v>
      </c>
      <c r="E3354" s="1470" t="s">
        <v>19708</v>
      </c>
      <c r="F3354" s="1471">
        <v>8.89799847E8</v>
      </c>
      <c r="G3354" s="1471">
        <v>8.89799847E8</v>
      </c>
      <c r="H3354" s="1472" t="b">
        <v>0</v>
      </c>
      <c r="I3354" s="1468" t="s">
        <v>76</v>
      </c>
      <c r="J3354" s="1472" t="b">
        <v>0</v>
      </c>
      <c r="K3354" s="1468" t="s">
        <v>1077</v>
      </c>
      <c r="L3354" s="1471">
        <v>6.6618258585E10</v>
      </c>
      <c r="M3354" s="1463" t="s">
        <v>2437</v>
      </c>
      <c r="N3354" s="1463" t="s">
        <v>5479</v>
      </c>
      <c r="O3354" s="1474"/>
      <c r="P3354" s="1463" t="s">
        <v>2437</v>
      </c>
    </row>
    <row r="3355" hidden="1">
      <c r="A3355" s="1464">
        <v>3614.0</v>
      </c>
      <c r="B3355" s="1463" t="s">
        <v>19709</v>
      </c>
      <c r="C3355" s="1463" t="s">
        <v>19709</v>
      </c>
      <c r="D3355" s="1469">
        <v>44938.0</v>
      </c>
      <c r="E3355" s="1470" t="s">
        <v>19710</v>
      </c>
      <c r="F3355" s="1471">
        <v>8.89782737E8</v>
      </c>
      <c r="G3355" s="1471">
        <v>8.89782737E8</v>
      </c>
      <c r="H3355" s="1472" t="b">
        <v>0</v>
      </c>
      <c r="I3355" s="1468" t="s">
        <v>76</v>
      </c>
      <c r="J3355" s="1472" t="b">
        <v>0</v>
      </c>
      <c r="K3355" s="1468" t="s">
        <v>1077</v>
      </c>
      <c r="L3355" s="1471">
        <v>6.6618258585E10</v>
      </c>
      <c r="M3355" s="1463" t="s">
        <v>2437</v>
      </c>
      <c r="N3355" s="1463" t="s">
        <v>5006</v>
      </c>
      <c r="P3355" s="1463" t="s">
        <v>2437</v>
      </c>
    </row>
    <row r="3356" hidden="1">
      <c r="A3356" s="1464">
        <v>3615.0</v>
      </c>
      <c r="B3356" s="1463" t="s">
        <v>19711</v>
      </c>
      <c r="C3356" s="1463" t="s">
        <v>19711</v>
      </c>
      <c r="D3356" s="1469">
        <v>44938.0</v>
      </c>
      <c r="E3356" s="1470" t="s">
        <v>19712</v>
      </c>
      <c r="F3356" s="1471">
        <v>8.0980656E8</v>
      </c>
      <c r="G3356" s="1471">
        <v>8.0980656E8</v>
      </c>
      <c r="H3356" s="1472" t="b">
        <v>0</v>
      </c>
      <c r="I3356" s="1468" t="s">
        <v>76</v>
      </c>
      <c r="J3356" s="1472" t="b">
        <v>0</v>
      </c>
      <c r="K3356" s="1468" t="s">
        <v>1077</v>
      </c>
      <c r="L3356" s="1471">
        <v>6.6618258585E10</v>
      </c>
      <c r="M3356" s="1463" t="s">
        <v>2437</v>
      </c>
      <c r="N3356" s="1463" t="s">
        <v>5196</v>
      </c>
      <c r="O3356" s="1463" t="s">
        <v>5196</v>
      </c>
      <c r="P3356" s="1463" t="s">
        <v>2437</v>
      </c>
    </row>
    <row r="3357" hidden="1">
      <c r="A3357" s="1464">
        <v>3616.0</v>
      </c>
      <c r="B3357" s="1463" t="s">
        <v>19713</v>
      </c>
      <c r="C3357" s="1463" t="s">
        <v>19713</v>
      </c>
      <c r="D3357" s="1469">
        <v>44938.0</v>
      </c>
      <c r="E3357" s="1470" t="s">
        <v>19714</v>
      </c>
      <c r="F3357" s="1471">
        <v>6.32089566E8</v>
      </c>
      <c r="G3357" s="1471">
        <v>6.32089566E8</v>
      </c>
      <c r="H3357" s="1472" t="b">
        <v>0</v>
      </c>
      <c r="I3357" s="1468" t="s">
        <v>76</v>
      </c>
      <c r="J3357" s="1472" t="b">
        <v>0</v>
      </c>
      <c r="K3357" s="1468" t="s">
        <v>1077</v>
      </c>
      <c r="L3357" s="1471">
        <v>6.6618258585E10</v>
      </c>
      <c r="M3357" s="1463" t="s">
        <v>2437</v>
      </c>
      <c r="N3357" s="1463" t="s">
        <v>4951</v>
      </c>
      <c r="O3357" s="1463" t="s">
        <v>5041</v>
      </c>
      <c r="P3357" s="1463" t="s">
        <v>2437</v>
      </c>
    </row>
    <row r="3358" hidden="1">
      <c r="A3358" s="1464">
        <v>3617.0</v>
      </c>
      <c r="B3358" s="1463" t="s">
        <v>12219</v>
      </c>
      <c r="C3358" s="1463" t="s">
        <v>19715</v>
      </c>
      <c r="D3358" s="1469">
        <v>44943.0</v>
      </c>
      <c r="E3358" s="1470" t="s">
        <v>19716</v>
      </c>
      <c r="F3358" s="1471">
        <v>6.14694623E8</v>
      </c>
      <c r="G3358" s="1471">
        <v>6.14694623E8</v>
      </c>
      <c r="H3358" s="1472" t="b">
        <v>0</v>
      </c>
      <c r="I3358" s="1468" t="s">
        <v>76</v>
      </c>
      <c r="J3358" s="1472" t="b">
        <v>0</v>
      </c>
      <c r="K3358" s="1468" t="s">
        <v>5142</v>
      </c>
      <c r="L3358" s="1471">
        <v>6.620964333E9</v>
      </c>
      <c r="M3358" s="1463" t="s">
        <v>2426</v>
      </c>
      <c r="N3358" s="1463" t="s">
        <v>5428</v>
      </c>
      <c r="O3358" s="1474"/>
      <c r="P3358" s="1463" t="s">
        <v>19717</v>
      </c>
    </row>
    <row r="3359">
      <c r="A3359" s="1464">
        <v>3618.0</v>
      </c>
      <c r="B3359" s="1463" t="s">
        <v>6587</v>
      </c>
      <c r="C3359" s="1463" t="s">
        <v>6588</v>
      </c>
      <c r="D3359" s="1469">
        <v>44943.0</v>
      </c>
      <c r="E3359" s="1470" t="s">
        <v>6589</v>
      </c>
      <c r="F3359" s="1471">
        <v>2.6942222E7</v>
      </c>
      <c r="G3359" s="1471">
        <v>2.6942222E7</v>
      </c>
      <c r="H3359" s="1472" t="b">
        <v>1</v>
      </c>
      <c r="I3359" s="1468" t="s">
        <v>76</v>
      </c>
      <c r="J3359" s="1472" t="b">
        <v>1</v>
      </c>
      <c r="K3359" s="1468" t="s">
        <v>4929</v>
      </c>
      <c r="L3359" s="1475">
        <v>6.69232E15</v>
      </c>
      <c r="M3359" s="1463" t="s">
        <v>2659</v>
      </c>
      <c r="N3359" s="1463" t="s">
        <v>4986</v>
      </c>
      <c r="O3359" s="1463" t="s">
        <v>4960</v>
      </c>
      <c r="P3359" s="1463" t="s">
        <v>2659</v>
      </c>
    </row>
    <row r="3360">
      <c r="A3360" s="1464">
        <v>3619.0</v>
      </c>
      <c r="B3360" s="1463" t="s">
        <v>6590</v>
      </c>
      <c r="C3360" s="1463" t="s">
        <v>6591</v>
      </c>
      <c r="D3360" s="1469">
        <v>44943.0</v>
      </c>
      <c r="E3360" s="1470" t="s">
        <v>6592</v>
      </c>
      <c r="F3360" s="1471">
        <v>2.6321777E7</v>
      </c>
      <c r="G3360" s="1471">
        <v>2.6321777E7</v>
      </c>
      <c r="H3360" s="1472" t="b">
        <v>1</v>
      </c>
      <c r="I3360" s="1468" t="s">
        <v>76</v>
      </c>
      <c r="J3360" s="1472" t="b">
        <v>1</v>
      </c>
      <c r="K3360" s="1468" t="s">
        <v>4936</v>
      </c>
      <c r="L3360" s="1471">
        <v>6.6909921784E10</v>
      </c>
      <c r="M3360" s="1463" t="s">
        <v>2659</v>
      </c>
      <c r="N3360" s="1474"/>
      <c r="O3360" s="1463" t="s">
        <v>4990</v>
      </c>
      <c r="P3360" s="1463" t="s">
        <v>2659</v>
      </c>
    </row>
    <row r="3361">
      <c r="A3361" s="1464">
        <v>3620.0</v>
      </c>
      <c r="B3361" s="1463" t="s">
        <v>6593</v>
      </c>
      <c r="C3361" s="1463" t="s">
        <v>6594</v>
      </c>
      <c r="D3361" s="1469">
        <v>44943.0</v>
      </c>
      <c r="E3361" s="1470" t="s">
        <v>6595</v>
      </c>
      <c r="F3361" s="1471">
        <v>2.6942222E7</v>
      </c>
      <c r="G3361" s="1471">
        <v>2.6942222E7</v>
      </c>
      <c r="H3361" s="1472" t="b">
        <v>1</v>
      </c>
      <c r="I3361" s="1468" t="s">
        <v>76</v>
      </c>
      <c r="J3361" s="1472" t="b">
        <v>1</v>
      </c>
      <c r="K3361" s="1468" t="s">
        <v>4929</v>
      </c>
      <c r="L3361" s="1475">
        <v>6.69232E15</v>
      </c>
      <c r="M3361" s="1463" t="s">
        <v>2659</v>
      </c>
      <c r="N3361" s="1474"/>
      <c r="O3361" s="1463" t="s">
        <v>4994</v>
      </c>
      <c r="P3361" s="1463" t="s">
        <v>2659</v>
      </c>
    </row>
    <row r="3362" hidden="1">
      <c r="A3362" s="1464">
        <v>3621.0</v>
      </c>
      <c r="B3362" s="1463" t="s">
        <v>19718</v>
      </c>
      <c r="C3362" s="1463" t="s">
        <v>19719</v>
      </c>
      <c r="D3362" s="1469">
        <v>44942.0</v>
      </c>
      <c r="E3362" s="1470" t="s">
        <v>19720</v>
      </c>
      <c r="F3362" s="1471">
        <v>8.00894099E8</v>
      </c>
      <c r="G3362" s="1471">
        <v>8.00894099E8</v>
      </c>
      <c r="H3362" s="1472" t="b">
        <v>0</v>
      </c>
      <c r="I3362" s="1468" t="s">
        <v>76</v>
      </c>
      <c r="J3362" s="1472" t="b">
        <v>1</v>
      </c>
      <c r="K3362" s="1468" t="s">
        <v>4940</v>
      </c>
      <c r="L3362" s="1471">
        <v>6.68193916E10</v>
      </c>
      <c r="M3362" s="1463" t="s">
        <v>5143</v>
      </c>
      <c r="N3362" s="1463" t="s">
        <v>5143</v>
      </c>
      <c r="O3362" s="1474"/>
      <c r="P3362" s="1474"/>
    </row>
    <row r="3363">
      <c r="A3363" s="1464">
        <v>3622.0</v>
      </c>
      <c r="B3363" s="1463" t="s">
        <v>6596</v>
      </c>
      <c r="C3363" s="1463" t="s">
        <v>6596</v>
      </c>
      <c r="D3363" s="1469">
        <v>44943.0</v>
      </c>
      <c r="E3363" s="1470" t="s">
        <v>6597</v>
      </c>
      <c r="F3363" s="1471">
        <v>2.2588555E7</v>
      </c>
      <c r="G3363" s="1471">
        <v>2.2588555E7</v>
      </c>
      <c r="H3363" s="1472" t="b">
        <v>1</v>
      </c>
      <c r="I3363" s="1468" t="s">
        <v>76</v>
      </c>
      <c r="J3363" s="1472" t="b">
        <v>1</v>
      </c>
      <c r="K3363" s="1468" t="s">
        <v>4936</v>
      </c>
      <c r="L3363" s="1471">
        <v>6.6909921784E10</v>
      </c>
      <c r="M3363" s="1463" t="s">
        <v>2659</v>
      </c>
      <c r="N3363" s="1474"/>
      <c r="O3363" s="1463" t="s">
        <v>4998</v>
      </c>
      <c r="P3363" s="1463" t="s">
        <v>2659</v>
      </c>
    </row>
    <row r="3364" hidden="1">
      <c r="A3364" s="1464">
        <v>3623.0</v>
      </c>
      <c r="B3364" s="1463" t="s">
        <v>19721</v>
      </c>
      <c r="C3364" s="1463" t="s">
        <v>19722</v>
      </c>
      <c r="D3364" s="1469">
        <v>44944.0</v>
      </c>
      <c r="E3364" s="1470" t="s">
        <v>19723</v>
      </c>
      <c r="F3364" s="1471">
        <v>9.70070578E8</v>
      </c>
      <c r="G3364" s="1471">
        <v>9.70070578E8</v>
      </c>
      <c r="H3364" s="1472" t="b">
        <v>0</v>
      </c>
      <c r="I3364" s="1468" t="s">
        <v>76</v>
      </c>
      <c r="J3364" s="1472" t="b">
        <v>0</v>
      </c>
      <c r="K3364" s="1468" t="s">
        <v>1204</v>
      </c>
      <c r="L3364" s="1471">
        <v>6.6839565594E10</v>
      </c>
      <c r="M3364" s="1463" t="s">
        <v>2659</v>
      </c>
      <c r="N3364" s="1463" t="s">
        <v>5002</v>
      </c>
      <c r="O3364" s="1463" t="s">
        <v>5002</v>
      </c>
      <c r="P3364" s="1463" t="s">
        <v>2659</v>
      </c>
    </row>
    <row r="3365" hidden="1">
      <c r="A3365" s="1464">
        <v>3624.0</v>
      </c>
      <c r="B3365" s="1463" t="s">
        <v>19724</v>
      </c>
      <c r="C3365" s="1463" t="s">
        <v>19725</v>
      </c>
      <c r="D3365" s="1469">
        <v>44944.0</v>
      </c>
      <c r="E3365" s="1470" t="s">
        <v>19726</v>
      </c>
      <c r="F3365" s="1471">
        <v>8.3209564E8</v>
      </c>
      <c r="G3365" s="1471">
        <v>8.3209564E8</v>
      </c>
      <c r="H3365" s="1472" t="b">
        <v>0</v>
      </c>
      <c r="I3365" s="1468" t="s">
        <v>76</v>
      </c>
      <c r="J3365" s="1472" t="b">
        <v>0</v>
      </c>
      <c r="K3365" s="1468" t="s">
        <v>1204</v>
      </c>
      <c r="L3365" s="1471">
        <v>6.6839565594E10</v>
      </c>
      <c r="M3365" s="1463" t="s">
        <v>3363</v>
      </c>
      <c r="N3365" s="1463" t="s">
        <v>4951</v>
      </c>
      <c r="O3365" s="1474"/>
      <c r="P3365" s="1463" t="s">
        <v>3363</v>
      </c>
    </row>
    <row r="3366">
      <c r="A3366" s="1464">
        <v>3625.0</v>
      </c>
      <c r="B3366" s="1463" t="s">
        <v>6598</v>
      </c>
      <c r="C3366" s="1463" t="s">
        <v>6599</v>
      </c>
      <c r="D3366" s="1469">
        <v>44945.0</v>
      </c>
      <c r="E3366" s="1470" t="s">
        <v>6600</v>
      </c>
      <c r="F3366" s="1471">
        <v>6.12262462E8</v>
      </c>
      <c r="G3366" s="1478">
        <v>6.12262462E8</v>
      </c>
      <c r="H3366" s="1472" t="b">
        <v>1</v>
      </c>
      <c r="I3366" s="1468" t="s">
        <v>76</v>
      </c>
      <c r="J3366" s="1472" t="b">
        <v>1</v>
      </c>
      <c r="K3366" s="1468" t="s">
        <v>5142</v>
      </c>
      <c r="L3366" s="1471">
        <v>6.620964333E9</v>
      </c>
      <c r="M3366" s="1463" t="s">
        <v>2659</v>
      </c>
      <c r="N3366" s="1463" t="s">
        <v>5006</v>
      </c>
      <c r="P3366" s="1463" t="s">
        <v>4977</v>
      </c>
    </row>
    <row r="3367">
      <c r="A3367" s="1464">
        <v>3626.0</v>
      </c>
      <c r="B3367" s="1463" t="s">
        <v>419</v>
      </c>
      <c r="C3367" s="1463" t="s">
        <v>6601</v>
      </c>
      <c r="D3367" s="1469">
        <v>44944.0</v>
      </c>
      <c r="E3367" s="1470" t="s">
        <v>6602</v>
      </c>
      <c r="F3367" s="1471">
        <v>8.93636262E8</v>
      </c>
      <c r="G3367" s="1471">
        <v>8.93636262E8</v>
      </c>
      <c r="H3367" s="1472" t="b">
        <v>1</v>
      </c>
      <c r="I3367" s="1468" t="s">
        <v>76</v>
      </c>
      <c r="J3367" s="1472" t="b">
        <v>1</v>
      </c>
      <c r="K3367" s="1468" t="s">
        <v>4936</v>
      </c>
      <c r="L3367" s="1471">
        <v>6.6909921784E10</v>
      </c>
      <c r="M3367" s="1463" t="s">
        <v>2937</v>
      </c>
      <c r="N3367" s="1463" t="s">
        <v>5011</v>
      </c>
      <c r="O3367" s="1463" t="s">
        <v>5012</v>
      </c>
      <c r="P3367" s="1463" t="s">
        <v>2937</v>
      </c>
    </row>
    <row r="3368" hidden="1">
      <c r="A3368" s="1464">
        <v>3627.0</v>
      </c>
      <c r="B3368" s="1463" t="s">
        <v>19727</v>
      </c>
      <c r="C3368" s="1463" t="s">
        <v>19728</v>
      </c>
      <c r="D3368" s="1469">
        <v>44944.0</v>
      </c>
      <c r="E3368" s="1470" t="s">
        <v>19729</v>
      </c>
      <c r="F3368" s="1471">
        <v>2.1267999E7</v>
      </c>
      <c r="G3368" s="1471">
        <v>2.1267999E7</v>
      </c>
      <c r="H3368" s="1472" t="b">
        <v>0</v>
      </c>
      <c r="I3368" s="1468" t="s">
        <v>76</v>
      </c>
      <c r="J3368" s="1472" t="b">
        <v>0</v>
      </c>
      <c r="K3368" s="1468" t="s">
        <v>6480</v>
      </c>
      <c r="L3368" s="1471">
        <v>6.6647253923E10</v>
      </c>
      <c r="M3368" s="1463" t="s">
        <v>2426</v>
      </c>
      <c r="N3368" s="1463" t="s">
        <v>5065</v>
      </c>
      <c r="O3368" s="1463" t="s">
        <v>5065</v>
      </c>
      <c r="P3368" s="1463" t="s">
        <v>2426</v>
      </c>
    </row>
    <row r="3369" hidden="1">
      <c r="A3369" s="1464">
        <v>3628.0</v>
      </c>
      <c r="B3369" s="1463" t="s">
        <v>19730</v>
      </c>
      <c r="C3369" s="1463" t="s">
        <v>19731</v>
      </c>
      <c r="D3369" s="1469">
        <v>44946.0</v>
      </c>
      <c r="E3369" s="1470" t="s">
        <v>19732</v>
      </c>
      <c r="F3369" s="1471">
        <v>8.23262369E8</v>
      </c>
      <c r="G3369" s="1471">
        <v>8.23262369E8</v>
      </c>
      <c r="H3369" s="1472" t="b">
        <v>0</v>
      </c>
      <c r="I3369" s="1468" t="s">
        <v>76</v>
      </c>
      <c r="J3369" s="1472" t="b">
        <v>0</v>
      </c>
      <c r="K3369" s="1468" t="s">
        <v>1204</v>
      </c>
      <c r="L3369" s="1471">
        <v>6.6839565594E10</v>
      </c>
      <c r="M3369" s="1463" t="s">
        <v>2437</v>
      </c>
      <c r="N3369" s="1463" t="s">
        <v>13533</v>
      </c>
      <c r="O3369" s="1463" t="s">
        <v>5235</v>
      </c>
      <c r="P3369" s="1463" t="s">
        <v>2437</v>
      </c>
    </row>
    <row r="3370">
      <c r="A3370" s="1464">
        <v>3629.0</v>
      </c>
      <c r="B3370" s="1463" t="s">
        <v>1397</v>
      </c>
      <c r="C3370" s="1463" t="s">
        <v>6603</v>
      </c>
      <c r="D3370" s="1469">
        <v>44945.0</v>
      </c>
      <c r="E3370" s="1470" t="s">
        <v>6604</v>
      </c>
      <c r="F3370" s="1471">
        <v>2.1267999E7</v>
      </c>
      <c r="G3370" s="1471">
        <v>2.1267999E7</v>
      </c>
      <c r="H3370" s="1472" t="b">
        <v>1</v>
      </c>
      <c r="I3370" s="1468" t="s">
        <v>76</v>
      </c>
      <c r="J3370" s="1472" t="b">
        <v>1</v>
      </c>
      <c r="K3370" s="1468" t="s">
        <v>4940</v>
      </c>
      <c r="L3370" s="1471">
        <v>6.68193916E10</v>
      </c>
      <c r="M3370" s="1463" t="s">
        <v>2464</v>
      </c>
      <c r="N3370" s="1463" t="s">
        <v>5006</v>
      </c>
      <c r="O3370" s="1463" t="s">
        <v>4954</v>
      </c>
      <c r="P3370" s="1463" t="s">
        <v>2464</v>
      </c>
    </row>
    <row r="3371" hidden="1">
      <c r="A3371" s="1464">
        <v>3630.0</v>
      </c>
      <c r="B3371" s="1463" t="s">
        <v>19733</v>
      </c>
      <c r="C3371" s="1463" t="s">
        <v>19734</v>
      </c>
      <c r="D3371" s="1469">
        <v>44951.0</v>
      </c>
      <c r="E3371" s="1470" t="s">
        <v>19735</v>
      </c>
      <c r="F3371" s="1471">
        <v>8.71269246E8</v>
      </c>
      <c r="G3371" s="1471">
        <v>8.71269246E8</v>
      </c>
      <c r="H3371" s="1472" t="b">
        <v>0</v>
      </c>
      <c r="I3371" s="1468" t="s">
        <v>76</v>
      </c>
      <c r="J3371" s="1472" t="b">
        <v>0</v>
      </c>
      <c r="K3371" s="1468" t="s">
        <v>6347</v>
      </c>
      <c r="L3371" s="1471">
        <v>6.6925624451E10</v>
      </c>
      <c r="M3371" s="1463" t="s">
        <v>2426</v>
      </c>
      <c r="N3371" s="1463" t="s">
        <v>5182</v>
      </c>
      <c r="P3371" s="1463" t="s">
        <v>2426</v>
      </c>
    </row>
    <row r="3372" hidden="1">
      <c r="A3372" s="1464">
        <v>3631.0</v>
      </c>
      <c r="B3372" s="1463" t="s">
        <v>19736</v>
      </c>
      <c r="C3372" s="1463" t="s">
        <v>19736</v>
      </c>
      <c r="D3372" s="1469">
        <v>44946.0</v>
      </c>
      <c r="E3372" s="1470" t="s">
        <v>19737</v>
      </c>
      <c r="F3372" s="1471">
        <v>6.38323605E8</v>
      </c>
      <c r="G3372" s="1471">
        <v>6.38323605E8</v>
      </c>
      <c r="H3372" s="1472" t="b">
        <v>0</v>
      </c>
      <c r="I3372" s="1468" t="s">
        <v>76</v>
      </c>
      <c r="J3372" s="1472" t="b">
        <v>0</v>
      </c>
      <c r="K3372" s="1468" t="s">
        <v>6480</v>
      </c>
      <c r="L3372" s="1471">
        <v>6.6647253923E10</v>
      </c>
      <c r="M3372" s="1463" t="s">
        <v>2426</v>
      </c>
      <c r="N3372" s="1463" t="s">
        <v>4930</v>
      </c>
      <c r="O3372" s="1463" t="s">
        <v>4931</v>
      </c>
      <c r="P3372" s="1463" t="s">
        <v>2426</v>
      </c>
    </row>
    <row r="3373">
      <c r="A3373" s="1464">
        <v>3632.0</v>
      </c>
      <c r="B3373" s="1463" t="s">
        <v>6606</v>
      </c>
      <c r="C3373" s="1463" t="s">
        <v>6606</v>
      </c>
      <c r="D3373" s="1469">
        <v>44965.0</v>
      </c>
      <c r="E3373" s="1470" t="s">
        <v>6607</v>
      </c>
      <c r="F3373" s="1471">
        <v>8.04690408E8</v>
      </c>
      <c r="G3373" s="1471">
        <v>8.04690408E8</v>
      </c>
      <c r="H3373" s="1472" t="b">
        <v>1</v>
      </c>
      <c r="I3373" s="1468" t="s">
        <v>76</v>
      </c>
      <c r="J3373" s="1472" t="b">
        <v>1</v>
      </c>
      <c r="K3373" s="1468" t="s">
        <v>4929</v>
      </c>
      <c r="L3373" s="1475">
        <v>6.69232E15</v>
      </c>
      <c r="M3373" s="1463" t="s">
        <v>2437</v>
      </c>
      <c r="N3373" s="1463" t="s">
        <v>5019</v>
      </c>
      <c r="O3373" s="1474"/>
      <c r="P3373" s="1463" t="s">
        <v>5020</v>
      </c>
    </row>
    <row r="3374">
      <c r="A3374" s="1464">
        <v>3633.0</v>
      </c>
      <c r="B3374" s="1463" t="s">
        <v>6608</v>
      </c>
      <c r="C3374" s="1463" t="s">
        <v>6609</v>
      </c>
      <c r="D3374" s="1469">
        <v>44965.0</v>
      </c>
      <c r="E3374" s="1470" t="s">
        <v>6610</v>
      </c>
      <c r="F3374" s="1471">
        <v>8.04690408E8</v>
      </c>
      <c r="G3374" s="1471">
        <v>8.04690408E8</v>
      </c>
      <c r="H3374" s="1472" t="b">
        <v>1</v>
      </c>
      <c r="I3374" s="1468" t="s">
        <v>76</v>
      </c>
      <c r="J3374" s="1472" t="b">
        <v>1</v>
      </c>
      <c r="K3374" s="1468" t="s">
        <v>4929</v>
      </c>
      <c r="L3374" s="1475">
        <v>6.69232E15</v>
      </c>
      <c r="M3374" s="1463" t="s">
        <v>2426</v>
      </c>
      <c r="O3374" s="1463" t="s">
        <v>4954</v>
      </c>
      <c r="P3374" s="1463" t="s">
        <v>5024</v>
      </c>
    </row>
    <row r="3375" hidden="1">
      <c r="A3375" s="1464">
        <v>3634.0</v>
      </c>
      <c r="B3375" s="1463" t="s">
        <v>19738</v>
      </c>
      <c r="C3375" s="1463" t="s">
        <v>19739</v>
      </c>
      <c r="D3375" s="1469">
        <v>44951.0</v>
      </c>
      <c r="E3375" s="1470" t="s">
        <v>19740</v>
      </c>
      <c r="F3375" s="1471">
        <v>9.09099207E8</v>
      </c>
      <c r="G3375" s="1471">
        <v>9.09099207E8</v>
      </c>
      <c r="H3375" s="1472" t="b">
        <v>0</v>
      </c>
      <c r="I3375" s="1468" t="s">
        <v>263</v>
      </c>
      <c r="J3375" s="1472" t="b">
        <v>0</v>
      </c>
      <c r="K3375" s="1468" t="s">
        <v>6347</v>
      </c>
      <c r="L3375" s="1471">
        <v>6.6925624451E10</v>
      </c>
      <c r="M3375" s="1463" t="s">
        <v>2476</v>
      </c>
      <c r="N3375" s="1463" t="s">
        <v>263</v>
      </c>
      <c r="O3375" s="1463" t="s">
        <v>263</v>
      </c>
      <c r="P3375" s="1463" t="s">
        <v>2476</v>
      </c>
    </row>
    <row r="3376" hidden="1">
      <c r="A3376" s="1464">
        <v>3635.0</v>
      </c>
      <c r="B3376" s="1463" t="s">
        <v>19741</v>
      </c>
      <c r="C3376" s="1463" t="s">
        <v>19742</v>
      </c>
      <c r="D3376" s="1469">
        <v>44950.0</v>
      </c>
      <c r="E3376" s="1470" t="s">
        <v>19743</v>
      </c>
      <c r="F3376" s="1471">
        <v>9.29616192E8</v>
      </c>
      <c r="G3376" s="1471">
        <v>9.29616192E8</v>
      </c>
      <c r="H3376" s="1472" t="b">
        <v>0</v>
      </c>
      <c r="I3376" s="1468" t="s">
        <v>76</v>
      </c>
      <c r="J3376" s="1472" t="b">
        <v>0</v>
      </c>
      <c r="K3376" s="1468" t="s">
        <v>1077</v>
      </c>
      <c r="L3376" s="1471">
        <v>6.6618258585E10</v>
      </c>
      <c r="M3376" s="1463" t="s">
        <v>3363</v>
      </c>
      <c r="N3376" s="1463" t="s">
        <v>5740</v>
      </c>
      <c r="O3376" s="1463" t="s">
        <v>5633</v>
      </c>
      <c r="P3376" s="1463" t="s">
        <v>3363</v>
      </c>
    </row>
    <row r="3377">
      <c r="A3377" s="1464">
        <v>3636.0</v>
      </c>
      <c r="B3377" s="1463" t="s">
        <v>6611</v>
      </c>
      <c r="C3377" s="1463" t="s">
        <v>6612</v>
      </c>
      <c r="D3377" s="1469">
        <v>44950.0</v>
      </c>
      <c r="E3377" s="1470" t="s">
        <v>6613</v>
      </c>
      <c r="F3377" s="1471">
        <v>9.29616192E8</v>
      </c>
      <c r="G3377" s="1471">
        <v>9.29616192E8</v>
      </c>
      <c r="H3377" s="1472" t="b">
        <v>1</v>
      </c>
      <c r="I3377" s="1468" t="s">
        <v>76</v>
      </c>
      <c r="J3377" s="1472" t="b">
        <v>0</v>
      </c>
      <c r="K3377" s="1468" t="s">
        <v>1077</v>
      </c>
      <c r="L3377" s="1471">
        <v>6.6618258585E10</v>
      </c>
      <c r="M3377" s="1463" t="s">
        <v>2937</v>
      </c>
      <c r="N3377" s="1474"/>
      <c r="O3377" s="1463" t="s">
        <v>4938</v>
      </c>
      <c r="P3377" s="1463" t="s">
        <v>5028</v>
      </c>
    </row>
    <row r="3378">
      <c r="A3378" s="1464">
        <v>3637.0</v>
      </c>
      <c r="B3378" s="1463" t="s">
        <v>6614</v>
      </c>
      <c r="C3378" s="1463" t="s">
        <v>6615</v>
      </c>
      <c r="D3378" s="1469">
        <v>44950.0</v>
      </c>
      <c r="E3378" s="1470" t="s">
        <v>6616</v>
      </c>
      <c r="F3378" s="1471">
        <v>9.29616192E8</v>
      </c>
      <c r="G3378" s="1471">
        <v>9.29616192E8</v>
      </c>
      <c r="H3378" s="1472" t="b">
        <v>1</v>
      </c>
      <c r="I3378" s="1468" t="s">
        <v>76</v>
      </c>
      <c r="J3378" s="1472" t="b">
        <v>1</v>
      </c>
      <c r="K3378" s="1468" t="s">
        <v>1077</v>
      </c>
      <c r="L3378" s="1471">
        <v>6.6618258585E10</v>
      </c>
      <c r="M3378" s="1463" t="s">
        <v>2426</v>
      </c>
      <c r="O3378" s="1474"/>
      <c r="P3378" s="1463" t="s">
        <v>2426</v>
      </c>
    </row>
    <row r="3379" hidden="1">
      <c r="A3379" s="1464">
        <v>3638.0</v>
      </c>
      <c r="B3379" s="1463" t="s">
        <v>19744</v>
      </c>
      <c r="C3379" s="1463" t="s">
        <v>19745</v>
      </c>
      <c r="D3379" s="1469">
        <v>44949.0</v>
      </c>
      <c r="E3379" s="1470" t="s">
        <v>19746</v>
      </c>
      <c r="F3379" s="1471">
        <v>6.6655397429E10</v>
      </c>
      <c r="G3379" s="1471">
        <v>6.6655397429E10</v>
      </c>
      <c r="H3379" s="1472" t="b">
        <v>0</v>
      </c>
      <c r="I3379" s="1468" t="s">
        <v>76</v>
      </c>
      <c r="J3379" s="1472" t="b">
        <v>1</v>
      </c>
      <c r="K3379" s="1473"/>
      <c r="L3379" s="1473"/>
      <c r="M3379" s="1474"/>
      <c r="N3379" s="1474"/>
      <c r="O3379" s="1474"/>
      <c r="P3379" s="1474"/>
    </row>
    <row r="3380" hidden="1">
      <c r="A3380" s="1464">
        <v>3639.0</v>
      </c>
      <c r="B3380" s="1463" t="s">
        <v>6618</v>
      </c>
      <c r="C3380" s="1463" t="s">
        <v>6619</v>
      </c>
      <c r="D3380" s="1469">
        <v>44950.0</v>
      </c>
      <c r="E3380" s="1470" t="s">
        <v>6620</v>
      </c>
      <c r="F3380" s="1471">
        <v>9.66945565E8</v>
      </c>
      <c r="G3380" s="1471">
        <v>9.66945565E8</v>
      </c>
      <c r="H3380" s="1472" t="b">
        <v>0</v>
      </c>
      <c r="I3380" s="1468" t="s">
        <v>6296</v>
      </c>
      <c r="J3380" s="1472" t="b">
        <v>0</v>
      </c>
      <c r="K3380" s="1468" t="s">
        <v>4936</v>
      </c>
      <c r="L3380" s="1471">
        <v>6.6909921784E10</v>
      </c>
      <c r="M3380" s="1463" t="s">
        <v>2426</v>
      </c>
      <c r="N3380" s="1463" t="s">
        <v>4951</v>
      </c>
      <c r="O3380" s="1463" t="s">
        <v>4951</v>
      </c>
      <c r="P3380" s="1463" t="s">
        <v>5596</v>
      </c>
    </row>
    <row r="3381">
      <c r="A3381" s="1464">
        <v>3640.0</v>
      </c>
      <c r="B3381" s="1463" t="s">
        <v>6621</v>
      </c>
      <c r="C3381" s="1463" t="s">
        <v>6622</v>
      </c>
      <c r="D3381" s="1469">
        <v>44951.0</v>
      </c>
      <c r="E3381" s="1470" t="s">
        <v>6623</v>
      </c>
      <c r="F3381" s="1471">
        <v>9.89265196E8</v>
      </c>
      <c r="G3381" s="1471">
        <v>9.89265196E8</v>
      </c>
      <c r="H3381" s="1472" t="b">
        <v>1</v>
      </c>
      <c r="I3381" s="1468" t="s">
        <v>244</v>
      </c>
      <c r="J3381" s="1472" t="b">
        <v>1</v>
      </c>
      <c r="K3381" s="1468" t="s">
        <v>5142</v>
      </c>
      <c r="L3381" s="1471">
        <v>6.620964333E9</v>
      </c>
      <c r="M3381" s="1463" t="s">
        <v>2426</v>
      </c>
      <c r="O3381" s="1463" t="s">
        <v>5037</v>
      </c>
      <c r="P3381" s="1463" t="s">
        <v>5038</v>
      </c>
    </row>
    <row r="3382" hidden="1">
      <c r="A3382" s="1464">
        <v>3641.0</v>
      </c>
      <c r="B3382" s="1463" t="s">
        <v>19747</v>
      </c>
      <c r="C3382" s="1463" t="s">
        <v>19748</v>
      </c>
      <c r="D3382" s="1469">
        <v>44951.0</v>
      </c>
      <c r="E3382" s="1470" t="s">
        <v>19749</v>
      </c>
      <c r="F3382" s="1471">
        <v>8.42965256E8</v>
      </c>
      <c r="G3382" s="1471">
        <v>8.42965256E8</v>
      </c>
      <c r="H3382" s="1472" t="b">
        <v>0</v>
      </c>
      <c r="I3382" s="1468" t="s">
        <v>76</v>
      </c>
      <c r="J3382" s="1472" t="b">
        <v>0</v>
      </c>
      <c r="K3382" s="1468" t="s">
        <v>5142</v>
      </c>
      <c r="L3382" s="1471">
        <v>6.620964333E9</v>
      </c>
      <c r="M3382" s="1463" t="s">
        <v>2432</v>
      </c>
      <c r="N3382" s="1463" t="s">
        <v>5422</v>
      </c>
      <c r="P3382" s="1463" t="s">
        <v>2432</v>
      </c>
    </row>
    <row r="3383" hidden="1">
      <c r="A3383" s="1464">
        <v>3642.0</v>
      </c>
      <c r="B3383" s="1463" t="s">
        <v>19750</v>
      </c>
      <c r="C3383" s="1463" t="s">
        <v>19751</v>
      </c>
      <c r="D3383" s="1469">
        <v>44951.0</v>
      </c>
      <c r="E3383" s="1470" t="s">
        <v>19752</v>
      </c>
      <c r="F3383" s="1471">
        <v>6.16629664E8</v>
      </c>
      <c r="G3383" s="1471">
        <v>6.16629664E8</v>
      </c>
      <c r="H3383" s="1472" t="b">
        <v>0</v>
      </c>
      <c r="I3383" s="1468" t="s">
        <v>76</v>
      </c>
      <c r="J3383" s="1472" t="b">
        <v>0</v>
      </c>
      <c r="K3383" s="1468" t="s">
        <v>6347</v>
      </c>
      <c r="L3383" s="1471">
        <v>6.6925624451E10</v>
      </c>
      <c r="M3383" s="1463" t="s">
        <v>2476</v>
      </c>
      <c r="N3383" s="1474"/>
      <c r="O3383" s="1463" t="s">
        <v>5037</v>
      </c>
      <c r="P3383" s="1463" t="s">
        <v>2476</v>
      </c>
    </row>
    <row r="3384" hidden="1">
      <c r="A3384" s="1464">
        <v>3643.0</v>
      </c>
      <c r="B3384" s="1463" t="s">
        <v>19753</v>
      </c>
      <c r="C3384" s="1463" t="s">
        <v>19754</v>
      </c>
      <c r="D3384" s="1469">
        <v>44951.0</v>
      </c>
      <c r="E3384" s="1470" t="s">
        <v>19755</v>
      </c>
      <c r="F3384" s="1471">
        <v>9.82579495E8</v>
      </c>
      <c r="G3384" s="1471">
        <v>9.82579495E8</v>
      </c>
      <c r="H3384" s="1472" t="b">
        <v>0</v>
      </c>
      <c r="I3384" s="1468" t="s">
        <v>76</v>
      </c>
      <c r="J3384" s="1472" t="b">
        <v>0</v>
      </c>
      <c r="K3384" s="1468" t="s">
        <v>1204</v>
      </c>
      <c r="L3384" s="1471">
        <v>6.6839565594E10</v>
      </c>
      <c r="M3384" s="1463" t="s">
        <v>2937</v>
      </c>
      <c r="N3384" s="1463" t="s">
        <v>4951</v>
      </c>
      <c r="O3384" s="1474"/>
      <c r="P3384" s="1463" t="s">
        <v>19756</v>
      </c>
    </row>
    <row r="3385">
      <c r="A3385" s="1464">
        <v>3644.0</v>
      </c>
      <c r="B3385" s="1463" t="s">
        <v>6625</v>
      </c>
      <c r="C3385" s="1463" t="s">
        <v>6626</v>
      </c>
      <c r="D3385" s="1469">
        <v>44951.0</v>
      </c>
      <c r="E3385" s="1470" t="s">
        <v>6627</v>
      </c>
      <c r="F3385" s="1471">
        <v>8.98156588E8</v>
      </c>
      <c r="G3385" s="1471">
        <v>8.98156588E8</v>
      </c>
      <c r="H3385" s="1472" t="b">
        <v>1</v>
      </c>
      <c r="I3385" s="1468" t="s">
        <v>263</v>
      </c>
      <c r="J3385" s="1472" t="b">
        <v>1</v>
      </c>
      <c r="K3385" s="1468" t="s">
        <v>5142</v>
      </c>
      <c r="L3385" s="1471">
        <v>6.620964333E9</v>
      </c>
      <c r="M3385" s="1463" t="s">
        <v>2464</v>
      </c>
      <c r="N3385" s="1463" t="s">
        <v>5041</v>
      </c>
      <c r="O3385" s="1463" t="s">
        <v>5041</v>
      </c>
      <c r="P3385" s="1463" t="s">
        <v>5042</v>
      </c>
    </row>
    <row r="3386">
      <c r="A3386" s="1464">
        <v>3645.0</v>
      </c>
      <c r="B3386" s="1463" t="s">
        <v>6628</v>
      </c>
      <c r="C3386" s="1463" t="s">
        <v>6629</v>
      </c>
      <c r="D3386" s="1469">
        <v>44958.0</v>
      </c>
      <c r="E3386" s="1470" t="s">
        <v>6630</v>
      </c>
      <c r="F3386" s="1471">
        <v>3.3005929E7</v>
      </c>
      <c r="G3386" s="1471">
        <v>3.3005929E7</v>
      </c>
      <c r="H3386" s="1472" t="b">
        <v>1</v>
      </c>
      <c r="I3386" s="1468" t="s">
        <v>263</v>
      </c>
      <c r="J3386" s="1472" t="b">
        <v>1</v>
      </c>
      <c r="K3386" s="1468" t="s">
        <v>5142</v>
      </c>
      <c r="L3386" s="1471">
        <v>6.620964333E9</v>
      </c>
      <c r="M3386" s="1463" t="s">
        <v>2536</v>
      </c>
      <c r="N3386" s="1463" t="s">
        <v>5046</v>
      </c>
      <c r="O3386" s="1463" t="s">
        <v>4945</v>
      </c>
      <c r="P3386" s="1463" t="s">
        <v>5047</v>
      </c>
    </row>
    <row r="3387">
      <c r="A3387" s="1464">
        <v>3646.0</v>
      </c>
      <c r="B3387" s="1463" t="s">
        <v>6631</v>
      </c>
      <c r="C3387" s="1463" t="s">
        <v>6632</v>
      </c>
      <c r="D3387" s="1469">
        <v>44951.0</v>
      </c>
      <c r="E3387" s="1470" t="s">
        <v>6633</v>
      </c>
      <c r="F3387" s="1471">
        <v>2.6867E7</v>
      </c>
      <c r="G3387" s="1471">
        <v>2.6867E7</v>
      </c>
      <c r="H3387" s="1472" t="b">
        <v>1</v>
      </c>
      <c r="I3387" s="1468" t="s">
        <v>76</v>
      </c>
      <c r="J3387" s="1472" t="b">
        <v>1</v>
      </c>
      <c r="K3387" s="1468" t="s">
        <v>4936</v>
      </c>
      <c r="L3387" s="1471">
        <v>6.6909921784E10</v>
      </c>
      <c r="M3387" s="1463" t="s">
        <v>2536</v>
      </c>
      <c r="N3387" s="1474"/>
      <c r="O3387" s="1463" t="s">
        <v>5052</v>
      </c>
      <c r="P3387" s="1463" t="s">
        <v>5047</v>
      </c>
    </row>
    <row r="3388">
      <c r="A3388" s="1464">
        <v>3647.0</v>
      </c>
      <c r="B3388" s="1463" t="s">
        <v>6634</v>
      </c>
      <c r="C3388" s="1463" t="s">
        <v>6635</v>
      </c>
      <c r="D3388" s="1469">
        <v>44958.0</v>
      </c>
      <c r="E3388" s="1470" t="s">
        <v>6636</v>
      </c>
      <c r="F3388" s="1471">
        <v>4.4756685E7</v>
      </c>
      <c r="G3388" s="1471">
        <v>4.4756685E7</v>
      </c>
      <c r="H3388" s="1472" t="b">
        <v>1</v>
      </c>
      <c r="I3388" s="1468" t="s">
        <v>5541</v>
      </c>
      <c r="J3388" s="1472" t="b">
        <v>1</v>
      </c>
      <c r="K3388" s="1468" t="s">
        <v>5142</v>
      </c>
      <c r="L3388" s="1471">
        <v>6.620964333E9</v>
      </c>
      <c r="M3388" s="1463" t="s">
        <v>2426</v>
      </c>
      <c r="N3388" s="1463" t="s">
        <v>5006</v>
      </c>
      <c r="O3388" s="1463" t="s">
        <v>4954</v>
      </c>
      <c r="P3388" s="1463" t="s">
        <v>2426</v>
      </c>
    </row>
    <row r="3389" hidden="1">
      <c r="A3389" s="1464">
        <v>3648.0</v>
      </c>
      <c r="B3389" s="1463" t="s">
        <v>19757</v>
      </c>
      <c r="C3389" s="1463" t="s">
        <v>19757</v>
      </c>
      <c r="D3389" s="1469">
        <v>44952.0</v>
      </c>
      <c r="E3389" s="1470" t="s">
        <v>19758</v>
      </c>
      <c r="F3389" s="1475">
        <v>6.60925E11</v>
      </c>
      <c r="G3389" s="1475">
        <v>6.60925E11</v>
      </c>
      <c r="H3389" s="1472" t="b">
        <v>0</v>
      </c>
      <c r="I3389" s="1468" t="s">
        <v>76</v>
      </c>
      <c r="J3389" s="1472" t="b">
        <v>1</v>
      </c>
      <c r="K3389" s="1473"/>
      <c r="L3389" s="1473"/>
      <c r="M3389" s="1463" t="s">
        <v>2426</v>
      </c>
      <c r="O3389" s="1474"/>
      <c r="P3389" s="1463" t="s">
        <v>2426</v>
      </c>
    </row>
    <row r="3390">
      <c r="A3390" s="1464">
        <v>3649.0</v>
      </c>
      <c r="B3390" s="1463" t="s">
        <v>6637</v>
      </c>
      <c r="C3390" s="1463" t="s">
        <v>6638</v>
      </c>
      <c r="D3390" s="1469">
        <v>44965.0</v>
      </c>
      <c r="E3390" s="1470" t="s">
        <v>6639</v>
      </c>
      <c r="F3390" s="1471">
        <v>2.5411234E7</v>
      </c>
      <c r="G3390" s="1471">
        <v>2.5411234E7</v>
      </c>
      <c r="H3390" s="1472" t="b">
        <v>1</v>
      </c>
      <c r="I3390" s="1468" t="s">
        <v>76</v>
      </c>
      <c r="J3390" s="1472" t="b">
        <v>1</v>
      </c>
      <c r="K3390" s="1468" t="s">
        <v>4940</v>
      </c>
      <c r="L3390" s="1471">
        <v>6.68193916E10</v>
      </c>
      <c r="M3390" s="1463" t="s">
        <v>2426</v>
      </c>
      <c r="O3390" s="1463" t="s">
        <v>4951</v>
      </c>
      <c r="P3390" s="1463" t="s">
        <v>2426</v>
      </c>
    </row>
    <row r="3391" hidden="1">
      <c r="A3391" s="1464">
        <v>3650.0</v>
      </c>
      <c r="B3391" s="1463" t="s">
        <v>19759</v>
      </c>
      <c r="C3391" s="1463" t="s">
        <v>19760</v>
      </c>
      <c r="D3391" s="1469">
        <v>44952.0</v>
      </c>
      <c r="E3391" s="1470" t="s">
        <v>19761</v>
      </c>
      <c r="F3391" s="1471">
        <v>9.35811806E8</v>
      </c>
      <c r="G3391" s="1471">
        <v>9.35811806E8</v>
      </c>
      <c r="H3391" s="1472" t="b">
        <v>0</v>
      </c>
      <c r="I3391" s="1468" t="s">
        <v>76</v>
      </c>
      <c r="J3391" s="1472" t="b">
        <v>0</v>
      </c>
      <c r="K3391" s="1473"/>
      <c r="L3391" s="1473"/>
      <c r="M3391" s="1463" t="s">
        <v>2432</v>
      </c>
      <c r="N3391" s="1474"/>
      <c r="O3391" s="1474"/>
      <c r="P3391" s="1463" t="s">
        <v>2432</v>
      </c>
    </row>
    <row r="3392" hidden="1">
      <c r="A3392" s="1464">
        <v>3651.0</v>
      </c>
      <c r="B3392" s="1463" t="s">
        <v>19762</v>
      </c>
      <c r="C3392" s="1463" t="s">
        <v>15395</v>
      </c>
      <c r="D3392" s="1469">
        <v>44959.0</v>
      </c>
      <c r="E3392" s="1470" t="s">
        <v>19763</v>
      </c>
      <c r="F3392" s="1471">
        <v>2.0470534E7</v>
      </c>
      <c r="G3392" s="1471">
        <v>2.0470534E7</v>
      </c>
      <c r="H3392" s="1472" t="b">
        <v>0</v>
      </c>
      <c r="I3392" s="1468" t="s">
        <v>76</v>
      </c>
      <c r="J3392" s="1472" t="b">
        <v>0</v>
      </c>
      <c r="K3392" s="1468" t="s">
        <v>5142</v>
      </c>
      <c r="L3392" s="1471">
        <v>6.620964333E9</v>
      </c>
      <c r="M3392" s="1463" t="s">
        <v>2464</v>
      </c>
      <c r="N3392" s="1463" t="s">
        <v>5229</v>
      </c>
      <c r="O3392" s="1463" t="s">
        <v>5229</v>
      </c>
      <c r="P3392" s="1463" t="s">
        <v>5881</v>
      </c>
    </row>
    <row r="3393" hidden="1">
      <c r="A3393" s="1464">
        <v>3652.0</v>
      </c>
      <c r="B3393" s="1463" t="s">
        <v>19764</v>
      </c>
      <c r="C3393" s="1463" t="s">
        <v>19765</v>
      </c>
      <c r="D3393" s="1469">
        <v>44953.0</v>
      </c>
      <c r="E3393" s="1470" t="s">
        <v>19766</v>
      </c>
      <c r="F3393" s="1471">
        <v>2.290017E7</v>
      </c>
      <c r="G3393" s="1471">
        <v>2.290017E7</v>
      </c>
      <c r="H3393" s="1472" t="b">
        <v>0</v>
      </c>
      <c r="I3393" s="1468" t="s">
        <v>76</v>
      </c>
      <c r="J3393" s="1472" t="b">
        <v>0</v>
      </c>
      <c r="K3393" s="1468" t="s">
        <v>7033</v>
      </c>
      <c r="L3393" s="1471">
        <v>6.6624983639E10</v>
      </c>
      <c r="M3393" s="1463" t="s">
        <v>13533</v>
      </c>
      <c r="N3393" s="1463" t="s">
        <v>13533</v>
      </c>
      <c r="O3393" s="1474"/>
      <c r="P3393" s="1474"/>
    </row>
    <row r="3394">
      <c r="A3394" s="1464">
        <v>3653.0</v>
      </c>
      <c r="B3394" s="1463" t="s">
        <v>6641</v>
      </c>
      <c r="C3394" s="1463" t="s">
        <v>6642</v>
      </c>
      <c r="D3394" s="1469">
        <v>44957.0</v>
      </c>
      <c r="E3394" s="1470" t="s">
        <v>6643</v>
      </c>
      <c r="F3394" s="1471">
        <v>9.88311525E8</v>
      </c>
      <c r="G3394" s="1471">
        <v>9.88311525E8</v>
      </c>
      <c r="H3394" s="1472" t="b">
        <v>1</v>
      </c>
      <c r="I3394" s="1468" t="s">
        <v>6644</v>
      </c>
      <c r="J3394" s="1472" t="b">
        <v>1</v>
      </c>
      <c r="K3394" s="1468" t="s">
        <v>5142</v>
      </c>
      <c r="L3394" s="1471">
        <v>6.620964333E9</v>
      </c>
      <c r="M3394" s="1463" t="s">
        <v>2536</v>
      </c>
      <c r="N3394" s="1474"/>
      <c r="O3394" s="1463" t="s">
        <v>5061</v>
      </c>
      <c r="P3394" s="1463" t="s">
        <v>2536</v>
      </c>
    </row>
    <row r="3395">
      <c r="A3395" s="1464">
        <v>3654.0</v>
      </c>
      <c r="B3395" s="1463" t="s">
        <v>6645</v>
      </c>
      <c r="C3395" s="1463" t="s">
        <v>6646</v>
      </c>
      <c r="D3395" s="1469">
        <v>44967.0</v>
      </c>
      <c r="E3395" s="1470" t="s">
        <v>6647</v>
      </c>
      <c r="F3395" s="1471">
        <v>2.0427959E7</v>
      </c>
      <c r="G3395" s="1471">
        <v>2.0427959E7</v>
      </c>
      <c r="H3395" s="1472" t="b">
        <v>1</v>
      </c>
      <c r="I3395" s="1468" t="s">
        <v>76</v>
      </c>
      <c r="J3395" s="1472" t="b">
        <v>1</v>
      </c>
      <c r="K3395" s="1468" t="s">
        <v>1204</v>
      </c>
      <c r="L3395" s="1471">
        <v>6.6839565594E10</v>
      </c>
      <c r="M3395" s="1463" t="s">
        <v>2426</v>
      </c>
      <c r="N3395" s="1463" t="s">
        <v>5065</v>
      </c>
      <c r="O3395" s="1463" t="s">
        <v>5065</v>
      </c>
      <c r="P3395" s="1463" t="s">
        <v>5066</v>
      </c>
    </row>
    <row r="3396" hidden="1">
      <c r="A3396" s="1464">
        <v>3655.0</v>
      </c>
      <c r="B3396" s="1463" t="s">
        <v>19767</v>
      </c>
      <c r="C3396" s="1463" t="s">
        <v>19768</v>
      </c>
      <c r="D3396" s="1469">
        <v>44956.0</v>
      </c>
      <c r="E3396" s="1470" t="s">
        <v>19769</v>
      </c>
      <c r="F3396" s="1471">
        <v>6.34121711E8</v>
      </c>
      <c r="G3396" s="1471">
        <v>6.34121711E8</v>
      </c>
      <c r="H3396" s="1472" t="b">
        <v>0</v>
      </c>
      <c r="I3396" s="1468" t="s">
        <v>76</v>
      </c>
      <c r="J3396" s="1472" t="b">
        <v>0</v>
      </c>
      <c r="K3396" s="1468" t="s">
        <v>16044</v>
      </c>
      <c r="L3396" s="1471">
        <v>6.6629264222E10</v>
      </c>
      <c r="M3396" s="1463" t="s">
        <v>2432</v>
      </c>
      <c r="N3396" s="1463" t="s">
        <v>5963</v>
      </c>
      <c r="P3396" s="1463" t="s">
        <v>2432</v>
      </c>
    </row>
    <row r="3397" hidden="1">
      <c r="A3397" s="1464">
        <v>3656.0</v>
      </c>
      <c r="B3397" s="1463" t="s">
        <v>13392</v>
      </c>
      <c r="C3397" s="1463" t="s">
        <v>19770</v>
      </c>
      <c r="D3397" s="1469">
        <v>44958.0</v>
      </c>
      <c r="E3397" s="1470" t="s">
        <v>19771</v>
      </c>
      <c r="F3397" s="1471">
        <v>9.28397737E8</v>
      </c>
      <c r="G3397" s="1471">
        <v>9.28397737E8</v>
      </c>
      <c r="H3397" s="1472" t="b">
        <v>0</v>
      </c>
      <c r="I3397" s="1468" t="s">
        <v>76</v>
      </c>
      <c r="J3397" s="1472" t="b">
        <v>0</v>
      </c>
      <c r="K3397" s="1468" t="s">
        <v>5142</v>
      </c>
      <c r="L3397" s="1471">
        <v>6.620964333E9</v>
      </c>
      <c r="M3397" s="1463" t="s">
        <v>3363</v>
      </c>
      <c r="N3397" s="1463" t="s">
        <v>5345</v>
      </c>
      <c r="O3397" s="1463" t="s">
        <v>5235</v>
      </c>
      <c r="P3397" s="1463" t="s">
        <v>3363</v>
      </c>
    </row>
    <row r="3398">
      <c r="A3398" s="1464">
        <v>3657.0</v>
      </c>
      <c r="B3398" s="1463" t="s">
        <v>6648</v>
      </c>
      <c r="C3398" s="1463" t="s">
        <v>6649</v>
      </c>
      <c r="D3398" s="1469">
        <v>44957.0</v>
      </c>
      <c r="E3398" s="1470" t="s">
        <v>6650</v>
      </c>
      <c r="F3398" s="1471">
        <v>8.25799266E8</v>
      </c>
      <c r="G3398" s="1471">
        <v>8.25799266E8</v>
      </c>
      <c r="H3398" s="1472" t="b">
        <v>1</v>
      </c>
      <c r="I3398" s="1468" t="s">
        <v>76</v>
      </c>
      <c r="J3398" s="1472" t="b">
        <v>1</v>
      </c>
      <c r="K3398" s="1468" t="s">
        <v>5142</v>
      </c>
      <c r="L3398" s="1471">
        <v>6.620964333E9</v>
      </c>
      <c r="M3398" s="1463" t="s">
        <v>2432</v>
      </c>
      <c r="N3398" s="1474"/>
      <c r="O3398" s="1463" t="s">
        <v>4931</v>
      </c>
      <c r="P3398" s="1463" t="s">
        <v>2432</v>
      </c>
    </row>
    <row r="3399" hidden="1">
      <c r="A3399" s="1464">
        <v>3658.0</v>
      </c>
      <c r="B3399" s="1463" t="s">
        <v>19772</v>
      </c>
      <c r="C3399" s="1463" t="s">
        <v>19773</v>
      </c>
      <c r="D3399" s="1469">
        <v>44963.0</v>
      </c>
      <c r="E3399" s="1470" t="s">
        <v>19774</v>
      </c>
      <c r="F3399" s="1471">
        <v>8.32226665E8</v>
      </c>
      <c r="G3399" s="1471">
        <v>8.32226665E8</v>
      </c>
      <c r="H3399" s="1472" t="b">
        <v>0</v>
      </c>
      <c r="I3399" s="1468" t="s">
        <v>76</v>
      </c>
      <c r="J3399" s="1472" t="b">
        <v>0</v>
      </c>
      <c r="K3399" s="1468" t="s">
        <v>5142</v>
      </c>
      <c r="L3399" s="1471">
        <v>6.620964333E9</v>
      </c>
      <c r="M3399" s="1463" t="s">
        <v>2426</v>
      </c>
      <c r="N3399" s="1463" t="s">
        <v>5196</v>
      </c>
      <c r="O3399" s="1463" t="s">
        <v>19775</v>
      </c>
      <c r="P3399" s="1463" t="s">
        <v>2426</v>
      </c>
    </row>
    <row r="3400">
      <c r="A3400" s="1464">
        <v>3659.0</v>
      </c>
      <c r="B3400" s="1463" t="s">
        <v>6651</v>
      </c>
      <c r="C3400" s="1463" t="s">
        <v>6652</v>
      </c>
      <c r="D3400" s="1469">
        <v>44957.0</v>
      </c>
      <c r="E3400" s="1470" t="s">
        <v>6653</v>
      </c>
      <c r="F3400" s="1471">
        <v>8.89801444E8</v>
      </c>
      <c r="G3400" s="1471">
        <v>8.89801444E8</v>
      </c>
      <c r="H3400" s="1472" t="b">
        <v>1</v>
      </c>
      <c r="I3400" s="1468" t="s">
        <v>76</v>
      </c>
      <c r="J3400" s="1472" t="b">
        <v>1</v>
      </c>
      <c r="K3400" s="1468" t="s">
        <v>1077</v>
      </c>
      <c r="L3400" s="1471">
        <v>6.6618258585E10</v>
      </c>
      <c r="M3400" s="1463" t="s">
        <v>2432</v>
      </c>
      <c r="N3400" s="1463" t="s">
        <v>5072</v>
      </c>
      <c r="O3400" s="1474"/>
      <c r="P3400" s="1463" t="s">
        <v>2432</v>
      </c>
    </row>
    <row r="3401">
      <c r="A3401" s="1464">
        <v>3660.0</v>
      </c>
      <c r="B3401" s="1463" t="s">
        <v>6654</v>
      </c>
      <c r="C3401" s="1463" t="s">
        <v>6655</v>
      </c>
      <c r="D3401" s="1469">
        <v>44957.0</v>
      </c>
      <c r="E3401" s="1470" t="s">
        <v>6656</v>
      </c>
      <c r="F3401" s="1471">
        <v>8.89801444E8</v>
      </c>
      <c r="G3401" s="1471">
        <v>8.89801444E8</v>
      </c>
      <c r="H3401" s="1472" t="b">
        <v>1</v>
      </c>
      <c r="I3401" s="1468" t="s">
        <v>244</v>
      </c>
      <c r="J3401" s="1472" t="b">
        <v>1</v>
      </c>
      <c r="K3401" s="1468" t="s">
        <v>1077</v>
      </c>
      <c r="L3401" s="1471">
        <v>6.6618258585E10</v>
      </c>
      <c r="M3401" s="1463" t="s">
        <v>2659</v>
      </c>
      <c r="N3401" s="1463" t="s">
        <v>5077</v>
      </c>
      <c r="O3401" s="1463" t="s">
        <v>5041</v>
      </c>
      <c r="P3401" s="1463" t="s">
        <v>4977</v>
      </c>
    </row>
    <row r="3402" hidden="1">
      <c r="A3402" s="1464">
        <v>3661.0</v>
      </c>
      <c r="B3402" s="1463" t="s">
        <v>19776</v>
      </c>
      <c r="C3402" s="1463" t="s">
        <v>19777</v>
      </c>
      <c r="D3402" s="1469">
        <v>44967.0</v>
      </c>
      <c r="E3402" s="1470" t="s">
        <v>19778</v>
      </c>
      <c r="F3402" s="1471">
        <v>9.60926969E8</v>
      </c>
      <c r="G3402" s="1471">
        <v>9.60926969E8</v>
      </c>
      <c r="H3402" s="1472" t="b">
        <v>0</v>
      </c>
      <c r="I3402" s="1468" t="s">
        <v>76</v>
      </c>
      <c r="J3402" s="1472" t="b">
        <v>0</v>
      </c>
      <c r="K3402" s="1468" t="s">
        <v>4936</v>
      </c>
      <c r="L3402" s="1471">
        <v>6.6909921784E10</v>
      </c>
      <c r="M3402" s="1463" t="s">
        <v>2426</v>
      </c>
      <c r="N3402" s="1463" t="s">
        <v>9243</v>
      </c>
      <c r="O3402" s="1474"/>
      <c r="P3402" s="1463" t="s">
        <v>5024</v>
      </c>
    </row>
    <row r="3403" hidden="1">
      <c r="A3403" s="1464">
        <v>3662.0</v>
      </c>
      <c r="B3403" s="1463" t="s">
        <v>6657</v>
      </c>
      <c r="C3403" s="1463" t="s">
        <v>6658</v>
      </c>
      <c r="D3403" s="1469">
        <v>44958.0</v>
      </c>
      <c r="E3403" s="1470" t="s">
        <v>6659</v>
      </c>
      <c r="F3403" s="1471">
        <v>9.48202552E8</v>
      </c>
      <c r="G3403" s="1471">
        <v>9.48202552E8</v>
      </c>
      <c r="H3403" s="1472" t="b">
        <v>0</v>
      </c>
      <c r="I3403" s="1468" t="s">
        <v>76</v>
      </c>
      <c r="J3403" s="1472" t="b">
        <v>0</v>
      </c>
      <c r="K3403" s="1468" t="s">
        <v>1077</v>
      </c>
      <c r="L3403" s="1471">
        <v>6.6618258585E10</v>
      </c>
      <c r="M3403" s="1463" t="s">
        <v>2432</v>
      </c>
      <c r="N3403" s="1463" t="s">
        <v>5081</v>
      </c>
      <c r="O3403" s="1463" t="s">
        <v>5082</v>
      </c>
      <c r="P3403" s="1463" t="s">
        <v>2432</v>
      </c>
    </row>
    <row r="3404">
      <c r="A3404" s="1464">
        <v>3663.0</v>
      </c>
      <c r="B3404" s="1463" t="s">
        <v>1299</v>
      </c>
      <c r="C3404" s="1463" t="s">
        <v>6660</v>
      </c>
      <c r="D3404" s="1469">
        <v>44960.0</v>
      </c>
      <c r="E3404" s="1470" t="s">
        <v>6661</v>
      </c>
      <c r="F3404" s="1471">
        <v>7.5535156E7</v>
      </c>
      <c r="G3404" s="1471">
        <v>7.5535156E7</v>
      </c>
      <c r="H3404" s="1472" t="b">
        <v>1</v>
      </c>
      <c r="I3404" s="1468" t="s">
        <v>6662</v>
      </c>
      <c r="J3404" s="1472" t="b">
        <v>1</v>
      </c>
      <c r="K3404" s="1468" t="s">
        <v>5142</v>
      </c>
      <c r="L3404" s="1471">
        <v>6.620964333E9</v>
      </c>
      <c r="M3404" s="1463" t="s">
        <v>2659</v>
      </c>
      <c r="N3404" s="1463" t="s">
        <v>5086</v>
      </c>
      <c r="O3404" s="1463" t="s">
        <v>5065</v>
      </c>
      <c r="P3404" s="1463" t="s">
        <v>2659</v>
      </c>
    </row>
    <row r="3405" hidden="1">
      <c r="A3405" s="1464">
        <v>3664.0</v>
      </c>
      <c r="B3405" s="1463" t="s">
        <v>19779</v>
      </c>
      <c r="C3405" s="1463" t="s">
        <v>19780</v>
      </c>
      <c r="D3405" s="1469">
        <v>44967.0</v>
      </c>
      <c r="E3405" s="1470" t="s">
        <v>19781</v>
      </c>
      <c r="F3405" s="1471">
        <v>9.78936688E8</v>
      </c>
      <c r="G3405" s="1471">
        <v>9.78936688E8</v>
      </c>
      <c r="H3405" s="1472" t="b">
        <v>0</v>
      </c>
      <c r="I3405" s="1468" t="s">
        <v>76</v>
      </c>
      <c r="J3405" s="1472" t="b">
        <v>0</v>
      </c>
      <c r="K3405" s="1468" t="s">
        <v>5142</v>
      </c>
      <c r="L3405" s="1471">
        <v>6.620964333E9</v>
      </c>
      <c r="M3405" s="1463" t="s">
        <v>2464</v>
      </c>
      <c r="N3405" s="1474"/>
      <c r="O3405" s="1463" t="s">
        <v>5065</v>
      </c>
      <c r="P3405" s="1463" t="s">
        <v>2464</v>
      </c>
    </row>
    <row r="3406" hidden="1">
      <c r="A3406" s="1464">
        <v>3665.0</v>
      </c>
      <c r="B3406" s="1463" t="s">
        <v>19782</v>
      </c>
      <c r="C3406" s="1463" t="s">
        <v>19783</v>
      </c>
      <c r="D3406" s="1469">
        <v>44963.0</v>
      </c>
      <c r="E3406" s="1470" t="s">
        <v>19784</v>
      </c>
      <c r="F3406" s="1471">
        <v>9.83983989E8</v>
      </c>
      <c r="G3406" s="1471">
        <v>9.83983989E8</v>
      </c>
      <c r="H3406" s="1472" t="b">
        <v>0</v>
      </c>
      <c r="I3406" s="1468" t="s">
        <v>76</v>
      </c>
      <c r="J3406" s="1472" t="b">
        <v>0</v>
      </c>
      <c r="K3406" s="1468" t="s">
        <v>13602</v>
      </c>
      <c r="L3406" s="1476"/>
      <c r="M3406" s="1463" t="s">
        <v>2432</v>
      </c>
      <c r="N3406" s="1463" t="s">
        <v>4931</v>
      </c>
      <c r="O3406" s="1463" t="s">
        <v>4931</v>
      </c>
      <c r="P3406" s="1463" t="s">
        <v>2432</v>
      </c>
    </row>
    <row r="3407" hidden="1">
      <c r="A3407" s="1464">
        <v>3666.0</v>
      </c>
      <c r="B3407" s="1463" t="s">
        <v>19785</v>
      </c>
      <c r="C3407" s="1463" t="s">
        <v>19786</v>
      </c>
      <c r="D3407" s="1469">
        <v>44965.0</v>
      </c>
      <c r="E3407" s="1470" t="s">
        <v>19787</v>
      </c>
      <c r="F3407" s="1471">
        <v>3.2512456E7</v>
      </c>
      <c r="G3407" s="1471">
        <v>3.2512456E7</v>
      </c>
      <c r="H3407" s="1472" t="b">
        <v>0</v>
      </c>
      <c r="I3407" s="1468" t="s">
        <v>5608</v>
      </c>
      <c r="J3407" s="1472" t="b">
        <v>0</v>
      </c>
      <c r="K3407" s="1468" t="s">
        <v>14089</v>
      </c>
      <c r="L3407" s="1471">
        <v>6.6850185804E10</v>
      </c>
      <c r="M3407" s="1463" t="s">
        <v>2476</v>
      </c>
      <c r="N3407" s="1463" t="s">
        <v>5608</v>
      </c>
      <c r="O3407" s="1463" t="s">
        <v>17797</v>
      </c>
      <c r="P3407" s="1463" t="s">
        <v>2476</v>
      </c>
    </row>
    <row r="3408">
      <c r="A3408" s="1464">
        <v>3667.0</v>
      </c>
      <c r="B3408" s="1463" t="s">
        <v>6663</v>
      </c>
      <c r="C3408" s="1463" t="s">
        <v>6664</v>
      </c>
      <c r="D3408" s="1469">
        <v>44959.0</v>
      </c>
      <c r="E3408" s="1470" t="s">
        <v>6665</v>
      </c>
      <c r="F3408" s="1471">
        <v>8.26196644E8</v>
      </c>
      <c r="G3408" s="1471">
        <v>8.26196644E8</v>
      </c>
      <c r="H3408" s="1472" t="b">
        <v>1</v>
      </c>
      <c r="I3408" s="1468" t="s">
        <v>76</v>
      </c>
      <c r="J3408" s="1472" t="b">
        <v>1</v>
      </c>
      <c r="K3408" s="1468" t="s">
        <v>4936</v>
      </c>
      <c r="L3408" s="1471">
        <v>6.6909921784E10</v>
      </c>
      <c r="M3408" s="1463" t="s">
        <v>2426</v>
      </c>
      <c r="N3408" s="1463" t="s">
        <v>5089</v>
      </c>
      <c r="O3408" s="1463" t="s">
        <v>4931</v>
      </c>
      <c r="P3408" s="1463" t="s">
        <v>2426</v>
      </c>
    </row>
    <row r="3409">
      <c r="A3409" s="1464">
        <v>3668.0</v>
      </c>
      <c r="B3409" s="1463" t="s">
        <v>6666</v>
      </c>
      <c r="C3409" s="1463" t="s">
        <v>6667</v>
      </c>
      <c r="D3409" s="1469">
        <v>44963.0</v>
      </c>
      <c r="E3409" s="1470" t="s">
        <v>6668</v>
      </c>
      <c r="F3409" s="1471">
        <v>8.58579929E8</v>
      </c>
      <c r="G3409" s="1471">
        <v>8.58579929E8</v>
      </c>
      <c r="H3409" s="1472" t="b">
        <v>1</v>
      </c>
      <c r="I3409" s="1468" t="s">
        <v>76</v>
      </c>
      <c r="J3409" s="1472" t="b">
        <v>1</v>
      </c>
      <c r="K3409" s="1468" t="s">
        <v>5142</v>
      </c>
      <c r="L3409" s="1471">
        <v>6.620964333E9</v>
      </c>
      <c r="M3409" s="1463" t="s">
        <v>2464</v>
      </c>
      <c r="N3409" s="1463" t="s">
        <v>5086</v>
      </c>
      <c r="O3409" s="1463" t="s">
        <v>5093</v>
      </c>
      <c r="P3409" s="1463" t="s">
        <v>5094</v>
      </c>
    </row>
    <row r="3410" hidden="1">
      <c r="A3410" s="1464">
        <v>3669.0</v>
      </c>
      <c r="B3410" s="1463" t="s">
        <v>19788</v>
      </c>
      <c r="C3410" s="1463" t="s">
        <v>19789</v>
      </c>
      <c r="D3410" s="1469">
        <v>44974.0</v>
      </c>
      <c r="E3410" s="1470" t="s">
        <v>19790</v>
      </c>
      <c r="F3410" s="1471">
        <v>8.35394445E8</v>
      </c>
      <c r="G3410" s="1471">
        <v>8.35394445E8</v>
      </c>
      <c r="H3410" s="1472" t="b">
        <v>0</v>
      </c>
      <c r="I3410" s="1468" t="s">
        <v>76</v>
      </c>
      <c r="J3410" s="1472" t="b">
        <v>0</v>
      </c>
      <c r="K3410" s="1468" t="s">
        <v>19460</v>
      </c>
      <c r="L3410" s="1471">
        <v>6.6830366215E10</v>
      </c>
      <c r="M3410" s="1463" t="s">
        <v>2432</v>
      </c>
      <c r="N3410" s="1463" t="s">
        <v>5998</v>
      </c>
      <c r="O3410" s="1474"/>
      <c r="P3410" s="1463" t="s">
        <v>2432</v>
      </c>
    </row>
    <row r="3411" hidden="1">
      <c r="A3411" s="1464">
        <v>3670.0</v>
      </c>
      <c r="B3411" s="1463" t="s">
        <v>19791</v>
      </c>
      <c r="C3411" s="1463" t="s">
        <v>19792</v>
      </c>
      <c r="D3411" s="1469">
        <v>44965.0</v>
      </c>
      <c r="E3411" s="1470" t="s">
        <v>19793</v>
      </c>
      <c r="F3411" s="1471">
        <v>8.1265119E8</v>
      </c>
      <c r="G3411" s="1471">
        <v>8.1265119E8</v>
      </c>
      <c r="H3411" s="1472" t="b">
        <v>0</v>
      </c>
      <c r="I3411" s="1468" t="s">
        <v>5541</v>
      </c>
      <c r="J3411" s="1472" t="b">
        <v>0</v>
      </c>
      <c r="K3411" s="1468" t="s">
        <v>5142</v>
      </c>
      <c r="L3411" s="1471">
        <v>6.620964333E9</v>
      </c>
      <c r="M3411" s="1463" t="s">
        <v>2464</v>
      </c>
      <c r="N3411" s="1463" t="s">
        <v>5542</v>
      </c>
      <c r="O3411" s="1463" t="s">
        <v>5542</v>
      </c>
      <c r="P3411" s="1463" t="s">
        <v>2464</v>
      </c>
    </row>
    <row r="3412" hidden="1">
      <c r="A3412" s="1464">
        <v>3671.0</v>
      </c>
      <c r="B3412" s="1463" t="s">
        <v>19794</v>
      </c>
      <c r="C3412" s="1463" t="s">
        <v>19795</v>
      </c>
      <c r="D3412" s="1469">
        <v>44965.0</v>
      </c>
      <c r="E3412" s="1470" t="s">
        <v>19796</v>
      </c>
      <c r="F3412" s="1471">
        <v>8.37684321E8</v>
      </c>
      <c r="G3412" s="1471">
        <v>8.37684321E8</v>
      </c>
      <c r="H3412" s="1472" t="b">
        <v>0</v>
      </c>
      <c r="I3412" s="1468" t="s">
        <v>76</v>
      </c>
      <c r="J3412" s="1472" t="b">
        <v>0</v>
      </c>
      <c r="K3412" s="1468" t="s">
        <v>5142</v>
      </c>
      <c r="L3412" s="1471">
        <v>6.620964333E9</v>
      </c>
      <c r="M3412" s="1463" t="s">
        <v>3363</v>
      </c>
      <c r="N3412" s="1463" t="s">
        <v>4986</v>
      </c>
      <c r="O3412" s="1463" t="s">
        <v>5398</v>
      </c>
      <c r="P3412" s="1463" t="s">
        <v>3363</v>
      </c>
    </row>
    <row r="3413" hidden="1">
      <c r="A3413" s="1464">
        <v>3672.0</v>
      </c>
      <c r="B3413" s="1463" t="s">
        <v>19797</v>
      </c>
      <c r="C3413" s="1463" t="s">
        <v>19798</v>
      </c>
      <c r="D3413" s="1469">
        <v>44965.0</v>
      </c>
      <c r="E3413" s="1470" t="s">
        <v>19799</v>
      </c>
      <c r="F3413" s="1471">
        <v>8.96466289E8</v>
      </c>
      <c r="G3413" s="1471">
        <v>8.96466289E8</v>
      </c>
      <c r="H3413" s="1472" t="b">
        <v>0</v>
      </c>
      <c r="I3413" s="1468" t="s">
        <v>76</v>
      </c>
      <c r="J3413" s="1472" t="b">
        <v>0</v>
      </c>
      <c r="K3413" s="1468" t="s">
        <v>6347</v>
      </c>
      <c r="L3413" s="1471">
        <v>6.6925624451E10</v>
      </c>
      <c r="M3413" s="1463" t="s">
        <v>2426</v>
      </c>
      <c r="N3413" s="1463" t="s">
        <v>6473</v>
      </c>
      <c r="P3413" s="1463" t="s">
        <v>2426</v>
      </c>
    </row>
    <row r="3414">
      <c r="A3414" s="1464">
        <v>3673.0</v>
      </c>
      <c r="B3414" s="1463" t="s">
        <v>6669</v>
      </c>
      <c r="C3414" s="1463" t="s">
        <v>6670</v>
      </c>
      <c r="D3414" s="1469">
        <v>44985.0</v>
      </c>
      <c r="E3414" s="1470" t="s">
        <v>6671</v>
      </c>
      <c r="F3414" s="1471">
        <v>2.21637E7</v>
      </c>
      <c r="G3414" s="1471">
        <v>2.21637E7</v>
      </c>
      <c r="H3414" s="1472" t="b">
        <v>1</v>
      </c>
      <c r="I3414" s="1468" t="s">
        <v>76</v>
      </c>
      <c r="J3414" s="1472" t="b">
        <v>1</v>
      </c>
      <c r="K3414" s="1468" t="s">
        <v>4929</v>
      </c>
      <c r="L3414" s="1475">
        <v>6.69232E15</v>
      </c>
      <c r="M3414" s="1463" t="s">
        <v>2464</v>
      </c>
      <c r="N3414" s="1463" t="s">
        <v>5098</v>
      </c>
      <c r="P3414" s="1463" t="s">
        <v>2464</v>
      </c>
    </row>
    <row r="3415">
      <c r="A3415" s="1464">
        <v>3674.0</v>
      </c>
      <c r="B3415" s="1463" t="s">
        <v>6672</v>
      </c>
      <c r="C3415" s="1463" t="s">
        <v>6673</v>
      </c>
      <c r="D3415" s="1469">
        <v>44966.0</v>
      </c>
      <c r="E3415" s="1470" t="s">
        <v>6674</v>
      </c>
      <c r="F3415" s="1471">
        <v>2.5411234E7</v>
      </c>
      <c r="G3415" s="1471">
        <v>2.5411234E7</v>
      </c>
      <c r="H3415" s="1472" t="b">
        <v>1</v>
      </c>
      <c r="I3415" s="1468" t="s">
        <v>76</v>
      </c>
      <c r="J3415" s="1472" t="b">
        <v>1</v>
      </c>
      <c r="K3415" s="1468" t="s">
        <v>4940</v>
      </c>
      <c r="L3415" s="1471">
        <v>6.68193916E10</v>
      </c>
      <c r="M3415" s="1463" t="s">
        <v>2426</v>
      </c>
      <c r="N3415" s="1463" t="s">
        <v>5101</v>
      </c>
      <c r="O3415" s="1463" t="s">
        <v>5102</v>
      </c>
      <c r="P3415" s="1463" t="s">
        <v>5103</v>
      </c>
    </row>
    <row r="3416" hidden="1">
      <c r="A3416" s="1464">
        <v>3675.0</v>
      </c>
      <c r="B3416" s="1463" t="s">
        <v>19800</v>
      </c>
      <c r="C3416" s="1463" t="s">
        <v>19800</v>
      </c>
      <c r="D3416" s="1469">
        <v>44965.0</v>
      </c>
      <c r="E3416" s="1470" t="s">
        <v>19801</v>
      </c>
      <c r="F3416" s="1471">
        <v>8.81251E8</v>
      </c>
      <c r="G3416" s="1471">
        <v>8.81251E8</v>
      </c>
      <c r="H3416" s="1472" t="b">
        <v>0</v>
      </c>
      <c r="I3416" s="1468" t="s">
        <v>76</v>
      </c>
      <c r="J3416" s="1472" t="b">
        <v>0</v>
      </c>
      <c r="K3416" s="1468" t="s">
        <v>5142</v>
      </c>
      <c r="L3416" s="1471">
        <v>6.620964333E9</v>
      </c>
      <c r="M3416" s="1463" t="s">
        <v>2437</v>
      </c>
      <c r="N3416" s="1463" t="s">
        <v>5143</v>
      </c>
      <c r="O3416" s="1463" t="s">
        <v>4960</v>
      </c>
      <c r="P3416" s="1463" t="s">
        <v>2437</v>
      </c>
    </row>
    <row r="3417">
      <c r="A3417" s="1464">
        <v>3676.0</v>
      </c>
      <c r="B3417" s="1463" t="s">
        <v>6675</v>
      </c>
      <c r="C3417" s="1463" t="s">
        <v>6675</v>
      </c>
      <c r="D3417" s="1469">
        <v>44965.0</v>
      </c>
      <c r="E3417" s="1470" t="s">
        <v>6676</v>
      </c>
      <c r="F3417" s="1471">
        <v>8.24415366E8</v>
      </c>
      <c r="G3417" s="1471">
        <v>8.24415366E8</v>
      </c>
      <c r="H3417" s="1472" t="b">
        <v>1</v>
      </c>
      <c r="I3417" s="1468" t="s">
        <v>76</v>
      </c>
      <c r="J3417" s="1472" t="b">
        <v>1</v>
      </c>
      <c r="K3417" s="1468" t="s">
        <v>5142</v>
      </c>
      <c r="L3417" s="1471">
        <v>6.620964333E9</v>
      </c>
      <c r="M3417" s="1463" t="s">
        <v>2659</v>
      </c>
      <c r="N3417" s="1463" t="s">
        <v>5102</v>
      </c>
      <c r="O3417" s="1463" t="s">
        <v>5102</v>
      </c>
      <c r="P3417" s="1463" t="s">
        <v>2659</v>
      </c>
    </row>
    <row r="3418" hidden="1">
      <c r="A3418" s="1464">
        <v>3677.0</v>
      </c>
      <c r="B3418" s="1463" t="s">
        <v>19802</v>
      </c>
      <c r="C3418" s="1463" t="s">
        <v>19803</v>
      </c>
      <c r="D3418" s="1469">
        <v>44965.0</v>
      </c>
      <c r="E3418" s="1470" t="s">
        <v>19804</v>
      </c>
      <c r="F3418" s="1471">
        <v>6.49359901E8</v>
      </c>
      <c r="G3418" s="1471">
        <v>6.49359901E8</v>
      </c>
      <c r="H3418" s="1472" t="b">
        <v>0</v>
      </c>
      <c r="I3418" s="1468" t="s">
        <v>76</v>
      </c>
      <c r="J3418" s="1472" t="b">
        <v>0</v>
      </c>
      <c r="K3418" s="1468" t="s">
        <v>5142</v>
      </c>
      <c r="L3418" s="1471">
        <v>6.620964333E9</v>
      </c>
      <c r="M3418" s="1463" t="s">
        <v>2426</v>
      </c>
      <c r="N3418" s="1463" t="s">
        <v>6375</v>
      </c>
      <c r="O3418" s="1463" t="s">
        <v>6375</v>
      </c>
      <c r="P3418" s="1463" t="s">
        <v>2426</v>
      </c>
    </row>
    <row r="3419" hidden="1">
      <c r="A3419" s="1464">
        <v>3678.0</v>
      </c>
      <c r="B3419" s="1463" t="s">
        <v>6677</v>
      </c>
      <c r="C3419" s="1463" t="s">
        <v>6677</v>
      </c>
      <c r="D3419" s="1469">
        <v>44973.0</v>
      </c>
      <c r="E3419" s="1470" t="s">
        <v>6678</v>
      </c>
      <c r="F3419" s="1471">
        <v>9.56593242E8</v>
      </c>
      <c r="G3419" s="1471">
        <v>9.56593242E8</v>
      </c>
      <c r="H3419" s="1472" t="b">
        <v>0</v>
      </c>
      <c r="I3419" s="1468" t="s">
        <v>76</v>
      </c>
      <c r="J3419" s="1472" t="b">
        <v>0</v>
      </c>
      <c r="K3419" s="1468" t="s">
        <v>5142</v>
      </c>
      <c r="L3419" s="1471">
        <v>6.620964333E9</v>
      </c>
      <c r="M3419" s="1463" t="s">
        <v>2536</v>
      </c>
      <c r="N3419" s="1463" t="s">
        <v>4945</v>
      </c>
      <c r="O3419" s="1463" t="s">
        <v>4945</v>
      </c>
      <c r="P3419" s="1463" t="s">
        <v>5110</v>
      </c>
    </row>
    <row r="3420" hidden="1">
      <c r="A3420" s="1464">
        <v>3679.0</v>
      </c>
      <c r="B3420" s="1463" t="s">
        <v>19805</v>
      </c>
      <c r="C3420" s="1463" t="s">
        <v>19806</v>
      </c>
      <c r="D3420" s="1469">
        <v>44965.0</v>
      </c>
      <c r="E3420" s="1470" t="s">
        <v>19807</v>
      </c>
      <c r="F3420" s="1471">
        <v>8.126119E7</v>
      </c>
      <c r="G3420" s="1471">
        <v>8.126119E7</v>
      </c>
      <c r="H3420" s="1472" t="b">
        <v>0</v>
      </c>
      <c r="I3420" s="1468" t="s">
        <v>5541</v>
      </c>
      <c r="J3420" s="1472" t="b">
        <v>0</v>
      </c>
      <c r="K3420" s="1468" t="s">
        <v>5142</v>
      </c>
      <c r="L3420" s="1471">
        <v>6.620964333E9</v>
      </c>
      <c r="M3420" s="1463" t="s">
        <v>2426</v>
      </c>
      <c r="N3420" s="1463" t="s">
        <v>5542</v>
      </c>
      <c r="O3420" s="1463" t="s">
        <v>5542</v>
      </c>
      <c r="P3420" s="1463" t="s">
        <v>2426</v>
      </c>
    </row>
    <row r="3421" hidden="1">
      <c r="A3421" s="1464">
        <v>3680.0</v>
      </c>
      <c r="B3421" s="1463" t="s">
        <v>19808</v>
      </c>
      <c r="C3421" s="1463" t="s">
        <v>19808</v>
      </c>
      <c r="D3421" s="1469">
        <v>44964.0</v>
      </c>
      <c r="E3421" s="1470" t="s">
        <v>19809</v>
      </c>
      <c r="F3421" s="1471">
        <v>2.2077E7</v>
      </c>
      <c r="G3421" s="1471">
        <v>2.2077E7</v>
      </c>
      <c r="H3421" s="1472" t="b">
        <v>0</v>
      </c>
      <c r="I3421" s="1468" t="s">
        <v>76</v>
      </c>
      <c r="J3421" s="1472" t="b">
        <v>0</v>
      </c>
      <c r="K3421" s="1473"/>
      <c r="L3421" s="1473"/>
      <c r="M3421" s="1463" t="s">
        <v>5089</v>
      </c>
      <c r="N3421" s="1463" t="s">
        <v>5089</v>
      </c>
      <c r="O3421" s="1474"/>
      <c r="P3421" s="1474"/>
    </row>
    <row r="3422">
      <c r="A3422" s="1464">
        <v>3681.0</v>
      </c>
      <c r="B3422" s="1463" t="s">
        <v>6680</v>
      </c>
      <c r="C3422" s="1463" t="s">
        <v>6681</v>
      </c>
      <c r="D3422" s="1469">
        <v>44965.0</v>
      </c>
      <c r="E3422" s="1470" t="s">
        <v>6682</v>
      </c>
      <c r="F3422" s="1471">
        <v>2.8448787E7</v>
      </c>
      <c r="G3422" s="1471">
        <v>2.8448787E7</v>
      </c>
      <c r="H3422" s="1472" t="b">
        <v>1</v>
      </c>
      <c r="I3422" s="1468" t="s">
        <v>76</v>
      </c>
      <c r="J3422" s="1472" t="b">
        <v>1</v>
      </c>
      <c r="K3422" s="1468" t="s">
        <v>4936</v>
      </c>
      <c r="L3422" s="1471">
        <v>6.6909921784E10</v>
      </c>
      <c r="M3422" s="1463" t="s">
        <v>2432</v>
      </c>
      <c r="N3422" s="1474"/>
      <c r="O3422" s="1463" t="s">
        <v>5113</v>
      </c>
      <c r="P3422" s="1463" t="s">
        <v>2432</v>
      </c>
    </row>
    <row r="3423" hidden="1">
      <c r="A3423" s="1464">
        <v>3682.0</v>
      </c>
      <c r="B3423" s="1463" t="s">
        <v>6683</v>
      </c>
      <c r="C3423" s="1463" t="s">
        <v>6684</v>
      </c>
      <c r="D3423" s="1469">
        <v>44964.0</v>
      </c>
      <c r="E3423" s="1470" t="s">
        <v>6685</v>
      </c>
      <c r="F3423" s="1471">
        <v>8.00894099E8</v>
      </c>
      <c r="G3423" s="1471">
        <v>8.00894099E8</v>
      </c>
      <c r="H3423" s="1472" t="b">
        <v>0</v>
      </c>
      <c r="I3423" s="1468" t="s">
        <v>76</v>
      </c>
      <c r="J3423" s="1472" t="b">
        <v>0</v>
      </c>
      <c r="K3423" s="1468" t="s">
        <v>4929</v>
      </c>
      <c r="L3423" s="1475">
        <v>6.69232E15</v>
      </c>
      <c r="M3423" s="1463" t="s">
        <v>2464</v>
      </c>
      <c r="N3423" s="1474"/>
      <c r="O3423" s="1474"/>
      <c r="P3423" s="1463" t="s">
        <v>5117</v>
      </c>
    </row>
    <row r="3424">
      <c r="A3424" s="1464">
        <v>3683.0</v>
      </c>
      <c r="B3424" s="1463" t="s">
        <v>19810</v>
      </c>
      <c r="C3424" s="1463" t="s">
        <v>19811</v>
      </c>
      <c r="D3424" s="1469">
        <v>44966.0</v>
      </c>
      <c r="E3424" s="1470" t="s">
        <v>19812</v>
      </c>
      <c r="F3424" s="1471">
        <v>2.6663308E7</v>
      </c>
      <c r="G3424" s="1471">
        <v>2.6663308E7</v>
      </c>
      <c r="H3424" s="1472" t="b">
        <v>1</v>
      </c>
      <c r="I3424" s="1468" t="s">
        <v>76</v>
      </c>
      <c r="J3424" s="1472" t="b">
        <v>1</v>
      </c>
      <c r="K3424" s="1468" t="s">
        <v>4929</v>
      </c>
      <c r="L3424" s="1475">
        <v>6.69232E15</v>
      </c>
      <c r="M3424" s="1463" t="s">
        <v>2426</v>
      </c>
      <c r="N3424" s="1463" t="s">
        <v>5300</v>
      </c>
      <c r="O3424" s="1474"/>
      <c r="P3424" s="1463" t="s">
        <v>2426</v>
      </c>
    </row>
    <row r="3425">
      <c r="A3425" s="1464">
        <v>3684.0</v>
      </c>
      <c r="B3425" s="1463" t="s">
        <v>19813</v>
      </c>
      <c r="C3425" s="1463" t="s">
        <v>19813</v>
      </c>
      <c r="D3425" s="1469">
        <v>44966.0</v>
      </c>
      <c r="E3425" s="1470" t="s">
        <v>19814</v>
      </c>
      <c r="F3425" s="1471">
        <v>2.66633E7</v>
      </c>
      <c r="G3425" s="1471">
        <v>2.66633E7</v>
      </c>
      <c r="H3425" s="1472" t="b">
        <v>1</v>
      </c>
      <c r="I3425" s="1468" t="s">
        <v>76</v>
      </c>
      <c r="J3425" s="1472" t="b">
        <v>1</v>
      </c>
      <c r="K3425" s="1468" t="s">
        <v>4929</v>
      </c>
      <c r="L3425" s="1475">
        <v>6.69232E15</v>
      </c>
      <c r="M3425" s="1463" t="s">
        <v>2426</v>
      </c>
      <c r="N3425" s="1463" t="s">
        <v>5300</v>
      </c>
      <c r="O3425" s="1463" t="s">
        <v>4945</v>
      </c>
      <c r="P3425" s="1463" t="s">
        <v>19815</v>
      </c>
    </row>
    <row r="3426" hidden="1">
      <c r="A3426" s="1464">
        <v>3685.0</v>
      </c>
      <c r="B3426" s="1463" t="s">
        <v>19816</v>
      </c>
      <c r="C3426" s="1463" t="s">
        <v>19817</v>
      </c>
      <c r="D3426" s="1469">
        <v>44972.0</v>
      </c>
      <c r="E3426" s="1470" t="s">
        <v>19818</v>
      </c>
      <c r="F3426" s="1471">
        <v>8.38256959E8</v>
      </c>
      <c r="G3426" s="1471">
        <v>8.38256959E8</v>
      </c>
      <c r="H3426" s="1472" t="b">
        <v>0</v>
      </c>
      <c r="I3426" s="1468" t="s">
        <v>76</v>
      </c>
      <c r="J3426" s="1472" t="b">
        <v>0</v>
      </c>
      <c r="K3426" s="1468" t="s">
        <v>6347</v>
      </c>
      <c r="L3426" s="1471">
        <v>6.6925624451E10</v>
      </c>
      <c r="M3426" s="1463" t="s">
        <v>2432</v>
      </c>
      <c r="N3426" s="1463" t="s">
        <v>5196</v>
      </c>
      <c r="O3426" s="1463" t="s">
        <v>5196</v>
      </c>
      <c r="P3426" s="1463" t="s">
        <v>2432</v>
      </c>
    </row>
    <row r="3427">
      <c r="A3427" s="1464">
        <v>3686.0</v>
      </c>
      <c r="B3427" s="1463" t="s">
        <v>6686</v>
      </c>
      <c r="C3427" s="1463" t="s">
        <v>6687</v>
      </c>
      <c r="D3427" s="1469">
        <v>44966.0</v>
      </c>
      <c r="E3427" s="1470" t="s">
        <v>6688</v>
      </c>
      <c r="F3427" s="1471">
        <v>8.19375854E8</v>
      </c>
      <c r="G3427" s="1471">
        <v>8.19375854E8</v>
      </c>
      <c r="H3427" s="1472" t="b">
        <v>1</v>
      </c>
      <c r="I3427" s="1468" t="s">
        <v>76</v>
      </c>
      <c r="J3427" s="1472" t="b">
        <v>1</v>
      </c>
      <c r="K3427" s="1468" t="s">
        <v>5142</v>
      </c>
      <c r="L3427" s="1471">
        <v>6.620964333E9</v>
      </c>
      <c r="M3427" s="1463" t="s">
        <v>2464</v>
      </c>
      <c r="N3427" s="1474"/>
      <c r="O3427" s="1463" t="s">
        <v>4998</v>
      </c>
      <c r="P3427" s="1463" t="s">
        <v>2464</v>
      </c>
    </row>
    <row r="3428" hidden="1">
      <c r="A3428" s="1464">
        <v>3687.0</v>
      </c>
      <c r="B3428" s="1463" t="s">
        <v>19819</v>
      </c>
      <c r="C3428" s="1463" t="s">
        <v>19820</v>
      </c>
      <c r="D3428" s="1469">
        <v>44966.0</v>
      </c>
      <c r="E3428" s="1470" t="s">
        <v>19821</v>
      </c>
      <c r="F3428" s="1471">
        <v>6.25388886E8</v>
      </c>
      <c r="G3428" s="1471">
        <v>6.25388886E8</v>
      </c>
      <c r="H3428" s="1472" t="b">
        <v>0</v>
      </c>
      <c r="I3428" s="1468" t="s">
        <v>76</v>
      </c>
      <c r="J3428" s="1472" t="b">
        <v>0</v>
      </c>
      <c r="K3428" s="1468" t="s">
        <v>1077</v>
      </c>
      <c r="L3428" s="1471">
        <v>6.6618258585E10</v>
      </c>
      <c r="M3428" s="1463" t="s">
        <v>2464</v>
      </c>
      <c r="N3428" s="1463" t="s">
        <v>4930</v>
      </c>
      <c r="O3428" s="1463" t="s">
        <v>4931</v>
      </c>
      <c r="P3428" s="1463" t="s">
        <v>2464</v>
      </c>
    </row>
    <row r="3429">
      <c r="A3429" s="1464">
        <v>3688.0</v>
      </c>
      <c r="B3429" s="1463" t="s">
        <v>6689</v>
      </c>
      <c r="C3429" s="1463" t="s">
        <v>6690</v>
      </c>
      <c r="D3429" s="1469">
        <v>44966.0</v>
      </c>
      <c r="E3429" s="1470" t="s">
        <v>6691</v>
      </c>
      <c r="F3429" s="1471">
        <v>6.12670183E8</v>
      </c>
      <c r="G3429" s="1471">
        <v>6.12670183E8</v>
      </c>
      <c r="H3429" s="1472" t="b">
        <v>1</v>
      </c>
      <c r="I3429" s="1468" t="s">
        <v>6692</v>
      </c>
      <c r="J3429" s="1472" t="b">
        <v>1</v>
      </c>
      <c r="K3429" s="1468" t="s">
        <v>5142</v>
      </c>
      <c r="L3429" s="1471">
        <v>6.620964333E9</v>
      </c>
      <c r="M3429" s="1463" t="s">
        <v>2464</v>
      </c>
      <c r="N3429" s="1463" t="s">
        <v>3864</v>
      </c>
      <c r="O3429" s="1474"/>
      <c r="P3429" s="1463" t="s">
        <v>2464</v>
      </c>
    </row>
    <row r="3430" hidden="1">
      <c r="A3430" s="1464">
        <v>3689.0</v>
      </c>
      <c r="B3430" s="1463" t="s">
        <v>19822</v>
      </c>
      <c r="C3430" s="1463" t="s">
        <v>19823</v>
      </c>
      <c r="D3430" s="1469">
        <v>44974.0</v>
      </c>
      <c r="E3430" s="1470" t="s">
        <v>19824</v>
      </c>
      <c r="F3430" s="1471">
        <v>2.1211831E7</v>
      </c>
      <c r="G3430" s="1471">
        <v>2.1211831E7</v>
      </c>
      <c r="H3430" s="1472" t="b">
        <v>0</v>
      </c>
      <c r="I3430" s="1468" t="s">
        <v>76</v>
      </c>
      <c r="J3430" s="1472" t="b">
        <v>0</v>
      </c>
      <c r="K3430" s="1468" t="s">
        <v>4936</v>
      </c>
      <c r="L3430" s="1471">
        <v>6.6909921784E10</v>
      </c>
      <c r="M3430" s="1463" t="s">
        <v>2937</v>
      </c>
      <c r="N3430" s="1463" t="s">
        <v>5345</v>
      </c>
      <c r="O3430" s="1474"/>
      <c r="P3430" s="1463" t="s">
        <v>2937</v>
      </c>
    </row>
    <row r="3431" hidden="1">
      <c r="A3431" s="1464">
        <v>3690.0</v>
      </c>
      <c r="B3431" s="1463" t="s">
        <v>19825</v>
      </c>
      <c r="C3431" s="1463" t="s">
        <v>19826</v>
      </c>
      <c r="D3431" s="1469">
        <v>44974.0</v>
      </c>
      <c r="E3431" s="1470" t="s">
        <v>19827</v>
      </c>
      <c r="F3431" s="1471">
        <v>2.1211831E7</v>
      </c>
      <c r="G3431" s="1471">
        <v>2.1211831E7</v>
      </c>
      <c r="H3431" s="1472" t="b">
        <v>0</v>
      </c>
      <c r="I3431" s="1468" t="s">
        <v>76</v>
      </c>
      <c r="J3431" s="1472" t="b">
        <v>0</v>
      </c>
      <c r="K3431" s="1468" t="s">
        <v>4936</v>
      </c>
      <c r="L3431" s="1471">
        <v>6.6909921784E10</v>
      </c>
      <c r="M3431" s="1463" t="s">
        <v>2937</v>
      </c>
      <c r="N3431" s="1463" t="s">
        <v>9167</v>
      </c>
      <c r="P3431" s="1463" t="s">
        <v>2937</v>
      </c>
    </row>
    <row r="3432" hidden="1">
      <c r="A3432" s="1464">
        <v>3691.0</v>
      </c>
      <c r="B3432" s="1463" t="s">
        <v>19828</v>
      </c>
      <c r="C3432" s="1463" t="s">
        <v>19829</v>
      </c>
      <c r="D3432" s="1469">
        <v>44967.0</v>
      </c>
      <c r="E3432" s="1470" t="s">
        <v>19830</v>
      </c>
      <c r="F3432" s="1471">
        <v>9.46353296E8</v>
      </c>
      <c r="G3432" s="1471">
        <v>9.46353296E8</v>
      </c>
      <c r="H3432" s="1472" t="b">
        <v>0</v>
      </c>
      <c r="I3432" s="1468" t="s">
        <v>76</v>
      </c>
      <c r="J3432" s="1472" t="b">
        <v>0</v>
      </c>
      <c r="K3432" s="1468" t="s">
        <v>5142</v>
      </c>
      <c r="L3432" s="1471">
        <v>6.620964333E9</v>
      </c>
      <c r="M3432" s="1463" t="s">
        <v>2464</v>
      </c>
      <c r="N3432" s="1474"/>
      <c r="O3432" s="1474"/>
      <c r="P3432" s="1463" t="s">
        <v>2464</v>
      </c>
    </row>
    <row r="3433" hidden="1">
      <c r="A3433" s="1464">
        <v>3692.0</v>
      </c>
      <c r="B3433" s="1463" t="s">
        <v>19831</v>
      </c>
      <c r="C3433" s="1463" t="s">
        <v>19832</v>
      </c>
      <c r="D3433" s="1469">
        <v>44978.0</v>
      </c>
      <c r="E3433" s="1470" t="s">
        <v>19833</v>
      </c>
      <c r="F3433" s="1471">
        <v>9.15454847E8</v>
      </c>
      <c r="G3433" s="1471">
        <v>9.15454847E8</v>
      </c>
      <c r="H3433" s="1472" t="b">
        <v>0</v>
      </c>
      <c r="I3433" s="1468" t="s">
        <v>76</v>
      </c>
      <c r="J3433" s="1472" t="b">
        <v>0</v>
      </c>
      <c r="K3433" s="1468" t="s">
        <v>4936</v>
      </c>
      <c r="L3433" s="1471">
        <v>6.6909921784E10</v>
      </c>
      <c r="M3433" s="1463" t="s">
        <v>2476</v>
      </c>
      <c r="N3433" s="1463" t="s">
        <v>5006</v>
      </c>
      <c r="O3433" s="1463" t="s">
        <v>4931</v>
      </c>
      <c r="P3433" s="1463" t="s">
        <v>5160</v>
      </c>
    </row>
    <row r="3434" hidden="1">
      <c r="A3434" s="1464">
        <v>3693.0</v>
      </c>
      <c r="B3434" s="1463" t="s">
        <v>19834</v>
      </c>
      <c r="C3434" s="1463" t="s">
        <v>19835</v>
      </c>
      <c r="D3434" s="1469">
        <v>44970.0</v>
      </c>
      <c r="E3434" s="1470" t="s">
        <v>19836</v>
      </c>
      <c r="F3434" s="1471">
        <v>9.13013013E8</v>
      </c>
      <c r="G3434" s="1471">
        <v>9.13013013E8</v>
      </c>
      <c r="H3434" s="1472" t="b">
        <v>0</v>
      </c>
      <c r="I3434" s="1468" t="s">
        <v>19837</v>
      </c>
      <c r="J3434" s="1472" t="b">
        <v>0</v>
      </c>
      <c r="K3434" s="1468" t="s">
        <v>13602</v>
      </c>
      <c r="L3434" s="1476"/>
      <c r="M3434" s="1463" t="s">
        <v>2437</v>
      </c>
      <c r="N3434" s="1463" t="s">
        <v>19837</v>
      </c>
      <c r="O3434" s="1463" t="s">
        <v>19838</v>
      </c>
      <c r="P3434" s="1463" t="s">
        <v>2437</v>
      </c>
    </row>
    <row r="3435" hidden="1">
      <c r="A3435" s="1464">
        <v>3694.0</v>
      </c>
      <c r="B3435" s="1463" t="s">
        <v>19839</v>
      </c>
      <c r="C3435" s="1463" t="s">
        <v>19840</v>
      </c>
      <c r="D3435" s="1469">
        <v>44967.0</v>
      </c>
      <c r="E3435" s="1470" t="s">
        <v>19841</v>
      </c>
      <c r="F3435" s="1471">
        <v>6.56593856E8</v>
      </c>
      <c r="G3435" s="1471">
        <v>6.56593856E8</v>
      </c>
      <c r="H3435" s="1472" t="b">
        <v>0</v>
      </c>
      <c r="I3435" s="1468" t="s">
        <v>76</v>
      </c>
      <c r="J3435" s="1472" t="b">
        <v>0</v>
      </c>
      <c r="K3435" s="1468" t="s">
        <v>5142</v>
      </c>
      <c r="L3435" s="1471">
        <v>6.620964333E9</v>
      </c>
      <c r="M3435" s="1463" t="s">
        <v>2432</v>
      </c>
      <c r="N3435" s="1463" t="s">
        <v>5172</v>
      </c>
      <c r="O3435" s="1463" t="s">
        <v>5510</v>
      </c>
      <c r="P3435" s="1463" t="s">
        <v>2432</v>
      </c>
    </row>
    <row r="3436" hidden="1">
      <c r="A3436" s="1464">
        <v>3695.0</v>
      </c>
      <c r="B3436" s="1463" t="s">
        <v>6693</v>
      </c>
      <c r="C3436" s="1463" t="s">
        <v>6694</v>
      </c>
      <c r="D3436" s="1469">
        <v>44970.0</v>
      </c>
      <c r="E3436" s="1470" t="s">
        <v>6695</v>
      </c>
      <c r="F3436" s="1471">
        <v>9.57743616E8</v>
      </c>
      <c r="G3436" s="1471">
        <v>9.57743616E8</v>
      </c>
      <c r="H3436" s="1472" t="b">
        <v>0</v>
      </c>
      <c r="I3436" s="1468" t="s">
        <v>76</v>
      </c>
      <c r="J3436" s="1472" t="b">
        <v>0</v>
      </c>
      <c r="K3436" s="1468" t="s">
        <v>1077</v>
      </c>
      <c r="L3436" s="1471">
        <v>6.6618258585E10</v>
      </c>
      <c r="M3436" s="1463" t="s">
        <v>3363</v>
      </c>
      <c r="N3436" s="1463" t="s">
        <v>4937</v>
      </c>
      <c r="O3436" s="1463" t="s">
        <v>4931</v>
      </c>
      <c r="P3436" s="1463" t="s">
        <v>3363</v>
      </c>
    </row>
    <row r="3437" hidden="1">
      <c r="A3437" s="1464">
        <v>3696.0</v>
      </c>
      <c r="B3437" s="1463" t="s">
        <v>15140</v>
      </c>
      <c r="C3437" s="1463" t="s">
        <v>15140</v>
      </c>
      <c r="D3437" s="1469">
        <v>44970.0</v>
      </c>
      <c r="E3437" s="1470" t="s">
        <v>19842</v>
      </c>
      <c r="F3437" s="1471">
        <v>9.58593482E8</v>
      </c>
      <c r="G3437" s="1471">
        <v>9.58593482E8</v>
      </c>
      <c r="H3437" s="1472" t="b">
        <v>0</v>
      </c>
      <c r="I3437" s="1468" t="s">
        <v>76</v>
      </c>
      <c r="J3437" s="1472" t="b">
        <v>0</v>
      </c>
      <c r="K3437" s="1468" t="s">
        <v>5142</v>
      </c>
      <c r="L3437" s="1471">
        <v>6.620964333E9</v>
      </c>
      <c r="M3437" s="1463" t="s">
        <v>2715</v>
      </c>
      <c r="N3437" s="1463" t="s">
        <v>5904</v>
      </c>
      <c r="P3437" s="1463" t="s">
        <v>2715</v>
      </c>
    </row>
    <row r="3438">
      <c r="A3438" s="1464">
        <v>3697.0</v>
      </c>
      <c r="B3438" s="1463" t="s">
        <v>6696</v>
      </c>
      <c r="C3438" s="1463" t="s">
        <v>6697</v>
      </c>
      <c r="D3438" s="1469">
        <v>44970.0</v>
      </c>
      <c r="E3438" s="1470" t="s">
        <v>6698</v>
      </c>
      <c r="F3438" s="1471">
        <v>8.47524638E8</v>
      </c>
      <c r="G3438" s="1471">
        <v>8.47524638E8</v>
      </c>
      <c r="H3438" s="1472" t="b">
        <v>1</v>
      </c>
      <c r="I3438" s="1468" t="s">
        <v>76</v>
      </c>
      <c r="J3438" s="1472" t="b">
        <v>1</v>
      </c>
      <c r="K3438" s="1468" t="s">
        <v>1077</v>
      </c>
      <c r="L3438" s="1471">
        <v>6.6618258585E10</v>
      </c>
      <c r="M3438" s="1463" t="s">
        <v>2426</v>
      </c>
      <c r="O3438" s="1463" t="s">
        <v>4938</v>
      </c>
      <c r="P3438" s="1463" t="s">
        <v>5132</v>
      </c>
    </row>
    <row r="3439" hidden="1">
      <c r="A3439" s="1464">
        <v>3698.0</v>
      </c>
      <c r="B3439" s="1463" t="s">
        <v>19843</v>
      </c>
      <c r="C3439" s="1463" t="s">
        <v>19844</v>
      </c>
      <c r="D3439" s="1469">
        <v>44971.0</v>
      </c>
      <c r="E3439" s="1470" t="s">
        <v>19845</v>
      </c>
      <c r="F3439" s="1471">
        <v>8.26196644E8</v>
      </c>
      <c r="G3439" s="1471">
        <v>8.26196644E8</v>
      </c>
      <c r="H3439" s="1472" t="b">
        <v>0</v>
      </c>
      <c r="I3439" s="1468" t="s">
        <v>76</v>
      </c>
      <c r="J3439" s="1472" t="b">
        <v>0</v>
      </c>
      <c r="K3439" s="1468" t="s">
        <v>5142</v>
      </c>
      <c r="L3439" s="1471">
        <v>6.620964333E9</v>
      </c>
      <c r="M3439" s="1463" t="s">
        <v>2426</v>
      </c>
      <c r="N3439" s="1463" t="s">
        <v>5213</v>
      </c>
      <c r="O3439" s="1463" t="s">
        <v>5213</v>
      </c>
      <c r="P3439" s="1463" t="s">
        <v>4970</v>
      </c>
    </row>
    <row r="3440" hidden="1">
      <c r="A3440" s="1464">
        <v>3699.0</v>
      </c>
      <c r="B3440" s="1463" t="s">
        <v>19846</v>
      </c>
      <c r="C3440" s="1463" t="s">
        <v>19847</v>
      </c>
      <c r="D3440" s="1469">
        <v>44972.0</v>
      </c>
      <c r="E3440" s="1470" t="s">
        <v>19848</v>
      </c>
      <c r="F3440" s="1471">
        <v>2.24678E7</v>
      </c>
      <c r="G3440" s="1471">
        <v>2.24678E7</v>
      </c>
      <c r="H3440" s="1472" t="b">
        <v>0</v>
      </c>
      <c r="I3440" s="1468" t="s">
        <v>76</v>
      </c>
      <c r="J3440" s="1472" t="b">
        <v>0</v>
      </c>
      <c r="K3440" s="1468" t="s">
        <v>5142</v>
      </c>
      <c r="L3440" s="1471">
        <v>6.620964333E9</v>
      </c>
      <c r="M3440" s="1463" t="s">
        <v>2426</v>
      </c>
      <c r="O3440" s="1463" t="s">
        <v>5065</v>
      </c>
      <c r="P3440" s="1463" t="s">
        <v>5831</v>
      </c>
    </row>
    <row r="3441" hidden="1">
      <c r="A3441" s="1464">
        <v>3700.0</v>
      </c>
      <c r="B3441" s="1463" t="s">
        <v>19849</v>
      </c>
      <c r="C3441" s="1463" t="s">
        <v>16061</v>
      </c>
      <c r="D3441" s="1469">
        <v>44977.0</v>
      </c>
      <c r="E3441" s="1470" t="s">
        <v>19850</v>
      </c>
      <c r="F3441" s="1471">
        <v>8.06006888E8</v>
      </c>
      <c r="G3441" s="1471">
        <v>8.06006888E8</v>
      </c>
      <c r="H3441" s="1472" t="b">
        <v>0</v>
      </c>
      <c r="I3441" s="1468" t="s">
        <v>76</v>
      </c>
      <c r="J3441" s="1472" t="b">
        <v>0</v>
      </c>
      <c r="K3441" s="1468" t="s">
        <v>4936</v>
      </c>
      <c r="L3441" s="1471">
        <v>6.6909921784E10</v>
      </c>
      <c r="M3441" s="1463" t="s">
        <v>2659</v>
      </c>
      <c r="N3441" s="1463" t="s">
        <v>5307</v>
      </c>
      <c r="O3441" s="1463" t="s">
        <v>5307</v>
      </c>
      <c r="P3441" s="1463" t="s">
        <v>2659</v>
      </c>
    </row>
    <row r="3442" hidden="1">
      <c r="A3442" s="1464">
        <v>3701.0</v>
      </c>
      <c r="B3442" s="1463" t="s">
        <v>19851</v>
      </c>
      <c r="C3442" s="1463" t="s">
        <v>19852</v>
      </c>
      <c r="D3442" s="1469">
        <v>44974.0</v>
      </c>
      <c r="E3442" s="1470" t="s">
        <v>19853</v>
      </c>
      <c r="F3442" s="1471">
        <v>7.6592233E7</v>
      </c>
      <c r="G3442" s="1471">
        <v>7.6592233E7</v>
      </c>
      <c r="H3442" s="1472" t="b">
        <v>0</v>
      </c>
      <c r="I3442" s="1468" t="s">
        <v>244</v>
      </c>
      <c r="J3442" s="1472" t="b">
        <v>0</v>
      </c>
      <c r="K3442" s="1468" t="s">
        <v>5142</v>
      </c>
      <c r="L3442" s="1471">
        <v>6.620964333E9</v>
      </c>
      <c r="M3442" s="1463" t="s">
        <v>2426</v>
      </c>
      <c r="N3442" s="1463" t="s">
        <v>244</v>
      </c>
      <c r="O3442" s="1463" t="s">
        <v>19854</v>
      </c>
      <c r="P3442" s="1463" t="s">
        <v>2426</v>
      </c>
    </row>
    <row r="3443">
      <c r="A3443" s="1464">
        <v>3702.0</v>
      </c>
      <c r="B3443" s="1463" t="s">
        <v>2784</v>
      </c>
      <c r="C3443" s="1463" t="s">
        <v>6700</v>
      </c>
      <c r="D3443" s="1469">
        <v>44972.0</v>
      </c>
      <c r="E3443" s="1470" t="s">
        <v>19855</v>
      </c>
      <c r="F3443" s="1471">
        <v>8.41551862E8</v>
      </c>
      <c r="G3443" s="1471">
        <v>8.41551862E8</v>
      </c>
      <c r="H3443" s="1472" t="b">
        <v>1</v>
      </c>
      <c r="I3443" s="1468" t="s">
        <v>76</v>
      </c>
      <c r="J3443" s="1472" t="b">
        <v>1</v>
      </c>
      <c r="K3443" s="1468" t="s">
        <v>1204</v>
      </c>
      <c r="L3443" s="1471">
        <v>6.6839565594E10</v>
      </c>
      <c r="M3443" s="1463" t="s">
        <v>2426</v>
      </c>
      <c r="N3443" s="1463" t="s">
        <v>4937</v>
      </c>
      <c r="O3443" s="1463" t="s">
        <v>4931</v>
      </c>
      <c r="P3443" s="1463" t="s">
        <v>5024</v>
      </c>
    </row>
    <row r="3444" hidden="1">
      <c r="A3444" s="1464">
        <v>3703.0</v>
      </c>
      <c r="B3444" s="1463" t="s">
        <v>19856</v>
      </c>
      <c r="C3444" s="1463" t="s">
        <v>19857</v>
      </c>
      <c r="D3444" s="1469">
        <v>44974.0</v>
      </c>
      <c r="E3444" s="1470" t="s">
        <v>19858</v>
      </c>
      <c r="F3444" s="1471">
        <v>2.3210639E7</v>
      </c>
      <c r="G3444" s="1471">
        <v>2.3210639E7</v>
      </c>
      <c r="H3444" s="1472" t="b">
        <v>0</v>
      </c>
      <c r="I3444" s="1468" t="s">
        <v>76</v>
      </c>
      <c r="J3444" s="1472" t="b">
        <v>0</v>
      </c>
      <c r="K3444" s="1468" t="s">
        <v>19507</v>
      </c>
      <c r="L3444" s="1471">
        <v>6.6641413388E10</v>
      </c>
      <c r="M3444" s="1463" t="s">
        <v>2426</v>
      </c>
      <c r="N3444" s="1463" t="s">
        <v>5228</v>
      </c>
      <c r="P3444" s="1463" t="s">
        <v>2426</v>
      </c>
    </row>
    <row r="3445" hidden="1">
      <c r="A3445" s="1464">
        <v>3704.0</v>
      </c>
      <c r="B3445" s="1463" t="s">
        <v>19859</v>
      </c>
      <c r="C3445" s="1463" t="s">
        <v>19859</v>
      </c>
      <c r="D3445" s="1469">
        <v>44974.0</v>
      </c>
      <c r="E3445" s="1470" t="s">
        <v>19860</v>
      </c>
      <c r="F3445" s="1471">
        <v>9.29232932E8</v>
      </c>
      <c r="G3445" s="1471">
        <v>9.29232932E8</v>
      </c>
      <c r="H3445" s="1472" t="b">
        <v>0</v>
      </c>
      <c r="I3445" s="1468" t="s">
        <v>76</v>
      </c>
      <c r="J3445" s="1472" t="b">
        <v>1</v>
      </c>
      <c r="K3445" s="1468" t="s">
        <v>5142</v>
      </c>
      <c r="L3445" s="1471">
        <v>6.620964333E9</v>
      </c>
      <c r="M3445" s="1463" t="s">
        <v>2426</v>
      </c>
      <c r="N3445" s="1463" t="s">
        <v>5196</v>
      </c>
      <c r="O3445" s="1463" t="s">
        <v>5196</v>
      </c>
      <c r="P3445" s="1463" t="s">
        <v>6400</v>
      </c>
    </row>
    <row r="3446" hidden="1">
      <c r="A3446" s="1464">
        <v>3705.0</v>
      </c>
      <c r="B3446" s="1463" t="s">
        <v>19861</v>
      </c>
      <c r="C3446" s="1463" t="s">
        <v>19862</v>
      </c>
      <c r="D3446" s="1469">
        <v>44972.0</v>
      </c>
      <c r="E3446" s="1470" t="s">
        <v>19863</v>
      </c>
      <c r="F3446" s="1471">
        <v>7.63585E7</v>
      </c>
      <c r="G3446" s="1471">
        <v>7.63585E7</v>
      </c>
      <c r="H3446" s="1472" t="b">
        <v>0</v>
      </c>
      <c r="I3446" s="1468" t="s">
        <v>76</v>
      </c>
      <c r="J3446" s="1472" t="b">
        <v>0</v>
      </c>
      <c r="K3446" s="1468" t="s">
        <v>5142</v>
      </c>
      <c r="L3446" s="1471">
        <v>6.620964333E9</v>
      </c>
      <c r="M3446" s="1463" t="s">
        <v>2426</v>
      </c>
      <c r="N3446" s="1463" t="s">
        <v>5196</v>
      </c>
      <c r="O3446" s="1463" t="s">
        <v>19864</v>
      </c>
      <c r="P3446" s="1463" t="s">
        <v>2426</v>
      </c>
    </row>
    <row r="3447" hidden="1">
      <c r="A3447" s="1464">
        <v>3706.0</v>
      </c>
      <c r="B3447" s="1463" t="s">
        <v>19865</v>
      </c>
      <c r="C3447" s="1463" t="s">
        <v>19866</v>
      </c>
      <c r="D3447" s="1469">
        <v>44986.0</v>
      </c>
      <c r="E3447" s="1470" t="s">
        <v>19867</v>
      </c>
      <c r="F3447" s="1471">
        <v>9.82580959E8</v>
      </c>
      <c r="G3447" s="1471">
        <v>9.82580959E8</v>
      </c>
      <c r="H3447" s="1472" t="b">
        <v>0</v>
      </c>
      <c r="I3447" s="1468" t="s">
        <v>76</v>
      </c>
      <c r="J3447" s="1472" t="b">
        <v>0</v>
      </c>
      <c r="K3447" s="1468" t="s">
        <v>5142</v>
      </c>
      <c r="L3447" s="1471">
        <v>6.620964333E9</v>
      </c>
      <c r="M3447" s="1463" t="s">
        <v>2464</v>
      </c>
      <c r="N3447" s="1463" t="s">
        <v>3864</v>
      </c>
      <c r="O3447" s="1474"/>
      <c r="P3447" s="1463" t="s">
        <v>5094</v>
      </c>
    </row>
    <row r="3448" hidden="1">
      <c r="A3448" s="1464">
        <v>3707.0</v>
      </c>
      <c r="B3448" s="1463" t="s">
        <v>824</v>
      </c>
      <c r="C3448" s="1463" t="s">
        <v>824</v>
      </c>
      <c r="D3448" s="1469">
        <v>44973.0</v>
      </c>
      <c r="E3448" s="1470" t="s">
        <v>19868</v>
      </c>
      <c r="F3448" s="1471">
        <v>6.6123122E7</v>
      </c>
      <c r="G3448" s="1471">
        <v>6.6123122E7</v>
      </c>
      <c r="H3448" s="1472" t="b">
        <v>0</v>
      </c>
      <c r="I3448" s="1468" t="s">
        <v>76</v>
      </c>
      <c r="J3448" s="1472" t="b">
        <v>1</v>
      </c>
      <c r="K3448" s="1473"/>
      <c r="L3448" s="1473"/>
      <c r="M3448" s="1463" t="s">
        <v>2461</v>
      </c>
      <c r="N3448" s="1463" t="s">
        <v>6274</v>
      </c>
      <c r="P3448" s="1463" t="s">
        <v>2461</v>
      </c>
    </row>
    <row r="3449">
      <c r="A3449" s="1464">
        <v>3708.0</v>
      </c>
      <c r="B3449" s="1463" t="s">
        <v>6703</v>
      </c>
      <c r="C3449" s="1463" t="s">
        <v>6704</v>
      </c>
      <c r="D3449" s="1469">
        <v>44977.0</v>
      </c>
      <c r="E3449" s="1470" t="s">
        <v>6705</v>
      </c>
      <c r="F3449" s="1471">
        <v>9.24419989E8</v>
      </c>
      <c r="G3449" s="1471">
        <v>9.24419989E8</v>
      </c>
      <c r="H3449" s="1472" t="b">
        <v>1</v>
      </c>
      <c r="I3449" s="1468" t="s">
        <v>76</v>
      </c>
      <c r="J3449" s="1472" t="b">
        <v>1</v>
      </c>
      <c r="K3449" s="1468" t="s">
        <v>5142</v>
      </c>
      <c r="L3449" s="1471">
        <v>6.620964333E9</v>
      </c>
      <c r="M3449" s="1463" t="s">
        <v>2426</v>
      </c>
      <c r="O3449" s="1463" t="s">
        <v>4931</v>
      </c>
      <c r="P3449" s="1463" t="s">
        <v>5024</v>
      </c>
    </row>
    <row r="3450">
      <c r="A3450" s="1464">
        <v>3709.0</v>
      </c>
      <c r="B3450" s="1463" t="s">
        <v>6707</v>
      </c>
      <c r="C3450" s="1463" t="s">
        <v>6708</v>
      </c>
      <c r="D3450" s="1469">
        <v>44974.0</v>
      </c>
      <c r="E3450" s="1470" t="s">
        <v>6709</v>
      </c>
      <c r="F3450" s="1471">
        <v>9.93566456E8</v>
      </c>
      <c r="G3450" s="1471">
        <v>9.93566456E8</v>
      </c>
      <c r="H3450" s="1472" t="b">
        <v>1</v>
      </c>
      <c r="I3450" s="1468" t="s">
        <v>76</v>
      </c>
      <c r="J3450" s="1472" t="b">
        <v>1</v>
      </c>
      <c r="K3450" s="1468" t="s">
        <v>4936</v>
      </c>
      <c r="L3450" s="1471">
        <v>6.6909921784E10</v>
      </c>
      <c r="M3450" s="1463" t="s">
        <v>2464</v>
      </c>
      <c r="N3450" s="1463" t="s">
        <v>5143</v>
      </c>
      <c r="O3450" s="1463" t="s">
        <v>4960</v>
      </c>
      <c r="P3450" s="1463" t="s">
        <v>5144</v>
      </c>
    </row>
    <row r="3451">
      <c r="A3451" s="1464">
        <v>3710.0</v>
      </c>
      <c r="B3451" s="1463" t="s">
        <v>6711</v>
      </c>
      <c r="C3451" s="1463" t="s">
        <v>6711</v>
      </c>
      <c r="D3451" s="1469">
        <v>44974.0</v>
      </c>
      <c r="E3451" s="1470" t="s">
        <v>6712</v>
      </c>
      <c r="F3451" s="1471">
        <v>8.17257748E8</v>
      </c>
      <c r="G3451" s="1471">
        <v>2.1153333E7</v>
      </c>
      <c r="H3451" s="1472" t="b">
        <v>1</v>
      </c>
      <c r="I3451" s="1468" t="s">
        <v>76</v>
      </c>
      <c r="J3451" s="1472" t="b">
        <v>1</v>
      </c>
      <c r="K3451" s="1468" t="s">
        <v>1077</v>
      </c>
      <c r="L3451" s="1471">
        <v>6.6618258585E10</v>
      </c>
      <c r="M3451" s="1463" t="s">
        <v>2659</v>
      </c>
      <c r="N3451" s="1463" t="s">
        <v>5148</v>
      </c>
      <c r="O3451" s="1463" t="s">
        <v>5061</v>
      </c>
      <c r="P3451" s="1463" t="s">
        <v>5149</v>
      </c>
    </row>
    <row r="3452" hidden="1">
      <c r="A3452" s="1464">
        <v>3711.0</v>
      </c>
      <c r="B3452" s="1463" t="s">
        <v>19869</v>
      </c>
      <c r="C3452" s="1463" t="s">
        <v>19869</v>
      </c>
      <c r="D3452" s="1469">
        <v>44974.0</v>
      </c>
      <c r="E3452" s="1470" t="s">
        <v>19870</v>
      </c>
      <c r="F3452" s="1471">
        <v>8.17257748E8</v>
      </c>
      <c r="G3452" s="1471">
        <v>2.1153333E7</v>
      </c>
      <c r="H3452" s="1472" t="b">
        <v>0</v>
      </c>
      <c r="I3452" s="1468" t="s">
        <v>76</v>
      </c>
      <c r="J3452" s="1472" t="b">
        <v>1</v>
      </c>
      <c r="K3452" s="1468" t="s">
        <v>1077</v>
      </c>
      <c r="L3452" s="1471">
        <v>6.6618258585E10</v>
      </c>
      <c r="M3452" s="1463" t="s">
        <v>2426</v>
      </c>
      <c r="N3452" s="1463" t="s">
        <v>5065</v>
      </c>
      <c r="O3452" s="1463" t="s">
        <v>5065</v>
      </c>
      <c r="P3452" s="1463" t="s">
        <v>5801</v>
      </c>
    </row>
    <row r="3453">
      <c r="A3453" s="1464">
        <v>3712.0</v>
      </c>
      <c r="B3453" s="1463" t="s">
        <v>6714</v>
      </c>
      <c r="C3453" s="1463" t="s">
        <v>6715</v>
      </c>
      <c r="D3453" s="1469">
        <v>45075.0</v>
      </c>
      <c r="E3453" s="1470" t="s">
        <v>6716</v>
      </c>
      <c r="F3453" s="1471">
        <v>2.678834E7</v>
      </c>
      <c r="G3453" s="1471">
        <v>2.678834E7</v>
      </c>
      <c r="H3453" s="1472" t="b">
        <v>1</v>
      </c>
      <c r="I3453" s="1468" t="s">
        <v>76</v>
      </c>
      <c r="J3453" s="1472" t="b">
        <v>1</v>
      </c>
      <c r="K3453" s="1468" t="s">
        <v>5036</v>
      </c>
      <c r="L3453" s="1471">
        <v>6.6839163158E10</v>
      </c>
      <c r="M3453" s="1463" t="s">
        <v>2426</v>
      </c>
      <c r="O3453" s="1463" t="s">
        <v>5061</v>
      </c>
      <c r="P3453" s="1463" t="s">
        <v>5152</v>
      </c>
    </row>
    <row r="3454" hidden="1">
      <c r="A3454" s="1464">
        <v>3713.0</v>
      </c>
      <c r="B3454" s="1463" t="s">
        <v>19871</v>
      </c>
      <c r="C3454" s="1463" t="s">
        <v>19872</v>
      </c>
      <c r="D3454" s="1469">
        <v>44977.0</v>
      </c>
      <c r="E3454" s="1470" t="s">
        <v>19873</v>
      </c>
      <c r="F3454" s="1471">
        <v>8.24982624E8</v>
      </c>
      <c r="G3454" s="1471">
        <v>8.24982624E8</v>
      </c>
      <c r="H3454" s="1472" t="b">
        <v>0</v>
      </c>
      <c r="I3454" s="1468" t="s">
        <v>76</v>
      </c>
      <c r="J3454" s="1472" t="b">
        <v>0</v>
      </c>
      <c r="K3454" s="1468" t="s">
        <v>5142</v>
      </c>
      <c r="L3454" s="1471">
        <v>6.620964333E9</v>
      </c>
      <c r="M3454" s="1463" t="s">
        <v>2432</v>
      </c>
      <c r="N3454" s="1463" t="s">
        <v>5196</v>
      </c>
      <c r="O3454" s="1463" t="s">
        <v>5196</v>
      </c>
      <c r="P3454" s="1463" t="s">
        <v>2432</v>
      </c>
    </row>
    <row r="3455" hidden="1">
      <c r="A3455" s="1464">
        <v>3714.0</v>
      </c>
      <c r="B3455" s="1463" t="s">
        <v>19874</v>
      </c>
      <c r="C3455" s="1463" t="s">
        <v>19875</v>
      </c>
      <c r="D3455" s="1469">
        <v>44977.0</v>
      </c>
      <c r="E3455" s="1470" t="s">
        <v>19876</v>
      </c>
      <c r="F3455" s="1471">
        <v>8.88642266E8</v>
      </c>
      <c r="G3455" s="1471">
        <v>8.88642266E8</v>
      </c>
      <c r="H3455" s="1472" t="b">
        <v>0</v>
      </c>
      <c r="I3455" s="1468" t="s">
        <v>76</v>
      </c>
      <c r="J3455" s="1472" t="b">
        <v>0</v>
      </c>
      <c r="K3455" s="1468" t="s">
        <v>6347</v>
      </c>
      <c r="L3455" s="1471">
        <v>6.6925624451E10</v>
      </c>
      <c r="M3455" s="1463" t="s">
        <v>2426</v>
      </c>
      <c r="N3455" s="1463" t="s">
        <v>5345</v>
      </c>
      <c r="O3455" s="1474"/>
      <c r="P3455" s="1463" t="s">
        <v>2426</v>
      </c>
    </row>
    <row r="3456" hidden="1">
      <c r="A3456" s="1464">
        <v>3715.0</v>
      </c>
      <c r="B3456" s="1463" t="s">
        <v>19877</v>
      </c>
      <c r="C3456" s="1463" t="s">
        <v>19878</v>
      </c>
      <c r="D3456" s="1469">
        <v>44977.0</v>
      </c>
      <c r="E3456" s="1470" t="s">
        <v>19879</v>
      </c>
      <c r="F3456" s="1471">
        <v>2.7968888E7</v>
      </c>
      <c r="G3456" s="1471">
        <v>2.7968888E7</v>
      </c>
      <c r="H3456" s="1472" t="b">
        <v>0</v>
      </c>
      <c r="I3456" s="1468" t="s">
        <v>76</v>
      </c>
      <c r="J3456" s="1472" t="b">
        <v>0</v>
      </c>
      <c r="K3456" s="1468" t="s">
        <v>4936</v>
      </c>
      <c r="L3456" s="1471">
        <v>6.6909921784E10</v>
      </c>
      <c r="M3456" s="1463" t="s">
        <v>2437</v>
      </c>
      <c r="N3456" s="1463" t="s">
        <v>4962</v>
      </c>
      <c r="O3456" s="1474"/>
      <c r="P3456" s="1463" t="s">
        <v>2437</v>
      </c>
    </row>
    <row r="3457" hidden="1">
      <c r="A3457" s="1464">
        <v>3716.0</v>
      </c>
      <c r="B3457" s="1463" t="s">
        <v>19880</v>
      </c>
      <c r="C3457" s="1463" t="s">
        <v>19881</v>
      </c>
      <c r="D3457" s="1469">
        <v>45005.0</v>
      </c>
      <c r="E3457" s="1470" t="s">
        <v>19882</v>
      </c>
      <c r="F3457" s="1471">
        <v>2.0797E7</v>
      </c>
      <c r="G3457" s="1471">
        <v>2.0797E7</v>
      </c>
      <c r="H3457" s="1472" t="b">
        <v>0</v>
      </c>
      <c r="I3457" s="1468" t="s">
        <v>76</v>
      </c>
      <c r="J3457" s="1472" t="b">
        <v>0</v>
      </c>
      <c r="K3457" s="1468" t="s">
        <v>4929</v>
      </c>
      <c r="L3457" s="1475">
        <v>6.69232E15</v>
      </c>
      <c r="M3457" s="1463" t="s">
        <v>2715</v>
      </c>
      <c r="N3457" s="1463" t="s">
        <v>5006</v>
      </c>
      <c r="P3457" s="1463" t="s">
        <v>2715</v>
      </c>
    </row>
    <row r="3458">
      <c r="A3458" s="1464">
        <v>3717.0</v>
      </c>
      <c r="B3458" s="1463" t="s">
        <v>6717</v>
      </c>
      <c r="C3458" s="1463" t="s">
        <v>6717</v>
      </c>
      <c r="D3458" s="1469">
        <v>44977.0</v>
      </c>
      <c r="E3458" s="1470" t="s">
        <v>6718</v>
      </c>
      <c r="F3458" s="1471">
        <v>9.54425657E8</v>
      </c>
      <c r="G3458" s="1471">
        <v>9.54425657E8</v>
      </c>
      <c r="H3458" s="1472" t="b">
        <v>1</v>
      </c>
      <c r="I3458" s="1468" t="s">
        <v>263</v>
      </c>
      <c r="J3458" s="1472" t="b">
        <v>1</v>
      </c>
      <c r="K3458" s="1468" t="s">
        <v>1204</v>
      </c>
      <c r="L3458" s="1471">
        <v>6.6839565594E10</v>
      </c>
      <c r="M3458" s="1463" t="s">
        <v>2464</v>
      </c>
      <c r="N3458" s="1463" t="s">
        <v>4930</v>
      </c>
      <c r="O3458" s="1463" t="s">
        <v>4931</v>
      </c>
      <c r="P3458" s="1463" t="s">
        <v>5155</v>
      </c>
    </row>
    <row r="3459" hidden="1">
      <c r="A3459" s="1464">
        <v>3718.0</v>
      </c>
      <c r="B3459" s="1463" t="s">
        <v>19883</v>
      </c>
      <c r="C3459" s="1463" t="s">
        <v>19884</v>
      </c>
      <c r="D3459" s="1469">
        <v>44978.0</v>
      </c>
      <c r="E3459" s="1470" t="s">
        <v>19885</v>
      </c>
      <c r="F3459" s="1475">
        <v>6.60823E11</v>
      </c>
      <c r="G3459" s="1475">
        <v>6.60823E11</v>
      </c>
      <c r="H3459" s="1472" t="b">
        <v>0</v>
      </c>
      <c r="I3459" s="1468" t="s">
        <v>76</v>
      </c>
      <c r="J3459" s="1472" t="b">
        <v>1</v>
      </c>
      <c r="K3459" s="1473"/>
      <c r="L3459" s="1473"/>
      <c r="M3459" s="1463" t="s">
        <v>2440</v>
      </c>
      <c r="N3459" s="1463" t="s">
        <v>5998</v>
      </c>
      <c r="O3459" s="1474"/>
      <c r="P3459" s="1463" t="s">
        <v>2440</v>
      </c>
    </row>
    <row r="3460" hidden="1">
      <c r="A3460" s="1464">
        <v>3719.0</v>
      </c>
      <c r="B3460" s="1463" t="s">
        <v>19886</v>
      </c>
      <c r="C3460" s="1463" t="s">
        <v>19886</v>
      </c>
      <c r="D3460" s="1469">
        <v>44986.0</v>
      </c>
      <c r="E3460" s="1470" t="s">
        <v>19887</v>
      </c>
      <c r="F3460" s="1471">
        <v>2.2144227E7</v>
      </c>
      <c r="G3460" s="1471">
        <v>2.2144227E7</v>
      </c>
      <c r="H3460" s="1472" t="b">
        <v>0</v>
      </c>
      <c r="I3460" s="1468" t="s">
        <v>76</v>
      </c>
      <c r="J3460" s="1472" t="b">
        <v>0</v>
      </c>
      <c r="K3460" s="1468" t="s">
        <v>1077</v>
      </c>
      <c r="L3460" s="1471">
        <v>6.6618258585E10</v>
      </c>
      <c r="M3460" s="1463" t="s">
        <v>2432</v>
      </c>
      <c r="N3460" s="1463" t="s">
        <v>5422</v>
      </c>
      <c r="O3460" s="1463" t="s">
        <v>4945</v>
      </c>
      <c r="P3460" s="1463" t="s">
        <v>6721</v>
      </c>
    </row>
    <row r="3461">
      <c r="A3461" s="1464">
        <v>3720.0</v>
      </c>
      <c r="B3461" s="1463" t="s">
        <v>6719</v>
      </c>
      <c r="C3461" s="1463" t="s">
        <v>6719</v>
      </c>
      <c r="D3461" s="1469">
        <v>44986.0</v>
      </c>
      <c r="E3461" s="1470" t="s">
        <v>6720</v>
      </c>
      <c r="F3461" s="1471">
        <v>8.38382624E8</v>
      </c>
      <c r="G3461" s="1471">
        <v>8.38382624E8</v>
      </c>
      <c r="H3461" s="1472" t="b">
        <v>1</v>
      </c>
      <c r="I3461" s="1468" t="s">
        <v>76</v>
      </c>
      <c r="J3461" s="1472" t="b">
        <v>1</v>
      </c>
      <c r="K3461" s="1468" t="s">
        <v>1077</v>
      </c>
      <c r="L3461" s="1471">
        <v>6.6618258585E10</v>
      </c>
      <c r="M3461" s="1463" t="s">
        <v>2476</v>
      </c>
      <c r="N3461" s="1474"/>
      <c r="O3461" s="1463" t="s">
        <v>5159</v>
      </c>
      <c r="P3461" s="1463" t="s">
        <v>5160</v>
      </c>
    </row>
    <row r="3462" hidden="1">
      <c r="A3462" s="1464">
        <v>3721.0</v>
      </c>
      <c r="B3462" s="1463" t="s">
        <v>19888</v>
      </c>
      <c r="C3462" s="1463" t="s">
        <v>19889</v>
      </c>
      <c r="D3462" s="1469">
        <v>44979.0</v>
      </c>
      <c r="E3462" s="1470" t="s">
        <v>19890</v>
      </c>
      <c r="F3462" s="1471">
        <v>8.5359264E8</v>
      </c>
      <c r="G3462" s="1471">
        <v>8.5359264E8</v>
      </c>
      <c r="H3462" s="1472" t="b">
        <v>0</v>
      </c>
      <c r="I3462" s="1468" t="s">
        <v>76</v>
      </c>
      <c r="J3462" s="1472" t="b">
        <v>0</v>
      </c>
      <c r="K3462" s="1468" t="s">
        <v>5142</v>
      </c>
      <c r="L3462" s="1471">
        <v>6.620964333E9</v>
      </c>
      <c r="M3462" s="1463" t="s">
        <v>2426</v>
      </c>
      <c r="N3462" s="1463" t="s">
        <v>5002</v>
      </c>
      <c r="O3462" s="1463" t="s">
        <v>5002</v>
      </c>
      <c r="P3462" s="1463" t="s">
        <v>2426</v>
      </c>
    </row>
    <row r="3463" hidden="1">
      <c r="A3463" s="1464">
        <v>3722.0</v>
      </c>
      <c r="B3463" s="1463" t="s">
        <v>19891</v>
      </c>
      <c r="C3463" s="1463" t="s">
        <v>19892</v>
      </c>
      <c r="D3463" s="1469">
        <v>45096.0</v>
      </c>
      <c r="E3463" s="1470" t="s">
        <v>19893</v>
      </c>
      <c r="F3463" s="1471">
        <v>3.8197008E7</v>
      </c>
      <c r="G3463" s="1471">
        <v>3.8197008E7</v>
      </c>
      <c r="H3463" s="1472" t="b">
        <v>0</v>
      </c>
      <c r="I3463" s="1468" t="s">
        <v>263</v>
      </c>
      <c r="J3463" s="1472" t="b">
        <v>0</v>
      </c>
      <c r="K3463" s="1468" t="s">
        <v>6480</v>
      </c>
      <c r="L3463" s="1471">
        <v>6.6647253923E10</v>
      </c>
      <c r="M3463" s="1463" t="s">
        <v>2426</v>
      </c>
      <c r="N3463" s="1463" t="s">
        <v>263</v>
      </c>
      <c r="O3463" s="1463" t="s">
        <v>263</v>
      </c>
      <c r="P3463" s="1463" t="s">
        <v>2426</v>
      </c>
    </row>
    <row r="3464">
      <c r="A3464" s="1464">
        <v>3723.0</v>
      </c>
      <c r="B3464" s="1463" t="s">
        <v>6722</v>
      </c>
      <c r="C3464" s="1463" t="s">
        <v>6722</v>
      </c>
      <c r="D3464" s="1469">
        <v>44984.0</v>
      </c>
      <c r="E3464" s="1470" t="s">
        <v>6723</v>
      </c>
      <c r="F3464" s="1471">
        <v>2.6663309E7</v>
      </c>
      <c r="G3464" s="1471">
        <v>2.6663309E7</v>
      </c>
      <c r="H3464" s="1472" t="b">
        <v>1</v>
      </c>
      <c r="I3464" s="1468" t="s">
        <v>76</v>
      </c>
      <c r="J3464" s="1472" t="b">
        <v>1</v>
      </c>
      <c r="K3464" s="1468" t="s">
        <v>4929</v>
      </c>
      <c r="L3464" s="1475">
        <v>6.69232E15</v>
      </c>
      <c r="M3464" s="1463" t="s">
        <v>2432</v>
      </c>
      <c r="N3464" s="1463" t="s">
        <v>5164</v>
      </c>
      <c r="O3464" s="1463" t="s">
        <v>5165</v>
      </c>
      <c r="P3464" s="1463" t="s">
        <v>2432</v>
      </c>
    </row>
    <row r="3465" hidden="1">
      <c r="A3465" s="1464">
        <v>3724.0</v>
      </c>
      <c r="B3465" s="1463" t="s">
        <v>19894</v>
      </c>
      <c r="C3465" s="1463" t="s">
        <v>19894</v>
      </c>
      <c r="D3465" s="1469">
        <v>44984.0</v>
      </c>
      <c r="E3465" s="1470" t="s">
        <v>19895</v>
      </c>
      <c r="F3465" s="1471">
        <v>6.13903262E8</v>
      </c>
      <c r="G3465" s="1471">
        <v>6.13903262E8</v>
      </c>
      <c r="H3465" s="1472" t="b">
        <v>0</v>
      </c>
      <c r="I3465" s="1468" t="s">
        <v>76</v>
      </c>
      <c r="J3465" s="1472" t="b">
        <v>0</v>
      </c>
      <c r="K3465" s="1468" t="s">
        <v>6347</v>
      </c>
      <c r="L3465" s="1471">
        <v>6.6925624451E10</v>
      </c>
      <c r="M3465" s="1463" t="s">
        <v>2426</v>
      </c>
      <c r="O3465" s="1474"/>
      <c r="P3465" s="1463" t="s">
        <v>2426</v>
      </c>
    </row>
    <row r="3466">
      <c r="A3466" s="1464">
        <v>3725.0</v>
      </c>
      <c r="B3466" s="1463" t="s">
        <v>6724</v>
      </c>
      <c r="C3466" s="1463" t="s">
        <v>6724</v>
      </c>
      <c r="D3466" s="1469">
        <v>44988.0</v>
      </c>
      <c r="E3466" s="1470" t="s">
        <v>6725</v>
      </c>
      <c r="F3466" s="1471">
        <v>5.3447211E7</v>
      </c>
      <c r="G3466" s="1471">
        <v>5.3447211E7</v>
      </c>
      <c r="H3466" s="1472" t="b">
        <v>1</v>
      </c>
      <c r="I3466" s="1468" t="s">
        <v>6296</v>
      </c>
      <c r="J3466" s="1472" t="b">
        <v>1</v>
      </c>
      <c r="K3466" s="1468" t="s">
        <v>5142</v>
      </c>
      <c r="L3466" s="1471">
        <v>6.620964333E9</v>
      </c>
      <c r="M3466" s="1463" t="s">
        <v>2432</v>
      </c>
      <c r="N3466" s="1463" t="s">
        <v>5113</v>
      </c>
      <c r="O3466" s="1463" t="s">
        <v>5113</v>
      </c>
      <c r="P3466" s="1463" t="s">
        <v>2432</v>
      </c>
    </row>
    <row r="3467" hidden="1">
      <c r="A3467" s="1464">
        <v>3726.0</v>
      </c>
      <c r="B3467" s="1463" t="s">
        <v>19896</v>
      </c>
      <c r="C3467" s="1463" t="s">
        <v>19897</v>
      </c>
      <c r="D3467" s="1469">
        <v>44979.0</v>
      </c>
      <c r="E3467" s="1470" t="s">
        <v>19898</v>
      </c>
      <c r="F3467" s="1471">
        <v>8.15305549E8</v>
      </c>
      <c r="G3467" s="1471">
        <v>8.15305549E8</v>
      </c>
      <c r="H3467" s="1472" t="b">
        <v>0</v>
      </c>
      <c r="I3467" s="1468" t="s">
        <v>76</v>
      </c>
      <c r="J3467" s="1472" t="b">
        <v>0</v>
      </c>
      <c r="K3467" s="1468" t="s">
        <v>4929</v>
      </c>
      <c r="L3467" s="1475">
        <v>6.69232E15</v>
      </c>
      <c r="M3467" s="1463" t="s">
        <v>3363</v>
      </c>
      <c r="N3467" s="1463" t="s">
        <v>5196</v>
      </c>
      <c r="O3467" s="1463" t="s">
        <v>18853</v>
      </c>
      <c r="P3467" s="1463" t="s">
        <v>3363</v>
      </c>
    </row>
    <row r="3468" hidden="1">
      <c r="A3468" s="1464">
        <v>3727.0</v>
      </c>
      <c r="B3468" s="1463" t="s">
        <v>19899</v>
      </c>
      <c r="C3468" s="1463" t="s">
        <v>19900</v>
      </c>
      <c r="D3468" s="1469">
        <v>44979.0</v>
      </c>
      <c r="E3468" s="1470" t="s">
        <v>19901</v>
      </c>
      <c r="F3468" s="1471">
        <v>8.15305549E8</v>
      </c>
      <c r="G3468" s="1471">
        <v>8.15305549E8</v>
      </c>
      <c r="H3468" s="1472" t="b">
        <v>0</v>
      </c>
      <c r="I3468" s="1468" t="s">
        <v>76</v>
      </c>
      <c r="J3468" s="1472" t="b">
        <v>0</v>
      </c>
      <c r="K3468" s="1468" t="s">
        <v>4929</v>
      </c>
      <c r="L3468" s="1475">
        <v>6.69232E15</v>
      </c>
      <c r="M3468" s="1463" t="s">
        <v>3363</v>
      </c>
      <c r="N3468" s="1463" t="s">
        <v>6466</v>
      </c>
      <c r="O3468" s="1463" t="s">
        <v>5113</v>
      </c>
      <c r="P3468" s="1463" t="s">
        <v>3363</v>
      </c>
    </row>
    <row r="3469" hidden="1">
      <c r="A3469" s="1464">
        <v>3728.0</v>
      </c>
      <c r="B3469" s="1463" t="s">
        <v>19902</v>
      </c>
      <c r="C3469" s="1463" t="s">
        <v>19903</v>
      </c>
      <c r="D3469" s="1469">
        <v>44979.0</v>
      </c>
      <c r="E3469" s="1470" t="s">
        <v>19904</v>
      </c>
      <c r="F3469" s="1471">
        <v>8.15305549E8</v>
      </c>
      <c r="G3469" s="1471">
        <v>8.15305549E8</v>
      </c>
      <c r="H3469" s="1472" t="b">
        <v>0</v>
      </c>
      <c r="I3469" s="1468" t="s">
        <v>76</v>
      </c>
      <c r="J3469" s="1472" t="b">
        <v>0</v>
      </c>
      <c r="K3469" s="1468" t="s">
        <v>4929</v>
      </c>
      <c r="L3469" s="1475">
        <v>6.69232E15</v>
      </c>
      <c r="M3469" s="1463" t="s">
        <v>3363</v>
      </c>
      <c r="N3469" s="1463" t="s">
        <v>7507</v>
      </c>
      <c r="O3469" s="1474"/>
      <c r="P3469" s="1463" t="s">
        <v>3363</v>
      </c>
    </row>
    <row r="3470" hidden="1">
      <c r="A3470" s="1464">
        <v>3729.0</v>
      </c>
      <c r="B3470" s="1463" t="s">
        <v>19905</v>
      </c>
      <c r="C3470" s="1463" t="s">
        <v>19905</v>
      </c>
      <c r="D3470" s="1469">
        <v>44979.0</v>
      </c>
      <c r="E3470" s="1470" t="s">
        <v>19906</v>
      </c>
      <c r="F3470" s="1471">
        <v>9.31519194E8</v>
      </c>
      <c r="G3470" s="1471">
        <v>9.31519194E8</v>
      </c>
      <c r="H3470" s="1472" t="b">
        <v>0</v>
      </c>
      <c r="I3470" s="1468" t="s">
        <v>6296</v>
      </c>
      <c r="J3470" s="1472" t="b">
        <v>0</v>
      </c>
      <c r="K3470" s="1468" t="s">
        <v>5142</v>
      </c>
      <c r="L3470" s="1471">
        <v>6.620964333E9</v>
      </c>
      <c r="M3470" s="1463" t="s">
        <v>2432</v>
      </c>
      <c r="N3470" s="1463" t="s">
        <v>6296</v>
      </c>
      <c r="O3470" s="1463" t="s">
        <v>6296</v>
      </c>
      <c r="P3470" s="1463" t="s">
        <v>2432</v>
      </c>
    </row>
    <row r="3471" hidden="1">
      <c r="A3471" s="1464">
        <v>3730.0</v>
      </c>
      <c r="B3471" s="1463" t="s">
        <v>19907</v>
      </c>
      <c r="C3471" s="1463" t="s">
        <v>19908</v>
      </c>
      <c r="D3471" s="1469">
        <v>44984.0</v>
      </c>
      <c r="E3471" s="1470" t="s">
        <v>19909</v>
      </c>
      <c r="F3471" s="1471">
        <v>8.87823619E8</v>
      </c>
      <c r="G3471" s="1471">
        <v>8.87823619E8</v>
      </c>
      <c r="H3471" s="1472" t="b">
        <v>0</v>
      </c>
      <c r="I3471" s="1468" t="s">
        <v>76</v>
      </c>
      <c r="J3471" s="1472" t="b">
        <v>0</v>
      </c>
      <c r="K3471" s="1468" t="s">
        <v>6347</v>
      </c>
      <c r="L3471" s="1471">
        <v>6.6925624451E10</v>
      </c>
      <c r="M3471" s="1463" t="s">
        <v>4317</v>
      </c>
      <c r="N3471" s="1463" t="s">
        <v>4930</v>
      </c>
      <c r="O3471" s="1474"/>
      <c r="P3471" s="1463" t="s">
        <v>4317</v>
      </c>
    </row>
    <row r="3472" hidden="1">
      <c r="A3472" s="1464">
        <v>3731.0</v>
      </c>
      <c r="B3472" s="1463" t="s">
        <v>19910</v>
      </c>
      <c r="C3472" s="1463" t="s">
        <v>19911</v>
      </c>
      <c r="D3472" s="1469">
        <v>44985.0</v>
      </c>
      <c r="E3472" s="1470" t="s">
        <v>19912</v>
      </c>
      <c r="F3472" s="1471">
        <v>6.53925455E8</v>
      </c>
      <c r="G3472" s="1471">
        <v>6.53925455E8</v>
      </c>
      <c r="H3472" s="1472" t="b">
        <v>0</v>
      </c>
      <c r="I3472" s="1468" t="s">
        <v>76</v>
      </c>
      <c r="J3472" s="1472" t="b">
        <v>0</v>
      </c>
      <c r="K3472" s="1468" t="s">
        <v>5142</v>
      </c>
      <c r="L3472" s="1471">
        <v>6.620964333E9</v>
      </c>
      <c r="M3472" s="1463" t="s">
        <v>2464</v>
      </c>
      <c r="N3472" s="1463" t="s">
        <v>5213</v>
      </c>
      <c r="O3472" s="1463" t="s">
        <v>5213</v>
      </c>
      <c r="P3472" s="1463" t="s">
        <v>2464</v>
      </c>
    </row>
    <row r="3473" hidden="1">
      <c r="A3473" s="1464">
        <v>3732.0</v>
      </c>
      <c r="B3473" s="1463" t="s">
        <v>19913</v>
      </c>
      <c r="C3473" s="1463" t="s">
        <v>19913</v>
      </c>
      <c r="D3473" s="1469">
        <v>44985.0</v>
      </c>
      <c r="E3473" s="1470" t="s">
        <v>19914</v>
      </c>
      <c r="F3473" s="1471">
        <v>6.33102632E8</v>
      </c>
      <c r="G3473" s="1471">
        <v>6.33102632E8</v>
      </c>
      <c r="H3473" s="1472" t="b">
        <v>0</v>
      </c>
      <c r="I3473" s="1468" t="s">
        <v>76</v>
      </c>
      <c r="J3473" s="1472" t="b">
        <v>0</v>
      </c>
      <c r="K3473" s="1468" t="s">
        <v>5142</v>
      </c>
      <c r="L3473" s="1471">
        <v>6.620964333E9</v>
      </c>
      <c r="M3473" s="1463" t="s">
        <v>2437</v>
      </c>
      <c r="N3473" s="1463" t="s">
        <v>4930</v>
      </c>
      <c r="O3473" s="1474"/>
      <c r="P3473" s="1463" t="s">
        <v>2437</v>
      </c>
    </row>
    <row r="3474">
      <c r="A3474" s="1464">
        <v>3733.0</v>
      </c>
      <c r="B3474" s="1463" t="s">
        <v>6726</v>
      </c>
      <c r="C3474" s="1463" t="s">
        <v>6727</v>
      </c>
      <c r="D3474" s="1469">
        <v>45681.0</v>
      </c>
      <c r="E3474" s="1470" t="s">
        <v>6728</v>
      </c>
      <c r="F3474" s="1471">
        <v>8.94972057E8</v>
      </c>
      <c r="G3474" s="1471">
        <v>8.94972057E8</v>
      </c>
      <c r="H3474" s="1472" t="b">
        <v>1</v>
      </c>
      <c r="I3474" s="1468" t="s">
        <v>76</v>
      </c>
      <c r="J3474" s="1472" t="b">
        <v>1</v>
      </c>
      <c r="K3474" s="1468" t="s">
        <v>6729</v>
      </c>
      <c r="L3474" s="1471">
        <v>6.6965469336E10</v>
      </c>
      <c r="M3474" s="1463" t="s">
        <v>2432</v>
      </c>
      <c r="N3474" s="1463" t="s">
        <v>5172</v>
      </c>
      <c r="O3474" s="1474"/>
      <c r="P3474" s="1463" t="s">
        <v>2432</v>
      </c>
    </row>
    <row r="3475" hidden="1">
      <c r="A3475" s="1464">
        <v>3734.0</v>
      </c>
      <c r="B3475" s="1463" t="s">
        <v>19915</v>
      </c>
      <c r="C3475" s="1463" t="s">
        <v>19916</v>
      </c>
      <c r="D3475" s="1469">
        <v>44986.0</v>
      </c>
      <c r="E3475" s="1470" t="s">
        <v>19917</v>
      </c>
      <c r="F3475" s="1471">
        <v>6.16142649E8</v>
      </c>
      <c r="G3475" s="1471">
        <v>6.16142649E8</v>
      </c>
      <c r="H3475" s="1472" t="b">
        <v>0</v>
      </c>
      <c r="I3475" s="1468" t="s">
        <v>76</v>
      </c>
      <c r="J3475" s="1472" t="b">
        <v>0</v>
      </c>
      <c r="K3475" s="1468" t="s">
        <v>5142</v>
      </c>
      <c r="L3475" s="1471">
        <v>6.620964333E9</v>
      </c>
      <c r="M3475" s="1463" t="s">
        <v>2426</v>
      </c>
      <c r="N3475" s="1463" t="s">
        <v>5196</v>
      </c>
      <c r="O3475" s="1463" t="s">
        <v>19918</v>
      </c>
      <c r="P3475" s="1463" t="s">
        <v>2426</v>
      </c>
    </row>
    <row r="3476" hidden="1">
      <c r="A3476" s="1464">
        <v>3735.0</v>
      </c>
      <c r="B3476" s="1463" t="s">
        <v>19919</v>
      </c>
      <c r="C3476" s="1463" t="s">
        <v>19919</v>
      </c>
      <c r="D3476" s="1469">
        <v>45002.0</v>
      </c>
      <c r="E3476" s="1470" t="s">
        <v>19920</v>
      </c>
      <c r="F3476" s="1471">
        <v>9.96244961E8</v>
      </c>
      <c r="G3476" s="1471">
        <v>9.96244961E8</v>
      </c>
      <c r="H3476" s="1472" t="b">
        <v>0</v>
      </c>
      <c r="I3476" s="1468" t="s">
        <v>76</v>
      </c>
      <c r="J3476" s="1472" t="b">
        <v>0</v>
      </c>
      <c r="K3476" s="1468" t="s">
        <v>6347</v>
      </c>
      <c r="L3476" s="1471">
        <v>6.6925624451E10</v>
      </c>
      <c r="M3476" s="1463" t="s">
        <v>2464</v>
      </c>
      <c r="N3476" s="1463" t="s">
        <v>5196</v>
      </c>
      <c r="O3476" s="1463" t="s">
        <v>5780</v>
      </c>
      <c r="P3476" s="1463" t="s">
        <v>2464</v>
      </c>
    </row>
    <row r="3477" hidden="1">
      <c r="A3477" s="1464">
        <v>3736.0</v>
      </c>
      <c r="B3477" s="1463" t="s">
        <v>19921</v>
      </c>
      <c r="C3477" s="1463" t="s">
        <v>19921</v>
      </c>
      <c r="D3477" s="1469">
        <v>44986.0</v>
      </c>
      <c r="E3477" s="1470" t="s">
        <v>19922</v>
      </c>
      <c r="F3477" s="1471">
        <v>8.26562235E8</v>
      </c>
      <c r="G3477" s="1471">
        <v>8.26562235E8</v>
      </c>
      <c r="H3477" s="1472" t="b">
        <v>0</v>
      </c>
      <c r="I3477" s="1468" t="s">
        <v>76</v>
      </c>
      <c r="J3477" s="1472" t="b">
        <v>0</v>
      </c>
      <c r="K3477" s="1468" t="s">
        <v>1077</v>
      </c>
      <c r="L3477" s="1471">
        <v>6.6618258585E10</v>
      </c>
      <c r="M3477" s="1463" t="s">
        <v>2476</v>
      </c>
      <c r="N3477" s="1463" t="s">
        <v>6090</v>
      </c>
      <c r="P3477" s="1463" t="s">
        <v>7255</v>
      </c>
    </row>
    <row r="3478" hidden="1">
      <c r="A3478" s="1464">
        <v>3737.0</v>
      </c>
      <c r="B3478" s="1463" t="s">
        <v>19923</v>
      </c>
      <c r="C3478" s="1463" t="s">
        <v>19924</v>
      </c>
      <c r="D3478" s="1469">
        <v>44986.0</v>
      </c>
      <c r="E3478" s="1470" t="s">
        <v>19925</v>
      </c>
      <c r="F3478" s="1471">
        <v>9.55041509E8</v>
      </c>
      <c r="G3478" s="1471">
        <v>9.55041509E8</v>
      </c>
      <c r="H3478" s="1472" t="b">
        <v>0</v>
      </c>
      <c r="I3478" s="1468" t="s">
        <v>76</v>
      </c>
      <c r="J3478" s="1472" t="b">
        <v>0</v>
      </c>
      <c r="K3478" s="1468" t="s">
        <v>1077</v>
      </c>
      <c r="L3478" s="1471">
        <v>6.6618258585E10</v>
      </c>
      <c r="M3478" s="1463" t="s">
        <v>2432</v>
      </c>
      <c r="N3478" s="1463" t="s">
        <v>7507</v>
      </c>
      <c r="O3478" s="1474"/>
      <c r="P3478" s="1463" t="s">
        <v>2432</v>
      </c>
    </row>
    <row r="3479" hidden="1">
      <c r="A3479" s="1464">
        <v>3738.0</v>
      </c>
      <c r="B3479" s="1463" t="s">
        <v>19926</v>
      </c>
      <c r="C3479" s="1463" t="s">
        <v>19927</v>
      </c>
      <c r="D3479" s="1469">
        <v>44986.0</v>
      </c>
      <c r="E3479" s="1470" t="s">
        <v>19928</v>
      </c>
      <c r="F3479" s="1471">
        <v>8.89322859E8</v>
      </c>
      <c r="G3479" s="1468">
        <v>8.89322859E8</v>
      </c>
      <c r="H3479" s="1472" t="b">
        <v>0</v>
      </c>
      <c r="I3479" s="1468" t="s">
        <v>76</v>
      </c>
      <c r="J3479" s="1472" t="b">
        <v>0</v>
      </c>
      <c r="K3479" s="1468" t="s">
        <v>1077</v>
      </c>
      <c r="L3479" s="1471">
        <v>6.6618258585E10</v>
      </c>
      <c r="M3479" s="1463" t="s">
        <v>2432</v>
      </c>
      <c r="N3479" s="1463" t="s">
        <v>5212</v>
      </c>
      <c r="O3479" s="1474"/>
      <c r="P3479" s="1463" t="s">
        <v>2432</v>
      </c>
    </row>
    <row r="3480" hidden="1">
      <c r="A3480" s="1464">
        <v>3739.0</v>
      </c>
      <c r="B3480" s="1463" t="s">
        <v>19929</v>
      </c>
      <c r="C3480" s="1463" t="s">
        <v>19929</v>
      </c>
      <c r="D3480" s="1469">
        <v>44985.0</v>
      </c>
      <c r="E3480" s="1470" t="s">
        <v>19930</v>
      </c>
      <c r="F3480" s="1471">
        <v>8.00163586E8</v>
      </c>
      <c r="G3480" s="1471">
        <v>8.00163586E8</v>
      </c>
      <c r="H3480" s="1472" t="b">
        <v>0</v>
      </c>
      <c r="I3480" s="1468" t="s">
        <v>244</v>
      </c>
      <c r="J3480" s="1472" t="b">
        <v>0</v>
      </c>
      <c r="K3480" s="1468" t="s">
        <v>5142</v>
      </c>
      <c r="L3480" s="1471">
        <v>6.620964333E9</v>
      </c>
      <c r="M3480" s="1463" t="s">
        <v>2426</v>
      </c>
      <c r="N3480" s="1463" t="s">
        <v>244</v>
      </c>
      <c r="O3480" s="1463" t="s">
        <v>244</v>
      </c>
      <c r="P3480" s="1463" t="s">
        <v>19931</v>
      </c>
    </row>
    <row r="3481">
      <c r="A3481" s="1464">
        <v>3740.0</v>
      </c>
      <c r="B3481" s="1463" t="s">
        <v>6730</v>
      </c>
      <c r="C3481" s="1463" t="s">
        <v>6731</v>
      </c>
      <c r="D3481" s="1469">
        <v>44985.0</v>
      </c>
      <c r="E3481" s="1470" t="s">
        <v>6732</v>
      </c>
      <c r="F3481" s="1471">
        <v>7.6397777E7</v>
      </c>
      <c r="G3481" s="1471">
        <v>7.6397777E7</v>
      </c>
      <c r="H3481" s="1472" t="b">
        <v>1</v>
      </c>
      <c r="I3481" s="1468" t="s">
        <v>244</v>
      </c>
      <c r="J3481" s="1472" t="b">
        <v>1</v>
      </c>
      <c r="K3481" s="1468" t="s">
        <v>5142</v>
      </c>
      <c r="L3481" s="1471">
        <v>6.620964333E9</v>
      </c>
      <c r="M3481" s="1463" t="s">
        <v>2571</v>
      </c>
      <c r="N3481" s="1474"/>
      <c r="O3481" s="1474"/>
      <c r="P3481" s="1463" t="s">
        <v>5176</v>
      </c>
    </row>
    <row r="3482" hidden="1">
      <c r="A3482" s="1464">
        <v>3741.0</v>
      </c>
      <c r="B3482" s="1463" t="s">
        <v>19932</v>
      </c>
      <c r="C3482" s="1463" t="s">
        <v>19932</v>
      </c>
      <c r="D3482" s="1469">
        <v>44986.0</v>
      </c>
      <c r="E3482" s="1470" t="s">
        <v>19933</v>
      </c>
      <c r="F3482" s="1471">
        <v>9.94949428E8</v>
      </c>
      <c r="G3482" s="1471">
        <v>9.94949428E8</v>
      </c>
      <c r="H3482" s="1472" t="b">
        <v>0</v>
      </c>
      <c r="I3482" s="1468" t="s">
        <v>76</v>
      </c>
      <c r="J3482" s="1472" t="b">
        <v>0</v>
      </c>
      <c r="K3482" s="1468" t="s">
        <v>6347</v>
      </c>
      <c r="L3482" s="1471">
        <v>6.6925624451E10</v>
      </c>
      <c r="M3482" s="1463" t="s">
        <v>2476</v>
      </c>
      <c r="N3482" s="1474"/>
      <c r="O3482" s="1474"/>
      <c r="P3482" s="1463" t="s">
        <v>2476</v>
      </c>
    </row>
    <row r="3483">
      <c r="A3483" s="1464">
        <v>3742.0</v>
      </c>
      <c r="B3483" s="1463" t="s">
        <v>6733</v>
      </c>
      <c r="C3483" s="1463" t="s">
        <v>6733</v>
      </c>
      <c r="D3483" s="1469">
        <v>44992.0</v>
      </c>
      <c r="E3483" s="1470" t="s">
        <v>6734</v>
      </c>
      <c r="F3483" s="1471">
        <v>8.12710092E8</v>
      </c>
      <c r="G3483" s="1471">
        <v>8.12710092E8</v>
      </c>
      <c r="H3483" s="1472" t="b">
        <v>1</v>
      </c>
      <c r="I3483" s="1468" t="s">
        <v>6735</v>
      </c>
      <c r="J3483" s="1472" t="b">
        <v>1</v>
      </c>
      <c r="K3483" s="1468" t="s">
        <v>5142</v>
      </c>
      <c r="L3483" s="1471">
        <v>6.620964333E9</v>
      </c>
      <c r="M3483" s="1463" t="s">
        <v>2464</v>
      </c>
      <c r="N3483" s="1474"/>
      <c r="O3483" s="1463" t="s">
        <v>5165</v>
      </c>
      <c r="P3483" s="1463" t="s">
        <v>2464</v>
      </c>
    </row>
    <row r="3484" hidden="1">
      <c r="A3484" s="1464">
        <v>3743.0</v>
      </c>
      <c r="B3484" s="1463" t="s">
        <v>19934</v>
      </c>
      <c r="C3484" s="1463" t="s">
        <v>19935</v>
      </c>
      <c r="D3484" s="1469">
        <v>44992.0</v>
      </c>
      <c r="E3484" s="1470" t="s">
        <v>19936</v>
      </c>
      <c r="F3484" s="1471">
        <v>9.85066224E8</v>
      </c>
      <c r="G3484" s="1471">
        <v>9.85066224E8</v>
      </c>
      <c r="H3484" s="1472" t="b">
        <v>0</v>
      </c>
      <c r="I3484" s="1468" t="s">
        <v>76</v>
      </c>
      <c r="J3484" s="1472" t="b">
        <v>0</v>
      </c>
      <c r="K3484" s="1468" t="s">
        <v>6347</v>
      </c>
      <c r="L3484" s="1471">
        <v>6.6925624451E10</v>
      </c>
      <c r="M3484" s="1463" t="s">
        <v>2426</v>
      </c>
      <c r="N3484" s="1463" t="s">
        <v>5102</v>
      </c>
      <c r="O3484" s="1463" t="s">
        <v>5102</v>
      </c>
      <c r="P3484" s="1463" t="s">
        <v>19937</v>
      </c>
    </row>
    <row r="3485" hidden="1">
      <c r="A3485" s="1464">
        <v>3744.0</v>
      </c>
      <c r="B3485" s="1463" t="s">
        <v>19938</v>
      </c>
      <c r="C3485" s="1463" t="s">
        <v>19939</v>
      </c>
      <c r="D3485" s="1469">
        <v>44992.0</v>
      </c>
      <c r="E3485" s="1470" t="s">
        <v>19940</v>
      </c>
      <c r="F3485" s="1471">
        <v>6.23546414E8</v>
      </c>
      <c r="G3485" s="1471">
        <v>6.23546414E8</v>
      </c>
      <c r="H3485" s="1472" t="b">
        <v>0</v>
      </c>
      <c r="I3485" s="1468" t="s">
        <v>76</v>
      </c>
      <c r="J3485" s="1472" t="b">
        <v>0</v>
      </c>
      <c r="K3485" s="1468" t="s">
        <v>5142</v>
      </c>
      <c r="L3485" s="1471">
        <v>6.620964333E9</v>
      </c>
      <c r="M3485" s="1463" t="s">
        <v>2464</v>
      </c>
      <c r="N3485" s="1463" t="s">
        <v>3864</v>
      </c>
      <c r="O3485" s="1463" t="s">
        <v>3864</v>
      </c>
      <c r="P3485" s="1463" t="s">
        <v>2464</v>
      </c>
    </row>
    <row r="3486">
      <c r="A3486" s="1464">
        <v>3745.0</v>
      </c>
      <c r="B3486" s="1463" t="s">
        <v>6736</v>
      </c>
      <c r="C3486" s="1463" t="s">
        <v>6737</v>
      </c>
      <c r="D3486" s="1469">
        <v>44986.0</v>
      </c>
      <c r="E3486" s="1470" t="s">
        <v>6738</v>
      </c>
      <c r="F3486" s="1471">
        <v>8.79993803E8</v>
      </c>
      <c r="G3486" s="1471">
        <v>8.79993803E8</v>
      </c>
      <c r="H3486" s="1472" t="b">
        <v>1</v>
      </c>
      <c r="I3486" s="1468" t="s">
        <v>76</v>
      </c>
      <c r="J3486" s="1472" t="b">
        <v>1</v>
      </c>
      <c r="K3486" s="1468" t="s">
        <v>5142</v>
      </c>
      <c r="L3486" s="1471">
        <v>6.620964333E9</v>
      </c>
      <c r="M3486" s="1463" t="s">
        <v>2659</v>
      </c>
      <c r="N3486" s="1463" t="s">
        <v>5182</v>
      </c>
      <c r="P3486" s="1463" t="s">
        <v>5183</v>
      </c>
    </row>
    <row r="3487" hidden="1">
      <c r="A3487" s="1464">
        <v>3746.0</v>
      </c>
      <c r="B3487" s="1463" t="s">
        <v>19941</v>
      </c>
      <c r="C3487" s="1463" t="s">
        <v>19942</v>
      </c>
      <c r="D3487" s="1469">
        <v>44988.0</v>
      </c>
      <c r="E3487" s="1470" t="s">
        <v>19943</v>
      </c>
      <c r="F3487" s="1471">
        <v>7.74297E7</v>
      </c>
      <c r="G3487" s="1471">
        <v>7.74297E7</v>
      </c>
      <c r="H3487" s="1472" t="b">
        <v>0</v>
      </c>
      <c r="I3487" s="1468" t="s">
        <v>5691</v>
      </c>
      <c r="J3487" s="1472" t="b">
        <v>1</v>
      </c>
      <c r="K3487" s="1468" t="s">
        <v>5142</v>
      </c>
      <c r="L3487" s="1471">
        <v>6.620964333E9</v>
      </c>
      <c r="M3487" s="1463" t="s">
        <v>2464</v>
      </c>
      <c r="N3487" s="1463" t="s">
        <v>5691</v>
      </c>
      <c r="O3487" s="1463" t="s">
        <v>5691</v>
      </c>
      <c r="P3487" s="1463" t="s">
        <v>2464</v>
      </c>
    </row>
    <row r="3488" hidden="1">
      <c r="A3488" s="1464">
        <v>3747.0</v>
      </c>
      <c r="B3488" s="1463" t="s">
        <v>19944</v>
      </c>
      <c r="C3488" s="1463" t="s">
        <v>19944</v>
      </c>
      <c r="D3488" s="1469">
        <v>44988.0</v>
      </c>
      <c r="E3488" s="1470" t="s">
        <v>19945</v>
      </c>
      <c r="F3488" s="1471">
        <v>2.0002217E7</v>
      </c>
      <c r="G3488" s="1471">
        <v>2.0002217E7</v>
      </c>
      <c r="H3488" s="1472" t="b">
        <v>0</v>
      </c>
      <c r="I3488" s="1468" t="s">
        <v>76</v>
      </c>
      <c r="J3488" s="1472" t="b">
        <v>0</v>
      </c>
      <c r="K3488" s="1468" t="s">
        <v>5142</v>
      </c>
      <c r="L3488" s="1471">
        <v>6.620964333E9</v>
      </c>
      <c r="M3488" s="1463" t="s">
        <v>2571</v>
      </c>
      <c r="N3488" s="1463" t="s">
        <v>5077</v>
      </c>
      <c r="O3488" s="1463" t="s">
        <v>5041</v>
      </c>
      <c r="P3488" s="1463" t="s">
        <v>5176</v>
      </c>
    </row>
    <row r="3489" hidden="1">
      <c r="A3489" s="1464">
        <v>3748.0</v>
      </c>
      <c r="B3489" s="1463" t="s">
        <v>19946</v>
      </c>
      <c r="C3489" s="1463" t="s">
        <v>19947</v>
      </c>
      <c r="D3489" s="1469">
        <v>44987.0</v>
      </c>
      <c r="E3489" s="1470" t="s">
        <v>19948</v>
      </c>
      <c r="F3489" s="1471">
        <v>9.62534393E8</v>
      </c>
      <c r="G3489" s="1471">
        <v>9.62534393E8</v>
      </c>
      <c r="H3489" s="1472" t="b">
        <v>0</v>
      </c>
      <c r="I3489" s="1468" t="s">
        <v>76</v>
      </c>
      <c r="J3489" s="1472" t="b">
        <v>0</v>
      </c>
      <c r="K3489" s="1468" t="s">
        <v>5142</v>
      </c>
      <c r="L3489" s="1471">
        <v>6.620964333E9</v>
      </c>
      <c r="M3489" s="1463" t="s">
        <v>2426</v>
      </c>
      <c r="N3489" s="1463" t="s">
        <v>7002</v>
      </c>
      <c r="O3489" s="1463" t="s">
        <v>5398</v>
      </c>
      <c r="P3489" s="1463" t="s">
        <v>2426</v>
      </c>
    </row>
    <row r="3490" hidden="1">
      <c r="A3490" s="1464">
        <v>3749.0</v>
      </c>
      <c r="B3490" s="1463" t="s">
        <v>19949</v>
      </c>
      <c r="C3490" s="1463" t="s">
        <v>19950</v>
      </c>
      <c r="D3490" s="1469">
        <v>44988.0</v>
      </c>
      <c r="E3490" s="1470" t="s">
        <v>19951</v>
      </c>
      <c r="F3490" s="1471">
        <v>7.74287E7</v>
      </c>
      <c r="G3490" s="1471">
        <v>7.74287E7</v>
      </c>
      <c r="H3490" s="1472" t="b">
        <v>0</v>
      </c>
      <c r="I3490" s="1468" t="s">
        <v>5691</v>
      </c>
      <c r="J3490" s="1472" t="b">
        <v>1</v>
      </c>
      <c r="K3490" s="1468" t="s">
        <v>5142</v>
      </c>
      <c r="L3490" s="1471">
        <v>6.620964333E9</v>
      </c>
      <c r="M3490" s="1463" t="s">
        <v>2464</v>
      </c>
      <c r="N3490" s="1463" t="s">
        <v>5691</v>
      </c>
      <c r="O3490" s="1463" t="s">
        <v>5691</v>
      </c>
      <c r="P3490" s="1463" t="s">
        <v>2464</v>
      </c>
    </row>
    <row r="3491" hidden="1">
      <c r="A3491" s="1464">
        <v>3750.0</v>
      </c>
      <c r="B3491" s="1463" t="s">
        <v>19952</v>
      </c>
      <c r="C3491" s="1463" t="s">
        <v>19953</v>
      </c>
      <c r="D3491" s="1469">
        <v>44988.0</v>
      </c>
      <c r="E3491" s="1470" t="s">
        <v>19954</v>
      </c>
      <c r="F3491" s="1471">
        <v>2.1153333E7</v>
      </c>
      <c r="G3491" s="1471">
        <v>2.1153333E7</v>
      </c>
      <c r="H3491" s="1472" t="b">
        <v>0</v>
      </c>
      <c r="I3491" s="1468" t="s">
        <v>76</v>
      </c>
      <c r="J3491" s="1472" t="b">
        <v>0</v>
      </c>
      <c r="K3491" s="1468" t="s">
        <v>5142</v>
      </c>
      <c r="L3491" s="1471">
        <v>6.620964333E9</v>
      </c>
      <c r="M3491" s="1463" t="s">
        <v>2476</v>
      </c>
      <c r="N3491" s="1463" t="s">
        <v>5065</v>
      </c>
      <c r="O3491" s="1463" t="s">
        <v>19955</v>
      </c>
      <c r="P3491" s="1463" t="s">
        <v>2476</v>
      </c>
    </row>
    <row r="3492" hidden="1">
      <c r="A3492" s="1464">
        <v>3751.0</v>
      </c>
      <c r="B3492" s="1463" t="s">
        <v>19956</v>
      </c>
      <c r="C3492" s="1463" t="s">
        <v>19956</v>
      </c>
      <c r="D3492" s="1469">
        <v>44995.0</v>
      </c>
      <c r="E3492" s="1470" t="s">
        <v>19957</v>
      </c>
      <c r="F3492" s="1471">
        <v>2.4760022E7</v>
      </c>
      <c r="G3492" s="1471">
        <v>2.4760022E7</v>
      </c>
      <c r="H3492" s="1472" t="b">
        <v>0</v>
      </c>
      <c r="I3492" s="1468" t="s">
        <v>76</v>
      </c>
      <c r="J3492" s="1472" t="b">
        <v>0</v>
      </c>
      <c r="K3492" s="1468" t="s">
        <v>6480</v>
      </c>
      <c r="L3492" s="1471">
        <v>6.6647253923E10</v>
      </c>
      <c r="M3492" s="1463" t="s">
        <v>2426</v>
      </c>
      <c r="N3492" s="1463" t="s">
        <v>5164</v>
      </c>
      <c r="O3492" s="1463" t="s">
        <v>5307</v>
      </c>
      <c r="P3492" s="1463" t="s">
        <v>2426</v>
      </c>
    </row>
    <row r="3493">
      <c r="A3493" s="1464">
        <v>3752.0</v>
      </c>
      <c r="B3493" s="1463" t="s">
        <v>6739</v>
      </c>
      <c r="C3493" s="1463" t="s">
        <v>6740</v>
      </c>
      <c r="D3493" s="1469">
        <v>44995.0</v>
      </c>
      <c r="E3493" s="1470" t="s">
        <v>6741</v>
      </c>
      <c r="F3493" s="1471">
        <v>2.2517552E7</v>
      </c>
      <c r="G3493" s="1471">
        <v>2.2517552E7</v>
      </c>
      <c r="H3493" s="1472" t="b">
        <v>1</v>
      </c>
      <c r="I3493" s="1468" t="s">
        <v>6742</v>
      </c>
      <c r="J3493" s="1472" t="b">
        <v>1</v>
      </c>
      <c r="K3493" s="1468" t="s">
        <v>5142</v>
      </c>
      <c r="L3493" s="1471">
        <v>6.620964333E9</v>
      </c>
      <c r="M3493" s="1463" t="s">
        <v>2659</v>
      </c>
      <c r="N3493" s="1463" t="s">
        <v>5089</v>
      </c>
      <c r="O3493" s="1474"/>
      <c r="P3493" s="1463" t="s">
        <v>2659</v>
      </c>
    </row>
    <row r="3494" hidden="1">
      <c r="A3494" s="1464">
        <v>3753.0</v>
      </c>
      <c r="B3494" s="1463" t="s">
        <v>19958</v>
      </c>
      <c r="C3494" s="1463" t="s">
        <v>19958</v>
      </c>
      <c r="D3494" s="1469">
        <v>45546.0</v>
      </c>
      <c r="E3494" s="1470" t="s">
        <v>19959</v>
      </c>
      <c r="F3494" s="1471">
        <v>2.1268866E7</v>
      </c>
      <c r="G3494" s="1471">
        <v>2.1268866E7</v>
      </c>
      <c r="H3494" s="1472" t="b">
        <v>0</v>
      </c>
      <c r="I3494" s="1468" t="s">
        <v>76</v>
      </c>
      <c r="J3494" s="1472" t="b">
        <v>0</v>
      </c>
      <c r="K3494" s="1468" t="s">
        <v>6480</v>
      </c>
      <c r="L3494" s="1471">
        <v>6.6647253923E10</v>
      </c>
      <c r="M3494" s="1463" t="s">
        <v>2426</v>
      </c>
      <c r="N3494" s="1463" t="s">
        <v>4962</v>
      </c>
      <c r="O3494" s="1474"/>
      <c r="P3494" s="1463" t="s">
        <v>2426</v>
      </c>
    </row>
    <row r="3495" hidden="1">
      <c r="A3495" s="1464">
        <v>3754.0</v>
      </c>
      <c r="B3495" s="1463" t="s">
        <v>19960</v>
      </c>
      <c r="C3495" s="1463" t="s">
        <v>19961</v>
      </c>
      <c r="D3495" s="1469">
        <v>44992.0</v>
      </c>
      <c r="E3495" s="1470" t="s">
        <v>19962</v>
      </c>
      <c r="F3495" s="1471">
        <v>9.82541642E8</v>
      </c>
      <c r="G3495" s="1471">
        <v>9.82541642E8</v>
      </c>
      <c r="H3495" s="1472" t="b">
        <v>0</v>
      </c>
      <c r="I3495" s="1468" t="s">
        <v>76</v>
      </c>
      <c r="J3495" s="1472" t="b">
        <v>0</v>
      </c>
      <c r="K3495" s="1468" t="s">
        <v>19963</v>
      </c>
      <c r="L3495" s="1471">
        <v>6.6957321546E10</v>
      </c>
      <c r="M3495" s="1463" t="s">
        <v>2464</v>
      </c>
      <c r="N3495" s="1463" t="s">
        <v>9167</v>
      </c>
      <c r="P3495" s="1463" t="s">
        <v>2464</v>
      </c>
    </row>
    <row r="3496">
      <c r="A3496" s="1464">
        <v>3755.0</v>
      </c>
      <c r="B3496" s="1463" t="s">
        <v>6743</v>
      </c>
      <c r="C3496" s="1463" t="s">
        <v>6744</v>
      </c>
      <c r="D3496" s="1469">
        <v>44995.0</v>
      </c>
      <c r="E3496" s="1470" t="s">
        <v>6745</v>
      </c>
      <c r="F3496" s="1471">
        <v>2.7143984E7</v>
      </c>
      <c r="G3496" s="1471">
        <v>2.7143984E7</v>
      </c>
      <c r="H3496" s="1472" t="b">
        <v>1</v>
      </c>
      <c r="I3496" s="1468" t="s">
        <v>76</v>
      </c>
      <c r="J3496" s="1472" t="b">
        <v>1</v>
      </c>
      <c r="K3496" s="1468" t="s">
        <v>5142</v>
      </c>
      <c r="L3496" s="1471">
        <v>6.620964333E9</v>
      </c>
      <c r="M3496" s="1463" t="s">
        <v>2426</v>
      </c>
      <c r="N3496" s="1463" t="s">
        <v>4945</v>
      </c>
      <c r="O3496" s="1463" t="s">
        <v>4945</v>
      </c>
      <c r="P3496" s="1463" t="s">
        <v>5188</v>
      </c>
    </row>
    <row r="3497">
      <c r="A3497" s="1464">
        <v>3756.0</v>
      </c>
      <c r="B3497" s="1463" t="s">
        <v>6746</v>
      </c>
      <c r="C3497" s="1463" t="s">
        <v>6747</v>
      </c>
      <c r="D3497" s="1469">
        <v>44992.0</v>
      </c>
      <c r="E3497" s="1470" t="s">
        <v>6748</v>
      </c>
      <c r="F3497" s="1471">
        <v>9.22598033E8</v>
      </c>
      <c r="G3497" s="1471">
        <v>9.22598033E8</v>
      </c>
      <c r="H3497" s="1472" t="b">
        <v>1</v>
      </c>
      <c r="I3497" s="1468" t="s">
        <v>76</v>
      </c>
      <c r="J3497" s="1472" t="b">
        <v>1</v>
      </c>
      <c r="K3497" s="1468" t="s">
        <v>5142</v>
      </c>
      <c r="L3497" s="1471">
        <v>6.620964333E9</v>
      </c>
      <c r="M3497" s="1463" t="s">
        <v>2432</v>
      </c>
      <c r="N3497" s="1474"/>
      <c r="O3497" s="1463" t="s">
        <v>5192</v>
      </c>
      <c r="P3497" s="1463" t="s">
        <v>2432</v>
      </c>
    </row>
    <row r="3498">
      <c r="A3498" s="1464">
        <v>3757.0</v>
      </c>
      <c r="B3498" s="1463" t="s">
        <v>6750</v>
      </c>
      <c r="C3498" s="1463" t="s">
        <v>6751</v>
      </c>
      <c r="D3498" s="1469">
        <v>44992.0</v>
      </c>
      <c r="E3498" s="1470" t="s">
        <v>6752</v>
      </c>
      <c r="F3498" s="1471">
        <v>9.45556895E8</v>
      </c>
      <c r="G3498" s="1471">
        <v>9.45556895E8</v>
      </c>
      <c r="H3498" s="1472" t="b">
        <v>1</v>
      </c>
      <c r="I3498" s="1468" t="s">
        <v>76</v>
      </c>
      <c r="J3498" s="1472" t="b">
        <v>1</v>
      </c>
      <c r="K3498" s="1468" t="s">
        <v>4936</v>
      </c>
      <c r="L3498" s="1471">
        <v>6.6909921784E10</v>
      </c>
      <c r="M3498" s="1463" t="s">
        <v>2432</v>
      </c>
      <c r="N3498" s="1463" t="s">
        <v>5196</v>
      </c>
      <c r="O3498" s="1463" t="s">
        <v>5196</v>
      </c>
      <c r="P3498" s="1463" t="s">
        <v>2432</v>
      </c>
    </row>
    <row r="3499" hidden="1">
      <c r="A3499" s="1464">
        <v>3758.0</v>
      </c>
      <c r="B3499" s="1463" t="s">
        <v>19964</v>
      </c>
      <c r="C3499" s="1463" t="s">
        <v>19965</v>
      </c>
      <c r="D3499" s="1469">
        <v>44992.0</v>
      </c>
      <c r="E3499" s="1470" t="s">
        <v>19966</v>
      </c>
      <c r="F3499" s="1471">
        <v>9.43451498E8</v>
      </c>
      <c r="G3499" s="1471">
        <v>9.43451498E8</v>
      </c>
      <c r="H3499" s="1472" t="b">
        <v>0</v>
      </c>
      <c r="I3499" s="1468" t="s">
        <v>76</v>
      </c>
      <c r="J3499" s="1472" t="b">
        <v>0</v>
      </c>
      <c r="K3499" s="1468" t="s">
        <v>5142</v>
      </c>
      <c r="L3499" s="1471">
        <v>6.620964333E9</v>
      </c>
      <c r="M3499" s="1463" t="s">
        <v>2464</v>
      </c>
      <c r="N3499" s="1463" t="s">
        <v>5143</v>
      </c>
      <c r="O3499" s="1463" t="s">
        <v>5633</v>
      </c>
      <c r="P3499" s="1463" t="s">
        <v>2464</v>
      </c>
    </row>
    <row r="3500" hidden="1">
      <c r="A3500" s="1464">
        <v>3759.0</v>
      </c>
      <c r="B3500" s="1463" t="s">
        <v>19967</v>
      </c>
      <c r="C3500" s="1463" t="s">
        <v>19968</v>
      </c>
      <c r="D3500" s="1469">
        <v>44994.0</v>
      </c>
      <c r="E3500" s="1470" t="s">
        <v>19969</v>
      </c>
      <c r="F3500" s="1471">
        <v>2.3928477E7</v>
      </c>
      <c r="G3500" s="1471">
        <v>2.3928477E7</v>
      </c>
      <c r="H3500" s="1472" t="b">
        <v>0</v>
      </c>
      <c r="I3500" s="1468" t="s">
        <v>76</v>
      </c>
      <c r="J3500" s="1472" t="b">
        <v>0</v>
      </c>
      <c r="K3500" s="1468" t="s">
        <v>7289</v>
      </c>
      <c r="L3500" s="1471">
        <v>6.665115069E10</v>
      </c>
      <c r="M3500" s="1463" t="s">
        <v>2432</v>
      </c>
      <c r="N3500" s="1463" t="s">
        <v>4930</v>
      </c>
      <c r="O3500" s="1474"/>
      <c r="P3500" s="1463" t="s">
        <v>2432</v>
      </c>
    </row>
    <row r="3501">
      <c r="A3501" s="1464">
        <v>3760.0</v>
      </c>
      <c r="B3501" s="1463" t="s">
        <v>6753</v>
      </c>
      <c r="C3501" s="1463" t="s">
        <v>6754</v>
      </c>
      <c r="D3501" s="1469">
        <v>44995.0</v>
      </c>
      <c r="E3501" s="1470" t="s">
        <v>6755</v>
      </c>
      <c r="F3501" s="1471">
        <v>9.23296629E8</v>
      </c>
      <c r="G3501" s="1471">
        <v>9.23296629E8</v>
      </c>
      <c r="H3501" s="1472" t="b">
        <v>1</v>
      </c>
      <c r="I3501" s="1468" t="s">
        <v>76</v>
      </c>
      <c r="J3501" s="1472" t="b">
        <v>1</v>
      </c>
      <c r="K3501" s="1468" t="s">
        <v>5142</v>
      </c>
      <c r="L3501" s="1471">
        <v>6.620964333E9</v>
      </c>
      <c r="M3501" s="1463" t="s">
        <v>2432</v>
      </c>
      <c r="N3501" s="1474"/>
      <c r="O3501" s="1463" t="s">
        <v>4960</v>
      </c>
      <c r="P3501" s="1463" t="s">
        <v>2432</v>
      </c>
    </row>
    <row r="3502">
      <c r="A3502" s="1464">
        <v>3761.0</v>
      </c>
      <c r="B3502" s="1463" t="s">
        <v>6756</v>
      </c>
      <c r="C3502" s="1463" t="s">
        <v>6757</v>
      </c>
      <c r="D3502" s="1469">
        <v>44998.0</v>
      </c>
      <c r="E3502" s="1470" t="s">
        <v>6758</v>
      </c>
      <c r="F3502" s="1471">
        <v>6.33933641E8</v>
      </c>
      <c r="G3502" s="1471">
        <v>6.33933641E8</v>
      </c>
      <c r="H3502" s="1472" t="b">
        <v>1</v>
      </c>
      <c r="I3502" s="1468" t="s">
        <v>76</v>
      </c>
      <c r="J3502" s="1472" t="b">
        <v>1</v>
      </c>
      <c r="K3502" s="1468" t="s">
        <v>4936</v>
      </c>
      <c r="L3502" s="1471">
        <v>6.6909921784E10</v>
      </c>
      <c r="M3502" s="1463" t="s">
        <v>2432</v>
      </c>
      <c r="N3502" s="1463" t="s">
        <v>5196</v>
      </c>
      <c r="O3502" s="1463" t="s">
        <v>5196</v>
      </c>
      <c r="P3502" s="1463" t="s">
        <v>2432</v>
      </c>
    </row>
    <row r="3503">
      <c r="A3503" s="1464">
        <v>3762.0</v>
      </c>
      <c r="B3503" s="1463" t="s">
        <v>6759</v>
      </c>
      <c r="C3503" s="1463" t="s">
        <v>6760</v>
      </c>
      <c r="D3503" s="1469">
        <v>44998.0</v>
      </c>
      <c r="E3503" s="1470" t="s">
        <v>6761</v>
      </c>
      <c r="F3503" s="1471">
        <v>6.33933645E8</v>
      </c>
      <c r="G3503" s="1471">
        <v>6.33933645E8</v>
      </c>
      <c r="H3503" s="1472" t="b">
        <v>1</v>
      </c>
      <c r="I3503" s="1468" t="s">
        <v>5541</v>
      </c>
      <c r="J3503" s="1472" t="b">
        <v>1</v>
      </c>
      <c r="K3503" s="1468" t="s">
        <v>4936</v>
      </c>
      <c r="L3503" s="1471">
        <v>6.6909921784E10</v>
      </c>
      <c r="M3503" s="1463" t="s">
        <v>2659</v>
      </c>
      <c r="N3503" s="1474"/>
      <c r="O3503" s="1463" t="s">
        <v>5041</v>
      </c>
      <c r="P3503" s="1463" t="s">
        <v>5183</v>
      </c>
    </row>
    <row r="3504">
      <c r="A3504" s="1464">
        <v>3763.0</v>
      </c>
      <c r="B3504" s="1463" t="s">
        <v>6762</v>
      </c>
      <c r="C3504" s="1463" t="s">
        <v>6763</v>
      </c>
      <c r="D3504" s="1469">
        <v>44994.0</v>
      </c>
      <c r="E3504" s="1470" t="s">
        <v>6764</v>
      </c>
      <c r="F3504" s="1471">
        <v>9.59155785E8</v>
      </c>
      <c r="G3504" s="1471">
        <v>9.59155785E8</v>
      </c>
      <c r="H3504" s="1472" t="b">
        <v>1</v>
      </c>
      <c r="I3504" s="1468" t="s">
        <v>76</v>
      </c>
      <c r="J3504" s="1472" t="b">
        <v>1</v>
      </c>
      <c r="K3504" s="1468" t="s">
        <v>5142</v>
      </c>
      <c r="L3504" s="1471">
        <v>6.620964333E9</v>
      </c>
      <c r="M3504" s="1463" t="s">
        <v>2659</v>
      </c>
      <c r="N3504" s="1463" t="s">
        <v>4954</v>
      </c>
      <c r="O3504" s="1463" t="s">
        <v>5209</v>
      </c>
      <c r="P3504" s="1463" t="s">
        <v>5183</v>
      </c>
    </row>
    <row r="3505">
      <c r="A3505" s="1464">
        <v>3764.0</v>
      </c>
      <c r="B3505" s="1463" t="s">
        <v>6765</v>
      </c>
      <c r="C3505" s="1463" t="s">
        <v>6765</v>
      </c>
      <c r="D3505" s="1469">
        <v>44999.0</v>
      </c>
      <c r="E3505" s="1470" t="s">
        <v>6766</v>
      </c>
      <c r="F3505" s="1471">
        <v>2.6512E7</v>
      </c>
      <c r="G3505" s="1471">
        <v>2.6512E7</v>
      </c>
      <c r="H3505" s="1472" t="b">
        <v>1</v>
      </c>
      <c r="I3505" s="1468" t="s">
        <v>76</v>
      </c>
      <c r="J3505" s="1472" t="b">
        <v>1</v>
      </c>
      <c r="K3505" s="1468" t="s">
        <v>5142</v>
      </c>
      <c r="L3505" s="1471">
        <v>6.620964333E9</v>
      </c>
      <c r="M3505" s="1463" t="s">
        <v>2659</v>
      </c>
      <c r="N3505" s="1463" t="s">
        <v>5212</v>
      </c>
      <c r="O3505" s="1463" t="s">
        <v>5213</v>
      </c>
      <c r="P3505" s="1463" t="s">
        <v>5183</v>
      </c>
    </row>
    <row r="3506">
      <c r="A3506" s="1464">
        <v>3765.0</v>
      </c>
      <c r="B3506" s="1463" t="s">
        <v>6767</v>
      </c>
      <c r="C3506" s="1463" t="s">
        <v>6768</v>
      </c>
      <c r="D3506" s="1469">
        <v>44998.0</v>
      </c>
      <c r="E3506" s="1470" t="s">
        <v>6769</v>
      </c>
      <c r="F3506" s="1471">
        <v>7.6372111E7</v>
      </c>
      <c r="G3506" s="1471">
        <v>7.6372111E7</v>
      </c>
      <c r="H3506" s="1472" t="b">
        <v>1</v>
      </c>
      <c r="I3506" s="1468" t="s">
        <v>244</v>
      </c>
      <c r="J3506" s="1472" t="b">
        <v>1</v>
      </c>
      <c r="K3506" s="1468" t="s">
        <v>5142</v>
      </c>
      <c r="L3506" s="1471">
        <v>6.620964333E9</v>
      </c>
      <c r="M3506" s="1463" t="s">
        <v>2659</v>
      </c>
      <c r="N3506" s="1474"/>
      <c r="O3506" s="1463" t="s">
        <v>4954</v>
      </c>
      <c r="P3506" s="1463" t="s">
        <v>5183</v>
      </c>
    </row>
    <row r="3507">
      <c r="A3507" s="1464">
        <v>3766.0</v>
      </c>
      <c r="B3507" s="1463" t="s">
        <v>6770</v>
      </c>
      <c r="C3507" s="1463" t="s">
        <v>6771</v>
      </c>
      <c r="D3507" s="1469">
        <v>44993.0</v>
      </c>
      <c r="E3507" s="1470" t="s">
        <v>6772</v>
      </c>
      <c r="F3507" s="1471">
        <v>9.32600547E8</v>
      </c>
      <c r="G3507" s="1471">
        <v>9.32600547E8</v>
      </c>
      <c r="H3507" s="1472" t="b">
        <v>1</v>
      </c>
      <c r="I3507" s="1468" t="s">
        <v>76</v>
      </c>
      <c r="J3507" s="1472" t="b">
        <v>1</v>
      </c>
      <c r="K3507" s="1468" t="s">
        <v>5142</v>
      </c>
      <c r="L3507" s="1471">
        <v>6.620964333E9</v>
      </c>
      <c r="M3507" s="1463" t="s">
        <v>2461</v>
      </c>
      <c r="N3507" s="1474"/>
      <c r="O3507" s="1463" t="s">
        <v>4931</v>
      </c>
      <c r="P3507" s="1463" t="s">
        <v>5220</v>
      </c>
    </row>
    <row r="3508">
      <c r="A3508" s="1464">
        <v>3767.0</v>
      </c>
      <c r="B3508" s="1463" t="s">
        <v>6773</v>
      </c>
      <c r="C3508" s="1463" t="s">
        <v>6774</v>
      </c>
      <c r="D3508" s="1469">
        <v>44994.0</v>
      </c>
      <c r="E3508" s="1470" t="s">
        <v>6775</v>
      </c>
      <c r="F3508" s="1471">
        <v>3.2297298E7</v>
      </c>
      <c r="G3508" s="1471">
        <v>3.2297298E7</v>
      </c>
      <c r="H3508" s="1472" t="b">
        <v>1</v>
      </c>
      <c r="I3508" s="1468" t="s">
        <v>6399</v>
      </c>
      <c r="J3508" s="1472" t="b">
        <v>1</v>
      </c>
      <c r="K3508" s="1468" t="s">
        <v>5142</v>
      </c>
      <c r="L3508" s="1471">
        <v>6.620964333E9</v>
      </c>
      <c r="M3508" s="1463" t="s">
        <v>2432</v>
      </c>
      <c r="N3508" s="1463" t="s">
        <v>5224</v>
      </c>
      <c r="O3508" s="1463" t="s">
        <v>4945</v>
      </c>
      <c r="P3508" s="1463" t="s">
        <v>2432</v>
      </c>
    </row>
    <row r="3509" hidden="1">
      <c r="A3509" s="1464">
        <v>3768.0</v>
      </c>
      <c r="B3509" s="1463" t="s">
        <v>19970</v>
      </c>
      <c r="C3509" s="1463"/>
      <c r="D3509" s="1469">
        <v>44993.0</v>
      </c>
      <c r="E3509" s="1470" t="s">
        <v>19971</v>
      </c>
      <c r="F3509" s="1471">
        <v>6.6889796499E10</v>
      </c>
      <c r="G3509" s="1471">
        <v>6.6999796593E10</v>
      </c>
      <c r="H3509" s="1472" t="b">
        <v>0</v>
      </c>
      <c r="I3509" s="1468" t="s">
        <v>76</v>
      </c>
      <c r="J3509" s="1472" t="b">
        <v>1</v>
      </c>
      <c r="K3509" s="1473"/>
      <c r="L3509" s="1473"/>
      <c r="M3509" s="1463" t="s">
        <v>5164</v>
      </c>
      <c r="N3509" s="1463" t="s">
        <v>5164</v>
      </c>
      <c r="P3509" s="1474"/>
    </row>
    <row r="3510">
      <c r="A3510" s="1464">
        <v>3769.0</v>
      </c>
      <c r="B3510" s="1463" t="s">
        <v>6776</v>
      </c>
      <c r="C3510" s="1463" t="s">
        <v>6776</v>
      </c>
      <c r="D3510" s="1469">
        <v>44999.0</v>
      </c>
      <c r="E3510" s="1470" t="s">
        <v>6777</v>
      </c>
      <c r="F3510" s="1471">
        <v>2.6512E7</v>
      </c>
      <c r="G3510" s="1471">
        <v>2.6512E7</v>
      </c>
      <c r="H3510" s="1472" t="b">
        <v>1</v>
      </c>
      <c r="I3510" s="1468" t="s">
        <v>76</v>
      </c>
      <c r="J3510" s="1472" t="b">
        <v>1</v>
      </c>
      <c r="K3510" s="1468" t="s">
        <v>5142</v>
      </c>
      <c r="L3510" s="1471">
        <v>6.620964333E9</v>
      </c>
      <c r="M3510" s="1463" t="s">
        <v>2432</v>
      </c>
      <c r="N3510" s="1463" t="s">
        <v>5228</v>
      </c>
      <c r="O3510" s="1463" t="s">
        <v>5229</v>
      </c>
      <c r="P3510" s="1463" t="s">
        <v>2432</v>
      </c>
    </row>
    <row r="3511">
      <c r="A3511" s="1464">
        <v>3770.0</v>
      </c>
      <c r="B3511" s="1463" t="s">
        <v>6778</v>
      </c>
      <c r="C3511" s="1463" t="s">
        <v>6778</v>
      </c>
      <c r="D3511" s="1469">
        <v>44995.0</v>
      </c>
      <c r="E3511" s="1470" t="s">
        <v>6779</v>
      </c>
      <c r="F3511" s="1471">
        <v>9.36696519E8</v>
      </c>
      <c r="G3511" s="1471">
        <v>9.36696519E8</v>
      </c>
      <c r="H3511" s="1472" t="b">
        <v>1</v>
      </c>
      <c r="I3511" s="1468" t="s">
        <v>76</v>
      </c>
      <c r="J3511" s="1472" t="b">
        <v>1</v>
      </c>
      <c r="K3511" s="1468" t="s">
        <v>4936</v>
      </c>
      <c r="L3511" s="1471">
        <v>6.6909921784E10</v>
      </c>
      <c r="M3511" s="1463" t="s">
        <v>2464</v>
      </c>
      <c r="N3511" s="1463" t="s">
        <v>5126</v>
      </c>
      <c r="O3511" s="1463" t="s">
        <v>5126</v>
      </c>
      <c r="P3511" s="1463" t="s">
        <v>2464</v>
      </c>
    </row>
    <row r="3512" hidden="1">
      <c r="A3512" s="1464">
        <v>3771.0</v>
      </c>
      <c r="B3512" s="1463" t="s">
        <v>19972</v>
      </c>
      <c r="C3512" s="1463" t="s">
        <v>19972</v>
      </c>
      <c r="D3512" s="1469">
        <v>44995.0</v>
      </c>
      <c r="E3512" s="1470" t="s">
        <v>19973</v>
      </c>
      <c r="F3512" s="1471">
        <v>2.2547956E7</v>
      </c>
      <c r="G3512" s="1471">
        <v>2.2547956E7</v>
      </c>
      <c r="H3512" s="1472" t="b">
        <v>0</v>
      </c>
      <c r="I3512" s="1468" t="s">
        <v>76</v>
      </c>
      <c r="J3512" s="1472" t="b">
        <v>1</v>
      </c>
      <c r="K3512" s="1468" t="s">
        <v>5142</v>
      </c>
      <c r="L3512" s="1471">
        <v>6.620964333E9</v>
      </c>
      <c r="M3512" s="1463" t="s">
        <v>2464</v>
      </c>
      <c r="N3512" s="1463" t="s">
        <v>4954</v>
      </c>
      <c r="O3512" s="1463" t="s">
        <v>4954</v>
      </c>
      <c r="P3512" s="1463" t="s">
        <v>2464</v>
      </c>
    </row>
    <row r="3513" hidden="1">
      <c r="A3513" s="1464">
        <v>3772.0</v>
      </c>
      <c r="B3513" s="1463" t="s">
        <v>19974</v>
      </c>
      <c r="C3513" s="1463" t="s">
        <v>19975</v>
      </c>
      <c r="D3513" s="1469">
        <v>44998.0</v>
      </c>
      <c r="E3513" s="1470" t="s">
        <v>19976</v>
      </c>
      <c r="F3513" s="1471">
        <v>2.6150555E7</v>
      </c>
      <c r="G3513" s="1471">
        <v>2.6150555E7</v>
      </c>
      <c r="H3513" s="1472" t="b">
        <v>0</v>
      </c>
      <c r="I3513" s="1468" t="s">
        <v>76</v>
      </c>
      <c r="J3513" s="1472" t="b">
        <v>0</v>
      </c>
      <c r="K3513" s="1468" t="s">
        <v>5142</v>
      </c>
      <c r="L3513" s="1471">
        <v>6.620964333E9</v>
      </c>
      <c r="M3513" s="1463" t="s">
        <v>2426</v>
      </c>
      <c r="N3513" s="1463" t="s">
        <v>4937</v>
      </c>
      <c r="O3513" s="1463" t="s">
        <v>4954</v>
      </c>
      <c r="P3513" s="1463" t="s">
        <v>5582</v>
      </c>
    </row>
    <row r="3514" hidden="1">
      <c r="A3514" s="1464">
        <v>3773.0</v>
      </c>
      <c r="B3514" s="1463" t="s">
        <v>19977</v>
      </c>
      <c r="C3514" s="1463" t="s">
        <v>19978</v>
      </c>
      <c r="D3514" s="1469">
        <v>44994.0</v>
      </c>
      <c r="E3514" s="1470" t="s">
        <v>19979</v>
      </c>
      <c r="F3514" s="1471">
        <v>6.6928052705E10</v>
      </c>
      <c r="G3514" s="1471">
        <v>6.6928052705E10</v>
      </c>
      <c r="H3514" s="1472" t="b">
        <v>0</v>
      </c>
      <c r="I3514" s="1468" t="s">
        <v>76</v>
      </c>
      <c r="J3514" s="1472" t="b">
        <v>1</v>
      </c>
      <c r="K3514" s="1473"/>
      <c r="L3514" s="1473"/>
      <c r="M3514" s="1474"/>
      <c r="N3514" s="1474"/>
      <c r="O3514" s="1474"/>
      <c r="P3514" s="1474"/>
    </row>
    <row r="3515" hidden="1">
      <c r="A3515" s="1464">
        <v>3774.0</v>
      </c>
      <c r="B3515" s="1463" t="s">
        <v>19980</v>
      </c>
      <c r="C3515" s="1463" t="s">
        <v>19981</v>
      </c>
      <c r="D3515" s="1469">
        <v>44998.0</v>
      </c>
      <c r="E3515" s="1470" t="s">
        <v>19982</v>
      </c>
      <c r="F3515" s="1471">
        <v>9.22958549E8</v>
      </c>
      <c r="G3515" s="1471">
        <v>9.22958549E8</v>
      </c>
      <c r="H3515" s="1472" t="b">
        <v>0</v>
      </c>
      <c r="I3515" s="1468" t="s">
        <v>76</v>
      </c>
      <c r="J3515" s="1472" t="b">
        <v>0</v>
      </c>
      <c r="K3515" s="1468" t="s">
        <v>5142</v>
      </c>
      <c r="L3515" s="1471">
        <v>6.620964333E9</v>
      </c>
      <c r="M3515" s="1463" t="s">
        <v>2432</v>
      </c>
      <c r="N3515" s="1463" t="s">
        <v>7123</v>
      </c>
      <c r="O3515" s="1474"/>
      <c r="P3515" s="1463" t="s">
        <v>2432</v>
      </c>
    </row>
    <row r="3516" hidden="1">
      <c r="A3516" s="1464">
        <v>3775.0</v>
      </c>
      <c r="B3516" s="1463" t="s">
        <v>19983</v>
      </c>
      <c r="C3516" s="1463" t="s">
        <v>19984</v>
      </c>
      <c r="D3516" s="1469">
        <v>44999.0</v>
      </c>
      <c r="E3516" s="1470" t="s">
        <v>19985</v>
      </c>
      <c r="F3516" s="1471">
        <v>2.7172737E7</v>
      </c>
      <c r="G3516" s="1471">
        <v>2.7172737E7</v>
      </c>
      <c r="H3516" s="1472" t="b">
        <v>0</v>
      </c>
      <c r="I3516" s="1468" t="s">
        <v>76</v>
      </c>
      <c r="J3516" s="1472" t="b">
        <v>0</v>
      </c>
      <c r="K3516" s="1468" t="s">
        <v>5142</v>
      </c>
      <c r="L3516" s="1471">
        <v>6.620964333E9</v>
      </c>
      <c r="M3516" s="1463" t="s">
        <v>2464</v>
      </c>
      <c r="N3516" s="1463" t="s">
        <v>8535</v>
      </c>
      <c r="O3516" s="1463" t="s">
        <v>5229</v>
      </c>
      <c r="P3516" s="1463" t="s">
        <v>2464</v>
      </c>
    </row>
    <row r="3517" hidden="1">
      <c r="A3517" s="1464">
        <v>3776.0</v>
      </c>
      <c r="B3517" s="1463" t="s">
        <v>19986</v>
      </c>
      <c r="C3517" s="1463" t="s">
        <v>19986</v>
      </c>
      <c r="D3517" s="1469">
        <v>44803.0</v>
      </c>
      <c r="E3517" s="1470" t="s">
        <v>19987</v>
      </c>
      <c r="F3517" s="1471">
        <v>4.4634678E7</v>
      </c>
      <c r="G3517" s="1471">
        <v>4.4634678E7</v>
      </c>
      <c r="H3517" s="1472" t="b">
        <v>0</v>
      </c>
      <c r="I3517" s="1468" t="s">
        <v>6358</v>
      </c>
      <c r="J3517" s="1472" t="b">
        <v>1</v>
      </c>
      <c r="K3517" s="1468" t="s">
        <v>16044</v>
      </c>
      <c r="L3517" s="1471">
        <v>6.6629264222E10</v>
      </c>
      <c r="M3517" s="1474"/>
      <c r="N3517" s="1474"/>
      <c r="O3517" s="1474"/>
      <c r="P3517" s="1474"/>
    </row>
    <row r="3518" hidden="1">
      <c r="A3518" s="1464">
        <v>3777.0</v>
      </c>
      <c r="B3518" s="1463" t="s">
        <v>17040</v>
      </c>
      <c r="C3518" s="1463" t="s">
        <v>17040</v>
      </c>
      <c r="D3518" s="1469">
        <v>44567.0</v>
      </c>
      <c r="E3518" s="1470" t="s">
        <v>19988</v>
      </c>
      <c r="F3518" s="1471">
        <v>7.63723E7</v>
      </c>
      <c r="G3518" s="1471">
        <v>7.63723E7</v>
      </c>
      <c r="H3518" s="1472" t="b">
        <v>0</v>
      </c>
      <c r="I3518" s="1468" t="s">
        <v>244</v>
      </c>
      <c r="J3518" s="1472" t="b">
        <v>1</v>
      </c>
      <c r="K3518" s="1468" t="s">
        <v>14736</v>
      </c>
      <c r="L3518" s="1471">
        <v>6.6944964881E10</v>
      </c>
      <c r="M3518" s="1474"/>
      <c r="N3518" s="1474"/>
      <c r="O3518" s="1474"/>
      <c r="P3518" s="1474"/>
    </row>
    <row r="3519" hidden="1">
      <c r="A3519" s="1464">
        <v>3778.0</v>
      </c>
      <c r="B3519" s="1463" t="s">
        <v>19989</v>
      </c>
      <c r="C3519" s="1463" t="s">
        <v>19990</v>
      </c>
      <c r="D3519" s="1469">
        <v>44995.0</v>
      </c>
      <c r="E3519" s="1470" t="s">
        <v>19991</v>
      </c>
      <c r="F3519" s="1471">
        <v>2.2077E7</v>
      </c>
      <c r="G3519" s="1471">
        <v>2.2077E7</v>
      </c>
      <c r="H3519" s="1472" t="b">
        <v>0</v>
      </c>
      <c r="I3519" s="1468" t="s">
        <v>76</v>
      </c>
      <c r="J3519" s="1472" t="b">
        <v>0</v>
      </c>
      <c r="K3519" s="1468" t="s">
        <v>5142</v>
      </c>
      <c r="L3519" s="1471">
        <v>6.620964333E9</v>
      </c>
      <c r="M3519" s="1463" t="s">
        <v>2464</v>
      </c>
      <c r="N3519" s="1463" t="s">
        <v>5089</v>
      </c>
      <c r="O3519" s="1474"/>
      <c r="P3519" s="1463" t="s">
        <v>2464</v>
      </c>
    </row>
    <row r="3520" hidden="1">
      <c r="A3520" s="1464">
        <v>3779.0</v>
      </c>
      <c r="B3520" s="1463" t="s">
        <v>19992</v>
      </c>
      <c r="C3520" s="1463" t="s">
        <v>19993</v>
      </c>
      <c r="D3520" s="1469">
        <v>45006.0</v>
      </c>
      <c r="E3520" s="1470" t="s">
        <v>19994</v>
      </c>
      <c r="F3520" s="1471">
        <v>9.67983659E8</v>
      </c>
      <c r="G3520" s="1471">
        <v>9.67983659E8</v>
      </c>
      <c r="H3520" s="1472" t="b">
        <v>0</v>
      </c>
      <c r="I3520" s="1468" t="s">
        <v>263</v>
      </c>
      <c r="J3520" s="1472" t="b">
        <v>0</v>
      </c>
      <c r="K3520" s="1468" t="s">
        <v>5142</v>
      </c>
      <c r="L3520" s="1471">
        <v>6.620964333E9</v>
      </c>
      <c r="M3520" s="1463" t="s">
        <v>3363</v>
      </c>
      <c r="N3520" s="1463" t="s">
        <v>263</v>
      </c>
      <c r="O3520" s="1463" t="s">
        <v>263</v>
      </c>
      <c r="P3520" s="1463" t="s">
        <v>3363</v>
      </c>
    </row>
    <row r="3521" hidden="1">
      <c r="A3521" s="1464">
        <v>3780.0</v>
      </c>
      <c r="B3521" s="1463" t="s">
        <v>19995</v>
      </c>
      <c r="C3521" s="1463" t="s">
        <v>19996</v>
      </c>
      <c r="D3521" s="1469">
        <v>45006.0</v>
      </c>
      <c r="E3521" s="1470" t="s">
        <v>19997</v>
      </c>
      <c r="F3521" s="1471">
        <v>8.13444851E8</v>
      </c>
      <c r="G3521" s="1471">
        <v>8.13444851E8</v>
      </c>
      <c r="H3521" s="1472" t="b">
        <v>0</v>
      </c>
      <c r="I3521" s="1468" t="s">
        <v>76</v>
      </c>
      <c r="J3521" s="1472" t="b">
        <v>0</v>
      </c>
      <c r="K3521" s="1468" t="s">
        <v>5142</v>
      </c>
      <c r="L3521" s="1471">
        <v>6.620964333E9</v>
      </c>
      <c r="M3521" s="1463" t="s">
        <v>2426</v>
      </c>
      <c r="N3521" s="1463" t="s">
        <v>6473</v>
      </c>
      <c r="P3521" s="1463" t="s">
        <v>2426</v>
      </c>
    </row>
    <row r="3522" hidden="1">
      <c r="A3522" s="1464">
        <v>3781.0</v>
      </c>
      <c r="B3522" s="1463" t="s">
        <v>19998</v>
      </c>
      <c r="C3522" s="1463" t="s">
        <v>19999</v>
      </c>
      <c r="D3522" s="1469">
        <v>45019.0</v>
      </c>
      <c r="E3522" s="1470" t="s">
        <v>20000</v>
      </c>
      <c r="F3522" s="1471">
        <v>9.34794999E8</v>
      </c>
      <c r="G3522" s="1471">
        <v>9.34794999E8</v>
      </c>
      <c r="H3522" s="1472" t="b">
        <v>0</v>
      </c>
      <c r="I3522" s="1468" t="s">
        <v>76</v>
      </c>
      <c r="J3522" s="1472" t="b">
        <v>1</v>
      </c>
      <c r="K3522" s="1468" t="s">
        <v>5142</v>
      </c>
      <c r="L3522" s="1471">
        <v>6.620964333E9</v>
      </c>
      <c r="M3522" s="1463" t="s">
        <v>2432</v>
      </c>
      <c r="N3522" s="1463" t="s">
        <v>7002</v>
      </c>
      <c r="O3522" s="1463" t="s">
        <v>5398</v>
      </c>
      <c r="P3522" s="1463" t="s">
        <v>2432</v>
      </c>
    </row>
    <row r="3523" hidden="1">
      <c r="A3523" s="1464">
        <v>3782.0</v>
      </c>
      <c r="B3523" s="1463" t="s">
        <v>20001</v>
      </c>
      <c r="C3523" s="1463" t="s">
        <v>20001</v>
      </c>
      <c r="D3523" s="1469">
        <v>44998.0</v>
      </c>
      <c r="E3523" s="1470" t="s">
        <v>20002</v>
      </c>
      <c r="F3523" s="1471">
        <v>6.33316262E8</v>
      </c>
      <c r="G3523" s="1471">
        <v>6.33316262E8</v>
      </c>
      <c r="H3523" s="1472" t="b">
        <v>0</v>
      </c>
      <c r="I3523" s="1468" t="s">
        <v>76</v>
      </c>
      <c r="J3523" s="1472" t="b">
        <v>1</v>
      </c>
      <c r="K3523" s="1468" t="s">
        <v>5142</v>
      </c>
      <c r="L3523" s="1471">
        <v>6.620964333E9</v>
      </c>
      <c r="M3523" s="1463" t="s">
        <v>2659</v>
      </c>
      <c r="N3523" s="1463" t="s">
        <v>6274</v>
      </c>
      <c r="O3523" s="1463" t="s">
        <v>5370</v>
      </c>
      <c r="P3523" s="1463" t="s">
        <v>2659</v>
      </c>
    </row>
    <row r="3524" hidden="1">
      <c r="A3524" s="1464">
        <v>3783.0</v>
      </c>
      <c r="B3524" s="1463" t="s">
        <v>20003</v>
      </c>
      <c r="C3524" s="1463" t="s">
        <v>20003</v>
      </c>
      <c r="D3524" s="1469">
        <v>45000.0</v>
      </c>
      <c r="E3524" s="1470" t="s">
        <v>20004</v>
      </c>
      <c r="F3524" s="1471">
        <v>2.2547956E7</v>
      </c>
      <c r="G3524" s="1471">
        <v>2.2547956E7</v>
      </c>
      <c r="H3524" s="1472" t="b">
        <v>0</v>
      </c>
      <c r="I3524" s="1468" t="s">
        <v>76</v>
      </c>
      <c r="J3524" s="1472" t="b">
        <v>1</v>
      </c>
      <c r="K3524" s="1468" t="s">
        <v>5142</v>
      </c>
      <c r="L3524" s="1471">
        <v>6.620964333E9</v>
      </c>
      <c r="M3524" s="1463" t="s">
        <v>2464</v>
      </c>
      <c r="N3524" s="1463" t="s">
        <v>4954</v>
      </c>
      <c r="O3524" s="1463" t="s">
        <v>4954</v>
      </c>
      <c r="P3524" s="1463" t="s">
        <v>2464</v>
      </c>
    </row>
    <row r="3525" hidden="1">
      <c r="A3525" s="1464">
        <v>3784.0</v>
      </c>
      <c r="B3525" s="1463" t="s">
        <v>20005</v>
      </c>
      <c r="C3525" s="1463" t="s">
        <v>20006</v>
      </c>
      <c r="D3525" s="1469">
        <v>45000.0</v>
      </c>
      <c r="E3525" s="1470" t="s">
        <v>20007</v>
      </c>
      <c r="F3525" s="1471">
        <v>6.5119054E8</v>
      </c>
      <c r="G3525" s="1471">
        <v>6.5119054E8</v>
      </c>
      <c r="H3525" s="1472" t="b">
        <v>0</v>
      </c>
      <c r="I3525" s="1468" t="s">
        <v>76</v>
      </c>
      <c r="J3525" s="1472" t="b">
        <v>0</v>
      </c>
      <c r="K3525" s="1468" t="s">
        <v>7903</v>
      </c>
      <c r="L3525" s="1471">
        <v>6.6851439483E10</v>
      </c>
      <c r="M3525" s="1463" t="s">
        <v>2426</v>
      </c>
      <c r="N3525" s="1463" t="s">
        <v>5101</v>
      </c>
      <c r="O3525" s="1474"/>
      <c r="P3525" s="1463" t="s">
        <v>2426</v>
      </c>
    </row>
    <row r="3526">
      <c r="A3526" s="1464">
        <v>3785.0</v>
      </c>
      <c r="B3526" s="1463" t="s">
        <v>6780</v>
      </c>
      <c r="C3526" s="1463" t="s">
        <v>6781</v>
      </c>
      <c r="D3526" s="1469">
        <v>45003.0</v>
      </c>
      <c r="E3526" s="1470" t="s">
        <v>6782</v>
      </c>
      <c r="F3526" s="1471">
        <v>9.91523089E8</v>
      </c>
      <c r="G3526" s="1471">
        <v>9.91523089E8</v>
      </c>
      <c r="H3526" s="1472" t="b">
        <v>1</v>
      </c>
      <c r="I3526" s="1468" t="s">
        <v>76</v>
      </c>
      <c r="J3526" s="1472" t="b">
        <v>1</v>
      </c>
      <c r="K3526" s="1468" t="s">
        <v>1077</v>
      </c>
      <c r="L3526" s="1471">
        <v>6.6618258585E10</v>
      </c>
      <c r="M3526" s="1463" t="s">
        <v>2464</v>
      </c>
      <c r="N3526" s="1474"/>
      <c r="O3526" s="1463" t="s">
        <v>5235</v>
      </c>
      <c r="P3526" s="1463" t="s">
        <v>5236</v>
      </c>
    </row>
    <row r="3527">
      <c r="A3527" s="1464">
        <v>3786.0</v>
      </c>
      <c r="B3527" s="1463" t="s">
        <v>363</v>
      </c>
      <c r="C3527" s="1463" t="s">
        <v>6783</v>
      </c>
      <c r="D3527" s="1469">
        <v>45003.0</v>
      </c>
      <c r="E3527" s="1470" t="s">
        <v>6784</v>
      </c>
      <c r="F3527" s="1471">
        <v>9.91204893E8</v>
      </c>
      <c r="G3527" s="1471">
        <v>9.91204893E8</v>
      </c>
      <c r="H3527" s="1472" t="b">
        <v>1</v>
      </c>
      <c r="I3527" s="1468" t="s">
        <v>76</v>
      </c>
      <c r="J3527" s="1472" t="b">
        <v>1</v>
      </c>
      <c r="K3527" s="1468" t="s">
        <v>1077</v>
      </c>
      <c r="L3527" s="1471">
        <v>6.6618258585E10</v>
      </c>
      <c r="M3527" s="1463" t="s">
        <v>2432</v>
      </c>
      <c r="N3527" s="1474"/>
      <c r="O3527" s="1463" t="s">
        <v>4994</v>
      </c>
      <c r="P3527" s="1463" t="s">
        <v>2432</v>
      </c>
    </row>
    <row r="3528" hidden="1">
      <c r="A3528" s="1464">
        <v>3787.0</v>
      </c>
      <c r="B3528" s="1463" t="s">
        <v>20008</v>
      </c>
      <c r="C3528" s="1463" t="s">
        <v>20009</v>
      </c>
      <c r="D3528" s="1469">
        <v>45005.0</v>
      </c>
      <c r="E3528" s="1470" t="s">
        <v>20010</v>
      </c>
      <c r="F3528" s="1471">
        <v>6.42321818E8</v>
      </c>
      <c r="G3528" s="1471">
        <v>6.42321818E8</v>
      </c>
      <c r="H3528" s="1472" t="b">
        <v>0</v>
      </c>
      <c r="I3528" s="1468" t="s">
        <v>76</v>
      </c>
      <c r="J3528" s="1472" t="b">
        <v>0</v>
      </c>
      <c r="K3528" s="1468" t="s">
        <v>5142</v>
      </c>
      <c r="L3528" s="1471">
        <v>6.620964333E9</v>
      </c>
      <c r="M3528" s="1463" t="s">
        <v>2426</v>
      </c>
      <c r="N3528" s="1463" t="s">
        <v>5196</v>
      </c>
      <c r="O3528" s="1463" t="s">
        <v>5196</v>
      </c>
      <c r="P3528" s="1463" t="s">
        <v>4970</v>
      </c>
    </row>
    <row r="3529">
      <c r="A3529" s="1464">
        <v>3788.0</v>
      </c>
      <c r="B3529" s="1463" t="s">
        <v>6785</v>
      </c>
      <c r="C3529" s="1463" t="s">
        <v>6786</v>
      </c>
      <c r="D3529" s="1469">
        <v>45000.0</v>
      </c>
      <c r="E3529" s="1470" t="s">
        <v>6787</v>
      </c>
      <c r="F3529" s="1471">
        <v>8.15279033E8</v>
      </c>
      <c r="G3529" s="1471">
        <v>8.15279033E8</v>
      </c>
      <c r="H3529" s="1472" t="b">
        <v>1</v>
      </c>
      <c r="I3529" s="1468" t="s">
        <v>6399</v>
      </c>
      <c r="J3529" s="1472" t="b">
        <v>1</v>
      </c>
      <c r="K3529" s="1468" t="s">
        <v>5142</v>
      </c>
      <c r="L3529" s="1471">
        <v>6.620964333E9</v>
      </c>
      <c r="M3529" s="1463" t="s">
        <v>2432</v>
      </c>
      <c r="N3529" s="1463" t="s">
        <v>5081</v>
      </c>
      <c r="O3529" s="1463" t="s">
        <v>5081</v>
      </c>
      <c r="P3529" s="1463" t="s">
        <v>2432</v>
      </c>
    </row>
    <row r="3530" hidden="1">
      <c r="A3530" s="1464">
        <v>3789.0</v>
      </c>
      <c r="B3530" s="1463" t="s">
        <v>19970</v>
      </c>
      <c r="C3530" s="1463"/>
      <c r="D3530" s="1469">
        <v>45000.0</v>
      </c>
      <c r="E3530" s="1470" t="s">
        <v>20011</v>
      </c>
      <c r="F3530" s="1471">
        <v>6.6834320664E10</v>
      </c>
      <c r="G3530" s="1471">
        <v>6.6889796499E10</v>
      </c>
      <c r="H3530" s="1472" t="b">
        <v>0</v>
      </c>
      <c r="I3530" s="1468" t="s">
        <v>76</v>
      </c>
      <c r="J3530" s="1472" t="b">
        <v>1</v>
      </c>
      <c r="K3530" s="1473"/>
      <c r="L3530" s="1473"/>
      <c r="M3530" s="1463" t="s">
        <v>5164</v>
      </c>
      <c r="N3530" s="1463" t="s">
        <v>5164</v>
      </c>
      <c r="P3530" s="1474"/>
    </row>
    <row r="3531">
      <c r="A3531" s="1464">
        <v>3790.0</v>
      </c>
      <c r="B3531" s="1463" t="s">
        <v>6788</v>
      </c>
      <c r="C3531" s="1463" t="s">
        <v>6789</v>
      </c>
      <c r="D3531" s="1469">
        <v>45001.0</v>
      </c>
      <c r="E3531" s="1470" t="s">
        <v>6790</v>
      </c>
      <c r="F3531" s="1471">
        <v>8.18923455E8</v>
      </c>
      <c r="G3531" s="1471">
        <v>8.18923455E8</v>
      </c>
      <c r="H3531" s="1472" t="b">
        <v>1</v>
      </c>
      <c r="I3531" s="1468" t="s">
        <v>6791</v>
      </c>
      <c r="J3531" s="1472" t="b">
        <v>1</v>
      </c>
      <c r="K3531" s="1468" t="s">
        <v>5142</v>
      </c>
      <c r="L3531" s="1471">
        <v>6.620964333E9</v>
      </c>
      <c r="M3531" s="1463" t="s">
        <v>2432</v>
      </c>
      <c r="N3531" s="1474"/>
      <c r="O3531" s="1463" t="s">
        <v>4931</v>
      </c>
      <c r="P3531" s="1463" t="s">
        <v>2432</v>
      </c>
    </row>
    <row r="3532">
      <c r="A3532" s="1464">
        <v>3791.0</v>
      </c>
      <c r="B3532" s="1463" t="s">
        <v>6792</v>
      </c>
      <c r="C3532" s="1463" t="s">
        <v>6793</v>
      </c>
      <c r="D3532" s="1469">
        <v>45002.0</v>
      </c>
      <c r="E3532" s="1470" t="s">
        <v>6794</v>
      </c>
      <c r="F3532" s="1471">
        <v>2.0432288E7</v>
      </c>
      <c r="G3532" s="1471">
        <v>2.0432288E7</v>
      </c>
      <c r="H3532" s="1472" t="b">
        <v>1</v>
      </c>
      <c r="I3532" s="1468" t="s">
        <v>76</v>
      </c>
      <c r="J3532" s="1472" t="b">
        <v>1</v>
      </c>
      <c r="K3532" s="1468" t="s">
        <v>5142</v>
      </c>
      <c r="L3532" s="1471">
        <v>6.620964333E9</v>
      </c>
      <c r="M3532" s="1463" t="s">
        <v>2432</v>
      </c>
      <c r="N3532" s="1463" t="s">
        <v>5249</v>
      </c>
      <c r="O3532" s="1474"/>
      <c r="P3532" s="1463" t="s">
        <v>4672</v>
      </c>
    </row>
    <row r="3533" hidden="1">
      <c r="A3533" s="1464">
        <v>3792.0</v>
      </c>
      <c r="B3533" s="1463" t="s">
        <v>20012</v>
      </c>
      <c r="C3533" s="1463" t="s">
        <v>20013</v>
      </c>
      <c r="D3533" s="1469">
        <v>45002.0</v>
      </c>
      <c r="E3533" s="1470" t="s">
        <v>20014</v>
      </c>
      <c r="F3533" s="1471">
        <v>9.97356264E8</v>
      </c>
      <c r="G3533" s="1471">
        <v>9.97356264E8</v>
      </c>
      <c r="H3533" s="1472" t="b">
        <v>0</v>
      </c>
      <c r="I3533" s="1468" t="s">
        <v>20015</v>
      </c>
      <c r="J3533" s="1472" t="b">
        <v>0</v>
      </c>
      <c r="K3533" s="1468" t="s">
        <v>5142</v>
      </c>
      <c r="L3533" s="1471">
        <v>6.620964333E9</v>
      </c>
      <c r="M3533" s="1463" t="s">
        <v>2464</v>
      </c>
      <c r="N3533" s="1463" t="s">
        <v>20015</v>
      </c>
      <c r="O3533" s="1463" t="s">
        <v>20015</v>
      </c>
      <c r="P3533" s="1463" t="s">
        <v>2464</v>
      </c>
    </row>
    <row r="3534" hidden="1">
      <c r="A3534" s="1464">
        <v>3793.0</v>
      </c>
      <c r="B3534" s="1463" t="s">
        <v>20016</v>
      </c>
      <c r="C3534" s="1463" t="s">
        <v>20017</v>
      </c>
      <c r="D3534" s="1469">
        <v>45002.0</v>
      </c>
      <c r="E3534" s="1470" t="s">
        <v>20018</v>
      </c>
      <c r="F3534" s="1471">
        <v>9.97357274E8</v>
      </c>
      <c r="G3534" s="1471">
        <v>9.97357274E8</v>
      </c>
      <c r="H3534" s="1472" t="b">
        <v>0</v>
      </c>
      <c r="I3534" s="1468" t="s">
        <v>20015</v>
      </c>
      <c r="J3534" s="1472" t="b">
        <v>0</v>
      </c>
      <c r="K3534" s="1468" t="s">
        <v>5142</v>
      </c>
      <c r="L3534" s="1471">
        <v>6.620964333E9</v>
      </c>
      <c r="M3534" s="1463" t="s">
        <v>2464</v>
      </c>
      <c r="N3534" s="1463" t="s">
        <v>20015</v>
      </c>
      <c r="O3534" s="1463" t="s">
        <v>20015</v>
      </c>
      <c r="P3534" s="1463" t="s">
        <v>2464</v>
      </c>
    </row>
    <row r="3535" hidden="1">
      <c r="A3535" s="1464">
        <v>3794.0</v>
      </c>
      <c r="B3535" s="1463" t="s">
        <v>20019</v>
      </c>
      <c r="C3535" s="1463" t="s">
        <v>20020</v>
      </c>
      <c r="D3535" s="1469">
        <v>45044.0</v>
      </c>
      <c r="E3535" s="1470" t="s">
        <v>20021</v>
      </c>
      <c r="F3535" s="1471">
        <v>8.22577096E8</v>
      </c>
      <c r="G3535" s="1471">
        <v>8.22577096E8</v>
      </c>
      <c r="H3535" s="1472" t="b">
        <v>0</v>
      </c>
      <c r="I3535" s="1468" t="s">
        <v>76</v>
      </c>
      <c r="J3535" s="1472" t="b">
        <v>1</v>
      </c>
      <c r="K3535" s="1468" t="s">
        <v>4940</v>
      </c>
      <c r="L3535" s="1471">
        <v>6.68193916E10</v>
      </c>
      <c r="M3535" s="1463" t="s">
        <v>2440</v>
      </c>
      <c r="N3535" s="1463" t="s">
        <v>5998</v>
      </c>
      <c r="O3535" s="1474"/>
      <c r="P3535" s="1463" t="s">
        <v>2440</v>
      </c>
    </row>
    <row r="3536" hidden="1">
      <c r="A3536" s="1464">
        <v>3795.0</v>
      </c>
      <c r="B3536" s="1463" t="s">
        <v>20022</v>
      </c>
      <c r="C3536" s="1463" t="s">
        <v>20023</v>
      </c>
      <c r="D3536" s="1469">
        <v>45004.0</v>
      </c>
      <c r="E3536" s="1470" t="s">
        <v>20024</v>
      </c>
      <c r="F3536" s="1471">
        <v>6.32451919E8</v>
      </c>
      <c r="G3536" s="1471">
        <v>6.32451919E8</v>
      </c>
      <c r="H3536" s="1472" t="b">
        <v>0</v>
      </c>
      <c r="I3536" s="1468" t="s">
        <v>76</v>
      </c>
      <c r="J3536" s="1472" t="b">
        <v>0</v>
      </c>
      <c r="K3536" s="1468" t="s">
        <v>5142</v>
      </c>
      <c r="L3536" s="1471">
        <v>6.620964333E9</v>
      </c>
      <c r="M3536" s="1463" t="s">
        <v>2437</v>
      </c>
      <c r="N3536" s="1463" t="s">
        <v>5196</v>
      </c>
      <c r="O3536" s="1463" t="s">
        <v>5196</v>
      </c>
      <c r="P3536" s="1463" t="s">
        <v>2437</v>
      </c>
    </row>
    <row r="3537">
      <c r="A3537" s="1464">
        <v>3796.0</v>
      </c>
      <c r="B3537" s="1463" t="s">
        <v>6796</v>
      </c>
      <c r="C3537" s="1463" t="s">
        <v>6797</v>
      </c>
      <c r="D3537" s="1469">
        <v>45007.0</v>
      </c>
      <c r="E3537" s="1470" t="s">
        <v>6798</v>
      </c>
      <c r="F3537" s="1471">
        <v>6.55202089E8</v>
      </c>
      <c r="G3537" s="1471">
        <v>6.55202089E8</v>
      </c>
      <c r="H3537" s="1472" t="b">
        <v>1</v>
      </c>
      <c r="I3537" s="1468" t="s">
        <v>76</v>
      </c>
      <c r="J3537" s="1472" t="b">
        <v>1</v>
      </c>
      <c r="K3537" s="1468" t="s">
        <v>1077</v>
      </c>
      <c r="L3537" s="1471">
        <v>6.6618258585E10</v>
      </c>
      <c r="M3537" s="1463" t="s">
        <v>2432</v>
      </c>
      <c r="N3537" s="1463" t="s">
        <v>3864</v>
      </c>
      <c r="O3537" s="1463" t="s">
        <v>3864</v>
      </c>
      <c r="P3537" s="1463" t="s">
        <v>2432</v>
      </c>
    </row>
    <row r="3538">
      <c r="A3538" s="1464">
        <v>3797.0</v>
      </c>
      <c r="B3538" s="1463" t="s">
        <v>6799</v>
      </c>
      <c r="C3538" s="1463" t="s">
        <v>6800</v>
      </c>
      <c r="D3538" s="1469">
        <v>45007.0</v>
      </c>
      <c r="E3538" s="1470" t="s">
        <v>6801</v>
      </c>
      <c r="F3538" s="1471">
        <v>6.25944723E8</v>
      </c>
      <c r="G3538" s="1471">
        <v>6.25944723E8</v>
      </c>
      <c r="H3538" s="1472" t="b">
        <v>1</v>
      </c>
      <c r="I3538" s="1468" t="s">
        <v>76</v>
      </c>
      <c r="J3538" s="1472" t="b">
        <v>1</v>
      </c>
      <c r="K3538" s="1468" t="s">
        <v>1077</v>
      </c>
      <c r="L3538" s="1471">
        <v>6.6618258585E10</v>
      </c>
      <c r="M3538" s="1463" t="s">
        <v>2440</v>
      </c>
      <c r="N3538" s="1463" t="s">
        <v>5258</v>
      </c>
      <c r="O3538" s="1474"/>
      <c r="P3538" s="1463" t="s">
        <v>5259</v>
      </c>
    </row>
    <row r="3539" hidden="1">
      <c r="A3539" s="1464">
        <v>3798.0</v>
      </c>
      <c r="B3539" s="1463" t="s">
        <v>20025</v>
      </c>
      <c r="C3539" s="1463" t="s">
        <v>20026</v>
      </c>
      <c r="D3539" s="1469">
        <v>45007.0</v>
      </c>
      <c r="E3539" s="1470" t="s">
        <v>20027</v>
      </c>
      <c r="F3539" s="1471">
        <v>3.2442789E7</v>
      </c>
      <c r="G3539" s="1471">
        <v>3.2442789E7</v>
      </c>
      <c r="H3539" s="1472" t="b">
        <v>0</v>
      </c>
      <c r="I3539" s="1468" t="s">
        <v>5608</v>
      </c>
      <c r="J3539" s="1472" t="b">
        <v>0</v>
      </c>
      <c r="K3539" s="1468" t="s">
        <v>4936</v>
      </c>
      <c r="L3539" s="1471">
        <v>6.6909921784E10</v>
      </c>
      <c r="M3539" s="1463" t="s">
        <v>2426</v>
      </c>
      <c r="N3539" s="1463" t="s">
        <v>5608</v>
      </c>
      <c r="O3539" s="1463" t="s">
        <v>5608</v>
      </c>
      <c r="P3539" s="1463" t="s">
        <v>2426</v>
      </c>
    </row>
    <row r="3540" hidden="1">
      <c r="A3540" s="1464">
        <v>3799.0</v>
      </c>
      <c r="B3540" s="1463" t="s">
        <v>20028</v>
      </c>
      <c r="C3540" s="1463" t="s">
        <v>20029</v>
      </c>
      <c r="D3540" s="1469">
        <v>45007.0</v>
      </c>
      <c r="E3540" s="1470" t="s">
        <v>20030</v>
      </c>
      <c r="F3540" s="1471">
        <v>3.2442789E7</v>
      </c>
      <c r="G3540" s="1471">
        <v>3.2442789E7</v>
      </c>
      <c r="H3540" s="1472" t="b">
        <v>0</v>
      </c>
      <c r="I3540" s="1468" t="s">
        <v>5608</v>
      </c>
      <c r="J3540" s="1472" t="b">
        <v>0</v>
      </c>
      <c r="K3540" s="1468" t="s">
        <v>4936</v>
      </c>
      <c r="L3540" s="1471">
        <v>6.6909921784E10</v>
      </c>
      <c r="M3540" s="1463" t="s">
        <v>2476</v>
      </c>
      <c r="N3540" s="1463" t="s">
        <v>5608</v>
      </c>
      <c r="O3540" s="1463" t="s">
        <v>5608</v>
      </c>
      <c r="P3540" s="1463" t="s">
        <v>2476</v>
      </c>
    </row>
    <row r="3541" hidden="1">
      <c r="A3541" s="1464">
        <v>3800.0</v>
      </c>
      <c r="B3541" s="1463" t="s">
        <v>20031</v>
      </c>
      <c r="C3541" s="1463" t="s">
        <v>20032</v>
      </c>
      <c r="D3541" s="1469">
        <v>45008.0</v>
      </c>
      <c r="E3541" s="1470" t="s">
        <v>20033</v>
      </c>
      <c r="F3541" s="1471">
        <v>9.52080488E8</v>
      </c>
      <c r="G3541" s="1471">
        <v>9.52080488E8</v>
      </c>
      <c r="H3541" s="1472" t="b">
        <v>0</v>
      </c>
      <c r="I3541" s="1468" t="s">
        <v>76</v>
      </c>
      <c r="J3541" s="1472" t="b">
        <v>0</v>
      </c>
      <c r="K3541" s="1468" t="s">
        <v>16078</v>
      </c>
      <c r="L3541" s="1471">
        <v>6.698412274E10</v>
      </c>
      <c r="M3541" s="1463" t="s">
        <v>2659</v>
      </c>
      <c r="N3541" s="1463" t="s">
        <v>4951</v>
      </c>
      <c r="O3541" s="1474"/>
      <c r="P3541" s="1463" t="s">
        <v>2659</v>
      </c>
    </row>
    <row r="3542" hidden="1">
      <c r="A3542" s="1464">
        <v>3801.0</v>
      </c>
      <c r="B3542" s="1463" t="s">
        <v>20034</v>
      </c>
      <c r="C3542" s="1463" t="s">
        <v>20035</v>
      </c>
      <c r="D3542" s="1469">
        <v>45008.0</v>
      </c>
      <c r="E3542" s="1470" t="s">
        <v>20036</v>
      </c>
      <c r="F3542" s="1471">
        <v>8.11502231E8</v>
      </c>
      <c r="G3542" s="1471">
        <v>8.11502231E8</v>
      </c>
      <c r="H3542" s="1472" t="b">
        <v>0</v>
      </c>
      <c r="I3542" s="1468" t="s">
        <v>76</v>
      </c>
      <c r="J3542" s="1472" t="b">
        <v>0</v>
      </c>
      <c r="K3542" s="1468" t="s">
        <v>5142</v>
      </c>
      <c r="L3542" s="1471">
        <v>6.620964333E9</v>
      </c>
      <c r="M3542" s="1463" t="s">
        <v>2937</v>
      </c>
      <c r="N3542" s="1463" t="s">
        <v>5213</v>
      </c>
      <c r="O3542" s="1463" t="s">
        <v>5213</v>
      </c>
      <c r="P3542" s="1463" t="s">
        <v>20037</v>
      </c>
    </row>
    <row r="3543">
      <c r="A3543" s="1464">
        <v>3802.0</v>
      </c>
      <c r="B3543" s="1463" t="s">
        <v>6802</v>
      </c>
      <c r="C3543" s="1463" t="s">
        <v>6802</v>
      </c>
      <c r="D3543" s="1469">
        <v>45009.0</v>
      </c>
      <c r="E3543" s="1470" t="s">
        <v>6803</v>
      </c>
      <c r="F3543" s="1471">
        <v>2.8213888E7</v>
      </c>
      <c r="G3543" s="1471">
        <v>2.8213888E7</v>
      </c>
      <c r="H3543" s="1472" t="b">
        <v>1</v>
      </c>
      <c r="I3543" s="1468" t="s">
        <v>76</v>
      </c>
      <c r="J3543" s="1472" t="b">
        <v>1</v>
      </c>
      <c r="K3543" s="1468" t="s">
        <v>4929</v>
      </c>
      <c r="L3543" s="1475">
        <v>6.69232E15</v>
      </c>
      <c r="M3543" s="1463" t="s">
        <v>2464</v>
      </c>
      <c r="N3543" s="1474"/>
      <c r="O3543" s="1463" t="s">
        <v>5262</v>
      </c>
      <c r="P3543" s="1463" t="s">
        <v>5263</v>
      </c>
    </row>
    <row r="3544">
      <c r="A3544" s="1464">
        <v>3803.0</v>
      </c>
      <c r="B3544" s="1463" t="s">
        <v>6804</v>
      </c>
      <c r="C3544" s="1463" t="s">
        <v>6804</v>
      </c>
      <c r="D3544" s="1469">
        <v>45009.0</v>
      </c>
      <c r="E3544" s="1470" t="s">
        <v>6805</v>
      </c>
      <c r="F3544" s="1471">
        <v>2.8213888E7</v>
      </c>
      <c r="G3544" s="1471">
        <v>2.8213888E7</v>
      </c>
      <c r="H3544" s="1472" t="b">
        <v>1</v>
      </c>
      <c r="I3544" s="1468" t="s">
        <v>76</v>
      </c>
      <c r="J3544" s="1472" t="b">
        <v>1</v>
      </c>
      <c r="K3544" s="1468" t="s">
        <v>4929</v>
      </c>
      <c r="L3544" s="1475">
        <v>6.69232E15</v>
      </c>
      <c r="M3544" s="1463" t="s">
        <v>2476</v>
      </c>
      <c r="N3544" s="1463" t="s">
        <v>5267</v>
      </c>
      <c r="P3544" s="1463" t="s">
        <v>5268</v>
      </c>
    </row>
    <row r="3545">
      <c r="A3545" s="1464">
        <v>3804.0</v>
      </c>
      <c r="B3545" s="1463" t="s">
        <v>6806</v>
      </c>
      <c r="C3545" s="1463" t="s">
        <v>6807</v>
      </c>
      <c r="D3545" s="1469">
        <v>45009.0</v>
      </c>
      <c r="E3545" s="1470" t="s">
        <v>6808</v>
      </c>
      <c r="F3545" s="1471">
        <v>2.8213888E7</v>
      </c>
      <c r="G3545" s="1471">
        <v>2.8213888E7</v>
      </c>
      <c r="H3545" s="1472" t="b">
        <v>1</v>
      </c>
      <c r="I3545" s="1468" t="s">
        <v>76</v>
      </c>
      <c r="J3545" s="1472" t="b">
        <v>1</v>
      </c>
      <c r="K3545" s="1468" t="s">
        <v>4929</v>
      </c>
      <c r="L3545" s="1475">
        <v>6.69232E15</v>
      </c>
      <c r="M3545" s="1463" t="s">
        <v>2464</v>
      </c>
      <c r="N3545" s="1463" t="s">
        <v>4962</v>
      </c>
      <c r="O3545" s="1463" t="s">
        <v>4945</v>
      </c>
      <c r="P3545" s="1463" t="s">
        <v>2464</v>
      </c>
    </row>
    <row r="3546">
      <c r="A3546" s="1464">
        <v>3805.0</v>
      </c>
      <c r="B3546" s="1463" t="s">
        <v>6809</v>
      </c>
      <c r="C3546" s="1463" t="s">
        <v>6809</v>
      </c>
      <c r="D3546" s="1469">
        <v>45013.0</v>
      </c>
      <c r="E3546" s="1470" t="s">
        <v>6810</v>
      </c>
      <c r="F3546" s="1471">
        <v>2.6942222E7</v>
      </c>
      <c r="G3546" s="1471">
        <v>2.6942222E7</v>
      </c>
      <c r="H3546" s="1472" t="b">
        <v>1</v>
      </c>
      <c r="I3546" s="1468" t="s">
        <v>76</v>
      </c>
      <c r="J3546" s="1472" t="b">
        <v>1</v>
      </c>
      <c r="K3546" s="1468" t="s">
        <v>4929</v>
      </c>
      <c r="L3546" s="1475">
        <v>6.69232E15</v>
      </c>
      <c r="M3546" s="1463" t="s">
        <v>2659</v>
      </c>
      <c r="N3546" s="1474"/>
      <c r="O3546" s="1463" t="s">
        <v>4945</v>
      </c>
      <c r="P3546" s="1463" t="s">
        <v>2659</v>
      </c>
    </row>
    <row r="3547">
      <c r="A3547" s="1464">
        <v>3806.0</v>
      </c>
      <c r="B3547" s="1463" t="s">
        <v>6811</v>
      </c>
      <c r="C3547" s="1463" t="s">
        <v>6812</v>
      </c>
      <c r="D3547" s="1469">
        <v>45008.0</v>
      </c>
      <c r="E3547" s="1470" t="s">
        <v>6813</v>
      </c>
      <c r="F3547" s="1471">
        <v>8.19458855E8</v>
      </c>
      <c r="G3547" s="1471">
        <v>8.19458855E8</v>
      </c>
      <c r="H3547" s="1472" t="b">
        <v>1</v>
      </c>
      <c r="I3547" s="1468" t="s">
        <v>76</v>
      </c>
      <c r="J3547" s="1472" t="b">
        <v>1</v>
      </c>
      <c r="K3547" s="1468" t="s">
        <v>5142</v>
      </c>
      <c r="L3547" s="1471">
        <v>6.620964333E9</v>
      </c>
      <c r="M3547" s="1463" t="s">
        <v>2426</v>
      </c>
      <c r="N3547" s="1463" t="s">
        <v>5148</v>
      </c>
      <c r="O3547" s="1474"/>
      <c r="P3547" s="1463" t="s">
        <v>2426</v>
      </c>
    </row>
    <row r="3548" hidden="1">
      <c r="A3548" s="1464">
        <v>3807.0</v>
      </c>
      <c r="B3548" s="1463" t="s">
        <v>20038</v>
      </c>
      <c r="C3548" s="1463" t="s">
        <v>20039</v>
      </c>
      <c r="D3548" s="1469">
        <v>45008.0</v>
      </c>
      <c r="E3548" s="1470" t="s">
        <v>20040</v>
      </c>
      <c r="F3548" s="1471">
        <v>9.22656346E8</v>
      </c>
      <c r="G3548" s="1471">
        <v>9.22656346E8</v>
      </c>
      <c r="H3548" s="1472" t="b">
        <v>0</v>
      </c>
      <c r="I3548" s="1468" t="s">
        <v>76</v>
      </c>
      <c r="J3548" s="1472" t="b">
        <v>0</v>
      </c>
      <c r="K3548" s="1468" t="s">
        <v>19963</v>
      </c>
      <c r="L3548" s="1471">
        <v>6.6957321546E10</v>
      </c>
      <c r="M3548" s="1463" t="s">
        <v>2464</v>
      </c>
      <c r="N3548" s="1474"/>
      <c r="O3548" s="1474"/>
      <c r="P3548" s="1463" t="s">
        <v>2464</v>
      </c>
    </row>
    <row r="3549" hidden="1">
      <c r="A3549" s="1464">
        <v>3808.0</v>
      </c>
      <c r="B3549" s="1463" t="s">
        <v>20041</v>
      </c>
      <c r="C3549" s="1463" t="s">
        <v>20042</v>
      </c>
      <c r="D3549" s="1469">
        <v>45009.0</v>
      </c>
      <c r="E3549" s="1470" t="s">
        <v>20043</v>
      </c>
      <c r="F3549" s="1471">
        <v>7.5626388E7</v>
      </c>
      <c r="G3549" s="1471">
        <v>7.5626388E7</v>
      </c>
      <c r="H3549" s="1472" t="b">
        <v>0</v>
      </c>
      <c r="I3549" s="1468" t="s">
        <v>5848</v>
      </c>
      <c r="J3549" s="1472" t="b">
        <v>0</v>
      </c>
      <c r="K3549" s="1468" t="s">
        <v>4936</v>
      </c>
      <c r="L3549" s="1471">
        <v>6.6909921784E10</v>
      </c>
      <c r="M3549" s="1463" t="s">
        <v>2464</v>
      </c>
      <c r="N3549" s="1463" t="s">
        <v>5848</v>
      </c>
      <c r="O3549" s="1463" t="s">
        <v>5848</v>
      </c>
      <c r="P3549" s="1463" t="s">
        <v>2464</v>
      </c>
    </row>
    <row r="3550" hidden="1">
      <c r="A3550" s="1464">
        <v>3809.0</v>
      </c>
      <c r="B3550" s="1463" t="s">
        <v>20044</v>
      </c>
      <c r="C3550" s="1463" t="s">
        <v>20044</v>
      </c>
      <c r="D3550" s="1469">
        <v>45008.0</v>
      </c>
      <c r="E3550" s="1470" t="s">
        <v>20045</v>
      </c>
      <c r="F3550" s="1471">
        <v>8.26565569E8</v>
      </c>
      <c r="G3550" s="1471">
        <v>8.26565569E8</v>
      </c>
      <c r="H3550" s="1472" t="b">
        <v>0</v>
      </c>
      <c r="I3550" s="1468" t="s">
        <v>6296</v>
      </c>
      <c r="J3550" s="1472" t="b">
        <v>0</v>
      </c>
      <c r="K3550" s="1468" t="s">
        <v>5142</v>
      </c>
      <c r="L3550" s="1471">
        <v>6.620964333E9</v>
      </c>
      <c r="M3550" s="1463" t="s">
        <v>2432</v>
      </c>
      <c r="N3550" s="1463" t="s">
        <v>6296</v>
      </c>
      <c r="O3550" s="1463" t="s">
        <v>6296</v>
      </c>
      <c r="P3550" s="1463" t="s">
        <v>2432</v>
      </c>
    </row>
    <row r="3551" hidden="1">
      <c r="A3551" s="1464">
        <v>3810.0</v>
      </c>
      <c r="B3551" s="1463" t="s">
        <v>20046</v>
      </c>
      <c r="C3551" s="1463" t="s">
        <v>20047</v>
      </c>
      <c r="D3551" s="1469">
        <v>45015.0</v>
      </c>
      <c r="E3551" s="1470" t="s">
        <v>20048</v>
      </c>
      <c r="F3551" s="1471">
        <v>6.19592244E8</v>
      </c>
      <c r="G3551" s="1471">
        <v>6.19592244E8</v>
      </c>
      <c r="H3551" s="1472" t="b">
        <v>0</v>
      </c>
      <c r="I3551" s="1468" t="s">
        <v>76</v>
      </c>
      <c r="J3551" s="1472" t="b">
        <v>0</v>
      </c>
      <c r="K3551" s="1468" t="s">
        <v>1077</v>
      </c>
      <c r="L3551" s="1471">
        <v>6.6618258585E10</v>
      </c>
      <c r="M3551" s="1463" t="s">
        <v>2440</v>
      </c>
      <c r="N3551" s="1463" t="s">
        <v>6749</v>
      </c>
      <c r="O3551" s="1463" t="s">
        <v>6749</v>
      </c>
      <c r="P3551" s="1463" t="s">
        <v>20049</v>
      </c>
    </row>
    <row r="3552" hidden="1">
      <c r="A3552" s="1464">
        <v>3811.0</v>
      </c>
      <c r="B3552" s="1463" t="s">
        <v>20050</v>
      </c>
      <c r="C3552" s="1463" t="s">
        <v>20051</v>
      </c>
      <c r="D3552" s="1469">
        <v>45012.0</v>
      </c>
      <c r="E3552" s="1470" t="s">
        <v>20052</v>
      </c>
      <c r="F3552" s="1471">
        <v>8.16877788E8</v>
      </c>
      <c r="G3552" s="1471">
        <v>8.16877788E8</v>
      </c>
      <c r="H3552" s="1472" t="b">
        <v>0</v>
      </c>
      <c r="I3552" s="1468" t="s">
        <v>76</v>
      </c>
      <c r="J3552" s="1472" t="b">
        <v>0</v>
      </c>
      <c r="K3552" s="1468" t="s">
        <v>4929</v>
      </c>
      <c r="L3552" s="1475">
        <v>6.69232E15</v>
      </c>
      <c r="M3552" s="1463" t="s">
        <v>2464</v>
      </c>
      <c r="N3552" s="1463" t="s">
        <v>5077</v>
      </c>
      <c r="O3552" s="1463" t="s">
        <v>5041</v>
      </c>
      <c r="P3552" s="1463" t="s">
        <v>2464</v>
      </c>
    </row>
    <row r="3553" hidden="1">
      <c r="A3553" s="1464">
        <v>3812.0</v>
      </c>
      <c r="B3553" s="1463" t="s">
        <v>20053</v>
      </c>
      <c r="C3553" s="1463" t="s">
        <v>20054</v>
      </c>
      <c r="D3553" s="1469">
        <v>45012.0</v>
      </c>
      <c r="E3553" s="1470" t="s">
        <v>20055</v>
      </c>
      <c r="F3553" s="1471">
        <v>9.31514945E8</v>
      </c>
      <c r="G3553" s="1471">
        <v>9.31514945E8</v>
      </c>
      <c r="H3553" s="1472" t="b">
        <v>0</v>
      </c>
      <c r="I3553" s="1468" t="s">
        <v>76</v>
      </c>
      <c r="J3553" s="1472" t="b">
        <v>0</v>
      </c>
      <c r="K3553" s="1468" t="s">
        <v>4929</v>
      </c>
      <c r="L3553" s="1475">
        <v>6.69232E15</v>
      </c>
      <c r="M3553" s="1463" t="s">
        <v>2464</v>
      </c>
      <c r="N3553" s="1463" t="s">
        <v>6466</v>
      </c>
      <c r="O3553" s="1463" t="s">
        <v>5041</v>
      </c>
      <c r="P3553" s="1463" t="s">
        <v>2464</v>
      </c>
    </row>
    <row r="3554" hidden="1">
      <c r="A3554" s="1464">
        <v>3813.0</v>
      </c>
      <c r="B3554" s="1463" t="s">
        <v>20056</v>
      </c>
      <c r="C3554" s="1463" t="s">
        <v>20057</v>
      </c>
      <c r="D3554" s="1469">
        <v>45012.0</v>
      </c>
      <c r="E3554" s="1470" t="s">
        <v>20058</v>
      </c>
      <c r="F3554" s="1471">
        <v>9.41549822E8</v>
      </c>
      <c r="G3554" s="1471">
        <v>9.41549822E8</v>
      </c>
      <c r="H3554" s="1472" t="b">
        <v>0</v>
      </c>
      <c r="I3554" s="1468" t="s">
        <v>76</v>
      </c>
      <c r="J3554" s="1472" t="b">
        <v>0</v>
      </c>
      <c r="K3554" s="1468" t="s">
        <v>4929</v>
      </c>
      <c r="L3554" s="1475">
        <v>6.69232E15</v>
      </c>
      <c r="M3554" s="1463" t="s">
        <v>2464</v>
      </c>
      <c r="N3554" s="1463" t="s">
        <v>5428</v>
      </c>
      <c r="O3554" s="1474"/>
      <c r="P3554" s="1463" t="s">
        <v>2464</v>
      </c>
    </row>
    <row r="3555" hidden="1">
      <c r="A3555" s="1464">
        <v>3814.0</v>
      </c>
      <c r="B3555" s="1463" t="s">
        <v>20059</v>
      </c>
      <c r="C3555" s="1463" t="s">
        <v>20060</v>
      </c>
      <c r="D3555" s="1469">
        <v>45012.0</v>
      </c>
      <c r="E3555" s="1470" t="s">
        <v>20061</v>
      </c>
      <c r="F3555" s="1471">
        <v>9.31519554E8</v>
      </c>
      <c r="G3555" s="1471">
        <v>9.31519554E8</v>
      </c>
      <c r="H3555" s="1472" t="b">
        <v>0</v>
      </c>
      <c r="I3555" s="1468" t="s">
        <v>76</v>
      </c>
      <c r="J3555" s="1472" t="b">
        <v>0</v>
      </c>
      <c r="K3555" s="1468" t="s">
        <v>4929</v>
      </c>
      <c r="L3555" s="1475">
        <v>6.69232E15</v>
      </c>
      <c r="M3555" s="1463" t="s">
        <v>2464</v>
      </c>
      <c r="N3555" s="1463" t="s">
        <v>5228</v>
      </c>
      <c r="P3555" s="1463" t="s">
        <v>2464</v>
      </c>
    </row>
    <row r="3556" hidden="1">
      <c r="A3556" s="1464">
        <v>3815.0</v>
      </c>
      <c r="B3556" s="1463" t="s">
        <v>20062</v>
      </c>
      <c r="C3556" s="1463" t="s">
        <v>20063</v>
      </c>
      <c r="D3556" s="1469">
        <v>45013.0</v>
      </c>
      <c r="E3556" s="1470" t="s">
        <v>20064</v>
      </c>
      <c r="F3556" s="1471">
        <v>9.28328E8</v>
      </c>
      <c r="G3556" s="1471">
        <v>9.28328E8</v>
      </c>
      <c r="H3556" s="1472" t="b">
        <v>0</v>
      </c>
      <c r="I3556" s="1468" t="s">
        <v>76</v>
      </c>
      <c r="J3556" s="1472" t="b">
        <v>0</v>
      </c>
      <c r="K3556" s="1468" t="s">
        <v>1204</v>
      </c>
      <c r="L3556" s="1471">
        <v>6.6839565594E10</v>
      </c>
      <c r="M3556" s="1463" t="s">
        <v>2426</v>
      </c>
      <c r="N3556" s="1463" t="s">
        <v>7742</v>
      </c>
      <c r="O3556" s="1463" t="s">
        <v>5081</v>
      </c>
      <c r="P3556" s="1463" t="s">
        <v>2426</v>
      </c>
    </row>
    <row r="3557" hidden="1">
      <c r="A3557" s="1464">
        <v>3816.0</v>
      </c>
      <c r="B3557" s="1463" t="s">
        <v>20065</v>
      </c>
      <c r="C3557" s="1463" t="s">
        <v>20066</v>
      </c>
      <c r="D3557" s="1469">
        <v>45013.0</v>
      </c>
      <c r="E3557" s="1470" t="s">
        <v>20067</v>
      </c>
      <c r="F3557" s="1471">
        <v>9.19655414E8</v>
      </c>
      <c r="G3557" s="1471">
        <v>9.19655414E8</v>
      </c>
      <c r="H3557" s="1472" t="b">
        <v>0</v>
      </c>
      <c r="I3557" s="1468" t="s">
        <v>76</v>
      </c>
      <c r="J3557" s="1472" t="b">
        <v>0</v>
      </c>
      <c r="K3557" s="1468" t="s">
        <v>5142</v>
      </c>
      <c r="L3557" s="1471">
        <v>6.620964333E9</v>
      </c>
      <c r="M3557" s="1463" t="s">
        <v>2426</v>
      </c>
      <c r="N3557" s="1463" t="s">
        <v>3864</v>
      </c>
      <c r="O3557" s="1474"/>
      <c r="P3557" s="1463" t="s">
        <v>5316</v>
      </c>
    </row>
    <row r="3558">
      <c r="A3558" s="1464">
        <v>3817.0</v>
      </c>
      <c r="B3558" s="1463" t="s">
        <v>6815</v>
      </c>
      <c r="C3558" s="1463" t="s">
        <v>6816</v>
      </c>
      <c r="D3558" s="1469">
        <v>45017.0</v>
      </c>
      <c r="E3558" s="1470" t="s">
        <v>6817</v>
      </c>
      <c r="F3558" s="1471">
        <v>8.02637409E8</v>
      </c>
      <c r="G3558" s="1471">
        <v>8.02637409E8</v>
      </c>
      <c r="H3558" s="1472" t="b">
        <v>1</v>
      </c>
      <c r="I3558" s="1468" t="s">
        <v>6644</v>
      </c>
      <c r="J3558" s="1472" t="b">
        <v>1</v>
      </c>
      <c r="K3558" s="1468" t="s">
        <v>1077</v>
      </c>
      <c r="L3558" s="1471">
        <v>6.6618258585E10</v>
      </c>
      <c r="M3558" s="1463" t="s">
        <v>2461</v>
      </c>
      <c r="N3558" s="1474"/>
      <c r="O3558" s="1463" t="s">
        <v>4931</v>
      </c>
      <c r="P3558" s="1463" t="s">
        <v>5280</v>
      </c>
    </row>
    <row r="3559">
      <c r="A3559" s="1464">
        <v>3818.0</v>
      </c>
      <c r="B3559" s="1463" t="s">
        <v>246</v>
      </c>
      <c r="C3559" s="1463" t="s">
        <v>6818</v>
      </c>
      <c r="D3559" s="1469">
        <v>45017.0</v>
      </c>
      <c r="E3559" s="1470" t="s">
        <v>6819</v>
      </c>
      <c r="F3559" s="1471">
        <v>6.56886654E8</v>
      </c>
      <c r="G3559" s="1471">
        <v>6.56886654E8</v>
      </c>
      <c r="H3559" s="1472" t="b">
        <v>1</v>
      </c>
      <c r="I3559" s="1468" t="s">
        <v>76</v>
      </c>
      <c r="J3559" s="1472" t="b">
        <v>1</v>
      </c>
      <c r="K3559" s="1468" t="s">
        <v>4936</v>
      </c>
      <c r="L3559" s="1471">
        <v>6.6909921784E10</v>
      </c>
      <c r="M3559" s="1463" t="s">
        <v>2464</v>
      </c>
      <c r="N3559" s="1463" t="s">
        <v>5284</v>
      </c>
      <c r="O3559" s="1463" t="s">
        <v>5061</v>
      </c>
      <c r="P3559" s="1463" t="s">
        <v>5285</v>
      </c>
    </row>
    <row r="3560" hidden="1">
      <c r="A3560" s="1464">
        <v>3819.0</v>
      </c>
      <c r="B3560" s="1463" t="s">
        <v>20068</v>
      </c>
      <c r="C3560" s="1463" t="s">
        <v>20068</v>
      </c>
      <c r="D3560" s="1469">
        <v>45012.0</v>
      </c>
      <c r="E3560" s="1470" t="s">
        <v>20069</v>
      </c>
      <c r="F3560" s="1471">
        <v>8.37744777E8</v>
      </c>
      <c r="G3560" s="1471">
        <v>8.37744777E8</v>
      </c>
      <c r="H3560" s="1472" t="b">
        <v>0</v>
      </c>
      <c r="I3560" s="1468" t="s">
        <v>76</v>
      </c>
      <c r="J3560" s="1472" t="b">
        <v>0</v>
      </c>
      <c r="K3560" s="1473"/>
      <c r="L3560" s="1473"/>
      <c r="M3560" s="1463" t="s">
        <v>5838</v>
      </c>
      <c r="N3560" s="1463" t="s">
        <v>5838</v>
      </c>
      <c r="P3560" s="1474"/>
    </row>
    <row r="3561">
      <c r="A3561" s="1464">
        <v>3820.0</v>
      </c>
      <c r="B3561" s="1463" t="s">
        <v>6820</v>
      </c>
      <c r="C3561" s="1463" t="s">
        <v>6820</v>
      </c>
      <c r="D3561" s="1469">
        <v>45014.0</v>
      </c>
      <c r="E3561" s="1470" t="s">
        <v>6821</v>
      </c>
      <c r="F3561" s="1471">
        <v>9.44734007E8</v>
      </c>
      <c r="G3561" s="1471">
        <v>9.44734007E8</v>
      </c>
      <c r="H3561" s="1472" t="b">
        <v>1</v>
      </c>
      <c r="I3561" s="1468" t="s">
        <v>76</v>
      </c>
      <c r="J3561" s="1472" t="b">
        <v>1</v>
      </c>
      <c r="K3561" s="1468" t="s">
        <v>5142</v>
      </c>
      <c r="L3561" s="1471">
        <v>6.620964333E9</v>
      </c>
      <c r="M3561" s="1463" t="s">
        <v>2464</v>
      </c>
      <c r="N3561" s="1474"/>
      <c r="O3561" s="1463" t="s">
        <v>5288</v>
      </c>
      <c r="P3561" s="1463" t="s">
        <v>2464</v>
      </c>
    </row>
    <row r="3562" hidden="1">
      <c r="A3562" s="1464">
        <v>3821.0</v>
      </c>
      <c r="B3562" s="1463" t="s">
        <v>20070</v>
      </c>
      <c r="C3562" s="1463" t="s">
        <v>20071</v>
      </c>
      <c r="D3562" s="1469">
        <v>45012.0</v>
      </c>
      <c r="E3562" s="1470" t="s">
        <v>20072</v>
      </c>
      <c r="F3562" s="1471">
        <v>8.0578718E8</v>
      </c>
      <c r="G3562" s="1471">
        <v>8.0578718E8</v>
      </c>
      <c r="H3562" s="1472" t="b">
        <v>0</v>
      </c>
      <c r="I3562" s="1468" t="s">
        <v>76</v>
      </c>
      <c r="J3562" s="1472" t="b">
        <v>0</v>
      </c>
      <c r="K3562" s="1468" t="s">
        <v>4936</v>
      </c>
      <c r="L3562" s="1471">
        <v>6.6909921784E10</v>
      </c>
      <c r="M3562" s="1463" t="s">
        <v>2937</v>
      </c>
      <c r="N3562" s="1463" t="s">
        <v>4951</v>
      </c>
      <c r="O3562" s="1474"/>
      <c r="P3562" s="1463" t="s">
        <v>2937</v>
      </c>
    </row>
    <row r="3563" hidden="1">
      <c r="A3563" s="1464">
        <v>3822.0</v>
      </c>
      <c r="B3563" s="1463" t="s">
        <v>20073</v>
      </c>
      <c r="C3563" s="1463" t="s">
        <v>20074</v>
      </c>
      <c r="D3563" s="1469">
        <v>45013.0</v>
      </c>
      <c r="E3563" s="1470" t="s">
        <v>20075</v>
      </c>
      <c r="F3563" s="1471">
        <v>7.6363488E7</v>
      </c>
      <c r="G3563" s="1471">
        <v>7.6363488E7</v>
      </c>
      <c r="H3563" s="1472" t="b">
        <v>0</v>
      </c>
      <c r="I3563" s="1468" t="s">
        <v>244</v>
      </c>
      <c r="J3563" s="1472" t="b">
        <v>0</v>
      </c>
      <c r="K3563" s="1468" t="s">
        <v>4936</v>
      </c>
      <c r="L3563" s="1471">
        <v>6.6909921784E10</v>
      </c>
      <c r="M3563" s="1463" t="s">
        <v>5391</v>
      </c>
      <c r="N3563" s="1463" t="s">
        <v>244</v>
      </c>
      <c r="O3563" s="1463" t="s">
        <v>244</v>
      </c>
      <c r="P3563" s="1463" t="s">
        <v>5391</v>
      </c>
    </row>
    <row r="3564" hidden="1">
      <c r="A3564" s="1464">
        <v>3823.0</v>
      </c>
      <c r="B3564" s="1463" t="s">
        <v>20076</v>
      </c>
      <c r="C3564" s="1463" t="s">
        <v>20077</v>
      </c>
      <c r="D3564" s="1469">
        <v>45017.0</v>
      </c>
      <c r="E3564" s="1470" t="s">
        <v>20078</v>
      </c>
      <c r="F3564" s="1471">
        <v>2.1025656E7</v>
      </c>
      <c r="G3564" s="1471">
        <v>2.1025656E7</v>
      </c>
      <c r="H3564" s="1472" t="b">
        <v>0</v>
      </c>
      <c r="I3564" s="1468" t="s">
        <v>76</v>
      </c>
      <c r="J3564" s="1472" t="b">
        <v>0</v>
      </c>
      <c r="K3564" s="1468" t="s">
        <v>1077</v>
      </c>
      <c r="L3564" s="1471">
        <v>6.6618258585E10</v>
      </c>
      <c r="M3564" s="1463" t="s">
        <v>2432</v>
      </c>
      <c r="N3564" s="1463" t="s">
        <v>5182</v>
      </c>
      <c r="P3564" s="1463" t="s">
        <v>2432</v>
      </c>
    </row>
    <row r="3565" hidden="1">
      <c r="A3565" s="1464">
        <v>3824.0</v>
      </c>
      <c r="B3565" s="1463" t="s">
        <v>20079</v>
      </c>
      <c r="C3565" s="1463" t="s">
        <v>20080</v>
      </c>
      <c r="D3565" s="1469">
        <v>45017.0</v>
      </c>
      <c r="E3565" s="1470" t="s">
        <v>20081</v>
      </c>
      <c r="F3565" s="1471">
        <v>2.1364233E7</v>
      </c>
      <c r="G3565" s="1471">
        <v>2.1364233E7</v>
      </c>
      <c r="H3565" s="1472" t="b">
        <v>0</v>
      </c>
      <c r="I3565" s="1468" t="s">
        <v>76</v>
      </c>
      <c r="J3565" s="1472" t="b">
        <v>0</v>
      </c>
      <c r="K3565" s="1468" t="s">
        <v>1077</v>
      </c>
      <c r="L3565" s="1471">
        <v>6.6618258585E10</v>
      </c>
      <c r="M3565" s="1463" t="s">
        <v>2432</v>
      </c>
      <c r="N3565" s="1463" t="s">
        <v>5213</v>
      </c>
      <c r="O3565" s="1463" t="s">
        <v>5213</v>
      </c>
      <c r="P3565" s="1463" t="s">
        <v>2432</v>
      </c>
    </row>
    <row r="3566">
      <c r="A3566" s="1464">
        <v>3825.0</v>
      </c>
      <c r="B3566" s="1463" t="s">
        <v>6822</v>
      </c>
      <c r="C3566" s="1463" t="s">
        <v>6823</v>
      </c>
      <c r="D3566" s="1469">
        <v>45015.0</v>
      </c>
      <c r="E3566" s="1470" t="s">
        <v>6824</v>
      </c>
      <c r="F3566" s="1471">
        <v>6.29646619E8</v>
      </c>
      <c r="G3566" s="1471">
        <v>6.29646619E8</v>
      </c>
      <c r="H3566" s="1472" t="b">
        <v>1</v>
      </c>
      <c r="I3566" s="1468" t="s">
        <v>76</v>
      </c>
      <c r="J3566" s="1472" t="b">
        <v>0</v>
      </c>
      <c r="K3566" s="1468" t="s">
        <v>5142</v>
      </c>
      <c r="L3566" s="1471">
        <v>6.620964333E9</v>
      </c>
      <c r="M3566" s="1463" t="s">
        <v>2536</v>
      </c>
      <c r="N3566" s="1474"/>
      <c r="O3566" s="1463" t="s">
        <v>4931</v>
      </c>
      <c r="P3566" s="1463" t="s">
        <v>5292</v>
      </c>
    </row>
    <row r="3567" hidden="1">
      <c r="A3567" s="1464">
        <v>3826.0</v>
      </c>
      <c r="B3567" s="1463" t="s">
        <v>20082</v>
      </c>
      <c r="C3567" s="1463" t="s">
        <v>20082</v>
      </c>
      <c r="D3567" s="1469">
        <v>45016.0</v>
      </c>
      <c r="E3567" s="1470" t="s">
        <v>20083</v>
      </c>
      <c r="F3567" s="1471">
        <v>2.713606E7</v>
      </c>
      <c r="G3567" s="1471">
        <v>2.713606E7</v>
      </c>
      <c r="H3567" s="1472" t="b">
        <v>0</v>
      </c>
      <c r="I3567" s="1468" t="s">
        <v>76</v>
      </c>
      <c r="J3567" s="1472" t="b">
        <v>0</v>
      </c>
      <c r="K3567" s="1468" t="s">
        <v>1204</v>
      </c>
      <c r="L3567" s="1471">
        <v>6.6839565594E10</v>
      </c>
      <c r="M3567" s="1463" t="s">
        <v>2432</v>
      </c>
      <c r="N3567" s="1463" t="s">
        <v>5838</v>
      </c>
      <c r="P3567" s="1463" t="s">
        <v>2432</v>
      </c>
    </row>
    <row r="3568">
      <c r="A3568" s="1464">
        <v>3827.0</v>
      </c>
      <c r="B3568" s="1463" t="s">
        <v>6826</v>
      </c>
      <c r="C3568" s="1463" t="s">
        <v>6826</v>
      </c>
      <c r="D3568" s="1469">
        <v>45015.0</v>
      </c>
      <c r="E3568" s="1470" t="s">
        <v>6827</v>
      </c>
      <c r="F3568" s="1471">
        <v>9.26530351E8</v>
      </c>
      <c r="G3568" s="1471">
        <v>9.26530351E8</v>
      </c>
      <c r="H3568" s="1472" t="b">
        <v>1</v>
      </c>
      <c r="I3568" s="1468" t="s">
        <v>76</v>
      </c>
      <c r="J3568" s="1472" t="b">
        <v>1</v>
      </c>
      <c r="K3568" s="1468" t="s">
        <v>5142</v>
      </c>
      <c r="L3568" s="1471">
        <v>6.620964333E9</v>
      </c>
      <c r="M3568" s="1463" t="s">
        <v>2426</v>
      </c>
      <c r="O3568" s="1463" t="s">
        <v>4931</v>
      </c>
      <c r="P3568" s="1463" t="s">
        <v>2426</v>
      </c>
    </row>
    <row r="3569">
      <c r="A3569" s="1464">
        <v>3828.0</v>
      </c>
      <c r="B3569" s="1463" t="s">
        <v>291</v>
      </c>
      <c r="C3569" s="1463" t="s">
        <v>291</v>
      </c>
      <c r="D3569" s="1469">
        <v>45015.0</v>
      </c>
      <c r="E3569" s="1470" t="s">
        <v>6830</v>
      </c>
      <c r="F3569" s="1471">
        <v>2.1141289E7</v>
      </c>
      <c r="G3569" s="1471">
        <v>2.1141289E7</v>
      </c>
      <c r="H3569" s="1472" t="b">
        <v>1</v>
      </c>
      <c r="I3569" s="1468" t="s">
        <v>76</v>
      </c>
      <c r="J3569" s="1472" t="b">
        <v>1</v>
      </c>
      <c r="K3569" s="1468" t="s">
        <v>4929</v>
      </c>
      <c r="L3569" s="1475">
        <v>6.69232E15</v>
      </c>
      <c r="M3569" s="1463" t="s">
        <v>2937</v>
      </c>
      <c r="N3569" s="1463" t="s">
        <v>5300</v>
      </c>
      <c r="O3569" s="1474"/>
      <c r="P3569" s="1463" t="s">
        <v>2937</v>
      </c>
    </row>
    <row r="3570">
      <c r="A3570" s="1464">
        <v>3829.0</v>
      </c>
      <c r="B3570" s="1463" t="s">
        <v>6832</v>
      </c>
      <c r="C3570" s="1463" t="s">
        <v>6832</v>
      </c>
      <c r="D3570" s="1469">
        <v>45015.0</v>
      </c>
      <c r="E3570" s="1470" t="s">
        <v>6833</v>
      </c>
      <c r="F3570" s="1471">
        <v>7.6371008E7</v>
      </c>
      <c r="G3570" s="1471">
        <v>7.6371008E7</v>
      </c>
      <c r="H3570" s="1472" t="b">
        <v>1</v>
      </c>
      <c r="I3570" s="1468" t="s">
        <v>244</v>
      </c>
      <c r="J3570" s="1472" t="b">
        <v>1</v>
      </c>
      <c r="K3570" s="1468" t="s">
        <v>4936</v>
      </c>
      <c r="L3570" s="1471">
        <v>6.6909921784E10</v>
      </c>
      <c r="M3570" s="1463" t="s">
        <v>2426</v>
      </c>
      <c r="N3570" s="1463" t="s">
        <v>5300</v>
      </c>
      <c r="O3570" s="1463" t="s">
        <v>4945</v>
      </c>
      <c r="P3570" s="1463" t="s">
        <v>5304</v>
      </c>
    </row>
    <row r="3571">
      <c r="A3571" s="1464">
        <v>3830.0</v>
      </c>
      <c r="B3571" s="1463" t="s">
        <v>6835</v>
      </c>
      <c r="C3571" s="1463" t="s">
        <v>6835</v>
      </c>
      <c r="D3571" s="1469">
        <v>45015.0</v>
      </c>
      <c r="E3571" s="1470" t="s">
        <v>6836</v>
      </c>
      <c r="F3571" s="1471">
        <v>7.6371008E7</v>
      </c>
      <c r="G3571" s="1471">
        <v>7.6371008E7</v>
      </c>
      <c r="H3571" s="1472" t="b">
        <v>1</v>
      </c>
      <c r="I3571" s="1468" t="s">
        <v>244</v>
      </c>
      <c r="J3571" s="1472" t="b">
        <v>1</v>
      </c>
      <c r="K3571" s="1468" t="s">
        <v>4936</v>
      </c>
      <c r="L3571" s="1471">
        <v>6.6909921784E10</v>
      </c>
      <c r="M3571" s="1463" t="s">
        <v>2476</v>
      </c>
      <c r="N3571" s="1463" t="s">
        <v>5307</v>
      </c>
      <c r="O3571" s="1463" t="s">
        <v>5307</v>
      </c>
      <c r="P3571" s="1463" t="s">
        <v>5160</v>
      </c>
    </row>
    <row r="3572">
      <c r="A3572" s="1464">
        <v>3831.0</v>
      </c>
      <c r="B3572" s="1463" t="s">
        <v>6837</v>
      </c>
      <c r="C3572" s="1463" t="s">
        <v>6838</v>
      </c>
      <c r="D3572" s="1469">
        <v>45026.0</v>
      </c>
      <c r="E3572" s="1470" t="s">
        <v>6839</v>
      </c>
      <c r="F3572" s="1471">
        <v>2.24678E7</v>
      </c>
      <c r="G3572" s="1471">
        <v>2.24678E7</v>
      </c>
      <c r="H3572" s="1472" t="b">
        <v>1</v>
      </c>
      <c r="I3572" s="1468" t="s">
        <v>76</v>
      </c>
      <c r="J3572" s="1472" t="b">
        <v>1</v>
      </c>
      <c r="K3572" s="1468" t="s">
        <v>5142</v>
      </c>
      <c r="L3572" s="1471">
        <v>6.620964333E9</v>
      </c>
      <c r="M3572" s="1463" t="s">
        <v>2432</v>
      </c>
      <c r="N3572" s="1463" t="s">
        <v>5164</v>
      </c>
      <c r="P3572" s="1463" t="s">
        <v>2432</v>
      </c>
    </row>
    <row r="3573" hidden="1">
      <c r="A3573" s="1464">
        <v>3832.0</v>
      </c>
      <c r="B3573" s="1463" t="s">
        <v>20084</v>
      </c>
      <c r="C3573" s="1463" t="s">
        <v>20085</v>
      </c>
      <c r="D3573" s="1469">
        <v>45015.0</v>
      </c>
      <c r="E3573" s="1470" t="s">
        <v>20086</v>
      </c>
      <c r="F3573" s="1471">
        <v>8.96291661E8</v>
      </c>
      <c r="G3573" s="1471">
        <v>8.96291661E8</v>
      </c>
      <c r="H3573" s="1472" t="b">
        <v>0</v>
      </c>
      <c r="I3573" s="1468" t="s">
        <v>76</v>
      </c>
      <c r="J3573" s="1472" t="b">
        <v>0</v>
      </c>
      <c r="K3573" s="1468" t="s">
        <v>5142</v>
      </c>
      <c r="L3573" s="1471">
        <v>6.620964333E9</v>
      </c>
      <c r="M3573" s="1463" t="s">
        <v>2464</v>
      </c>
      <c r="N3573" s="1463" t="s">
        <v>5228</v>
      </c>
      <c r="O3573" s="1463" t="s">
        <v>5213</v>
      </c>
      <c r="P3573" s="1463" t="s">
        <v>5155</v>
      </c>
    </row>
    <row r="3574">
      <c r="A3574" s="1464">
        <v>3833.0</v>
      </c>
      <c r="B3574" s="1463" t="s">
        <v>6840</v>
      </c>
      <c r="C3574" s="1463" t="s">
        <v>6841</v>
      </c>
      <c r="D3574" s="1469">
        <v>45036.0</v>
      </c>
      <c r="E3574" s="1470" t="s">
        <v>6842</v>
      </c>
      <c r="F3574" s="1471">
        <v>8.53884888E8</v>
      </c>
      <c r="G3574" s="1471">
        <v>8.53884888E8</v>
      </c>
      <c r="H3574" s="1472" t="b">
        <v>1</v>
      </c>
      <c r="I3574" s="1468" t="s">
        <v>76</v>
      </c>
      <c r="J3574" s="1472" t="b">
        <v>1</v>
      </c>
      <c r="K3574" s="1468" t="s">
        <v>1077</v>
      </c>
      <c r="L3574" s="1471">
        <v>6.6618258585E10</v>
      </c>
      <c r="M3574" s="1463" t="s">
        <v>2464</v>
      </c>
      <c r="N3574" s="1463" t="s">
        <v>5307</v>
      </c>
      <c r="O3574" s="1463" t="s">
        <v>5307</v>
      </c>
      <c r="P3574" s="1463" t="s">
        <v>2464</v>
      </c>
    </row>
    <row r="3575">
      <c r="A3575" s="1464">
        <v>3834.0</v>
      </c>
      <c r="B3575" s="1463" t="s">
        <v>6843</v>
      </c>
      <c r="C3575" s="1463" t="s">
        <v>6844</v>
      </c>
      <c r="D3575" s="1469">
        <v>45036.0</v>
      </c>
      <c r="E3575" s="1470" t="s">
        <v>6845</v>
      </c>
      <c r="F3575" s="1471">
        <v>8.25245161E8</v>
      </c>
      <c r="G3575" s="1471">
        <v>8.25245161E8</v>
      </c>
      <c r="H3575" s="1472" t="b">
        <v>1</v>
      </c>
      <c r="I3575" s="1468" t="s">
        <v>263</v>
      </c>
      <c r="J3575" s="1472" t="b">
        <v>1</v>
      </c>
      <c r="K3575" s="1468" t="s">
        <v>1077</v>
      </c>
      <c r="L3575" s="1471">
        <v>6.6618258585E10</v>
      </c>
      <c r="M3575" s="1463" t="s">
        <v>2426</v>
      </c>
      <c r="O3575" s="1463" t="s">
        <v>5315</v>
      </c>
      <c r="P3575" s="1463" t="s">
        <v>5316</v>
      </c>
    </row>
    <row r="3576" hidden="1">
      <c r="A3576" s="1464">
        <v>3835.0</v>
      </c>
      <c r="B3576" s="1463" t="s">
        <v>20087</v>
      </c>
      <c r="C3576" s="1463" t="s">
        <v>20088</v>
      </c>
      <c r="D3576" s="1469">
        <v>45077.0</v>
      </c>
      <c r="E3576" s="1470" t="s">
        <v>20089</v>
      </c>
      <c r="F3576" s="1471">
        <v>3.8197008E7</v>
      </c>
      <c r="G3576" s="1471">
        <v>3.8197008E7</v>
      </c>
      <c r="H3576" s="1472" t="b">
        <v>0</v>
      </c>
      <c r="I3576" s="1468" t="s">
        <v>76</v>
      </c>
      <c r="J3576" s="1472" t="b">
        <v>0</v>
      </c>
      <c r="K3576" s="1468" t="s">
        <v>4940</v>
      </c>
      <c r="L3576" s="1471">
        <v>6.68193916E10</v>
      </c>
      <c r="M3576" s="1463" t="s">
        <v>2571</v>
      </c>
      <c r="N3576" s="1474"/>
      <c r="O3576" s="1474"/>
      <c r="P3576" s="1463" t="s">
        <v>2571</v>
      </c>
    </row>
    <row r="3577" hidden="1">
      <c r="A3577" s="1464">
        <v>3836.0</v>
      </c>
      <c r="B3577" s="1463" t="s">
        <v>12545</v>
      </c>
      <c r="C3577" s="1463" t="s">
        <v>12545</v>
      </c>
      <c r="D3577" s="1469">
        <v>44331.0</v>
      </c>
      <c r="E3577" s="1470" t="s">
        <v>20090</v>
      </c>
      <c r="F3577" s="1471">
        <v>9.88199605E8</v>
      </c>
      <c r="G3577" s="1471">
        <v>9.88199605E8</v>
      </c>
      <c r="H3577" s="1472" t="b">
        <v>0</v>
      </c>
      <c r="I3577" s="1468" t="s">
        <v>263</v>
      </c>
      <c r="J3577" s="1472" t="b">
        <v>1</v>
      </c>
      <c r="K3577" s="1473"/>
      <c r="L3577" s="1473"/>
      <c r="M3577" s="1474"/>
      <c r="N3577" s="1474"/>
      <c r="O3577" s="1474"/>
      <c r="P3577" s="1474"/>
    </row>
    <row r="3578">
      <c r="A3578" s="1464">
        <v>3837.0</v>
      </c>
      <c r="B3578" s="1463" t="s">
        <v>6846</v>
      </c>
      <c r="C3578" s="1463" t="s">
        <v>6847</v>
      </c>
      <c r="D3578" s="1469">
        <v>45021.0</v>
      </c>
      <c r="E3578" s="1470" t="s">
        <v>6848</v>
      </c>
      <c r="F3578" s="1471">
        <v>2.9088077E7</v>
      </c>
      <c r="G3578" s="1471">
        <v>2.9088077E7</v>
      </c>
      <c r="H3578" s="1472" t="b">
        <v>1</v>
      </c>
      <c r="I3578" s="1468" t="s">
        <v>76</v>
      </c>
      <c r="J3578" s="1472" t="b">
        <v>1</v>
      </c>
      <c r="K3578" s="1468" t="s">
        <v>5142</v>
      </c>
      <c r="L3578" s="1471">
        <v>6.620964333E9</v>
      </c>
      <c r="M3578" s="1463" t="s">
        <v>2437</v>
      </c>
      <c r="N3578" s="1474"/>
      <c r="O3578" s="1474"/>
      <c r="P3578" s="1463" t="s">
        <v>2437</v>
      </c>
    </row>
    <row r="3579" hidden="1">
      <c r="A3579" s="1464">
        <v>3838.0</v>
      </c>
      <c r="B3579" s="1463" t="s">
        <v>20091</v>
      </c>
      <c r="C3579" s="1463" t="s">
        <v>20092</v>
      </c>
      <c r="D3579" s="1469">
        <v>45021.0</v>
      </c>
      <c r="E3579" s="1470" t="s">
        <v>20093</v>
      </c>
      <c r="F3579" s="1471">
        <v>9.26246452E8</v>
      </c>
      <c r="G3579" s="1471">
        <v>9.26246452E8</v>
      </c>
      <c r="H3579" s="1472" t="b">
        <v>0</v>
      </c>
      <c r="I3579" s="1468" t="s">
        <v>76</v>
      </c>
      <c r="J3579" s="1472" t="b">
        <v>1</v>
      </c>
      <c r="K3579" s="1468" t="s">
        <v>5142</v>
      </c>
      <c r="L3579" s="1471">
        <v>6.620964333E9</v>
      </c>
      <c r="M3579" s="1463" t="s">
        <v>2464</v>
      </c>
      <c r="N3579" s="1463" t="s">
        <v>5196</v>
      </c>
      <c r="O3579" s="1463" t="s">
        <v>5196</v>
      </c>
      <c r="P3579" s="1463" t="s">
        <v>2464</v>
      </c>
    </row>
    <row r="3580" hidden="1">
      <c r="A3580" s="1464">
        <v>3839.0</v>
      </c>
      <c r="B3580" s="1463" t="s">
        <v>20094</v>
      </c>
      <c r="C3580" s="1463" t="s">
        <v>20095</v>
      </c>
      <c r="D3580" s="1469">
        <v>45021.0</v>
      </c>
      <c r="E3580" s="1470" t="s">
        <v>20096</v>
      </c>
      <c r="F3580" s="1471">
        <v>2.9088077E7</v>
      </c>
      <c r="G3580" s="1471">
        <v>2.9088077E7</v>
      </c>
      <c r="H3580" s="1472" t="b">
        <v>0</v>
      </c>
      <c r="I3580" s="1468" t="s">
        <v>76</v>
      </c>
      <c r="J3580" s="1472" t="b">
        <v>0</v>
      </c>
      <c r="K3580" s="1468" t="s">
        <v>5142</v>
      </c>
      <c r="L3580" s="1471">
        <v>6.620964333E9</v>
      </c>
      <c r="M3580" s="1463" t="s">
        <v>2426</v>
      </c>
      <c r="N3580" s="1463" t="s">
        <v>4990</v>
      </c>
      <c r="P3580" s="1463" t="s">
        <v>5402</v>
      </c>
    </row>
    <row r="3581">
      <c r="A3581" s="1464">
        <v>3840.0</v>
      </c>
      <c r="B3581" s="1463" t="s">
        <v>6849</v>
      </c>
      <c r="C3581" s="1463" t="s">
        <v>6850</v>
      </c>
      <c r="D3581" s="1469">
        <v>45021.0</v>
      </c>
      <c r="E3581" s="1470" t="s">
        <v>6851</v>
      </c>
      <c r="F3581" s="1471">
        <v>2.5150748E7</v>
      </c>
      <c r="G3581" s="1471">
        <v>2.5150748E7</v>
      </c>
      <c r="H3581" s="1472" t="b">
        <v>1</v>
      </c>
      <c r="I3581" s="1468" t="s">
        <v>76</v>
      </c>
      <c r="J3581" s="1472" t="b">
        <v>1</v>
      </c>
      <c r="K3581" s="1468" t="s">
        <v>4936</v>
      </c>
      <c r="L3581" s="1471">
        <v>6.6909921784E10</v>
      </c>
      <c r="M3581" s="1463" t="s">
        <v>2426</v>
      </c>
      <c r="O3581" s="1463" t="s">
        <v>5061</v>
      </c>
      <c r="P3581" s="1463" t="s">
        <v>2426</v>
      </c>
    </row>
    <row r="3582" hidden="1">
      <c r="A3582" s="1464">
        <v>3841.0</v>
      </c>
      <c r="B3582" s="1463" t="s">
        <v>20097</v>
      </c>
      <c r="C3582" s="1463" t="s">
        <v>20098</v>
      </c>
      <c r="D3582" s="1469">
        <v>45021.0</v>
      </c>
      <c r="E3582" s="1470" t="s">
        <v>20099</v>
      </c>
      <c r="F3582" s="1471">
        <v>7.63606E7</v>
      </c>
      <c r="G3582" s="1471">
        <v>7.63606E7</v>
      </c>
      <c r="H3582" s="1472" t="b">
        <v>0</v>
      </c>
      <c r="I3582" s="1468" t="s">
        <v>244</v>
      </c>
      <c r="J3582" s="1472" t="b">
        <v>1</v>
      </c>
      <c r="K3582" s="1468" t="s">
        <v>5142</v>
      </c>
      <c r="L3582" s="1471">
        <v>6.620964333E9</v>
      </c>
      <c r="M3582" s="1463" t="s">
        <v>2426</v>
      </c>
      <c r="N3582" s="1463" t="s">
        <v>244</v>
      </c>
      <c r="O3582" s="1463" t="s">
        <v>244</v>
      </c>
      <c r="P3582" s="1463" t="s">
        <v>2426</v>
      </c>
    </row>
    <row r="3583" hidden="1">
      <c r="A3583" s="1464">
        <v>3842.0</v>
      </c>
      <c r="B3583" s="1463" t="s">
        <v>20100</v>
      </c>
      <c r="C3583" s="1463" t="s">
        <v>20101</v>
      </c>
      <c r="D3583" s="1469">
        <v>45021.0</v>
      </c>
      <c r="E3583" s="1470" t="s">
        <v>20102</v>
      </c>
      <c r="F3583" s="1471">
        <v>9.34387E8</v>
      </c>
      <c r="G3583" s="1471">
        <v>9.34387E8</v>
      </c>
      <c r="H3583" s="1472" t="b">
        <v>0</v>
      </c>
      <c r="I3583" s="1468" t="s">
        <v>76</v>
      </c>
      <c r="J3583" s="1472" t="b">
        <v>0</v>
      </c>
      <c r="K3583" s="1468" t="s">
        <v>1204</v>
      </c>
      <c r="L3583" s="1471">
        <v>6.6839565594E10</v>
      </c>
      <c r="M3583" s="1463" t="s">
        <v>2426</v>
      </c>
      <c r="N3583" s="1463" t="s">
        <v>5182</v>
      </c>
      <c r="P3583" s="1463" t="s">
        <v>2426</v>
      </c>
    </row>
    <row r="3584" hidden="1">
      <c r="A3584" s="1464">
        <v>3843.0</v>
      </c>
      <c r="B3584" s="1463" t="s">
        <v>20103</v>
      </c>
      <c r="C3584" s="1463" t="s">
        <v>20104</v>
      </c>
      <c r="D3584" s="1469">
        <v>44785.0</v>
      </c>
      <c r="E3584" s="1470" t="s">
        <v>20105</v>
      </c>
      <c r="F3584" s="1471">
        <v>2.2541234E7</v>
      </c>
      <c r="G3584" s="1471">
        <v>2.2541234E7</v>
      </c>
      <c r="H3584" s="1472" t="b">
        <v>0</v>
      </c>
      <c r="I3584" s="1468" t="s">
        <v>76</v>
      </c>
      <c r="J3584" s="1472" t="b">
        <v>0</v>
      </c>
      <c r="K3584" s="1468" t="s">
        <v>4940</v>
      </c>
      <c r="L3584" s="1471">
        <v>6.68193916E10</v>
      </c>
      <c r="M3584" s="1463" t="s">
        <v>2536</v>
      </c>
      <c r="N3584" s="1474"/>
      <c r="O3584" s="1474"/>
      <c r="P3584" s="1463" t="s">
        <v>2536</v>
      </c>
    </row>
    <row r="3585" hidden="1">
      <c r="A3585" s="1464">
        <v>3844.0</v>
      </c>
      <c r="B3585" s="1463" t="s">
        <v>20106</v>
      </c>
      <c r="C3585" s="1463" t="s">
        <v>20107</v>
      </c>
      <c r="D3585" s="1469">
        <v>45021.0</v>
      </c>
      <c r="E3585" s="1470" t="s">
        <v>20108</v>
      </c>
      <c r="F3585" s="1471">
        <v>6.32476719E8</v>
      </c>
      <c r="G3585" s="1471">
        <v>6.32476719E8</v>
      </c>
      <c r="H3585" s="1472" t="b">
        <v>0</v>
      </c>
      <c r="I3585" s="1468" t="s">
        <v>76</v>
      </c>
      <c r="J3585" s="1472" t="b">
        <v>0</v>
      </c>
      <c r="K3585" s="1468" t="s">
        <v>1077</v>
      </c>
      <c r="L3585" s="1471">
        <v>6.6618258585E10</v>
      </c>
      <c r="M3585" s="1463" t="s">
        <v>2432</v>
      </c>
      <c r="N3585" s="1463" t="s">
        <v>5046</v>
      </c>
      <c r="P3585" s="1463" t="s">
        <v>2432</v>
      </c>
    </row>
    <row r="3586" hidden="1">
      <c r="A3586" s="1464">
        <v>3845.0</v>
      </c>
      <c r="B3586" s="1463" t="s">
        <v>20109</v>
      </c>
      <c r="C3586" s="1463" t="s">
        <v>20110</v>
      </c>
      <c r="D3586" s="1469">
        <v>45021.0</v>
      </c>
      <c r="E3586" s="1470" t="s">
        <v>20111</v>
      </c>
      <c r="F3586" s="1471">
        <v>6.31953486E8</v>
      </c>
      <c r="G3586" s="1471">
        <v>6.31953486E8</v>
      </c>
      <c r="H3586" s="1472" t="b">
        <v>0</v>
      </c>
      <c r="I3586" s="1468" t="s">
        <v>76</v>
      </c>
      <c r="J3586" s="1472" t="b">
        <v>0</v>
      </c>
      <c r="K3586" s="1468" t="s">
        <v>1077</v>
      </c>
      <c r="L3586" s="1471">
        <v>6.6618258585E10</v>
      </c>
      <c r="M3586" s="1463" t="s">
        <v>2432</v>
      </c>
      <c r="N3586" s="1463" t="s">
        <v>5196</v>
      </c>
      <c r="O3586" s="1463" t="s">
        <v>5196</v>
      </c>
      <c r="P3586" s="1463" t="s">
        <v>2432</v>
      </c>
    </row>
    <row r="3587" hidden="1">
      <c r="A3587" s="1464">
        <v>3846.0</v>
      </c>
      <c r="B3587" s="1463" t="s">
        <v>20112</v>
      </c>
      <c r="C3587" s="1463" t="s">
        <v>20113</v>
      </c>
      <c r="D3587" s="1469">
        <v>45026.0</v>
      </c>
      <c r="E3587" s="1470" t="s">
        <v>20114</v>
      </c>
      <c r="F3587" s="1471">
        <v>7.6337002E7</v>
      </c>
      <c r="G3587" s="1471">
        <v>7.6337002E7</v>
      </c>
      <c r="H3587" s="1472" t="b">
        <v>0</v>
      </c>
      <c r="I3587" s="1468" t="s">
        <v>244</v>
      </c>
      <c r="J3587" s="1472" t="b">
        <v>0</v>
      </c>
      <c r="K3587" s="1468" t="s">
        <v>1077</v>
      </c>
      <c r="L3587" s="1471">
        <v>6.6618258585E10</v>
      </c>
      <c r="M3587" s="1463" t="s">
        <v>2937</v>
      </c>
      <c r="N3587" s="1463" t="s">
        <v>244</v>
      </c>
      <c r="O3587" s="1463" t="s">
        <v>244</v>
      </c>
      <c r="P3587" s="1463" t="s">
        <v>2937</v>
      </c>
    </row>
    <row r="3588" hidden="1">
      <c r="A3588" s="1464">
        <v>3847.0</v>
      </c>
      <c r="B3588" s="1463" t="s">
        <v>6852</v>
      </c>
      <c r="C3588" s="1463" t="s">
        <v>6853</v>
      </c>
      <c r="D3588" s="1469">
        <v>45026.0</v>
      </c>
      <c r="E3588" s="1470" t="s">
        <v>6854</v>
      </c>
      <c r="F3588" s="1471">
        <v>6.455399E8</v>
      </c>
      <c r="G3588" s="1471">
        <v>6.455399E8</v>
      </c>
      <c r="H3588" s="1472" t="b">
        <v>0</v>
      </c>
      <c r="I3588" s="1468" t="s">
        <v>263</v>
      </c>
      <c r="J3588" s="1472" t="b">
        <v>0</v>
      </c>
      <c r="K3588" s="1468" t="s">
        <v>1077</v>
      </c>
      <c r="L3588" s="1471">
        <v>6.6618258585E10</v>
      </c>
      <c r="M3588" s="1463" t="s">
        <v>2426</v>
      </c>
      <c r="N3588" s="1463" t="s">
        <v>5006</v>
      </c>
      <c r="O3588" s="1463" t="s">
        <v>4954</v>
      </c>
      <c r="P3588" s="1463" t="s">
        <v>2426</v>
      </c>
    </row>
    <row r="3589" hidden="1">
      <c r="A3589" s="1464">
        <v>3848.0</v>
      </c>
      <c r="B3589" s="1463" t="s">
        <v>20115</v>
      </c>
      <c r="C3589" s="1463" t="s">
        <v>20116</v>
      </c>
      <c r="D3589" s="1469">
        <v>45026.0</v>
      </c>
      <c r="E3589" s="1470" t="s">
        <v>20117</v>
      </c>
      <c r="F3589" s="1471">
        <v>2.3542287E7</v>
      </c>
      <c r="G3589" s="1471">
        <v>2.3542287E7</v>
      </c>
      <c r="H3589" s="1472" t="b">
        <v>0</v>
      </c>
      <c r="I3589" s="1468" t="s">
        <v>76</v>
      </c>
      <c r="J3589" s="1472" t="b">
        <v>0</v>
      </c>
      <c r="K3589" s="1468" t="s">
        <v>5142</v>
      </c>
      <c r="L3589" s="1471">
        <v>6.620964333E9</v>
      </c>
      <c r="M3589" s="1463" t="s">
        <v>2426</v>
      </c>
      <c r="N3589" s="1463" t="s">
        <v>5345</v>
      </c>
      <c r="O3589" s="1463" t="s">
        <v>5235</v>
      </c>
      <c r="P3589" s="1463" t="s">
        <v>2426</v>
      </c>
    </row>
    <row r="3590" hidden="1">
      <c r="A3590" s="1464">
        <v>3849.0</v>
      </c>
      <c r="B3590" s="1463" t="s">
        <v>20118</v>
      </c>
      <c r="C3590" s="1463" t="s">
        <v>20119</v>
      </c>
      <c r="D3590" s="1469">
        <v>45027.0</v>
      </c>
      <c r="E3590" s="1470" t="s">
        <v>20120</v>
      </c>
      <c r="F3590" s="1471">
        <v>9.58395921E8</v>
      </c>
      <c r="G3590" s="1471">
        <v>9.58395921E8</v>
      </c>
      <c r="H3590" s="1472" t="b">
        <v>0</v>
      </c>
      <c r="I3590" s="1468" t="s">
        <v>76</v>
      </c>
      <c r="J3590" s="1472" t="b">
        <v>0</v>
      </c>
      <c r="K3590" s="1468" t="s">
        <v>5142</v>
      </c>
      <c r="L3590" s="1471">
        <v>6.620964333E9</v>
      </c>
      <c r="M3590" s="1463" t="s">
        <v>2464</v>
      </c>
      <c r="N3590" s="1463" t="s">
        <v>5052</v>
      </c>
      <c r="P3590" s="1463" t="s">
        <v>2464</v>
      </c>
    </row>
    <row r="3591" hidden="1">
      <c r="A3591" s="1464">
        <v>3850.0</v>
      </c>
      <c r="B3591" s="1463" t="s">
        <v>20121</v>
      </c>
      <c r="C3591" s="1463" t="s">
        <v>20122</v>
      </c>
      <c r="D3591" s="1469">
        <v>45027.0</v>
      </c>
      <c r="E3591" s="1470" t="s">
        <v>20123</v>
      </c>
      <c r="F3591" s="1471">
        <v>9.55912959E8</v>
      </c>
      <c r="G3591" s="1471">
        <v>9.55912959E8</v>
      </c>
      <c r="H3591" s="1472" t="b">
        <v>0</v>
      </c>
      <c r="I3591" s="1468" t="s">
        <v>76</v>
      </c>
      <c r="J3591" s="1472" t="b">
        <v>0</v>
      </c>
      <c r="K3591" s="1468" t="s">
        <v>5142</v>
      </c>
      <c r="L3591" s="1471">
        <v>6.620964333E9</v>
      </c>
      <c r="M3591" s="1463" t="s">
        <v>2464</v>
      </c>
      <c r="N3591" s="1463" t="s">
        <v>5196</v>
      </c>
      <c r="O3591" s="1463" t="s">
        <v>5196</v>
      </c>
      <c r="P3591" s="1463" t="s">
        <v>2464</v>
      </c>
    </row>
    <row r="3592">
      <c r="A3592" s="1464">
        <v>3851.0</v>
      </c>
      <c r="B3592" s="1463" t="s">
        <v>6855</v>
      </c>
      <c r="C3592" s="1463" t="s">
        <v>6856</v>
      </c>
      <c r="D3592" s="1469">
        <v>45026.0</v>
      </c>
      <c r="E3592" s="1470" t="s">
        <v>6857</v>
      </c>
      <c r="F3592" s="1471">
        <v>6.28087333E8</v>
      </c>
      <c r="G3592" s="1471">
        <v>6.28087333E8</v>
      </c>
      <c r="H3592" s="1472" t="b">
        <v>1</v>
      </c>
      <c r="I3592" s="1468" t="s">
        <v>76</v>
      </c>
      <c r="J3592" s="1472" t="b">
        <v>1</v>
      </c>
      <c r="K3592" s="1468" t="s">
        <v>5142</v>
      </c>
      <c r="L3592" s="1471">
        <v>6.620964333E9</v>
      </c>
      <c r="M3592" s="1463" t="s">
        <v>2937</v>
      </c>
      <c r="N3592" s="1474"/>
      <c r="O3592" s="1463" t="s">
        <v>76</v>
      </c>
      <c r="P3592" s="1463" t="s">
        <v>2937</v>
      </c>
    </row>
    <row r="3593">
      <c r="A3593" s="1464">
        <v>3852.0</v>
      </c>
      <c r="B3593" s="1463" t="s">
        <v>6859</v>
      </c>
      <c r="C3593" s="1463" t="s">
        <v>6860</v>
      </c>
      <c r="D3593" s="1469">
        <v>45028.0</v>
      </c>
      <c r="E3593" s="1470" t="s">
        <v>6861</v>
      </c>
      <c r="F3593" s="1471">
        <v>6.14262642E8</v>
      </c>
      <c r="G3593" s="1471">
        <v>6.14262642E8</v>
      </c>
      <c r="H3593" s="1472" t="b">
        <v>1</v>
      </c>
      <c r="I3593" s="1468" t="s">
        <v>76</v>
      </c>
      <c r="J3593" s="1472" t="b">
        <v>1</v>
      </c>
      <c r="K3593" s="1468" t="s">
        <v>4929</v>
      </c>
      <c r="L3593" s="1475">
        <v>6.69232E15</v>
      </c>
      <c r="M3593" s="1463" t="s">
        <v>2426</v>
      </c>
      <c r="O3593" s="1463" t="s">
        <v>5165</v>
      </c>
      <c r="P3593" s="1463" t="s">
        <v>5335</v>
      </c>
    </row>
    <row r="3594" hidden="1">
      <c r="A3594" s="1464">
        <v>3853.0</v>
      </c>
      <c r="B3594" s="1463" t="s">
        <v>20124</v>
      </c>
      <c r="C3594" s="1463" t="s">
        <v>20125</v>
      </c>
      <c r="D3594" s="1469">
        <v>45028.0</v>
      </c>
      <c r="E3594" s="1470" t="s">
        <v>20126</v>
      </c>
      <c r="F3594" s="1471">
        <v>6.10254137E8</v>
      </c>
      <c r="G3594" s="1471">
        <v>6.10254137E8</v>
      </c>
      <c r="H3594" s="1472" t="b">
        <v>0</v>
      </c>
      <c r="I3594" s="1468" t="s">
        <v>76</v>
      </c>
      <c r="J3594" s="1472" t="b">
        <v>0</v>
      </c>
      <c r="K3594" s="1468" t="s">
        <v>5142</v>
      </c>
      <c r="L3594" s="1471">
        <v>6.620964333E9</v>
      </c>
      <c r="M3594" s="1463" t="s">
        <v>2437</v>
      </c>
      <c r="N3594" s="1463" t="s">
        <v>6473</v>
      </c>
      <c r="P3594" s="1463" t="s">
        <v>2437</v>
      </c>
    </row>
    <row r="3595">
      <c r="A3595" s="1464">
        <v>3854.0</v>
      </c>
      <c r="B3595" s="1463" t="s">
        <v>6863</v>
      </c>
      <c r="C3595" s="1463" t="s">
        <v>6864</v>
      </c>
      <c r="D3595" s="1469">
        <v>45028.0</v>
      </c>
      <c r="E3595" s="1470" t="s">
        <v>6865</v>
      </c>
      <c r="F3595" s="1471">
        <v>9.22635646E8</v>
      </c>
      <c r="G3595" s="1471">
        <v>9.22635646E8</v>
      </c>
      <c r="H3595" s="1472" t="b">
        <v>1</v>
      </c>
      <c r="I3595" s="1468" t="s">
        <v>76</v>
      </c>
      <c r="J3595" s="1472" t="b">
        <v>1</v>
      </c>
      <c r="K3595" s="1468" t="s">
        <v>4940</v>
      </c>
      <c r="L3595" s="1471">
        <v>6.68193916E10</v>
      </c>
      <c r="M3595" s="1463" t="s">
        <v>2432</v>
      </c>
      <c r="N3595" s="1474"/>
      <c r="O3595" s="1463" t="s">
        <v>4945</v>
      </c>
      <c r="P3595" s="1463" t="s">
        <v>2432</v>
      </c>
    </row>
    <row r="3596" hidden="1">
      <c r="A3596" s="1464">
        <v>3855.0</v>
      </c>
      <c r="B3596" s="1463" t="s">
        <v>20127</v>
      </c>
      <c r="C3596" s="1463" t="s">
        <v>20128</v>
      </c>
      <c r="D3596" s="1469">
        <v>45028.0</v>
      </c>
      <c r="E3596" s="1470" t="s">
        <v>20129</v>
      </c>
      <c r="F3596" s="1471">
        <v>9.22983618E8</v>
      </c>
      <c r="G3596" s="1471">
        <v>9.22983618E8</v>
      </c>
      <c r="H3596" s="1472" t="b">
        <v>0</v>
      </c>
      <c r="I3596" s="1468" t="s">
        <v>76</v>
      </c>
      <c r="J3596" s="1472" t="b">
        <v>0</v>
      </c>
      <c r="K3596" s="1468" t="s">
        <v>5142</v>
      </c>
      <c r="L3596" s="1471">
        <v>6.620964333E9</v>
      </c>
      <c r="M3596" s="1463" t="s">
        <v>2432</v>
      </c>
      <c r="N3596" s="1463" t="s">
        <v>5258</v>
      </c>
      <c r="O3596" s="1463" t="s">
        <v>6125</v>
      </c>
      <c r="P3596" s="1463" t="s">
        <v>2432</v>
      </c>
    </row>
    <row r="3597">
      <c r="A3597" s="1464">
        <v>3856.0</v>
      </c>
      <c r="B3597" s="1463" t="s">
        <v>6866</v>
      </c>
      <c r="C3597" s="1463" t="s">
        <v>6867</v>
      </c>
      <c r="D3597" s="1469">
        <v>45042.0</v>
      </c>
      <c r="E3597" s="1470" t="s">
        <v>6868</v>
      </c>
      <c r="F3597" s="1471">
        <v>2.6329E7</v>
      </c>
      <c r="G3597" s="1471">
        <v>2.6329E7</v>
      </c>
      <c r="H3597" s="1472" t="b">
        <v>1</v>
      </c>
      <c r="I3597" s="1468" t="s">
        <v>76</v>
      </c>
      <c r="J3597" s="1472" t="b">
        <v>1</v>
      </c>
      <c r="K3597" s="1468" t="s">
        <v>1077</v>
      </c>
      <c r="L3597" s="1471">
        <v>6.6618258585E10</v>
      </c>
      <c r="M3597" s="1463" t="s">
        <v>2432</v>
      </c>
      <c r="N3597" s="1474"/>
      <c r="O3597" s="1463" t="s">
        <v>4931</v>
      </c>
      <c r="P3597" s="1463" t="s">
        <v>2432</v>
      </c>
    </row>
    <row r="3598" hidden="1">
      <c r="A3598" s="1464">
        <v>3857.0</v>
      </c>
      <c r="B3598" s="1463" t="s">
        <v>20130</v>
      </c>
      <c r="C3598" s="1463" t="s">
        <v>20131</v>
      </c>
      <c r="D3598" s="1469">
        <v>45035.0</v>
      </c>
      <c r="E3598" s="1470" t="s">
        <v>20132</v>
      </c>
      <c r="F3598" s="1475">
        <v>6.60975E11</v>
      </c>
      <c r="G3598" s="1475">
        <v>6.60956E11</v>
      </c>
      <c r="H3598" s="1472" t="b">
        <v>0</v>
      </c>
      <c r="I3598" s="1468" t="s">
        <v>76</v>
      </c>
      <c r="J3598" s="1472" t="b">
        <v>1</v>
      </c>
      <c r="K3598" s="1473"/>
      <c r="L3598" s="1473"/>
      <c r="M3598" s="1463" t="s">
        <v>5006</v>
      </c>
      <c r="N3598" s="1463" t="s">
        <v>5006</v>
      </c>
      <c r="P3598" s="1474"/>
    </row>
    <row r="3599" hidden="1">
      <c r="A3599" s="1464">
        <v>3858.0</v>
      </c>
      <c r="B3599" s="1463" t="s">
        <v>20133</v>
      </c>
      <c r="C3599" s="1463" t="s">
        <v>20134</v>
      </c>
      <c r="D3599" s="1469">
        <v>45036.0</v>
      </c>
      <c r="E3599" s="1470" t="s">
        <v>20135</v>
      </c>
      <c r="F3599" s="1471">
        <v>7.660979E7</v>
      </c>
      <c r="G3599" s="1471">
        <v>7.660979E7</v>
      </c>
      <c r="H3599" s="1472" t="b">
        <v>0</v>
      </c>
      <c r="I3599" s="1468" t="s">
        <v>244</v>
      </c>
      <c r="J3599" s="1472" t="b">
        <v>1</v>
      </c>
      <c r="K3599" s="1468" t="s">
        <v>5142</v>
      </c>
      <c r="L3599" s="1471">
        <v>6.620964333E9</v>
      </c>
      <c r="M3599" s="1463" t="s">
        <v>2437</v>
      </c>
      <c r="N3599" s="1463" t="s">
        <v>244</v>
      </c>
      <c r="O3599" s="1463" t="s">
        <v>244</v>
      </c>
      <c r="P3599" s="1463" t="s">
        <v>2437</v>
      </c>
    </row>
    <row r="3600" hidden="1">
      <c r="A3600" s="1464">
        <v>3859.0</v>
      </c>
      <c r="B3600" s="1463" t="s">
        <v>20136</v>
      </c>
      <c r="C3600" s="1463" t="s">
        <v>20137</v>
      </c>
      <c r="D3600" s="1469">
        <v>44750.0</v>
      </c>
      <c r="E3600" s="1470" t="s">
        <v>20138</v>
      </c>
      <c r="F3600" s="1471">
        <v>8.26142657E8</v>
      </c>
      <c r="G3600" s="1471">
        <v>8.26142657E8</v>
      </c>
      <c r="H3600" s="1472" t="b">
        <v>0</v>
      </c>
      <c r="I3600" s="1468" t="s">
        <v>76</v>
      </c>
      <c r="J3600" s="1472" t="b">
        <v>1</v>
      </c>
      <c r="K3600" s="1468" t="s">
        <v>4940</v>
      </c>
      <c r="L3600" s="1471">
        <v>6.68193916E10</v>
      </c>
      <c r="M3600" s="1463" t="s">
        <v>2426</v>
      </c>
      <c r="O3600" s="1474"/>
      <c r="P3600" s="1463" t="s">
        <v>2426</v>
      </c>
    </row>
    <row r="3601">
      <c r="A3601" s="1464">
        <v>3860.0</v>
      </c>
      <c r="B3601" s="1463" t="s">
        <v>6869</v>
      </c>
      <c r="C3601" s="1463" t="s">
        <v>6870</v>
      </c>
      <c r="D3601" s="1469">
        <v>45037.0</v>
      </c>
      <c r="E3601" s="1470" t="s">
        <v>6871</v>
      </c>
      <c r="F3601" s="1471">
        <v>2.3660505E7</v>
      </c>
      <c r="G3601" s="1471">
        <v>2.3660505E7</v>
      </c>
      <c r="H3601" s="1472" t="b">
        <v>1</v>
      </c>
      <c r="I3601" s="1468" t="s">
        <v>76</v>
      </c>
      <c r="J3601" s="1472" t="b">
        <v>1</v>
      </c>
      <c r="K3601" s="1468" t="s">
        <v>5142</v>
      </c>
      <c r="L3601" s="1471">
        <v>6.620964333E9</v>
      </c>
      <c r="M3601" s="1463" t="s">
        <v>2437</v>
      </c>
      <c r="N3601" s="1463" t="s">
        <v>5345</v>
      </c>
      <c r="O3601" s="1463" t="s">
        <v>5235</v>
      </c>
      <c r="P3601" s="1463" t="s">
        <v>5346</v>
      </c>
    </row>
    <row r="3602" hidden="1">
      <c r="A3602" s="1464">
        <v>3861.0</v>
      </c>
      <c r="B3602" s="1463" t="s">
        <v>20139</v>
      </c>
      <c r="C3602" s="1463" t="s">
        <v>20139</v>
      </c>
      <c r="D3602" s="1469">
        <v>45037.0</v>
      </c>
      <c r="E3602" s="1470" t="s">
        <v>20140</v>
      </c>
      <c r="F3602" s="1471">
        <v>9.23492727E8</v>
      </c>
      <c r="G3602" s="1471">
        <v>9.23492727E8</v>
      </c>
      <c r="H3602" s="1472" t="b">
        <v>0</v>
      </c>
      <c r="I3602" s="1468" t="s">
        <v>76</v>
      </c>
      <c r="J3602" s="1472" t="b">
        <v>0</v>
      </c>
      <c r="K3602" s="1468" t="s">
        <v>6347</v>
      </c>
      <c r="L3602" s="1471">
        <v>6.6925624451E10</v>
      </c>
      <c r="M3602" s="1463" t="s">
        <v>2437</v>
      </c>
      <c r="N3602" s="1474"/>
      <c r="O3602" s="1463" t="s">
        <v>5065</v>
      </c>
      <c r="P3602" s="1463" t="s">
        <v>2437</v>
      </c>
    </row>
    <row r="3603">
      <c r="A3603" s="1464">
        <v>3862.0</v>
      </c>
      <c r="B3603" s="1463" t="s">
        <v>184</v>
      </c>
      <c r="C3603" s="1463" t="s">
        <v>6873</v>
      </c>
      <c r="D3603" s="1469">
        <v>45047.0</v>
      </c>
      <c r="E3603" s="1470" t="s">
        <v>6874</v>
      </c>
      <c r="F3603" s="1471">
        <v>2.2660123E7</v>
      </c>
      <c r="G3603" s="1471">
        <v>2.2660123E7</v>
      </c>
      <c r="H3603" s="1472" t="b">
        <v>1</v>
      </c>
      <c r="I3603" s="1468" t="s">
        <v>76</v>
      </c>
      <c r="J3603" s="1472" t="b">
        <v>1</v>
      </c>
      <c r="K3603" s="1468" t="s">
        <v>4940</v>
      </c>
      <c r="L3603" s="1471">
        <v>6.68193916E10</v>
      </c>
      <c r="M3603" s="1463" t="s">
        <v>2437</v>
      </c>
      <c r="N3603" s="1463" t="s">
        <v>4962</v>
      </c>
      <c r="O3603" s="1463" t="s">
        <v>4945</v>
      </c>
      <c r="P3603" s="1463" t="s">
        <v>5346</v>
      </c>
    </row>
    <row r="3604">
      <c r="A3604" s="1464">
        <v>3863.0</v>
      </c>
      <c r="B3604" s="1463" t="s">
        <v>6875</v>
      </c>
      <c r="C3604" s="1463" t="s">
        <v>6876</v>
      </c>
      <c r="D3604" s="1469">
        <v>45037.0</v>
      </c>
      <c r="E3604" s="1470" t="s">
        <v>6877</v>
      </c>
      <c r="F3604" s="1471">
        <v>2.6867E7</v>
      </c>
      <c r="G3604" s="1471">
        <v>2.6867E7</v>
      </c>
      <c r="H3604" s="1472" t="b">
        <v>1</v>
      </c>
      <c r="I3604" s="1468" t="s">
        <v>76</v>
      </c>
      <c r="J3604" s="1472" t="b">
        <v>1</v>
      </c>
      <c r="K3604" s="1468" t="s">
        <v>4936</v>
      </c>
      <c r="L3604" s="1471">
        <v>6.6909921784E10</v>
      </c>
      <c r="M3604" s="1463" t="s">
        <v>2437</v>
      </c>
      <c r="N3604" s="1463" t="s">
        <v>4954</v>
      </c>
      <c r="O3604" s="1463" t="s">
        <v>4954</v>
      </c>
      <c r="P3604" s="1463" t="s">
        <v>5346</v>
      </c>
    </row>
    <row r="3605" hidden="1">
      <c r="A3605" s="1464">
        <v>3864.0</v>
      </c>
      <c r="B3605" s="1463" t="s">
        <v>20141</v>
      </c>
      <c r="C3605" s="1463" t="s">
        <v>20141</v>
      </c>
      <c r="D3605" s="1469">
        <v>45037.0</v>
      </c>
      <c r="E3605" s="1470" t="s">
        <v>20142</v>
      </c>
      <c r="F3605" s="1471">
        <v>9.62982697E8</v>
      </c>
      <c r="G3605" s="1471">
        <v>9.62982697E8</v>
      </c>
      <c r="H3605" s="1472" t="b">
        <v>0</v>
      </c>
      <c r="I3605" s="1468" t="s">
        <v>76</v>
      </c>
      <c r="J3605" s="1472" t="b">
        <v>0</v>
      </c>
      <c r="K3605" s="1468" t="s">
        <v>5142</v>
      </c>
      <c r="L3605" s="1471">
        <v>6.620964333E9</v>
      </c>
      <c r="M3605" s="1463" t="s">
        <v>2440</v>
      </c>
      <c r="N3605" s="1463" t="s">
        <v>5345</v>
      </c>
      <c r="O3605" s="1474"/>
      <c r="P3605" s="1463" t="s">
        <v>2440</v>
      </c>
    </row>
    <row r="3606" hidden="1">
      <c r="A3606" s="1464">
        <v>3865.0</v>
      </c>
      <c r="B3606" s="1463" t="s">
        <v>20143</v>
      </c>
      <c r="C3606" s="1463" t="s">
        <v>20143</v>
      </c>
      <c r="D3606" s="1469">
        <v>45037.0</v>
      </c>
      <c r="E3606" s="1470" t="s">
        <v>20144</v>
      </c>
      <c r="F3606" s="1471">
        <v>2.6867E7</v>
      </c>
      <c r="G3606" s="1471">
        <v>2.6867E7</v>
      </c>
      <c r="H3606" s="1472" t="b">
        <v>0</v>
      </c>
      <c r="I3606" s="1468" t="s">
        <v>76</v>
      </c>
      <c r="J3606" s="1472" t="b">
        <v>0</v>
      </c>
      <c r="K3606" s="1468" t="s">
        <v>6480</v>
      </c>
      <c r="L3606" s="1471">
        <v>6.6647253923E10</v>
      </c>
      <c r="M3606" s="1463" t="s">
        <v>2426</v>
      </c>
      <c r="N3606" s="1463" t="s">
        <v>4937</v>
      </c>
      <c r="O3606" s="1474"/>
      <c r="P3606" s="1463" t="s">
        <v>2426</v>
      </c>
    </row>
    <row r="3607" hidden="1">
      <c r="A3607" s="1464">
        <v>3866.0</v>
      </c>
      <c r="B3607" s="1463" t="s">
        <v>20145</v>
      </c>
      <c r="C3607" s="1463" t="s">
        <v>20146</v>
      </c>
      <c r="D3607" s="1469">
        <v>45040.0</v>
      </c>
      <c r="E3607" s="1470" t="s">
        <v>20147</v>
      </c>
      <c r="F3607" s="1471">
        <v>9.08882166E8</v>
      </c>
      <c r="G3607" s="1471">
        <v>9.08882166E8</v>
      </c>
      <c r="H3607" s="1472" t="b">
        <v>0</v>
      </c>
      <c r="I3607" s="1468" t="s">
        <v>76</v>
      </c>
      <c r="J3607" s="1472" t="b">
        <v>0</v>
      </c>
      <c r="K3607" s="1468" t="s">
        <v>5142</v>
      </c>
      <c r="L3607" s="1471">
        <v>6.620964333E9</v>
      </c>
      <c r="M3607" s="1463" t="s">
        <v>2432</v>
      </c>
      <c r="N3607" s="1463" t="s">
        <v>5249</v>
      </c>
      <c r="O3607" s="1474"/>
      <c r="P3607" s="1463" t="s">
        <v>2432</v>
      </c>
    </row>
    <row r="3608" hidden="1">
      <c r="A3608" s="1464">
        <v>3867.0</v>
      </c>
      <c r="B3608" s="1463" t="s">
        <v>20148</v>
      </c>
      <c r="C3608" s="1463" t="s">
        <v>20149</v>
      </c>
      <c r="D3608" s="1469">
        <v>45040.0</v>
      </c>
      <c r="E3608" s="1470" t="s">
        <v>20150</v>
      </c>
      <c r="F3608" s="1471">
        <v>2.2334442E7</v>
      </c>
      <c r="G3608" s="1471">
        <v>2.2334442E7</v>
      </c>
      <c r="H3608" s="1472" t="b">
        <v>0</v>
      </c>
      <c r="I3608" s="1468" t="s">
        <v>76</v>
      </c>
      <c r="J3608" s="1472" t="b">
        <v>0</v>
      </c>
      <c r="K3608" s="1468" t="s">
        <v>4936</v>
      </c>
      <c r="L3608" s="1471">
        <v>6.6909921784E10</v>
      </c>
      <c r="M3608" s="1463" t="s">
        <v>2437</v>
      </c>
      <c r="N3608" s="1463" t="s">
        <v>4951</v>
      </c>
      <c r="O3608" s="1474"/>
      <c r="P3608" s="1463" t="s">
        <v>2437</v>
      </c>
    </row>
    <row r="3609">
      <c r="A3609" s="1464">
        <v>3868.0</v>
      </c>
      <c r="B3609" s="1463" t="s">
        <v>6878</v>
      </c>
      <c r="C3609" s="1463" t="s">
        <v>6878</v>
      </c>
      <c r="D3609" s="1469">
        <v>45043.0</v>
      </c>
      <c r="E3609" s="1470" t="s">
        <v>6879</v>
      </c>
      <c r="F3609" s="1471">
        <v>7.6363488E7</v>
      </c>
      <c r="G3609" s="1471">
        <v>7.6363488E7</v>
      </c>
      <c r="H3609" s="1472" t="b">
        <v>1</v>
      </c>
      <c r="I3609" s="1468" t="s">
        <v>244</v>
      </c>
      <c r="J3609" s="1472" t="b">
        <v>1</v>
      </c>
      <c r="K3609" s="1468" t="s">
        <v>5142</v>
      </c>
      <c r="L3609" s="1471">
        <v>6.620964333E9</v>
      </c>
      <c r="M3609" s="1463" t="s">
        <v>2432</v>
      </c>
      <c r="N3609" s="1474"/>
      <c r="O3609" s="1474"/>
      <c r="P3609" s="1463" t="s">
        <v>2432</v>
      </c>
    </row>
    <row r="3610" hidden="1">
      <c r="A3610" s="1464">
        <v>3869.0</v>
      </c>
      <c r="B3610" s="1463" t="s">
        <v>20151</v>
      </c>
      <c r="C3610" s="1463" t="s">
        <v>20151</v>
      </c>
      <c r="D3610" s="1469">
        <v>45048.0</v>
      </c>
      <c r="E3610" s="1470" t="s">
        <v>20152</v>
      </c>
      <c r="F3610" s="1471">
        <v>7.5626388E7</v>
      </c>
      <c r="G3610" s="1471">
        <v>7.5626388E7</v>
      </c>
      <c r="H3610" s="1472" t="b">
        <v>0</v>
      </c>
      <c r="I3610" s="1468" t="s">
        <v>5848</v>
      </c>
      <c r="J3610" s="1472" t="b">
        <v>1</v>
      </c>
      <c r="K3610" s="1468" t="s">
        <v>5142</v>
      </c>
      <c r="L3610" s="1471">
        <v>6.620964333E9</v>
      </c>
      <c r="M3610" s="1463" t="s">
        <v>2426</v>
      </c>
      <c r="N3610" s="1463" t="s">
        <v>5848</v>
      </c>
      <c r="O3610" s="1463" t="s">
        <v>5848</v>
      </c>
      <c r="P3610" s="1463" t="s">
        <v>2426</v>
      </c>
    </row>
    <row r="3611">
      <c r="A3611" s="1464">
        <v>3870.0</v>
      </c>
      <c r="B3611" s="1463" t="s">
        <v>6880</v>
      </c>
      <c r="C3611" s="1463" t="s">
        <v>6880</v>
      </c>
      <c r="D3611" s="1469">
        <v>45044.0</v>
      </c>
      <c r="E3611" s="1470" t="s">
        <v>6881</v>
      </c>
      <c r="F3611" s="1471">
        <v>2.1141289E7</v>
      </c>
      <c r="G3611" s="1471">
        <v>2.1141289E7</v>
      </c>
      <c r="H3611" s="1472" t="b">
        <v>1</v>
      </c>
      <c r="I3611" s="1468" t="s">
        <v>76</v>
      </c>
      <c r="J3611" s="1472" t="b">
        <v>1</v>
      </c>
      <c r="K3611" s="1468" t="s">
        <v>4929</v>
      </c>
      <c r="L3611" s="1475">
        <v>6.69232E15</v>
      </c>
      <c r="M3611" s="1463" t="s">
        <v>2437</v>
      </c>
      <c r="N3611" s="1463" t="s">
        <v>5041</v>
      </c>
      <c r="O3611" s="1463" t="s">
        <v>5041</v>
      </c>
      <c r="P3611" s="1463" t="s">
        <v>5346</v>
      </c>
    </row>
    <row r="3612" hidden="1">
      <c r="A3612" s="1464">
        <v>3871.0</v>
      </c>
      <c r="B3612" s="1463" t="s">
        <v>20153</v>
      </c>
      <c r="C3612" s="1463" t="s">
        <v>20153</v>
      </c>
      <c r="D3612" s="1469">
        <v>45044.0</v>
      </c>
      <c r="E3612" s="1470" t="s">
        <v>20154</v>
      </c>
      <c r="F3612" s="1471">
        <v>6.16985511E8</v>
      </c>
      <c r="G3612" s="1471">
        <v>6.16985511E8</v>
      </c>
      <c r="H3612" s="1472" t="b">
        <v>0</v>
      </c>
      <c r="I3612" s="1468" t="s">
        <v>263</v>
      </c>
      <c r="J3612" s="1472" t="b">
        <v>1</v>
      </c>
      <c r="K3612" s="1468" t="s">
        <v>5142</v>
      </c>
      <c r="L3612" s="1471">
        <v>6.620964333E9</v>
      </c>
      <c r="M3612" s="1463" t="s">
        <v>2426</v>
      </c>
      <c r="N3612" s="1463" t="s">
        <v>263</v>
      </c>
      <c r="O3612" s="1463" t="s">
        <v>17116</v>
      </c>
      <c r="P3612" s="1463" t="s">
        <v>2426</v>
      </c>
    </row>
    <row r="3613">
      <c r="A3613" s="1464">
        <v>3872.0</v>
      </c>
      <c r="B3613" s="1463" t="s">
        <v>6883</v>
      </c>
      <c r="C3613" s="1463" t="s">
        <v>6884</v>
      </c>
      <c r="D3613" s="1469">
        <v>45040.0</v>
      </c>
      <c r="E3613" s="1470" t="s">
        <v>6885</v>
      </c>
      <c r="F3613" s="1471">
        <v>9.55875885E8</v>
      </c>
      <c r="G3613" s="1471">
        <v>9.55875885E8</v>
      </c>
      <c r="H3613" s="1472" t="b">
        <v>1</v>
      </c>
      <c r="I3613" s="1468" t="s">
        <v>76</v>
      </c>
      <c r="J3613" s="1472" t="b">
        <v>1</v>
      </c>
      <c r="K3613" s="1468" t="s">
        <v>4936</v>
      </c>
      <c r="L3613" s="1471">
        <v>6.6909921784E10</v>
      </c>
      <c r="M3613" s="1463" t="s">
        <v>2437</v>
      </c>
      <c r="N3613" s="1463" t="s">
        <v>5148</v>
      </c>
      <c r="O3613" s="1463" t="s">
        <v>5061</v>
      </c>
      <c r="P3613" s="1463" t="s">
        <v>5346</v>
      </c>
    </row>
    <row r="3614" hidden="1">
      <c r="A3614" s="1464">
        <v>3873.0</v>
      </c>
      <c r="B3614" s="1463" t="s">
        <v>20155</v>
      </c>
      <c r="C3614" s="1463" t="s">
        <v>20156</v>
      </c>
      <c r="D3614" s="1469">
        <v>45042.0</v>
      </c>
      <c r="E3614" s="1470" t="s">
        <v>20157</v>
      </c>
      <c r="F3614" s="1471">
        <v>8.43601914E8</v>
      </c>
      <c r="G3614" s="1471">
        <v>8.43601914E8</v>
      </c>
      <c r="H3614" s="1472" t="b">
        <v>0</v>
      </c>
      <c r="I3614" s="1468" t="s">
        <v>76</v>
      </c>
      <c r="J3614" s="1472" t="b">
        <v>0</v>
      </c>
      <c r="K3614" s="1468" t="s">
        <v>6347</v>
      </c>
      <c r="L3614" s="1471">
        <v>6.6925624451E10</v>
      </c>
      <c r="M3614" s="1463" t="s">
        <v>2464</v>
      </c>
      <c r="N3614" s="1463" t="s">
        <v>5415</v>
      </c>
      <c r="O3614" s="1474"/>
      <c r="P3614" s="1463" t="s">
        <v>2464</v>
      </c>
    </row>
    <row r="3615">
      <c r="A3615" s="1464">
        <v>3874.0</v>
      </c>
      <c r="B3615" s="1463" t="s">
        <v>6886</v>
      </c>
      <c r="C3615" s="1463" t="s">
        <v>6887</v>
      </c>
      <c r="D3615" s="1469">
        <v>45043.0</v>
      </c>
      <c r="E3615" s="1470" t="s">
        <v>6888</v>
      </c>
      <c r="F3615" s="1471">
        <v>6.32340051E8</v>
      </c>
      <c r="G3615" s="1471">
        <v>6.32340051E8</v>
      </c>
      <c r="H3615" s="1472" t="b">
        <v>1</v>
      </c>
      <c r="I3615" s="1468" t="s">
        <v>76</v>
      </c>
      <c r="J3615" s="1472" t="b">
        <v>1</v>
      </c>
      <c r="K3615" s="1468" t="s">
        <v>1077</v>
      </c>
      <c r="L3615" s="1471">
        <v>6.6618258585E10</v>
      </c>
      <c r="M3615" s="1463" t="s">
        <v>2464</v>
      </c>
      <c r="N3615" s="1463" t="s">
        <v>5164</v>
      </c>
      <c r="O3615" s="1463" t="s">
        <v>5361</v>
      </c>
      <c r="P3615" s="1463" t="s">
        <v>5362</v>
      </c>
    </row>
    <row r="3616">
      <c r="A3616" s="1464">
        <v>3875.0</v>
      </c>
      <c r="B3616" s="1463" t="s">
        <v>6890</v>
      </c>
      <c r="C3616" s="1463" t="s">
        <v>6891</v>
      </c>
      <c r="D3616" s="1469">
        <v>45049.0</v>
      </c>
      <c r="E3616" s="1470" t="s">
        <v>6892</v>
      </c>
      <c r="F3616" s="1471">
        <v>2.2169555E7</v>
      </c>
      <c r="G3616" s="1471">
        <v>2.2169555E7</v>
      </c>
      <c r="H3616" s="1472" t="b">
        <v>1</v>
      </c>
      <c r="I3616" s="1468" t="s">
        <v>76</v>
      </c>
      <c r="J3616" s="1472" t="b">
        <v>1</v>
      </c>
      <c r="K3616" s="1468" t="s">
        <v>4936</v>
      </c>
      <c r="L3616" s="1471">
        <v>6.6909921784E10</v>
      </c>
      <c r="M3616" s="1463" t="s">
        <v>2437</v>
      </c>
      <c r="N3616" s="1474"/>
      <c r="O3616" s="1463" t="s">
        <v>5061</v>
      </c>
      <c r="P3616" s="1463" t="s">
        <v>5346</v>
      </c>
    </row>
    <row r="3617">
      <c r="A3617" s="1464">
        <v>3876.0</v>
      </c>
      <c r="B3617" s="1463" t="s">
        <v>6894</v>
      </c>
      <c r="C3617" s="1463" t="s">
        <v>6895</v>
      </c>
      <c r="D3617" s="1469">
        <v>45042.0</v>
      </c>
      <c r="E3617" s="1470" t="s">
        <v>6896</v>
      </c>
      <c r="F3617" s="1471">
        <v>9.90123444E8</v>
      </c>
      <c r="G3617" s="1471">
        <v>9.90123444E8</v>
      </c>
      <c r="H3617" s="1472" t="b">
        <v>1</v>
      </c>
      <c r="I3617" s="1468" t="s">
        <v>6897</v>
      </c>
      <c r="J3617" s="1472" t="b">
        <v>1</v>
      </c>
      <c r="K3617" s="1468" t="s">
        <v>5142</v>
      </c>
      <c r="L3617" s="1471">
        <v>6.620964333E9</v>
      </c>
      <c r="M3617" s="1463" t="s">
        <v>2437</v>
      </c>
      <c r="N3617" s="1463" t="s">
        <v>5369</v>
      </c>
      <c r="O3617" s="1463" t="s">
        <v>5370</v>
      </c>
      <c r="P3617" s="1463" t="s">
        <v>5346</v>
      </c>
    </row>
    <row r="3618">
      <c r="A3618" s="1464">
        <v>3877.0</v>
      </c>
      <c r="B3618" s="1463" t="s">
        <v>6898</v>
      </c>
      <c r="C3618" s="1463" t="s">
        <v>6899</v>
      </c>
      <c r="D3618" s="1469">
        <v>45043.0</v>
      </c>
      <c r="E3618" s="1470" t="s">
        <v>6900</v>
      </c>
      <c r="F3618" s="1471">
        <v>2.4372168E7</v>
      </c>
      <c r="G3618" s="1471">
        <v>2.4372168E7</v>
      </c>
      <c r="H3618" s="1472" t="b">
        <v>1</v>
      </c>
      <c r="I3618" s="1468" t="s">
        <v>76</v>
      </c>
      <c r="J3618" s="1472" t="b">
        <v>1</v>
      </c>
      <c r="K3618" s="1468" t="s">
        <v>4936</v>
      </c>
      <c r="L3618" s="1471">
        <v>6.6909921784E10</v>
      </c>
      <c r="M3618" s="1463" t="s">
        <v>2432</v>
      </c>
      <c r="N3618" s="1463" t="s">
        <v>5374</v>
      </c>
      <c r="O3618" s="1474"/>
      <c r="P3618" s="1463" t="s">
        <v>2432</v>
      </c>
    </row>
    <row r="3619" hidden="1">
      <c r="A3619" s="1464">
        <v>3878.0</v>
      </c>
      <c r="B3619" s="1463" t="s">
        <v>12545</v>
      </c>
      <c r="C3619" s="1463" t="s">
        <v>12545</v>
      </c>
      <c r="D3619" s="1469">
        <v>45043.0</v>
      </c>
      <c r="E3619" s="1470" t="s">
        <v>20158</v>
      </c>
      <c r="F3619" s="1471">
        <v>2.4372168E7</v>
      </c>
      <c r="G3619" s="1471">
        <v>2.4372168E7</v>
      </c>
      <c r="H3619" s="1472" t="b">
        <v>0</v>
      </c>
      <c r="I3619" s="1468" t="s">
        <v>76</v>
      </c>
      <c r="J3619" s="1472" t="b">
        <v>0</v>
      </c>
      <c r="K3619" s="1468" t="s">
        <v>6347</v>
      </c>
      <c r="L3619" s="1471">
        <v>6.6925624451E10</v>
      </c>
      <c r="M3619" s="1463" t="s">
        <v>5284</v>
      </c>
      <c r="N3619" s="1463" t="s">
        <v>5284</v>
      </c>
      <c r="P3619" s="1474"/>
    </row>
    <row r="3620" hidden="1">
      <c r="A3620" s="1464">
        <v>3879.0</v>
      </c>
      <c r="B3620" s="1463" t="s">
        <v>20159</v>
      </c>
      <c r="C3620" s="1463" t="s">
        <v>11390</v>
      </c>
      <c r="D3620" s="1469">
        <v>45039.0</v>
      </c>
      <c r="E3620" s="1470" t="s">
        <v>20160</v>
      </c>
      <c r="F3620" s="1471">
        <v>4.4049069E7</v>
      </c>
      <c r="G3620" s="1471">
        <v>4.4049069E7</v>
      </c>
      <c r="H3620" s="1472" t="b">
        <v>0</v>
      </c>
      <c r="I3620" s="1468" t="s">
        <v>5541</v>
      </c>
      <c r="J3620" s="1472" t="b">
        <v>0</v>
      </c>
      <c r="K3620" s="1468" t="s">
        <v>4936</v>
      </c>
      <c r="L3620" s="1471">
        <v>6.6909921784E10</v>
      </c>
      <c r="M3620" s="1463" t="s">
        <v>2426</v>
      </c>
      <c r="N3620" s="1463" t="s">
        <v>5542</v>
      </c>
      <c r="O3620" s="1463" t="s">
        <v>5872</v>
      </c>
      <c r="P3620" s="1463" t="s">
        <v>2426</v>
      </c>
    </row>
    <row r="3621">
      <c r="A3621" s="1464">
        <v>3880.0</v>
      </c>
      <c r="B3621" s="1463" t="s">
        <v>6901</v>
      </c>
      <c r="C3621" s="1463" t="s">
        <v>6901</v>
      </c>
      <c r="D3621" s="1469">
        <v>45044.0</v>
      </c>
      <c r="E3621" s="1470" t="s">
        <v>6902</v>
      </c>
      <c r="F3621" s="1471">
        <v>2.3436925E7</v>
      </c>
      <c r="G3621" s="1471">
        <v>2.3436925E7</v>
      </c>
      <c r="H3621" s="1472" t="b">
        <v>1</v>
      </c>
      <c r="I3621" s="1468" t="s">
        <v>76</v>
      </c>
      <c r="J3621" s="1472" t="b">
        <v>1</v>
      </c>
      <c r="K3621" s="1468" t="s">
        <v>1077</v>
      </c>
      <c r="L3621" s="1471">
        <v>6.6618258585E10</v>
      </c>
      <c r="M3621" s="1463" t="s">
        <v>2464</v>
      </c>
      <c r="N3621" s="1463" t="s">
        <v>4951</v>
      </c>
      <c r="O3621" s="1463" t="s">
        <v>4951</v>
      </c>
      <c r="P3621" s="1463" t="s">
        <v>2464</v>
      </c>
    </row>
    <row r="3622" hidden="1">
      <c r="A3622" s="1464">
        <v>3881.0</v>
      </c>
      <c r="B3622" s="1463" t="s">
        <v>20161</v>
      </c>
      <c r="C3622" s="1463" t="s">
        <v>20162</v>
      </c>
      <c r="D3622" s="1469">
        <v>45044.0</v>
      </c>
      <c r="E3622" s="1470" t="s">
        <v>20163</v>
      </c>
      <c r="F3622" s="1471">
        <v>6.47148033E8</v>
      </c>
      <c r="G3622" s="1471">
        <v>6.47148033E8</v>
      </c>
      <c r="H3622" s="1472" t="b">
        <v>0</v>
      </c>
      <c r="I3622" s="1468" t="s">
        <v>76</v>
      </c>
      <c r="J3622" s="1472" t="b">
        <v>0</v>
      </c>
      <c r="K3622" s="1468" t="s">
        <v>1077</v>
      </c>
      <c r="L3622" s="1471">
        <v>6.6618258585E10</v>
      </c>
      <c r="M3622" s="1463" t="s">
        <v>2440</v>
      </c>
      <c r="N3622" s="1474"/>
      <c r="O3622" s="1474"/>
      <c r="P3622" s="1463" t="s">
        <v>5639</v>
      </c>
    </row>
    <row r="3623">
      <c r="A3623" s="1464">
        <v>3882.0</v>
      </c>
      <c r="B3623" s="1463" t="s">
        <v>6903</v>
      </c>
      <c r="C3623" s="1463" t="s">
        <v>6903</v>
      </c>
      <c r="D3623" s="1469">
        <v>45044.0</v>
      </c>
      <c r="E3623" s="1470" t="s">
        <v>6904</v>
      </c>
      <c r="F3623" s="1471">
        <v>7.6371008E7</v>
      </c>
      <c r="G3623" s="1471">
        <v>7.6371008E7</v>
      </c>
      <c r="H3623" s="1472" t="b">
        <v>1</v>
      </c>
      <c r="I3623" s="1468" t="s">
        <v>244</v>
      </c>
      <c r="J3623" s="1472" t="b">
        <v>1</v>
      </c>
      <c r="K3623" s="1468" t="s">
        <v>4936</v>
      </c>
      <c r="L3623" s="1471">
        <v>6.6909921784E10</v>
      </c>
      <c r="M3623" s="1463" t="s">
        <v>2659</v>
      </c>
      <c r="N3623" s="1463" t="s">
        <v>5164</v>
      </c>
      <c r="O3623" s="1463" t="s">
        <v>5229</v>
      </c>
      <c r="P3623" s="1463" t="s">
        <v>2659</v>
      </c>
    </row>
    <row r="3624">
      <c r="A3624" s="1464">
        <v>3883.0</v>
      </c>
      <c r="B3624" s="1463" t="s">
        <v>6905</v>
      </c>
      <c r="C3624" s="1463" t="s">
        <v>6905</v>
      </c>
      <c r="D3624" s="1469">
        <v>45044.0</v>
      </c>
      <c r="E3624" s="1470" t="s">
        <v>6906</v>
      </c>
      <c r="F3624" s="1471">
        <v>9.52562345E8</v>
      </c>
      <c r="G3624" s="1471">
        <v>9.52562345E8</v>
      </c>
      <c r="H3624" s="1472" t="b">
        <v>1</v>
      </c>
      <c r="I3624" s="1468" t="s">
        <v>76</v>
      </c>
      <c r="J3624" s="1472" t="b">
        <v>1</v>
      </c>
      <c r="K3624" s="1468" t="s">
        <v>4936</v>
      </c>
      <c r="L3624" s="1471">
        <v>6.6909921784E10</v>
      </c>
      <c r="M3624" s="1463" t="s">
        <v>3211</v>
      </c>
      <c r="N3624" s="1463" t="s">
        <v>4951</v>
      </c>
      <c r="O3624" s="1463" t="s">
        <v>5041</v>
      </c>
      <c r="P3624" s="1463" t="s">
        <v>5384</v>
      </c>
    </row>
    <row r="3625" hidden="1">
      <c r="A3625" s="1464">
        <v>3884.0</v>
      </c>
      <c r="B3625" s="1463" t="s">
        <v>20164</v>
      </c>
      <c r="C3625" s="1463" t="s">
        <v>20165</v>
      </c>
      <c r="D3625" s="1469">
        <v>45044.0</v>
      </c>
      <c r="E3625" s="1470" t="s">
        <v>20166</v>
      </c>
      <c r="F3625" s="1471">
        <v>4.4049069E7</v>
      </c>
      <c r="G3625" s="1471">
        <v>4.4049069E7</v>
      </c>
      <c r="H3625" s="1472" t="b">
        <v>0</v>
      </c>
      <c r="I3625" s="1468" t="s">
        <v>5541</v>
      </c>
      <c r="J3625" s="1472" t="b">
        <v>0</v>
      </c>
      <c r="K3625" s="1468" t="s">
        <v>5142</v>
      </c>
      <c r="L3625" s="1471">
        <v>6.620964333E9</v>
      </c>
      <c r="M3625" s="1463" t="s">
        <v>3024</v>
      </c>
      <c r="N3625" s="1463" t="s">
        <v>5542</v>
      </c>
      <c r="O3625" s="1463" t="s">
        <v>5872</v>
      </c>
      <c r="P3625" s="1463" t="s">
        <v>3024</v>
      </c>
    </row>
    <row r="3626">
      <c r="A3626" s="1464">
        <v>3885.0</v>
      </c>
      <c r="B3626" s="1463" t="s">
        <v>6907</v>
      </c>
      <c r="C3626" s="1463" t="s">
        <v>6907</v>
      </c>
      <c r="D3626" s="1469">
        <v>45055.0</v>
      </c>
      <c r="E3626" s="1470" t="s">
        <v>6908</v>
      </c>
      <c r="F3626" s="1471">
        <v>2.7182E7</v>
      </c>
      <c r="G3626" s="1471">
        <v>2.7182E7</v>
      </c>
      <c r="H3626" s="1472" t="b">
        <v>1</v>
      </c>
      <c r="I3626" s="1468" t="s">
        <v>76</v>
      </c>
      <c r="J3626" s="1472" t="b">
        <v>1</v>
      </c>
      <c r="K3626" s="1468" t="s">
        <v>4929</v>
      </c>
      <c r="L3626" s="1475">
        <v>6.69232E15</v>
      </c>
      <c r="M3626" s="1463" t="s">
        <v>2426</v>
      </c>
      <c r="N3626" s="1463" t="s">
        <v>4951</v>
      </c>
      <c r="O3626" s="1474"/>
      <c r="P3626" s="1463" t="s">
        <v>2426</v>
      </c>
    </row>
    <row r="3627">
      <c r="A3627" s="1464">
        <v>3886.0</v>
      </c>
      <c r="B3627" s="1463" t="s">
        <v>6910</v>
      </c>
      <c r="C3627" s="1463" t="s">
        <v>6911</v>
      </c>
      <c r="D3627" s="1469">
        <v>45044.0</v>
      </c>
      <c r="E3627" s="1470" t="s">
        <v>6912</v>
      </c>
      <c r="F3627" s="1471">
        <v>9.71423461E8</v>
      </c>
      <c r="G3627" s="1471">
        <v>9.71423461E8</v>
      </c>
      <c r="H3627" s="1472" t="b">
        <v>1</v>
      </c>
      <c r="I3627" s="1468" t="s">
        <v>76</v>
      </c>
      <c r="J3627" s="1472" t="b">
        <v>1</v>
      </c>
      <c r="K3627" s="1468" t="s">
        <v>1077</v>
      </c>
      <c r="L3627" s="1471">
        <v>6.6618258585E10</v>
      </c>
      <c r="M3627" s="1463" t="s">
        <v>3238</v>
      </c>
      <c r="O3627" s="1463" t="s">
        <v>5165</v>
      </c>
      <c r="P3627" s="1463" t="s">
        <v>5395</v>
      </c>
    </row>
    <row r="3628">
      <c r="A3628" s="1464">
        <v>3887.0</v>
      </c>
      <c r="B3628" s="1463" t="s">
        <v>6913</v>
      </c>
      <c r="C3628" s="1463" t="s">
        <v>6914</v>
      </c>
      <c r="D3628" s="1469">
        <v>45044.0</v>
      </c>
      <c r="E3628" s="1470" t="s">
        <v>6915</v>
      </c>
      <c r="F3628" s="1471">
        <v>2.561051E7</v>
      </c>
      <c r="G3628" s="1471">
        <v>2.561051E7</v>
      </c>
      <c r="H3628" s="1472" t="b">
        <v>1</v>
      </c>
      <c r="I3628" s="1468" t="s">
        <v>76</v>
      </c>
      <c r="J3628" s="1472" t="b">
        <v>1</v>
      </c>
      <c r="K3628" s="1468" t="s">
        <v>5142</v>
      </c>
      <c r="L3628" s="1471">
        <v>6.620964333E9</v>
      </c>
      <c r="M3628" s="1463" t="s">
        <v>2659</v>
      </c>
      <c r="N3628" s="1463" t="s">
        <v>5398</v>
      </c>
      <c r="O3628" s="1463" t="s">
        <v>5093</v>
      </c>
      <c r="P3628" s="1463" t="s">
        <v>5399</v>
      </c>
    </row>
    <row r="3629" hidden="1">
      <c r="A3629" s="1464">
        <v>3888.0</v>
      </c>
      <c r="B3629" s="1463" t="s">
        <v>20167</v>
      </c>
      <c r="C3629" s="1463" t="s">
        <v>20168</v>
      </c>
      <c r="D3629" s="1469">
        <v>45065.0</v>
      </c>
      <c r="E3629" s="1470" t="s">
        <v>20169</v>
      </c>
      <c r="F3629" s="1471">
        <v>9.59866669E8</v>
      </c>
      <c r="G3629" s="1471">
        <v>9.59866669E8</v>
      </c>
      <c r="H3629" s="1472" t="b">
        <v>0</v>
      </c>
      <c r="I3629" s="1468" t="s">
        <v>76</v>
      </c>
      <c r="J3629" s="1472" t="b">
        <v>0</v>
      </c>
      <c r="K3629" s="1468" t="s">
        <v>4936</v>
      </c>
      <c r="L3629" s="1471">
        <v>6.6909921784E10</v>
      </c>
      <c r="M3629" s="1463" t="s">
        <v>2476</v>
      </c>
      <c r="N3629" s="1474"/>
      <c r="O3629" s="1463" t="s">
        <v>5165</v>
      </c>
      <c r="P3629" s="1463" t="s">
        <v>5744</v>
      </c>
    </row>
    <row r="3630">
      <c r="A3630" s="1464">
        <v>3889.0</v>
      </c>
      <c r="B3630" s="1463" t="s">
        <v>6916</v>
      </c>
      <c r="C3630" s="1463" t="s">
        <v>6917</v>
      </c>
      <c r="D3630" s="1469">
        <v>45044.0</v>
      </c>
      <c r="E3630" s="1470" t="s">
        <v>6918</v>
      </c>
      <c r="F3630" s="1471">
        <v>2.6656546E7</v>
      </c>
      <c r="G3630" s="1471">
        <v>2.6656546E7</v>
      </c>
      <c r="H3630" s="1472" t="b">
        <v>1</v>
      </c>
      <c r="I3630" s="1468" t="s">
        <v>76</v>
      </c>
      <c r="J3630" s="1472" t="b">
        <v>1</v>
      </c>
      <c r="K3630" s="1468" t="s">
        <v>4936</v>
      </c>
      <c r="L3630" s="1471">
        <v>6.6909921784E10</v>
      </c>
      <c r="M3630" s="1463" t="s">
        <v>2426</v>
      </c>
      <c r="N3630" s="1463" t="s">
        <v>5345</v>
      </c>
      <c r="O3630" s="1463" t="s">
        <v>5235</v>
      </c>
      <c r="P3630" s="1463" t="s">
        <v>5402</v>
      </c>
    </row>
    <row r="3631" hidden="1">
      <c r="A3631" s="1464">
        <v>3890.0</v>
      </c>
      <c r="B3631" s="1463" t="s">
        <v>20170</v>
      </c>
      <c r="C3631" s="1463" t="s">
        <v>20170</v>
      </c>
      <c r="D3631" s="1469">
        <v>45045.0</v>
      </c>
      <c r="E3631" s="1470" t="s">
        <v>20171</v>
      </c>
      <c r="F3631" s="1471">
        <v>2.4382814E7</v>
      </c>
      <c r="G3631" s="1471">
        <v>2.4382814E7</v>
      </c>
      <c r="H3631" s="1472" t="b">
        <v>0</v>
      </c>
      <c r="I3631" s="1468" t="s">
        <v>76</v>
      </c>
      <c r="J3631" s="1472" t="b">
        <v>0</v>
      </c>
      <c r="K3631" s="1468" t="s">
        <v>5142</v>
      </c>
      <c r="L3631" s="1471">
        <v>6.620964333E9</v>
      </c>
      <c r="M3631" s="1463" t="s">
        <v>2464</v>
      </c>
      <c r="N3631" s="1463" t="s">
        <v>5284</v>
      </c>
      <c r="O3631" s="1463" t="s">
        <v>5165</v>
      </c>
      <c r="P3631" s="1463" t="s">
        <v>2464</v>
      </c>
    </row>
    <row r="3632">
      <c r="A3632" s="1464">
        <v>3891.0</v>
      </c>
      <c r="B3632" s="1463" t="s">
        <v>6919</v>
      </c>
      <c r="C3632" s="1463" t="s">
        <v>6919</v>
      </c>
      <c r="D3632" s="1469">
        <v>45049.0</v>
      </c>
      <c r="E3632" s="1470" t="s">
        <v>6920</v>
      </c>
      <c r="F3632" s="1471">
        <v>6.26099571E8</v>
      </c>
      <c r="G3632" s="1471">
        <v>6.26099571E8</v>
      </c>
      <c r="H3632" s="1472" t="b">
        <v>1</v>
      </c>
      <c r="I3632" s="1468" t="s">
        <v>76</v>
      </c>
      <c r="J3632" s="1472" t="b">
        <v>1</v>
      </c>
      <c r="K3632" s="1468" t="s">
        <v>4936</v>
      </c>
      <c r="L3632" s="1471">
        <v>6.6909921784E10</v>
      </c>
      <c r="M3632" s="1463" t="s">
        <v>2432</v>
      </c>
      <c r="N3632" s="1474"/>
      <c r="O3632" s="1463" t="s">
        <v>4954</v>
      </c>
      <c r="P3632" s="1463" t="s">
        <v>2432</v>
      </c>
    </row>
    <row r="3633" hidden="1">
      <c r="A3633" s="1464">
        <v>3892.0</v>
      </c>
      <c r="B3633" s="1463" t="s">
        <v>20172</v>
      </c>
      <c r="C3633" s="1463" t="s">
        <v>20173</v>
      </c>
      <c r="D3633" s="1469">
        <v>45049.0</v>
      </c>
      <c r="E3633" s="1470" t="s">
        <v>20174</v>
      </c>
      <c r="F3633" s="1471">
        <v>9.2399779E7</v>
      </c>
      <c r="G3633" s="1471">
        <v>9.2399779E7</v>
      </c>
      <c r="H3633" s="1472" t="b">
        <v>0</v>
      </c>
      <c r="I3633" s="1468" t="s">
        <v>263</v>
      </c>
      <c r="J3633" s="1472" t="b">
        <v>0</v>
      </c>
      <c r="K3633" s="1468" t="s">
        <v>19460</v>
      </c>
      <c r="L3633" s="1471">
        <v>6.6830366215E10</v>
      </c>
      <c r="M3633" s="1474"/>
      <c r="N3633" s="1474"/>
      <c r="O3633" s="1474"/>
      <c r="P3633" s="1474"/>
    </row>
    <row r="3634" hidden="1">
      <c r="A3634" s="1464">
        <v>3893.0</v>
      </c>
      <c r="B3634" s="1463" t="s">
        <v>20175</v>
      </c>
      <c r="C3634" s="1463" t="s">
        <v>20176</v>
      </c>
      <c r="D3634" s="1469">
        <v>45051.0</v>
      </c>
      <c r="E3634" s="1470" t="s">
        <v>20177</v>
      </c>
      <c r="F3634" s="1471">
        <v>9.04449192E8</v>
      </c>
      <c r="G3634" s="1471">
        <v>9.04449192E8</v>
      </c>
      <c r="H3634" s="1472" t="b">
        <v>0</v>
      </c>
      <c r="I3634" s="1468" t="s">
        <v>76</v>
      </c>
      <c r="J3634" s="1472" t="b">
        <v>0</v>
      </c>
      <c r="K3634" s="1468" t="s">
        <v>16078</v>
      </c>
      <c r="L3634" s="1471">
        <v>6.698412274E10</v>
      </c>
      <c r="M3634" s="1463" t="s">
        <v>2426</v>
      </c>
      <c r="N3634" s="1463" t="s">
        <v>6473</v>
      </c>
      <c r="P3634" s="1463" t="s">
        <v>2426</v>
      </c>
    </row>
    <row r="3635" hidden="1">
      <c r="A3635" s="1464">
        <v>3894.0</v>
      </c>
      <c r="B3635" s="1463" t="s">
        <v>20178</v>
      </c>
      <c r="C3635" s="1463" t="s">
        <v>20178</v>
      </c>
      <c r="D3635" s="1469">
        <v>45051.0</v>
      </c>
      <c r="E3635" s="1470" t="s">
        <v>20179</v>
      </c>
      <c r="F3635" s="1471">
        <v>6.50056251E8</v>
      </c>
      <c r="G3635" s="1471">
        <v>6.50056251E8</v>
      </c>
      <c r="H3635" s="1472" t="b">
        <v>0</v>
      </c>
      <c r="I3635" s="1468" t="s">
        <v>76</v>
      </c>
      <c r="J3635" s="1472" t="b">
        <v>0</v>
      </c>
      <c r="K3635" s="1468" t="s">
        <v>5142</v>
      </c>
      <c r="L3635" s="1471">
        <v>6.620964333E9</v>
      </c>
      <c r="M3635" s="1463" t="s">
        <v>2432</v>
      </c>
      <c r="N3635" s="1463" t="s">
        <v>5196</v>
      </c>
      <c r="O3635" s="1463" t="s">
        <v>5196</v>
      </c>
      <c r="P3635" s="1463" t="s">
        <v>2432</v>
      </c>
    </row>
    <row r="3636" hidden="1">
      <c r="A3636" s="1464">
        <v>3895.0</v>
      </c>
      <c r="B3636" s="1463" t="s">
        <v>20180</v>
      </c>
      <c r="C3636" s="1463" t="s">
        <v>20181</v>
      </c>
      <c r="D3636" s="1469">
        <v>45050.0</v>
      </c>
      <c r="E3636" s="1470" t="s">
        <v>20182</v>
      </c>
      <c r="F3636" s="1471">
        <v>6.55129999E8</v>
      </c>
      <c r="G3636" s="1471">
        <v>6.55129999E8</v>
      </c>
      <c r="H3636" s="1472" t="b">
        <v>0</v>
      </c>
      <c r="I3636" s="1468" t="s">
        <v>76</v>
      </c>
      <c r="J3636" s="1472" t="b">
        <v>0</v>
      </c>
      <c r="K3636" s="1468" t="s">
        <v>1077</v>
      </c>
      <c r="L3636" s="1471">
        <v>6.6618258585E10</v>
      </c>
      <c r="M3636" s="1463" t="s">
        <v>2464</v>
      </c>
      <c r="N3636" s="1463" t="s">
        <v>5019</v>
      </c>
      <c r="O3636" s="1463" t="s">
        <v>5019</v>
      </c>
      <c r="P3636" s="1463" t="s">
        <v>2464</v>
      </c>
    </row>
    <row r="3637">
      <c r="A3637" s="1464">
        <v>3896.0</v>
      </c>
      <c r="B3637" s="1463" t="s">
        <v>6921</v>
      </c>
      <c r="C3637" s="1463" t="s">
        <v>6921</v>
      </c>
      <c r="D3637" s="1469">
        <v>45051.0</v>
      </c>
      <c r="E3637" s="1470" t="s">
        <v>6922</v>
      </c>
      <c r="F3637" s="1471">
        <v>8.19021063E8</v>
      </c>
      <c r="G3637" s="1471">
        <v>8.19021063E8</v>
      </c>
      <c r="H3637" s="1472" t="b">
        <v>1</v>
      </c>
      <c r="I3637" s="1468" t="s">
        <v>76</v>
      </c>
      <c r="J3637" s="1472" t="b">
        <v>1</v>
      </c>
      <c r="K3637" s="1468" t="s">
        <v>5142</v>
      </c>
      <c r="L3637" s="1471">
        <v>6.620964333E9</v>
      </c>
      <c r="M3637" s="1463" t="s">
        <v>2659</v>
      </c>
      <c r="N3637" s="1474"/>
      <c r="O3637" s="1463" t="s">
        <v>4945</v>
      </c>
      <c r="P3637" s="1463" t="s">
        <v>2659</v>
      </c>
    </row>
    <row r="3638">
      <c r="A3638" s="1464">
        <v>3897.0</v>
      </c>
      <c r="B3638" s="1463" t="s">
        <v>6923</v>
      </c>
      <c r="C3638" s="1463" t="s">
        <v>6924</v>
      </c>
      <c r="D3638" s="1469">
        <v>45051.0</v>
      </c>
      <c r="E3638" s="1470" t="s">
        <v>6925</v>
      </c>
      <c r="F3638" s="1471">
        <v>6.33355304E8</v>
      </c>
      <c r="G3638" s="1471">
        <v>6.33355304E8</v>
      </c>
      <c r="H3638" s="1472" t="b">
        <v>1</v>
      </c>
      <c r="I3638" s="1468" t="s">
        <v>76</v>
      </c>
      <c r="J3638" s="1472" t="b">
        <v>1</v>
      </c>
      <c r="K3638" s="1468" t="s">
        <v>5142</v>
      </c>
      <c r="L3638" s="1471">
        <v>6.620964333E9</v>
      </c>
      <c r="M3638" s="1463" t="s">
        <v>2464</v>
      </c>
      <c r="N3638" s="1463" t="s">
        <v>5041</v>
      </c>
      <c r="O3638" s="1463" t="s">
        <v>5041</v>
      </c>
      <c r="P3638" s="1463" t="s">
        <v>2464</v>
      </c>
    </row>
    <row r="3639">
      <c r="A3639" s="1464">
        <v>3898.0</v>
      </c>
      <c r="B3639" s="1463" t="s">
        <v>6926</v>
      </c>
      <c r="C3639" s="1463" t="s">
        <v>6926</v>
      </c>
      <c r="D3639" s="1469">
        <v>45055.0</v>
      </c>
      <c r="E3639" s="1470" t="s">
        <v>6927</v>
      </c>
      <c r="F3639" s="1471">
        <v>7.6318888E7</v>
      </c>
      <c r="G3639" s="1471">
        <v>7.6318888E7</v>
      </c>
      <c r="H3639" s="1472" t="b">
        <v>1</v>
      </c>
      <c r="I3639" s="1468" t="s">
        <v>244</v>
      </c>
      <c r="J3639" s="1472" t="b">
        <v>1</v>
      </c>
      <c r="K3639" s="1468" t="s">
        <v>5142</v>
      </c>
      <c r="L3639" s="1471">
        <v>6.620964333E9</v>
      </c>
      <c r="M3639" s="1463" t="s">
        <v>2659</v>
      </c>
      <c r="N3639" s="1463" t="s">
        <v>5415</v>
      </c>
      <c r="O3639" s="1474"/>
      <c r="P3639" s="1463" t="s">
        <v>2659</v>
      </c>
    </row>
    <row r="3640">
      <c r="A3640" s="1464">
        <v>3899.0</v>
      </c>
      <c r="B3640" s="1463" t="s">
        <v>6928</v>
      </c>
      <c r="C3640" s="1463" t="s">
        <v>6928</v>
      </c>
      <c r="D3640" s="1469">
        <v>45054.0</v>
      </c>
      <c r="E3640" s="1470" t="s">
        <v>6929</v>
      </c>
      <c r="F3640" s="1471">
        <v>7.6318888E7</v>
      </c>
      <c r="G3640" s="1471">
        <v>7.6318888E7</v>
      </c>
      <c r="H3640" s="1472" t="b">
        <v>1</v>
      </c>
      <c r="I3640" s="1468" t="s">
        <v>244</v>
      </c>
      <c r="J3640" s="1472" t="b">
        <v>1</v>
      </c>
      <c r="K3640" s="1468" t="s">
        <v>5142</v>
      </c>
      <c r="L3640" s="1471">
        <v>6.620964333E9</v>
      </c>
      <c r="M3640" s="1463" t="s">
        <v>2432</v>
      </c>
      <c r="N3640" s="1463" t="s">
        <v>3864</v>
      </c>
      <c r="O3640" s="1463" t="s">
        <v>3864</v>
      </c>
      <c r="P3640" s="1463" t="s">
        <v>2432</v>
      </c>
    </row>
    <row r="3641">
      <c r="A3641" s="1464">
        <v>3900.0</v>
      </c>
      <c r="B3641" s="1463" t="s">
        <v>6930</v>
      </c>
      <c r="C3641" s="1463" t="s">
        <v>6930</v>
      </c>
      <c r="D3641" s="1469">
        <v>45055.0</v>
      </c>
      <c r="E3641" s="1470" t="s">
        <v>6931</v>
      </c>
      <c r="F3641" s="1471">
        <v>7.6318888E7</v>
      </c>
      <c r="G3641" s="1471">
        <v>7.6318888E7</v>
      </c>
      <c r="H3641" s="1472" t="b">
        <v>1</v>
      </c>
      <c r="I3641" s="1468" t="s">
        <v>244</v>
      </c>
      <c r="J3641" s="1472" t="b">
        <v>1</v>
      </c>
      <c r="K3641" s="1468" t="s">
        <v>5142</v>
      </c>
      <c r="L3641" s="1471">
        <v>6.620964333E9</v>
      </c>
      <c r="M3641" s="1463" t="s">
        <v>2476</v>
      </c>
      <c r="N3641" s="1463" t="s">
        <v>5422</v>
      </c>
      <c r="O3641" s="1463" t="s">
        <v>4945</v>
      </c>
      <c r="P3641" s="1463" t="s">
        <v>5423</v>
      </c>
    </row>
    <row r="3642">
      <c r="A3642" s="1464">
        <v>3901.0</v>
      </c>
      <c r="B3642" s="1463" t="s">
        <v>281</v>
      </c>
      <c r="C3642" s="1463" t="s">
        <v>281</v>
      </c>
      <c r="D3642" s="1469">
        <v>45067.0</v>
      </c>
      <c r="E3642" s="1470" t="s">
        <v>6932</v>
      </c>
      <c r="F3642" s="1471">
        <v>6.32268798E8</v>
      </c>
      <c r="G3642" s="1471">
        <v>6.32268798E8</v>
      </c>
      <c r="H3642" s="1472" t="b">
        <v>1</v>
      </c>
      <c r="I3642" s="1468" t="s">
        <v>76</v>
      </c>
      <c r="J3642" s="1472" t="b">
        <v>1</v>
      </c>
      <c r="K3642" s="1468" t="s">
        <v>4929</v>
      </c>
      <c r="L3642" s="1475">
        <v>6.69232E15</v>
      </c>
      <c r="M3642" s="1463" t="s">
        <v>2659</v>
      </c>
      <c r="N3642" s="1463" t="s">
        <v>5428</v>
      </c>
      <c r="O3642" s="1474"/>
      <c r="P3642" s="1463" t="s">
        <v>2659</v>
      </c>
    </row>
    <row r="3643" hidden="1">
      <c r="A3643" s="1464">
        <v>3902.0</v>
      </c>
      <c r="B3643" s="1463" t="s">
        <v>20183</v>
      </c>
      <c r="C3643" s="1463" t="s">
        <v>20184</v>
      </c>
      <c r="D3643" s="1469">
        <v>45055.0</v>
      </c>
      <c r="E3643" s="1470" t="s">
        <v>20185</v>
      </c>
      <c r="F3643" s="1471">
        <v>9.23133E8</v>
      </c>
      <c r="G3643" s="1471">
        <v>9.23133E8</v>
      </c>
      <c r="H3643" s="1472" t="b">
        <v>0</v>
      </c>
      <c r="I3643" s="1468" t="s">
        <v>76</v>
      </c>
      <c r="J3643" s="1472" t="b">
        <v>0</v>
      </c>
      <c r="K3643" s="1468" t="s">
        <v>5142</v>
      </c>
      <c r="L3643" s="1471">
        <v>6.620964333E9</v>
      </c>
      <c r="M3643" s="1463" t="s">
        <v>5098</v>
      </c>
      <c r="N3643" s="1463" t="s">
        <v>5098</v>
      </c>
      <c r="P3643" s="1474"/>
    </row>
    <row r="3644">
      <c r="A3644" s="1464">
        <v>3903.0</v>
      </c>
      <c r="B3644" s="1463" t="s">
        <v>6934</v>
      </c>
      <c r="C3644" s="1463" t="s">
        <v>6935</v>
      </c>
      <c r="D3644" s="1469">
        <v>45057.0</v>
      </c>
      <c r="E3644" s="1470" t="s">
        <v>6936</v>
      </c>
      <c r="F3644" s="1471">
        <v>8.11041511E8</v>
      </c>
      <c r="G3644" s="1471">
        <v>8.11041511E8</v>
      </c>
      <c r="H3644" s="1472" t="b">
        <v>1</v>
      </c>
      <c r="I3644" s="1468" t="s">
        <v>76</v>
      </c>
      <c r="J3644" s="1472" t="b">
        <v>1</v>
      </c>
      <c r="K3644" s="1468" t="s">
        <v>4929</v>
      </c>
      <c r="L3644" s="1475">
        <v>6.69232E15</v>
      </c>
      <c r="M3644" s="1463" t="s">
        <v>2426</v>
      </c>
      <c r="N3644" s="1463" t="s">
        <v>5006</v>
      </c>
      <c r="O3644" s="1463" t="s">
        <v>4954</v>
      </c>
      <c r="P3644" s="1463" t="s">
        <v>5432</v>
      </c>
    </row>
    <row r="3645">
      <c r="A3645" s="1464">
        <v>3904.0</v>
      </c>
      <c r="B3645" s="1463" t="s">
        <v>6938</v>
      </c>
      <c r="C3645" s="1463" t="s">
        <v>6939</v>
      </c>
      <c r="D3645" s="1469">
        <v>45057.0</v>
      </c>
      <c r="E3645" s="1470" t="s">
        <v>6940</v>
      </c>
      <c r="F3645" s="1471">
        <v>8.00649728E8</v>
      </c>
      <c r="G3645" s="1471">
        <v>8.00649728E8</v>
      </c>
      <c r="H3645" s="1472" t="b">
        <v>1</v>
      </c>
      <c r="I3645" s="1468" t="s">
        <v>76</v>
      </c>
      <c r="J3645" s="1472" t="b">
        <v>1</v>
      </c>
      <c r="K3645" s="1468" t="s">
        <v>4929</v>
      </c>
      <c r="L3645" s="1475">
        <v>6.69232E15</v>
      </c>
      <c r="M3645" s="1463" t="s">
        <v>2426</v>
      </c>
      <c r="N3645" s="1463" t="s">
        <v>4930</v>
      </c>
      <c r="O3645" s="1463" t="s">
        <v>4931</v>
      </c>
      <c r="P3645" s="1463" t="s">
        <v>5024</v>
      </c>
    </row>
    <row r="3646">
      <c r="A3646" s="1464">
        <v>3905.0</v>
      </c>
      <c r="B3646" s="1463" t="s">
        <v>2733</v>
      </c>
      <c r="C3646" s="1463" t="s">
        <v>6941</v>
      </c>
      <c r="D3646" s="1469">
        <v>45057.0</v>
      </c>
      <c r="E3646" s="1470" t="s">
        <v>6942</v>
      </c>
      <c r="F3646" s="1471">
        <v>8.00730933E8</v>
      </c>
      <c r="G3646" s="1471">
        <v>8.00730933E8</v>
      </c>
      <c r="H3646" s="1472" t="b">
        <v>1</v>
      </c>
      <c r="I3646" s="1468" t="s">
        <v>76</v>
      </c>
      <c r="J3646" s="1472" t="b">
        <v>1</v>
      </c>
      <c r="K3646" s="1468" t="s">
        <v>4929</v>
      </c>
      <c r="L3646" s="1475">
        <v>6.69232E15</v>
      </c>
      <c r="M3646" s="1463" t="s">
        <v>2426</v>
      </c>
      <c r="N3646" s="1463" t="s">
        <v>5284</v>
      </c>
      <c r="O3646" s="1463" t="s">
        <v>5449</v>
      </c>
      <c r="P3646" s="1463" t="s">
        <v>5450</v>
      </c>
    </row>
    <row r="3647" hidden="1">
      <c r="A3647" s="1464">
        <v>3906.0</v>
      </c>
      <c r="B3647" s="1463" t="s">
        <v>20186</v>
      </c>
      <c r="C3647" s="1463" t="s">
        <v>20187</v>
      </c>
      <c r="D3647" s="1469">
        <v>45069.0</v>
      </c>
      <c r="E3647" s="1470" t="s">
        <v>20188</v>
      </c>
      <c r="F3647" s="1471">
        <v>2.6778721E7</v>
      </c>
      <c r="G3647" s="1471">
        <v>2.6778721E7</v>
      </c>
      <c r="H3647" s="1472" t="b">
        <v>0</v>
      </c>
      <c r="I3647" s="1468" t="s">
        <v>76</v>
      </c>
      <c r="J3647" s="1472" t="b">
        <v>0</v>
      </c>
      <c r="K3647" s="1468" t="s">
        <v>5142</v>
      </c>
      <c r="L3647" s="1471">
        <v>6.620964333E9</v>
      </c>
      <c r="M3647" s="1463" t="s">
        <v>2426</v>
      </c>
      <c r="O3647" s="1463" t="s">
        <v>5061</v>
      </c>
      <c r="P3647" s="1463" t="s">
        <v>2426</v>
      </c>
    </row>
    <row r="3648" hidden="1">
      <c r="A3648" s="1464">
        <v>3907.0</v>
      </c>
      <c r="B3648" s="1463" t="s">
        <v>20189</v>
      </c>
      <c r="C3648" s="1463" t="s">
        <v>20190</v>
      </c>
      <c r="D3648" s="1469">
        <v>45057.0</v>
      </c>
      <c r="E3648" s="1470" t="s">
        <v>20191</v>
      </c>
      <c r="F3648" s="1471">
        <v>7.63606E7</v>
      </c>
      <c r="G3648" s="1471">
        <v>7.63606E7</v>
      </c>
      <c r="H3648" s="1472" t="b">
        <v>0</v>
      </c>
      <c r="I3648" s="1468" t="s">
        <v>244</v>
      </c>
      <c r="J3648" s="1472" t="b">
        <v>0</v>
      </c>
      <c r="K3648" s="1468" t="s">
        <v>5142</v>
      </c>
      <c r="L3648" s="1471">
        <v>6.620964333E9</v>
      </c>
      <c r="M3648" s="1463" t="s">
        <v>2426</v>
      </c>
      <c r="N3648" s="1463" t="s">
        <v>244</v>
      </c>
      <c r="O3648" s="1463" t="s">
        <v>244</v>
      </c>
      <c r="P3648" s="1463" t="s">
        <v>2426</v>
      </c>
    </row>
    <row r="3649">
      <c r="A3649" s="1464">
        <v>3908.0</v>
      </c>
      <c r="B3649" s="1463" t="s">
        <v>6943</v>
      </c>
      <c r="C3649" s="1463" t="s">
        <v>6944</v>
      </c>
      <c r="D3649" s="1469">
        <v>45057.0</v>
      </c>
      <c r="E3649" s="1470" t="s">
        <v>6945</v>
      </c>
      <c r="F3649" s="1471">
        <v>9.42320555E8</v>
      </c>
      <c r="G3649" s="1471">
        <v>9.42320555E8</v>
      </c>
      <c r="H3649" s="1472" t="b">
        <v>1</v>
      </c>
      <c r="I3649" s="1468" t="s">
        <v>76</v>
      </c>
      <c r="J3649" s="1472" t="b">
        <v>1</v>
      </c>
      <c r="K3649" s="1468" t="s">
        <v>1077</v>
      </c>
      <c r="L3649" s="1471">
        <v>6.6618258585E10</v>
      </c>
      <c r="M3649" s="1463" t="s">
        <v>2432</v>
      </c>
      <c r="N3649" s="1463" t="s">
        <v>5148</v>
      </c>
      <c r="O3649" s="1474"/>
      <c r="P3649" s="1463" t="s">
        <v>2432</v>
      </c>
    </row>
    <row r="3650" hidden="1">
      <c r="A3650" s="1464">
        <v>3909.0</v>
      </c>
      <c r="B3650" s="1463" t="s">
        <v>20192</v>
      </c>
      <c r="C3650" s="1463" t="s">
        <v>20192</v>
      </c>
      <c r="D3650" s="1469">
        <v>45067.0</v>
      </c>
      <c r="E3650" s="1470" t="s">
        <v>20193</v>
      </c>
      <c r="F3650" s="1471">
        <v>8.8080801E8</v>
      </c>
      <c r="G3650" s="1471">
        <v>8.8080801E8</v>
      </c>
      <c r="H3650" s="1472" t="b">
        <v>0</v>
      </c>
      <c r="I3650" s="1468" t="s">
        <v>76</v>
      </c>
      <c r="J3650" s="1472" t="b">
        <v>0</v>
      </c>
      <c r="K3650" s="1468" t="s">
        <v>4936</v>
      </c>
      <c r="L3650" s="1471">
        <v>6.6909921784E10</v>
      </c>
      <c r="M3650" s="1463" t="s">
        <v>2536</v>
      </c>
      <c r="N3650" s="1463" t="s">
        <v>5006</v>
      </c>
      <c r="O3650" s="1463" t="s">
        <v>4931</v>
      </c>
      <c r="P3650" s="1463" t="s">
        <v>2536</v>
      </c>
    </row>
    <row r="3651" hidden="1">
      <c r="A3651" s="1464">
        <v>3910.0</v>
      </c>
      <c r="B3651" s="1463" t="s">
        <v>20194</v>
      </c>
      <c r="C3651" s="1463" t="s">
        <v>20195</v>
      </c>
      <c r="D3651" s="1469">
        <v>45058.0</v>
      </c>
      <c r="E3651" s="1470" t="s">
        <v>20196</v>
      </c>
      <c r="F3651" s="1471">
        <v>9.56569926E8</v>
      </c>
      <c r="G3651" s="1471">
        <v>9.56569926E8</v>
      </c>
      <c r="H3651" s="1472" t="b">
        <v>0</v>
      </c>
      <c r="I3651" s="1468" t="s">
        <v>76</v>
      </c>
      <c r="J3651" s="1472" t="b">
        <v>0</v>
      </c>
      <c r="K3651" s="1468" t="s">
        <v>4929</v>
      </c>
      <c r="L3651" s="1475">
        <v>6.69232E15</v>
      </c>
      <c r="M3651" s="1463" t="s">
        <v>2464</v>
      </c>
      <c r="N3651" s="1463" t="s">
        <v>7002</v>
      </c>
      <c r="P3651" s="1463" t="s">
        <v>2464</v>
      </c>
    </row>
    <row r="3652" hidden="1">
      <c r="A3652" s="1464">
        <v>3911.0</v>
      </c>
      <c r="B3652" s="1463" t="s">
        <v>20197</v>
      </c>
      <c r="C3652" s="1463" t="s">
        <v>20198</v>
      </c>
      <c r="D3652" s="1469">
        <v>45058.0</v>
      </c>
      <c r="E3652" s="1470" t="s">
        <v>20199</v>
      </c>
      <c r="F3652" s="1471">
        <v>6.55219999E8</v>
      </c>
      <c r="G3652" s="1471">
        <v>6.55219999E8</v>
      </c>
      <c r="H3652" s="1472" t="b">
        <v>0</v>
      </c>
      <c r="I3652" s="1468" t="s">
        <v>76</v>
      </c>
      <c r="J3652" s="1472" t="b">
        <v>0</v>
      </c>
      <c r="K3652" s="1468" t="s">
        <v>1077</v>
      </c>
      <c r="L3652" s="1471">
        <v>6.6618258585E10</v>
      </c>
      <c r="M3652" s="1463" t="s">
        <v>2464</v>
      </c>
      <c r="N3652" s="1463" t="s">
        <v>5196</v>
      </c>
      <c r="O3652" s="1463" t="s">
        <v>5196</v>
      </c>
      <c r="P3652" s="1463" t="s">
        <v>2464</v>
      </c>
    </row>
    <row r="3653" hidden="1">
      <c r="A3653" s="1464">
        <v>3912.0</v>
      </c>
      <c r="B3653" s="1463" t="s">
        <v>20200</v>
      </c>
      <c r="C3653" s="1463" t="s">
        <v>20201</v>
      </c>
      <c r="D3653" s="1469">
        <v>45061.0</v>
      </c>
      <c r="E3653" s="1470" t="s">
        <v>20202</v>
      </c>
      <c r="F3653" s="1471">
        <v>6.45653992E8</v>
      </c>
      <c r="G3653" s="1471">
        <v>6.45653992E8</v>
      </c>
      <c r="H3653" s="1472" t="b">
        <v>0</v>
      </c>
      <c r="I3653" s="1468" t="s">
        <v>76</v>
      </c>
      <c r="J3653" s="1472" t="b">
        <v>0</v>
      </c>
      <c r="K3653" s="1468" t="s">
        <v>5142</v>
      </c>
      <c r="L3653" s="1471">
        <v>6.620964333E9</v>
      </c>
      <c r="M3653" s="1463" t="s">
        <v>2437</v>
      </c>
      <c r="N3653" s="1463" t="s">
        <v>5284</v>
      </c>
      <c r="P3653" s="1463" t="s">
        <v>2437</v>
      </c>
    </row>
    <row r="3654">
      <c r="A3654" s="1464">
        <v>3913.0</v>
      </c>
      <c r="B3654" s="1463" t="s">
        <v>6946</v>
      </c>
      <c r="C3654" s="1463" t="s">
        <v>6947</v>
      </c>
      <c r="D3654" s="1469">
        <v>45061.0</v>
      </c>
      <c r="E3654" s="1470" t="s">
        <v>6948</v>
      </c>
      <c r="F3654" s="1471">
        <v>4.4251234E7</v>
      </c>
      <c r="G3654" s="1471">
        <v>4.4251234E7</v>
      </c>
      <c r="H3654" s="1472" t="b">
        <v>1</v>
      </c>
      <c r="I3654" s="1468" t="s">
        <v>5541</v>
      </c>
      <c r="J3654" s="1472" t="b">
        <v>1</v>
      </c>
      <c r="K3654" s="1468" t="s">
        <v>1077</v>
      </c>
      <c r="L3654" s="1471">
        <v>6.6618258585E10</v>
      </c>
      <c r="M3654" s="1463" t="s">
        <v>2432</v>
      </c>
      <c r="N3654" s="1463" t="s">
        <v>5458</v>
      </c>
      <c r="O3654" s="1463" t="s">
        <v>5398</v>
      </c>
      <c r="P3654" s="1463" t="s">
        <v>2432</v>
      </c>
    </row>
    <row r="3655">
      <c r="A3655" s="1464">
        <v>3914.0</v>
      </c>
      <c r="B3655" s="1463" t="s">
        <v>6950</v>
      </c>
      <c r="C3655" s="1463" t="s">
        <v>6950</v>
      </c>
      <c r="D3655" s="1469">
        <v>45063.0</v>
      </c>
      <c r="E3655" s="1470" t="s">
        <v>6951</v>
      </c>
      <c r="F3655" s="1471">
        <v>2.5415599E7</v>
      </c>
      <c r="G3655" s="1471">
        <v>2.5415599E7</v>
      </c>
      <c r="H3655" s="1472" t="b">
        <v>1</v>
      </c>
      <c r="I3655" s="1468" t="s">
        <v>76</v>
      </c>
      <c r="J3655" s="1472" t="b">
        <v>1</v>
      </c>
      <c r="K3655" s="1468" t="s">
        <v>5142</v>
      </c>
      <c r="L3655" s="1471">
        <v>6.620964333E9</v>
      </c>
      <c r="M3655" s="1463" t="s">
        <v>2426</v>
      </c>
      <c r="N3655" s="1463" t="s">
        <v>5089</v>
      </c>
      <c r="O3655" s="1463" t="s">
        <v>4931</v>
      </c>
      <c r="P3655" s="1463" t="s">
        <v>6340</v>
      </c>
    </row>
    <row r="3656" hidden="1">
      <c r="A3656" s="1464">
        <v>3915.0</v>
      </c>
      <c r="B3656" s="1463" t="s">
        <v>20203</v>
      </c>
      <c r="C3656" s="1463" t="s">
        <v>20204</v>
      </c>
      <c r="D3656" s="1469">
        <v>45064.0</v>
      </c>
      <c r="E3656" s="1470" t="s">
        <v>20205</v>
      </c>
      <c r="F3656" s="1471">
        <v>6.44232423E8</v>
      </c>
      <c r="G3656" s="1471">
        <v>6.44232423E8</v>
      </c>
      <c r="H3656" s="1472" t="b">
        <v>0</v>
      </c>
      <c r="I3656" s="1468" t="s">
        <v>76</v>
      </c>
      <c r="J3656" s="1472" t="b">
        <v>0</v>
      </c>
      <c r="K3656" s="1468" t="s">
        <v>5142</v>
      </c>
      <c r="L3656" s="1471">
        <v>6.620964333E9</v>
      </c>
      <c r="M3656" s="1463" t="s">
        <v>2432</v>
      </c>
      <c r="N3656" s="1463" t="s">
        <v>5165</v>
      </c>
      <c r="O3656" s="1463" t="s">
        <v>5165</v>
      </c>
      <c r="P3656" s="1463" t="s">
        <v>2432</v>
      </c>
    </row>
    <row r="3657" hidden="1">
      <c r="A3657" s="1464">
        <v>3916.0</v>
      </c>
      <c r="B3657" s="1463" t="s">
        <v>20206</v>
      </c>
      <c r="C3657" s="1463" t="s">
        <v>20207</v>
      </c>
      <c r="D3657" s="1469">
        <v>45064.0</v>
      </c>
      <c r="E3657" s="1470" t="s">
        <v>20208</v>
      </c>
      <c r="F3657" s="1471">
        <v>2.0228025E7</v>
      </c>
      <c r="G3657" s="1471">
        <v>2.0228025E7</v>
      </c>
      <c r="H3657" s="1472" t="b">
        <v>0</v>
      </c>
      <c r="I3657" s="1468" t="s">
        <v>76</v>
      </c>
      <c r="J3657" s="1472" t="b">
        <v>0</v>
      </c>
      <c r="K3657" s="1468" t="s">
        <v>6480</v>
      </c>
      <c r="L3657" s="1471">
        <v>6.6647253923E10</v>
      </c>
      <c r="M3657" s="1463" t="s">
        <v>2426</v>
      </c>
      <c r="N3657" s="1463" t="s">
        <v>5228</v>
      </c>
      <c r="O3657" s="1463" t="s">
        <v>5229</v>
      </c>
      <c r="P3657" s="1463" t="s">
        <v>2426</v>
      </c>
    </row>
    <row r="3658" hidden="1">
      <c r="A3658" s="1464">
        <v>3917.0</v>
      </c>
      <c r="B3658" s="1463" t="s">
        <v>20209</v>
      </c>
      <c r="C3658" s="1463" t="s">
        <v>20210</v>
      </c>
      <c r="D3658" s="1469">
        <v>45064.0</v>
      </c>
      <c r="E3658" s="1470" t="s">
        <v>20211</v>
      </c>
      <c r="F3658" s="1471">
        <v>6.689003055E10</v>
      </c>
      <c r="G3658" s="1471">
        <v>6.6814418644E10</v>
      </c>
      <c r="H3658" s="1472" t="b">
        <v>0</v>
      </c>
      <c r="I3658" s="1468" t="s">
        <v>76</v>
      </c>
      <c r="J3658" s="1472" t="b">
        <v>1</v>
      </c>
      <c r="K3658" s="1473"/>
      <c r="L3658" s="1473"/>
      <c r="M3658" s="1463" t="s">
        <v>6070</v>
      </c>
      <c r="N3658" s="1463" t="s">
        <v>6070</v>
      </c>
      <c r="O3658" s="1474"/>
      <c r="P3658" s="1474"/>
    </row>
    <row r="3659" hidden="1">
      <c r="A3659" s="1464">
        <v>3918.0</v>
      </c>
      <c r="B3659" s="1463" t="s">
        <v>20212</v>
      </c>
      <c r="C3659" s="1463" t="s">
        <v>20213</v>
      </c>
      <c r="D3659" s="1469">
        <v>45070.0</v>
      </c>
      <c r="E3659" s="1470" t="s">
        <v>20214</v>
      </c>
      <c r="F3659" s="1471">
        <v>8.29797772E8</v>
      </c>
      <c r="G3659" s="1471">
        <v>8.29797772E8</v>
      </c>
      <c r="H3659" s="1472" t="b">
        <v>0</v>
      </c>
      <c r="I3659" s="1468" t="s">
        <v>76</v>
      </c>
      <c r="J3659" s="1472" t="b">
        <v>0</v>
      </c>
      <c r="K3659" s="1468" t="s">
        <v>4936</v>
      </c>
      <c r="L3659" s="1471">
        <v>6.6909921784E10</v>
      </c>
      <c r="M3659" s="1463" t="s">
        <v>3363</v>
      </c>
      <c r="N3659" s="1463" t="s">
        <v>4930</v>
      </c>
      <c r="O3659" s="1474"/>
      <c r="P3659" s="1463" t="s">
        <v>3363</v>
      </c>
    </row>
    <row r="3660" hidden="1">
      <c r="A3660" s="1464">
        <v>3919.0</v>
      </c>
      <c r="B3660" s="1463" t="s">
        <v>20215</v>
      </c>
      <c r="C3660" s="1463" t="s">
        <v>20215</v>
      </c>
      <c r="D3660" s="1469">
        <v>45072.0</v>
      </c>
      <c r="E3660" s="1470" t="s">
        <v>20216</v>
      </c>
      <c r="F3660" s="1471">
        <v>6.25154222E8</v>
      </c>
      <c r="G3660" s="1471">
        <v>6.25154222E8</v>
      </c>
      <c r="H3660" s="1472" t="b">
        <v>0</v>
      </c>
      <c r="I3660" s="1468" t="s">
        <v>76</v>
      </c>
      <c r="J3660" s="1472" t="b">
        <v>0</v>
      </c>
      <c r="K3660" s="1468" t="s">
        <v>5142</v>
      </c>
      <c r="L3660" s="1471">
        <v>6.620964333E9</v>
      </c>
      <c r="M3660" s="1463" t="s">
        <v>2476</v>
      </c>
      <c r="N3660" s="1463" t="s">
        <v>5126</v>
      </c>
      <c r="O3660" s="1463" t="s">
        <v>5126</v>
      </c>
      <c r="P3660" s="1463" t="s">
        <v>20217</v>
      </c>
    </row>
    <row r="3661" hidden="1">
      <c r="A3661" s="1464">
        <v>3920.0</v>
      </c>
      <c r="B3661" s="1463" t="s">
        <v>20218</v>
      </c>
      <c r="C3661" s="1463" t="s">
        <v>20218</v>
      </c>
      <c r="D3661" s="1469">
        <v>45071.0</v>
      </c>
      <c r="E3661" s="1470" t="s">
        <v>20219</v>
      </c>
      <c r="F3661" s="1471">
        <v>8.34645108E8</v>
      </c>
      <c r="G3661" s="1471">
        <v>8.34645108E8</v>
      </c>
      <c r="H3661" s="1472" t="b">
        <v>0</v>
      </c>
      <c r="I3661" s="1468" t="s">
        <v>76</v>
      </c>
      <c r="J3661" s="1472" t="b">
        <v>0</v>
      </c>
      <c r="K3661" s="1468" t="s">
        <v>4936</v>
      </c>
      <c r="L3661" s="1471">
        <v>6.6909921784E10</v>
      </c>
      <c r="M3661" s="1463" t="s">
        <v>2426</v>
      </c>
      <c r="N3661" s="1463" t="s">
        <v>4930</v>
      </c>
      <c r="O3661" s="1474"/>
      <c r="P3661" s="1463" t="s">
        <v>2426</v>
      </c>
    </row>
    <row r="3662" hidden="1">
      <c r="A3662" s="1464">
        <v>3921.0</v>
      </c>
      <c r="B3662" s="1463" t="s">
        <v>20220</v>
      </c>
      <c r="C3662" s="1463" t="s">
        <v>20220</v>
      </c>
      <c r="D3662" s="1469">
        <v>45089.0</v>
      </c>
      <c r="E3662" s="1470" t="s">
        <v>20221</v>
      </c>
      <c r="F3662" s="1471">
        <v>9.36619169E8</v>
      </c>
      <c r="G3662" s="1471">
        <v>9.36619169E8</v>
      </c>
      <c r="H3662" s="1472" t="b">
        <v>0</v>
      </c>
      <c r="I3662" s="1468" t="s">
        <v>76</v>
      </c>
      <c r="J3662" s="1472" t="b">
        <v>0</v>
      </c>
      <c r="K3662" s="1468" t="s">
        <v>6480</v>
      </c>
      <c r="L3662" s="1471">
        <v>6.6647253923E10</v>
      </c>
      <c r="M3662" s="1463" t="s">
        <v>2426</v>
      </c>
      <c r="N3662" s="1463" t="s">
        <v>5006</v>
      </c>
      <c r="P3662" s="1463" t="s">
        <v>2426</v>
      </c>
    </row>
    <row r="3663" hidden="1">
      <c r="A3663" s="1464">
        <v>3923.0</v>
      </c>
      <c r="B3663" s="1463" t="s">
        <v>20222</v>
      </c>
      <c r="C3663" s="1463" t="s">
        <v>20222</v>
      </c>
      <c r="D3663" s="1469">
        <v>45072.0</v>
      </c>
      <c r="E3663" s="1470" t="s">
        <v>20223</v>
      </c>
      <c r="F3663" s="1471">
        <v>9.52519982E8</v>
      </c>
      <c r="G3663" s="1471">
        <v>9.52519982E8</v>
      </c>
      <c r="H3663" s="1472" t="b">
        <v>0</v>
      </c>
      <c r="I3663" s="1468" t="s">
        <v>76</v>
      </c>
      <c r="J3663" s="1472" t="b">
        <v>0</v>
      </c>
      <c r="K3663" s="1468" t="s">
        <v>5142</v>
      </c>
      <c r="L3663" s="1471">
        <v>6.620964333E9</v>
      </c>
      <c r="M3663" s="1463" t="s">
        <v>2426</v>
      </c>
      <c r="O3663" s="1463" t="s">
        <v>4960</v>
      </c>
      <c r="P3663" s="1463" t="s">
        <v>5940</v>
      </c>
    </row>
    <row r="3664">
      <c r="A3664" s="1464">
        <v>3924.0</v>
      </c>
      <c r="B3664" s="1463" t="s">
        <v>6952</v>
      </c>
      <c r="C3664" s="1463" t="s">
        <v>6953</v>
      </c>
      <c r="D3664" s="1469">
        <v>45075.0</v>
      </c>
      <c r="E3664" s="1470" t="s">
        <v>6954</v>
      </c>
      <c r="F3664" s="1471">
        <v>8.02807009E8</v>
      </c>
      <c r="G3664" s="1471">
        <v>8.02807009E8</v>
      </c>
      <c r="H3664" s="1472" t="b">
        <v>1</v>
      </c>
      <c r="I3664" s="1468" t="s">
        <v>263</v>
      </c>
      <c r="J3664" s="1472" t="b">
        <v>1</v>
      </c>
      <c r="K3664" s="1468" t="s">
        <v>1204</v>
      </c>
      <c r="L3664" s="1471">
        <v>6.6839565594E10</v>
      </c>
      <c r="M3664" s="1463" t="s">
        <v>2432</v>
      </c>
      <c r="N3664" s="1474"/>
      <c r="O3664" s="1463" t="s">
        <v>5465</v>
      </c>
      <c r="P3664" s="1463" t="s">
        <v>2432</v>
      </c>
    </row>
    <row r="3665">
      <c r="A3665" s="1464">
        <v>3925.0</v>
      </c>
      <c r="B3665" s="1463" t="s">
        <v>6956</v>
      </c>
      <c r="C3665" s="1463" t="s">
        <v>6957</v>
      </c>
      <c r="D3665" s="1469">
        <v>45071.0</v>
      </c>
      <c r="E3665" s="1470" t="s">
        <v>6958</v>
      </c>
      <c r="F3665" s="1471">
        <v>9.62262246E8</v>
      </c>
      <c r="G3665" s="1471">
        <v>9.62262246E8</v>
      </c>
      <c r="H3665" s="1472" t="b">
        <v>1</v>
      </c>
      <c r="I3665" s="1468" t="s">
        <v>76</v>
      </c>
      <c r="J3665" s="1472" t="b">
        <v>1</v>
      </c>
      <c r="K3665" s="1468" t="s">
        <v>5142</v>
      </c>
      <c r="L3665" s="1471">
        <v>6.620964333E9</v>
      </c>
      <c r="M3665" s="1463" t="s">
        <v>2432</v>
      </c>
      <c r="N3665" s="1463" t="s">
        <v>5469</v>
      </c>
      <c r="O3665" s="1463" t="s">
        <v>5037</v>
      </c>
      <c r="P3665" s="1463" t="s">
        <v>2432</v>
      </c>
    </row>
    <row r="3666">
      <c r="A3666" s="1464">
        <v>3926.0</v>
      </c>
      <c r="B3666" s="1463" t="s">
        <v>6959</v>
      </c>
      <c r="C3666" s="1463" t="s">
        <v>6960</v>
      </c>
      <c r="D3666" s="1469">
        <v>45075.0</v>
      </c>
      <c r="E3666" s="1470" t="s">
        <v>6961</v>
      </c>
      <c r="F3666" s="1471">
        <v>9.54425658E8</v>
      </c>
      <c r="G3666" s="1471">
        <v>9.54425658E8</v>
      </c>
      <c r="H3666" s="1472" t="b">
        <v>1</v>
      </c>
      <c r="I3666" s="1468" t="s">
        <v>263</v>
      </c>
      <c r="J3666" s="1472" t="b">
        <v>1</v>
      </c>
      <c r="K3666" s="1468" t="s">
        <v>1204</v>
      </c>
      <c r="L3666" s="1471">
        <v>6.6839565594E10</v>
      </c>
      <c r="M3666" s="1463" t="s">
        <v>2432</v>
      </c>
      <c r="N3666" s="1463" t="s">
        <v>4998</v>
      </c>
      <c r="O3666" s="1463" t="s">
        <v>5192</v>
      </c>
      <c r="P3666" s="1463" t="s">
        <v>2432</v>
      </c>
    </row>
    <row r="3667">
      <c r="A3667" s="1464">
        <v>3927.0</v>
      </c>
      <c r="B3667" s="1463" t="s">
        <v>6962</v>
      </c>
      <c r="C3667" s="1463" t="s">
        <v>6962</v>
      </c>
      <c r="D3667" s="1469">
        <v>45070.0</v>
      </c>
      <c r="E3667" s="1470" t="s">
        <v>6963</v>
      </c>
      <c r="F3667" s="1471">
        <v>8.30124229E8</v>
      </c>
      <c r="G3667" s="1471">
        <v>8.30124229E8</v>
      </c>
      <c r="H3667" s="1472" t="b">
        <v>1</v>
      </c>
      <c r="I3667" s="1468" t="s">
        <v>6964</v>
      </c>
      <c r="J3667" s="1472" t="b">
        <v>1</v>
      </c>
      <c r="K3667" s="1468" t="s">
        <v>5142</v>
      </c>
      <c r="L3667" s="1471">
        <v>6.620964333E9</v>
      </c>
      <c r="M3667" s="1463" t="s">
        <v>2432</v>
      </c>
      <c r="N3667" s="1463" t="s">
        <v>4951</v>
      </c>
      <c r="O3667" s="1474"/>
      <c r="P3667" s="1463" t="s">
        <v>2432</v>
      </c>
    </row>
    <row r="3668">
      <c r="A3668" s="1464">
        <v>3928.0</v>
      </c>
      <c r="B3668" s="1463" t="s">
        <v>6966</v>
      </c>
      <c r="C3668" s="1463" t="s">
        <v>6967</v>
      </c>
      <c r="D3668" s="1469">
        <v>45070.0</v>
      </c>
      <c r="E3668" s="1470" t="s">
        <v>6968</v>
      </c>
      <c r="F3668" s="1471">
        <v>6.3082971E8</v>
      </c>
      <c r="G3668" s="1471">
        <v>6.3082971E8</v>
      </c>
      <c r="H3668" s="1472" t="b">
        <v>1</v>
      </c>
      <c r="I3668" s="1468" t="s">
        <v>244</v>
      </c>
      <c r="J3668" s="1472" t="b">
        <v>1</v>
      </c>
      <c r="K3668" s="1468" t="s">
        <v>4929</v>
      </c>
      <c r="L3668" s="1475">
        <v>6.69232E15</v>
      </c>
      <c r="M3668" s="1463" t="s">
        <v>2432</v>
      </c>
      <c r="N3668" s="1463" t="s">
        <v>5479</v>
      </c>
      <c r="O3668" s="1463" t="s">
        <v>4945</v>
      </c>
      <c r="P3668" s="1463" t="s">
        <v>2432</v>
      </c>
    </row>
    <row r="3669" hidden="1">
      <c r="A3669" s="1464">
        <v>3929.0</v>
      </c>
      <c r="B3669" s="1463" t="s">
        <v>20224</v>
      </c>
      <c r="C3669" s="1463" t="s">
        <v>20225</v>
      </c>
      <c r="D3669" s="1469">
        <v>45070.0</v>
      </c>
      <c r="E3669" s="1470" t="s">
        <v>20226</v>
      </c>
      <c r="F3669" s="1471">
        <v>6.30829711E8</v>
      </c>
      <c r="G3669" s="1471">
        <v>6.30829711E8</v>
      </c>
      <c r="H3669" s="1472" t="b">
        <v>0</v>
      </c>
      <c r="I3669" s="1468" t="s">
        <v>244</v>
      </c>
      <c r="J3669" s="1472" t="b">
        <v>0</v>
      </c>
      <c r="K3669" s="1468" t="s">
        <v>4929</v>
      </c>
      <c r="L3669" s="1475">
        <v>6.69232E15</v>
      </c>
      <c r="M3669" s="1463" t="s">
        <v>2437</v>
      </c>
      <c r="N3669" s="1463" t="s">
        <v>244</v>
      </c>
      <c r="O3669" s="1463" t="s">
        <v>244</v>
      </c>
      <c r="P3669" s="1463" t="s">
        <v>5346</v>
      </c>
    </row>
    <row r="3670" hidden="1">
      <c r="A3670" s="1464">
        <v>3930.0</v>
      </c>
      <c r="B3670" s="1463" t="s">
        <v>20227</v>
      </c>
      <c r="C3670" s="1463" t="s">
        <v>20228</v>
      </c>
      <c r="D3670" s="1469">
        <v>45072.0</v>
      </c>
      <c r="E3670" s="1470" t="s">
        <v>20229</v>
      </c>
      <c r="F3670" s="1471">
        <v>2.3660505E7</v>
      </c>
      <c r="G3670" s="1471">
        <v>2.3660505E7</v>
      </c>
      <c r="H3670" s="1472" t="b">
        <v>0</v>
      </c>
      <c r="I3670" s="1468" t="s">
        <v>76</v>
      </c>
      <c r="J3670" s="1472" t="b">
        <v>0</v>
      </c>
      <c r="K3670" s="1468" t="s">
        <v>5142</v>
      </c>
      <c r="L3670" s="1471">
        <v>6.620964333E9</v>
      </c>
      <c r="M3670" s="1463" t="s">
        <v>2464</v>
      </c>
      <c r="N3670" s="1463" t="s">
        <v>5213</v>
      </c>
      <c r="O3670" s="1463" t="s">
        <v>8471</v>
      </c>
      <c r="P3670" s="1463" t="s">
        <v>2464</v>
      </c>
    </row>
    <row r="3671" hidden="1">
      <c r="A3671" s="1464">
        <v>3931.0</v>
      </c>
      <c r="B3671" s="1463" t="s">
        <v>20230</v>
      </c>
      <c r="C3671" s="1463" t="s">
        <v>20231</v>
      </c>
      <c r="D3671" s="1469">
        <v>45071.0</v>
      </c>
      <c r="E3671" s="1470" t="s">
        <v>20232</v>
      </c>
      <c r="F3671" s="1471">
        <v>6.6829294569E10</v>
      </c>
      <c r="G3671" s="1471">
        <v>6.6829294569E10</v>
      </c>
      <c r="H3671" s="1472" t="b">
        <v>0</v>
      </c>
      <c r="I3671" s="1468" t="s">
        <v>76</v>
      </c>
      <c r="J3671" s="1472" t="b">
        <v>1</v>
      </c>
      <c r="K3671" s="1473"/>
      <c r="L3671" s="1473"/>
      <c r="M3671" s="1474"/>
      <c r="N3671" s="1474"/>
      <c r="O3671" s="1474"/>
      <c r="P3671" s="1474"/>
    </row>
    <row r="3672">
      <c r="A3672" s="1464">
        <v>3932.0</v>
      </c>
      <c r="B3672" s="1463" t="s">
        <v>6969</v>
      </c>
      <c r="C3672" s="1463" t="s">
        <v>6970</v>
      </c>
      <c r="D3672" s="1469">
        <v>45075.0</v>
      </c>
      <c r="E3672" s="1470" t="s">
        <v>6971</v>
      </c>
      <c r="F3672" s="1471">
        <v>6.32230555E8</v>
      </c>
      <c r="G3672" s="1471">
        <v>6.32230555E8</v>
      </c>
      <c r="H3672" s="1472" t="b">
        <v>1</v>
      </c>
      <c r="I3672" s="1468" t="s">
        <v>76</v>
      </c>
      <c r="J3672" s="1472" t="b">
        <v>1</v>
      </c>
      <c r="K3672" s="1468" t="s">
        <v>5142</v>
      </c>
      <c r="L3672" s="1471">
        <v>6.620964333E9</v>
      </c>
      <c r="M3672" s="1463" t="s">
        <v>2659</v>
      </c>
      <c r="N3672" s="1474"/>
      <c r="O3672" s="1463" t="s">
        <v>4954</v>
      </c>
      <c r="P3672" s="1463" t="s">
        <v>5483</v>
      </c>
    </row>
    <row r="3673">
      <c r="A3673" s="1464">
        <v>3933.0</v>
      </c>
      <c r="B3673" s="1463" t="s">
        <v>6972</v>
      </c>
      <c r="C3673" s="1463" t="s">
        <v>6973</v>
      </c>
      <c r="D3673" s="1469">
        <v>45075.0</v>
      </c>
      <c r="E3673" s="1470" t="s">
        <v>6974</v>
      </c>
      <c r="F3673" s="1471">
        <v>6.32140999E8</v>
      </c>
      <c r="G3673" s="1471">
        <v>6.32140999E8</v>
      </c>
      <c r="H3673" s="1472" t="b">
        <v>1</v>
      </c>
      <c r="I3673" s="1468" t="s">
        <v>76</v>
      </c>
      <c r="J3673" s="1472" t="b">
        <v>1</v>
      </c>
      <c r="K3673" s="1468" t="s">
        <v>5142</v>
      </c>
      <c r="L3673" s="1471">
        <v>6.620964333E9</v>
      </c>
      <c r="M3673" s="1463" t="s">
        <v>2464</v>
      </c>
      <c r="N3673" s="1474"/>
      <c r="O3673" s="1463" t="s">
        <v>5126</v>
      </c>
      <c r="P3673" s="1463" t="s">
        <v>5490</v>
      </c>
    </row>
    <row r="3674">
      <c r="A3674" s="1464">
        <v>3934.0</v>
      </c>
      <c r="B3674" s="1463" t="s">
        <v>107</v>
      </c>
      <c r="C3674" s="1463" t="s">
        <v>6975</v>
      </c>
      <c r="D3674" s="1469">
        <v>45085.0</v>
      </c>
      <c r="E3674" s="1470" t="s">
        <v>6976</v>
      </c>
      <c r="F3674" s="1471">
        <v>8.1916427E8</v>
      </c>
      <c r="G3674" s="1471">
        <v>8.1916427E8</v>
      </c>
      <c r="H3674" s="1472" t="b">
        <v>1</v>
      </c>
      <c r="I3674" s="1468" t="s">
        <v>76</v>
      </c>
      <c r="J3674" s="1472" t="b">
        <v>1</v>
      </c>
      <c r="K3674" s="1468" t="s">
        <v>4936</v>
      </c>
      <c r="L3674" s="1471">
        <v>6.6909921784E10</v>
      </c>
      <c r="M3674" s="1463" t="s">
        <v>2464</v>
      </c>
      <c r="N3674" s="1463" t="s">
        <v>4994</v>
      </c>
      <c r="O3674" s="1463" t="s">
        <v>4994</v>
      </c>
      <c r="P3674" s="1463" t="s">
        <v>5155</v>
      </c>
    </row>
    <row r="3675">
      <c r="A3675" s="1464">
        <v>3935.0</v>
      </c>
      <c r="B3675" s="1463" t="s">
        <v>6978</v>
      </c>
      <c r="C3675" s="1463" t="s">
        <v>6979</v>
      </c>
      <c r="D3675" s="1469">
        <v>45077.0</v>
      </c>
      <c r="E3675" s="1470" t="s">
        <v>6980</v>
      </c>
      <c r="F3675" s="1471">
        <v>9.18704888E8</v>
      </c>
      <c r="G3675" s="1471">
        <v>9.18704888E8</v>
      </c>
      <c r="H3675" s="1472" t="b">
        <v>1</v>
      </c>
      <c r="I3675" s="1468" t="s">
        <v>6644</v>
      </c>
      <c r="J3675" s="1472" t="b">
        <v>1</v>
      </c>
      <c r="K3675" s="1468" t="s">
        <v>1077</v>
      </c>
      <c r="L3675" s="1471">
        <v>6.6618258585E10</v>
      </c>
      <c r="M3675" s="1463" t="s">
        <v>2464</v>
      </c>
      <c r="N3675" s="1463" t="s">
        <v>5086</v>
      </c>
      <c r="O3675" s="1463" t="s">
        <v>4945</v>
      </c>
      <c r="P3675" s="1463" t="s">
        <v>5155</v>
      </c>
    </row>
    <row r="3676">
      <c r="A3676" s="1464">
        <v>3937.0</v>
      </c>
      <c r="B3676" s="1463" t="s">
        <v>6981</v>
      </c>
      <c r="C3676" s="1463" t="s">
        <v>6981</v>
      </c>
      <c r="D3676" s="1469">
        <v>45091.0</v>
      </c>
      <c r="E3676" s="1470" t="s">
        <v>6982</v>
      </c>
      <c r="F3676" s="1471">
        <v>2.6882596E7</v>
      </c>
      <c r="G3676" s="1471">
        <v>2.6882596E7</v>
      </c>
      <c r="H3676" s="1472" t="b">
        <v>1</v>
      </c>
      <c r="I3676" s="1468" t="s">
        <v>76</v>
      </c>
      <c r="J3676" s="1472" t="b">
        <v>1</v>
      </c>
      <c r="K3676" s="1468" t="s">
        <v>4929</v>
      </c>
      <c r="L3676" s="1475">
        <v>6.69232E15</v>
      </c>
      <c r="M3676" s="1463" t="s">
        <v>2426</v>
      </c>
      <c r="N3676" s="1463" t="s">
        <v>5041</v>
      </c>
      <c r="O3676" s="1463" t="s">
        <v>5041</v>
      </c>
      <c r="P3676" s="1463" t="s">
        <v>2426</v>
      </c>
    </row>
    <row r="3677" hidden="1">
      <c r="A3677" s="1464">
        <v>3939.0</v>
      </c>
      <c r="B3677" s="1463" t="s">
        <v>20233</v>
      </c>
      <c r="C3677" s="1463" t="s">
        <v>20234</v>
      </c>
      <c r="D3677" s="1469">
        <v>45076.0</v>
      </c>
      <c r="E3677" s="1470" t="s">
        <v>20235</v>
      </c>
      <c r="F3677" s="1471">
        <v>7.63142367E8</v>
      </c>
      <c r="G3677" s="1471">
        <v>7.63142367E8</v>
      </c>
      <c r="H3677" s="1472" t="b">
        <v>0</v>
      </c>
      <c r="I3677" s="1468" t="s">
        <v>244</v>
      </c>
      <c r="J3677" s="1472" t="b">
        <v>0</v>
      </c>
      <c r="K3677" s="1468" t="s">
        <v>5142</v>
      </c>
      <c r="L3677" s="1471">
        <v>6.620964333E9</v>
      </c>
      <c r="M3677" s="1463" t="s">
        <v>2464</v>
      </c>
      <c r="N3677" s="1463" t="s">
        <v>244</v>
      </c>
      <c r="O3677" s="1463" t="s">
        <v>244</v>
      </c>
      <c r="P3677" s="1463" t="s">
        <v>2464</v>
      </c>
    </row>
    <row r="3678">
      <c r="A3678" s="1464">
        <v>3940.0</v>
      </c>
      <c r="B3678" s="1463" t="s">
        <v>6984</v>
      </c>
      <c r="C3678" s="1463" t="s">
        <v>6984</v>
      </c>
      <c r="D3678" s="1469">
        <v>45077.0</v>
      </c>
      <c r="E3678" s="1470" t="s">
        <v>6985</v>
      </c>
      <c r="F3678" s="1471">
        <v>9.26298668E8</v>
      </c>
      <c r="G3678" s="1471">
        <v>9.26298668E8</v>
      </c>
      <c r="H3678" s="1472" t="b">
        <v>1</v>
      </c>
      <c r="I3678" s="1468" t="s">
        <v>263</v>
      </c>
      <c r="J3678" s="1472" t="b">
        <v>1</v>
      </c>
      <c r="K3678" s="1468" t="s">
        <v>5142</v>
      </c>
      <c r="L3678" s="1471">
        <v>6.620964333E9</v>
      </c>
      <c r="M3678" s="1463" t="s">
        <v>2464</v>
      </c>
      <c r="N3678" s="1463" t="s">
        <v>5172</v>
      </c>
      <c r="O3678" s="1463" t="s">
        <v>5510</v>
      </c>
      <c r="P3678" s="1463" t="s">
        <v>5155</v>
      </c>
    </row>
    <row r="3679">
      <c r="A3679" s="1464">
        <v>3941.0</v>
      </c>
      <c r="B3679" s="1463" t="s">
        <v>6986</v>
      </c>
      <c r="C3679" s="1463" t="s">
        <v>6986</v>
      </c>
      <c r="D3679" s="1469">
        <v>45083.0</v>
      </c>
      <c r="E3679" s="1470" t="s">
        <v>6987</v>
      </c>
      <c r="F3679" s="1471">
        <v>2.2605555E7</v>
      </c>
      <c r="G3679" s="1471">
        <v>2.2605555E7</v>
      </c>
      <c r="H3679" s="1472" t="b">
        <v>1</v>
      </c>
      <c r="I3679" s="1468" t="s">
        <v>76</v>
      </c>
      <c r="J3679" s="1472" t="b">
        <v>1</v>
      </c>
      <c r="K3679" s="1468" t="s">
        <v>4929</v>
      </c>
      <c r="L3679" s="1475">
        <v>6.69232E15</v>
      </c>
      <c r="M3679" s="1463" t="s">
        <v>2426</v>
      </c>
      <c r="N3679" s="1463" t="s">
        <v>5284</v>
      </c>
      <c r="O3679" s="1463" t="s">
        <v>5126</v>
      </c>
      <c r="P3679" s="1463" t="s">
        <v>2426</v>
      </c>
    </row>
    <row r="3680">
      <c r="A3680" s="1464">
        <v>3942.0</v>
      </c>
      <c r="B3680" s="1463" t="s">
        <v>6989</v>
      </c>
      <c r="C3680" s="1463" t="s">
        <v>6990</v>
      </c>
      <c r="D3680" s="1469">
        <v>45089.0</v>
      </c>
      <c r="E3680" s="1470" t="s">
        <v>6991</v>
      </c>
      <c r="F3680" s="1471">
        <v>2.3524E7</v>
      </c>
      <c r="G3680" s="1471">
        <v>2.3524E7</v>
      </c>
      <c r="H3680" s="1472" t="b">
        <v>1</v>
      </c>
      <c r="I3680" s="1468" t="s">
        <v>76</v>
      </c>
      <c r="J3680" s="1472" t="b">
        <v>1</v>
      </c>
      <c r="K3680" s="1468" t="s">
        <v>4929</v>
      </c>
      <c r="L3680" s="1475">
        <v>6.69232E15</v>
      </c>
      <c r="M3680" s="1463" t="s">
        <v>2937</v>
      </c>
      <c r="N3680" s="1463" t="s">
        <v>3864</v>
      </c>
      <c r="O3680" s="1474"/>
      <c r="P3680" s="1463" t="s">
        <v>5028</v>
      </c>
    </row>
    <row r="3681">
      <c r="A3681" s="1464">
        <v>3943.0</v>
      </c>
      <c r="B3681" s="1463" t="s">
        <v>6992</v>
      </c>
      <c r="C3681" s="1463" t="s">
        <v>6993</v>
      </c>
      <c r="D3681" s="1469">
        <v>45079.0</v>
      </c>
      <c r="E3681" s="1470" t="s">
        <v>6994</v>
      </c>
      <c r="F3681" s="1471">
        <v>9.09505385E8</v>
      </c>
      <c r="G3681" s="1471">
        <v>9.09505385E8</v>
      </c>
      <c r="H3681" s="1472" t="b">
        <v>1</v>
      </c>
      <c r="I3681" s="1468" t="s">
        <v>76</v>
      </c>
      <c r="J3681" s="1472" t="b">
        <v>1</v>
      </c>
      <c r="K3681" s="1468" t="s">
        <v>1077</v>
      </c>
      <c r="L3681" s="1471">
        <v>6.6618258585E10</v>
      </c>
      <c r="M3681" s="1463" t="s">
        <v>2426</v>
      </c>
      <c r="O3681" s="1463" t="s">
        <v>4945</v>
      </c>
      <c r="P3681" s="1463" t="s">
        <v>5810</v>
      </c>
    </row>
    <row r="3682">
      <c r="A3682" s="1464">
        <v>3944.0</v>
      </c>
      <c r="B3682" s="1463" t="s">
        <v>6996</v>
      </c>
      <c r="C3682" s="1463" t="s">
        <v>6997</v>
      </c>
      <c r="D3682" s="1469">
        <v>45079.0</v>
      </c>
      <c r="E3682" s="1470" t="s">
        <v>6998</v>
      </c>
      <c r="F3682" s="1471">
        <v>6.34565656E8</v>
      </c>
      <c r="G3682" s="1471">
        <v>6.34565656E8</v>
      </c>
      <c r="H3682" s="1472" t="b">
        <v>1</v>
      </c>
      <c r="I3682" s="1468" t="s">
        <v>76</v>
      </c>
      <c r="J3682" s="1472" t="b">
        <v>1</v>
      </c>
      <c r="K3682" s="1468" t="s">
        <v>4936</v>
      </c>
      <c r="L3682" s="1471">
        <v>6.6909921784E10</v>
      </c>
      <c r="M3682" s="1463" t="s">
        <v>2432</v>
      </c>
      <c r="N3682" s="1463" t="s">
        <v>4990</v>
      </c>
      <c r="O3682" s="1463" t="s">
        <v>4990</v>
      </c>
      <c r="P3682" s="1463" t="s">
        <v>5526</v>
      </c>
    </row>
    <row r="3683" hidden="1">
      <c r="A3683" s="1464">
        <v>3945.0</v>
      </c>
      <c r="B3683" s="1463" t="s">
        <v>20236</v>
      </c>
      <c r="C3683" s="1463" t="s">
        <v>20237</v>
      </c>
      <c r="D3683" s="1469">
        <v>45085.0</v>
      </c>
      <c r="E3683" s="1470" t="s">
        <v>20238</v>
      </c>
      <c r="F3683" s="1471">
        <v>7.660979E7</v>
      </c>
      <c r="G3683" s="1471">
        <v>7.660979E7</v>
      </c>
      <c r="H3683" s="1472" t="b">
        <v>0</v>
      </c>
      <c r="I3683" s="1468" t="s">
        <v>244</v>
      </c>
      <c r="J3683" s="1472" t="b">
        <v>0</v>
      </c>
      <c r="K3683" s="1468" t="s">
        <v>5142</v>
      </c>
      <c r="L3683" s="1471">
        <v>6.620964333E9</v>
      </c>
      <c r="M3683" s="1463" t="s">
        <v>2426</v>
      </c>
      <c r="N3683" s="1463" t="s">
        <v>244</v>
      </c>
      <c r="O3683" s="1463" t="s">
        <v>244</v>
      </c>
      <c r="P3683" s="1463" t="s">
        <v>5402</v>
      </c>
    </row>
    <row r="3684" hidden="1">
      <c r="A3684" s="1464">
        <v>3946.0</v>
      </c>
      <c r="B3684" s="1463" t="s">
        <v>20239</v>
      </c>
      <c r="C3684" s="1463" t="s">
        <v>20239</v>
      </c>
      <c r="D3684" s="1469">
        <v>45094.0</v>
      </c>
      <c r="E3684" s="1470" t="s">
        <v>20240</v>
      </c>
      <c r="F3684" s="1471">
        <v>8.66954455E8</v>
      </c>
      <c r="G3684" s="1471">
        <v>8.66954455E8</v>
      </c>
      <c r="H3684" s="1472" t="b">
        <v>0</v>
      </c>
      <c r="I3684" s="1468" t="s">
        <v>76</v>
      </c>
      <c r="J3684" s="1472" t="b">
        <v>0</v>
      </c>
      <c r="K3684" s="1468" t="s">
        <v>4936</v>
      </c>
      <c r="L3684" s="1471">
        <v>6.6909921784E10</v>
      </c>
      <c r="M3684" s="1463" t="s">
        <v>2426</v>
      </c>
      <c r="N3684" s="1463" t="s">
        <v>5212</v>
      </c>
      <c r="O3684" s="1474"/>
      <c r="P3684" s="1463" t="s">
        <v>5316</v>
      </c>
    </row>
    <row r="3685" hidden="1">
      <c r="A3685" s="1464">
        <v>3947.0</v>
      </c>
      <c r="B3685" s="1463" t="s">
        <v>20241</v>
      </c>
      <c r="C3685" s="1463" t="s">
        <v>20242</v>
      </c>
      <c r="D3685" s="1469">
        <v>45086.0</v>
      </c>
      <c r="E3685" s="1470" t="s">
        <v>20243</v>
      </c>
      <c r="F3685" s="1471">
        <v>9.79745353E8</v>
      </c>
      <c r="G3685" s="1471">
        <v>9.79745353E8</v>
      </c>
      <c r="H3685" s="1472" t="b">
        <v>0</v>
      </c>
      <c r="I3685" s="1468" t="s">
        <v>76</v>
      </c>
      <c r="J3685" s="1472" t="b">
        <v>0</v>
      </c>
      <c r="K3685" s="1468" t="s">
        <v>4936</v>
      </c>
      <c r="L3685" s="1471">
        <v>6.6909921784E10</v>
      </c>
      <c r="M3685" s="1463" t="s">
        <v>2937</v>
      </c>
      <c r="N3685" s="1474"/>
      <c r="O3685" s="1463" t="s">
        <v>4945</v>
      </c>
      <c r="P3685" s="1463" t="s">
        <v>2937</v>
      </c>
    </row>
    <row r="3686">
      <c r="A3686" s="1464">
        <v>3948.0</v>
      </c>
      <c r="B3686" s="1463" t="s">
        <v>6999</v>
      </c>
      <c r="C3686" s="1463" t="s">
        <v>7000</v>
      </c>
      <c r="D3686" s="1469">
        <v>45086.0</v>
      </c>
      <c r="E3686" s="1470" t="s">
        <v>7001</v>
      </c>
      <c r="F3686" s="1471">
        <v>9.71348097E8</v>
      </c>
      <c r="G3686" s="1471">
        <v>9.71348097E8</v>
      </c>
      <c r="H3686" s="1472" t="b">
        <v>1</v>
      </c>
      <c r="I3686" s="1468" t="s">
        <v>76</v>
      </c>
      <c r="J3686" s="1472" t="b">
        <v>1</v>
      </c>
      <c r="K3686" s="1468" t="s">
        <v>1077</v>
      </c>
      <c r="L3686" s="1471">
        <v>6.6618258585E10</v>
      </c>
      <c r="M3686" s="1463" t="s">
        <v>2432</v>
      </c>
      <c r="N3686" s="1474"/>
      <c r="O3686" s="1463" t="s">
        <v>5213</v>
      </c>
      <c r="P3686" s="1463" t="s">
        <v>5526</v>
      </c>
    </row>
    <row r="3687">
      <c r="A3687" s="1464">
        <v>3949.0</v>
      </c>
      <c r="B3687" s="1463" t="s">
        <v>3568</v>
      </c>
      <c r="C3687" s="1463" t="s">
        <v>7004</v>
      </c>
      <c r="D3687" s="1469">
        <v>45103.0</v>
      </c>
      <c r="E3687" s="1470" t="s">
        <v>7005</v>
      </c>
      <c r="F3687" s="1471">
        <v>2.0595999E7</v>
      </c>
      <c r="G3687" s="1471">
        <v>2.0595999E7</v>
      </c>
      <c r="H3687" s="1472" t="b">
        <v>1</v>
      </c>
      <c r="I3687" s="1468" t="s">
        <v>76</v>
      </c>
      <c r="J3687" s="1472" t="b">
        <v>1</v>
      </c>
      <c r="K3687" s="1468" t="s">
        <v>4940</v>
      </c>
      <c r="L3687" s="1471">
        <v>6.68193916E10</v>
      </c>
      <c r="M3687" s="1463" t="s">
        <v>2432</v>
      </c>
      <c r="N3687" s="1463" t="s">
        <v>4994</v>
      </c>
      <c r="O3687" s="1463" t="s">
        <v>4994</v>
      </c>
      <c r="P3687" s="1463" t="s">
        <v>5533</v>
      </c>
    </row>
    <row r="3688" hidden="1">
      <c r="A3688" s="1464">
        <v>3950.0</v>
      </c>
      <c r="B3688" s="1463" t="s">
        <v>20244</v>
      </c>
      <c r="C3688" s="1463" t="s">
        <v>20245</v>
      </c>
      <c r="D3688" s="1469">
        <v>45091.0</v>
      </c>
      <c r="E3688" s="1470" t="s">
        <v>20246</v>
      </c>
      <c r="F3688" s="1471">
        <v>6.59598864E8</v>
      </c>
      <c r="G3688" s="1471">
        <v>6.59598864E8</v>
      </c>
      <c r="H3688" s="1472" t="b">
        <v>0</v>
      </c>
      <c r="I3688" s="1468" t="s">
        <v>76</v>
      </c>
      <c r="J3688" s="1472" t="b">
        <v>0</v>
      </c>
      <c r="K3688" s="1468" t="s">
        <v>4929</v>
      </c>
      <c r="L3688" s="1475">
        <v>6.69232E15</v>
      </c>
      <c r="M3688" s="1463" t="s">
        <v>2937</v>
      </c>
      <c r="N3688" s="1463" t="s">
        <v>5249</v>
      </c>
      <c r="O3688" s="1463" t="s">
        <v>20247</v>
      </c>
      <c r="P3688" s="1463" t="s">
        <v>7277</v>
      </c>
    </row>
    <row r="3689" hidden="1">
      <c r="A3689" s="1464">
        <v>3951.0</v>
      </c>
      <c r="B3689" s="1463" t="s">
        <v>20248</v>
      </c>
      <c r="C3689" s="1463" t="s">
        <v>20249</v>
      </c>
      <c r="D3689" s="1469">
        <v>45091.0</v>
      </c>
      <c r="E3689" s="1470" t="s">
        <v>20250</v>
      </c>
      <c r="F3689" s="1471">
        <v>9.45057447E8</v>
      </c>
      <c r="G3689" s="1471">
        <v>9.45057447E8</v>
      </c>
      <c r="H3689" s="1472" t="b">
        <v>0</v>
      </c>
      <c r="I3689" s="1468" t="s">
        <v>76</v>
      </c>
      <c r="J3689" s="1472" t="b">
        <v>0</v>
      </c>
      <c r="K3689" s="1468" t="s">
        <v>5142</v>
      </c>
      <c r="L3689" s="1471">
        <v>6.620964333E9</v>
      </c>
      <c r="M3689" s="1463" t="s">
        <v>2437</v>
      </c>
      <c r="N3689" s="1463" t="s">
        <v>5196</v>
      </c>
      <c r="O3689" s="1463" t="s">
        <v>5196</v>
      </c>
      <c r="P3689" s="1463" t="s">
        <v>2437</v>
      </c>
    </row>
    <row r="3690" hidden="1">
      <c r="A3690" s="1464">
        <v>3952.0</v>
      </c>
      <c r="B3690" s="1463" t="s">
        <v>20251</v>
      </c>
      <c r="C3690" s="1463" t="s">
        <v>20251</v>
      </c>
      <c r="D3690" s="1469">
        <v>44638.0</v>
      </c>
      <c r="E3690" s="1470" t="s">
        <v>20252</v>
      </c>
      <c r="F3690" s="1471">
        <v>2.0797555E7</v>
      </c>
      <c r="G3690" s="1471">
        <v>9.49292434E8</v>
      </c>
      <c r="H3690" s="1472" t="b">
        <v>0</v>
      </c>
      <c r="I3690" s="1468" t="s">
        <v>76</v>
      </c>
      <c r="J3690" s="1472" t="b">
        <v>1</v>
      </c>
      <c r="K3690" s="1468" t="s">
        <v>14089</v>
      </c>
      <c r="L3690" s="1471">
        <v>6.6850185804E10</v>
      </c>
      <c r="M3690" s="1463" t="s">
        <v>2426</v>
      </c>
      <c r="N3690" s="1463" t="s">
        <v>5838</v>
      </c>
      <c r="P3690" s="1463" t="s">
        <v>2426</v>
      </c>
    </row>
    <row r="3691">
      <c r="A3691" s="1464">
        <v>3953.0</v>
      </c>
      <c r="B3691" s="1463" t="s">
        <v>7006</v>
      </c>
      <c r="C3691" s="1463" t="s">
        <v>7007</v>
      </c>
      <c r="D3691" s="1469">
        <v>45099.0</v>
      </c>
      <c r="E3691" s="1470" t="s">
        <v>7008</v>
      </c>
      <c r="F3691" s="1471">
        <v>6.57971888E8</v>
      </c>
      <c r="G3691" s="1471">
        <v>6.57971888E8</v>
      </c>
      <c r="H3691" s="1472" t="b">
        <v>1</v>
      </c>
      <c r="I3691" s="1468" t="s">
        <v>76</v>
      </c>
      <c r="J3691" s="1472" t="b">
        <v>1</v>
      </c>
      <c r="K3691" s="1468" t="s">
        <v>1077</v>
      </c>
      <c r="L3691" s="1471">
        <v>6.6618258585E10</v>
      </c>
      <c r="M3691" s="1463" t="s">
        <v>2432</v>
      </c>
      <c r="N3691" s="1474"/>
      <c r="O3691" s="1463" t="s">
        <v>5235</v>
      </c>
      <c r="P3691" s="1463" t="s">
        <v>5537</v>
      </c>
    </row>
    <row r="3692" hidden="1">
      <c r="A3692" s="1464">
        <v>3954.0</v>
      </c>
      <c r="B3692" s="1463" t="s">
        <v>20253</v>
      </c>
      <c r="C3692" s="1463" t="s">
        <v>20254</v>
      </c>
      <c r="D3692" s="1469">
        <v>44733.0</v>
      </c>
      <c r="E3692" s="1470" t="s">
        <v>20255</v>
      </c>
      <c r="F3692" s="1471">
        <v>6.28274333E8</v>
      </c>
      <c r="G3692" s="1471">
        <v>6.28274333E8</v>
      </c>
      <c r="H3692" s="1472" t="b">
        <v>0</v>
      </c>
      <c r="I3692" s="1468" t="s">
        <v>76</v>
      </c>
      <c r="J3692" s="1472" t="b">
        <v>1</v>
      </c>
      <c r="K3692" s="1473"/>
      <c r="L3692" s="1473"/>
      <c r="M3692" s="1463" t="s">
        <v>2432</v>
      </c>
      <c r="N3692" s="1463" t="s">
        <v>76</v>
      </c>
      <c r="O3692" s="1463" t="s">
        <v>76</v>
      </c>
      <c r="P3692" s="1463" t="s">
        <v>2432</v>
      </c>
    </row>
    <row r="3693" hidden="1">
      <c r="A3693" s="1464">
        <v>3955.0</v>
      </c>
      <c r="B3693" s="1463" t="s">
        <v>20256</v>
      </c>
      <c r="C3693" s="1463" t="s">
        <v>20257</v>
      </c>
      <c r="D3693" s="1469">
        <v>44315.0</v>
      </c>
      <c r="E3693" s="1470" t="s">
        <v>20258</v>
      </c>
      <c r="F3693" s="1471">
        <v>6.626329E9</v>
      </c>
      <c r="G3693" s="1471">
        <v>6.626329E9</v>
      </c>
      <c r="H3693" s="1472" t="b">
        <v>0</v>
      </c>
      <c r="I3693" s="1468" t="s">
        <v>76</v>
      </c>
      <c r="J3693" s="1472" t="b">
        <v>0</v>
      </c>
      <c r="K3693" s="1468" t="s">
        <v>13602</v>
      </c>
      <c r="L3693" s="1476"/>
      <c r="M3693" s="1474"/>
      <c r="N3693" s="1474"/>
      <c r="O3693" s="1474"/>
      <c r="P3693" s="1474"/>
    </row>
    <row r="3694">
      <c r="A3694" s="1464">
        <v>3956.0</v>
      </c>
      <c r="B3694" s="1463" t="s">
        <v>7009</v>
      </c>
      <c r="C3694" s="1463" t="s">
        <v>7009</v>
      </c>
      <c r="D3694" s="1469">
        <v>45099.0</v>
      </c>
      <c r="E3694" s="1470" t="s">
        <v>7010</v>
      </c>
      <c r="F3694" s="1471">
        <v>8.18260144E8</v>
      </c>
      <c r="G3694" s="1471">
        <v>8.18260144E8</v>
      </c>
      <c r="H3694" s="1472" t="b">
        <v>1</v>
      </c>
      <c r="I3694" s="1468" t="s">
        <v>76</v>
      </c>
      <c r="J3694" s="1472" t="b">
        <v>1</v>
      </c>
      <c r="K3694" s="1468" t="s">
        <v>1077</v>
      </c>
      <c r="L3694" s="1471">
        <v>6.6618258585E10</v>
      </c>
      <c r="M3694" s="1463" t="s">
        <v>2432</v>
      </c>
      <c r="N3694" s="1463" t="s">
        <v>5224</v>
      </c>
      <c r="O3694" s="1463" t="s">
        <v>4945</v>
      </c>
      <c r="P3694" s="1463" t="s">
        <v>5526</v>
      </c>
    </row>
    <row r="3695" hidden="1">
      <c r="A3695" s="1464">
        <v>3957.0</v>
      </c>
      <c r="B3695" s="1463" t="s">
        <v>20259</v>
      </c>
      <c r="C3695" s="1463" t="s">
        <v>20260</v>
      </c>
      <c r="D3695" s="1469">
        <v>45097.0</v>
      </c>
      <c r="E3695" s="1470" t="s">
        <v>20261</v>
      </c>
      <c r="F3695" s="1471">
        <v>6.22356492E8</v>
      </c>
      <c r="G3695" s="1471">
        <v>6.22356492E8</v>
      </c>
      <c r="H3695" s="1472" t="b">
        <v>0</v>
      </c>
      <c r="I3695" s="1468" t="s">
        <v>244</v>
      </c>
      <c r="J3695" s="1472" t="b">
        <v>0</v>
      </c>
      <c r="K3695" s="1468" t="s">
        <v>5142</v>
      </c>
      <c r="L3695" s="1471">
        <v>6.620964333E9</v>
      </c>
      <c r="M3695" s="1463" t="s">
        <v>2432</v>
      </c>
      <c r="N3695" s="1463" t="s">
        <v>244</v>
      </c>
      <c r="O3695" s="1463" t="s">
        <v>244</v>
      </c>
      <c r="P3695" s="1463" t="s">
        <v>2432</v>
      </c>
    </row>
    <row r="3696">
      <c r="A3696" s="1464">
        <v>3958.0</v>
      </c>
      <c r="B3696" s="1463" t="s">
        <v>7011</v>
      </c>
      <c r="C3696" s="1463" t="s">
        <v>7011</v>
      </c>
      <c r="D3696" s="1469">
        <v>45098.0</v>
      </c>
      <c r="E3696" s="1470" t="s">
        <v>7012</v>
      </c>
      <c r="F3696" s="1471">
        <v>9.71100029E8</v>
      </c>
      <c r="G3696" s="1471">
        <v>9.71100029E8</v>
      </c>
      <c r="H3696" s="1472" t="b">
        <v>1</v>
      </c>
      <c r="I3696" s="1468" t="s">
        <v>76</v>
      </c>
      <c r="J3696" s="1472" t="b">
        <v>1</v>
      </c>
      <c r="K3696" s="1468" t="s">
        <v>1077</v>
      </c>
      <c r="L3696" s="1471">
        <v>6.6618258585E10</v>
      </c>
      <c r="M3696" s="1463" t="s">
        <v>2426</v>
      </c>
      <c r="O3696" s="1474"/>
      <c r="P3696" s="1463" t="s">
        <v>4970</v>
      </c>
    </row>
    <row r="3697" hidden="1">
      <c r="A3697" s="1464">
        <v>3959.0</v>
      </c>
      <c r="B3697" s="1463" t="s">
        <v>20262</v>
      </c>
      <c r="C3697" s="1463" t="s">
        <v>20263</v>
      </c>
      <c r="D3697" s="1469">
        <v>45103.0</v>
      </c>
      <c r="E3697" s="1470" t="s">
        <v>20264</v>
      </c>
      <c r="F3697" s="1471">
        <v>8.86395928E8</v>
      </c>
      <c r="G3697" s="1471">
        <v>8.86395928E8</v>
      </c>
      <c r="H3697" s="1472" t="b">
        <v>0</v>
      </c>
      <c r="I3697" s="1468" t="s">
        <v>76</v>
      </c>
      <c r="J3697" s="1472" t="b">
        <v>0</v>
      </c>
      <c r="K3697" s="1468" t="s">
        <v>7903</v>
      </c>
      <c r="L3697" s="1471">
        <v>6.6851439483E10</v>
      </c>
      <c r="M3697" s="1463" t="s">
        <v>2426</v>
      </c>
      <c r="N3697" s="1463" t="s">
        <v>4998</v>
      </c>
      <c r="O3697" s="1463" t="s">
        <v>4998</v>
      </c>
      <c r="P3697" s="1463" t="s">
        <v>2426</v>
      </c>
    </row>
    <row r="3698">
      <c r="A3698" s="1464">
        <v>3960.0</v>
      </c>
      <c r="B3698" s="1463" t="s">
        <v>7013</v>
      </c>
      <c r="C3698" s="1463" t="s">
        <v>7014</v>
      </c>
      <c r="D3698" s="1469">
        <v>45100.0</v>
      </c>
      <c r="E3698" s="1470" t="s">
        <v>7015</v>
      </c>
      <c r="F3698" s="1471">
        <v>2.9544412E7</v>
      </c>
      <c r="G3698" s="1471">
        <v>2.9544412E7</v>
      </c>
      <c r="H3698" s="1472" t="b">
        <v>1</v>
      </c>
      <c r="I3698" s="1468" t="s">
        <v>76</v>
      </c>
      <c r="J3698" s="1472" t="b">
        <v>1</v>
      </c>
      <c r="K3698" s="1468" t="s">
        <v>5142</v>
      </c>
      <c r="L3698" s="1471">
        <v>6.620964333E9</v>
      </c>
      <c r="M3698" s="1463" t="s">
        <v>2432</v>
      </c>
      <c r="N3698" s="1463" t="s">
        <v>5428</v>
      </c>
      <c r="O3698" s="1474"/>
      <c r="P3698" s="1463" t="s">
        <v>2432</v>
      </c>
    </row>
    <row r="3699" hidden="1">
      <c r="A3699" s="1464">
        <v>3961.0</v>
      </c>
      <c r="B3699" s="1463" t="s">
        <v>20265</v>
      </c>
      <c r="C3699" s="1463" t="s">
        <v>20266</v>
      </c>
      <c r="D3699" s="1469">
        <v>45100.0</v>
      </c>
      <c r="E3699" s="1470" t="s">
        <v>20267</v>
      </c>
      <c r="F3699" s="1471">
        <v>6.21646328E8</v>
      </c>
      <c r="G3699" s="1471">
        <v>6.21646328E8</v>
      </c>
      <c r="H3699" s="1472" t="b">
        <v>0</v>
      </c>
      <c r="I3699" s="1468" t="s">
        <v>19367</v>
      </c>
      <c r="J3699" s="1472" t="b">
        <v>0</v>
      </c>
      <c r="K3699" s="1468" t="s">
        <v>5142</v>
      </c>
      <c r="L3699" s="1471">
        <v>6.620964333E9</v>
      </c>
      <c r="M3699" s="1463" t="s">
        <v>2464</v>
      </c>
      <c r="N3699" s="1463" t="s">
        <v>19367</v>
      </c>
      <c r="O3699" s="1463" t="s">
        <v>19367</v>
      </c>
      <c r="P3699" s="1463" t="s">
        <v>20268</v>
      </c>
    </row>
    <row r="3700" hidden="1">
      <c r="A3700" s="1464">
        <v>3962.0</v>
      </c>
      <c r="B3700" s="1463" t="s">
        <v>20269</v>
      </c>
      <c r="C3700" s="1463" t="s">
        <v>20270</v>
      </c>
      <c r="D3700" s="1469">
        <v>45099.0</v>
      </c>
      <c r="E3700" s="1470" t="s">
        <v>20271</v>
      </c>
      <c r="F3700" s="1471">
        <v>8.67572425E8</v>
      </c>
      <c r="G3700" s="1471">
        <v>8.67572425E8</v>
      </c>
      <c r="H3700" s="1472" t="b">
        <v>0</v>
      </c>
      <c r="I3700" s="1468" t="s">
        <v>76</v>
      </c>
      <c r="J3700" s="1472" t="b">
        <v>0</v>
      </c>
      <c r="K3700" s="1468" t="s">
        <v>5142</v>
      </c>
      <c r="L3700" s="1471">
        <v>6.620964333E9</v>
      </c>
      <c r="M3700" s="1463" t="s">
        <v>2426</v>
      </c>
      <c r="N3700" s="1463" t="s">
        <v>5196</v>
      </c>
      <c r="O3700" s="1463" t="s">
        <v>5196</v>
      </c>
      <c r="P3700" s="1463" t="s">
        <v>2426</v>
      </c>
    </row>
    <row r="3701" hidden="1">
      <c r="A3701" s="1464">
        <v>3963.0</v>
      </c>
      <c r="B3701" s="1463" t="s">
        <v>20272</v>
      </c>
      <c r="C3701" s="1463" t="s">
        <v>20273</v>
      </c>
      <c r="D3701" s="1469">
        <v>45105.0</v>
      </c>
      <c r="E3701" s="1470" t="s">
        <v>20274</v>
      </c>
      <c r="F3701" s="1471">
        <v>6.59285012E8</v>
      </c>
      <c r="G3701" s="1471">
        <v>6.59285012E8</v>
      </c>
      <c r="H3701" s="1472" t="b">
        <v>0</v>
      </c>
      <c r="I3701" s="1468" t="s">
        <v>76</v>
      </c>
      <c r="J3701" s="1472" t="b">
        <v>0</v>
      </c>
      <c r="K3701" s="1468" t="s">
        <v>4929</v>
      </c>
      <c r="L3701" s="1475">
        <v>6.69232E15</v>
      </c>
      <c r="M3701" s="1463" t="s">
        <v>2432</v>
      </c>
      <c r="N3701" s="1463" t="s">
        <v>5224</v>
      </c>
      <c r="O3701" s="1474"/>
      <c r="P3701" s="1463" t="s">
        <v>2432</v>
      </c>
    </row>
    <row r="3702" hidden="1">
      <c r="A3702" s="1464">
        <v>3964.0</v>
      </c>
      <c r="B3702" s="1463" t="s">
        <v>7017</v>
      </c>
      <c r="C3702" s="1463" t="s">
        <v>7018</v>
      </c>
      <c r="D3702" s="1469">
        <v>45105.0</v>
      </c>
      <c r="E3702" s="1470" t="s">
        <v>7019</v>
      </c>
      <c r="F3702" s="1471">
        <v>6.57153308E8</v>
      </c>
      <c r="G3702" s="1471">
        <v>6.57153308E8</v>
      </c>
      <c r="H3702" s="1472" t="b">
        <v>0</v>
      </c>
      <c r="I3702" s="1468" t="s">
        <v>76</v>
      </c>
      <c r="J3702" s="1472" t="b">
        <v>0</v>
      </c>
      <c r="K3702" s="1468" t="s">
        <v>4929</v>
      </c>
      <c r="L3702" s="1475">
        <v>6.69232E15</v>
      </c>
      <c r="M3702" s="1463" t="s">
        <v>2937</v>
      </c>
      <c r="N3702" s="1474"/>
      <c r="O3702" s="1463" t="s">
        <v>4960</v>
      </c>
      <c r="P3702" s="1463" t="s">
        <v>2937</v>
      </c>
    </row>
    <row r="3703">
      <c r="A3703" s="1464">
        <v>3965.0</v>
      </c>
      <c r="B3703" s="1463" t="s">
        <v>7021</v>
      </c>
      <c r="C3703" s="1463" t="s">
        <v>7021</v>
      </c>
      <c r="D3703" s="1469">
        <v>45100.0</v>
      </c>
      <c r="E3703" s="1470" t="s">
        <v>7022</v>
      </c>
      <c r="F3703" s="1471">
        <v>9.71100029E8</v>
      </c>
      <c r="G3703" s="1471">
        <v>9.71100029E8</v>
      </c>
      <c r="H3703" s="1472" t="b">
        <v>1</v>
      </c>
      <c r="I3703" s="1468" t="s">
        <v>76</v>
      </c>
      <c r="J3703" s="1472" t="b">
        <v>1</v>
      </c>
      <c r="K3703" s="1468" t="s">
        <v>1077</v>
      </c>
      <c r="L3703" s="1471">
        <v>6.6618258585E10</v>
      </c>
      <c r="M3703" s="1463" t="s">
        <v>3363</v>
      </c>
      <c r="N3703" s="1463" t="s">
        <v>4945</v>
      </c>
      <c r="O3703" s="1463" t="s">
        <v>4945</v>
      </c>
      <c r="P3703" s="1463" t="s">
        <v>3363</v>
      </c>
    </row>
    <row r="3704">
      <c r="A3704" s="1464">
        <v>3966.0</v>
      </c>
      <c r="B3704" s="1463" t="s">
        <v>7023</v>
      </c>
      <c r="C3704" s="1463" t="s">
        <v>7023</v>
      </c>
      <c r="D3704" s="1469">
        <v>45104.0</v>
      </c>
      <c r="E3704" s="1470" t="s">
        <v>7024</v>
      </c>
      <c r="F3704" s="1471">
        <v>6.59715977E8</v>
      </c>
      <c r="G3704" s="1468" t="s">
        <v>7025</v>
      </c>
      <c r="H3704" s="1472" t="b">
        <v>1</v>
      </c>
      <c r="I3704" s="1468" t="s">
        <v>76</v>
      </c>
      <c r="J3704" s="1472" t="b">
        <v>1</v>
      </c>
      <c r="K3704" s="1468" t="s">
        <v>4936</v>
      </c>
      <c r="L3704" s="1471">
        <v>6.6909921784E10</v>
      </c>
      <c r="M3704" s="1463" t="s">
        <v>2440</v>
      </c>
      <c r="N3704" s="1474"/>
      <c r="O3704" s="1463" t="s">
        <v>4954</v>
      </c>
      <c r="P3704" s="1463" t="s">
        <v>5575</v>
      </c>
    </row>
    <row r="3705" hidden="1">
      <c r="A3705" s="1464">
        <v>3967.0</v>
      </c>
      <c r="B3705" s="1463" t="s">
        <v>20275</v>
      </c>
      <c r="C3705" s="1463" t="s">
        <v>20275</v>
      </c>
      <c r="D3705" s="1469">
        <v>45103.0</v>
      </c>
      <c r="E3705" s="1470" t="s">
        <v>20276</v>
      </c>
      <c r="F3705" s="1471">
        <v>6.13842653E8</v>
      </c>
      <c r="G3705" s="1471">
        <v>6.13842653E8</v>
      </c>
      <c r="H3705" s="1472" t="b">
        <v>0</v>
      </c>
      <c r="I3705" s="1468" t="s">
        <v>263</v>
      </c>
      <c r="J3705" s="1472" t="b">
        <v>0</v>
      </c>
      <c r="K3705" s="1468" t="s">
        <v>4936</v>
      </c>
      <c r="L3705" s="1471">
        <v>6.6909921784E10</v>
      </c>
      <c r="M3705" s="1463" t="s">
        <v>2426</v>
      </c>
      <c r="N3705" s="1463" t="s">
        <v>263</v>
      </c>
      <c r="O3705" s="1463" t="s">
        <v>263</v>
      </c>
      <c r="P3705" s="1463" t="s">
        <v>2426</v>
      </c>
    </row>
    <row r="3706" hidden="1">
      <c r="A3706" s="1464">
        <v>3968.0</v>
      </c>
      <c r="B3706" s="1463" t="s">
        <v>20277</v>
      </c>
      <c r="C3706" s="1463" t="s">
        <v>20277</v>
      </c>
      <c r="D3706" s="1469">
        <v>45104.0</v>
      </c>
      <c r="E3706" s="1470" t="s">
        <v>20278</v>
      </c>
      <c r="F3706" s="1471">
        <v>6.33562646E8</v>
      </c>
      <c r="G3706" s="1471">
        <v>6.33562646E8</v>
      </c>
      <c r="H3706" s="1472" t="b">
        <v>0</v>
      </c>
      <c r="I3706" s="1468" t="s">
        <v>6296</v>
      </c>
      <c r="J3706" s="1472" t="b">
        <v>0</v>
      </c>
      <c r="K3706" s="1468" t="s">
        <v>5142</v>
      </c>
      <c r="L3706" s="1471">
        <v>6.620964333E9</v>
      </c>
      <c r="M3706" s="1463" t="s">
        <v>3363</v>
      </c>
      <c r="N3706" s="1463" t="s">
        <v>6296</v>
      </c>
      <c r="O3706" s="1463" t="s">
        <v>6296</v>
      </c>
      <c r="P3706" s="1463" t="s">
        <v>3363</v>
      </c>
    </row>
    <row r="3707">
      <c r="A3707" s="1464">
        <v>3969.0</v>
      </c>
      <c r="B3707" s="1463" t="s">
        <v>7026</v>
      </c>
      <c r="C3707" s="1463" t="s">
        <v>7026</v>
      </c>
      <c r="D3707" s="1469">
        <v>45111.0</v>
      </c>
      <c r="E3707" s="1470" t="s">
        <v>7027</v>
      </c>
      <c r="F3707" s="1471">
        <v>3.8221234E7</v>
      </c>
      <c r="G3707" s="1471">
        <v>3.8221234E7</v>
      </c>
      <c r="H3707" s="1472" t="b">
        <v>1</v>
      </c>
      <c r="I3707" s="1468" t="s">
        <v>263</v>
      </c>
      <c r="J3707" s="1472" t="b">
        <v>1</v>
      </c>
      <c r="K3707" s="1468" t="s">
        <v>4936</v>
      </c>
      <c r="L3707" s="1471">
        <v>6.6909921784E10</v>
      </c>
      <c r="M3707" s="1463" t="s">
        <v>2659</v>
      </c>
      <c r="N3707" s="1474"/>
      <c r="O3707" s="1463" t="s">
        <v>5262</v>
      </c>
      <c r="P3707" s="1463" t="s">
        <v>2659</v>
      </c>
    </row>
    <row r="3708" hidden="1">
      <c r="A3708" s="1464">
        <v>3970.0</v>
      </c>
      <c r="B3708" s="1463" t="s">
        <v>20279</v>
      </c>
      <c r="C3708" s="1463" t="s">
        <v>20279</v>
      </c>
      <c r="D3708" s="1469">
        <v>45107.0</v>
      </c>
      <c r="E3708" s="1470" t="s">
        <v>20280</v>
      </c>
      <c r="F3708" s="1471">
        <v>2.6234555E7</v>
      </c>
      <c r="G3708" s="1471">
        <v>2.6234555E7</v>
      </c>
      <c r="H3708" s="1472" t="b">
        <v>0</v>
      </c>
      <c r="I3708" s="1468" t="s">
        <v>76</v>
      </c>
      <c r="J3708" s="1472" t="b">
        <v>0</v>
      </c>
      <c r="K3708" s="1468" t="s">
        <v>1204</v>
      </c>
      <c r="L3708" s="1471">
        <v>6.6839565594E10</v>
      </c>
      <c r="M3708" s="1463" t="s">
        <v>2426</v>
      </c>
      <c r="O3708" s="1463" t="s">
        <v>5061</v>
      </c>
      <c r="P3708" s="1463" t="s">
        <v>6157</v>
      </c>
    </row>
    <row r="3709">
      <c r="A3709" s="1464">
        <v>3971.0</v>
      </c>
      <c r="B3709" s="1463" t="s">
        <v>7028</v>
      </c>
      <c r="C3709" s="1463" t="s">
        <v>7028</v>
      </c>
      <c r="D3709" s="1469">
        <v>45111.0</v>
      </c>
      <c r="E3709" s="1470" t="s">
        <v>7029</v>
      </c>
      <c r="F3709" s="1471">
        <v>3.8221234E7</v>
      </c>
      <c r="G3709" s="1471">
        <v>3.8221234E7</v>
      </c>
      <c r="H3709" s="1472" t="b">
        <v>1</v>
      </c>
      <c r="I3709" s="1468" t="s">
        <v>263</v>
      </c>
      <c r="J3709" s="1472" t="b">
        <v>1</v>
      </c>
      <c r="K3709" s="1468" t="s">
        <v>4936</v>
      </c>
      <c r="L3709" s="1471">
        <v>6.6909921784E10</v>
      </c>
      <c r="M3709" s="1463" t="s">
        <v>3238</v>
      </c>
      <c r="O3709" s="1463" t="s">
        <v>4945</v>
      </c>
      <c r="P3709" s="1463" t="s">
        <v>5395</v>
      </c>
    </row>
    <row r="3710">
      <c r="A3710" s="1464">
        <v>3972.0</v>
      </c>
      <c r="B3710" s="1463" t="s">
        <v>7030</v>
      </c>
      <c r="C3710" s="1463" t="s">
        <v>7031</v>
      </c>
      <c r="D3710" s="1469">
        <v>45835.0</v>
      </c>
      <c r="E3710" s="1470" t="s">
        <v>7032</v>
      </c>
      <c r="F3710" s="1471">
        <v>2.6882596E7</v>
      </c>
      <c r="G3710" s="1471">
        <v>2.6882596E7</v>
      </c>
      <c r="H3710" s="1472" t="b">
        <v>1</v>
      </c>
      <c r="I3710" s="1468" t="s">
        <v>76</v>
      </c>
      <c r="J3710" s="1472" t="b">
        <v>1</v>
      </c>
      <c r="K3710" s="1468" t="s">
        <v>7033</v>
      </c>
      <c r="L3710" s="1471">
        <v>6.6624983639E10</v>
      </c>
      <c r="M3710" s="1463" t="s">
        <v>2432</v>
      </c>
      <c r="N3710" s="1463" t="s">
        <v>5592</v>
      </c>
      <c r="O3710" s="1463" t="s">
        <v>5510</v>
      </c>
      <c r="P3710" s="1463" t="s">
        <v>2432</v>
      </c>
    </row>
    <row r="3711">
      <c r="A3711" s="1464">
        <v>3973.0</v>
      </c>
      <c r="B3711" s="1463" t="s">
        <v>3875</v>
      </c>
      <c r="C3711" s="1463" t="s">
        <v>3875</v>
      </c>
      <c r="D3711" s="1469">
        <v>45111.0</v>
      </c>
      <c r="E3711" s="1470" t="s">
        <v>7034</v>
      </c>
      <c r="F3711" s="1471">
        <v>6.6038221234E10</v>
      </c>
      <c r="G3711" s="1471">
        <v>3.8221234E7</v>
      </c>
      <c r="H3711" s="1472" t="b">
        <v>1</v>
      </c>
      <c r="I3711" s="1468" t="s">
        <v>263</v>
      </c>
      <c r="J3711" s="1472" t="b">
        <v>1</v>
      </c>
      <c r="K3711" s="1468" t="s">
        <v>4936</v>
      </c>
      <c r="L3711" s="1471">
        <v>6.6909921784E10</v>
      </c>
      <c r="M3711" s="1463" t="s">
        <v>4007</v>
      </c>
      <c r="N3711" s="1463" t="s">
        <v>5229</v>
      </c>
      <c r="O3711" s="1463" t="s">
        <v>5600</v>
      </c>
      <c r="P3711" s="1463" t="s">
        <v>5601</v>
      </c>
    </row>
    <row r="3712" hidden="1">
      <c r="A3712" s="1464">
        <v>3974.0</v>
      </c>
      <c r="B3712" s="1463" t="s">
        <v>14210</v>
      </c>
      <c r="C3712" s="1463" t="s">
        <v>14210</v>
      </c>
      <c r="D3712" s="1469">
        <v>44812.0</v>
      </c>
      <c r="E3712" s="1470" t="s">
        <v>20281</v>
      </c>
      <c r="F3712" s="1471">
        <v>2.0803145E7</v>
      </c>
      <c r="G3712" s="1471">
        <v>2.0803145E7</v>
      </c>
      <c r="H3712" s="1472" t="b">
        <v>0</v>
      </c>
      <c r="I3712" s="1468" t="s">
        <v>76</v>
      </c>
      <c r="J3712" s="1472" t="b">
        <v>0</v>
      </c>
      <c r="K3712" s="1468" t="s">
        <v>4929</v>
      </c>
      <c r="L3712" s="1475">
        <v>6.69232E15</v>
      </c>
      <c r="M3712" s="1463" t="s">
        <v>2426</v>
      </c>
      <c r="N3712" s="1463" t="s">
        <v>4931</v>
      </c>
      <c r="O3712" s="1463" t="s">
        <v>4931</v>
      </c>
      <c r="P3712" s="1463" t="s">
        <v>5402</v>
      </c>
    </row>
    <row r="3713">
      <c r="A3713" s="1464">
        <v>3975.0</v>
      </c>
      <c r="B3713" s="1463" t="s">
        <v>7035</v>
      </c>
      <c r="C3713" s="1463" t="s">
        <v>7035</v>
      </c>
      <c r="D3713" s="1469">
        <v>45107.0</v>
      </c>
      <c r="E3713" s="1470" t="s">
        <v>7036</v>
      </c>
      <c r="F3713" s="1471">
        <v>7.668306E7</v>
      </c>
      <c r="G3713" s="1471">
        <v>7.668306E7</v>
      </c>
      <c r="H3713" s="1472" t="b">
        <v>1</v>
      </c>
      <c r="I3713" s="1468" t="s">
        <v>244</v>
      </c>
      <c r="J3713" s="1472" t="b">
        <v>1</v>
      </c>
      <c r="K3713" s="1468" t="s">
        <v>5142</v>
      </c>
      <c r="L3713" s="1471">
        <v>6.620964333E9</v>
      </c>
      <c r="M3713" s="1463" t="s">
        <v>2476</v>
      </c>
      <c r="N3713" s="1463" t="s">
        <v>5196</v>
      </c>
      <c r="O3713" s="1463" t="s">
        <v>5604</v>
      </c>
      <c r="P3713" s="1463" t="s">
        <v>5605</v>
      </c>
    </row>
    <row r="3714" hidden="1">
      <c r="A3714" s="1464">
        <v>3976.0</v>
      </c>
      <c r="B3714" s="1463" t="s">
        <v>20282</v>
      </c>
      <c r="C3714" s="1463" t="s">
        <v>20283</v>
      </c>
      <c r="D3714" s="1469">
        <v>45110.0</v>
      </c>
      <c r="E3714" s="1470" t="s">
        <v>20284</v>
      </c>
      <c r="F3714" s="1471">
        <v>8.40811141E8</v>
      </c>
      <c r="G3714" s="1471">
        <v>8.40811141E8</v>
      </c>
      <c r="H3714" s="1472" t="b">
        <v>0</v>
      </c>
      <c r="I3714" s="1468" t="s">
        <v>76</v>
      </c>
      <c r="J3714" s="1472" t="b">
        <v>0</v>
      </c>
      <c r="K3714" s="1468" t="s">
        <v>4929</v>
      </c>
      <c r="L3714" s="1475">
        <v>6.69232E15</v>
      </c>
      <c r="M3714" s="1463" t="s">
        <v>2464</v>
      </c>
      <c r="N3714" s="1463" t="s">
        <v>5284</v>
      </c>
      <c r="O3714" s="1463" t="s">
        <v>5126</v>
      </c>
      <c r="P3714" s="1463" t="s">
        <v>5094</v>
      </c>
    </row>
    <row r="3715" hidden="1">
      <c r="A3715" s="1464">
        <v>3977.0</v>
      </c>
      <c r="B3715" s="1463" t="s">
        <v>20285</v>
      </c>
      <c r="C3715" s="1463" t="s">
        <v>20285</v>
      </c>
      <c r="D3715" s="1469">
        <v>45110.0</v>
      </c>
      <c r="E3715" s="1470" t="s">
        <v>20286</v>
      </c>
      <c r="F3715" s="1471">
        <v>6.47475777E8</v>
      </c>
      <c r="G3715" s="1471">
        <v>6.47475777E8</v>
      </c>
      <c r="H3715" s="1472" t="b">
        <v>0</v>
      </c>
      <c r="I3715" s="1468" t="s">
        <v>76</v>
      </c>
      <c r="J3715" s="1472" t="b">
        <v>0</v>
      </c>
      <c r="K3715" s="1468" t="s">
        <v>7289</v>
      </c>
      <c r="L3715" s="1471">
        <v>6.665115069E10</v>
      </c>
      <c r="M3715" s="1463" t="s">
        <v>2432</v>
      </c>
      <c r="N3715" s="1463" t="s">
        <v>4930</v>
      </c>
      <c r="O3715" s="1474"/>
      <c r="P3715" s="1463" t="s">
        <v>2432</v>
      </c>
    </row>
    <row r="3716" hidden="1">
      <c r="A3716" s="1464">
        <v>3978.0</v>
      </c>
      <c r="B3716" s="1463" t="s">
        <v>7038</v>
      </c>
      <c r="C3716" s="1463" t="s">
        <v>7039</v>
      </c>
      <c r="D3716" s="1469">
        <v>45111.0</v>
      </c>
      <c r="E3716" s="1470" t="s">
        <v>7040</v>
      </c>
      <c r="F3716" s="1471">
        <v>2.3448888E7</v>
      </c>
      <c r="G3716" s="1471">
        <v>2.3448888E7</v>
      </c>
      <c r="H3716" s="1472" t="b">
        <v>0</v>
      </c>
      <c r="I3716" s="1468" t="s">
        <v>76</v>
      </c>
      <c r="J3716" s="1472" t="b">
        <v>0</v>
      </c>
      <c r="K3716" s="1468" t="s">
        <v>4940</v>
      </c>
      <c r="L3716" s="1471">
        <v>6.68193916E10</v>
      </c>
      <c r="M3716" s="1463" t="s">
        <v>2432</v>
      </c>
      <c r="N3716" s="1474"/>
      <c r="O3716" s="1463" t="s">
        <v>5615</v>
      </c>
      <c r="P3716" s="1463" t="s">
        <v>2432</v>
      </c>
    </row>
    <row r="3717" hidden="1">
      <c r="A3717" s="1464">
        <v>3979.0</v>
      </c>
      <c r="B3717" s="1463" t="s">
        <v>7041</v>
      </c>
      <c r="C3717" s="1463" t="s">
        <v>7042</v>
      </c>
      <c r="D3717" s="1469">
        <v>45111.0</v>
      </c>
      <c r="E3717" s="1470" t="s">
        <v>7043</v>
      </c>
      <c r="F3717" s="1471">
        <v>2.3448888E7</v>
      </c>
      <c r="G3717" s="1471">
        <v>2.3448888E7</v>
      </c>
      <c r="H3717" s="1472" t="b">
        <v>0</v>
      </c>
      <c r="I3717" s="1468" t="s">
        <v>76</v>
      </c>
      <c r="J3717" s="1472" t="b">
        <v>0</v>
      </c>
      <c r="K3717" s="1468" t="s">
        <v>4940</v>
      </c>
      <c r="L3717" s="1471">
        <v>6.68193916E10</v>
      </c>
      <c r="M3717" s="1463" t="s">
        <v>2659</v>
      </c>
      <c r="N3717" s="1474"/>
      <c r="O3717" s="1463" t="s">
        <v>4945</v>
      </c>
      <c r="P3717" s="1463" t="s">
        <v>2659</v>
      </c>
    </row>
    <row r="3718">
      <c r="A3718" s="1464">
        <v>3980.0</v>
      </c>
      <c r="B3718" s="1463" t="s">
        <v>7044</v>
      </c>
      <c r="C3718" s="1463" t="s">
        <v>7045</v>
      </c>
      <c r="D3718" s="1469">
        <v>45114.0</v>
      </c>
      <c r="E3718" s="1470" t="s">
        <v>7046</v>
      </c>
      <c r="F3718" s="1471">
        <v>2.20717E7</v>
      </c>
      <c r="G3718" s="1471">
        <v>2.20717E7</v>
      </c>
      <c r="H3718" s="1472" t="b">
        <v>1</v>
      </c>
      <c r="I3718" s="1468" t="s">
        <v>76</v>
      </c>
      <c r="J3718" s="1472" t="b">
        <v>1</v>
      </c>
      <c r="K3718" s="1468" t="s">
        <v>4929</v>
      </c>
      <c r="L3718" s="1475">
        <v>6.69232E15</v>
      </c>
      <c r="M3718" s="1463" t="s">
        <v>2937</v>
      </c>
      <c r="N3718" s="1474"/>
      <c r="O3718" s="1474"/>
      <c r="P3718" s="1463" t="s">
        <v>2937</v>
      </c>
    </row>
    <row r="3719" hidden="1">
      <c r="A3719" s="1464">
        <v>3981.0</v>
      </c>
      <c r="B3719" s="1463" t="s">
        <v>20287</v>
      </c>
      <c r="C3719" s="1463" t="s">
        <v>20288</v>
      </c>
      <c r="D3719" s="1469">
        <v>45113.0</v>
      </c>
      <c r="E3719" s="1470" t="s">
        <v>20289</v>
      </c>
      <c r="F3719" s="1471">
        <v>8.26239641E8</v>
      </c>
      <c r="G3719" s="1471">
        <v>8.26239641E8</v>
      </c>
      <c r="H3719" s="1472" t="b">
        <v>0</v>
      </c>
      <c r="I3719" s="1468" t="s">
        <v>76</v>
      </c>
      <c r="J3719" s="1472" t="b">
        <v>0</v>
      </c>
      <c r="K3719" s="1468" t="s">
        <v>1077</v>
      </c>
      <c r="L3719" s="1471">
        <v>6.6618258585E10</v>
      </c>
      <c r="M3719" s="1463" t="s">
        <v>2476</v>
      </c>
      <c r="N3719" s="1463" t="s">
        <v>5182</v>
      </c>
      <c r="O3719" s="1463" t="s">
        <v>5019</v>
      </c>
      <c r="P3719" s="1463" t="s">
        <v>2476</v>
      </c>
    </row>
    <row r="3720" hidden="1">
      <c r="A3720" s="1464">
        <v>3982.0</v>
      </c>
      <c r="B3720" s="1463" t="s">
        <v>12545</v>
      </c>
      <c r="C3720" s="1463" t="s">
        <v>12545</v>
      </c>
      <c r="D3720" s="1469">
        <v>45113.0</v>
      </c>
      <c r="E3720" s="1470" t="s">
        <v>20290</v>
      </c>
      <c r="F3720" s="1471">
        <v>6.45065695E8</v>
      </c>
      <c r="G3720" s="1471">
        <v>6.45065695E8</v>
      </c>
      <c r="H3720" s="1472" t="b">
        <v>0</v>
      </c>
      <c r="I3720" s="1468" t="s">
        <v>76</v>
      </c>
      <c r="J3720" s="1472" t="b">
        <v>1</v>
      </c>
      <c r="K3720" s="1468" t="s">
        <v>4940</v>
      </c>
      <c r="L3720" s="1471">
        <v>6.68193916E10</v>
      </c>
      <c r="M3720" s="1463" t="s">
        <v>2437</v>
      </c>
      <c r="N3720" s="1463" t="s">
        <v>5633</v>
      </c>
      <c r="O3720" s="1463" t="s">
        <v>5633</v>
      </c>
      <c r="P3720" s="1463" t="s">
        <v>2437</v>
      </c>
    </row>
    <row r="3721" hidden="1">
      <c r="A3721" s="1464">
        <v>3983.0</v>
      </c>
      <c r="B3721" s="1463" t="s">
        <v>18811</v>
      </c>
      <c r="C3721" s="1463" t="s">
        <v>18812</v>
      </c>
      <c r="D3721" s="1469">
        <v>45114.0</v>
      </c>
      <c r="E3721" s="1470" t="s">
        <v>20291</v>
      </c>
      <c r="F3721" s="1471">
        <v>6.45065695E8</v>
      </c>
      <c r="G3721" s="1471">
        <v>6.45065695E8</v>
      </c>
      <c r="H3721" s="1472" t="b">
        <v>0</v>
      </c>
      <c r="I3721" s="1468" t="s">
        <v>76</v>
      </c>
      <c r="J3721" s="1472" t="b">
        <v>0</v>
      </c>
      <c r="K3721" s="1468" t="s">
        <v>5142</v>
      </c>
      <c r="L3721" s="1471">
        <v>6.620964333E9</v>
      </c>
      <c r="M3721" s="1463" t="s">
        <v>5740</v>
      </c>
      <c r="N3721" s="1463" t="s">
        <v>5740</v>
      </c>
      <c r="O3721" s="1474"/>
      <c r="P3721" s="1474"/>
    </row>
    <row r="3722" hidden="1">
      <c r="A3722" s="1464">
        <v>3984.0</v>
      </c>
      <c r="B3722" s="1463" t="s">
        <v>20292</v>
      </c>
      <c r="C3722" s="1463" t="s">
        <v>20292</v>
      </c>
      <c r="D3722" s="1469">
        <v>45114.0</v>
      </c>
      <c r="E3722" s="1470" t="s">
        <v>20293</v>
      </c>
      <c r="F3722" s="1471">
        <v>2.2597007E7</v>
      </c>
      <c r="G3722" s="1471">
        <v>2.2597007E7</v>
      </c>
      <c r="H3722" s="1472" t="b">
        <v>0</v>
      </c>
      <c r="I3722" s="1468" t="s">
        <v>76</v>
      </c>
      <c r="J3722" s="1472" t="b">
        <v>1</v>
      </c>
      <c r="K3722" s="1468" t="s">
        <v>4940</v>
      </c>
      <c r="L3722" s="1471">
        <v>6.68193916E10</v>
      </c>
      <c r="M3722" s="1463" t="s">
        <v>4937</v>
      </c>
      <c r="N3722" s="1463" t="s">
        <v>4937</v>
      </c>
      <c r="O3722" s="1474"/>
      <c r="P3722" s="1474"/>
    </row>
    <row r="3723">
      <c r="A3723" s="1464">
        <v>3985.0</v>
      </c>
      <c r="B3723" s="1463" t="s">
        <v>7047</v>
      </c>
      <c r="C3723" s="1463" t="s">
        <v>7047</v>
      </c>
      <c r="D3723" s="1469">
        <v>45118.0</v>
      </c>
      <c r="E3723" s="1470" t="s">
        <v>7048</v>
      </c>
      <c r="F3723" s="1471">
        <v>9.46646414E8</v>
      </c>
      <c r="G3723" s="1471">
        <v>9.46646414E8</v>
      </c>
      <c r="H3723" s="1472" t="b">
        <v>1</v>
      </c>
      <c r="I3723" s="1468" t="s">
        <v>76</v>
      </c>
      <c r="J3723" s="1472" t="b">
        <v>1</v>
      </c>
      <c r="K3723" s="1468" t="s">
        <v>4936</v>
      </c>
      <c r="L3723" s="1471">
        <v>6.6909921784E10</v>
      </c>
      <c r="M3723" s="1463" t="s">
        <v>2437</v>
      </c>
      <c r="N3723" s="1463" t="s">
        <v>5224</v>
      </c>
      <c r="O3723" s="1463" t="s">
        <v>4945</v>
      </c>
      <c r="P3723" s="1463" t="s">
        <v>5346</v>
      </c>
    </row>
    <row r="3724" hidden="1">
      <c r="A3724" s="1464">
        <v>3986.0</v>
      </c>
      <c r="B3724" s="1463" t="s">
        <v>20294</v>
      </c>
      <c r="C3724" s="1463" t="s">
        <v>20294</v>
      </c>
      <c r="D3724" s="1469">
        <v>45134.0</v>
      </c>
      <c r="E3724" s="1470" t="s">
        <v>20295</v>
      </c>
      <c r="F3724" s="1471">
        <v>9.57711536E8</v>
      </c>
      <c r="G3724" s="1471">
        <v>9.57711536E8</v>
      </c>
      <c r="H3724" s="1472" t="b">
        <v>0</v>
      </c>
      <c r="I3724" s="1468" t="s">
        <v>76</v>
      </c>
      <c r="J3724" s="1472" t="b">
        <v>0</v>
      </c>
      <c r="K3724" s="1468" t="s">
        <v>4929</v>
      </c>
      <c r="L3724" s="1475">
        <v>6.69232E15</v>
      </c>
      <c r="M3724" s="1463" t="s">
        <v>2461</v>
      </c>
      <c r="N3724" s="1474"/>
      <c r="O3724" s="1474"/>
      <c r="P3724" s="1463" t="s">
        <v>20296</v>
      </c>
    </row>
    <row r="3725" hidden="1">
      <c r="A3725" s="1464">
        <v>3987.0</v>
      </c>
      <c r="B3725" s="1463" t="s">
        <v>20297</v>
      </c>
      <c r="C3725" s="1463" t="s">
        <v>20297</v>
      </c>
      <c r="D3725" s="1469">
        <v>45119.0</v>
      </c>
      <c r="E3725" s="1470" t="s">
        <v>20298</v>
      </c>
      <c r="F3725" s="1471">
        <v>9.02745386E8</v>
      </c>
      <c r="G3725" s="1471">
        <v>9.02745386E8</v>
      </c>
      <c r="H3725" s="1472" t="b">
        <v>0</v>
      </c>
      <c r="I3725" s="1468" t="s">
        <v>76</v>
      </c>
      <c r="J3725" s="1472" t="b">
        <v>0</v>
      </c>
      <c r="K3725" s="1468" t="s">
        <v>4929</v>
      </c>
      <c r="L3725" s="1475">
        <v>6.69232E15</v>
      </c>
      <c r="M3725" s="1463" t="s">
        <v>2432</v>
      </c>
      <c r="N3725" s="1474"/>
      <c r="O3725" s="1463" t="s">
        <v>4998</v>
      </c>
      <c r="P3725" s="1463" t="s">
        <v>20299</v>
      </c>
    </row>
    <row r="3726">
      <c r="A3726" s="1464">
        <v>3988.0</v>
      </c>
      <c r="B3726" s="1463" t="s">
        <v>7050</v>
      </c>
      <c r="C3726" s="1463" t="s">
        <v>7050</v>
      </c>
      <c r="D3726" s="1469">
        <v>45120.0</v>
      </c>
      <c r="E3726" s="1470" t="s">
        <v>7051</v>
      </c>
      <c r="F3726" s="1471">
        <v>2.3448652E7</v>
      </c>
      <c r="G3726" s="1471">
        <v>2.3448652E7</v>
      </c>
      <c r="H3726" s="1472" t="b">
        <v>1</v>
      </c>
      <c r="I3726" s="1468" t="s">
        <v>76</v>
      </c>
      <c r="J3726" s="1472" t="b">
        <v>1</v>
      </c>
      <c r="K3726" s="1468" t="s">
        <v>4940</v>
      </c>
      <c r="L3726" s="1471">
        <v>6.68193916E10</v>
      </c>
      <c r="M3726" s="1463" t="s">
        <v>2536</v>
      </c>
      <c r="N3726" s="1463" t="s">
        <v>5006</v>
      </c>
      <c r="O3726" s="1463" t="s">
        <v>4938</v>
      </c>
      <c r="P3726" s="1463" t="s">
        <v>5047</v>
      </c>
    </row>
    <row r="3727" hidden="1">
      <c r="A3727" s="1464">
        <v>3989.0</v>
      </c>
      <c r="B3727" s="1463" t="s">
        <v>7052</v>
      </c>
      <c r="C3727" s="1463" t="s">
        <v>7052</v>
      </c>
      <c r="D3727" s="1469">
        <v>45120.0</v>
      </c>
      <c r="E3727" s="1470" t="s">
        <v>7053</v>
      </c>
      <c r="F3727" s="1471">
        <v>2.344865E7</v>
      </c>
      <c r="G3727" s="1471">
        <v>2.344865E7</v>
      </c>
      <c r="H3727" s="1472" t="b">
        <v>0</v>
      </c>
      <c r="I3727" s="1468" t="s">
        <v>76</v>
      </c>
      <c r="J3727" s="1472" t="b">
        <v>0</v>
      </c>
      <c r="K3727" s="1468" t="s">
        <v>4940</v>
      </c>
      <c r="L3727" s="1471">
        <v>6.68193916E10</v>
      </c>
      <c r="M3727" s="1463" t="s">
        <v>2659</v>
      </c>
      <c r="N3727" s="1463" t="s">
        <v>5633</v>
      </c>
      <c r="O3727" s="1463" t="s">
        <v>5159</v>
      </c>
      <c r="P3727" s="1463" t="s">
        <v>2659</v>
      </c>
    </row>
    <row r="3728">
      <c r="A3728" s="1464">
        <v>3990.0</v>
      </c>
      <c r="B3728" s="1463" t="s">
        <v>7054</v>
      </c>
      <c r="C3728" s="1463" t="s">
        <v>7055</v>
      </c>
      <c r="D3728" s="1469">
        <v>45131.0</v>
      </c>
      <c r="E3728" s="1470" t="s">
        <v>7056</v>
      </c>
      <c r="F3728" s="1471">
        <v>6.18516665E8</v>
      </c>
      <c r="G3728" s="1471">
        <v>6.18516665E8</v>
      </c>
      <c r="H3728" s="1472" t="b">
        <v>1</v>
      </c>
      <c r="I3728" s="1468" t="s">
        <v>76</v>
      </c>
      <c r="J3728" s="1472" t="b">
        <v>1</v>
      </c>
      <c r="K3728" s="1468" t="s">
        <v>4929</v>
      </c>
      <c r="L3728" s="1475">
        <v>6.69232E15</v>
      </c>
      <c r="M3728" s="1463" t="s">
        <v>3024</v>
      </c>
      <c r="N3728" s="1463" t="s">
        <v>5374</v>
      </c>
      <c r="O3728" s="1463" t="s">
        <v>4945</v>
      </c>
      <c r="P3728" s="1463" t="s">
        <v>5635</v>
      </c>
    </row>
    <row r="3729">
      <c r="A3729" s="1464">
        <v>3991.0</v>
      </c>
      <c r="B3729" s="1463" t="s">
        <v>7057</v>
      </c>
      <c r="C3729" s="1463" t="s">
        <v>7058</v>
      </c>
      <c r="D3729" s="1469">
        <v>45131.0</v>
      </c>
      <c r="E3729" s="1470" t="s">
        <v>7059</v>
      </c>
      <c r="F3729" s="1471">
        <v>6.28486667E8</v>
      </c>
      <c r="G3729" s="1471">
        <v>6.28486667E8</v>
      </c>
      <c r="H3729" s="1472" t="b">
        <v>1</v>
      </c>
      <c r="I3729" s="1468" t="s">
        <v>76</v>
      </c>
      <c r="J3729" s="1472" t="b">
        <v>1</v>
      </c>
      <c r="K3729" s="1468" t="s">
        <v>4929</v>
      </c>
      <c r="L3729" s="1475">
        <v>6.69232E15</v>
      </c>
      <c r="M3729" s="1463" t="s">
        <v>2440</v>
      </c>
      <c r="N3729" s="1463" t="s">
        <v>5267</v>
      </c>
      <c r="P3729" s="1463" t="s">
        <v>5639</v>
      </c>
    </row>
    <row r="3730" hidden="1">
      <c r="A3730" s="1464">
        <v>3992.0</v>
      </c>
      <c r="B3730" s="1463" t="s">
        <v>20300</v>
      </c>
      <c r="C3730" s="1463" t="s">
        <v>20301</v>
      </c>
      <c r="D3730" s="1469">
        <v>45131.0</v>
      </c>
      <c r="E3730" s="1470" t="s">
        <v>20302</v>
      </c>
      <c r="F3730" s="1471">
        <v>6.18167444E8</v>
      </c>
      <c r="G3730" s="1471">
        <v>6.18167444E8</v>
      </c>
      <c r="H3730" s="1472" t="b">
        <v>0</v>
      </c>
      <c r="I3730" s="1468" t="s">
        <v>76</v>
      </c>
      <c r="J3730" s="1472" t="b">
        <v>0</v>
      </c>
      <c r="K3730" s="1468" t="s">
        <v>4929</v>
      </c>
      <c r="L3730" s="1475">
        <v>6.69232E15</v>
      </c>
      <c r="M3730" s="1463" t="s">
        <v>2937</v>
      </c>
      <c r="N3730" s="1463" t="s">
        <v>5196</v>
      </c>
      <c r="O3730" s="1463" t="s">
        <v>5196</v>
      </c>
      <c r="P3730" s="1463" t="s">
        <v>2937</v>
      </c>
    </row>
    <row r="3731">
      <c r="A3731" s="1464">
        <v>3993.0</v>
      </c>
      <c r="B3731" s="1463" t="s">
        <v>7061</v>
      </c>
      <c r="C3731" s="1463" t="s">
        <v>7062</v>
      </c>
      <c r="D3731" s="1469">
        <v>45131.0</v>
      </c>
      <c r="E3731" s="1470" t="s">
        <v>7063</v>
      </c>
      <c r="F3731" s="1471">
        <v>9.44389989E8</v>
      </c>
      <c r="G3731" s="1471">
        <v>9.44389989E8</v>
      </c>
      <c r="H3731" s="1472" t="b">
        <v>1</v>
      </c>
      <c r="I3731" s="1468" t="s">
        <v>76</v>
      </c>
      <c r="J3731" s="1472" t="b">
        <v>1</v>
      </c>
      <c r="K3731" s="1468" t="s">
        <v>4929</v>
      </c>
      <c r="L3731" s="1475">
        <v>6.69232E15</v>
      </c>
      <c r="M3731" s="1463" t="s">
        <v>2432</v>
      </c>
      <c r="N3731" s="1474"/>
      <c r="O3731" s="1463" t="s">
        <v>5650</v>
      </c>
      <c r="P3731" s="1463" t="s">
        <v>2432</v>
      </c>
    </row>
    <row r="3732">
      <c r="A3732" s="1464">
        <v>3994.0</v>
      </c>
      <c r="B3732" s="1463" t="s">
        <v>7064</v>
      </c>
      <c r="C3732" s="1463" t="s">
        <v>7065</v>
      </c>
      <c r="D3732" s="1469">
        <v>45131.0</v>
      </c>
      <c r="E3732" s="1470" t="s">
        <v>7066</v>
      </c>
      <c r="F3732" s="1471">
        <v>6.18496622E8</v>
      </c>
      <c r="G3732" s="1471">
        <v>6.18496622E8</v>
      </c>
      <c r="H3732" s="1472" t="b">
        <v>1</v>
      </c>
      <c r="I3732" s="1468" t="s">
        <v>76</v>
      </c>
      <c r="J3732" s="1472" t="b">
        <v>1</v>
      </c>
      <c r="K3732" s="1468" t="s">
        <v>4929</v>
      </c>
      <c r="L3732" s="1475">
        <v>6.69232E15</v>
      </c>
      <c r="M3732" s="1463" t="s">
        <v>2464</v>
      </c>
      <c r="N3732" s="1463" t="s">
        <v>5089</v>
      </c>
      <c r="O3732" s="1463" t="s">
        <v>4931</v>
      </c>
      <c r="P3732" s="1463" t="s">
        <v>2464</v>
      </c>
    </row>
    <row r="3733" hidden="1">
      <c r="A3733" s="1464">
        <v>3995.0</v>
      </c>
      <c r="B3733" s="1463" t="s">
        <v>20303</v>
      </c>
      <c r="C3733" s="1463" t="s">
        <v>20303</v>
      </c>
      <c r="D3733" s="1469">
        <v>45121.0</v>
      </c>
      <c r="E3733" s="1470" t="s">
        <v>20304</v>
      </c>
      <c r="F3733" s="1471">
        <v>9.089009E8</v>
      </c>
      <c r="G3733" s="1471">
        <v>9.089009E8</v>
      </c>
      <c r="H3733" s="1472" t="b">
        <v>0</v>
      </c>
      <c r="I3733" s="1468" t="s">
        <v>76</v>
      </c>
      <c r="J3733" s="1472" t="b">
        <v>0</v>
      </c>
      <c r="K3733" s="1468" t="s">
        <v>5142</v>
      </c>
      <c r="L3733" s="1471">
        <v>6.620964333E9</v>
      </c>
      <c r="M3733" s="1463" t="s">
        <v>2426</v>
      </c>
      <c r="N3733" s="1463" t="s">
        <v>5284</v>
      </c>
      <c r="P3733" s="1463" t="s">
        <v>2426</v>
      </c>
    </row>
    <row r="3734" hidden="1">
      <c r="A3734" s="1464">
        <v>3996.0</v>
      </c>
      <c r="B3734" s="1463" t="s">
        <v>7067</v>
      </c>
      <c r="C3734" s="1463" t="s">
        <v>7067</v>
      </c>
      <c r="D3734" s="1469">
        <v>45138.0</v>
      </c>
      <c r="E3734" s="1470" t="s">
        <v>7068</v>
      </c>
      <c r="F3734" s="1471">
        <v>6.14298978E8</v>
      </c>
      <c r="G3734" s="1471">
        <v>6.14298978E8</v>
      </c>
      <c r="H3734" s="1472" t="b">
        <v>0</v>
      </c>
      <c r="I3734" s="1468" t="s">
        <v>76</v>
      </c>
      <c r="J3734" s="1472" t="b">
        <v>0</v>
      </c>
      <c r="K3734" s="1468" t="s">
        <v>1077</v>
      </c>
      <c r="L3734" s="1471">
        <v>6.6618258585E10</v>
      </c>
      <c r="M3734" s="1463" t="s">
        <v>2432</v>
      </c>
      <c r="N3734" s="1474"/>
      <c r="O3734" s="1463" t="s">
        <v>4945</v>
      </c>
      <c r="P3734" s="1463" t="s">
        <v>2432</v>
      </c>
    </row>
    <row r="3735" hidden="1">
      <c r="A3735" s="1464">
        <v>3997.0</v>
      </c>
      <c r="B3735" s="1463" t="s">
        <v>20305</v>
      </c>
      <c r="C3735" s="1463" t="s">
        <v>20305</v>
      </c>
      <c r="D3735" s="1469">
        <v>45121.0</v>
      </c>
      <c r="E3735" s="1470" t="s">
        <v>20306</v>
      </c>
      <c r="F3735" s="1471">
        <v>9.089009E8</v>
      </c>
      <c r="G3735" s="1471">
        <v>9.089009E8</v>
      </c>
      <c r="H3735" s="1472" t="b">
        <v>0</v>
      </c>
      <c r="I3735" s="1468" t="s">
        <v>76</v>
      </c>
      <c r="J3735" s="1472" t="b">
        <v>0</v>
      </c>
      <c r="K3735" s="1468" t="s">
        <v>5142</v>
      </c>
      <c r="L3735" s="1471">
        <v>6.620964333E9</v>
      </c>
      <c r="M3735" s="1463" t="s">
        <v>2426</v>
      </c>
      <c r="N3735" s="1463" t="s">
        <v>5164</v>
      </c>
      <c r="P3735" s="1463" t="s">
        <v>2426</v>
      </c>
    </row>
    <row r="3736" hidden="1">
      <c r="A3736" s="1464">
        <v>3998.0</v>
      </c>
      <c r="B3736" s="1463" t="s">
        <v>20307</v>
      </c>
      <c r="C3736" s="1463" t="s">
        <v>20307</v>
      </c>
      <c r="D3736" s="1469">
        <v>45121.0</v>
      </c>
      <c r="E3736" s="1470" t="s">
        <v>20308</v>
      </c>
      <c r="F3736" s="1471">
        <v>9.089009E8</v>
      </c>
      <c r="G3736" s="1471">
        <v>9.089009E8</v>
      </c>
      <c r="H3736" s="1472" t="b">
        <v>0</v>
      </c>
      <c r="I3736" s="1468" t="s">
        <v>76</v>
      </c>
      <c r="J3736" s="1472" t="b">
        <v>0</v>
      </c>
      <c r="K3736" s="1468" t="s">
        <v>5142</v>
      </c>
      <c r="L3736" s="1471">
        <v>6.620964333E9</v>
      </c>
      <c r="M3736" s="1463" t="s">
        <v>2426</v>
      </c>
      <c r="N3736" s="1463" t="s">
        <v>5284</v>
      </c>
      <c r="P3736" s="1463" t="s">
        <v>2426</v>
      </c>
    </row>
    <row r="3737" hidden="1">
      <c r="A3737" s="1464">
        <v>3999.0</v>
      </c>
      <c r="B3737" s="1463" t="s">
        <v>20309</v>
      </c>
      <c r="C3737" s="1463" t="s">
        <v>20309</v>
      </c>
      <c r="D3737" s="1469">
        <v>45124.0</v>
      </c>
      <c r="E3737" s="1470" t="s">
        <v>20310</v>
      </c>
      <c r="F3737" s="1471">
        <v>9.089009E8</v>
      </c>
      <c r="G3737" s="1471">
        <v>9.089009E8</v>
      </c>
      <c r="H3737" s="1472" t="b">
        <v>0</v>
      </c>
      <c r="I3737" s="1468" t="s">
        <v>76</v>
      </c>
      <c r="J3737" s="1472" t="b">
        <v>0</v>
      </c>
      <c r="K3737" s="1468" t="s">
        <v>5142</v>
      </c>
      <c r="L3737" s="1471">
        <v>6.620964333E9</v>
      </c>
      <c r="M3737" s="1463" t="s">
        <v>2426</v>
      </c>
      <c r="O3737" s="1463" t="s">
        <v>5126</v>
      </c>
      <c r="P3737" s="1463" t="s">
        <v>5402</v>
      </c>
    </row>
    <row r="3738">
      <c r="A3738" s="1464">
        <v>4000.0</v>
      </c>
      <c r="B3738" s="1463" t="s">
        <v>7069</v>
      </c>
      <c r="C3738" s="1463" t="s">
        <v>7070</v>
      </c>
      <c r="D3738" s="1469">
        <v>45125.0</v>
      </c>
      <c r="E3738" s="1470" t="s">
        <v>7071</v>
      </c>
      <c r="F3738" s="1471">
        <v>9.59162956E8</v>
      </c>
      <c r="G3738" s="1471">
        <v>9.59162956E8</v>
      </c>
      <c r="H3738" s="1472" t="b">
        <v>1</v>
      </c>
      <c r="I3738" s="1468" t="s">
        <v>76</v>
      </c>
      <c r="J3738" s="1472" t="b">
        <v>1</v>
      </c>
      <c r="K3738" s="1468" t="s">
        <v>5142</v>
      </c>
      <c r="L3738" s="1471">
        <v>6.620964333E9</v>
      </c>
      <c r="M3738" s="1463" t="s">
        <v>2464</v>
      </c>
      <c r="N3738" s="1463" t="s">
        <v>5249</v>
      </c>
      <c r="O3738" s="1463" t="s">
        <v>4931</v>
      </c>
      <c r="P3738" s="1463" t="s">
        <v>2464</v>
      </c>
    </row>
    <row r="3739" hidden="1">
      <c r="A3739" s="1464">
        <v>4001.0</v>
      </c>
      <c r="B3739" s="1463" t="s">
        <v>20311</v>
      </c>
      <c r="C3739" s="1463" t="s">
        <v>20312</v>
      </c>
      <c r="D3739" s="1469">
        <v>44378.0</v>
      </c>
      <c r="E3739" s="1470" t="s">
        <v>20313</v>
      </c>
      <c r="F3739" s="1471">
        <v>8.0072943E8</v>
      </c>
      <c r="G3739" s="1471">
        <v>8.97192747E8</v>
      </c>
      <c r="H3739" s="1472" t="b">
        <v>0</v>
      </c>
      <c r="I3739" s="1468" t="s">
        <v>76</v>
      </c>
      <c r="J3739" s="1472" t="b">
        <v>0</v>
      </c>
      <c r="K3739" s="1473"/>
      <c r="L3739" s="1473"/>
      <c r="M3739" s="1463" t="s">
        <v>2432</v>
      </c>
      <c r="N3739" s="1463" t="s">
        <v>4931</v>
      </c>
      <c r="O3739" s="1463" t="s">
        <v>4931</v>
      </c>
      <c r="P3739" s="1463" t="s">
        <v>2432</v>
      </c>
    </row>
    <row r="3740" hidden="1">
      <c r="A3740" s="1464">
        <v>4002.0</v>
      </c>
      <c r="B3740" s="1463" t="s">
        <v>20314</v>
      </c>
      <c r="C3740" s="1463" t="s">
        <v>20315</v>
      </c>
      <c r="D3740" s="1469">
        <v>45133.0</v>
      </c>
      <c r="E3740" s="1470" t="s">
        <v>20316</v>
      </c>
      <c r="F3740" s="1471">
        <v>8.82495299E8</v>
      </c>
      <c r="G3740" s="1471">
        <v>8.82495299E8</v>
      </c>
      <c r="H3740" s="1472" t="b">
        <v>0</v>
      </c>
      <c r="I3740" s="1468" t="s">
        <v>76</v>
      </c>
      <c r="J3740" s="1472" t="b">
        <v>0</v>
      </c>
      <c r="K3740" s="1468" t="s">
        <v>1204</v>
      </c>
      <c r="L3740" s="1471">
        <v>6.6839565594E10</v>
      </c>
      <c r="M3740" s="1463" t="s">
        <v>2464</v>
      </c>
      <c r="N3740" s="1463" t="s">
        <v>5081</v>
      </c>
      <c r="O3740" s="1463" t="s">
        <v>5081</v>
      </c>
      <c r="P3740" s="1463" t="s">
        <v>2464</v>
      </c>
    </row>
    <row r="3741" hidden="1">
      <c r="A3741" s="1464">
        <v>4003.0</v>
      </c>
      <c r="B3741" s="1463" t="s">
        <v>20317</v>
      </c>
      <c r="C3741" s="1463" t="s">
        <v>20318</v>
      </c>
      <c r="D3741" s="1469">
        <v>45133.0</v>
      </c>
      <c r="E3741" s="1470" t="s">
        <v>20319</v>
      </c>
      <c r="F3741" s="1471">
        <v>8.82495299E8</v>
      </c>
      <c r="G3741" s="1471">
        <v>8.82495299E8</v>
      </c>
      <c r="H3741" s="1472" t="b">
        <v>0</v>
      </c>
      <c r="I3741" s="1468" t="s">
        <v>76</v>
      </c>
      <c r="J3741" s="1472" t="b">
        <v>0</v>
      </c>
      <c r="K3741" s="1468" t="s">
        <v>1204</v>
      </c>
      <c r="L3741" s="1471">
        <v>6.6839565594E10</v>
      </c>
      <c r="M3741" s="1463" t="s">
        <v>2464</v>
      </c>
      <c r="N3741" s="1463" t="s">
        <v>6383</v>
      </c>
      <c r="O3741" s="1463" t="s">
        <v>6383</v>
      </c>
      <c r="P3741" s="1463" t="s">
        <v>2464</v>
      </c>
    </row>
    <row r="3742" hidden="1">
      <c r="A3742" s="1464">
        <v>4004.0</v>
      </c>
      <c r="B3742" s="1463" t="s">
        <v>20320</v>
      </c>
      <c r="C3742" s="1463" t="s">
        <v>20321</v>
      </c>
      <c r="D3742" s="1469">
        <v>45133.0</v>
      </c>
      <c r="E3742" s="1470" t="s">
        <v>20322</v>
      </c>
      <c r="F3742" s="1471">
        <v>8.82495299E8</v>
      </c>
      <c r="G3742" s="1471">
        <v>8.82495299E8</v>
      </c>
      <c r="H3742" s="1472" t="b">
        <v>0</v>
      </c>
      <c r="I3742" s="1468" t="s">
        <v>76</v>
      </c>
      <c r="J3742" s="1472" t="b">
        <v>0</v>
      </c>
      <c r="K3742" s="1468" t="s">
        <v>1204</v>
      </c>
      <c r="L3742" s="1471">
        <v>6.6839565594E10</v>
      </c>
      <c r="M3742" s="1463" t="s">
        <v>2464</v>
      </c>
      <c r="N3742" s="1463" t="s">
        <v>4998</v>
      </c>
      <c r="O3742" s="1463" t="s">
        <v>4998</v>
      </c>
      <c r="P3742" s="1463" t="s">
        <v>2464</v>
      </c>
    </row>
    <row r="3743" hidden="1">
      <c r="A3743" s="1464">
        <v>4005.0</v>
      </c>
      <c r="B3743" s="1463" t="s">
        <v>20323</v>
      </c>
      <c r="C3743" s="1463" t="s">
        <v>20324</v>
      </c>
      <c r="D3743" s="1469">
        <v>45133.0</v>
      </c>
      <c r="E3743" s="1470" t="s">
        <v>20325</v>
      </c>
      <c r="F3743" s="1471">
        <v>8.82495299E8</v>
      </c>
      <c r="G3743" s="1471">
        <v>8.82495299E8</v>
      </c>
      <c r="H3743" s="1472" t="b">
        <v>0</v>
      </c>
      <c r="I3743" s="1468" t="s">
        <v>76</v>
      </c>
      <c r="J3743" s="1472" t="b">
        <v>0</v>
      </c>
      <c r="K3743" s="1468" t="s">
        <v>1204</v>
      </c>
      <c r="L3743" s="1471">
        <v>6.6839565594E10</v>
      </c>
      <c r="M3743" s="1463" t="s">
        <v>2464</v>
      </c>
      <c r="N3743" s="1474"/>
      <c r="O3743" s="1474"/>
      <c r="P3743" s="1463" t="s">
        <v>2464</v>
      </c>
    </row>
    <row r="3744" hidden="1">
      <c r="A3744" s="1464">
        <v>4006.0</v>
      </c>
      <c r="B3744" s="1463" t="s">
        <v>20326</v>
      </c>
      <c r="C3744" s="1463" t="s">
        <v>20327</v>
      </c>
      <c r="D3744" s="1469">
        <v>45133.0</v>
      </c>
      <c r="E3744" s="1470" t="s">
        <v>20328</v>
      </c>
      <c r="F3744" s="1471">
        <v>8.82495299E8</v>
      </c>
      <c r="G3744" s="1471">
        <v>8.82495299E8</v>
      </c>
      <c r="H3744" s="1472" t="b">
        <v>0</v>
      </c>
      <c r="I3744" s="1468" t="s">
        <v>76</v>
      </c>
      <c r="J3744" s="1472" t="b">
        <v>0</v>
      </c>
      <c r="K3744" s="1468" t="s">
        <v>1204</v>
      </c>
      <c r="L3744" s="1471">
        <v>6.6839565594E10</v>
      </c>
      <c r="M3744" s="1463" t="s">
        <v>2464</v>
      </c>
      <c r="N3744" s="1463" t="s">
        <v>5428</v>
      </c>
      <c r="O3744" s="1474"/>
      <c r="P3744" s="1463" t="s">
        <v>2464</v>
      </c>
    </row>
    <row r="3745" hidden="1">
      <c r="A3745" s="1464">
        <v>4007.0</v>
      </c>
      <c r="B3745" s="1463" t="s">
        <v>20329</v>
      </c>
      <c r="C3745" s="1463" t="s">
        <v>20330</v>
      </c>
      <c r="D3745" s="1469">
        <v>45133.0</v>
      </c>
      <c r="E3745" s="1470" t="s">
        <v>20331</v>
      </c>
      <c r="F3745" s="1471">
        <v>8.82495299E8</v>
      </c>
      <c r="G3745" s="1471">
        <v>8.82495299E8</v>
      </c>
      <c r="H3745" s="1472" t="b">
        <v>0</v>
      </c>
      <c r="I3745" s="1468" t="s">
        <v>76</v>
      </c>
      <c r="J3745" s="1472" t="b">
        <v>0</v>
      </c>
      <c r="K3745" s="1468" t="s">
        <v>1204</v>
      </c>
      <c r="L3745" s="1471">
        <v>6.6839565594E10</v>
      </c>
      <c r="M3745" s="1463" t="s">
        <v>2464</v>
      </c>
      <c r="N3745" s="1463" t="s">
        <v>7725</v>
      </c>
      <c r="O3745" s="1463" t="s">
        <v>7725</v>
      </c>
      <c r="P3745" s="1463" t="s">
        <v>2464</v>
      </c>
    </row>
    <row r="3746" hidden="1">
      <c r="A3746" s="1464">
        <v>4008.0</v>
      </c>
      <c r="B3746" s="1463" t="s">
        <v>20332</v>
      </c>
      <c r="C3746" s="1463" t="s">
        <v>20333</v>
      </c>
      <c r="D3746" s="1469">
        <v>45133.0</v>
      </c>
      <c r="E3746" s="1470" t="s">
        <v>20334</v>
      </c>
      <c r="F3746" s="1471">
        <v>8.82495299E8</v>
      </c>
      <c r="G3746" s="1471">
        <v>8.82495299E8</v>
      </c>
      <c r="H3746" s="1472" t="b">
        <v>0</v>
      </c>
      <c r="I3746" s="1468" t="s">
        <v>76</v>
      </c>
      <c r="J3746" s="1472" t="b">
        <v>0</v>
      </c>
      <c r="K3746" s="1468" t="s">
        <v>1204</v>
      </c>
      <c r="L3746" s="1471">
        <v>6.6839565594E10</v>
      </c>
      <c r="M3746" s="1463" t="s">
        <v>2464</v>
      </c>
      <c r="N3746" s="1463" t="s">
        <v>4990</v>
      </c>
      <c r="P3746" s="1463" t="s">
        <v>2464</v>
      </c>
    </row>
    <row r="3747">
      <c r="A3747" s="1464">
        <v>4009.0</v>
      </c>
      <c r="B3747" s="1463" t="s">
        <v>7073</v>
      </c>
      <c r="C3747" s="1463" t="s">
        <v>7074</v>
      </c>
      <c r="D3747" s="1469">
        <v>45133.0</v>
      </c>
      <c r="E3747" s="1470" t="s">
        <v>7075</v>
      </c>
      <c r="F3747" s="1471">
        <v>3.3125488E7</v>
      </c>
      <c r="G3747" s="1471">
        <v>3.3125488E7</v>
      </c>
      <c r="H3747" s="1472" t="b">
        <v>1</v>
      </c>
      <c r="I3747" s="1468" t="s">
        <v>263</v>
      </c>
      <c r="J3747" s="1472" t="b">
        <v>1</v>
      </c>
      <c r="K3747" s="1468" t="s">
        <v>1204</v>
      </c>
      <c r="L3747" s="1471">
        <v>6.6839565594E10</v>
      </c>
      <c r="M3747" s="1463" t="s">
        <v>2464</v>
      </c>
      <c r="N3747" s="1463" t="s">
        <v>4945</v>
      </c>
      <c r="O3747" s="1463" t="s">
        <v>4945</v>
      </c>
      <c r="P3747" s="1463" t="s">
        <v>2464</v>
      </c>
    </row>
    <row r="3748" hidden="1">
      <c r="A3748" s="1464">
        <v>4010.0</v>
      </c>
      <c r="B3748" s="1463" t="s">
        <v>20335</v>
      </c>
      <c r="C3748" s="1463" t="s">
        <v>20336</v>
      </c>
      <c r="D3748" s="1469">
        <v>45133.0</v>
      </c>
      <c r="E3748" s="1470" t="s">
        <v>20337</v>
      </c>
      <c r="F3748" s="1471">
        <v>6.55536262E8</v>
      </c>
      <c r="G3748" s="1471">
        <v>6.55536262E8</v>
      </c>
      <c r="H3748" s="1472" t="b">
        <v>0</v>
      </c>
      <c r="I3748" s="1468" t="s">
        <v>76</v>
      </c>
      <c r="J3748" s="1472" t="b">
        <v>0</v>
      </c>
      <c r="K3748" s="1468" t="s">
        <v>5142</v>
      </c>
      <c r="L3748" s="1471">
        <v>6.620964333E9</v>
      </c>
      <c r="M3748" s="1463" t="s">
        <v>2437</v>
      </c>
      <c r="N3748" s="1463" t="s">
        <v>5126</v>
      </c>
      <c r="O3748" s="1463" t="s">
        <v>5126</v>
      </c>
      <c r="P3748" s="1463" t="s">
        <v>8495</v>
      </c>
    </row>
    <row r="3749" hidden="1">
      <c r="A3749" s="1464">
        <v>4011.0</v>
      </c>
      <c r="B3749" s="1463" t="s">
        <v>20338</v>
      </c>
      <c r="C3749" s="1463" t="s">
        <v>20339</v>
      </c>
      <c r="D3749" s="1469">
        <v>44415.0</v>
      </c>
      <c r="E3749" s="1470" t="s">
        <v>20340</v>
      </c>
      <c r="F3749" s="1471">
        <v>8.22208869E8</v>
      </c>
      <c r="G3749" s="1471">
        <v>8.98680586E8</v>
      </c>
      <c r="H3749" s="1472" t="b">
        <v>0</v>
      </c>
      <c r="I3749" s="1468" t="s">
        <v>76</v>
      </c>
      <c r="J3749" s="1472" t="b">
        <v>1</v>
      </c>
      <c r="K3749" s="1468" t="s">
        <v>4940</v>
      </c>
      <c r="L3749" s="1471">
        <v>6.68193916E10</v>
      </c>
      <c r="M3749" s="1463" t="s">
        <v>2440</v>
      </c>
      <c r="N3749" s="1474"/>
      <c r="O3749" s="1474"/>
      <c r="P3749" s="1463" t="s">
        <v>2440</v>
      </c>
    </row>
    <row r="3750" hidden="1">
      <c r="A3750" s="1464">
        <v>4012.0</v>
      </c>
      <c r="B3750" s="1463" t="s">
        <v>20341</v>
      </c>
      <c r="C3750" s="1463" t="s">
        <v>20341</v>
      </c>
      <c r="D3750" s="1469">
        <v>43050.0</v>
      </c>
      <c r="E3750" s="1470" t="s">
        <v>20342</v>
      </c>
      <c r="F3750" s="1471">
        <v>8.39163158E8</v>
      </c>
      <c r="G3750" s="1471">
        <v>8.39163158E8</v>
      </c>
      <c r="H3750" s="1472" t="b">
        <v>0</v>
      </c>
      <c r="I3750" s="1468" t="s">
        <v>6404</v>
      </c>
      <c r="J3750" s="1472" t="b">
        <v>1</v>
      </c>
      <c r="K3750" s="1468" t="s">
        <v>15051</v>
      </c>
      <c r="L3750" s="1471">
        <v>8.524820681E10</v>
      </c>
      <c r="M3750" s="1463" t="s">
        <v>2437</v>
      </c>
      <c r="N3750" s="1463" t="s">
        <v>4986</v>
      </c>
      <c r="O3750" s="1474"/>
      <c r="P3750" s="1463" t="s">
        <v>2437</v>
      </c>
    </row>
    <row r="3751" hidden="1">
      <c r="A3751" s="1464">
        <v>4013.0</v>
      </c>
      <c r="B3751" s="1463" t="s">
        <v>20341</v>
      </c>
      <c r="C3751" s="1463" t="s">
        <v>20341</v>
      </c>
      <c r="D3751" s="1469">
        <v>43050.0</v>
      </c>
      <c r="E3751" s="1470" t="s">
        <v>20343</v>
      </c>
      <c r="F3751" s="1471">
        <v>8.39163158E8</v>
      </c>
      <c r="G3751" s="1471">
        <v>8.39163158E8</v>
      </c>
      <c r="H3751" s="1472" t="b">
        <v>0</v>
      </c>
      <c r="I3751" s="1468" t="s">
        <v>6404</v>
      </c>
      <c r="J3751" s="1472" t="b">
        <v>1</v>
      </c>
      <c r="K3751" s="1468" t="s">
        <v>15051</v>
      </c>
      <c r="L3751" s="1471">
        <v>8.524820681E10</v>
      </c>
      <c r="M3751" s="1463" t="s">
        <v>2437</v>
      </c>
      <c r="N3751" s="1463" t="s">
        <v>4986</v>
      </c>
      <c r="O3751" s="1474"/>
      <c r="P3751" s="1463" t="s">
        <v>2437</v>
      </c>
    </row>
    <row r="3752" hidden="1">
      <c r="A3752" s="1464">
        <v>4014.0</v>
      </c>
      <c r="B3752" s="1463" t="s">
        <v>20344</v>
      </c>
      <c r="C3752" s="1463" t="s">
        <v>20345</v>
      </c>
      <c r="D3752" s="1469">
        <v>45162.0</v>
      </c>
      <c r="E3752" s="1470" t="s">
        <v>20346</v>
      </c>
      <c r="F3752" s="1471">
        <v>7.7425031E7</v>
      </c>
      <c r="G3752" s="1471">
        <v>7.7425031E7</v>
      </c>
      <c r="H3752" s="1472" t="b">
        <v>0</v>
      </c>
      <c r="I3752" s="1468" t="s">
        <v>5691</v>
      </c>
      <c r="J3752" s="1472" t="b">
        <v>0</v>
      </c>
      <c r="K3752" s="1468" t="s">
        <v>6480</v>
      </c>
      <c r="L3752" s="1471">
        <v>6.6647253923E10</v>
      </c>
      <c r="M3752" s="1463" t="s">
        <v>2426</v>
      </c>
      <c r="N3752" s="1463" t="s">
        <v>5691</v>
      </c>
      <c r="O3752" s="1463" t="s">
        <v>20347</v>
      </c>
      <c r="P3752" s="1463" t="s">
        <v>2426</v>
      </c>
    </row>
    <row r="3753" hidden="1">
      <c r="A3753" s="1464">
        <v>4015.0</v>
      </c>
      <c r="B3753" s="1463" t="s">
        <v>20348</v>
      </c>
      <c r="C3753" s="1463" t="s">
        <v>20348</v>
      </c>
      <c r="D3753" s="1469">
        <v>45128.0</v>
      </c>
      <c r="E3753" s="1470" t="s">
        <v>20349</v>
      </c>
      <c r="F3753" s="1471">
        <v>9.20920999E8</v>
      </c>
      <c r="G3753" s="1471">
        <v>9.20920999E8</v>
      </c>
      <c r="H3753" s="1472" t="b">
        <v>0</v>
      </c>
      <c r="I3753" s="1468" t="s">
        <v>76</v>
      </c>
      <c r="J3753" s="1472" t="b">
        <v>0</v>
      </c>
      <c r="K3753" s="1468" t="s">
        <v>5142</v>
      </c>
      <c r="L3753" s="1471">
        <v>6.620964333E9</v>
      </c>
      <c r="M3753" s="1463" t="s">
        <v>2426</v>
      </c>
      <c r="N3753" s="1463" t="s">
        <v>5164</v>
      </c>
      <c r="P3753" s="1463" t="s">
        <v>2426</v>
      </c>
    </row>
    <row r="3754" hidden="1">
      <c r="A3754" s="1464">
        <v>4017.0</v>
      </c>
      <c r="B3754" s="1463" t="s">
        <v>20350</v>
      </c>
      <c r="C3754" s="1463" t="s">
        <v>20351</v>
      </c>
      <c r="D3754" s="1469">
        <v>45132.0</v>
      </c>
      <c r="E3754" s="1470" t="s">
        <v>20352</v>
      </c>
      <c r="F3754" s="1471">
        <v>9.7142556E8</v>
      </c>
      <c r="G3754" s="1471">
        <v>9.7142556E8</v>
      </c>
      <c r="H3754" s="1472" t="b">
        <v>0</v>
      </c>
      <c r="I3754" s="1468" t="s">
        <v>76</v>
      </c>
      <c r="J3754" s="1472" t="b">
        <v>0</v>
      </c>
      <c r="K3754" s="1468" t="s">
        <v>1077</v>
      </c>
      <c r="L3754" s="1471">
        <v>6.6618258585E10</v>
      </c>
      <c r="M3754" s="1463" t="s">
        <v>2432</v>
      </c>
      <c r="N3754" s="1463" t="s">
        <v>3864</v>
      </c>
      <c r="O3754" s="1474"/>
      <c r="P3754" s="1463" t="s">
        <v>2432</v>
      </c>
    </row>
    <row r="3755" hidden="1">
      <c r="A3755" s="1464">
        <v>4018.0</v>
      </c>
      <c r="B3755" s="1463" t="s">
        <v>20353</v>
      </c>
      <c r="C3755" s="1463" t="s">
        <v>20354</v>
      </c>
      <c r="D3755" s="1469">
        <v>44965.0</v>
      </c>
      <c r="E3755" s="1470" t="s">
        <v>20355</v>
      </c>
      <c r="F3755" s="1471">
        <v>2.8448787E7</v>
      </c>
      <c r="G3755" s="1471">
        <v>2.8448787E7</v>
      </c>
      <c r="H3755" s="1472" t="b">
        <v>0</v>
      </c>
      <c r="I3755" s="1468" t="s">
        <v>76</v>
      </c>
      <c r="J3755" s="1472" t="b">
        <v>1</v>
      </c>
      <c r="K3755" s="1468" t="s">
        <v>14089</v>
      </c>
      <c r="L3755" s="1471">
        <v>6.6850185804E10</v>
      </c>
      <c r="M3755" s="1463" t="s">
        <v>2464</v>
      </c>
      <c r="N3755" s="1463" t="s">
        <v>5126</v>
      </c>
      <c r="O3755" s="1463" t="s">
        <v>20356</v>
      </c>
      <c r="P3755" s="1463" t="s">
        <v>2464</v>
      </c>
    </row>
    <row r="3756" hidden="1">
      <c r="A3756" s="1464">
        <v>4019.0</v>
      </c>
      <c r="B3756" s="1463" t="s">
        <v>20357</v>
      </c>
      <c r="C3756" s="1463" t="s">
        <v>20358</v>
      </c>
      <c r="D3756" s="1469">
        <v>45132.0</v>
      </c>
      <c r="E3756" s="1470" t="s">
        <v>20359</v>
      </c>
      <c r="F3756" s="1471">
        <v>9.42153945E8</v>
      </c>
      <c r="G3756" s="1471">
        <v>9.42153945E8</v>
      </c>
      <c r="H3756" s="1472" t="b">
        <v>0</v>
      </c>
      <c r="I3756" s="1468" t="s">
        <v>76</v>
      </c>
      <c r="J3756" s="1472" t="b">
        <v>0</v>
      </c>
      <c r="K3756" s="1468" t="s">
        <v>4936</v>
      </c>
      <c r="L3756" s="1471">
        <v>6.6909921784E10</v>
      </c>
      <c r="M3756" s="1463" t="s">
        <v>2464</v>
      </c>
      <c r="N3756" s="1463" t="s">
        <v>4930</v>
      </c>
      <c r="O3756" s="1474"/>
      <c r="P3756" s="1463" t="s">
        <v>2464</v>
      </c>
    </row>
    <row r="3757">
      <c r="A3757" s="1464">
        <v>4021.0</v>
      </c>
      <c r="B3757" s="1463" t="s">
        <v>7076</v>
      </c>
      <c r="C3757" s="1463" t="s">
        <v>7077</v>
      </c>
      <c r="D3757" s="1469">
        <v>45131.0</v>
      </c>
      <c r="E3757" s="1470" t="s">
        <v>7078</v>
      </c>
      <c r="F3757" s="1471">
        <v>9.96233382E8</v>
      </c>
      <c r="G3757" s="1471">
        <v>9.96233382E8</v>
      </c>
      <c r="H3757" s="1472" t="b">
        <v>1</v>
      </c>
      <c r="I3757" s="1468" t="s">
        <v>76</v>
      </c>
      <c r="J3757" s="1472" t="b">
        <v>1</v>
      </c>
      <c r="K3757" s="1468" t="s">
        <v>1077</v>
      </c>
      <c r="L3757" s="1471">
        <v>6.6618258585E10</v>
      </c>
      <c r="M3757" s="1463" t="s">
        <v>2536</v>
      </c>
      <c r="N3757" s="1463" t="s">
        <v>5089</v>
      </c>
      <c r="O3757" s="1463" t="s">
        <v>4954</v>
      </c>
      <c r="P3757" s="1463" t="s">
        <v>5671</v>
      </c>
    </row>
    <row r="3758" hidden="1">
      <c r="A3758" s="1464">
        <v>4022.0</v>
      </c>
      <c r="B3758" s="1463" t="s">
        <v>20360</v>
      </c>
      <c r="C3758" s="1463" t="s">
        <v>20361</v>
      </c>
      <c r="D3758" s="1469">
        <v>45131.0</v>
      </c>
      <c r="E3758" s="1470" t="s">
        <v>20362</v>
      </c>
      <c r="F3758" s="1471">
        <v>6.10328992E8</v>
      </c>
      <c r="G3758" s="1471">
        <v>6.10328992E8</v>
      </c>
      <c r="H3758" s="1472" t="b">
        <v>0</v>
      </c>
      <c r="I3758" s="1468" t="s">
        <v>76</v>
      </c>
      <c r="J3758" s="1472" t="b">
        <v>0</v>
      </c>
      <c r="K3758" s="1468" t="s">
        <v>5142</v>
      </c>
      <c r="L3758" s="1471">
        <v>6.620964333E9</v>
      </c>
      <c r="M3758" s="1463" t="s">
        <v>2432</v>
      </c>
      <c r="N3758" s="1463" t="s">
        <v>4930</v>
      </c>
      <c r="O3758" s="1463" t="s">
        <v>4931</v>
      </c>
      <c r="P3758" s="1463" t="s">
        <v>2432</v>
      </c>
    </row>
    <row r="3759" hidden="1">
      <c r="A3759" s="1464">
        <v>4023.0</v>
      </c>
      <c r="B3759" s="1463" t="s">
        <v>20341</v>
      </c>
      <c r="C3759" s="1463" t="s">
        <v>20341</v>
      </c>
      <c r="D3759" s="1469">
        <v>43050.0</v>
      </c>
      <c r="E3759" s="1470" t="s">
        <v>20363</v>
      </c>
      <c r="F3759" s="1471">
        <v>8.39163158E8</v>
      </c>
      <c r="G3759" s="1471">
        <v>8.39163158E8</v>
      </c>
      <c r="H3759" s="1472" t="b">
        <v>0</v>
      </c>
      <c r="I3759" s="1468" t="s">
        <v>6404</v>
      </c>
      <c r="J3759" s="1472" t="b">
        <v>1</v>
      </c>
      <c r="K3759" s="1468" t="s">
        <v>15051</v>
      </c>
      <c r="L3759" s="1471">
        <v>8.524820681E10</v>
      </c>
      <c r="M3759" s="1463" t="s">
        <v>2426</v>
      </c>
      <c r="N3759" s="1463" t="s">
        <v>5143</v>
      </c>
      <c r="O3759" s="1474"/>
      <c r="P3759" s="1463" t="s">
        <v>20364</v>
      </c>
    </row>
    <row r="3760" hidden="1">
      <c r="A3760" s="1464">
        <v>4024.0</v>
      </c>
      <c r="B3760" s="1463" t="s">
        <v>20365</v>
      </c>
      <c r="C3760" s="1463" t="s">
        <v>20366</v>
      </c>
      <c r="D3760" s="1469">
        <v>45132.0</v>
      </c>
      <c r="E3760" s="1470" t="s">
        <v>20367</v>
      </c>
      <c r="F3760" s="1471">
        <v>8.13508828E8</v>
      </c>
      <c r="G3760" s="1471">
        <v>8.13508828E8</v>
      </c>
      <c r="H3760" s="1472" t="b">
        <v>0</v>
      </c>
      <c r="I3760" s="1468" t="s">
        <v>76</v>
      </c>
      <c r="J3760" s="1472" t="b">
        <v>0</v>
      </c>
      <c r="K3760" s="1468" t="s">
        <v>7289</v>
      </c>
      <c r="L3760" s="1471">
        <v>6.665115069E10</v>
      </c>
      <c r="M3760" s="1463" t="s">
        <v>2937</v>
      </c>
      <c r="N3760" s="1463" t="s">
        <v>5196</v>
      </c>
      <c r="O3760" s="1463" t="s">
        <v>5196</v>
      </c>
      <c r="P3760" s="1463" t="s">
        <v>2937</v>
      </c>
    </row>
    <row r="3761" hidden="1">
      <c r="A3761" s="1464">
        <v>4025.0</v>
      </c>
      <c r="B3761" s="1463" t="s">
        <v>20368</v>
      </c>
      <c r="C3761" s="1463" t="s">
        <v>20368</v>
      </c>
      <c r="D3761" s="1469">
        <v>45132.0</v>
      </c>
      <c r="E3761" s="1470" t="s">
        <v>20369</v>
      </c>
      <c r="F3761" s="1471">
        <v>2.6663311E7</v>
      </c>
      <c r="G3761" s="1471">
        <v>2.6663311E7</v>
      </c>
      <c r="H3761" s="1472" t="b">
        <v>0</v>
      </c>
      <c r="I3761" s="1468" t="s">
        <v>76</v>
      </c>
      <c r="J3761" s="1472" t="b">
        <v>1</v>
      </c>
      <c r="K3761" s="1468" t="s">
        <v>19542</v>
      </c>
      <c r="L3761" s="1471">
        <v>6.6944575556E10</v>
      </c>
      <c r="M3761" s="1463" t="s">
        <v>2464</v>
      </c>
      <c r="N3761" s="1463" t="s">
        <v>5300</v>
      </c>
      <c r="O3761" s="1474"/>
      <c r="P3761" s="1463" t="s">
        <v>2464</v>
      </c>
    </row>
    <row r="3762">
      <c r="A3762" s="1464">
        <v>4026.0</v>
      </c>
      <c r="B3762" s="1463" t="s">
        <v>7080</v>
      </c>
      <c r="C3762" s="1463" t="s">
        <v>7080</v>
      </c>
      <c r="D3762" s="1469">
        <v>45138.0</v>
      </c>
      <c r="E3762" s="1470" t="s">
        <v>7081</v>
      </c>
      <c r="F3762" s="1471">
        <v>2.2113333E7</v>
      </c>
      <c r="G3762" s="1471">
        <v>2.2113333E7</v>
      </c>
      <c r="H3762" s="1472" t="b">
        <v>1</v>
      </c>
      <c r="I3762" s="1468" t="s">
        <v>76</v>
      </c>
      <c r="J3762" s="1472" t="b">
        <v>1</v>
      </c>
      <c r="K3762" s="1468" t="s">
        <v>1077</v>
      </c>
      <c r="L3762" s="1471">
        <v>6.6618258585E10</v>
      </c>
      <c r="M3762" s="1463" t="s">
        <v>2426</v>
      </c>
      <c r="N3762" s="1463" t="s">
        <v>4962</v>
      </c>
      <c r="O3762" s="1463" t="s">
        <v>4945</v>
      </c>
      <c r="P3762" s="1463" t="s">
        <v>2426</v>
      </c>
    </row>
    <row r="3763" hidden="1">
      <c r="A3763" s="1464">
        <v>4027.0</v>
      </c>
      <c r="B3763" s="1463" t="s">
        <v>20370</v>
      </c>
      <c r="C3763" s="1463" t="s">
        <v>20370</v>
      </c>
      <c r="D3763" s="1469">
        <v>45138.0</v>
      </c>
      <c r="E3763" s="1470" t="s">
        <v>20371</v>
      </c>
      <c r="F3763" s="1471">
        <v>3.8103333E7</v>
      </c>
      <c r="G3763" s="1471">
        <v>3.8103333E7</v>
      </c>
      <c r="H3763" s="1472" t="b">
        <v>0</v>
      </c>
      <c r="I3763" s="1468" t="s">
        <v>263</v>
      </c>
      <c r="J3763" s="1472" t="b">
        <v>0</v>
      </c>
      <c r="K3763" s="1468" t="s">
        <v>5142</v>
      </c>
      <c r="L3763" s="1471">
        <v>6.620964333E9</v>
      </c>
      <c r="M3763" s="1463" t="s">
        <v>2426</v>
      </c>
      <c r="N3763" s="1463" t="s">
        <v>263</v>
      </c>
      <c r="O3763" s="1463" t="s">
        <v>263</v>
      </c>
      <c r="P3763" s="1463" t="s">
        <v>2426</v>
      </c>
    </row>
    <row r="3764" hidden="1">
      <c r="A3764" s="1464">
        <v>4028.0</v>
      </c>
      <c r="B3764" s="1463" t="s">
        <v>12545</v>
      </c>
      <c r="C3764" s="1463" t="s">
        <v>12545</v>
      </c>
      <c r="D3764" s="1469">
        <v>45138.0</v>
      </c>
      <c r="E3764" s="1470" t="s">
        <v>20372</v>
      </c>
      <c r="F3764" s="1471">
        <v>6.6038259999E10</v>
      </c>
      <c r="G3764" s="1471">
        <v>6.6038259999E10</v>
      </c>
      <c r="H3764" s="1472" t="b">
        <v>0</v>
      </c>
      <c r="I3764" s="1468" t="s">
        <v>76</v>
      </c>
      <c r="J3764" s="1472" t="b">
        <v>1</v>
      </c>
      <c r="K3764" s="1473"/>
      <c r="L3764" s="1473"/>
      <c r="M3764" s="1463" t="s">
        <v>3024</v>
      </c>
      <c r="O3764" s="1474"/>
      <c r="P3764" s="1463" t="s">
        <v>3024</v>
      </c>
    </row>
    <row r="3765">
      <c r="A3765" s="1464">
        <v>4029.0</v>
      </c>
      <c r="B3765" s="1463" t="s">
        <v>7083</v>
      </c>
      <c r="C3765" s="1463" t="s">
        <v>7083</v>
      </c>
      <c r="D3765" s="1469">
        <v>45138.0</v>
      </c>
      <c r="E3765" s="1470" t="s">
        <v>7084</v>
      </c>
      <c r="F3765" s="1471">
        <v>3.8259999E7</v>
      </c>
      <c r="G3765" s="1471">
        <v>3.8259999E7</v>
      </c>
      <c r="H3765" s="1472" t="b">
        <v>1</v>
      </c>
      <c r="I3765" s="1468" t="s">
        <v>263</v>
      </c>
      <c r="J3765" s="1472" t="b">
        <v>1</v>
      </c>
      <c r="K3765" s="1468" t="s">
        <v>4936</v>
      </c>
      <c r="L3765" s="1471">
        <v>6.6909921784E10</v>
      </c>
      <c r="M3765" s="1463" t="s">
        <v>2426</v>
      </c>
      <c r="O3765" s="1463" t="s">
        <v>5677</v>
      </c>
      <c r="P3765" s="1463" t="s">
        <v>2426</v>
      </c>
    </row>
    <row r="3766" hidden="1">
      <c r="A3766" s="1464">
        <v>4030.0</v>
      </c>
      <c r="B3766" s="1463" t="s">
        <v>20373</v>
      </c>
      <c r="C3766" s="1463" t="s">
        <v>20374</v>
      </c>
      <c r="D3766" s="1469">
        <v>45167.0</v>
      </c>
      <c r="E3766" s="1470" t="s">
        <v>20375</v>
      </c>
      <c r="F3766" s="1471">
        <v>7.79147E7</v>
      </c>
      <c r="G3766" s="1471">
        <v>7.79147E7</v>
      </c>
      <c r="H3766" s="1472" t="b">
        <v>0</v>
      </c>
      <c r="I3766" s="1468" t="s">
        <v>76</v>
      </c>
      <c r="J3766" s="1472" t="b">
        <v>0</v>
      </c>
      <c r="K3766" s="1468" t="s">
        <v>6480</v>
      </c>
      <c r="L3766" s="1471">
        <v>6.6647253923E10</v>
      </c>
      <c r="M3766" s="1463" t="s">
        <v>2426</v>
      </c>
      <c r="N3766" s="1463" t="s">
        <v>5691</v>
      </c>
      <c r="O3766" s="1463" t="s">
        <v>20347</v>
      </c>
      <c r="P3766" s="1463" t="s">
        <v>2426</v>
      </c>
    </row>
    <row r="3767">
      <c r="A3767" s="1464">
        <v>4031.0</v>
      </c>
      <c r="B3767" s="1463" t="s">
        <v>7085</v>
      </c>
      <c r="C3767" s="1463" t="s">
        <v>7086</v>
      </c>
      <c r="D3767" s="1469">
        <v>45142.0</v>
      </c>
      <c r="E3767" s="1470" t="s">
        <v>7087</v>
      </c>
      <c r="F3767" s="1471">
        <v>6.57271029E8</v>
      </c>
      <c r="G3767" s="1471">
        <v>6.57271029E8</v>
      </c>
      <c r="H3767" s="1472" t="b">
        <v>1</v>
      </c>
      <c r="I3767" s="1468" t="s">
        <v>76</v>
      </c>
      <c r="J3767" s="1472" t="b">
        <v>1</v>
      </c>
      <c r="K3767" s="1468" t="s">
        <v>1077</v>
      </c>
      <c r="L3767" s="1471">
        <v>6.6618258585E10</v>
      </c>
      <c r="M3767" s="1463" t="s">
        <v>2659</v>
      </c>
      <c r="N3767" s="1463" t="s">
        <v>5089</v>
      </c>
      <c r="O3767" s="1463" t="s">
        <v>4954</v>
      </c>
      <c r="P3767" s="1463" t="s">
        <v>2659</v>
      </c>
    </row>
    <row r="3768" hidden="1">
      <c r="A3768" s="1464">
        <v>4032.0</v>
      </c>
      <c r="B3768" s="1463" t="s">
        <v>20376</v>
      </c>
      <c r="C3768" s="1463" t="s">
        <v>20377</v>
      </c>
      <c r="D3768" s="1469">
        <v>45144.0</v>
      </c>
      <c r="E3768" s="1470" t="s">
        <v>20378</v>
      </c>
      <c r="F3768" s="1475">
        <v>6.60896E11</v>
      </c>
      <c r="G3768" s="1475">
        <v>6.60926E11</v>
      </c>
      <c r="H3768" s="1472" t="b">
        <v>0</v>
      </c>
      <c r="I3768" s="1468" t="s">
        <v>76</v>
      </c>
      <c r="J3768" s="1472" t="b">
        <v>1</v>
      </c>
      <c r="K3768" s="1473"/>
      <c r="L3768" s="1473"/>
      <c r="M3768" s="1463" t="s">
        <v>5391</v>
      </c>
      <c r="O3768" s="1474"/>
      <c r="P3768" s="1463" t="s">
        <v>5391</v>
      </c>
    </row>
    <row r="3769">
      <c r="A3769" s="1464">
        <v>4033.0</v>
      </c>
      <c r="B3769" s="1463" t="s">
        <v>7089</v>
      </c>
      <c r="C3769" s="1463" t="s">
        <v>7089</v>
      </c>
      <c r="D3769" s="1469">
        <v>45146.0</v>
      </c>
      <c r="E3769" s="1470" t="s">
        <v>7090</v>
      </c>
      <c r="F3769" s="1471">
        <v>6.24319495E8</v>
      </c>
      <c r="G3769" s="1471">
        <v>6.24319495E8</v>
      </c>
      <c r="H3769" s="1472" t="b">
        <v>1</v>
      </c>
      <c r="I3769" s="1468" t="s">
        <v>76</v>
      </c>
      <c r="J3769" s="1472" t="b">
        <v>1</v>
      </c>
      <c r="K3769" s="1468" t="s">
        <v>1077</v>
      </c>
      <c r="L3769" s="1471">
        <v>6.6618258585E10</v>
      </c>
      <c r="M3769" s="1463" t="s">
        <v>2464</v>
      </c>
      <c r="N3769" s="1463" t="s">
        <v>5633</v>
      </c>
      <c r="O3769" s="1463" t="s">
        <v>5684</v>
      </c>
      <c r="P3769" s="1463" t="s">
        <v>5094</v>
      </c>
    </row>
    <row r="3770">
      <c r="A3770" s="1464">
        <v>4034.0</v>
      </c>
      <c r="B3770" s="1463" t="s">
        <v>7092</v>
      </c>
      <c r="C3770" s="1463" t="s">
        <v>7093</v>
      </c>
      <c r="D3770" s="1469">
        <v>45145.0</v>
      </c>
      <c r="E3770" s="1470" t="s">
        <v>7094</v>
      </c>
      <c r="F3770" s="1471">
        <v>9.88919249E8</v>
      </c>
      <c r="G3770" s="1471">
        <v>9.88919249E8</v>
      </c>
      <c r="H3770" s="1472" t="b">
        <v>1</v>
      </c>
      <c r="I3770" s="1468" t="s">
        <v>7095</v>
      </c>
      <c r="J3770" s="1472" t="b">
        <v>1</v>
      </c>
      <c r="K3770" s="1468" t="s">
        <v>4936</v>
      </c>
      <c r="L3770" s="1471">
        <v>6.6909921784E10</v>
      </c>
      <c r="M3770" s="1463" t="s">
        <v>2440</v>
      </c>
      <c r="N3770" s="1463" t="s">
        <v>4930</v>
      </c>
      <c r="O3770" s="1463" t="s">
        <v>4931</v>
      </c>
      <c r="P3770" s="1463" t="s">
        <v>5687</v>
      </c>
    </row>
    <row r="3771">
      <c r="A3771" s="1464">
        <v>4035.0</v>
      </c>
      <c r="B3771" s="1463" t="s">
        <v>7096</v>
      </c>
      <c r="C3771" s="1463" t="s">
        <v>7097</v>
      </c>
      <c r="D3771" s="1469">
        <v>45156.0</v>
      </c>
      <c r="E3771" s="1470" t="s">
        <v>7098</v>
      </c>
      <c r="F3771" s="1471">
        <v>2.5320168E7</v>
      </c>
      <c r="G3771" s="1471">
        <v>2.5320168E7</v>
      </c>
      <c r="H3771" s="1472" t="b">
        <v>1</v>
      </c>
      <c r="I3771" s="1468" t="s">
        <v>76</v>
      </c>
      <c r="J3771" s="1472" t="b">
        <v>1</v>
      </c>
      <c r="K3771" s="1468" t="s">
        <v>5142</v>
      </c>
      <c r="L3771" s="1471">
        <v>6.620964333E9</v>
      </c>
      <c r="M3771" s="1463" t="s">
        <v>2432</v>
      </c>
      <c r="N3771" s="1463" t="s">
        <v>4951</v>
      </c>
      <c r="O3771" s="1474"/>
      <c r="P3771" s="1463" t="s">
        <v>2432</v>
      </c>
    </row>
    <row r="3772" hidden="1">
      <c r="A3772" s="1464">
        <v>4038.0</v>
      </c>
      <c r="B3772" s="1463" t="s">
        <v>20379</v>
      </c>
      <c r="C3772" s="1463" t="s">
        <v>20379</v>
      </c>
      <c r="D3772" s="1469">
        <v>45146.0</v>
      </c>
      <c r="E3772" s="1470" t="s">
        <v>20380</v>
      </c>
      <c r="F3772" s="1471">
        <v>3.8221234E7</v>
      </c>
      <c r="G3772" s="1471">
        <v>3.8221234E7</v>
      </c>
      <c r="H3772" s="1472" t="b">
        <v>0</v>
      </c>
      <c r="I3772" s="1468" t="s">
        <v>263</v>
      </c>
      <c r="J3772" s="1472" t="b">
        <v>0</v>
      </c>
      <c r="K3772" s="1468" t="s">
        <v>4936</v>
      </c>
      <c r="L3772" s="1471">
        <v>6.6909921784E10</v>
      </c>
      <c r="M3772" s="1463" t="s">
        <v>2440</v>
      </c>
      <c r="N3772" s="1463" t="s">
        <v>263</v>
      </c>
      <c r="O3772" s="1463" t="s">
        <v>263</v>
      </c>
      <c r="P3772" s="1463" t="s">
        <v>2440</v>
      </c>
    </row>
    <row r="3773">
      <c r="A3773" s="1464">
        <v>4039.0</v>
      </c>
      <c r="B3773" s="1463" t="s">
        <v>153</v>
      </c>
      <c r="C3773" s="1463" t="s">
        <v>7100</v>
      </c>
      <c r="D3773" s="1469">
        <v>45147.0</v>
      </c>
      <c r="E3773" s="1470" t="s">
        <v>7101</v>
      </c>
      <c r="F3773" s="1471">
        <v>9.52074613E8</v>
      </c>
      <c r="G3773" s="1471">
        <v>9.52074613E8</v>
      </c>
      <c r="H3773" s="1472" t="b">
        <v>1</v>
      </c>
      <c r="I3773" s="1468" t="s">
        <v>76</v>
      </c>
      <c r="J3773" s="1472" t="b">
        <v>1</v>
      </c>
      <c r="K3773" s="1468" t="s">
        <v>4929</v>
      </c>
      <c r="L3773" s="1475">
        <v>6.69232E15</v>
      </c>
      <c r="M3773" s="1463" t="s">
        <v>3211</v>
      </c>
      <c r="N3773" s="1474"/>
      <c r="O3773" s="1463" t="s">
        <v>4945</v>
      </c>
      <c r="P3773" s="1463" t="s">
        <v>3211</v>
      </c>
    </row>
    <row r="3774">
      <c r="A3774" s="1464">
        <v>4041.0</v>
      </c>
      <c r="B3774" s="1463" t="s">
        <v>7103</v>
      </c>
      <c r="C3774" s="1463" t="s">
        <v>7104</v>
      </c>
      <c r="D3774" s="1469">
        <v>45149.0</v>
      </c>
      <c r="E3774" s="1470" t="s">
        <v>7105</v>
      </c>
      <c r="F3774" s="1471">
        <v>9.52074612E8</v>
      </c>
      <c r="G3774" s="1471">
        <v>9.52074612E8</v>
      </c>
      <c r="H3774" s="1472" t="b">
        <v>1</v>
      </c>
      <c r="I3774" s="1468" t="s">
        <v>76</v>
      </c>
      <c r="J3774" s="1472" t="b">
        <v>1</v>
      </c>
      <c r="K3774" s="1468" t="s">
        <v>4929</v>
      </c>
      <c r="L3774" s="1475">
        <v>6.69232E15</v>
      </c>
      <c r="M3774" s="1463" t="s">
        <v>2432</v>
      </c>
      <c r="N3774" s="1463" t="s">
        <v>5065</v>
      </c>
      <c r="O3774" s="1463" t="s">
        <v>5065</v>
      </c>
      <c r="P3774" s="1463" t="s">
        <v>2432</v>
      </c>
    </row>
    <row r="3775" hidden="1">
      <c r="A3775" s="1464">
        <v>4042.0</v>
      </c>
      <c r="B3775" s="1463" t="s">
        <v>20381</v>
      </c>
      <c r="C3775" s="1463" t="s">
        <v>20381</v>
      </c>
      <c r="D3775" s="1469">
        <v>45148.0</v>
      </c>
      <c r="E3775" s="1470" t="s">
        <v>20382</v>
      </c>
      <c r="F3775" s="1471">
        <v>8.22979288E8</v>
      </c>
      <c r="G3775" s="1471">
        <v>8.22979288E8</v>
      </c>
      <c r="H3775" s="1472" t="b">
        <v>0</v>
      </c>
      <c r="I3775" s="1468" t="s">
        <v>76</v>
      </c>
      <c r="J3775" s="1472" t="b">
        <v>0</v>
      </c>
      <c r="K3775" s="1468" t="s">
        <v>4936</v>
      </c>
      <c r="L3775" s="1471">
        <v>6.6909921784E10</v>
      </c>
      <c r="M3775" s="1463" t="s">
        <v>2437</v>
      </c>
      <c r="N3775" s="1463" t="s">
        <v>5633</v>
      </c>
      <c r="O3775" s="1463" t="s">
        <v>5633</v>
      </c>
      <c r="P3775" s="1463" t="s">
        <v>6825</v>
      </c>
    </row>
    <row r="3776">
      <c r="A3776" s="1464">
        <v>4044.0</v>
      </c>
      <c r="B3776" s="1463" t="s">
        <v>7107</v>
      </c>
      <c r="C3776" s="1463" t="s">
        <v>7107</v>
      </c>
      <c r="D3776" s="1469">
        <v>45148.0</v>
      </c>
      <c r="E3776" s="1470" t="s">
        <v>7108</v>
      </c>
      <c r="F3776" s="1471">
        <v>2.127592E7</v>
      </c>
      <c r="G3776" s="1471">
        <v>2.127592E7</v>
      </c>
      <c r="H3776" s="1472" t="b">
        <v>1</v>
      </c>
      <c r="I3776" s="1468" t="s">
        <v>76</v>
      </c>
      <c r="J3776" s="1472" t="b">
        <v>1</v>
      </c>
      <c r="K3776" s="1468" t="s">
        <v>1204</v>
      </c>
      <c r="L3776" s="1471">
        <v>6.6839565594E10</v>
      </c>
      <c r="M3776" s="1463" t="s">
        <v>2440</v>
      </c>
      <c r="N3776" s="1463" t="s">
        <v>4998</v>
      </c>
      <c r="O3776" s="1463" t="s">
        <v>4998</v>
      </c>
      <c r="P3776" s="1463" t="s">
        <v>5639</v>
      </c>
    </row>
    <row r="3777" hidden="1">
      <c r="A3777" s="1464">
        <v>4045.0</v>
      </c>
      <c r="B3777" s="1463" t="s">
        <v>20383</v>
      </c>
      <c r="C3777" s="1463" t="s">
        <v>20383</v>
      </c>
      <c r="D3777" s="1469">
        <v>45166.0</v>
      </c>
      <c r="E3777" s="1470" t="s">
        <v>20384</v>
      </c>
      <c r="F3777" s="1471">
        <v>6.3969332E8</v>
      </c>
      <c r="G3777" s="1471">
        <v>6.3969332E8</v>
      </c>
      <c r="H3777" s="1472" t="b">
        <v>0</v>
      </c>
      <c r="I3777" s="1468" t="s">
        <v>76</v>
      </c>
      <c r="J3777" s="1472" t="b">
        <v>0</v>
      </c>
      <c r="K3777" s="1468" t="s">
        <v>1204</v>
      </c>
      <c r="L3777" s="1471">
        <v>6.6839565594E10</v>
      </c>
      <c r="M3777" s="1463" t="s">
        <v>2464</v>
      </c>
      <c r="N3777" s="1463" t="s">
        <v>5262</v>
      </c>
      <c r="O3777" s="1463" t="s">
        <v>5262</v>
      </c>
      <c r="P3777" s="1463" t="s">
        <v>2464</v>
      </c>
    </row>
    <row r="3778">
      <c r="A3778" s="1464">
        <v>4046.0</v>
      </c>
      <c r="B3778" s="1463" t="s">
        <v>7110</v>
      </c>
      <c r="C3778" s="1463" t="s">
        <v>7110</v>
      </c>
      <c r="D3778" s="1469">
        <v>45159.0</v>
      </c>
      <c r="E3778" s="1470" t="s">
        <v>7111</v>
      </c>
      <c r="F3778" s="1471">
        <v>9.82563676E8</v>
      </c>
      <c r="G3778" s="1471">
        <v>9.82563676E8</v>
      </c>
      <c r="H3778" s="1472" t="b">
        <v>1</v>
      </c>
      <c r="I3778" s="1468" t="s">
        <v>76</v>
      </c>
      <c r="J3778" s="1472" t="b">
        <v>1</v>
      </c>
      <c r="K3778" s="1468" t="s">
        <v>4929</v>
      </c>
      <c r="L3778" s="1475">
        <v>6.69232E15</v>
      </c>
      <c r="M3778" s="1463" t="s">
        <v>2464</v>
      </c>
      <c r="N3778" s="1474"/>
      <c r="O3778" s="1463" t="s">
        <v>4931</v>
      </c>
      <c r="P3778" s="1463" t="s">
        <v>2464</v>
      </c>
    </row>
    <row r="3779" hidden="1">
      <c r="A3779" s="1464">
        <v>4047.0</v>
      </c>
      <c r="B3779" s="1463" t="s">
        <v>20385</v>
      </c>
      <c r="C3779" s="1463" t="s">
        <v>20386</v>
      </c>
      <c r="D3779" s="1469">
        <v>45149.0</v>
      </c>
      <c r="E3779" s="1470" t="s">
        <v>20387</v>
      </c>
      <c r="F3779" s="1471">
        <v>8.27646451E8</v>
      </c>
      <c r="G3779" s="1471">
        <v>8.27646451E8</v>
      </c>
      <c r="H3779" s="1472" t="b">
        <v>0</v>
      </c>
      <c r="I3779" s="1468" t="s">
        <v>76</v>
      </c>
      <c r="J3779" s="1472" t="b">
        <v>0</v>
      </c>
      <c r="K3779" s="1468" t="s">
        <v>7289</v>
      </c>
      <c r="L3779" s="1471">
        <v>6.665115069E10</v>
      </c>
      <c r="M3779" s="1463" t="s">
        <v>2440</v>
      </c>
      <c r="N3779" s="1463" t="s">
        <v>5345</v>
      </c>
      <c r="O3779" s="1474"/>
      <c r="P3779" s="1463" t="s">
        <v>2440</v>
      </c>
    </row>
    <row r="3780">
      <c r="A3780" s="1464">
        <v>4048.0</v>
      </c>
      <c r="B3780" s="1463" t="s">
        <v>7113</v>
      </c>
      <c r="C3780" s="1463" t="s">
        <v>7113</v>
      </c>
      <c r="D3780" s="1469">
        <v>45149.0</v>
      </c>
      <c r="E3780" s="1470" t="s">
        <v>7114</v>
      </c>
      <c r="F3780" s="1471">
        <v>9.88788867E8</v>
      </c>
      <c r="G3780" s="1471">
        <v>9.88788867E8</v>
      </c>
      <c r="H3780" s="1472" t="b">
        <v>1</v>
      </c>
      <c r="I3780" s="1468" t="s">
        <v>263</v>
      </c>
      <c r="J3780" s="1472" t="b">
        <v>1</v>
      </c>
      <c r="K3780" s="1468" t="s">
        <v>4936</v>
      </c>
      <c r="L3780" s="1471">
        <v>6.6909921784E10</v>
      </c>
      <c r="M3780" s="1463" t="s">
        <v>2464</v>
      </c>
      <c r="N3780" s="1463" t="s">
        <v>5052</v>
      </c>
      <c r="P3780" s="1463" t="s">
        <v>5705</v>
      </c>
    </row>
    <row r="3781">
      <c r="A3781" s="1464">
        <v>4049.0</v>
      </c>
      <c r="B3781" s="1463" t="s">
        <v>20388</v>
      </c>
      <c r="C3781" s="1463" t="s">
        <v>7115</v>
      </c>
      <c r="D3781" s="1469">
        <v>45156.0</v>
      </c>
      <c r="E3781" s="1470" t="s">
        <v>7116</v>
      </c>
      <c r="F3781" s="1471">
        <v>3.8194699E7</v>
      </c>
      <c r="G3781" s="1471">
        <v>3.8194699E7</v>
      </c>
      <c r="H3781" s="1472" t="b">
        <v>1</v>
      </c>
      <c r="I3781" s="1468" t="s">
        <v>263</v>
      </c>
      <c r="J3781" s="1472" t="b">
        <v>1</v>
      </c>
      <c r="K3781" s="1468" t="s">
        <v>4936</v>
      </c>
      <c r="L3781" s="1471">
        <v>6.6909921784E10</v>
      </c>
      <c r="M3781" s="1463" t="s">
        <v>2464</v>
      </c>
      <c r="N3781" s="1463" t="s">
        <v>3864</v>
      </c>
      <c r="O3781" s="1474"/>
      <c r="P3781" s="1463" t="s">
        <v>2464</v>
      </c>
    </row>
    <row r="3782">
      <c r="A3782" s="1464">
        <v>4050.0</v>
      </c>
      <c r="B3782" s="1463" t="s">
        <v>7117</v>
      </c>
      <c r="C3782" s="1463" t="s">
        <v>7117</v>
      </c>
      <c r="D3782" s="1469">
        <v>45159.0</v>
      </c>
      <c r="E3782" s="1470" t="s">
        <v>7118</v>
      </c>
      <c r="F3782" s="1471">
        <v>2.2506666E7</v>
      </c>
      <c r="G3782" s="1471">
        <v>2.2506666E7</v>
      </c>
      <c r="H3782" s="1472" t="b">
        <v>1</v>
      </c>
      <c r="I3782" s="1468" t="s">
        <v>76</v>
      </c>
      <c r="J3782" s="1472" t="b">
        <v>1</v>
      </c>
      <c r="K3782" s="1468" t="s">
        <v>4929</v>
      </c>
      <c r="L3782" s="1475">
        <v>6.69232E15</v>
      </c>
      <c r="M3782" s="1463" t="s">
        <v>2464</v>
      </c>
      <c r="N3782" s="1463" t="s">
        <v>5345</v>
      </c>
      <c r="O3782" s="1463" t="s">
        <v>5712</v>
      </c>
      <c r="P3782" s="1463" t="s">
        <v>2464</v>
      </c>
    </row>
    <row r="3783" hidden="1">
      <c r="A3783" s="1464">
        <v>4051.0</v>
      </c>
      <c r="B3783" s="1463" t="s">
        <v>20389</v>
      </c>
      <c r="C3783" s="1463" t="s">
        <v>20390</v>
      </c>
      <c r="D3783" s="1469">
        <v>45149.0</v>
      </c>
      <c r="E3783" s="1470" t="s">
        <v>20391</v>
      </c>
      <c r="F3783" s="1471">
        <v>9.24343838E8</v>
      </c>
      <c r="G3783" s="1471">
        <v>9.24343838E8</v>
      </c>
      <c r="H3783" s="1472" t="b">
        <v>0</v>
      </c>
      <c r="I3783" s="1468" t="s">
        <v>76</v>
      </c>
      <c r="J3783" s="1472" t="b">
        <v>0</v>
      </c>
      <c r="K3783" s="1468" t="s">
        <v>4936</v>
      </c>
      <c r="L3783" s="1471">
        <v>6.6909921784E10</v>
      </c>
      <c r="M3783" s="1463" t="s">
        <v>3363</v>
      </c>
      <c r="N3783" s="1463" t="s">
        <v>5235</v>
      </c>
      <c r="O3783" s="1463" t="s">
        <v>5235</v>
      </c>
      <c r="P3783" s="1463" t="s">
        <v>3363</v>
      </c>
    </row>
    <row r="3784" hidden="1">
      <c r="A3784" s="1464">
        <v>4052.0</v>
      </c>
      <c r="B3784" s="1463" t="s">
        <v>20392</v>
      </c>
      <c r="C3784" s="1463" t="s">
        <v>20392</v>
      </c>
      <c r="D3784" s="1469">
        <v>45166.0</v>
      </c>
      <c r="E3784" s="1470" t="s">
        <v>20393</v>
      </c>
      <c r="F3784" s="1471">
        <v>9.57244521E8</v>
      </c>
      <c r="G3784" s="1471">
        <v>9.57244521E8</v>
      </c>
      <c r="H3784" s="1472" t="b">
        <v>0</v>
      </c>
      <c r="I3784" s="1468" t="s">
        <v>76</v>
      </c>
      <c r="J3784" s="1472" t="b">
        <v>0</v>
      </c>
      <c r="K3784" s="1468" t="s">
        <v>1204</v>
      </c>
      <c r="L3784" s="1471">
        <v>6.6839565594E10</v>
      </c>
      <c r="M3784" s="1463" t="s">
        <v>2464</v>
      </c>
      <c r="N3784" s="1463" t="s">
        <v>5061</v>
      </c>
      <c r="O3784" s="1463" t="s">
        <v>5061</v>
      </c>
      <c r="P3784" s="1463" t="s">
        <v>2464</v>
      </c>
    </row>
    <row r="3785" hidden="1">
      <c r="A3785" s="1464">
        <v>4053.0</v>
      </c>
      <c r="B3785" s="1463" t="s">
        <v>20394</v>
      </c>
      <c r="C3785" s="1463" t="s">
        <v>20394</v>
      </c>
      <c r="D3785" s="1469">
        <v>45153.0</v>
      </c>
      <c r="E3785" s="1470" t="s">
        <v>20395</v>
      </c>
      <c r="F3785" s="1471">
        <v>6.55024249E8</v>
      </c>
      <c r="G3785" s="1471">
        <v>6.55024249E8</v>
      </c>
      <c r="H3785" s="1472" t="b">
        <v>0</v>
      </c>
      <c r="I3785" s="1468" t="s">
        <v>3864</v>
      </c>
      <c r="J3785" s="1472" t="b">
        <v>0</v>
      </c>
      <c r="K3785" s="1468" t="s">
        <v>7033</v>
      </c>
      <c r="L3785" s="1471">
        <v>6.6624983639E10</v>
      </c>
      <c r="M3785" s="1463" t="s">
        <v>2715</v>
      </c>
      <c r="N3785" s="1463" t="s">
        <v>3864</v>
      </c>
      <c r="O3785" s="1474"/>
      <c r="P3785" s="1463" t="s">
        <v>2715</v>
      </c>
    </row>
    <row r="3786">
      <c r="A3786" s="1464">
        <v>4054.0</v>
      </c>
      <c r="B3786" s="1463" t="s">
        <v>7120</v>
      </c>
      <c r="C3786" s="1463" t="s">
        <v>7121</v>
      </c>
      <c r="D3786" s="1469">
        <v>45153.0</v>
      </c>
      <c r="E3786" s="1470" t="s">
        <v>7122</v>
      </c>
      <c r="F3786" s="1471">
        <v>2.1192188E7</v>
      </c>
      <c r="G3786" s="1471">
        <v>2.1192188E7</v>
      </c>
      <c r="H3786" s="1472" t="b">
        <v>1</v>
      </c>
      <c r="I3786" s="1468" t="s">
        <v>76</v>
      </c>
      <c r="J3786" s="1472" t="b">
        <v>1</v>
      </c>
      <c r="K3786" s="1468" t="s">
        <v>5142</v>
      </c>
      <c r="L3786" s="1471">
        <v>6.620964333E9</v>
      </c>
      <c r="M3786" s="1463" t="s">
        <v>2464</v>
      </c>
      <c r="N3786" s="1463" t="s">
        <v>5041</v>
      </c>
      <c r="O3786" s="1463" t="s">
        <v>5041</v>
      </c>
      <c r="P3786" s="1463" t="s">
        <v>2464</v>
      </c>
    </row>
    <row r="3787" hidden="1">
      <c r="A3787" s="1464">
        <v>4055.0</v>
      </c>
      <c r="B3787" s="1463" t="s">
        <v>20396</v>
      </c>
      <c r="C3787" s="1463" t="s">
        <v>20397</v>
      </c>
      <c r="D3787" s="1469">
        <v>45156.0</v>
      </c>
      <c r="E3787" s="1470" t="s">
        <v>20398</v>
      </c>
      <c r="F3787" s="1471">
        <v>6.12703137E8</v>
      </c>
      <c r="G3787" s="1471">
        <v>6.12703137E8</v>
      </c>
      <c r="H3787" s="1472" t="b">
        <v>0</v>
      </c>
      <c r="I3787" s="1468" t="s">
        <v>76</v>
      </c>
      <c r="J3787" s="1472" t="b">
        <v>0</v>
      </c>
      <c r="K3787" s="1468" t="s">
        <v>1077</v>
      </c>
      <c r="L3787" s="1471">
        <v>6.6618258585E10</v>
      </c>
      <c r="M3787" s="1463" t="s">
        <v>3024</v>
      </c>
      <c r="N3787" s="1463" t="s">
        <v>5267</v>
      </c>
      <c r="P3787" s="1463" t="s">
        <v>20399</v>
      </c>
    </row>
    <row r="3788" hidden="1">
      <c r="A3788" s="1464">
        <v>4056.0</v>
      </c>
      <c r="B3788" s="1463" t="s">
        <v>20400</v>
      </c>
      <c r="C3788" s="1463" t="s">
        <v>20401</v>
      </c>
      <c r="D3788" s="1469">
        <v>45159.0</v>
      </c>
      <c r="E3788" s="1470" t="s">
        <v>20402</v>
      </c>
      <c r="F3788" s="1471">
        <v>8.56814238E8</v>
      </c>
      <c r="G3788" s="1471">
        <v>8.56814238E8</v>
      </c>
      <c r="H3788" s="1472" t="b">
        <v>0</v>
      </c>
      <c r="I3788" s="1468" t="s">
        <v>76</v>
      </c>
      <c r="J3788" s="1472" t="b">
        <v>0</v>
      </c>
      <c r="K3788" s="1468" t="s">
        <v>4929</v>
      </c>
      <c r="L3788" s="1475">
        <v>6.69232E15</v>
      </c>
      <c r="M3788" s="1463" t="s">
        <v>2432</v>
      </c>
      <c r="N3788" s="1463" t="s">
        <v>5041</v>
      </c>
      <c r="O3788" s="1463" t="s">
        <v>5041</v>
      </c>
      <c r="P3788" s="1463" t="s">
        <v>2432</v>
      </c>
    </row>
    <row r="3789" hidden="1">
      <c r="A3789" s="1464">
        <v>4057.0</v>
      </c>
      <c r="B3789" s="1463" t="s">
        <v>20403</v>
      </c>
      <c r="C3789" s="1463" t="s">
        <v>20404</v>
      </c>
      <c r="D3789" s="1469">
        <v>45159.0</v>
      </c>
      <c r="E3789" s="1470" t="s">
        <v>20405</v>
      </c>
      <c r="F3789" s="1471">
        <v>9.82816513E8</v>
      </c>
      <c r="G3789" s="1471">
        <v>9.82816513E8</v>
      </c>
      <c r="H3789" s="1472" t="b">
        <v>0</v>
      </c>
      <c r="I3789" s="1468" t="s">
        <v>76</v>
      </c>
      <c r="J3789" s="1472" t="b">
        <v>0</v>
      </c>
      <c r="K3789" s="1468" t="s">
        <v>4929</v>
      </c>
      <c r="L3789" s="1475">
        <v>6.69232E15</v>
      </c>
      <c r="M3789" s="1463" t="s">
        <v>2432</v>
      </c>
      <c r="N3789" s="1463" t="s">
        <v>4998</v>
      </c>
      <c r="O3789" s="1463" t="s">
        <v>4998</v>
      </c>
      <c r="P3789" s="1463" t="s">
        <v>2432</v>
      </c>
    </row>
    <row r="3790" hidden="1">
      <c r="A3790" s="1464">
        <v>4058.0</v>
      </c>
      <c r="B3790" s="1463" t="s">
        <v>20406</v>
      </c>
      <c r="C3790" s="1463" t="s">
        <v>20407</v>
      </c>
      <c r="D3790" s="1469">
        <v>45159.0</v>
      </c>
      <c r="E3790" s="1470" t="s">
        <v>20408</v>
      </c>
      <c r="F3790" s="1471">
        <v>6.55285841E8</v>
      </c>
      <c r="G3790" s="1471">
        <v>6.55285841E8</v>
      </c>
      <c r="H3790" s="1472" t="b">
        <v>0</v>
      </c>
      <c r="I3790" s="1468" t="s">
        <v>76</v>
      </c>
      <c r="J3790" s="1472" t="b">
        <v>0</v>
      </c>
      <c r="K3790" s="1468" t="s">
        <v>4929</v>
      </c>
      <c r="L3790" s="1475">
        <v>6.69232E15</v>
      </c>
      <c r="M3790" s="1463" t="s">
        <v>2432</v>
      </c>
      <c r="N3790" s="1463" t="s">
        <v>3864</v>
      </c>
      <c r="O3790" s="1474"/>
      <c r="P3790" s="1463" t="s">
        <v>2432</v>
      </c>
    </row>
    <row r="3791" hidden="1">
      <c r="A3791" s="1464">
        <v>4059.0</v>
      </c>
      <c r="B3791" s="1463" t="s">
        <v>20409</v>
      </c>
      <c r="C3791" s="1463" t="s">
        <v>20410</v>
      </c>
      <c r="D3791" s="1469">
        <v>45159.0</v>
      </c>
      <c r="E3791" s="1470" t="s">
        <v>20411</v>
      </c>
      <c r="F3791" s="1471">
        <v>8.56814232E8</v>
      </c>
      <c r="G3791" s="1471">
        <v>8.56814232E8</v>
      </c>
      <c r="H3791" s="1472" t="b">
        <v>0</v>
      </c>
      <c r="I3791" s="1468" t="s">
        <v>76</v>
      </c>
      <c r="J3791" s="1472" t="b">
        <v>0</v>
      </c>
      <c r="K3791" s="1468" t="s">
        <v>4929</v>
      </c>
      <c r="L3791" s="1475">
        <v>6.69232E15</v>
      </c>
      <c r="M3791" s="1463" t="s">
        <v>2432</v>
      </c>
      <c r="N3791" s="1463" t="s">
        <v>5510</v>
      </c>
      <c r="O3791" s="1463" t="s">
        <v>5510</v>
      </c>
      <c r="P3791" s="1463" t="s">
        <v>2432</v>
      </c>
    </row>
    <row r="3792" hidden="1">
      <c r="A3792" s="1464">
        <v>4060.0</v>
      </c>
      <c r="B3792" s="1463" t="s">
        <v>20412</v>
      </c>
      <c r="C3792" s="1463" t="s">
        <v>20413</v>
      </c>
      <c r="D3792" s="1469">
        <v>45159.0</v>
      </c>
      <c r="E3792" s="1470" t="s">
        <v>20414</v>
      </c>
      <c r="F3792" s="1471">
        <v>6.32353938E8</v>
      </c>
      <c r="G3792" s="1471">
        <v>6.32353938E8</v>
      </c>
      <c r="H3792" s="1472" t="b">
        <v>0</v>
      </c>
      <c r="I3792" s="1468" t="s">
        <v>76</v>
      </c>
      <c r="J3792" s="1472" t="b">
        <v>0</v>
      </c>
      <c r="K3792" s="1468" t="s">
        <v>4929</v>
      </c>
      <c r="L3792" s="1475">
        <v>6.69232E15</v>
      </c>
      <c r="M3792" s="1463" t="s">
        <v>2432</v>
      </c>
      <c r="N3792" s="1463" t="s">
        <v>5081</v>
      </c>
      <c r="O3792" s="1463" t="s">
        <v>20415</v>
      </c>
      <c r="P3792" s="1463" t="s">
        <v>2432</v>
      </c>
    </row>
    <row r="3793" hidden="1">
      <c r="A3793" s="1464">
        <v>4061.0</v>
      </c>
      <c r="B3793" s="1463" t="s">
        <v>20416</v>
      </c>
      <c r="C3793" s="1463" t="s">
        <v>20417</v>
      </c>
      <c r="D3793" s="1469">
        <v>45159.0</v>
      </c>
      <c r="E3793" s="1470" t="s">
        <v>20418</v>
      </c>
      <c r="F3793" s="1471">
        <v>8.95691212E8</v>
      </c>
      <c r="G3793" s="1471">
        <v>8.95691212E8</v>
      </c>
      <c r="H3793" s="1472" t="b">
        <v>0</v>
      </c>
      <c r="I3793" s="1468" t="s">
        <v>76</v>
      </c>
      <c r="J3793" s="1472" t="b">
        <v>0</v>
      </c>
      <c r="K3793" s="1468" t="s">
        <v>4929</v>
      </c>
      <c r="L3793" s="1475">
        <v>6.69232E15</v>
      </c>
      <c r="M3793" s="1463" t="s">
        <v>2432</v>
      </c>
      <c r="N3793" s="1474"/>
      <c r="O3793" s="1474"/>
      <c r="P3793" s="1463" t="s">
        <v>2432</v>
      </c>
    </row>
    <row r="3794" hidden="1">
      <c r="A3794" s="1464">
        <v>4062.0</v>
      </c>
      <c r="B3794" s="1463" t="s">
        <v>20419</v>
      </c>
      <c r="C3794" s="1463" t="s">
        <v>20420</v>
      </c>
      <c r="D3794" s="1469">
        <v>45159.0</v>
      </c>
      <c r="E3794" s="1470" t="s">
        <v>20421</v>
      </c>
      <c r="F3794" s="1471">
        <v>6.55285803E8</v>
      </c>
      <c r="G3794" s="1471">
        <v>6.55285803E8</v>
      </c>
      <c r="H3794" s="1472" t="b">
        <v>0</v>
      </c>
      <c r="I3794" s="1468" t="s">
        <v>76</v>
      </c>
      <c r="J3794" s="1472" t="b">
        <v>0</v>
      </c>
      <c r="K3794" s="1468" t="s">
        <v>4929</v>
      </c>
      <c r="L3794" s="1475">
        <v>6.69232E15</v>
      </c>
      <c r="M3794" s="1463" t="s">
        <v>2432</v>
      </c>
      <c r="N3794" s="1463" t="s">
        <v>4986</v>
      </c>
      <c r="O3794" s="1463" t="s">
        <v>4960</v>
      </c>
      <c r="P3794" s="1463" t="s">
        <v>2432</v>
      </c>
    </row>
    <row r="3795" hidden="1">
      <c r="A3795" s="1464">
        <v>4063.0</v>
      </c>
      <c r="B3795" s="1463" t="s">
        <v>20422</v>
      </c>
      <c r="C3795" s="1463" t="s">
        <v>20423</v>
      </c>
      <c r="D3795" s="1469">
        <v>45159.0</v>
      </c>
      <c r="E3795" s="1470" t="s">
        <v>20424</v>
      </c>
      <c r="F3795" s="1471">
        <v>9.22676735E8</v>
      </c>
      <c r="G3795" s="1471">
        <v>9.22676735E8</v>
      </c>
      <c r="H3795" s="1472" t="b">
        <v>0</v>
      </c>
      <c r="I3795" s="1468" t="s">
        <v>76</v>
      </c>
      <c r="J3795" s="1472" t="b">
        <v>0</v>
      </c>
      <c r="K3795" s="1468" t="s">
        <v>4929</v>
      </c>
      <c r="L3795" s="1475">
        <v>6.69232E15</v>
      </c>
      <c r="M3795" s="1463" t="s">
        <v>2432</v>
      </c>
      <c r="N3795" s="1463" t="s">
        <v>6466</v>
      </c>
      <c r="O3795" s="1463" t="s">
        <v>20425</v>
      </c>
      <c r="P3795" s="1463" t="s">
        <v>2432</v>
      </c>
    </row>
    <row r="3796" hidden="1">
      <c r="A3796" s="1464">
        <v>4064.0</v>
      </c>
      <c r="B3796" s="1463" t="s">
        <v>7124</v>
      </c>
      <c r="C3796" s="1463" t="s">
        <v>7125</v>
      </c>
      <c r="D3796" s="1469">
        <v>45159.0</v>
      </c>
      <c r="E3796" s="1470" t="s">
        <v>7126</v>
      </c>
      <c r="F3796" s="1471">
        <v>2.3448888E7</v>
      </c>
      <c r="G3796" s="1471">
        <v>2.3448888E7</v>
      </c>
      <c r="H3796" s="1472" t="b">
        <v>0</v>
      </c>
      <c r="I3796" s="1468" t="s">
        <v>76</v>
      </c>
      <c r="J3796" s="1472" t="b">
        <v>0</v>
      </c>
      <c r="K3796" s="1468" t="s">
        <v>4940</v>
      </c>
      <c r="L3796" s="1471">
        <v>6.68193916E10</v>
      </c>
      <c r="M3796" s="1463" t="s">
        <v>2464</v>
      </c>
      <c r="N3796" s="1463" t="s">
        <v>4994</v>
      </c>
      <c r="O3796" s="1463" t="s">
        <v>4994</v>
      </c>
      <c r="P3796" s="1463" t="s">
        <v>2464</v>
      </c>
    </row>
    <row r="3797">
      <c r="A3797" s="1464">
        <v>4065.0</v>
      </c>
      <c r="B3797" s="1463" t="s">
        <v>7127</v>
      </c>
      <c r="C3797" s="1463" t="s">
        <v>7128</v>
      </c>
      <c r="D3797" s="1469">
        <v>45156.0</v>
      </c>
      <c r="E3797" s="1470" t="s">
        <v>7129</v>
      </c>
      <c r="F3797" s="1471">
        <v>9.63644545E8</v>
      </c>
      <c r="G3797" s="1471">
        <v>9.63644545E8</v>
      </c>
      <c r="H3797" s="1472" t="b">
        <v>1</v>
      </c>
      <c r="I3797" s="1468" t="s">
        <v>76</v>
      </c>
      <c r="J3797" s="1472" t="b">
        <v>1</v>
      </c>
      <c r="K3797" s="1468" t="s">
        <v>1077</v>
      </c>
      <c r="L3797" s="1471">
        <v>6.6618258585E10</v>
      </c>
      <c r="M3797" s="1463" t="s">
        <v>2464</v>
      </c>
      <c r="N3797" s="1463" t="s">
        <v>5046</v>
      </c>
      <c r="O3797" s="1463" t="s">
        <v>4945</v>
      </c>
      <c r="P3797" s="1463" t="s">
        <v>2464</v>
      </c>
    </row>
    <row r="3798">
      <c r="A3798" s="1464">
        <v>4066.0</v>
      </c>
      <c r="B3798" s="1463" t="s">
        <v>7131</v>
      </c>
      <c r="C3798" s="1463" t="s">
        <v>7132</v>
      </c>
      <c r="D3798" s="1469">
        <v>45166.0</v>
      </c>
      <c r="E3798" s="1470" t="s">
        <v>7133</v>
      </c>
      <c r="F3798" s="1471">
        <v>2.1052262E7</v>
      </c>
      <c r="G3798" s="1471">
        <v>2.1052262E7</v>
      </c>
      <c r="H3798" s="1472" t="b">
        <v>1</v>
      </c>
      <c r="I3798" s="1468" t="s">
        <v>76</v>
      </c>
      <c r="J3798" s="1472" t="b">
        <v>1</v>
      </c>
      <c r="K3798" s="1468" t="s">
        <v>1077</v>
      </c>
      <c r="L3798" s="1471">
        <v>6.6618258585E10</v>
      </c>
      <c r="M3798" s="1463" t="s">
        <v>2464</v>
      </c>
      <c r="N3798" s="1474"/>
      <c r="O3798" s="1463" t="s">
        <v>4938</v>
      </c>
      <c r="P3798" s="1463" t="s">
        <v>2464</v>
      </c>
    </row>
    <row r="3799">
      <c r="A3799" s="1464">
        <v>4067.0</v>
      </c>
      <c r="B3799" s="1463" t="s">
        <v>7134</v>
      </c>
      <c r="C3799" s="1463" t="s">
        <v>7135</v>
      </c>
      <c r="D3799" s="1469">
        <v>45166.0</v>
      </c>
      <c r="E3799" s="1470" t="s">
        <v>7136</v>
      </c>
      <c r="F3799" s="1471">
        <v>2.0061688E7</v>
      </c>
      <c r="G3799" s="1471">
        <v>2.0061688E7</v>
      </c>
      <c r="H3799" s="1472" t="b">
        <v>1</v>
      </c>
      <c r="I3799" s="1468" t="s">
        <v>76</v>
      </c>
      <c r="J3799" s="1472" t="b">
        <v>1</v>
      </c>
      <c r="K3799" s="1468" t="s">
        <v>1077</v>
      </c>
      <c r="L3799" s="1471">
        <v>6.6618258585E10</v>
      </c>
      <c r="M3799" s="1463" t="s">
        <v>2464</v>
      </c>
      <c r="N3799" s="1463" t="s">
        <v>4951</v>
      </c>
      <c r="O3799" s="1474"/>
      <c r="P3799" s="1463" t="s">
        <v>2464</v>
      </c>
    </row>
    <row r="3800">
      <c r="A3800" s="1464">
        <v>4068.0</v>
      </c>
      <c r="B3800" s="1463" t="s">
        <v>7137</v>
      </c>
      <c r="C3800" s="1463" t="s">
        <v>7137</v>
      </c>
      <c r="D3800" s="1469">
        <v>45160.0</v>
      </c>
      <c r="E3800" s="1470" t="s">
        <v>7138</v>
      </c>
      <c r="F3800" s="1471">
        <v>6.32215559E8</v>
      </c>
      <c r="G3800" s="1471">
        <v>6.32215559E8</v>
      </c>
      <c r="H3800" s="1472" t="b">
        <v>1</v>
      </c>
      <c r="I3800" s="1468" t="s">
        <v>263</v>
      </c>
      <c r="J3800" s="1472" t="b">
        <v>1</v>
      </c>
      <c r="K3800" s="1468" t="s">
        <v>1077</v>
      </c>
      <c r="L3800" s="1471">
        <v>6.6618258585E10</v>
      </c>
      <c r="M3800" s="1463" t="s">
        <v>2464</v>
      </c>
      <c r="N3800" s="1463" t="s">
        <v>5101</v>
      </c>
      <c r="O3800" s="1463" t="s">
        <v>4954</v>
      </c>
      <c r="P3800" s="1463" t="s">
        <v>2464</v>
      </c>
    </row>
    <row r="3801">
      <c r="A3801" s="1464">
        <v>4069.0</v>
      </c>
      <c r="B3801" s="1463" t="s">
        <v>7139</v>
      </c>
      <c r="C3801" s="1463" t="s">
        <v>7140</v>
      </c>
      <c r="D3801" s="1469">
        <v>45160.0</v>
      </c>
      <c r="E3801" s="1470" t="s">
        <v>7141</v>
      </c>
      <c r="F3801" s="1471">
        <v>7.7429E7</v>
      </c>
      <c r="G3801" s="1471">
        <v>7.7429E7</v>
      </c>
      <c r="H3801" s="1472" t="b">
        <v>1</v>
      </c>
      <c r="I3801" s="1468" t="s">
        <v>5691</v>
      </c>
      <c r="J3801" s="1472" t="b">
        <v>1</v>
      </c>
      <c r="K3801" s="1468" t="s">
        <v>4936</v>
      </c>
      <c r="L3801" s="1471">
        <v>6.6909921784E10</v>
      </c>
      <c r="M3801" s="1463" t="s">
        <v>2464</v>
      </c>
      <c r="N3801" s="1474"/>
      <c r="O3801" s="1463" t="s">
        <v>5061</v>
      </c>
      <c r="P3801" s="1463" t="s">
        <v>2464</v>
      </c>
    </row>
    <row r="3802" hidden="1">
      <c r="A3802" s="1464">
        <v>4070.0</v>
      </c>
      <c r="B3802" s="1463" t="s">
        <v>20426</v>
      </c>
      <c r="C3802" s="1463" t="s">
        <v>20427</v>
      </c>
      <c r="D3802" s="1469">
        <v>45161.0</v>
      </c>
      <c r="E3802" s="1470" t="s">
        <v>20428</v>
      </c>
      <c r="F3802" s="1471">
        <v>9.55041509E8</v>
      </c>
      <c r="G3802" s="1471">
        <v>9.55041509E8</v>
      </c>
      <c r="H3802" s="1472" t="b">
        <v>0</v>
      </c>
      <c r="I3802" s="1468" t="s">
        <v>76</v>
      </c>
      <c r="J3802" s="1472" t="b">
        <v>0</v>
      </c>
      <c r="K3802" s="1468" t="s">
        <v>1077</v>
      </c>
      <c r="L3802" s="1471">
        <v>6.6618258585E10</v>
      </c>
      <c r="M3802" s="1463" t="s">
        <v>2432</v>
      </c>
      <c r="N3802" s="1463" t="s">
        <v>4994</v>
      </c>
      <c r="O3802" s="1463" t="s">
        <v>4994</v>
      </c>
      <c r="P3802" s="1463" t="s">
        <v>2432</v>
      </c>
    </row>
    <row r="3803" hidden="1">
      <c r="A3803" s="1464">
        <v>4071.0</v>
      </c>
      <c r="B3803" s="1463" t="s">
        <v>20429</v>
      </c>
      <c r="C3803" s="1463" t="s">
        <v>20430</v>
      </c>
      <c r="D3803" s="1469">
        <v>45161.0</v>
      </c>
      <c r="E3803" s="1470" t="s">
        <v>20431</v>
      </c>
      <c r="F3803" s="1471">
        <v>8.89322859E8</v>
      </c>
      <c r="G3803" s="1471">
        <v>8.89322859E8</v>
      </c>
      <c r="H3803" s="1472" t="b">
        <v>0</v>
      </c>
      <c r="I3803" s="1468" t="s">
        <v>76</v>
      </c>
      <c r="J3803" s="1472" t="b">
        <v>0</v>
      </c>
      <c r="K3803" s="1468" t="s">
        <v>1077</v>
      </c>
      <c r="L3803" s="1471">
        <v>6.6618258585E10</v>
      </c>
      <c r="M3803" s="1463" t="s">
        <v>2432</v>
      </c>
      <c r="N3803" s="1463" t="s">
        <v>5213</v>
      </c>
      <c r="O3803" s="1463" t="s">
        <v>5213</v>
      </c>
      <c r="P3803" s="1463" t="s">
        <v>2432</v>
      </c>
    </row>
    <row r="3804" hidden="1">
      <c r="A3804" s="1464">
        <v>4072.0</v>
      </c>
      <c r="B3804" s="1463" t="s">
        <v>20432</v>
      </c>
      <c r="C3804" s="1463" t="s">
        <v>20433</v>
      </c>
      <c r="D3804" s="1469">
        <v>45162.0</v>
      </c>
      <c r="E3804" s="1470" t="s">
        <v>20434</v>
      </c>
      <c r="F3804" s="1471">
        <v>9.68715545E8</v>
      </c>
      <c r="G3804" s="1471">
        <v>9.68715545E8</v>
      </c>
      <c r="H3804" s="1472" t="b">
        <v>0</v>
      </c>
      <c r="I3804" s="1468" t="s">
        <v>76</v>
      </c>
      <c r="J3804" s="1472" t="b">
        <v>0</v>
      </c>
      <c r="K3804" s="1468" t="s">
        <v>1204</v>
      </c>
      <c r="L3804" s="1471">
        <v>6.6839565594E10</v>
      </c>
      <c r="M3804" s="1463" t="s">
        <v>2432</v>
      </c>
      <c r="N3804" s="1463" t="s">
        <v>5235</v>
      </c>
      <c r="O3804" s="1463" t="s">
        <v>5235</v>
      </c>
      <c r="P3804" s="1463" t="s">
        <v>8324</v>
      </c>
    </row>
    <row r="3805" hidden="1">
      <c r="A3805" s="1464">
        <v>4073.0</v>
      </c>
      <c r="B3805" s="1463" t="s">
        <v>20435</v>
      </c>
      <c r="C3805" s="1463" t="s">
        <v>20436</v>
      </c>
      <c r="D3805" s="1469">
        <v>45162.0</v>
      </c>
      <c r="E3805" s="1470" t="s">
        <v>20437</v>
      </c>
      <c r="F3805" s="1471">
        <v>9.62194258E8</v>
      </c>
      <c r="G3805" s="1471">
        <v>9.62194258E8</v>
      </c>
      <c r="H3805" s="1472" t="b">
        <v>0</v>
      </c>
      <c r="I3805" s="1468" t="s">
        <v>76</v>
      </c>
      <c r="J3805" s="1472" t="b">
        <v>0</v>
      </c>
      <c r="K3805" s="1468" t="s">
        <v>1204</v>
      </c>
      <c r="L3805" s="1471">
        <v>6.6839565594E10</v>
      </c>
      <c r="M3805" s="1463" t="s">
        <v>2432</v>
      </c>
      <c r="N3805" s="1463" t="s">
        <v>4930</v>
      </c>
      <c r="O3805" s="1463" t="s">
        <v>4954</v>
      </c>
      <c r="P3805" s="1463" t="s">
        <v>2432</v>
      </c>
    </row>
    <row r="3806">
      <c r="A3806" s="1464">
        <v>4074.0</v>
      </c>
      <c r="B3806" s="1463" t="s">
        <v>7143</v>
      </c>
      <c r="C3806" s="1463" t="s">
        <v>7143</v>
      </c>
      <c r="D3806" s="1469">
        <v>45166.0</v>
      </c>
      <c r="E3806" s="1470" t="s">
        <v>7144</v>
      </c>
      <c r="F3806" s="1471">
        <v>9.67473705E8</v>
      </c>
      <c r="G3806" s="1471">
        <v>9.67473705E8</v>
      </c>
      <c r="H3806" s="1472" t="b">
        <v>1</v>
      </c>
      <c r="I3806" s="1468" t="s">
        <v>76</v>
      </c>
      <c r="J3806" s="1472" t="b">
        <v>1</v>
      </c>
      <c r="K3806" s="1468" t="s">
        <v>5142</v>
      </c>
      <c r="L3806" s="1471">
        <v>6.620964333E9</v>
      </c>
      <c r="M3806" s="1463" t="s">
        <v>2464</v>
      </c>
      <c r="N3806" s="1463" t="s">
        <v>5740</v>
      </c>
      <c r="O3806" s="1463" t="s">
        <v>5633</v>
      </c>
      <c r="P3806" s="1463" t="s">
        <v>2464</v>
      </c>
    </row>
    <row r="3807" hidden="1">
      <c r="A3807" s="1464">
        <v>4075.0</v>
      </c>
      <c r="B3807" s="1463" t="s">
        <v>20438</v>
      </c>
      <c r="C3807" s="1463" t="s">
        <v>20438</v>
      </c>
      <c r="D3807" s="1469">
        <v>45168.0</v>
      </c>
      <c r="E3807" s="1470" t="s">
        <v>20439</v>
      </c>
      <c r="F3807" s="1471">
        <v>8.04242695E8</v>
      </c>
      <c r="G3807" s="1471">
        <v>8.04242695E8</v>
      </c>
      <c r="H3807" s="1472" t="b">
        <v>0</v>
      </c>
      <c r="I3807" s="1468" t="s">
        <v>76</v>
      </c>
      <c r="J3807" s="1472" t="b">
        <v>0</v>
      </c>
      <c r="K3807" s="1468" t="s">
        <v>4936</v>
      </c>
      <c r="L3807" s="1471">
        <v>6.6909921784E10</v>
      </c>
      <c r="M3807" s="1463" t="s">
        <v>2437</v>
      </c>
      <c r="N3807" s="1463" t="s">
        <v>4931</v>
      </c>
      <c r="O3807" s="1463" t="s">
        <v>4931</v>
      </c>
      <c r="P3807" s="1463" t="s">
        <v>20440</v>
      </c>
    </row>
    <row r="3808" hidden="1">
      <c r="A3808" s="1464">
        <v>4076.0</v>
      </c>
      <c r="B3808" s="1463" t="s">
        <v>20441</v>
      </c>
      <c r="C3808" s="1463" t="s">
        <v>20441</v>
      </c>
      <c r="D3808" s="1469">
        <v>45168.0</v>
      </c>
      <c r="E3808" s="1470" t="s">
        <v>20442</v>
      </c>
      <c r="F3808" s="1471">
        <v>8.66249414E8</v>
      </c>
      <c r="G3808" s="1471">
        <v>8.66249414E8</v>
      </c>
      <c r="H3808" s="1472" t="b">
        <v>0</v>
      </c>
      <c r="I3808" s="1468" t="s">
        <v>76</v>
      </c>
      <c r="J3808" s="1472" t="b">
        <v>0</v>
      </c>
      <c r="K3808" s="1468" t="s">
        <v>7903</v>
      </c>
      <c r="L3808" s="1471">
        <v>6.6851439483E10</v>
      </c>
      <c r="M3808" s="1463" t="s">
        <v>2426</v>
      </c>
      <c r="N3808" s="1463" t="s">
        <v>5370</v>
      </c>
      <c r="O3808" s="1463" t="s">
        <v>5370</v>
      </c>
      <c r="P3808" s="1463" t="s">
        <v>2426</v>
      </c>
    </row>
    <row r="3809">
      <c r="A3809" s="1464">
        <v>4077.0</v>
      </c>
      <c r="B3809" s="1463" t="s">
        <v>2714</v>
      </c>
      <c r="C3809" s="1463" t="s">
        <v>2714</v>
      </c>
      <c r="D3809" s="1469">
        <v>45170.0</v>
      </c>
      <c r="E3809" s="1470" t="s">
        <v>7145</v>
      </c>
      <c r="F3809" s="1471">
        <v>6.22438237E8</v>
      </c>
      <c r="G3809" s="1471">
        <v>6.22438237E8</v>
      </c>
      <c r="H3809" s="1472" t="b">
        <v>1</v>
      </c>
      <c r="I3809" s="1468" t="s">
        <v>76</v>
      </c>
      <c r="J3809" s="1472" t="b">
        <v>1</v>
      </c>
      <c r="K3809" s="1468" t="s">
        <v>4936</v>
      </c>
      <c r="L3809" s="1471">
        <v>6.6909921784E10</v>
      </c>
      <c r="M3809" s="1463" t="s">
        <v>2476</v>
      </c>
      <c r="N3809" s="1463" t="s">
        <v>5212</v>
      </c>
      <c r="O3809" s="1474"/>
      <c r="P3809" s="1463" t="s">
        <v>5744</v>
      </c>
    </row>
    <row r="3810" hidden="1">
      <c r="A3810" s="1464">
        <v>4078.0</v>
      </c>
      <c r="B3810" s="1463" t="s">
        <v>20443</v>
      </c>
      <c r="C3810" s="1463" t="s">
        <v>20443</v>
      </c>
      <c r="D3810" s="1469">
        <v>45169.0</v>
      </c>
      <c r="E3810" s="1470" t="s">
        <v>20444</v>
      </c>
      <c r="F3810" s="1471">
        <v>3.8255888E7</v>
      </c>
      <c r="G3810" s="1471">
        <v>3.8255888E7</v>
      </c>
      <c r="H3810" s="1472" t="b">
        <v>0</v>
      </c>
      <c r="I3810" s="1468" t="s">
        <v>263</v>
      </c>
      <c r="J3810" s="1472" t="b">
        <v>1</v>
      </c>
      <c r="K3810" s="1468" t="s">
        <v>5142</v>
      </c>
      <c r="L3810" s="1471">
        <v>6.620964333E9</v>
      </c>
      <c r="M3810" s="1463" t="s">
        <v>2426</v>
      </c>
      <c r="N3810" s="1463" t="s">
        <v>263</v>
      </c>
      <c r="O3810" s="1463" t="s">
        <v>263</v>
      </c>
      <c r="P3810" s="1463" t="s">
        <v>2426</v>
      </c>
    </row>
    <row r="3811" hidden="1">
      <c r="A3811" s="1464">
        <v>4079.0</v>
      </c>
      <c r="B3811" s="1463" t="s">
        <v>20445</v>
      </c>
      <c r="C3811" s="1463" t="s">
        <v>20446</v>
      </c>
      <c r="D3811" s="1469">
        <v>45215.0</v>
      </c>
      <c r="E3811" s="1470" t="s">
        <v>20447</v>
      </c>
      <c r="F3811" s="1471">
        <v>6.29286365E8</v>
      </c>
      <c r="G3811" s="1471">
        <v>6.29286365E8</v>
      </c>
      <c r="H3811" s="1472" t="b">
        <v>0</v>
      </c>
      <c r="I3811" s="1468" t="s">
        <v>76</v>
      </c>
      <c r="J3811" s="1472" t="b">
        <v>0</v>
      </c>
      <c r="K3811" s="1468" t="s">
        <v>5142</v>
      </c>
      <c r="L3811" s="1471">
        <v>6.620964333E9</v>
      </c>
      <c r="M3811" s="1463" t="s">
        <v>2432</v>
      </c>
      <c r="N3811" s="1463" t="s">
        <v>5213</v>
      </c>
      <c r="O3811" s="1463" t="s">
        <v>5213</v>
      </c>
      <c r="P3811" s="1463" t="s">
        <v>2432</v>
      </c>
    </row>
    <row r="3812">
      <c r="A3812" s="1464">
        <v>4080.0</v>
      </c>
      <c r="B3812" s="1463" t="s">
        <v>7146</v>
      </c>
      <c r="C3812" s="1463" t="s">
        <v>7147</v>
      </c>
      <c r="D3812" s="1469">
        <v>45180.0</v>
      </c>
      <c r="E3812" s="1470" t="s">
        <v>7148</v>
      </c>
      <c r="F3812" s="1471">
        <v>9.9053181E8</v>
      </c>
      <c r="G3812" s="1471">
        <v>9.9053181E8</v>
      </c>
      <c r="H3812" s="1472" t="b">
        <v>1</v>
      </c>
      <c r="I3812" s="1468" t="s">
        <v>76</v>
      </c>
      <c r="J3812" s="1472" t="b">
        <v>1</v>
      </c>
      <c r="K3812" s="1468" t="s">
        <v>5142</v>
      </c>
      <c r="L3812" s="1471">
        <v>6.620964333E9</v>
      </c>
      <c r="M3812" s="1463" t="s">
        <v>2464</v>
      </c>
      <c r="N3812" s="1463" t="s">
        <v>4951</v>
      </c>
      <c r="O3812" s="1463" t="s">
        <v>4951</v>
      </c>
      <c r="P3812" s="1463" t="s">
        <v>5285</v>
      </c>
    </row>
    <row r="3813">
      <c r="A3813" s="1464">
        <v>4081.0</v>
      </c>
      <c r="B3813" s="1463" t="s">
        <v>7149</v>
      </c>
      <c r="C3813" s="1463" t="s">
        <v>7149</v>
      </c>
      <c r="D3813" s="1469">
        <v>45169.0</v>
      </c>
      <c r="E3813" s="1470" t="s">
        <v>7150</v>
      </c>
      <c r="F3813" s="1471">
        <v>3.8419419E7</v>
      </c>
      <c r="G3813" s="1471">
        <v>3.8419419E7</v>
      </c>
      <c r="H3813" s="1472" t="b">
        <v>1</v>
      </c>
      <c r="I3813" s="1468" t="s">
        <v>263</v>
      </c>
      <c r="J3813" s="1472" t="b">
        <v>1</v>
      </c>
      <c r="K3813" s="1468" t="s">
        <v>1077</v>
      </c>
      <c r="L3813" s="1471">
        <v>6.6618258585E10</v>
      </c>
      <c r="M3813" s="1463" t="s">
        <v>2659</v>
      </c>
      <c r="N3813" s="1474"/>
      <c r="O3813" s="1463" t="s">
        <v>5061</v>
      </c>
      <c r="P3813" s="1463" t="s">
        <v>2659</v>
      </c>
    </row>
    <row r="3814">
      <c r="A3814" s="1464">
        <v>4082.0</v>
      </c>
      <c r="B3814" s="1463" t="s">
        <v>7151</v>
      </c>
      <c r="C3814" s="1463" t="s">
        <v>7151</v>
      </c>
      <c r="D3814" s="1469">
        <v>45169.0</v>
      </c>
      <c r="E3814" s="1470" t="s">
        <v>7152</v>
      </c>
      <c r="F3814" s="1471">
        <v>3.8419419E7</v>
      </c>
      <c r="G3814" s="1471">
        <v>3.8419419E7</v>
      </c>
      <c r="H3814" s="1472" t="b">
        <v>1</v>
      </c>
      <c r="I3814" s="1468" t="s">
        <v>263</v>
      </c>
      <c r="J3814" s="1472" t="b">
        <v>1</v>
      </c>
      <c r="K3814" s="1468" t="s">
        <v>1077</v>
      </c>
      <c r="L3814" s="1471">
        <v>6.6618258585E10</v>
      </c>
      <c r="M3814" s="1463" t="s">
        <v>2464</v>
      </c>
      <c r="N3814" s="1463" t="s">
        <v>4951</v>
      </c>
      <c r="O3814" s="1463" t="s">
        <v>4951</v>
      </c>
      <c r="P3814" s="1463" t="s">
        <v>5285</v>
      </c>
    </row>
    <row r="3815" hidden="1">
      <c r="A3815" s="1464">
        <v>4083.0</v>
      </c>
      <c r="B3815" s="1463" t="s">
        <v>20448</v>
      </c>
      <c r="C3815" s="1463" t="s">
        <v>20449</v>
      </c>
      <c r="D3815" s="1469">
        <v>45169.0</v>
      </c>
      <c r="E3815" s="1470" t="s">
        <v>20450</v>
      </c>
      <c r="F3815" s="1471">
        <v>3.8418418E7</v>
      </c>
      <c r="G3815" s="1471">
        <v>3.8418418E7</v>
      </c>
      <c r="H3815" s="1472" t="b">
        <v>0</v>
      </c>
      <c r="I3815" s="1468" t="s">
        <v>263</v>
      </c>
      <c r="J3815" s="1472" t="b">
        <v>0</v>
      </c>
      <c r="K3815" s="1468" t="s">
        <v>5142</v>
      </c>
      <c r="L3815" s="1471">
        <v>6.620964333E9</v>
      </c>
      <c r="M3815" s="1463" t="s">
        <v>2464</v>
      </c>
      <c r="N3815" s="1463" t="s">
        <v>263</v>
      </c>
      <c r="O3815" s="1463" t="s">
        <v>263</v>
      </c>
      <c r="P3815" s="1463" t="s">
        <v>2464</v>
      </c>
    </row>
    <row r="3816" hidden="1">
      <c r="A3816" s="1464">
        <v>4084.0</v>
      </c>
      <c r="B3816" s="1463" t="s">
        <v>20451</v>
      </c>
      <c r="C3816" s="1463" t="s">
        <v>20452</v>
      </c>
      <c r="D3816" s="1469">
        <v>45173.0</v>
      </c>
      <c r="E3816" s="1470" t="s">
        <v>20453</v>
      </c>
      <c r="F3816" s="1471">
        <v>6.42469555E8</v>
      </c>
      <c r="G3816" s="1471">
        <v>6.42469555E8</v>
      </c>
      <c r="H3816" s="1472" t="b">
        <v>0</v>
      </c>
      <c r="I3816" s="1468" t="s">
        <v>76</v>
      </c>
      <c r="J3816" s="1472" t="b">
        <v>0</v>
      </c>
      <c r="K3816" s="1468" t="s">
        <v>7903</v>
      </c>
      <c r="L3816" s="1471">
        <v>6.6851439483E10</v>
      </c>
      <c r="M3816" s="1463" t="s">
        <v>2432</v>
      </c>
      <c r="N3816" s="1463" t="s">
        <v>5235</v>
      </c>
      <c r="O3816" s="1463" t="s">
        <v>5235</v>
      </c>
      <c r="P3816" s="1463" t="s">
        <v>2432</v>
      </c>
    </row>
    <row r="3817">
      <c r="A3817" s="1464">
        <v>4085.0</v>
      </c>
      <c r="B3817" s="1463" t="s">
        <v>7153</v>
      </c>
      <c r="C3817" s="1463" t="s">
        <v>7154</v>
      </c>
      <c r="D3817" s="1469">
        <v>45173.0</v>
      </c>
      <c r="E3817" s="1470" t="s">
        <v>7155</v>
      </c>
      <c r="F3817" s="1471">
        <v>6.42469555E8</v>
      </c>
      <c r="G3817" s="1471">
        <v>6.42469555E8</v>
      </c>
      <c r="H3817" s="1472" t="b">
        <v>1</v>
      </c>
      <c r="I3817" s="1468" t="s">
        <v>76</v>
      </c>
      <c r="J3817" s="1472" t="b">
        <v>1</v>
      </c>
      <c r="K3817" s="1468" t="s">
        <v>4929</v>
      </c>
      <c r="L3817" s="1475">
        <v>6.69232E15</v>
      </c>
      <c r="M3817" s="1463" t="s">
        <v>2476</v>
      </c>
      <c r="N3817" s="1463" t="s">
        <v>5006</v>
      </c>
      <c r="O3817" s="1463" t="s">
        <v>4931</v>
      </c>
      <c r="P3817" s="1463" t="s">
        <v>5760</v>
      </c>
    </row>
    <row r="3818">
      <c r="A3818" s="1464">
        <v>4086.0</v>
      </c>
      <c r="B3818" s="1463" t="s">
        <v>7156</v>
      </c>
      <c r="C3818" s="1463" t="s">
        <v>7157</v>
      </c>
      <c r="D3818" s="1469">
        <v>45173.0</v>
      </c>
      <c r="E3818" s="1470" t="s">
        <v>7158</v>
      </c>
      <c r="F3818" s="1471">
        <v>6.42469555E8</v>
      </c>
      <c r="G3818" s="1471">
        <v>6.42469555E8</v>
      </c>
      <c r="H3818" s="1472" t="b">
        <v>1</v>
      </c>
      <c r="I3818" s="1468" t="s">
        <v>76</v>
      </c>
      <c r="J3818" s="1472" t="b">
        <v>1</v>
      </c>
      <c r="K3818" s="1468" t="s">
        <v>4929</v>
      </c>
      <c r="L3818" s="1475">
        <v>6.69232E15</v>
      </c>
      <c r="M3818" s="1463" t="s">
        <v>2659</v>
      </c>
      <c r="N3818" s="1474"/>
      <c r="O3818" s="1474"/>
      <c r="P3818" s="1463" t="s">
        <v>5183</v>
      </c>
    </row>
    <row r="3819" hidden="1">
      <c r="A3819" s="1464">
        <v>4087.0</v>
      </c>
      <c r="B3819" s="1463" t="s">
        <v>20454</v>
      </c>
      <c r="C3819" s="1463" t="s">
        <v>20455</v>
      </c>
      <c r="D3819" s="1469">
        <v>45173.0</v>
      </c>
      <c r="E3819" s="1470" t="s">
        <v>20456</v>
      </c>
      <c r="F3819" s="1471">
        <v>6.42469555E8</v>
      </c>
      <c r="G3819" s="1471">
        <v>6.42469555E8</v>
      </c>
      <c r="H3819" s="1472" t="b">
        <v>0</v>
      </c>
      <c r="I3819" s="1468" t="s">
        <v>76</v>
      </c>
      <c r="J3819" s="1472" t="b">
        <v>0</v>
      </c>
      <c r="K3819" s="1468" t="s">
        <v>7903</v>
      </c>
      <c r="L3819" s="1471">
        <v>6.6851439483E10</v>
      </c>
      <c r="M3819" s="1463" t="s">
        <v>2432</v>
      </c>
      <c r="N3819" s="1463" t="s">
        <v>5037</v>
      </c>
      <c r="O3819" s="1463" t="s">
        <v>5037</v>
      </c>
      <c r="P3819" s="1463" t="s">
        <v>2432</v>
      </c>
    </row>
    <row r="3820">
      <c r="A3820" s="1464">
        <v>4088.0</v>
      </c>
      <c r="B3820" s="1463" t="s">
        <v>7159</v>
      </c>
      <c r="C3820" s="1463" t="s">
        <v>7160</v>
      </c>
      <c r="D3820" s="1469">
        <v>45174.0</v>
      </c>
      <c r="E3820" s="1470" t="s">
        <v>7161</v>
      </c>
      <c r="F3820" s="1471">
        <v>6.47212646E8</v>
      </c>
      <c r="G3820" s="1471">
        <v>6.47212646E8</v>
      </c>
      <c r="H3820" s="1472" t="b">
        <v>1</v>
      </c>
      <c r="I3820" s="1468" t="s">
        <v>76</v>
      </c>
      <c r="J3820" s="1472" t="b">
        <v>1</v>
      </c>
      <c r="K3820" s="1468" t="s">
        <v>1077</v>
      </c>
      <c r="L3820" s="1471">
        <v>6.6618258585E10</v>
      </c>
      <c r="M3820" s="1463" t="s">
        <v>2937</v>
      </c>
      <c r="N3820" s="1463" t="s">
        <v>5284</v>
      </c>
      <c r="O3820" s="1463" t="s">
        <v>5061</v>
      </c>
      <c r="P3820" s="1463" t="s">
        <v>5769</v>
      </c>
    </row>
    <row r="3821">
      <c r="A3821" s="1464">
        <v>4089.0</v>
      </c>
      <c r="B3821" s="1463" t="s">
        <v>2775</v>
      </c>
      <c r="C3821" s="1463" t="s">
        <v>7162</v>
      </c>
      <c r="D3821" s="1469">
        <v>45174.0</v>
      </c>
      <c r="E3821" s="1470" t="s">
        <v>7163</v>
      </c>
      <c r="F3821" s="1471">
        <v>9.22861756E8</v>
      </c>
      <c r="G3821" s="1471">
        <v>9.22861756E8</v>
      </c>
      <c r="H3821" s="1472" t="b">
        <v>1</v>
      </c>
      <c r="I3821" s="1468" t="s">
        <v>76</v>
      </c>
      <c r="J3821" s="1472" t="b">
        <v>1</v>
      </c>
      <c r="K3821" s="1468" t="s">
        <v>1077</v>
      </c>
      <c r="L3821" s="1471">
        <v>6.6618258585E10</v>
      </c>
      <c r="M3821" s="1463" t="s">
        <v>2426</v>
      </c>
      <c r="O3821" s="1463" t="s">
        <v>5773</v>
      </c>
      <c r="P3821" s="1463" t="s">
        <v>2426</v>
      </c>
    </row>
    <row r="3822" hidden="1">
      <c r="A3822" s="1464">
        <v>4090.0</v>
      </c>
      <c r="B3822" s="1463" t="s">
        <v>20457</v>
      </c>
      <c r="C3822" s="1463" t="s">
        <v>20458</v>
      </c>
      <c r="D3822" s="1469">
        <v>45174.0</v>
      </c>
      <c r="E3822" s="1470" t="s">
        <v>20459</v>
      </c>
      <c r="F3822" s="1475">
        <v>6.60961E11</v>
      </c>
      <c r="G3822" s="1475">
        <v>6.60998E11</v>
      </c>
      <c r="H3822" s="1472" t="b">
        <v>0</v>
      </c>
      <c r="I3822" s="1468" t="s">
        <v>76</v>
      </c>
      <c r="J3822" s="1472" t="b">
        <v>0</v>
      </c>
      <c r="K3822" s="1473"/>
      <c r="L3822" s="1473"/>
      <c r="M3822" s="1463" t="s">
        <v>2464</v>
      </c>
      <c r="N3822" s="1474"/>
      <c r="O3822" s="1474"/>
      <c r="P3822" s="1463" t="s">
        <v>2464</v>
      </c>
    </row>
    <row r="3823">
      <c r="A3823" s="1464">
        <v>4091.0</v>
      </c>
      <c r="B3823" s="1463" t="s">
        <v>7164</v>
      </c>
      <c r="C3823" s="1463" t="s">
        <v>7164</v>
      </c>
      <c r="D3823" s="1469">
        <v>45177.0</v>
      </c>
      <c r="E3823" s="1470" t="s">
        <v>7165</v>
      </c>
      <c r="F3823" s="1471">
        <v>8.1579119E8</v>
      </c>
      <c r="G3823" s="1471">
        <v>8.1579119E8</v>
      </c>
      <c r="H3823" s="1472" t="b">
        <v>1</v>
      </c>
      <c r="I3823" s="1468" t="s">
        <v>76</v>
      </c>
      <c r="J3823" s="1472" t="b">
        <v>1</v>
      </c>
      <c r="K3823" s="1468" t="s">
        <v>1077</v>
      </c>
      <c r="L3823" s="1471">
        <v>6.6618258585E10</v>
      </c>
      <c r="M3823" s="1463" t="s">
        <v>2426</v>
      </c>
      <c r="N3823" s="1463" t="s">
        <v>5086</v>
      </c>
      <c r="O3823" s="1463" t="s">
        <v>5065</v>
      </c>
      <c r="P3823" s="1463" t="s">
        <v>5776</v>
      </c>
    </row>
    <row r="3824" hidden="1">
      <c r="A3824" s="1464">
        <v>4092.0</v>
      </c>
      <c r="B3824" s="1463" t="s">
        <v>20460</v>
      </c>
      <c r="C3824" s="1463" t="s">
        <v>20461</v>
      </c>
      <c r="D3824" s="1469">
        <v>45191.0</v>
      </c>
      <c r="E3824" s="1470" t="s">
        <v>20462</v>
      </c>
      <c r="F3824" s="1471">
        <v>3.3251699E7</v>
      </c>
      <c r="G3824" s="1471">
        <v>3.3251699E7</v>
      </c>
      <c r="H3824" s="1472" t="b">
        <v>0</v>
      </c>
      <c r="I3824" s="1468" t="s">
        <v>263</v>
      </c>
      <c r="J3824" s="1472" t="b">
        <v>0</v>
      </c>
      <c r="K3824" s="1468" t="s">
        <v>5142</v>
      </c>
      <c r="L3824" s="1471">
        <v>6.620964333E9</v>
      </c>
      <c r="M3824" s="1463" t="s">
        <v>2426</v>
      </c>
      <c r="N3824" s="1463" t="s">
        <v>263</v>
      </c>
      <c r="O3824" s="1463" t="s">
        <v>263</v>
      </c>
      <c r="P3824" s="1463" t="s">
        <v>5801</v>
      </c>
    </row>
    <row r="3825">
      <c r="A3825" s="1464">
        <v>4093.0</v>
      </c>
      <c r="B3825" s="1463" t="s">
        <v>7167</v>
      </c>
      <c r="C3825" s="1463" t="s">
        <v>7168</v>
      </c>
      <c r="D3825" s="1469">
        <v>45183.0</v>
      </c>
      <c r="E3825" s="1470" t="s">
        <v>7169</v>
      </c>
      <c r="F3825" s="1471">
        <v>3.8418419E7</v>
      </c>
      <c r="G3825" s="1471">
        <v>3.8418419E7</v>
      </c>
      <c r="H3825" s="1472" t="b">
        <v>1</v>
      </c>
      <c r="I3825" s="1468" t="s">
        <v>263</v>
      </c>
      <c r="J3825" s="1472" t="b">
        <v>1</v>
      </c>
      <c r="K3825" s="1468" t="s">
        <v>5142</v>
      </c>
      <c r="L3825" s="1471">
        <v>6.620964333E9</v>
      </c>
      <c r="M3825" s="1463" t="s">
        <v>2937</v>
      </c>
      <c r="N3825" s="1463" t="s">
        <v>5196</v>
      </c>
      <c r="O3825" s="1463" t="s">
        <v>5780</v>
      </c>
      <c r="P3825" s="1463" t="s">
        <v>2937</v>
      </c>
    </row>
    <row r="3826">
      <c r="A3826" s="1464">
        <v>4094.0</v>
      </c>
      <c r="B3826" s="1463" t="s">
        <v>7170</v>
      </c>
      <c r="C3826" s="1463" t="s">
        <v>7171</v>
      </c>
      <c r="D3826" s="1469">
        <v>45183.0</v>
      </c>
      <c r="E3826" s="1470" t="s">
        <v>7172</v>
      </c>
      <c r="F3826" s="1471">
        <v>6.41158902E8</v>
      </c>
      <c r="G3826" s="1471">
        <v>6.41158902E8</v>
      </c>
      <c r="H3826" s="1472" t="b">
        <v>1</v>
      </c>
      <c r="I3826" s="1468" t="s">
        <v>7173</v>
      </c>
      <c r="J3826" s="1472" t="b">
        <v>1</v>
      </c>
      <c r="K3826" s="1468" t="s">
        <v>5142</v>
      </c>
      <c r="L3826" s="1471">
        <v>6.620964333E9</v>
      </c>
      <c r="M3826" s="1463" t="s">
        <v>2937</v>
      </c>
      <c r="N3826" s="1463" t="s">
        <v>5101</v>
      </c>
      <c r="O3826" s="1463" t="s">
        <v>4954</v>
      </c>
      <c r="P3826" s="1463" t="s">
        <v>2937</v>
      </c>
    </row>
    <row r="3827" hidden="1">
      <c r="A3827" s="1464">
        <v>4095.0</v>
      </c>
      <c r="B3827" s="1463" t="s">
        <v>20463</v>
      </c>
      <c r="C3827" s="1463" t="s">
        <v>20464</v>
      </c>
      <c r="D3827" s="1469">
        <v>45190.0</v>
      </c>
      <c r="E3827" s="1470" t="s">
        <v>20465</v>
      </c>
      <c r="F3827" s="1471">
        <v>2.3023333E7</v>
      </c>
      <c r="G3827" s="1471">
        <v>2.3023333E7</v>
      </c>
      <c r="H3827" s="1472" t="b">
        <v>0</v>
      </c>
      <c r="I3827" s="1468" t="s">
        <v>76</v>
      </c>
      <c r="J3827" s="1472" t="b">
        <v>0</v>
      </c>
      <c r="K3827" s="1468" t="s">
        <v>6480</v>
      </c>
      <c r="L3827" s="1471">
        <v>6.6647253923E10</v>
      </c>
      <c r="M3827" s="1463" t="s">
        <v>2426</v>
      </c>
      <c r="N3827" s="1463" t="s">
        <v>4937</v>
      </c>
      <c r="O3827" s="1474"/>
      <c r="P3827" s="1463" t="s">
        <v>2426</v>
      </c>
    </row>
    <row r="3828">
      <c r="A3828" s="1464">
        <v>4096.0</v>
      </c>
      <c r="B3828" s="1463" t="s">
        <v>3400</v>
      </c>
      <c r="C3828" s="1463" t="s">
        <v>7174</v>
      </c>
      <c r="D3828" s="1469">
        <v>45188.0</v>
      </c>
      <c r="E3828" s="1470" t="s">
        <v>7175</v>
      </c>
      <c r="F3828" s="1471">
        <v>2.0094999E7</v>
      </c>
      <c r="G3828" s="1471">
        <v>2.0094999E7</v>
      </c>
      <c r="H3828" s="1472" t="b">
        <v>1</v>
      </c>
      <c r="I3828" s="1468" t="s">
        <v>76</v>
      </c>
      <c r="J3828" s="1472" t="b">
        <v>1</v>
      </c>
      <c r="K3828" s="1468" t="s">
        <v>4929</v>
      </c>
      <c r="L3828" s="1475">
        <v>6.69232E15</v>
      </c>
      <c r="M3828" s="1463" t="s">
        <v>2464</v>
      </c>
      <c r="N3828" s="1474"/>
      <c r="O3828" s="1463" t="s">
        <v>5712</v>
      </c>
      <c r="P3828" s="1463" t="s">
        <v>2464</v>
      </c>
    </row>
    <row r="3829">
      <c r="A3829" s="1464">
        <v>4097.0</v>
      </c>
      <c r="B3829" s="1463" t="s">
        <v>7176</v>
      </c>
      <c r="C3829" s="1463" t="s">
        <v>7177</v>
      </c>
      <c r="D3829" s="1469">
        <v>45188.0</v>
      </c>
      <c r="E3829" s="1470" t="s">
        <v>7178</v>
      </c>
      <c r="F3829" s="1471">
        <v>2.0094999E7</v>
      </c>
      <c r="G3829" s="1471">
        <v>2.0094999E7</v>
      </c>
      <c r="H3829" s="1472" t="b">
        <v>1</v>
      </c>
      <c r="I3829" s="1468" t="s">
        <v>76</v>
      </c>
      <c r="J3829" s="1472" t="b">
        <v>1</v>
      </c>
      <c r="K3829" s="1468" t="s">
        <v>4929</v>
      </c>
      <c r="L3829" s="1475">
        <v>6.69232E15</v>
      </c>
      <c r="M3829" s="1463" t="s">
        <v>2464</v>
      </c>
      <c r="N3829" s="1463" t="s">
        <v>5164</v>
      </c>
      <c r="O3829" s="1463" t="s">
        <v>5307</v>
      </c>
      <c r="P3829" s="1463" t="s">
        <v>2464</v>
      </c>
    </row>
    <row r="3830">
      <c r="A3830" s="1464">
        <v>4098.0</v>
      </c>
      <c r="B3830" s="1463" t="s">
        <v>7179</v>
      </c>
      <c r="C3830" s="1463" t="s">
        <v>7180</v>
      </c>
      <c r="D3830" s="1469">
        <v>45804.0</v>
      </c>
      <c r="E3830" s="1470" t="s">
        <v>7181</v>
      </c>
      <c r="F3830" s="1471">
        <v>2.1183641E7</v>
      </c>
      <c r="G3830" s="1471">
        <v>2.1183641E7</v>
      </c>
      <c r="H3830" s="1472" t="b">
        <v>1</v>
      </c>
      <c r="I3830" s="1468" t="s">
        <v>76</v>
      </c>
      <c r="J3830" s="1472" t="b">
        <v>1</v>
      </c>
      <c r="K3830" s="1468" t="s">
        <v>4929</v>
      </c>
      <c r="L3830" s="1475">
        <v>6.69232E15</v>
      </c>
      <c r="M3830" s="1463" t="s">
        <v>2426</v>
      </c>
      <c r="N3830" s="1463" t="s">
        <v>5065</v>
      </c>
      <c r="O3830" s="1463" t="s">
        <v>5065</v>
      </c>
      <c r="P3830" s="1463" t="s">
        <v>5810</v>
      </c>
    </row>
    <row r="3831" hidden="1">
      <c r="A3831" s="1464">
        <v>4099.0</v>
      </c>
      <c r="B3831" s="1463" t="s">
        <v>20466</v>
      </c>
      <c r="C3831" s="1463" t="s">
        <v>20466</v>
      </c>
      <c r="D3831" s="1469">
        <v>45190.0</v>
      </c>
      <c r="E3831" s="1470" t="s">
        <v>20467</v>
      </c>
      <c r="F3831" s="1471">
        <v>8.38846445E8</v>
      </c>
      <c r="G3831" s="1471">
        <v>8.38846445E8</v>
      </c>
      <c r="H3831" s="1472" t="b">
        <v>0</v>
      </c>
      <c r="I3831" s="1468" t="s">
        <v>76</v>
      </c>
      <c r="J3831" s="1472" t="b">
        <v>0</v>
      </c>
      <c r="K3831" s="1468" t="s">
        <v>6480</v>
      </c>
      <c r="L3831" s="1471">
        <v>6.6647253923E10</v>
      </c>
      <c r="M3831" s="1463" t="s">
        <v>2937</v>
      </c>
      <c r="N3831" s="1463" t="s">
        <v>4962</v>
      </c>
      <c r="O3831" s="1474"/>
      <c r="P3831" s="1463" t="s">
        <v>2937</v>
      </c>
    </row>
    <row r="3832" hidden="1">
      <c r="A3832" s="1464">
        <v>4100.0</v>
      </c>
      <c r="B3832" s="1463" t="s">
        <v>20468</v>
      </c>
      <c r="C3832" s="1463" t="s">
        <v>20469</v>
      </c>
      <c r="D3832" s="1469">
        <v>45188.0</v>
      </c>
      <c r="E3832" s="1470" t="s">
        <v>20470</v>
      </c>
      <c r="F3832" s="1471">
        <v>3.841212E7</v>
      </c>
      <c r="G3832" s="1471">
        <v>3.841212E7</v>
      </c>
      <c r="H3832" s="1472" t="b">
        <v>0</v>
      </c>
      <c r="I3832" s="1468" t="s">
        <v>263</v>
      </c>
      <c r="J3832" s="1472" t="b">
        <v>1</v>
      </c>
      <c r="K3832" s="1468" t="s">
        <v>5142</v>
      </c>
      <c r="L3832" s="1471">
        <v>6.620964333E9</v>
      </c>
      <c r="M3832" s="1463" t="s">
        <v>2426</v>
      </c>
      <c r="N3832" s="1463" t="s">
        <v>263</v>
      </c>
      <c r="O3832" s="1463" t="s">
        <v>263</v>
      </c>
      <c r="P3832" s="1463" t="s">
        <v>2426</v>
      </c>
    </row>
    <row r="3833">
      <c r="A3833" s="1464">
        <v>4101.0</v>
      </c>
      <c r="B3833" s="1463" t="s">
        <v>7182</v>
      </c>
      <c r="C3833" s="1463" t="s">
        <v>7183</v>
      </c>
      <c r="D3833" s="1469">
        <v>45183.0</v>
      </c>
      <c r="E3833" s="1470" t="s">
        <v>7184</v>
      </c>
      <c r="F3833" s="1471">
        <v>6.41158902E8</v>
      </c>
      <c r="G3833" s="1471">
        <v>6.41158902E8</v>
      </c>
      <c r="H3833" s="1472" t="b">
        <v>1</v>
      </c>
      <c r="I3833" s="1468" t="s">
        <v>7173</v>
      </c>
      <c r="J3833" s="1472" t="b">
        <v>1</v>
      </c>
      <c r="K3833" s="1468" t="s">
        <v>5142</v>
      </c>
      <c r="L3833" s="1471">
        <v>6.620964333E9</v>
      </c>
      <c r="M3833" s="1463" t="s">
        <v>2426</v>
      </c>
      <c r="N3833" s="1463" t="s">
        <v>5213</v>
      </c>
      <c r="O3833" s="1463" t="s">
        <v>5213</v>
      </c>
      <c r="P3833" s="1463" t="s">
        <v>5335</v>
      </c>
    </row>
    <row r="3834">
      <c r="A3834" s="1464">
        <v>4102.0</v>
      </c>
      <c r="B3834" s="1463" t="s">
        <v>7185</v>
      </c>
      <c r="C3834" s="1463" t="s">
        <v>7186</v>
      </c>
      <c r="D3834" s="1469">
        <v>45184.0</v>
      </c>
      <c r="E3834" s="1470" t="s">
        <v>7187</v>
      </c>
      <c r="F3834" s="1471">
        <v>9.55365508E8</v>
      </c>
      <c r="G3834" s="1471">
        <v>9.55365508E8</v>
      </c>
      <c r="H3834" s="1472" t="b">
        <v>1</v>
      </c>
      <c r="I3834" s="1468" t="s">
        <v>76</v>
      </c>
      <c r="J3834" s="1472" t="b">
        <v>1</v>
      </c>
      <c r="K3834" s="1468" t="s">
        <v>5142</v>
      </c>
      <c r="L3834" s="1471">
        <v>6.620964333E9</v>
      </c>
      <c r="M3834" s="1463" t="s">
        <v>2426</v>
      </c>
      <c r="N3834" s="1463" t="s">
        <v>5374</v>
      </c>
      <c r="O3834" s="1463" t="s">
        <v>4945</v>
      </c>
      <c r="P3834" s="1463" t="s">
        <v>2426</v>
      </c>
    </row>
    <row r="3835">
      <c r="A3835" s="1464">
        <v>4103.0</v>
      </c>
      <c r="B3835" s="1463" t="s">
        <v>7188</v>
      </c>
      <c r="C3835" s="1463" t="s">
        <v>7189</v>
      </c>
      <c r="D3835" s="1469">
        <v>45187.0</v>
      </c>
      <c r="E3835" s="1470" t="s">
        <v>7190</v>
      </c>
      <c r="F3835" s="1471">
        <v>9.97892626E8</v>
      </c>
      <c r="G3835" s="1471">
        <v>9.97892626E8</v>
      </c>
      <c r="H3835" s="1472" t="b">
        <v>1</v>
      </c>
      <c r="I3835" s="1468" t="s">
        <v>76</v>
      </c>
      <c r="J3835" s="1472" t="b">
        <v>1</v>
      </c>
      <c r="K3835" s="1468" t="s">
        <v>5142</v>
      </c>
      <c r="L3835" s="1471">
        <v>6.620964333E9</v>
      </c>
      <c r="M3835" s="1463" t="s">
        <v>3363</v>
      </c>
      <c r="N3835" s="1474"/>
      <c r="O3835" s="1463" t="s">
        <v>5235</v>
      </c>
      <c r="P3835" s="1463" t="s">
        <v>3363</v>
      </c>
    </row>
    <row r="3836" hidden="1">
      <c r="A3836" s="1464">
        <v>4104.0</v>
      </c>
      <c r="B3836" s="1463" t="s">
        <v>3056</v>
      </c>
      <c r="C3836" s="1463" t="s">
        <v>3056</v>
      </c>
      <c r="D3836" s="1469">
        <v>45228.0</v>
      </c>
      <c r="E3836" s="1470" t="s">
        <v>20471</v>
      </c>
      <c r="F3836" s="1471">
        <v>9.60499973E8</v>
      </c>
      <c r="G3836" s="1471">
        <v>9.60499973E8</v>
      </c>
      <c r="H3836" s="1472" t="b">
        <v>0</v>
      </c>
      <c r="I3836" s="1468" t="s">
        <v>76</v>
      </c>
      <c r="J3836" s="1472" t="b">
        <v>0</v>
      </c>
      <c r="K3836" s="1468" t="s">
        <v>4929</v>
      </c>
      <c r="L3836" s="1475">
        <v>6.69232E15</v>
      </c>
      <c r="M3836" s="1463" t="s">
        <v>2437</v>
      </c>
      <c r="N3836" s="1463" t="s">
        <v>5089</v>
      </c>
      <c r="O3836" s="1463" t="s">
        <v>4938</v>
      </c>
      <c r="P3836" s="1463" t="s">
        <v>20472</v>
      </c>
    </row>
    <row r="3837" hidden="1">
      <c r="A3837" s="1464">
        <v>4105.0</v>
      </c>
      <c r="B3837" s="1463" t="s">
        <v>20473</v>
      </c>
      <c r="C3837" s="1463" t="s">
        <v>20474</v>
      </c>
      <c r="D3837" s="1469">
        <v>45195.0</v>
      </c>
      <c r="E3837" s="1470" t="s">
        <v>20475</v>
      </c>
      <c r="F3837" s="1471">
        <v>7.7914888E7</v>
      </c>
      <c r="G3837" s="1471">
        <v>7.7914888E7</v>
      </c>
      <c r="H3837" s="1472" t="b">
        <v>0</v>
      </c>
      <c r="I3837" s="1468" t="s">
        <v>5691</v>
      </c>
      <c r="J3837" s="1472" t="b">
        <v>0</v>
      </c>
      <c r="K3837" s="1468" t="s">
        <v>4929</v>
      </c>
      <c r="L3837" s="1475">
        <v>6.69232E15</v>
      </c>
      <c r="M3837" s="1463" t="s">
        <v>2426</v>
      </c>
      <c r="N3837" s="1463" t="s">
        <v>5691</v>
      </c>
      <c r="O3837" s="1463" t="s">
        <v>5691</v>
      </c>
      <c r="P3837" s="1463" t="s">
        <v>2426</v>
      </c>
    </row>
    <row r="3838">
      <c r="A3838" s="1464">
        <v>4106.0</v>
      </c>
      <c r="B3838" s="1463" t="s">
        <v>7191</v>
      </c>
      <c r="C3838" s="1463" t="s">
        <v>7191</v>
      </c>
      <c r="D3838" s="1469">
        <v>45190.0</v>
      </c>
      <c r="E3838" s="1470" t="s">
        <v>7192</v>
      </c>
      <c r="F3838" s="1471">
        <v>9.96156999E8</v>
      </c>
      <c r="G3838" s="1471">
        <v>9.96156999E8</v>
      </c>
      <c r="H3838" s="1472" t="b">
        <v>1</v>
      </c>
      <c r="I3838" s="1468" t="s">
        <v>76</v>
      </c>
      <c r="J3838" s="1472" t="b">
        <v>1</v>
      </c>
      <c r="K3838" s="1468" t="s">
        <v>4936</v>
      </c>
      <c r="L3838" s="1471">
        <v>6.6909921784E10</v>
      </c>
      <c r="M3838" s="1463" t="s">
        <v>2426</v>
      </c>
      <c r="O3838" s="1463" t="s">
        <v>4931</v>
      </c>
      <c r="P3838" s="1463" t="s">
        <v>5024</v>
      </c>
    </row>
    <row r="3839" hidden="1">
      <c r="A3839" s="1464">
        <v>4107.0</v>
      </c>
      <c r="B3839" s="1463" t="s">
        <v>20476</v>
      </c>
      <c r="C3839" s="1463" t="s">
        <v>20476</v>
      </c>
      <c r="D3839" s="1469">
        <v>45190.0</v>
      </c>
      <c r="E3839" s="1470" t="s">
        <v>20477</v>
      </c>
      <c r="F3839" s="1471">
        <v>9.30954451E8</v>
      </c>
      <c r="G3839" s="1471">
        <v>9.30954451E8</v>
      </c>
      <c r="H3839" s="1472" t="b">
        <v>0</v>
      </c>
      <c r="I3839" s="1468" t="s">
        <v>76</v>
      </c>
      <c r="J3839" s="1472" t="b">
        <v>0</v>
      </c>
      <c r="K3839" s="1468" t="s">
        <v>4936</v>
      </c>
      <c r="L3839" s="1471">
        <v>6.6909921784E10</v>
      </c>
      <c r="M3839" s="1463" t="s">
        <v>2464</v>
      </c>
      <c r="N3839" s="1463" t="s">
        <v>5370</v>
      </c>
      <c r="O3839" s="1463" t="s">
        <v>5370</v>
      </c>
      <c r="P3839" s="1463" t="s">
        <v>5263</v>
      </c>
    </row>
    <row r="3840">
      <c r="A3840" s="1464">
        <v>4108.0</v>
      </c>
      <c r="B3840" s="1463" t="s">
        <v>7193</v>
      </c>
      <c r="C3840" s="1463" t="s">
        <v>7193</v>
      </c>
      <c r="D3840" s="1469">
        <v>45196.0</v>
      </c>
      <c r="E3840" s="1470" t="s">
        <v>7194</v>
      </c>
      <c r="F3840" s="1471">
        <v>2.3405496E7</v>
      </c>
      <c r="G3840" s="1471">
        <v>2.3405496E7</v>
      </c>
      <c r="H3840" s="1472" t="b">
        <v>1</v>
      </c>
      <c r="I3840" s="1468" t="s">
        <v>76</v>
      </c>
      <c r="J3840" s="1472" t="b">
        <v>1</v>
      </c>
      <c r="K3840" s="1468" t="s">
        <v>4936</v>
      </c>
      <c r="L3840" s="1471">
        <v>6.6909921784E10</v>
      </c>
      <c r="M3840" s="1463" t="s">
        <v>2426</v>
      </c>
      <c r="N3840" s="1463" t="s">
        <v>5089</v>
      </c>
      <c r="O3840" s="1463" t="s">
        <v>4931</v>
      </c>
      <c r="P3840" s="1463" t="s">
        <v>2426</v>
      </c>
    </row>
    <row r="3841">
      <c r="A3841" s="1464">
        <v>4109.0</v>
      </c>
      <c r="B3841" s="1463" t="s">
        <v>7195</v>
      </c>
      <c r="C3841" s="1463" t="s">
        <v>7195</v>
      </c>
      <c r="D3841" s="1469">
        <v>45191.0</v>
      </c>
      <c r="E3841" s="1470" t="s">
        <v>7196</v>
      </c>
      <c r="F3841" s="1471">
        <v>8.94444497E8</v>
      </c>
      <c r="G3841" s="1471">
        <v>8.94444497E8</v>
      </c>
      <c r="H3841" s="1472" t="b">
        <v>1</v>
      </c>
      <c r="I3841" s="1468" t="s">
        <v>76</v>
      </c>
      <c r="J3841" s="1472" t="b">
        <v>1</v>
      </c>
      <c r="K3841" s="1468" t="s">
        <v>4936</v>
      </c>
      <c r="L3841" s="1471">
        <v>6.6909921784E10</v>
      </c>
      <c r="M3841" s="1463" t="s">
        <v>2426</v>
      </c>
      <c r="O3841" s="1463" t="s">
        <v>4931</v>
      </c>
      <c r="P3841" s="1463" t="s">
        <v>5831</v>
      </c>
    </row>
    <row r="3842">
      <c r="A3842" s="1464">
        <v>4110.0</v>
      </c>
      <c r="B3842" s="1463" t="s">
        <v>7197</v>
      </c>
      <c r="C3842" s="1463" t="s">
        <v>7198</v>
      </c>
      <c r="D3842" s="1469">
        <v>45195.0</v>
      </c>
      <c r="E3842" s="1470" t="s">
        <v>7199</v>
      </c>
      <c r="F3842" s="1471">
        <v>2.0094999E7</v>
      </c>
      <c r="G3842" s="1471">
        <v>2.0094999E7</v>
      </c>
      <c r="H3842" s="1472" t="b">
        <v>1</v>
      </c>
      <c r="I3842" s="1468" t="s">
        <v>76</v>
      </c>
      <c r="J3842" s="1472" t="b">
        <v>1</v>
      </c>
      <c r="K3842" s="1468" t="s">
        <v>4929</v>
      </c>
      <c r="L3842" s="1475">
        <v>6.69232E15</v>
      </c>
      <c r="M3842" s="1463" t="s">
        <v>2715</v>
      </c>
      <c r="N3842" s="1463" t="s">
        <v>5838</v>
      </c>
      <c r="O3842" s="1463" t="s">
        <v>5838</v>
      </c>
      <c r="P3842" s="1463" t="s">
        <v>5839</v>
      </c>
    </row>
    <row r="3843">
      <c r="A3843" s="1464">
        <v>4111.0</v>
      </c>
      <c r="B3843" s="1463" t="s">
        <v>7200</v>
      </c>
      <c r="C3843" s="1463" t="s">
        <v>7201</v>
      </c>
      <c r="D3843" s="1469">
        <v>45198.0</v>
      </c>
      <c r="E3843" s="1470" t="s">
        <v>7202</v>
      </c>
      <c r="F3843" s="1471">
        <v>9.64046545E8</v>
      </c>
      <c r="G3843" s="1471">
        <v>9.64046545E8</v>
      </c>
      <c r="H3843" s="1472" t="b">
        <v>1</v>
      </c>
      <c r="I3843" s="1468" t="s">
        <v>5541</v>
      </c>
      <c r="J3843" s="1472" t="b">
        <v>1</v>
      </c>
      <c r="K3843" s="1468" t="s">
        <v>5142</v>
      </c>
      <c r="L3843" s="1471">
        <v>6.620964333E9</v>
      </c>
      <c r="M3843" s="1463" t="s">
        <v>2659</v>
      </c>
      <c r="N3843" s="1474"/>
      <c r="O3843" s="1463" t="s">
        <v>5213</v>
      </c>
      <c r="P3843" s="1463" t="s">
        <v>2659</v>
      </c>
    </row>
    <row r="3844" hidden="1">
      <c r="A3844" s="1464">
        <v>4112.0</v>
      </c>
      <c r="B3844" s="1463" t="s">
        <v>20478</v>
      </c>
      <c r="C3844" s="1463" t="s">
        <v>20478</v>
      </c>
      <c r="D3844" s="1469">
        <v>45196.0</v>
      </c>
      <c r="E3844" s="1470" t="s">
        <v>20479</v>
      </c>
      <c r="F3844" s="1471">
        <v>8.22425902E8</v>
      </c>
      <c r="G3844" s="1471">
        <v>8.22425902E8</v>
      </c>
      <c r="H3844" s="1472" t="b">
        <v>0</v>
      </c>
      <c r="I3844" s="1468" t="s">
        <v>76</v>
      </c>
      <c r="J3844" s="1472" t="b">
        <v>0</v>
      </c>
      <c r="K3844" s="1468" t="s">
        <v>5142</v>
      </c>
      <c r="L3844" s="1471">
        <v>6.620964333E9</v>
      </c>
      <c r="M3844" s="1463" t="s">
        <v>2437</v>
      </c>
      <c r="N3844" s="1474"/>
      <c r="O3844" s="1474"/>
      <c r="P3844" s="1463" t="s">
        <v>2437</v>
      </c>
    </row>
    <row r="3845" hidden="1">
      <c r="A3845" s="1464">
        <v>4113.0</v>
      </c>
      <c r="B3845" s="1463" t="s">
        <v>20480</v>
      </c>
      <c r="C3845" s="1463" t="s">
        <v>20481</v>
      </c>
      <c r="D3845" s="1469">
        <v>45196.0</v>
      </c>
      <c r="E3845" s="1470" t="s">
        <v>20482</v>
      </c>
      <c r="F3845" s="1471">
        <v>6.10277866E8</v>
      </c>
      <c r="G3845" s="1471">
        <v>6.10277866E8</v>
      </c>
      <c r="H3845" s="1472" t="b">
        <v>0</v>
      </c>
      <c r="I3845" s="1468" t="s">
        <v>76</v>
      </c>
      <c r="J3845" s="1472" t="b">
        <v>0</v>
      </c>
      <c r="K3845" s="1468" t="s">
        <v>4936</v>
      </c>
      <c r="L3845" s="1471">
        <v>6.6909921784E10</v>
      </c>
      <c r="M3845" s="1463" t="s">
        <v>2659</v>
      </c>
      <c r="N3845" s="1474"/>
      <c r="O3845" s="1474"/>
      <c r="P3845" s="1463" t="s">
        <v>6624</v>
      </c>
    </row>
    <row r="3846">
      <c r="A3846" s="1464">
        <v>4114.0</v>
      </c>
      <c r="B3846" s="1463" t="s">
        <v>7204</v>
      </c>
      <c r="C3846" s="1463" t="s">
        <v>7204</v>
      </c>
      <c r="D3846" s="1469">
        <v>45198.0</v>
      </c>
      <c r="E3846" s="1470" t="s">
        <v>7205</v>
      </c>
      <c r="F3846" s="1471">
        <v>8.43297847E8</v>
      </c>
      <c r="G3846" s="1471">
        <v>8.43297847E8</v>
      </c>
      <c r="H3846" s="1472" t="b">
        <v>1</v>
      </c>
      <c r="I3846" s="1468" t="s">
        <v>76</v>
      </c>
      <c r="J3846" s="1472" t="b">
        <v>1</v>
      </c>
      <c r="K3846" s="1468" t="s">
        <v>4936</v>
      </c>
      <c r="L3846" s="1471">
        <v>6.6909921784E10</v>
      </c>
      <c r="M3846" s="1463" t="s">
        <v>2464</v>
      </c>
      <c r="N3846" s="1463" t="s">
        <v>5633</v>
      </c>
      <c r="O3846" s="1463" t="s">
        <v>5633</v>
      </c>
      <c r="P3846" s="1463" t="s">
        <v>5236</v>
      </c>
    </row>
    <row r="3847">
      <c r="A3847" s="1464">
        <v>4115.0</v>
      </c>
      <c r="B3847" s="1463" t="s">
        <v>7206</v>
      </c>
      <c r="C3847" s="1463" t="s">
        <v>7207</v>
      </c>
      <c r="D3847" s="1469">
        <v>45203.0</v>
      </c>
      <c r="E3847" s="1470" t="s">
        <v>7208</v>
      </c>
      <c r="F3847" s="1471">
        <v>6.32209889E8</v>
      </c>
      <c r="G3847" s="1471">
        <v>6.32209889E8</v>
      </c>
      <c r="H3847" s="1472" t="b">
        <v>1</v>
      </c>
      <c r="I3847" s="1468" t="s">
        <v>76</v>
      </c>
      <c r="J3847" s="1472" t="b">
        <v>1</v>
      </c>
      <c r="K3847" s="1468" t="s">
        <v>4936</v>
      </c>
      <c r="L3847" s="1471">
        <v>6.6909921784E10</v>
      </c>
      <c r="M3847" s="1463" t="s">
        <v>4317</v>
      </c>
      <c r="N3847" s="1463" t="s">
        <v>4951</v>
      </c>
      <c r="O3847" s="1474"/>
      <c r="P3847" s="1463" t="s">
        <v>4317</v>
      </c>
    </row>
    <row r="3848" hidden="1">
      <c r="A3848" s="1464">
        <v>4116.0</v>
      </c>
      <c r="B3848" s="1463" t="s">
        <v>20483</v>
      </c>
      <c r="C3848" s="1463" t="s">
        <v>20484</v>
      </c>
      <c r="D3848" s="1469">
        <v>45203.0</v>
      </c>
      <c r="E3848" s="1470" t="s">
        <v>20485</v>
      </c>
      <c r="F3848" s="1471">
        <v>9.449139E8</v>
      </c>
      <c r="G3848" s="1471">
        <v>9.449139E8</v>
      </c>
      <c r="H3848" s="1472" t="b">
        <v>0</v>
      </c>
      <c r="I3848" s="1468" t="s">
        <v>76</v>
      </c>
      <c r="J3848" s="1472" t="b">
        <v>0</v>
      </c>
      <c r="K3848" s="1468" t="s">
        <v>4936</v>
      </c>
      <c r="L3848" s="1471">
        <v>6.6909921784E10</v>
      </c>
      <c r="M3848" s="1463" t="s">
        <v>2659</v>
      </c>
      <c r="N3848" s="1463" t="s">
        <v>5196</v>
      </c>
      <c r="O3848" s="1463" t="s">
        <v>9070</v>
      </c>
      <c r="P3848" s="1463" t="s">
        <v>2659</v>
      </c>
    </row>
    <row r="3849">
      <c r="A3849" s="1464">
        <v>4117.0</v>
      </c>
      <c r="B3849" s="1463" t="s">
        <v>7209</v>
      </c>
      <c r="C3849" s="1463" t="s">
        <v>7209</v>
      </c>
      <c r="D3849" s="1469">
        <v>45198.0</v>
      </c>
      <c r="E3849" s="1470" t="s">
        <v>7210</v>
      </c>
      <c r="F3849" s="1471">
        <v>9.89640837E8</v>
      </c>
      <c r="G3849" s="1471">
        <v>9.89640837E8</v>
      </c>
      <c r="H3849" s="1472" t="b">
        <v>1</v>
      </c>
      <c r="I3849" s="1468" t="s">
        <v>263</v>
      </c>
      <c r="J3849" s="1472" t="b">
        <v>1</v>
      </c>
      <c r="K3849" s="1468" t="s">
        <v>1204</v>
      </c>
      <c r="L3849" s="1471">
        <v>6.6839565594E10</v>
      </c>
      <c r="M3849" s="1463" t="s">
        <v>2464</v>
      </c>
      <c r="N3849" s="1474"/>
      <c r="O3849" s="1463" t="s">
        <v>4945</v>
      </c>
      <c r="P3849" s="1463" t="s">
        <v>2464</v>
      </c>
    </row>
    <row r="3850" hidden="1">
      <c r="A3850" s="1464">
        <v>4118.0</v>
      </c>
      <c r="B3850" s="1463" t="s">
        <v>7211</v>
      </c>
      <c r="C3850" s="1463" t="s">
        <v>7211</v>
      </c>
      <c r="D3850" s="1469">
        <v>45198.0</v>
      </c>
      <c r="E3850" s="1470" t="s">
        <v>7212</v>
      </c>
      <c r="F3850" s="1471">
        <v>2.2113333E7</v>
      </c>
      <c r="G3850" s="1471">
        <v>2.2113333E7</v>
      </c>
      <c r="H3850" s="1472" t="b">
        <v>0</v>
      </c>
      <c r="I3850" s="1468" t="s">
        <v>76</v>
      </c>
      <c r="J3850" s="1472" t="b">
        <v>0</v>
      </c>
      <c r="K3850" s="1468" t="s">
        <v>1077</v>
      </c>
      <c r="L3850" s="1471">
        <v>6.6618258585E10</v>
      </c>
      <c r="M3850" s="1463" t="s">
        <v>2432</v>
      </c>
      <c r="N3850" s="1463" t="s">
        <v>4951</v>
      </c>
      <c r="O3850" s="1474"/>
      <c r="P3850" s="1463" t="s">
        <v>2432</v>
      </c>
    </row>
    <row r="3851" hidden="1">
      <c r="A3851" s="1464">
        <v>4119.0</v>
      </c>
      <c r="B3851" s="1463" t="s">
        <v>20486</v>
      </c>
      <c r="C3851" s="1463" t="s">
        <v>20487</v>
      </c>
      <c r="D3851" s="1469">
        <v>45198.0</v>
      </c>
      <c r="E3851" s="1470" t="s">
        <v>20488</v>
      </c>
      <c r="F3851" s="1471">
        <v>6.25913192E8</v>
      </c>
      <c r="G3851" s="1471">
        <v>6.25913192E8</v>
      </c>
      <c r="H3851" s="1472" t="b">
        <v>0</v>
      </c>
      <c r="I3851" s="1468" t="s">
        <v>76</v>
      </c>
      <c r="J3851" s="1472" t="b">
        <v>0</v>
      </c>
      <c r="K3851" s="1468" t="s">
        <v>4929</v>
      </c>
      <c r="L3851" s="1475">
        <v>6.69232E15</v>
      </c>
      <c r="M3851" s="1463" t="s">
        <v>2432</v>
      </c>
      <c r="N3851" s="1463" t="s">
        <v>4994</v>
      </c>
      <c r="O3851" s="1463" t="s">
        <v>4994</v>
      </c>
      <c r="P3851" s="1463" t="s">
        <v>2432</v>
      </c>
    </row>
    <row r="3852" hidden="1">
      <c r="A3852" s="1464">
        <v>4120.0</v>
      </c>
      <c r="B3852" s="1463" t="s">
        <v>20489</v>
      </c>
      <c r="C3852" s="1463" t="s">
        <v>20490</v>
      </c>
      <c r="D3852" s="1469">
        <v>45198.0</v>
      </c>
      <c r="E3852" s="1470" t="s">
        <v>20491</v>
      </c>
      <c r="F3852" s="1471">
        <v>6.57153309E8</v>
      </c>
      <c r="G3852" s="1471">
        <v>6.57153309E8</v>
      </c>
      <c r="H3852" s="1472" t="b">
        <v>0</v>
      </c>
      <c r="I3852" s="1468" t="s">
        <v>76</v>
      </c>
      <c r="J3852" s="1472" t="b">
        <v>0</v>
      </c>
      <c r="K3852" s="1468" t="s">
        <v>4929</v>
      </c>
      <c r="L3852" s="1475">
        <v>6.69232E15</v>
      </c>
      <c r="M3852" s="1463" t="s">
        <v>2432</v>
      </c>
      <c r="N3852" s="1463" t="s">
        <v>5081</v>
      </c>
      <c r="O3852" s="1463" t="s">
        <v>5081</v>
      </c>
      <c r="P3852" s="1463" t="s">
        <v>2432</v>
      </c>
    </row>
    <row r="3853">
      <c r="A3853" s="1464">
        <v>4121.0</v>
      </c>
      <c r="B3853" s="1463" t="s">
        <v>7213</v>
      </c>
      <c r="C3853" s="1463" t="s">
        <v>7214</v>
      </c>
      <c r="D3853" s="1469">
        <v>45201.0</v>
      </c>
      <c r="E3853" s="1470" t="s">
        <v>7215</v>
      </c>
      <c r="F3853" s="1471">
        <v>6.41433502E8</v>
      </c>
      <c r="G3853" s="1471">
        <v>6.41433502E8</v>
      </c>
      <c r="H3853" s="1472" t="b">
        <v>1</v>
      </c>
      <c r="I3853" s="1468" t="s">
        <v>76</v>
      </c>
      <c r="J3853" s="1472" t="b">
        <v>1</v>
      </c>
      <c r="K3853" s="1468" t="s">
        <v>1204</v>
      </c>
      <c r="L3853" s="1471">
        <v>6.6839565594E10</v>
      </c>
      <c r="M3853" s="1463" t="s">
        <v>2464</v>
      </c>
      <c r="N3853" s="1474"/>
      <c r="O3853" s="1463" t="s">
        <v>4931</v>
      </c>
      <c r="P3853" s="1463" t="s">
        <v>2464</v>
      </c>
    </row>
    <row r="3854" hidden="1">
      <c r="A3854" s="1464">
        <v>4122.0</v>
      </c>
      <c r="B3854" s="1463" t="s">
        <v>6116</v>
      </c>
      <c r="C3854" s="1463" t="s">
        <v>6117</v>
      </c>
      <c r="D3854" s="1469">
        <v>44717.0</v>
      </c>
      <c r="E3854" s="1470" t="s">
        <v>20492</v>
      </c>
      <c r="F3854" s="1471">
        <v>2.0797555E7</v>
      </c>
      <c r="G3854" s="1471">
        <v>9.49292434E8</v>
      </c>
      <c r="H3854" s="1472" t="b">
        <v>0</v>
      </c>
      <c r="I3854" s="1468" t="s">
        <v>76</v>
      </c>
      <c r="J3854" s="1472" t="b">
        <v>1</v>
      </c>
      <c r="K3854" s="1468" t="s">
        <v>1204</v>
      </c>
      <c r="L3854" s="1471">
        <v>6.6839565594E10</v>
      </c>
      <c r="M3854" s="1463" t="s">
        <v>2426</v>
      </c>
      <c r="N3854" s="1463" t="s">
        <v>5838</v>
      </c>
      <c r="P3854" s="1463" t="s">
        <v>2426</v>
      </c>
    </row>
    <row r="3855">
      <c r="A3855" s="1464">
        <v>4123.0</v>
      </c>
      <c r="B3855" s="1463" t="s">
        <v>7216</v>
      </c>
      <c r="C3855" s="1463" t="s">
        <v>7216</v>
      </c>
      <c r="D3855" s="1469">
        <v>45202.0</v>
      </c>
      <c r="E3855" s="1470" t="s">
        <v>7217</v>
      </c>
      <c r="F3855" s="1471">
        <v>3.3265455E7</v>
      </c>
      <c r="G3855" s="1471">
        <v>3.3265455E7</v>
      </c>
      <c r="H3855" s="1472" t="b">
        <v>1</v>
      </c>
      <c r="I3855" s="1468" t="s">
        <v>263</v>
      </c>
      <c r="J3855" s="1472" t="b">
        <v>1</v>
      </c>
      <c r="K3855" s="1468" t="s">
        <v>5142</v>
      </c>
      <c r="L3855" s="1471">
        <v>6.620964333E9</v>
      </c>
      <c r="M3855" s="1463" t="s">
        <v>2426</v>
      </c>
      <c r="N3855" s="1463" t="s">
        <v>5006</v>
      </c>
      <c r="O3855" s="1463" t="s">
        <v>4931</v>
      </c>
      <c r="P3855" s="1463" t="s">
        <v>5865</v>
      </c>
    </row>
    <row r="3856" hidden="1">
      <c r="A3856" s="1464">
        <v>4124.0</v>
      </c>
      <c r="B3856" s="1463" t="s">
        <v>20493</v>
      </c>
      <c r="C3856" s="1463" t="s">
        <v>20493</v>
      </c>
      <c r="D3856" s="1469">
        <v>45208.0</v>
      </c>
      <c r="E3856" s="1470" t="s">
        <v>20494</v>
      </c>
      <c r="F3856" s="1471">
        <v>8.19351262E8</v>
      </c>
      <c r="G3856" s="1471">
        <v>8.19351262E8</v>
      </c>
      <c r="H3856" s="1472" t="b">
        <v>0</v>
      </c>
      <c r="I3856" s="1468" t="s">
        <v>76</v>
      </c>
      <c r="J3856" s="1472" t="b">
        <v>0</v>
      </c>
      <c r="K3856" s="1468" t="s">
        <v>5142</v>
      </c>
      <c r="L3856" s="1471">
        <v>6.620964333E9</v>
      </c>
      <c r="M3856" s="1463" t="s">
        <v>2432</v>
      </c>
      <c r="N3856" s="1463" t="s">
        <v>7123</v>
      </c>
      <c r="O3856" s="1474"/>
      <c r="P3856" s="1463" t="s">
        <v>4672</v>
      </c>
    </row>
    <row r="3857">
      <c r="A3857" s="1464">
        <v>4125.0</v>
      </c>
      <c r="B3857" s="1463" t="s">
        <v>7219</v>
      </c>
      <c r="C3857" s="1463" t="s">
        <v>7219</v>
      </c>
      <c r="D3857" s="1469">
        <v>45204.0</v>
      </c>
      <c r="E3857" s="1470" t="s">
        <v>7220</v>
      </c>
      <c r="F3857" s="1471">
        <v>2.4071E7</v>
      </c>
      <c r="G3857" s="1471">
        <v>2.4071E7</v>
      </c>
      <c r="H3857" s="1472" t="b">
        <v>1</v>
      </c>
      <c r="I3857" s="1468" t="s">
        <v>76</v>
      </c>
      <c r="J3857" s="1472" t="b">
        <v>1</v>
      </c>
      <c r="K3857" s="1468" t="s">
        <v>1077</v>
      </c>
      <c r="L3857" s="1471">
        <v>6.6618258585E10</v>
      </c>
      <c r="M3857" s="1463" t="s">
        <v>2464</v>
      </c>
      <c r="N3857" s="1463" t="s">
        <v>5370</v>
      </c>
      <c r="O3857" s="1463" t="s">
        <v>5370</v>
      </c>
      <c r="P3857" s="1463" t="s">
        <v>2464</v>
      </c>
    </row>
    <row r="3858">
      <c r="A3858" s="1464">
        <v>4126.0</v>
      </c>
      <c r="B3858" s="1463" t="s">
        <v>7222</v>
      </c>
      <c r="C3858" s="1463" t="s">
        <v>7222</v>
      </c>
      <c r="D3858" s="1469">
        <v>45215.0</v>
      </c>
      <c r="E3858" s="1470" t="s">
        <v>7223</v>
      </c>
      <c r="F3858" s="1471">
        <v>7.7914888E7</v>
      </c>
      <c r="G3858" s="1471">
        <v>7.7914888E7</v>
      </c>
      <c r="H3858" s="1472" t="b">
        <v>1</v>
      </c>
      <c r="I3858" s="1468" t="s">
        <v>5691</v>
      </c>
      <c r="J3858" s="1472" t="b">
        <v>1</v>
      </c>
      <c r="K3858" s="1468" t="s">
        <v>4929</v>
      </c>
      <c r="L3858" s="1475">
        <v>6.69232E15</v>
      </c>
      <c r="M3858" s="1463" t="s">
        <v>2426</v>
      </c>
      <c r="N3858" s="1463" t="s">
        <v>5089</v>
      </c>
      <c r="O3858" s="1463" t="s">
        <v>4954</v>
      </c>
      <c r="P3858" s="1463" t="s">
        <v>2426</v>
      </c>
    </row>
    <row r="3859" hidden="1">
      <c r="A3859" s="1464">
        <v>4127.0</v>
      </c>
      <c r="B3859" s="1463" t="s">
        <v>20495</v>
      </c>
      <c r="C3859" s="1463" t="s">
        <v>20496</v>
      </c>
      <c r="D3859" s="1469">
        <v>45209.0</v>
      </c>
      <c r="E3859" s="1470" t="s">
        <v>20497</v>
      </c>
      <c r="F3859" s="1471">
        <v>9.68389933E8</v>
      </c>
      <c r="G3859" s="1471">
        <v>9.68389933E8</v>
      </c>
      <c r="H3859" s="1472" t="b">
        <v>0</v>
      </c>
      <c r="I3859" s="1468" t="s">
        <v>5541</v>
      </c>
      <c r="J3859" s="1472" t="b">
        <v>0</v>
      </c>
      <c r="K3859" s="1468" t="s">
        <v>5142</v>
      </c>
      <c r="L3859" s="1471">
        <v>6.620964333E9</v>
      </c>
      <c r="M3859" s="1463" t="s">
        <v>2659</v>
      </c>
      <c r="N3859" s="1463" t="s">
        <v>5542</v>
      </c>
      <c r="O3859" s="1463" t="s">
        <v>5542</v>
      </c>
      <c r="P3859" s="1463" t="s">
        <v>2659</v>
      </c>
    </row>
    <row r="3860" hidden="1">
      <c r="A3860" s="1464">
        <v>4128.0</v>
      </c>
      <c r="B3860" s="1463" t="s">
        <v>20498</v>
      </c>
      <c r="C3860" s="1463" t="s">
        <v>20498</v>
      </c>
      <c r="D3860" s="1469">
        <v>45205.0</v>
      </c>
      <c r="E3860" s="1470" t="s">
        <v>20499</v>
      </c>
      <c r="F3860" s="1471">
        <v>6.42381717E8</v>
      </c>
      <c r="G3860" s="1471">
        <v>6.42381717E8</v>
      </c>
      <c r="H3860" s="1472" t="b">
        <v>0</v>
      </c>
      <c r="I3860" s="1468" t="s">
        <v>76</v>
      </c>
      <c r="J3860" s="1472" t="b">
        <v>0</v>
      </c>
      <c r="K3860" s="1468" t="s">
        <v>7289</v>
      </c>
      <c r="L3860" s="1471">
        <v>6.665115069E10</v>
      </c>
      <c r="M3860" s="1463" t="s">
        <v>2432</v>
      </c>
      <c r="N3860" s="1463" t="s">
        <v>4930</v>
      </c>
      <c r="O3860" s="1474"/>
      <c r="P3860" s="1463" t="s">
        <v>2432</v>
      </c>
    </row>
    <row r="3861" hidden="1">
      <c r="A3861" s="1464">
        <v>4129.0</v>
      </c>
      <c r="B3861" s="1463" t="s">
        <v>20500</v>
      </c>
      <c r="C3861" s="1463" t="s">
        <v>20501</v>
      </c>
      <c r="D3861" s="1469">
        <v>45223.0</v>
      </c>
      <c r="E3861" s="1470" t="s">
        <v>20502</v>
      </c>
      <c r="F3861" s="1471">
        <v>2.6809999E7</v>
      </c>
      <c r="G3861" s="1471">
        <v>2.6809999E7</v>
      </c>
      <c r="H3861" s="1472" t="b">
        <v>0</v>
      </c>
      <c r="I3861" s="1468" t="s">
        <v>76</v>
      </c>
      <c r="J3861" s="1472" t="b">
        <v>0</v>
      </c>
      <c r="K3861" s="1468" t="s">
        <v>6480</v>
      </c>
      <c r="L3861" s="1471">
        <v>6.6647253923E10</v>
      </c>
      <c r="M3861" s="1463" t="s">
        <v>2426</v>
      </c>
      <c r="O3861" s="1463" t="s">
        <v>5065</v>
      </c>
      <c r="P3861" s="1463" t="s">
        <v>5024</v>
      </c>
    </row>
    <row r="3862" hidden="1">
      <c r="A3862" s="1464">
        <v>4130.0</v>
      </c>
      <c r="B3862" s="1463" t="s">
        <v>20503</v>
      </c>
      <c r="C3862" s="1463" t="s">
        <v>20504</v>
      </c>
      <c r="D3862" s="1469">
        <v>45210.0</v>
      </c>
      <c r="E3862" s="1470" t="s">
        <v>20505</v>
      </c>
      <c r="F3862" s="1471">
        <v>6.595328E8</v>
      </c>
      <c r="G3862" s="1471">
        <v>6.595328E8</v>
      </c>
      <c r="H3862" s="1472" t="b">
        <v>0</v>
      </c>
      <c r="I3862" s="1468" t="s">
        <v>76</v>
      </c>
      <c r="J3862" s="1472" t="b">
        <v>1</v>
      </c>
      <c r="K3862" s="1468" t="s">
        <v>7033</v>
      </c>
      <c r="L3862" s="1471">
        <v>6.6624983639E10</v>
      </c>
      <c r="M3862" s="1463" t="s">
        <v>2571</v>
      </c>
      <c r="N3862" s="1463" t="s">
        <v>5019</v>
      </c>
      <c r="O3862" s="1474"/>
      <c r="P3862" s="1463" t="s">
        <v>2571</v>
      </c>
    </row>
    <row r="3863" hidden="1">
      <c r="A3863" s="1464">
        <v>4131.0</v>
      </c>
      <c r="B3863" s="1463" t="s">
        <v>20506</v>
      </c>
      <c r="C3863" s="1463" t="s">
        <v>20507</v>
      </c>
      <c r="D3863" s="1469">
        <v>45210.0</v>
      </c>
      <c r="E3863" s="1470" t="s">
        <v>20508</v>
      </c>
      <c r="F3863" s="1471">
        <v>6.54155208E8</v>
      </c>
      <c r="G3863" s="1471">
        <v>6.54155208E8</v>
      </c>
      <c r="H3863" s="1472" t="b">
        <v>0</v>
      </c>
      <c r="I3863" s="1468" t="s">
        <v>76</v>
      </c>
      <c r="J3863" s="1472" t="b">
        <v>1</v>
      </c>
      <c r="K3863" s="1468" t="s">
        <v>7033</v>
      </c>
      <c r="L3863" s="1471">
        <v>6.6624983639E10</v>
      </c>
      <c r="M3863" s="1463" t="s">
        <v>2571</v>
      </c>
      <c r="N3863" s="1463" t="s">
        <v>5182</v>
      </c>
      <c r="P3863" s="1463" t="s">
        <v>2571</v>
      </c>
    </row>
    <row r="3864" hidden="1">
      <c r="A3864" s="1464">
        <v>4132.0</v>
      </c>
      <c r="B3864" s="1463" t="s">
        <v>20509</v>
      </c>
      <c r="C3864" s="1463" t="s">
        <v>20510</v>
      </c>
      <c r="D3864" s="1469">
        <v>45210.0</v>
      </c>
      <c r="E3864" s="1470" t="s">
        <v>20511</v>
      </c>
      <c r="F3864" s="1471">
        <v>6.30805586E8</v>
      </c>
      <c r="G3864" s="1471">
        <v>6.30805586E8</v>
      </c>
      <c r="H3864" s="1472" t="b">
        <v>0</v>
      </c>
      <c r="I3864" s="1468" t="s">
        <v>76</v>
      </c>
      <c r="J3864" s="1472" t="b">
        <v>1</v>
      </c>
      <c r="K3864" s="1468" t="s">
        <v>7033</v>
      </c>
      <c r="L3864" s="1471">
        <v>6.6624983639E10</v>
      </c>
      <c r="M3864" s="1463" t="s">
        <v>2571</v>
      </c>
      <c r="N3864" s="1463" t="s">
        <v>5113</v>
      </c>
      <c r="O3864" s="1463" t="s">
        <v>5113</v>
      </c>
      <c r="P3864" s="1463" t="s">
        <v>2571</v>
      </c>
    </row>
    <row r="3865" hidden="1">
      <c r="A3865" s="1464">
        <v>4133.0</v>
      </c>
      <c r="B3865" s="1463" t="s">
        <v>20512</v>
      </c>
      <c r="C3865" s="1463" t="s">
        <v>20513</v>
      </c>
      <c r="D3865" s="1469">
        <v>45210.0</v>
      </c>
      <c r="E3865" s="1470" t="s">
        <v>20514</v>
      </c>
      <c r="F3865" s="1471">
        <v>6.14136854E8</v>
      </c>
      <c r="G3865" s="1471">
        <v>6.14136854E8</v>
      </c>
      <c r="H3865" s="1472" t="b">
        <v>0</v>
      </c>
      <c r="I3865" s="1468" t="s">
        <v>76</v>
      </c>
      <c r="J3865" s="1472" t="b">
        <v>1</v>
      </c>
      <c r="K3865" s="1468" t="s">
        <v>7033</v>
      </c>
      <c r="L3865" s="1471">
        <v>6.6624983639E10</v>
      </c>
      <c r="M3865" s="1463" t="s">
        <v>2571</v>
      </c>
      <c r="N3865" s="1463" t="s">
        <v>5307</v>
      </c>
      <c r="O3865" s="1474"/>
      <c r="P3865" s="1463" t="s">
        <v>2571</v>
      </c>
    </row>
    <row r="3866">
      <c r="A3866" s="1464">
        <v>4134.0</v>
      </c>
      <c r="B3866" s="1463" t="s">
        <v>7224</v>
      </c>
      <c r="C3866" s="1463" t="s">
        <v>7225</v>
      </c>
      <c r="D3866" s="1469">
        <v>45217.0</v>
      </c>
      <c r="E3866" s="1470" t="s">
        <v>7226</v>
      </c>
      <c r="F3866" s="1471">
        <v>3.253599E7</v>
      </c>
      <c r="G3866" s="1471">
        <v>3.253599E7</v>
      </c>
      <c r="H3866" s="1472" t="b">
        <v>1</v>
      </c>
      <c r="I3866" s="1468" t="s">
        <v>5608</v>
      </c>
      <c r="J3866" s="1472" t="b">
        <v>1</v>
      </c>
      <c r="K3866" s="1468" t="s">
        <v>4936</v>
      </c>
      <c r="L3866" s="1471">
        <v>6.6909921784E10</v>
      </c>
      <c r="M3866" s="1463" t="s">
        <v>2464</v>
      </c>
      <c r="N3866" s="1463" t="s">
        <v>5072</v>
      </c>
      <c r="O3866" s="1463" t="s">
        <v>4960</v>
      </c>
      <c r="P3866" s="1463" t="s">
        <v>5881</v>
      </c>
    </row>
    <row r="3867" hidden="1">
      <c r="A3867" s="1464">
        <v>4135.0</v>
      </c>
      <c r="B3867" s="1463" t="s">
        <v>20515</v>
      </c>
      <c r="C3867" s="1463" t="s">
        <v>20516</v>
      </c>
      <c r="D3867" s="1469">
        <v>45215.0</v>
      </c>
      <c r="E3867" s="1470" t="s">
        <v>20517</v>
      </c>
      <c r="F3867" s="1471">
        <v>8.28940999E8</v>
      </c>
      <c r="G3867" s="1471">
        <v>8.28940999E8</v>
      </c>
      <c r="H3867" s="1472" t="b">
        <v>0</v>
      </c>
      <c r="I3867" s="1468" t="s">
        <v>263</v>
      </c>
      <c r="J3867" s="1472" t="b">
        <v>0</v>
      </c>
      <c r="K3867" s="1468" t="s">
        <v>5142</v>
      </c>
      <c r="L3867" s="1471">
        <v>6.620964333E9</v>
      </c>
      <c r="M3867" s="1463" t="s">
        <v>2937</v>
      </c>
      <c r="N3867" s="1463" t="s">
        <v>263</v>
      </c>
      <c r="O3867" s="1463" t="s">
        <v>263</v>
      </c>
      <c r="P3867" s="1463" t="s">
        <v>20518</v>
      </c>
    </row>
    <row r="3868" hidden="1">
      <c r="A3868" s="1464">
        <v>4136.0</v>
      </c>
      <c r="B3868" s="1463" t="s">
        <v>20519</v>
      </c>
      <c r="C3868" s="1463" t="s">
        <v>20520</v>
      </c>
      <c r="D3868" s="1469">
        <v>45215.0</v>
      </c>
      <c r="E3868" s="1470" t="s">
        <v>20521</v>
      </c>
      <c r="F3868" s="1471">
        <v>3.8303999E7</v>
      </c>
      <c r="G3868" s="1471">
        <v>3.8303999E7</v>
      </c>
      <c r="H3868" s="1472" t="b">
        <v>0</v>
      </c>
      <c r="I3868" s="1468" t="s">
        <v>263</v>
      </c>
      <c r="J3868" s="1472" t="b">
        <v>1</v>
      </c>
      <c r="K3868" s="1468" t="s">
        <v>5142</v>
      </c>
      <c r="L3868" s="1471">
        <v>6.620964333E9</v>
      </c>
      <c r="M3868" s="1463" t="s">
        <v>2464</v>
      </c>
      <c r="N3868" s="1463" t="s">
        <v>263</v>
      </c>
      <c r="O3868" s="1463" t="s">
        <v>263</v>
      </c>
      <c r="P3868" s="1463" t="s">
        <v>2464</v>
      </c>
    </row>
    <row r="3869">
      <c r="A3869" s="1464">
        <v>4137.0</v>
      </c>
      <c r="B3869" s="1463" t="s">
        <v>7227</v>
      </c>
      <c r="C3869" s="1463" t="s">
        <v>7228</v>
      </c>
      <c r="D3869" s="1469">
        <v>45219.0</v>
      </c>
      <c r="E3869" s="1470" t="s">
        <v>7229</v>
      </c>
      <c r="F3869" s="1471">
        <v>3.8197361E7</v>
      </c>
      <c r="G3869" s="1471">
        <v>3.8197361E7</v>
      </c>
      <c r="H3869" s="1472" t="b">
        <v>1</v>
      </c>
      <c r="I3869" s="1468" t="s">
        <v>263</v>
      </c>
      <c r="J3869" s="1472" t="b">
        <v>1</v>
      </c>
      <c r="K3869" s="1468" t="s">
        <v>4936</v>
      </c>
      <c r="L3869" s="1471">
        <v>6.6909921784E10</v>
      </c>
      <c r="M3869" s="1463" t="s">
        <v>2715</v>
      </c>
      <c r="N3869" s="1474"/>
      <c r="O3869" s="1463" t="s">
        <v>5061</v>
      </c>
      <c r="P3869" s="1463" t="s">
        <v>5839</v>
      </c>
    </row>
    <row r="3870">
      <c r="A3870" s="1464">
        <v>4138.0</v>
      </c>
      <c r="B3870" s="1463" t="s">
        <v>650</v>
      </c>
      <c r="C3870" s="1463" t="s">
        <v>650</v>
      </c>
      <c r="D3870" s="1469">
        <v>45244.0</v>
      </c>
      <c r="E3870" s="1470" t="s">
        <v>7231</v>
      </c>
      <c r="F3870" s="1471">
        <v>2.2872494E7</v>
      </c>
      <c r="G3870" s="1471">
        <v>2.2872494E7</v>
      </c>
      <c r="H3870" s="1472" t="b">
        <v>1</v>
      </c>
      <c r="I3870" s="1468" t="s">
        <v>76</v>
      </c>
      <c r="J3870" s="1472" t="b">
        <v>1</v>
      </c>
      <c r="K3870" s="1468" t="s">
        <v>4936</v>
      </c>
      <c r="L3870" s="1471">
        <v>6.6909921784E10</v>
      </c>
      <c r="M3870" s="1463" t="s">
        <v>2426</v>
      </c>
      <c r="N3870" s="1463" t="s">
        <v>4937</v>
      </c>
      <c r="O3870" s="1463" t="s">
        <v>4931</v>
      </c>
      <c r="P3870" s="1463" t="s">
        <v>2426</v>
      </c>
    </row>
    <row r="3871">
      <c r="A3871" s="1464">
        <v>4139.0</v>
      </c>
      <c r="B3871" s="1463" t="s">
        <v>7233</v>
      </c>
      <c r="C3871" s="1463" t="s">
        <v>7234</v>
      </c>
      <c r="D3871" s="1469">
        <v>45219.0</v>
      </c>
      <c r="E3871" s="1470" t="s">
        <v>7235</v>
      </c>
      <c r="F3871" s="1471">
        <v>3.8197361E7</v>
      </c>
      <c r="G3871" s="1471">
        <v>3.8197361E7</v>
      </c>
      <c r="H3871" s="1472" t="b">
        <v>1</v>
      </c>
      <c r="I3871" s="1468" t="s">
        <v>263</v>
      </c>
      <c r="J3871" s="1472" t="b">
        <v>1</v>
      </c>
      <c r="K3871" s="1468" t="s">
        <v>4936</v>
      </c>
      <c r="L3871" s="1471">
        <v>6.6909921784E10</v>
      </c>
      <c r="M3871" s="1463" t="s">
        <v>2937</v>
      </c>
      <c r="N3871" s="1463" t="s">
        <v>5006</v>
      </c>
      <c r="P3871" s="1463" t="s">
        <v>2937</v>
      </c>
    </row>
    <row r="3872">
      <c r="A3872" s="1464">
        <v>4140.0</v>
      </c>
      <c r="B3872" s="1463" t="s">
        <v>7236</v>
      </c>
      <c r="C3872" s="1463" t="s">
        <v>7237</v>
      </c>
      <c r="D3872" s="1469">
        <v>45216.0</v>
      </c>
      <c r="E3872" s="1470" t="s">
        <v>7238</v>
      </c>
      <c r="F3872" s="1471">
        <v>6.36539274E8</v>
      </c>
      <c r="G3872" s="1471">
        <v>6.36539274E8</v>
      </c>
      <c r="H3872" s="1472" t="b">
        <v>1</v>
      </c>
      <c r="I3872" s="1468" t="s">
        <v>76</v>
      </c>
      <c r="J3872" s="1472" t="b">
        <v>1</v>
      </c>
      <c r="K3872" s="1468" t="s">
        <v>4936</v>
      </c>
      <c r="L3872" s="1471">
        <v>6.6909921784E10</v>
      </c>
      <c r="M3872" s="1463" t="s">
        <v>2937</v>
      </c>
      <c r="N3872" s="1463" t="s">
        <v>5904</v>
      </c>
      <c r="P3872" s="1463" t="s">
        <v>2937</v>
      </c>
    </row>
    <row r="3873">
      <c r="A3873" s="1464">
        <v>4141.0</v>
      </c>
      <c r="B3873" s="1463" t="s">
        <v>1225</v>
      </c>
      <c r="C3873" s="1463" t="s">
        <v>1225</v>
      </c>
      <c r="D3873" s="1469">
        <v>45216.0</v>
      </c>
      <c r="E3873" s="1470" t="s">
        <v>7240</v>
      </c>
      <c r="F3873" s="1471">
        <v>2.2538141E7</v>
      </c>
      <c r="G3873" s="1471">
        <v>2.2538141E7</v>
      </c>
      <c r="H3873" s="1472" t="b">
        <v>1</v>
      </c>
      <c r="I3873" s="1468" t="s">
        <v>76</v>
      </c>
      <c r="J3873" s="1472" t="b">
        <v>1</v>
      </c>
      <c r="K3873" s="1468" t="s">
        <v>4936</v>
      </c>
      <c r="L3873" s="1471">
        <v>6.6909921784E10</v>
      </c>
      <c r="M3873" s="1463" t="s">
        <v>2426</v>
      </c>
      <c r="N3873" s="1463" t="s">
        <v>4998</v>
      </c>
      <c r="O3873" s="1463" t="s">
        <v>4998</v>
      </c>
      <c r="P3873" s="1463" t="s">
        <v>2426</v>
      </c>
    </row>
    <row r="3874">
      <c r="A3874" s="1464">
        <v>4142.0</v>
      </c>
      <c r="B3874" s="1463" t="s">
        <v>7241</v>
      </c>
      <c r="C3874" s="1463" t="s">
        <v>7242</v>
      </c>
      <c r="D3874" s="1469">
        <v>45223.0</v>
      </c>
      <c r="E3874" s="1470" t="s">
        <v>7243</v>
      </c>
      <c r="F3874" s="1471">
        <v>8.99739918E8</v>
      </c>
      <c r="G3874" s="1471">
        <v>8.99739918E8</v>
      </c>
      <c r="H3874" s="1472" t="b">
        <v>1</v>
      </c>
      <c r="I3874" s="1468" t="s">
        <v>76</v>
      </c>
      <c r="J3874" s="1472" t="b">
        <v>1</v>
      </c>
      <c r="K3874" s="1468" t="s">
        <v>4936</v>
      </c>
      <c r="L3874" s="1471">
        <v>6.6909921784E10</v>
      </c>
      <c r="M3874" s="1463" t="s">
        <v>2659</v>
      </c>
      <c r="N3874" s="1463" t="s">
        <v>5838</v>
      </c>
      <c r="O3874" s="1463" t="s">
        <v>4954</v>
      </c>
      <c r="P3874" s="1463" t="s">
        <v>5149</v>
      </c>
    </row>
    <row r="3875">
      <c r="A3875" s="1464">
        <v>4143.0</v>
      </c>
      <c r="B3875" s="1463" t="s">
        <v>7245</v>
      </c>
      <c r="C3875" s="1463" t="s">
        <v>7245</v>
      </c>
      <c r="D3875" s="1469">
        <v>45222.0</v>
      </c>
      <c r="E3875" s="1470" t="s">
        <v>7246</v>
      </c>
      <c r="F3875" s="1471">
        <v>9.13214555E8</v>
      </c>
      <c r="G3875" s="1471">
        <v>9.13214555E8</v>
      </c>
      <c r="H3875" s="1472" t="b">
        <v>1</v>
      </c>
      <c r="I3875" s="1468" t="s">
        <v>76</v>
      </c>
      <c r="J3875" s="1472" t="b">
        <v>1</v>
      </c>
      <c r="K3875" s="1468" t="s">
        <v>6347</v>
      </c>
      <c r="L3875" s="1471">
        <v>6.6925624451E10</v>
      </c>
      <c r="M3875" s="1463" t="s">
        <v>2426</v>
      </c>
      <c r="O3875" s="1463" t="s">
        <v>4954</v>
      </c>
      <c r="P3875" s="1463" t="s">
        <v>5924</v>
      </c>
    </row>
    <row r="3876">
      <c r="A3876" s="1464">
        <v>4144.0</v>
      </c>
      <c r="B3876" s="1463" t="s">
        <v>7248</v>
      </c>
      <c r="C3876" s="1463" t="s">
        <v>7249</v>
      </c>
      <c r="D3876" s="1469">
        <v>45216.0</v>
      </c>
      <c r="E3876" s="1470" t="s">
        <v>7250</v>
      </c>
      <c r="F3876" s="1471">
        <v>8.14282632E8</v>
      </c>
      <c r="G3876" s="1471">
        <v>8.14282632E8</v>
      </c>
      <c r="H3876" s="1472" t="b">
        <v>1</v>
      </c>
      <c r="I3876" s="1468" t="s">
        <v>76</v>
      </c>
      <c r="J3876" s="1472" t="b">
        <v>1</v>
      </c>
      <c r="K3876" s="1468" t="s">
        <v>4929</v>
      </c>
      <c r="L3876" s="1475">
        <v>6.69232E15</v>
      </c>
      <c r="M3876" s="1463" t="s">
        <v>3363</v>
      </c>
      <c r="N3876" s="1474"/>
      <c r="O3876" s="1463" t="s">
        <v>5093</v>
      </c>
      <c r="P3876" s="1463" t="s">
        <v>3363</v>
      </c>
    </row>
    <row r="3877" hidden="1">
      <c r="A3877" s="1464">
        <v>4145.0</v>
      </c>
      <c r="B3877" s="1463" t="s">
        <v>20522</v>
      </c>
      <c r="C3877" s="1463" t="s">
        <v>20523</v>
      </c>
      <c r="D3877" s="1469">
        <v>45218.0</v>
      </c>
      <c r="E3877" s="1470" t="s">
        <v>20524</v>
      </c>
      <c r="F3877" s="1475">
        <v>6.6064E11</v>
      </c>
      <c r="G3877" s="1475">
        <v>6.60927E11</v>
      </c>
      <c r="H3877" s="1472" t="b">
        <v>0</v>
      </c>
      <c r="I3877" s="1468" t="s">
        <v>76</v>
      </c>
      <c r="J3877" s="1472" t="b">
        <v>1</v>
      </c>
      <c r="K3877" s="1473"/>
      <c r="L3877" s="1473"/>
      <c r="M3877" s="1463" t="s">
        <v>2440</v>
      </c>
      <c r="N3877" s="1474"/>
      <c r="O3877" s="1474"/>
      <c r="P3877" s="1463" t="s">
        <v>2440</v>
      </c>
    </row>
    <row r="3878" hidden="1">
      <c r="A3878" s="1464">
        <v>4146.0</v>
      </c>
      <c r="B3878" s="1463" t="s">
        <v>20525</v>
      </c>
      <c r="C3878" s="1463" t="s">
        <v>20526</v>
      </c>
      <c r="D3878" s="1469">
        <v>45223.0</v>
      </c>
      <c r="E3878" s="1470" t="s">
        <v>20527</v>
      </c>
      <c r="F3878" s="1471">
        <v>9.45406664E8</v>
      </c>
      <c r="G3878" s="1471">
        <v>9.45406664E8</v>
      </c>
      <c r="H3878" s="1472" t="b">
        <v>0</v>
      </c>
      <c r="I3878" s="1468" t="s">
        <v>76</v>
      </c>
      <c r="J3878" s="1472" t="b">
        <v>0</v>
      </c>
      <c r="K3878" s="1468" t="s">
        <v>4936</v>
      </c>
      <c r="L3878" s="1471">
        <v>6.6909921784E10</v>
      </c>
      <c r="M3878" s="1463" t="s">
        <v>2937</v>
      </c>
      <c r="N3878" s="1474"/>
      <c r="O3878" s="1474"/>
      <c r="P3878" s="1463" t="s">
        <v>2937</v>
      </c>
    </row>
    <row r="3879" hidden="1">
      <c r="A3879" s="1464">
        <v>4147.0</v>
      </c>
      <c r="B3879" s="1463" t="s">
        <v>20528</v>
      </c>
      <c r="C3879" s="1463" t="s">
        <v>20529</v>
      </c>
      <c r="D3879" s="1469">
        <v>45225.0</v>
      </c>
      <c r="E3879" s="1470" t="s">
        <v>20530</v>
      </c>
      <c r="F3879" s="1471">
        <v>6.20629696E8</v>
      </c>
      <c r="G3879" s="1471">
        <v>6.20629696E8</v>
      </c>
      <c r="H3879" s="1472" t="b">
        <v>0</v>
      </c>
      <c r="I3879" s="1468" t="s">
        <v>76</v>
      </c>
      <c r="J3879" s="1472" t="b">
        <v>0</v>
      </c>
      <c r="K3879" s="1468" t="s">
        <v>5142</v>
      </c>
      <c r="L3879" s="1471">
        <v>6.620964333E9</v>
      </c>
      <c r="M3879" s="1463" t="s">
        <v>3363</v>
      </c>
      <c r="N3879" s="1463" t="s">
        <v>5011</v>
      </c>
      <c r="O3879" s="1463" t="s">
        <v>5712</v>
      </c>
      <c r="P3879" s="1463" t="s">
        <v>3363</v>
      </c>
    </row>
    <row r="3880">
      <c r="A3880" s="1464">
        <v>4148.0</v>
      </c>
      <c r="B3880" s="1463" t="s">
        <v>7252</v>
      </c>
      <c r="C3880" s="1463" t="s">
        <v>7253</v>
      </c>
      <c r="D3880" s="1469">
        <v>45230.0</v>
      </c>
      <c r="E3880" s="1470" t="s">
        <v>7254</v>
      </c>
      <c r="F3880" s="1471">
        <v>6.14078222E8</v>
      </c>
      <c r="G3880" s="1471">
        <v>6.14078222E8</v>
      </c>
      <c r="H3880" s="1472" t="b">
        <v>1</v>
      </c>
      <c r="I3880" s="1468" t="s">
        <v>76</v>
      </c>
      <c r="J3880" s="1472" t="b">
        <v>1</v>
      </c>
      <c r="K3880" s="1468" t="s">
        <v>1204</v>
      </c>
      <c r="L3880" s="1471">
        <v>6.6839565594E10</v>
      </c>
      <c r="M3880" s="1463" t="s">
        <v>2937</v>
      </c>
      <c r="N3880" s="1463" t="s">
        <v>5052</v>
      </c>
      <c r="P3880" s="1463" t="s">
        <v>2937</v>
      </c>
    </row>
    <row r="3881" hidden="1">
      <c r="A3881" s="1464">
        <v>4149.0</v>
      </c>
      <c r="B3881" s="1463" t="s">
        <v>20531</v>
      </c>
      <c r="C3881" s="1463" t="s">
        <v>20532</v>
      </c>
      <c r="D3881" s="1469">
        <v>45225.0</v>
      </c>
      <c r="E3881" s="1470" t="s">
        <v>20533</v>
      </c>
      <c r="F3881" s="1471">
        <v>2.6754224E7</v>
      </c>
      <c r="G3881" s="1471">
        <v>2.6754224E7</v>
      </c>
      <c r="H3881" s="1472" t="b">
        <v>0</v>
      </c>
      <c r="I3881" s="1468" t="s">
        <v>76</v>
      </c>
      <c r="J3881" s="1472" t="b">
        <v>0</v>
      </c>
      <c r="K3881" s="1468" t="s">
        <v>19460</v>
      </c>
      <c r="L3881" s="1471">
        <v>6.6830366215E10</v>
      </c>
      <c r="M3881" s="1463" t="s">
        <v>2464</v>
      </c>
      <c r="N3881" s="1463" t="s">
        <v>4951</v>
      </c>
      <c r="O3881" s="1474"/>
      <c r="P3881" s="1463" t="s">
        <v>2464</v>
      </c>
    </row>
    <row r="3882" hidden="1">
      <c r="A3882" s="1464">
        <v>4150.0</v>
      </c>
      <c r="B3882" s="1463" t="s">
        <v>20534</v>
      </c>
      <c r="C3882" s="1463" t="s">
        <v>20534</v>
      </c>
      <c r="D3882" s="1469">
        <v>45224.0</v>
      </c>
      <c r="E3882" s="1470" t="s">
        <v>20535</v>
      </c>
      <c r="F3882" s="1471">
        <v>9.59630008E8</v>
      </c>
      <c r="G3882" s="1471">
        <v>9.59630008E8</v>
      </c>
      <c r="H3882" s="1472" t="b">
        <v>0</v>
      </c>
      <c r="I3882" s="1468" t="s">
        <v>76</v>
      </c>
      <c r="J3882" s="1472" t="b">
        <v>0</v>
      </c>
      <c r="K3882" s="1468" t="s">
        <v>4929</v>
      </c>
      <c r="L3882" s="1475">
        <v>6.69232E15</v>
      </c>
      <c r="M3882" s="1463" t="s">
        <v>2437</v>
      </c>
      <c r="N3882" s="1463" t="s">
        <v>5249</v>
      </c>
      <c r="O3882" s="1463" t="s">
        <v>4931</v>
      </c>
      <c r="P3882" s="1463" t="s">
        <v>20536</v>
      </c>
    </row>
    <row r="3883" hidden="1">
      <c r="A3883" s="1464">
        <v>4151.0</v>
      </c>
      <c r="B3883" s="1463" t="s">
        <v>20537</v>
      </c>
      <c r="C3883" s="1463" t="s">
        <v>20538</v>
      </c>
      <c r="D3883" s="1469">
        <v>45225.0</v>
      </c>
      <c r="E3883" s="1470" t="s">
        <v>20539</v>
      </c>
      <c r="F3883" s="1471">
        <v>2.6754224E7</v>
      </c>
      <c r="G3883" s="1471">
        <v>2.6754224E7</v>
      </c>
      <c r="H3883" s="1472" t="b">
        <v>0</v>
      </c>
      <c r="I3883" s="1468" t="s">
        <v>76</v>
      </c>
      <c r="J3883" s="1472" t="b">
        <v>0</v>
      </c>
      <c r="K3883" s="1468" t="s">
        <v>19460</v>
      </c>
      <c r="L3883" s="1471">
        <v>6.6830366215E10</v>
      </c>
      <c r="M3883" s="1463" t="s">
        <v>2464</v>
      </c>
      <c r="N3883" s="1463" t="s">
        <v>5398</v>
      </c>
      <c r="O3883" s="1463" t="s">
        <v>5398</v>
      </c>
      <c r="P3883" s="1463" t="s">
        <v>2464</v>
      </c>
    </row>
    <row r="3884" hidden="1">
      <c r="A3884" s="1464">
        <v>4152.0</v>
      </c>
      <c r="B3884" s="1463" t="s">
        <v>20540</v>
      </c>
      <c r="C3884" s="1463" t="s">
        <v>20541</v>
      </c>
      <c r="D3884" s="1469">
        <v>45225.0</v>
      </c>
      <c r="E3884" s="1470" t="s">
        <v>20542</v>
      </c>
      <c r="F3884" s="1471">
        <v>2.6754224E7</v>
      </c>
      <c r="G3884" s="1471">
        <v>2.6754224E7</v>
      </c>
      <c r="H3884" s="1472" t="b">
        <v>0</v>
      </c>
      <c r="I3884" s="1468" t="s">
        <v>76</v>
      </c>
      <c r="J3884" s="1472" t="b">
        <v>0</v>
      </c>
      <c r="K3884" s="1468" t="s">
        <v>19460</v>
      </c>
      <c r="L3884" s="1471">
        <v>6.6830366215E10</v>
      </c>
      <c r="M3884" s="1463" t="s">
        <v>2464</v>
      </c>
      <c r="N3884" s="1463" t="s">
        <v>5148</v>
      </c>
      <c r="O3884" s="1474"/>
      <c r="P3884" s="1463" t="s">
        <v>2464</v>
      </c>
    </row>
    <row r="3885">
      <c r="A3885" s="1464">
        <v>4153.0</v>
      </c>
      <c r="B3885" s="1463" t="s">
        <v>7256</v>
      </c>
      <c r="C3885" s="1463" t="s">
        <v>7256</v>
      </c>
      <c r="D3885" s="1469">
        <v>45224.0</v>
      </c>
      <c r="E3885" s="1470" t="s">
        <v>7257</v>
      </c>
      <c r="F3885" s="1471">
        <v>9.60639999E8</v>
      </c>
      <c r="G3885" s="1471">
        <v>9.60639999E8</v>
      </c>
      <c r="H3885" s="1472" t="b">
        <v>1</v>
      </c>
      <c r="I3885" s="1468" t="s">
        <v>76</v>
      </c>
      <c r="J3885" s="1472" t="b">
        <v>1</v>
      </c>
      <c r="K3885" s="1468" t="s">
        <v>4936</v>
      </c>
      <c r="L3885" s="1471">
        <v>6.6909921784E10</v>
      </c>
      <c r="M3885" s="1463" t="s">
        <v>2426</v>
      </c>
      <c r="N3885" s="1463" t="s">
        <v>5196</v>
      </c>
      <c r="O3885" s="1463" t="s">
        <v>5933</v>
      </c>
      <c r="P3885" s="1463" t="s">
        <v>2426</v>
      </c>
    </row>
    <row r="3886">
      <c r="A3886" s="1464">
        <v>4154.0</v>
      </c>
      <c r="B3886" s="1463" t="s">
        <v>7258</v>
      </c>
      <c r="C3886" s="1463" t="s">
        <v>7259</v>
      </c>
      <c r="D3886" s="1469">
        <v>45460.0</v>
      </c>
      <c r="E3886" s="1470" t="s">
        <v>7260</v>
      </c>
      <c r="F3886" s="1471">
        <v>9.77605555E8</v>
      </c>
      <c r="G3886" s="1471">
        <v>9.77605555E8</v>
      </c>
      <c r="H3886" s="1472" t="b">
        <v>1</v>
      </c>
      <c r="I3886" s="1468" t="s">
        <v>76</v>
      </c>
      <c r="J3886" s="1472" t="b">
        <v>1</v>
      </c>
      <c r="K3886" s="1468" t="s">
        <v>1204</v>
      </c>
      <c r="L3886" s="1471">
        <v>6.6839565594E10</v>
      </c>
      <c r="M3886" s="1463" t="s">
        <v>2426</v>
      </c>
      <c r="N3886" s="1463" t="s">
        <v>5229</v>
      </c>
      <c r="O3886" s="1463" t="s">
        <v>5229</v>
      </c>
      <c r="P3886" s="1463" t="s">
        <v>5940</v>
      </c>
    </row>
    <row r="3887">
      <c r="A3887" s="1464">
        <v>4155.0</v>
      </c>
      <c r="B3887" s="1463" t="s">
        <v>7261</v>
      </c>
      <c r="C3887" s="1463" t="s">
        <v>7262</v>
      </c>
      <c r="D3887" s="1469">
        <v>45460.0</v>
      </c>
      <c r="E3887" s="1470" t="s">
        <v>7263</v>
      </c>
      <c r="F3887" s="1471">
        <v>9.77508888E8</v>
      </c>
      <c r="G3887" s="1471">
        <v>9.77508888E8</v>
      </c>
      <c r="H3887" s="1472" t="b">
        <v>1</v>
      </c>
      <c r="I3887" s="1468" t="s">
        <v>76</v>
      </c>
      <c r="J3887" s="1472" t="b">
        <v>1</v>
      </c>
      <c r="K3887" s="1468" t="s">
        <v>1204</v>
      </c>
      <c r="L3887" s="1471">
        <v>6.6839565594E10</v>
      </c>
      <c r="M3887" s="1463" t="s">
        <v>2426</v>
      </c>
      <c r="N3887" s="1463" t="s">
        <v>5148</v>
      </c>
      <c r="O3887" s="1463" t="s">
        <v>5061</v>
      </c>
      <c r="P3887" s="1463" t="s">
        <v>2426</v>
      </c>
    </row>
    <row r="3888">
      <c r="A3888" s="1464">
        <v>4156.0</v>
      </c>
      <c r="B3888" s="1463" t="s">
        <v>7264</v>
      </c>
      <c r="C3888" s="1463" t="s">
        <v>7265</v>
      </c>
      <c r="D3888" s="1469">
        <v>45460.0</v>
      </c>
      <c r="E3888" s="1470" t="s">
        <v>7266</v>
      </c>
      <c r="F3888" s="1471">
        <v>9.77506666E8</v>
      </c>
      <c r="G3888" s="1471">
        <v>9.77506666E8</v>
      </c>
      <c r="H3888" s="1472" t="b">
        <v>1</v>
      </c>
      <c r="I3888" s="1468" t="s">
        <v>76</v>
      </c>
      <c r="J3888" s="1472" t="b">
        <v>1</v>
      </c>
      <c r="K3888" s="1468" t="s">
        <v>1204</v>
      </c>
      <c r="L3888" s="1471">
        <v>6.6839565594E10</v>
      </c>
      <c r="M3888" s="1463" t="s">
        <v>2464</v>
      </c>
      <c r="N3888" s="1474"/>
      <c r="O3888" s="1463" t="s">
        <v>5370</v>
      </c>
      <c r="P3888" s="1463" t="s">
        <v>5094</v>
      </c>
    </row>
    <row r="3889">
      <c r="A3889" s="1464">
        <v>4157.0</v>
      </c>
      <c r="B3889" s="1463" t="s">
        <v>7267</v>
      </c>
      <c r="C3889" s="1463" t="s">
        <v>7268</v>
      </c>
      <c r="D3889" s="1469">
        <v>45460.0</v>
      </c>
      <c r="E3889" s="1470" t="s">
        <v>7269</v>
      </c>
      <c r="F3889" s="1471">
        <v>9.73807777E8</v>
      </c>
      <c r="G3889" s="1471">
        <v>9.33807777E8</v>
      </c>
      <c r="H3889" s="1472" t="b">
        <v>1</v>
      </c>
      <c r="I3889" s="1468" t="s">
        <v>76</v>
      </c>
      <c r="J3889" s="1472" t="b">
        <v>1</v>
      </c>
      <c r="K3889" s="1468" t="s">
        <v>1204</v>
      </c>
      <c r="L3889" s="1471">
        <v>6.6839565594E10</v>
      </c>
      <c r="M3889" s="1463" t="s">
        <v>2426</v>
      </c>
      <c r="N3889" s="1463" t="s">
        <v>5370</v>
      </c>
      <c r="O3889" s="1463" t="s">
        <v>5370</v>
      </c>
      <c r="P3889" s="1463" t="s">
        <v>5955</v>
      </c>
    </row>
    <row r="3890" hidden="1">
      <c r="A3890" s="1464">
        <v>4158.0</v>
      </c>
      <c r="B3890" s="1463" t="s">
        <v>20543</v>
      </c>
      <c r="C3890" s="1463" t="s">
        <v>20544</v>
      </c>
      <c r="D3890" s="1469">
        <v>45230.0</v>
      </c>
      <c r="E3890" s="1470" t="s">
        <v>20545</v>
      </c>
      <c r="F3890" s="1471">
        <v>9.77505555E8</v>
      </c>
      <c r="G3890" s="1471">
        <v>9.77505555E8</v>
      </c>
      <c r="H3890" s="1472" t="b">
        <v>0</v>
      </c>
      <c r="I3890" s="1468" t="s">
        <v>263</v>
      </c>
      <c r="J3890" s="1472" t="b">
        <v>0</v>
      </c>
      <c r="K3890" s="1468" t="s">
        <v>7033</v>
      </c>
      <c r="L3890" s="1471">
        <v>6.6624983639E10</v>
      </c>
      <c r="M3890" s="1463" t="s">
        <v>2659</v>
      </c>
      <c r="N3890" s="1463" t="s">
        <v>263</v>
      </c>
      <c r="O3890" s="1463" t="s">
        <v>263</v>
      </c>
      <c r="P3890" s="1463" t="s">
        <v>2659</v>
      </c>
    </row>
    <row r="3891" hidden="1">
      <c r="A3891" s="1464">
        <v>4159.0</v>
      </c>
      <c r="B3891" s="1463" t="s">
        <v>20546</v>
      </c>
      <c r="C3891" s="1463" t="s">
        <v>20547</v>
      </c>
      <c r="D3891" s="1469">
        <v>45230.0</v>
      </c>
      <c r="E3891" s="1470" t="s">
        <v>20548</v>
      </c>
      <c r="F3891" s="1471">
        <v>8.69721111E8</v>
      </c>
      <c r="G3891" s="1471">
        <v>8.69721111E8</v>
      </c>
      <c r="H3891" s="1472" t="b">
        <v>0</v>
      </c>
      <c r="I3891" s="1468" t="s">
        <v>244</v>
      </c>
      <c r="J3891" s="1472" t="b">
        <v>0</v>
      </c>
      <c r="K3891" s="1468" t="s">
        <v>7033</v>
      </c>
      <c r="L3891" s="1471">
        <v>6.6624983639E10</v>
      </c>
      <c r="M3891" s="1463" t="s">
        <v>2659</v>
      </c>
      <c r="N3891" s="1463" t="s">
        <v>244</v>
      </c>
      <c r="O3891" s="1463" t="s">
        <v>244</v>
      </c>
      <c r="P3891" s="1463" t="s">
        <v>2659</v>
      </c>
    </row>
    <row r="3892">
      <c r="A3892" s="1464">
        <v>4160.0</v>
      </c>
      <c r="B3892" s="1463" t="s">
        <v>7270</v>
      </c>
      <c r="C3892" s="1463" t="s">
        <v>7270</v>
      </c>
      <c r="D3892" s="1469">
        <v>45224.0</v>
      </c>
      <c r="E3892" s="1470" t="s">
        <v>7271</v>
      </c>
      <c r="F3892" s="1471">
        <v>9.73349998E8</v>
      </c>
      <c r="G3892" s="1471">
        <v>9.73349998E8</v>
      </c>
      <c r="H3892" s="1472" t="b">
        <v>1</v>
      </c>
      <c r="I3892" s="1468" t="s">
        <v>7272</v>
      </c>
      <c r="J3892" s="1472" t="b">
        <v>1</v>
      </c>
      <c r="K3892" s="1468" t="s">
        <v>5142</v>
      </c>
      <c r="L3892" s="1471">
        <v>6.620964333E9</v>
      </c>
      <c r="M3892" s="1463" t="s">
        <v>2432</v>
      </c>
      <c r="N3892" s="1463" t="s">
        <v>5479</v>
      </c>
      <c r="O3892" s="1474"/>
      <c r="P3892" s="1463" t="s">
        <v>5959</v>
      </c>
    </row>
    <row r="3893" hidden="1">
      <c r="A3893" s="1464">
        <v>4161.0</v>
      </c>
      <c r="B3893" s="1463" t="s">
        <v>7275</v>
      </c>
      <c r="C3893" s="1463" t="s">
        <v>7275</v>
      </c>
      <c r="D3893" s="1469">
        <v>45224.0</v>
      </c>
      <c r="E3893" s="1470" t="s">
        <v>7276</v>
      </c>
      <c r="F3893" s="1471">
        <v>6.11188034E8</v>
      </c>
      <c r="G3893" s="1471">
        <v>6.11188034E8</v>
      </c>
      <c r="H3893" s="1472" t="b">
        <v>0</v>
      </c>
      <c r="I3893" s="1468" t="s">
        <v>76</v>
      </c>
      <c r="J3893" s="1472" t="b">
        <v>0</v>
      </c>
      <c r="K3893" s="1468" t="s">
        <v>1077</v>
      </c>
      <c r="L3893" s="1471">
        <v>6.6618258585E10</v>
      </c>
      <c r="M3893" s="1463" t="s">
        <v>2432</v>
      </c>
      <c r="N3893" s="1463" t="s">
        <v>5963</v>
      </c>
      <c r="P3893" s="1463" t="s">
        <v>2432</v>
      </c>
    </row>
    <row r="3894" hidden="1">
      <c r="A3894" s="1464">
        <v>4162.0</v>
      </c>
      <c r="B3894" s="1463" t="s">
        <v>20549</v>
      </c>
      <c r="C3894" s="1463" t="s">
        <v>20550</v>
      </c>
      <c r="D3894" s="1469">
        <v>45224.0</v>
      </c>
      <c r="E3894" s="1470" t="s">
        <v>20551</v>
      </c>
      <c r="F3894" s="1471">
        <v>9.23505698E8</v>
      </c>
      <c r="G3894" s="1471">
        <v>9.23505698E8</v>
      </c>
      <c r="H3894" s="1472" t="b">
        <v>0</v>
      </c>
      <c r="I3894" s="1468" t="s">
        <v>76</v>
      </c>
      <c r="J3894" s="1472" t="b">
        <v>0</v>
      </c>
      <c r="K3894" s="1468" t="s">
        <v>6480</v>
      </c>
      <c r="L3894" s="1471">
        <v>6.6647253923E10</v>
      </c>
      <c r="M3894" s="1463" t="s">
        <v>2659</v>
      </c>
      <c r="N3894" s="1463" t="s">
        <v>4930</v>
      </c>
      <c r="O3894" s="1474"/>
      <c r="P3894" s="1463" t="s">
        <v>2659</v>
      </c>
    </row>
    <row r="3895">
      <c r="A3895" s="1464">
        <v>4163.0</v>
      </c>
      <c r="B3895" s="1463" t="s">
        <v>7278</v>
      </c>
      <c r="C3895" s="1463" t="s">
        <v>7279</v>
      </c>
      <c r="D3895" s="1469">
        <v>45226.0</v>
      </c>
      <c r="E3895" s="1470" t="s">
        <v>7280</v>
      </c>
      <c r="F3895" s="1471">
        <v>6.52403994E8</v>
      </c>
      <c r="G3895" s="1471">
        <v>6.52403994E8</v>
      </c>
      <c r="H3895" s="1472" t="b">
        <v>1</v>
      </c>
      <c r="I3895" s="1468" t="s">
        <v>263</v>
      </c>
      <c r="J3895" s="1472" t="b">
        <v>1</v>
      </c>
      <c r="K3895" s="1468" t="s">
        <v>5142</v>
      </c>
      <c r="L3895" s="1471">
        <v>6.620964333E9</v>
      </c>
      <c r="M3895" s="1463" t="s">
        <v>2432</v>
      </c>
      <c r="N3895" s="1463" t="s">
        <v>5224</v>
      </c>
      <c r="O3895" s="1474"/>
      <c r="P3895" s="1463" t="s">
        <v>2432</v>
      </c>
    </row>
    <row r="3896">
      <c r="A3896" s="1464">
        <v>4164.0</v>
      </c>
      <c r="B3896" s="1463" t="s">
        <v>7281</v>
      </c>
      <c r="C3896" s="1463" t="s">
        <v>7281</v>
      </c>
      <c r="D3896" s="1469">
        <v>45230.0</v>
      </c>
      <c r="E3896" s="1470" t="s">
        <v>7282</v>
      </c>
      <c r="F3896" s="1471">
        <v>2.2113333E7</v>
      </c>
      <c r="G3896" s="1471">
        <v>2.2113333E7</v>
      </c>
      <c r="H3896" s="1472" t="b">
        <v>1</v>
      </c>
      <c r="I3896" s="1468" t="s">
        <v>76</v>
      </c>
      <c r="J3896" s="1472" t="b">
        <v>1</v>
      </c>
      <c r="K3896" s="1468" t="s">
        <v>1077</v>
      </c>
      <c r="L3896" s="1471">
        <v>6.6618258585E10</v>
      </c>
      <c r="M3896" s="1463" t="s">
        <v>4317</v>
      </c>
      <c r="N3896" s="1474"/>
      <c r="O3896" s="1463" t="s">
        <v>5165</v>
      </c>
      <c r="P3896" s="1463" t="s">
        <v>5973</v>
      </c>
    </row>
    <row r="3897">
      <c r="A3897" s="1464">
        <v>4165.0</v>
      </c>
      <c r="B3897" s="1463" t="s">
        <v>7284</v>
      </c>
      <c r="C3897" s="1463" t="s">
        <v>7284</v>
      </c>
      <c r="D3897" s="1469">
        <v>45230.0</v>
      </c>
      <c r="E3897" s="1470" t="s">
        <v>7285</v>
      </c>
      <c r="F3897" s="1471">
        <v>3.27093E7</v>
      </c>
      <c r="G3897" s="1471">
        <v>3.27093E7</v>
      </c>
      <c r="H3897" s="1472" t="b">
        <v>1</v>
      </c>
      <c r="I3897" s="1468" t="s">
        <v>5608</v>
      </c>
      <c r="J3897" s="1472" t="b">
        <v>1</v>
      </c>
      <c r="K3897" s="1468" t="s">
        <v>5142</v>
      </c>
      <c r="L3897" s="1471">
        <v>6.620964333E9</v>
      </c>
      <c r="M3897" s="1463" t="s">
        <v>2432</v>
      </c>
      <c r="N3897" s="1474"/>
      <c r="O3897" s="1463" t="s">
        <v>5165</v>
      </c>
      <c r="P3897" s="1463" t="s">
        <v>2432</v>
      </c>
    </row>
    <row r="3898" hidden="1">
      <c r="A3898" s="1464">
        <v>4166.0</v>
      </c>
      <c r="B3898" s="1463" t="s">
        <v>7286</v>
      </c>
      <c r="C3898" s="1463" t="s">
        <v>7287</v>
      </c>
      <c r="D3898" s="1469">
        <v>45230.0</v>
      </c>
      <c r="E3898" s="1470" t="s">
        <v>7288</v>
      </c>
      <c r="F3898" s="1471">
        <v>3.27093E7</v>
      </c>
      <c r="G3898" s="1471">
        <v>3.27093E7</v>
      </c>
      <c r="H3898" s="1472" t="b">
        <v>0</v>
      </c>
      <c r="I3898" s="1468" t="s">
        <v>5608</v>
      </c>
      <c r="J3898" s="1472" t="b">
        <v>0</v>
      </c>
      <c r="K3898" s="1476"/>
      <c r="L3898" s="1476"/>
      <c r="M3898" s="1463" t="s">
        <v>2432</v>
      </c>
      <c r="N3898" s="1474"/>
      <c r="O3898" s="1463" t="s">
        <v>4945</v>
      </c>
      <c r="P3898" s="1463" t="s">
        <v>2432</v>
      </c>
    </row>
    <row r="3899" hidden="1">
      <c r="A3899" s="1464">
        <v>4167.0</v>
      </c>
      <c r="B3899" s="1463" t="s">
        <v>20552</v>
      </c>
      <c r="C3899" s="1463" t="s">
        <v>20552</v>
      </c>
      <c r="D3899" s="1469">
        <v>45230.0</v>
      </c>
      <c r="E3899" s="1470" t="s">
        <v>20553</v>
      </c>
      <c r="F3899" s="1471">
        <v>8.39945262E8</v>
      </c>
      <c r="G3899" s="1471">
        <v>8.39945262E8</v>
      </c>
      <c r="H3899" s="1472" t="b">
        <v>0</v>
      </c>
      <c r="I3899" s="1468" t="s">
        <v>76</v>
      </c>
      <c r="J3899" s="1472" t="b">
        <v>0</v>
      </c>
      <c r="K3899" s="1468" t="s">
        <v>4929</v>
      </c>
      <c r="L3899" s="1475">
        <v>6.69232E15</v>
      </c>
      <c r="M3899" s="1463" t="s">
        <v>2432</v>
      </c>
      <c r="N3899" s="1463" t="s">
        <v>5712</v>
      </c>
      <c r="O3899" s="1463" t="s">
        <v>5712</v>
      </c>
      <c r="P3899" s="1463" t="s">
        <v>20554</v>
      </c>
    </row>
    <row r="3900" hidden="1">
      <c r="A3900" s="1464">
        <v>4168.0</v>
      </c>
      <c r="B3900" s="1463" t="s">
        <v>20555</v>
      </c>
      <c r="C3900" s="1463" t="s">
        <v>20556</v>
      </c>
      <c r="D3900" s="1469">
        <v>45230.0</v>
      </c>
      <c r="E3900" s="1470" t="s">
        <v>20557</v>
      </c>
      <c r="F3900" s="1471">
        <v>6.17452426E8</v>
      </c>
      <c r="G3900" s="1471">
        <v>6.17452426E8</v>
      </c>
      <c r="H3900" s="1472" t="b">
        <v>0</v>
      </c>
      <c r="I3900" s="1468" t="s">
        <v>76</v>
      </c>
      <c r="J3900" s="1472" t="b">
        <v>0</v>
      </c>
      <c r="K3900" s="1468" t="s">
        <v>5142</v>
      </c>
      <c r="L3900" s="1471">
        <v>6.620964333E9</v>
      </c>
      <c r="M3900" s="1463" t="s">
        <v>2715</v>
      </c>
      <c r="N3900" s="1463" t="s">
        <v>5345</v>
      </c>
      <c r="O3900" s="1463" t="s">
        <v>5235</v>
      </c>
      <c r="P3900" s="1463" t="s">
        <v>20558</v>
      </c>
    </row>
    <row r="3901">
      <c r="A3901" s="1464">
        <v>4169.0</v>
      </c>
      <c r="B3901" s="1463" t="s">
        <v>7290</v>
      </c>
      <c r="C3901" s="1463" t="s">
        <v>7290</v>
      </c>
      <c r="D3901" s="1469">
        <v>45230.0</v>
      </c>
      <c r="E3901" s="1470" t="s">
        <v>7291</v>
      </c>
      <c r="F3901" s="1471">
        <v>2.3470093E7</v>
      </c>
      <c r="G3901" s="1471">
        <v>2.3470093E7</v>
      </c>
      <c r="H3901" s="1472" t="b">
        <v>1</v>
      </c>
      <c r="I3901" s="1468" t="s">
        <v>76</v>
      </c>
      <c r="J3901" s="1472" t="b">
        <v>1</v>
      </c>
      <c r="K3901" s="1468" t="s">
        <v>5142</v>
      </c>
      <c r="L3901" s="1471">
        <v>6.620964333E9</v>
      </c>
      <c r="M3901" s="1463" t="s">
        <v>2426</v>
      </c>
      <c r="N3901" s="1463" t="s">
        <v>5307</v>
      </c>
      <c r="O3901" s="1463" t="s">
        <v>5307</v>
      </c>
      <c r="P3901" s="1463" t="s">
        <v>5024</v>
      </c>
    </row>
    <row r="3902">
      <c r="A3902" s="1464">
        <v>4170.0</v>
      </c>
      <c r="B3902" s="1463" t="s">
        <v>7292</v>
      </c>
      <c r="C3902" s="1463" t="s">
        <v>7292</v>
      </c>
      <c r="D3902" s="1469">
        <v>45230.0</v>
      </c>
      <c r="E3902" s="1470" t="s">
        <v>7293</v>
      </c>
      <c r="F3902" s="1471">
        <v>2.3740093E7</v>
      </c>
      <c r="G3902" s="1471">
        <v>2.3740093E7</v>
      </c>
      <c r="H3902" s="1472" t="b">
        <v>1</v>
      </c>
      <c r="I3902" s="1468" t="s">
        <v>76</v>
      </c>
      <c r="J3902" s="1472" t="b">
        <v>1</v>
      </c>
      <c r="K3902" s="1468" t="s">
        <v>5142</v>
      </c>
      <c r="L3902" s="1471">
        <v>6.620964333E9</v>
      </c>
      <c r="M3902" s="1463" t="s">
        <v>2464</v>
      </c>
      <c r="N3902" s="1463" t="s">
        <v>5479</v>
      </c>
      <c r="O3902" s="1463" t="s">
        <v>4945</v>
      </c>
      <c r="P3902" s="1463" t="s">
        <v>2464</v>
      </c>
    </row>
    <row r="3903" hidden="1">
      <c r="A3903" s="1464">
        <v>4171.0</v>
      </c>
      <c r="B3903" s="1463" t="s">
        <v>20559</v>
      </c>
      <c r="C3903" s="1463" t="s">
        <v>20560</v>
      </c>
      <c r="D3903" s="1469">
        <v>45230.0</v>
      </c>
      <c r="E3903" s="1470" t="s">
        <v>20561</v>
      </c>
      <c r="F3903" s="1471">
        <v>6.15652251E8</v>
      </c>
      <c r="G3903" s="1471">
        <v>6.15652251E8</v>
      </c>
      <c r="H3903" s="1472" t="b">
        <v>0</v>
      </c>
      <c r="I3903" s="1468" t="s">
        <v>76</v>
      </c>
      <c r="J3903" s="1472" t="b">
        <v>0</v>
      </c>
      <c r="K3903" s="1468" t="s">
        <v>5142</v>
      </c>
      <c r="L3903" s="1471">
        <v>6.620964333E9</v>
      </c>
      <c r="M3903" s="1463" t="s">
        <v>2464</v>
      </c>
      <c r="N3903" s="1463" t="s">
        <v>6679</v>
      </c>
      <c r="O3903" s="1463" t="s">
        <v>6679</v>
      </c>
      <c r="P3903" s="1463" t="s">
        <v>5236</v>
      </c>
    </row>
    <row r="3904" hidden="1">
      <c r="A3904" s="1464">
        <v>4172.0</v>
      </c>
      <c r="B3904" s="1463" t="s">
        <v>20562</v>
      </c>
      <c r="C3904" s="1463" t="s">
        <v>20563</v>
      </c>
      <c r="D3904" s="1469">
        <v>45243.0</v>
      </c>
      <c r="E3904" s="1470" t="s">
        <v>20564</v>
      </c>
      <c r="F3904" s="1471">
        <v>8.63524895E8</v>
      </c>
      <c r="G3904" s="1471">
        <v>8.63524895E8</v>
      </c>
      <c r="H3904" s="1472" t="b">
        <v>0</v>
      </c>
      <c r="I3904" s="1468" t="s">
        <v>76</v>
      </c>
      <c r="J3904" s="1472" t="b">
        <v>0</v>
      </c>
      <c r="K3904" s="1468" t="s">
        <v>4929</v>
      </c>
      <c r="L3904" s="1475">
        <v>6.69232E15</v>
      </c>
      <c r="M3904" s="1463" t="s">
        <v>2432</v>
      </c>
      <c r="N3904" s="1463" t="s">
        <v>3864</v>
      </c>
      <c r="O3904" s="1463" t="s">
        <v>3864</v>
      </c>
      <c r="P3904" s="1463" t="s">
        <v>2432</v>
      </c>
    </row>
    <row r="3905" hidden="1">
      <c r="A3905" s="1464">
        <v>4173.0</v>
      </c>
      <c r="B3905" s="1463" t="s">
        <v>20565</v>
      </c>
      <c r="C3905" s="1463" t="s">
        <v>20566</v>
      </c>
      <c r="D3905" s="1469">
        <v>45231.0</v>
      </c>
      <c r="E3905" s="1470" t="s">
        <v>20567</v>
      </c>
      <c r="F3905" s="1471">
        <v>8.12342056E8</v>
      </c>
      <c r="G3905" s="1471">
        <v>8.12342056E8</v>
      </c>
      <c r="H3905" s="1472" t="b">
        <v>0</v>
      </c>
      <c r="I3905" s="1468" t="s">
        <v>76</v>
      </c>
      <c r="J3905" s="1472" t="b">
        <v>0</v>
      </c>
      <c r="K3905" s="1468" t="s">
        <v>4929</v>
      </c>
      <c r="L3905" s="1475">
        <v>6.69232E15</v>
      </c>
      <c r="M3905" s="1463" t="s">
        <v>2464</v>
      </c>
      <c r="N3905" s="1474"/>
      <c r="O3905" s="1463" t="s">
        <v>5196</v>
      </c>
      <c r="P3905" s="1463" t="s">
        <v>2464</v>
      </c>
    </row>
    <row r="3906">
      <c r="A3906" s="1464">
        <v>4174.0</v>
      </c>
      <c r="B3906" s="1463" t="s">
        <v>7294</v>
      </c>
      <c r="C3906" s="1463" t="s">
        <v>7295</v>
      </c>
      <c r="D3906" s="1469">
        <v>45239.0</v>
      </c>
      <c r="E3906" s="1470" t="s">
        <v>7296</v>
      </c>
      <c r="F3906" s="1471">
        <v>8.00461333E8</v>
      </c>
      <c r="G3906" s="1471">
        <v>8.00461333E8</v>
      </c>
      <c r="H3906" s="1472" t="b">
        <v>1</v>
      </c>
      <c r="I3906" s="1468" t="s">
        <v>76</v>
      </c>
      <c r="J3906" s="1472" t="b">
        <v>1</v>
      </c>
      <c r="K3906" s="1468" t="s">
        <v>4929</v>
      </c>
      <c r="L3906" s="1475">
        <v>6.69232E15</v>
      </c>
      <c r="M3906" s="1463" t="s">
        <v>2426</v>
      </c>
      <c r="O3906" s="1463" t="s">
        <v>4945</v>
      </c>
      <c r="P3906" s="1463" t="s">
        <v>5024</v>
      </c>
    </row>
    <row r="3907" hidden="1">
      <c r="A3907" s="1464">
        <v>4175.0</v>
      </c>
      <c r="B3907" s="1463" t="s">
        <v>20568</v>
      </c>
      <c r="C3907" s="1463" t="s">
        <v>20569</v>
      </c>
      <c r="D3907" s="1469">
        <v>45231.0</v>
      </c>
      <c r="E3907" s="1470" t="s">
        <v>20570</v>
      </c>
      <c r="F3907" s="1471">
        <v>8.12342058E8</v>
      </c>
      <c r="G3907" s="1471">
        <v>8.12342058E8</v>
      </c>
      <c r="H3907" s="1472" t="b">
        <v>0</v>
      </c>
      <c r="I3907" s="1468" t="s">
        <v>76</v>
      </c>
      <c r="J3907" s="1472" t="b">
        <v>0</v>
      </c>
      <c r="K3907" s="1468" t="s">
        <v>4929</v>
      </c>
      <c r="L3907" s="1475">
        <v>6.69232E15</v>
      </c>
      <c r="M3907" s="1463" t="s">
        <v>2464</v>
      </c>
      <c r="N3907" s="1474"/>
      <c r="O3907" s="1463" t="s">
        <v>5081</v>
      </c>
      <c r="P3907" s="1463" t="s">
        <v>2464</v>
      </c>
    </row>
    <row r="3908" hidden="1">
      <c r="A3908" s="1464">
        <v>4176.0</v>
      </c>
      <c r="B3908" s="1463" t="s">
        <v>20571</v>
      </c>
      <c r="C3908" s="1463" t="s">
        <v>20572</v>
      </c>
      <c r="D3908" s="1469">
        <v>45239.0</v>
      </c>
      <c r="E3908" s="1470" t="s">
        <v>20573</v>
      </c>
      <c r="F3908" s="1471">
        <v>2.2270857E7</v>
      </c>
      <c r="G3908" s="1471">
        <v>2.2270857E7</v>
      </c>
      <c r="H3908" s="1472" t="b">
        <v>0</v>
      </c>
      <c r="I3908" s="1468" t="s">
        <v>76</v>
      </c>
      <c r="J3908" s="1472" t="b">
        <v>0</v>
      </c>
      <c r="K3908" s="1468" t="s">
        <v>4929</v>
      </c>
      <c r="L3908" s="1475">
        <v>6.69232E15</v>
      </c>
      <c r="M3908" s="1463" t="s">
        <v>2432</v>
      </c>
      <c r="N3908" s="1463" t="s">
        <v>4930</v>
      </c>
      <c r="O3908" s="1463" t="s">
        <v>4954</v>
      </c>
      <c r="P3908" s="1463" t="s">
        <v>7299</v>
      </c>
    </row>
    <row r="3909" hidden="1">
      <c r="A3909" s="1464">
        <v>4177.0</v>
      </c>
      <c r="B3909" s="1463" t="s">
        <v>20574</v>
      </c>
      <c r="C3909" s="1463" t="s">
        <v>20575</v>
      </c>
      <c r="D3909" s="1469">
        <v>45237.0</v>
      </c>
      <c r="E3909" s="1470" t="s">
        <v>20576</v>
      </c>
      <c r="F3909" s="1471">
        <v>6.10277866E8</v>
      </c>
      <c r="G3909" s="1471">
        <v>6.10277866E8</v>
      </c>
      <c r="H3909" s="1472" t="b">
        <v>0</v>
      </c>
      <c r="I3909" s="1468" t="s">
        <v>76</v>
      </c>
      <c r="J3909" s="1472" t="b">
        <v>0</v>
      </c>
      <c r="K3909" s="1468" t="s">
        <v>4936</v>
      </c>
      <c r="L3909" s="1471">
        <v>6.6909921784E10</v>
      </c>
      <c r="M3909" s="1463" t="s">
        <v>2659</v>
      </c>
      <c r="N3909" s="1463" t="s">
        <v>4960</v>
      </c>
      <c r="O3909" s="1463" t="s">
        <v>4960</v>
      </c>
      <c r="P3909" s="1463" t="s">
        <v>2659</v>
      </c>
    </row>
    <row r="3910">
      <c r="A3910" s="1464">
        <v>4178.0</v>
      </c>
      <c r="B3910" s="1463" t="s">
        <v>117</v>
      </c>
      <c r="C3910" s="1463" t="s">
        <v>117</v>
      </c>
      <c r="D3910" s="1469">
        <v>45243.0</v>
      </c>
      <c r="E3910" s="1470" t="s">
        <v>7300</v>
      </c>
      <c r="F3910" s="1471">
        <v>8.28966393E8</v>
      </c>
      <c r="G3910" s="1471">
        <v>8.28966393E8</v>
      </c>
      <c r="H3910" s="1472" t="b">
        <v>1</v>
      </c>
      <c r="I3910" s="1468" t="s">
        <v>76</v>
      </c>
      <c r="J3910" s="1472" t="b">
        <v>1</v>
      </c>
      <c r="K3910" s="1468" t="s">
        <v>1077</v>
      </c>
      <c r="L3910" s="1471">
        <v>6.6618258585E10</v>
      </c>
      <c r="M3910" s="1463" t="s">
        <v>2426</v>
      </c>
      <c r="O3910" s="1463" t="s">
        <v>4945</v>
      </c>
      <c r="P3910" s="1463" t="s">
        <v>2426</v>
      </c>
    </row>
    <row r="3911" hidden="1">
      <c r="A3911" s="1464">
        <v>4179.0</v>
      </c>
      <c r="B3911" s="1463" t="s">
        <v>20577</v>
      </c>
      <c r="C3911" s="1463" t="s">
        <v>20577</v>
      </c>
      <c r="D3911" s="1469">
        <v>45239.0</v>
      </c>
      <c r="E3911" s="1470" t="s">
        <v>20578</v>
      </c>
      <c r="F3911" s="1471">
        <v>8.42289995E8</v>
      </c>
      <c r="G3911" s="1471">
        <v>8.42289995E8</v>
      </c>
      <c r="H3911" s="1472" t="b">
        <v>0</v>
      </c>
      <c r="I3911" s="1468" t="s">
        <v>76</v>
      </c>
      <c r="J3911" s="1472" t="b">
        <v>1</v>
      </c>
      <c r="K3911" s="1468" t="s">
        <v>1077</v>
      </c>
      <c r="L3911" s="1471">
        <v>6.6618258585E10</v>
      </c>
      <c r="M3911" s="1463" t="s">
        <v>2437</v>
      </c>
      <c r="N3911" s="1474"/>
      <c r="O3911" s="1463" t="s">
        <v>5065</v>
      </c>
      <c r="P3911" s="1463" t="s">
        <v>2437</v>
      </c>
    </row>
    <row r="3912">
      <c r="A3912" s="1464">
        <v>4180.0</v>
      </c>
      <c r="B3912" s="1463" t="s">
        <v>7302</v>
      </c>
      <c r="C3912" s="1463" t="s">
        <v>7303</v>
      </c>
      <c r="D3912" s="1469">
        <v>45236.0</v>
      </c>
      <c r="E3912" s="1470" t="s">
        <v>7304</v>
      </c>
      <c r="F3912" s="1471">
        <v>9.95437774E8</v>
      </c>
      <c r="G3912" s="1471">
        <v>9.95437774E8</v>
      </c>
      <c r="H3912" s="1472" t="b">
        <v>1</v>
      </c>
      <c r="I3912" s="1468" t="s">
        <v>76</v>
      </c>
      <c r="J3912" s="1472" t="b">
        <v>1</v>
      </c>
      <c r="K3912" s="1468" t="s">
        <v>1077</v>
      </c>
      <c r="L3912" s="1471">
        <v>6.6618258585E10</v>
      </c>
      <c r="M3912" s="1463" t="s">
        <v>2659</v>
      </c>
      <c r="N3912" s="1463" t="s">
        <v>5998</v>
      </c>
      <c r="O3912" s="1463" t="s">
        <v>5041</v>
      </c>
      <c r="P3912" s="1463" t="s">
        <v>2659</v>
      </c>
    </row>
    <row r="3913" hidden="1">
      <c r="A3913" s="1464">
        <v>4181.0</v>
      </c>
      <c r="B3913" s="1463" t="s">
        <v>20579</v>
      </c>
      <c r="C3913" s="1463" t="s">
        <v>20579</v>
      </c>
      <c r="D3913" s="1469">
        <v>45236.0</v>
      </c>
      <c r="E3913" s="1470" t="s">
        <v>20580</v>
      </c>
      <c r="F3913" s="1471">
        <v>9.3906297E8</v>
      </c>
      <c r="G3913" s="1471">
        <v>9.3906297E8</v>
      </c>
      <c r="H3913" s="1472" t="b">
        <v>0</v>
      </c>
      <c r="I3913" s="1468" t="s">
        <v>76</v>
      </c>
      <c r="J3913" s="1472" t="b">
        <v>0</v>
      </c>
      <c r="K3913" s="1468" t="s">
        <v>4929</v>
      </c>
      <c r="L3913" s="1475">
        <v>6.69232E15</v>
      </c>
      <c r="M3913" s="1463" t="s">
        <v>2461</v>
      </c>
      <c r="N3913" s="1463" t="s">
        <v>5235</v>
      </c>
      <c r="O3913" s="1463" t="s">
        <v>5235</v>
      </c>
      <c r="P3913" s="1463" t="s">
        <v>2461</v>
      </c>
    </row>
    <row r="3914" hidden="1">
      <c r="A3914" s="1464">
        <v>4182.0</v>
      </c>
      <c r="B3914" s="1463" t="s">
        <v>20581</v>
      </c>
      <c r="C3914" s="1463" t="s">
        <v>20582</v>
      </c>
      <c r="D3914" s="1469">
        <v>45250.0</v>
      </c>
      <c r="E3914" s="1470" t="s">
        <v>20583</v>
      </c>
      <c r="F3914" s="1471">
        <v>8.42323299E8</v>
      </c>
      <c r="G3914" s="1471">
        <v>8.42323299E8</v>
      </c>
      <c r="H3914" s="1472" t="b">
        <v>0</v>
      </c>
      <c r="I3914" s="1468" t="s">
        <v>76</v>
      </c>
      <c r="J3914" s="1472" t="b">
        <v>0</v>
      </c>
      <c r="K3914" s="1468" t="s">
        <v>5142</v>
      </c>
      <c r="L3914" s="1471">
        <v>6.620964333E9</v>
      </c>
      <c r="M3914" s="1463" t="s">
        <v>2464</v>
      </c>
      <c r="N3914" s="1463" t="s">
        <v>5148</v>
      </c>
      <c r="O3914" s="1463" t="s">
        <v>5061</v>
      </c>
      <c r="P3914" s="1463" t="s">
        <v>2464</v>
      </c>
    </row>
    <row r="3915" hidden="1">
      <c r="A3915" s="1464">
        <v>4183.0</v>
      </c>
      <c r="B3915" s="1463" t="s">
        <v>20584</v>
      </c>
      <c r="C3915" s="1463" t="s">
        <v>20584</v>
      </c>
      <c r="D3915" s="1469">
        <v>45240.0</v>
      </c>
      <c r="E3915" s="1470" t="s">
        <v>20585</v>
      </c>
      <c r="F3915" s="1471">
        <v>9.46926282E8</v>
      </c>
      <c r="G3915" s="1471">
        <v>9.46926282E8</v>
      </c>
      <c r="H3915" s="1472" t="b">
        <v>0</v>
      </c>
      <c r="I3915" s="1468" t="s">
        <v>76</v>
      </c>
      <c r="J3915" s="1472" t="b">
        <v>0</v>
      </c>
      <c r="K3915" s="1468" t="s">
        <v>7289</v>
      </c>
      <c r="L3915" s="1471">
        <v>6.665115069E10</v>
      </c>
      <c r="M3915" s="1463" t="s">
        <v>3211</v>
      </c>
      <c r="N3915" s="1463" t="s">
        <v>5235</v>
      </c>
      <c r="O3915" s="1463" t="s">
        <v>5235</v>
      </c>
      <c r="P3915" s="1463" t="s">
        <v>3211</v>
      </c>
    </row>
    <row r="3916">
      <c r="A3916" s="1464">
        <v>4184.0</v>
      </c>
      <c r="B3916" s="1463" t="s">
        <v>7305</v>
      </c>
      <c r="C3916" s="1463" t="s">
        <v>7306</v>
      </c>
      <c r="D3916" s="1469">
        <v>45238.0</v>
      </c>
      <c r="E3916" s="1470" t="s">
        <v>7307</v>
      </c>
      <c r="F3916" s="1471">
        <v>6.32280356E8</v>
      </c>
      <c r="G3916" s="1471">
        <v>6.32280356E8</v>
      </c>
      <c r="H3916" s="1472" t="b">
        <v>1</v>
      </c>
      <c r="I3916" s="1468" t="s">
        <v>76</v>
      </c>
      <c r="J3916" s="1472" t="b">
        <v>1</v>
      </c>
      <c r="K3916" s="1468" t="s">
        <v>5142</v>
      </c>
      <c r="L3916" s="1471">
        <v>6.620964333E9</v>
      </c>
      <c r="M3916" s="1463" t="s">
        <v>2464</v>
      </c>
      <c r="N3916" s="1463" t="s">
        <v>5374</v>
      </c>
      <c r="O3916" s="1463" t="s">
        <v>4951</v>
      </c>
      <c r="P3916" s="1463" t="s">
        <v>2464</v>
      </c>
    </row>
    <row r="3917" hidden="1">
      <c r="A3917" s="1464">
        <v>4185.0</v>
      </c>
      <c r="B3917" s="1463" t="s">
        <v>20586</v>
      </c>
      <c r="C3917" s="1463" t="s">
        <v>20587</v>
      </c>
      <c r="D3917" s="1469">
        <v>45260.0</v>
      </c>
      <c r="E3917" s="1470" t="s">
        <v>20588</v>
      </c>
      <c r="F3917" s="1471">
        <v>6.11514747E8</v>
      </c>
      <c r="G3917" s="1471">
        <v>6.11514747E8</v>
      </c>
      <c r="H3917" s="1472" t="b">
        <v>0</v>
      </c>
      <c r="I3917" s="1468" t="s">
        <v>76</v>
      </c>
      <c r="J3917" s="1472" t="b">
        <v>0</v>
      </c>
      <c r="K3917" s="1468" t="s">
        <v>1204</v>
      </c>
      <c r="L3917" s="1471">
        <v>6.6839565594E10</v>
      </c>
      <c r="M3917" s="1463" t="s">
        <v>2426</v>
      </c>
      <c r="N3917" s="1463" t="s">
        <v>5633</v>
      </c>
      <c r="O3917" s="1463" t="s">
        <v>5633</v>
      </c>
      <c r="P3917" s="1463" t="s">
        <v>2426</v>
      </c>
    </row>
    <row r="3918" hidden="1">
      <c r="A3918" s="1464">
        <v>4186.0</v>
      </c>
      <c r="B3918" s="1463" t="s">
        <v>20589</v>
      </c>
      <c r="C3918" s="1463" t="s">
        <v>20589</v>
      </c>
      <c r="D3918" s="1469">
        <v>45239.0</v>
      </c>
      <c r="E3918" s="1470" t="s">
        <v>20590</v>
      </c>
      <c r="F3918" s="1471">
        <v>2.13687E7</v>
      </c>
      <c r="G3918" s="1471">
        <v>2.13687E7</v>
      </c>
      <c r="H3918" s="1472" t="b">
        <v>0</v>
      </c>
      <c r="I3918" s="1468" t="s">
        <v>76</v>
      </c>
      <c r="J3918" s="1472" t="b">
        <v>1</v>
      </c>
      <c r="K3918" s="1468" t="s">
        <v>5142</v>
      </c>
      <c r="L3918" s="1471">
        <v>6.620964333E9</v>
      </c>
      <c r="M3918" s="1463" t="s">
        <v>2426</v>
      </c>
      <c r="N3918" s="1463" t="s">
        <v>5229</v>
      </c>
      <c r="O3918" s="1463" t="s">
        <v>5229</v>
      </c>
      <c r="P3918" s="1463" t="s">
        <v>2426</v>
      </c>
    </row>
    <row r="3919">
      <c r="A3919" s="1464">
        <v>4187.0</v>
      </c>
      <c r="B3919" s="1463" t="s">
        <v>7308</v>
      </c>
      <c r="C3919" s="1463" t="s">
        <v>7309</v>
      </c>
      <c r="D3919" s="1469">
        <v>45240.0</v>
      </c>
      <c r="E3919" s="1470" t="s">
        <v>7310</v>
      </c>
      <c r="F3919" s="1471">
        <v>6.42469555E8</v>
      </c>
      <c r="G3919" s="1471">
        <v>6.42469555E8</v>
      </c>
      <c r="H3919" s="1472" t="b">
        <v>1</v>
      </c>
      <c r="I3919" s="1468" t="s">
        <v>76</v>
      </c>
      <c r="J3919" s="1472" t="b">
        <v>1</v>
      </c>
      <c r="K3919" s="1468" t="s">
        <v>4929</v>
      </c>
      <c r="L3919" s="1475">
        <v>6.69232E15</v>
      </c>
      <c r="M3919" s="1463" t="s">
        <v>2464</v>
      </c>
      <c r="N3919" s="1474"/>
      <c r="O3919" s="1463" t="s">
        <v>4954</v>
      </c>
      <c r="P3919" s="1463" t="s">
        <v>2464</v>
      </c>
    </row>
    <row r="3920" hidden="1">
      <c r="A3920" s="1464">
        <v>4188.0</v>
      </c>
      <c r="B3920" s="1463" t="s">
        <v>20591</v>
      </c>
      <c r="C3920" s="1463" t="s">
        <v>20592</v>
      </c>
      <c r="D3920" s="1469">
        <v>45243.0</v>
      </c>
      <c r="E3920" s="1470" t="s">
        <v>20593</v>
      </c>
      <c r="F3920" s="1471">
        <v>8.17157748E8</v>
      </c>
      <c r="G3920" s="1471">
        <v>8.17157748E8</v>
      </c>
      <c r="H3920" s="1472" t="b">
        <v>0</v>
      </c>
      <c r="I3920" s="1468" t="s">
        <v>5608</v>
      </c>
      <c r="J3920" s="1472" t="b">
        <v>0</v>
      </c>
      <c r="K3920" s="1468" t="s">
        <v>6347</v>
      </c>
      <c r="L3920" s="1471">
        <v>6.6925624451E10</v>
      </c>
      <c r="M3920" s="1463" t="s">
        <v>2464</v>
      </c>
      <c r="N3920" s="1463" t="s">
        <v>5608</v>
      </c>
      <c r="O3920" s="1463" t="s">
        <v>5608</v>
      </c>
      <c r="P3920" s="1463" t="s">
        <v>2464</v>
      </c>
    </row>
    <row r="3921" hidden="1">
      <c r="A3921" s="1464">
        <v>4189.0</v>
      </c>
      <c r="B3921" s="1463" t="s">
        <v>20594</v>
      </c>
      <c r="C3921" s="1463" t="s">
        <v>20595</v>
      </c>
      <c r="D3921" s="1469">
        <v>45245.0</v>
      </c>
      <c r="E3921" s="1470" t="s">
        <v>20596</v>
      </c>
      <c r="F3921" s="1471">
        <v>9.99498796E8</v>
      </c>
      <c r="G3921" s="1471">
        <v>9.99498796E8</v>
      </c>
      <c r="H3921" s="1472" t="b">
        <v>0</v>
      </c>
      <c r="I3921" s="1468" t="s">
        <v>76</v>
      </c>
      <c r="J3921" s="1472" t="b">
        <v>0</v>
      </c>
      <c r="K3921" s="1468" t="s">
        <v>5142</v>
      </c>
      <c r="L3921" s="1471">
        <v>6.620964333E9</v>
      </c>
      <c r="M3921" s="1463" t="s">
        <v>2437</v>
      </c>
      <c r="N3921" s="1463" t="s">
        <v>5633</v>
      </c>
      <c r="O3921" s="1463" t="s">
        <v>5633</v>
      </c>
      <c r="P3921" s="1463" t="s">
        <v>2437</v>
      </c>
    </row>
    <row r="3922" hidden="1">
      <c r="A3922" s="1464">
        <v>4190.0</v>
      </c>
      <c r="B3922" s="1463" t="s">
        <v>20597</v>
      </c>
      <c r="C3922" s="1463" t="s">
        <v>20598</v>
      </c>
      <c r="D3922" s="1469">
        <v>45245.0</v>
      </c>
      <c r="E3922" s="1470" t="s">
        <v>20599</v>
      </c>
      <c r="F3922" s="1471">
        <v>9.68204646E8</v>
      </c>
      <c r="G3922" s="1471">
        <v>9.68204646E8</v>
      </c>
      <c r="H3922" s="1472" t="b">
        <v>0</v>
      </c>
      <c r="I3922" s="1468" t="s">
        <v>76</v>
      </c>
      <c r="J3922" s="1472" t="b">
        <v>0</v>
      </c>
      <c r="K3922" s="1468" t="s">
        <v>7289</v>
      </c>
      <c r="L3922" s="1471">
        <v>6.665115069E10</v>
      </c>
      <c r="M3922" s="1463" t="s">
        <v>2437</v>
      </c>
      <c r="N3922" s="1463" t="s">
        <v>3864</v>
      </c>
      <c r="O3922" s="1474"/>
      <c r="P3922" s="1463" t="s">
        <v>2437</v>
      </c>
    </row>
    <row r="3923" hidden="1">
      <c r="A3923" s="1464">
        <v>4191.0</v>
      </c>
      <c r="B3923" s="1463" t="s">
        <v>20600</v>
      </c>
      <c r="C3923" s="1463" t="s">
        <v>20601</v>
      </c>
      <c r="D3923" s="1469">
        <v>45241.0</v>
      </c>
      <c r="E3923" s="1470" t="s">
        <v>20602</v>
      </c>
      <c r="F3923" s="1471">
        <v>8.50455824E8</v>
      </c>
      <c r="G3923" s="1471">
        <v>8.50455824E8</v>
      </c>
      <c r="H3923" s="1472" t="b">
        <v>0</v>
      </c>
      <c r="I3923" s="1468" t="s">
        <v>76</v>
      </c>
      <c r="J3923" s="1472" t="b">
        <v>0</v>
      </c>
      <c r="K3923" s="1468" t="s">
        <v>5142</v>
      </c>
      <c r="L3923" s="1471">
        <v>6.620964333E9</v>
      </c>
      <c r="M3923" s="1463" t="s">
        <v>2426</v>
      </c>
      <c r="N3923" s="1463" t="s">
        <v>5838</v>
      </c>
      <c r="O3923" s="1463" t="s">
        <v>4931</v>
      </c>
      <c r="P3923" s="1463" t="s">
        <v>20603</v>
      </c>
    </row>
    <row r="3924" hidden="1">
      <c r="A3924" s="1464">
        <v>4192.0</v>
      </c>
      <c r="B3924" s="1463" t="s">
        <v>20604</v>
      </c>
      <c r="C3924" s="1463" t="s">
        <v>20605</v>
      </c>
      <c r="D3924" s="1469">
        <v>45242.0</v>
      </c>
      <c r="E3924" s="1470" t="s">
        <v>20606</v>
      </c>
      <c r="F3924" s="1471">
        <v>6.14059388E8</v>
      </c>
      <c r="G3924" s="1471">
        <v>6.14059388E8</v>
      </c>
      <c r="H3924" s="1472" t="b">
        <v>0</v>
      </c>
      <c r="I3924" s="1468" t="s">
        <v>76</v>
      </c>
      <c r="J3924" s="1472" t="b">
        <v>0</v>
      </c>
      <c r="K3924" s="1468" t="s">
        <v>7033</v>
      </c>
      <c r="L3924" s="1471">
        <v>6.6624983639E10</v>
      </c>
      <c r="M3924" s="1463" t="s">
        <v>3024</v>
      </c>
      <c r="N3924" s="1463" t="s">
        <v>5284</v>
      </c>
      <c r="P3924" s="1463" t="s">
        <v>3024</v>
      </c>
    </row>
    <row r="3925" hidden="1">
      <c r="A3925" s="1464">
        <v>4193.0</v>
      </c>
      <c r="B3925" s="1463" t="s">
        <v>20607</v>
      </c>
      <c r="C3925" s="1463" t="s">
        <v>20608</v>
      </c>
      <c r="D3925" s="1469">
        <v>45243.0</v>
      </c>
      <c r="E3925" s="1470" t="s">
        <v>20609</v>
      </c>
      <c r="F3925" s="1471">
        <v>8.50455824E8</v>
      </c>
      <c r="G3925" s="1471">
        <v>8.50455824E8</v>
      </c>
      <c r="H3925" s="1472" t="b">
        <v>0</v>
      </c>
      <c r="I3925" s="1468" t="s">
        <v>76</v>
      </c>
      <c r="J3925" s="1472" t="b">
        <v>0</v>
      </c>
      <c r="K3925" s="1468" t="s">
        <v>7289</v>
      </c>
      <c r="L3925" s="1471">
        <v>6.665115069E10</v>
      </c>
      <c r="M3925" s="1463" t="s">
        <v>3363</v>
      </c>
      <c r="N3925" s="1463" t="s">
        <v>5838</v>
      </c>
      <c r="P3925" s="1463" t="s">
        <v>3363</v>
      </c>
    </row>
    <row r="3926">
      <c r="A3926" s="1464">
        <v>4194.0</v>
      </c>
      <c r="B3926" s="1463" t="s">
        <v>7311</v>
      </c>
      <c r="C3926" s="1463" t="s">
        <v>7312</v>
      </c>
      <c r="D3926" s="1469">
        <v>45257.0</v>
      </c>
      <c r="E3926" s="1470" t="s">
        <v>7313</v>
      </c>
      <c r="F3926" s="1471">
        <v>3.2909606E7</v>
      </c>
      <c r="G3926" s="1471">
        <v>3.2909606E7</v>
      </c>
      <c r="H3926" s="1472" t="b">
        <v>1</v>
      </c>
      <c r="I3926" s="1468" t="s">
        <v>5608</v>
      </c>
      <c r="J3926" s="1472" t="b">
        <v>1</v>
      </c>
      <c r="K3926" s="1468" t="s">
        <v>4936</v>
      </c>
      <c r="L3926" s="1471">
        <v>6.6909921784E10</v>
      </c>
      <c r="M3926" s="1463" t="s">
        <v>2426</v>
      </c>
      <c r="O3926" s="1463" t="s">
        <v>4954</v>
      </c>
      <c r="P3926" s="1463" t="s">
        <v>6012</v>
      </c>
    </row>
    <row r="3927">
      <c r="A3927" s="1464">
        <v>4195.0</v>
      </c>
      <c r="B3927" s="1463" t="s">
        <v>83</v>
      </c>
      <c r="C3927" s="1463" t="s">
        <v>83</v>
      </c>
      <c r="D3927" s="1469">
        <v>45245.0</v>
      </c>
      <c r="E3927" s="1470" t="s">
        <v>7314</v>
      </c>
      <c r="F3927" s="1471">
        <v>2.6123601E7</v>
      </c>
      <c r="G3927" s="1471">
        <v>2.6123601E7</v>
      </c>
      <c r="H3927" s="1472" t="b">
        <v>1</v>
      </c>
      <c r="I3927" s="1468" t="s">
        <v>76</v>
      </c>
      <c r="J3927" s="1472" t="b">
        <v>1</v>
      </c>
      <c r="K3927" s="1468" t="s">
        <v>4940</v>
      </c>
      <c r="L3927" s="1471">
        <v>6.68193916E10</v>
      </c>
      <c r="M3927" s="1463" t="s">
        <v>2426</v>
      </c>
      <c r="O3927" s="1463" t="s">
        <v>4945</v>
      </c>
      <c r="P3927" s="1463" t="s">
        <v>2426</v>
      </c>
    </row>
    <row r="3928" hidden="1">
      <c r="A3928" s="1464">
        <v>4196.0</v>
      </c>
      <c r="B3928" s="1463" t="s">
        <v>20610</v>
      </c>
      <c r="C3928" s="1463" t="s">
        <v>20611</v>
      </c>
      <c r="D3928" s="1469">
        <v>45245.0</v>
      </c>
      <c r="E3928" s="1470" t="s">
        <v>20612</v>
      </c>
      <c r="F3928" s="1471">
        <v>8.12480847E8</v>
      </c>
      <c r="G3928" s="1471">
        <v>8.12480847E8</v>
      </c>
      <c r="H3928" s="1472" t="b">
        <v>0</v>
      </c>
      <c r="I3928" s="1468" t="s">
        <v>76</v>
      </c>
      <c r="J3928" s="1472" t="b">
        <v>0</v>
      </c>
      <c r="K3928" s="1468" t="s">
        <v>4929</v>
      </c>
      <c r="L3928" s="1475">
        <v>6.69232E15</v>
      </c>
      <c r="M3928" s="1463" t="s">
        <v>2464</v>
      </c>
      <c r="N3928" s="1463" t="s">
        <v>5249</v>
      </c>
      <c r="O3928" s="1463" t="s">
        <v>4931</v>
      </c>
      <c r="P3928" s="1463" t="s">
        <v>2464</v>
      </c>
    </row>
    <row r="3929" hidden="1">
      <c r="A3929" s="1464">
        <v>4197.0</v>
      </c>
      <c r="B3929" s="1463" t="s">
        <v>20613</v>
      </c>
      <c r="C3929" s="1463" t="s">
        <v>20614</v>
      </c>
      <c r="D3929" s="1469">
        <v>45246.0</v>
      </c>
      <c r="E3929" s="1470" t="s">
        <v>20615</v>
      </c>
      <c r="F3929" s="1471">
        <v>8.12342054E8</v>
      </c>
      <c r="G3929" s="1471">
        <v>8.12342054E8</v>
      </c>
      <c r="H3929" s="1472" t="b">
        <v>0</v>
      </c>
      <c r="I3929" s="1468" t="s">
        <v>76</v>
      </c>
      <c r="J3929" s="1472" t="b">
        <v>0</v>
      </c>
      <c r="K3929" s="1468" t="s">
        <v>4929</v>
      </c>
      <c r="L3929" s="1475">
        <v>6.69232E15</v>
      </c>
      <c r="M3929" s="1463" t="s">
        <v>2464</v>
      </c>
      <c r="N3929" s="1463" t="s">
        <v>5398</v>
      </c>
      <c r="O3929" s="1474"/>
      <c r="P3929" s="1463" t="s">
        <v>2464</v>
      </c>
    </row>
    <row r="3930" hidden="1">
      <c r="A3930" s="1464">
        <v>4198.0</v>
      </c>
      <c r="B3930" s="1463" t="s">
        <v>20616</v>
      </c>
      <c r="C3930" s="1463" t="s">
        <v>20617</v>
      </c>
      <c r="D3930" s="1469">
        <v>45246.0</v>
      </c>
      <c r="E3930" s="1470" t="s">
        <v>20618</v>
      </c>
      <c r="F3930" s="1471">
        <v>8.12342064E8</v>
      </c>
      <c r="G3930" s="1471">
        <v>8.12342064E8</v>
      </c>
      <c r="H3930" s="1472" t="b">
        <v>0</v>
      </c>
      <c r="I3930" s="1468" t="s">
        <v>76</v>
      </c>
      <c r="J3930" s="1472" t="b">
        <v>0</v>
      </c>
      <c r="K3930" s="1468" t="s">
        <v>4929</v>
      </c>
      <c r="L3930" s="1475">
        <v>6.69232E15</v>
      </c>
      <c r="M3930" s="1463" t="s">
        <v>2464</v>
      </c>
      <c r="N3930" s="1463" t="s">
        <v>3864</v>
      </c>
      <c r="O3930" s="1474"/>
      <c r="P3930" s="1463" t="s">
        <v>2464</v>
      </c>
    </row>
    <row r="3931">
      <c r="A3931" s="1464">
        <v>4199.0</v>
      </c>
      <c r="B3931" s="1463" t="s">
        <v>7315</v>
      </c>
      <c r="C3931" s="1463" t="s">
        <v>7315</v>
      </c>
      <c r="D3931" s="1469">
        <v>45251.0</v>
      </c>
      <c r="E3931" s="1470" t="s">
        <v>7316</v>
      </c>
      <c r="F3931" s="1471">
        <v>6.32185505E8</v>
      </c>
      <c r="G3931" s="1471">
        <v>6.32185505E8</v>
      </c>
      <c r="H3931" s="1472" t="b">
        <v>1</v>
      </c>
      <c r="I3931" s="1468" t="s">
        <v>5541</v>
      </c>
      <c r="J3931" s="1472" t="b">
        <v>1</v>
      </c>
      <c r="K3931" s="1468" t="s">
        <v>6480</v>
      </c>
      <c r="L3931" s="1471">
        <v>6.6647253923E10</v>
      </c>
      <c r="M3931" s="1463" t="s">
        <v>2464</v>
      </c>
      <c r="N3931" s="1463" t="s">
        <v>4930</v>
      </c>
      <c r="O3931" s="1463" t="s">
        <v>4931</v>
      </c>
      <c r="P3931" s="1463" t="s">
        <v>5094</v>
      </c>
    </row>
    <row r="3932">
      <c r="A3932" s="1464">
        <v>4200.0</v>
      </c>
      <c r="B3932" s="1463" t="s">
        <v>7318</v>
      </c>
      <c r="C3932" s="1463" t="s">
        <v>7318</v>
      </c>
      <c r="D3932" s="1469">
        <v>45251.0</v>
      </c>
      <c r="E3932" s="1470" t="s">
        <v>7319</v>
      </c>
      <c r="F3932" s="1471">
        <v>6.32185505E8</v>
      </c>
      <c r="G3932" s="1471">
        <v>6.32185505E8</v>
      </c>
      <c r="H3932" s="1472" t="b">
        <v>1</v>
      </c>
      <c r="I3932" s="1468" t="s">
        <v>5541</v>
      </c>
      <c r="J3932" s="1472" t="b">
        <v>1</v>
      </c>
      <c r="K3932" s="1468" t="s">
        <v>6480</v>
      </c>
      <c r="L3932" s="1471">
        <v>6.6647253923E10</v>
      </c>
      <c r="M3932" s="1463" t="s">
        <v>2464</v>
      </c>
      <c r="N3932" s="1463" t="s">
        <v>5224</v>
      </c>
      <c r="O3932" s="1463" t="s">
        <v>4945</v>
      </c>
      <c r="P3932" s="1463" t="s">
        <v>5236</v>
      </c>
    </row>
    <row r="3933">
      <c r="A3933" s="1464">
        <v>4201.0</v>
      </c>
      <c r="B3933" s="1463" t="s">
        <v>7320</v>
      </c>
      <c r="C3933" s="1463" t="s">
        <v>7320</v>
      </c>
      <c r="D3933" s="1469">
        <v>45251.0</v>
      </c>
      <c r="E3933" s="1470" t="s">
        <v>7321</v>
      </c>
      <c r="F3933" s="1471">
        <v>6.32185505E8</v>
      </c>
      <c r="G3933" s="1471">
        <v>6.32185505E8</v>
      </c>
      <c r="H3933" s="1472" t="b">
        <v>1</v>
      </c>
      <c r="I3933" s="1468" t="s">
        <v>5541</v>
      </c>
      <c r="J3933" s="1472" t="b">
        <v>1</v>
      </c>
      <c r="K3933" s="1468" t="s">
        <v>6480</v>
      </c>
      <c r="L3933" s="1471">
        <v>6.6647253923E10</v>
      </c>
      <c r="M3933" s="1463" t="s">
        <v>2659</v>
      </c>
      <c r="N3933" s="1463" t="s">
        <v>5224</v>
      </c>
      <c r="O3933" s="1463" t="s">
        <v>4945</v>
      </c>
      <c r="P3933" s="1463" t="s">
        <v>2659</v>
      </c>
    </row>
    <row r="3934">
      <c r="A3934" s="1464">
        <v>4202.0</v>
      </c>
      <c r="B3934" s="1463" t="s">
        <v>7322</v>
      </c>
      <c r="C3934" s="1463" t="s">
        <v>7322</v>
      </c>
      <c r="D3934" s="1469">
        <v>45251.0</v>
      </c>
      <c r="E3934" s="1470" t="s">
        <v>7323</v>
      </c>
      <c r="F3934" s="1471">
        <v>8.17737378E8</v>
      </c>
      <c r="G3934" s="1471">
        <v>8.17737378E8</v>
      </c>
      <c r="H3934" s="1472" t="b">
        <v>1</v>
      </c>
      <c r="I3934" s="1468" t="s">
        <v>5541</v>
      </c>
      <c r="J3934" s="1472" t="b">
        <v>1</v>
      </c>
      <c r="K3934" s="1468" t="s">
        <v>6480</v>
      </c>
      <c r="L3934" s="1471">
        <v>6.6647253923E10</v>
      </c>
      <c r="M3934" s="1463" t="s">
        <v>2937</v>
      </c>
      <c r="N3934" s="1474"/>
      <c r="O3934" s="1463" t="s">
        <v>5061</v>
      </c>
      <c r="P3934" s="1463" t="s">
        <v>2937</v>
      </c>
    </row>
    <row r="3935" hidden="1">
      <c r="A3935" s="1464">
        <v>4203.0</v>
      </c>
      <c r="B3935" s="1463" t="s">
        <v>7324</v>
      </c>
      <c r="C3935" s="1463" t="s">
        <v>7325</v>
      </c>
      <c r="D3935" s="1469">
        <v>45257.0</v>
      </c>
      <c r="E3935" s="1470" t="s">
        <v>7326</v>
      </c>
      <c r="F3935" s="1471">
        <v>8.24957777E8</v>
      </c>
      <c r="G3935" s="1471">
        <v>8.24957777E8</v>
      </c>
      <c r="H3935" s="1472" t="b">
        <v>0</v>
      </c>
      <c r="I3935" s="1468" t="s">
        <v>76</v>
      </c>
      <c r="J3935" s="1472" t="b">
        <v>0</v>
      </c>
      <c r="K3935" s="1468" t="s">
        <v>1077</v>
      </c>
      <c r="L3935" s="1471">
        <v>6.6618258585E10</v>
      </c>
      <c r="M3935" s="1463" t="s">
        <v>2464</v>
      </c>
      <c r="N3935" s="1463" t="s">
        <v>5037</v>
      </c>
      <c r="O3935" s="1463" t="s">
        <v>5037</v>
      </c>
      <c r="P3935" s="1463" t="s">
        <v>2464</v>
      </c>
    </row>
    <row r="3936" hidden="1">
      <c r="A3936" s="1464">
        <v>4204.0</v>
      </c>
      <c r="B3936" s="1463" t="s">
        <v>7327</v>
      </c>
      <c r="C3936" s="1463" t="s">
        <v>7327</v>
      </c>
      <c r="D3936" s="1469">
        <v>45257.0</v>
      </c>
      <c r="E3936" s="1470" t="s">
        <v>7328</v>
      </c>
      <c r="F3936" s="1471">
        <v>9.35904777E8</v>
      </c>
      <c r="G3936" s="1471">
        <v>9.35904777E8</v>
      </c>
      <c r="H3936" s="1472" t="b">
        <v>0</v>
      </c>
      <c r="I3936" s="1468" t="s">
        <v>76</v>
      </c>
      <c r="J3936" s="1472" t="b">
        <v>1</v>
      </c>
      <c r="K3936" s="1468" t="s">
        <v>1077</v>
      </c>
      <c r="L3936" s="1471">
        <v>6.6618258585E10</v>
      </c>
      <c r="M3936" s="1463" t="s">
        <v>2426</v>
      </c>
      <c r="O3936" s="1463" t="s">
        <v>5165</v>
      </c>
      <c r="P3936" s="1463" t="s">
        <v>4946</v>
      </c>
    </row>
    <row r="3937" hidden="1">
      <c r="A3937" s="1464">
        <v>4205.0</v>
      </c>
      <c r="B3937" s="1463" t="s">
        <v>7329</v>
      </c>
      <c r="C3937" s="1463" t="s">
        <v>7330</v>
      </c>
      <c r="D3937" s="1469">
        <v>45257.0</v>
      </c>
      <c r="E3937" s="1470" t="s">
        <v>7331</v>
      </c>
      <c r="F3937" s="1471">
        <v>9.35939777E8</v>
      </c>
      <c r="G3937" s="1471">
        <v>9.35939777E8</v>
      </c>
      <c r="H3937" s="1472" t="b">
        <v>0</v>
      </c>
      <c r="I3937" s="1468" t="s">
        <v>76</v>
      </c>
      <c r="J3937" s="1472" t="b">
        <v>0</v>
      </c>
      <c r="K3937" s="1468" t="s">
        <v>1077</v>
      </c>
      <c r="L3937" s="1471">
        <v>6.6618258585E10</v>
      </c>
      <c r="M3937" s="1463" t="s">
        <v>2937</v>
      </c>
      <c r="N3937" s="1463" t="s">
        <v>5370</v>
      </c>
      <c r="O3937" s="1463" t="s">
        <v>5370</v>
      </c>
      <c r="P3937" s="1463" t="s">
        <v>6044</v>
      </c>
    </row>
    <row r="3938" hidden="1">
      <c r="A3938" s="1464">
        <v>4206.0</v>
      </c>
      <c r="B3938" s="1463" t="s">
        <v>7332</v>
      </c>
      <c r="C3938" s="1463" t="s">
        <v>7333</v>
      </c>
      <c r="D3938" s="1469">
        <v>45257.0</v>
      </c>
      <c r="E3938" s="1470" t="s">
        <v>7334</v>
      </c>
      <c r="F3938" s="1471">
        <v>6.24956538E8</v>
      </c>
      <c r="G3938" s="1471">
        <v>6.24956538E8</v>
      </c>
      <c r="H3938" s="1472" t="b">
        <v>0</v>
      </c>
      <c r="I3938" s="1468" t="s">
        <v>76</v>
      </c>
      <c r="J3938" s="1472" t="b">
        <v>0</v>
      </c>
      <c r="K3938" s="1468" t="s">
        <v>1077</v>
      </c>
      <c r="L3938" s="1471">
        <v>6.6618258585E10</v>
      </c>
      <c r="M3938" s="1463" t="s">
        <v>2426</v>
      </c>
      <c r="N3938" s="1463" t="s">
        <v>5370</v>
      </c>
      <c r="O3938" s="1463" t="s">
        <v>5370</v>
      </c>
      <c r="P3938" s="1463" t="s">
        <v>2426</v>
      </c>
    </row>
    <row r="3939" hidden="1">
      <c r="A3939" s="1464">
        <v>4207.0</v>
      </c>
      <c r="B3939" s="1463" t="s">
        <v>7335</v>
      </c>
      <c r="C3939" s="1463" t="s">
        <v>7336</v>
      </c>
      <c r="D3939" s="1469">
        <v>45257.0</v>
      </c>
      <c r="E3939" s="1470" t="s">
        <v>7337</v>
      </c>
      <c r="F3939" s="1471">
        <v>8.28505565E8</v>
      </c>
      <c r="G3939" s="1471">
        <v>8.28505565E8</v>
      </c>
      <c r="H3939" s="1472" t="b">
        <v>0</v>
      </c>
      <c r="I3939" s="1468" t="s">
        <v>76</v>
      </c>
      <c r="J3939" s="1472" t="b">
        <v>0</v>
      </c>
      <c r="K3939" s="1468" t="s">
        <v>1077</v>
      </c>
      <c r="L3939" s="1471">
        <v>6.6618258585E10</v>
      </c>
      <c r="M3939" s="1463" t="s">
        <v>2464</v>
      </c>
      <c r="N3939" s="1463" t="s">
        <v>5228</v>
      </c>
      <c r="O3939" s="1463" t="s">
        <v>5604</v>
      </c>
      <c r="P3939" s="1463" t="s">
        <v>2464</v>
      </c>
    </row>
    <row r="3940" hidden="1">
      <c r="A3940" s="1464">
        <v>4208.0</v>
      </c>
      <c r="B3940" s="1463" t="s">
        <v>7338</v>
      </c>
      <c r="C3940" s="1463" t="s">
        <v>7339</v>
      </c>
      <c r="D3940" s="1469">
        <v>45257.0</v>
      </c>
      <c r="E3940" s="1470" t="s">
        <v>7340</v>
      </c>
      <c r="F3940" s="1471">
        <v>6.12865959E8</v>
      </c>
      <c r="G3940" s="1471">
        <v>6.12865959E8</v>
      </c>
      <c r="H3940" s="1472" t="b">
        <v>0</v>
      </c>
      <c r="I3940" s="1468" t="s">
        <v>76</v>
      </c>
      <c r="J3940" s="1472" t="b">
        <v>0</v>
      </c>
      <c r="K3940" s="1468" t="s">
        <v>1077</v>
      </c>
      <c r="L3940" s="1471">
        <v>6.6618258585E10</v>
      </c>
      <c r="M3940" s="1463" t="s">
        <v>2464</v>
      </c>
      <c r="N3940" s="1463" t="s">
        <v>5165</v>
      </c>
      <c r="O3940" s="1463" t="s">
        <v>5165</v>
      </c>
      <c r="P3940" s="1463" t="s">
        <v>5490</v>
      </c>
    </row>
    <row r="3941" hidden="1">
      <c r="A3941" s="1464">
        <v>4209.0</v>
      </c>
      <c r="B3941" s="1463" t="s">
        <v>7341</v>
      </c>
      <c r="C3941" s="1463" t="s">
        <v>7342</v>
      </c>
      <c r="D3941" s="1469">
        <v>45257.0</v>
      </c>
      <c r="E3941" s="1470" t="s">
        <v>7343</v>
      </c>
      <c r="F3941" s="1471">
        <v>6.12866556E8</v>
      </c>
      <c r="G3941" s="1471">
        <v>6.12866556E8</v>
      </c>
      <c r="H3941" s="1472" t="b">
        <v>0</v>
      </c>
      <c r="I3941" s="1468" t="s">
        <v>5541</v>
      </c>
      <c r="J3941" s="1472" t="b">
        <v>0</v>
      </c>
      <c r="K3941" s="1468" t="s">
        <v>1077</v>
      </c>
      <c r="L3941" s="1471">
        <v>6.6618258585E10</v>
      </c>
      <c r="M3941" s="1463" t="s">
        <v>3363</v>
      </c>
      <c r="N3941" s="1463" t="s">
        <v>6056</v>
      </c>
      <c r="O3941" s="1463" t="s">
        <v>5235</v>
      </c>
      <c r="P3941" s="1463" t="s">
        <v>3363</v>
      </c>
    </row>
    <row r="3942" hidden="1">
      <c r="A3942" s="1464">
        <v>4210.0</v>
      </c>
      <c r="B3942" s="1463" t="s">
        <v>20619</v>
      </c>
      <c r="C3942" s="1463" t="s">
        <v>20620</v>
      </c>
      <c r="D3942" s="1469">
        <v>45255.0</v>
      </c>
      <c r="E3942" s="1470" t="s">
        <v>20621</v>
      </c>
      <c r="F3942" s="1471">
        <v>9.26168422E8</v>
      </c>
      <c r="G3942" s="1471">
        <v>9.26168422E8</v>
      </c>
      <c r="H3942" s="1472" t="b">
        <v>0</v>
      </c>
      <c r="I3942" s="1468" t="s">
        <v>76</v>
      </c>
      <c r="J3942" s="1472" t="b">
        <v>0</v>
      </c>
      <c r="K3942" s="1473"/>
      <c r="L3942" s="1473"/>
      <c r="M3942" s="1463" t="s">
        <v>2426</v>
      </c>
      <c r="N3942" s="1463" t="s">
        <v>5196</v>
      </c>
      <c r="O3942" s="1463" t="s">
        <v>5196</v>
      </c>
      <c r="P3942" s="1463" t="s">
        <v>2426</v>
      </c>
    </row>
    <row r="3943" hidden="1">
      <c r="A3943" s="1464">
        <v>4211.0</v>
      </c>
      <c r="B3943" s="1463" t="s">
        <v>20622</v>
      </c>
      <c r="C3943" s="1463" t="s">
        <v>20623</v>
      </c>
      <c r="D3943" s="1469">
        <v>45251.0</v>
      </c>
      <c r="E3943" s="1470" t="s">
        <v>20624</v>
      </c>
      <c r="F3943" s="1471">
        <v>9.49130009E8</v>
      </c>
      <c r="G3943" s="1471">
        <v>9.49130009E8</v>
      </c>
      <c r="H3943" s="1472" t="b">
        <v>0</v>
      </c>
      <c r="I3943" s="1468" t="s">
        <v>76</v>
      </c>
      <c r="J3943" s="1472" t="b">
        <v>0</v>
      </c>
      <c r="K3943" s="1468" t="s">
        <v>7289</v>
      </c>
      <c r="L3943" s="1471">
        <v>6.665115069E10</v>
      </c>
      <c r="M3943" s="1463" t="s">
        <v>2715</v>
      </c>
      <c r="N3943" s="1463" t="s">
        <v>5249</v>
      </c>
      <c r="O3943" s="1474"/>
      <c r="P3943" s="1463" t="s">
        <v>2715</v>
      </c>
    </row>
    <row r="3944" hidden="1">
      <c r="A3944" s="1464">
        <v>4212.0</v>
      </c>
      <c r="B3944" s="1463" t="s">
        <v>20625</v>
      </c>
      <c r="C3944" s="1463" t="s">
        <v>20626</v>
      </c>
      <c r="D3944" s="1469">
        <v>45260.0</v>
      </c>
      <c r="E3944" s="1470" t="s">
        <v>20627</v>
      </c>
      <c r="F3944" s="1471">
        <v>6.38282969E8</v>
      </c>
      <c r="G3944" s="1471">
        <v>6.38282969E8</v>
      </c>
      <c r="H3944" s="1472" t="b">
        <v>0</v>
      </c>
      <c r="I3944" s="1468" t="s">
        <v>76</v>
      </c>
      <c r="J3944" s="1472" t="b">
        <v>0</v>
      </c>
      <c r="K3944" s="1468" t="s">
        <v>5142</v>
      </c>
      <c r="L3944" s="1471">
        <v>6.620964333E9</v>
      </c>
      <c r="M3944" s="1463" t="s">
        <v>2659</v>
      </c>
      <c r="N3944" s="1463" t="s">
        <v>6125</v>
      </c>
      <c r="O3944" s="1463" t="s">
        <v>6125</v>
      </c>
      <c r="P3944" s="1463" t="s">
        <v>2659</v>
      </c>
    </row>
    <row r="3945">
      <c r="A3945" s="1464">
        <v>4213.0</v>
      </c>
      <c r="B3945" s="1463" t="s">
        <v>7344</v>
      </c>
      <c r="C3945" s="1463" t="s">
        <v>7344</v>
      </c>
      <c r="D3945" s="1469">
        <v>45252.0</v>
      </c>
      <c r="E3945" s="1470" t="s">
        <v>7345</v>
      </c>
      <c r="F3945" s="1471">
        <v>6.16451953E8</v>
      </c>
      <c r="G3945" s="1471">
        <v>6.16451953E8</v>
      </c>
      <c r="H3945" s="1472" t="b">
        <v>1</v>
      </c>
      <c r="I3945" s="1468" t="s">
        <v>76</v>
      </c>
      <c r="J3945" s="1472" t="b">
        <v>1</v>
      </c>
      <c r="K3945" s="1468" t="s">
        <v>5142</v>
      </c>
      <c r="L3945" s="1471">
        <v>6.620964333E9</v>
      </c>
      <c r="M3945" s="1463" t="s">
        <v>2937</v>
      </c>
      <c r="N3945" s="1474"/>
      <c r="O3945" s="1463" t="s">
        <v>5838</v>
      </c>
      <c r="P3945" s="1463" t="s">
        <v>2937</v>
      </c>
    </row>
    <row r="3946" hidden="1">
      <c r="A3946" s="1464">
        <v>4214.0</v>
      </c>
      <c r="B3946" s="1463" t="s">
        <v>20628</v>
      </c>
      <c r="C3946" s="1463" t="s">
        <v>20629</v>
      </c>
      <c r="D3946" s="1469">
        <v>45252.0</v>
      </c>
      <c r="E3946" s="1470" t="s">
        <v>20630</v>
      </c>
      <c r="F3946" s="1471">
        <v>6.15351023E8</v>
      </c>
      <c r="G3946" s="1471">
        <v>6.15351023E8</v>
      </c>
      <c r="H3946" s="1472" t="b">
        <v>0</v>
      </c>
      <c r="I3946" s="1468" t="s">
        <v>76</v>
      </c>
      <c r="J3946" s="1472" t="b">
        <v>0</v>
      </c>
      <c r="K3946" s="1468" t="s">
        <v>4929</v>
      </c>
      <c r="L3946" s="1475">
        <v>6.69232E15</v>
      </c>
      <c r="M3946" s="1463" t="s">
        <v>2426</v>
      </c>
      <c r="N3946" s="1463" t="s">
        <v>5196</v>
      </c>
      <c r="O3946" s="1463" t="s">
        <v>9070</v>
      </c>
      <c r="P3946" s="1463" t="s">
        <v>5596</v>
      </c>
    </row>
    <row r="3947">
      <c r="A3947" s="1464">
        <v>4215.0</v>
      </c>
      <c r="B3947" s="1463" t="s">
        <v>7348</v>
      </c>
      <c r="C3947" s="1463" t="s">
        <v>7349</v>
      </c>
      <c r="D3947" s="1469">
        <v>45254.0</v>
      </c>
      <c r="E3947" s="1470" t="s">
        <v>7350</v>
      </c>
      <c r="F3947" s="1471">
        <v>6.56178811E8</v>
      </c>
      <c r="G3947" s="1471">
        <v>6.56178811E8</v>
      </c>
      <c r="H3947" s="1472" t="b">
        <v>1</v>
      </c>
      <c r="I3947" s="1468" t="s">
        <v>76</v>
      </c>
      <c r="J3947" s="1472" t="b">
        <v>1</v>
      </c>
      <c r="K3947" s="1468" t="s">
        <v>5142</v>
      </c>
      <c r="L3947" s="1471">
        <v>6.620964333E9</v>
      </c>
      <c r="M3947" s="1463" t="s">
        <v>2440</v>
      </c>
      <c r="N3947" s="1463" t="s">
        <v>5019</v>
      </c>
      <c r="O3947" s="1474"/>
      <c r="P3947" s="1463" t="s">
        <v>6062</v>
      </c>
    </row>
    <row r="3948">
      <c r="A3948" s="1464">
        <v>4216.0</v>
      </c>
      <c r="B3948" s="1463" t="s">
        <v>7352</v>
      </c>
      <c r="C3948" s="1463" t="s">
        <v>7352</v>
      </c>
      <c r="D3948" s="1469">
        <v>45257.0</v>
      </c>
      <c r="E3948" s="1470" t="s">
        <v>7353</v>
      </c>
      <c r="F3948" s="1471">
        <v>8.53689242E8</v>
      </c>
      <c r="G3948" s="1471">
        <v>9.58618363E8</v>
      </c>
      <c r="H3948" s="1472" t="b">
        <v>1</v>
      </c>
      <c r="I3948" s="1468" t="s">
        <v>76</v>
      </c>
      <c r="J3948" s="1472" t="b">
        <v>1</v>
      </c>
      <c r="K3948" s="1468" t="s">
        <v>1077</v>
      </c>
      <c r="L3948" s="1471">
        <v>6.6618258585E10</v>
      </c>
      <c r="M3948" s="1463" t="s">
        <v>2432</v>
      </c>
      <c r="N3948" s="1463" t="s">
        <v>4930</v>
      </c>
      <c r="O3948" s="1463" t="s">
        <v>4931</v>
      </c>
      <c r="P3948" s="1463" t="s">
        <v>2432</v>
      </c>
    </row>
    <row r="3949" hidden="1">
      <c r="A3949" s="1464">
        <v>4217.0</v>
      </c>
      <c r="B3949" s="1463" t="s">
        <v>20631</v>
      </c>
      <c r="C3949" s="1463" t="s">
        <v>20632</v>
      </c>
      <c r="D3949" s="1469">
        <v>45258.0</v>
      </c>
      <c r="E3949" s="1470" t="s">
        <v>20633</v>
      </c>
      <c r="F3949" s="1471">
        <v>9.03898888E8</v>
      </c>
      <c r="G3949" s="1471">
        <v>8.03898888E8</v>
      </c>
      <c r="H3949" s="1472" t="b">
        <v>0</v>
      </c>
      <c r="I3949" s="1468" t="s">
        <v>76</v>
      </c>
      <c r="J3949" s="1472" t="b">
        <v>0</v>
      </c>
      <c r="K3949" s="1468" t="s">
        <v>1204</v>
      </c>
      <c r="L3949" s="1471">
        <v>6.6839565594E10</v>
      </c>
      <c r="M3949" s="1463" t="s">
        <v>2437</v>
      </c>
      <c r="N3949" s="1463" t="s">
        <v>3864</v>
      </c>
      <c r="O3949" s="1463" t="s">
        <v>3864</v>
      </c>
      <c r="P3949" s="1463" t="s">
        <v>6503</v>
      </c>
    </row>
    <row r="3950">
      <c r="A3950" s="1464">
        <v>4218.0</v>
      </c>
      <c r="B3950" s="1463" t="s">
        <v>7355</v>
      </c>
      <c r="C3950" s="1463" t="s">
        <v>7355</v>
      </c>
      <c r="D3950" s="1469">
        <v>45254.0</v>
      </c>
      <c r="E3950" s="1470" t="s">
        <v>7356</v>
      </c>
      <c r="F3950" s="1471">
        <v>7.634213E7</v>
      </c>
      <c r="G3950" s="1471">
        <v>7.634213E7</v>
      </c>
      <c r="H3950" s="1472" t="b">
        <v>1</v>
      </c>
      <c r="I3950" s="1468" t="s">
        <v>244</v>
      </c>
      <c r="J3950" s="1472" t="b">
        <v>1</v>
      </c>
      <c r="K3950" s="1468" t="s">
        <v>5142</v>
      </c>
      <c r="L3950" s="1471">
        <v>6.620964333E9</v>
      </c>
      <c r="M3950" s="1463" t="s">
        <v>2440</v>
      </c>
      <c r="N3950" s="1463" t="s">
        <v>6070</v>
      </c>
      <c r="O3950" s="1463" t="s">
        <v>6070</v>
      </c>
      <c r="P3950" s="1463" t="s">
        <v>5687</v>
      </c>
    </row>
    <row r="3951">
      <c r="A3951" s="1464">
        <v>4219.0</v>
      </c>
      <c r="B3951" s="1463" t="s">
        <v>7358</v>
      </c>
      <c r="C3951" s="1463" t="s">
        <v>7359</v>
      </c>
      <c r="D3951" s="1469">
        <v>45258.0</v>
      </c>
      <c r="E3951" s="1470" t="s">
        <v>7360</v>
      </c>
      <c r="F3951" s="1471">
        <v>8.12355281E8</v>
      </c>
      <c r="G3951" s="1471">
        <v>8.12355281E8</v>
      </c>
      <c r="H3951" s="1472" t="b">
        <v>1</v>
      </c>
      <c r="I3951" s="1468" t="s">
        <v>263</v>
      </c>
      <c r="J3951" s="1472" t="b">
        <v>1</v>
      </c>
      <c r="K3951" s="1468" t="s">
        <v>5142</v>
      </c>
      <c r="L3951" s="1471">
        <v>6.620964333E9</v>
      </c>
      <c r="M3951" s="1463" t="s">
        <v>2464</v>
      </c>
      <c r="N3951" s="1463" t="s">
        <v>5633</v>
      </c>
      <c r="O3951" s="1463" t="s">
        <v>5633</v>
      </c>
      <c r="P3951" s="1463" t="s">
        <v>6074</v>
      </c>
    </row>
    <row r="3952" hidden="1">
      <c r="A3952" s="1464">
        <v>4220.0</v>
      </c>
      <c r="B3952" s="1463" t="s">
        <v>20634</v>
      </c>
      <c r="C3952" s="1463" t="s">
        <v>20634</v>
      </c>
      <c r="D3952" s="1469">
        <v>45259.0</v>
      </c>
      <c r="E3952" s="1470" t="s">
        <v>20635</v>
      </c>
      <c r="F3952" s="1471">
        <v>9.92892885E8</v>
      </c>
      <c r="G3952" s="1471">
        <v>9.92892885E8</v>
      </c>
      <c r="H3952" s="1472" t="b">
        <v>0</v>
      </c>
      <c r="I3952" s="1468" t="s">
        <v>76</v>
      </c>
      <c r="J3952" s="1472" t="b">
        <v>0</v>
      </c>
      <c r="K3952" s="1468" t="s">
        <v>4936</v>
      </c>
      <c r="L3952" s="1471">
        <v>6.6909921784E10</v>
      </c>
      <c r="M3952" s="1463" t="s">
        <v>2432</v>
      </c>
      <c r="N3952" s="1463" t="s">
        <v>5037</v>
      </c>
      <c r="O3952" s="1463" t="s">
        <v>5037</v>
      </c>
      <c r="P3952" s="1463" t="s">
        <v>8948</v>
      </c>
    </row>
    <row r="3953" hidden="1">
      <c r="A3953" s="1464">
        <v>4221.0</v>
      </c>
      <c r="B3953" s="1463" t="s">
        <v>20636</v>
      </c>
      <c r="C3953" s="1463" t="s">
        <v>20637</v>
      </c>
      <c r="D3953" s="1469">
        <v>45259.0</v>
      </c>
      <c r="E3953" s="1470" t="s">
        <v>20638</v>
      </c>
      <c r="F3953" s="1471">
        <v>9.31824546E8</v>
      </c>
      <c r="G3953" s="1471">
        <v>9.31824546E8</v>
      </c>
      <c r="H3953" s="1472" t="b">
        <v>0</v>
      </c>
      <c r="I3953" s="1468" t="s">
        <v>5542</v>
      </c>
      <c r="J3953" s="1472" t="b">
        <v>0</v>
      </c>
      <c r="K3953" s="1468" t="s">
        <v>4929</v>
      </c>
      <c r="L3953" s="1475">
        <v>6.69232E15</v>
      </c>
      <c r="M3953" s="1463" t="s">
        <v>2432</v>
      </c>
      <c r="N3953" s="1463" t="s">
        <v>5542</v>
      </c>
      <c r="O3953" s="1463" t="s">
        <v>5542</v>
      </c>
      <c r="P3953" s="1463" t="s">
        <v>2432</v>
      </c>
    </row>
    <row r="3954" hidden="1">
      <c r="A3954" s="1464">
        <v>4222.0</v>
      </c>
      <c r="B3954" s="1463" t="s">
        <v>20639</v>
      </c>
      <c r="C3954" s="1463" t="s">
        <v>20640</v>
      </c>
      <c r="D3954" s="1469">
        <v>45259.0</v>
      </c>
      <c r="E3954" s="1470" t="s">
        <v>20641</v>
      </c>
      <c r="F3954" s="1471">
        <v>8.63864208E8</v>
      </c>
      <c r="G3954" s="1471">
        <v>8.63864208E8</v>
      </c>
      <c r="H3954" s="1472" t="b">
        <v>0</v>
      </c>
      <c r="I3954" s="1468" t="s">
        <v>76</v>
      </c>
      <c r="J3954" s="1472" t="b">
        <v>0</v>
      </c>
      <c r="K3954" s="1468" t="s">
        <v>4929</v>
      </c>
      <c r="L3954" s="1475">
        <v>6.69232E15</v>
      </c>
      <c r="M3954" s="1463" t="s">
        <v>2432</v>
      </c>
      <c r="N3954" s="1463" t="s">
        <v>7557</v>
      </c>
      <c r="O3954" s="1463" t="s">
        <v>7557</v>
      </c>
      <c r="P3954" s="1463" t="s">
        <v>2432</v>
      </c>
    </row>
    <row r="3955" hidden="1">
      <c r="A3955" s="1464">
        <v>4223.0</v>
      </c>
      <c r="B3955" s="1463" t="s">
        <v>20642</v>
      </c>
      <c r="C3955" s="1463" t="s">
        <v>20643</v>
      </c>
      <c r="D3955" s="1469">
        <v>45259.0</v>
      </c>
      <c r="E3955" s="1470" t="s">
        <v>20644</v>
      </c>
      <c r="F3955" s="1471">
        <v>8.31195756E8</v>
      </c>
      <c r="G3955" s="1471">
        <v>8.31195756E8</v>
      </c>
      <c r="H3955" s="1472" t="b">
        <v>0</v>
      </c>
      <c r="I3955" s="1468" t="s">
        <v>76</v>
      </c>
      <c r="J3955" s="1472" t="b">
        <v>0</v>
      </c>
      <c r="K3955" s="1468" t="s">
        <v>4929</v>
      </c>
      <c r="L3955" s="1475">
        <v>6.69232E15</v>
      </c>
      <c r="M3955" s="1463" t="s">
        <v>2432</v>
      </c>
      <c r="N3955" s="1463" t="s">
        <v>263</v>
      </c>
      <c r="O3955" s="1463" t="s">
        <v>263</v>
      </c>
      <c r="P3955" s="1463" t="s">
        <v>2432</v>
      </c>
    </row>
    <row r="3956" hidden="1">
      <c r="A3956" s="1464">
        <v>4224.0</v>
      </c>
      <c r="B3956" s="1463" t="s">
        <v>20645</v>
      </c>
      <c r="C3956" s="1463" t="s">
        <v>20646</v>
      </c>
      <c r="D3956" s="1469">
        <v>45259.0</v>
      </c>
      <c r="E3956" s="1470" t="s">
        <v>20647</v>
      </c>
      <c r="F3956" s="1471">
        <v>6.25745467E8</v>
      </c>
      <c r="G3956" s="1471">
        <v>6.25745467E8</v>
      </c>
      <c r="H3956" s="1472" t="b">
        <v>0</v>
      </c>
      <c r="I3956" s="1468" t="s">
        <v>76</v>
      </c>
      <c r="J3956" s="1472" t="b">
        <v>0</v>
      </c>
      <c r="K3956" s="1468" t="s">
        <v>4929</v>
      </c>
      <c r="L3956" s="1475">
        <v>6.69232E15</v>
      </c>
      <c r="M3956" s="1463" t="s">
        <v>2432</v>
      </c>
      <c r="N3956" s="1463" t="s">
        <v>5542</v>
      </c>
      <c r="O3956" s="1463" t="s">
        <v>5542</v>
      </c>
      <c r="P3956" s="1463" t="s">
        <v>2432</v>
      </c>
    </row>
    <row r="3957" hidden="1">
      <c r="A3957" s="1464">
        <v>4225.0</v>
      </c>
      <c r="B3957" s="1463" t="s">
        <v>20648</v>
      </c>
      <c r="C3957" s="1463" t="s">
        <v>20649</v>
      </c>
      <c r="D3957" s="1469">
        <v>45259.0</v>
      </c>
      <c r="E3957" s="1470" t="s">
        <v>20650</v>
      </c>
      <c r="F3957" s="1471">
        <v>2.4838989E7</v>
      </c>
      <c r="G3957" s="1471">
        <v>2.4838989E7</v>
      </c>
      <c r="H3957" s="1472" t="b">
        <v>0</v>
      </c>
      <c r="I3957" s="1468" t="s">
        <v>76</v>
      </c>
      <c r="J3957" s="1472" t="b">
        <v>1</v>
      </c>
      <c r="K3957" s="1468" t="s">
        <v>19542</v>
      </c>
      <c r="L3957" s="1471">
        <v>6.6944575556E10</v>
      </c>
      <c r="M3957" s="1463" t="s">
        <v>2464</v>
      </c>
      <c r="N3957" s="1463" t="s">
        <v>4930</v>
      </c>
      <c r="O3957" s="1474"/>
      <c r="P3957" s="1463" t="s">
        <v>2464</v>
      </c>
    </row>
    <row r="3958" hidden="1">
      <c r="A3958" s="1464">
        <v>4226.0</v>
      </c>
      <c r="B3958" s="1463" t="s">
        <v>20651</v>
      </c>
      <c r="C3958" s="1463" t="s">
        <v>20651</v>
      </c>
      <c r="D3958" s="1469">
        <v>45260.0</v>
      </c>
      <c r="E3958" s="1470" t="s">
        <v>20652</v>
      </c>
      <c r="F3958" s="1471">
        <v>6.42400222E8</v>
      </c>
      <c r="G3958" s="1471">
        <v>6.42400222E8</v>
      </c>
      <c r="H3958" s="1472" t="b">
        <v>0</v>
      </c>
      <c r="I3958" s="1468" t="s">
        <v>263</v>
      </c>
      <c r="J3958" s="1472" t="b">
        <v>0</v>
      </c>
      <c r="K3958" s="1468" t="s">
        <v>5142</v>
      </c>
      <c r="L3958" s="1471">
        <v>6.620964333E9</v>
      </c>
      <c r="M3958" s="1463" t="s">
        <v>2476</v>
      </c>
      <c r="N3958" s="1463" t="s">
        <v>263</v>
      </c>
      <c r="O3958" s="1463" t="s">
        <v>263</v>
      </c>
      <c r="P3958" s="1463" t="s">
        <v>2476</v>
      </c>
    </row>
    <row r="3959">
      <c r="A3959" s="1464">
        <v>4227.0</v>
      </c>
      <c r="B3959" s="1463" t="s">
        <v>7361</v>
      </c>
      <c r="C3959" s="1463" t="s">
        <v>7362</v>
      </c>
      <c r="D3959" s="1469">
        <v>45259.0</v>
      </c>
      <c r="E3959" s="1470" t="s">
        <v>7363</v>
      </c>
      <c r="F3959" s="1471">
        <v>8.12509692E8</v>
      </c>
      <c r="G3959" s="1471">
        <v>8.12509692E8</v>
      </c>
      <c r="H3959" s="1472" t="b">
        <v>1</v>
      </c>
      <c r="I3959" s="1468" t="s">
        <v>76</v>
      </c>
      <c r="J3959" s="1472" t="b">
        <v>1</v>
      </c>
      <c r="K3959" s="1468" t="s">
        <v>1077</v>
      </c>
      <c r="L3959" s="1471">
        <v>6.6618258585E10</v>
      </c>
      <c r="M3959" s="1463" t="s">
        <v>2426</v>
      </c>
      <c r="N3959" s="1463" t="s">
        <v>6090</v>
      </c>
      <c r="P3959" s="1463" t="s">
        <v>2426</v>
      </c>
    </row>
    <row r="3960">
      <c r="A3960" s="1464">
        <v>4228.0</v>
      </c>
      <c r="B3960" s="1463" t="s">
        <v>7364</v>
      </c>
      <c r="C3960" s="1463" t="s">
        <v>7365</v>
      </c>
      <c r="D3960" s="1469">
        <v>45260.0</v>
      </c>
      <c r="E3960" s="1470" t="s">
        <v>7366</v>
      </c>
      <c r="F3960" s="1471">
        <v>2.64115E7</v>
      </c>
      <c r="G3960" s="1471">
        <v>2.64115E7</v>
      </c>
      <c r="H3960" s="1472" t="b">
        <v>1</v>
      </c>
      <c r="I3960" s="1468" t="s">
        <v>76</v>
      </c>
      <c r="J3960" s="1472" t="b">
        <v>1</v>
      </c>
      <c r="K3960" s="1468" t="s">
        <v>4929</v>
      </c>
      <c r="L3960" s="1475">
        <v>6.69232E15</v>
      </c>
      <c r="M3960" s="1463" t="s">
        <v>2426</v>
      </c>
      <c r="N3960" s="1463" t="s">
        <v>6093</v>
      </c>
      <c r="O3960" s="1463" t="s">
        <v>6093</v>
      </c>
      <c r="P3960" s="1463" t="s">
        <v>5402</v>
      </c>
    </row>
    <row r="3961">
      <c r="A3961" s="1464">
        <v>4229.0</v>
      </c>
      <c r="B3961" s="1463" t="s">
        <v>7368</v>
      </c>
      <c r="C3961" s="1463" t="s">
        <v>7368</v>
      </c>
      <c r="D3961" s="1469">
        <v>45260.0</v>
      </c>
      <c r="E3961" s="1470" t="s">
        <v>7369</v>
      </c>
      <c r="F3961" s="1471">
        <v>9.67901177E8</v>
      </c>
      <c r="G3961" s="1471">
        <v>9.67901177E8</v>
      </c>
      <c r="H3961" s="1472" t="b">
        <v>1</v>
      </c>
      <c r="I3961" s="1468" t="s">
        <v>76</v>
      </c>
      <c r="J3961" s="1472" t="b">
        <v>1</v>
      </c>
      <c r="K3961" s="1468" t="s">
        <v>4929</v>
      </c>
      <c r="L3961" s="1475">
        <v>6.69232E15</v>
      </c>
      <c r="M3961" s="1463" t="s">
        <v>4048</v>
      </c>
      <c r="N3961" s="1463" t="s">
        <v>5212</v>
      </c>
      <c r="O3961" s="1463" t="s">
        <v>5838</v>
      </c>
      <c r="P3961" s="1463" t="s">
        <v>4048</v>
      </c>
    </row>
    <row r="3962">
      <c r="A3962" s="1464">
        <v>4232.0</v>
      </c>
      <c r="B3962" s="1463" t="s">
        <v>7370</v>
      </c>
      <c r="C3962" s="1463" t="s">
        <v>7371</v>
      </c>
      <c r="D3962" s="1469">
        <v>45260.0</v>
      </c>
      <c r="E3962" s="1470" t="s">
        <v>7372</v>
      </c>
      <c r="F3962" s="1471">
        <v>2.64115E7</v>
      </c>
      <c r="G3962" s="1471">
        <v>2.64115E7</v>
      </c>
      <c r="H3962" s="1472" t="b">
        <v>1</v>
      </c>
      <c r="I3962" s="1468" t="s">
        <v>76</v>
      </c>
      <c r="J3962" s="1472" t="b">
        <v>1</v>
      </c>
      <c r="K3962" s="1468" t="s">
        <v>4929</v>
      </c>
      <c r="L3962" s="1475">
        <v>6.69232E15</v>
      </c>
      <c r="M3962" s="1463" t="s">
        <v>2426</v>
      </c>
      <c r="N3962" s="1463" t="s">
        <v>6093</v>
      </c>
      <c r="O3962" s="1463" t="s">
        <v>6093</v>
      </c>
      <c r="P3962" s="1463" t="s">
        <v>5188</v>
      </c>
    </row>
    <row r="3963">
      <c r="A3963" s="1464">
        <v>4236.0</v>
      </c>
      <c r="B3963" s="1463" t="s">
        <v>7373</v>
      </c>
      <c r="C3963" s="1463" t="s">
        <v>7373</v>
      </c>
      <c r="D3963" s="1469">
        <v>45301.0</v>
      </c>
      <c r="E3963" s="1470" t="s">
        <v>7374</v>
      </c>
      <c r="F3963" s="1471">
        <v>2.64115E7</v>
      </c>
      <c r="G3963" s="1471">
        <v>2.64115E7</v>
      </c>
      <c r="H3963" s="1472" t="b">
        <v>1</v>
      </c>
      <c r="I3963" s="1468" t="s">
        <v>76</v>
      </c>
      <c r="J3963" s="1472" t="b">
        <v>1</v>
      </c>
      <c r="K3963" s="1468" t="s">
        <v>4929</v>
      </c>
      <c r="L3963" s="1475">
        <v>6.69232E15</v>
      </c>
      <c r="M3963" s="1463" t="s">
        <v>2464</v>
      </c>
      <c r="N3963" s="1463" t="s">
        <v>5229</v>
      </c>
      <c r="O3963" s="1463" t="s">
        <v>5229</v>
      </c>
      <c r="P3963" s="1463" t="s">
        <v>2464</v>
      </c>
    </row>
    <row r="3964" hidden="1">
      <c r="A3964" s="1464">
        <v>4237.0</v>
      </c>
      <c r="B3964" s="1463" t="s">
        <v>20653</v>
      </c>
      <c r="C3964" s="1463" t="s">
        <v>20654</v>
      </c>
      <c r="D3964" s="1469">
        <v>45260.0</v>
      </c>
      <c r="E3964" s="1470" t="s">
        <v>20655</v>
      </c>
      <c r="F3964" s="1471">
        <v>9.63019699E8</v>
      </c>
      <c r="G3964" s="1471">
        <v>9.63019699E8</v>
      </c>
      <c r="H3964" s="1472" t="b">
        <v>0</v>
      </c>
      <c r="I3964" s="1468" t="s">
        <v>76</v>
      </c>
      <c r="J3964" s="1472" t="b">
        <v>0</v>
      </c>
      <c r="K3964" s="1468" t="s">
        <v>1077</v>
      </c>
      <c r="L3964" s="1471">
        <v>6.6618258585E10</v>
      </c>
      <c r="M3964" s="1463" t="s">
        <v>2659</v>
      </c>
      <c r="N3964" s="1463" t="s">
        <v>5006</v>
      </c>
      <c r="P3964" s="1463" t="s">
        <v>2659</v>
      </c>
    </row>
    <row r="3965" hidden="1">
      <c r="A3965" s="1464">
        <v>4238.0</v>
      </c>
      <c r="B3965" s="1463" t="s">
        <v>20656</v>
      </c>
      <c r="C3965" s="1463" t="s">
        <v>20657</v>
      </c>
      <c r="D3965" s="1469">
        <v>45260.0</v>
      </c>
      <c r="E3965" s="1470" t="s">
        <v>20658</v>
      </c>
      <c r="F3965" s="1471">
        <v>6.54036888E8</v>
      </c>
      <c r="G3965" s="1471">
        <v>6.54036888E8</v>
      </c>
      <c r="H3965" s="1472" t="b">
        <v>0</v>
      </c>
      <c r="I3965" s="1468" t="s">
        <v>76</v>
      </c>
      <c r="J3965" s="1472" t="b">
        <v>0</v>
      </c>
      <c r="K3965" s="1468" t="s">
        <v>1077</v>
      </c>
      <c r="L3965" s="1471">
        <v>6.6618258585E10</v>
      </c>
      <c r="M3965" s="1463" t="s">
        <v>2659</v>
      </c>
      <c r="N3965" s="1474"/>
      <c r="O3965" s="1474"/>
      <c r="P3965" s="1463" t="s">
        <v>2659</v>
      </c>
    </row>
    <row r="3966">
      <c r="A3966" s="1464">
        <v>4239.0</v>
      </c>
      <c r="B3966" s="1463" t="s">
        <v>7375</v>
      </c>
      <c r="C3966" s="1463" t="s">
        <v>7375</v>
      </c>
      <c r="D3966" s="1469">
        <v>45260.0</v>
      </c>
      <c r="E3966" s="1470" t="s">
        <v>7376</v>
      </c>
      <c r="F3966" s="1471">
        <v>9.25517261E8</v>
      </c>
      <c r="G3966" s="1471">
        <v>9.25517261E8</v>
      </c>
      <c r="H3966" s="1472" t="b">
        <v>1</v>
      </c>
      <c r="I3966" s="1468" t="s">
        <v>76</v>
      </c>
      <c r="J3966" s="1472" t="b">
        <v>1</v>
      </c>
      <c r="K3966" s="1468" t="s">
        <v>1204</v>
      </c>
      <c r="L3966" s="1471">
        <v>6.6839565594E10</v>
      </c>
      <c r="M3966" s="1463" t="s">
        <v>2476</v>
      </c>
      <c r="N3966" s="1463" t="s">
        <v>5072</v>
      </c>
      <c r="O3966" s="1463" t="s">
        <v>5604</v>
      </c>
      <c r="P3966" s="1463" t="s">
        <v>6115</v>
      </c>
    </row>
    <row r="3967">
      <c r="A3967" s="1464">
        <v>4240.0</v>
      </c>
      <c r="B3967" s="1463" t="s">
        <v>7377</v>
      </c>
      <c r="C3967" s="1463" t="s">
        <v>7378</v>
      </c>
      <c r="D3967" s="1469">
        <v>45260.0</v>
      </c>
      <c r="E3967" s="1470" t="s">
        <v>7379</v>
      </c>
      <c r="F3967" s="1471">
        <v>9.26041818E8</v>
      </c>
      <c r="G3967" s="1471">
        <v>9.26041818E8</v>
      </c>
      <c r="H3967" s="1472" t="b">
        <v>1</v>
      </c>
      <c r="I3967" s="1468" t="s">
        <v>76</v>
      </c>
      <c r="J3967" s="1472" t="b">
        <v>1</v>
      </c>
      <c r="K3967" s="1468" t="s">
        <v>1077</v>
      </c>
      <c r="L3967" s="1471">
        <v>6.6618258585E10</v>
      </c>
      <c r="M3967" s="1463" t="s">
        <v>2426</v>
      </c>
      <c r="N3967" s="1463" t="s">
        <v>5838</v>
      </c>
      <c r="P3967" s="1463" t="s">
        <v>2426</v>
      </c>
    </row>
    <row r="3968" hidden="1">
      <c r="A3968" s="1464">
        <v>4241.0</v>
      </c>
      <c r="B3968" s="1463" t="s">
        <v>20659</v>
      </c>
      <c r="C3968" s="1463" t="s">
        <v>20659</v>
      </c>
      <c r="D3968" s="1469">
        <v>45260.0</v>
      </c>
      <c r="E3968" s="1470" t="s">
        <v>20660</v>
      </c>
      <c r="F3968" s="1471">
        <v>9.24244447E8</v>
      </c>
      <c r="G3968" s="1471">
        <v>9.24244447E8</v>
      </c>
      <c r="H3968" s="1472" t="b">
        <v>0</v>
      </c>
      <c r="I3968" s="1468" t="s">
        <v>76</v>
      </c>
      <c r="J3968" s="1472" t="b">
        <v>0</v>
      </c>
      <c r="K3968" s="1468" t="s">
        <v>5142</v>
      </c>
      <c r="L3968" s="1471">
        <v>6.620964333E9</v>
      </c>
      <c r="M3968" s="1463" t="s">
        <v>2432</v>
      </c>
      <c r="N3968" s="1463" t="s">
        <v>5592</v>
      </c>
      <c r="O3968" s="1463" t="s">
        <v>6070</v>
      </c>
      <c r="P3968" s="1463" t="s">
        <v>2432</v>
      </c>
    </row>
    <row r="3969" hidden="1">
      <c r="A3969" s="1464">
        <v>4242.0</v>
      </c>
      <c r="B3969" s="1463" t="s">
        <v>20661</v>
      </c>
      <c r="C3969" s="1463" t="s">
        <v>20662</v>
      </c>
      <c r="D3969" s="1469">
        <v>45261.0</v>
      </c>
      <c r="E3969" s="1470" t="s">
        <v>20663</v>
      </c>
      <c r="F3969" s="1471">
        <v>2.2525751E7</v>
      </c>
      <c r="G3969" s="1471">
        <v>2.2525751E7</v>
      </c>
      <c r="H3969" s="1472" t="b">
        <v>0</v>
      </c>
      <c r="I3969" s="1468" t="s">
        <v>76</v>
      </c>
      <c r="J3969" s="1472" t="b">
        <v>0</v>
      </c>
      <c r="K3969" s="1468" t="s">
        <v>1204</v>
      </c>
      <c r="L3969" s="1471">
        <v>6.6839565594E10</v>
      </c>
      <c r="M3969" s="1463" t="s">
        <v>3363</v>
      </c>
      <c r="N3969" s="1474"/>
      <c r="O3969" s="1463" t="s">
        <v>4945</v>
      </c>
      <c r="P3969" s="1463" t="s">
        <v>3363</v>
      </c>
    </row>
    <row r="3970" hidden="1">
      <c r="A3970" s="1464">
        <v>4243.0</v>
      </c>
      <c r="B3970" s="1463" t="s">
        <v>20664</v>
      </c>
      <c r="C3970" s="1463" t="s">
        <v>20665</v>
      </c>
      <c r="D3970" s="1469">
        <v>45261.0</v>
      </c>
      <c r="E3970" s="1470" t="s">
        <v>20666</v>
      </c>
      <c r="F3970" s="1471">
        <v>2.1602423E7</v>
      </c>
      <c r="G3970" s="1471">
        <v>2.1602423E7</v>
      </c>
      <c r="H3970" s="1472" t="b">
        <v>0</v>
      </c>
      <c r="I3970" s="1468" t="s">
        <v>76</v>
      </c>
      <c r="J3970" s="1472" t="b">
        <v>0</v>
      </c>
      <c r="K3970" s="1468" t="s">
        <v>1204</v>
      </c>
      <c r="L3970" s="1471">
        <v>6.6839565594E10</v>
      </c>
      <c r="M3970" s="1463" t="s">
        <v>3363</v>
      </c>
      <c r="N3970" s="1474"/>
      <c r="O3970" s="1463" t="s">
        <v>5235</v>
      </c>
      <c r="P3970" s="1463" t="s">
        <v>3363</v>
      </c>
    </row>
    <row r="3971" hidden="1">
      <c r="A3971" s="1464">
        <v>4244.0</v>
      </c>
      <c r="B3971" s="1463" t="s">
        <v>7380</v>
      </c>
      <c r="C3971" s="1463" t="s">
        <v>7380</v>
      </c>
      <c r="D3971" s="1469">
        <v>45260.0</v>
      </c>
      <c r="E3971" s="1470" t="s">
        <v>7381</v>
      </c>
      <c r="F3971" s="1471">
        <v>6.46589124E8</v>
      </c>
      <c r="G3971" s="1471">
        <v>6.46589124E8</v>
      </c>
      <c r="H3971" s="1472" t="b">
        <v>0</v>
      </c>
      <c r="I3971" s="1468" t="s">
        <v>76</v>
      </c>
      <c r="J3971" s="1472" t="b">
        <v>0</v>
      </c>
      <c r="K3971" s="1468" t="s">
        <v>1204</v>
      </c>
      <c r="L3971" s="1471">
        <v>6.6839565594E10</v>
      </c>
      <c r="M3971" s="1463" t="s">
        <v>2437</v>
      </c>
      <c r="N3971" s="1463" t="s">
        <v>5307</v>
      </c>
      <c r="O3971" s="1463" t="s">
        <v>5307</v>
      </c>
      <c r="P3971" s="1463" t="s">
        <v>5346</v>
      </c>
    </row>
    <row r="3972" hidden="1">
      <c r="A3972" s="1464">
        <v>4245.0</v>
      </c>
      <c r="B3972" s="1463" t="s">
        <v>7384</v>
      </c>
      <c r="C3972" s="1463" t="s">
        <v>7384</v>
      </c>
      <c r="D3972" s="1469">
        <v>45260.0</v>
      </c>
      <c r="E3972" s="1470" t="s">
        <v>7385</v>
      </c>
      <c r="F3972" s="1471">
        <v>6.45090953E8</v>
      </c>
      <c r="G3972" s="1471">
        <v>6.45090953E8</v>
      </c>
      <c r="H3972" s="1472" t="b">
        <v>0</v>
      </c>
      <c r="I3972" s="1468" t="s">
        <v>76</v>
      </c>
      <c r="J3972" s="1472" t="b">
        <v>0</v>
      </c>
      <c r="K3972" s="1468" t="s">
        <v>1204</v>
      </c>
      <c r="L3972" s="1471">
        <v>6.6839565594E10</v>
      </c>
      <c r="M3972" s="1463" t="s">
        <v>2464</v>
      </c>
      <c r="N3972" s="1463" t="s">
        <v>6125</v>
      </c>
      <c r="O3972" s="1463" t="s">
        <v>6125</v>
      </c>
      <c r="P3972" s="1463" t="s">
        <v>2464</v>
      </c>
    </row>
    <row r="3973" hidden="1">
      <c r="A3973" s="1464">
        <v>4246.0</v>
      </c>
      <c r="B3973" s="1463" t="s">
        <v>7386</v>
      </c>
      <c r="C3973" s="1463" t="s">
        <v>7386</v>
      </c>
      <c r="D3973" s="1469">
        <v>45260.0</v>
      </c>
      <c r="E3973" s="1470" t="s">
        <v>7387</v>
      </c>
      <c r="F3973" s="1471">
        <v>6.16144292E8</v>
      </c>
      <c r="G3973" s="1471">
        <v>6.16144292E8</v>
      </c>
      <c r="H3973" s="1472" t="b">
        <v>0</v>
      </c>
      <c r="I3973" s="1468" t="s">
        <v>76</v>
      </c>
      <c r="J3973" s="1472" t="b">
        <v>0</v>
      </c>
      <c r="K3973" s="1468" t="s">
        <v>1204</v>
      </c>
      <c r="L3973" s="1471">
        <v>6.6839565594E10</v>
      </c>
      <c r="M3973" s="1463" t="s">
        <v>2659</v>
      </c>
      <c r="N3973" s="1463" t="s">
        <v>5428</v>
      </c>
      <c r="O3973" s="1474"/>
      <c r="P3973" s="1463" t="s">
        <v>4977</v>
      </c>
    </row>
    <row r="3974" hidden="1">
      <c r="A3974" s="1464">
        <v>4247.0</v>
      </c>
      <c r="B3974" s="1463" t="s">
        <v>7388</v>
      </c>
      <c r="C3974" s="1463" t="s">
        <v>7388</v>
      </c>
      <c r="D3974" s="1469">
        <v>45260.0</v>
      </c>
      <c r="E3974" s="1470" t="s">
        <v>7389</v>
      </c>
      <c r="F3974" s="1471">
        <v>9.83879793E8</v>
      </c>
      <c r="G3974" s="1471">
        <v>9.83879793E8</v>
      </c>
      <c r="H3974" s="1472" t="b">
        <v>0</v>
      </c>
      <c r="I3974" s="1468" t="s">
        <v>76</v>
      </c>
      <c r="J3974" s="1472" t="b">
        <v>0</v>
      </c>
      <c r="K3974" s="1468" t="s">
        <v>1204</v>
      </c>
      <c r="L3974" s="1471">
        <v>6.6839565594E10</v>
      </c>
      <c r="M3974" s="1463" t="s">
        <v>2426</v>
      </c>
      <c r="N3974" s="1463" t="s">
        <v>5086</v>
      </c>
      <c r="O3974" s="1463" t="s">
        <v>5065</v>
      </c>
      <c r="P3974" s="1463" t="s">
        <v>5801</v>
      </c>
    </row>
    <row r="3975">
      <c r="A3975" s="1464">
        <v>4248.0</v>
      </c>
      <c r="B3975" s="1463" t="s">
        <v>7390</v>
      </c>
      <c r="C3975" s="1463" t="s">
        <v>7391</v>
      </c>
      <c r="D3975" s="1469">
        <v>45268.0</v>
      </c>
      <c r="E3975" s="1470" t="s">
        <v>7392</v>
      </c>
      <c r="F3975" s="1471">
        <v>8.50414598E8</v>
      </c>
      <c r="G3975" s="1471">
        <v>8.50414598E8</v>
      </c>
      <c r="H3975" s="1472" t="b">
        <v>1</v>
      </c>
      <c r="I3975" s="1468" t="s">
        <v>76</v>
      </c>
      <c r="J3975" s="1472" t="b">
        <v>1</v>
      </c>
      <c r="K3975" s="1468" t="s">
        <v>5142</v>
      </c>
      <c r="L3975" s="1471">
        <v>6.620964333E9</v>
      </c>
      <c r="M3975" s="1463" t="s">
        <v>2464</v>
      </c>
      <c r="N3975" s="1463" t="s">
        <v>4930</v>
      </c>
      <c r="O3975" s="1463" t="s">
        <v>4954</v>
      </c>
      <c r="P3975" s="1463" t="s">
        <v>6139</v>
      </c>
    </row>
    <row r="3976">
      <c r="A3976" s="1464">
        <v>4249.0</v>
      </c>
      <c r="B3976" s="1463" t="s">
        <v>7393</v>
      </c>
      <c r="C3976" s="1463" t="s">
        <v>7394</v>
      </c>
      <c r="D3976" s="1469">
        <v>45311.0</v>
      </c>
      <c r="E3976" s="1470" t="s">
        <v>7395</v>
      </c>
      <c r="F3976" s="1471">
        <v>2.0595999E7</v>
      </c>
      <c r="G3976" s="1471">
        <v>2.0595999E7</v>
      </c>
      <c r="H3976" s="1472" t="b">
        <v>1</v>
      </c>
      <c r="I3976" s="1468" t="s">
        <v>76</v>
      </c>
      <c r="J3976" s="1472" t="b">
        <v>1</v>
      </c>
      <c r="K3976" s="1468" t="s">
        <v>4940</v>
      </c>
      <c r="L3976" s="1471">
        <v>6.68193916E10</v>
      </c>
      <c r="M3976" s="1463" t="s">
        <v>2432</v>
      </c>
      <c r="N3976" s="1474"/>
      <c r="O3976" s="1463" t="s">
        <v>4945</v>
      </c>
      <c r="P3976" s="1463" t="s">
        <v>2432</v>
      </c>
    </row>
    <row r="3977" hidden="1">
      <c r="A3977" s="1464">
        <v>4250.0</v>
      </c>
      <c r="B3977" s="1463" t="s">
        <v>20667</v>
      </c>
      <c r="C3977" s="1463" t="s">
        <v>20668</v>
      </c>
      <c r="D3977" s="1469">
        <v>45264.0</v>
      </c>
      <c r="E3977" s="1470" t="s">
        <v>20669</v>
      </c>
      <c r="F3977" s="1471">
        <v>8.12480854E8</v>
      </c>
      <c r="G3977" s="1471">
        <v>8.12480854E8</v>
      </c>
      <c r="H3977" s="1472" t="b">
        <v>0</v>
      </c>
      <c r="I3977" s="1468" t="s">
        <v>10210</v>
      </c>
      <c r="J3977" s="1472" t="b">
        <v>0</v>
      </c>
      <c r="K3977" s="1468" t="s">
        <v>4929</v>
      </c>
      <c r="L3977" s="1475">
        <v>6.69232E15</v>
      </c>
      <c r="M3977" s="1463" t="s">
        <v>2464</v>
      </c>
      <c r="N3977" s="1463" t="s">
        <v>10210</v>
      </c>
      <c r="O3977" s="1463" t="s">
        <v>10210</v>
      </c>
      <c r="P3977" s="1463" t="s">
        <v>2464</v>
      </c>
    </row>
    <row r="3978" hidden="1">
      <c r="A3978" s="1464">
        <v>4251.0</v>
      </c>
      <c r="B3978" s="1463" t="s">
        <v>20670</v>
      </c>
      <c r="C3978" s="1463" t="s">
        <v>20671</v>
      </c>
      <c r="D3978" s="1469">
        <v>43497.0</v>
      </c>
      <c r="E3978" s="1470" t="s">
        <v>20672</v>
      </c>
      <c r="F3978" s="1471">
        <v>9.22811818E8</v>
      </c>
      <c r="G3978" s="1468" t="s">
        <v>5035</v>
      </c>
      <c r="H3978" s="1472" t="b">
        <v>0</v>
      </c>
      <c r="I3978" s="1468" t="s">
        <v>76</v>
      </c>
      <c r="J3978" s="1472" t="b">
        <v>1</v>
      </c>
      <c r="K3978" s="1468" t="s">
        <v>5036</v>
      </c>
      <c r="L3978" s="1471">
        <v>6.6839163158E10</v>
      </c>
      <c r="M3978" s="1463" t="s">
        <v>2426</v>
      </c>
      <c r="O3978" s="1463" t="s">
        <v>5037</v>
      </c>
      <c r="P3978" s="1463" t="s">
        <v>2426</v>
      </c>
    </row>
    <row r="3979" hidden="1">
      <c r="A3979" s="1464">
        <v>4252.0</v>
      </c>
      <c r="B3979" s="1463" t="s">
        <v>20673</v>
      </c>
      <c r="C3979" s="1463" t="s">
        <v>20674</v>
      </c>
      <c r="D3979" s="1469">
        <v>45265.0</v>
      </c>
      <c r="E3979" s="1470" t="s">
        <v>20675</v>
      </c>
      <c r="F3979" s="1471">
        <v>6.6633506425E10</v>
      </c>
      <c r="G3979" s="1475">
        <v>6.60994E11</v>
      </c>
      <c r="H3979" s="1472" t="b">
        <v>0</v>
      </c>
      <c r="I3979" s="1468" t="s">
        <v>76</v>
      </c>
      <c r="J3979" s="1472" t="b">
        <v>1</v>
      </c>
      <c r="K3979" s="1473"/>
      <c r="L3979" s="1473"/>
      <c r="M3979" s="1463" t="s">
        <v>20676</v>
      </c>
      <c r="N3979" s="1474"/>
      <c r="O3979" s="1474"/>
      <c r="P3979" s="1463" t="s">
        <v>20676</v>
      </c>
    </row>
    <row r="3980" hidden="1">
      <c r="A3980" s="1464">
        <v>4253.0</v>
      </c>
      <c r="B3980" s="1463" t="s">
        <v>7396</v>
      </c>
      <c r="C3980" s="1463" t="s">
        <v>7397</v>
      </c>
      <c r="D3980" s="1469">
        <v>45266.0</v>
      </c>
      <c r="E3980" s="1470" t="s">
        <v>7398</v>
      </c>
      <c r="F3980" s="1471">
        <v>8.63626366E8</v>
      </c>
      <c r="G3980" s="1471">
        <v>8.63626366E8</v>
      </c>
      <c r="H3980" s="1472" t="b">
        <v>0</v>
      </c>
      <c r="I3980" s="1468" t="s">
        <v>76</v>
      </c>
      <c r="J3980" s="1472" t="b">
        <v>0</v>
      </c>
      <c r="K3980" s="1468" t="s">
        <v>1077</v>
      </c>
      <c r="L3980" s="1471">
        <v>6.6618258585E10</v>
      </c>
      <c r="M3980" s="1463" t="s">
        <v>2464</v>
      </c>
      <c r="N3980" s="1474"/>
      <c r="O3980" s="1463" t="s">
        <v>6149</v>
      </c>
      <c r="P3980" s="1463" t="s">
        <v>6150</v>
      </c>
    </row>
    <row r="3981">
      <c r="A3981" s="1464">
        <v>4254.0</v>
      </c>
      <c r="B3981" s="1463" t="s">
        <v>2789</v>
      </c>
      <c r="C3981" s="1463" t="s">
        <v>7399</v>
      </c>
      <c r="D3981" s="1469">
        <v>45274.0</v>
      </c>
      <c r="E3981" s="1470" t="s">
        <v>7400</v>
      </c>
      <c r="F3981" s="1471">
        <v>2.7605999E7</v>
      </c>
      <c r="G3981" s="1471">
        <v>2.7605999E7</v>
      </c>
      <c r="H3981" s="1472" t="b">
        <v>1</v>
      </c>
      <c r="I3981" s="1468" t="s">
        <v>76</v>
      </c>
      <c r="J3981" s="1472" t="b">
        <v>1</v>
      </c>
      <c r="K3981" s="1468" t="s">
        <v>4929</v>
      </c>
      <c r="L3981" s="1475">
        <v>6.69232E15</v>
      </c>
      <c r="M3981" s="1463" t="s">
        <v>2426</v>
      </c>
      <c r="N3981" s="1463" t="s">
        <v>5086</v>
      </c>
      <c r="O3981" s="1463" t="s">
        <v>5065</v>
      </c>
      <c r="P3981" s="1463" t="s">
        <v>5316</v>
      </c>
    </row>
    <row r="3982" hidden="1">
      <c r="A3982" s="1464">
        <v>4255.0</v>
      </c>
      <c r="B3982" s="1463" t="s">
        <v>20677</v>
      </c>
      <c r="C3982" s="1463" t="s">
        <v>20677</v>
      </c>
      <c r="D3982" s="1469">
        <v>45271.0</v>
      </c>
      <c r="E3982" s="1470" t="s">
        <v>20678</v>
      </c>
      <c r="F3982" s="1471">
        <v>8.47156767E8</v>
      </c>
      <c r="G3982" s="1471">
        <v>8.47156767E8</v>
      </c>
      <c r="H3982" s="1472" t="b">
        <v>0</v>
      </c>
      <c r="I3982" s="1468" t="s">
        <v>76</v>
      </c>
      <c r="J3982" s="1472" t="b">
        <v>0</v>
      </c>
      <c r="K3982" s="1468" t="s">
        <v>4929</v>
      </c>
      <c r="L3982" s="1475">
        <v>6.69232E15</v>
      </c>
      <c r="M3982" s="1463" t="s">
        <v>2432</v>
      </c>
      <c r="N3982" s="1474"/>
      <c r="O3982" s="1474"/>
      <c r="P3982" s="1463" t="s">
        <v>2432</v>
      </c>
    </row>
    <row r="3983">
      <c r="A3983" s="1464">
        <v>4256.0</v>
      </c>
      <c r="B3983" s="1463" t="s">
        <v>7401</v>
      </c>
      <c r="C3983" s="1463" t="s">
        <v>7402</v>
      </c>
      <c r="D3983" s="1469">
        <v>45275.0</v>
      </c>
      <c r="E3983" s="1470" t="s">
        <v>7403</v>
      </c>
      <c r="F3983" s="1471">
        <v>7.6603847E7</v>
      </c>
      <c r="G3983" s="1471">
        <v>7.6603847E7</v>
      </c>
      <c r="H3983" s="1472" t="b">
        <v>1</v>
      </c>
      <c r="I3983" s="1468" t="s">
        <v>244</v>
      </c>
      <c r="J3983" s="1472" t="b">
        <v>1</v>
      </c>
      <c r="K3983" s="1468" t="s">
        <v>5142</v>
      </c>
      <c r="L3983" s="1471">
        <v>6.620964333E9</v>
      </c>
      <c r="M3983" s="1463" t="s">
        <v>2426</v>
      </c>
      <c r="O3983" s="1463" t="s">
        <v>4931</v>
      </c>
      <c r="P3983" s="1463" t="s">
        <v>6161</v>
      </c>
    </row>
    <row r="3984">
      <c r="A3984" s="1464">
        <v>4257.0</v>
      </c>
      <c r="B3984" s="1463" t="s">
        <v>7405</v>
      </c>
      <c r="C3984" s="1463" t="s">
        <v>7406</v>
      </c>
      <c r="D3984" s="1469">
        <v>45272.0</v>
      </c>
      <c r="E3984" s="1470" t="s">
        <v>7407</v>
      </c>
      <c r="F3984" s="1471">
        <v>9.55383535E8</v>
      </c>
      <c r="G3984" s="1471">
        <v>9.55383535E8</v>
      </c>
      <c r="H3984" s="1472" t="b">
        <v>1</v>
      </c>
      <c r="I3984" s="1468" t="s">
        <v>76</v>
      </c>
      <c r="J3984" s="1472" t="b">
        <v>1</v>
      </c>
      <c r="K3984" s="1468" t="s">
        <v>1077</v>
      </c>
      <c r="L3984" s="1471">
        <v>6.6618258585E10</v>
      </c>
      <c r="M3984" s="1463" t="s">
        <v>3363</v>
      </c>
      <c r="N3984" s="1463" t="s">
        <v>6164</v>
      </c>
      <c r="O3984" s="1463" t="s">
        <v>4998</v>
      </c>
      <c r="P3984" s="1463" t="s">
        <v>3363</v>
      </c>
    </row>
    <row r="3985">
      <c r="A3985" s="1464">
        <v>4258.0</v>
      </c>
      <c r="B3985" s="1463" t="s">
        <v>7408</v>
      </c>
      <c r="C3985" s="1463" t="s">
        <v>7409</v>
      </c>
      <c r="D3985" s="1469">
        <v>45268.0</v>
      </c>
      <c r="E3985" s="1470" t="s">
        <v>7410</v>
      </c>
      <c r="F3985" s="1471">
        <v>6.38755027E8</v>
      </c>
      <c r="G3985" s="1471">
        <v>6.38755027E8</v>
      </c>
      <c r="H3985" s="1472" t="b">
        <v>1</v>
      </c>
      <c r="I3985" s="1468" t="s">
        <v>76</v>
      </c>
      <c r="J3985" s="1472" t="b">
        <v>1</v>
      </c>
      <c r="K3985" s="1468" t="s">
        <v>4929</v>
      </c>
      <c r="L3985" s="1475">
        <v>6.69232E15</v>
      </c>
      <c r="M3985" s="1463" t="s">
        <v>2437</v>
      </c>
      <c r="N3985" s="1463" t="s">
        <v>6168</v>
      </c>
      <c r="O3985" s="1463" t="s">
        <v>5262</v>
      </c>
      <c r="P3985" s="1463" t="s">
        <v>6169</v>
      </c>
    </row>
    <row r="3986" hidden="1">
      <c r="A3986" s="1464">
        <v>4259.0</v>
      </c>
      <c r="B3986" s="1463" t="s">
        <v>20679</v>
      </c>
      <c r="C3986" s="1463" t="s">
        <v>6973</v>
      </c>
      <c r="D3986" s="1469">
        <v>45075.0</v>
      </c>
      <c r="E3986" s="1470" t="s">
        <v>20680</v>
      </c>
      <c r="F3986" s="1471">
        <v>6.32140999E8</v>
      </c>
      <c r="G3986" s="1471">
        <v>6.32140999E8</v>
      </c>
      <c r="H3986" s="1472" t="b">
        <v>0</v>
      </c>
      <c r="I3986" s="1468" t="s">
        <v>76</v>
      </c>
      <c r="J3986" s="1472" t="b">
        <v>0</v>
      </c>
      <c r="K3986" s="1468" t="s">
        <v>7289</v>
      </c>
      <c r="L3986" s="1471">
        <v>6.665115069E10</v>
      </c>
      <c r="M3986" s="1463" t="s">
        <v>2426</v>
      </c>
      <c r="N3986" s="1463" t="s">
        <v>5164</v>
      </c>
      <c r="O3986" s="1463" t="s">
        <v>5165</v>
      </c>
      <c r="P3986" s="1463" t="s">
        <v>2426</v>
      </c>
    </row>
    <row r="3987" hidden="1">
      <c r="A3987" s="1464">
        <v>4260.0</v>
      </c>
      <c r="B3987" s="1463" t="s">
        <v>20681</v>
      </c>
      <c r="C3987" s="1463" t="s">
        <v>20681</v>
      </c>
      <c r="D3987" s="1469">
        <v>45273.0</v>
      </c>
      <c r="E3987" s="1470" t="s">
        <v>20682</v>
      </c>
      <c r="F3987" s="1471">
        <v>6.32451556E8</v>
      </c>
      <c r="G3987" s="1471">
        <v>6.32451556E8</v>
      </c>
      <c r="H3987" s="1472" t="b">
        <v>0</v>
      </c>
      <c r="I3987" s="1468" t="s">
        <v>76</v>
      </c>
      <c r="J3987" s="1472" t="b">
        <v>0</v>
      </c>
      <c r="K3987" s="1468" t="s">
        <v>20683</v>
      </c>
      <c r="L3987" s="1471">
        <v>6.6650577117E10</v>
      </c>
      <c r="M3987" s="1463" t="s">
        <v>2715</v>
      </c>
      <c r="N3987" s="1463" t="s">
        <v>5838</v>
      </c>
      <c r="O3987" s="1463" t="s">
        <v>5838</v>
      </c>
      <c r="P3987" s="1463" t="s">
        <v>20684</v>
      </c>
    </row>
    <row r="3988">
      <c r="A3988" s="1464">
        <v>4261.0</v>
      </c>
      <c r="B3988" s="1463" t="s">
        <v>7411</v>
      </c>
      <c r="C3988" s="1463" t="s">
        <v>7412</v>
      </c>
      <c r="D3988" s="1469">
        <v>45273.0</v>
      </c>
      <c r="E3988" s="1470" t="s">
        <v>7413</v>
      </c>
      <c r="F3988" s="1471">
        <v>3.2709E7</v>
      </c>
      <c r="G3988" s="1471">
        <v>3.2709E7</v>
      </c>
      <c r="H3988" s="1472" t="b">
        <v>1</v>
      </c>
      <c r="I3988" s="1468" t="s">
        <v>5608</v>
      </c>
      <c r="J3988" s="1472" t="b">
        <v>1</v>
      </c>
      <c r="K3988" s="1468" t="s">
        <v>1077</v>
      </c>
      <c r="L3988" s="1471">
        <v>6.6618258585E10</v>
      </c>
      <c r="M3988" s="1463" t="s">
        <v>2426</v>
      </c>
      <c r="N3988" s="1463" t="s">
        <v>5398</v>
      </c>
      <c r="O3988" s="1463" t="s">
        <v>5065</v>
      </c>
      <c r="P3988" s="1463" t="s">
        <v>6182</v>
      </c>
    </row>
    <row r="3989" hidden="1">
      <c r="A3989" s="1464">
        <v>4262.0</v>
      </c>
      <c r="B3989" s="1463" t="s">
        <v>20685</v>
      </c>
      <c r="C3989" s="1463" t="s">
        <v>20685</v>
      </c>
      <c r="D3989" s="1469">
        <v>45273.0</v>
      </c>
      <c r="E3989" s="1470" t="s">
        <v>20686</v>
      </c>
      <c r="F3989" s="1471">
        <v>7.6239888E7</v>
      </c>
      <c r="G3989" s="1471">
        <v>7.6239888E7</v>
      </c>
      <c r="H3989" s="1472" t="b">
        <v>0</v>
      </c>
      <c r="I3989" s="1468" t="s">
        <v>244</v>
      </c>
      <c r="J3989" s="1472" t="b">
        <v>1</v>
      </c>
      <c r="K3989" s="1468" t="s">
        <v>5142</v>
      </c>
      <c r="L3989" s="1471">
        <v>6.620964333E9</v>
      </c>
      <c r="M3989" s="1463" t="s">
        <v>2437</v>
      </c>
      <c r="N3989" s="1463" t="s">
        <v>244</v>
      </c>
      <c r="O3989" s="1463" t="s">
        <v>244</v>
      </c>
      <c r="P3989" s="1463" t="s">
        <v>2437</v>
      </c>
    </row>
    <row r="3990">
      <c r="A3990" s="1464">
        <v>4263.0</v>
      </c>
      <c r="B3990" s="1463" t="s">
        <v>7415</v>
      </c>
      <c r="C3990" s="1463" t="s">
        <v>7416</v>
      </c>
      <c r="D3990" s="1469">
        <v>45307.0</v>
      </c>
      <c r="E3990" s="1470" t="s">
        <v>7417</v>
      </c>
      <c r="F3990" s="1471">
        <v>2.2660123E7</v>
      </c>
      <c r="G3990" s="1471">
        <v>2.2660123E7</v>
      </c>
      <c r="H3990" s="1472" t="b">
        <v>1</v>
      </c>
      <c r="I3990" s="1468" t="s">
        <v>76</v>
      </c>
      <c r="J3990" s="1472" t="b">
        <v>1</v>
      </c>
      <c r="K3990" s="1468" t="s">
        <v>4940</v>
      </c>
      <c r="L3990" s="1471">
        <v>6.68193916E10</v>
      </c>
      <c r="M3990" s="1463" t="s">
        <v>2659</v>
      </c>
      <c r="N3990" s="1463" t="s">
        <v>5284</v>
      </c>
      <c r="P3990" s="1463" t="s">
        <v>2659</v>
      </c>
    </row>
    <row r="3991" hidden="1">
      <c r="A3991" s="1464">
        <v>4264.0</v>
      </c>
      <c r="B3991" s="1463" t="s">
        <v>20687</v>
      </c>
      <c r="C3991" s="1463" t="s">
        <v>20687</v>
      </c>
      <c r="D3991" s="1469">
        <v>45274.0</v>
      </c>
      <c r="E3991" s="1470" t="s">
        <v>20688</v>
      </c>
      <c r="F3991" s="1471">
        <v>9.89325538E8</v>
      </c>
      <c r="G3991" s="1471">
        <v>9.89325538E8</v>
      </c>
      <c r="H3991" s="1472" t="b">
        <v>0</v>
      </c>
      <c r="I3991" s="1468" t="s">
        <v>76</v>
      </c>
      <c r="J3991" s="1472" t="b">
        <v>0</v>
      </c>
      <c r="K3991" s="1468" t="s">
        <v>1077</v>
      </c>
      <c r="L3991" s="1471">
        <v>6.6618258585E10</v>
      </c>
      <c r="M3991" s="1463" t="s">
        <v>2476</v>
      </c>
      <c r="N3991" s="1463" t="s">
        <v>5052</v>
      </c>
      <c r="P3991" s="1463" t="s">
        <v>5268</v>
      </c>
    </row>
    <row r="3992">
      <c r="A3992" s="1464">
        <v>4265.0</v>
      </c>
      <c r="B3992" s="1463" t="s">
        <v>7418</v>
      </c>
      <c r="C3992" s="1463" t="s">
        <v>7418</v>
      </c>
      <c r="D3992" s="1469">
        <v>45275.0</v>
      </c>
      <c r="E3992" s="1470" t="s">
        <v>7419</v>
      </c>
      <c r="F3992" s="1471">
        <v>8.86864323E8</v>
      </c>
      <c r="G3992" s="1471">
        <v>8.86864323E8</v>
      </c>
      <c r="H3992" s="1472" t="b">
        <v>1</v>
      </c>
      <c r="I3992" s="1468" t="s">
        <v>76</v>
      </c>
      <c r="J3992" s="1472" t="b">
        <v>1</v>
      </c>
      <c r="K3992" s="1468" t="s">
        <v>1077</v>
      </c>
      <c r="L3992" s="1471">
        <v>6.6618258585E10</v>
      </c>
      <c r="M3992" s="1463" t="s">
        <v>2432</v>
      </c>
      <c r="N3992" s="1463" t="s">
        <v>5148</v>
      </c>
      <c r="O3992" s="1463" t="s">
        <v>5061</v>
      </c>
      <c r="P3992" s="1463" t="s">
        <v>6188</v>
      </c>
    </row>
    <row r="3993" hidden="1">
      <c r="A3993" s="1464">
        <v>4266.0</v>
      </c>
      <c r="B3993" s="1463" t="s">
        <v>20689</v>
      </c>
      <c r="C3993" s="1463" t="s">
        <v>20689</v>
      </c>
      <c r="D3993" s="1469">
        <v>45280.0</v>
      </c>
      <c r="E3993" s="1470" t="s">
        <v>20690</v>
      </c>
      <c r="F3993" s="1471">
        <v>9.08857168E8</v>
      </c>
      <c r="G3993" s="1471">
        <v>9.08857168E8</v>
      </c>
      <c r="H3993" s="1472" t="b">
        <v>0</v>
      </c>
      <c r="I3993" s="1468" t="s">
        <v>76</v>
      </c>
      <c r="J3993" s="1472" t="b">
        <v>1</v>
      </c>
      <c r="K3993" s="1468" t="s">
        <v>4929</v>
      </c>
      <c r="L3993" s="1475">
        <v>6.69232E15</v>
      </c>
      <c r="M3993" s="1463" t="s">
        <v>2937</v>
      </c>
      <c r="N3993" s="1463" t="s">
        <v>4945</v>
      </c>
      <c r="O3993" s="1463" t="s">
        <v>4945</v>
      </c>
      <c r="P3993" s="1463" t="s">
        <v>2937</v>
      </c>
    </row>
    <row r="3994" hidden="1">
      <c r="A3994" s="1464">
        <v>4267.0</v>
      </c>
      <c r="B3994" s="1463" t="s">
        <v>20691</v>
      </c>
      <c r="C3994" s="1463" t="s">
        <v>20692</v>
      </c>
      <c r="D3994" s="1469">
        <v>45278.0</v>
      </c>
      <c r="E3994" s="1470" t="s">
        <v>20693</v>
      </c>
      <c r="F3994" s="1471">
        <v>8.38623636E8</v>
      </c>
      <c r="G3994" s="1471">
        <v>8.38623636E8</v>
      </c>
      <c r="H3994" s="1472" t="b">
        <v>0</v>
      </c>
      <c r="I3994" s="1468" t="s">
        <v>76</v>
      </c>
      <c r="J3994" s="1472" t="b">
        <v>0</v>
      </c>
      <c r="K3994" s="1468" t="s">
        <v>1077</v>
      </c>
      <c r="L3994" s="1471">
        <v>6.6618258585E10</v>
      </c>
      <c r="M3994" s="1463" t="s">
        <v>2437</v>
      </c>
      <c r="N3994" s="1463" t="s">
        <v>4990</v>
      </c>
      <c r="O3994" s="1463" t="s">
        <v>4990</v>
      </c>
      <c r="P3994" s="1463" t="s">
        <v>6503</v>
      </c>
    </row>
    <row r="3995" hidden="1">
      <c r="A3995" s="1464">
        <v>4268.0</v>
      </c>
      <c r="B3995" s="1463" t="s">
        <v>20694</v>
      </c>
      <c r="C3995" s="1463" t="s">
        <v>20694</v>
      </c>
      <c r="D3995" s="1469">
        <v>45274.0</v>
      </c>
      <c r="E3995" s="1470" t="s">
        <v>20695</v>
      </c>
      <c r="F3995" s="1471">
        <v>6.6763176E9</v>
      </c>
      <c r="G3995" s="1471">
        <v>6.6822828303E10</v>
      </c>
      <c r="H3995" s="1472" t="b">
        <v>0</v>
      </c>
      <c r="I3995" s="1468" t="s">
        <v>76</v>
      </c>
      <c r="J3995" s="1472" t="b">
        <v>1</v>
      </c>
      <c r="K3995" s="1473"/>
      <c r="L3995" s="1473"/>
      <c r="M3995" s="1463" t="s">
        <v>2426</v>
      </c>
      <c r="O3995" s="1474"/>
      <c r="P3995" s="1463" t="s">
        <v>2426</v>
      </c>
    </row>
    <row r="3996">
      <c r="A3996" s="1464">
        <v>4269.0</v>
      </c>
      <c r="B3996" s="1463" t="s">
        <v>7420</v>
      </c>
      <c r="C3996" s="1463" t="s">
        <v>7421</v>
      </c>
      <c r="D3996" s="1469">
        <v>45279.0</v>
      </c>
      <c r="E3996" s="1470" t="s">
        <v>7422</v>
      </c>
      <c r="F3996" s="1471">
        <v>6.41813968E8</v>
      </c>
      <c r="G3996" s="1471">
        <v>6.41813968E8</v>
      </c>
      <c r="H3996" s="1472" t="b">
        <v>1</v>
      </c>
      <c r="I3996" s="1468" t="s">
        <v>76</v>
      </c>
      <c r="J3996" s="1472" t="b">
        <v>1</v>
      </c>
      <c r="K3996" s="1468" t="s">
        <v>4929</v>
      </c>
      <c r="L3996" s="1475">
        <v>6.69232E15</v>
      </c>
      <c r="M3996" s="1463" t="s">
        <v>2432</v>
      </c>
      <c r="N3996" s="1463" t="s">
        <v>5415</v>
      </c>
      <c r="O3996" s="1474"/>
      <c r="P3996" s="1463" t="s">
        <v>2432</v>
      </c>
    </row>
    <row r="3997">
      <c r="A3997" s="1464">
        <v>4270.0</v>
      </c>
      <c r="B3997" s="1463" t="s">
        <v>7423</v>
      </c>
      <c r="C3997" s="1463" t="s">
        <v>7423</v>
      </c>
      <c r="D3997" s="1469">
        <v>45282.0</v>
      </c>
      <c r="E3997" s="1470" t="s">
        <v>7424</v>
      </c>
      <c r="F3997" s="1471">
        <v>3.27093E7</v>
      </c>
      <c r="G3997" s="1471">
        <v>3.27093E7</v>
      </c>
      <c r="H3997" s="1472" t="b">
        <v>1</v>
      </c>
      <c r="I3997" s="1468" t="s">
        <v>5608</v>
      </c>
      <c r="J3997" s="1472" t="b">
        <v>1</v>
      </c>
      <c r="K3997" s="1468" t="s">
        <v>5142</v>
      </c>
      <c r="L3997" s="1471">
        <v>6.620964333E9</v>
      </c>
      <c r="M3997" s="1463" t="s">
        <v>2432</v>
      </c>
      <c r="N3997" s="1474"/>
      <c r="O3997" s="1463" t="s">
        <v>4931</v>
      </c>
      <c r="P3997" s="1463" t="s">
        <v>2432</v>
      </c>
    </row>
    <row r="3998" hidden="1">
      <c r="A3998" s="1464">
        <v>4271.0</v>
      </c>
      <c r="B3998" s="1463" t="s">
        <v>20696</v>
      </c>
      <c r="C3998" s="1463" t="s">
        <v>20697</v>
      </c>
      <c r="D3998" s="1469">
        <v>45275.0</v>
      </c>
      <c r="E3998" s="1470" t="s">
        <v>20698</v>
      </c>
      <c r="F3998" s="1471">
        <v>9.34292E8</v>
      </c>
      <c r="G3998" s="1471">
        <v>9.34292E8</v>
      </c>
      <c r="H3998" s="1472" t="b">
        <v>0</v>
      </c>
      <c r="I3998" s="1468" t="s">
        <v>76</v>
      </c>
      <c r="J3998" s="1472" t="b">
        <v>0</v>
      </c>
      <c r="K3998" s="1468" t="s">
        <v>1077</v>
      </c>
      <c r="L3998" s="1471">
        <v>6.6618258585E10</v>
      </c>
      <c r="M3998" s="1463" t="s">
        <v>2437</v>
      </c>
      <c r="N3998" s="1463" t="s">
        <v>6679</v>
      </c>
      <c r="O3998" s="1463" t="s">
        <v>6679</v>
      </c>
      <c r="P3998" s="1463" t="s">
        <v>6490</v>
      </c>
    </row>
    <row r="3999" hidden="1">
      <c r="A3999" s="1464">
        <v>4272.0</v>
      </c>
      <c r="B3999" s="1463" t="s">
        <v>20699</v>
      </c>
      <c r="C3999" s="1463" t="s">
        <v>20700</v>
      </c>
      <c r="D3999" s="1469">
        <v>45278.0</v>
      </c>
      <c r="E3999" s="1470" t="s">
        <v>20701</v>
      </c>
      <c r="F3999" s="1471">
        <v>9.24662282E8</v>
      </c>
      <c r="G3999" s="1471">
        <v>9.24662282E8</v>
      </c>
      <c r="H3999" s="1472" t="b">
        <v>0</v>
      </c>
      <c r="I3999" s="1468" t="s">
        <v>76</v>
      </c>
      <c r="J3999" s="1472" t="b">
        <v>0</v>
      </c>
      <c r="K3999" s="1468" t="s">
        <v>1077</v>
      </c>
      <c r="L3999" s="1471">
        <v>6.6618258585E10</v>
      </c>
      <c r="M3999" s="1463" t="s">
        <v>4317</v>
      </c>
      <c r="N3999" s="1463" t="s">
        <v>8578</v>
      </c>
      <c r="O3999" s="1463" t="s">
        <v>6679</v>
      </c>
      <c r="P3999" s="1463" t="s">
        <v>4317</v>
      </c>
    </row>
    <row r="4000" hidden="1">
      <c r="A4000" s="1464">
        <v>4273.0</v>
      </c>
      <c r="B4000" s="1463" t="s">
        <v>20702</v>
      </c>
      <c r="C4000" s="1463" t="s">
        <v>20703</v>
      </c>
      <c r="D4000" s="1469">
        <v>45280.0</v>
      </c>
      <c r="E4000" s="1470" t="s">
        <v>20704</v>
      </c>
      <c r="F4000" s="1471">
        <v>8.04333338E8</v>
      </c>
      <c r="G4000" s="1471">
        <v>8.04333338E8</v>
      </c>
      <c r="H4000" s="1472" t="b">
        <v>0</v>
      </c>
      <c r="I4000" s="1468" t="s">
        <v>76</v>
      </c>
      <c r="J4000" s="1472" t="b">
        <v>1</v>
      </c>
      <c r="K4000" s="1468" t="s">
        <v>1077</v>
      </c>
      <c r="L4000" s="1471">
        <v>6.6618258585E10</v>
      </c>
      <c r="M4000" s="1463" t="s">
        <v>2432</v>
      </c>
      <c r="N4000" s="1474"/>
      <c r="O4000" s="1474"/>
      <c r="P4000" s="1463" t="s">
        <v>2432</v>
      </c>
    </row>
    <row r="4001" hidden="1">
      <c r="A4001" s="1464">
        <v>4274.0</v>
      </c>
      <c r="B4001" s="1463" t="s">
        <v>20705</v>
      </c>
      <c r="C4001" s="1463" t="s">
        <v>20706</v>
      </c>
      <c r="D4001" s="1469">
        <v>45282.0</v>
      </c>
      <c r="E4001" s="1470" t="s">
        <v>20707</v>
      </c>
      <c r="F4001" s="1471">
        <v>3.8428755E7</v>
      </c>
      <c r="G4001" s="1471">
        <v>3.8428755E7</v>
      </c>
      <c r="H4001" s="1472" t="b">
        <v>0</v>
      </c>
      <c r="I4001" s="1468" t="s">
        <v>263</v>
      </c>
      <c r="J4001" s="1472" t="b">
        <v>0</v>
      </c>
      <c r="K4001" s="1468" t="s">
        <v>4936</v>
      </c>
      <c r="L4001" s="1471">
        <v>6.6909921784E10</v>
      </c>
      <c r="M4001" s="1463" t="s">
        <v>2426</v>
      </c>
      <c r="N4001" s="1463" t="s">
        <v>263</v>
      </c>
      <c r="O4001" s="1463" t="s">
        <v>263</v>
      </c>
      <c r="P4001" s="1463" t="s">
        <v>20708</v>
      </c>
    </row>
    <row r="4002" hidden="1">
      <c r="A4002" s="1464">
        <v>4275.0</v>
      </c>
      <c r="B4002" s="1463" t="s">
        <v>20709</v>
      </c>
      <c r="C4002" s="1463" t="s">
        <v>20710</v>
      </c>
      <c r="D4002" s="1469">
        <v>45282.0</v>
      </c>
      <c r="E4002" s="1470" t="s">
        <v>20711</v>
      </c>
      <c r="F4002" s="1471">
        <v>3.8426635E7</v>
      </c>
      <c r="G4002" s="1471">
        <v>3.8426635E7</v>
      </c>
      <c r="H4002" s="1472" t="b">
        <v>0</v>
      </c>
      <c r="I4002" s="1468" t="s">
        <v>263</v>
      </c>
      <c r="J4002" s="1472" t="b">
        <v>0</v>
      </c>
      <c r="K4002" s="1468" t="s">
        <v>4936</v>
      </c>
      <c r="L4002" s="1471">
        <v>6.6909921784E10</v>
      </c>
      <c r="M4002" s="1463" t="s">
        <v>2715</v>
      </c>
      <c r="N4002" s="1463" t="s">
        <v>263</v>
      </c>
      <c r="O4002" s="1463" t="s">
        <v>263</v>
      </c>
      <c r="P4002" s="1463" t="s">
        <v>20712</v>
      </c>
    </row>
    <row r="4003" hidden="1">
      <c r="A4003" s="1464">
        <v>4276.0</v>
      </c>
      <c r="B4003" s="1463" t="s">
        <v>20713</v>
      </c>
      <c r="C4003" s="1463" t="s">
        <v>20713</v>
      </c>
      <c r="D4003" s="1469">
        <v>45280.0</v>
      </c>
      <c r="E4003" s="1470" t="s">
        <v>20714</v>
      </c>
      <c r="F4003" s="1471">
        <v>2.0001841E7</v>
      </c>
      <c r="G4003" s="1471">
        <v>2.0001841E7</v>
      </c>
      <c r="H4003" s="1472" t="b">
        <v>0</v>
      </c>
      <c r="I4003" s="1468" t="s">
        <v>76</v>
      </c>
      <c r="J4003" s="1472" t="b">
        <v>0</v>
      </c>
      <c r="K4003" s="1468" t="s">
        <v>1077</v>
      </c>
      <c r="L4003" s="1471">
        <v>6.6618258585E10</v>
      </c>
      <c r="M4003" s="1463" t="s">
        <v>2426</v>
      </c>
      <c r="N4003" s="1463" t="s">
        <v>5196</v>
      </c>
      <c r="O4003" s="1463" t="s">
        <v>5780</v>
      </c>
      <c r="P4003" s="1463" t="s">
        <v>20715</v>
      </c>
    </row>
    <row r="4004">
      <c r="A4004" s="1464">
        <v>4277.0</v>
      </c>
      <c r="B4004" s="1463" t="s">
        <v>7426</v>
      </c>
      <c r="C4004" s="1463" t="s">
        <v>7427</v>
      </c>
      <c r="D4004" s="1469">
        <v>45287.0</v>
      </c>
      <c r="E4004" s="1470" t="s">
        <v>7428</v>
      </c>
      <c r="F4004" s="1471">
        <v>9.61235971E8</v>
      </c>
      <c r="G4004" s="1471">
        <v>9.61235971E8</v>
      </c>
      <c r="H4004" s="1472" t="b">
        <v>1</v>
      </c>
      <c r="I4004" s="1468" t="s">
        <v>76</v>
      </c>
      <c r="J4004" s="1472" t="b">
        <v>1</v>
      </c>
      <c r="K4004" s="1468" t="s">
        <v>1077</v>
      </c>
      <c r="L4004" s="1471">
        <v>6.6618258585E10</v>
      </c>
      <c r="M4004" s="1463" t="s">
        <v>2464</v>
      </c>
      <c r="N4004" s="1463" t="s">
        <v>5143</v>
      </c>
      <c r="O4004" s="1463" t="s">
        <v>4960</v>
      </c>
      <c r="P4004" s="1463" t="s">
        <v>2464</v>
      </c>
    </row>
    <row r="4005">
      <c r="A4005" s="1464">
        <v>4278.0</v>
      </c>
      <c r="B4005" s="1463" t="s">
        <v>7429</v>
      </c>
      <c r="C4005" s="1463" t="s">
        <v>7430</v>
      </c>
      <c r="D4005" s="1469">
        <v>45287.0</v>
      </c>
      <c r="E4005" s="1470" t="s">
        <v>7431</v>
      </c>
      <c r="F4005" s="1471">
        <v>8.04592251E8</v>
      </c>
      <c r="G4005" s="1471">
        <v>8.04592251E8</v>
      </c>
      <c r="H4005" s="1472" t="b">
        <v>1</v>
      </c>
      <c r="I4005" s="1468" t="s">
        <v>263</v>
      </c>
      <c r="J4005" s="1472" t="b">
        <v>1</v>
      </c>
      <c r="K4005" s="1468" t="s">
        <v>1077</v>
      </c>
      <c r="L4005" s="1471">
        <v>6.6618258585E10</v>
      </c>
      <c r="M4005" s="1463" t="s">
        <v>2426</v>
      </c>
      <c r="N4005" s="1463" t="s">
        <v>5307</v>
      </c>
      <c r="O4005" s="1463" t="s">
        <v>5307</v>
      </c>
      <c r="P4005" s="1463" t="s">
        <v>5450</v>
      </c>
    </row>
    <row r="4006" hidden="1">
      <c r="A4006" s="1464">
        <v>4279.0</v>
      </c>
      <c r="B4006" s="1463" t="s">
        <v>20716</v>
      </c>
      <c r="C4006" s="1463" t="s">
        <v>20717</v>
      </c>
      <c r="D4006" s="1469">
        <v>45287.0</v>
      </c>
      <c r="E4006" s="1470" t="s">
        <v>20718</v>
      </c>
      <c r="F4006" s="1471">
        <v>8.09046878E8</v>
      </c>
      <c r="G4006" s="1471">
        <v>8.09046878E8</v>
      </c>
      <c r="H4006" s="1472" t="b">
        <v>0</v>
      </c>
      <c r="I4006" s="1468" t="s">
        <v>76</v>
      </c>
      <c r="J4006" s="1472" t="b">
        <v>0</v>
      </c>
      <c r="K4006" s="1468" t="s">
        <v>1077</v>
      </c>
      <c r="L4006" s="1471">
        <v>6.6618258585E10</v>
      </c>
      <c r="M4006" s="1463" t="s">
        <v>3363</v>
      </c>
      <c r="N4006" s="1474"/>
      <c r="O4006" s="1474"/>
      <c r="P4006" s="1463" t="s">
        <v>3363</v>
      </c>
    </row>
    <row r="4007" hidden="1">
      <c r="A4007" s="1464">
        <v>4280.0</v>
      </c>
      <c r="B4007" s="1463" t="s">
        <v>20719</v>
      </c>
      <c r="C4007" s="1463" t="s">
        <v>20720</v>
      </c>
      <c r="D4007" s="1469">
        <v>45287.0</v>
      </c>
      <c r="E4007" s="1470" t="s">
        <v>20721</v>
      </c>
      <c r="F4007" s="1471">
        <v>6.58154909E8</v>
      </c>
      <c r="G4007" s="1471">
        <v>6.58154909E8</v>
      </c>
      <c r="H4007" s="1472" t="b">
        <v>0</v>
      </c>
      <c r="I4007" s="1468" t="s">
        <v>76</v>
      </c>
      <c r="J4007" s="1472" t="b">
        <v>0</v>
      </c>
      <c r="K4007" s="1468" t="s">
        <v>1077</v>
      </c>
      <c r="L4007" s="1471">
        <v>6.6618258585E10</v>
      </c>
      <c r="M4007" s="1463" t="s">
        <v>3363</v>
      </c>
      <c r="N4007" s="1463" t="s">
        <v>3864</v>
      </c>
      <c r="O4007" s="1474"/>
      <c r="P4007" s="1463" t="s">
        <v>3363</v>
      </c>
    </row>
    <row r="4008" hidden="1">
      <c r="A4008" s="1464">
        <v>4281.0</v>
      </c>
      <c r="B4008" s="1463" t="s">
        <v>20722</v>
      </c>
      <c r="C4008" s="1463" t="s">
        <v>20723</v>
      </c>
      <c r="D4008" s="1469">
        <v>45287.0</v>
      </c>
      <c r="E4008" s="1470" t="s">
        <v>20724</v>
      </c>
      <c r="F4008" s="1471">
        <v>9.94921689E8</v>
      </c>
      <c r="G4008" s="1471">
        <v>9.94921689E8</v>
      </c>
      <c r="H4008" s="1472" t="b">
        <v>0</v>
      </c>
      <c r="I4008" s="1468" t="s">
        <v>76</v>
      </c>
      <c r="J4008" s="1472" t="b">
        <v>0</v>
      </c>
      <c r="K4008" s="1468" t="s">
        <v>1077</v>
      </c>
      <c r="L4008" s="1471">
        <v>6.6618258585E10</v>
      </c>
      <c r="M4008" s="1463" t="s">
        <v>3363</v>
      </c>
      <c r="N4008" s="1463" t="s">
        <v>5712</v>
      </c>
      <c r="O4008" s="1463" t="s">
        <v>5465</v>
      </c>
      <c r="P4008" s="1463" t="s">
        <v>3363</v>
      </c>
    </row>
    <row r="4009" hidden="1">
      <c r="A4009" s="1464">
        <v>4282.0</v>
      </c>
      <c r="B4009" s="1463" t="s">
        <v>7432</v>
      </c>
      <c r="C4009" s="1463" t="s">
        <v>7433</v>
      </c>
      <c r="D4009" s="1469">
        <v>45287.0</v>
      </c>
      <c r="E4009" s="1470" t="s">
        <v>7434</v>
      </c>
      <c r="F4009" s="1471">
        <v>9.10213079E8</v>
      </c>
      <c r="G4009" s="1471">
        <v>9.10213079E8</v>
      </c>
      <c r="H4009" s="1472" t="b">
        <v>0</v>
      </c>
      <c r="I4009" s="1468" t="s">
        <v>5542</v>
      </c>
      <c r="J4009" s="1472" t="b">
        <v>0</v>
      </c>
      <c r="K4009" s="1468" t="s">
        <v>1077</v>
      </c>
      <c r="L4009" s="1471">
        <v>6.6618258585E10</v>
      </c>
      <c r="M4009" s="1463" t="s">
        <v>2440</v>
      </c>
      <c r="N4009" s="1463" t="s">
        <v>5963</v>
      </c>
      <c r="P4009" s="1463" t="s">
        <v>5639</v>
      </c>
    </row>
    <row r="4010">
      <c r="A4010" s="1464">
        <v>4283.0</v>
      </c>
      <c r="B4010" s="1463" t="s">
        <v>7435</v>
      </c>
      <c r="C4010" s="1463" t="s">
        <v>7435</v>
      </c>
      <c r="D4010" s="1469">
        <v>45280.0</v>
      </c>
      <c r="E4010" s="1470" t="s">
        <v>7436</v>
      </c>
      <c r="F4010" s="1471">
        <v>8.51156321E8</v>
      </c>
      <c r="G4010" s="1471">
        <v>8.51156321E8</v>
      </c>
      <c r="H4010" s="1472" t="b">
        <v>1</v>
      </c>
      <c r="I4010" s="1468" t="s">
        <v>76</v>
      </c>
      <c r="J4010" s="1472" t="b">
        <v>1</v>
      </c>
      <c r="K4010" s="1468" t="s">
        <v>4940</v>
      </c>
      <c r="L4010" s="1471">
        <v>6.68193916E10</v>
      </c>
      <c r="M4010" s="1463" t="s">
        <v>2464</v>
      </c>
      <c r="N4010" s="1463" t="s">
        <v>5143</v>
      </c>
      <c r="O4010" s="1463" t="s">
        <v>4960</v>
      </c>
      <c r="P4010" s="1463" t="s">
        <v>2464</v>
      </c>
    </row>
    <row r="4011">
      <c r="A4011" s="1464">
        <v>4284.0</v>
      </c>
      <c r="B4011" s="1463" t="s">
        <v>7438</v>
      </c>
      <c r="C4011" s="1463" t="s">
        <v>7439</v>
      </c>
      <c r="D4011" s="1469">
        <v>45338.0</v>
      </c>
      <c r="E4011" s="1470" t="s">
        <v>7440</v>
      </c>
      <c r="F4011" s="1471">
        <v>8.07496555E8</v>
      </c>
      <c r="G4011" s="1471">
        <v>8.07496555E8</v>
      </c>
      <c r="H4011" s="1472" t="b">
        <v>1</v>
      </c>
      <c r="I4011" s="1468" t="s">
        <v>5541</v>
      </c>
      <c r="J4011" s="1472" t="b">
        <v>1</v>
      </c>
      <c r="K4011" s="1468" t="s">
        <v>4936</v>
      </c>
      <c r="L4011" s="1471">
        <v>6.6909921784E10</v>
      </c>
      <c r="M4011" s="1463" t="s">
        <v>3363</v>
      </c>
      <c r="N4011" s="1463" t="s">
        <v>6090</v>
      </c>
      <c r="P4011" s="1463" t="s">
        <v>3363</v>
      </c>
    </row>
    <row r="4012" hidden="1">
      <c r="A4012" s="1464">
        <v>4285.0</v>
      </c>
      <c r="B4012" s="1463" t="s">
        <v>20725</v>
      </c>
      <c r="C4012" s="1463" t="s">
        <v>20726</v>
      </c>
      <c r="D4012" s="1469">
        <v>45282.0</v>
      </c>
      <c r="E4012" s="1470" t="s">
        <v>20727</v>
      </c>
      <c r="F4012" s="1471">
        <v>2.0015763E7</v>
      </c>
      <c r="G4012" s="1471">
        <v>2.0015763E7</v>
      </c>
      <c r="H4012" s="1472" t="b">
        <v>0</v>
      </c>
      <c r="I4012" s="1468" t="s">
        <v>76</v>
      </c>
      <c r="J4012" s="1472" t="b">
        <v>0</v>
      </c>
      <c r="K4012" s="1468" t="s">
        <v>1077</v>
      </c>
      <c r="L4012" s="1471">
        <v>6.6618258585E10</v>
      </c>
      <c r="M4012" s="1463" t="s">
        <v>2432</v>
      </c>
      <c r="N4012" s="1463" t="s">
        <v>3864</v>
      </c>
      <c r="O4012" s="1463" t="s">
        <v>3864</v>
      </c>
      <c r="P4012" s="1463" t="s">
        <v>2432</v>
      </c>
    </row>
    <row r="4013" hidden="1">
      <c r="A4013" s="1464">
        <v>4286.0</v>
      </c>
      <c r="B4013" s="1463" t="s">
        <v>20728</v>
      </c>
      <c r="C4013" s="1463" t="s">
        <v>20729</v>
      </c>
      <c r="D4013" s="1469">
        <v>45285.0</v>
      </c>
      <c r="E4013" s="1470" t="s">
        <v>20730</v>
      </c>
      <c r="F4013" s="1471">
        <v>2.0779739E7</v>
      </c>
      <c r="G4013" s="1471">
        <v>2.0779739E7</v>
      </c>
      <c r="H4013" s="1472" t="b">
        <v>0</v>
      </c>
      <c r="I4013" s="1468" t="s">
        <v>76</v>
      </c>
      <c r="J4013" s="1472" t="b">
        <v>0</v>
      </c>
      <c r="K4013" s="1468" t="s">
        <v>1077</v>
      </c>
      <c r="L4013" s="1471">
        <v>6.6618258585E10</v>
      </c>
      <c r="M4013" s="1463" t="s">
        <v>2432</v>
      </c>
      <c r="N4013" s="1463" t="s">
        <v>4930</v>
      </c>
      <c r="O4013" s="1463" t="s">
        <v>4931</v>
      </c>
      <c r="P4013" s="1463" t="s">
        <v>2432</v>
      </c>
    </row>
    <row r="4014">
      <c r="A4014" s="1464">
        <v>4287.0</v>
      </c>
      <c r="B4014" s="1463" t="s">
        <v>7442</v>
      </c>
      <c r="C4014" s="1463" t="s">
        <v>7443</v>
      </c>
      <c r="D4014" s="1469">
        <v>45288.0</v>
      </c>
      <c r="E4014" s="1470" t="s">
        <v>7444</v>
      </c>
      <c r="F4014" s="1471">
        <v>6.41415161E8</v>
      </c>
      <c r="G4014" s="1471">
        <v>6.41415161E8</v>
      </c>
      <c r="H4014" s="1472" t="b">
        <v>1</v>
      </c>
      <c r="I4014" s="1468" t="s">
        <v>76</v>
      </c>
      <c r="J4014" s="1472" t="b">
        <v>1</v>
      </c>
      <c r="K4014" s="1468" t="s">
        <v>1077</v>
      </c>
      <c r="L4014" s="1471">
        <v>6.6618258585E10</v>
      </c>
      <c r="M4014" s="1463" t="s">
        <v>2659</v>
      </c>
      <c r="N4014" s="1463" t="s">
        <v>5196</v>
      </c>
      <c r="O4014" s="1463" t="s">
        <v>5196</v>
      </c>
      <c r="P4014" s="1463" t="s">
        <v>2659</v>
      </c>
    </row>
    <row r="4015">
      <c r="A4015" s="1464">
        <v>4288.0</v>
      </c>
      <c r="B4015" s="1463" t="s">
        <v>7445</v>
      </c>
      <c r="C4015" s="1463" t="s">
        <v>7445</v>
      </c>
      <c r="D4015" s="1469">
        <v>45287.0</v>
      </c>
      <c r="E4015" s="1470" t="s">
        <v>7446</v>
      </c>
      <c r="F4015" s="1471">
        <v>6.32710998E8</v>
      </c>
      <c r="G4015" s="1471">
        <v>6.32710998E8</v>
      </c>
      <c r="H4015" s="1472" t="b">
        <v>1</v>
      </c>
      <c r="I4015" s="1468" t="s">
        <v>76</v>
      </c>
      <c r="J4015" s="1472" t="b">
        <v>1</v>
      </c>
      <c r="K4015" s="1468" t="s">
        <v>1077</v>
      </c>
      <c r="L4015" s="1471">
        <v>6.6618258585E10</v>
      </c>
      <c r="M4015" s="1463" t="s">
        <v>2659</v>
      </c>
      <c r="N4015" s="1463" t="s">
        <v>4994</v>
      </c>
      <c r="O4015" s="1463" t="s">
        <v>4994</v>
      </c>
      <c r="P4015" s="1463" t="s">
        <v>2659</v>
      </c>
    </row>
    <row r="4016">
      <c r="A4016" s="1464">
        <v>4289.0</v>
      </c>
      <c r="B4016" s="1463" t="s">
        <v>7448</v>
      </c>
      <c r="C4016" s="1463" t="s">
        <v>7448</v>
      </c>
      <c r="D4016" s="1469">
        <v>45287.0</v>
      </c>
      <c r="E4016" s="1470" t="s">
        <v>7449</v>
      </c>
      <c r="F4016" s="1471">
        <v>9.34149955E8</v>
      </c>
      <c r="G4016" s="1471">
        <v>9.34149955E8</v>
      </c>
      <c r="H4016" s="1472" t="b">
        <v>1</v>
      </c>
      <c r="I4016" s="1468" t="s">
        <v>76</v>
      </c>
      <c r="J4016" s="1472" t="b">
        <v>1</v>
      </c>
      <c r="K4016" s="1468" t="s">
        <v>1077</v>
      </c>
      <c r="L4016" s="1471">
        <v>6.6618258585E10</v>
      </c>
      <c r="M4016" s="1463" t="s">
        <v>2536</v>
      </c>
      <c r="N4016" s="1463" t="s">
        <v>4960</v>
      </c>
      <c r="O4016" s="1463" t="s">
        <v>4960</v>
      </c>
      <c r="P4016" s="1463" t="s">
        <v>6220</v>
      </c>
    </row>
    <row r="4017" hidden="1">
      <c r="A4017" s="1464">
        <v>4290.0</v>
      </c>
      <c r="B4017" s="1463" t="s">
        <v>7450</v>
      </c>
      <c r="C4017" s="1463" t="s">
        <v>7451</v>
      </c>
      <c r="D4017" s="1469">
        <v>45287.0</v>
      </c>
      <c r="E4017" s="1470" t="s">
        <v>7452</v>
      </c>
      <c r="F4017" s="1471">
        <v>9.59155919E8</v>
      </c>
      <c r="G4017" s="1471">
        <v>9.59155919E8</v>
      </c>
      <c r="H4017" s="1472" t="b">
        <v>0</v>
      </c>
      <c r="I4017" s="1468" t="s">
        <v>76</v>
      </c>
      <c r="J4017" s="1472" t="b">
        <v>0</v>
      </c>
      <c r="K4017" s="1468" t="s">
        <v>4929</v>
      </c>
      <c r="L4017" s="1475">
        <v>6.69232E15</v>
      </c>
      <c r="M4017" s="1463" t="s">
        <v>2464</v>
      </c>
      <c r="N4017" s="1463" t="s">
        <v>5081</v>
      </c>
      <c r="O4017" s="1463" t="s">
        <v>5081</v>
      </c>
      <c r="P4017" s="1463" t="s">
        <v>2464</v>
      </c>
    </row>
    <row r="4018">
      <c r="A4018" s="1464">
        <v>4291.0</v>
      </c>
      <c r="B4018" s="1463" t="s">
        <v>7454</v>
      </c>
      <c r="C4018" s="1463" t="s">
        <v>7455</v>
      </c>
      <c r="D4018" s="1469">
        <v>45287.0</v>
      </c>
      <c r="E4018" s="1470" t="s">
        <v>7456</v>
      </c>
      <c r="F4018" s="1471">
        <v>9.59159415E8</v>
      </c>
      <c r="G4018" s="1471">
        <v>9.59159415E8</v>
      </c>
      <c r="H4018" s="1472" t="b">
        <v>1</v>
      </c>
      <c r="I4018" s="1468" t="s">
        <v>76</v>
      </c>
      <c r="J4018" s="1472" t="b">
        <v>1</v>
      </c>
      <c r="K4018" s="1468" t="s">
        <v>4929</v>
      </c>
      <c r="L4018" s="1475">
        <v>6.69232E15</v>
      </c>
      <c r="M4018" s="1463" t="s">
        <v>2937</v>
      </c>
      <c r="N4018" s="1474"/>
      <c r="O4018" s="1463" t="s">
        <v>5213</v>
      </c>
      <c r="P4018" s="1463" t="s">
        <v>5028</v>
      </c>
    </row>
    <row r="4019" hidden="1">
      <c r="A4019" s="1464">
        <v>4292.0</v>
      </c>
      <c r="B4019" s="1463" t="s">
        <v>20731</v>
      </c>
      <c r="C4019" s="1463" t="s">
        <v>20732</v>
      </c>
      <c r="D4019" s="1469">
        <v>45287.0</v>
      </c>
      <c r="E4019" s="1470" t="s">
        <v>20733</v>
      </c>
      <c r="F4019" s="1471">
        <v>9.56156519E8</v>
      </c>
      <c r="G4019" s="1471">
        <v>9.56156519E8</v>
      </c>
      <c r="H4019" s="1472" t="b">
        <v>0</v>
      </c>
      <c r="I4019" s="1468" t="s">
        <v>76</v>
      </c>
      <c r="J4019" s="1472" t="b">
        <v>0</v>
      </c>
      <c r="K4019" s="1468" t="s">
        <v>4929</v>
      </c>
      <c r="L4019" s="1475">
        <v>6.69232E15</v>
      </c>
      <c r="M4019" s="1463" t="s">
        <v>2464</v>
      </c>
      <c r="N4019" s="1474"/>
      <c r="O4019" s="1463" t="s">
        <v>5113</v>
      </c>
      <c r="P4019" s="1463" t="s">
        <v>2464</v>
      </c>
    </row>
    <row r="4020">
      <c r="A4020" s="1464">
        <v>4293.0</v>
      </c>
      <c r="B4020" s="1463" t="s">
        <v>7457</v>
      </c>
      <c r="C4020" s="1463" t="s">
        <v>7458</v>
      </c>
      <c r="D4020" s="1469">
        <v>45287.0</v>
      </c>
      <c r="E4020" s="1470" t="s">
        <v>7459</v>
      </c>
      <c r="F4020" s="1471">
        <v>9.56156915E8</v>
      </c>
      <c r="G4020" s="1471">
        <v>9.56156915E8</v>
      </c>
      <c r="H4020" s="1472" t="b">
        <v>1</v>
      </c>
      <c r="I4020" s="1468" t="s">
        <v>76</v>
      </c>
      <c r="J4020" s="1472" t="b">
        <v>1</v>
      </c>
      <c r="K4020" s="1468" t="s">
        <v>4929</v>
      </c>
      <c r="L4020" s="1475">
        <v>6.69232E15</v>
      </c>
      <c r="M4020" s="1463" t="s">
        <v>2659</v>
      </c>
      <c r="N4020" s="1474"/>
      <c r="O4020" s="1463" t="s">
        <v>3864</v>
      </c>
      <c r="P4020" s="1463" t="s">
        <v>2659</v>
      </c>
    </row>
    <row r="4021" hidden="1">
      <c r="A4021" s="1464">
        <v>4294.0</v>
      </c>
      <c r="B4021" s="1463" t="s">
        <v>20734</v>
      </c>
      <c r="C4021" s="1463" t="s">
        <v>20735</v>
      </c>
      <c r="D4021" s="1469">
        <v>45287.0</v>
      </c>
      <c r="E4021" s="1470" t="s">
        <v>20736</v>
      </c>
      <c r="F4021" s="1471">
        <v>9.59159419E8</v>
      </c>
      <c r="G4021" s="1471">
        <v>9.59159419E8</v>
      </c>
      <c r="H4021" s="1472" t="b">
        <v>0</v>
      </c>
      <c r="I4021" s="1468" t="s">
        <v>76</v>
      </c>
      <c r="J4021" s="1472" t="b">
        <v>0</v>
      </c>
      <c r="K4021" s="1468" t="s">
        <v>4929</v>
      </c>
      <c r="L4021" s="1475">
        <v>6.69232E15</v>
      </c>
      <c r="M4021" s="1463" t="s">
        <v>2464</v>
      </c>
      <c r="N4021" s="1463" t="s">
        <v>5398</v>
      </c>
      <c r="O4021" s="1463" t="s">
        <v>5398</v>
      </c>
      <c r="P4021" s="1463" t="s">
        <v>7453</v>
      </c>
    </row>
    <row r="4022">
      <c r="A4022" s="1464">
        <v>4295.0</v>
      </c>
      <c r="B4022" s="1463" t="s">
        <v>7460</v>
      </c>
      <c r="C4022" s="1463" t="s">
        <v>7460</v>
      </c>
      <c r="D4022" s="1469">
        <v>45566.0</v>
      </c>
      <c r="E4022" s="1470" t="s">
        <v>7461</v>
      </c>
      <c r="F4022" s="1471">
        <v>8.43071122E8</v>
      </c>
      <c r="G4022" s="1471">
        <v>8.43071122E8</v>
      </c>
      <c r="H4022" s="1472" t="b">
        <v>1</v>
      </c>
      <c r="I4022" s="1468" t="s">
        <v>76</v>
      </c>
      <c r="J4022" s="1472" t="b">
        <v>1</v>
      </c>
      <c r="K4022" s="1468" t="s">
        <v>5142</v>
      </c>
      <c r="L4022" s="1471">
        <v>6.620964333E9</v>
      </c>
      <c r="M4022" s="1463" t="s">
        <v>2440</v>
      </c>
      <c r="N4022" s="1474"/>
      <c r="O4022" s="1463" t="s">
        <v>5061</v>
      </c>
      <c r="P4022" s="1463" t="s">
        <v>6062</v>
      </c>
    </row>
    <row r="4023" hidden="1">
      <c r="A4023" s="1464">
        <v>4296.0</v>
      </c>
      <c r="B4023" s="1463" t="s">
        <v>7463</v>
      </c>
      <c r="C4023" s="1463" t="s">
        <v>7463</v>
      </c>
      <c r="D4023" s="1469">
        <v>45288.0</v>
      </c>
      <c r="E4023" s="1470" t="s">
        <v>7464</v>
      </c>
      <c r="F4023" s="1471">
        <v>8.25890087E8</v>
      </c>
      <c r="G4023" s="1471">
        <v>8.25890087E8</v>
      </c>
      <c r="H4023" s="1472" t="b">
        <v>0</v>
      </c>
      <c r="I4023" s="1468" t="s">
        <v>76</v>
      </c>
      <c r="J4023" s="1472" t="b">
        <v>0</v>
      </c>
      <c r="K4023" s="1468" t="s">
        <v>1077</v>
      </c>
      <c r="L4023" s="1471">
        <v>6.6618258585E10</v>
      </c>
      <c r="M4023" s="1463" t="s">
        <v>2464</v>
      </c>
      <c r="N4023" s="1474"/>
      <c r="O4023" s="1463" t="s">
        <v>5061</v>
      </c>
      <c r="P4023" s="1463" t="s">
        <v>2464</v>
      </c>
    </row>
    <row r="4024" hidden="1">
      <c r="A4024" s="1464">
        <v>4297.0</v>
      </c>
      <c r="B4024" s="1463" t="s">
        <v>20737</v>
      </c>
      <c r="C4024" s="1463" t="s">
        <v>20738</v>
      </c>
      <c r="D4024" s="1469">
        <v>44363.0</v>
      </c>
      <c r="E4024" s="1470" t="s">
        <v>20739</v>
      </c>
      <c r="F4024" s="1471">
        <v>9.97564262E8</v>
      </c>
      <c r="G4024" s="1471">
        <v>9.97564262E8</v>
      </c>
      <c r="H4024" s="1472" t="b">
        <v>0</v>
      </c>
      <c r="I4024" s="1468" t="s">
        <v>76</v>
      </c>
      <c r="J4024" s="1472" t="b">
        <v>0</v>
      </c>
      <c r="K4024" s="1468" t="s">
        <v>6347</v>
      </c>
      <c r="L4024" s="1471">
        <v>6.6925624451E10</v>
      </c>
      <c r="M4024" s="1463" t="s">
        <v>2426</v>
      </c>
      <c r="O4024" s="1474"/>
      <c r="P4024" s="1463" t="s">
        <v>2426</v>
      </c>
    </row>
    <row r="4025">
      <c r="A4025" s="1464">
        <v>4298.0</v>
      </c>
      <c r="B4025" s="1463" t="s">
        <v>7465</v>
      </c>
      <c r="C4025" s="1463" t="s">
        <v>7466</v>
      </c>
      <c r="D4025" s="1469">
        <v>45288.0</v>
      </c>
      <c r="E4025" s="1470" t="s">
        <v>7467</v>
      </c>
      <c r="F4025" s="1471">
        <v>9.96536916E8</v>
      </c>
      <c r="G4025" s="1471">
        <v>9.96536916E8</v>
      </c>
      <c r="H4025" s="1472" t="b">
        <v>1</v>
      </c>
      <c r="I4025" s="1468" t="s">
        <v>76</v>
      </c>
      <c r="J4025" s="1472" t="b">
        <v>1</v>
      </c>
      <c r="K4025" s="1468" t="s">
        <v>4936</v>
      </c>
      <c r="L4025" s="1471">
        <v>6.6909921784E10</v>
      </c>
      <c r="M4025" s="1463" t="s">
        <v>2432</v>
      </c>
      <c r="N4025" s="1474"/>
      <c r="O4025" s="1463" t="s">
        <v>6240</v>
      </c>
      <c r="P4025" s="1463" t="s">
        <v>2432</v>
      </c>
    </row>
    <row r="4026" hidden="1">
      <c r="A4026" s="1464">
        <v>4299.0</v>
      </c>
      <c r="B4026" s="1463" t="s">
        <v>20740</v>
      </c>
      <c r="C4026" s="1463" t="s">
        <v>20741</v>
      </c>
      <c r="D4026" s="1469">
        <v>45289.0</v>
      </c>
      <c r="E4026" s="1470" t="s">
        <v>20742</v>
      </c>
      <c r="F4026" s="1471">
        <v>9.89583854E8</v>
      </c>
      <c r="G4026" s="1471">
        <v>9.89583854E8</v>
      </c>
      <c r="H4026" s="1472" t="b">
        <v>0</v>
      </c>
      <c r="I4026" s="1468" t="s">
        <v>76</v>
      </c>
      <c r="J4026" s="1472" t="b">
        <v>0</v>
      </c>
      <c r="K4026" s="1468" t="s">
        <v>1077</v>
      </c>
      <c r="L4026" s="1471">
        <v>6.6618258585E10</v>
      </c>
      <c r="M4026" s="1463" t="s">
        <v>2659</v>
      </c>
      <c r="N4026" s="1463" t="s">
        <v>4945</v>
      </c>
      <c r="O4026" s="1463" t="s">
        <v>4945</v>
      </c>
      <c r="P4026" s="1463" t="s">
        <v>20743</v>
      </c>
    </row>
    <row r="4027">
      <c r="A4027" s="1464">
        <v>4300.0</v>
      </c>
      <c r="B4027" s="1463" t="s">
        <v>7469</v>
      </c>
      <c r="C4027" s="1463" t="s">
        <v>7469</v>
      </c>
      <c r="D4027" s="1469">
        <v>45289.0</v>
      </c>
      <c r="E4027" s="1470" t="s">
        <v>7470</v>
      </c>
      <c r="F4027" s="1471">
        <v>8.53442479E8</v>
      </c>
      <c r="G4027" s="1471">
        <v>8.53442479E8</v>
      </c>
      <c r="H4027" s="1472" t="b">
        <v>1</v>
      </c>
      <c r="I4027" s="1468" t="s">
        <v>76</v>
      </c>
      <c r="J4027" s="1472" t="b">
        <v>1</v>
      </c>
      <c r="K4027" s="1468" t="s">
        <v>5142</v>
      </c>
      <c r="L4027" s="1471">
        <v>6.620964333E9</v>
      </c>
      <c r="M4027" s="1463" t="s">
        <v>2659</v>
      </c>
      <c r="N4027" s="1463" t="s">
        <v>6244</v>
      </c>
      <c r="O4027" s="1463" t="s">
        <v>6244</v>
      </c>
      <c r="P4027" s="1463" t="s">
        <v>2659</v>
      </c>
    </row>
    <row r="4028" hidden="1">
      <c r="A4028" s="1464">
        <v>4301.0</v>
      </c>
      <c r="B4028" s="1463" t="s">
        <v>20744</v>
      </c>
      <c r="C4028" s="1463" t="s">
        <v>20744</v>
      </c>
      <c r="D4028" s="1469">
        <v>45289.0</v>
      </c>
      <c r="E4028" s="1470" t="s">
        <v>20745</v>
      </c>
      <c r="F4028" s="1471">
        <v>9.31102889E8</v>
      </c>
      <c r="G4028" s="1471">
        <v>9.31102889E8</v>
      </c>
      <c r="H4028" s="1472" t="b">
        <v>0</v>
      </c>
      <c r="I4028" s="1468" t="s">
        <v>76</v>
      </c>
      <c r="J4028" s="1472" t="b">
        <v>0</v>
      </c>
      <c r="K4028" s="1468" t="s">
        <v>1077</v>
      </c>
      <c r="L4028" s="1471">
        <v>6.6618258585E10</v>
      </c>
      <c r="M4028" s="1463" t="s">
        <v>2437</v>
      </c>
      <c r="N4028" s="1463" t="s">
        <v>5284</v>
      </c>
      <c r="O4028" s="1463" t="s">
        <v>5262</v>
      </c>
      <c r="P4028" s="1463" t="s">
        <v>20746</v>
      </c>
    </row>
    <row r="4029">
      <c r="A4029" s="1464">
        <v>4302.0</v>
      </c>
      <c r="B4029" s="1463" t="s">
        <v>7472</v>
      </c>
      <c r="C4029" s="1463" t="s">
        <v>7473</v>
      </c>
      <c r="D4029" s="1469">
        <v>45289.0</v>
      </c>
      <c r="E4029" s="1470" t="s">
        <v>7474</v>
      </c>
      <c r="F4029" s="1471">
        <v>6.13011176E8</v>
      </c>
      <c r="G4029" s="1471">
        <v>6.13011176E8</v>
      </c>
      <c r="H4029" s="1472" t="b">
        <v>1</v>
      </c>
      <c r="I4029" s="1468" t="s">
        <v>76</v>
      </c>
      <c r="J4029" s="1472" t="b">
        <v>1</v>
      </c>
      <c r="K4029" s="1468" t="s">
        <v>4929</v>
      </c>
      <c r="L4029" s="1475">
        <v>6.69232E15</v>
      </c>
      <c r="M4029" s="1463" t="s">
        <v>2426</v>
      </c>
      <c r="N4029" s="1463" t="s">
        <v>4937</v>
      </c>
      <c r="O4029" s="1463" t="s">
        <v>4931</v>
      </c>
      <c r="P4029" s="1463" t="s">
        <v>5188</v>
      </c>
    </row>
    <row r="4030">
      <c r="A4030" s="1464">
        <v>4303.0</v>
      </c>
      <c r="B4030" s="1463" t="s">
        <v>7475</v>
      </c>
      <c r="C4030" s="1463" t="s">
        <v>7476</v>
      </c>
      <c r="D4030" s="1469">
        <v>45289.0</v>
      </c>
      <c r="E4030" s="1470" t="s">
        <v>7477</v>
      </c>
      <c r="F4030" s="1471">
        <v>6.5724628E8</v>
      </c>
      <c r="G4030" s="1471">
        <v>6.5724628E8</v>
      </c>
      <c r="H4030" s="1472" t="b">
        <v>1</v>
      </c>
      <c r="I4030" s="1468" t="s">
        <v>76</v>
      </c>
      <c r="J4030" s="1472" t="b">
        <v>1</v>
      </c>
      <c r="K4030" s="1468" t="s">
        <v>4929</v>
      </c>
      <c r="L4030" s="1475">
        <v>6.69232E15</v>
      </c>
      <c r="M4030" s="1463" t="s">
        <v>2937</v>
      </c>
      <c r="N4030" s="1463" t="s">
        <v>5963</v>
      </c>
      <c r="P4030" s="1463" t="s">
        <v>6083</v>
      </c>
    </row>
    <row r="4031" hidden="1">
      <c r="A4031" s="1464">
        <v>4304.0</v>
      </c>
      <c r="B4031" s="1463" t="s">
        <v>20747</v>
      </c>
      <c r="C4031" s="1463" t="s">
        <v>20748</v>
      </c>
      <c r="D4031" s="1469">
        <v>45289.0</v>
      </c>
      <c r="E4031" s="1470" t="s">
        <v>20749</v>
      </c>
      <c r="F4031" s="1471">
        <v>6.54206522E8</v>
      </c>
      <c r="G4031" s="1471">
        <v>6.54206522E8</v>
      </c>
      <c r="H4031" s="1472" t="b">
        <v>0</v>
      </c>
      <c r="I4031" s="1468" t="s">
        <v>76</v>
      </c>
      <c r="J4031" s="1472" t="b">
        <v>0</v>
      </c>
      <c r="K4031" s="1468" t="s">
        <v>4929</v>
      </c>
      <c r="L4031" s="1475">
        <v>6.69232E15</v>
      </c>
      <c r="M4031" s="1463" t="s">
        <v>2659</v>
      </c>
      <c r="N4031" s="1463" t="s">
        <v>5422</v>
      </c>
      <c r="O4031" s="1463" t="s">
        <v>4945</v>
      </c>
      <c r="P4031" s="1463" t="s">
        <v>6624</v>
      </c>
    </row>
    <row r="4032">
      <c r="A4032" s="1464">
        <v>4305.0</v>
      </c>
      <c r="B4032" s="1463" t="s">
        <v>7478</v>
      </c>
      <c r="C4032" s="1463" t="s">
        <v>7479</v>
      </c>
      <c r="D4032" s="1469">
        <v>45289.0</v>
      </c>
      <c r="E4032" s="1470" t="s">
        <v>7480</v>
      </c>
      <c r="F4032" s="1471">
        <v>6.26050344E8</v>
      </c>
      <c r="G4032" s="1471">
        <v>6.26050344E8</v>
      </c>
      <c r="H4032" s="1472" t="b">
        <v>1</v>
      </c>
      <c r="I4032" s="1468" t="s">
        <v>76</v>
      </c>
      <c r="J4032" s="1472" t="b">
        <v>1</v>
      </c>
      <c r="K4032" s="1468" t="s">
        <v>4929</v>
      </c>
      <c r="L4032" s="1475">
        <v>6.69232E15</v>
      </c>
      <c r="M4032" s="1463" t="s">
        <v>2659</v>
      </c>
      <c r="N4032" s="1463" t="s">
        <v>3864</v>
      </c>
      <c r="O4032" s="1463" t="s">
        <v>3864</v>
      </c>
      <c r="P4032" s="1463" t="s">
        <v>4977</v>
      </c>
    </row>
    <row r="4033">
      <c r="A4033" s="1464">
        <v>4306.0</v>
      </c>
      <c r="B4033" s="1463" t="s">
        <v>7481</v>
      </c>
      <c r="C4033" s="1463" t="s">
        <v>7482</v>
      </c>
      <c r="D4033" s="1469">
        <v>45289.0</v>
      </c>
      <c r="E4033" s="1470" t="s">
        <v>7483</v>
      </c>
      <c r="F4033" s="1471">
        <v>6.25969379E8</v>
      </c>
      <c r="G4033" s="1471">
        <v>6.25969379E8</v>
      </c>
      <c r="H4033" s="1472" t="b">
        <v>1</v>
      </c>
      <c r="I4033" s="1468" t="s">
        <v>76</v>
      </c>
      <c r="J4033" s="1472" t="b">
        <v>1</v>
      </c>
      <c r="K4033" s="1468" t="s">
        <v>4929</v>
      </c>
      <c r="L4033" s="1475">
        <v>6.69232E15</v>
      </c>
      <c r="M4033" s="1463" t="s">
        <v>2464</v>
      </c>
      <c r="N4033" s="1463" t="s">
        <v>5052</v>
      </c>
      <c r="O4033" s="1463" t="s">
        <v>5052</v>
      </c>
      <c r="P4033" s="1463" t="s">
        <v>2464</v>
      </c>
    </row>
    <row r="4034" hidden="1">
      <c r="A4034" s="1464">
        <v>4307.0</v>
      </c>
      <c r="B4034" s="1463" t="s">
        <v>20750</v>
      </c>
      <c r="C4034" s="1463" t="s">
        <v>20751</v>
      </c>
      <c r="D4034" s="1469">
        <v>45289.0</v>
      </c>
      <c r="E4034" s="1470" t="s">
        <v>20752</v>
      </c>
      <c r="F4034" s="1471">
        <v>9.77891668E8</v>
      </c>
      <c r="G4034" s="1471">
        <v>9.77891668E8</v>
      </c>
      <c r="H4034" s="1472" t="b">
        <v>0</v>
      </c>
      <c r="I4034" s="1468" t="s">
        <v>76</v>
      </c>
      <c r="J4034" s="1472" t="b">
        <v>0</v>
      </c>
      <c r="K4034" s="1468" t="s">
        <v>1077</v>
      </c>
      <c r="L4034" s="1471">
        <v>6.6618258585E10</v>
      </c>
      <c r="M4034" s="1463" t="s">
        <v>2464</v>
      </c>
      <c r="N4034" s="1463" t="s">
        <v>4930</v>
      </c>
      <c r="O4034" s="1463" t="s">
        <v>4931</v>
      </c>
      <c r="P4034" s="1463" t="s">
        <v>2464</v>
      </c>
    </row>
    <row r="4035">
      <c r="A4035" s="1464">
        <v>4308.0</v>
      </c>
      <c r="B4035" s="1463" t="s">
        <v>7484</v>
      </c>
      <c r="C4035" s="1463" t="s">
        <v>7485</v>
      </c>
      <c r="D4035" s="1469">
        <v>45289.0</v>
      </c>
      <c r="E4035" s="1470" t="s">
        <v>7486</v>
      </c>
      <c r="F4035" s="1471">
        <v>6.26050348E8</v>
      </c>
      <c r="G4035" s="1471">
        <v>6.26050348E8</v>
      </c>
      <c r="H4035" s="1472" t="b">
        <v>1</v>
      </c>
      <c r="I4035" s="1468" t="s">
        <v>76</v>
      </c>
      <c r="J4035" s="1472" t="b">
        <v>1</v>
      </c>
      <c r="K4035" s="1468" t="s">
        <v>4929</v>
      </c>
      <c r="L4035" s="1475">
        <v>6.69232E15</v>
      </c>
      <c r="M4035" s="1463" t="s">
        <v>2659</v>
      </c>
      <c r="N4035" s="1463" t="s">
        <v>5963</v>
      </c>
      <c r="P4035" s="1463" t="s">
        <v>4977</v>
      </c>
    </row>
    <row r="4036">
      <c r="A4036" s="1464">
        <v>4309.0</v>
      </c>
      <c r="B4036" s="1463" t="s">
        <v>7487</v>
      </c>
      <c r="C4036" s="1463" t="s">
        <v>7488</v>
      </c>
      <c r="D4036" s="1469">
        <v>45289.0</v>
      </c>
      <c r="E4036" s="1470" t="s">
        <v>7489</v>
      </c>
      <c r="F4036" s="1471">
        <v>6.26050329E8</v>
      </c>
      <c r="G4036" s="1471">
        <v>6.26050329E8</v>
      </c>
      <c r="H4036" s="1472" t="b">
        <v>1</v>
      </c>
      <c r="I4036" s="1468" t="s">
        <v>263</v>
      </c>
      <c r="J4036" s="1472" t="b">
        <v>1</v>
      </c>
      <c r="K4036" s="1468" t="s">
        <v>4929</v>
      </c>
      <c r="L4036" s="1475">
        <v>6.69232E15</v>
      </c>
      <c r="M4036" s="1463" t="s">
        <v>2937</v>
      </c>
      <c r="N4036" s="1474"/>
      <c r="O4036" s="1463" t="s">
        <v>5126</v>
      </c>
      <c r="P4036" s="1463" t="s">
        <v>5028</v>
      </c>
    </row>
    <row r="4037">
      <c r="A4037" s="1464">
        <v>4310.0</v>
      </c>
      <c r="B4037" s="1463" t="s">
        <v>7490</v>
      </c>
      <c r="C4037" s="1463" t="s">
        <v>7491</v>
      </c>
      <c r="D4037" s="1469">
        <v>45289.0</v>
      </c>
      <c r="E4037" s="1470" t="s">
        <v>7492</v>
      </c>
      <c r="F4037" s="1471">
        <v>6.26050338E8</v>
      </c>
      <c r="G4037" s="1471">
        <v>6.26050338E8</v>
      </c>
      <c r="H4037" s="1472" t="b">
        <v>1</v>
      </c>
      <c r="I4037" s="1468" t="s">
        <v>6644</v>
      </c>
      <c r="J4037" s="1472" t="b">
        <v>1</v>
      </c>
      <c r="K4037" s="1468" t="s">
        <v>4929</v>
      </c>
      <c r="L4037" s="1475">
        <v>6.69232E15</v>
      </c>
      <c r="M4037" s="1463" t="s">
        <v>2464</v>
      </c>
      <c r="N4037" s="1463" t="s">
        <v>6274</v>
      </c>
      <c r="O4037" s="1463" t="s">
        <v>5370</v>
      </c>
      <c r="P4037" s="1463" t="s">
        <v>2464</v>
      </c>
    </row>
    <row r="4038">
      <c r="A4038" s="1464">
        <v>4311.0</v>
      </c>
      <c r="B4038" s="1463" t="s">
        <v>253</v>
      </c>
      <c r="C4038" s="1463" t="s">
        <v>7493</v>
      </c>
      <c r="D4038" s="1469">
        <v>45289.0</v>
      </c>
      <c r="E4038" s="1470" t="s">
        <v>7494</v>
      </c>
      <c r="F4038" s="1471">
        <v>9.79177777E8</v>
      </c>
      <c r="G4038" s="1471">
        <v>9.79177777E8</v>
      </c>
      <c r="H4038" s="1472" t="b">
        <v>1</v>
      </c>
      <c r="I4038" s="1468" t="s">
        <v>76</v>
      </c>
      <c r="J4038" s="1472" t="b">
        <v>1</v>
      </c>
      <c r="K4038" s="1468" t="s">
        <v>4929</v>
      </c>
      <c r="L4038" s="1475">
        <v>6.69232E15</v>
      </c>
      <c r="M4038" s="1463" t="s">
        <v>2432</v>
      </c>
      <c r="N4038" s="1474"/>
      <c r="O4038" s="1463" t="s">
        <v>4945</v>
      </c>
      <c r="P4038" s="1463" t="s">
        <v>2432</v>
      </c>
    </row>
    <row r="4039" hidden="1">
      <c r="A4039" s="1464">
        <v>4312.0</v>
      </c>
      <c r="B4039" s="1463" t="s">
        <v>20753</v>
      </c>
      <c r="C4039" s="1463" t="s">
        <v>20754</v>
      </c>
      <c r="D4039" s="1469">
        <v>45292.0</v>
      </c>
      <c r="E4039" s="1470" t="s">
        <v>20755</v>
      </c>
      <c r="F4039" s="1475">
        <v>6.60648E11</v>
      </c>
      <c r="G4039" s="1475">
        <v>6.60648E11</v>
      </c>
      <c r="H4039" s="1472" t="b">
        <v>0</v>
      </c>
      <c r="I4039" s="1468" t="s">
        <v>76</v>
      </c>
      <c r="J4039" s="1472" t="b">
        <v>0</v>
      </c>
      <c r="K4039" s="1473"/>
      <c r="L4039" s="1473"/>
      <c r="M4039" s="1463" t="s">
        <v>2659</v>
      </c>
      <c r="N4039" s="1474"/>
      <c r="O4039" s="1474"/>
      <c r="P4039" s="1463" t="s">
        <v>2659</v>
      </c>
    </row>
    <row r="4040" hidden="1">
      <c r="A4040" s="1464">
        <v>4313.0</v>
      </c>
      <c r="B4040" s="1463" t="s">
        <v>5890</v>
      </c>
      <c r="C4040" s="1463" t="s">
        <v>5890</v>
      </c>
      <c r="D4040" s="1469">
        <v>44615.0</v>
      </c>
      <c r="E4040" s="1470" t="s">
        <v>20756</v>
      </c>
      <c r="F4040" s="1471">
        <v>2.6867E7</v>
      </c>
      <c r="G4040" s="1471">
        <v>2.6867E7</v>
      </c>
      <c r="H4040" s="1472" t="b">
        <v>0</v>
      </c>
      <c r="I4040" s="1468" t="s">
        <v>76</v>
      </c>
      <c r="J4040" s="1472" t="b">
        <v>1</v>
      </c>
      <c r="K4040" s="1468" t="s">
        <v>6480</v>
      </c>
      <c r="L4040" s="1471">
        <v>6.6647253923E10</v>
      </c>
      <c r="M4040" s="1463" t="s">
        <v>2426</v>
      </c>
      <c r="N4040" s="1463" t="s">
        <v>4937</v>
      </c>
      <c r="O4040" s="1474"/>
      <c r="P4040" s="1463" t="s">
        <v>2426</v>
      </c>
    </row>
    <row r="4041" hidden="1">
      <c r="A4041" s="1464">
        <v>4314.0</v>
      </c>
      <c r="B4041" s="1463" t="s">
        <v>20757</v>
      </c>
      <c r="C4041" s="1463" t="s">
        <v>20758</v>
      </c>
      <c r="D4041" s="1469">
        <v>45294.0</v>
      </c>
      <c r="E4041" s="1470" t="s">
        <v>20759</v>
      </c>
      <c r="F4041" s="1471">
        <v>9.95098954E8</v>
      </c>
      <c r="G4041" s="1471">
        <v>9.95098954E8</v>
      </c>
      <c r="H4041" s="1472" t="b">
        <v>0</v>
      </c>
      <c r="I4041" s="1468" t="s">
        <v>76</v>
      </c>
      <c r="J4041" s="1472" t="b">
        <v>0</v>
      </c>
      <c r="K4041" s="1468" t="s">
        <v>4929</v>
      </c>
      <c r="L4041" s="1475">
        <v>6.69232E15</v>
      </c>
      <c r="M4041" s="1463" t="s">
        <v>2464</v>
      </c>
      <c r="N4041" s="1463" t="s">
        <v>5838</v>
      </c>
      <c r="P4041" s="1463" t="s">
        <v>2464</v>
      </c>
    </row>
    <row r="4042">
      <c r="A4042" s="1464">
        <v>4315.0</v>
      </c>
      <c r="B4042" s="1463" t="s">
        <v>7495</v>
      </c>
      <c r="C4042" s="1463" t="s">
        <v>7496</v>
      </c>
      <c r="D4042" s="1469">
        <v>45313.0</v>
      </c>
      <c r="E4042" s="1470" t="s">
        <v>7497</v>
      </c>
      <c r="F4042" s="1471">
        <v>8.38987466E8</v>
      </c>
      <c r="G4042" s="1471">
        <v>8.38987466E8</v>
      </c>
      <c r="H4042" s="1472" t="b">
        <v>1</v>
      </c>
      <c r="I4042" s="1468" t="s">
        <v>76</v>
      </c>
      <c r="J4042" s="1472" t="b">
        <v>1</v>
      </c>
      <c r="K4042" s="1468" t="s">
        <v>1077</v>
      </c>
      <c r="L4042" s="1471">
        <v>6.6618258585E10</v>
      </c>
      <c r="M4042" s="1463" t="s">
        <v>2432</v>
      </c>
      <c r="N4042" s="1474"/>
      <c r="O4042" s="1463" t="s">
        <v>4990</v>
      </c>
      <c r="P4042" s="1463" t="s">
        <v>2432</v>
      </c>
    </row>
    <row r="4043">
      <c r="A4043" s="1464">
        <v>4316.0</v>
      </c>
      <c r="B4043" s="1463" t="s">
        <v>7498</v>
      </c>
      <c r="C4043" s="1463" t="s">
        <v>7499</v>
      </c>
      <c r="D4043" s="1469">
        <v>45313.0</v>
      </c>
      <c r="E4043" s="1470" t="s">
        <v>7500</v>
      </c>
      <c r="F4043" s="1471">
        <v>6.48987466E8</v>
      </c>
      <c r="G4043" s="1471">
        <v>6.48987466E8</v>
      </c>
      <c r="H4043" s="1472" t="b">
        <v>1</v>
      </c>
      <c r="I4043" s="1468" t="s">
        <v>76</v>
      </c>
      <c r="J4043" s="1472" t="b">
        <v>1</v>
      </c>
      <c r="K4043" s="1468" t="s">
        <v>1077</v>
      </c>
      <c r="L4043" s="1471">
        <v>6.6618258585E10</v>
      </c>
      <c r="M4043" s="1463" t="s">
        <v>2432</v>
      </c>
      <c r="N4043" s="1474"/>
      <c r="O4043" s="1463" t="s">
        <v>5113</v>
      </c>
      <c r="P4043" s="1463" t="s">
        <v>2432</v>
      </c>
    </row>
    <row r="4044" hidden="1">
      <c r="A4044" s="1464">
        <v>4317.0</v>
      </c>
      <c r="B4044" s="1463" t="s">
        <v>20760</v>
      </c>
      <c r="C4044" s="1463" t="s">
        <v>20760</v>
      </c>
      <c r="D4044" s="1469">
        <v>45296.0</v>
      </c>
      <c r="E4044" s="1470" t="s">
        <v>20761</v>
      </c>
      <c r="F4044" s="1475">
        <v>6.60928E11</v>
      </c>
      <c r="G4044" s="1475">
        <v>6.60928E11</v>
      </c>
      <c r="H4044" s="1472" t="b">
        <v>0</v>
      </c>
      <c r="I4044" s="1468" t="s">
        <v>76</v>
      </c>
      <c r="J4044" s="1472" t="b">
        <v>1</v>
      </c>
      <c r="K4044" s="1473"/>
      <c r="L4044" s="1473"/>
      <c r="M4044" s="1463" t="s">
        <v>2432</v>
      </c>
      <c r="N4044" s="1474"/>
      <c r="O4044" s="1474"/>
      <c r="P4044" s="1463" t="s">
        <v>2432</v>
      </c>
    </row>
    <row r="4045" hidden="1">
      <c r="A4045" s="1464">
        <v>4318.0</v>
      </c>
      <c r="B4045" s="1463" t="s">
        <v>20762</v>
      </c>
      <c r="C4045" s="1463" t="s">
        <v>20763</v>
      </c>
      <c r="D4045" s="1469">
        <v>45306.0</v>
      </c>
      <c r="E4045" s="1470" t="s">
        <v>20764</v>
      </c>
      <c r="F4045" s="1471">
        <v>2.1495366E7</v>
      </c>
      <c r="G4045" s="1471">
        <v>2.1495366E7</v>
      </c>
      <c r="H4045" s="1472" t="b">
        <v>0</v>
      </c>
      <c r="I4045" s="1468" t="s">
        <v>76</v>
      </c>
      <c r="J4045" s="1472" t="b">
        <v>0</v>
      </c>
      <c r="K4045" s="1468" t="s">
        <v>1204</v>
      </c>
      <c r="L4045" s="1471">
        <v>6.6839565594E10</v>
      </c>
      <c r="M4045" s="1463" t="s">
        <v>2659</v>
      </c>
      <c r="N4045" s="1463" t="s">
        <v>3864</v>
      </c>
      <c r="O4045" s="1474"/>
      <c r="P4045" s="1463" t="s">
        <v>2659</v>
      </c>
    </row>
    <row r="4046" hidden="1">
      <c r="A4046" s="1464">
        <v>4319.0</v>
      </c>
      <c r="B4046" s="1463" t="s">
        <v>20765</v>
      </c>
      <c r="C4046" s="1463" t="s">
        <v>20766</v>
      </c>
      <c r="D4046" s="1469">
        <v>45306.0</v>
      </c>
      <c r="E4046" s="1470" t="s">
        <v>20767</v>
      </c>
      <c r="F4046" s="1471">
        <v>2.297029E7</v>
      </c>
      <c r="G4046" s="1471">
        <v>2.297029E7</v>
      </c>
      <c r="H4046" s="1472" t="b">
        <v>0</v>
      </c>
      <c r="I4046" s="1468" t="s">
        <v>76</v>
      </c>
      <c r="J4046" s="1472" t="b">
        <v>0</v>
      </c>
      <c r="K4046" s="1468" t="s">
        <v>1204</v>
      </c>
      <c r="L4046" s="1471">
        <v>6.6839565594E10</v>
      </c>
      <c r="M4046" s="1463" t="s">
        <v>2659</v>
      </c>
      <c r="N4046" s="1474"/>
      <c r="O4046" s="1474"/>
      <c r="P4046" s="1463" t="s">
        <v>2659</v>
      </c>
    </row>
    <row r="4047" hidden="1">
      <c r="A4047" s="1464">
        <v>4320.0</v>
      </c>
      <c r="B4047" s="1463" t="s">
        <v>20768</v>
      </c>
      <c r="C4047" s="1463" t="s">
        <v>20769</v>
      </c>
      <c r="D4047" s="1469">
        <v>45306.0</v>
      </c>
      <c r="E4047" s="1470" t="s">
        <v>20770</v>
      </c>
      <c r="F4047" s="1471">
        <v>6.38425351E8</v>
      </c>
      <c r="G4047" s="1471">
        <v>6.38425351E8</v>
      </c>
      <c r="H4047" s="1472" t="b">
        <v>0</v>
      </c>
      <c r="I4047" s="1468" t="s">
        <v>76</v>
      </c>
      <c r="J4047" s="1472" t="b">
        <v>0</v>
      </c>
      <c r="K4047" s="1468" t="s">
        <v>1204</v>
      </c>
      <c r="L4047" s="1471">
        <v>6.6839565594E10</v>
      </c>
      <c r="M4047" s="1463" t="s">
        <v>2659</v>
      </c>
      <c r="N4047" s="1474"/>
      <c r="O4047" s="1463" t="s">
        <v>5113</v>
      </c>
      <c r="P4047" s="1463" t="s">
        <v>2659</v>
      </c>
    </row>
    <row r="4048" hidden="1">
      <c r="A4048" s="1464">
        <v>4321.0</v>
      </c>
      <c r="B4048" s="1463" t="s">
        <v>20771</v>
      </c>
      <c r="C4048" s="1463" t="s">
        <v>20772</v>
      </c>
      <c r="D4048" s="1469">
        <v>45306.0</v>
      </c>
      <c r="E4048" s="1470" t="s">
        <v>20773</v>
      </c>
      <c r="F4048" s="1471">
        <v>2.0009114E7</v>
      </c>
      <c r="G4048" s="1471">
        <v>2.0009114E7</v>
      </c>
      <c r="H4048" s="1472" t="b">
        <v>0</v>
      </c>
      <c r="I4048" s="1468" t="s">
        <v>76</v>
      </c>
      <c r="J4048" s="1472" t="b">
        <v>0</v>
      </c>
      <c r="K4048" s="1468" t="s">
        <v>1204</v>
      </c>
      <c r="L4048" s="1471">
        <v>6.6839565594E10</v>
      </c>
      <c r="M4048" s="1463" t="s">
        <v>2659</v>
      </c>
      <c r="N4048" s="1474"/>
      <c r="O4048" s="1474"/>
      <c r="P4048" s="1463" t="s">
        <v>2659</v>
      </c>
    </row>
    <row r="4049">
      <c r="A4049" s="1464">
        <v>4322.0</v>
      </c>
      <c r="B4049" s="1463" t="s">
        <v>7501</v>
      </c>
      <c r="C4049" s="1463" t="s">
        <v>7502</v>
      </c>
      <c r="D4049" s="1469">
        <v>45302.0</v>
      </c>
      <c r="E4049" s="1470" t="s">
        <v>7503</v>
      </c>
      <c r="F4049" s="1471">
        <v>2.3919688E7</v>
      </c>
      <c r="G4049" s="1471">
        <v>2.3919688E7</v>
      </c>
      <c r="H4049" s="1472" t="b">
        <v>1</v>
      </c>
      <c r="I4049" s="1468" t="s">
        <v>76</v>
      </c>
      <c r="J4049" s="1472" t="b">
        <v>1</v>
      </c>
      <c r="K4049" s="1468" t="s">
        <v>4929</v>
      </c>
      <c r="L4049" s="1475">
        <v>6.69232E15</v>
      </c>
      <c r="M4049" s="1463" t="s">
        <v>2432</v>
      </c>
      <c r="N4049" s="1474"/>
      <c r="O4049" s="1463" t="s">
        <v>5633</v>
      </c>
      <c r="P4049" s="1463" t="s">
        <v>2432</v>
      </c>
    </row>
    <row r="4050" hidden="1">
      <c r="A4050" s="1464">
        <v>4323.0</v>
      </c>
      <c r="B4050" s="1463" t="s">
        <v>20774</v>
      </c>
      <c r="C4050" s="1463" t="s">
        <v>20775</v>
      </c>
      <c r="D4050" s="1469">
        <v>45302.0</v>
      </c>
      <c r="E4050" s="1470" t="s">
        <v>20776</v>
      </c>
      <c r="F4050" s="1471">
        <v>2.2460535E7</v>
      </c>
      <c r="G4050" s="1471">
        <v>2.2460535E7</v>
      </c>
      <c r="H4050" s="1472" t="b">
        <v>0</v>
      </c>
      <c r="I4050" s="1468" t="s">
        <v>76</v>
      </c>
      <c r="J4050" s="1472" t="b">
        <v>0</v>
      </c>
      <c r="K4050" s="1468" t="s">
        <v>4929</v>
      </c>
      <c r="L4050" s="1475">
        <v>6.69232E15</v>
      </c>
      <c r="M4050" s="1463" t="s">
        <v>2432</v>
      </c>
      <c r="N4050" s="1474"/>
      <c r="O4050" s="1463" t="s">
        <v>5235</v>
      </c>
      <c r="P4050" s="1463" t="s">
        <v>2432</v>
      </c>
    </row>
    <row r="4051" hidden="1">
      <c r="A4051" s="1464">
        <v>4324.0</v>
      </c>
      <c r="B4051" s="1463" t="s">
        <v>20760</v>
      </c>
      <c r="C4051" s="1463" t="s">
        <v>20760</v>
      </c>
      <c r="D4051" s="1469">
        <v>45296.0</v>
      </c>
      <c r="E4051" s="1470" t="s">
        <v>20777</v>
      </c>
      <c r="F4051" s="1475">
        <v>6.60928E11</v>
      </c>
      <c r="G4051" s="1475">
        <v>6.60928E11</v>
      </c>
      <c r="H4051" s="1472" t="b">
        <v>0</v>
      </c>
      <c r="I4051" s="1468" t="s">
        <v>76</v>
      </c>
      <c r="J4051" s="1472" t="b">
        <v>1</v>
      </c>
      <c r="K4051" s="1473"/>
      <c r="L4051" s="1473"/>
      <c r="M4051" s="1463" t="s">
        <v>2432</v>
      </c>
      <c r="N4051" s="1474"/>
      <c r="O4051" s="1474"/>
      <c r="P4051" s="1463" t="s">
        <v>2432</v>
      </c>
    </row>
    <row r="4052" hidden="1">
      <c r="A4052" s="1464">
        <v>4325.0</v>
      </c>
      <c r="B4052" s="1463" t="s">
        <v>20778</v>
      </c>
      <c r="C4052" s="1463" t="s">
        <v>20779</v>
      </c>
      <c r="D4052" s="1469">
        <v>45302.0</v>
      </c>
      <c r="E4052" s="1470" t="s">
        <v>20780</v>
      </c>
      <c r="F4052" s="1471">
        <v>2.1152118E7</v>
      </c>
      <c r="G4052" s="1471">
        <v>2.1152118E7</v>
      </c>
      <c r="H4052" s="1472" t="b">
        <v>0</v>
      </c>
      <c r="I4052" s="1468" t="s">
        <v>76</v>
      </c>
      <c r="J4052" s="1472" t="b">
        <v>0</v>
      </c>
      <c r="K4052" s="1468" t="s">
        <v>4929</v>
      </c>
      <c r="L4052" s="1475">
        <v>6.69232E15</v>
      </c>
      <c r="M4052" s="1463" t="s">
        <v>2432</v>
      </c>
      <c r="N4052" s="1474"/>
      <c r="O4052" s="1463" t="s">
        <v>4954</v>
      </c>
      <c r="P4052" s="1463" t="s">
        <v>2432</v>
      </c>
    </row>
    <row r="4053" hidden="1">
      <c r="A4053" s="1464">
        <v>4326.0</v>
      </c>
      <c r="B4053" s="1463" t="s">
        <v>20781</v>
      </c>
      <c r="C4053" s="1463" t="s">
        <v>20782</v>
      </c>
      <c r="D4053" s="1469">
        <v>45301.0</v>
      </c>
      <c r="E4053" s="1470" t="s">
        <v>20783</v>
      </c>
      <c r="F4053" s="1471">
        <v>2.5388967E7</v>
      </c>
      <c r="G4053" s="1471">
        <v>2.5388967E7</v>
      </c>
      <c r="H4053" s="1472" t="b">
        <v>0</v>
      </c>
      <c r="I4053" s="1468" t="s">
        <v>76</v>
      </c>
      <c r="J4053" s="1472" t="b">
        <v>0</v>
      </c>
      <c r="K4053" s="1468" t="s">
        <v>4929</v>
      </c>
      <c r="L4053" s="1475">
        <v>6.69232E15</v>
      </c>
      <c r="M4053" s="1463" t="s">
        <v>2432</v>
      </c>
      <c r="N4053" s="1463" t="s">
        <v>5196</v>
      </c>
      <c r="O4053" s="1463" t="s">
        <v>5196</v>
      </c>
      <c r="P4053" s="1463" t="s">
        <v>4672</v>
      </c>
    </row>
    <row r="4054" hidden="1">
      <c r="A4054" s="1464">
        <v>4327.0</v>
      </c>
      <c r="B4054" s="1463" t="s">
        <v>20784</v>
      </c>
      <c r="C4054" s="1463" t="s">
        <v>20785</v>
      </c>
      <c r="D4054" s="1469">
        <v>45302.0</v>
      </c>
      <c r="E4054" s="1470" t="s">
        <v>20786</v>
      </c>
      <c r="F4054" s="1471">
        <v>2.4370057E7</v>
      </c>
      <c r="G4054" s="1471">
        <v>2.4370057E7</v>
      </c>
      <c r="H4054" s="1472" t="b">
        <v>0</v>
      </c>
      <c r="I4054" s="1468" t="s">
        <v>76</v>
      </c>
      <c r="J4054" s="1472" t="b">
        <v>0</v>
      </c>
      <c r="K4054" s="1468" t="s">
        <v>4929</v>
      </c>
      <c r="L4054" s="1475">
        <v>6.69232E15</v>
      </c>
      <c r="M4054" s="1463" t="s">
        <v>2432</v>
      </c>
      <c r="N4054" s="1463" t="s">
        <v>5165</v>
      </c>
      <c r="O4054" s="1463" t="s">
        <v>5165</v>
      </c>
      <c r="P4054" s="1463" t="s">
        <v>4672</v>
      </c>
    </row>
    <row r="4055" hidden="1">
      <c r="A4055" s="1464">
        <v>4328.0</v>
      </c>
      <c r="B4055" s="1463" t="s">
        <v>20787</v>
      </c>
      <c r="C4055" s="1463" t="s">
        <v>20788</v>
      </c>
      <c r="D4055" s="1469">
        <v>45302.0</v>
      </c>
      <c r="E4055" s="1470" t="s">
        <v>20789</v>
      </c>
      <c r="F4055" s="1471">
        <v>2.2521325E7</v>
      </c>
      <c r="G4055" s="1471">
        <v>2.2521325E7</v>
      </c>
      <c r="H4055" s="1472" t="b">
        <v>0</v>
      </c>
      <c r="I4055" s="1468" t="s">
        <v>76</v>
      </c>
      <c r="J4055" s="1472" t="b">
        <v>0</v>
      </c>
      <c r="K4055" s="1468" t="s">
        <v>4929</v>
      </c>
      <c r="L4055" s="1475">
        <v>6.69232E15</v>
      </c>
      <c r="M4055" s="1463" t="s">
        <v>2432</v>
      </c>
      <c r="N4055" s="1463" t="s">
        <v>5300</v>
      </c>
      <c r="O4055" s="1474"/>
      <c r="P4055" s="1463" t="s">
        <v>4672</v>
      </c>
    </row>
    <row r="4056" hidden="1">
      <c r="A4056" s="1464">
        <v>4329.0</v>
      </c>
      <c r="B4056" s="1463" t="s">
        <v>7504</v>
      </c>
      <c r="C4056" s="1463" t="s">
        <v>7505</v>
      </c>
      <c r="D4056" s="1469">
        <v>45302.0</v>
      </c>
      <c r="E4056" s="1470" t="s">
        <v>7506</v>
      </c>
      <c r="F4056" s="1471">
        <v>2.0163044E7</v>
      </c>
      <c r="G4056" s="1471">
        <v>2.0163044E7</v>
      </c>
      <c r="H4056" s="1472" t="b">
        <v>0</v>
      </c>
      <c r="I4056" s="1468" t="s">
        <v>76</v>
      </c>
      <c r="J4056" s="1472" t="b">
        <v>0</v>
      </c>
      <c r="K4056" s="1468" t="s">
        <v>4929</v>
      </c>
      <c r="L4056" s="1475">
        <v>6.69232E15</v>
      </c>
      <c r="M4056" s="1463" t="s">
        <v>2432</v>
      </c>
      <c r="N4056" s="1463" t="s">
        <v>5249</v>
      </c>
      <c r="O4056" s="1463" t="s">
        <v>4954</v>
      </c>
      <c r="P4056" s="1463" t="s">
        <v>2432</v>
      </c>
    </row>
    <row r="4057" hidden="1">
      <c r="A4057" s="1464">
        <v>4330.0</v>
      </c>
      <c r="B4057" s="1463" t="s">
        <v>20790</v>
      </c>
      <c r="C4057" s="1463" t="s">
        <v>20791</v>
      </c>
      <c r="D4057" s="1469">
        <v>45302.0</v>
      </c>
      <c r="E4057" s="1470" t="s">
        <v>20792</v>
      </c>
      <c r="F4057" s="1471">
        <v>2.0776935E7</v>
      </c>
      <c r="G4057" s="1471">
        <v>2.0776935E7</v>
      </c>
      <c r="H4057" s="1472" t="b">
        <v>0</v>
      </c>
      <c r="I4057" s="1468" t="s">
        <v>76</v>
      </c>
      <c r="J4057" s="1472" t="b">
        <v>0</v>
      </c>
      <c r="K4057" s="1468" t="s">
        <v>4929</v>
      </c>
      <c r="L4057" s="1475">
        <v>6.69232E15</v>
      </c>
      <c r="M4057" s="1463" t="s">
        <v>2432</v>
      </c>
      <c r="N4057" s="1474"/>
      <c r="O4057" s="1463" t="s">
        <v>4994</v>
      </c>
      <c r="P4057" s="1463" t="s">
        <v>2432</v>
      </c>
    </row>
    <row r="4058" hidden="1">
      <c r="A4058" s="1464">
        <v>4331.0</v>
      </c>
      <c r="B4058" s="1463" t="s">
        <v>20793</v>
      </c>
      <c r="C4058" s="1463" t="s">
        <v>20793</v>
      </c>
      <c r="D4058" s="1469">
        <v>45303.0</v>
      </c>
      <c r="E4058" s="1470" t="s">
        <v>20794</v>
      </c>
      <c r="F4058" s="1471">
        <v>9.47683322E8</v>
      </c>
      <c r="G4058" s="1471">
        <v>9.47683322E8</v>
      </c>
      <c r="H4058" s="1472" t="b">
        <v>0</v>
      </c>
      <c r="I4058" s="1468" t="s">
        <v>76</v>
      </c>
      <c r="J4058" s="1472" t="b">
        <v>0</v>
      </c>
      <c r="K4058" s="1468" t="s">
        <v>1077</v>
      </c>
      <c r="L4058" s="1471">
        <v>6.6618258585E10</v>
      </c>
      <c r="M4058" s="1463" t="s">
        <v>2437</v>
      </c>
      <c r="N4058" s="1474"/>
      <c r="O4058" s="1474"/>
      <c r="P4058" s="1463" t="s">
        <v>2437</v>
      </c>
    </row>
    <row r="4059" hidden="1">
      <c r="A4059" s="1464">
        <v>4332.0</v>
      </c>
      <c r="B4059" s="1463" t="s">
        <v>20795</v>
      </c>
      <c r="C4059" s="1463" t="s">
        <v>20795</v>
      </c>
      <c r="D4059" s="1469">
        <v>45303.0</v>
      </c>
      <c r="E4059" s="1470" t="s">
        <v>20796</v>
      </c>
      <c r="F4059" s="1471">
        <v>9.47683322E8</v>
      </c>
      <c r="G4059" s="1471">
        <v>9.47683322E8</v>
      </c>
      <c r="H4059" s="1472" t="b">
        <v>0</v>
      </c>
      <c r="I4059" s="1468" t="s">
        <v>76</v>
      </c>
      <c r="J4059" s="1472" t="b">
        <v>1</v>
      </c>
      <c r="K4059" s="1468" t="s">
        <v>1077</v>
      </c>
      <c r="L4059" s="1471">
        <v>6.6618258585E10</v>
      </c>
      <c r="M4059" s="1463" t="s">
        <v>2437</v>
      </c>
      <c r="N4059" s="1474"/>
      <c r="O4059" s="1474"/>
      <c r="P4059" s="1463" t="s">
        <v>20797</v>
      </c>
    </row>
    <row r="4060">
      <c r="A4060" s="1464">
        <v>4333.0</v>
      </c>
      <c r="B4060" s="1463" t="s">
        <v>7508</v>
      </c>
      <c r="C4060" s="1463" t="s">
        <v>7509</v>
      </c>
      <c r="D4060" s="1469">
        <v>45316.0</v>
      </c>
      <c r="E4060" s="1470" t="s">
        <v>7510</v>
      </c>
      <c r="F4060" s="1471">
        <v>2.662548E7</v>
      </c>
      <c r="G4060" s="1471">
        <v>2.662548E7</v>
      </c>
      <c r="H4060" s="1472" t="b">
        <v>1</v>
      </c>
      <c r="I4060" s="1468" t="s">
        <v>76</v>
      </c>
      <c r="J4060" s="1472" t="b">
        <v>1</v>
      </c>
      <c r="K4060" s="1468" t="s">
        <v>4936</v>
      </c>
      <c r="L4060" s="1471">
        <v>6.6909921784E10</v>
      </c>
      <c r="M4060" s="1463" t="s">
        <v>2432</v>
      </c>
      <c r="N4060" s="1474"/>
      <c r="O4060" s="1463" t="s">
        <v>4998</v>
      </c>
      <c r="P4060" s="1463" t="s">
        <v>2432</v>
      </c>
    </row>
    <row r="4061">
      <c r="A4061" s="1464">
        <v>4334.0</v>
      </c>
      <c r="B4061" s="1463" t="s">
        <v>7512</v>
      </c>
      <c r="C4061" s="1463" t="s">
        <v>7513</v>
      </c>
      <c r="D4061" s="1469">
        <v>45316.0</v>
      </c>
      <c r="E4061" s="1470" t="s">
        <v>7514</v>
      </c>
      <c r="F4061" s="1471">
        <v>2.662548E7</v>
      </c>
      <c r="G4061" s="1471">
        <v>2.662548E7</v>
      </c>
      <c r="H4061" s="1472" t="b">
        <v>1</v>
      </c>
      <c r="I4061" s="1468" t="s">
        <v>76</v>
      </c>
      <c r="J4061" s="1472" t="b">
        <v>1</v>
      </c>
      <c r="K4061" s="1468" t="s">
        <v>4936</v>
      </c>
      <c r="L4061" s="1471">
        <v>6.6909921784E10</v>
      </c>
      <c r="M4061" s="1463" t="s">
        <v>2432</v>
      </c>
      <c r="N4061" s="1474"/>
      <c r="O4061" s="1463" t="s">
        <v>5712</v>
      </c>
      <c r="P4061" s="1463" t="s">
        <v>2432</v>
      </c>
    </row>
    <row r="4062">
      <c r="A4062" s="1464">
        <v>4335.0</v>
      </c>
      <c r="B4062" s="1463" t="s">
        <v>7515</v>
      </c>
      <c r="C4062" s="1463" t="s">
        <v>7516</v>
      </c>
      <c r="D4062" s="1469">
        <v>45321.0</v>
      </c>
      <c r="E4062" s="1470" t="s">
        <v>7517</v>
      </c>
      <c r="F4062" s="1471">
        <v>9.54244235E8</v>
      </c>
      <c r="G4062" s="1471">
        <v>9.54244235E8</v>
      </c>
      <c r="H4062" s="1472" t="b">
        <v>1</v>
      </c>
      <c r="I4062" s="1468" t="s">
        <v>76</v>
      </c>
      <c r="J4062" s="1472" t="b">
        <v>1</v>
      </c>
      <c r="K4062" s="1468" t="s">
        <v>1204</v>
      </c>
      <c r="L4062" s="1471">
        <v>6.6839565594E10</v>
      </c>
      <c r="M4062" s="1463" t="s">
        <v>2432</v>
      </c>
      <c r="N4062" s="1463" t="s">
        <v>6306</v>
      </c>
      <c r="O4062" s="1474"/>
      <c r="P4062" s="1463" t="s">
        <v>2432</v>
      </c>
    </row>
    <row r="4063" hidden="1">
      <c r="A4063" s="1464">
        <v>4336.0</v>
      </c>
      <c r="B4063" s="1463" t="s">
        <v>20798</v>
      </c>
      <c r="C4063" s="1463" t="s">
        <v>20799</v>
      </c>
      <c r="D4063" s="1469">
        <v>45309.0</v>
      </c>
      <c r="E4063" s="1470" t="s">
        <v>20800</v>
      </c>
      <c r="F4063" s="1471">
        <v>7.63724E7</v>
      </c>
      <c r="G4063" s="1471">
        <v>7.63724E7</v>
      </c>
      <c r="H4063" s="1472" t="b">
        <v>0</v>
      </c>
      <c r="I4063" s="1468" t="s">
        <v>244</v>
      </c>
      <c r="J4063" s="1472" t="b">
        <v>0</v>
      </c>
      <c r="K4063" s="1468" t="s">
        <v>5142</v>
      </c>
      <c r="L4063" s="1471">
        <v>6.620964333E9</v>
      </c>
      <c r="M4063" s="1463" t="s">
        <v>2426</v>
      </c>
      <c r="N4063" s="1463" t="s">
        <v>244</v>
      </c>
      <c r="O4063" s="1463" t="s">
        <v>244</v>
      </c>
      <c r="P4063" s="1463" t="s">
        <v>2426</v>
      </c>
    </row>
    <row r="4064" hidden="1">
      <c r="A4064" s="1464">
        <v>4337.0</v>
      </c>
      <c r="B4064" s="1463" t="s">
        <v>7519</v>
      </c>
      <c r="C4064" s="1463" t="s">
        <v>7519</v>
      </c>
      <c r="D4064" s="1469">
        <v>45322.0</v>
      </c>
      <c r="E4064" s="1470" t="s">
        <v>7520</v>
      </c>
      <c r="F4064" s="1471">
        <v>9.54256953E8</v>
      </c>
      <c r="G4064" s="1471">
        <v>9.54256953E8</v>
      </c>
      <c r="H4064" s="1472" t="b">
        <v>0</v>
      </c>
      <c r="I4064" s="1468" t="s">
        <v>76</v>
      </c>
      <c r="J4064" s="1472" t="b">
        <v>0</v>
      </c>
      <c r="K4064" s="1468" t="s">
        <v>1204</v>
      </c>
      <c r="L4064" s="1471">
        <v>6.6839565594E10</v>
      </c>
      <c r="M4064" s="1463" t="s">
        <v>2432</v>
      </c>
      <c r="N4064" s="1463" t="s">
        <v>5963</v>
      </c>
      <c r="P4064" s="1463" t="s">
        <v>2432</v>
      </c>
    </row>
    <row r="4065">
      <c r="A4065" s="1464">
        <v>4338.0</v>
      </c>
      <c r="B4065" s="1463" t="s">
        <v>7521</v>
      </c>
      <c r="C4065" s="1463" t="s">
        <v>7521</v>
      </c>
      <c r="D4065" s="1469">
        <v>45322.0</v>
      </c>
      <c r="E4065" s="1470" t="s">
        <v>7522</v>
      </c>
      <c r="F4065" s="1471">
        <v>2.6251234E7</v>
      </c>
      <c r="G4065" s="1471">
        <v>2.6251234E7</v>
      </c>
      <c r="H4065" s="1472" t="b">
        <v>1</v>
      </c>
      <c r="I4065" s="1468" t="s">
        <v>76</v>
      </c>
      <c r="J4065" s="1472" t="b">
        <v>1</v>
      </c>
      <c r="K4065" s="1468" t="s">
        <v>1077</v>
      </c>
      <c r="L4065" s="1471">
        <v>6.6618258585E10</v>
      </c>
      <c r="M4065" s="1463" t="s">
        <v>2464</v>
      </c>
      <c r="N4065" s="1463" t="s">
        <v>5196</v>
      </c>
      <c r="O4065" s="1463" t="s">
        <v>6312</v>
      </c>
      <c r="P4065" s="1463" t="s">
        <v>6313</v>
      </c>
    </row>
    <row r="4066" hidden="1">
      <c r="A4066" s="1464">
        <v>4339.0</v>
      </c>
      <c r="B4066" s="1463" t="s">
        <v>20801</v>
      </c>
      <c r="C4066" s="1463" t="s">
        <v>20802</v>
      </c>
      <c r="D4066" s="1469">
        <v>45316.0</v>
      </c>
      <c r="E4066" s="1470" t="s">
        <v>20803</v>
      </c>
      <c r="F4066" s="1471">
        <v>6.14295245E8</v>
      </c>
      <c r="G4066" s="1471">
        <v>6.14295245E8</v>
      </c>
      <c r="H4066" s="1472" t="b">
        <v>0</v>
      </c>
      <c r="I4066" s="1468" t="s">
        <v>263</v>
      </c>
      <c r="J4066" s="1472" t="b">
        <v>0</v>
      </c>
      <c r="K4066" s="1468" t="s">
        <v>1077</v>
      </c>
      <c r="L4066" s="1471">
        <v>6.6618258585E10</v>
      </c>
      <c r="M4066" s="1463" t="s">
        <v>2464</v>
      </c>
      <c r="N4066" s="1463" t="s">
        <v>263</v>
      </c>
      <c r="O4066" s="1463" t="s">
        <v>263</v>
      </c>
      <c r="P4066" s="1463" t="s">
        <v>2464</v>
      </c>
    </row>
    <row r="4067" hidden="1">
      <c r="A4067" s="1464">
        <v>4340.0</v>
      </c>
      <c r="B4067" s="1463" t="s">
        <v>20804</v>
      </c>
      <c r="C4067" s="1463" t="s">
        <v>20805</v>
      </c>
      <c r="D4067" s="1469">
        <v>45320.0</v>
      </c>
      <c r="E4067" s="1470" t="s">
        <v>20806</v>
      </c>
      <c r="F4067" s="1471">
        <v>9.79988228E8</v>
      </c>
      <c r="G4067" s="1471">
        <v>9.79988228E8</v>
      </c>
      <c r="H4067" s="1472" t="b">
        <v>0</v>
      </c>
      <c r="I4067" s="1468" t="s">
        <v>76</v>
      </c>
      <c r="J4067" s="1472" t="b">
        <v>0</v>
      </c>
      <c r="K4067" s="1468" t="s">
        <v>1077</v>
      </c>
      <c r="L4067" s="1471">
        <v>6.6618258585E10</v>
      </c>
      <c r="M4067" s="1463" t="s">
        <v>2464</v>
      </c>
      <c r="N4067" s="1463" t="s">
        <v>7382</v>
      </c>
      <c r="P4067" s="1463" t="s">
        <v>2464</v>
      </c>
    </row>
    <row r="4068" hidden="1">
      <c r="A4068" s="1464">
        <v>4341.0</v>
      </c>
      <c r="B4068" s="1463" t="s">
        <v>20807</v>
      </c>
      <c r="C4068" s="1463" t="s">
        <v>20808</v>
      </c>
      <c r="D4068" s="1469">
        <v>45307.0</v>
      </c>
      <c r="E4068" s="1470" t="s">
        <v>20809</v>
      </c>
      <c r="F4068" s="1471">
        <v>6.63242507E9</v>
      </c>
      <c r="G4068" s="1471">
        <v>6.6922622636E10</v>
      </c>
      <c r="H4068" s="1472" t="b">
        <v>0</v>
      </c>
      <c r="I4068" s="1468" t="s">
        <v>76</v>
      </c>
      <c r="J4068" s="1472" t="b">
        <v>1</v>
      </c>
      <c r="K4068" s="1473"/>
      <c r="L4068" s="1473"/>
      <c r="M4068" s="1463" t="s">
        <v>2464</v>
      </c>
      <c r="N4068" s="1474"/>
      <c r="O4068" s="1474"/>
      <c r="P4068" s="1463" t="s">
        <v>2464</v>
      </c>
    </row>
    <row r="4069" hidden="1">
      <c r="A4069" s="1464">
        <v>4342.0</v>
      </c>
      <c r="B4069" s="1463" t="s">
        <v>20810</v>
      </c>
      <c r="C4069" s="1463" t="s">
        <v>20811</v>
      </c>
      <c r="D4069" s="1469">
        <v>45310.0</v>
      </c>
      <c r="E4069" s="1470" t="s">
        <v>20812</v>
      </c>
      <c r="F4069" s="1471">
        <v>3.2809999E7</v>
      </c>
      <c r="G4069" s="1471">
        <v>3.2809999E7</v>
      </c>
      <c r="H4069" s="1472" t="b">
        <v>0</v>
      </c>
      <c r="I4069" s="1468" t="s">
        <v>5608</v>
      </c>
      <c r="J4069" s="1472" t="b">
        <v>0</v>
      </c>
      <c r="K4069" s="1468" t="s">
        <v>4936</v>
      </c>
      <c r="L4069" s="1471">
        <v>6.6909921784E10</v>
      </c>
      <c r="M4069" s="1463" t="s">
        <v>2536</v>
      </c>
      <c r="N4069" s="1463" t="s">
        <v>5608</v>
      </c>
      <c r="O4069" s="1463" t="s">
        <v>5608</v>
      </c>
      <c r="P4069" s="1463" t="s">
        <v>2536</v>
      </c>
    </row>
    <row r="4070">
      <c r="A4070" s="1464">
        <v>4343.0</v>
      </c>
      <c r="B4070" s="1463" t="s">
        <v>7523</v>
      </c>
      <c r="C4070" s="1463" t="s">
        <v>7523</v>
      </c>
      <c r="D4070" s="1469">
        <v>45329.0</v>
      </c>
      <c r="E4070" s="1470" t="s">
        <v>7524</v>
      </c>
      <c r="F4070" s="1471">
        <v>8.78000989E8</v>
      </c>
      <c r="G4070" s="1471">
        <v>8.78000989E8</v>
      </c>
      <c r="H4070" s="1472" t="b">
        <v>1</v>
      </c>
      <c r="I4070" s="1468" t="s">
        <v>263</v>
      </c>
      <c r="J4070" s="1472" t="b">
        <v>1</v>
      </c>
      <c r="K4070" s="1468" t="s">
        <v>4936</v>
      </c>
      <c r="L4070" s="1471">
        <v>6.6909921784E10</v>
      </c>
      <c r="M4070" s="1463" t="s">
        <v>2432</v>
      </c>
      <c r="N4070" s="1463" t="s">
        <v>5019</v>
      </c>
      <c r="O4070" s="1474"/>
      <c r="P4070" s="1463" t="s">
        <v>2432</v>
      </c>
    </row>
    <row r="4071" hidden="1">
      <c r="A4071" s="1464">
        <v>4344.0</v>
      </c>
      <c r="B4071" s="1463" t="s">
        <v>17040</v>
      </c>
      <c r="C4071" s="1463" t="s">
        <v>17040</v>
      </c>
      <c r="D4071" s="1469">
        <v>44935.0</v>
      </c>
      <c r="E4071" s="1470" t="s">
        <v>20813</v>
      </c>
      <c r="F4071" s="1471">
        <v>3.2809999E7</v>
      </c>
      <c r="G4071" s="1471">
        <v>3.2809999E7</v>
      </c>
      <c r="H4071" s="1472" t="b">
        <v>0</v>
      </c>
      <c r="I4071" s="1468" t="s">
        <v>5608</v>
      </c>
      <c r="J4071" s="1472" t="b">
        <v>1</v>
      </c>
      <c r="K4071" s="1468" t="s">
        <v>4936</v>
      </c>
      <c r="L4071" s="1471">
        <v>6.6909921784E10</v>
      </c>
      <c r="M4071" s="1463" t="s">
        <v>2536</v>
      </c>
      <c r="N4071" s="1463" t="s">
        <v>5608</v>
      </c>
      <c r="O4071" s="1463" t="s">
        <v>5608</v>
      </c>
      <c r="P4071" s="1463" t="s">
        <v>2536</v>
      </c>
    </row>
    <row r="4072" hidden="1">
      <c r="A4072" s="1464">
        <v>4345.0</v>
      </c>
      <c r="B4072" s="1463" t="s">
        <v>17040</v>
      </c>
      <c r="C4072" s="1463" t="s">
        <v>17040</v>
      </c>
      <c r="D4072" s="1469">
        <v>44935.0</v>
      </c>
      <c r="E4072" s="1470" t="s">
        <v>20814</v>
      </c>
      <c r="F4072" s="1471">
        <v>3.2809999E7</v>
      </c>
      <c r="G4072" s="1471">
        <v>3.2809999E7</v>
      </c>
      <c r="H4072" s="1472" t="b">
        <v>0</v>
      </c>
      <c r="I4072" s="1468" t="s">
        <v>5608</v>
      </c>
      <c r="J4072" s="1472" t="b">
        <v>1</v>
      </c>
      <c r="K4072" s="1468" t="s">
        <v>4936</v>
      </c>
      <c r="L4072" s="1471">
        <v>6.6909921784E10</v>
      </c>
      <c r="M4072" s="1463" t="s">
        <v>2536</v>
      </c>
      <c r="N4072" s="1463" t="s">
        <v>5608</v>
      </c>
      <c r="O4072" s="1463" t="s">
        <v>5608</v>
      </c>
      <c r="P4072" s="1463" t="s">
        <v>2536</v>
      </c>
    </row>
    <row r="4073" hidden="1">
      <c r="A4073" s="1464">
        <v>4346.0</v>
      </c>
      <c r="B4073" s="1463" t="s">
        <v>17040</v>
      </c>
      <c r="C4073" s="1463" t="s">
        <v>17040</v>
      </c>
      <c r="D4073" s="1469">
        <v>44935.0</v>
      </c>
      <c r="E4073" s="1470" t="s">
        <v>20815</v>
      </c>
      <c r="F4073" s="1471">
        <v>3.2809999E7</v>
      </c>
      <c r="G4073" s="1471">
        <v>3.2809999E7</v>
      </c>
      <c r="H4073" s="1472" t="b">
        <v>0</v>
      </c>
      <c r="I4073" s="1468" t="s">
        <v>5608</v>
      </c>
      <c r="J4073" s="1472" t="b">
        <v>1</v>
      </c>
      <c r="K4073" s="1468" t="s">
        <v>4936</v>
      </c>
      <c r="L4073" s="1471">
        <v>6.6909921784E10</v>
      </c>
      <c r="M4073" s="1463" t="s">
        <v>2536</v>
      </c>
      <c r="N4073" s="1463" t="s">
        <v>5608</v>
      </c>
      <c r="O4073" s="1463" t="s">
        <v>5608</v>
      </c>
      <c r="P4073" s="1463" t="s">
        <v>2536</v>
      </c>
    </row>
    <row r="4074" hidden="1">
      <c r="A4074" s="1464">
        <v>4347.0</v>
      </c>
      <c r="B4074" s="1463" t="s">
        <v>17040</v>
      </c>
      <c r="C4074" s="1463" t="s">
        <v>17040</v>
      </c>
      <c r="D4074" s="1469">
        <v>44935.0</v>
      </c>
      <c r="E4074" s="1470" t="s">
        <v>20816</v>
      </c>
      <c r="F4074" s="1471">
        <v>3.2809999E7</v>
      </c>
      <c r="G4074" s="1471">
        <v>3.2809999E7</v>
      </c>
      <c r="H4074" s="1472" t="b">
        <v>0</v>
      </c>
      <c r="I4074" s="1468" t="s">
        <v>5608</v>
      </c>
      <c r="J4074" s="1472" t="b">
        <v>1</v>
      </c>
      <c r="K4074" s="1468" t="s">
        <v>4936</v>
      </c>
      <c r="L4074" s="1471">
        <v>6.6909921784E10</v>
      </c>
      <c r="M4074" s="1463" t="s">
        <v>2536</v>
      </c>
      <c r="N4074" s="1463" t="s">
        <v>5608</v>
      </c>
      <c r="O4074" s="1463" t="s">
        <v>5608</v>
      </c>
      <c r="P4074" s="1463" t="s">
        <v>2536</v>
      </c>
    </row>
    <row r="4075" hidden="1">
      <c r="A4075" s="1464">
        <v>4348.0</v>
      </c>
      <c r="B4075" s="1463" t="s">
        <v>17040</v>
      </c>
      <c r="C4075" s="1463" t="s">
        <v>17040</v>
      </c>
      <c r="D4075" s="1469">
        <v>44935.0</v>
      </c>
      <c r="E4075" s="1470" t="s">
        <v>20817</v>
      </c>
      <c r="F4075" s="1471">
        <v>3.2809999E7</v>
      </c>
      <c r="G4075" s="1471">
        <v>3.2809999E7</v>
      </c>
      <c r="H4075" s="1472" t="b">
        <v>0</v>
      </c>
      <c r="I4075" s="1468" t="s">
        <v>5608</v>
      </c>
      <c r="J4075" s="1472" t="b">
        <v>1</v>
      </c>
      <c r="K4075" s="1468" t="s">
        <v>4936</v>
      </c>
      <c r="L4075" s="1471">
        <v>6.6909921784E10</v>
      </c>
      <c r="M4075" s="1463" t="s">
        <v>2536</v>
      </c>
      <c r="N4075" s="1463" t="s">
        <v>5608</v>
      </c>
      <c r="O4075" s="1463" t="s">
        <v>5608</v>
      </c>
      <c r="P4075" s="1463" t="s">
        <v>2536</v>
      </c>
    </row>
    <row r="4076" hidden="1">
      <c r="A4076" s="1464">
        <v>4349.0</v>
      </c>
      <c r="B4076" s="1463" t="s">
        <v>17040</v>
      </c>
      <c r="C4076" s="1463" t="s">
        <v>17040</v>
      </c>
      <c r="D4076" s="1469">
        <v>44935.0</v>
      </c>
      <c r="E4076" s="1470" t="s">
        <v>20818</v>
      </c>
      <c r="F4076" s="1471">
        <v>3.2809999E7</v>
      </c>
      <c r="G4076" s="1471">
        <v>3.2809999E7</v>
      </c>
      <c r="H4076" s="1472" t="b">
        <v>0</v>
      </c>
      <c r="I4076" s="1468" t="s">
        <v>5608</v>
      </c>
      <c r="J4076" s="1472" t="b">
        <v>1</v>
      </c>
      <c r="K4076" s="1468" t="s">
        <v>4936</v>
      </c>
      <c r="L4076" s="1471">
        <v>6.6909921784E10</v>
      </c>
      <c r="M4076" s="1463" t="s">
        <v>2536</v>
      </c>
      <c r="N4076" s="1463" t="s">
        <v>5608</v>
      </c>
      <c r="O4076" s="1463" t="s">
        <v>5608</v>
      </c>
      <c r="P4076" s="1463" t="s">
        <v>2536</v>
      </c>
    </row>
    <row r="4077">
      <c r="A4077" s="1464">
        <v>4350.0</v>
      </c>
      <c r="B4077" s="1463" t="s">
        <v>7526</v>
      </c>
      <c r="C4077" s="1463" t="s">
        <v>7527</v>
      </c>
      <c r="D4077" s="1469">
        <v>45322.0</v>
      </c>
      <c r="E4077" s="1470" t="s">
        <v>7528</v>
      </c>
      <c r="F4077" s="1471">
        <v>2.0301832E7</v>
      </c>
      <c r="G4077" s="1476"/>
      <c r="H4077" s="1472" t="b">
        <v>1</v>
      </c>
      <c r="I4077" s="1468" t="s">
        <v>76</v>
      </c>
      <c r="J4077" s="1472" t="b">
        <v>1</v>
      </c>
      <c r="K4077" s="1468" t="s">
        <v>4929</v>
      </c>
      <c r="L4077" s="1475">
        <v>6.69232E15</v>
      </c>
      <c r="M4077" s="1463" t="s">
        <v>2432</v>
      </c>
      <c r="N4077" s="1463" t="s">
        <v>5300</v>
      </c>
      <c r="O4077" s="1463" t="s">
        <v>4945</v>
      </c>
      <c r="P4077" s="1463" t="s">
        <v>2432</v>
      </c>
    </row>
    <row r="4078" hidden="1">
      <c r="A4078" s="1464">
        <v>4351.0</v>
      </c>
      <c r="B4078" s="1463" t="s">
        <v>20819</v>
      </c>
      <c r="C4078" s="1463" t="s">
        <v>20820</v>
      </c>
      <c r="D4078" s="1469">
        <v>45322.0</v>
      </c>
      <c r="E4078" s="1470" t="s">
        <v>20821</v>
      </c>
      <c r="F4078" s="1471">
        <v>2.003624E7</v>
      </c>
      <c r="G4078" s="1473"/>
      <c r="H4078" s="1472" t="b">
        <v>0</v>
      </c>
      <c r="I4078" s="1468" t="s">
        <v>76</v>
      </c>
      <c r="J4078" s="1472" t="b">
        <v>0</v>
      </c>
      <c r="K4078" s="1468" t="s">
        <v>4929</v>
      </c>
      <c r="L4078" s="1475">
        <v>6.69232E15</v>
      </c>
      <c r="M4078" s="1463" t="s">
        <v>2659</v>
      </c>
      <c r="N4078" s="1474"/>
      <c r="O4078" s="1463" t="s">
        <v>4931</v>
      </c>
      <c r="P4078" s="1463" t="s">
        <v>2659</v>
      </c>
    </row>
    <row r="4079" hidden="1">
      <c r="A4079" s="1464">
        <v>4352.0</v>
      </c>
      <c r="B4079" s="1463" t="s">
        <v>3172</v>
      </c>
      <c r="C4079" s="1463" t="s">
        <v>20822</v>
      </c>
      <c r="D4079" s="1469">
        <v>45320.0</v>
      </c>
      <c r="E4079" s="1470" t="s">
        <v>20823</v>
      </c>
      <c r="F4079" s="1471">
        <v>9.38090073E8</v>
      </c>
      <c r="G4079" s="1471">
        <v>9.38090073E8</v>
      </c>
      <c r="H4079" s="1472" t="b">
        <v>0</v>
      </c>
      <c r="I4079" s="1468" t="s">
        <v>76</v>
      </c>
      <c r="J4079" s="1472" t="b">
        <v>0</v>
      </c>
      <c r="K4079" s="1468" t="s">
        <v>1077</v>
      </c>
      <c r="L4079" s="1471">
        <v>6.6618258585E10</v>
      </c>
      <c r="M4079" s="1463" t="s">
        <v>2464</v>
      </c>
      <c r="N4079" s="1474"/>
      <c r="O4079" s="1463" t="s">
        <v>4931</v>
      </c>
      <c r="P4079" s="1463" t="s">
        <v>2464</v>
      </c>
    </row>
    <row r="4080" hidden="1">
      <c r="A4080" s="1464">
        <v>4353.0</v>
      </c>
      <c r="B4080" s="1463" t="s">
        <v>20824</v>
      </c>
      <c r="C4080" s="1463" t="s">
        <v>20825</v>
      </c>
      <c r="D4080" s="1469">
        <v>45320.0</v>
      </c>
      <c r="E4080" s="1470" t="s">
        <v>20826</v>
      </c>
      <c r="F4080" s="1471">
        <v>9.71835134E8</v>
      </c>
      <c r="G4080" s="1471">
        <v>9.71835134E8</v>
      </c>
      <c r="H4080" s="1472" t="b">
        <v>0</v>
      </c>
      <c r="I4080" s="1468" t="s">
        <v>76</v>
      </c>
      <c r="J4080" s="1472" t="b">
        <v>0</v>
      </c>
      <c r="K4080" s="1468" t="s">
        <v>1077</v>
      </c>
      <c r="L4080" s="1471">
        <v>6.6618258585E10</v>
      </c>
      <c r="M4080" s="1463" t="s">
        <v>2464</v>
      </c>
      <c r="N4080" s="1474"/>
      <c r="O4080" s="1463" t="s">
        <v>5126</v>
      </c>
      <c r="P4080" s="1463" t="s">
        <v>2464</v>
      </c>
    </row>
    <row r="4081" hidden="1">
      <c r="A4081" s="1464">
        <v>4354.0</v>
      </c>
      <c r="B4081" s="1463" t="s">
        <v>20827</v>
      </c>
      <c r="C4081" s="1463" t="s">
        <v>20828</v>
      </c>
      <c r="D4081" s="1469">
        <v>45320.0</v>
      </c>
      <c r="E4081" s="1470" t="s">
        <v>20829</v>
      </c>
      <c r="F4081" s="1471">
        <v>9.38091348E8</v>
      </c>
      <c r="G4081" s="1471">
        <v>9.38091348E8</v>
      </c>
      <c r="H4081" s="1472" t="b">
        <v>0</v>
      </c>
      <c r="I4081" s="1468" t="s">
        <v>263</v>
      </c>
      <c r="J4081" s="1472" t="b">
        <v>0</v>
      </c>
      <c r="K4081" s="1468" t="s">
        <v>1077</v>
      </c>
      <c r="L4081" s="1471">
        <v>6.6618258585E10</v>
      </c>
      <c r="M4081" s="1463" t="s">
        <v>2464</v>
      </c>
      <c r="N4081" s="1463" t="s">
        <v>263</v>
      </c>
      <c r="O4081" s="1463" t="s">
        <v>263</v>
      </c>
      <c r="P4081" s="1463" t="s">
        <v>2464</v>
      </c>
    </row>
    <row r="4082" hidden="1">
      <c r="A4082" s="1464">
        <v>4355.0</v>
      </c>
      <c r="B4082" s="1463" t="s">
        <v>20830</v>
      </c>
      <c r="C4082" s="1463" t="s">
        <v>20831</v>
      </c>
      <c r="D4082" s="1469">
        <v>45320.0</v>
      </c>
      <c r="E4082" s="1470" t="s">
        <v>20832</v>
      </c>
      <c r="F4082" s="1471">
        <v>9.38090063E8</v>
      </c>
      <c r="G4082" s="1471">
        <v>9.38090063E8</v>
      </c>
      <c r="H4082" s="1472" t="b">
        <v>0</v>
      </c>
      <c r="I4082" s="1468" t="s">
        <v>76</v>
      </c>
      <c r="J4082" s="1472" t="b">
        <v>0</v>
      </c>
      <c r="K4082" s="1468" t="s">
        <v>1077</v>
      </c>
      <c r="L4082" s="1471">
        <v>6.6618258585E10</v>
      </c>
      <c r="M4082" s="1463" t="s">
        <v>2464</v>
      </c>
      <c r="N4082" s="1474"/>
      <c r="O4082" s="1463" t="s">
        <v>4994</v>
      </c>
      <c r="P4082" s="1463" t="s">
        <v>2464</v>
      </c>
    </row>
    <row r="4083" hidden="1">
      <c r="A4083" s="1464">
        <v>4356.0</v>
      </c>
      <c r="B4083" s="1463" t="s">
        <v>20833</v>
      </c>
      <c r="C4083" s="1463" t="s">
        <v>20834</v>
      </c>
      <c r="D4083" s="1469">
        <v>45320.0</v>
      </c>
      <c r="E4083" s="1470" t="s">
        <v>20835</v>
      </c>
      <c r="F4083" s="1471">
        <v>9.38091346E8</v>
      </c>
      <c r="G4083" s="1471">
        <v>9.38091346E8</v>
      </c>
      <c r="H4083" s="1472" t="b">
        <v>0</v>
      </c>
      <c r="I4083" s="1468" t="s">
        <v>76</v>
      </c>
      <c r="J4083" s="1472" t="b">
        <v>0</v>
      </c>
      <c r="K4083" s="1468" t="s">
        <v>1077</v>
      </c>
      <c r="L4083" s="1471">
        <v>6.6618258585E10</v>
      </c>
      <c r="M4083" s="1463" t="s">
        <v>2464</v>
      </c>
      <c r="N4083" s="1474"/>
      <c r="O4083" s="1463" t="s">
        <v>4990</v>
      </c>
      <c r="P4083" s="1463" t="s">
        <v>2464</v>
      </c>
    </row>
    <row r="4084" hidden="1">
      <c r="A4084" s="1464">
        <v>4357.0</v>
      </c>
      <c r="B4084" s="1463" t="s">
        <v>20836</v>
      </c>
      <c r="C4084" s="1463" t="s">
        <v>20837</v>
      </c>
      <c r="D4084" s="1469">
        <v>45320.0</v>
      </c>
      <c r="E4084" s="1470" t="s">
        <v>20838</v>
      </c>
      <c r="F4084" s="1471">
        <v>9.42172208E8</v>
      </c>
      <c r="G4084" s="1471">
        <v>9.42172208E8</v>
      </c>
      <c r="H4084" s="1472" t="b">
        <v>0</v>
      </c>
      <c r="I4084" s="1468" t="s">
        <v>76</v>
      </c>
      <c r="J4084" s="1472" t="b">
        <v>0</v>
      </c>
      <c r="K4084" s="1468" t="s">
        <v>1077</v>
      </c>
      <c r="L4084" s="1471">
        <v>6.6618258585E10</v>
      </c>
      <c r="M4084" s="1463" t="s">
        <v>2464</v>
      </c>
      <c r="N4084" s="1474"/>
      <c r="O4084" s="1463" t="s">
        <v>4998</v>
      </c>
      <c r="P4084" s="1463" t="s">
        <v>2464</v>
      </c>
    </row>
    <row r="4085" hidden="1">
      <c r="A4085" s="1464">
        <v>4359.0</v>
      </c>
      <c r="B4085" s="1463" t="s">
        <v>20839</v>
      </c>
      <c r="C4085" s="1463" t="s">
        <v>20840</v>
      </c>
      <c r="D4085" s="1469">
        <v>45320.0</v>
      </c>
      <c r="E4085" s="1470" t="s">
        <v>20841</v>
      </c>
      <c r="F4085" s="1471">
        <v>6.45875628E8</v>
      </c>
      <c r="G4085" s="1471">
        <v>6.45875628E8</v>
      </c>
      <c r="H4085" s="1472" t="b">
        <v>0</v>
      </c>
      <c r="I4085" s="1468" t="s">
        <v>76</v>
      </c>
      <c r="J4085" s="1472" t="b">
        <v>0</v>
      </c>
      <c r="K4085" s="1468" t="s">
        <v>1077</v>
      </c>
      <c r="L4085" s="1471">
        <v>6.6618258585E10</v>
      </c>
      <c r="M4085" s="1463" t="s">
        <v>2464</v>
      </c>
      <c r="N4085" s="1474"/>
      <c r="O4085" s="1474"/>
      <c r="P4085" s="1463" t="s">
        <v>2464</v>
      </c>
    </row>
    <row r="4086" hidden="1">
      <c r="A4086" s="1464">
        <v>4360.0</v>
      </c>
      <c r="B4086" s="1463" t="s">
        <v>20842</v>
      </c>
      <c r="C4086" s="1463" t="s">
        <v>20843</v>
      </c>
      <c r="D4086" s="1469">
        <v>45314.0</v>
      </c>
      <c r="E4086" s="1470" t="s">
        <v>20844</v>
      </c>
      <c r="F4086" s="1471">
        <v>9.38090054E8</v>
      </c>
      <c r="G4086" s="1471">
        <v>9.38090054E8</v>
      </c>
      <c r="H4086" s="1472" t="b">
        <v>0</v>
      </c>
      <c r="I4086" s="1468" t="s">
        <v>76</v>
      </c>
      <c r="J4086" s="1472" t="b">
        <v>0</v>
      </c>
      <c r="K4086" s="1468" t="s">
        <v>1077</v>
      </c>
      <c r="L4086" s="1471">
        <v>6.6618258585E10</v>
      </c>
      <c r="M4086" s="1463" t="s">
        <v>2464</v>
      </c>
      <c r="N4086" s="1474"/>
      <c r="O4086" s="1463" t="s">
        <v>4951</v>
      </c>
      <c r="P4086" s="1463" t="s">
        <v>2464</v>
      </c>
    </row>
    <row r="4087" hidden="1">
      <c r="A4087" s="1464">
        <v>4361.0</v>
      </c>
      <c r="B4087" s="1463" t="s">
        <v>20845</v>
      </c>
      <c r="C4087" s="1463" t="s">
        <v>20846</v>
      </c>
      <c r="D4087" s="1469">
        <v>45320.0</v>
      </c>
      <c r="E4087" s="1470" t="s">
        <v>20847</v>
      </c>
      <c r="F4087" s="1471">
        <v>8.12463977E8</v>
      </c>
      <c r="G4087" s="1471">
        <v>8.12463977E8</v>
      </c>
      <c r="H4087" s="1472" t="b">
        <v>0</v>
      </c>
      <c r="I4087" s="1468" t="s">
        <v>76</v>
      </c>
      <c r="J4087" s="1472" t="b">
        <v>0</v>
      </c>
      <c r="K4087" s="1468" t="s">
        <v>1077</v>
      </c>
      <c r="L4087" s="1471">
        <v>6.6618258585E10</v>
      </c>
      <c r="M4087" s="1463" t="s">
        <v>2464</v>
      </c>
      <c r="N4087" s="1474"/>
      <c r="O4087" s="1463" t="s">
        <v>5061</v>
      </c>
      <c r="P4087" s="1463" t="s">
        <v>2464</v>
      </c>
    </row>
    <row r="4088" hidden="1">
      <c r="A4088" s="1464">
        <v>4362.0</v>
      </c>
      <c r="B4088" s="1463" t="s">
        <v>20848</v>
      </c>
      <c r="C4088" s="1463" t="s">
        <v>20848</v>
      </c>
      <c r="D4088" s="1469">
        <v>45329.0</v>
      </c>
      <c r="E4088" s="1470" t="s">
        <v>20849</v>
      </c>
      <c r="F4088" s="1471">
        <v>2.6809999E7</v>
      </c>
      <c r="G4088" s="1471">
        <v>2.6809999E7</v>
      </c>
      <c r="H4088" s="1472" t="b">
        <v>0</v>
      </c>
      <c r="I4088" s="1468" t="s">
        <v>76</v>
      </c>
      <c r="J4088" s="1472" t="b">
        <v>0</v>
      </c>
      <c r="K4088" s="1468" t="s">
        <v>6480</v>
      </c>
      <c r="L4088" s="1471">
        <v>6.6647253923E10</v>
      </c>
      <c r="M4088" s="1463" t="s">
        <v>2432</v>
      </c>
      <c r="N4088" s="1463" t="s">
        <v>5398</v>
      </c>
      <c r="O4088" s="1474"/>
      <c r="P4088" s="1463" t="s">
        <v>20850</v>
      </c>
    </row>
    <row r="4089" hidden="1">
      <c r="A4089" s="1464">
        <v>4363.0</v>
      </c>
      <c r="B4089" s="1463" t="s">
        <v>7501</v>
      </c>
      <c r="C4089" s="1463" t="s">
        <v>7502</v>
      </c>
      <c r="D4089" s="1469">
        <v>45302.0</v>
      </c>
      <c r="E4089" s="1470" t="s">
        <v>20851</v>
      </c>
      <c r="F4089" s="1471">
        <v>2.3919688E7</v>
      </c>
      <c r="G4089" s="1471">
        <v>2.3919688E7</v>
      </c>
      <c r="H4089" s="1472" t="b">
        <v>0</v>
      </c>
      <c r="I4089" s="1468" t="s">
        <v>76</v>
      </c>
      <c r="J4089" s="1472" t="b">
        <v>1</v>
      </c>
      <c r="K4089" s="1468" t="s">
        <v>19460</v>
      </c>
      <c r="L4089" s="1471">
        <v>6.6830366215E10</v>
      </c>
      <c r="M4089" s="1463" t="s">
        <v>2432</v>
      </c>
      <c r="N4089" s="1474"/>
      <c r="O4089" s="1474"/>
      <c r="P4089" s="1463" t="s">
        <v>2432</v>
      </c>
    </row>
    <row r="4090" hidden="1">
      <c r="A4090" s="1464">
        <v>4364.0</v>
      </c>
      <c r="B4090" s="1463" t="s">
        <v>20852</v>
      </c>
      <c r="C4090" s="1463" t="s">
        <v>20853</v>
      </c>
      <c r="D4090" s="1469">
        <v>45316.0</v>
      </c>
      <c r="E4090" s="1470" t="s">
        <v>20854</v>
      </c>
      <c r="F4090" s="1471">
        <v>7.6398357E7</v>
      </c>
      <c r="G4090" s="1471">
        <v>7.6398357E7</v>
      </c>
      <c r="H4090" s="1472" t="b">
        <v>0</v>
      </c>
      <c r="I4090" s="1468" t="s">
        <v>244</v>
      </c>
      <c r="J4090" s="1472" t="b">
        <v>0</v>
      </c>
      <c r="K4090" s="1468" t="s">
        <v>5142</v>
      </c>
      <c r="L4090" s="1471">
        <v>6.620964333E9</v>
      </c>
      <c r="M4090" s="1463" t="s">
        <v>2426</v>
      </c>
      <c r="N4090" s="1463" t="s">
        <v>244</v>
      </c>
      <c r="O4090" s="1463" t="s">
        <v>244</v>
      </c>
      <c r="P4090" s="1463" t="s">
        <v>2426</v>
      </c>
    </row>
    <row r="4091" hidden="1">
      <c r="A4091" s="1464">
        <v>4365.0</v>
      </c>
      <c r="B4091" s="1463" t="s">
        <v>20855</v>
      </c>
      <c r="C4091" s="1463" t="s">
        <v>20856</v>
      </c>
      <c r="D4091" s="1469">
        <v>45316.0</v>
      </c>
      <c r="E4091" s="1470" t="s">
        <v>20857</v>
      </c>
      <c r="F4091" s="1471">
        <v>7.6398357E7</v>
      </c>
      <c r="G4091" s="1471">
        <v>7.6330148E7</v>
      </c>
      <c r="H4091" s="1472" t="b">
        <v>0</v>
      </c>
      <c r="I4091" s="1468" t="s">
        <v>244</v>
      </c>
      <c r="J4091" s="1472" t="b">
        <v>0</v>
      </c>
      <c r="K4091" s="1468" t="s">
        <v>5142</v>
      </c>
      <c r="L4091" s="1471">
        <v>6.620964333E9</v>
      </c>
      <c r="M4091" s="1463" t="s">
        <v>2426</v>
      </c>
      <c r="N4091" s="1463" t="s">
        <v>244</v>
      </c>
      <c r="O4091" s="1463" t="s">
        <v>244</v>
      </c>
      <c r="P4091" s="1463" t="s">
        <v>2426</v>
      </c>
    </row>
    <row r="4092" hidden="1">
      <c r="A4092" s="1464">
        <v>4366.0</v>
      </c>
      <c r="B4092" s="1463" t="s">
        <v>20858</v>
      </c>
      <c r="C4092" s="1463" t="s">
        <v>20859</v>
      </c>
      <c r="D4092" s="1469">
        <v>45315.0</v>
      </c>
      <c r="E4092" s="1470" t="s">
        <v>20860</v>
      </c>
      <c r="F4092" s="1471">
        <v>7.6285211E7</v>
      </c>
      <c r="G4092" s="1471">
        <v>7.6285211E7</v>
      </c>
      <c r="H4092" s="1472" t="b">
        <v>0</v>
      </c>
      <c r="I4092" s="1468" t="s">
        <v>244</v>
      </c>
      <c r="J4092" s="1472" t="b">
        <v>0</v>
      </c>
      <c r="K4092" s="1468" t="s">
        <v>5142</v>
      </c>
      <c r="L4092" s="1471">
        <v>6.620964333E9</v>
      </c>
      <c r="M4092" s="1463" t="s">
        <v>2426</v>
      </c>
      <c r="N4092" s="1463" t="s">
        <v>244</v>
      </c>
      <c r="O4092" s="1463" t="s">
        <v>244</v>
      </c>
      <c r="P4092" s="1463" t="s">
        <v>2426</v>
      </c>
    </row>
    <row r="4093" hidden="1">
      <c r="A4093" s="1464">
        <v>4367.0</v>
      </c>
      <c r="B4093" s="1463" t="s">
        <v>20861</v>
      </c>
      <c r="C4093" s="1463" t="s">
        <v>20862</v>
      </c>
      <c r="D4093" s="1469">
        <v>45315.0</v>
      </c>
      <c r="E4093" s="1470" t="s">
        <v>20863</v>
      </c>
      <c r="F4093" s="1471">
        <v>7.6333105E7</v>
      </c>
      <c r="G4093" s="1471">
        <v>7.6333105E7</v>
      </c>
      <c r="H4093" s="1472" t="b">
        <v>0</v>
      </c>
      <c r="I4093" s="1468" t="s">
        <v>244</v>
      </c>
      <c r="J4093" s="1472" t="b">
        <v>0</v>
      </c>
      <c r="K4093" s="1468" t="s">
        <v>5142</v>
      </c>
      <c r="L4093" s="1471">
        <v>6.620964333E9</v>
      </c>
      <c r="M4093" s="1463" t="s">
        <v>2426</v>
      </c>
      <c r="N4093" s="1463" t="s">
        <v>244</v>
      </c>
      <c r="O4093" s="1463" t="s">
        <v>244</v>
      </c>
      <c r="P4093" s="1463" t="s">
        <v>2426</v>
      </c>
    </row>
    <row r="4094" hidden="1">
      <c r="A4094" s="1464">
        <v>4368.0</v>
      </c>
      <c r="B4094" s="1463" t="s">
        <v>12545</v>
      </c>
      <c r="C4094" s="1463" t="s">
        <v>12545</v>
      </c>
      <c r="D4094" s="1469">
        <v>45315.0</v>
      </c>
      <c r="E4094" s="1470" t="s">
        <v>20864</v>
      </c>
      <c r="F4094" s="1471">
        <v>7.6333105E7</v>
      </c>
      <c r="G4094" s="1471">
        <v>7.6333105E7</v>
      </c>
      <c r="H4094" s="1472" t="b">
        <v>0</v>
      </c>
      <c r="I4094" s="1468" t="s">
        <v>244</v>
      </c>
      <c r="J4094" s="1472" t="b">
        <v>1</v>
      </c>
      <c r="K4094" s="1468" t="s">
        <v>7033</v>
      </c>
      <c r="L4094" s="1471">
        <v>6.6624983639E10</v>
      </c>
      <c r="M4094" s="1463" t="s">
        <v>2426</v>
      </c>
      <c r="N4094" s="1463" t="s">
        <v>244</v>
      </c>
      <c r="O4094" s="1463" t="s">
        <v>244</v>
      </c>
      <c r="P4094" s="1463" t="s">
        <v>2426</v>
      </c>
    </row>
    <row r="4095">
      <c r="A4095" s="1464">
        <v>4369.0</v>
      </c>
      <c r="B4095" s="1463" t="s">
        <v>7529</v>
      </c>
      <c r="C4095" s="1463" t="s">
        <v>7530</v>
      </c>
      <c r="D4095" s="1469">
        <v>45316.0</v>
      </c>
      <c r="E4095" s="1470" t="s">
        <v>7531</v>
      </c>
      <c r="F4095" s="1471">
        <v>2.3093939E7</v>
      </c>
      <c r="G4095" s="1471">
        <v>2.3093939E7</v>
      </c>
      <c r="H4095" s="1472" t="b">
        <v>1</v>
      </c>
      <c r="I4095" s="1468" t="s">
        <v>76</v>
      </c>
      <c r="J4095" s="1472" t="b">
        <v>1</v>
      </c>
      <c r="K4095" s="1468" t="s">
        <v>4936</v>
      </c>
      <c r="L4095" s="1471">
        <v>6.6909921784E10</v>
      </c>
      <c r="M4095" s="1463" t="s">
        <v>3363</v>
      </c>
      <c r="N4095" s="1463" t="s">
        <v>5633</v>
      </c>
      <c r="O4095" s="1463" t="s">
        <v>5633</v>
      </c>
      <c r="P4095" s="1463" t="s">
        <v>3363</v>
      </c>
    </row>
    <row r="4096">
      <c r="A4096" s="1464">
        <v>4370.0</v>
      </c>
      <c r="B4096" s="1463" t="s">
        <v>7532</v>
      </c>
      <c r="C4096" s="1463" t="s">
        <v>7533</v>
      </c>
      <c r="D4096" s="1469">
        <v>45322.0</v>
      </c>
      <c r="E4096" s="1470" t="s">
        <v>7534</v>
      </c>
      <c r="F4096" s="1471">
        <v>2.3093939E7</v>
      </c>
      <c r="G4096" s="1471">
        <v>2.3093939E7</v>
      </c>
      <c r="H4096" s="1472" t="b">
        <v>1</v>
      </c>
      <c r="I4096" s="1468" t="s">
        <v>76</v>
      </c>
      <c r="J4096" s="1472" t="b">
        <v>1</v>
      </c>
      <c r="K4096" s="1468" t="s">
        <v>4936</v>
      </c>
      <c r="L4096" s="1471">
        <v>6.6909921784E10</v>
      </c>
      <c r="M4096" s="1463" t="s">
        <v>2440</v>
      </c>
      <c r="N4096" s="1463" t="s">
        <v>5228</v>
      </c>
      <c r="O4096" s="1463" t="s">
        <v>5229</v>
      </c>
      <c r="P4096" s="1463" t="s">
        <v>2440</v>
      </c>
    </row>
    <row r="4097">
      <c r="A4097" s="1464">
        <v>4371.0</v>
      </c>
      <c r="B4097" s="1463" t="s">
        <v>7536</v>
      </c>
      <c r="C4097" s="1463" t="s">
        <v>7537</v>
      </c>
      <c r="D4097" s="1469">
        <v>45320.0</v>
      </c>
      <c r="E4097" s="1470" t="s">
        <v>7538</v>
      </c>
      <c r="F4097" s="1471">
        <v>8.4109298E8</v>
      </c>
      <c r="G4097" s="1471">
        <v>9.68518365E8</v>
      </c>
      <c r="H4097" s="1472" t="b">
        <v>1</v>
      </c>
      <c r="I4097" s="1468" t="s">
        <v>76</v>
      </c>
      <c r="J4097" s="1472" t="b">
        <v>1</v>
      </c>
      <c r="K4097" s="1468" t="s">
        <v>1077</v>
      </c>
      <c r="L4097" s="1471">
        <v>6.6618258585E10</v>
      </c>
      <c r="M4097" s="1463" t="s">
        <v>2440</v>
      </c>
      <c r="N4097" s="1463" t="s">
        <v>5052</v>
      </c>
      <c r="O4097" s="1463" t="s">
        <v>5052</v>
      </c>
      <c r="P4097" s="1463" t="s">
        <v>6333</v>
      </c>
    </row>
    <row r="4098">
      <c r="A4098" s="1464">
        <v>4372.0</v>
      </c>
      <c r="B4098" s="1463" t="s">
        <v>3447</v>
      </c>
      <c r="C4098" s="1463" t="s">
        <v>7539</v>
      </c>
      <c r="D4098" s="1469">
        <v>45320.0</v>
      </c>
      <c r="E4098" s="1470" t="s">
        <v>7540</v>
      </c>
      <c r="F4098" s="1471">
        <v>9.58377085E8</v>
      </c>
      <c r="G4098" s="1471">
        <v>8.00208972E8</v>
      </c>
      <c r="H4098" s="1472" t="b">
        <v>1</v>
      </c>
      <c r="I4098" s="1468" t="s">
        <v>76</v>
      </c>
      <c r="J4098" s="1472" t="b">
        <v>1</v>
      </c>
      <c r="K4098" s="1468" t="s">
        <v>1077</v>
      </c>
      <c r="L4098" s="1471">
        <v>6.6618258585E10</v>
      </c>
      <c r="M4098" s="1463" t="s">
        <v>2476</v>
      </c>
      <c r="N4098" s="1463" t="s">
        <v>5196</v>
      </c>
      <c r="O4098" s="1463" t="s">
        <v>5196</v>
      </c>
      <c r="P4098" s="1463" t="s">
        <v>5556</v>
      </c>
    </row>
    <row r="4099">
      <c r="A4099" s="1464">
        <v>4373.0</v>
      </c>
      <c r="B4099" s="1463" t="s">
        <v>7541</v>
      </c>
      <c r="C4099" s="1463" t="s">
        <v>7542</v>
      </c>
      <c r="D4099" s="1469">
        <v>45320.0</v>
      </c>
      <c r="E4099" s="1470" t="s">
        <v>7543</v>
      </c>
      <c r="F4099" s="1471">
        <v>9.71835136E8</v>
      </c>
      <c r="G4099" s="1471">
        <v>9.57194482E8</v>
      </c>
      <c r="H4099" s="1472" t="b">
        <v>1</v>
      </c>
      <c r="I4099" s="1468" t="s">
        <v>76</v>
      </c>
      <c r="J4099" s="1472" t="b">
        <v>1</v>
      </c>
      <c r="K4099" s="1468" t="s">
        <v>1077</v>
      </c>
      <c r="L4099" s="1471">
        <v>6.6618258585E10</v>
      </c>
      <c r="M4099" s="1463" t="s">
        <v>2426</v>
      </c>
      <c r="N4099" s="1463" t="s">
        <v>5398</v>
      </c>
      <c r="O4099" s="1463" t="s">
        <v>5398</v>
      </c>
      <c r="P4099" s="1463" t="s">
        <v>6340</v>
      </c>
    </row>
    <row r="4100" hidden="1">
      <c r="A4100" s="1464">
        <v>4374.0</v>
      </c>
      <c r="B4100" s="1463" t="s">
        <v>20865</v>
      </c>
      <c r="C4100" s="1463" t="s">
        <v>20866</v>
      </c>
      <c r="D4100" s="1469">
        <v>45320.0</v>
      </c>
      <c r="E4100" s="1470" t="s">
        <v>20867</v>
      </c>
      <c r="F4100" s="1471">
        <v>8.12463099E8</v>
      </c>
      <c r="G4100" s="1471">
        <v>9.5641848E8</v>
      </c>
      <c r="H4100" s="1472" t="b">
        <v>0</v>
      </c>
      <c r="I4100" s="1468" t="s">
        <v>76</v>
      </c>
      <c r="J4100" s="1472" t="b">
        <v>0</v>
      </c>
      <c r="K4100" s="1468" t="s">
        <v>1077</v>
      </c>
      <c r="L4100" s="1471">
        <v>6.6618258585E10</v>
      </c>
      <c r="M4100" s="1463" t="s">
        <v>2464</v>
      </c>
      <c r="N4100" s="1463" t="s">
        <v>3864</v>
      </c>
      <c r="O4100" s="1463" t="s">
        <v>3864</v>
      </c>
      <c r="P4100" s="1463" t="s">
        <v>5155</v>
      </c>
    </row>
    <row r="4101">
      <c r="A4101" s="1464">
        <v>4375.0</v>
      </c>
      <c r="B4101" s="1463" t="s">
        <v>7544</v>
      </c>
      <c r="C4101" s="1463" t="s">
        <v>7545</v>
      </c>
      <c r="D4101" s="1469">
        <v>45320.0</v>
      </c>
      <c r="E4101" s="1470" t="s">
        <v>7546</v>
      </c>
      <c r="F4101" s="1471">
        <v>9.17734033E8</v>
      </c>
      <c r="G4101" s="1471">
        <v>9.69569196E8</v>
      </c>
      <c r="H4101" s="1472" t="b">
        <v>1</v>
      </c>
      <c r="I4101" s="1468" t="s">
        <v>76</v>
      </c>
      <c r="J4101" s="1472" t="b">
        <v>1</v>
      </c>
      <c r="K4101" s="1468" t="s">
        <v>1077</v>
      </c>
      <c r="L4101" s="1471">
        <v>6.6618258585E10</v>
      </c>
      <c r="M4101" s="1463" t="s">
        <v>2464</v>
      </c>
      <c r="N4101" s="1463" t="s">
        <v>4951</v>
      </c>
      <c r="O4101" s="1474"/>
      <c r="P4101" s="1463" t="s">
        <v>2464</v>
      </c>
    </row>
    <row r="4102" hidden="1">
      <c r="A4102" s="1464">
        <v>4376.0</v>
      </c>
      <c r="B4102" s="1463" t="s">
        <v>7547</v>
      </c>
      <c r="C4102" s="1463" t="s">
        <v>7548</v>
      </c>
      <c r="D4102" s="1469">
        <v>45320.0</v>
      </c>
      <c r="E4102" s="1470" t="s">
        <v>7549</v>
      </c>
      <c r="F4102" s="1471">
        <v>8.90401805E8</v>
      </c>
      <c r="G4102" s="1471">
        <v>8.90401805E8</v>
      </c>
      <c r="H4102" s="1472" t="b">
        <v>0</v>
      </c>
      <c r="I4102" s="1468" t="s">
        <v>76</v>
      </c>
      <c r="J4102" s="1472" t="b">
        <v>0</v>
      </c>
      <c r="K4102" s="1468" t="s">
        <v>1077</v>
      </c>
      <c r="L4102" s="1471">
        <v>6.6618258585E10</v>
      </c>
      <c r="M4102" s="1463" t="s">
        <v>2440</v>
      </c>
      <c r="N4102" s="1463" t="s">
        <v>3864</v>
      </c>
      <c r="O4102" s="1474"/>
      <c r="P4102" s="1463" t="s">
        <v>2440</v>
      </c>
    </row>
    <row r="4103" hidden="1">
      <c r="A4103" s="1464">
        <v>4377.0</v>
      </c>
      <c r="B4103" s="1463" t="s">
        <v>7551</v>
      </c>
      <c r="C4103" s="1463" t="s">
        <v>7552</v>
      </c>
      <c r="D4103" s="1469">
        <v>45320.0</v>
      </c>
      <c r="E4103" s="1470" t="s">
        <v>7553</v>
      </c>
      <c r="F4103" s="1471">
        <v>8.90401805E8</v>
      </c>
      <c r="G4103" s="1471">
        <v>8.19514415E8</v>
      </c>
      <c r="H4103" s="1472" t="b">
        <v>0</v>
      </c>
      <c r="I4103" s="1468" t="s">
        <v>6296</v>
      </c>
      <c r="J4103" s="1472" t="b">
        <v>0</v>
      </c>
      <c r="K4103" s="1468" t="s">
        <v>1077</v>
      </c>
      <c r="L4103" s="1471">
        <v>6.6618258585E10</v>
      </c>
      <c r="M4103" s="1463" t="s">
        <v>2464</v>
      </c>
      <c r="N4103" s="1474"/>
      <c r="O4103" s="1463" t="s">
        <v>5102</v>
      </c>
      <c r="P4103" s="1463" t="s">
        <v>6351</v>
      </c>
    </row>
    <row r="4104" hidden="1">
      <c r="A4104" s="1464">
        <v>4378.0</v>
      </c>
      <c r="B4104" s="1463" t="s">
        <v>7554</v>
      </c>
      <c r="C4104" s="1463" t="s">
        <v>7555</v>
      </c>
      <c r="D4104" s="1469">
        <v>45320.0</v>
      </c>
      <c r="E4104" s="1470" t="s">
        <v>7556</v>
      </c>
      <c r="F4104" s="1471">
        <v>8.89811594E8</v>
      </c>
      <c r="G4104" s="1471">
        <v>8.89811594E8</v>
      </c>
      <c r="H4104" s="1472" t="b">
        <v>0</v>
      </c>
      <c r="I4104" s="1468" t="s">
        <v>6296</v>
      </c>
      <c r="J4104" s="1472" t="b">
        <v>0</v>
      </c>
      <c r="K4104" s="1468" t="s">
        <v>1077</v>
      </c>
      <c r="L4104" s="1471">
        <v>6.6618258585E10</v>
      </c>
      <c r="M4104" s="1463" t="s">
        <v>2464</v>
      </c>
      <c r="N4104" s="1463" t="s">
        <v>5101</v>
      </c>
      <c r="O4104" s="1463" t="s">
        <v>4954</v>
      </c>
      <c r="P4104" s="1463" t="s">
        <v>5094</v>
      </c>
    </row>
    <row r="4105" hidden="1">
      <c r="A4105" s="1464">
        <v>4379.0</v>
      </c>
      <c r="B4105" s="1463" t="s">
        <v>20868</v>
      </c>
      <c r="C4105" s="1463" t="s">
        <v>20869</v>
      </c>
      <c r="D4105" s="1469">
        <v>45320.0</v>
      </c>
      <c r="E4105" s="1470" t="s">
        <v>20870</v>
      </c>
      <c r="F4105" s="1471">
        <v>9.8995086E8</v>
      </c>
      <c r="G4105" s="1471">
        <v>9.8995086E8</v>
      </c>
      <c r="H4105" s="1472" t="b">
        <v>0</v>
      </c>
      <c r="I4105" s="1468" t="s">
        <v>76</v>
      </c>
      <c r="J4105" s="1472" t="b">
        <v>0</v>
      </c>
      <c r="K4105" s="1468" t="s">
        <v>1077</v>
      </c>
      <c r="L4105" s="1471">
        <v>6.6618258585E10</v>
      </c>
      <c r="M4105" s="1463" t="s">
        <v>2432</v>
      </c>
      <c r="N4105" s="1474"/>
      <c r="O4105" s="1463" t="s">
        <v>20871</v>
      </c>
      <c r="P4105" s="1463" t="s">
        <v>8324</v>
      </c>
    </row>
    <row r="4106" hidden="1">
      <c r="A4106" s="1464">
        <v>4380.0</v>
      </c>
      <c r="B4106" s="1463" t="s">
        <v>20872</v>
      </c>
      <c r="C4106" s="1463" t="s">
        <v>20873</v>
      </c>
      <c r="D4106" s="1469">
        <v>45320.0</v>
      </c>
      <c r="E4106" s="1470" t="s">
        <v>20874</v>
      </c>
      <c r="F4106" s="1471">
        <v>2.1267999E7</v>
      </c>
      <c r="G4106" s="1471">
        <v>2.1267999E7</v>
      </c>
      <c r="H4106" s="1472" t="b">
        <v>0</v>
      </c>
      <c r="I4106" s="1468" t="s">
        <v>76</v>
      </c>
      <c r="J4106" s="1472" t="b">
        <v>0</v>
      </c>
      <c r="K4106" s="1468" t="s">
        <v>6480</v>
      </c>
      <c r="L4106" s="1471">
        <v>6.6647253923E10</v>
      </c>
      <c r="M4106" s="1463" t="s">
        <v>2536</v>
      </c>
      <c r="N4106" s="1474"/>
      <c r="O4106" s="1463" t="s">
        <v>5065</v>
      </c>
      <c r="P4106" s="1463" t="s">
        <v>2536</v>
      </c>
    </row>
    <row r="4107" hidden="1">
      <c r="A4107" s="1464">
        <v>4381.0</v>
      </c>
      <c r="B4107" s="1463" t="s">
        <v>20875</v>
      </c>
      <c r="C4107" s="1463" t="s">
        <v>20876</v>
      </c>
      <c r="D4107" s="1469">
        <v>45320.0</v>
      </c>
      <c r="E4107" s="1470" t="s">
        <v>20877</v>
      </c>
      <c r="F4107" s="1471">
        <v>6.11656546E8</v>
      </c>
      <c r="G4107" s="1471">
        <v>6.11656546E8</v>
      </c>
      <c r="H4107" s="1472" t="b">
        <v>0</v>
      </c>
      <c r="I4107" s="1468" t="s">
        <v>76</v>
      </c>
      <c r="J4107" s="1472" t="b">
        <v>0</v>
      </c>
      <c r="K4107" s="1468" t="s">
        <v>4936</v>
      </c>
      <c r="L4107" s="1471">
        <v>6.6909921784E10</v>
      </c>
      <c r="M4107" s="1463" t="s">
        <v>2432</v>
      </c>
      <c r="N4107" s="1463" t="s">
        <v>4937</v>
      </c>
      <c r="O4107" s="1463" t="s">
        <v>4954</v>
      </c>
      <c r="P4107" s="1463" t="s">
        <v>2432</v>
      </c>
    </row>
    <row r="4108">
      <c r="A4108" s="1464">
        <v>4382.0</v>
      </c>
      <c r="B4108" s="1463" t="s">
        <v>7558</v>
      </c>
      <c r="C4108" s="1463" t="s">
        <v>7559</v>
      </c>
      <c r="D4108" s="1469">
        <v>45321.0</v>
      </c>
      <c r="E4108" s="1470" t="s">
        <v>7560</v>
      </c>
      <c r="F4108" s="1471">
        <v>6.5114691E8</v>
      </c>
      <c r="G4108" s="1471">
        <v>6.5114691E8</v>
      </c>
      <c r="H4108" s="1472" t="b">
        <v>1</v>
      </c>
      <c r="I4108" s="1468" t="s">
        <v>76</v>
      </c>
      <c r="J4108" s="1472" t="b">
        <v>1</v>
      </c>
      <c r="K4108" s="1468" t="s">
        <v>4940</v>
      </c>
      <c r="L4108" s="1471">
        <v>6.68193916E10</v>
      </c>
      <c r="M4108" s="1463" t="s">
        <v>2426</v>
      </c>
      <c r="N4108" s="1463" t="s">
        <v>4990</v>
      </c>
      <c r="O4108" s="1463" t="s">
        <v>4990</v>
      </c>
      <c r="P4108" s="1463" t="s">
        <v>6371</v>
      </c>
    </row>
    <row r="4109">
      <c r="A4109" s="1464">
        <v>4383.0</v>
      </c>
      <c r="B4109" s="1463" t="s">
        <v>7562</v>
      </c>
      <c r="C4109" s="1463" t="s">
        <v>7563</v>
      </c>
      <c r="D4109" s="1469">
        <v>45513.0</v>
      </c>
      <c r="E4109" s="1470" t="s">
        <v>7564</v>
      </c>
      <c r="F4109" s="1468">
        <v>9.47838565E8</v>
      </c>
      <c r="G4109" s="1471">
        <v>9.47838565E8</v>
      </c>
      <c r="H4109" s="1472" t="b">
        <v>1</v>
      </c>
      <c r="I4109" s="1468" t="s">
        <v>76</v>
      </c>
      <c r="J4109" s="1472" t="b">
        <v>1</v>
      </c>
      <c r="K4109" s="1468" t="s">
        <v>4940</v>
      </c>
      <c r="L4109" s="1471">
        <v>6.68193916E10</v>
      </c>
      <c r="M4109" s="1463" t="s">
        <v>2426</v>
      </c>
      <c r="N4109" s="1463" t="s">
        <v>6375</v>
      </c>
      <c r="O4109" s="1463" t="s">
        <v>6376</v>
      </c>
      <c r="P4109" s="1463" t="s">
        <v>6371</v>
      </c>
    </row>
    <row r="4110">
      <c r="A4110" s="1464">
        <v>4384.0</v>
      </c>
      <c r="B4110" s="1463" t="s">
        <v>3366</v>
      </c>
      <c r="C4110" s="1463" t="s">
        <v>7565</v>
      </c>
      <c r="D4110" s="1469">
        <v>45321.0</v>
      </c>
      <c r="E4110" s="1470" t="s">
        <v>7566</v>
      </c>
      <c r="F4110" s="1471">
        <v>2.1269999E7</v>
      </c>
      <c r="G4110" s="1471">
        <v>2.1269999E7</v>
      </c>
      <c r="H4110" s="1472" t="b">
        <v>1</v>
      </c>
      <c r="I4110" s="1468" t="s">
        <v>76</v>
      </c>
      <c r="J4110" s="1472" t="b">
        <v>1</v>
      </c>
      <c r="K4110" s="1468" t="s">
        <v>1204</v>
      </c>
      <c r="L4110" s="1471">
        <v>6.6839565594E10</v>
      </c>
      <c r="M4110" s="1463" t="s">
        <v>2426</v>
      </c>
      <c r="N4110" s="1463" t="s">
        <v>3864</v>
      </c>
      <c r="O4110" s="1463" t="s">
        <v>3864</v>
      </c>
      <c r="P4110" s="1463" t="s">
        <v>6371</v>
      </c>
    </row>
    <row r="4111">
      <c r="A4111" s="1464">
        <v>4385.0</v>
      </c>
      <c r="B4111" s="1463" t="s">
        <v>7567</v>
      </c>
      <c r="C4111" s="1463" t="s">
        <v>7568</v>
      </c>
      <c r="D4111" s="1469">
        <v>45322.0</v>
      </c>
      <c r="E4111" s="1470" t="s">
        <v>7569</v>
      </c>
      <c r="F4111" s="1471">
        <v>9.91929666E8</v>
      </c>
      <c r="G4111" s="1471">
        <v>9.91929666E8</v>
      </c>
      <c r="H4111" s="1472" t="b">
        <v>1</v>
      </c>
      <c r="I4111" s="1468" t="s">
        <v>76</v>
      </c>
      <c r="J4111" s="1472" t="b">
        <v>1</v>
      </c>
      <c r="K4111" s="1468" t="s">
        <v>4929</v>
      </c>
      <c r="L4111" s="1475">
        <v>6.69232E15</v>
      </c>
      <c r="M4111" s="1463" t="s">
        <v>2426</v>
      </c>
      <c r="N4111" s="1463" t="s">
        <v>6383</v>
      </c>
      <c r="O4111" s="1463" t="s">
        <v>6383</v>
      </c>
      <c r="P4111" s="1463" t="s">
        <v>6371</v>
      </c>
    </row>
    <row r="4112">
      <c r="A4112" s="1464">
        <v>4386.0</v>
      </c>
      <c r="B4112" s="1463" t="s">
        <v>7570</v>
      </c>
      <c r="C4112" s="1463" t="s">
        <v>7571</v>
      </c>
      <c r="D4112" s="1469">
        <v>45322.0</v>
      </c>
      <c r="E4112" s="1470" t="s">
        <v>7572</v>
      </c>
      <c r="F4112" s="1471">
        <v>9.93259666E8</v>
      </c>
      <c r="G4112" s="1471">
        <v>9.93259666E8</v>
      </c>
      <c r="H4112" s="1472" t="b">
        <v>1</v>
      </c>
      <c r="I4112" s="1468" t="s">
        <v>76</v>
      </c>
      <c r="J4112" s="1472" t="b">
        <v>1</v>
      </c>
      <c r="K4112" s="1468" t="s">
        <v>4929</v>
      </c>
      <c r="L4112" s="1475">
        <v>6.69232E15</v>
      </c>
      <c r="M4112" s="1463" t="s">
        <v>4317</v>
      </c>
      <c r="N4112" s="1463" t="s">
        <v>5182</v>
      </c>
      <c r="O4112" s="1463" t="s">
        <v>3864</v>
      </c>
      <c r="P4112" s="1463" t="s">
        <v>6387</v>
      </c>
    </row>
    <row r="4113">
      <c r="A4113" s="1464">
        <v>4387.0</v>
      </c>
      <c r="B4113" s="1463" t="s">
        <v>7573</v>
      </c>
      <c r="C4113" s="1463" t="s">
        <v>7574</v>
      </c>
      <c r="D4113" s="1469">
        <v>45322.0</v>
      </c>
      <c r="E4113" s="1470" t="s">
        <v>7575</v>
      </c>
      <c r="F4113" s="1471">
        <v>6.33860666E8</v>
      </c>
      <c r="G4113" s="1471">
        <v>6.33860666E8</v>
      </c>
      <c r="H4113" s="1472" t="b">
        <v>1</v>
      </c>
      <c r="I4113" s="1468" t="s">
        <v>76</v>
      </c>
      <c r="J4113" s="1472" t="b">
        <v>1</v>
      </c>
      <c r="K4113" s="1468" t="s">
        <v>4929</v>
      </c>
      <c r="L4113" s="1475">
        <v>6.69232E15</v>
      </c>
      <c r="M4113" s="1463" t="s">
        <v>2464</v>
      </c>
      <c r="N4113" s="1463" t="s">
        <v>5089</v>
      </c>
      <c r="O4113" s="1463" t="s">
        <v>4931</v>
      </c>
      <c r="P4113" s="1463" t="s">
        <v>5094</v>
      </c>
    </row>
    <row r="4114" hidden="1">
      <c r="A4114" s="1464">
        <v>4388.0</v>
      </c>
      <c r="B4114" s="1463" t="s">
        <v>20878</v>
      </c>
      <c r="C4114" s="1463" t="s">
        <v>20879</v>
      </c>
      <c r="D4114" s="1469">
        <v>45322.0</v>
      </c>
      <c r="E4114" s="1470" t="s">
        <v>20880</v>
      </c>
      <c r="F4114" s="1471">
        <v>6.33891666E8</v>
      </c>
      <c r="G4114" s="1471">
        <v>6.33891666E8</v>
      </c>
      <c r="H4114" s="1472" t="b">
        <v>0</v>
      </c>
      <c r="I4114" s="1468" t="s">
        <v>76</v>
      </c>
      <c r="J4114" s="1472" t="b">
        <v>0</v>
      </c>
      <c r="K4114" s="1468" t="s">
        <v>4929</v>
      </c>
      <c r="L4114" s="1475">
        <v>6.69232E15</v>
      </c>
      <c r="M4114" s="1463" t="s">
        <v>2659</v>
      </c>
      <c r="N4114" s="1474"/>
      <c r="O4114" s="1463" t="s">
        <v>11364</v>
      </c>
      <c r="P4114" s="1463" t="s">
        <v>6624</v>
      </c>
    </row>
    <row r="4115" hidden="1">
      <c r="A4115" s="1464">
        <v>4389.0</v>
      </c>
      <c r="B4115" s="1463" t="s">
        <v>20881</v>
      </c>
      <c r="C4115" s="1463" t="s">
        <v>20882</v>
      </c>
      <c r="D4115" s="1469">
        <v>45322.0</v>
      </c>
      <c r="E4115" s="1470" t="s">
        <v>20883</v>
      </c>
      <c r="F4115" s="1471">
        <v>8.14839666E8</v>
      </c>
      <c r="G4115" s="1471">
        <v>8.14839666E8</v>
      </c>
      <c r="H4115" s="1472" t="b">
        <v>0</v>
      </c>
      <c r="I4115" s="1468" t="s">
        <v>76</v>
      </c>
      <c r="J4115" s="1472" t="b">
        <v>0</v>
      </c>
      <c r="K4115" s="1468" t="s">
        <v>4929</v>
      </c>
      <c r="L4115" s="1475">
        <v>6.69232E15</v>
      </c>
      <c r="M4115" s="1463" t="s">
        <v>2659</v>
      </c>
      <c r="N4115" s="1463" t="s">
        <v>3864</v>
      </c>
      <c r="O4115" s="1463" t="s">
        <v>3864</v>
      </c>
      <c r="P4115" s="1463" t="s">
        <v>6624</v>
      </c>
    </row>
    <row r="4116">
      <c r="A4116" s="1464">
        <v>4390.0</v>
      </c>
      <c r="B4116" s="1463" t="s">
        <v>2808</v>
      </c>
      <c r="C4116" s="1463" t="s">
        <v>2808</v>
      </c>
      <c r="D4116" s="1469">
        <v>45321.0</v>
      </c>
      <c r="E4116" s="1470" t="s">
        <v>7576</v>
      </c>
      <c r="F4116" s="1471">
        <v>9.53606017E8</v>
      </c>
      <c r="G4116" s="1471">
        <v>9.53606017E8</v>
      </c>
      <c r="H4116" s="1472" t="b">
        <v>1</v>
      </c>
      <c r="I4116" s="1468" t="s">
        <v>76</v>
      </c>
      <c r="J4116" s="1472" t="b">
        <v>1</v>
      </c>
      <c r="K4116" s="1468" t="s">
        <v>1077</v>
      </c>
      <c r="L4116" s="1471">
        <v>6.6618258585E10</v>
      </c>
      <c r="M4116" s="1463" t="s">
        <v>2937</v>
      </c>
      <c r="N4116" s="1463" t="s">
        <v>5307</v>
      </c>
      <c r="O4116" s="1463" t="s">
        <v>5307</v>
      </c>
      <c r="P4116" s="1463" t="s">
        <v>2937</v>
      </c>
    </row>
    <row r="4117">
      <c r="A4117" s="1464">
        <v>4391.0</v>
      </c>
      <c r="B4117" s="1463" t="s">
        <v>7577</v>
      </c>
      <c r="C4117" s="1463" t="s">
        <v>7577</v>
      </c>
      <c r="D4117" s="1469">
        <v>45322.0</v>
      </c>
      <c r="E4117" s="1470" t="s">
        <v>7578</v>
      </c>
      <c r="F4117" s="1471">
        <v>8.38396592E8</v>
      </c>
      <c r="G4117" s="1471">
        <v>8.38396592E8</v>
      </c>
      <c r="H4117" s="1472" t="b">
        <v>1</v>
      </c>
      <c r="I4117" s="1468" t="s">
        <v>76</v>
      </c>
      <c r="J4117" s="1472" t="b">
        <v>1</v>
      </c>
      <c r="K4117" s="1468" t="s">
        <v>1077</v>
      </c>
      <c r="L4117" s="1471">
        <v>6.6618258585E10</v>
      </c>
      <c r="M4117" s="1463" t="s">
        <v>2426</v>
      </c>
      <c r="N4117" s="1463" t="s">
        <v>6090</v>
      </c>
      <c r="P4117" s="1463" t="s">
        <v>2426</v>
      </c>
    </row>
    <row r="4118">
      <c r="A4118" s="1464">
        <v>4392.0</v>
      </c>
      <c r="B4118" s="1463" t="s">
        <v>7579</v>
      </c>
      <c r="C4118" s="1463" t="s">
        <v>20884</v>
      </c>
      <c r="D4118" s="1469">
        <v>45321.0</v>
      </c>
      <c r="E4118" s="1470" t="s">
        <v>7581</v>
      </c>
      <c r="F4118" s="1471">
        <v>9.93614555E8</v>
      </c>
      <c r="G4118" s="1471">
        <v>9.93614555E8</v>
      </c>
      <c r="H4118" s="1472" t="b">
        <v>1</v>
      </c>
      <c r="I4118" s="1468" t="s">
        <v>76</v>
      </c>
      <c r="J4118" s="1472" t="b">
        <v>1</v>
      </c>
      <c r="K4118" s="1468" t="s">
        <v>7033</v>
      </c>
      <c r="L4118" s="1471">
        <v>6.6624983639E10</v>
      </c>
      <c r="M4118" s="1463" t="s">
        <v>2437</v>
      </c>
      <c r="N4118" s="1463" t="s">
        <v>4994</v>
      </c>
      <c r="O4118" s="1463" t="s">
        <v>4994</v>
      </c>
      <c r="P4118" s="1463" t="s">
        <v>4980</v>
      </c>
    </row>
    <row r="4119">
      <c r="A4119" s="1464">
        <v>4393.0</v>
      </c>
      <c r="B4119" s="1463" t="s">
        <v>7582</v>
      </c>
      <c r="C4119" s="1463" t="s">
        <v>7583</v>
      </c>
      <c r="D4119" s="1469">
        <v>45322.0</v>
      </c>
      <c r="E4119" s="1470" t="s">
        <v>7584</v>
      </c>
      <c r="F4119" s="1471">
        <v>9.08899977E8</v>
      </c>
      <c r="G4119" s="1471">
        <v>9.08899977E8</v>
      </c>
      <c r="H4119" s="1472" t="b">
        <v>1</v>
      </c>
      <c r="I4119" s="1468" t="s">
        <v>76</v>
      </c>
      <c r="J4119" s="1472" t="b">
        <v>1</v>
      </c>
      <c r="K4119" s="1468" t="s">
        <v>5142</v>
      </c>
      <c r="L4119" s="1471">
        <v>6.620964333E9</v>
      </c>
      <c r="M4119" s="1463" t="s">
        <v>3024</v>
      </c>
      <c r="N4119" s="1463" t="s">
        <v>4930</v>
      </c>
      <c r="O4119" s="1463" t="s">
        <v>4931</v>
      </c>
      <c r="P4119" s="1463" t="s">
        <v>6413</v>
      </c>
    </row>
    <row r="4120">
      <c r="A4120" s="1464">
        <v>4394.0</v>
      </c>
      <c r="B4120" s="1463" t="s">
        <v>7585</v>
      </c>
      <c r="C4120" s="1463" t="s">
        <v>7586</v>
      </c>
      <c r="D4120" s="1469">
        <v>45322.0</v>
      </c>
      <c r="E4120" s="1470" t="s">
        <v>7587</v>
      </c>
      <c r="F4120" s="1471">
        <v>9.30748908E8</v>
      </c>
      <c r="G4120" s="1471">
        <v>9.30748908E8</v>
      </c>
      <c r="H4120" s="1472" t="b">
        <v>1</v>
      </c>
      <c r="I4120" s="1468" t="s">
        <v>76</v>
      </c>
      <c r="J4120" s="1472" t="b">
        <v>1</v>
      </c>
      <c r="K4120" s="1468" t="s">
        <v>1077</v>
      </c>
      <c r="L4120" s="1471">
        <v>6.6618258585E10</v>
      </c>
      <c r="M4120" s="1463" t="s">
        <v>3024</v>
      </c>
      <c r="N4120" s="1463" t="s">
        <v>4951</v>
      </c>
      <c r="O4120" s="1474"/>
      <c r="P4120" s="1463" t="s">
        <v>3024</v>
      </c>
    </row>
    <row r="4121">
      <c r="A4121" s="1464">
        <v>4395.0</v>
      </c>
      <c r="B4121" s="1463" t="s">
        <v>7588</v>
      </c>
      <c r="C4121" s="1463" t="s">
        <v>7589</v>
      </c>
      <c r="D4121" s="1469">
        <v>45327.0</v>
      </c>
      <c r="E4121" s="1470" t="s">
        <v>7590</v>
      </c>
      <c r="F4121" s="1471">
        <v>2.1259E7</v>
      </c>
      <c r="G4121" s="1471">
        <v>2.1259E7</v>
      </c>
      <c r="H4121" s="1472" t="b">
        <v>1</v>
      </c>
      <c r="I4121" s="1468" t="s">
        <v>76</v>
      </c>
      <c r="J4121" s="1472" t="b">
        <v>1</v>
      </c>
      <c r="K4121" s="1468" t="s">
        <v>4929</v>
      </c>
      <c r="L4121" s="1475">
        <v>6.69232E15</v>
      </c>
      <c r="M4121" s="1463" t="s">
        <v>2464</v>
      </c>
      <c r="N4121" s="1463" t="s">
        <v>5370</v>
      </c>
      <c r="O4121" s="1463" t="s">
        <v>5370</v>
      </c>
      <c r="P4121" s="1463" t="s">
        <v>2464</v>
      </c>
    </row>
    <row r="4122" hidden="1">
      <c r="A4122" s="1464">
        <v>4396.0</v>
      </c>
      <c r="B4122" s="1463" t="s">
        <v>20885</v>
      </c>
      <c r="C4122" s="1463" t="s">
        <v>20885</v>
      </c>
      <c r="D4122" s="1469">
        <v>45330.0</v>
      </c>
      <c r="E4122" s="1470" t="s">
        <v>20886</v>
      </c>
      <c r="F4122" s="1471">
        <v>6.3120042E8</v>
      </c>
      <c r="G4122" s="1471">
        <v>6.3120042E8</v>
      </c>
      <c r="H4122" s="1472" t="b">
        <v>0</v>
      </c>
      <c r="I4122" s="1468" t="s">
        <v>76</v>
      </c>
      <c r="J4122" s="1472" t="b">
        <v>0</v>
      </c>
      <c r="K4122" s="1468" t="s">
        <v>6347</v>
      </c>
      <c r="L4122" s="1471">
        <v>6.6925624451E10</v>
      </c>
      <c r="M4122" s="1463" t="s">
        <v>2476</v>
      </c>
      <c r="N4122" s="1463" t="s">
        <v>4951</v>
      </c>
      <c r="O4122" s="1463" t="s">
        <v>4951</v>
      </c>
      <c r="P4122" s="1463" t="s">
        <v>20887</v>
      </c>
    </row>
    <row r="4123">
      <c r="A4123" s="1464">
        <v>4397.0</v>
      </c>
      <c r="B4123" s="1463" t="s">
        <v>7591</v>
      </c>
      <c r="C4123" s="1463" t="s">
        <v>7592</v>
      </c>
      <c r="D4123" s="1469">
        <v>45324.0</v>
      </c>
      <c r="E4123" s="1470" t="s">
        <v>7593</v>
      </c>
      <c r="F4123" s="1471">
        <v>2.5663333E7</v>
      </c>
      <c r="G4123" s="1471">
        <v>2.5663333E7</v>
      </c>
      <c r="H4123" s="1472" t="b">
        <v>1</v>
      </c>
      <c r="I4123" s="1468" t="s">
        <v>76</v>
      </c>
      <c r="J4123" s="1472" t="b">
        <v>1</v>
      </c>
      <c r="K4123" s="1468" t="s">
        <v>1077</v>
      </c>
      <c r="L4123" s="1471">
        <v>6.6618258585E10</v>
      </c>
      <c r="M4123" s="1463" t="s">
        <v>2464</v>
      </c>
      <c r="N4123" s="1463" t="s">
        <v>6090</v>
      </c>
      <c r="P4123" s="1463" t="s">
        <v>2464</v>
      </c>
    </row>
    <row r="4124" hidden="1">
      <c r="A4124" s="1464">
        <v>4398.0</v>
      </c>
      <c r="B4124" s="1463" t="s">
        <v>20888</v>
      </c>
      <c r="C4124" s="1463" t="s">
        <v>20889</v>
      </c>
      <c r="D4124" s="1469">
        <v>45329.0</v>
      </c>
      <c r="E4124" s="1470" t="s">
        <v>20890</v>
      </c>
      <c r="F4124" s="1471">
        <v>9.28918222E8</v>
      </c>
      <c r="G4124" s="1471">
        <v>9.28918222E8</v>
      </c>
      <c r="H4124" s="1472" t="b">
        <v>0</v>
      </c>
      <c r="I4124" s="1468" t="s">
        <v>76</v>
      </c>
      <c r="J4124" s="1472" t="b">
        <v>0</v>
      </c>
      <c r="K4124" s="1468" t="s">
        <v>5036</v>
      </c>
      <c r="L4124" s="1471">
        <v>6.6839163158E10</v>
      </c>
      <c r="M4124" s="1463" t="s">
        <v>2461</v>
      </c>
      <c r="N4124" s="1463" t="s">
        <v>5006</v>
      </c>
      <c r="O4124" s="1463" t="s">
        <v>4931</v>
      </c>
      <c r="P4124" s="1463" t="s">
        <v>2461</v>
      </c>
    </row>
    <row r="4125">
      <c r="A4125" s="1464">
        <v>4399.0</v>
      </c>
      <c r="B4125" s="1463" t="s">
        <v>7594</v>
      </c>
      <c r="C4125" s="1463" t="s">
        <v>7595</v>
      </c>
      <c r="D4125" s="1469">
        <v>45328.0</v>
      </c>
      <c r="E4125" s="1470" t="s">
        <v>7596</v>
      </c>
      <c r="F4125" s="1471">
        <v>9.69092285E8</v>
      </c>
      <c r="G4125" s="1471">
        <v>9.69092285E8</v>
      </c>
      <c r="H4125" s="1472" t="b">
        <v>1</v>
      </c>
      <c r="I4125" s="1468" t="s">
        <v>76</v>
      </c>
      <c r="J4125" s="1472" t="b">
        <v>1</v>
      </c>
      <c r="K4125" s="1468" t="s">
        <v>1077</v>
      </c>
      <c r="L4125" s="1471">
        <v>6.6618258585E10</v>
      </c>
      <c r="M4125" s="1463" t="s">
        <v>3963</v>
      </c>
      <c r="O4125" s="1474"/>
      <c r="P4125" s="1463" t="s">
        <v>6430</v>
      </c>
    </row>
    <row r="4126" hidden="1">
      <c r="A4126" s="1464">
        <v>4400.0</v>
      </c>
      <c r="B4126" s="1463" t="s">
        <v>20891</v>
      </c>
      <c r="C4126" s="1463" t="s">
        <v>20892</v>
      </c>
      <c r="D4126" s="1469">
        <v>45327.0</v>
      </c>
      <c r="E4126" s="1470" t="s">
        <v>20893</v>
      </c>
      <c r="F4126" s="1471">
        <v>2.2249977E7</v>
      </c>
      <c r="G4126" s="1471">
        <v>2.2249977E7</v>
      </c>
      <c r="H4126" s="1472" t="b">
        <v>0</v>
      </c>
      <c r="I4126" s="1468" t="s">
        <v>76</v>
      </c>
      <c r="J4126" s="1472" t="b">
        <v>0</v>
      </c>
      <c r="K4126" s="1468" t="s">
        <v>4936</v>
      </c>
      <c r="L4126" s="1471">
        <v>6.6909921784E10</v>
      </c>
      <c r="M4126" s="1463" t="s">
        <v>2476</v>
      </c>
      <c r="N4126" s="1474"/>
      <c r="O4126" s="1474"/>
      <c r="P4126" s="1463" t="s">
        <v>2476</v>
      </c>
    </row>
    <row r="4127">
      <c r="A4127" s="1464">
        <v>4401.0</v>
      </c>
      <c r="B4127" s="1463" t="s">
        <v>7597</v>
      </c>
      <c r="C4127" s="1463" t="s">
        <v>7598</v>
      </c>
      <c r="D4127" s="1469">
        <v>45331.0</v>
      </c>
      <c r="E4127" s="1470" t="s">
        <v>7599</v>
      </c>
      <c r="F4127" s="1471">
        <v>9.08869305E8</v>
      </c>
      <c r="G4127" s="1471">
        <v>9.08869305E8</v>
      </c>
      <c r="H4127" s="1472" t="b">
        <v>1</v>
      </c>
      <c r="I4127" s="1468" t="s">
        <v>76</v>
      </c>
      <c r="J4127" s="1472" t="b">
        <v>1</v>
      </c>
      <c r="K4127" s="1468" t="s">
        <v>1077</v>
      </c>
      <c r="L4127" s="1471">
        <v>6.6618258585E10</v>
      </c>
      <c r="M4127" s="1463" t="s">
        <v>2432</v>
      </c>
      <c r="N4127" s="1474"/>
      <c r="O4127" s="1474"/>
      <c r="P4127" s="1463" t="s">
        <v>2432</v>
      </c>
    </row>
    <row r="4128" hidden="1">
      <c r="A4128" s="1464">
        <v>4402.0</v>
      </c>
      <c r="B4128" s="1463" t="s">
        <v>20894</v>
      </c>
      <c r="C4128" s="1463" t="s">
        <v>20894</v>
      </c>
      <c r="D4128" s="1469">
        <v>45330.0</v>
      </c>
      <c r="E4128" s="1470" t="s">
        <v>20895</v>
      </c>
      <c r="F4128" s="1471">
        <v>9.24649795E8</v>
      </c>
      <c r="G4128" s="1471">
        <v>9.24649795E8</v>
      </c>
      <c r="H4128" s="1472" t="b">
        <v>0</v>
      </c>
      <c r="I4128" s="1468" t="s">
        <v>76</v>
      </c>
      <c r="J4128" s="1472" t="b">
        <v>0</v>
      </c>
      <c r="K4128" s="1468" t="s">
        <v>5142</v>
      </c>
      <c r="L4128" s="1471">
        <v>6.620964333E9</v>
      </c>
      <c r="M4128" s="1463" t="s">
        <v>2476</v>
      </c>
      <c r="N4128" s="1463" t="s">
        <v>4930</v>
      </c>
      <c r="O4128" s="1463" t="s">
        <v>4931</v>
      </c>
      <c r="P4128" s="1463" t="s">
        <v>2476</v>
      </c>
    </row>
    <row r="4129">
      <c r="A4129" s="1464">
        <v>4403.0</v>
      </c>
      <c r="B4129" s="1463" t="s">
        <v>7600</v>
      </c>
      <c r="C4129" s="1463" t="s">
        <v>7601</v>
      </c>
      <c r="D4129" s="1469">
        <v>45329.0</v>
      </c>
      <c r="E4129" s="1470" t="s">
        <v>7602</v>
      </c>
      <c r="F4129" s="1471">
        <v>2.0805323E7</v>
      </c>
      <c r="G4129" s="1471">
        <v>2.0805323E7</v>
      </c>
      <c r="H4129" s="1472" t="b">
        <v>1</v>
      </c>
      <c r="I4129" s="1468" t="s">
        <v>76</v>
      </c>
      <c r="J4129" s="1472" t="b">
        <v>1</v>
      </c>
      <c r="K4129" s="1468" t="s">
        <v>4929</v>
      </c>
      <c r="L4129" s="1475">
        <v>6.69232E15</v>
      </c>
      <c r="M4129" s="1463" t="s">
        <v>2432</v>
      </c>
      <c r="N4129" s="1463" t="s">
        <v>6441</v>
      </c>
      <c r="O4129" s="1463" t="s">
        <v>6441</v>
      </c>
      <c r="P4129" s="1463" t="s">
        <v>2432</v>
      </c>
    </row>
    <row r="4130">
      <c r="A4130" s="1464">
        <v>4404.0</v>
      </c>
      <c r="B4130" s="1463" t="s">
        <v>7603</v>
      </c>
      <c r="C4130" s="1463" t="s">
        <v>7604</v>
      </c>
      <c r="D4130" s="1469">
        <v>45328.0</v>
      </c>
      <c r="E4130" s="1470" t="s">
        <v>7605</v>
      </c>
      <c r="F4130" s="1471">
        <v>7.6390388E7</v>
      </c>
      <c r="G4130" s="1471">
        <v>7.6390388E7</v>
      </c>
      <c r="H4130" s="1472" t="b">
        <v>1</v>
      </c>
      <c r="I4130" s="1468" t="s">
        <v>244</v>
      </c>
      <c r="J4130" s="1472" t="b">
        <v>1</v>
      </c>
      <c r="K4130" s="1468" t="s">
        <v>5142</v>
      </c>
      <c r="L4130" s="1471">
        <v>6.620964333E9</v>
      </c>
      <c r="M4130" s="1463" t="s">
        <v>2659</v>
      </c>
      <c r="N4130" s="1463" t="s">
        <v>5019</v>
      </c>
      <c r="O4130" s="1474"/>
      <c r="P4130" s="1463" t="s">
        <v>2659</v>
      </c>
    </row>
    <row r="4131">
      <c r="A4131" s="1464">
        <v>4405.0</v>
      </c>
      <c r="B4131" s="1463" t="s">
        <v>7606</v>
      </c>
      <c r="C4131" s="1463" t="s">
        <v>7606</v>
      </c>
      <c r="D4131" s="1469">
        <v>45331.0</v>
      </c>
      <c r="E4131" s="1470" t="s">
        <v>7607</v>
      </c>
      <c r="F4131" s="1471">
        <v>2.2622999E7</v>
      </c>
      <c r="G4131" s="1471">
        <v>2.2622999E7</v>
      </c>
      <c r="H4131" s="1472" t="b">
        <v>1</v>
      </c>
      <c r="I4131" s="1468" t="s">
        <v>76</v>
      </c>
      <c r="J4131" s="1472" t="b">
        <v>1</v>
      </c>
      <c r="K4131" s="1468" t="s">
        <v>4929</v>
      </c>
      <c r="L4131" s="1475">
        <v>6.69232E15</v>
      </c>
      <c r="M4131" s="1463" t="s">
        <v>2432</v>
      </c>
      <c r="N4131" s="1474"/>
      <c r="O4131" s="1463" t="s">
        <v>5126</v>
      </c>
      <c r="P4131" s="1463" t="s">
        <v>2432</v>
      </c>
    </row>
    <row r="4132" hidden="1">
      <c r="A4132" s="1464">
        <v>4406.0</v>
      </c>
      <c r="B4132" s="1463" t="s">
        <v>20896</v>
      </c>
      <c r="C4132" s="1463" t="s">
        <v>20896</v>
      </c>
      <c r="D4132" s="1469">
        <v>45331.0</v>
      </c>
      <c r="E4132" s="1470" t="s">
        <v>20897</v>
      </c>
      <c r="F4132" s="1471">
        <v>2.2622999E7</v>
      </c>
      <c r="G4132" s="1471">
        <v>2.2622999E7</v>
      </c>
      <c r="H4132" s="1472" t="b">
        <v>0</v>
      </c>
      <c r="I4132" s="1468" t="s">
        <v>76</v>
      </c>
      <c r="J4132" s="1472" t="b">
        <v>0</v>
      </c>
      <c r="K4132" s="1468" t="s">
        <v>7033</v>
      </c>
      <c r="L4132" s="1471">
        <v>6.6624983639E10</v>
      </c>
      <c r="M4132" s="1463" t="s">
        <v>2659</v>
      </c>
      <c r="N4132" s="1474"/>
      <c r="O4132" s="1463" t="s">
        <v>4954</v>
      </c>
      <c r="P4132" s="1463" t="s">
        <v>2659</v>
      </c>
    </row>
    <row r="4133" hidden="1">
      <c r="A4133" s="1464">
        <v>4407.0</v>
      </c>
      <c r="B4133" s="1463" t="s">
        <v>20898</v>
      </c>
      <c r="C4133" s="1463" t="s">
        <v>20899</v>
      </c>
      <c r="D4133" s="1469">
        <v>45329.0</v>
      </c>
      <c r="E4133" s="1470" t="s">
        <v>20900</v>
      </c>
      <c r="F4133" s="1471">
        <v>8.12454435E8</v>
      </c>
      <c r="G4133" s="1471">
        <v>8.12454435E8</v>
      </c>
      <c r="H4133" s="1472" t="b">
        <v>0</v>
      </c>
      <c r="I4133" s="1468" t="s">
        <v>263</v>
      </c>
      <c r="J4133" s="1472" t="b">
        <v>1</v>
      </c>
      <c r="K4133" s="1468" t="s">
        <v>1077</v>
      </c>
      <c r="L4133" s="1471">
        <v>6.6618258585E10</v>
      </c>
      <c r="M4133" s="1463" t="s">
        <v>2437</v>
      </c>
      <c r="N4133" s="1463" t="s">
        <v>263</v>
      </c>
      <c r="O4133" s="1463" t="s">
        <v>263</v>
      </c>
      <c r="P4133" s="1463" t="s">
        <v>2437</v>
      </c>
    </row>
    <row r="4134" hidden="1">
      <c r="A4134" s="1464">
        <v>4408.0</v>
      </c>
      <c r="B4134" s="1463" t="s">
        <v>20901</v>
      </c>
      <c r="C4134" s="1463" t="s">
        <v>20901</v>
      </c>
      <c r="D4134" s="1469">
        <v>45328.0</v>
      </c>
      <c r="E4134" s="1470" t="s">
        <v>20902</v>
      </c>
      <c r="F4134" s="1471">
        <v>9.36395882E8</v>
      </c>
      <c r="G4134" s="1471">
        <v>9.36395882E8</v>
      </c>
      <c r="H4134" s="1472" t="b">
        <v>0</v>
      </c>
      <c r="I4134" s="1468" t="s">
        <v>76</v>
      </c>
      <c r="J4134" s="1472" t="b">
        <v>1</v>
      </c>
      <c r="K4134" s="1468" t="s">
        <v>1077</v>
      </c>
      <c r="L4134" s="1471">
        <v>6.6618258585E10</v>
      </c>
      <c r="M4134" s="1463" t="s">
        <v>3363</v>
      </c>
      <c r="N4134" s="1463" t="s">
        <v>5998</v>
      </c>
      <c r="O4134" s="1463" t="s">
        <v>5041</v>
      </c>
      <c r="P4134" s="1463" t="s">
        <v>3363</v>
      </c>
    </row>
    <row r="4135" hidden="1">
      <c r="A4135" s="1464">
        <v>4409.0</v>
      </c>
      <c r="B4135" s="1463" t="s">
        <v>15635</v>
      </c>
      <c r="C4135" s="1463" t="s">
        <v>15635</v>
      </c>
      <c r="D4135" s="1469">
        <v>45085.0</v>
      </c>
      <c r="E4135" s="1470" t="s">
        <v>20903</v>
      </c>
      <c r="F4135" s="1471">
        <v>8.1916427E8</v>
      </c>
      <c r="G4135" s="1471">
        <v>8.1916427E8</v>
      </c>
      <c r="H4135" s="1472" t="b">
        <v>0</v>
      </c>
      <c r="I4135" s="1468" t="s">
        <v>76</v>
      </c>
      <c r="J4135" s="1472" t="b">
        <v>1</v>
      </c>
      <c r="K4135" s="1468" t="s">
        <v>4936</v>
      </c>
      <c r="L4135" s="1471">
        <v>6.6909921784E10</v>
      </c>
      <c r="M4135" s="1463" t="s">
        <v>2437</v>
      </c>
      <c r="N4135" s="1463" t="s">
        <v>5838</v>
      </c>
      <c r="P4135" s="1463" t="s">
        <v>2437</v>
      </c>
    </row>
    <row r="4136">
      <c r="A4136" s="1464">
        <v>4410.0</v>
      </c>
      <c r="B4136" s="1463" t="s">
        <v>7608</v>
      </c>
      <c r="C4136" s="1463" t="s">
        <v>7609</v>
      </c>
      <c r="D4136" s="1469">
        <v>45329.0</v>
      </c>
      <c r="E4136" s="1470" t="s">
        <v>7610</v>
      </c>
      <c r="F4136" s="1471">
        <v>2.0981234E7</v>
      </c>
      <c r="G4136" s="1471">
        <v>2.0981234E7</v>
      </c>
      <c r="H4136" s="1472" t="b">
        <v>1</v>
      </c>
      <c r="I4136" s="1468" t="s">
        <v>76</v>
      </c>
      <c r="J4136" s="1472" t="b">
        <v>1</v>
      </c>
      <c r="K4136" s="1468" t="s">
        <v>4940</v>
      </c>
      <c r="L4136" s="1471">
        <v>6.68193916E10</v>
      </c>
      <c r="M4136" s="1463" t="s">
        <v>3363</v>
      </c>
      <c r="N4136" s="1474"/>
      <c r="O4136" s="1463" t="s">
        <v>5213</v>
      </c>
      <c r="P4136" s="1463" t="s">
        <v>3363</v>
      </c>
    </row>
    <row r="4137" hidden="1">
      <c r="A4137" s="1464">
        <v>4411.0</v>
      </c>
      <c r="B4137" s="1463" t="s">
        <v>20904</v>
      </c>
      <c r="C4137" s="1463" t="s">
        <v>20904</v>
      </c>
      <c r="D4137" s="1469">
        <v>45337.0</v>
      </c>
      <c r="E4137" s="1470" t="s">
        <v>20905</v>
      </c>
      <c r="F4137" s="1471">
        <v>9.72126119E8</v>
      </c>
      <c r="G4137" s="1471">
        <v>9.72126119E8</v>
      </c>
      <c r="H4137" s="1472" t="b">
        <v>0</v>
      </c>
      <c r="I4137" s="1468" t="s">
        <v>76</v>
      </c>
      <c r="J4137" s="1472" t="b">
        <v>0</v>
      </c>
      <c r="K4137" s="1468" t="s">
        <v>4929</v>
      </c>
      <c r="L4137" s="1475">
        <v>6.69232E15</v>
      </c>
      <c r="M4137" s="1463" t="s">
        <v>2432</v>
      </c>
      <c r="N4137" s="1474"/>
      <c r="O4137" s="1463" t="s">
        <v>4954</v>
      </c>
      <c r="P4137" s="1463" t="s">
        <v>2432</v>
      </c>
    </row>
    <row r="4138">
      <c r="A4138" s="1464">
        <v>4412.0</v>
      </c>
      <c r="B4138" s="1463" t="s">
        <v>181</v>
      </c>
      <c r="C4138" s="1463" t="s">
        <v>7611</v>
      </c>
      <c r="D4138" s="1469">
        <v>45375.0</v>
      </c>
      <c r="E4138" s="1470" t="s">
        <v>7612</v>
      </c>
      <c r="F4138" s="1471">
        <v>2.0805388E7</v>
      </c>
      <c r="G4138" s="1471">
        <v>2.0805388E7</v>
      </c>
      <c r="H4138" s="1472" t="b">
        <v>1</v>
      </c>
      <c r="I4138" s="1468" t="s">
        <v>76</v>
      </c>
      <c r="J4138" s="1472" t="b">
        <v>1</v>
      </c>
      <c r="K4138" s="1468" t="s">
        <v>4929</v>
      </c>
      <c r="L4138" s="1475">
        <v>6.69232E15</v>
      </c>
      <c r="M4138" s="1463" t="s">
        <v>2432</v>
      </c>
      <c r="N4138" s="1463" t="s">
        <v>6466</v>
      </c>
      <c r="O4138" s="1463" t="s">
        <v>5113</v>
      </c>
      <c r="P4138" s="1463" t="s">
        <v>2432</v>
      </c>
    </row>
    <row r="4139">
      <c r="A4139" s="1464">
        <v>4413.0</v>
      </c>
      <c r="B4139" s="1463" t="s">
        <v>7613</v>
      </c>
      <c r="C4139" s="1463" t="s">
        <v>7613</v>
      </c>
      <c r="D4139" s="1469">
        <v>45331.0</v>
      </c>
      <c r="E4139" s="1470" t="s">
        <v>7614</v>
      </c>
      <c r="F4139" s="1471">
        <v>2.4422036E7</v>
      </c>
      <c r="G4139" s="1471">
        <v>2.4422036E7</v>
      </c>
      <c r="H4139" s="1472" t="b">
        <v>1</v>
      </c>
      <c r="I4139" s="1468" t="s">
        <v>76</v>
      </c>
      <c r="J4139" s="1472" t="b">
        <v>1</v>
      </c>
      <c r="K4139" s="1468" t="s">
        <v>4929</v>
      </c>
      <c r="L4139" s="1475">
        <v>6.69232E15</v>
      </c>
      <c r="M4139" s="1463" t="s">
        <v>2464</v>
      </c>
      <c r="N4139" s="1463" t="s">
        <v>6473</v>
      </c>
      <c r="O4139" s="1463" t="s">
        <v>5196</v>
      </c>
      <c r="P4139" s="1463" t="s">
        <v>2464</v>
      </c>
    </row>
    <row r="4140" hidden="1">
      <c r="A4140" s="1464">
        <v>4414.0</v>
      </c>
      <c r="B4140" s="1463" t="s">
        <v>20906</v>
      </c>
      <c r="C4140" s="1463" t="s">
        <v>20907</v>
      </c>
      <c r="D4140" s="1469">
        <v>45331.0</v>
      </c>
      <c r="E4140" s="1470" t="s">
        <v>20908</v>
      </c>
      <c r="F4140" s="1471">
        <v>9.52074651E8</v>
      </c>
      <c r="G4140" s="1471">
        <v>9.52074651E8</v>
      </c>
      <c r="H4140" s="1472" t="b">
        <v>0</v>
      </c>
      <c r="I4140" s="1468" t="s">
        <v>76</v>
      </c>
      <c r="J4140" s="1472" t="b">
        <v>1</v>
      </c>
      <c r="K4140" s="1468" t="s">
        <v>19460</v>
      </c>
      <c r="L4140" s="1471">
        <v>6.6830366215E10</v>
      </c>
      <c r="M4140" s="1463" t="s">
        <v>2432</v>
      </c>
      <c r="N4140" s="1463" t="s">
        <v>7507</v>
      </c>
      <c r="O4140" s="1463" t="s">
        <v>4994</v>
      </c>
      <c r="P4140" s="1463" t="s">
        <v>2432</v>
      </c>
    </row>
    <row r="4141" hidden="1">
      <c r="A4141" s="1464">
        <v>4415.0</v>
      </c>
      <c r="B4141" s="1463" t="s">
        <v>20909</v>
      </c>
      <c r="C4141" s="1463" t="s">
        <v>20910</v>
      </c>
      <c r="D4141" s="1469">
        <v>45336.0</v>
      </c>
      <c r="E4141" s="1470" t="s">
        <v>20911</v>
      </c>
      <c r="F4141" s="1471">
        <v>9.67748121E8</v>
      </c>
      <c r="G4141" s="1471">
        <v>9.67748121E8</v>
      </c>
      <c r="H4141" s="1472" t="b">
        <v>0</v>
      </c>
      <c r="I4141" s="1468" t="s">
        <v>76</v>
      </c>
      <c r="J4141" s="1472" t="b">
        <v>0</v>
      </c>
      <c r="K4141" s="1468" t="s">
        <v>4929</v>
      </c>
      <c r="L4141" s="1475">
        <v>6.69232E15</v>
      </c>
      <c r="M4141" s="1463" t="s">
        <v>2432</v>
      </c>
      <c r="N4141" s="1474"/>
      <c r="O4141" s="1463" t="s">
        <v>4954</v>
      </c>
      <c r="P4141" s="1463" t="s">
        <v>2432</v>
      </c>
    </row>
    <row r="4142" hidden="1">
      <c r="A4142" s="1464">
        <v>4416.0</v>
      </c>
      <c r="B4142" s="1463" t="s">
        <v>20912</v>
      </c>
      <c r="C4142" s="1463" t="s">
        <v>20913</v>
      </c>
      <c r="D4142" s="1469">
        <v>45336.0</v>
      </c>
      <c r="E4142" s="1470" t="s">
        <v>20914</v>
      </c>
      <c r="F4142" s="1471">
        <v>6.31983633E8</v>
      </c>
      <c r="G4142" s="1471">
        <v>6.31983633E8</v>
      </c>
      <c r="H4142" s="1472" t="b">
        <v>0</v>
      </c>
      <c r="I4142" s="1468" t="s">
        <v>244</v>
      </c>
      <c r="J4142" s="1472" t="b">
        <v>0</v>
      </c>
      <c r="K4142" s="1468" t="s">
        <v>4929</v>
      </c>
      <c r="L4142" s="1475">
        <v>6.69232E15</v>
      </c>
      <c r="M4142" s="1463" t="s">
        <v>2432</v>
      </c>
      <c r="N4142" s="1463" t="s">
        <v>244</v>
      </c>
      <c r="O4142" s="1463" t="s">
        <v>244</v>
      </c>
      <c r="P4142" s="1463" t="s">
        <v>2432</v>
      </c>
    </row>
    <row r="4143" hidden="1">
      <c r="A4143" s="1464">
        <v>4417.0</v>
      </c>
      <c r="B4143" s="1463" t="s">
        <v>20915</v>
      </c>
      <c r="C4143" s="1463" t="s">
        <v>20916</v>
      </c>
      <c r="D4143" s="1469">
        <v>45336.0</v>
      </c>
      <c r="E4143" s="1470" t="s">
        <v>20917</v>
      </c>
      <c r="F4143" s="1471">
        <v>6.41808173E8</v>
      </c>
      <c r="G4143" s="1471">
        <v>6.41808173E8</v>
      </c>
      <c r="H4143" s="1472" t="b">
        <v>0</v>
      </c>
      <c r="I4143" s="1468" t="s">
        <v>10234</v>
      </c>
      <c r="J4143" s="1472" t="b">
        <v>0</v>
      </c>
      <c r="K4143" s="1468" t="s">
        <v>4929</v>
      </c>
      <c r="L4143" s="1475">
        <v>6.69232E15</v>
      </c>
      <c r="M4143" s="1463" t="s">
        <v>2432</v>
      </c>
      <c r="N4143" s="1463" t="s">
        <v>76</v>
      </c>
      <c r="O4143" s="1463" t="s">
        <v>76</v>
      </c>
      <c r="P4143" s="1463" t="s">
        <v>2432</v>
      </c>
    </row>
    <row r="4144" hidden="1">
      <c r="A4144" s="1464">
        <v>4418.0</v>
      </c>
      <c r="B4144" s="1463" t="s">
        <v>20918</v>
      </c>
      <c r="C4144" s="1463" t="s">
        <v>20919</v>
      </c>
      <c r="D4144" s="1469">
        <v>45336.0</v>
      </c>
      <c r="E4144" s="1470" t="s">
        <v>20920</v>
      </c>
      <c r="F4144" s="1471">
        <v>9.52074733E8</v>
      </c>
      <c r="G4144" s="1471">
        <v>9.52074733E8</v>
      </c>
      <c r="H4144" s="1472" t="b">
        <v>0</v>
      </c>
      <c r="I4144" s="1468" t="s">
        <v>76</v>
      </c>
      <c r="J4144" s="1472" t="b">
        <v>0</v>
      </c>
      <c r="K4144" s="1468" t="s">
        <v>4929</v>
      </c>
      <c r="L4144" s="1475">
        <v>6.69232E15</v>
      </c>
      <c r="M4144" s="1463" t="s">
        <v>2432</v>
      </c>
      <c r="N4144" s="1474"/>
      <c r="O4144" s="1463" t="s">
        <v>4998</v>
      </c>
      <c r="P4144" s="1463" t="s">
        <v>2432</v>
      </c>
    </row>
    <row r="4145">
      <c r="A4145" s="1464">
        <v>4419.0</v>
      </c>
      <c r="B4145" s="1463" t="s">
        <v>7615</v>
      </c>
      <c r="C4145" s="1463" t="s">
        <v>7616</v>
      </c>
      <c r="D4145" s="1469">
        <v>45336.0</v>
      </c>
      <c r="E4145" s="1470" t="s">
        <v>7617</v>
      </c>
      <c r="F4145" s="1471">
        <v>9.71891445E8</v>
      </c>
      <c r="G4145" s="1471">
        <v>9.71891445E8</v>
      </c>
      <c r="H4145" s="1472" t="b">
        <v>1</v>
      </c>
      <c r="I4145" s="1468" t="s">
        <v>76</v>
      </c>
      <c r="J4145" s="1472" t="b">
        <v>1</v>
      </c>
      <c r="K4145" s="1468" t="s">
        <v>4929</v>
      </c>
      <c r="L4145" s="1475">
        <v>6.69232E15</v>
      </c>
      <c r="M4145" s="1463" t="s">
        <v>2432</v>
      </c>
      <c r="N4145" s="1463" t="s">
        <v>4998</v>
      </c>
      <c r="O4145" s="1463" t="s">
        <v>4998</v>
      </c>
      <c r="P4145" s="1463" t="s">
        <v>2432</v>
      </c>
    </row>
    <row r="4146">
      <c r="A4146" s="1464">
        <v>4420.0</v>
      </c>
      <c r="B4146" s="1463" t="s">
        <v>7618</v>
      </c>
      <c r="C4146" s="1463" t="s">
        <v>7619</v>
      </c>
      <c r="D4146" s="1469">
        <v>45336.0</v>
      </c>
      <c r="E4146" s="1470" t="s">
        <v>7620</v>
      </c>
      <c r="F4146" s="1471">
        <v>9.5207472E8</v>
      </c>
      <c r="G4146" s="1471">
        <v>9.5207472E8</v>
      </c>
      <c r="H4146" s="1472" t="b">
        <v>1</v>
      </c>
      <c r="I4146" s="1468" t="s">
        <v>76</v>
      </c>
      <c r="J4146" s="1472" t="b">
        <v>1</v>
      </c>
      <c r="K4146" s="1468" t="s">
        <v>4929</v>
      </c>
      <c r="L4146" s="1475">
        <v>6.69232E15</v>
      </c>
      <c r="M4146" s="1463" t="s">
        <v>3363</v>
      </c>
      <c r="N4146" s="1463" t="s">
        <v>5002</v>
      </c>
      <c r="O4146" s="1463" t="s">
        <v>5002</v>
      </c>
      <c r="P4146" s="1463" t="s">
        <v>3363</v>
      </c>
    </row>
    <row r="4147">
      <c r="A4147" s="1464">
        <v>4421.0</v>
      </c>
      <c r="B4147" s="1463" t="s">
        <v>7621</v>
      </c>
      <c r="C4147" s="1463" t="s">
        <v>7622</v>
      </c>
      <c r="D4147" s="1469">
        <v>45336.0</v>
      </c>
      <c r="E4147" s="1470" t="s">
        <v>7623</v>
      </c>
      <c r="F4147" s="1471">
        <v>6.46509795E8</v>
      </c>
      <c r="G4147" s="1471">
        <v>6.46509795E8</v>
      </c>
      <c r="H4147" s="1472" t="b">
        <v>1</v>
      </c>
      <c r="I4147" s="1468" t="s">
        <v>76</v>
      </c>
      <c r="J4147" s="1472" t="b">
        <v>1</v>
      </c>
      <c r="K4147" s="1468" t="s">
        <v>4929</v>
      </c>
      <c r="L4147" s="1475">
        <v>6.69232E15</v>
      </c>
      <c r="M4147" s="1463" t="s">
        <v>2432</v>
      </c>
      <c r="N4147" s="1463" t="s">
        <v>5019</v>
      </c>
      <c r="O4147" s="1474"/>
      <c r="P4147" s="1463" t="s">
        <v>2432</v>
      </c>
    </row>
    <row r="4148">
      <c r="A4148" s="1464">
        <v>4422.0</v>
      </c>
      <c r="B4148" s="1463" t="s">
        <v>7624</v>
      </c>
      <c r="C4148" s="1463" t="s">
        <v>7625</v>
      </c>
      <c r="D4148" s="1469">
        <v>45336.0</v>
      </c>
      <c r="E4148" s="1470" t="s">
        <v>7626</v>
      </c>
      <c r="F4148" s="1471">
        <v>8.25168471E8</v>
      </c>
      <c r="G4148" s="1471">
        <v>8.25168471E8</v>
      </c>
      <c r="H4148" s="1472" t="b">
        <v>1</v>
      </c>
      <c r="I4148" s="1468" t="s">
        <v>76</v>
      </c>
      <c r="J4148" s="1472" t="b">
        <v>1</v>
      </c>
      <c r="K4148" s="1468" t="s">
        <v>4929</v>
      </c>
      <c r="L4148" s="1475">
        <v>6.69232E15</v>
      </c>
      <c r="M4148" s="1463" t="s">
        <v>2464</v>
      </c>
      <c r="N4148" s="1463" t="s">
        <v>6125</v>
      </c>
      <c r="O4148" s="1463" t="s">
        <v>6125</v>
      </c>
      <c r="P4148" s="1463" t="s">
        <v>5155</v>
      </c>
    </row>
    <row r="4149" hidden="1">
      <c r="A4149" s="1464">
        <v>4423.0</v>
      </c>
      <c r="B4149" s="1463" t="s">
        <v>20921</v>
      </c>
      <c r="C4149" s="1463" t="s">
        <v>20922</v>
      </c>
      <c r="D4149" s="1469">
        <v>45336.0</v>
      </c>
      <c r="E4149" s="1470" t="s">
        <v>20923</v>
      </c>
      <c r="F4149" s="1471">
        <v>9.52074306E8</v>
      </c>
      <c r="G4149" s="1471">
        <v>9.52074306E8</v>
      </c>
      <c r="H4149" s="1472" t="b">
        <v>0</v>
      </c>
      <c r="I4149" s="1468" t="s">
        <v>19315</v>
      </c>
      <c r="J4149" s="1472" t="b">
        <v>0</v>
      </c>
      <c r="K4149" s="1468" t="s">
        <v>4929</v>
      </c>
      <c r="L4149" s="1475">
        <v>6.69232E15</v>
      </c>
      <c r="M4149" s="1463" t="s">
        <v>2432</v>
      </c>
      <c r="N4149" s="1463" t="s">
        <v>19315</v>
      </c>
      <c r="O4149" s="1463" t="s">
        <v>19315</v>
      </c>
      <c r="P4149" s="1463" t="s">
        <v>2432</v>
      </c>
    </row>
    <row r="4150" hidden="1">
      <c r="A4150" s="1464">
        <v>4424.0</v>
      </c>
      <c r="B4150" s="1463" t="s">
        <v>20924</v>
      </c>
      <c r="C4150" s="1463" t="s">
        <v>20925</v>
      </c>
      <c r="D4150" s="1469">
        <v>45336.0</v>
      </c>
      <c r="E4150" s="1470" t="s">
        <v>20926</v>
      </c>
      <c r="F4150" s="1471">
        <v>9.52074329E8</v>
      </c>
      <c r="G4150" s="1471">
        <v>9.52074329E8</v>
      </c>
      <c r="H4150" s="1472" t="b">
        <v>0</v>
      </c>
      <c r="I4150" s="1468" t="s">
        <v>6644</v>
      </c>
      <c r="J4150" s="1472" t="b">
        <v>0</v>
      </c>
      <c r="K4150" s="1468" t="s">
        <v>4929</v>
      </c>
      <c r="L4150" s="1475">
        <v>6.69232E15</v>
      </c>
      <c r="M4150" s="1463" t="s">
        <v>2432</v>
      </c>
      <c r="N4150" s="1463" t="s">
        <v>6644</v>
      </c>
      <c r="O4150" s="1463" t="s">
        <v>6644</v>
      </c>
      <c r="P4150" s="1463" t="s">
        <v>2432</v>
      </c>
    </row>
    <row r="4151">
      <c r="A4151" s="1464">
        <v>4425.0</v>
      </c>
      <c r="B4151" s="1463" t="s">
        <v>7627</v>
      </c>
      <c r="C4151" s="1463" t="s">
        <v>7628</v>
      </c>
      <c r="D4151" s="1469">
        <v>45336.0</v>
      </c>
      <c r="E4151" s="1470" t="s">
        <v>7629</v>
      </c>
      <c r="F4151" s="1471">
        <v>9.61015914E8</v>
      </c>
      <c r="G4151" s="1471">
        <v>9.61015914E8</v>
      </c>
      <c r="H4151" s="1472" t="b">
        <v>1</v>
      </c>
      <c r="I4151" s="1468" t="s">
        <v>76</v>
      </c>
      <c r="J4151" s="1472" t="b">
        <v>1</v>
      </c>
      <c r="K4151" s="1468" t="s">
        <v>4929</v>
      </c>
      <c r="L4151" s="1475">
        <v>6.69232E15</v>
      </c>
      <c r="M4151" s="1463" t="s">
        <v>2437</v>
      </c>
      <c r="N4151" s="1463" t="s">
        <v>5458</v>
      </c>
      <c r="O4151" s="1474"/>
      <c r="P4151" s="1463" t="s">
        <v>6503</v>
      </c>
    </row>
    <row r="4152">
      <c r="A4152" s="1464">
        <v>4426.0</v>
      </c>
      <c r="B4152" s="1463" t="s">
        <v>7630</v>
      </c>
      <c r="C4152" s="1463" t="s">
        <v>7631</v>
      </c>
      <c r="D4152" s="1469">
        <v>45336.0</v>
      </c>
      <c r="E4152" s="1470" t="s">
        <v>7632</v>
      </c>
      <c r="F4152" s="1471">
        <v>6.48472688E8</v>
      </c>
      <c r="G4152" s="1471">
        <v>6.48472688E8</v>
      </c>
      <c r="H4152" s="1472" t="b">
        <v>1</v>
      </c>
      <c r="I4152" s="1468" t="s">
        <v>76</v>
      </c>
      <c r="J4152" s="1472" t="b">
        <v>1</v>
      </c>
      <c r="K4152" s="1468" t="s">
        <v>4929</v>
      </c>
      <c r="L4152" s="1475">
        <v>6.69232E15</v>
      </c>
      <c r="M4152" s="1463" t="s">
        <v>2432</v>
      </c>
      <c r="N4152" s="1463" t="s">
        <v>4930</v>
      </c>
      <c r="O4152" s="1463" t="s">
        <v>4931</v>
      </c>
      <c r="P4152" s="1463" t="s">
        <v>2432</v>
      </c>
    </row>
    <row r="4153">
      <c r="A4153" s="1464">
        <v>4427.0</v>
      </c>
      <c r="B4153" s="1463" t="s">
        <v>7633</v>
      </c>
      <c r="C4153" s="1463" t="s">
        <v>7634</v>
      </c>
      <c r="D4153" s="1469">
        <v>45336.0</v>
      </c>
      <c r="E4153" s="1470" t="s">
        <v>7635</v>
      </c>
      <c r="F4153" s="1471">
        <v>6.3189624E8</v>
      </c>
      <c r="G4153" s="1471">
        <v>6.3189624E8</v>
      </c>
      <c r="H4153" s="1472" t="b">
        <v>1</v>
      </c>
      <c r="I4153" s="1468" t="s">
        <v>76</v>
      </c>
      <c r="J4153" s="1472" t="b">
        <v>1</v>
      </c>
      <c r="K4153" s="1468" t="s">
        <v>4929</v>
      </c>
      <c r="L4153" s="1475">
        <v>6.69232E15</v>
      </c>
      <c r="M4153" s="1463" t="s">
        <v>2432</v>
      </c>
      <c r="N4153" s="1463" t="s">
        <v>5126</v>
      </c>
      <c r="O4153" s="1463" t="s">
        <v>5126</v>
      </c>
      <c r="P4153" s="1463" t="s">
        <v>2432</v>
      </c>
    </row>
    <row r="4154" hidden="1">
      <c r="A4154" s="1464">
        <v>4428.0</v>
      </c>
      <c r="B4154" s="1463" t="s">
        <v>7636</v>
      </c>
      <c r="C4154" s="1463" t="s">
        <v>7637</v>
      </c>
      <c r="D4154" s="1469">
        <v>45336.0</v>
      </c>
      <c r="E4154" s="1470" t="s">
        <v>7638</v>
      </c>
      <c r="F4154" s="1471">
        <v>9.52074614E8</v>
      </c>
      <c r="G4154" s="1471">
        <v>9.52074614E8</v>
      </c>
      <c r="H4154" s="1472" t="b">
        <v>0</v>
      </c>
      <c r="I4154" s="1468" t="s">
        <v>76</v>
      </c>
      <c r="J4154" s="1472" t="b">
        <v>0</v>
      </c>
      <c r="K4154" s="1468" t="s">
        <v>4929</v>
      </c>
      <c r="L4154" s="1475">
        <v>6.69232E15</v>
      </c>
      <c r="M4154" s="1463" t="s">
        <v>2426</v>
      </c>
      <c r="O4154" s="1463" t="s">
        <v>5307</v>
      </c>
      <c r="P4154" s="1463" t="s">
        <v>2426</v>
      </c>
    </row>
    <row r="4155">
      <c r="A4155" s="1464">
        <v>4429.0</v>
      </c>
      <c r="B4155" s="1463" t="s">
        <v>7639</v>
      </c>
      <c r="C4155" s="1463" t="s">
        <v>7640</v>
      </c>
      <c r="D4155" s="1469">
        <v>45336.0</v>
      </c>
      <c r="E4155" s="1470" t="s">
        <v>7641</v>
      </c>
      <c r="F4155" s="1471">
        <v>6.31966753E8</v>
      </c>
      <c r="G4155" s="1471">
        <v>6.31966753E8</v>
      </c>
      <c r="H4155" s="1472" t="b">
        <v>1</v>
      </c>
      <c r="I4155" s="1468" t="s">
        <v>76</v>
      </c>
      <c r="J4155" s="1472" t="b">
        <v>1</v>
      </c>
      <c r="K4155" s="1468" t="s">
        <v>4929</v>
      </c>
      <c r="L4155" s="1475">
        <v>6.69232E15</v>
      </c>
      <c r="M4155" s="1463" t="s">
        <v>2426</v>
      </c>
      <c r="N4155" s="1463" t="s">
        <v>3864</v>
      </c>
      <c r="O4155" s="1463" t="s">
        <v>5510</v>
      </c>
      <c r="P4155" s="1463" t="s">
        <v>2426</v>
      </c>
    </row>
    <row r="4156">
      <c r="A4156" s="1464">
        <v>4430.0</v>
      </c>
      <c r="B4156" s="1463" t="s">
        <v>7642</v>
      </c>
      <c r="C4156" s="1463" t="s">
        <v>7643</v>
      </c>
      <c r="D4156" s="1469">
        <v>45336.0</v>
      </c>
      <c r="E4156" s="1470" t="s">
        <v>7644</v>
      </c>
      <c r="F4156" s="1471">
        <v>8.25054256E8</v>
      </c>
      <c r="G4156" s="1471">
        <v>8.25054256E8</v>
      </c>
      <c r="H4156" s="1472" t="b">
        <v>1</v>
      </c>
      <c r="I4156" s="1468" t="s">
        <v>76</v>
      </c>
      <c r="J4156" s="1472" t="b">
        <v>1</v>
      </c>
      <c r="K4156" s="1468" t="s">
        <v>4929</v>
      </c>
      <c r="L4156" s="1475">
        <v>6.69232E15</v>
      </c>
      <c r="M4156" s="1463" t="s">
        <v>2464</v>
      </c>
      <c r="N4156" s="1463" t="s">
        <v>5086</v>
      </c>
      <c r="O4156" s="1463" t="s">
        <v>5398</v>
      </c>
      <c r="P4156" s="1463" t="s">
        <v>5094</v>
      </c>
    </row>
    <row r="4157">
      <c r="A4157" s="1464">
        <v>4431.0</v>
      </c>
      <c r="B4157" s="1463" t="s">
        <v>7645</v>
      </c>
      <c r="C4157" s="1463" t="s">
        <v>7646</v>
      </c>
      <c r="D4157" s="1469">
        <v>45336.0</v>
      </c>
      <c r="E4157" s="1470" t="s">
        <v>7647</v>
      </c>
      <c r="F4157" s="1471">
        <v>9.52074678E8</v>
      </c>
      <c r="G4157" s="1471">
        <v>9.52074678E8</v>
      </c>
      <c r="H4157" s="1472" t="b">
        <v>1</v>
      </c>
      <c r="I4157" s="1468" t="s">
        <v>76</v>
      </c>
      <c r="J4157" s="1472" t="b">
        <v>1</v>
      </c>
      <c r="K4157" s="1468" t="s">
        <v>4929</v>
      </c>
      <c r="L4157" s="1475">
        <v>6.69232E15</v>
      </c>
      <c r="M4157" s="1463" t="s">
        <v>2437</v>
      </c>
      <c r="N4157" s="1474"/>
      <c r="O4157" s="1463" t="s">
        <v>4931</v>
      </c>
      <c r="P4157" s="1463" t="s">
        <v>4980</v>
      </c>
    </row>
    <row r="4158">
      <c r="A4158" s="1464">
        <v>4432.0</v>
      </c>
      <c r="B4158" s="1463" t="s">
        <v>3662</v>
      </c>
      <c r="C4158" s="1463" t="s">
        <v>3662</v>
      </c>
      <c r="D4158" s="1469">
        <v>45335.0</v>
      </c>
      <c r="E4158" s="1470" t="s">
        <v>7648</v>
      </c>
      <c r="F4158" s="1471">
        <v>2.6454999E7</v>
      </c>
      <c r="G4158" s="1471">
        <v>2.6454999E7</v>
      </c>
      <c r="H4158" s="1472" t="b">
        <v>1</v>
      </c>
      <c r="I4158" s="1468" t="s">
        <v>76</v>
      </c>
      <c r="J4158" s="1472" t="b">
        <v>1</v>
      </c>
      <c r="K4158" s="1468" t="s">
        <v>1077</v>
      </c>
      <c r="L4158" s="1471">
        <v>6.6618258585E10</v>
      </c>
      <c r="M4158" s="1463" t="s">
        <v>2464</v>
      </c>
      <c r="N4158" s="1474"/>
      <c r="O4158" s="1463" t="s">
        <v>4954</v>
      </c>
      <c r="P4158" s="1463" t="s">
        <v>5094</v>
      </c>
    </row>
    <row r="4159">
      <c r="A4159" s="1464">
        <v>4433.0</v>
      </c>
      <c r="B4159" s="1463" t="s">
        <v>7650</v>
      </c>
      <c r="C4159" s="1463" t="s">
        <v>7651</v>
      </c>
      <c r="D4159" s="1469">
        <v>45334.0</v>
      </c>
      <c r="E4159" s="1470" t="s">
        <v>7652</v>
      </c>
      <c r="F4159" s="1471">
        <v>8.32498999E8</v>
      </c>
      <c r="G4159" s="1471">
        <v>8.32498999E8</v>
      </c>
      <c r="H4159" s="1472" t="b">
        <v>1</v>
      </c>
      <c r="I4159" s="1468" t="s">
        <v>76</v>
      </c>
      <c r="J4159" s="1472" t="b">
        <v>1</v>
      </c>
      <c r="K4159" s="1468" t="s">
        <v>1077</v>
      </c>
      <c r="L4159" s="1471">
        <v>6.6618258585E10</v>
      </c>
      <c r="M4159" s="1463" t="s">
        <v>2432</v>
      </c>
      <c r="N4159" s="1474"/>
      <c r="O4159" s="1463" t="s">
        <v>3864</v>
      </c>
      <c r="P4159" s="1463" t="s">
        <v>2432</v>
      </c>
    </row>
    <row r="4160">
      <c r="A4160" s="1464">
        <v>4434.0</v>
      </c>
      <c r="B4160" s="1463" t="s">
        <v>7653</v>
      </c>
      <c r="C4160" s="1463" t="s">
        <v>7654</v>
      </c>
      <c r="D4160" s="1469">
        <v>45334.0</v>
      </c>
      <c r="E4160" s="1470" t="s">
        <v>7655</v>
      </c>
      <c r="F4160" s="1471">
        <v>8.32298999E8</v>
      </c>
      <c r="G4160" s="1471">
        <v>8.32298999E8</v>
      </c>
      <c r="H4160" s="1472" t="b">
        <v>1</v>
      </c>
      <c r="I4160" s="1468" t="s">
        <v>76</v>
      </c>
      <c r="J4160" s="1472" t="b">
        <v>1</v>
      </c>
      <c r="K4160" s="1468" t="s">
        <v>1077</v>
      </c>
      <c r="L4160" s="1471">
        <v>6.6618258585E10</v>
      </c>
      <c r="M4160" s="1463" t="s">
        <v>2937</v>
      </c>
      <c r="N4160" s="1463" t="s">
        <v>5213</v>
      </c>
      <c r="O4160" s="1463" t="s">
        <v>5213</v>
      </c>
      <c r="P4160" s="1463" t="s">
        <v>2937</v>
      </c>
    </row>
    <row r="4161">
      <c r="A4161" s="1464">
        <v>4435.0</v>
      </c>
      <c r="B4161" s="1463" t="s">
        <v>7656</v>
      </c>
      <c r="C4161" s="1463" t="s">
        <v>7657</v>
      </c>
      <c r="D4161" s="1469">
        <v>45336.0</v>
      </c>
      <c r="E4161" s="1470" t="s">
        <v>7658</v>
      </c>
      <c r="F4161" s="1471">
        <v>9.52074698E8</v>
      </c>
      <c r="G4161" s="1471">
        <v>9.52074698E8</v>
      </c>
      <c r="H4161" s="1472" t="b">
        <v>1</v>
      </c>
      <c r="I4161" s="1468" t="s">
        <v>76</v>
      </c>
      <c r="J4161" s="1472" t="b">
        <v>1</v>
      </c>
      <c r="K4161" s="1468" t="s">
        <v>4929</v>
      </c>
      <c r="L4161" s="1475">
        <v>6.69232E15</v>
      </c>
      <c r="M4161" s="1463" t="s">
        <v>2426</v>
      </c>
      <c r="N4161" s="1463" t="s">
        <v>3864</v>
      </c>
      <c r="O4161" s="1463" t="s">
        <v>6543</v>
      </c>
      <c r="P4161" s="1463" t="s">
        <v>2426</v>
      </c>
    </row>
    <row r="4162" hidden="1">
      <c r="A4162" s="1464">
        <v>4436.0</v>
      </c>
      <c r="B4162" s="1463" t="s">
        <v>20927</v>
      </c>
      <c r="C4162" s="1463" t="s">
        <v>20928</v>
      </c>
      <c r="D4162" s="1469">
        <v>45336.0</v>
      </c>
      <c r="E4162" s="1470" t="s">
        <v>20929</v>
      </c>
      <c r="F4162" s="1471">
        <v>9.55856672E8</v>
      </c>
      <c r="G4162" s="1471">
        <v>9.55856672E8</v>
      </c>
      <c r="H4162" s="1472" t="b">
        <v>0</v>
      </c>
      <c r="I4162" s="1468" t="s">
        <v>76</v>
      </c>
      <c r="J4162" s="1472" t="b">
        <v>0</v>
      </c>
      <c r="K4162" s="1468" t="s">
        <v>4929</v>
      </c>
      <c r="L4162" s="1475">
        <v>6.69232E15</v>
      </c>
      <c r="M4162" s="1463" t="s">
        <v>2432</v>
      </c>
      <c r="N4162" s="1463" t="s">
        <v>5224</v>
      </c>
      <c r="O4162" s="1463" t="s">
        <v>4945</v>
      </c>
      <c r="P4162" s="1463" t="s">
        <v>2432</v>
      </c>
    </row>
    <row r="4163">
      <c r="A4163" s="1464">
        <v>4437.0</v>
      </c>
      <c r="B4163" s="1463" t="s">
        <v>7659</v>
      </c>
      <c r="C4163" s="1463" t="s">
        <v>7660</v>
      </c>
      <c r="D4163" s="1469">
        <v>45336.0</v>
      </c>
      <c r="E4163" s="1470" t="s">
        <v>7661</v>
      </c>
      <c r="F4163" s="1471">
        <v>6.38497284E8</v>
      </c>
      <c r="G4163" s="1471">
        <v>6.38497284E8</v>
      </c>
      <c r="H4163" s="1472" t="b">
        <v>1</v>
      </c>
      <c r="I4163" s="1468" t="s">
        <v>76</v>
      </c>
      <c r="J4163" s="1472" t="b">
        <v>1</v>
      </c>
      <c r="K4163" s="1468" t="s">
        <v>4929</v>
      </c>
      <c r="L4163" s="1475">
        <v>6.69232E15</v>
      </c>
      <c r="M4163" s="1463" t="s">
        <v>2464</v>
      </c>
      <c r="N4163" s="1463" t="s">
        <v>5086</v>
      </c>
      <c r="O4163" s="1463" t="s">
        <v>5065</v>
      </c>
      <c r="P4163" s="1463" t="s">
        <v>2464</v>
      </c>
    </row>
    <row r="4164" hidden="1">
      <c r="A4164" s="1464">
        <v>4438.0</v>
      </c>
      <c r="B4164" s="1463" t="s">
        <v>20930</v>
      </c>
      <c r="C4164" s="1463" t="s">
        <v>20931</v>
      </c>
      <c r="D4164" s="1469">
        <v>45336.0</v>
      </c>
      <c r="E4164" s="1470" t="s">
        <v>20932</v>
      </c>
      <c r="F4164" s="1471">
        <v>9.52074719E8</v>
      </c>
      <c r="G4164" s="1471">
        <v>9.52074719E8</v>
      </c>
      <c r="H4164" s="1472" t="b">
        <v>0</v>
      </c>
      <c r="I4164" s="1468" t="s">
        <v>76</v>
      </c>
      <c r="J4164" s="1472" t="b">
        <v>0</v>
      </c>
      <c r="K4164" s="1468" t="s">
        <v>4929</v>
      </c>
      <c r="L4164" s="1475">
        <v>6.69232E15</v>
      </c>
      <c r="M4164" s="1463" t="s">
        <v>2432</v>
      </c>
      <c r="N4164" s="1463" t="s">
        <v>7095</v>
      </c>
      <c r="O4164" s="1463" t="s">
        <v>7095</v>
      </c>
      <c r="P4164" s="1463" t="s">
        <v>2432</v>
      </c>
    </row>
    <row r="4165">
      <c r="A4165" s="1464">
        <v>4439.0</v>
      </c>
      <c r="B4165" s="1463" t="s">
        <v>7662</v>
      </c>
      <c r="C4165" s="1463" t="s">
        <v>7663</v>
      </c>
      <c r="D4165" s="1469">
        <v>45336.0</v>
      </c>
      <c r="E4165" s="1470" t="s">
        <v>7664</v>
      </c>
      <c r="F4165" s="1471">
        <v>9.5207465E8</v>
      </c>
      <c r="G4165" s="1471">
        <v>9.5207465E8</v>
      </c>
      <c r="H4165" s="1472" t="b">
        <v>1</v>
      </c>
      <c r="I4165" s="1468" t="s">
        <v>76</v>
      </c>
      <c r="J4165" s="1472" t="b">
        <v>1</v>
      </c>
      <c r="K4165" s="1468" t="s">
        <v>4929</v>
      </c>
      <c r="L4165" s="1475">
        <v>6.69232E15</v>
      </c>
      <c r="M4165" s="1463" t="s">
        <v>2659</v>
      </c>
      <c r="N4165" s="1463" t="s">
        <v>5998</v>
      </c>
      <c r="O4165" s="1474"/>
      <c r="P4165" s="1463" t="s">
        <v>4977</v>
      </c>
    </row>
    <row r="4166" hidden="1">
      <c r="A4166" s="1464">
        <v>4440.0</v>
      </c>
      <c r="B4166" s="1463" t="s">
        <v>20933</v>
      </c>
      <c r="C4166" s="1463" t="s">
        <v>20934</v>
      </c>
      <c r="D4166" s="1469">
        <v>45336.0</v>
      </c>
      <c r="E4166" s="1470" t="s">
        <v>20935</v>
      </c>
      <c r="F4166" s="1471">
        <v>9.1203019E7</v>
      </c>
      <c r="G4166" s="1471">
        <v>9.1203019E7</v>
      </c>
      <c r="H4166" s="1472" t="b">
        <v>0</v>
      </c>
      <c r="I4166" s="1468" t="s">
        <v>76</v>
      </c>
      <c r="J4166" s="1472" t="b">
        <v>0</v>
      </c>
      <c r="K4166" s="1468" t="s">
        <v>4929</v>
      </c>
      <c r="L4166" s="1475">
        <v>6.69232E15</v>
      </c>
      <c r="M4166" s="1463" t="s">
        <v>2432</v>
      </c>
      <c r="N4166" s="1463" t="s">
        <v>263</v>
      </c>
      <c r="O4166" s="1463" t="s">
        <v>263</v>
      </c>
      <c r="P4166" s="1463" t="s">
        <v>2432</v>
      </c>
    </row>
    <row r="4167">
      <c r="A4167" s="1464">
        <v>4441.0</v>
      </c>
      <c r="B4167" s="1463" t="s">
        <v>7665</v>
      </c>
      <c r="C4167" s="1463" t="s">
        <v>7666</v>
      </c>
      <c r="D4167" s="1469">
        <v>45336.0</v>
      </c>
      <c r="E4167" s="1470" t="s">
        <v>7667</v>
      </c>
      <c r="F4167" s="1471">
        <v>9.71950771E8</v>
      </c>
      <c r="G4167" s="1471">
        <v>9.71950771E8</v>
      </c>
      <c r="H4167" s="1472" t="b">
        <v>1</v>
      </c>
      <c r="I4167" s="1468" t="s">
        <v>76</v>
      </c>
      <c r="J4167" s="1472" t="b">
        <v>1</v>
      </c>
      <c r="K4167" s="1468" t="s">
        <v>4929</v>
      </c>
      <c r="L4167" s="1475">
        <v>6.69232E15</v>
      </c>
      <c r="M4167" s="1463" t="s">
        <v>2426</v>
      </c>
      <c r="N4167" s="1463" t="s">
        <v>4937</v>
      </c>
      <c r="O4167" s="1463" t="s">
        <v>4931</v>
      </c>
      <c r="P4167" s="1463" t="s">
        <v>6552</v>
      </c>
    </row>
    <row r="4168">
      <c r="A4168" s="1464">
        <v>4442.0</v>
      </c>
      <c r="B4168" s="1463" t="s">
        <v>7668</v>
      </c>
      <c r="C4168" s="1463" t="s">
        <v>7669</v>
      </c>
      <c r="D4168" s="1469">
        <v>45336.0</v>
      </c>
      <c r="E4168" s="1470" t="s">
        <v>7670</v>
      </c>
      <c r="F4168" s="1471">
        <v>6.48472115E8</v>
      </c>
      <c r="G4168" s="1471">
        <v>6.48472115E8</v>
      </c>
      <c r="H4168" s="1472" t="b">
        <v>1</v>
      </c>
      <c r="I4168" s="1468" t="s">
        <v>76</v>
      </c>
      <c r="J4168" s="1472" t="b">
        <v>1</v>
      </c>
      <c r="K4168" s="1468" t="s">
        <v>4929</v>
      </c>
      <c r="L4168" s="1475">
        <v>6.69232E15</v>
      </c>
      <c r="M4168" s="1463" t="s">
        <v>2464</v>
      </c>
      <c r="N4168" s="1463" t="s">
        <v>5284</v>
      </c>
      <c r="O4168" s="1463" t="s">
        <v>5126</v>
      </c>
      <c r="P4168" s="1463" t="s">
        <v>5285</v>
      </c>
    </row>
    <row r="4169" hidden="1">
      <c r="A4169" s="1464">
        <v>4443.0</v>
      </c>
      <c r="B4169" s="1463" t="s">
        <v>20936</v>
      </c>
      <c r="C4169" s="1463" t="s">
        <v>20937</v>
      </c>
      <c r="D4169" s="1469">
        <v>45336.0</v>
      </c>
      <c r="E4169" s="1470" t="s">
        <v>20938</v>
      </c>
      <c r="F4169" s="1471">
        <v>9.52074753E8</v>
      </c>
      <c r="G4169" s="1471">
        <v>9.52074753E8</v>
      </c>
      <c r="H4169" s="1472" t="b">
        <v>0</v>
      </c>
      <c r="I4169" s="1468" t="s">
        <v>244</v>
      </c>
      <c r="J4169" s="1472" t="b">
        <v>0</v>
      </c>
      <c r="K4169" s="1468" t="s">
        <v>4929</v>
      </c>
      <c r="L4169" s="1475">
        <v>6.69232E15</v>
      </c>
      <c r="M4169" s="1463" t="s">
        <v>2432</v>
      </c>
      <c r="N4169" s="1463" t="s">
        <v>6099</v>
      </c>
      <c r="O4169" s="1463" t="s">
        <v>6099</v>
      </c>
      <c r="P4169" s="1463" t="s">
        <v>2432</v>
      </c>
    </row>
    <row r="4170" hidden="1">
      <c r="A4170" s="1464">
        <v>4444.0</v>
      </c>
      <c r="B4170" s="1463" t="s">
        <v>20939</v>
      </c>
      <c r="C4170" s="1463" t="s">
        <v>20940</v>
      </c>
      <c r="D4170" s="1469">
        <v>45336.0</v>
      </c>
      <c r="E4170" s="1470" t="s">
        <v>20941</v>
      </c>
      <c r="F4170" s="1471">
        <v>9.52074693E8</v>
      </c>
      <c r="G4170" s="1471">
        <v>9.52074693E8</v>
      </c>
      <c r="H4170" s="1472" t="b">
        <v>0</v>
      </c>
      <c r="I4170" s="1468" t="s">
        <v>9905</v>
      </c>
      <c r="J4170" s="1472" t="b">
        <v>0</v>
      </c>
      <c r="K4170" s="1468" t="s">
        <v>4929</v>
      </c>
      <c r="L4170" s="1475">
        <v>6.69232E15</v>
      </c>
      <c r="M4170" s="1463" t="s">
        <v>2432</v>
      </c>
      <c r="N4170" s="1463" t="s">
        <v>9905</v>
      </c>
      <c r="O4170" s="1463" t="s">
        <v>9905</v>
      </c>
      <c r="P4170" s="1463" t="s">
        <v>2432</v>
      </c>
    </row>
    <row r="4171" hidden="1">
      <c r="A4171" s="1464">
        <v>4445.0</v>
      </c>
      <c r="B4171" s="1463" t="s">
        <v>20942</v>
      </c>
      <c r="C4171" s="1463" t="s">
        <v>20943</v>
      </c>
      <c r="D4171" s="1469">
        <v>45336.0</v>
      </c>
      <c r="E4171" s="1470" t="s">
        <v>20944</v>
      </c>
      <c r="F4171" s="1471">
        <v>9.52074736E8</v>
      </c>
      <c r="G4171" s="1471">
        <v>9.52074736E8</v>
      </c>
      <c r="H4171" s="1472" t="b">
        <v>0</v>
      </c>
      <c r="I4171" s="1468" t="s">
        <v>7273</v>
      </c>
      <c r="J4171" s="1472" t="b">
        <v>0</v>
      </c>
      <c r="K4171" s="1468" t="s">
        <v>4929</v>
      </c>
      <c r="L4171" s="1475">
        <v>6.69232E15</v>
      </c>
      <c r="M4171" s="1463" t="s">
        <v>2432</v>
      </c>
      <c r="N4171" s="1463" t="s">
        <v>7273</v>
      </c>
      <c r="O4171" s="1463" t="s">
        <v>7273</v>
      </c>
      <c r="P4171" s="1463" t="s">
        <v>2432</v>
      </c>
    </row>
    <row r="4172">
      <c r="A4172" s="1464">
        <v>4446.0</v>
      </c>
      <c r="B4172" s="1463" t="s">
        <v>7671</v>
      </c>
      <c r="C4172" s="1463" t="s">
        <v>7672</v>
      </c>
      <c r="D4172" s="1469">
        <v>45336.0</v>
      </c>
      <c r="E4172" s="1470" t="s">
        <v>7673</v>
      </c>
      <c r="F4172" s="1471">
        <v>9.71890299E8</v>
      </c>
      <c r="G4172" s="1471">
        <v>9.71890299E8</v>
      </c>
      <c r="H4172" s="1472" t="b">
        <v>1</v>
      </c>
      <c r="I4172" s="1468" t="s">
        <v>76</v>
      </c>
      <c r="J4172" s="1472" t="b">
        <v>1</v>
      </c>
      <c r="K4172" s="1468" t="s">
        <v>4929</v>
      </c>
      <c r="L4172" s="1475">
        <v>6.69232E15</v>
      </c>
      <c r="M4172" s="1463" t="s">
        <v>2659</v>
      </c>
      <c r="N4172" s="1463" t="s">
        <v>4937</v>
      </c>
      <c r="O4172" s="1463" t="s">
        <v>4931</v>
      </c>
      <c r="P4172" s="1463" t="s">
        <v>2659</v>
      </c>
    </row>
    <row r="4173">
      <c r="A4173" s="1464">
        <v>4447.0</v>
      </c>
      <c r="B4173" s="1463" t="s">
        <v>7674</v>
      </c>
      <c r="C4173" s="1463" t="s">
        <v>7675</v>
      </c>
      <c r="D4173" s="1469">
        <v>45336.0</v>
      </c>
      <c r="E4173" s="1470" t="s">
        <v>7676</v>
      </c>
      <c r="F4173" s="1471">
        <v>9.5207433E8</v>
      </c>
      <c r="G4173" s="1471">
        <v>9.5207433E8</v>
      </c>
      <c r="H4173" s="1472" t="b">
        <v>1</v>
      </c>
      <c r="I4173" s="1468" t="s">
        <v>76</v>
      </c>
      <c r="J4173" s="1472" t="b">
        <v>1</v>
      </c>
      <c r="K4173" s="1468" t="s">
        <v>4929</v>
      </c>
      <c r="L4173" s="1475">
        <v>6.69232E15</v>
      </c>
      <c r="M4173" s="1463" t="s">
        <v>2426</v>
      </c>
      <c r="N4173" s="1463" t="s">
        <v>5052</v>
      </c>
      <c r="O4173" s="1463" t="s">
        <v>5052</v>
      </c>
      <c r="P4173" s="1463" t="s">
        <v>6400</v>
      </c>
    </row>
    <row r="4174">
      <c r="A4174" s="1464">
        <v>4448.0</v>
      </c>
      <c r="B4174" s="1463" t="s">
        <v>7677</v>
      </c>
      <c r="C4174" s="1463" t="s">
        <v>7678</v>
      </c>
      <c r="D4174" s="1469">
        <v>45336.0</v>
      </c>
      <c r="E4174" s="1470" t="s">
        <v>7679</v>
      </c>
      <c r="F4174" s="1471">
        <v>6.38497237E8</v>
      </c>
      <c r="G4174" s="1471">
        <v>6.38497237E8</v>
      </c>
      <c r="H4174" s="1472" t="b">
        <v>1</v>
      </c>
      <c r="I4174" s="1468" t="s">
        <v>76</v>
      </c>
      <c r="J4174" s="1472" t="b">
        <v>1</v>
      </c>
      <c r="K4174" s="1468" t="s">
        <v>4929</v>
      </c>
      <c r="L4174" s="1475">
        <v>6.69232E15</v>
      </c>
      <c r="M4174" s="1463" t="s">
        <v>2426</v>
      </c>
      <c r="N4174" s="1463" t="s">
        <v>4937</v>
      </c>
      <c r="O4174" s="1463" t="s">
        <v>4954</v>
      </c>
      <c r="P4174" s="1463" t="s">
        <v>5335</v>
      </c>
    </row>
    <row r="4175">
      <c r="A4175" s="1464">
        <v>4449.0</v>
      </c>
      <c r="B4175" s="1463" t="s">
        <v>7680</v>
      </c>
      <c r="C4175" s="1463" t="s">
        <v>7681</v>
      </c>
      <c r="D4175" s="1469">
        <v>45336.0</v>
      </c>
      <c r="E4175" s="1470" t="s">
        <v>7682</v>
      </c>
      <c r="F4175" s="1471">
        <v>8.39091641E8</v>
      </c>
      <c r="G4175" s="1471">
        <v>8.39091641E8</v>
      </c>
      <c r="H4175" s="1472" t="b">
        <v>1</v>
      </c>
      <c r="I4175" s="1468" t="s">
        <v>76</v>
      </c>
      <c r="J4175" s="1472" t="b">
        <v>1</v>
      </c>
      <c r="K4175" s="1468" t="s">
        <v>4929</v>
      </c>
      <c r="L4175" s="1475">
        <v>6.69232E15</v>
      </c>
      <c r="M4175" s="1463" t="s">
        <v>2440</v>
      </c>
      <c r="N4175" s="1463" t="s">
        <v>5019</v>
      </c>
      <c r="O4175" s="1474"/>
      <c r="P4175" s="1463" t="s">
        <v>6062</v>
      </c>
    </row>
    <row r="4176">
      <c r="A4176" s="1464">
        <v>4450.0</v>
      </c>
      <c r="B4176" s="1463" t="s">
        <v>7683</v>
      </c>
      <c r="C4176" s="1463" t="s">
        <v>7684</v>
      </c>
      <c r="D4176" s="1469">
        <v>45336.0</v>
      </c>
      <c r="E4176" s="1470" t="s">
        <v>7685</v>
      </c>
      <c r="F4176" s="1471">
        <v>9.52074692E8</v>
      </c>
      <c r="G4176" s="1471">
        <v>9.52074692E8</v>
      </c>
      <c r="H4176" s="1472" t="b">
        <v>1</v>
      </c>
      <c r="I4176" s="1468" t="s">
        <v>76</v>
      </c>
      <c r="J4176" s="1472" t="b">
        <v>1</v>
      </c>
      <c r="K4176" s="1468" t="s">
        <v>4929</v>
      </c>
      <c r="L4176" s="1475">
        <v>6.69232E15</v>
      </c>
      <c r="M4176" s="1463" t="s">
        <v>2440</v>
      </c>
      <c r="N4176" s="1463" t="s">
        <v>5370</v>
      </c>
      <c r="O4176" s="1463" t="s">
        <v>5370</v>
      </c>
      <c r="P4176" s="1463" t="s">
        <v>6062</v>
      </c>
    </row>
    <row r="4177" hidden="1">
      <c r="A4177" s="1464">
        <v>4451.0</v>
      </c>
      <c r="B4177" s="1463" t="s">
        <v>20945</v>
      </c>
      <c r="C4177" s="1463" t="s">
        <v>20946</v>
      </c>
      <c r="D4177" s="1469">
        <v>45196.0</v>
      </c>
      <c r="E4177" s="1470" t="s">
        <v>20947</v>
      </c>
      <c r="F4177" s="1468">
        <v>9.55099918E8</v>
      </c>
      <c r="G4177" s="1468">
        <v>9.55099918E8</v>
      </c>
      <c r="H4177" s="1472" t="b">
        <v>0</v>
      </c>
      <c r="I4177" s="1468" t="s">
        <v>76</v>
      </c>
      <c r="J4177" s="1472" t="b">
        <v>0</v>
      </c>
      <c r="K4177" s="1468" t="s">
        <v>4936</v>
      </c>
      <c r="L4177" s="1471">
        <v>6.6909921784E10</v>
      </c>
      <c r="M4177" s="1463" t="s">
        <v>2659</v>
      </c>
      <c r="N4177" s="1463" t="s">
        <v>5633</v>
      </c>
      <c r="O4177" s="1463" t="s">
        <v>5633</v>
      </c>
      <c r="P4177" s="1463" t="s">
        <v>20948</v>
      </c>
    </row>
    <row r="4178">
      <c r="A4178" s="1464">
        <v>4452.0</v>
      </c>
      <c r="B4178" s="1463" t="s">
        <v>7686</v>
      </c>
      <c r="C4178" s="1463" t="s">
        <v>7687</v>
      </c>
      <c r="D4178" s="1469">
        <v>45349.0</v>
      </c>
      <c r="E4178" s="1470" t="s">
        <v>7688</v>
      </c>
      <c r="F4178" s="1471">
        <v>8.27995658E8</v>
      </c>
      <c r="G4178" s="1471">
        <v>8.27995658E8</v>
      </c>
      <c r="H4178" s="1472" t="b">
        <v>1</v>
      </c>
      <c r="I4178" s="1468" t="s">
        <v>76</v>
      </c>
      <c r="J4178" s="1472" t="b">
        <v>1</v>
      </c>
      <c r="K4178" s="1468" t="s">
        <v>4929</v>
      </c>
      <c r="L4178" s="1475">
        <v>6.69232E15</v>
      </c>
      <c r="M4178" s="1463" t="s">
        <v>2426</v>
      </c>
      <c r="N4178" s="1463" t="s">
        <v>5229</v>
      </c>
      <c r="O4178" s="1463" t="s">
        <v>5600</v>
      </c>
      <c r="P4178" s="1463" t="s">
        <v>5940</v>
      </c>
    </row>
    <row r="4179">
      <c r="A4179" s="1464">
        <v>4453.0</v>
      </c>
      <c r="B4179" s="1463" t="s">
        <v>7690</v>
      </c>
      <c r="C4179" s="1463" t="s">
        <v>7691</v>
      </c>
      <c r="D4179" s="1469">
        <v>45349.0</v>
      </c>
      <c r="E4179" s="1470" t="s">
        <v>7692</v>
      </c>
      <c r="F4179" s="1471">
        <v>8.4682121E8</v>
      </c>
      <c r="G4179" s="1471">
        <v>8.4682121E8</v>
      </c>
      <c r="H4179" s="1472" t="b">
        <v>1</v>
      </c>
      <c r="I4179" s="1468" t="s">
        <v>76</v>
      </c>
      <c r="J4179" s="1472" t="b">
        <v>1</v>
      </c>
      <c r="K4179" s="1468" t="s">
        <v>4929</v>
      </c>
      <c r="L4179" s="1475">
        <v>6.69232E15</v>
      </c>
      <c r="M4179" s="1463" t="s">
        <v>2426</v>
      </c>
      <c r="N4179" s="1463" t="s">
        <v>5213</v>
      </c>
      <c r="O4179" s="1463" t="s">
        <v>5213</v>
      </c>
      <c r="P4179" s="1463" t="s">
        <v>6157</v>
      </c>
    </row>
    <row r="4180">
      <c r="A4180" s="1464">
        <v>4454.0</v>
      </c>
      <c r="B4180" s="1463" t="s">
        <v>7693</v>
      </c>
      <c r="C4180" s="1463" t="s">
        <v>7694</v>
      </c>
      <c r="D4180" s="1469">
        <v>45337.0</v>
      </c>
      <c r="E4180" s="1470" t="s">
        <v>7695</v>
      </c>
      <c r="F4180" s="1471">
        <v>2.4833999E7</v>
      </c>
      <c r="G4180" s="1471">
        <v>2.4833999E7</v>
      </c>
      <c r="H4180" s="1472" t="b">
        <v>1</v>
      </c>
      <c r="I4180" s="1468" t="s">
        <v>76</v>
      </c>
      <c r="J4180" s="1472" t="b">
        <v>1</v>
      </c>
      <c r="K4180" s="1468" t="s">
        <v>4929</v>
      </c>
      <c r="L4180" s="1475">
        <v>6.69232E15</v>
      </c>
      <c r="M4180" s="1463" t="s">
        <v>2426</v>
      </c>
      <c r="N4180" s="1463" t="s">
        <v>5370</v>
      </c>
      <c r="O4180" s="1463" t="s">
        <v>5370</v>
      </c>
      <c r="P4180" s="1463" t="s">
        <v>6584</v>
      </c>
    </row>
    <row r="4181">
      <c r="A4181" s="1464">
        <v>4455.0</v>
      </c>
      <c r="B4181" s="1463" t="s">
        <v>7697</v>
      </c>
      <c r="C4181" s="1463" t="s">
        <v>7698</v>
      </c>
      <c r="D4181" s="1469">
        <v>45337.0</v>
      </c>
      <c r="E4181" s="1470" t="s">
        <v>7699</v>
      </c>
      <c r="F4181" s="1471">
        <v>2.4833999E7</v>
      </c>
      <c r="G4181" s="1471">
        <v>2.4833999E7</v>
      </c>
      <c r="H4181" s="1472" t="b">
        <v>1</v>
      </c>
      <c r="I4181" s="1468" t="s">
        <v>76</v>
      </c>
      <c r="J4181" s="1472" t="b">
        <v>1</v>
      </c>
      <c r="K4181" s="1468" t="s">
        <v>4929</v>
      </c>
      <c r="L4181" s="1475">
        <v>6.69232E15</v>
      </c>
      <c r="M4181" s="1463" t="s">
        <v>2437</v>
      </c>
      <c r="N4181" s="1474"/>
      <c r="O4181" s="1474"/>
      <c r="P4181" s="1463" t="s">
        <v>6586</v>
      </c>
    </row>
    <row r="4182">
      <c r="A4182" s="1464">
        <v>4456.0</v>
      </c>
      <c r="B4182" s="1463" t="s">
        <v>91</v>
      </c>
      <c r="C4182" s="1463" t="s">
        <v>7701</v>
      </c>
      <c r="D4182" s="1469">
        <v>45338.0</v>
      </c>
      <c r="E4182" s="1470" t="s">
        <v>7702</v>
      </c>
      <c r="F4182" s="1471">
        <v>2.7833999E7</v>
      </c>
      <c r="G4182" s="1471">
        <v>2.7833999E7</v>
      </c>
      <c r="H4182" s="1472" t="b">
        <v>1</v>
      </c>
      <c r="I4182" s="1468" t="s">
        <v>76</v>
      </c>
      <c r="J4182" s="1472" t="b">
        <v>1</v>
      </c>
      <c r="K4182" s="1468" t="s">
        <v>4929</v>
      </c>
      <c r="L4182" s="1475">
        <v>6.69232E15</v>
      </c>
      <c r="M4182" s="1463" t="s">
        <v>2432</v>
      </c>
      <c r="N4182" s="1474"/>
      <c r="O4182" s="1463" t="s">
        <v>5037</v>
      </c>
      <c r="P4182" s="1463" t="s">
        <v>4672</v>
      </c>
    </row>
    <row r="4183" hidden="1">
      <c r="A4183" s="1464">
        <v>4457.0</v>
      </c>
      <c r="B4183" s="1463" t="s">
        <v>20949</v>
      </c>
      <c r="C4183" s="1463" t="s">
        <v>20950</v>
      </c>
      <c r="D4183" s="1469">
        <v>45342.0</v>
      </c>
      <c r="E4183" s="1470" t="s">
        <v>20951</v>
      </c>
      <c r="F4183" s="1471">
        <v>2.515084E7</v>
      </c>
      <c r="G4183" s="1471">
        <v>2.515084E7</v>
      </c>
      <c r="H4183" s="1472" t="b">
        <v>0</v>
      </c>
      <c r="I4183" s="1468" t="s">
        <v>76</v>
      </c>
      <c r="J4183" s="1472" t="b">
        <v>0</v>
      </c>
      <c r="K4183" s="1468" t="s">
        <v>1077</v>
      </c>
      <c r="L4183" s="1471">
        <v>6.6618258585E10</v>
      </c>
      <c r="M4183" s="1463" t="s">
        <v>2432</v>
      </c>
      <c r="N4183" s="1463" t="s">
        <v>4960</v>
      </c>
      <c r="O4183" s="1463" t="s">
        <v>4960</v>
      </c>
      <c r="P4183" s="1463" t="s">
        <v>2432</v>
      </c>
    </row>
    <row r="4184" hidden="1">
      <c r="A4184" s="1464">
        <v>4458.0</v>
      </c>
      <c r="B4184" s="1463" t="s">
        <v>20952</v>
      </c>
      <c r="C4184" s="1463" t="s">
        <v>20953</v>
      </c>
      <c r="D4184" s="1469">
        <v>45344.0</v>
      </c>
      <c r="E4184" s="1470" t="s">
        <v>20954</v>
      </c>
      <c r="F4184" s="1471">
        <v>9.60670014E8</v>
      </c>
      <c r="G4184" s="1471">
        <v>9.60670014E8</v>
      </c>
      <c r="H4184" s="1472" t="b">
        <v>0</v>
      </c>
      <c r="I4184" s="1468" t="s">
        <v>76</v>
      </c>
      <c r="J4184" s="1472" t="b">
        <v>1</v>
      </c>
      <c r="K4184" s="1468" t="s">
        <v>1077</v>
      </c>
      <c r="L4184" s="1471">
        <v>6.6618258585E10</v>
      </c>
      <c r="M4184" s="1463" t="s">
        <v>11200</v>
      </c>
      <c r="N4184" s="1463" t="s">
        <v>4937</v>
      </c>
      <c r="O4184" s="1463" t="s">
        <v>4954</v>
      </c>
      <c r="P4184" s="1463" t="s">
        <v>20955</v>
      </c>
    </row>
    <row r="4185" hidden="1">
      <c r="A4185" s="1464">
        <v>4459.0</v>
      </c>
      <c r="B4185" s="1463" t="s">
        <v>7704</v>
      </c>
      <c r="C4185" s="1463" t="s">
        <v>7705</v>
      </c>
      <c r="D4185" s="1469">
        <v>45349.0</v>
      </c>
      <c r="E4185" s="1470" t="s">
        <v>7706</v>
      </c>
      <c r="F4185" s="1471">
        <v>6.48631235E8</v>
      </c>
      <c r="G4185" s="1471">
        <v>6.48631235E8</v>
      </c>
      <c r="H4185" s="1472" t="b">
        <v>0</v>
      </c>
      <c r="I4185" s="1468" t="s">
        <v>76</v>
      </c>
      <c r="J4185" s="1472" t="b">
        <v>0</v>
      </c>
      <c r="K4185" s="1468" t="s">
        <v>1077</v>
      </c>
      <c r="L4185" s="1471">
        <v>6.6618258585E10</v>
      </c>
      <c r="M4185" s="1463" t="s">
        <v>2432</v>
      </c>
      <c r="N4185" s="1463" t="s">
        <v>5904</v>
      </c>
      <c r="P4185" s="1463" t="s">
        <v>4672</v>
      </c>
    </row>
    <row r="4186">
      <c r="A4186" s="1464">
        <v>4460.0</v>
      </c>
      <c r="B4186" s="1463" t="s">
        <v>7707</v>
      </c>
      <c r="C4186" s="1463" t="s">
        <v>7708</v>
      </c>
      <c r="D4186" s="1469">
        <v>45351.0</v>
      </c>
      <c r="E4186" s="1470" t="s">
        <v>7709</v>
      </c>
      <c r="F4186" s="1471">
        <v>9.67978777E8</v>
      </c>
      <c r="G4186" s="1471">
        <v>9.67978777E8</v>
      </c>
      <c r="H4186" s="1472" t="b">
        <v>1</v>
      </c>
      <c r="I4186" s="1468" t="s">
        <v>76</v>
      </c>
      <c r="J4186" s="1472" t="b">
        <v>1</v>
      </c>
      <c r="K4186" s="1468" t="s">
        <v>4929</v>
      </c>
      <c r="L4186" s="1475">
        <v>6.69232E15</v>
      </c>
      <c r="M4186" s="1463" t="s">
        <v>2432</v>
      </c>
      <c r="N4186" s="1463" t="s">
        <v>5235</v>
      </c>
      <c r="O4186" s="1463" t="s">
        <v>5235</v>
      </c>
      <c r="P4186" s="1463" t="s">
        <v>2432</v>
      </c>
    </row>
    <row r="4187">
      <c r="A4187" s="1464">
        <v>4461.0</v>
      </c>
      <c r="B4187" s="1463" t="s">
        <v>7710</v>
      </c>
      <c r="C4187" s="1463" t="s">
        <v>7711</v>
      </c>
      <c r="D4187" s="1469">
        <v>45351.0</v>
      </c>
      <c r="E4187" s="1470" t="s">
        <v>7712</v>
      </c>
      <c r="F4187" s="1471">
        <v>8.08214926E8</v>
      </c>
      <c r="G4187" s="1471">
        <v>8.08214926E8</v>
      </c>
      <c r="H4187" s="1472" t="b">
        <v>1</v>
      </c>
      <c r="I4187" s="1468" t="s">
        <v>76</v>
      </c>
      <c r="J4187" s="1472" t="b">
        <v>1</v>
      </c>
      <c r="K4187" s="1468" t="s">
        <v>4929</v>
      </c>
      <c r="L4187" s="1475">
        <v>6.69232E15</v>
      </c>
      <c r="M4187" s="1463" t="s">
        <v>2432</v>
      </c>
      <c r="N4187" s="1463" t="s">
        <v>4951</v>
      </c>
      <c r="O4187" s="1463" t="s">
        <v>5061</v>
      </c>
      <c r="P4187" s="1463" t="s">
        <v>2432</v>
      </c>
    </row>
    <row r="4188" hidden="1">
      <c r="A4188" s="1464">
        <v>4462.0</v>
      </c>
      <c r="B4188" s="1463" t="s">
        <v>20956</v>
      </c>
      <c r="C4188" s="1463" t="s">
        <v>20957</v>
      </c>
      <c r="D4188" s="1469">
        <v>45349.0</v>
      </c>
      <c r="E4188" s="1470" t="s">
        <v>20958</v>
      </c>
      <c r="F4188" s="1471">
        <v>2.1214415E7</v>
      </c>
      <c r="G4188" s="1471">
        <v>2.1214415E7</v>
      </c>
      <c r="H4188" s="1472" t="b">
        <v>0</v>
      </c>
      <c r="I4188" s="1468" t="s">
        <v>76</v>
      </c>
      <c r="J4188" s="1472" t="b">
        <v>0</v>
      </c>
      <c r="K4188" s="1468" t="s">
        <v>1077</v>
      </c>
      <c r="L4188" s="1471">
        <v>6.6618258585E10</v>
      </c>
      <c r="M4188" s="1463" t="s">
        <v>2437</v>
      </c>
      <c r="N4188" s="1463" t="s">
        <v>5370</v>
      </c>
      <c r="P4188" s="1463" t="s">
        <v>6490</v>
      </c>
    </row>
    <row r="4189">
      <c r="A4189" s="1464">
        <v>4463.0</v>
      </c>
      <c r="B4189" s="1463" t="s">
        <v>7713</v>
      </c>
      <c r="C4189" s="1463" t="s">
        <v>7714</v>
      </c>
      <c r="D4189" s="1469">
        <v>45377.0</v>
      </c>
      <c r="E4189" s="1470" t="s">
        <v>7715</v>
      </c>
      <c r="F4189" s="1471">
        <v>2.0595999E7</v>
      </c>
      <c r="G4189" s="1471">
        <v>2.0595999E7</v>
      </c>
      <c r="H4189" s="1472" t="b">
        <v>1</v>
      </c>
      <c r="I4189" s="1468" t="s">
        <v>76</v>
      </c>
      <c r="J4189" s="1472" t="b">
        <v>1</v>
      </c>
      <c r="K4189" s="1468" t="s">
        <v>4940</v>
      </c>
      <c r="L4189" s="1471">
        <v>6.68193916E10</v>
      </c>
      <c r="M4189" s="1463" t="s">
        <v>2659</v>
      </c>
      <c r="N4189" s="1474"/>
      <c r="O4189" s="1463" t="s">
        <v>5235</v>
      </c>
      <c r="P4189" s="1463" t="s">
        <v>2659</v>
      </c>
    </row>
    <row r="4190">
      <c r="A4190" s="1464">
        <v>4464.0</v>
      </c>
      <c r="B4190" s="1463" t="s">
        <v>7716</v>
      </c>
      <c r="C4190" s="1463" t="s">
        <v>7717</v>
      </c>
      <c r="D4190" s="1469">
        <v>45351.0</v>
      </c>
      <c r="E4190" s="1470" t="s">
        <v>7718</v>
      </c>
      <c r="F4190" s="1471">
        <v>9.51602226E8</v>
      </c>
      <c r="G4190" s="1471">
        <v>9.51602226E8</v>
      </c>
      <c r="H4190" s="1472" t="b">
        <v>1</v>
      </c>
      <c r="I4190" s="1468" t="s">
        <v>76</v>
      </c>
      <c r="J4190" s="1472" t="b">
        <v>1</v>
      </c>
      <c r="K4190" s="1468" t="s">
        <v>4929</v>
      </c>
      <c r="L4190" s="1475">
        <v>6.69232E15</v>
      </c>
      <c r="M4190" s="1463" t="s">
        <v>2426</v>
      </c>
      <c r="O4190" s="1463" t="s">
        <v>4954</v>
      </c>
      <c r="P4190" s="1463" t="s">
        <v>2426</v>
      </c>
    </row>
    <row r="4191" hidden="1">
      <c r="A4191" s="1464">
        <v>4465.0</v>
      </c>
      <c r="B4191" s="1463" t="s">
        <v>20959</v>
      </c>
      <c r="C4191" s="1463" t="s">
        <v>20960</v>
      </c>
      <c r="D4191" s="1469">
        <v>45351.0</v>
      </c>
      <c r="E4191" s="1470" t="s">
        <v>20961</v>
      </c>
      <c r="F4191" s="1471">
        <v>9.68823797E8</v>
      </c>
      <c r="G4191" s="1471">
        <v>9.68823797E8</v>
      </c>
      <c r="H4191" s="1472" t="b">
        <v>0</v>
      </c>
      <c r="I4191" s="1468" t="s">
        <v>76</v>
      </c>
      <c r="J4191" s="1472" t="b">
        <v>0</v>
      </c>
      <c r="K4191" s="1468" t="s">
        <v>4929</v>
      </c>
      <c r="L4191" s="1475">
        <v>6.69232E15</v>
      </c>
      <c r="M4191" s="1463" t="s">
        <v>4317</v>
      </c>
      <c r="N4191" s="1463" t="s">
        <v>5415</v>
      </c>
      <c r="O4191" s="1474"/>
      <c r="P4191" s="1463" t="s">
        <v>6387</v>
      </c>
    </row>
    <row r="4192" hidden="1">
      <c r="A4192" s="1464">
        <v>4467.0</v>
      </c>
      <c r="B4192" s="1463" t="s">
        <v>14210</v>
      </c>
      <c r="C4192" s="1463" t="s">
        <v>14210</v>
      </c>
      <c r="D4192" s="1469">
        <v>45349.0</v>
      </c>
      <c r="E4192" s="1470" t="s">
        <v>20962</v>
      </c>
      <c r="F4192" s="1471">
        <v>9.51602226E8</v>
      </c>
      <c r="G4192" s="1471">
        <v>9.51602226E8</v>
      </c>
      <c r="H4192" s="1472" t="b">
        <v>0</v>
      </c>
      <c r="I4192" s="1468" t="s">
        <v>76</v>
      </c>
      <c r="J4192" s="1472" t="b">
        <v>1</v>
      </c>
      <c r="K4192" s="1468" t="s">
        <v>8739</v>
      </c>
      <c r="L4192" s="1471">
        <v>6.6925624451E10</v>
      </c>
      <c r="M4192" s="1463" t="s">
        <v>4317</v>
      </c>
      <c r="N4192" s="1474"/>
      <c r="O4192" s="1474"/>
      <c r="P4192" s="1463" t="s">
        <v>4317</v>
      </c>
    </row>
    <row r="4193">
      <c r="A4193" s="1464">
        <v>4468.0</v>
      </c>
      <c r="B4193" s="1463" t="s">
        <v>7719</v>
      </c>
      <c r="C4193" s="1463" t="s">
        <v>7720</v>
      </c>
      <c r="D4193" s="1469">
        <v>45350.0</v>
      </c>
      <c r="E4193" s="1470" t="s">
        <v>7721</v>
      </c>
      <c r="F4193" s="1471">
        <v>6.46646907E8</v>
      </c>
      <c r="G4193" s="1471">
        <v>6.46646907E8</v>
      </c>
      <c r="H4193" s="1472" t="b">
        <v>1</v>
      </c>
      <c r="I4193" s="1468" t="s">
        <v>76</v>
      </c>
      <c r="J4193" s="1472" t="b">
        <v>1</v>
      </c>
      <c r="K4193" s="1468" t="s">
        <v>4929</v>
      </c>
      <c r="L4193" s="1475">
        <v>6.69232E15</v>
      </c>
      <c r="M4193" s="1463" t="s">
        <v>3363</v>
      </c>
      <c r="N4193" s="1463" t="s">
        <v>6473</v>
      </c>
      <c r="P4193" s="1463" t="s">
        <v>3363</v>
      </c>
    </row>
    <row r="4194">
      <c r="A4194" s="1464">
        <v>4469.0</v>
      </c>
      <c r="B4194" s="1463" t="s">
        <v>7722</v>
      </c>
      <c r="C4194" s="1463" t="s">
        <v>7723</v>
      </c>
      <c r="D4194" s="1469">
        <v>45350.0</v>
      </c>
      <c r="E4194" s="1470" t="s">
        <v>7724</v>
      </c>
      <c r="F4194" s="1471">
        <v>6.46646907E8</v>
      </c>
      <c r="G4194" s="1471">
        <v>6.46646907E8</v>
      </c>
      <c r="H4194" s="1472" t="b">
        <v>1</v>
      </c>
      <c r="I4194" s="1468" t="s">
        <v>76</v>
      </c>
      <c r="J4194" s="1472" t="b">
        <v>1</v>
      </c>
      <c r="K4194" s="1468" t="s">
        <v>1077</v>
      </c>
      <c r="L4194" s="1471">
        <v>6.6618258585E10</v>
      </c>
      <c r="M4194" s="1463" t="s">
        <v>2426</v>
      </c>
      <c r="N4194" s="1463" t="s">
        <v>4930</v>
      </c>
      <c r="O4194" s="1463" t="s">
        <v>4954</v>
      </c>
      <c r="P4194" s="1463" t="s">
        <v>4970</v>
      </c>
    </row>
    <row r="4195">
      <c r="A4195" s="1464">
        <v>4470.0</v>
      </c>
      <c r="B4195" s="1463" t="s">
        <v>7726</v>
      </c>
      <c r="C4195" s="1463" t="s">
        <v>7726</v>
      </c>
      <c r="D4195" s="1469">
        <v>45351.0</v>
      </c>
      <c r="E4195" s="1470" t="s">
        <v>7727</v>
      </c>
      <c r="F4195" s="1471">
        <v>9.24416547E8</v>
      </c>
      <c r="G4195" s="1471">
        <v>9.24416547E8</v>
      </c>
      <c r="H4195" s="1472" t="b">
        <v>1</v>
      </c>
      <c r="I4195" s="1468" t="s">
        <v>76</v>
      </c>
      <c r="J4195" s="1472" t="b">
        <v>1</v>
      </c>
      <c r="K4195" s="1468" t="s">
        <v>4929</v>
      </c>
      <c r="L4195" s="1475">
        <v>6.69232E15</v>
      </c>
      <c r="M4195" s="1463" t="s">
        <v>2432</v>
      </c>
      <c r="N4195" s="1463" t="s">
        <v>5148</v>
      </c>
      <c r="O4195" s="1463" t="s">
        <v>5061</v>
      </c>
      <c r="P4195" s="1463" t="s">
        <v>2432</v>
      </c>
    </row>
    <row r="4196">
      <c r="A4196" s="1464">
        <v>4471.0</v>
      </c>
      <c r="B4196" s="1463" t="s">
        <v>113</v>
      </c>
      <c r="C4196" s="1463" t="s">
        <v>113</v>
      </c>
      <c r="D4196" s="1469">
        <v>45351.0</v>
      </c>
      <c r="E4196" s="1470" t="s">
        <v>7728</v>
      </c>
      <c r="F4196" s="1471">
        <v>2.4422062E7</v>
      </c>
      <c r="G4196" s="1471">
        <v>2.4422062E7</v>
      </c>
      <c r="H4196" s="1472" t="b">
        <v>1</v>
      </c>
      <c r="I4196" s="1468" t="s">
        <v>76</v>
      </c>
      <c r="J4196" s="1472" t="b">
        <v>1</v>
      </c>
      <c r="K4196" s="1468" t="s">
        <v>4929</v>
      </c>
      <c r="L4196" s="1475">
        <v>6.69232E15</v>
      </c>
      <c r="M4196" s="1463" t="s">
        <v>2426</v>
      </c>
      <c r="O4196" s="1463" t="s">
        <v>5065</v>
      </c>
      <c r="P4196" s="1463" t="s">
        <v>6605</v>
      </c>
    </row>
    <row r="4197">
      <c r="A4197" s="1464">
        <v>4472.0</v>
      </c>
      <c r="B4197" s="1463" t="s">
        <v>7729</v>
      </c>
      <c r="C4197" s="1463" t="s">
        <v>7729</v>
      </c>
      <c r="D4197" s="1469">
        <v>45351.0</v>
      </c>
      <c r="E4197" s="1470" t="s">
        <v>7730</v>
      </c>
      <c r="F4197" s="1471">
        <v>2.4422E7</v>
      </c>
      <c r="G4197" s="1471">
        <v>2.4422E7</v>
      </c>
      <c r="H4197" s="1472" t="b">
        <v>1</v>
      </c>
      <c r="I4197" s="1468" t="s">
        <v>76</v>
      </c>
      <c r="J4197" s="1472" t="b">
        <v>1</v>
      </c>
      <c r="K4197" s="1468" t="s">
        <v>4929</v>
      </c>
      <c r="L4197" s="1475">
        <v>6.69232E15</v>
      </c>
      <c r="M4197" s="1463" t="s">
        <v>2437</v>
      </c>
      <c r="N4197" s="1463" t="s">
        <v>4954</v>
      </c>
      <c r="O4197" s="1463" t="s">
        <v>4954</v>
      </c>
      <c r="P4197" s="1463" t="s">
        <v>4980</v>
      </c>
    </row>
    <row r="4198">
      <c r="A4198" s="1464">
        <v>4473.0</v>
      </c>
      <c r="B4198" s="1463" t="s">
        <v>7731</v>
      </c>
      <c r="C4198" s="1463" t="s">
        <v>7731</v>
      </c>
      <c r="D4198" s="1469">
        <v>45351.0</v>
      </c>
      <c r="E4198" s="1470" t="s">
        <v>7732</v>
      </c>
      <c r="F4198" s="1471">
        <v>2.4422062E7</v>
      </c>
      <c r="G4198" s="1471">
        <v>2.4422062E7</v>
      </c>
      <c r="H4198" s="1472" t="b">
        <v>1</v>
      </c>
      <c r="I4198" s="1468" t="s">
        <v>76</v>
      </c>
      <c r="J4198" s="1472" t="b">
        <v>1</v>
      </c>
      <c r="K4198" s="1468" t="s">
        <v>4929</v>
      </c>
      <c r="L4198" s="1475">
        <v>6.69232E15</v>
      </c>
      <c r="M4198" s="1463" t="s">
        <v>2426</v>
      </c>
      <c r="N4198" s="1463" t="s">
        <v>5006</v>
      </c>
      <c r="O4198" s="1463" t="s">
        <v>4954</v>
      </c>
      <c r="P4198" s="1463" t="s">
        <v>2426</v>
      </c>
    </row>
    <row r="4199" hidden="1">
      <c r="A4199" s="1464">
        <v>4474.0</v>
      </c>
      <c r="B4199" s="1463" t="s">
        <v>7734</v>
      </c>
      <c r="C4199" s="1463" t="s">
        <v>7734</v>
      </c>
      <c r="D4199" s="1469">
        <v>45351.0</v>
      </c>
      <c r="E4199" s="1470" t="s">
        <v>7735</v>
      </c>
      <c r="F4199" s="1471">
        <v>8.51814718E8</v>
      </c>
      <c r="G4199" s="1471">
        <v>8.51814718E8</v>
      </c>
      <c r="H4199" s="1472" t="b">
        <v>0</v>
      </c>
      <c r="I4199" s="1468" t="s">
        <v>76</v>
      </c>
      <c r="J4199" s="1472" t="b">
        <v>0</v>
      </c>
      <c r="K4199" s="1468" t="s">
        <v>4929</v>
      </c>
      <c r="L4199" s="1475">
        <v>6.69232E15</v>
      </c>
      <c r="M4199" s="1463" t="s">
        <v>3363</v>
      </c>
      <c r="N4199" s="1463" t="s">
        <v>5113</v>
      </c>
      <c r="O4199" s="1463" t="s">
        <v>5113</v>
      </c>
      <c r="P4199" s="1463" t="s">
        <v>3363</v>
      </c>
    </row>
    <row r="4200">
      <c r="A4200" s="1464">
        <v>4475.0</v>
      </c>
      <c r="B4200" s="1463" t="s">
        <v>7736</v>
      </c>
      <c r="C4200" s="1463" t="s">
        <v>7737</v>
      </c>
      <c r="D4200" s="1469">
        <v>45351.0</v>
      </c>
      <c r="E4200" s="1470" t="s">
        <v>7738</v>
      </c>
      <c r="F4200" s="1471">
        <v>9.4901485E8</v>
      </c>
      <c r="G4200" s="1471">
        <v>9.4901485E8</v>
      </c>
      <c r="H4200" s="1472" t="b">
        <v>1</v>
      </c>
      <c r="I4200" s="1468" t="s">
        <v>76</v>
      </c>
      <c r="J4200" s="1472" t="b">
        <v>1</v>
      </c>
      <c r="K4200" s="1468" t="s">
        <v>1077</v>
      </c>
      <c r="L4200" s="1471">
        <v>6.6618258585E10</v>
      </c>
      <c r="M4200" s="1463" t="s">
        <v>3363</v>
      </c>
      <c r="N4200" s="1463" t="s">
        <v>6617</v>
      </c>
      <c r="O4200" s="1474"/>
      <c r="P4200" s="1463" t="s">
        <v>3363</v>
      </c>
    </row>
    <row r="4201" hidden="1">
      <c r="A4201" s="1464">
        <v>4476.0</v>
      </c>
      <c r="B4201" s="1463" t="s">
        <v>20963</v>
      </c>
      <c r="C4201" s="1463" t="s">
        <v>20964</v>
      </c>
      <c r="D4201" s="1469">
        <v>45351.0</v>
      </c>
      <c r="E4201" s="1470" t="s">
        <v>20965</v>
      </c>
      <c r="F4201" s="1471">
        <v>6.1826622E8</v>
      </c>
      <c r="G4201" s="1471">
        <v>6.1826622E8</v>
      </c>
      <c r="H4201" s="1472" t="b">
        <v>0</v>
      </c>
      <c r="I4201" s="1468" t="s">
        <v>76</v>
      </c>
      <c r="J4201" s="1472" t="b">
        <v>0</v>
      </c>
      <c r="K4201" s="1468" t="s">
        <v>4929</v>
      </c>
      <c r="L4201" s="1475">
        <v>6.69232E15</v>
      </c>
      <c r="M4201" s="1463" t="s">
        <v>2464</v>
      </c>
      <c r="N4201" s="1463" t="s">
        <v>7742</v>
      </c>
      <c r="O4201" s="1463" t="s">
        <v>5052</v>
      </c>
      <c r="P4201" s="1463" t="s">
        <v>2464</v>
      </c>
    </row>
    <row r="4202">
      <c r="A4202" s="1464">
        <v>4477.0</v>
      </c>
      <c r="B4202" s="1463" t="s">
        <v>7739</v>
      </c>
      <c r="C4202" s="1463" t="s">
        <v>7740</v>
      </c>
      <c r="D4202" s="1469">
        <v>45351.0</v>
      </c>
      <c r="E4202" s="1470" t="s">
        <v>7741</v>
      </c>
      <c r="F4202" s="1471">
        <v>2.4151933E7</v>
      </c>
      <c r="G4202" s="1471">
        <v>2.4151933E7</v>
      </c>
      <c r="H4202" s="1472" t="b">
        <v>1</v>
      </c>
      <c r="I4202" s="1468" t="s">
        <v>76</v>
      </c>
      <c r="J4202" s="1472" t="b">
        <v>1</v>
      </c>
      <c r="K4202" s="1468" t="s">
        <v>4929</v>
      </c>
      <c r="L4202" s="1475">
        <v>6.69232E15</v>
      </c>
      <c r="M4202" s="1463" t="s">
        <v>2426</v>
      </c>
      <c r="N4202" s="1463" t="s">
        <v>4937</v>
      </c>
      <c r="O4202" s="1463" t="s">
        <v>4931</v>
      </c>
      <c r="P4202" s="1463" t="s">
        <v>5188</v>
      </c>
    </row>
    <row r="4203">
      <c r="A4203" s="1464">
        <v>4478.0</v>
      </c>
      <c r="B4203" s="1463" t="s">
        <v>7743</v>
      </c>
      <c r="C4203" s="1463" t="s">
        <v>7744</v>
      </c>
      <c r="D4203" s="1469">
        <v>45351.0</v>
      </c>
      <c r="E4203" s="1470" t="s">
        <v>7745</v>
      </c>
      <c r="F4203" s="1471">
        <v>2.1499028E7</v>
      </c>
      <c r="G4203" s="1471">
        <v>2.1499028E7</v>
      </c>
      <c r="H4203" s="1472" t="b">
        <v>1</v>
      </c>
      <c r="I4203" s="1468" t="s">
        <v>76</v>
      </c>
      <c r="J4203" s="1472" t="b">
        <v>1</v>
      </c>
      <c r="K4203" s="1468" t="s">
        <v>4929</v>
      </c>
      <c r="L4203" s="1475">
        <v>6.69232E15</v>
      </c>
      <c r="M4203" s="1463" t="s">
        <v>2426</v>
      </c>
      <c r="N4203" s="1463" t="s">
        <v>5633</v>
      </c>
      <c r="O4203" s="1463" t="s">
        <v>5159</v>
      </c>
      <c r="P4203" s="1463" t="s">
        <v>6640</v>
      </c>
    </row>
    <row r="4204">
      <c r="A4204" s="1464">
        <v>4479.0</v>
      </c>
      <c r="B4204" s="1463" t="s">
        <v>7746</v>
      </c>
      <c r="C4204" s="1463" t="s">
        <v>7747</v>
      </c>
      <c r="D4204" s="1469">
        <v>45351.0</v>
      </c>
      <c r="E4204" s="1470" t="s">
        <v>7748</v>
      </c>
      <c r="F4204" s="1471">
        <v>9.52065321E8</v>
      </c>
      <c r="G4204" s="1471">
        <v>9.52065321E8</v>
      </c>
      <c r="H4204" s="1472" t="b">
        <v>1</v>
      </c>
      <c r="I4204" s="1468" t="s">
        <v>76</v>
      </c>
      <c r="J4204" s="1472" t="b">
        <v>1</v>
      </c>
      <c r="K4204" s="1468" t="s">
        <v>4929</v>
      </c>
      <c r="L4204" s="1475">
        <v>6.69232E15</v>
      </c>
      <c r="M4204" s="1463" t="s">
        <v>3363</v>
      </c>
      <c r="N4204" s="1463" t="s">
        <v>5479</v>
      </c>
      <c r="O4204" s="1463" t="s">
        <v>4945</v>
      </c>
      <c r="P4204" s="1463" t="s">
        <v>3363</v>
      </c>
    </row>
    <row r="4205">
      <c r="A4205" s="1464">
        <v>4480.0</v>
      </c>
      <c r="B4205" s="1463" t="s">
        <v>7749</v>
      </c>
      <c r="C4205" s="1463" t="s">
        <v>7750</v>
      </c>
      <c r="D4205" s="1469">
        <v>45351.0</v>
      </c>
      <c r="E4205" s="1470" t="s">
        <v>7751</v>
      </c>
      <c r="F4205" s="1471">
        <v>8.82859091E8</v>
      </c>
      <c r="G4205" s="1471">
        <v>8.82859091E8</v>
      </c>
      <c r="H4205" s="1472" t="b">
        <v>1</v>
      </c>
      <c r="I4205" s="1468" t="s">
        <v>76</v>
      </c>
      <c r="J4205" s="1472" t="b">
        <v>1</v>
      </c>
      <c r="K4205" s="1468" t="s">
        <v>4929</v>
      </c>
      <c r="L4205" s="1475">
        <v>6.69232E15</v>
      </c>
      <c r="M4205" s="1463" t="s">
        <v>5391</v>
      </c>
      <c r="N4205" s="1463" t="s">
        <v>3864</v>
      </c>
      <c r="O4205" s="1463" t="s">
        <v>3864</v>
      </c>
      <c r="P4205" s="1463" t="s">
        <v>5392</v>
      </c>
    </row>
    <row r="4206">
      <c r="A4206" s="1464">
        <v>4481.0</v>
      </c>
      <c r="B4206" s="1463" t="s">
        <v>7752</v>
      </c>
      <c r="C4206" s="1463" t="s">
        <v>7753</v>
      </c>
      <c r="D4206" s="1469">
        <v>45351.0</v>
      </c>
      <c r="E4206" s="1470" t="s">
        <v>7754</v>
      </c>
      <c r="F4206" s="1471">
        <v>2.0034574E7</v>
      </c>
      <c r="G4206" s="1471">
        <v>2.0034574E7</v>
      </c>
      <c r="H4206" s="1472" t="b">
        <v>1</v>
      </c>
      <c r="I4206" s="1468" t="s">
        <v>76</v>
      </c>
      <c r="J4206" s="1472" t="b">
        <v>1</v>
      </c>
      <c r="K4206" s="1468" t="s">
        <v>4929</v>
      </c>
      <c r="L4206" s="1475">
        <v>6.69232E15</v>
      </c>
      <c r="M4206" s="1463" t="s">
        <v>2432</v>
      </c>
      <c r="N4206" s="1474"/>
      <c r="O4206" s="1463" t="s">
        <v>5165</v>
      </c>
      <c r="P4206" s="1463" t="s">
        <v>2432</v>
      </c>
    </row>
    <row r="4207">
      <c r="A4207" s="1464">
        <v>4482.0</v>
      </c>
      <c r="B4207" s="1463" t="s">
        <v>7755</v>
      </c>
      <c r="C4207" s="1463" t="s">
        <v>7756</v>
      </c>
      <c r="D4207" s="1469">
        <v>45351.0</v>
      </c>
      <c r="E4207" s="1470" t="s">
        <v>7757</v>
      </c>
      <c r="F4207" s="1471">
        <v>9.73562693E8</v>
      </c>
      <c r="G4207" s="1471">
        <v>9.73562693E8</v>
      </c>
      <c r="H4207" s="1472" t="b">
        <v>1</v>
      </c>
      <c r="I4207" s="1468" t="s">
        <v>76</v>
      </c>
      <c r="J4207" s="1472" t="b">
        <v>1</v>
      </c>
      <c r="K4207" s="1468" t="s">
        <v>4929</v>
      </c>
      <c r="L4207" s="1475">
        <v>6.69232E15</v>
      </c>
      <c r="M4207" s="1463" t="s">
        <v>2426</v>
      </c>
      <c r="O4207" s="1463" t="s">
        <v>5113</v>
      </c>
      <c r="P4207" s="1463" t="s">
        <v>6371</v>
      </c>
    </row>
    <row r="4208">
      <c r="A4208" s="1464">
        <v>4483.0</v>
      </c>
      <c r="B4208" s="1463" t="s">
        <v>7758</v>
      </c>
      <c r="C4208" s="1463" t="s">
        <v>7759</v>
      </c>
      <c r="D4208" s="1469">
        <v>45351.0</v>
      </c>
      <c r="E4208" s="1470" t="s">
        <v>7760</v>
      </c>
      <c r="F4208" s="1471">
        <v>2.1830784E7</v>
      </c>
      <c r="G4208" s="1471">
        <v>2.1830784E7</v>
      </c>
      <c r="H4208" s="1472" t="b">
        <v>1</v>
      </c>
      <c r="I4208" s="1468" t="s">
        <v>76</v>
      </c>
      <c r="J4208" s="1472" t="b">
        <v>1</v>
      </c>
      <c r="K4208" s="1468" t="s">
        <v>4929</v>
      </c>
      <c r="L4208" s="1475">
        <v>6.69232E15</v>
      </c>
      <c r="M4208" s="1463" t="s">
        <v>2432</v>
      </c>
      <c r="N4208" s="1463" t="s">
        <v>5213</v>
      </c>
      <c r="O4208" s="1463" t="s">
        <v>5213</v>
      </c>
      <c r="P4208" s="1463" t="s">
        <v>2432</v>
      </c>
    </row>
    <row r="4209" hidden="1">
      <c r="A4209" s="1464">
        <v>4484.0</v>
      </c>
      <c r="B4209" s="1463" t="s">
        <v>20966</v>
      </c>
      <c r="C4209" s="1463" t="s">
        <v>20966</v>
      </c>
      <c r="D4209" s="1469">
        <v>45355.0</v>
      </c>
      <c r="E4209" s="1470" t="s">
        <v>20967</v>
      </c>
      <c r="F4209" s="1471">
        <v>2.6809999E7</v>
      </c>
      <c r="G4209" s="1471">
        <v>2.6809999E7</v>
      </c>
      <c r="H4209" s="1472" t="b">
        <v>0</v>
      </c>
      <c r="I4209" s="1468" t="s">
        <v>76</v>
      </c>
      <c r="J4209" s="1472" t="b">
        <v>0</v>
      </c>
      <c r="K4209" s="1468" t="s">
        <v>6480</v>
      </c>
      <c r="L4209" s="1471">
        <v>6.6647253923E10</v>
      </c>
      <c r="M4209" s="1463" t="s">
        <v>2432</v>
      </c>
      <c r="N4209" s="1463" t="s">
        <v>5398</v>
      </c>
      <c r="O4209" s="1474"/>
      <c r="P4209" s="1463" t="s">
        <v>2432</v>
      </c>
    </row>
    <row r="4210" hidden="1">
      <c r="A4210" s="1464">
        <v>4485.0</v>
      </c>
      <c r="B4210" s="1463" t="s">
        <v>7761</v>
      </c>
      <c r="C4210" s="1463" t="s">
        <v>7762</v>
      </c>
      <c r="D4210" s="1469">
        <v>45357.0</v>
      </c>
      <c r="E4210" s="1470" t="s">
        <v>7763</v>
      </c>
      <c r="F4210" s="1471">
        <v>9.55284263E8</v>
      </c>
      <c r="G4210" s="1471">
        <v>9.55284263E8</v>
      </c>
      <c r="H4210" s="1472" t="b">
        <v>0</v>
      </c>
      <c r="I4210" s="1468" t="s">
        <v>76</v>
      </c>
      <c r="J4210" s="1472" t="b">
        <v>0</v>
      </c>
      <c r="K4210" s="1468" t="s">
        <v>1204</v>
      </c>
      <c r="L4210" s="1471">
        <v>6.6839565594E10</v>
      </c>
      <c r="M4210" s="1463" t="s">
        <v>3363</v>
      </c>
      <c r="N4210" s="1463" t="s">
        <v>5398</v>
      </c>
      <c r="O4210" s="1463" t="s">
        <v>5398</v>
      </c>
      <c r="P4210" s="1463" t="s">
        <v>3363</v>
      </c>
    </row>
    <row r="4211">
      <c r="A4211" s="1464">
        <v>4486.0</v>
      </c>
      <c r="B4211" s="1463" t="s">
        <v>7765</v>
      </c>
      <c r="C4211" s="1463" t="s">
        <v>7766</v>
      </c>
      <c r="D4211" s="1469">
        <v>45359.0</v>
      </c>
      <c r="E4211" s="1470" t="s">
        <v>7767</v>
      </c>
      <c r="F4211" s="1471">
        <v>2.6539E7</v>
      </c>
      <c r="G4211" s="1471">
        <v>2.6539E7</v>
      </c>
      <c r="H4211" s="1472" t="b">
        <v>1</v>
      </c>
      <c r="I4211" s="1468" t="s">
        <v>76</v>
      </c>
      <c r="J4211" s="1472" t="b">
        <v>1</v>
      </c>
      <c r="K4211" s="1468" t="s">
        <v>1077</v>
      </c>
      <c r="L4211" s="1471">
        <v>6.6618258585E10</v>
      </c>
      <c r="M4211" s="1463" t="s">
        <v>2426</v>
      </c>
      <c r="O4211" s="1463" t="s">
        <v>4945</v>
      </c>
      <c r="P4211" s="1463" t="s">
        <v>2426</v>
      </c>
    </row>
    <row r="4212" hidden="1">
      <c r="A4212" s="1464">
        <v>4487.0</v>
      </c>
      <c r="B4212" s="1463" t="s">
        <v>20968</v>
      </c>
      <c r="C4212" s="1463" t="s">
        <v>20969</v>
      </c>
      <c r="D4212" s="1469">
        <v>45253.0</v>
      </c>
      <c r="E4212" s="1470" t="s">
        <v>20970</v>
      </c>
      <c r="F4212" s="1471">
        <v>2.6539E7</v>
      </c>
      <c r="G4212" s="1471">
        <v>2.6539E7</v>
      </c>
      <c r="H4212" s="1472" t="b">
        <v>0</v>
      </c>
      <c r="I4212" s="1468" t="s">
        <v>76</v>
      </c>
      <c r="J4212" s="1472" t="b">
        <v>0</v>
      </c>
      <c r="K4212" s="1468" t="s">
        <v>6480</v>
      </c>
      <c r="L4212" s="1471">
        <v>6.6647253923E10</v>
      </c>
      <c r="M4212" s="1463" t="s">
        <v>2426</v>
      </c>
      <c r="N4212" s="1463" t="s">
        <v>5065</v>
      </c>
      <c r="O4212" s="1463" t="s">
        <v>5093</v>
      </c>
      <c r="P4212" s="1463" t="s">
        <v>20971</v>
      </c>
    </row>
    <row r="4213" hidden="1">
      <c r="A4213" s="1464">
        <v>4488.0</v>
      </c>
      <c r="B4213" s="1463" t="s">
        <v>20972</v>
      </c>
      <c r="C4213" s="1463" t="s">
        <v>20972</v>
      </c>
      <c r="D4213" s="1469">
        <v>45366.0</v>
      </c>
      <c r="E4213" s="1470" t="s">
        <v>20973</v>
      </c>
      <c r="F4213" s="1471">
        <v>9.35550905E8</v>
      </c>
      <c r="G4213" s="1471">
        <v>9.35550905E8</v>
      </c>
      <c r="H4213" s="1472" t="b">
        <v>0</v>
      </c>
      <c r="I4213" s="1468" t="s">
        <v>76</v>
      </c>
      <c r="J4213" s="1472" t="b">
        <v>0</v>
      </c>
      <c r="K4213" s="1468" t="s">
        <v>4936</v>
      </c>
      <c r="L4213" s="1471">
        <v>6.6909921784E10</v>
      </c>
      <c r="M4213" s="1463" t="s">
        <v>2937</v>
      </c>
      <c r="N4213" s="1463" t="s">
        <v>6070</v>
      </c>
      <c r="O4213" s="1463" t="s">
        <v>6070</v>
      </c>
      <c r="P4213" s="1463" t="s">
        <v>15449</v>
      </c>
    </row>
    <row r="4214">
      <c r="A4214" s="1464">
        <v>4489.0</v>
      </c>
      <c r="B4214" s="1463" t="s">
        <v>7768</v>
      </c>
      <c r="C4214" s="1463" t="s">
        <v>7769</v>
      </c>
      <c r="D4214" s="1469">
        <v>45366.0</v>
      </c>
      <c r="E4214" s="1470" t="s">
        <v>7770</v>
      </c>
      <c r="F4214" s="1471">
        <v>9.93259996E8</v>
      </c>
      <c r="G4214" s="1471">
        <v>9.93259996E8</v>
      </c>
      <c r="H4214" s="1472" t="b">
        <v>1</v>
      </c>
      <c r="I4214" s="1468" t="s">
        <v>76</v>
      </c>
      <c r="J4214" s="1472" t="b">
        <v>1</v>
      </c>
      <c r="K4214" s="1468" t="s">
        <v>5010</v>
      </c>
      <c r="L4214" s="1471">
        <v>6.6836145662E10</v>
      </c>
      <c r="M4214" s="1463" t="s">
        <v>2432</v>
      </c>
      <c r="N4214" s="1474"/>
      <c r="O4214" s="1463" t="s">
        <v>5633</v>
      </c>
      <c r="P4214" s="1463" t="s">
        <v>2432</v>
      </c>
    </row>
    <row r="4215" hidden="1">
      <c r="A4215" s="1464">
        <v>4490.0</v>
      </c>
      <c r="B4215" s="1463" t="s">
        <v>20974</v>
      </c>
      <c r="C4215" s="1463" t="s">
        <v>20975</v>
      </c>
      <c r="D4215" s="1469">
        <v>45358.0</v>
      </c>
      <c r="E4215" s="1470" t="s">
        <v>20976</v>
      </c>
      <c r="F4215" s="1471">
        <v>8.12342065E8</v>
      </c>
      <c r="G4215" s="1471">
        <v>8.12342065E8</v>
      </c>
      <c r="H4215" s="1472" t="b">
        <v>0</v>
      </c>
      <c r="I4215" s="1468" t="s">
        <v>10234</v>
      </c>
      <c r="J4215" s="1472" t="b">
        <v>0</v>
      </c>
      <c r="K4215" s="1468" t="s">
        <v>4929</v>
      </c>
      <c r="L4215" s="1475">
        <v>6.69232E15</v>
      </c>
      <c r="M4215" s="1463" t="s">
        <v>2464</v>
      </c>
      <c r="N4215" s="1463" t="s">
        <v>10234</v>
      </c>
      <c r="O4215" s="1463" t="s">
        <v>10234</v>
      </c>
      <c r="P4215" s="1463" t="s">
        <v>2464</v>
      </c>
    </row>
    <row r="4216" hidden="1">
      <c r="A4216" s="1464">
        <v>4491.0</v>
      </c>
      <c r="B4216" s="1463" t="s">
        <v>20977</v>
      </c>
      <c r="C4216" s="1463" t="s">
        <v>20978</v>
      </c>
      <c r="D4216" s="1469">
        <v>45358.0</v>
      </c>
      <c r="E4216" s="1470" t="s">
        <v>20979</v>
      </c>
      <c r="F4216" s="1471">
        <v>8.12342067E8</v>
      </c>
      <c r="G4216" s="1471">
        <v>8.12342067E8</v>
      </c>
      <c r="H4216" s="1472" t="b">
        <v>0</v>
      </c>
      <c r="I4216" s="1468" t="s">
        <v>7273</v>
      </c>
      <c r="J4216" s="1472" t="b">
        <v>0</v>
      </c>
      <c r="K4216" s="1468" t="s">
        <v>4929</v>
      </c>
      <c r="L4216" s="1475">
        <v>6.69232E15</v>
      </c>
      <c r="M4216" s="1463" t="s">
        <v>2464</v>
      </c>
      <c r="N4216" s="1463" t="s">
        <v>7273</v>
      </c>
      <c r="O4216" s="1463" t="s">
        <v>7273</v>
      </c>
      <c r="P4216" s="1463" t="s">
        <v>2464</v>
      </c>
    </row>
    <row r="4217" hidden="1">
      <c r="A4217" s="1464">
        <v>4492.0</v>
      </c>
      <c r="B4217" s="1463" t="s">
        <v>20980</v>
      </c>
      <c r="C4217" s="1463" t="s">
        <v>20981</v>
      </c>
      <c r="D4217" s="1469">
        <v>45358.0</v>
      </c>
      <c r="E4217" s="1470" t="s">
        <v>20982</v>
      </c>
      <c r="F4217" s="1471">
        <v>8.12342074E8</v>
      </c>
      <c r="G4217" s="1471">
        <v>8.12342074E8</v>
      </c>
      <c r="H4217" s="1472" t="b">
        <v>0</v>
      </c>
      <c r="I4217" s="1468" t="s">
        <v>6244</v>
      </c>
      <c r="J4217" s="1472" t="b">
        <v>0</v>
      </c>
      <c r="K4217" s="1468" t="s">
        <v>4929</v>
      </c>
      <c r="L4217" s="1475">
        <v>6.69232E15</v>
      </c>
      <c r="M4217" s="1463" t="s">
        <v>2464</v>
      </c>
      <c r="N4217" s="1463" t="s">
        <v>6244</v>
      </c>
      <c r="O4217" s="1463" t="s">
        <v>6244</v>
      </c>
      <c r="P4217" s="1463" t="s">
        <v>2464</v>
      </c>
    </row>
    <row r="4218" hidden="1">
      <c r="A4218" s="1464">
        <v>4493.0</v>
      </c>
      <c r="B4218" s="1463" t="s">
        <v>20983</v>
      </c>
      <c r="C4218" s="1463" t="s">
        <v>20984</v>
      </c>
      <c r="D4218" s="1469">
        <v>45366.0</v>
      </c>
      <c r="E4218" s="1470" t="s">
        <v>20985</v>
      </c>
      <c r="F4218" s="1471">
        <v>8.46537999E8</v>
      </c>
      <c r="G4218" s="1471">
        <v>8.46537999E8</v>
      </c>
      <c r="H4218" s="1472" t="b">
        <v>0</v>
      </c>
      <c r="I4218" s="1468" t="s">
        <v>76</v>
      </c>
      <c r="J4218" s="1472" t="b">
        <v>0</v>
      </c>
      <c r="K4218" s="1468" t="s">
        <v>5142</v>
      </c>
      <c r="L4218" s="1471">
        <v>6.620964333E9</v>
      </c>
      <c r="M4218" s="1463" t="s">
        <v>2659</v>
      </c>
      <c r="N4218" s="1463" t="s">
        <v>9736</v>
      </c>
      <c r="O4218" s="1463" t="s">
        <v>5510</v>
      </c>
      <c r="P4218" s="1463" t="s">
        <v>2659</v>
      </c>
    </row>
    <row r="4219" hidden="1">
      <c r="A4219" s="1464">
        <v>4494.0</v>
      </c>
      <c r="B4219" s="1463" t="s">
        <v>20986</v>
      </c>
      <c r="C4219" s="1463" t="s">
        <v>20986</v>
      </c>
      <c r="D4219" s="1469">
        <v>45366.0</v>
      </c>
      <c r="E4219" s="1470" t="s">
        <v>20987</v>
      </c>
      <c r="F4219" s="1471">
        <v>2.2066999E7</v>
      </c>
      <c r="G4219" s="1471">
        <v>2.2066999E7</v>
      </c>
      <c r="H4219" s="1472" t="b">
        <v>0</v>
      </c>
      <c r="I4219" s="1468" t="s">
        <v>76</v>
      </c>
      <c r="J4219" s="1472" t="b">
        <v>0</v>
      </c>
      <c r="K4219" s="1468" t="s">
        <v>4936</v>
      </c>
      <c r="L4219" s="1471">
        <v>6.6909921784E10</v>
      </c>
      <c r="M4219" s="1463" t="s">
        <v>2437</v>
      </c>
      <c r="N4219" s="1463" t="s">
        <v>8018</v>
      </c>
      <c r="O4219" s="1463" t="s">
        <v>8018</v>
      </c>
      <c r="P4219" s="1463" t="s">
        <v>2437</v>
      </c>
    </row>
    <row r="4220">
      <c r="A4220" s="1464">
        <v>4495.0</v>
      </c>
      <c r="B4220" s="1463" t="s">
        <v>7771</v>
      </c>
      <c r="C4220" s="1463" t="s">
        <v>7772</v>
      </c>
      <c r="D4220" s="1469">
        <v>45366.0</v>
      </c>
      <c r="E4220" s="1470" t="s">
        <v>7773</v>
      </c>
      <c r="F4220" s="1471">
        <v>9.2572695E8</v>
      </c>
      <c r="G4220" s="1471">
        <v>9.2572695E8</v>
      </c>
      <c r="H4220" s="1472" t="b">
        <v>1</v>
      </c>
      <c r="I4220" s="1468" t="s">
        <v>76</v>
      </c>
      <c r="J4220" s="1472" t="b">
        <v>1</v>
      </c>
      <c r="K4220" s="1468" t="s">
        <v>4936</v>
      </c>
      <c r="L4220" s="1471">
        <v>6.6909921784E10</v>
      </c>
      <c r="M4220" s="1463" t="s">
        <v>2426</v>
      </c>
      <c r="N4220" s="1463" t="s">
        <v>4930</v>
      </c>
      <c r="O4220" s="1463" t="s">
        <v>4931</v>
      </c>
      <c r="P4220" s="1463" t="s">
        <v>5024</v>
      </c>
    </row>
    <row r="4221">
      <c r="A4221" s="1464">
        <v>4496.0</v>
      </c>
      <c r="B4221" s="1463" t="s">
        <v>87</v>
      </c>
      <c r="C4221" s="1463" t="s">
        <v>87</v>
      </c>
      <c r="D4221" s="1469">
        <v>45363.0</v>
      </c>
      <c r="E4221" s="1470" t="s">
        <v>7774</v>
      </c>
      <c r="F4221" s="1471">
        <v>2.0047174E7</v>
      </c>
      <c r="G4221" s="1471">
        <v>9.17045724E8</v>
      </c>
      <c r="H4221" s="1472" t="b">
        <v>1</v>
      </c>
      <c r="I4221" s="1468" t="s">
        <v>76</v>
      </c>
      <c r="J4221" s="1472" t="b">
        <v>1</v>
      </c>
      <c r="K4221" s="1468" t="s">
        <v>4940</v>
      </c>
      <c r="L4221" s="1471">
        <v>6.68193916E10</v>
      </c>
      <c r="M4221" s="1463" t="s">
        <v>2437</v>
      </c>
      <c r="N4221" s="1463" t="s">
        <v>6679</v>
      </c>
      <c r="O4221" s="1463" t="s">
        <v>6679</v>
      </c>
      <c r="P4221" s="1463" t="s">
        <v>4980</v>
      </c>
    </row>
    <row r="4222" hidden="1">
      <c r="A4222" s="1464">
        <v>4497.0</v>
      </c>
      <c r="B4222" s="1463" t="s">
        <v>20988</v>
      </c>
      <c r="C4222" s="1463" t="s">
        <v>20988</v>
      </c>
      <c r="D4222" s="1469">
        <v>45376.0</v>
      </c>
      <c r="E4222" s="1470" t="s">
        <v>20989</v>
      </c>
      <c r="F4222" s="1471">
        <v>6.55296444E8</v>
      </c>
      <c r="G4222" s="1471">
        <v>6.55296444E8</v>
      </c>
      <c r="H4222" s="1472" t="b">
        <v>0</v>
      </c>
      <c r="I4222" s="1468" t="s">
        <v>76</v>
      </c>
      <c r="J4222" s="1472" t="b">
        <v>0</v>
      </c>
      <c r="K4222" s="1468" t="s">
        <v>11466</v>
      </c>
      <c r="L4222" s="1471">
        <v>6.6890581818E10</v>
      </c>
      <c r="M4222" s="1463" t="s">
        <v>2432</v>
      </c>
      <c r="N4222" s="1463" t="s">
        <v>5019</v>
      </c>
      <c r="O4222" s="1463" t="s">
        <v>5019</v>
      </c>
      <c r="P4222" s="1463" t="s">
        <v>2432</v>
      </c>
    </row>
    <row r="4223" hidden="1">
      <c r="A4223" s="1464">
        <v>4498.0</v>
      </c>
      <c r="B4223" s="1463" t="s">
        <v>20990</v>
      </c>
      <c r="C4223" s="1463" t="s">
        <v>20990</v>
      </c>
      <c r="D4223" s="1469">
        <v>45376.0</v>
      </c>
      <c r="E4223" s="1470" t="s">
        <v>20991</v>
      </c>
      <c r="F4223" s="1468">
        <v>8.52368686E8</v>
      </c>
      <c r="G4223" s="1471">
        <v>8.52368686E8</v>
      </c>
      <c r="H4223" s="1472" t="b">
        <v>0</v>
      </c>
      <c r="I4223" s="1468" t="s">
        <v>76</v>
      </c>
      <c r="J4223" s="1472" t="b">
        <v>0</v>
      </c>
      <c r="K4223" s="1468" t="s">
        <v>11466</v>
      </c>
      <c r="L4223" s="1471">
        <v>6.6890581818E10</v>
      </c>
      <c r="M4223" s="1463" t="s">
        <v>2432</v>
      </c>
      <c r="N4223" s="1463" t="s">
        <v>4998</v>
      </c>
      <c r="O4223" s="1463" t="s">
        <v>5192</v>
      </c>
      <c r="P4223" s="1463" t="s">
        <v>2432</v>
      </c>
    </row>
    <row r="4224">
      <c r="A4224" s="1464">
        <v>4499.0</v>
      </c>
      <c r="B4224" s="1463" t="s">
        <v>7775</v>
      </c>
      <c r="C4224" s="1463" t="s">
        <v>7776</v>
      </c>
      <c r="D4224" s="1469">
        <v>45365.0</v>
      </c>
      <c r="E4224" s="1470" t="s">
        <v>7777</v>
      </c>
      <c r="F4224" s="1471">
        <v>8.09912777E8</v>
      </c>
      <c r="G4224" s="1471">
        <v>8.09912777E8</v>
      </c>
      <c r="H4224" s="1472" t="b">
        <v>1</v>
      </c>
      <c r="I4224" s="1468" t="s">
        <v>76</v>
      </c>
      <c r="J4224" s="1472" t="b">
        <v>1</v>
      </c>
      <c r="K4224" s="1468" t="s">
        <v>1077</v>
      </c>
      <c r="L4224" s="1471">
        <v>6.6618258585E10</v>
      </c>
      <c r="M4224" s="1463" t="s">
        <v>2426</v>
      </c>
      <c r="N4224" s="1463" t="s">
        <v>5284</v>
      </c>
      <c r="O4224" s="1463" t="s">
        <v>5126</v>
      </c>
      <c r="P4224" s="1463" t="s">
        <v>2426</v>
      </c>
    </row>
    <row r="4225">
      <c r="A4225" s="1464">
        <v>4500.0</v>
      </c>
      <c r="B4225" s="1463" t="s">
        <v>7778</v>
      </c>
      <c r="C4225" s="1463" t="s">
        <v>7779</v>
      </c>
      <c r="D4225" s="1469">
        <v>45366.0</v>
      </c>
      <c r="E4225" s="1470" t="s">
        <v>7780</v>
      </c>
      <c r="F4225" s="1471">
        <v>6.28983244E8</v>
      </c>
      <c r="G4225" s="1471">
        <v>6.28983244E8</v>
      </c>
      <c r="H4225" s="1472" t="b">
        <v>1</v>
      </c>
      <c r="I4225" s="1468" t="s">
        <v>76</v>
      </c>
      <c r="J4225" s="1472" t="b">
        <v>1</v>
      </c>
      <c r="K4225" s="1468" t="s">
        <v>1204</v>
      </c>
      <c r="L4225" s="1471">
        <v>6.6839565594E10</v>
      </c>
      <c r="M4225" s="1463" t="s">
        <v>2432</v>
      </c>
      <c r="N4225" s="1463" t="s">
        <v>5143</v>
      </c>
      <c r="O4225" s="1463" t="s">
        <v>4960</v>
      </c>
      <c r="P4225" s="1463" t="s">
        <v>2432</v>
      </c>
    </row>
    <row r="4226" hidden="1">
      <c r="A4226" s="1464">
        <v>4501.0</v>
      </c>
      <c r="B4226" s="1463" t="s">
        <v>20992</v>
      </c>
      <c r="C4226" s="1463" t="s">
        <v>20992</v>
      </c>
      <c r="D4226" s="1469">
        <v>45366.0</v>
      </c>
      <c r="E4226" s="1470" t="s">
        <v>20993</v>
      </c>
      <c r="F4226" s="1471">
        <v>2.2066999E7</v>
      </c>
      <c r="G4226" s="1471">
        <v>2.2066999E7</v>
      </c>
      <c r="H4226" s="1472" t="b">
        <v>0</v>
      </c>
      <c r="I4226" s="1468" t="s">
        <v>76</v>
      </c>
      <c r="J4226" s="1472" t="b">
        <v>0</v>
      </c>
      <c r="K4226" s="1468" t="s">
        <v>4936</v>
      </c>
      <c r="L4226" s="1471">
        <v>6.6909921784E10</v>
      </c>
      <c r="M4226" s="1463" t="s">
        <v>2464</v>
      </c>
      <c r="N4226" s="1463" t="s">
        <v>8018</v>
      </c>
      <c r="O4226" s="1463" t="s">
        <v>20994</v>
      </c>
      <c r="P4226" s="1463" t="s">
        <v>2464</v>
      </c>
    </row>
    <row r="4227" hidden="1">
      <c r="A4227" s="1464">
        <v>4502.0</v>
      </c>
      <c r="B4227" s="1463" t="s">
        <v>1255</v>
      </c>
      <c r="C4227" s="1463" t="s">
        <v>1255</v>
      </c>
      <c r="D4227" s="1469">
        <v>45366.0</v>
      </c>
      <c r="E4227" s="1470" t="s">
        <v>20995</v>
      </c>
      <c r="F4227" s="1471">
        <v>9.22811818E8</v>
      </c>
      <c r="G4227" s="1468" t="s">
        <v>5035</v>
      </c>
      <c r="H4227" s="1472" t="b">
        <v>0</v>
      </c>
      <c r="I4227" s="1468" t="s">
        <v>76</v>
      </c>
      <c r="J4227" s="1472" t="b">
        <v>1</v>
      </c>
      <c r="K4227" s="1468" t="s">
        <v>5036</v>
      </c>
      <c r="L4227" s="1471">
        <v>6.6839163158E10</v>
      </c>
      <c r="M4227" s="1463" t="s">
        <v>2426</v>
      </c>
      <c r="O4227" s="1474"/>
      <c r="P4227" s="1463" t="s">
        <v>2426</v>
      </c>
    </row>
    <row r="4228">
      <c r="A4228" s="1464">
        <v>4503.0</v>
      </c>
      <c r="B4228" s="1463" t="s">
        <v>128</v>
      </c>
      <c r="C4228" s="1463" t="s">
        <v>128</v>
      </c>
      <c r="D4228" s="1469">
        <v>45366.0</v>
      </c>
      <c r="E4228" s="1470" t="s">
        <v>7782</v>
      </c>
      <c r="F4228" s="1471">
        <v>9.22811818E8</v>
      </c>
      <c r="G4228" s="1468" t="s">
        <v>5035</v>
      </c>
      <c r="H4228" s="1472" t="b">
        <v>1</v>
      </c>
      <c r="I4228" s="1468" t="s">
        <v>76</v>
      </c>
      <c r="J4228" s="1472" t="b">
        <v>1</v>
      </c>
      <c r="K4228" s="1468" t="s">
        <v>5036</v>
      </c>
      <c r="L4228" s="1471">
        <v>6.6839163158E10</v>
      </c>
      <c r="M4228" s="1463" t="s">
        <v>2464</v>
      </c>
      <c r="N4228" s="1463" t="s">
        <v>6093</v>
      </c>
      <c r="O4228" s="1463" t="s">
        <v>6093</v>
      </c>
      <c r="P4228" s="1463" t="s">
        <v>2464</v>
      </c>
    </row>
    <row r="4229" hidden="1">
      <c r="A4229" s="1464">
        <v>4504.0</v>
      </c>
      <c r="B4229" s="1463" t="s">
        <v>20996</v>
      </c>
      <c r="C4229" s="1463" t="s">
        <v>20997</v>
      </c>
      <c r="D4229" s="1469">
        <v>44944.0</v>
      </c>
      <c r="E4229" s="1470" t="s">
        <v>20998</v>
      </c>
      <c r="F4229" s="1471">
        <v>8.93636262E8</v>
      </c>
      <c r="G4229" s="1471">
        <v>8.93636262E8</v>
      </c>
      <c r="H4229" s="1472" t="b">
        <v>0</v>
      </c>
      <c r="I4229" s="1468" t="s">
        <v>76</v>
      </c>
      <c r="J4229" s="1472" t="b">
        <v>0</v>
      </c>
      <c r="K4229" s="1468" t="s">
        <v>6347</v>
      </c>
      <c r="L4229" s="1471">
        <v>6.6925624451E10</v>
      </c>
      <c r="M4229" s="1463" t="s">
        <v>2432</v>
      </c>
      <c r="N4229" s="1463" t="s">
        <v>4951</v>
      </c>
      <c r="O4229" s="1474"/>
      <c r="P4229" s="1463" t="s">
        <v>2432</v>
      </c>
    </row>
    <row r="4230" hidden="1">
      <c r="A4230" s="1464">
        <v>4505.0</v>
      </c>
      <c r="B4230" s="1463" t="s">
        <v>14210</v>
      </c>
      <c r="C4230" s="1463" t="s">
        <v>14210</v>
      </c>
      <c r="D4230" s="1469">
        <v>45257.0</v>
      </c>
      <c r="E4230" s="1470" t="s">
        <v>20999</v>
      </c>
      <c r="F4230" s="1471">
        <v>9.35939777E8</v>
      </c>
      <c r="G4230" s="1471">
        <v>9.35939777E8</v>
      </c>
      <c r="H4230" s="1472" t="b">
        <v>0</v>
      </c>
      <c r="I4230" s="1468" t="s">
        <v>76</v>
      </c>
      <c r="J4230" s="1472" t="b">
        <v>0</v>
      </c>
      <c r="K4230" s="1468" t="s">
        <v>6347</v>
      </c>
      <c r="L4230" s="1471">
        <v>6.6925624451E10</v>
      </c>
      <c r="M4230" s="1463" t="s">
        <v>2432</v>
      </c>
      <c r="N4230" s="1463" t="s">
        <v>5428</v>
      </c>
      <c r="O4230" s="1474"/>
      <c r="P4230" s="1463" t="s">
        <v>2432</v>
      </c>
    </row>
    <row r="4231">
      <c r="A4231" s="1464">
        <v>4506.0</v>
      </c>
      <c r="B4231" s="1463" t="s">
        <v>7783</v>
      </c>
      <c r="C4231" s="1463" t="s">
        <v>7783</v>
      </c>
      <c r="D4231" s="1469">
        <v>45370.0</v>
      </c>
      <c r="E4231" s="1470" t="s">
        <v>7784</v>
      </c>
      <c r="F4231" s="1471">
        <v>9.62462493E8</v>
      </c>
      <c r="G4231" s="1471">
        <v>9.62462493E8</v>
      </c>
      <c r="H4231" s="1472" t="b">
        <v>1</v>
      </c>
      <c r="I4231" s="1468" t="s">
        <v>76</v>
      </c>
      <c r="J4231" s="1472" t="b">
        <v>1</v>
      </c>
      <c r="K4231" s="1468" t="s">
        <v>4936</v>
      </c>
      <c r="L4231" s="1471">
        <v>6.6909921784E10</v>
      </c>
      <c r="M4231" s="1463" t="s">
        <v>2432</v>
      </c>
      <c r="N4231" s="1463" t="s">
        <v>5113</v>
      </c>
      <c r="O4231" s="1463" t="s">
        <v>5113</v>
      </c>
      <c r="P4231" s="1463" t="s">
        <v>2432</v>
      </c>
    </row>
    <row r="4232" hidden="1">
      <c r="A4232" s="1464">
        <v>4507.0</v>
      </c>
      <c r="B4232" s="1463" t="s">
        <v>21000</v>
      </c>
      <c r="C4232" s="1463" t="s">
        <v>21001</v>
      </c>
      <c r="D4232" s="1469">
        <v>45371.0</v>
      </c>
      <c r="E4232" s="1470" t="s">
        <v>21002</v>
      </c>
      <c r="F4232" s="1471">
        <v>9.43101006E8</v>
      </c>
      <c r="G4232" s="1471">
        <v>9.43101006E8</v>
      </c>
      <c r="H4232" s="1472" t="b">
        <v>0</v>
      </c>
      <c r="I4232" s="1468" t="s">
        <v>76</v>
      </c>
      <c r="J4232" s="1472" t="b">
        <v>0</v>
      </c>
      <c r="K4232" s="1468" t="s">
        <v>5142</v>
      </c>
      <c r="L4232" s="1471">
        <v>6.620964333E9</v>
      </c>
      <c r="M4232" s="1463" t="s">
        <v>2464</v>
      </c>
      <c r="N4232" s="1463" t="s">
        <v>7689</v>
      </c>
      <c r="O4232" s="1463" t="s">
        <v>7689</v>
      </c>
      <c r="P4232" s="1463" t="s">
        <v>5155</v>
      </c>
    </row>
    <row r="4233">
      <c r="A4233" s="1464">
        <v>4508.0</v>
      </c>
      <c r="B4233" s="1463" t="s">
        <v>7786</v>
      </c>
      <c r="C4233" s="1463" t="s">
        <v>7787</v>
      </c>
      <c r="D4233" s="1469">
        <v>45373.0</v>
      </c>
      <c r="E4233" s="1470" t="s">
        <v>7788</v>
      </c>
      <c r="F4233" s="1471">
        <v>8.63696451E8</v>
      </c>
      <c r="G4233" s="1471">
        <v>8.63696451E8</v>
      </c>
      <c r="H4233" s="1472" t="b">
        <v>1</v>
      </c>
      <c r="I4233" s="1468" t="s">
        <v>76</v>
      </c>
      <c r="J4233" s="1472" t="b">
        <v>1</v>
      </c>
      <c r="K4233" s="1468" t="s">
        <v>1204</v>
      </c>
      <c r="L4233" s="1471">
        <v>6.6839565594E10</v>
      </c>
      <c r="M4233" s="1463" t="s">
        <v>2426</v>
      </c>
      <c r="O4233" s="1463" t="s">
        <v>5061</v>
      </c>
      <c r="P4233" s="1463" t="s">
        <v>2426</v>
      </c>
    </row>
    <row r="4234" hidden="1">
      <c r="A4234" s="1464">
        <v>4509.0</v>
      </c>
      <c r="B4234" s="1463" t="s">
        <v>3520</v>
      </c>
      <c r="C4234" s="1463" t="s">
        <v>3520</v>
      </c>
      <c r="D4234" s="1469">
        <v>45372.0</v>
      </c>
      <c r="E4234" s="1470" t="s">
        <v>7789</v>
      </c>
      <c r="F4234" s="1471">
        <v>2.4815227E7</v>
      </c>
      <c r="G4234" s="1471">
        <v>2.4815227E7</v>
      </c>
      <c r="H4234" s="1472" t="b">
        <v>0</v>
      </c>
      <c r="I4234" s="1468" t="s">
        <v>76</v>
      </c>
      <c r="J4234" s="1472" t="b">
        <v>0</v>
      </c>
      <c r="K4234" s="1468" t="s">
        <v>4929</v>
      </c>
      <c r="L4234" s="1475">
        <v>6.69232E15</v>
      </c>
      <c r="M4234" s="1463" t="s">
        <v>2464</v>
      </c>
      <c r="N4234" s="1463" t="s">
        <v>5633</v>
      </c>
      <c r="O4234" s="1463" t="s">
        <v>6702</v>
      </c>
      <c r="P4234" s="1463" t="s">
        <v>2464</v>
      </c>
    </row>
    <row r="4235" hidden="1">
      <c r="A4235" s="1464">
        <v>4510.0</v>
      </c>
      <c r="B4235" s="1463" t="s">
        <v>21003</v>
      </c>
      <c r="C4235" s="1463" t="s">
        <v>21003</v>
      </c>
      <c r="D4235" s="1469">
        <v>45376.0</v>
      </c>
      <c r="E4235" s="1470" t="s">
        <v>21004</v>
      </c>
      <c r="F4235" s="1471">
        <v>8.29730275E8</v>
      </c>
      <c r="G4235" s="1471">
        <v>8.69969669E8</v>
      </c>
      <c r="H4235" s="1472" t="b">
        <v>0</v>
      </c>
      <c r="I4235" s="1468" t="s">
        <v>76</v>
      </c>
      <c r="J4235" s="1472" t="b">
        <v>0</v>
      </c>
      <c r="K4235" s="1468" t="s">
        <v>8739</v>
      </c>
      <c r="L4235" s="1471">
        <v>6.6925624451E10</v>
      </c>
      <c r="M4235" s="1463" t="s">
        <v>2571</v>
      </c>
      <c r="N4235" s="1463" t="s">
        <v>5249</v>
      </c>
      <c r="O4235" s="1463" t="s">
        <v>4931</v>
      </c>
      <c r="P4235" s="1463" t="s">
        <v>2571</v>
      </c>
    </row>
    <row r="4236">
      <c r="A4236" s="1464">
        <v>4511.0</v>
      </c>
      <c r="B4236" s="1463" t="s">
        <v>104</v>
      </c>
      <c r="C4236" s="1463" t="s">
        <v>104</v>
      </c>
      <c r="D4236" s="1469">
        <v>45373.0</v>
      </c>
      <c r="E4236" s="1470" t="s">
        <v>7790</v>
      </c>
      <c r="F4236" s="1471">
        <v>2.4815227E7</v>
      </c>
      <c r="G4236" s="1471">
        <v>2.4815227E7</v>
      </c>
      <c r="H4236" s="1472" t="b">
        <v>1</v>
      </c>
      <c r="I4236" s="1468" t="s">
        <v>76</v>
      </c>
      <c r="J4236" s="1472" t="b">
        <v>1</v>
      </c>
      <c r="K4236" s="1468" t="s">
        <v>4929</v>
      </c>
      <c r="L4236" s="1475">
        <v>6.69232E15</v>
      </c>
      <c r="M4236" s="1463" t="s">
        <v>2937</v>
      </c>
      <c r="N4236" s="1463" t="s">
        <v>6164</v>
      </c>
      <c r="O4236" s="1463" t="s">
        <v>5052</v>
      </c>
      <c r="P4236" s="1463" t="s">
        <v>6706</v>
      </c>
    </row>
    <row r="4237">
      <c r="A4237" s="1464">
        <v>4512.0</v>
      </c>
      <c r="B4237" s="1463" t="s">
        <v>7791</v>
      </c>
      <c r="C4237" s="1463" t="s">
        <v>7792</v>
      </c>
      <c r="D4237" s="1469">
        <v>45372.0</v>
      </c>
      <c r="E4237" s="1470" t="s">
        <v>7793</v>
      </c>
      <c r="F4237" s="1471">
        <v>2.0791189E7</v>
      </c>
      <c r="G4237" s="1471">
        <v>2.0791189E7</v>
      </c>
      <c r="H4237" s="1472" t="b">
        <v>1</v>
      </c>
      <c r="I4237" s="1468" t="s">
        <v>76</v>
      </c>
      <c r="J4237" s="1472" t="b">
        <v>1</v>
      </c>
      <c r="K4237" s="1468" t="s">
        <v>1077</v>
      </c>
      <c r="L4237" s="1471">
        <v>6.6618258585E10</v>
      </c>
      <c r="M4237" s="1463" t="s">
        <v>3238</v>
      </c>
      <c r="N4237" s="1463" t="s">
        <v>4951</v>
      </c>
      <c r="O4237" s="1463" t="s">
        <v>6710</v>
      </c>
      <c r="P4237" s="1463" t="s">
        <v>5395</v>
      </c>
    </row>
    <row r="4238" hidden="1">
      <c r="A4238" s="1464">
        <v>4513.0</v>
      </c>
      <c r="B4238" s="1463" t="s">
        <v>21005</v>
      </c>
      <c r="C4238" s="1463" t="s">
        <v>21006</v>
      </c>
      <c r="D4238" s="1469">
        <v>45372.0</v>
      </c>
      <c r="E4238" s="1470" t="s">
        <v>21007</v>
      </c>
      <c r="F4238" s="1471">
        <v>8.13579555E8</v>
      </c>
      <c r="G4238" s="1471">
        <v>8.13579555E8</v>
      </c>
      <c r="H4238" s="1472" t="b">
        <v>0</v>
      </c>
      <c r="I4238" s="1468" t="s">
        <v>76</v>
      </c>
      <c r="J4238" s="1472" t="b">
        <v>0</v>
      </c>
      <c r="K4238" s="1468" t="s">
        <v>5142</v>
      </c>
      <c r="L4238" s="1471">
        <v>6.620964333E9</v>
      </c>
      <c r="M4238" s="1463" t="s">
        <v>2432</v>
      </c>
      <c r="N4238" s="1463" t="s">
        <v>5510</v>
      </c>
      <c r="O4238" s="1463" t="s">
        <v>5510</v>
      </c>
      <c r="P4238" s="1463" t="s">
        <v>2432</v>
      </c>
    </row>
    <row r="4239">
      <c r="A4239" s="1464">
        <v>4514.0</v>
      </c>
      <c r="B4239" s="1463" t="s">
        <v>7794</v>
      </c>
      <c r="C4239" s="1463" t="s">
        <v>7795</v>
      </c>
      <c r="D4239" s="1469">
        <v>45379.0</v>
      </c>
      <c r="E4239" s="1470" t="s">
        <v>7796</v>
      </c>
      <c r="F4239" s="1471">
        <v>8.29997797E8</v>
      </c>
      <c r="G4239" s="1471">
        <v>8.29997797E8</v>
      </c>
      <c r="H4239" s="1472" t="b">
        <v>1</v>
      </c>
      <c r="I4239" s="1468" t="s">
        <v>76</v>
      </c>
      <c r="J4239" s="1472" t="b">
        <v>1</v>
      </c>
      <c r="K4239" s="1468" t="s">
        <v>1204</v>
      </c>
      <c r="L4239" s="1471">
        <v>6.6839565594E10</v>
      </c>
      <c r="M4239" s="1463" t="s">
        <v>2426</v>
      </c>
      <c r="N4239" s="1463" t="s">
        <v>5065</v>
      </c>
      <c r="O4239" s="1463" t="s">
        <v>5065</v>
      </c>
      <c r="P4239" s="1463" t="s">
        <v>6713</v>
      </c>
    </row>
    <row r="4240">
      <c r="A4240" s="1464">
        <v>4515.0</v>
      </c>
      <c r="B4240" s="1463" t="s">
        <v>7797</v>
      </c>
      <c r="C4240" s="1463" t="s">
        <v>7798</v>
      </c>
      <c r="D4240" s="1469">
        <v>45379.0</v>
      </c>
      <c r="E4240" s="1470" t="s">
        <v>7799</v>
      </c>
      <c r="F4240" s="1471">
        <v>9.97787877E8</v>
      </c>
      <c r="G4240" s="1471">
        <v>9.97787877E8</v>
      </c>
      <c r="H4240" s="1472" t="b">
        <v>1</v>
      </c>
      <c r="I4240" s="1468" t="s">
        <v>76</v>
      </c>
      <c r="J4240" s="1472" t="b">
        <v>1</v>
      </c>
      <c r="K4240" s="1468" t="s">
        <v>1204</v>
      </c>
      <c r="L4240" s="1471">
        <v>6.6839565594E10</v>
      </c>
      <c r="M4240" s="1463" t="s">
        <v>2440</v>
      </c>
      <c r="N4240" s="1463" t="s">
        <v>5077</v>
      </c>
      <c r="O4240" s="1463" t="s">
        <v>5041</v>
      </c>
      <c r="P4240" s="1463" t="s">
        <v>6062</v>
      </c>
    </row>
    <row r="4241">
      <c r="A4241" s="1464">
        <v>4516.0</v>
      </c>
      <c r="B4241" s="1463" t="s">
        <v>7800</v>
      </c>
      <c r="C4241" s="1463" t="s">
        <v>7800</v>
      </c>
      <c r="D4241" s="1469">
        <v>45376.0</v>
      </c>
      <c r="E4241" s="1470" t="s">
        <v>7801</v>
      </c>
      <c r="F4241" s="1471">
        <v>9.35917942E8</v>
      </c>
      <c r="G4241" s="1471">
        <v>9.35917942E8</v>
      </c>
      <c r="H4241" s="1472" t="b">
        <v>1</v>
      </c>
      <c r="I4241" s="1468" t="s">
        <v>76</v>
      </c>
      <c r="J4241" s="1472" t="b">
        <v>1</v>
      </c>
      <c r="K4241" s="1468" t="s">
        <v>5142</v>
      </c>
      <c r="L4241" s="1471">
        <v>6.620964333E9</v>
      </c>
      <c r="M4241" s="1463" t="s">
        <v>2432</v>
      </c>
      <c r="N4241" s="1463" t="s">
        <v>5196</v>
      </c>
      <c r="O4241" s="1463" t="s">
        <v>5196</v>
      </c>
      <c r="P4241" s="1463" t="s">
        <v>6721</v>
      </c>
    </row>
    <row r="4242">
      <c r="A4242" s="1464">
        <v>4517.0</v>
      </c>
      <c r="B4242" s="1463" t="s">
        <v>7802</v>
      </c>
      <c r="C4242" s="1463" t="s">
        <v>7803</v>
      </c>
      <c r="D4242" s="1469">
        <v>45373.0</v>
      </c>
      <c r="E4242" s="1470" t="s">
        <v>7804</v>
      </c>
      <c r="F4242" s="1471">
        <v>6.55129754E8</v>
      </c>
      <c r="G4242" s="1471">
        <v>6.55129754E8</v>
      </c>
      <c r="H4242" s="1472" t="b">
        <v>1</v>
      </c>
      <c r="I4242" s="1468" t="s">
        <v>76</v>
      </c>
      <c r="J4242" s="1472" t="b">
        <v>1</v>
      </c>
      <c r="K4242" s="1468" t="s">
        <v>4929</v>
      </c>
      <c r="L4242" s="1475">
        <v>6.69232E15</v>
      </c>
      <c r="M4242" s="1463" t="s">
        <v>2426</v>
      </c>
      <c r="N4242" s="1463" t="s">
        <v>5300</v>
      </c>
      <c r="O4242" s="1463" t="s">
        <v>4945</v>
      </c>
      <c r="P4242" s="1463" t="s">
        <v>2426</v>
      </c>
    </row>
    <row r="4243">
      <c r="A4243" s="1464">
        <v>4518.0</v>
      </c>
      <c r="B4243" s="1463" t="s">
        <v>7805</v>
      </c>
      <c r="C4243" s="1463" t="s">
        <v>7806</v>
      </c>
      <c r="D4243" s="1469">
        <v>45376.0</v>
      </c>
      <c r="E4243" s="1470" t="s">
        <v>7807</v>
      </c>
      <c r="F4243" s="1471">
        <v>2.2009009E7</v>
      </c>
      <c r="G4243" s="1471">
        <v>2.2009009E7</v>
      </c>
      <c r="H4243" s="1472" t="b">
        <v>1</v>
      </c>
      <c r="I4243" s="1468" t="s">
        <v>76</v>
      </c>
      <c r="J4243" s="1472" t="b">
        <v>1</v>
      </c>
      <c r="K4243" s="1468" t="s">
        <v>4936</v>
      </c>
      <c r="L4243" s="1471">
        <v>6.6909921784E10</v>
      </c>
      <c r="M4243" s="1463" t="s">
        <v>2432</v>
      </c>
      <c r="N4243" s="1463" t="s">
        <v>5172</v>
      </c>
      <c r="O4243" s="1463" t="s">
        <v>5510</v>
      </c>
      <c r="P4243" s="1463" t="s">
        <v>2432</v>
      </c>
    </row>
    <row r="4244">
      <c r="A4244" s="1464">
        <v>4519.0</v>
      </c>
      <c r="B4244" s="1463" t="s">
        <v>7808</v>
      </c>
      <c r="C4244" s="1463" t="s">
        <v>7809</v>
      </c>
      <c r="D4244" s="1469">
        <v>45376.0</v>
      </c>
      <c r="E4244" s="1470" t="s">
        <v>7810</v>
      </c>
      <c r="F4244" s="1471">
        <v>2.2009009E7</v>
      </c>
      <c r="G4244" s="1471">
        <v>2.2009009E7</v>
      </c>
      <c r="H4244" s="1472" t="b">
        <v>1</v>
      </c>
      <c r="I4244" s="1468" t="s">
        <v>76</v>
      </c>
      <c r="J4244" s="1472" t="b">
        <v>1</v>
      </c>
      <c r="K4244" s="1468" t="s">
        <v>4936</v>
      </c>
      <c r="L4244" s="1471">
        <v>6.6909921784E10</v>
      </c>
      <c r="M4244" s="1463" t="s">
        <v>2464</v>
      </c>
      <c r="N4244" s="1463" t="s">
        <v>3864</v>
      </c>
      <c r="O4244" s="1463" t="s">
        <v>3864</v>
      </c>
      <c r="P4244" s="1463" t="s">
        <v>2464</v>
      </c>
    </row>
    <row r="4245">
      <c r="A4245" s="1464">
        <v>4520.0</v>
      </c>
      <c r="B4245" s="1463" t="s">
        <v>7811</v>
      </c>
      <c r="C4245" s="1463" t="s">
        <v>7812</v>
      </c>
      <c r="D4245" s="1469">
        <v>45376.0</v>
      </c>
      <c r="E4245" s="1470" t="s">
        <v>7813</v>
      </c>
      <c r="F4245" s="1471">
        <v>6.25038961E8</v>
      </c>
      <c r="G4245" s="1471">
        <v>6.25038961E8</v>
      </c>
      <c r="H4245" s="1472" t="b">
        <v>1</v>
      </c>
      <c r="I4245" s="1468" t="s">
        <v>76</v>
      </c>
      <c r="J4245" s="1472" t="b">
        <v>1</v>
      </c>
      <c r="K4245" s="1468" t="s">
        <v>4936</v>
      </c>
      <c r="L4245" s="1471">
        <v>6.6909921784E10</v>
      </c>
      <c r="M4245" s="1463" t="s">
        <v>2432</v>
      </c>
      <c r="N4245" s="1474"/>
      <c r="O4245" s="1463" t="s">
        <v>4931</v>
      </c>
      <c r="P4245" s="1463" t="s">
        <v>2432</v>
      </c>
    </row>
    <row r="4246">
      <c r="A4246" s="1464">
        <v>4521.0</v>
      </c>
      <c r="B4246" s="1463" t="s">
        <v>7816</v>
      </c>
      <c r="C4246" s="1463" t="s">
        <v>7817</v>
      </c>
      <c r="D4246" s="1469">
        <v>45376.0</v>
      </c>
      <c r="E4246" s="1470" t="s">
        <v>7818</v>
      </c>
      <c r="F4246" s="1471">
        <v>2.2009009E7</v>
      </c>
      <c r="G4246" s="1471">
        <v>2.2009009E7</v>
      </c>
      <c r="H4246" s="1472" t="b">
        <v>1</v>
      </c>
      <c r="I4246" s="1468" t="s">
        <v>76</v>
      </c>
      <c r="J4246" s="1472" t="b">
        <v>1</v>
      </c>
      <c r="K4246" s="1468" t="s">
        <v>4936</v>
      </c>
      <c r="L4246" s="1471">
        <v>6.6909921784E10</v>
      </c>
      <c r="M4246" s="1463" t="s">
        <v>2437</v>
      </c>
      <c r="N4246" s="1463" t="s">
        <v>6749</v>
      </c>
      <c r="O4246" s="1463" t="s">
        <v>6749</v>
      </c>
      <c r="P4246" s="1463" t="s">
        <v>4980</v>
      </c>
    </row>
    <row r="4247">
      <c r="A4247" s="1464">
        <v>4522.0</v>
      </c>
      <c r="B4247" s="1463" t="s">
        <v>7819</v>
      </c>
      <c r="C4247" s="1463" t="s">
        <v>7820</v>
      </c>
      <c r="D4247" s="1469">
        <v>45377.0</v>
      </c>
      <c r="E4247" s="1470" t="s">
        <v>7821</v>
      </c>
      <c r="F4247" s="1471">
        <v>6.53623629E8</v>
      </c>
      <c r="G4247" s="1471">
        <v>6.53623629E8</v>
      </c>
      <c r="H4247" s="1472" t="b">
        <v>1</v>
      </c>
      <c r="I4247" s="1468" t="s">
        <v>76</v>
      </c>
      <c r="J4247" s="1472" t="b">
        <v>1</v>
      </c>
      <c r="K4247" s="1468" t="s">
        <v>6347</v>
      </c>
      <c r="L4247" s="1471">
        <v>6.6925624451E10</v>
      </c>
      <c r="M4247" s="1463" t="s">
        <v>2476</v>
      </c>
      <c r="N4247" s="1463" t="s">
        <v>5019</v>
      </c>
      <c r="O4247" s="1474"/>
      <c r="P4247" s="1463" t="s">
        <v>5268</v>
      </c>
    </row>
    <row r="4248">
      <c r="A4248" s="1464">
        <v>4523.0</v>
      </c>
      <c r="B4248" s="1463" t="s">
        <v>7822</v>
      </c>
      <c r="C4248" s="1463" t="s">
        <v>7822</v>
      </c>
      <c r="D4248" s="1469">
        <v>45376.0</v>
      </c>
      <c r="E4248" s="1470" t="s">
        <v>7823</v>
      </c>
      <c r="F4248" s="1471">
        <v>2.3100955E7</v>
      </c>
      <c r="G4248" s="1471">
        <v>2.3100955E7</v>
      </c>
      <c r="H4248" s="1472" t="b">
        <v>1</v>
      </c>
      <c r="I4248" s="1468" t="s">
        <v>76</v>
      </c>
      <c r="J4248" s="1472" t="b">
        <v>1</v>
      </c>
      <c r="K4248" s="1468" t="s">
        <v>5142</v>
      </c>
      <c r="L4248" s="1471">
        <v>6.620964333E9</v>
      </c>
      <c r="M4248" s="1463" t="s">
        <v>2937</v>
      </c>
      <c r="N4248" s="1463" t="s">
        <v>5089</v>
      </c>
      <c r="O4248" s="1463" t="s">
        <v>4931</v>
      </c>
      <c r="P4248" s="1463" t="s">
        <v>6077</v>
      </c>
    </row>
    <row r="4249" hidden="1">
      <c r="A4249" s="1464">
        <v>4524.0</v>
      </c>
      <c r="B4249" s="1463" t="s">
        <v>21008</v>
      </c>
      <c r="C4249" s="1463" t="s">
        <v>21009</v>
      </c>
      <c r="D4249" s="1469">
        <v>45376.0</v>
      </c>
      <c r="E4249" s="1470" t="s">
        <v>21010</v>
      </c>
      <c r="F4249" s="1471">
        <v>6.12688634E8</v>
      </c>
      <c r="G4249" s="1471">
        <v>6.12688634E8</v>
      </c>
      <c r="H4249" s="1472" t="b">
        <v>0</v>
      </c>
      <c r="I4249" s="1468" t="s">
        <v>76</v>
      </c>
      <c r="J4249" s="1472" t="b">
        <v>0</v>
      </c>
      <c r="K4249" s="1468" t="s">
        <v>4936</v>
      </c>
      <c r="L4249" s="1471">
        <v>6.6909921784E10</v>
      </c>
      <c r="M4249" s="1463" t="s">
        <v>2937</v>
      </c>
      <c r="N4249" s="1463" t="s">
        <v>5148</v>
      </c>
      <c r="O4249" s="1463" t="s">
        <v>5061</v>
      </c>
      <c r="P4249" s="1463" t="s">
        <v>2937</v>
      </c>
    </row>
    <row r="4250">
      <c r="A4250" s="1464">
        <v>4525.0</v>
      </c>
      <c r="B4250" s="1463" t="s">
        <v>7825</v>
      </c>
      <c r="C4250" s="1463" t="s">
        <v>7825</v>
      </c>
      <c r="D4250" s="1469">
        <v>45377.0</v>
      </c>
      <c r="E4250" s="1470" t="s">
        <v>7826</v>
      </c>
      <c r="F4250" s="1471">
        <v>8.08887969E8</v>
      </c>
      <c r="G4250" s="1471">
        <v>8.08887969E8</v>
      </c>
      <c r="H4250" s="1472" t="b">
        <v>1</v>
      </c>
      <c r="I4250" s="1468" t="s">
        <v>76</v>
      </c>
      <c r="J4250" s="1472" t="b">
        <v>1</v>
      </c>
      <c r="K4250" s="1468" t="s">
        <v>7033</v>
      </c>
      <c r="L4250" s="1471">
        <v>6.6624983639E10</v>
      </c>
      <c r="M4250" s="1463" t="s">
        <v>2659</v>
      </c>
      <c r="N4250" s="1463" t="s">
        <v>5267</v>
      </c>
      <c r="O4250" s="1463" t="s">
        <v>4960</v>
      </c>
      <c r="P4250" s="1463" t="s">
        <v>5183</v>
      </c>
    </row>
    <row r="4251">
      <c r="A4251" s="1464">
        <v>4526.0</v>
      </c>
      <c r="B4251" s="1463" t="s">
        <v>7827</v>
      </c>
      <c r="C4251" s="1463" t="s">
        <v>7827</v>
      </c>
      <c r="D4251" s="1469">
        <v>45376.0</v>
      </c>
      <c r="E4251" s="1470" t="s">
        <v>7828</v>
      </c>
      <c r="F4251" s="1471">
        <v>9.45162636E8</v>
      </c>
      <c r="G4251" s="1471">
        <v>9.45162636E8</v>
      </c>
      <c r="H4251" s="1472" t="b">
        <v>1</v>
      </c>
      <c r="I4251" s="1468" t="s">
        <v>76</v>
      </c>
      <c r="J4251" s="1472" t="b">
        <v>1</v>
      </c>
      <c r="K4251" s="1468" t="s">
        <v>5142</v>
      </c>
      <c r="L4251" s="1471">
        <v>6.620964333E9</v>
      </c>
      <c r="M4251" s="1463" t="s">
        <v>2426</v>
      </c>
      <c r="N4251" s="1463" t="s">
        <v>5196</v>
      </c>
      <c r="O4251" s="1463" t="s">
        <v>5196</v>
      </c>
      <c r="P4251" s="1463" t="s">
        <v>5402</v>
      </c>
    </row>
    <row r="4252">
      <c r="A4252" s="1464">
        <v>4527.0</v>
      </c>
      <c r="B4252" s="1463" t="s">
        <v>7829</v>
      </c>
      <c r="C4252" s="1463" t="s">
        <v>7829</v>
      </c>
      <c r="D4252" s="1469">
        <v>45376.0</v>
      </c>
      <c r="E4252" s="1470" t="s">
        <v>7830</v>
      </c>
      <c r="F4252" s="1471">
        <v>9.098641E8</v>
      </c>
      <c r="G4252" s="1471">
        <v>9.098641E8</v>
      </c>
      <c r="H4252" s="1472" t="b">
        <v>1</v>
      </c>
      <c r="I4252" s="1468" t="s">
        <v>76</v>
      </c>
      <c r="J4252" s="1472" t="b">
        <v>1</v>
      </c>
      <c r="K4252" s="1468" t="s">
        <v>1077</v>
      </c>
      <c r="L4252" s="1471">
        <v>6.6618258585E10</v>
      </c>
      <c r="M4252" s="1463" t="s">
        <v>2464</v>
      </c>
      <c r="N4252" s="1474"/>
      <c r="O4252" s="1463" t="s">
        <v>4931</v>
      </c>
      <c r="P4252" s="1463" t="s">
        <v>2464</v>
      </c>
    </row>
    <row r="4253">
      <c r="A4253" s="1464">
        <v>4528.0</v>
      </c>
      <c r="B4253" s="1463" t="s">
        <v>7832</v>
      </c>
      <c r="C4253" s="1463" t="s">
        <v>7832</v>
      </c>
      <c r="D4253" s="1469">
        <v>45377.0</v>
      </c>
      <c r="E4253" s="1470" t="s">
        <v>7833</v>
      </c>
      <c r="F4253" s="1471">
        <v>2.125799E7</v>
      </c>
      <c r="G4253" s="1471">
        <v>2.125799E7</v>
      </c>
      <c r="H4253" s="1472" t="b">
        <v>1</v>
      </c>
      <c r="I4253" s="1468" t="s">
        <v>76</v>
      </c>
      <c r="J4253" s="1472" t="b">
        <v>1</v>
      </c>
      <c r="K4253" s="1468" t="s">
        <v>4936</v>
      </c>
      <c r="L4253" s="1471">
        <v>6.6909921784E10</v>
      </c>
      <c r="M4253" s="1463" t="s">
        <v>2461</v>
      </c>
      <c r="N4253" s="1463" t="s">
        <v>4930</v>
      </c>
      <c r="O4253" s="1463" t="s">
        <v>4931</v>
      </c>
      <c r="P4253" s="1463" t="s">
        <v>2461</v>
      </c>
    </row>
    <row r="4254" hidden="1">
      <c r="A4254" s="1464">
        <v>4529.0</v>
      </c>
      <c r="B4254" s="1463" t="s">
        <v>21011</v>
      </c>
      <c r="C4254" s="1463" t="s">
        <v>21012</v>
      </c>
      <c r="D4254" s="1469">
        <v>45376.0</v>
      </c>
      <c r="E4254" s="1470" t="s">
        <v>21013</v>
      </c>
      <c r="F4254" s="1471">
        <v>9.52074739E8</v>
      </c>
      <c r="G4254" s="1471">
        <v>9.52074739E8</v>
      </c>
      <c r="H4254" s="1472" t="b">
        <v>0</v>
      </c>
      <c r="I4254" s="1468" t="s">
        <v>76</v>
      </c>
      <c r="J4254" s="1472" t="b">
        <v>0</v>
      </c>
      <c r="K4254" s="1468" t="s">
        <v>4929</v>
      </c>
      <c r="L4254" s="1475">
        <v>6.69232E15</v>
      </c>
      <c r="M4254" s="1463" t="s">
        <v>2432</v>
      </c>
      <c r="N4254" s="1463" t="s">
        <v>6296</v>
      </c>
      <c r="O4254" s="1463" t="s">
        <v>6296</v>
      </c>
      <c r="P4254" s="1463" t="s">
        <v>2432</v>
      </c>
    </row>
    <row r="4255" hidden="1">
      <c r="A4255" s="1464">
        <v>4530.0</v>
      </c>
      <c r="B4255" s="1463" t="s">
        <v>21014</v>
      </c>
      <c r="C4255" s="1463" t="s">
        <v>21015</v>
      </c>
      <c r="D4255" s="1469">
        <v>45376.0</v>
      </c>
      <c r="E4255" s="1470" t="s">
        <v>21016</v>
      </c>
      <c r="F4255" s="1471">
        <v>9.52074746E8</v>
      </c>
      <c r="G4255" s="1471">
        <v>9.52074746E8</v>
      </c>
      <c r="H4255" s="1472" t="b">
        <v>0</v>
      </c>
      <c r="I4255" s="1468" t="s">
        <v>76</v>
      </c>
      <c r="J4255" s="1472" t="b">
        <v>0</v>
      </c>
      <c r="K4255" s="1468" t="s">
        <v>4929</v>
      </c>
      <c r="L4255" s="1475">
        <v>6.69232E15</v>
      </c>
      <c r="M4255" s="1463" t="s">
        <v>2432</v>
      </c>
      <c r="N4255" s="1463" t="s">
        <v>6296</v>
      </c>
      <c r="O4255" s="1463" t="s">
        <v>6296</v>
      </c>
      <c r="P4255" s="1463" t="s">
        <v>2432</v>
      </c>
    </row>
    <row r="4256">
      <c r="A4256" s="1464">
        <v>4531.0</v>
      </c>
      <c r="B4256" s="1463" t="s">
        <v>7834</v>
      </c>
      <c r="C4256" s="1463" t="s">
        <v>7834</v>
      </c>
      <c r="D4256" s="1469">
        <v>45377.0</v>
      </c>
      <c r="E4256" s="1470" t="s">
        <v>7835</v>
      </c>
      <c r="F4256" s="1471">
        <v>2.78758E7</v>
      </c>
      <c r="G4256" s="1471">
        <v>2.78758E7</v>
      </c>
      <c r="H4256" s="1472" t="b">
        <v>1</v>
      </c>
      <c r="I4256" s="1468" t="s">
        <v>76</v>
      </c>
      <c r="J4256" s="1472" t="b">
        <v>1</v>
      </c>
      <c r="K4256" s="1468" t="s">
        <v>5142</v>
      </c>
      <c r="L4256" s="1471">
        <v>6.620964333E9</v>
      </c>
      <c r="M4256" s="1463" t="s">
        <v>2426</v>
      </c>
      <c r="O4256" s="1463" t="s">
        <v>4931</v>
      </c>
      <c r="P4256" s="1463" t="s">
        <v>2426</v>
      </c>
    </row>
    <row r="4257">
      <c r="A4257" s="1464">
        <v>4532.0</v>
      </c>
      <c r="B4257" s="1463" t="s">
        <v>7836</v>
      </c>
      <c r="C4257" s="1463" t="s">
        <v>7837</v>
      </c>
      <c r="D4257" s="1469">
        <v>45378.0</v>
      </c>
      <c r="E4257" s="1470" t="s">
        <v>7838</v>
      </c>
      <c r="F4257" s="1471">
        <v>8.383755E8</v>
      </c>
      <c r="G4257" s="1471">
        <v>8.383755E8</v>
      </c>
      <c r="H4257" s="1472" t="b">
        <v>1</v>
      </c>
      <c r="I4257" s="1468" t="s">
        <v>76</v>
      </c>
      <c r="J4257" s="1472" t="b">
        <v>1</v>
      </c>
      <c r="K4257" s="1468" t="s">
        <v>1077</v>
      </c>
      <c r="L4257" s="1471">
        <v>6.6618258585E10</v>
      </c>
      <c r="M4257" s="1463" t="s">
        <v>2426</v>
      </c>
      <c r="N4257" s="1463" t="s">
        <v>6093</v>
      </c>
      <c r="O4257" s="1463" t="s">
        <v>6093</v>
      </c>
      <c r="P4257" s="1463" t="s">
        <v>2426</v>
      </c>
    </row>
    <row r="4258" hidden="1">
      <c r="A4258" s="1464">
        <v>4533.0</v>
      </c>
      <c r="B4258" s="1463" t="s">
        <v>12545</v>
      </c>
      <c r="C4258" s="1463" t="s">
        <v>12545</v>
      </c>
      <c r="D4258" s="1469">
        <v>45377.0</v>
      </c>
      <c r="E4258" s="1470" t="s">
        <v>21017</v>
      </c>
      <c r="F4258" s="1471">
        <v>2.1032228E7</v>
      </c>
      <c r="G4258" s="1471">
        <v>2.1032228E7</v>
      </c>
      <c r="H4258" s="1472" t="b">
        <v>0</v>
      </c>
      <c r="I4258" s="1468" t="s">
        <v>76</v>
      </c>
      <c r="J4258" s="1472" t="b">
        <v>0</v>
      </c>
      <c r="K4258" s="1473"/>
      <c r="L4258" s="1473"/>
      <c r="M4258" s="1463" t="s">
        <v>2426</v>
      </c>
      <c r="N4258" s="1463" t="s">
        <v>5633</v>
      </c>
      <c r="O4258" s="1463" t="s">
        <v>5633</v>
      </c>
      <c r="P4258" s="1463" t="s">
        <v>2426</v>
      </c>
    </row>
    <row r="4259">
      <c r="A4259" s="1464">
        <v>4534.0</v>
      </c>
      <c r="B4259" s="1463" t="s">
        <v>7839</v>
      </c>
      <c r="C4259" s="1463" t="s">
        <v>7840</v>
      </c>
      <c r="D4259" s="1469">
        <v>45378.0</v>
      </c>
      <c r="E4259" s="1470" t="s">
        <v>7841</v>
      </c>
      <c r="F4259" s="1471">
        <v>6.596503E8</v>
      </c>
      <c r="G4259" s="1471">
        <v>6.596503E8</v>
      </c>
      <c r="H4259" s="1472" t="b">
        <v>1</v>
      </c>
      <c r="I4259" s="1468" t="s">
        <v>76</v>
      </c>
      <c r="J4259" s="1472" t="b">
        <v>1</v>
      </c>
      <c r="K4259" s="1468" t="s">
        <v>5142</v>
      </c>
      <c r="L4259" s="1471">
        <v>6.620964333E9</v>
      </c>
      <c r="M4259" s="1463" t="s">
        <v>2432</v>
      </c>
      <c r="N4259" s="1463" t="s">
        <v>5002</v>
      </c>
      <c r="O4259" s="1463" t="s">
        <v>5002</v>
      </c>
      <c r="P4259" s="1463" t="s">
        <v>2432</v>
      </c>
    </row>
    <row r="4260">
      <c r="A4260" s="1464">
        <v>4535.0</v>
      </c>
      <c r="B4260" s="1463" t="s">
        <v>7842</v>
      </c>
      <c r="C4260" s="1463" t="s">
        <v>7843</v>
      </c>
      <c r="D4260" s="1469">
        <v>45378.0</v>
      </c>
      <c r="E4260" s="1470" t="s">
        <v>7844</v>
      </c>
      <c r="F4260" s="1471">
        <v>8.56619218E8</v>
      </c>
      <c r="G4260" s="1471">
        <v>8.56619218E8</v>
      </c>
      <c r="H4260" s="1472" t="b">
        <v>1</v>
      </c>
      <c r="I4260" s="1468" t="s">
        <v>76</v>
      </c>
      <c r="J4260" s="1472" t="b">
        <v>1</v>
      </c>
      <c r="K4260" s="1468" t="s">
        <v>4936</v>
      </c>
      <c r="L4260" s="1471">
        <v>6.6909921784E10</v>
      </c>
      <c r="M4260" s="1463" t="s">
        <v>2432</v>
      </c>
      <c r="N4260" s="1463" t="s">
        <v>5052</v>
      </c>
      <c r="O4260" s="1463" t="s">
        <v>5052</v>
      </c>
      <c r="P4260" s="1463" t="s">
        <v>2432</v>
      </c>
    </row>
    <row r="4261">
      <c r="A4261" s="1464">
        <v>4536.0</v>
      </c>
      <c r="B4261" s="1463" t="s">
        <v>7845</v>
      </c>
      <c r="C4261" s="1463" t="s">
        <v>7846</v>
      </c>
      <c r="D4261" s="1469">
        <v>45378.0</v>
      </c>
      <c r="E4261" s="1470" t="s">
        <v>7847</v>
      </c>
      <c r="F4261" s="1471">
        <v>8.56619218E8</v>
      </c>
      <c r="G4261" s="1471">
        <v>8.56619218E8</v>
      </c>
      <c r="H4261" s="1472" t="b">
        <v>1</v>
      </c>
      <c r="I4261" s="1468" t="s">
        <v>76</v>
      </c>
      <c r="J4261" s="1472" t="b">
        <v>1</v>
      </c>
      <c r="K4261" s="1468" t="s">
        <v>4936</v>
      </c>
      <c r="L4261" s="1471">
        <v>6.6909921784E10</v>
      </c>
      <c r="M4261" s="1463" t="s">
        <v>2437</v>
      </c>
      <c r="N4261" s="1463" t="s">
        <v>5081</v>
      </c>
      <c r="O4261" s="1463" t="s">
        <v>5081</v>
      </c>
      <c r="P4261" s="1463" t="s">
        <v>6795</v>
      </c>
    </row>
    <row r="4262" hidden="1">
      <c r="A4262" s="1464">
        <v>4537.0</v>
      </c>
      <c r="B4262" s="1463" t="s">
        <v>7216</v>
      </c>
      <c r="C4262" s="1463" t="s">
        <v>7216</v>
      </c>
      <c r="D4262" s="1469">
        <v>45202.0</v>
      </c>
      <c r="E4262" s="1470" t="s">
        <v>21018</v>
      </c>
      <c r="F4262" s="1471">
        <v>3.3265455E7</v>
      </c>
      <c r="G4262" s="1471">
        <v>3.3265455E7</v>
      </c>
      <c r="H4262" s="1472" t="b">
        <v>0</v>
      </c>
      <c r="I4262" s="1468" t="s">
        <v>263</v>
      </c>
      <c r="J4262" s="1472" t="b">
        <v>1</v>
      </c>
      <c r="K4262" s="1468" t="s">
        <v>6347</v>
      </c>
      <c r="L4262" s="1471">
        <v>6.6925624451E10</v>
      </c>
      <c r="M4262" s="1463" t="s">
        <v>2426</v>
      </c>
      <c r="N4262" s="1463" t="s">
        <v>263</v>
      </c>
      <c r="O4262" s="1463" t="s">
        <v>263</v>
      </c>
      <c r="P4262" s="1463" t="s">
        <v>2426</v>
      </c>
    </row>
    <row r="4263" hidden="1">
      <c r="A4263" s="1464">
        <v>4538.0</v>
      </c>
      <c r="B4263" s="1463" t="s">
        <v>21019</v>
      </c>
      <c r="C4263" s="1463" t="s">
        <v>21020</v>
      </c>
      <c r="D4263" s="1469">
        <v>45379.0</v>
      </c>
      <c r="E4263" s="1470" t="s">
        <v>21021</v>
      </c>
      <c r="F4263" s="1471">
        <v>8.54052157E8</v>
      </c>
      <c r="G4263" s="1471">
        <v>8.54052157E8</v>
      </c>
      <c r="H4263" s="1472" t="b">
        <v>0</v>
      </c>
      <c r="I4263" s="1468" t="s">
        <v>76</v>
      </c>
      <c r="J4263" s="1472" t="b">
        <v>0</v>
      </c>
      <c r="K4263" s="1468" t="s">
        <v>4929</v>
      </c>
      <c r="L4263" s="1475">
        <v>6.69232E15</v>
      </c>
      <c r="M4263" s="1463" t="s">
        <v>2432</v>
      </c>
      <c r="N4263" s="1463" t="s">
        <v>8180</v>
      </c>
      <c r="O4263" s="1463" t="s">
        <v>6244</v>
      </c>
      <c r="P4263" s="1463" t="s">
        <v>2432</v>
      </c>
    </row>
    <row r="4264" hidden="1">
      <c r="A4264" s="1464">
        <v>4539.0</v>
      </c>
      <c r="B4264" s="1463" t="s">
        <v>21022</v>
      </c>
      <c r="C4264" s="1463" t="s">
        <v>21022</v>
      </c>
      <c r="D4264" s="1469">
        <v>45380.0</v>
      </c>
      <c r="E4264" s="1470" t="s">
        <v>21023</v>
      </c>
      <c r="F4264" s="1471">
        <v>2.2552864E7</v>
      </c>
      <c r="G4264" s="1471">
        <v>2.2552864E7</v>
      </c>
      <c r="H4264" s="1472" t="b">
        <v>0</v>
      </c>
      <c r="I4264" s="1468" t="s">
        <v>76</v>
      </c>
      <c r="J4264" s="1472" t="b">
        <v>0</v>
      </c>
      <c r="K4264" s="1468" t="s">
        <v>6480</v>
      </c>
      <c r="L4264" s="1471">
        <v>6.6647253923E10</v>
      </c>
      <c r="M4264" s="1463" t="s">
        <v>2440</v>
      </c>
      <c r="N4264" s="1463" t="s">
        <v>4954</v>
      </c>
      <c r="O4264" s="1463" t="s">
        <v>4954</v>
      </c>
      <c r="P4264" s="1463" t="s">
        <v>2440</v>
      </c>
    </row>
    <row r="4265" hidden="1">
      <c r="A4265" s="1464">
        <v>4540.0</v>
      </c>
      <c r="B4265" s="1463" t="s">
        <v>21024</v>
      </c>
      <c r="C4265" s="1463" t="s">
        <v>21024</v>
      </c>
      <c r="D4265" s="1469">
        <v>45380.0</v>
      </c>
      <c r="E4265" s="1470" t="s">
        <v>21025</v>
      </c>
      <c r="F4265" s="1471">
        <v>2.2552864E7</v>
      </c>
      <c r="G4265" s="1471">
        <v>2.2552864E7</v>
      </c>
      <c r="H4265" s="1472" t="b">
        <v>0</v>
      </c>
      <c r="I4265" s="1468" t="s">
        <v>76</v>
      </c>
      <c r="J4265" s="1472" t="b">
        <v>0</v>
      </c>
      <c r="K4265" s="1468" t="s">
        <v>6480</v>
      </c>
      <c r="L4265" s="1471">
        <v>6.6647253923E10</v>
      </c>
      <c r="M4265" s="1463" t="s">
        <v>2440</v>
      </c>
      <c r="N4265" s="1463" t="s">
        <v>4945</v>
      </c>
      <c r="O4265" s="1463" t="s">
        <v>4945</v>
      </c>
      <c r="P4265" s="1463" t="s">
        <v>2440</v>
      </c>
    </row>
    <row r="4266" hidden="1">
      <c r="A4266" s="1464">
        <v>4541.0</v>
      </c>
      <c r="B4266" s="1463" t="s">
        <v>21026</v>
      </c>
      <c r="C4266" s="1463" t="s">
        <v>21026</v>
      </c>
      <c r="D4266" s="1469">
        <v>45380.0</v>
      </c>
      <c r="E4266" s="1470" t="s">
        <v>21027</v>
      </c>
      <c r="F4266" s="1471">
        <v>2.2552864E7</v>
      </c>
      <c r="G4266" s="1471">
        <v>2.2552864E7</v>
      </c>
      <c r="H4266" s="1472" t="b">
        <v>0</v>
      </c>
      <c r="I4266" s="1468" t="s">
        <v>76</v>
      </c>
      <c r="J4266" s="1472" t="b">
        <v>0</v>
      </c>
      <c r="K4266" s="1468" t="s">
        <v>6480</v>
      </c>
      <c r="L4266" s="1471">
        <v>6.6647253923E10</v>
      </c>
      <c r="M4266" s="1463" t="s">
        <v>2440</v>
      </c>
      <c r="N4266" s="1463" t="s">
        <v>5300</v>
      </c>
      <c r="O4266" s="1463" t="s">
        <v>4945</v>
      </c>
      <c r="P4266" s="1463" t="s">
        <v>21028</v>
      </c>
    </row>
    <row r="4267" hidden="1">
      <c r="A4267" s="1464">
        <v>4542.0</v>
      </c>
      <c r="B4267" s="1463" t="s">
        <v>21029</v>
      </c>
      <c r="C4267" s="1463" t="s">
        <v>21029</v>
      </c>
      <c r="D4267" s="1469">
        <v>45380.0</v>
      </c>
      <c r="E4267" s="1470" t="s">
        <v>21030</v>
      </c>
      <c r="F4267" s="1471">
        <v>8.11398796E8</v>
      </c>
      <c r="G4267" s="1471">
        <v>8.11398796E8</v>
      </c>
      <c r="H4267" s="1472" t="b">
        <v>0</v>
      </c>
      <c r="I4267" s="1468" t="s">
        <v>76</v>
      </c>
      <c r="J4267" s="1472" t="b">
        <v>0</v>
      </c>
      <c r="K4267" s="1468" t="s">
        <v>4936</v>
      </c>
      <c r="L4267" s="1471">
        <v>6.6909921784E10</v>
      </c>
      <c r="M4267" s="1463" t="s">
        <v>2464</v>
      </c>
      <c r="N4267" s="1463" t="s">
        <v>4951</v>
      </c>
      <c r="O4267" s="1463" t="s">
        <v>4951</v>
      </c>
      <c r="P4267" s="1463" t="s">
        <v>5881</v>
      </c>
    </row>
    <row r="4268" hidden="1">
      <c r="A4268" s="1464">
        <v>4543.0</v>
      </c>
      <c r="B4268" s="1463" t="s">
        <v>21031</v>
      </c>
      <c r="C4268" s="1463" t="s">
        <v>21031</v>
      </c>
      <c r="D4268" s="1469">
        <v>45380.0</v>
      </c>
      <c r="E4268" s="1470" t="s">
        <v>21032</v>
      </c>
      <c r="F4268" s="1471">
        <v>2.2552864E7</v>
      </c>
      <c r="G4268" s="1471">
        <v>2.2552864E7</v>
      </c>
      <c r="H4268" s="1472" t="b">
        <v>0</v>
      </c>
      <c r="I4268" s="1468" t="s">
        <v>76</v>
      </c>
      <c r="J4268" s="1472" t="b">
        <v>0</v>
      </c>
      <c r="K4268" s="1468" t="s">
        <v>6480</v>
      </c>
      <c r="L4268" s="1471">
        <v>6.6647253923E10</v>
      </c>
      <c r="M4268" s="1463" t="s">
        <v>2440</v>
      </c>
      <c r="N4268" s="1474"/>
      <c r="O4268" s="1474"/>
      <c r="P4268" s="1463" t="s">
        <v>2440</v>
      </c>
    </row>
    <row r="4269" hidden="1">
      <c r="A4269" s="1464">
        <v>4544.0</v>
      </c>
      <c r="B4269" s="1463" t="s">
        <v>21033</v>
      </c>
      <c r="C4269" s="1463" t="s">
        <v>21033</v>
      </c>
      <c r="D4269" s="1469">
        <v>45380.0</v>
      </c>
      <c r="E4269" s="1470" t="s">
        <v>21034</v>
      </c>
      <c r="F4269" s="1471">
        <v>2.2552864E7</v>
      </c>
      <c r="G4269" s="1471">
        <v>2.2552864E7</v>
      </c>
      <c r="H4269" s="1472" t="b">
        <v>0</v>
      </c>
      <c r="I4269" s="1468" t="s">
        <v>76</v>
      </c>
      <c r="J4269" s="1472" t="b">
        <v>0</v>
      </c>
      <c r="K4269" s="1468" t="s">
        <v>6480</v>
      </c>
      <c r="L4269" s="1471">
        <v>6.6647253923E10</v>
      </c>
      <c r="M4269" s="1463" t="s">
        <v>2440</v>
      </c>
      <c r="N4269" s="1463" t="s">
        <v>4937</v>
      </c>
      <c r="O4269" s="1463" t="s">
        <v>4931</v>
      </c>
      <c r="P4269" s="1463" t="s">
        <v>21028</v>
      </c>
    </row>
    <row r="4270">
      <c r="A4270" s="1464">
        <v>4545.0</v>
      </c>
      <c r="B4270" s="1463" t="s">
        <v>7848</v>
      </c>
      <c r="C4270" s="1463" t="s">
        <v>7848</v>
      </c>
      <c r="D4270" s="1469">
        <v>45380.0</v>
      </c>
      <c r="E4270" s="1470" t="s">
        <v>7849</v>
      </c>
      <c r="F4270" s="1471">
        <v>6.50487788E8</v>
      </c>
      <c r="G4270" s="1471">
        <v>6.50487788E8</v>
      </c>
      <c r="H4270" s="1472" t="b">
        <v>1</v>
      </c>
      <c r="I4270" s="1468" t="s">
        <v>76</v>
      </c>
      <c r="J4270" s="1472" t="b">
        <v>1</v>
      </c>
      <c r="K4270" s="1468" t="s">
        <v>4936</v>
      </c>
      <c r="L4270" s="1471">
        <v>6.6909921784E10</v>
      </c>
      <c r="M4270" s="1463" t="s">
        <v>2432</v>
      </c>
      <c r="N4270" s="1474"/>
      <c r="O4270" s="1463" t="s">
        <v>4945</v>
      </c>
      <c r="P4270" s="1463" t="s">
        <v>2432</v>
      </c>
    </row>
    <row r="4271" hidden="1">
      <c r="A4271" s="1464">
        <v>4546.0</v>
      </c>
      <c r="B4271" s="1463" t="s">
        <v>21035</v>
      </c>
      <c r="C4271" s="1463" t="s">
        <v>21036</v>
      </c>
      <c r="D4271" s="1469">
        <v>45380.0</v>
      </c>
      <c r="E4271" s="1470" t="s">
        <v>21037</v>
      </c>
      <c r="F4271" s="1471">
        <v>9.93508886E8</v>
      </c>
      <c r="G4271" s="1471">
        <v>9.93508886E8</v>
      </c>
      <c r="H4271" s="1472" t="b">
        <v>0</v>
      </c>
      <c r="I4271" s="1468" t="s">
        <v>76</v>
      </c>
      <c r="J4271" s="1472" t="b">
        <v>0</v>
      </c>
      <c r="K4271" s="1468" t="s">
        <v>4936</v>
      </c>
      <c r="L4271" s="1471">
        <v>6.6909921784E10</v>
      </c>
      <c r="M4271" s="1463" t="s">
        <v>2464</v>
      </c>
      <c r="N4271" s="1463" t="s">
        <v>5469</v>
      </c>
      <c r="O4271" s="1463" t="s">
        <v>5037</v>
      </c>
      <c r="P4271" s="1463" t="s">
        <v>2464</v>
      </c>
    </row>
    <row r="4272">
      <c r="A4272" s="1464">
        <v>4547.0</v>
      </c>
      <c r="B4272" s="1463" t="s">
        <v>7850</v>
      </c>
      <c r="C4272" s="1463" t="s">
        <v>7850</v>
      </c>
      <c r="D4272" s="1469">
        <v>45380.0</v>
      </c>
      <c r="E4272" s="1470" t="s">
        <v>7851</v>
      </c>
      <c r="F4272" s="1471">
        <v>9.93614555E8</v>
      </c>
      <c r="G4272" s="1471">
        <v>9.93614555E8</v>
      </c>
      <c r="H4272" s="1472" t="b">
        <v>1</v>
      </c>
      <c r="I4272" s="1468" t="s">
        <v>244</v>
      </c>
      <c r="J4272" s="1472" t="b">
        <v>1</v>
      </c>
      <c r="K4272" s="1468" t="s">
        <v>4936</v>
      </c>
      <c r="L4272" s="1471">
        <v>6.6909921784E10</v>
      </c>
      <c r="M4272" s="1463" t="s">
        <v>2432</v>
      </c>
      <c r="N4272" s="1463" t="s">
        <v>5196</v>
      </c>
      <c r="O4272" s="1463" t="s">
        <v>5196</v>
      </c>
      <c r="P4272" s="1463" t="s">
        <v>2432</v>
      </c>
    </row>
    <row r="4273">
      <c r="A4273" s="1464">
        <v>4548.0</v>
      </c>
      <c r="B4273" s="1463" t="s">
        <v>7852</v>
      </c>
      <c r="C4273" s="1463" t="s">
        <v>7852</v>
      </c>
      <c r="D4273" s="1469">
        <v>45380.0</v>
      </c>
      <c r="E4273" s="1470" t="s">
        <v>7853</v>
      </c>
      <c r="F4273" s="1471">
        <v>9.93614555E8</v>
      </c>
      <c r="G4273" s="1471">
        <v>9.93614555E8</v>
      </c>
      <c r="H4273" s="1472" t="b">
        <v>1</v>
      </c>
      <c r="I4273" s="1468" t="s">
        <v>76</v>
      </c>
      <c r="J4273" s="1472" t="b">
        <v>1</v>
      </c>
      <c r="K4273" s="1468" t="s">
        <v>4936</v>
      </c>
      <c r="L4273" s="1471">
        <v>6.6909921784E10</v>
      </c>
      <c r="M4273" s="1463" t="s">
        <v>2426</v>
      </c>
      <c r="N4273" s="1463" t="s">
        <v>4951</v>
      </c>
      <c r="O4273" s="1474"/>
      <c r="P4273" s="1463" t="s">
        <v>2426</v>
      </c>
    </row>
    <row r="4274" hidden="1">
      <c r="A4274" s="1464">
        <v>4549.0</v>
      </c>
      <c r="B4274" s="1463" t="s">
        <v>7854</v>
      </c>
      <c r="C4274" s="1463" t="s">
        <v>7855</v>
      </c>
      <c r="D4274" s="1469">
        <v>45380.0</v>
      </c>
      <c r="E4274" s="1470" t="s">
        <v>7856</v>
      </c>
      <c r="F4274" s="1471">
        <v>9.57581614E8</v>
      </c>
      <c r="G4274" s="1471">
        <v>9.57581614E8</v>
      </c>
      <c r="H4274" s="1472" t="b">
        <v>0</v>
      </c>
      <c r="I4274" s="1468" t="s">
        <v>76</v>
      </c>
      <c r="J4274" s="1472" t="b">
        <v>0</v>
      </c>
      <c r="K4274" s="1468" t="s">
        <v>1077</v>
      </c>
      <c r="L4274" s="1471">
        <v>6.6618258585E10</v>
      </c>
      <c r="M4274" s="1463" t="s">
        <v>2426</v>
      </c>
      <c r="N4274" s="1463" t="s">
        <v>4951</v>
      </c>
      <c r="O4274" s="1474"/>
      <c r="P4274" s="1463" t="s">
        <v>2426</v>
      </c>
    </row>
    <row r="4275" hidden="1">
      <c r="A4275" s="1464">
        <v>4550.0</v>
      </c>
      <c r="B4275" s="1463" t="s">
        <v>7857</v>
      </c>
      <c r="C4275" s="1463" t="s">
        <v>7858</v>
      </c>
      <c r="D4275" s="1469">
        <v>45380.0</v>
      </c>
      <c r="E4275" s="1470" t="s">
        <v>7859</v>
      </c>
      <c r="F4275" s="1471">
        <v>9.10031569E8</v>
      </c>
      <c r="G4275" s="1471">
        <v>9.10031569E8</v>
      </c>
      <c r="H4275" s="1472" t="b">
        <v>0</v>
      </c>
      <c r="I4275" s="1468" t="s">
        <v>76</v>
      </c>
      <c r="J4275" s="1472" t="b">
        <v>0</v>
      </c>
      <c r="K4275" s="1468" t="s">
        <v>1077</v>
      </c>
      <c r="L4275" s="1471">
        <v>6.6618258585E10</v>
      </c>
      <c r="M4275" s="1463" t="s">
        <v>2426</v>
      </c>
      <c r="N4275" s="1463" t="s">
        <v>4951</v>
      </c>
      <c r="O4275" s="1474"/>
      <c r="P4275" s="1463" t="s">
        <v>2426</v>
      </c>
    </row>
    <row r="4276" hidden="1">
      <c r="A4276" s="1464">
        <v>4551.0</v>
      </c>
      <c r="B4276" s="1463" t="s">
        <v>7860</v>
      </c>
      <c r="C4276" s="1463" t="s">
        <v>7861</v>
      </c>
      <c r="D4276" s="1469">
        <v>45380.0</v>
      </c>
      <c r="E4276" s="1470" t="s">
        <v>7862</v>
      </c>
      <c r="F4276" s="1471">
        <v>6.37480851E8</v>
      </c>
      <c r="G4276" s="1471">
        <v>6.37480851E8</v>
      </c>
      <c r="H4276" s="1472" t="b">
        <v>0</v>
      </c>
      <c r="I4276" s="1468" t="s">
        <v>76</v>
      </c>
      <c r="J4276" s="1472" t="b">
        <v>0</v>
      </c>
      <c r="K4276" s="1468" t="s">
        <v>1077</v>
      </c>
      <c r="L4276" s="1471">
        <v>6.6618258585E10</v>
      </c>
      <c r="M4276" s="1463" t="s">
        <v>2426</v>
      </c>
      <c r="O4276" s="1463" t="s">
        <v>5235</v>
      </c>
      <c r="P4276" s="1463" t="s">
        <v>5335</v>
      </c>
    </row>
    <row r="4277">
      <c r="A4277" s="1464">
        <v>4552.0</v>
      </c>
      <c r="B4277" s="1463" t="s">
        <v>7863</v>
      </c>
      <c r="C4277" s="1463" t="s">
        <v>7863</v>
      </c>
      <c r="D4277" s="1469">
        <v>45381.0</v>
      </c>
      <c r="E4277" s="1470" t="s">
        <v>7864</v>
      </c>
      <c r="F4277" s="1471">
        <v>2.49573E7</v>
      </c>
      <c r="G4277" s="1471">
        <v>2.49573E7</v>
      </c>
      <c r="H4277" s="1472" t="b">
        <v>1</v>
      </c>
      <c r="I4277" s="1468" t="s">
        <v>76</v>
      </c>
      <c r="J4277" s="1472" t="b">
        <v>1</v>
      </c>
      <c r="K4277" s="1468" t="s">
        <v>6347</v>
      </c>
      <c r="L4277" s="1471">
        <v>6.6925624451E10</v>
      </c>
      <c r="M4277" s="1463" t="s">
        <v>2476</v>
      </c>
      <c r="N4277" s="1463" t="s">
        <v>5089</v>
      </c>
      <c r="O4277" s="1463" t="s">
        <v>4954</v>
      </c>
      <c r="P4277" s="1463" t="s">
        <v>6814</v>
      </c>
    </row>
    <row r="4278" hidden="1">
      <c r="A4278" s="1464">
        <v>4553.0</v>
      </c>
      <c r="B4278" s="1463" t="s">
        <v>21038</v>
      </c>
      <c r="C4278" s="1463" t="s">
        <v>21038</v>
      </c>
      <c r="D4278" s="1469">
        <v>45381.0</v>
      </c>
      <c r="E4278" s="1470" t="s">
        <v>21039</v>
      </c>
      <c r="F4278" s="1471">
        <v>8.0249204E8</v>
      </c>
      <c r="G4278" s="1471">
        <v>8.0249204E8</v>
      </c>
      <c r="H4278" s="1472" t="b">
        <v>0</v>
      </c>
      <c r="I4278" s="1468" t="s">
        <v>76</v>
      </c>
      <c r="J4278" s="1472" t="b">
        <v>0</v>
      </c>
      <c r="K4278" s="1468" t="s">
        <v>4929</v>
      </c>
      <c r="L4278" s="1475">
        <v>6.69232E15</v>
      </c>
      <c r="M4278" s="1463" t="s">
        <v>2432</v>
      </c>
      <c r="N4278" s="1463" t="s">
        <v>5006</v>
      </c>
      <c r="O4278" s="1463" t="s">
        <v>4931</v>
      </c>
      <c r="P4278" s="1463" t="s">
        <v>8324</v>
      </c>
    </row>
    <row r="4279">
      <c r="A4279" s="1464">
        <v>4554.0</v>
      </c>
      <c r="B4279" s="1463" t="s">
        <v>7865</v>
      </c>
      <c r="C4279" s="1463" t="s">
        <v>7866</v>
      </c>
      <c r="D4279" s="1469">
        <v>45383.0</v>
      </c>
      <c r="E4279" s="1470" t="s">
        <v>7867</v>
      </c>
      <c r="F4279" s="1471">
        <v>8.13240999E8</v>
      </c>
      <c r="G4279" s="1471">
        <v>8.13240999E8</v>
      </c>
      <c r="H4279" s="1472" t="b">
        <v>1</v>
      </c>
      <c r="I4279" s="1468" t="s">
        <v>6512</v>
      </c>
      <c r="J4279" s="1472" t="b">
        <v>1</v>
      </c>
      <c r="K4279" s="1468" t="s">
        <v>1077</v>
      </c>
      <c r="L4279" s="1471">
        <v>6.6618258585E10</v>
      </c>
      <c r="M4279" s="1463" t="s">
        <v>2432</v>
      </c>
      <c r="N4279" s="1463" t="s">
        <v>5235</v>
      </c>
      <c r="O4279" s="1463" t="s">
        <v>5235</v>
      </c>
      <c r="P4279" s="1463" t="s">
        <v>2432</v>
      </c>
    </row>
    <row r="4280" hidden="1">
      <c r="A4280" s="1464">
        <v>4555.0</v>
      </c>
      <c r="B4280" s="1463" t="s">
        <v>21040</v>
      </c>
      <c r="C4280" s="1463" t="s">
        <v>21041</v>
      </c>
      <c r="D4280" s="1469">
        <v>45384.0</v>
      </c>
      <c r="E4280" s="1470" t="s">
        <v>21042</v>
      </c>
      <c r="F4280" s="1475">
        <v>6.60637E11</v>
      </c>
      <c r="G4280" s="1475">
        <v>6.60909E11</v>
      </c>
      <c r="H4280" s="1472" t="b">
        <v>0</v>
      </c>
      <c r="I4280" s="1468" t="s">
        <v>76</v>
      </c>
      <c r="J4280" s="1472" t="b">
        <v>1</v>
      </c>
      <c r="K4280" s="1473"/>
      <c r="L4280" s="1473"/>
      <c r="M4280" s="1463" t="s">
        <v>2659</v>
      </c>
      <c r="N4280" s="1474"/>
      <c r="O4280" s="1474"/>
      <c r="P4280" s="1463" t="s">
        <v>2659</v>
      </c>
    </row>
    <row r="4281">
      <c r="A4281" s="1464">
        <v>4556.0</v>
      </c>
      <c r="B4281" s="1463" t="s">
        <v>7868</v>
      </c>
      <c r="C4281" s="1463" t="s">
        <v>7869</v>
      </c>
      <c r="D4281" s="1469">
        <v>45392.0</v>
      </c>
      <c r="E4281" s="1470" t="s">
        <v>7870</v>
      </c>
      <c r="F4281" s="1471">
        <v>6.36722212E8</v>
      </c>
      <c r="G4281" s="1471">
        <v>6.36722212E8</v>
      </c>
      <c r="H4281" s="1472" t="b">
        <v>1</v>
      </c>
      <c r="I4281" s="1468" t="s">
        <v>6296</v>
      </c>
      <c r="J4281" s="1472" t="b">
        <v>1</v>
      </c>
      <c r="K4281" s="1468" t="s">
        <v>5142</v>
      </c>
      <c r="L4281" s="1471">
        <v>6.620964333E9</v>
      </c>
      <c r="M4281" s="1463" t="s">
        <v>2432</v>
      </c>
      <c r="N4281" s="1463" t="s">
        <v>5229</v>
      </c>
      <c r="O4281" s="1463" t="s">
        <v>5229</v>
      </c>
      <c r="P4281" s="1463" t="s">
        <v>2432</v>
      </c>
    </row>
    <row r="4282" hidden="1">
      <c r="A4282" s="1464">
        <v>4557.0</v>
      </c>
      <c r="B4282" s="1463" t="s">
        <v>21043</v>
      </c>
      <c r="C4282" s="1463" t="s">
        <v>21044</v>
      </c>
      <c r="D4282" s="1469">
        <v>45394.0</v>
      </c>
      <c r="E4282" s="1470" t="s">
        <v>21045</v>
      </c>
      <c r="F4282" s="1471">
        <v>8.04407154E8</v>
      </c>
      <c r="G4282" s="1471">
        <v>8.04407154E8</v>
      </c>
      <c r="H4282" s="1472" t="b">
        <v>0</v>
      </c>
      <c r="I4282" s="1468" t="s">
        <v>5608</v>
      </c>
      <c r="J4282" s="1472" t="b">
        <v>0</v>
      </c>
      <c r="K4282" s="1468" t="s">
        <v>5010</v>
      </c>
      <c r="L4282" s="1471">
        <v>6.6836145662E10</v>
      </c>
      <c r="M4282" s="1463" t="s">
        <v>2437</v>
      </c>
      <c r="N4282" s="1463" t="s">
        <v>4986</v>
      </c>
      <c r="O4282" s="1463" t="s">
        <v>5633</v>
      </c>
      <c r="P4282" s="1463" t="s">
        <v>6825</v>
      </c>
    </row>
    <row r="4283">
      <c r="A4283" s="1464">
        <v>4558.0</v>
      </c>
      <c r="B4283" s="1463" t="s">
        <v>7872</v>
      </c>
      <c r="C4283" s="1463" t="s">
        <v>7873</v>
      </c>
      <c r="D4283" s="1469">
        <v>45593.0</v>
      </c>
      <c r="E4283" s="1470" t="s">
        <v>7874</v>
      </c>
      <c r="F4283" s="1471">
        <v>9.02700009E8</v>
      </c>
      <c r="G4283" s="1471">
        <v>9.02700009E8</v>
      </c>
      <c r="H4283" s="1472" t="b">
        <v>1</v>
      </c>
      <c r="I4283" s="1468" t="s">
        <v>76</v>
      </c>
      <c r="J4283" s="1472" t="b">
        <v>1</v>
      </c>
      <c r="K4283" s="1468" t="s">
        <v>1077</v>
      </c>
      <c r="L4283" s="1471">
        <v>6.6618258585E10</v>
      </c>
      <c r="M4283" s="1463" t="s">
        <v>6828</v>
      </c>
      <c r="N4283" s="1463" t="s">
        <v>4930</v>
      </c>
      <c r="O4283" s="1463" t="s">
        <v>4931</v>
      </c>
      <c r="P4283" s="1463" t="s">
        <v>6829</v>
      </c>
    </row>
    <row r="4284" hidden="1">
      <c r="A4284" s="1464">
        <v>4559.0</v>
      </c>
      <c r="B4284" s="1463" t="s">
        <v>21046</v>
      </c>
      <c r="C4284" s="1463" t="s">
        <v>21047</v>
      </c>
      <c r="D4284" s="1469">
        <v>45394.0</v>
      </c>
      <c r="E4284" s="1470" t="s">
        <v>21048</v>
      </c>
      <c r="F4284" s="1471">
        <v>2.3093939E7</v>
      </c>
      <c r="G4284" s="1471">
        <v>2.3093939E7</v>
      </c>
      <c r="H4284" s="1472" t="b">
        <v>0</v>
      </c>
      <c r="I4284" s="1468" t="s">
        <v>76</v>
      </c>
      <c r="J4284" s="1472" t="b">
        <v>0</v>
      </c>
      <c r="K4284" s="1468" t="s">
        <v>4936</v>
      </c>
      <c r="L4284" s="1471">
        <v>6.6909921784E10</v>
      </c>
      <c r="M4284" s="1463" t="s">
        <v>2536</v>
      </c>
      <c r="N4284" s="1474"/>
      <c r="O4284" s="1463" t="s">
        <v>5093</v>
      </c>
      <c r="P4284" s="1463" t="s">
        <v>8686</v>
      </c>
    </row>
    <row r="4285">
      <c r="A4285" s="1464">
        <v>4560.0</v>
      </c>
      <c r="B4285" s="1463" t="s">
        <v>7875</v>
      </c>
      <c r="C4285" s="1463" t="s">
        <v>7876</v>
      </c>
      <c r="D4285" s="1469">
        <v>45393.0</v>
      </c>
      <c r="E4285" s="1470" t="s">
        <v>7877</v>
      </c>
      <c r="F4285" s="1471">
        <v>2.095311E7</v>
      </c>
      <c r="G4285" s="1471">
        <v>2.095311E7</v>
      </c>
      <c r="H4285" s="1472" t="b">
        <v>1</v>
      </c>
      <c r="I4285" s="1468" t="s">
        <v>76</v>
      </c>
      <c r="J4285" s="1472" t="b">
        <v>1</v>
      </c>
      <c r="K4285" s="1468" t="s">
        <v>1077</v>
      </c>
      <c r="L4285" s="1471">
        <v>6.6618258585E10</v>
      </c>
      <c r="M4285" s="1463" t="s">
        <v>2715</v>
      </c>
      <c r="N4285" s="1463" t="s">
        <v>4998</v>
      </c>
      <c r="O4285" s="1463" t="s">
        <v>4998</v>
      </c>
      <c r="P4285" s="1463" t="s">
        <v>6831</v>
      </c>
    </row>
    <row r="4286">
      <c r="A4286" s="1464">
        <v>4561.0</v>
      </c>
      <c r="B4286" s="1463" t="s">
        <v>7878</v>
      </c>
      <c r="C4286" s="1463" t="s">
        <v>7878</v>
      </c>
      <c r="D4286" s="1469">
        <v>45394.0</v>
      </c>
      <c r="E4286" s="1470" t="s">
        <v>7879</v>
      </c>
      <c r="F4286" s="1471">
        <v>8.69091258E8</v>
      </c>
      <c r="G4286" s="1471">
        <v>8.69091258E8</v>
      </c>
      <c r="H4286" s="1472" t="b">
        <v>1</v>
      </c>
      <c r="I4286" s="1468" t="s">
        <v>76</v>
      </c>
      <c r="J4286" s="1472" t="b">
        <v>1</v>
      </c>
      <c r="K4286" s="1468" t="s">
        <v>5010</v>
      </c>
      <c r="L4286" s="1471">
        <v>6.6836145662E10</v>
      </c>
      <c r="M4286" s="1463" t="s">
        <v>2426</v>
      </c>
      <c r="N4286" s="1463" t="s">
        <v>5065</v>
      </c>
      <c r="P4286" s="1463" t="s">
        <v>5316</v>
      </c>
    </row>
    <row r="4287">
      <c r="A4287" s="1464">
        <v>4562.0</v>
      </c>
      <c r="B4287" s="1463" t="s">
        <v>7880</v>
      </c>
      <c r="C4287" s="1463" t="s">
        <v>7881</v>
      </c>
      <c r="D4287" s="1469">
        <v>45394.0</v>
      </c>
      <c r="E4287" s="1470" t="s">
        <v>7882</v>
      </c>
      <c r="F4287" s="1471">
        <v>8.14970926E8</v>
      </c>
      <c r="G4287" s="1471">
        <v>8.14970926E8</v>
      </c>
      <c r="H4287" s="1472" t="b">
        <v>1</v>
      </c>
      <c r="I4287" s="1468" t="s">
        <v>76</v>
      </c>
      <c r="J4287" s="1472" t="b">
        <v>1</v>
      </c>
      <c r="K4287" s="1468" t="s">
        <v>5010</v>
      </c>
      <c r="L4287" s="1471">
        <v>6.6836145662E10</v>
      </c>
      <c r="M4287" s="1463" t="s">
        <v>2432</v>
      </c>
      <c r="N4287" s="1463" t="s">
        <v>6466</v>
      </c>
      <c r="O4287" s="1463" t="s">
        <v>5113</v>
      </c>
      <c r="P4287" s="1463" t="s">
        <v>2432</v>
      </c>
    </row>
    <row r="4288">
      <c r="A4288" s="1464">
        <v>4563.0</v>
      </c>
      <c r="B4288" s="1463" t="s">
        <v>7883</v>
      </c>
      <c r="C4288" s="1463" t="s">
        <v>7884</v>
      </c>
      <c r="D4288" s="1469">
        <v>45394.0</v>
      </c>
      <c r="E4288" s="1470" t="s">
        <v>7885</v>
      </c>
      <c r="F4288" s="1471">
        <v>9.42611875E8</v>
      </c>
      <c r="G4288" s="1471">
        <v>9.42611875E8</v>
      </c>
      <c r="H4288" s="1472" t="b">
        <v>1</v>
      </c>
      <c r="I4288" s="1468" t="s">
        <v>76</v>
      </c>
      <c r="J4288" s="1472" t="b">
        <v>1</v>
      </c>
      <c r="K4288" s="1468" t="s">
        <v>5010</v>
      </c>
      <c r="L4288" s="1471">
        <v>6.6836145662E10</v>
      </c>
      <c r="M4288" s="1463" t="s">
        <v>2426</v>
      </c>
      <c r="N4288" s="1463" t="s">
        <v>4990</v>
      </c>
      <c r="P4288" s="1463" t="s">
        <v>5940</v>
      </c>
    </row>
    <row r="4289">
      <c r="A4289" s="1464">
        <v>4564.0</v>
      </c>
      <c r="B4289" s="1463" t="s">
        <v>7886</v>
      </c>
      <c r="C4289" s="1463" t="s">
        <v>7886</v>
      </c>
      <c r="D4289" s="1469">
        <v>45399.0</v>
      </c>
      <c r="E4289" s="1470" t="s">
        <v>7887</v>
      </c>
      <c r="F4289" s="1471">
        <v>9.5726111E8</v>
      </c>
      <c r="G4289" s="1471">
        <v>9.5726111E8</v>
      </c>
      <c r="H4289" s="1472" t="b">
        <v>1</v>
      </c>
      <c r="I4289" s="1468" t="s">
        <v>76</v>
      </c>
      <c r="J4289" s="1472" t="b">
        <v>1</v>
      </c>
      <c r="K4289" s="1468" t="s">
        <v>4940</v>
      </c>
      <c r="L4289" s="1471">
        <v>6.68193916E10</v>
      </c>
      <c r="M4289" s="1463" t="s">
        <v>2476</v>
      </c>
      <c r="N4289" s="1463" t="s">
        <v>4930</v>
      </c>
      <c r="O4289" s="1463" t="s">
        <v>4931</v>
      </c>
      <c r="P4289" s="1463" t="s">
        <v>5160</v>
      </c>
    </row>
    <row r="4290">
      <c r="A4290" s="1464">
        <v>4565.0</v>
      </c>
      <c r="B4290" s="1463" t="s">
        <v>7889</v>
      </c>
      <c r="C4290" s="1463" t="s">
        <v>7890</v>
      </c>
      <c r="D4290" s="1469">
        <v>45394.0</v>
      </c>
      <c r="E4290" s="1470" t="s">
        <v>7891</v>
      </c>
      <c r="F4290" s="1471">
        <v>9.86544651E8</v>
      </c>
      <c r="G4290" s="1471">
        <v>9.86544651E8</v>
      </c>
      <c r="H4290" s="1472" t="b">
        <v>1</v>
      </c>
      <c r="I4290" s="1468" t="s">
        <v>76</v>
      </c>
      <c r="J4290" s="1472" t="b">
        <v>1</v>
      </c>
      <c r="K4290" s="1468" t="s">
        <v>5010</v>
      </c>
      <c r="L4290" s="1471">
        <v>6.6836145662E10</v>
      </c>
      <c r="M4290" s="1463" t="s">
        <v>2437</v>
      </c>
      <c r="N4290" s="1463" t="s">
        <v>5006</v>
      </c>
      <c r="O4290" s="1463" t="s">
        <v>4954</v>
      </c>
      <c r="P4290" s="1463" t="s">
        <v>6858</v>
      </c>
    </row>
    <row r="4291" hidden="1">
      <c r="A4291" s="1464">
        <v>4566.0</v>
      </c>
      <c r="B4291" s="1463" t="s">
        <v>21049</v>
      </c>
      <c r="C4291" s="1463" t="s">
        <v>21049</v>
      </c>
      <c r="D4291" s="1469">
        <v>45191.0</v>
      </c>
      <c r="E4291" s="1470" t="s">
        <v>21050</v>
      </c>
      <c r="F4291" s="1471">
        <v>8.94444497E8</v>
      </c>
      <c r="G4291" s="1471">
        <v>8.94444497E8</v>
      </c>
      <c r="H4291" s="1472" t="b">
        <v>0</v>
      </c>
      <c r="I4291" s="1468" t="s">
        <v>76</v>
      </c>
      <c r="J4291" s="1472" t="b">
        <v>0</v>
      </c>
      <c r="K4291" s="1468" t="s">
        <v>4936</v>
      </c>
      <c r="L4291" s="1471">
        <v>6.6909921784E10</v>
      </c>
      <c r="M4291" s="1463" t="s">
        <v>2432</v>
      </c>
      <c r="N4291" s="1463" t="s">
        <v>5249</v>
      </c>
      <c r="O4291" s="1474"/>
      <c r="P4291" s="1463" t="s">
        <v>2432</v>
      </c>
    </row>
    <row r="4292" hidden="1">
      <c r="A4292" s="1464">
        <v>4567.0</v>
      </c>
      <c r="B4292" s="1463" t="s">
        <v>21051</v>
      </c>
      <c r="C4292" s="1463" t="s">
        <v>21052</v>
      </c>
      <c r="D4292" s="1469">
        <v>45404.0</v>
      </c>
      <c r="E4292" s="1470" t="s">
        <v>21053</v>
      </c>
      <c r="F4292" s="1471">
        <v>8.99234456E8</v>
      </c>
      <c r="G4292" s="1471">
        <v>8.99234456E8</v>
      </c>
      <c r="H4292" s="1472" t="b">
        <v>0</v>
      </c>
      <c r="I4292" s="1468" t="s">
        <v>76</v>
      </c>
      <c r="J4292" s="1472" t="b">
        <v>0</v>
      </c>
      <c r="K4292" s="1468" t="s">
        <v>5010</v>
      </c>
      <c r="L4292" s="1471">
        <v>6.6836145662E10</v>
      </c>
      <c r="M4292" s="1463" t="s">
        <v>2464</v>
      </c>
      <c r="N4292" s="1463" t="s">
        <v>8221</v>
      </c>
      <c r="O4292" s="1463" t="s">
        <v>5213</v>
      </c>
      <c r="P4292" s="1463" t="s">
        <v>2464</v>
      </c>
    </row>
    <row r="4293">
      <c r="A4293" s="1464">
        <v>4568.0</v>
      </c>
      <c r="B4293" s="1463" t="s">
        <v>7892</v>
      </c>
      <c r="C4293" s="1463" t="s">
        <v>7892</v>
      </c>
      <c r="D4293" s="1469">
        <v>45401.0</v>
      </c>
      <c r="E4293" s="1470" t="s">
        <v>7893</v>
      </c>
      <c r="F4293" s="1471">
        <v>8.93298989E8</v>
      </c>
      <c r="G4293" s="1471">
        <v>8.93298989E8</v>
      </c>
      <c r="H4293" s="1472" t="b">
        <v>1</v>
      </c>
      <c r="I4293" s="1468" t="s">
        <v>76</v>
      </c>
      <c r="J4293" s="1472" t="b">
        <v>1</v>
      </c>
      <c r="K4293" s="1468" t="s">
        <v>1077</v>
      </c>
      <c r="L4293" s="1471">
        <v>6.6618258585E10</v>
      </c>
      <c r="M4293" s="1463" t="s">
        <v>2682</v>
      </c>
      <c r="N4293" s="1463" t="s">
        <v>5006</v>
      </c>
      <c r="O4293" s="1463" t="s">
        <v>4931</v>
      </c>
      <c r="P4293" s="1463" t="s">
        <v>6862</v>
      </c>
    </row>
    <row r="4294" hidden="1">
      <c r="A4294" s="1464">
        <v>4569.0</v>
      </c>
      <c r="B4294" s="1463" t="s">
        <v>21054</v>
      </c>
      <c r="C4294" s="1463" t="s">
        <v>21055</v>
      </c>
      <c r="D4294" s="1469">
        <v>45406.0</v>
      </c>
      <c r="E4294" s="1470" t="s">
        <v>21056</v>
      </c>
      <c r="F4294" s="1471">
        <v>9.30748999E8</v>
      </c>
      <c r="G4294" s="1471">
        <v>9.30748999E8</v>
      </c>
      <c r="H4294" s="1472" t="b">
        <v>0</v>
      </c>
      <c r="I4294" s="1468" t="s">
        <v>76</v>
      </c>
      <c r="J4294" s="1472" t="b">
        <v>0</v>
      </c>
      <c r="K4294" s="1468" t="s">
        <v>4936</v>
      </c>
      <c r="L4294" s="1471">
        <v>6.6909921784E10</v>
      </c>
      <c r="M4294" s="1463" t="s">
        <v>3211</v>
      </c>
      <c r="N4294" s="1474"/>
      <c r="O4294" s="1463" t="s">
        <v>4954</v>
      </c>
      <c r="P4294" s="1463" t="s">
        <v>3211</v>
      </c>
    </row>
    <row r="4295" hidden="1">
      <c r="A4295" s="1464">
        <v>4570.0</v>
      </c>
      <c r="B4295" s="1463" t="s">
        <v>14470</v>
      </c>
      <c r="C4295" s="1463" t="s">
        <v>14470</v>
      </c>
      <c r="D4295" s="1469">
        <v>44678.0</v>
      </c>
      <c r="E4295" s="1470" t="s">
        <v>21057</v>
      </c>
      <c r="F4295" s="1471">
        <v>9.09619494E8</v>
      </c>
      <c r="G4295" s="1471">
        <v>9.09619494E8</v>
      </c>
      <c r="H4295" s="1472" t="b">
        <v>0</v>
      </c>
      <c r="I4295" s="1468" t="s">
        <v>76</v>
      </c>
      <c r="J4295" s="1472" t="b">
        <v>1</v>
      </c>
      <c r="K4295" s="1468" t="s">
        <v>1204</v>
      </c>
      <c r="L4295" s="1471">
        <v>6.6839565594E10</v>
      </c>
      <c r="M4295" s="1463" t="s">
        <v>2464</v>
      </c>
      <c r="N4295" s="1463" t="s">
        <v>4930</v>
      </c>
      <c r="O4295" s="1463" t="s">
        <v>4931</v>
      </c>
      <c r="P4295" s="1463" t="s">
        <v>2464</v>
      </c>
    </row>
    <row r="4296">
      <c r="A4296" s="1464">
        <v>4571.0</v>
      </c>
      <c r="B4296" s="1463" t="s">
        <v>7895</v>
      </c>
      <c r="C4296" s="1463" t="s">
        <v>7895</v>
      </c>
      <c r="D4296" s="1469">
        <v>45401.0</v>
      </c>
      <c r="E4296" s="1470" t="s">
        <v>7896</v>
      </c>
      <c r="F4296" s="1471">
        <v>8.2040657E8</v>
      </c>
      <c r="G4296" s="1471">
        <v>8.2040657E8</v>
      </c>
      <c r="H4296" s="1472" t="b">
        <v>1</v>
      </c>
      <c r="I4296" s="1468" t="s">
        <v>76</v>
      </c>
      <c r="J4296" s="1472" t="b">
        <v>1</v>
      </c>
      <c r="K4296" s="1468" t="s">
        <v>5010</v>
      </c>
      <c r="L4296" s="1471">
        <v>6.6836145662E10</v>
      </c>
      <c r="M4296" s="1463" t="s">
        <v>2464</v>
      </c>
      <c r="N4296" s="1474"/>
      <c r="O4296" s="1463" t="s">
        <v>5159</v>
      </c>
      <c r="P4296" s="1463" t="s">
        <v>2464</v>
      </c>
    </row>
    <row r="4297">
      <c r="A4297" s="1464">
        <v>4572.0</v>
      </c>
      <c r="B4297" s="1463" t="s">
        <v>7898</v>
      </c>
      <c r="C4297" s="1463" t="s">
        <v>7899</v>
      </c>
      <c r="D4297" s="1469">
        <v>45404.0</v>
      </c>
      <c r="E4297" s="1470" t="s">
        <v>7900</v>
      </c>
      <c r="F4297" s="1471">
        <v>2.2528001E7</v>
      </c>
      <c r="G4297" s="1471">
        <v>2.2528001E7</v>
      </c>
      <c r="H4297" s="1472" t="b">
        <v>1</v>
      </c>
      <c r="I4297" s="1468" t="s">
        <v>76</v>
      </c>
      <c r="J4297" s="1472" t="b">
        <v>1</v>
      </c>
      <c r="K4297" s="1468" t="s">
        <v>4936</v>
      </c>
      <c r="L4297" s="1471">
        <v>6.6909921784E10</v>
      </c>
      <c r="M4297" s="1463" t="s">
        <v>2426</v>
      </c>
      <c r="O4297" s="1463" t="s">
        <v>5061</v>
      </c>
      <c r="P4297" s="1463" t="s">
        <v>5024</v>
      </c>
    </row>
    <row r="4298" hidden="1">
      <c r="A4298" s="1464">
        <v>4573.0</v>
      </c>
      <c r="B4298" s="1463" t="s">
        <v>19221</v>
      </c>
      <c r="C4298" s="1463" t="s">
        <v>19222</v>
      </c>
      <c r="D4298" s="1469">
        <v>44804.0</v>
      </c>
      <c r="E4298" s="1470" t="s">
        <v>21058</v>
      </c>
      <c r="F4298" s="1471">
        <v>8.06113666E8</v>
      </c>
      <c r="G4298" s="1471">
        <v>8.06113666E8</v>
      </c>
      <c r="H4298" s="1472" t="b">
        <v>0</v>
      </c>
      <c r="I4298" s="1468" t="s">
        <v>76</v>
      </c>
      <c r="J4298" s="1472" t="b">
        <v>1</v>
      </c>
      <c r="K4298" s="1468" t="s">
        <v>4936</v>
      </c>
      <c r="L4298" s="1471">
        <v>6.6909921784E10</v>
      </c>
      <c r="M4298" s="1463" t="s">
        <v>2437</v>
      </c>
      <c r="N4298" s="1474"/>
      <c r="O4298" s="1463" t="s">
        <v>5398</v>
      </c>
      <c r="P4298" s="1463" t="s">
        <v>2437</v>
      </c>
    </row>
    <row r="4299">
      <c r="A4299" s="1464">
        <v>4574.0</v>
      </c>
      <c r="B4299" s="1463" t="s">
        <v>7901</v>
      </c>
      <c r="C4299" s="1463" t="s">
        <v>7901</v>
      </c>
      <c r="D4299" s="1469">
        <v>45404.0</v>
      </c>
      <c r="E4299" s="1470" t="s">
        <v>7902</v>
      </c>
      <c r="F4299" s="1471">
        <v>9.72978924E8</v>
      </c>
      <c r="G4299" s="1471">
        <v>9.72978924E8</v>
      </c>
      <c r="H4299" s="1472" t="b">
        <v>1</v>
      </c>
      <c r="I4299" s="1468" t="s">
        <v>76</v>
      </c>
      <c r="J4299" s="1472" t="b">
        <v>1</v>
      </c>
      <c r="K4299" s="1468" t="s">
        <v>7903</v>
      </c>
      <c r="L4299" s="1471">
        <v>6.6851439483E10</v>
      </c>
      <c r="M4299" s="1463" t="s">
        <v>2659</v>
      </c>
      <c r="N4299" s="1463" t="s">
        <v>4998</v>
      </c>
      <c r="O4299" s="1463" t="s">
        <v>6872</v>
      </c>
      <c r="P4299" s="1463" t="s">
        <v>2659</v>
      </c>
    </row>
    <row r="4300" hidden="1">
      <c r="A4300" s="1464">
        <v>4575.0</v>
      </c>
      <c r="B4300" s="1463" t="s">
        <v>21059</v>
      </c>
      <c r="C4300" s="1463" t="s">
        <v>21060</v>
      </c>
      <c r="D4300" s="1469">
        <v>45404.0</v>
      </c>
      <c r="E4300" s="1470" t="s">
        <v>21061</v>
      </c>
      <c r="F4300" s="1471">
        <v>9.36405082E8</v>
      </c>
      <c r="G4300" s="1471">
        <v>9.36405082E8</v>
      </c>
      <c r="H4300" s="1472" t="b">
        <v>0</v>
      </c>
      <c r="I4300" s="1468" t="s">
        <v>76</v>
      </c>
      <c r="J4300" s="1472" t="b">
        <v>0</v>
      </c>
      <c r="K4300" s="1468" t="s">
        <v>4936</v>
      </c>
      <c r="L4300" s="1471">
        <v>6.6909921784E10</v>
      </c>
      <c r="M4300" s="1463" t="s">
        <v>2432</v>
      </c>
      <c r="N4300" s="1474"/>
      <c r="O4300" s="1463" t="s">
        <v>4951</v>
      </c>
      <c r="P4300" s="1463" t="s">
        <v>2432</v>
      </c>
    </row>
    <row r="4301">
      <c r="A4301" s="1464">
        <v>4576.0</v>
      </c>
      <c r="B4301" s="1463" t="s">
        <v>7904</v>
      </c>
      <c r="C4301" s="1463" t="s">
        <v>7904</v>
      </c>
      <c r="D4301" s="1469">
        <v>45404.0</v>
      </c>
      <c r="E4301" s="1470" t="s">
        <v>7905</v>
      </c>
      <c r="F4301" s="1471">
        <v>6.31410999E8</v>
      </c>
      <c r="G4301" s="1471">
        <v>6.31410999E8</v>
      </c>
      <c r="H4301" s="1472" t="b">
        <v>1</v>
      </c>
      <c r="I4301" s="1468" t="s">
        <v>76</v>
      </c>
      <c r="J4301" s="1472" t="b">
        <v>1</v>
      </c>
      <c r="K4301" s="1468" t="s">
        <v>4936</v>
      </c>
      <c r="L4301" s="1471">
        <v>6.6909921784E10</v>
      </c>
      <c r="M4301" s="1463" t="s">
        <v>2426</v>
      </c>
      <c r="N4301" s="1463" t="s">
        <v>5284</v>
      </c>
      <c r="O4301" s="1463" t="s">
        <v>5061</v>
      </c>
      <c r="P4301" s="1463" t="s">
        <v>5950</v>
      </c>
    </row>
    <row r="4302" hidden="1">
      <c r="A4302" s="1464">
        <v>4577.0</v>
      </c>
      <c r="B4302" s="1463" t="s">
        <v>7906</v>
      </c>
      <c r="C4302" s="1463" t="s">
        <v>7906</v>
      </c>
      <c r="D4302" s="1469">
        <v>45405.0</v>
      </c>
      <c r="E4302" s="1470" t="s">
        <v>7907</v>
      </c>
      <c r="F4302" s="1471">
        <v>8.04407154E8</v>
      </c>
      <c r="G4302" s="1471">
        <v>8.04407154E8</v>
      </c>
      <c r="H4302" s="1472" t="b">
        <v>0</v>
      </c>
      <c r="I4302" s="1468" t="s">
        <v>5608</v>
      </c>
      <c r="J4302" s="1472" t="b">
        <v>0</v>
      </c>
      <c r="K4302" s="1468" t="s">
        <v>5010</v>
      </c>
      <c r="L4302" s="1471">
        <v>6.6836145662E10</v>
      </c>
      <c r="M4302" s="1463" t="s">
        <v>2464</v>
      </c>
      <c r="N4302" s="1463" t="s">
        <v>4937</v>
      </c>
      <c r="O4302" s="1463" t="s">
        <v>4931</v>
      </c>
      <c r="P4302" s="1463" t="s">
        <v>5094</v>
      </c>
    </row>
    <row r="4303">
      <c r="A4303" s="1464">
        <v>4578.0</v>
      </c>
      <c r="B4303" s="1463" t="s">
        <v>7908</v>
      </c>
      <c r="C4303" s="1463" t="s">
        <v>7908</v>
      </c>
      <c r="D4303" s="1469">
        <v>45411.0</v>
      </c>
      <c r="E4303" s="1470" t="s">
        <v>7909</v>
      </c>
      <c r="F4303" s="1471">
        <v>8.63398582E8</v>
      </c>
      <c r="G4303" s="1471">
        <v>8.63398582E8</v>
      </c>
      <c r="H4303" s="1472" t="b">
        <v>1</v>
      </c>
      <c r="I4303" s="1468" t="s">
        <v>76</v>
      </c>
      <c r="J4303" s="1472" t="b">
        <v>1</v>
      </c>
      <c r="K4303" s="1468" t="s">
        <v>4940</v>
      </c>
      <c r="L4303" s="1471">
        <v>6.68193916E10</v>
      </c>
      <c r="M4303" s="1463" t="s">
        <v>2426</v>
      </c>
      <c r="N4303" s="1463" t="s">
        <v>4998</v>
      </c>
      <c r="O4303" s="1463" t="s">
        <v>4998</v>
      </c>
      <c r="P4303" s="1463" t="s">
        <v>6882</v>
      </c>
    </row>
    <row r="4304">
      <c r="A4304" s="1464">
        <v>4579.0</v>
      </c>
      <c r="B4304" s="1463" t="s">
        <v>7910</v>
      </c>
      <c r="C4304" s="1463" t="s">
        <v>7910</v>
      </c>
      <c r="D4304" s="1469">
        <v>45405.0</v>
      </c>
      <c r="E4304" s="1470" t="s">
        <v>7911</v>
      </c>
      <c r="F4304" s="1471">
        <v>9.14467897E8</v>
      </c>
      <c r="G4304" s="1471">
        <v>9.14467897E8</v>
      </c>
      <c r="H4304" s="1472" t="b">
        <v>1</v>
      </c>
      <c r="I4304" s="1468" t="s">
        <v>263</v>
      </c>
      <c r="J4304" s="1472" t="b">
        <v>1</v>
      </c>
      <c r="K4304" s="1468" t="s">
        <v>5142</v>
      </c>
      <c r="L4304" s="1471">
        <v>6.620964333E9</v>
      </c>
      <c r="M4304" s="1463" t="s">
        <v>2432</v>
      </c>
      <c r="N4304" s="1463" t="s">
        <v>3864</v>
      </c>
      <c r="O4304" s="1463" t="s">
        <v>3864</v>
      </c>
      <c r="P4304" s="1463" t="s">
        <v>2432</v>
      </c>
    </row>
    <row r="4305" hidden="1">
      <c r="A4305" s="1464">
        <v>4580.0</v>
      </c>
      <c r="B4305" s="1463" t="s">
        <v>7912</v>
      </c>
      <c r="C4305" s="1463" t="s">
        <v>7912</v>
      </c>
      <c r="D4305" s="1469">
        <v>45411.0</v>
      </c>
      <c r="E4305" s="1470" t="s">
        <v>7913</v>
      </c>
      <c r="F4305" s="1471">
        <v>8.86122188E8</v>
      </c>
      <c r="G4305" s="1471">
        <v>8.86122188E8</v>
      </c>
      <c r="H4305" s="1472" t="b">
        <v>0</v>
      </c>
      <c r="I4305" s="1468" t="s">
        <v>76</v>
      </c>
      <c r="J4305" s="1472" t="b">
        <v>0</v>
      </c>
      <c r="K4305" s="1468" t="s">
        <v>1204</v>
      </c>
      <c r="L4305" s="1471">
        <v>6.6839565594E10</v>
      </c>
      <c r="M4305" s="1463" t="s">
        <v>2426</v>
      </c>
      <c r="N4305" s="1463" t="s">
        <v>5284</v>
      </c>
      <c r="O4305" s="1463" t="s">
        <v>5126</v>
      </c>
      <c r="P4305" s="1463" t="s">
        <v>6889</v>
      </c>
    </row>
    <row r="4306" hidden="1">
      <c r="A4306" s="1464">
        <v>4581.0</v>
      </c>
      <c r="B4306" s="1463" t="s">
        <v>21062</v>
      </c>
      <c r="C4306" s="1463" t="s">
        <v>21063</v>
      </c>
      <c r="D4306" s="1469">
        <v>45411.0</v>
      </c>
      <c r="E4306" s="1470" t="s">
        <v>21064</v>
      </c>
      <c r="F4306" s="1471">
        <v>2.0036333E7</v>
      </c>
      <c r="G4306" s="1471">
        <v>2.0036333E7</v>
      </c>
      <c r="H4306" s="1472" t="b">
        <v>0</v>
      </c>
      <c r="I4306" s="1468" t="s">
        <v>76</v>
      </c>
      <c r="J4306" s="1472" t="b">
        <v>0</v>
      </c>
      <c r="K4306" s="1468" t="s">
        <v>4936</v>
      </c>
      <c r="L4306" s="1471">
        <v>6.6909921784E10</v>
      </c>
      <c r="M4306" s="1463" t="s">
        <v>2432</v>
      </c>
      <c r="N4306" s="1474"/>
      <c r="O4306" s="1463" t="s">
        <v>4931</v>
      </c>
      <c r="P4306" s="1463" t="s">
        <v>8324</v>
      </c>
    </row>
    <row r="4307" hidden="1">
      <c r="A4307" s="1464">
        <v>4582.0</v>
      </c>
      <c r="B4307" s="1463" t="s">
        <v>21065</v>
      </c>
      <c r="C4307" s="1463" t="s">
        <v>21066</v>
      </c>
      <c r="D4307" s="1469">
        <v>45407.0</v>
      </c>
      <c r="E4307" s="1470" t="s">
        <v>21067</v>
      </c>
      <c r="F4307" s="1471">
        <v>8.18261111E8</v>
      </c>
      <c r="G4307" s="1471">
        <v>8.18261111E8</v>
      </c>
      <c r="H4307" s="1472" t="b">
        <v>0</v>
      </c>
      <c r="I4307" s="1468" t="s">
        <v>76</v>
      </c>
      <c r="J4307" s="1472" t="b">
        <v>0</v>
      </c>
      <c r="K4307" s="1468" t="s">
        <v>1204</v>
      </c>
      <c r="L4307" s="1471">
        <v>6.6839565594E10</v>
      </c>
      <c r="M4307" s="1463" t="s">
        <v>2464</v>
      </c>
      <c r="N4307" s="1463" t="s">
        <v>3864</v>
      </c>
      <c r="O4307" s="1463" t="s">
        <v>3864</v>
      </c>
      <c r="P4307" s="1463" t="s">
        <v>5881</v>
      </c>
    </row>
    <row r="4308" hidden="1">
      <c r="A4308" s="1464">
        <v>4583.0</v>
      </c>
      <c r="B4308" s="1463" t="s">
        <v>21068</v>
      </c>
      <c r="C4308" s="1463" t="s">
        <v>21069</v>
      </c>
      <c r="D4308" s="1469">
        <v>45411.0</v>
      </c>
      <c r="E4308" s="1470" t="s">
        <v>21070</v>
      </c>
      <c r="F4308" s="1471">
        <v>9.34282495E8</v>
      </c>
      <c r="G4308" s="1471">
        <v>9.34282495E8</v>
      </c>
      <c r="H4308" s="1472" t="b">
        <v>0</v>
      </c>
      <c r="I4308" s="1468" t="s">
        <v>76</v>
      </c>
      <c r="J4308" s="1472" t="b">
        <v>0</v>
      </c>
      <c r="K4308" s="1468" t="s">
        <v>1077</v>
      </c>
      <c r="L4308" s="1471">
        <v>6.6618258585E10</v>
      </c>
      <c r="M4308" s="1463" t="s">
        <v>2464</v>
      </c>
      <c r="N4308" s="1474"/>
      <c r="O4308" s="1463" t="s">
        <v>5773</v>
      </c>
      <c r="P4308" s="1463" t="s">
        <v>5094</v>
      </c>
    </row>
    <row r="4309" hidden="1">
      <c r="A4309" s="1464">
        <v>4584.0</v>
      </c>
      <c r="B4309" s="1463" t="s">
        <v>21071</v>
      </c>
      <c r="C4309" s="1463" t="s">
        <v>21072</v>
      </c>
      <c r="D4309" s="1469">
        <v>45411.0</v>
      </c>
      <c r="E4309" s="1470" t="s">
        <v>21073</v>
      </c>
      <c r="F4309" s="1471">
        <v>9.34282495E8</v>
      </c>
      <c r="G4309" s="1471">
        <v>9.34282495E8</v>
      </c>
      <c r="H4309" s="1472" t="b">
        <v>0</v>
      </c>
      <c r="I4309" s="1468" t="s">
        <v>76</v>
      </c>
      <c r="J4309" s="1472" t="b">
        <v>0</v>
      </c>
      <c r="K4309" s="1468" t="s">
        <v>1077</v>
      </c>
      <c r="L4309" s="1471">
        <v>6.6618258585E10</v>
      </c>
      <c r="M4309" s="1463" t="s">
        <v>2464</v>
      </c>
      <c r="N4309" s="1463" t="s">
        <v>5072</v>
      </c>
      <c r="O4309" s="1463" t="s">
        <v>5052</v>
      </c>
      <c r="P4309" s="1463" t="s">
        <v>5094</v>
      </c>
    </row>
    <row r="4310" hidden="1">
      <c r="A4310" s="1464">
        <v>4585.0</v>
      </c>
      <c r="B4310" s="1463" t="s">
        <v>21074</v>
      </c>
      <c r="C4310" s="1463" t="s">
        <v>21075</v>
      </c>
      <c r="D4310" s="1469">
        <v>45411.0</v>
      </c>
      <c r="E4310" s="1470" t="s">
        <v>21076</v>
      </c>
      <c r="F4310" s="1471">
        <v>9.34282495E8</v>
      </c>
      <c r="G4310" s="1471">
        <v>9.34282495E8</v>
      </c>
      <c r="H4310" s="1472" t="b">
        <v>0</v>
      </c>
      <c r="I4310" s="1468" t="s">
        <v>76</v>
      </c>
      <c r="J4310" s="1472" t="b">
        <v>1</v>
      </c>
      <c r="K4310" s="1468" t="s">
        <v>1077</v>
      </c>
      <c r="L4310" s="1471">
        <v>6.6618258585E10</v>
      </c>
      <c r="M4310" s="1463" t="s">
        <v>2464</v>
      </c>
      <c r="N4310" s="1474"/>
      <c r="O4310" s="1463" t="s">
        <v>5081</v>
      </c>
      <c r="P4310" s="1463" t="s">
        <v>5094</v>
      </c>
    </row>
    <row r="4311" hidden="1">
      <c r="A4311" s="1464">
        <v>4586.0</v>
      </c>
      <c r="B4311" s="1463" t="s">
        <v>21077</v>
      </c>
      <c r="C4311" s="1463" t="s">
        <v>21078</v>
      </c>
      <c r="D4311" s="1469">
        <v>45411.0</v>
      </c>
      <c r="E4311" s="1470" t="s">
        <v>21079</v>
      </c>
      <c r="F4311" s="1471">
        <v>9.34282495E8</v>
      </c>
      <c r="G4311" s="1471">
        <v>9.34282495E8</v>
      </c>
      <c r="H4311" s="1472" t="b">
        <v>0</v>
      </c>
      <c r="I4311" s="1468" t="s">
        <v>76</v>
      </c>
      <c r="J4311" s="1472" t="b">
        <v>0</v>
      </c>
      <c r="K4311" s="1468" t="s">
        <v>1077</v>
      </c>
      <c r="L4311" s="1471">
        <v>6.6618258585E10</v>
      </c>
      <c r="M4311" s="1463" t="s">
        <v>2464</v>
      </c>
      <c r="N4311" s="1474"/>
      <c r="O4311" s="1474"/>
      <c r="P4311" s="1463" t="s">
        <v>5094</v>
      </c>
    </row>
    <row r="4312" hidden="1">
      <c r="A4312" s="1464">
        <v>4587.0</v>
      </c>
      <c r="B4312" s="1463" t="s">
        <v>21080</v>
      </c>
      <c r="C4312" s="1463" t="s">
        <v>21081</v>
      </c>
      <c r="D4312" s="1469">
        <v>45411.0</v>
      </c>
      <c r="E4312" s="1470" t="s">
        <v>21082</v>
      </c>
      <c r="F4312" s="1471">
        <v>9.34282495E8</v>
      </c>
      <c r="G4312" s="1471">
        <v>9.34282495E8</v>
      </c>
      <c r="H4312" s="1472" t="b">
        <v>0</v>
      </c>
      <c r="I4312" s="1468" t="s">
        <v>76</v>
      </c>
      <c r="J4312" s="1472" t="b">
        <v>1</v>
      </c>
      <c r="K4312" s="1468" t="s">
        <v>1077</v>
      </c>
      <c r="L4312" s="1471">
        <v>6.6618258585E10</v>
      </c>
      <c r="M4312" s="1463" t="s">
        <v>2464</v>
      </c>
      <c r="N4312" s="1463" t="s">
        <v>5838</v>
      </c>
      <c r="O4312" s="1463" t="s">
        <v>4931</v>
      </c>
      <c r="P4312" s="1463" t="s">
        <v>5094</v>
      </c>
    </row>
    <row r="4313" hidden="1">
      <c r="A4313" s="1464">
        <v>4588.0</v>
      </c>
      <c r="B4313" s="1463" t="s">
        <v>21083</v>
      </c>
      <c r="C4313" s="1463" t="s">
        <v>21084</v>
      </c>
      <c r="D4313" s="1469">
        <v>45411.0</v>
      </c>
      <c r="E4313" s="1470" t="s">
        <v>21085</v>
      </c>
      <c r="F4313" s="1471">
        <v>6.16365558E8</v>
      </c>
      <c r="G4313" s="1471">
        <v>6.16365558E8</v>
      </c>
      <c r="H4313" s="1472" t="b">
        <v>0</v>
      </c>
      <c r="I4313" s="1468" t="s">
        <v>76</v>
      </c>
      <c r="J4313" s="1472" t="b">
        <v>0</v>
      </c>
      <c r="K4313" s="1468" t="s">
        <v>7903</v>
      </c>
      <c r="L4313" s="1471">
        <v>6.6851439483E10</v>
      </c>
      <c r="M4313" s="1463" t="s">
        <v>2464</v>
      </c>
      <c r="N4313" s="1463" t="s">
        <v>7689</v>
      </c>
      <c r="O4313" s="1463" t="s">
        <v>7689</v>
      </c>
      <c r="P4313" s="1463" t="s">
        <v>2464</v>
      </c>
    </row>
    <row r="4314" hidden="1">
      <c r="A4314" s="1464">
        <v>4589.0</v>
      </c>
      <c r="B4314" s="1463" t="s">
        <v>21086</v>
      </c>
      <c r="C4314" s="1463" t="s">
        <v>21087</v>
      </c>
      <c r="D4314" s="1469">
        <v>45412.0</v>
      </c>
      <c r="E4314" s="1470" t="s">
        <v>21088</v>
      </c>
      <c r="F4314" s="1471">
        <v>9.224983E8</v>
      </c>
      <c r="G4314" s="1471">
        <v>9.224983E8</v>
      </c>
      <c r="H4314" s="1472" t="b">
        <v>0</v>
      </c>
      <c r="I4314" s="1468" t="s">
        <v>76</v>
      </c>
      <c r="J4314" s="1472" t="b">
        <v>0</v>
      </c>
      <c r="K4314" s="1468" t="s">
        <v>5142</v>
      </c>
      <c r="L4314" s="1471">
        <v>6.620964333E9</v>
      </c>
      <c r="M4314" s="1463" t="s">
        <v>2426</v>
      </c>
      <c r="O4314" s="1463" t="s">
        <v>5065</v>
      </c>
      <c r="P4314" s="1463" t="s">
        <v>2426</v>
      </c>
    </row>
    <row r="4315">
      <c r="A4315" s="1464">
        <v>4590.0</v>
      </c>
      <c r="B4315" s="1463" t="s">
        <v>7914</v>
      </c>
      <c r="C4315" s="1463" t="s">
        <v>7915</v>
      </c>
      <c r="D4315" s="1469">
        <v>45414.0</v>
      </c>
      <c r="E4315" s="1470" t="s">
        <v>7916</v>
      </c>
      <c r="F4315" s="1471">
        <v>2.1472943E7</v>
      </c>
      <c r="G4315" s="1471">
        <v>2.1472943E7</v>
      </c>
      <c r="H4315" s="1472" t="b">
        <v>1</v>
      </c>
      <c r="I4315" s="1468" t="s">
        <v>76</v>
      </c>
      <c r="J4315" s="1472" t="b">
        <v>1</v>
      </c>
      <c r="K4315" s="1468" t="s">
        <v>1204</v>
      </c>
      <c r="L4315" s="1471">
        <v>6.6839565594E10</v>
      </c>
      <c r="M4315" s="1463" t="s">
        <v>2659</v>
      </c>
      <c r="N4315" s="1463" t="s">
        <v>5422</v>
      </c>
      <c r="O4315" s="1463" t="s">
        <v>6893</v>
      </c>
      <c r="P4315" s="1463" t="s">
        <v>2659</v>
      </c>
    </row>
    <row r="4316" hidden="1">
      <c r="A4316" s="1464">
        <v>4591.0</v>
      </c>
      <c r="B4316" s="1463" t="s">
        <v>21089</v>
      </c>
      <c r="C4316" s="1463" t="s">
        <v>21089</v>
      </c>
      <c r="D4316" s="1469">
        <v>45412.0</v>
      </c>
      <c r="E4316" s="1470" t="s">
        <v>21090</v>
      </c>
      <c r="F4316" s="1471">
        <v>2.1269999E7</v>
      </c>
      <c r="G4316" s="1471">
        <v>2.1269999E7</v>
      </c>
      <c r="H4316" s="1472" t="b">
        <v>0</v>
      </c>
      <c r="I4316" s="1468" t="s">
        <v>76</v>
      </c>
      <c r="J4316" s="1472" t="b">
        <v>0</v>
      </c>
      <c r="K4316" s="1468" t="s">
        <v>6480</v>
      </c>
      <c r="L4316" s="1471">
        <v>6.6647253923E10</v>
      </c>
      <c r="M4316" s="1463" t="s">
        <v>2426</v>
      </c>
      <c r="N4316" s="1463" t="s">
        <v>4937</v>
      </c>
      <c r="O4316" s="1463" t="s">
        <v>4938</v>
      </c>
      <c r="P4316" s="1463" t="s">
        <v>2426</v>
      </c>
    </row>
    <row r="4317">
      <c r="A4317" s="1464">
        <v>4592.0</v>
      </c>
      <c r="B4317" s="1463" t="s">
        <v>7917</v>
      </c>
      <c r="C4317" s="1463" t="s">
        <v>7917</v>
      </c>
      <c r="D4317" s="1469">
        <v>45412.0</v>
      </c>
      <c r="E4317" s="1470" t="s">
        <v>7918</v>
      </c>
      <c r="F4317" s="1471">
        <v>6.55129741E8</v>
      </c>
      <c r="G4317" s="1471">
        <v>6.55129741E8</v>
      </c>
      <c r="H4317" s="1472" t="b">
        <v>1</v>
      </c>
      <c r="I4317" s="1468" t="s">
        <v>76</v>
      </c>
      <c r="J4317" s="1472" t="b">
        <v>1</v>
      </c>
      <c r="K4317" s="1468" t="s">
        <v>4936</v>
      </c>
      <c r="L4317" s="1471">
        <v>6.6909921784E10</v>
      </c>
      <c r="M4317" s="1463" t="s">
        <v>2426</v>
      </c>
      <c r="N4317" s="1463" t="s">
        <v>5165</v>
      </c>
      <c r="O4317" s="1463" t="s">
        <v>5165</v>
      </c>
      <c r="P4317" s="1463" t="s">
        <v>2426</v>
      </c>
    </row>
    <row r="4318">
      <c r="A4318" s="1464">
        <v>4593.0</v>
      </c>
      <c r="B4318" s="1463" t="s">
        <v>7919</v>
      </c>
      <c r="C4318" s="1463" t="s">
        <v>7919</v>
      </c>
      <c r="D4318" s="1469">
        <v>45414.0</v>
      </c>
      <c r="E4318" s="1470" t="s">
        <v>7920</v>
      </c>
      <c r="F4318" s="1471">
        <v>6.31811414E8</v>
      </c>
      <c r="G4318" s="1471">
        <v>6.31811414E8</v>
      </c>
      <c r="H4318" s="1472" t="b">
        <v>1</v>
      </c>
      <c r="I4318" s="1468" t="s">
        <v>76</v>
      </c>
      <c r="J4318" s="1472" t="b">
        <v>1</v>
      </c>
      <c r="K4318" s="1468" t="s">
        <v>1204</v>
      </c>
      <c r="L4318" s="1471">
        <v>6.6839565594E10</v>
      </c>
      <c r="M4318" s="1463" t="s">
        <v>2426</v>
      </c>
      <c r="N4318" s="1463" t="s">
        <v>4951</v>
      </c>
      <c r="O4318" s="1474"/>
      <c r="P4318" s="1463" t="s">
        <v>5402</v>
      </c>
    </row>
    <row r="4319">
      <c r="A4319" s="1464">
        <v>4594.0</v>
      </c>
      <c r="B4319" s="1463" t="s">
        <v>7921</v>
      </c>
      <c r="C4319" s="1463" t="s">
        <v>7922</v>
      </c>
      <c r="D4319" s="1469">
        <v>45412.0</v>
      </c>
      <c r="E4319" s="1470" t="s">
        <v>7923</v>
      </c>
      <c r="F4319" s="1471">
        <v>2.4833999E7</v>
      </c>
      <c r="G4319" s="1471">
        <v>2.4833999E7</v>
      </c>
      <c r="H4319" s="1472" t="b">
        <v>1</v>
      </c>
      <c r="I4319" s="1468" t="s">
        <v>76</v>
      </c>
      <c r="J4319" s="1472" t="b">
        <v>1</v>
      </c>
      <c r="K4319" s="1468" t="s">
        <v>4929</v>
      </c>
      <c r="L4319" s="1475">
        <v>6.69232E15</v>
      </c>
      <c r="M4319" s="1463" t="s">
        <v>2432</v>
      </c>
      <c r="N4319" s="1463" t="s">
        <v>6164</v>
      </c>
      <c r="O4319" s="1463" t="s">
        <v>4998</v>
      </c>
      <c r="P4319" s="1463" t="s">
        <v>2432</v>
      </c>
    </row>
    <row r="4320" hidden="1">
      <c r="A4320" s="1464">
        <v>4595.0</v>
      </c>
      <c r="B4320" s="1463" t="s">
        <v>21091</v>
      </c>
      <c r="C4320" s="1463" t="s">
        <v>21092</v>
      </c>
      <c r="D4320" s="1469">
        <v>45757.0</v>
      </c>
      <c r="E4320" s="1470" t="s">
        <v>21093</v>
      </c>
      <c r="F4320" s="1471">
        <v>2.6901E7</v>
      </c>
      <c r="G4320" s="1471">
        <v>2.6901E7</v>
      </c>
      <c r="H4320" s="1472" t="b">
        <v>0</v>
      </c>
      <c r="I4320" s="1468" t="s">
        <v>76</v>
      </c>
      <c r="J4320" s="1472" t="b">
        <v>0</v>
      </c>
      <c r="K4320" s="1468" t="s">
        <v>5036</v>
      </c>
      <c r="L4320" s="1471">
        <v>6.6839163158E10</v>
      </c>
      <c r="M4320" s="1463" t="s">
        <v>2464</v>
      </c>
      <c r="N4320" s="1474"/>
      <c r="O4320" s="1463" t="s">
        <v>5398</v>
      </c>
      <c r="P4320" s="1463" t="s">
        <v>2464</v>
      </c>
    </row>
    <row r="4321">
      <c r="A4321" s="1464">
        <v>4596.0</v>
      </c>
      <c r="B4321" s="1463" t="s">
        <v>7924</v>
      </c>
      <c r="C4321" s="1463" t="s">
        <v>7925</v>
      </c>
      <c r="D4321" s="1469">
        <v>45414.0</v>
      </c>
      <c r="E4321" s="1470" t="s">
        <v>7926</v>
      </c>
      <c r="F4321" s="1471">
        <v>8.12430855E8</v>
      </c>
      <c r="G4321" s="1471">
        <v>8.12430855E8</v>
      </c>
      <c r="H4321" s="1472" t="b">
        <v>1</v>
      </c>
      <c r="I4321" s="1468" t="s">
        <v>76</v>
      </c>
      <c r="J4321" s="1472" t="b">
        <v>1</v>
      </c>
      <c r="K4321" s="1468" t="s">
        <v>1204</v>
      </c>
      <c r="L4321" s="1471">
        <v>6.6839565594E10</v>
      </c>
      <c r="M4321" s="1463" t="s">
        <v>2426</v>
      </c>
      <c r="N4321" s="1463" t="s">
        <v>5196</v>
      </c>
      <c r="O4321" s="1463" t="s">
        <v>5933</v>
      </c>
      <c r="P4321" s="1463" t="s">
        <v>6909</v>
      </c>
    </row>
    <row r="4322" hidden="1">
      <c r="A4322" s="1464">
        <v>4597.0</v>
      </c>
      <c r="B4322" s="1463" t="s">
        <v>21094</v>
      </c>
      <c r="C4322" s="1463" t="s">
        <v>21095</v>
      </c>
      <c r="D4322" s="1469">
        <v>45412.0</v>
      </c>
      <c r="E4322" s="1470" t="s">
        <v>21096</v>
      </c>
      <c r="F4322" s="1471">
        <v>2.1214415E7</v>
      </c>
      <c r="G4322" s="1471">
        <v>2.1214415E7</v>
      </c>
      <c r="H4322" s="1472" t="b">
        <v>0</v>
      </c>
      <c r="I4322" s="1468" t="s">
        <v>76</v>
      </c>
      <c r="J4322" s="1472" t="b">
        <v>0</v>
      </c>
      <c r="K4322" s="1468" t="s">
        <v>7903</v>
      </c>
      <c r="L4322" s="1471">
        <v>6.6851439483E10</v>
      </c>
      <c r="M4322" s="1463" t="s">
        <v>2437</v>
      </c>
      <c r="N4322" s="1463" t="s">
        <v>12525</v>
      </c>
      <c r="P4322" s="1463" t="s">
        <v>21097</v>
      </c>
    </row>
    <row r="4323">
      <c r="A4323" s="1464">
        <v>4598.0</v>
      </c>
      <c r="B4323" s="1463" t="s">
        <v>7928</v>
      </c>
      <c r="C4323" s="1463" t="s">
        <v>7929</v>
      </c>
      <c r="D4323" s="1469">
        <v>45420.0</v>
      </c>
      <c r="E4323" s="1470" t="s">
        <v>7930</v>
      </c>
      <c r="F4323" s="1471">
        <v>6.14140926E8</v>
      </c>
      <c r="G4323" s="1471">
        <v>6.14140926E8</v>
      </c>
      <c r="H4323" s="1472" t="b">
        <v>1</v>
      </c>
      <c r="I4323" s="1468" t="s">
        <v>76</v>
      </c>
      <c r="J4323" s="1472" t="b">
        <v>1</v>
      </c>
      <c r="K4323" s="1468" t="s">
        <v>1077</v>
      </c>
      <c r="L4323" s="1471">
        <v>6.6618258585E10</v>
      </c>
      <c r="M4323" s="1463" t="s">
        <v>2659</v>
      </c>
      <c r="N4323" s="1463" t="s">
        <v>5740</v>
      </c>
      <c r="O4323" s="1463" t="s">
        <v>5633</v>
      </c>
      <c r="P4323" s="1463" t="s">
        <v>2659</v>
      </c>
    </row>
    <row r="4324">
      <c r="A4324" s="1464">
        <v>4599.0</v>
      </c>
      <c r="B4324" s="1463" t="s">
        <v>7931</v>
      </c>
      <c r="C4324" s="1463" t="s">
        <v>7931</v>
      </c>
      <c r="D4324" s="1469">
        <v>45415.0</v>
      </c>
      <c r="E4324" s="1470" t="s">
        <v>7932</v>
      </c>
      <c r="F4324" s="1471">
        <v>9.56609555E8</v>
      </c>
      <c r="G4324" s="1471">
        <v>9.56609555E8</v>
      </c>
      <c r="H4324" s="1472" t="b">
        <v>1</v>
      </c>
      <c r="I4324" s="1468" t="s">
        <v>76</v>
      </c>
      <c r="J4324" s="1472" t="b">
        <v>1</v>
      </c>
      <c r="K4324" s="1468" t="s">
        <v>1204</v>
      </c>
      <c r="L4324" s="1471">
        <v>6.6839565594E10</v>
      </c>
      <c r="M4324" s="1463" t="s">
        <v>2426</v>
      </c>
      <c r="N4324" s="1463" t="s">
        <v>5740</v>
      </c>
      <c r="O4324" s="1463" t="s">
        <v>5633</v>
      </c>
      <c r="P4324" s="1463" t="s">
        <v>2426</v>
      </c>
    </row>
    <row r="4325" hidden="1">
      <c r="A4325" s="1464">
        <v>4600.0</v>
      </c>
      <c r="B4325" s="1463" t="s">
        <v>21098</v>
      </c>
      <c r="C4325" s="1463" t="s">
        <v>21099</v>
      </c>
      <c r="D4325" s="1469">
        <v>45416.0</v>
      </c>
      <c r="E4325" s="1470" t="s">
        <v>21100</v>
      </c>
      <c r="F4325" s="1471">
        <v>6.6022799086E10</v>
      </c>
      <c r="G4325" s="1475">
        <v>6.6083E11</v>
      </c>
      <c r="H4325" s="1472" t="b">
        <v>0</v>
      </c>
      <c r="I4325" s="1468" t="s">
        <v>76</v>
      </c>
      <c r="J4325" s="1472" t="b">
        <v>1</v>
      </c>
      <c r="K4325" s="1473"/>
      <c r="L4325" s="1473"/>
      <c r="M4325" s="1463" t="s">
        <v>2426</v>
      </c>
      <c r="O4325" s="1474"/>
      <c r="P4325" s="1463" t="s">
        <v>2426</v>
      </c>
    </row>
    <row r="4326" hidden="1">
      <c r="A4326" s="1464">
        <v>4601.0</v>
      </c>
      <c r="B4326" s="1463" t="s">
        <v>21101</v>
      </c>
      <c r="C4326" s="1463" t="s">
        <v>21101</v>
      </c>
      <c r="D4326" s="1469">
        <v>45425.0</v>
      </c>
      <c r="E4326" s="1470" t="s">
        <v>21102</v>
      </c>
      <c r="F4326" s="1471">
        <v>9.52514303E8</v>
      </c>
      <c r="G4326" s="1471">
        <v>9.52514303E8</v>
      </c>
      <c r="H4326" s="1472" t="b">
        <v>0</v>
      </c>
      <c r="I4326" s="1468" t="s">
        <v>76</v>
      </c>
      <c r="J4326" s="1472" t="b">
        <v>0</v>
      </c>
      <c r="K4326" s="1468" t="s">
        <v>1077</v>
      </c>
      <c r="L4326" s="1471">
        <v>6.6618258585E10</v>
      </c>
      <c r="M4326" s="1463" t="s">
        <v>2432</v>
      </c>
      <c r="N4326" s="1474"/>
      <c r="O4326" s="1463" t="s">
        <v>4954</v>
      </c>
      <c r="P4326" s="1463" t="s">
        <v>6721</v>
      </c>
    </row>
    <row r="4327">
      <c r="A4327" s="1464">
        <v>4602.0</v>
      </c>
      <c r="B4327" s="1463" t="s">
        <v>7933</v>
      </c>
      <c r="C4327" s="1463" t="s">
        <v>7934</v>
      </c>
      <c r="D4327" s="1469">
        <v>45435.0</v>
      </c>
      <c r="E4327" s="1470" t="s">
        <v>7935</v>
      </c>
      <c r="F4327" s="1471">
        <v>9.92340666E8</v>
      </c>
      <c r="G4327" s="1471">
        <v>9.92340666E8</v>
      </c>
      <c r="H4327" s="1472" t="b">
        <v>1</v>
      </c>
      <c r="I4327" s="1468" t="s">
        <v>76</v>
      </c>
      <c r="J4327" s="1472" t="b">
        <v>1</v>
      </c>
      <c r="K4327" s="1468" t="s">
        <v>1204</v>
      </c>
      <c r="L4327" s="1471">
        <v>6.6839565594E10</v>
      </c>
      <c r="M4327" s="1463" t="s">
        <v>2464</v>
      </c>
      <c r="N4327" s="1474"/>
      <c r="O4327" s="1463" t="s">
        <v>4954</v>
      </c>
      <c r="P4327" s="1463" t="s">
        <v>2464</v>
      </c>
    </row>
    <row r="4328">
      <c r="A4328" s="1464">
        <v>4603.0</v>
      </c>
      <c r="B4328" s="1463" t="s">
        <v>7936</v>
      </c>
      <c r="C4328" s="1463" t="s">
        <v>7937</v>
      </c>
      <c r="D4328" s="1469">
        <v>45435.0</v>
      </c>
      <c r="E4328" s="1470" t="s">
        <v>7938</v>
      </c>
      <c r="F4328" s="1471">
        <v>6.18974343E8</v>
      </c>
      <c r="G4328" s="1471">
        <v>6.18974343E8</v>
      </c>
      <c r="H4328" s="1472" t="b">
        <v>1</v>
      </c>
      <c r="I4328" s="1468" t="s">
        <v>76</v>
      </c>
      <c r="J4328" s="1472" t="b">
        <v>1</v>
      </c>
      <c r="K4328" s="1468" t="s">
        <v>1204</v>
      </c>
      <c r="L4328" s="1471">
        <v>6.6839565594E10</v>
      </c>
      <c r="M4328" s="1463" t="s">
        <v>2432</v>
      </c>
      <c r="N4328" s="1463" t="s">
        <v>3864</v>
      </c>
      <c r="O4328" s="1463" t="s">
        <v>3864</v>
      </c>
      <c r="P4328" s="1463" t="s">
        <v>2432</v>
      </c>
    </row>
    <row r="4329" hidden="1">
      <c r="A4329" s="1464">
        <v>4604.0</v>
      </c>
      <c r="B4329" s="1463" t="s">
        <v>21103</v>
      </c>
      <c r="C4329" s="1463" t="s">
        <v>21104</v>
      </c>
      <c r="D4329" s="1469">
        <v>45435.0</v>
      </c>
      <c r="E4329" s="1470" t="s">
        <v>21105</v>
      </c>
      <c r="F4329" s="1471">
        <v>6.33434949E8</v>
      </c>
      <c r="G4329" s="1471">
        <v>6.33434949E8</v>
      </c>
      <c r="H4329" s="1472" t="b">
        <v>0</v>
      </c>
      <c r="I4329" s="1468" t="s">
        <v>76</v>
      </c>
      <c r="J4329" s="1472" t="b">
        <v>0</v>
      </c>
      <c r="K4329" s="1468" t="s">
        <v>1204</v>
      </c>
      <c r="L4329" s="1471">
        <v>6.6839565594E10</v>
      </c>
      <c r="M4329" s="1463" t="s">
        <v>2464</v>
      </c>
      <c r="N4329" s="1463" t="s">
        <v>4945</v>
      </c>
      <c r="O4329" s="1463" t="s">
        <v>4945</v>
      </c>
      <c r="P4329" s="1463" t="s">
        <v>5155</v>
      </c>
    </row>
    <row r="4330">
      <c r="A4330" s="1464">
        <v>4605.0</v>
      </c>
      <c r="B4330" s="1463" t="s">
        <v>7939</v>
      </c>
      <c r="C4330" s="1463" t="s">
        <v>7940</v>
      </c>
      <c r="D4330" s="1469">
        <v>45435.0</v>
      </c>
      <c r="E4330" s="1470" t="s">
        <v>7941</v>
      </c>
      <c r="F4330" s="1471">
        <v>6.33437766E8</v>
      </c>
      <c r="G4330" s="1471">
        <v>6.33437766E8</v>
      </c>
      <c r="H4330" s="1472" t="b">
        <v>1</v>
      </c>
      <c r="I4330" s="1468" t="s">
        <v>76</v>
      </c>
      <c r="J4330" s="1472" t="b">
        <v>1</v>
      </c>
      <c r="K4330" s="1468" t="s">
        <v>1204</v>
      </c>
      <c r="L4330" s="1471">
        <v>6.6839565594E10</v>
      </c>
      <c r="M4330" s="1463" t="s">
        <v>2464</v>
      </c>
      <c r="N4330" s="1463" t="s">
        <v>3864</v>
      </c>
      <c r="O4330" s="1463" t="s">
        <v>3864</v>
      </c>
      <c r="P4330" s="1463" t="s">
        <v>2464</v>
      </c>
    </row>
    <row r="4331" hidden="1">
      <c r="A4331" s="1464">
        <v>4606.0</v>
      </c>
      <c r="B4331" s="1463" t="s">
        <v>21106</v>
      </c>
      <c r="C4331" s="1463" t="s">
        <v>21107</v>
      </c>
      <c r="D4331" s="1469">
        <v>45435.0</v>
      </c>
      <c r="E4331" s="1470" t="s">
        <v>21108</v>
      </c>
      <c r="F4331" s="1471">
        <v>9.06648822E8</v>
      </c>
      <c r="G4331" s="1471">
        <v>9.06648822E8</v>
      </c>
      <c r="H4331" s="1472" t="b">
        <v>0</v>
      </c>
      <c r="I4331" s="1468" t="s">
        <v>76</v>
      </c>
      <c r="J4331" s="1472" t="b">
        <v>0</v>
      </c>
      <c r="K4331" s="1468" t="s">
        <v>1204</v>
      </c>
      <c r="L4331" s="1471">
        <v>6.6839565594E10</v>
      </c>
      <c r="M4331" s="1463" t="s">
        <v>2464</v>
      </c>
      <c r="N4331" s="1463" t="s">
        <v>5213</v>
      </c>
      <c r="O4331" s="1463" t="s">
        <v>5213</v>
      </c>
      <c r="P4331" s="1463" t="s">
        <v>5155</v>
      </c>
    </row>
    <row r="4332">
      <c r="A4332" s="1464">
        <v>4607.0</v>
      </c>
      <c r="B4332" s="1463" t="s">
        <v>7942</v>
      </c>
      <c r="C4332" s="1463" t="s">
        <v>7943</v>
      </c>
      <c r="D4332" s="1469">
        <v>45435.0</v>
      </c>
      <c r="E4332" s="1470" t="s">
        <v>7944</v>
      </c>
      <c r="F4332" s="1471">
        <v>9.4971909E8</v>
      </c>
      <c r="G4332" s="1471">
        <v>9.4971909E8</v>
      </c>
      <c r="H4332" s="1472" t="b">
        <v>1</v>
      </c>
      <c r="I4332" s="1468" t="s">
        <v>76</v>
      </c>
      <c r="J4332" s="1472" t="b">
        <v>1</v>
      </c>
      <c r="K4332" s="1468" t="s">
        <v>1204</v>
      </c>
      <c r="L4332" s="1471">
        <v>6.6839565594E10</v>
      </c>
      <c r="M4332" s="1463" t="s">
        <v>2432</v>
      </c>
      <c r="N4332" s="1463" t="s">
        <v>4930</v>
      </c>
      <c r="O4332" s="1463" t="s">
        <v>4931</v>
      </c>
      <c r="P4332" s="1463" t="s">
        <v>2432</v>
      </c>
    </row>
    <row r="4333">
      <c r="A4333" s="1464">
        <v>4608.0</v>
      </c>
      <c r="B4333" s="1463" t="s">
        <v>7945</v>
      </c>
      <c r="C4333" s="1463" t="s">
        <v>7945</v>
      </c>
      <c r="D4333" s="1469">
        <v>45425.0</v>
      </c>
      <c r="E4333" s="1470" t="s">
        <v>7946</v>
      </c>
      <c r="F4333" s="1471">
        <v>6.51431111E8</v>
      </c>
      <c r="G4333" s="1471">
        <v>6.51431111E8</v>
      </c>
      <c r="H4333" s="1472" t="b">
        <v>1</v>
      </c>
      <c r="I4333" s="1468" t="s">
        <v>76</v>
      </c>
      <c r="J4333" s="1472" t="b">
        <v>1</v>
      </c>
      <c r="K4333" s="1468" t="s">
        <v>1204</v>
      </c>
      <c r="L4333" s="1471">
        <v>6.6839565594E10</v>
      </c>
      <c r="M4333" s="1463" t="s">
        <v>2476</v>
      </c>
      <c r="N4333" s="1474"/>
      <c r="O4333" s="1474"/>
      <c r="P4333" s="1463" t="s">
        <v>6933</v>
      </c>
    </row>
    <row r="4334" hidden="1">
      <c r="A4334" s="1464">
        <v>4609.0</v>
      </c>
      <c r="B4334" s="1463" t="s">
        <v>21109</v>
      </c>
      <c r="C4334" s="1463" t="s">
        <v>21029</v>
      </c>
      <c r="D4334" s="1469">
        <v>45380.0</v>
      </c>
      <c r="E4334" s="1470" t="s">
        <v>21110</v>
      </c>
      <c r="F4334" s="1471">
        <v>8.11398796E8</v>
      </c>
      <c r="G4334" s="1471">
        <v>8.11398796E8</v>
      </c>
      <c r="H4334" s="1472" t="b">
        <v>0</v>
      </c>
      <c r="I4334" s="1468" t="s">
        <v>76</v>
      </c>
      <c r="J4334" s="1472" t="b">
        <v>0</v>
      </c>
      <c r="K4334" s="1468" t="s">
        <v>4936</v>
      </c>
      <c r="L4334" s="1471">
        <v>6.6909921784E10</v>
      </c>
      <c r="M4334" s="1463" t="s">
        <v>2464</v>
      </c>
      <c r="N4334" s="1463" t="s">
        <v>4951</v>
      </c>
      <c r="O4334" s="1463" t="s">
        <v>4951</v>
      </c>
      <c r="P4334" s="1463" t="s">
        <v>5881</v>
      </c>
    </row>
    <row r="4335">
      <c r="A4335" s="1464">
        <v>4610.0</v>
      </c>
      <c r="B4335" s="1463" t="s">
        <v>7947</v>
      </c>
      <c r="C4335" s="1463" t="s">
        <v>7948</v>
      </c>
      <c r="D4335" s="1469">
        <v>45428.0</v>
      </c>
      <c r="E4335" s="1470" t="s">
        <v>7949</v>
      </c>
      <c r="F4335" s="1471">
        <v>2.2523537E7</v>
      </c>
      <c r="G4335" s="1471">
        <v>2.2523537E7</v>
      </c>
      <c r="H4335" s="1472" t="b">
        <v>1</v>
      </c>
      <c r="I4335" s="1468" t="s">
        <v>76</v>
      </c>
      <c r="J4335" s="1472" t="b">
        <v>1</v>
      </c>
      <c r="K4335" s="1468" t="s">
        <v>1204</v>
      </c>
      <c r="L4335" s="1471">
        <v>6.6839565594E10</v>
      </c>
      <c r="M4335" s="1463" t="s">
        <v>2476</v>
      </c>
      <c r="N4335" s="1474"/>
      <c r="O4335" s="1463" t="s">
        <v>5061</v>
      </c>
      <c r="P4335" s="1463" t="s">
        <v>6937</v>
      </c>
    </row>
    <row r="4336">
      <c r="A4336" s="1464">
        <v>4611.0</v>
      </c>
      <c r="B4336" s="1463" t="s">
        <v>7950</v>
      </c>
      <c r="C4336" s="1463" t="s">
        <v>7951</v>
      </c>
      <c r="D4336" s="1469">
        <v>45428.0</v>
      </c>
      <c r="E4336" s="1470" t="s">
        <v>7952</v>
      </c>
      <c r="F4336" s="1471">
        <v>2.237852E7</v>
      </c>
      <c r="G4336" s="1471">
        <v>2.237852E7</v>
      </c>
      <c r="H4336" s="1472" t="b">
        <v>1</v>
      </c>
      <c r="I4336" s="1468" t="s">
        <v>76</v>
      </c>
      <c r="J4336" s="1472" t="b">
        <v>1</v>
      </c>
      <c r="K4336" s="1468" t="s">
        <v>1204</v>
      </c>
      <c r="L4336" s="1471">
        <v>6.6839565594E10</v>
      </c>
      <c r="M4336" s="1463" t="s">
        <v>2476</v>
      </c>
      <c r="N4336" s="1474"/>
      <c r="O4336" s="1463" t="s">
        <v>4945</v>
      </c>
      <c r="P4336" s="1463" t="s">
        <v>6937</v>
      </c>
    </row>
    <row r="4337">
      <c r="A4337" s="1464">
        <v>4612.0</v>
      </c>
      <c r="B4337" s="1463" t="s">
        <v>7953</v>
      </c>
      <c r="C4337" s="1463" t="s">
        <v>7953</v>
      </c>
      <c r="D4337" s="1469">
        <v>45426.0</v>
      </c>
      <c r="E4337" s="1470" t="s">
        <v>7954</v>
      </c>
      <c r="F4337" s="1471">
        <v>9.56282965E8</v>
      </c>
      <c r="G4337" s="1471">
        <v>9.56282965E8</v>
      </c>
      <c r="H4337" s="1472" t="b">
        <v>1</v>
      </c>
      <c r="I4337" s="1468" t="s">
        <v>76</v>
      </c>
      <c r="J4337" s="1472" t="b">
        <v>1</v>
      </c>
      <c r="K4337" s="1468" t="s">
        <v>1204</v>
      </c>
      <c r="L4337" s="1471">
        <v>6.6839565594E10</v>
      </c>
      <c r="M4337" s="1463" t="s">
        <v>2659</v>
      </c>
      <c r="N4337" s="1474"/>
      <c r="O4337" s="1463" t="s">
        <v>4954</v>
      </c>
      <c r="P4337" s="1463" t="s">
        <v>2659</v>
      </c>
    </row>
    <row r="4338">
      <c r="A4338" s="1464">
        <v>4613.0</v>
      </c>
      <c r="B4338" s="1463" t="s">
        <v>7955</v>
      </c>
      <c r="C4338" s="1463" t="s">
        <v>7956</v>
      </c>
      <c r="D4338" s="1469">
        <v>45428.0</v>
      </c>
      <c r="E4338" s="1470" t="s">
        <v>7957</v>
      </c>
      <c r="F4338" s="1471">
        <v>2.3810701E7</v>
      </c>
      <c r="G4338" s="1471">
        <v>2.3810701E7</v>
      </c>
      <c r="H4338" s="1472" t="b">
        <v>1</v>
      </c>
      <c r="I4338" s="1468" t="s">
        <v>76</v>
      </c>
      <c r="J4338" s="1472" t="b">
        <v>1</v>
      </c>
      <c r="K4338" s="1468" t="s">
        <v>1204</v>
      </c>
      <c r="L4338" s="1471">
        <v>6.6839565594E10</v>
      </c>
      <c r="M4338" s="1463" t="s">
        <v>2432</v>
      </c>
      <c r="N4338" s="1463" t="s">
        <v>4930</v>
      </c>
      <c r="O4338" s="1463" t="s">
        <v>4931</v>
      </c>
      <c r="P4338" s="1463" t="s">
        <v>2432</v>
      </c>
    </row>
    <row r="4339">
      <c r="A4339" s="1464">
        <v>4614.0</v>
      </c>
      <c r="B4339" s="1463" t="s">
        <v>7958</v>
      </c>
      <c r="C4339" s="1463" t="s">
        <v>7958</v>
      </c>
      <c r="D4339" s="1469">
        <v>45432.0</v>
      </c>
      <c r="E4339" s="1470" t="s">
        <v>7959</v>
      </c>
      <c r="F4339" s="1471">
        <v>8.69005555E8</v>
      </c>
      <c r="G4339" s="1471">
        <v>8.69005555E8</v>
      </c>
      <c r="H4339" s="1472" t="b">
        <v>1</v>
      </c>
      <c r="I4339" s="1468" t="s">
        <v>76</v>
      </c>
      <c r="J4339" s="1472" t="b">
        <v>1</v>
      </c>
      <c r="K4339" s="1468" t="s">
        <v>1204</v>
      </c>
      <c r="L4339" s="1471">
        <v>6.6839565594E10</v>
      </c>
      <c r="M4339" s="1463" t="s">
        <v>2464</v>
      </c>
      <c r="N4339" s="1474"/>
      <c r="O4339" s="1463" t="s">
        <v>5126</v>
      </c>
      <c r="P4339" s="1463" t="s">
        <v>5094</v>
      </c>
    </row>
    <row r="4340" hidden="1">
      <c r="A4340" s="1464">
        <v>4615.0</v>
      </c>
      <c r="B4340" s="1463" t="s">
        <v>21111</v>
      </c>
      <c r="C4340" s="1463" t="s">
        <v>21112</v>
      </c>
      <c r="D4340" s="1469">
        <v>45432.0</v>
      </c>
      <c r="E4340" s="1470" t="s">
        <v>21113</v>
      </c>
      <c r="F4340" s="1471">
        <v>9.51633175E8</v>
      </c>
      <c r="G4340" s="1471">
        <v>9.51633175E8</v>
      </c>
      <c r="H4340" s="1472" t="b">
        <v>0</v>
      </c>
      <c r="I4340" s="1468" t="s">
        <v>76</v>
      </c>
      <c r="J4340" s="1472" t="b">
        <v>0</v>
      </c>
      <c r="K4340" s="1468" t="s">
        <v>1204</v>
      </c>
      <c r="L4340" s="1471">
        <v>6.6839565594E10</v>
      </c>
      <c r="M4340" s="1463" t="s">
        <v>2476</v>
      </c>
      <c r="N4340" s="1463" t="s">
        <v>5228</v>
      </c>
      <c r="O4340" s="1463" t="s">
        <v>5229</v>
      </c>
      <c r="P4340" s="1463" t="s">
        <v>7255</v>
      </c>
    </row>
    <row r="4341" hidden="1">
      <c r="A4341" s="1464">
        <v>4616.0</v>
      </c>
      <c r="B4341" s="1463" t="s">
        <v>21114</v>
      </c>
      <c r="C4341" s="1463" t="s">
        <v>21115</v>
      </c>
      <c r="D4341" s="1469">
        <v>45428.0</v>
      </c>
      <c r="E4341" s="1470" t="s">
        <v>21116</v>
      </c>
      <c r="F4341" s="1471">
        <v>9.53656953E8</v>
      </c>
      <c r="G4341" s="1471">
        <v>9.53656953E8</v>
      </c>
      <c r="H4341" s="1472" t="b">
        <v>0</v>
      </c>
      <c r="I4341" s="1468" t="s">
        <v>76</v>
      </c>
      <c r="J4341" s="1472" t="b">
        <v>0</v>
      </c>
      <c r="K4341" s="1468" t="s">
        <v>1077</v>
      </c>
      <c r="L4341" s="1471">
        <v>6.6618258585E10</v>
      </c>
      <c r="M4341" s="1463" t="s">
        <v>2464</v>
      </c>
      <c r="N4341" s="1463" t="s">
        <v>5006</v>
      </c>
      <c r="O4341" s="1463" t="s">
        <v>4931</v>
      </c>
      <c r="P4341" s="1463" t="s">
        <v>6074</v>
      </c>
    </row>
    <row r="4342">
      <c r="A4342" s="1464">
        <v>4617.0</v>
      </c>
      <c r="B4342" s="1463" t="s">
        <v>7960</v>
      </c>
      <c r="C4342" s="1463" t="s">
        <v>7961</v>
      </c>
      <c r="D4342" s="1469">
        <v>45427.0</v>
      </c>
      <c r="E4342" s="1470" t="s">
        <v>7962</v>
      </c>
      <c r="F4342" s="1471">
        <v>8.31640212E8</v>
      </c>
      <c r="G4342" s="1471">
        <v>8.31640212E8</v>
      </c>
      <c r="H4342" s="1472" t="b">
        <v>1</v>
      </c>
      <c r="I4342" s="1468" t="s">
        <v>76</v>
      </c>
      <c r="J4342" s="1472" t="b">
        <v>1</v>
      </c>
      <c r="K4342" s="1468" t="s">
        <v>5142</v>
      </c>
      <c r="L4342" s="1471">
        <v>6.620964333E9</v>
      </c>
      <c r="M4342" s="1463" t="s">
        <v>2937</v>
      </c>
      <c r="N4342" s="1463" t="s">
        <v>5838</v>
      </c>
      <c r="P4342" s="1463" t="s">
        <v>5028</v>
      </c>
    </row>
    <row r="4343" hidden="1">
      <c r="A4343" s="1464">
        <v>4618.0</v>
      </c>
      <c r="B4343" s="1463" t="s">
        <v>21117</v>
      </c>
      <c r="C4343" s="1463" t="s">
        <v>21117</v>
      </c>
      <c r="D4343" s="1469">
        <v>45432.0</v>
      </c>
      <c r="E4343" s="1470" t="s">
        <v>21118</v>
      </c>
      <c r="F4343" s="1471">
        <v>6.35755768E8</v>
      </c>
      <c r="G4343" s="1471">
        <v>6.35755768E8</v>
      </c>
      <c r="H4343" s="1472" t="b">
        <v>0</v>
      </c>
      <c r="I4343" s="1468" t="s">
        <v>76</v>
      </c>
      <c r="J4343" s="1472" t="b">
        <v>0</v>
      </c>
      <c r="K4343" s="1468" t="s">
        <v>1204</v>
      </c>
      <c r="L4343" s="1471">
        <v>6.6839565594E10</v>
      </c>
      <c r="M4343" s="1463" t="s">
        <v>2426</v>
      </c>
      <c r="O4343" s="1463" t="s">
        <v>4938</v>
      </c>
      <c r="P4343" s="1463" t="s">
        <v>2426</v>
      </c>
    </row>
    <row r="4344">
      <c r="A4344" s="1464">
        <v>4619.0</v>
      </c>
      <c r="B4344" s="1463" t="s">
        <v>3574</v>
      </c>
      <c r="C4344" s="1463" t="s">
        <v>7963</v>
      </c>
      <c r="D4344" s="1469">
        <v>45432.0</v>
      </c>
      <c r="E4344" s="1470" t="s">
        <v>7964</v>
      </c>
      <c r="F4344" s="1471">
        <v>8.42698245E8</v>
      </c>
      <c r="G4344" s="1471">
        <v>8.42698245E8</v>
      </c>
      <c r="H4344" s="1472" t="b">
        <v>1</v>
      </c>
      <c r="I4344" s="1468" t="s">
        <v>76</v>
      </c>
      <c r="J4344" s="1472" t="b">
        <v>1</v>
      </c>
      <c r="K4344" s="1468" t="s">
        <v>1204</v>
      </c>
      <c r="L4344" s="1471">
        <v>6.6839565594E10</v>
      </c>
      <c r="M4344" s="1463" t="s">
        <v>2426</v>
      </c>
      <c r="O4344" s="1463" t="s">
        <v>5126</v>
      </c>
      <c r="P4344" s="1463" t="s">
        <v>2426</v>
      </c>
    </row>
    <row r="4345" hidden="1">
      <c r="A4345" s="1464">
        <v>4620.0</v>
      </c>
      <c r="B4345" s="1463" t="s">
        <v>21119</v>
      </c>
      <c r="C4345" s="1463" t="s">
        <v>21120</v>
      </c>
      <c r="D4345" s="1469">
        <v>45429.0</v>
      </c>
      <c r="E4345" s="1470" t="s">
        <v>21121</v>
      </c>
      <c r="F4345" s="1471">
        <v>9.29478987E8</v>
      </c>
      <c r="G4345" s="1471">
        <v>9.29478987E8</v>
      </c>
      <c r="H4345" s="1472" t="b">
        <v>0</v>
      </c>
      <c r="I4345" s="1468" t="s">
        <v>76</v>
      </c>
      <c r="J4345" s="1472" t="b">
        <v>0</v>
      </c>
      <c r="K4345" s="1468" t="s">
        <v>1204</v>
      </c>
      <c r="L4345" s="1471">
        <v>6.6839565594E10</v>
      </c>
      <c r="M4345" s="1463" t="s">
        <v>2464</v>
      </c>
      <c r="N4345" s="1463" t="s">
        <v>6441</v>
      </c>
      <c r="O4345" s="1463" t="s">
        <v>6441</v>
      </c>
      <c r="P4345" s="1463" t="s">
        <v>2464</v>
      </c>
    </row>
    <row r="4346">
      <c r="A4346" s="1464">
        <v>4621.0</v>
      </c>
      <c r="B4346" s="1463" t="s">
        <v>696</v>
      </c>
      <c r="C4346" s="1463" t="s">
        <v>7965</v>
      </c>
      <c r="D4346" s="1469">
        <v>45436.0</v>
      </c>
      <c r="E4346" s="1470" t="s">
        <v>7966</v>
      </c>
      <c r="F4346" s="1471">
        <v>9.81019914E8</v>
      </c>
      <c r="G4346" s="1471">
        <v>9.81019914E8</v>
      </c>
      <c r="H4346" s="1472" t="b">
        <v>1</v>
      </c>
      <c r="I4346" s="1468" t="s">
        <v>76</v>
      </c>
      <c r="J4346" s="1472" t="b">
        <v>1</v>
      </c>
      <c r="K4346" s="1468" t="s">
        <v>1204</v>
      </c>
      <c r="L4346" s="1471">
        <v>6.6839565594E10</v>
      </c>
      <c r="M4346" s="1463" t="s">
        <v>2464</v>
      </c>
      <c r="N4346" s="1463" t="s">
        <v>5284</v>
      </c>
      <c r="O4346" s="1463" t="s">
        <v>5165</v>
      </c>
      <c r="P4346" s="1463" t="s">
        <v>5094</v>
      </c>
    </row>
    <row r="4347" hidden="1">
      <c r="A4347" s="1464">
        <v>4622.0</v>
      </c>
      <c r="B4347" s="1463" t="s">
        <v>7967</v>
      </c>
      <c r="C4347" s="1463" t="s">
        <v>7968</v>
      </c>
      <c r="D4347" s="1469">
        <v>45432.0</v>
      </c>
      <c r="E4347" s="1470" t="s">
        <v>7969</v>
      </c>
      <c r="F4347" s="1471">
        <v>2.0299613E7</v>
      </c>
      <c r="G4347" s="1471">
        <v>2.0299613E7</v>
      </c>
      <c r="H4347" s="1472" t="b">
        <v>0</v>
      </c>
      <c r="I4347" s="1468" t="s">
        <v>76</v>
      </c>
      <c r="J4347" s="1472" t="b">
        <v>0</v>
      </c>
      <c r="K4347" s="1468" t="s">
        <v>1077</v>
      </c>
      <c r="L4347" s="1471">
        <v>6.6618258585E10</v>
      </c>
      <c r="M4347" s="1463" t="s">
        <v>2437</v>
      </c>
      <c r="N4347" s="1474"/>
      <c r="O4347" s="1463" t="s">
        <v>5838</v>
      </c>
      <c r="P4347" s="1463" t="s">
        <v>6977</v>
      </c>
    </row>
    <row r="4348">
      <c r="A4348" s="1464">
        <v>4623.0</v>
      </c>
      <c r="B4348" s="1463" t="s">
        <v>7970</v>
      </c>
      <c r="C4348" s="1463" t="s">
        <v>7970</v>
      </c>
      <c r="D4348" s="1469">
        <v>45432.0</v>
      </c>
      <c r="E4348" s="1470" t="s">
        <v>7971</v>
      </c>
      <c r="F4348" s="1471">
        <v>2.1245116E7</v>
      </c>
      <c r="G4348" s="1471">
        <v>2.1245116E7</v>
      </c>
      <c r="H4348" s="1472" t="b">
        <v>1</v>
      </c>
      <c r="I4348" s="1468" t="s">
        <v>76</v>
      </c>
      <c r="J4348" s="1472" t="b">
        <v>1</v>
      </c>
      <c r="K4348" s="1468" t="s">
        <v>1204</v>
      </c>
      <c r="L4348" s="1471">
        <v>6.6839565594E10</v>
      </c>
      <c r="M4348" s="1463" t="s">
        <v>2476</v>
      </c>
      <c r="N4348" s="1463" t="s">
        <v>5284</v>
      </c>
      <c r="O4348" s="1463" t="s">
        <v>5126</v>
      </c>
      <c r="P4348" s="1463" t="s">
        <v>6983</v>
      </c>
    </row>
    <row r="4349" hidden="1">
      <c r="A4349" s="1464">
        <v>4624.0</v>
      </c>
      <c r="B4349" s="1463" t="s">
        <v>21122</v>
      </c>
      <c r="C4349" s="1463" t="s">
        <v>21122</v>
      </c>
      <c r="D4349" s="1469">
        <v>45436.0</v>
      </c>
      <c r="E4349" s="1470" t="s">
        <v>21123</v>
      </c>
      <c r="F4349" s="1471">
        <v>8.68956888E8</v>
      </c>
      <c r="G4349" s="1471">
        <v>8.68956888E8</v>
      </c>
      <c r="H4349" s="1472" t="b">
        <v>0</v>
      </c>
      <c r="I4349" s="1468" t="s">
        <v>76</v>
      </c>
      <c r="J4349" s="1472" t="b">
        <v>0</v>
      </c>
      <c r="K4349" s="1468" t="s">
        <v>5142</v>
      </c>
      <c r="L4349" s="1471">
        <v>6.620964333E9</v>
      </c>
      <c r="M4349" s="1463" t="s">
        <v>2464</v>
      </c>
      <c r="N4349" s="1463" t="s">
        <v>6056</v>
      </c>
      <c r="O4349" s="1463" t="s">
        <v>5712</v>
      </c>
      <c r="P4349" s="1463" t="s">
        <v>5881</v>
      </c>
    </row>
    <row r="4350" hidden="1">
      <c r="A4350" s="1464">
        <v>4625.0</v>
      </c>
      <c r="B4350" s="1463" t="s">
        <v>21124</v>
      </c>
      <c r="C4350" s="1463" t="s">
        <v>21125</v>
      </c>
      <c r="D4350" s="1469">
        <v>45436.0</v>
      </c>
      <c r="E4350" s="1470" t="s">
        <v>21126</v>
      </c>
      <c r="F4350" s="1471">
        <v>2.6249555E7</v>
      </c>
      <c r="G4350" s="1471">
        <v>2.6249555E7</v>
      </c>
      <c r="H4350" s="1472" t="b">
        <v>0</v>
      </c>
      <c r="I4350" s="1468" t="s">
        <v>76</v>
      </c>
      <c r="J4350" s="1472" t="b">
        <v>0</v>
      </c>
      <c r="K4350" s="1468" t="s">
        <v>6480</v>
      </c>
      <c r="L4350" s="1471">
        <v>6.6647253923E10</v>
      </c>
      <c r="M4350" s="1463" t="s">
        <v>2659</v>
      </c>
      <c r="N4350" s="1463" t="s">
        <v>5284</v>
      </c>
      <c r="O4350" s="1463" t="s">
        <v>5061</v>
      </c>
      <c r="P4350" s="1463" t="s">
        <v>2659</v>
      </c>
    </row>
    <row r="4351">
      <c r="A4351" s="1464">
        <v>4626.0</v>
      </c>
      <c r="B4351" s="1463" t="s">
        <v>2961</v>
      </c>
      <c r="C4351" s="1463" t="s">
        <v>7972</v>
      </c>
      <c r="D4351" s="1469">
        <v>45436.0</v>
      </c>
      <c r="E4351" s="1470" t="s">
        <v>7973</v>
      </c>
      <c r="F4351" s="1471">
        <v>6.22425966E8</v>
      </c>
      <c r="G4351" s="1471">
        <v>6.22425966E8</v>
      </c>
      <c r="H4351" s="1472" t="b">
        <v>1</v>
      </c>
      <c r="I4351" s="1468" t="s">
        <v>76</v>
      </c>
      <c r="J4351" s="1472" t="b">
        <v>1</v>
      </c>
      <c r="K4351" s="1468" t="s">
        <v>1204</v>
      </c>
      <c r="L4351" s="1471">
        <v>6.6839565594E10</v>
      </c>
      <c r="M4351" s="1463" t="s">
        <v>2437</v>
      </c>
      <c r="N4351" s="1463" t="s">
        <v>5006</v>
      </c>
      <c r="O4351" s="1463" t="s">
        <v>4954</v>
      </c>
      <c r="P4351" s="1463" t="s">
        <v>6988</v>
      </c>
    </row>
    <row r="4352" hidden="1">
      <c r="A4352" s="1464">
        <v>4627.0</v>
      </c>
      <c r="B4352" s="1463" t="s">
        <v>21127</v>
      </c>
      <c r="C4352" s="1463" t="s">
        <v>21128</v>
      </c>
      <c r="D4352" s="1469">
        <v>45435.0</v>
      </c>
      <c r="E4352" s="1470" t="s">
        <v>21129</v>
      </c>
      <c r="F4352" s="1471">
        <v>2.5398188E7</v>
      </c>
      <c r="G4352" s="1471">
        <v>2.5398188E7</v>
      </c>
      <c r="H4352" s="1472" t="b">
        <v>0</v>
      </c>
      <c r="I4352" s="1468" t="s">
        <v>76</v>
      </c>
      <c r="J4352" s="1472" t="b">
        <v>0</v>
      </c>
      <c r="K4352" s="1468" t="s">
        <v>1204</v>
      </c>
      <c r="L4352" s="1471">
        <v>6.6839565594E10</v>
      </c>
      <c r="M4352" s="1463" t="s">
        <v>5391</v>
      </c>
      <c r="N4352" s="1463" t="s">
        <v>4986</v>
      </c>
      <c r="O4352" s="1463" t="s">
        <v>4960</v>
      </c>
      <c r="P4352" s="1463" t="s">
        <v>5391</v>
      </c>
    </row>
    <row r="4353">
      <c r="A4353" s="1464">
        <v>4628.0</v>
      </c>
      <c r="B4353" s="1463" t="s">
        <v>7974</v>
      </c>
      <c r="C4353" s="1463" t="s">
        <v>7975</v>
      </c>
      <c r="D4353" s="1469">
        <v>45432.0</v>
      </c>
      <c r="E4353" s="1470" t="s">
        <v>7976</v>
      </c>
      <c r="F4353" s="1471">
        <v>6.41290598E8</v>
      </c>
      <c r="G4353" s="1471">
        <v>9.69177058E8</v>
      </c>
      <c r="H4353" s="1472" t="b">
        <v>1</v>
      </c>
      <c r="I4353" s="1468" t="s">
        <v>76</v>
      </c>
      <c r="J4353" s="1472" t="b">
        <v>1</v>
      </c>
      <c r="K4353" s="1468" t="s">
        <v>1204</v>
      </c>
      <c r="L4353" s="1471">
        <v>6.6839565594E10</v>
      </c>
      <c r="M4353" s="1463" t="s">
        <v>2437</v>
      </c>
      <c r="N4353" s="1463" t="s">
        <v>5148</v>
      </c>
      <c r="O4353" s="1463" t="s">
        <v>5061</v>
      </c>
      <c r="P4353" s="1463" t="s">
        <v>6977</v>
      </c>
    </row>
    <row r="4354">
      <c r="A4354" s="1464">
        <v>4629.0</v>
      </c>
      <c r="B4354" s="1463" t="s">
        <v>7977</v>
      </c>
      <c r="C4354" s="1463" t="s">
        <v>7978</v>
      </c>
      <c r="D4354" s="1469">
        <v>45432.0</v>
      </c>
      <c r="E4354" s="1470" t="s">
        <v>7979</v>
      </c>
      <c r="F4354" s="1471">
        <v>6.41290598E8</v>
      </c>
      <c r="G4354" s="1471">
        <v>6.41290598E8</v>
      </c>
      <c r="H4354" s="1472" t="b">
        <v>1</v>
      </c>
      <c r="I4354" s="1468" t="s">
        <v>76</v>
      </c>
      <c r="J4354" s="1472" t="b">
        <v>1</v>
      </c>
      <c r="K4354" s="1468" t="s">
        <v>1204</v>
      </c>
      <c r="L4354" s="1471">
        <v>6.6839565594E10</v>
      </c>
      <c r="M4354" s="1463" t="s">
        <v>2432</v>
      </c>
      <c r="N4354" s="1463" t="s">
        <v>5963</v>
      </c>
      <c r="O4354" s="1463" t="s">
        <v>3864</v>
      </c>
      <c r="P4354" s="1463" t="s">
        <v>6995</v>
      </c>
    </row>
    <row r="4355">
      <c r="A4355" s="1464">
        <v>4630.0</v>
      </c>
      <c r="B4355" s="1463" t="s">
        <v>3500</v>
      </c>
      <c r="C4355" s="1463" t="s">
        <v>7981</v>
      </c>
      <c r="D4355" s="1469">
        <v>45432.0</v>
      </c>
      <c r="E4355" s="1470" t="s">
        <v>7982</v>
      </c>
      <c r="F4355" s="1471">
        <v>8.89532573E8</v>
      </c>
      <c r="G4355" s="1471">
        <v>8.89532573E8</v>
      </c>
      <c r="H4355" s="1472" t="b">
        <v>1</v>
      </c>
      <c r="I4355" s="1468" t="s">
        <v>76</v>
      </c>
      <c r="J4355" s="1472" t="b">
        <v>1</v>
      </c>
      <c r="K4355" s="1468" t="s">
        <v>1204</v>
      </c>
      <c r="L4355" s="1471">
        <v>6.6839565594E10</v>
      </c>
      <c r="M4355" s="1463" t="s">
        <v>2432</v>
      </c>
      <c r="N4355" s="1463" t="s">
        <v>4945</v>
      </c>
      <c r="O4355" s="1463" t="s">
        <v>4945</v>
      </c>
      <c r="P4355" s="1463" t="s">
        <v>2432</v>
      </c>
    </row>
    <row r="4356" hidden="1">
      <c r="A4356" s="1464">
        <v>4631.0</v>
      </c>
      <c r="B4356" s="1463" t="s">
        <v>21130</v>
      </c>
      <c r="C4356" s="1463" t="s">
        <v>21131</v>
      </c>
      <c r="D4356" s="1469">
        <v>45436.0</v>
      </c>
      <c r="E4356" s="1470" t="s">
        <v>21132</v>
      </c>
      <c r="F4356" s="1475">
        <v>6.6082E11</v>
      </c>
      <c r="G4356" s="1475">
        <v>6.60639E11</v>
      </c>
      <c r="H4356" s="1472" t="b">
        <v>0</v>
      </c>
      <c r="I4356" s="1468" t="s">
        <v>76</v>
      </c>
      <c r="J4356" s="1472" t="b">
        <v>1</v>
      </c>
      <c r="K4356" s="1473"/>
      <c r="L4356" s="1473"/>
      <c r="M4356" s="1463" t="s">
        <v>3363</v>
      </c>
      <c r="N4356" s="1474"/>
      <c r="O4356" s="1474"/>
      <c r="P4356" s="1463" t="s">
        <v>3363</v>
      </c>
    </row>
    <row r="4357">
      <c r="A4357" s="1464">
        <v>4632.0</v>
      </c>
      <c r="B4357" s="1463" t="s">
        <v>7983</v>
      </c>
      <c r="C4357" s="1463" t="s">
        <v>7984</v>
      </c>
      <c r="D4357" s="1469">
        <v>45439.0</v>
      </c>
      <c r="E4357" s="1470" t="s">
        <v>7985</v>
      </c>
      <c r="F4357" s="1471">
        <v>6.41262498E8</v>
      </c>
      <c r="G4357" s="1471">
        <v>6.41262498E8</v>
      </c>
      <c r="H4357" s="1472" t="b">
        <v>1</v>
      </c>
      <c r="I4357" s="1468" t="s">
        <v>76</v>
      </c>
      <c r="J4357" s="1472" t="b">
        <v>1</v>
      </c>
      <c r="K4357" s="1468" t="s">
        <v>1204</v>
      </c>
      <c r="L4357" s="1471">
        <v>6.6839565594E10</v>
      </c>
      <c r="M4357" s="1463" t="s">
        <v>2432</v>
      </c>
      <c r="N4357" s="1463" t="s">
        <v>7002</v>
      </c>
      <c r="O4357" s="1463" t="s">
        <v>5398</v>
      </c>
      <c r="P4357" s="1463" t="s">
        <v>7003</v>
      </c>
    </row>
    <row r="4358">
      <c r="A4358" s="1464">
        <v>4633.0</v>
      </c>
      <c r="B4358" s="1463" t="s">
        <v>7986</v>
      </c>
      <c r="C4358" s="1463" t="s">
        <v>7987</v>
      </c>
      <c r="D4358" s="1469">
        <v>45440.0</v>
      </c>
      <c r="E4358" s="1470" t="s">
        <v>7988</v>
      </c>
      <c r="F4358" s="1471">
        <v>8.21032024E8</v>
      </c>
      <c r="G4358" s="1471">
        <v>8.21032024E8</v>
      </c>
      <c r="H4358" s="1472" t="b">
        <v>1</v>
      </c>
      <c r="I4358" s="1468" t="s">
        <v>76</v>
      </c>
      <c r="J4358" s="1472" t="b">
        <v>1</v>
      </c>
      <c r="K4358" s="1468" t="s">
        <v>1204</v>
      </c>
      <c r="L4358" s="1471">
        <v>6.6839565594E10</v>
      </c>
      <c r="M4358" s="1463" t="s">
        <v>2464</v>
      </c>
      <c r="N4358" s="1474"/>
      <c r="O4358" s="1463" t="s">
        <v>5126</v>
      </c>
      <c r="P4358" s="1463" t="s">
        <v>2464</v>
      </c>
    </row>
    <row r="4359">
      <c r="A4359" s="1464">
        <v>4634.0</v>
      </c>
      <c r="B4359" s="1463" t="s">
        <v>7989</v>
      </c>
      <c r="C4359" s="1463" t="s">
        <v>7990</v>
      </c>
      <c r="D4359" s="1469">
        <v>45566.0</v>
      </c>
      <c r="E4359" s="1470" t="s">
        <v>7991</v>
      </c>
      <c r="F4359" s="1471">
        <v>2.6304E7</v>
      </c>
      <c r="G4359" s="1471">
        <v>2.6304E7</v>
      </c>
      <c r="H4359" s="1472" t="b">
        <v>1</v>
      </c>
      <c r="I4359" s="1468" t="s">
        <v>76</v>
      </c>
      <c r="J4359" s="1472" t="b">
        <v>1</v>
      </c>
      <c r="K4359" s="1468" t="s">
        <v>4936</v>
      </c>
      <c r="L4359" s="1471">
        <v>6.6909921784E10</v>
      </c>
      <c r="M4359" s="1463" t="s">
        <v>2659</v>
      </c>
      <c r="N4359" s="1463" t="s">
        <v>5998</v>
      </c>
      <c r="O4359" s="1463" t="s">
        <v>5041</v>
      </c>
      <c r="P4359" s="1463" t="s">
        <v>6624</v>
      </c>
    </row>
    <row r="4360" hidden="1">
      <c r="A4360" s="1464">
        <v>4635.0</v>
      </c>
      <c r="B4360" s="1463" t="s">
        <v>21133</v>
      </c>
      <c r="C4360" s="1463" t="s">
        <v>21134</v>
      </c>
      <c r="D4360" s="1469">
        <v>45566.0</v>
      </c>
      <c r="E4360" s="1470" t="s">
        <v>21135</v>
      </c>
      <c r="F4360" s="1471">
        <v>2.6304E7</v>
      </c>
      <c r="G4360" s="1471">
        <v>2.6304E7</v>
      </c>
      <c r="H4360" s="1472" t="b">
        <v>0</v>
      </c>
      <c r="I4360" s="1468" t="s">
        <v>76</v>
      </c>
      <c r="J4360" s="1472" t="b">
        <v>0</v>
      </c>
      <c r="K4360" s="1468" t="s">
        <v>4940</v>
      </c>
      <c r="L4360" s="1471">
        <v>6.68193916E10</v>
      </c>
      <c r="M4360" s="1463" t="s">
        <v>2715</v>
      </c>
      <c r="N4360" s="1474"/>
      <c r="O4360" s="1463" t="s">
        <v>4945</v>
      </c>
      <c r="P4360" s="1463" t="s">
        <v>7518</v>
      </c>
    </row>
    <row r="4361">
      <c r="A4361" s="1464">
        <v>4636.0</v>
      </c>
      <c r="B4361" s="1463" t="s">
        <v>7992</v>
      </c>
      <c r="C4361" s="1463" t="s">
        <v>7992</v>
      </c>
      <c r="D4361" s="1469">
        <v>45440.0</v>
      </c>
      <c r="E4361" s="1470" t="s">
        <v>7993</v>
      </c>
      <c r="F4361" s="1471">
        <v>6.15323333E8</v>
      </c>
      <c r="G4361" s="1471">
        <v>6.15323333E8</v>
      </c>
      <c r="H4361" s="1472" t="b">
        <v>1</v>
      </c>
      <c r="I4361" s="1468" t="s">
        <v>76</v>
      </c>
      <c r="J4361" s="1472" t="b">
        <v>1</v>
      </c>
      <c r="K4361" s="1468" t="s">
        <v>1204</v>
      </c>
      <c r="L4361" s="1471">
        <v>6.6839565594E10</v>
      </c>
      <c r="M4361" s="1463" t="s">
        <v>2536</v>
      </c>
      <c r="N4361" s="1463" t="s">
        <v>3864</v>
      </c>
      <c r="O4361" s="1474"/>
      <c r="P4361" s="1463" t="s">
        <v>2536</v>
      </c>
    </row>
    <row r="4362" hidden="1">
      <c r="A4362" s="1464">
        <v>4637.0</v>
      </c>
      <c r="B4362" s="1463" t="s">
        <v>21136</v>
      </c>
      <c r="C4362" s="1463" t="s">
        <v>21137</v>
      </c>
      <c r="D4362" s="1469">
        <v>45440.0</v>
      </c>
      <c r="E4362" s="1470" t="s">
        <v>21138</v>
      </c>
      <c r="F4362" s="1475">
        <v>6.60886E11</v>
      </c>
      <c r="G4362" s="1471">
        <v>6.6886150122E10</v>
      </c>
      <c r="H4362" s="1472" t="b">
        <v>0</v>
      </c>
      <c r="I4362" s="1468" t="s">
        <v>76</v>
      </c>
      <c r="J4362" s="1472" t="b">
        <v>1</v>
      </c>
      <c r="K4362" s="1473"/>
      <c r="L4362" s="1473"/>
      <c r="M4362" s="1463" t="s">
        <v>2432</v>
      </c>
      <c r="N4362" s="1474"/>
      <c r="O4362" s="1474"/>
      <c r="P4362" s="1463" t="s">
        <v>2432</v>
      </c>
    </row>
    <row r="4363">
      <c r="A4363" s="1464">
        <v>4638.0</v>
      </c>
      <c r="B4363" s="1463" t="s">
        <v>7994</v>
      </c>
      <c r="C4363" s="1463" t="s">
        <v>7995</v>
      </c>
      <c r="D4363" s="1469">
        <v>45441.0</v>
      </c>
      <c r="E4363" s="1470" t="s">
        <v>7996</v>
      </c>
      <c r="F4363" s="1471">
        <v>9.88690514E8</v>
      </c>
      <c r="G4363" s="1471">
        <v>9.88690514E8</v>
      </c>
      <c r="H4363" s="1472" t="b">
        <v>1</v>
      </c>
      <c r="I4363" s="1468" t="s">
        <v>244</v>
      </c>
      <c r="J4363" s="1472" t="b">
        <v>1</v>
      </c>
      <c r="K4363" s="1468" t="s">
        <v>1204</v>
      </c>
      <c r="L4363" s="1471">
        <v>6.6839565594E10</v>
      </c>
      <c r="M4363" s="1463" t="s">
        <v>2432</v>
      </c>
      <c r="N4363" s="1474"/>
      <c r="O4363" s="1463" t="s">
        <v>5398</v>
      </c>
      <c r="P4363" s="1463" t="s">
        <v>2432</v>
      </c>
    </row>
    <row r="4364">
      <c r="A4364" s="1464">
        <v>4639.0</v>
      </c>
      <c r="B4364" s="1463" t="s">
        <v>7997</v>
      </c>
      <c r="C4364" s="1463" t="s">
        <v>7998</v>
      </c>
      <c r="D4364" s="1469">
        <v>45441.0</v>
      </c>
      <c r="E4364" s="1470" t="s">
        <v>7999</v>
      </c>
      <c r="F4364" s="1471">
        <v>9.90124713E8</v>
      </c>
      <c r="G4364" s="1471">
        <v>9.90124713E8</v>
      </c>
      <c r="H4364" s="1472" t="b">
        <v>1</v>
      </c>
      <c r="I4364" s="1468" t="s">
        <v>76</v>
      </c>
      <c r="J4364" s="1472" t="b">
        <v>1</v>
      </c>
      <c r="K4364" s="1468" t="s">
        <v>1204</v>
      </c>
      <c r="L4364" s="1471">
        <v>6.6839565594E10</v>
      </c>
      <c r="M4364" s="1463" t="s">
        <v>2476</v>
      </c>
      <c r="N4364" s="1463" t="s">
        <v>5098</v>
      </c>
      <c r="O4364" s="1463" t="s">
        <v>3864</v>
      </c>
      <c r="P4364" s="1463" t="s">
        <v>7016</v>
      </c>
    </row>
    <row r="4365" hidden="1">
      <c r="A4365" s="1464">
        <v>4640.0</v>
      </c>
      <c r="B4365" s="1463" t="s">
        <v>21139</v>
      </c>
      <c r="C4365" s="1463" t="s">
        <v>21140</v>
      </c>
      <c r="D4365" s="1469">
        <v>45440.0</v>
      </c>
      <c r="E4365" s="1470" t="s">
        <v>21141</v>
      </c>
      <c r="F4365" s="1471">
        <v>2.6253388E7</v>
      </c>
      <c r="G4365" s="1471">
        <v>2.6253388E7</v>
      </c>
      <c r="H4365" s="1472" t="b">
        <v>0</v>
      </c>
      <c r="I4365" s="1468" t="s">
        <v>76</v>
      </c>
      <c r="J4365" s="1472" t="b">
        <v>0</v>
      </c>
      <c r="K4365" s="1468" t="s">
        <v>6480</v>
      </c>
      <c r="L4365" s="1471">
        <v>6.6647253923E10</v>
      </c>
      <c r="M4365" s="1463" t="s">
        <v>2464</v>
      </c>
      <c r="N4365" s="1463" t="s">
        <v>4951</v>
      </c>
      <c r="O4365" s="1463" t="s">
        <v>4951</v>
      </c>
      <c r="P4365" s="1463" t="s">
        <v>2464</v>
      </c>
    </row>
    <row r="4366">
      <c r="A4366" s="1464">
        <v>4641.0</v>
      </c>
      <c r="B4366" s="1463" t="s">
        <v>8000</v>
      </c>
      <c r="C4366" s="1463" t="s">
        <v>8001</v>
      </c>
      <c r="D4366" s="1469">
        <v>45441.0</v>
      </c>
      <c r="E4366" s="1470" t="s">
        <v>8002</v>
      </c>
      <c r="F4366" s="1471">
        <v>9.85652664E8</v>
      </c>
      <c r="G4366" s="1471">
        <v>9.85652664E8</v>
      </c>
      <c r="H4366" s="1472" t="b">
        <v>1</v>
      </c>
      <c r="I4366" s="1468" t="s">
        <v>76</v>
      </c>
      <c r="J4366" s="1472" t="b">
        <v>1</v>
      </c>
      <c r="K4366" s="1468" t="s">
        <v>1204</v>
      </c>
      <c r="L4366" s="1471">
        <v>6.6839565594E10</v>
      </c>
      <c r="M4366" s="1463" t="s">
        <v>2432</v>
      </c>
      <c r="N4366" s="1463" t="s">
        <v>5196</v>
      </c>
      <c r="O4366" s="1463" t="s">
        <v>7020</v>
      </c>
      <c r="P4366" s="1463" t="s">
        <v>2432</v>
      </c>
    </row>
    <row r="4367" hidden="1">
      <c r="A4367" s="1464">
        <v>4642.0</v>
      </c>
      <c r="B4367" s="1463" t="s">
        <v>21142</v>
      </c>
      <c r="C4367" s="1463" t="s">
        <v>21143</v>
      </c>
      <c r="D4367" s="1469">
        <v>45441.0</v>
      </c>
      <c r="E4367" s="1470" t="s">
        <v>21144</v>
      </c>
      <c r="F4367" s="1471">
        <v>8.25878E8</v>
      </c>
      <c r="G4367" s="1471">
        <v>8.25878E8</v>
      </c>
      <c r="H4367" s="1472" t="b">
        <v>0</v>
      </c>
      <c r="I4367" s="1468" t="s">
        <v>76</v>
      </c>
      <c r="J4367" s="1472" t="b">
        <v>0</v>
      </c>
      <c r="K4367" s="1468" t="s">
        <v>1204</v>
      </c>
      <c r="L4367" s="1471">
        <v>6.6839565594E10</v>
      </c>
      <c r="M4367" s="1463" t="s">
        <v>2464</v>
      </c>
      <c r="N4367" s="1474"/>
      <c r="O4367" s="1463" t="s">
        <v>5061</v>
      </c>
      <c r="P4367" s="1463" t="s">
        <v>2464</v>
      </c>
    </row>
    <row r="4368">
      <c r="A4368" s="1464">
        <v>4643.0</v>
      </c>
      <c r="B4368" s="1463" t="s">
        <v>8003</v>
      </c>
      <c r="C4368" s="1463" t="s">
        <v>8004</v>
      </c>
      <c r="D4368" s="1469">
        <v>45441.0</v>
      </c>
      <c r="E4368" s="1470" t="s">
        <v>8005</v>
      </c>
      <c r="F4368" s="1471">
        <v>9.88107405E8</v>
      </c>
      <c r="G4368" s="1471">
        <v>9.88107405E8</v>
      </c>
      <c r="H4368" s="1472" t="b">
        <v>1</v>
      </c>
      <c r="I4368" s="1468" t="s">
        <v>76</v>
      </c>
      <c r="J4368" s="1472" t="b">
        <v>1</v>
      </c>
      <c r="K4368" s="1468" t="s">
        <v>1204</v>
      </c>
      <c r="L4368" s="1471">
        <v>6.6839565594E10</v>
      </c>
      <c r="M4368" s="1463" t="s">
        <v>2432</v>
      </c>
      <c r="N4368" s="1474"/>
      <c r="O4368" s="1474"/>
      <c r="P4368" s="1463" t="s">
        <v>2432</v>
      </c>
    </row>
    <row r="4369">
      <c r="A4369" s="1464">
        <v>4644.0</v>
      </c>
      <c r="B4369" s="1463" t="s">
        <v>8006</v>
      </c>
      <c r="C4369" s="1463" t="s">
        <v>8007</v>
      </c>
      <c r="D4369" s="1469">
        <v>45441.0</v>
      </c>
      <c r="E4369" s="1470" t="s">
        <v>8008</v>
      </c>
      <c r="F4369" s="1471">
        <v>8.20347576E8</v>
      </c>
      <c r="G4369" s="1471">
        <v>8.20347576E8</v>
      </c>
      <c r="H4369" s="1472" t="b">
        <v>1</v>
      </c>
      <c r="I4369" s="1468" t="s">
        <v>76</v>
      </c>
      <c r="J4369" s="1472" t="b">
        <v>1</v>
      </c>
      <c r="K4369" s="1468" t="s">
        <v>1204</v>
      </c>
      <c r="L4369" s="1471">
        <v>6.6839565594E10</v>
      </c>
      <c r="M4369" s="1463" t="s">
        <v>3211</v>
      </c>
      <c r="N4369" s="1463" t="s">
        <v>6383</v>
      </c>
      <c r="O4369" s="1463" t="s">
        <v>6383</v>
      </c>
      <c r="P4369" s="1463" t="s">
        <v>3211</v>
      </c>
    </row>
    <row r="4370">
      <c r="A4370" s="1464">
        <v>4645.0</v>
      </c>
      <c r="B4370" s="1463" t="s">
        <v>8009</v>
      </c>
      <c r="C4370" s="1463" t="s">
        <v>8010</v>
      </c>
      <c r="D4370" s="1469">
        <v>45441.0</v>
      </c>
      <c r="E4370" s="1470" t="s">
        <v>8011</v>
      </c>
      <c r="F4370" s="1471">
        <v>8.81098E8</v>
      </c>
      <c r="G4370" s="1471">
        <v>8.81098E8</v>
      </c>
      <c r="H4370" s="1472" t="b">
        <v>1</v>
      </c>
      <c r="I4370" s="1468" t="s">
        <v>76</v>
      </c>
      <c r="J4370" s="1472" t="b">
        <v>1</v>
      </c>
      <c r="K4370" s="1468" t="s">
        <v>1204</v>
      </c>
      <c r="L4370" s="1471">
        <v>6.6839565594E10</v>
      </c>
      <c r="M4370" s="1463" t="s">
        <v>2426</v>
      </c>
      <c r="N4370" s="1463" t="s">
        <v>5284</v>
      </c>
      <c r="P4370" s="1463" t="s">
        <v>2426</v>
      </c>
    </row>
    <row r="4371">
      <c r="A4371" s="1464">
        <v>4646.0</v>
      </c>
      <c r="B4371" s="1463" t="s">
        <v>8012</v>
      </c>
      <c r="C4371" s="1463" t="s">
        <v>8013</v>
      </c>
      <c r="D4371" s="1469">
        <v>45442.0</v>
      </c>
      <c r="E4371" s="1470" t="s">
        <v>8014</v>
      </c>
      <c r="F4371" s="1471">
        <v>6.59658687E8</v>
      </c>
      <c r="G4371" s="1471">
        <v>6.59658687E8</v>
      </c>
      <c r="H4371" s="1472" t="b">
        <v>1</v>
      </c>
      <c r="I4371" s="1468" t="s">
        <v>76</v>
      </c>
      <c r="J4371" s="1472" t="b">
        <v>1</v>
      </c>
      <c r="K4371" s="1468" t="s">
        <v>5142</v>
      </c>
      <c r="L4371" s="1471">
        <v>6.620964333E9</v>
      </c>
      <c r="M4371" s="1463" t="s">
        <v>2476</v>
      </c>
      <c r="N4371" s="1463" t="s">
        <v>4951</v>
      </c>
      <c r="O4371" s="1474"/>
      <c r="P4371" s="1463" t="s">
        <v>5160</v>
      </c>
    </row>
    <row r="4372">
      <c r="A4372" s="1464">
        <v>4647.0</v>
      </c>
      <c r="B4372" s="1463" t="s">
        <v>8015</v>
      </c>
      <c r="C4372" s="1463" t="s">
        <v>8016</v>
      </c>
      <c r="D4372" s="1469">
        <v>45448.0</v>
      </c>
      <c r="E4372" s="1470" t="s">
        <v>8017</v>
      </c>
      <c r="F4372" s="1471">
        <v>6.16476362E8</v>
      </c>
      <c r="G4372" s="1471">
        <v>6.16476362E8</v>
      </c>
      <c r="H4372" s="1472" t="b">
        <v>1</v>
      </c>
      <c r="I4372" s="1468" t="s">
        <v>76</v>
      </c>
      <c r="J4372" s="1472" t="b">
        <v>1</v>
      </c>
      <c r="K4372" s="1468" t="s">
        <v>1204</v>
      </c>
      <c r="L4372" s="1471">
        <v>6.6839565594E10</v>
      </c>
      <c r="M4372" s="1463" t="s">
        <v>2937</v>
      </c>
      <c r="N4372" s="1463" t="s">
        <v>4951</v>
      </c>
      <c r="O4372" s="1474"/>
      <c r="P4372" s="1463" t="s">
        <v>2937</v>
      </c>
    </row>
    <row r="4373" hidden="1">
      <c r="A4373" s="1464">
        <v>4648.0</v>
      </c>
      <c r="B4373" s="1463" t="s">
        <v>8019</v>
      </c>
      <c r="C4373" s="1463" t="s">
        <v>8020</v>
      </c>
      <c r="D4373" s="1469">
        <v>45442.0</v>
      </c>
      <c r="E4373" s="1470" t="s">
        <v>8021</v>
      </c>
      <c r="F4373" s="1471">
        <v>6.57153307E8</v>
      </c>
      <c r="G4373" s="1471">
        <v>6.57153307E8</v>
      </c>
      <c r="H4373" s="1472" t="b">
        <v>0</v>
      </c>
      <c r="I4373" s="1468" t="s">
        <v>76</v>
      </c>
      <c r="J4373" s="1472" t="b">
        <v>0</v>
      </c>
      <c r="K4373" s="1468" t="s">
        <v>4929</v>
      </c>
      <c r="L4373" s="1475">
        <v>6.69232E15</v>
      </c>
      <c r="M4373" s="1463" t="s">
        <v>2426</v>
      </c>
      <c r="N4373" s="1463" t="s">
        <v>5086</v>
      </c>
      <c r="O4373" s="1474"/>
      <c r="P4373" s="1463" t="s">
        <v>2426</v>
      </c>
    </row>
    <row r="4374">
      <c r="A4374" s="1464">
        <v>4649.0</v>
      </c>
      <c r="B4374" s="1463" t="s">
        <v>8022</v>
      </c>
      <c r="C4374" s="1463" t="s">
        <v>8023</v>
      </c>
      <c r="D4374" s="1469">
        <v>45443.0</v>
      </c>
      <c r="E4374" s="1470" t="s">
        <v>8024</v>
      </c>
      <c r="F4374" s="1471">
        <v>2.5202525E7</v>
      </c>
      <c r="G4374" s="1471">
        <v>2.5202525E7</v>
      </c>
      <c r="H4374" s="1472" t="b">
        <v>1</v>
      </c>
      <c r="I4374" s="1468" t="s">
        <v>76</v>
      </c>
      <c r="J4374" s="1472" t="b">
        <v>1</v>
      </c>
      <c r="K4374" s="1468" t="s">
        <v>1204</v>
      </c>
      <c r="L4374" s="1471">
        <v>6.6839565594E10</v>
      </c>
      <c r="M4374" s="1463" t="s">
        <v>2426</v>
      </c>
      <c r="N4374" s="1463" t="s">
        <v>6090</v>
      </c>
      <c r="P4374" s="1463" t="s">
        <v>7049</v>
      </c>
    </row>
    <row r="4375" hidden="1">
      <c r="A4375" s="1464">
        <v>4650.0</v>
      </c>
      <c r="B4375" s="1463" t="s">
        <v>21145</v>
      </c>
      <c r="C4375" s="1463" t="s">
        <v>21146</v>
      </c>
      <c r="D4375" s="1469">
        <v>45443.0</v>
      </c>
      <c r="E4375" s="1470" t="s">
        <v>21147</v>
      </c>
      <c r="F4375" s="1471">
        <v>2.5202525E7</v>
      </c>
      <c r="G4375" s="1471">
        <v>2.5202525E7</v>
      </c>
      <c r="H4375" s="1472" t="b">
        <v>0</v>
      </c>
      <c r="I4375" s="1468" t="s">
        <v>76</v>
      </c>
      <c r="J4375" s="1472" t="b">
        <v>0</v>
      </c>
      <c r="K4375" s="1468" t="s">
        <v>1204</v>
      </c>
      <c r="L4375" s="1471">
        <v>6.6839565594E10</v>
      </c>
      <c r="M4375" s="1463" t="s">
        <v>2440</v>
      </c>
      <c r="N4375" s="1463" t="s">
        <v>4990</v>
      </c>
      <c r="O4375" s="1463" t="s">
        <v>4990</v>
      </c>
      <c r="P4375" s="1463" t="s">
        <v>21148</v>
      </c>
    </row>
    <row r="4376">
      <c r="A4376" s="1464">
        <v>4651.0</v>
      </c>
      <c r="B4376" s="1463" t="s">
        <v>8025</v>
      </c>
      <c r="C4376" s="1463" t="s">
        <v>8025</v>
      </c>
      <c r="D4376" s="1469">
        <v>45454.0</v>
      </c>
      <c r="E4376" s="1470" t="s">
        <v>8026</v>
      </c>
      <c r="F4376" s="1471">
        <v>9.29509699E8</v>
      </c>
      <c r="G4376" s="1471">
        <v>9.29509699E8</v>
      </c>
      <c r="H4376" s="1472" t="b">
        <v>1</v>
      </c>
      <c r="I4376" s="1468" t="s">
        <v>5608</v>
      </c>
      <c r="J4376" s="1472" t="b">
        <v>1</v>
      </c>
      <c r="K4376" s="1468" t="s">
        <v>1204</v>
      </c>
      <c r="L4376" s="1471">
        <v>6.6839565594E10</v>
      </c>
      <c r="M4376" s="1463" t="s">
        <v>2464</v>
      </c>
      <c r="N4376" s="1463" t="s">
        <v>4951</v>
      </c>
      <c r="O4376" s="1474"/>
      <c r="P4376" s="1463" t="s">
        <v>2464</v>
      </c>
    </row>
    <row r="4377">
      <c r="A4377" s="1464">
        <v>4652.0</v>
      </c>
      <c r="B4377" s="1463" t="s">
        <v>89</v>
      </c>
      <c r="C4377" s="1463" t="s">
        <v>89</v>
      </c>
      <c r="D4377" s="1469">
        <v>45443.0</v>
      </c>
      <c r="E4377" s="1470" t="s">
        <v>8027</v>
      </c>
      <c r="F4377" s="1471">
        <v>8.29973399E8</v>
      </c>
      <c r="G4377" s="1471">
        <v>8.29973399E8</v>
      </c>
      <c r="H4377" s="1472" t="b">
        <v>1</v>
      </c>
      <c r="I4377" s="1468" t="s">
        <v>76</v>
      </c>
      <c r="J4377" s="1472" t="b">
        <v>1</v>
      </c>
      <c r="K4377" s="1468" t="s">
        <v>4940</v>
      </c>
      <c r="L4377" s="1471">
        <v>6.68193916E10</v>
      </c>
      <c r="M4377" s="1463" t="s">
        <v>2426</v>
      </c>
      <c r="N4377" s="1463" t="s">
        <v>4951</v>
      </c>
      <c r="O4377" s="1474"/>
      <c r="P4377" s="1463" t="s">
        <v>2426</v>
      </c>
    </row>
    <row r="4378" hidden="1">
      <c r="A4378" s="1464">
        <v>4653.0</v>
      </c>
      <c r="B4378" s="1463" t="s">
        <v>21149</v>
      </c>
      <c r="C4378" s="1463" t="s">
        <v>21150</v>
      </c>
      <c r="D4378" s="1469">
        <v>45463.0</v>
      </c>
      <c r="E4378" s="1470" t="s">
        <v>21151</v>
      </c>
      <c r="F4378" s="1468">
        <v>8.35555559E8</v>
      </c>
      <c r="G4378" s="1468">
        <v>8.35555559E8</v>
      </c>
      <c r="H4378" s="1472" t="b">
        <v>0</v>
      </c>
      <c r="I4378" s="1468" t="s">
        <v>76</v>
      </c>
      <c r="J4378" s="1472" t="b">
        <v>1</v>
      </c>
      <c r="K4378" s="1468" t="s">
        <v>1077</v>
      </c>
      <c r="L4378" s="1471">
        <v>6.6618258585E10</v>
      </c>
      <c r="M4378" s="1463" t="s">
        <v>2464</v>
      </c>
      <c r="N4378" s="1474"/>
      <c r="O4378" s="1474"/>
      <c r="P4378" s="1463" t="s">
        <v>2464</v>
      </c>
    </row>
    <row r="4379">
      <c r="A4379" s="1464">
        <v>4654.0</v>
      </c>
      <c r="B4379" s="1463" t="s">
        <v>8028</v>
      </c>
      <c r="C4379" s="1463" t="s">
        <v>8029</v>
      </c>
      <c r="D4379" s="1469">
        <v>45461.0</v>
      </c>
      <c r="E4379" s="1470" t="s">
        <v>8030</v>
      </c>
      <c r="F4379" s="1471">
        <v>9.18835119E8</v>
      </c>
      <c r="G4379" s="1471">
        <v>9.18835119E8</v>
      </c>
      <c r="H4379" s="1472" t="b">
        <v>1</v>
      </c>
      <c r="I4379" s="1468" t="s">
        <v>76</v>
      </c>
      <c r="J4379" s="1472" t="b">
        <v>1</v>
      </c>
      <c r="K4379" s="1468" t="s">
        <v>1077</v>
      </c>
      <c r="L4379" s="1471">
        <v>6.6618258585E10</v>
      </c>
      <c r="M4379" s="1463" t="s">
        <v>2937</v>
      </c>
      <c r="N4379" s="1463" t="s">
        <v>5712</v>
      </c>
      <c r="O4379" s="1463" t="s">
        <v>5712</v>
      </c>
      <c r="P4379" s="1463" t="s">
        <v>5028</v>
      </c>
    </row>
    <row r="4380">
      <c r="A4380" s="1464">
        <v>4655.0</v>
      </c>
      <c r="B4380" s="1463" t="s">
        <v>8031</v>
      </c>
      <c r="C4380" s="1463" t="s">
        <v>8031</v>
      </c>
      <c r="D4380" s="1469">
        <v>45460.0</v>
      </c>
      <c r="E4380" s="1470" t="s">
        <v>8032</v>
      </c>
      <c r="F4380" s="1471">
        <v>9.90039039E8</v>
      </c>
      <c r="G4380" s="1471">
        <v>9.90039039E8</v>
      </c>
      <c r="H4380" s="1472" t="b">
        <v>1</v>
      </c>
      <c r="I4380" s="1468" t="s">
        <v>76</v>
      </c>
      <c r="J4380" s="1472" t="b">
        <v>1</v>
      </c>
      <c r="K4380" s="1468" t="s">
        <v>1204</v>
      </c>
      <c r="L4380" s="1471">
        <v>6.6839565594E10</v>
      </c>
      <c r="M4380" s="1463" t="s">
        <v>2937</v>
      </c>
      <c r="N4380" s="1474"/>
      <c r="O4380" s="1463" t="s">
        <v>7060</v>
      </c>
      <c r="P4380" s="1463" t="s">
        <v>5028</v>
      </c>
    </row>
    <row r="4381" hidden="1">
      <c r="A4381" s="1464">
        <v>4656.0</v>
      </c>
      <c r="B4381" s="1463" t="s">
        <v>21152</v>
      </c>
      <c r="C4381" s="1463" t="s">
        <v>21152</v>
      </c>
      <c r="D4381" s="1469">
        <v>45449.0</v>
      </c>
      <c r="E4381" s="1470" t="s">
        <v>21153</v>
      </c>
      <c r="F4381" s="1475">
        <v>6.60992E11</v>
      </c>
      <c r="G4381" s="1475">
        <v>6.60992E11</v>
      </c>
      <c r="H4381" s="1472" t="b">
        <v>0</v>
      </c>
      <c r="I4381" s="1468" t="s">
        <v>76</v>
      </c>
      <c r="J4381" s="1472" t="b">
        <v>1</v>
      </c>
      <c r="K4381" s="1473"/>
      <c r="L4381" s="1473"/>
      <c r="M4381" s="1463" t="s">
        <v>2937</v>
      </c>
      <c r="N4381" s="1474"/>
      <c r="O4381" s="1474"/>
      <c r="P4381" s="1463" t="s">
        <v>2937</v>
      </c>
    </row>
    <row r="4382" hidden="1">
      <c r="A4382" s="1464">
        <v>4657.0</v>
      </c>
      <c r="B4382" s="1463" t="s">
        <v>21154</v>
      </c>
      <c r="C4382" s="1463" t="s">
        <v>21154</v>
      </c>
      <c r="D4382" s="1469">
        <v>45456.0</v>
      </c>
      <c r="E4382" s="1470" t="s">
        <v>21155</v>
      </c>
      <c r="F4382" s="1471">
        <v>9.91975432E8</v>
      </c>
      <c r="G4382" s="1471">
        <v>9.91975432E8</v>
      </c>
      <c r="H4382" s="1472" t="b">
        <v>0</v>
      </c>
      <c r="I4382" s="1468" t="s">
        <v>76</v>
      </c>
      <c r="J4382" s="1472" t="b">
        <v>0</v>
      </c>
      <c r="K4382" s="1468" t="s">
        <v>1204</v>
      </c>
      <c r="L4382" s="1471">
        <v>6.6839565594E10</v>
      </c>
      <c r="M4382" s="1463" t="s">
        <v>2937</v>
      </c>
      <c r="N4382" s="1463" t="s">
        <v>3864</v>
      </c>
      <c r="O4382" s="1463" t="s">
        <v>3864</v>
      </c>
      <c r="P4382" s="1463" t="s">
        <v>21156</v>
      </c>
    </row>
    <row r="4383">
      <c r="A4383" s="1464">
        <v>4658.0</v>
      </c>
      <c r="B4383" s="1463" t="s">
        <v>8033</v>
      </c>
      <c r="C4383" s="1463" t="s">
        <v>8034</v>
      </c>
      <c r="D4383" s="1469">
        <v>45467.0</v>
      </c>
      <c r="E4383" s="1470" t="s">
        <v>8035</v>
      </c>
      <c r="F4383" s="1471">
        <v>2.3444E7</v>
      </c>
      <c r="G4383" s="1471">
        <v>2.3444E7</v>
      </c>
      <c r="H4383" s="1472" t="b">
        <v>1</v>
      </c>
      <c r="I4383" s="1468" t="s">
        <v>76</v>
      </c>
      <c r="J4383" s="1472" t="b">
        <v>1</v>
      </c>
      <c r="K4383" s="1468" t="s">
        <v>4940</v>
      </c>
      <c r="L4383" s="1471">
        <v>6.68193916E10</v>
      </c>
      <c r="M4383" s="1463" t="s">
        <v>2937</v>
      </c>
      <c r="N4383" s="1463" t="s">
        <v>6090</v>
      </c>
      <c r="P4383" s="1463" t="s">
        <v>5028</v>
      </c>
    </row>
    <row r="4384">
      <c r="A4384" s="1464">
        <v>4659.0</v>
      </c>
      <c r="B4384" s="1463" t="s">
        <v>8036</v>
      </c>
      <c r="C4384" s="1463" t="s">
        <v>8037</v>
      </c>
      <c r="D4384" s="1469">
        <v>45450.0</v>
      </c>
      <c r="E4384" s="1470" t="s">
        <v>8038</v>
      </c>
      <c r="F4384" s="1471">
        <v>8.67886034E8</v>
      </c>
      <c r="G4384" s="1471">
        <v>8.67886034E8</v>
      </c>
      <c r="H4384" s="1472" t="b">
        <v>1</v>
      </c>
      <c r="I4384" s="1468" t="s">
        <v>76</v>
      </c>
      <c r="J4384" s="1472" t="b">
        <v>1</v>
      </c>
      <c r="K4384" s="1468" t="s">
        <v>1077</v>
      </c>
      <c r="L4384" s="1471">
        <v>6.6618258585E10</v>
      </c>
      <c r="M4384" s="1463" t="s">
        <v>2937</v>
      </c>
      <c r="N4384" s="1463" t="s">
        <v>4990</v>
      </c>
      <c r="P4384" s="1463" t="s">
        <v>5028</v>
      </c>
    </row>
    <row r="4385" hidden="1">
      <c r="A4385" s="1464">
        <v>4660.0</v>
      </c>
      <c r="B4385" s="1463" t="s">
        <v>8039</v>
      </c>
      <c r="C4385" s="1463" t="s">
        <v>8040</v>
      </c>
      <c r="D4385" s="1469">
        <v>45453.0</v>
      </c>
      <c r="E4385" s="1470" t="s">
        <v>8041</v>
      </c>
      <c r="F4385" s="1471">
        <v>8.09744236E8</v>
      </c>
      <c r="G4385" s="1471">
        <v>8.09744236E8</v>
      </c>
      <c r="H4385" s="1472" t="b">
        <v>0</v>
      </c>
      <c r="I4385" s="1468" t="s">
        <v>6404</v>
      </c>
      <c r="J4385" s="1472" t="b">
        <v>0</v>
      </c>
      <c r="K4385" s="1468" t="s">
        <v>1204</v>
      </c>
      <c r="L4385" s="1471">
        <v>6.6839565594E10</v>
      </c>
      <c r="M4385" s="1463" t="s">
        <v>2432</v>
      </c>
      <c r="N4385" s="1463" t="s">
        <v>5006</v>
      </c>
      <c r="O4385" s="1463" t="s">
        <v>4931</v>
      </c>
      <c r="P4385" s="1463" t="s">
        <v>5503</v>
      </c>
    </row>
    <row r="4386" hidden="1">
      <c r="A4386" s="1464">
        <v>4661.0</v>
      </c>
      <c r="B4386" s="1463" t="s">
        <v>21157</v>
      </c>
      <c r="C4386" s="1463"/>
      <c r="D4386" s="1469">
        <v>45453.0</v>
      </c>
      <c r="E4386" s="1470" t="s">
        <v>21158</v>
      </c>
      <c r="F4386" s="1475">
        <v>6.60954E11</v>
      </c>
      <c r="G4386" s="1475">
        <v>6.60954E11</v>
      </c>
      <c r="H4386" s="1472" t="b">
        <v>0</v>
      </c>
      <c r="I4386" s="1468" t="s">
        <v>76</v>
      </c>
      <c r="J4386" s="1472" t="b">
        <v>1</v>
      </c>
      <c r="K4386" s="1473"/>
      <c r="L4386" s="1473"/>
      <c r="M4386" s="1463" t="s">
        <v>2937</v>
      </c>
      <c r="N4386" s="1474"/>
      <c r="O4386" s="1474"/>
      <c r="P4386" s="1463" t="s">
        <v>2937</v>
      </c>
    </row>
    <row r="4387">
      <c r="A4387" s="1464">
        <v>4662.0</v>
      </c>
      <c r="B4387" s="1463" t="s">
        <v>8042</v>
      </c>
      <c r="C4387" s="1463" t="s">
        <v>8043</v>
      </c>
      <c r="D4387" s="1469">
        <v>45454.0</v>
      </c>
      <c r="E4387" s="1470" t="s">
        <v>8044</v>
      </c>
      <c r="F4387" s="1471">
        <v>9.76949898E8</v>
      </c>
      <c r="G4387" s="1471">
        <v>9.76949898E8</v>
      </c>
      <c r="H4387" s="1472" t="b">
        <v>1</v>
      </c>
      <c r="I4387" s="1468" t="s">
        <v>76</v>
      </c>
      <c r="J4387" s="1472" t="b">
        <v>1</v>
      </c>
      <c r="K4387" s="1468" t="s">
        <v>1204</v>
      </c>
      <c r="L4387" s="1471">
        <v>6.6839565594E10</v>
      </c>
      <c r="M4387" s="1463" t="s">
        <v>3024</v>
      </c>
      <c r="N4387" s="1463" t="s">
        <v>5633</v>
      </c>
      <c r="O4387" s="1463" t="s">
        <v>5633</v>
      </c>
      <c r="P4387" s="1463" t="s">
        <v>7072</v>
      </c>
    </row>
    <row r="4388" hidden="1">
      <c r="A4388" s="1464">
        <v>4663.0</v>
      </c>
      <c r="B4388" s="1463" t="s">
        <v>21159</v>
      </c>
      <c r="C4388" s="1463" t="s">
        <v>21159</v>
      </c>
      <c r="D4388" s="1469">
        <v>45457.0</v>
      </c>
      <c r="E4388" s="1470" t="s">
        <v>21160</v>
      </c>
      <c r="F4388" s="1471">
        <v>9.70785257E8</v>
      </c>
      <c r="G4388" s="1471">
        <v>9.70785257E8</v>
      </c>
      <c r="H4388" s="1472" t="b">
        <v>0</v>
      </c>
      <c r="I4388" s="1468" t="s">
        <v>76</v>
      </c>
      <c r="J4388" s="1472" t="b">
        <v>0</v>
      </c>
      <c r="K4388" s="1468" t="s">
        <v>1204</v>
      </c>
      <c r="L4388" s="1471">
        <v>6.6839565594E10</v>
      </c>
      <c r="M4388" s="1463" t="s">
        <v>2432</v>
      </c>
      <c r="N4388" s="1463" t="s">
        <v>5006</v>
      </c>
      <c r="O4388" s="1463" t="s">
        <v>4954</v>
      </c>
      <c r="P4388" s="1463" t="s">
        <v>2432</v>
      </c>
    </row>
    <row r="4389" hidden="1">
      <c r="A4389" s="1464">
        <v>4664.0</v>
      </c>
      <c r="B4389" s="1463" t="s">
        <v>21161</v>
      </c>
      <c r="C4389" s="1463" t="s">
        <v>21161</v>
      </c>
      <c r="D4389" s="1469">
        <v>45461.0</v>
      </c>
      <c r="E4389" s="1470" t="s">
        <v>21162</v>
      </c>
      <c r="F4389" s="1471">
        <v>3.251202138E9</v>
      </c>
      <c r="G4389" s="1471">
        <v>3.251202138E9</v>
      </c>
      <c r="H4389" s="1472" t="b">
        <v>0</v>
      </c>
      <c r="I4389" s="1468" t="s">
        <v>5608</v>
      </c>
      <c r="J4389" s="1472" t="b">
        <v>0</v>
      </c>
      <c r="K4389" s="1468" t="s">
        <v>1204</v>
      </c>
      <c r="L4389" s="1471">
        <v>6.6839565594E10</v>
      </c>
      <c r="M4389" s="1463" t="s">
        <v>2426</v>
      </c>
      <c r="N4389" s="1463" t="s">
        <v>5608</v>
      </c>
      <c r="O4389" s="1463" t="s">
        <v>5608</v>
      </c>
      <c r="P4389" s="1463" t="s">
        <v>21163</v>
      </c>
    </row>
    <row r="4390">
      <c r="A4390" s="1464">
        <v>4665.0</v>
      </c>
      <c r="B4390" s="1463" t="s">
        <v>8045</v>
      </c>
      <c r="C4390" s="1463" t="s">
        <v>8046</v>
      </c>
      <c r="D4390" s="1469">
        <v>45456.0</v>
      </c>
      <c r="E4390" s="1470" t="s">
        <v>8047</v>
      </c>
      <c r="F4390" s="1471">
        <v>8.06359426E8</v>
      </c>
      <c r="G4390" s="1471">
        <v>8.06359426E8</v>
      </c>
      <c r="H4390" s="1472" t="b">
        <v>1</v>
      </c>
      <c r="I4390" s="1468" t="s">
        <v>76</v>
      </c>
      <c r="J4390" s="1472" t="b">
        <v>1</v>
      </c>
      <c r="K4390" s="1468" t="s">
        <v>1204</v>
      </c>
      <c r="L4390" s="1471">
        <v>6.6839565594E10</v>
      </c>
      <c r="M4390" s="1463" t="s">
        <v>2432</v>
      </c>
      <c r="N4390" s="1474"/>
      <c r="O4390" s="1463" t="s">
        <v>7079</v>
      </c>
      <c r="P4390" s="1463" t="s">
        <v>2432</v>
      </c>
    </row>
    <row r="4391">
      <c r="A4391" s="1464">
        <v>4666.0</v>
      </c>
      <c r="B4391" s="1463" t="s">
        <v>8048</v>
      </c>
      <c r="C4391" s="1463" t="s">
        <v>8049</v>
      </c>
      <c r="D4391" s="1469">
        <v>45457.0</v>
      </c>
      <c r="E4391" s="1470" t="s">
        <v>8050</v>
      </c>
      <c r="F4391" s="1471">
        <v>3.251202138E9</v>
      </c>
      <c r="G4391" s="1471">
        <v>3.251202138E9</v>
      </c>
      <c r="H4391" s="1472" t="b">
        <v>1</v>
      </c>
      <c r="I4391" s="1468" t="s">
        <v>5608</v>
      </c>
      <c r="J4391" s="1472" t="b">
        <v>1</v>
      </c>
      <c r="K4391" s="1468" t="s">
        <v>1204</v>
      </c>
      <c r="L4391" s="1471">
        <v>6.6839565594E10</v>
      </c>
      <c r="M4391" s="1463" t="s">
        <v>2426</v>
      </c>
      <c r="N4391" s="1463" t="s">
        <v>5224</v>
      </c>
      <c r="O4391" s="1463" t="s">
        <v>5061</v>
      </c>
      <c r="P4391" s="1463" t="s">
        <v>7082</v>
      </c>
    </row>
    <row r="4392">
      <c r="A4392" s="1464">
        <v>4667.0</v>
      </c>
      <c r="B4392" s="1463" t="s">
        <v>8051</v>
      </c>
      <c r="C4392" s="1463" t="s">
        <v>8052</v>
      </c>
      <c r="D4392" s="1469">
        <v>45457.0</v>
      </c>
      <c r="E4392" s="1470" t="s">
        <v>8053</v>
      </c>
      <c r="F4392" s="1471">
        <v>3.251202138E9</v>
      </c>
      <c r="G4392" s="1471">
        <v>3.251202138E9</v>
      </c>
      <c r="H4392" s="1472" t="b">
        <v>1</v>
      </c>
      <c r="I4392" s="1468" t="s">
        <v>5608</v>
      </c>
      <c r="J4392" s="1472" t="b">
        <v>1</v>
      </c>
      <c r="K4392" s="1468" t="s">
        <v>1204</v>
      </c>
      <c r="L4392" s="1471">
        <v>6.6839565594E10</v>
      </c>
      <c r="M4392" s="1463" t="s">
        <v>2426</v>
      </c>
      <c r="N4392" s="1463" t="s">
        <v>5002</v>
      </c>
      <c r="O4392" s="1463" t="s">
        <v>7088</v>
      </c>
      <c r="P4392" s="1463" t="s">
        <v>6371</v>
      </c>
    </row>
    <row r="4393">
      <c r="A4393" s="1464">
        <v>4668.0</v>
      </c>
      <c r="B4393" s="1463" t="s">
        <v>8054</v>
      </c>
      <c r="C4393" s="1463" t="s">
        <v>8055</v>
      </c>
      <c r="D4393" s="1469">
        <v>45460.0</v>
      </c>
      <c r="E4393" s="1470" t="s">
        <v>8056</v>
      </c>
      <c r="F4393" s="1471">
        <v>9.29766995E8</v>
      </c>
      <c r="G4393" s="1471">
        <v>9.29766995E8</v>
      </c>
      <c r="H4393" s="1472" t="b">
        <v>1</v>
      </c>
      <c r="I4393" s="1468" t="s">
        <v>76</v>
      </c>
      <c r="J4393" s="1472" t="b">
        <v>1</v>
      </c>
      <c r="K4393" s="1468" t="s">
        <v>4929</v>
      </c>
      <c r="L4393" s="1475">
        <v>6.69232E15</v>
      </c>
      <c r="M4393" s="1463" t="s">
        <v>2476</v>
      </c>
      <c r="N4393" s="1463" t="s">
        <v>5374</v>
      </c>
      <c r="O4393" s="1463" t="s">
        <v>4945</v>
      </c>
      <c r="P4393" s="1463" t="s">
        <v>7091</v>
      </c>
    </row>
    <row r="4394">
      <c r="A4394" s="1464">
        <v>4669.0</v>
      </c>
      <c r="B4394" s="1463" t="s">
        <v>2658</v>
      </c>
      <c r="C4394" s="1463" t="s">
        <v>8058</v>
      </c>
      <c r="D4394" s="1469">
        <v>45457.0</v>
      </c>
      <c r="E4394" s="1470" t="s">
        <v>8059</v>
      </c>
      <c r="F4394" s="1471">
        <v>9.23690922E8</v>
      </c>
      <c r="G4394" s="1471">
        <v>9.23690922E8</v>
      </c>
      <c r="H4394" s="1472" t="b">
        <v>1</v>
      </c>
      <c r="I4394" s="1468" t="s">
        <v>76</v>
      </c>
      <c r="J4394" s="1472" t="b">
        <v>1</v>
      </c>
      <c r="K4394" s="1468" t="s">
        <v>1204</v>
      </c>
      <c r="L4394" s="1471">
        <v>6.6839565594E10</v>
      </c>
      <c r="M4394" s="1463" t="s">
        <v>2440</v>
      </c>
      <c r="N4394" s="1463" t="s">
        <v>4990</v>
      </c>
      <c r="P4394" s="1463" t="s">
        <v>7099</v>
      </c>
    </row>
    <row r="4395">
      <c r="A4395" s="1464">
        <v>4670.0</v>
      </c>
      <c r="B4395" s="1463" t="s">
        <v>8060</v>
      </c>
      <c r="C4395" s="1463" t="s">
        <v>8061</v>
      </c>
      <c r="D4395" s="1469">
        <v>45460.0</v>
      </c>
      <c r="E4395" s="1470" t="s">
        <v>8062</v>
      </c>
      <c r="F4395" s="1471">
        <v>2.01892E7</v>
      </c>
      <c r="G4395" s="1471">
        <v>2.01892E7</v>
      </c>
      <c r="H4395" s="1472" t="b">
        <v>1</v>
      </c>
      <c r="I4395" s="1468" t="s">
        <v>76</v>
      </c>
      <c r="J4395" s="1472" t="b">
        <v>1</v>
      </c>
      <c r="K4395" s="1468" t="s">
        <v>1204</v>
      </c>
      <c r="L4395" s="1471">
        <v>6.6839565594E10</v>
      </c>
      <c r="M4395" s="1463" t="s">
        <v>2432</v>
      </c>
      <c r="N4395" s="1463" t="s">
        <v>5479</v>
      </c>
      <c r="O4395" s="1463" t="s">
        <v>4945</v>
      </c>
      <c r="P4395" s="1463" t="s">
        <v>5526</v>
      </c>
    </row>
    <row r="4396">
      <c r="A4396" s="1464">
        <v>4671.0</v>
      </c>
      <c r="B4396" s="1463" t="s">
        <v>8063</v>
      </c>
      <c r="C4396" s="1463" t="s">
        <v>8064</v>
      </c>
      <c r="D4396" s="1469">
        <v>45460.0</v>
      </c>
      <c r="E4396" s="1470" t="s">
        <v>8065</v>
      </c>
      <c r="F4396" s="1471">
        <v>6.26721111E8</v>
      </c>
      <c r="G4396" s="1471">
        <v>6.26721111E8</v>
      </c>
      <c r="H4396" s="1472" t="b">
        <v>1</v>
      </c>
      <c r="I4396" s="1468" t="s">
        <v>76</v>
      </c>
      <c r="J4396" s="1472" t="b">
        <v>1</v>
      </c>
      <c r="K4396" s="1468" t="s">
        <v>1204</v>
      </c>
      <c r="L4396" s="1471">
        <v>6.6839565594E10</v>
      </c>
      <c r="M4396" s="1463" t="s">
        <v>2432</v>
      </c>
      <c r="N4396" s="1463" t="s">
        <v>3864</v>
      </c>
      <c r="O4396" s="1474"/>
      <c r="P4396" s="1463" t="s">
        <v>7106</v>
      </c>
    </row>
    <row r="4397" hidden="1">
      <c r="A4397" s="1464">
        <v>4683.0</v>
      </c>
      <c r="B4397" s="1463" t="s">
        <v>21164</v>
      </c>
      <c r="C4397" s="1463" t="s">
        <v>21165</v>
      </c>
      <c r="D4397" s="1469">
        <v>45464.0</v>
      </c>
      <c r="E4397" s="1470" t="s">
        <v>21166</v>
      </c>
      <c r="F4397" s="1471">
        <v>9.43129797E8</v>
      </c>
      <c r="G4397" s="1471">
        <v>9.43129797E8</v>
      </c>
      <c r="H4397" s="1472" t="b">
        <v>0</v>
      </c>
      <c r="I4397" s="1468" t="s">
        <v>76</v>
      </c>
      <c r="J4397" s="1472" t="b">
        <v>0</v>
      </c>
      <c r="K4397" s="1468" t="s">
        <v>1204</v>
      </c>
      <c r="L4397" s="1471">
        <v>6.6839565594E10</v>
      </c>
      <c r="M4397" s="1463" t="s">
        <v>2437</v>
      </c>
      <c r="N4397" s="1474"/>
      <c r="O4397" s="1463" t="s">
        <v>4931</v>
      </c>
      <c r="P4397" s="1463" t="s">
        <v>2437</v>
      </c>
    </row>
    <row r="4398" hidden="1">
      <c r="A4398" s="1464">
        <v>4684.0</v>
      </c>
      <c r="B4398" s="1463" t="s">
        <v>21167</v>
      </c>
      <c r="C4398" s="1463" t="s">
        <v>21168</v>
      </c>
      <c r="D4398" s="1469">
        <v>45460.0</v>
      </c>
      <c r="E4398" s="1470" t="s">
        <v>21169</v>
      </c>
      <c r="F4398" s="1471">
        <v>9.55969997E8</v>
      </c>
      <c r="G4398" s="1471">
        <v>9.55969997E8</v>
      </c>
      <c r="H4398" s="1472" t="b">
        <v>0</v>
      </c>
      <c r="I4398" s="1468" t="s">
        <v>76</v>
      </c>
      <c r="J4398" s="1472" t="b">
        <v>0</v>
      </c>
      <c r="K4398" s="1468" t="s">
        <v>1204</v>
      </c>
      <c r="L4398" s="1471">
        <v>6.6839565594E10</v>
      </c>
      <c r="M4398" s="1463" t="s">
        <v>2426</v>
      </c>
      <c r="N4398" s="1463" t="s">
        <v>4937</v>
      </c>
      <c r="O4398" s="1463" t="s">
        <v>4954</v>
      </c>
      <c r="P4398" s="1463" t="s">
        <v>7109</v>
      </c>
    </row>
    <row r="4399">
      <c r="A4399" s="1464">
        <v>4685.0</v>
      </c>
      <c r="B4399" s="1463" t="s">
        <v>8066</v>
      </c>
      <c r="C4399" s="1463" t="s">
        <v>8067</v>
      </c>
      <c r="D4399" s="1469">
        <v>45460.0</v>
      </c>
      <c r="E4399" s="1470" t="s">
        <v>8068</v>
      </c>
      <c r="F4399" s="1471">
        <v>9.63978986E8</v>
      </c>
      <c r="G4399" s="1471">
        <v>9.63978986E8</v>
      </c>
      <c r="H4399" s="1472" t="b">
        <v>1</v>
      </c>
      <c r="I4399" s="1468" t="s">
        <v>76</v>
      </c>
      <c r="J4399" s="1472" t="b">
        <v>1</v>
      </c>
      <c r="K4399" s="1468" t="s">
        <v>1204</v>
      </c>
      <c r="L4399" s="1471">
        <v>6.6839565594E10</v>
      </c>
      <c r="M4399" s="1463" t="s">
        <v>3363</v>
      </c>
      <c r="N4399" s="1463" t="s">
        <v>5838</v>
      </c>
      <c r="O4399" s="1463" t="s">
        <v>4954</v>
      </c>
      <c r="P4399" s="1463" t="s">
        <v>7112</v>
      </c>
    </row>
    <row r="4400">
      <c r="A4400" s="1464">
        <v>4686.0</v>
      </c>
      <c r="B4400" s="1463" t="s">
        <v>8069</v>
      </c>
      <c r="C4400" s="1463" t="s">
        <v>8070</v>
      </c>
      <c r="D4400" s="1469">
        <v>45462.0</v>
      </c>
      <c r="E4400" s="1470" t="s">
        <v>8071</v>
      </c>
      <c r="F4400" s="1471">
        <v>9.97468899E8</v>
      </c>
      <c r="G4400" s="1471">
        <v>9.97468899E8</v>
      </c>
      <c r="H4400" s="1472" t="b">
        <v>1</v>
      </c>
      <c r="I4400" s="1468" t="s">
        <v>76</v>
      </c>
      <c r="J4400" s="1472" t="b">
        <v>1</v>
      </c>
      <c r="K4400" s="1468" t="s">
        <v>4940</v>
      </c>
      <c r="L4400" s="1471">
        <v>6.68193916E10</v>
      </c>
      <c r="M4400" s="1463" t="s">
        <v>2476</v>
      </c>
      <c r="N4400" s="1463" t="s">
        <v>4945</v>
      </c>
      <c r="O4400" s="1463" t="s">
        <v>4945</v>
      </c>
      <c r="P4400" s="1463" t="s">
        <v>7119</v>
      </c>
    </row>
    <row r="4401">
      <c r="A4401" s="1464">
        <v>4687.0</v>
      </c>
      <c r="B4401" s="1463" t="s">
        <v>8073</v>
      </c>
      <c r="C4401" s="1463" t="s">
        <v>8074</v>
      </c>
      <c r="D4401" s="1469">
        <v>45464.0</v>
      </c>
      <c r="E4401" s="1470" t="s">
        <v>8075</v>
      </c>
      <c r="F4401" s="1471">
        <v>9.92521777E8</v>
      </c>
      <c r="G4401" s="1471">
        <v>9.92521777E8</v>
      </c>
      <c r="H4401" s="1472" t="b">
        <v>1</v>
      </c>
      <c r="I4401" s="1468" t="s">
        <v>76</v>
      </c>
      <c r="J4401" s="1472" t="b">
        <v>1</v>
      </c>
      <c r="K4401" s="1468" t="s">
        <v>1204</v>
      </c>
      <c r="L4401" s="1471">
        <v>6.6839565594E10</v>
      </c>
      <c r="M4401" s="1463" t="s">
        <v>2426</v>
      </c>
      <c r="N4401" s="1463" t="s">
        <v>7123</v>
      </c>
      <c r="O4401" s="1463" t="s">
        <v>5052</v>
      </c>
      <c r="P4401" s="1463" t="s">
        <v>5582</v>
      </c>
    </row>
    <row r="4402">
      <c r="A4402" s="1464">
        <v>4688.0</v>
      </c>
      <c r="B4402" s="1463" t="s">
        <v>8076</v>
      </c>
      <c r="C4402" s="1463" t="s">
        <v>8077</v>
      </c>
      <c r="D4402" s="1469">
        <v>45483.0</v>
      </c>
      <c r="E4402" s="1470" t="s">
        <v>8078</v>
      </c>
      <c r="F4402" s="1471">
        <v>3.5243555E7</v>
      </c>
      <c r="G4402" s="1471">
        <v>3.5243555E7</v>
      </c>
      <c r="H4402" s="1472" t="b">
        <v>1</v>
      </c>
      <c r="I4402" s="1468" t="s">
        <v>6404</v>
      </c>
      <c r="J4402" s="1472" t="b">
        <v>1</v>
      </c>
      <c r="K4402" s="1468" t="s">
        <v>1204</v>
      </c>
      <c r="L4402" s="1471">
        <v>6.6839565594E10</v>
      </c>
      <c r="M4402" s="1463" t="s">
        <v>2476</v>
      </c>
      <c r="N4402" s="1463" t="s">
        <v>4951</v>
      </c>
      <c r="O4402" s="1474"/>
      <c r="P4402" s="1463" t="s">
        <v>5160</v>
      </c>
    </row>
    <row r="4403">
      <c r="A4403" s="1464">
        <v>4689.0</v>
      </c>
      <c r="B4403" s="1463" t="s">
        <v>8079</v>
      </c>
      <c r="C4403" s="1463" t="s">
        <v>8080</v>
      </c>
      <c r="D4403" s="1469">
        <v>45462.0</v>
      </c>
      <c r="E4403" s="1470" t="s">
        <v>8081</v>
      </c>
      <c r="F4403" s="1471">
        <v>9.46954545E8</v>
      </c>
      <c r="G4403" s="1471">
        <v>9.46954545E8</v>
      </c>
      <c r="H4403" s="1472" t="b">
        <v>1</v>
      </c>
      <c r="I4403" s="1468" t="s">
        <v>76</v>
      </c>
      <c r="J4403" s="1472" t="b">
        <v>1</v>
      </c>
      <c r="K4403" s="1468" t="s">
        <v>1204</v>
      </c>
      <c r="L4403" s="1471">
        <v>6.6839565594E10</v>
      </c>
      <c r="M4403" s="1463" t="s">
        <v>2659</v>
      </c>
      <c r="N4403" s="1463" t="s">
        <v>5182</v>
      </c>
      <c r="O4403" s="1463" t="s">
        <v>7130</v>
      </c>
      <c r="P4403" s="1463" t="s">
        <v>2659</v>
      </c>
    </row>
    <row r="4404">
      <c r="A4404" s="1464">
        <v>4690.0</v>
      </c>
      <c r="B4404" s="1463" t="s">
        <v>8082</v>
      </c>
      <c r="C4404" s="1463" t="s">
        <v>8083</v>
      </c>
      <c r="D4404" s="1469">
        <v>45463.0</v>
      </c>
      <c r="E4404" s="1470" t="s">
        <v>8084</v>
      </c>
      <c r="F4404" s="1471">
        <v>8.42835565E8</v>
      </c>
      <c r="G4404" s="1471">
        <v>8.42835565E8</v>
      </c>
      <c r="H4404" s="1472" t="b">
        <v>1</v>
      </c>
      <c r="I4404" s="1468" t="s">
        <v>76</v>
      </c>
      <c r="J4404" s="1472" t="b">
        <v>1</v>
      </c>
      <c r="K4404" s="1468" t="s">
        <v>1204</v>
      </c>
      <c r="L4404" s="1471">
        <v>6.6839565594E10</v>
      </c>
      <c r="M4404" s="1463" t="s">
        <v>2659</v>
      </c>
      <c r="N4404" s="1474"/>
      <c r="O4404" s="1463" t="s">
        <v>5052</v>
      </c>
      <c r="P4404" s="1463" t="s">
        <v>2659</v>
      </c>
    </row>
    <row r="4405" hidden="1">
      <c r="A4405" s="1464">
        <v>4691.0</v>
      </c>
      <c r="B4405" s="1463" t="s">
        <v>21170</v>
      </c>
      <c r="C4405" s="1463" t="s">
        <v>21171</v>
      </c>
      <c r="D4405" s="1469">
        <v>45463.0</v>
      </c>
      <c r="E4405" s="1470" t="s">
        <v>21172</v>
      </c>
      <c r="F4405" s="1471">
        <v>8.21677397E8</v>
      </c>
      <c r="G4405" s="1471">
        <v>8.21677397E8</v>
      </c>
      <c r="H4405" s="1472" t="b">
        <v>0</v>
      </c>
      <c r="I4405" s="1468" t="s">
        <v>76</v>
      </c>
      <c r="J4405" s="1472" t="b">
        <v>0</v>
      </c>
      <c r="K4405" s="1468" t="s">
        <v>1204</v>
      </c>
      <c r="L4405" s="1471">
        <v>6.6839565594E10</v>
      </c>
      <c r="M4405" s="1463" t="s">
        <v>2464</v>
      </c>
      <c r="N4405" s="1463" t="s">
        <v>3864</v>
      </c>
      <c r="O4405" s="1463" t="s">
        <v>21173</v>
      </c>
      <c r="P4405" s="1463" t="s">
        <v>5881</v>
      </c>
    </row>
    <row r="4406">
      <c r="A4406" s="1464">
        <v>4692.0</v>
      </c>
      <c r="B4406" s="1463" t="s">
        <v>8085</v>
      </c>
      <c r="C4406" s="1463" t="s">
        <v>8086</v>
      </c>
      <c r="D4406" s="1469">
        <v>45467.0</v>
      </c>
      <c r="E4406" s="1470" t="s">
        <v>8087</v>
      </c>
      <c r="F4406" s="1471">
        <v>6.17588223E8</v>
      </c>
      <c r="G4406" s="1471">
        <v>6.17588223E8</v>
      </c>
      <c r="H4406" s="1472" t="b">
        <v>1</v>
      </c>
      <c r="I4406" s="1468" t="s">
        <v>76</v>
      </c>
      <c r="J4406" s="1472" t="b">
        <v>1</v>
      </c>
      <c r="K4406" s="1468" t="s">
        <v>1204</v>
      </c>
      <c r="L4406" s="1471">
        <v>6.6839565594E10</v>
      </c>
      <c r="M4406" s="1463" t="s">
        <v>2659</v>
      </c>
      <c r="N4406" s="1474"/>
      <c r="O4406" s="1463" t="s">
        <v>4960</v>
      </c>
      <c r="P4406" s="1463" t="s">
        <v>2659</v>
      </c>
    </row>
    <row r="4407">
      <c r="A4407" s="1464">
        <v>4693.0</v>
      </c>
      <c r="B4407" s="1463" t="s">
        <v>8088</v>
      </c>
      <c r="C4407" s="1463" t="s">
        <v>8089</v>
      </c>
      <c r="D4407" s="1469">
        <v>45467.0</v>
      </c>
      <c r="E4407" s="1470" t="s">
        <v>8090</v>
      </c>
      <c r="F4407" s="1471">
        <v>9.6212667E8</v>
      </c>
      <c r="G4407" s="1471">
        <v>9.6212667E8</v>
      </c>
      <c r="H4407" s="1472" t="b">
        <v>1</v>
      </c>
      <c r="I4407" s="1468" t="s">
        <v>76</v>
      </c>
      <c r="J4407" s="1472" t="b">
        <v>1</v>
      </c>
      <c r="K4407" s="1468" t="s">
        <v>1204</v>
      </c>
      <c r="L4407" s="1471">
        <v>6.6839565594E10</v>
      </c>
      <c r="M4407" s="1463" t="s">
        <v>2461</v>
      </c>
      <c r="N4407" s="1463" t="s">
        <v>4954</v>
      </c>
      <c r="O4407" s="1463" t="s">
        <v>4954</v>
      </c>
      <c r="P4407" s="1463" t="s">
        <v>2461</v>
      </c>
    </row>
    <row r="4408" hidden="1">
      <c r="A4408" s="1464">
        <v>4694.0</v>
      </c>
      <c r="B4408" s="1463" t="s">
        <v>21174</v>
      </c>
      <c r="C4408" s="1463" t="s">
        <v>21175</v>
      </c>
      <c r="D4408" s="1469">
        <v>45463.0</v>
      </c>
      <c r="E4408" s="1470" t="s">
        <v>21176</v>
      </c>
      <c r="F4408" s="1475">
        <v>6.60952E11</v>
      </c>
      <c r="G4408" s="1475">
        <v>6.60952E11</v>
      </c>
      <c r="H4408" s="1472" t="b">
        <v>0</v>
      </c>
      <c r="I4408" s="1468" t="s">
        <v>76</v>
      </c>
      <c r="J4408" s="1472" t="b">
        <v>1</v>
      </c>
      <c r="K4408" s="1473"/>
      <c r="L4408" s="1473"/>
      <c r="M4408" s="1463" t="s">
        <v>3363</v>
      </c>
      <c r="N4408" s="1474"/>
      <c r="O4408" s="1474"/>
      <c r="P4408" s="1463" t="s">
        <v>3363</v>
      </c>
    </row>
    <row r="4409">
      <c r="A4409" s="1464">
        <v>4695.0</v>
      </c>
      <c r="B4409" s="1463" t="s">
        <v>8091</v>
      </c>
      <c r="C4409" s="1463" t="s">
        <v>21177</v>
      </c>
      <c r="D4409" s="1469">
        <v>45467.0</v>
      </c>
      <c r="E4409" s="1470" t="s">
        <v>8093</v>
      </c>
      <c r="F4409" s="1471">
        <v>9.62196926E8</v>
      </c>
      <c r="G4409" s="1471">
        <v>9.62196926E8</v>
      </c>
      <c r="H4409" s="1472" t="b">
        <v>1</v>
      </c>
      <c r="I4409" s="1468" t="s">
        <v>76</v>
      </c>
      <c r="J4409" s="1472" t="b">
        <v>1</v>
      </c>
      <c r="K4409" s="1468" t="s">
        <v>1204</v>
      </c>
      <c r="L4409" s="1471">
        <v>6.6839565594E10</v>
      </c>
      <c r="M4409" s="1463" t="s">
        <v>2715</v>
      </c>
      <c r="N4409" s="1474"/>
      <c r="O4409" s="1463" t="s">
        <v>4954</v>
      </c>
      <c r="P4409" s="1463" t="s">
        <v>2715</v>
      </c>
    </row>
    <row r="4410">
      <c r="A4410" s="1464">
        <v>4696.0</v>
      </c>
      <c r="B4410" s="1463" t="s">
        <v>8094</v>
      </c>
      <c r="C4410" s="1463" t="s">
        <v>8094</v>
      </c>
      <c r="D4410" s="1469">
        <v>45463.0</v>
      </c>
      <c r="E4410" s="1470" t="s">
        <v>8095</v>
      </c>
      <c r="F4410" s="1471">
        <v>2.3355E7</v>
      </c>
      <c r="G4410" s="1471">
        <v>2.3355E7</v>
      </c>
      <c r="H4410" s="1472" t="b">
        <v>1</v>
      </c>
      <c r="I4410" s="1468" t="s">
        <v>76</v>
      </c>
      <c r="J4410" s="1472" t="b">
        <v>1</v>
      </c>
      <c r="K4410" s="1468" t="s">
        <v>1204</v>
      </c>
      <c r="L4410" s="1471">
        <v>6.6839565594E10</v>
      </c>
      <c r="M4410" s="1463" t="s">
        <v>2464</v>
      </c>
      <c r="N4410" s="1474"/>
      <c r="O4410" s="1474"/>
      <c r="P4410" s="1463" t="s">
        <v>5881</v>
      </c>
    </row>
    <row r="4411">
      <c r="A4411" s="1464">
        <v>4697.0</v>
      </c>
      <c r="B4411" s="1463" t="s">
        <v>8096</v>
      </c>
      <c r="C4411" s="1463" t="s">
        <v>8097</v>
      </c>
      <c r="D4411" s="1469">
        <v>45464.0</v>
      </c>
      <c r="E4411" s="1470" t="s">
        <v>8098</v>
      </c>
      <c r="F4411" s="1471">
        <v>6.31629365E8</v>
      </c>
      <c r="G4411" s="1471">
        <v>6.31629365E8</v>
      </c>
      <c r="H4411" s="1472" t="b">
        <v>1</v>
      </c>
      <c r="I4411" s="1468" t="s">
        <v>76</v>
      </c>
      <c r="J4411" s="1472" t="b">
        <v>1</v>
      </c>
      <c r="K4411" s="1468" t="s">
        <v>1204</v>
      </c>
      <c r="L4411" s="1471">
        <v>6.6839565594E10</v>
      </c>
      <c r="M4411" s="1463" t="s">
        <v>2432</v>
      </c>
      <c r="N4411" s="1474"/>
      <c r="O4411" s="1463" t="s">
        <v>5633</v>
      </c>
      <c r="P4411" s="1463" t="s">
        <v>2432</v>
      </c>
    </row>
    <row r="4412" hidden="1">
      <c r="A4412" s="1464">
        <v>4698.0</v>
      </c>
      <c r="B4412" s="1463" t="s">
        <v>21178</v>
      </c>
      <c r="C4412" s="1463" t="s">
        <v>21179</v>
      </c>
      <c r="D4412" s="1469">
        <v>45467.0</v>
      </c>
      <c r="E4412" s="1470" t="s">
        <v>21180</v>
      </c>
      <c r="F4412" s="1471">
        <v>6.51179652E8</v>
      </c>
      <c r="G4412" s="1471">
        <v>6.51179652E8</v>
      </c>
      <c r="H4412" s="1472" t="b">
        <v>0</v>
      </c>
      <c r="I4412" s="1468" t="s">
        <v>76</v>
      </c>
      <c r="J4412" s="1472" t="b">
        <v>0</v>
      </c>
      <c r="K4412" s="1468" t="s">
        <v>1204</v>
      </c>
      <c r="L4412" s="1471">
        <v>6.6839565594E10</v>
      </c>
      <c r="M4412" s="1463" t="s">
        <v>2659</v>
      </c>
      <c r="N4412" s="1463" t="s">
        <v>7725</v>
      </c>
      <c r="O4412" s="1463" t="s">
        <v>7725</v>
      </c>
      <c r="P4412" s="1463" t="s">
        <v>6624</v>
      </c>
    </row>
    <row r="4413" hidden="1">
      <c r="A4413" s="1464">
        <v>4701.0</v>
      </c>
      <c r="B4413" s="1463" t="s">
        <v>21181</v>
      </c>
      <c r="C4413" s="1463" t="s">
        <v>21182</v>
      </c>
      <c r="D4413" s="1469">
        <v>45464.0</v>
      </c>
      <c r="E4413" s="1470" t="s">
        <v>21183</v>
      </c>
      <c r="F4413" s="1471">
        <v>9.9583145E8</v>
      </c>
      <c r="G4413" s="1471">
        <v>9.9583145E8</v>
      </c>
      <c r="H4413" s="1472" t="b">
        <v>0</v>
      </c>
      <c r="I4413" s="1468" t="s">
        <v>76</v>
      </c>
      <c r="J4413" s="1472" t="b">
        <v>0</v>
      </c>
      <c r="K4413" s="1468" t="s">
        <v>1204</v>
      </c>
      <c r="L4413" s="1471">
        <v>6.6839565594E10</v>
      </c>
      <c r="M4413" s="1463" t="s">
        <v>2437</v>
      </c>
      <c r="N4413" s="1474"/>
      <c r="O4413" s="1463" t="s">
        <v>4951</v>
      </c>
      <c r="P4413" s="1463" t="s">
        <v>11129</v>
      </c>
    </row>
    <row r="4414">
      <c r="A4414" s="1464">
        <v>4702.0</v>
      </c>
      <c r="B4414" s="1463" t="s">
        <v>8100</v>
      </c>
      <c r="C4414" s="1463" t="s">
        <v>8101</v>
      </c>
      <c r="D4414" s="1469">
        <v>45467.0</v>
      </c>
      <c r="E4414" s="1470" t="s">
        <v>8102</v>
      </c>
      <c r="F4414" s="1471">
        <v>9.36420528E8</v>
      </c>
      <c r="G4414" s="1471">
        <v>9.36420528E8</v>
      </c>
      <c r="H4414" s="1472" t="b">
        <v>1</v>
      </c>
      <c r="I4414" s="1468" t="s">
        <v>76</v>
      </c>
      <c r="J4414" s="1472" t="b">
        <v>1</v>
      </c>
      <c r="K4414" s="1468" t="s">
        <v>1204</v>
      </c>
      <c r="L4414" s="1471">
        <v>6.6839565594E10</v>
      </c>
      <c r="M4414" s="1463" t="s">
        <v>2432</v>
      </c>
      <c r="N4414" s="1474"/>
      <c r="O4414" s="1474"/>
      <c r="P4414" s="1463" t="s">
        <v>2432</v>
      </c>
    </row>
    <row r="4415">
      <c r="A4415" s="1464">
        <v>4703.0</v>
      </c>
      <c r="B4415" s="1463" t="s">
        <v>8104</v>
      </c>
      <c r="C4415" s="1463" t="s">
        <v>8105</v>
      </c>
      <c r="D4415" s="1469">
        <v>45467.0</v>
      </c>
      <c r="E4415" s="1470" t="s">
        <v>8106</v>
      </c>
      <c r="F4415" s="1471">
        <v>9.35837079E8</v>
      </c>
      <c r="G4415" s="1471">
        <v>9.35837079E8</v>
      </c>
      <c r="H4415" s="1472" t="b">
        <v>1</v>
      </c>
      <c r="I4415" s="1468" t="s">
        <v>76</v>
      </c>
      <c r="J4415" s="1472" t="b">
        <v>1</v>
      </c>
      <c r="K4415" s="1468" t="s">
        <v>1204</v>
      </c>
      <c r="L4415" s="1471">
        <v>6.6839565594E10</v>
      </c>
      <c r="M4415" s="1463" t="s">
        <v>2659</v>
      </c>
      <c r="N4415" s="1474"/>
      <c r="O4415" s="1463" t="s">
        <v>5465</v>
      </c>
      <c r="P4415" s="1463" t="s">
        <v>5183</v>
      </c>
    </row>
    <row r="4416">
      <c r="A4416" s="1464">
        <v>4704.0</v>
      </c>
      <c r="B4416" s="1463" t="s">
        <v>8108</v>
      </c>
      <c r="C4416" s="1463" t="s">
        <v>8109</v>
      </c>
      <c r="D4416" s="1469">
        <v>45467.0</v>
      </c>
      <c r="E4416" s="1470" t="s">
        <v>8110</v>
      </c>
      <c r="F4416" s="1471">
        <v>8.91592777E8</v>
      </c>
      <c r="G4416" s="1471">
        <v>8.91592777E8</v>
      </c>
      <c r="H4416" s="1472" t="b">
        <v>1</v>
      </c>
      <c r="I4416" s="1468" t="s">
        <v>76</v>
      </c>
      <c r="J4416" s="1472" t="b">
        <v>1</v>
      </c>
      <c r="K4416" s="1468" t="s">
        <v>1204</v>
      </c>
      <c r="L4416" s="1471">
        <v>6.6839565594E10</v>
      </c>
      <c r="M4416" s="1463" t="s">
        <v>2659</v>
      </c>
      <c r="N4416" s="1474"/>
      <c r="O4416" s="1474"/>
      <c r="P4416" s="1463" t="s">
        <v>5183</v>
      </c>
    </row>
    <row r="4417">
      <c r="A4417" s="1464">
        <v>4705.0</v>
      </c>
      <c r="B4417" s="1463" t="s">
        <v>8112</v>
      </c>
      <c r="C4417" s="1463" t="s">
        <v>8113</v>
      </c>
      <c r="D4417" s="1469">
        <v>45468.0</v>
      </c>
      <c r="E4417" s="1470" t="s">
        <v>8114</v>
      </c>
      <c r="F4417" s="1471">
        <v>8.32646466E8</v>
      </c>
      <c r="G4417" s="1471">
        <v>8.32646466E8</v>
      </c>
      <c r="H4417" s="1472" t="b">
        <v>1</v>
      </c>
      <c r="I4417" s="1468" t="s">
        <v>76</v>
      </c>
      <c r="J4417" s="1472" t="b">
        <v>1</v>
      </c>
      <c r="K4417" s="1468" t="s">
        <v>1204</v>
      </c>
      <c r="L4417" s="1471">
        <v>6.6839565594E10</v>
      </c>
      <c r="M4417" s="1463" t="s">
        <v>2461</v>
      </c>
      <c r="N4417" s="1463" t="s">
        <v>5089</v>
      </c>
      <c r="O4417" s="1463" t="s">
        <v>4931</v>
      </c>
      <c r="P4417" s="1463" t="s">
        <v>7166</v>
      </c>
    </row>
    <row r="4418">
      <c r="A4418" s="1464">
        <v>4708.0</v>
      </c>
      <c r="B4418" s="1463" t="s">
        <v>8115</v>
      </c>
      <c r="C4418" s="1463" t="s">
        <v>8116</v>
      </c>
      <c r="D4418" s="1469">
        <v>45468.0</v>
      </c>
      <c r="E4418" s="1470" t="s">
        <v>8117</v>
      </c>
      <c r="F4418" s="1471">
        <v>8.32626466E8</v>
      </c>
      <c r="G4418" s="1471">
        <v>8.32626466E8</v>
      </c>
      <c r="H4418" s="1472" t="b">
        <v>1</v>
      </c>
      <c r="I4418" s="1468" t="s">
        <v>76</v>
      </c>
      <c r="J4418" s="1472" t="b">
        <v>1</v>
      </c>
      <c r="K4418" s="1468" t="s">
        <v>1204</v>
      </c>
      <c r="L4418" s="1471">
        <v>6.6839565594E10</v>
      </c>
      <c r="M4418" s="1463" t="s">
        <v>2426</v>
      </c>
      <c r="N4418" s="1463" t="s">
        <v>5006</v>
      </c>
      <c r="O4418" s="1463" t="s">
        <v>4954</v>
      </c>
      <c r="P4418" s="1463" t="s">
        <v>4970</v>
      </c>
    </row>
    <row r="4419" hidden="1">
      <c r="A4419" s="1464">
        <v>4709.0</v>
      </c>
      <c r="B4419" s="1463" t="s">
        <v>21184</v>
      </c>
      <c r="C4419" s="1463" t="s">
        <v>21185</v>
      </c>
      <c r="D4419" s="1469">
        <v>45468.0</v>
      </c>
      <c r="E4419" s="1470" t="s">
        <v>21186</v>
      </c>
      <c r="F4419" s="1471">
        <v>8.26266466E8</v>
      </c>
      <c r="G4419" s="1471">
        <v>8.26266466E8</v>
      </c>
      <c r="H4419" s="1472" t="b">
        <v>0</v>
      </c>
      <c r="I4419" s="1468" t="s">
        <v>76</v>
      </c>
      <c r="J4419" s="1472" t="b">
        <v>0</v>
      </c>
      <c r="K4419" s="1468" t="s">
        <v>1204</v>
      </c>
      <c r="L4419" s="1471">
        <v>6.6839565594E10</v>
      </c>
      <c r="M4419" s="1463" t="s">
        <v>2432</v>
      </c>
      <c r="N4419" s="1463" t="s">
        <v>3864</v>
      </c>
      <c r="O4419" s="1463" t="s">
        <v>3864</v>
      </c>
      <c r="P4419" s="1463" t="s">
        <v>2432</v>
      </c>
    </row>
    <row r="4420">
      <c r="A4420" s="1464">
        <v>4710.0</v>
      </c>
      <c r="B4420" s="1463" t="s">
        <v>8118</v>
      </c>
      <c r="C4420" s="1463" t="s">
        <v>8119</v>
      </c>
      <c r="D4420" s="1469">
        <v>45467.0</v>
      </c>
      <c r="E4420" s="1470" t="s">
        <v>8120</v>
      </c>
      <c r="F4420" s="1471">
        <v>6.32034005E8</v>
      </c>
      <c r="G4420" s="1471">
        <v>6.32034005E8</v>
      </c>
      <c r="H4420" s="1472" t="b">
        <v>1</v>
      </c>
      <c r="I4420" s="1468" t="s">
        <v>76</v>
      </c>
      <c r="J4420" s="1472" t="b">
        <v>1</v>
      </c>
      <c r="K4420" s="1468" t="s">
        <v>4929</v>
      </c>
      <c r="L4420" s="1475">
        <v>6.69232E15</v>
      </c>
      <c r="M4420" s="1463" t="s">
        <v>2437</v>
      </c>
      <c r="N4420" s="1463" t="s">
        <v>4954</v>
      </c>
      <c r="O4420" s="1463" t="s">
        <v>4954</v>
      </c>
      <c r="P4420" s="1463" t="s">
        <v>6462</v>
      </c>
    </row>
    <row r="4421">
      <c r="A4421" s="1464">
        <v>4711.0</v>
      </c>
      <c r="B4421" s="1463" t="s">
        <v>8121</v>
      </c>
      <c r="C4421" s="1463" t="s">
        <v>8122</v>
      </c>
      <c r="D4421" s="1469">
        <v>45468.0</v>
      </c>
      <c r="E4421" s="1470" t="s">
        <v>8123</v>
      </c>
      <c r="F4421" s="1471">
        <v>9.89188244E8</v>
      </c>
      <c r="G4421" s="1471">
        <v>9.89188244E8</v>
      </c>
      <c r="H4421" s="1472" t="b">
        <v>1</v>
      </c>
      <c r="I4421" s="1468" t="s">
        <v>76</v>
      </c>
      <c r="J4421" s="1472" t="b">
        <v>1</v>
      </c>
      <c r="K4421" s="1468" t="s">
        <v>1204</v>
      </c>
      <c r="L4421" s="1471">
        <v>6.6839565594E10</v>
      </c>
      <c r="M4421" s="1463" t="s">
        <v>2659</v>
      </c>
      <c r="N4421" s="1474"/>
      <c r="O4421" s="1463" t="s">
        <v>4954</v>
      </c>
      <c r="P4421" s="1463" t="s">
        <v>2659</v>
      </c>
    </row>
    <row r="4422">
      <c r="A4422" s="1464">
        <v>4712.0</v>
      </c>
      <c r="B4422" s="1463" t="s">
        <v>3675</v>
      </c>
      <c r="C4422" s="1463" t="s">
        <v>8124</v>
      </c>
      <c r="D4422" s="1469">
        <v>45473.0</v>
      </c>
      <c r="E4422" s="1470" t="s">
        <v>8125</v>
      </c>
      <c r="F4422" s="1471">
        <v>2.2542594E7</v>
      </c>
      <c r="G4422" s="1471">
        <v>2.2542594E7</v>
      </c>
      <c r="H4422" s="1472" t="b">
        <v>1</v>
      </c>
      <c r="I4422" s="1468" t="s">
        <v>76</v>
      </c>
      <c r="J4422" s="1472" t="b">
        <v>1</v>
      </c>
      <c r="K4422" s="1468" t="s">
        <v>1204</v>
      </c>
      <c r="L4422" s="1471">
        <v>6.6839565594E10</v>
      </c>
      <c r="M4422" s="1463" t="s">
        <v>2437</v>
      </c>
      <c r="N4422" s="1463" t="s">
        <v>4960</v>
      </c>
      <c r="O4422" s="1463" t="s">
        <v>4960</v>
      </c>
      <c r="P4422" s="1463" t="s">
        <v>6977</v>
      </c>
    </row>
    <row r="4423">
      <c r="A4423" s="1464">
        <v>4713.0</v>
      </c>
      <c r="B4423" s="1463" t="s">
        <v>8126</v>
      </c>
      <c r="C4423" s="1463" t="s">
        <v>8127</v>
      </c>
      <c r="D4423" s="1469">
        <v>45474.0</v>
      </c>
      <c r="E4423" s="1470" t="s">
        <v>8128</v>
      </c>
      <c r="F4423" s="1471">
        <v>8.96692882E8</v>
      </c>
      <c r="G4423" s="1471">
        <v>8.96692882E8</v>
      </c>
      <c r="H4423" s="1472" t="b">
        <v>1</v>
      </c>
      <c r="I4423" s="1468" t="s">
        <v>76</v>
      </c>
      <c r="J4423" s="1472" t="b">
        <v>1</v>
      </c>
      <c r="K4423" s="1468" t="s">
        <v>1204</v>
      </c>
      <c r="L4423" s="1471">
        <v>6.6839565594E10</v>
      </c>
      <c r="M4423" s="1463" t="s">
        <v>2426</v>
      </c>
      <c r="N4423" s="1463" t="s">
        <v>4986</v>
      </c>
      <c r="O4423" s="1474"/>
      <c r="P4423" s="1463" t="s">
        <v>2426</v>
      </c>
    </row>
    <row r="4424">
      <c r="A4424" s="1464">
        <v>4714.0</v>
      </c>
      <c r="B4424" s="1463" t="s">
        <v>8129</v>
      </c>
      <c r="C4424" s="1463" t="s">
        <v>8130</v>
      </c>
      <c r="D4424" s="1469">
        <v>45469.0</v>
      </c>
      <c r="E4424" s="1470" t="s">
        <v>8131</v>
      </c>
      <c r="F4424" s="1471">
        <v>2.662548E7</v>
      </c>
      <c r="G4424" s="1471">
        <v>2.662548E7</v>
      </c>
      <c r="H4424" s="1472" t="b">
        <v>1</v>
      </c>
      <c r="I4424" s="1468" t="s">
        <v>76</v>
      </c>
      <c r="J4424" s="1472" t="b">
        <v>1</v>
      </c>
      <c r="K4424" s="1468" t="s">
        <v>4936</v>
      </c>
      <c r="L4424" s="1471">
        <v>6.6909921784E10</v>
      </c>
      <c r="M4424" s="1463" t="s">
        <v>3363</v>
      </c>
      <c r="N4424" s="1474"/>
      <c r="O4424" s="1463" t="s">
        <v>4931</v>
      </c>
      <c r="P4424" s="1463" t="s">
        <v>7112</v>
      </c>
    </row>
    <row r="4425">
      <c r="A4425" s="1464">
        <v>4715.0</v>
      </c>
      <c r="B4425" s="1463" t="s">
        <v>8132</v>
      </c>
      <c r="C4425" s="1463" t="s">
        <v>8133</v>
      </c>
      <c r="D4425" s="1469">
        <v>45470.0</v>
      </c>
      <c r="E4425" s="1470" t="s">
        <v>8134</v>
      </c>
      <c r="F4425" s="1471">
        <v>2.2532474E7</v>
      </c>
      <c r="G4425" s="1471">
        <v>2.2532474E7</v>
      </c>
      <c r="H4425" s="1472" t="b">
        <v>1</v>
      </c>
      <c r="I4425" s="1468" t="s">
        <v>76</v>
      </c>
      <c r="J4425" s="1472" t="b">
        <v>1</v>
      </c>
      <c r="K4425" s="1468" t="s">
        <v>4936</v>
      </c>
      <c r="L4425" s="1471">
        <v>6.6909921784E10</v>
      </c>
      <c r="M4425" s="1463" t="s">
        <v>2426</v>
      </c>
      <c r="O4425" s="1474"/>
      <c r="P4425" s="1463" t="s">
        <v>5402</v>
      </c>
    </row>
    <row r="4426">
      <c r="A4426" s="1464">
        <v>4716.0</v>
      </c>
      <c r="B4426" s="1463" t="s">
        <v>8135</v>
      </c>
      <c r="C4426" s="1463" t="s">
        <v>8136</v>
      </c>
      <c r="D4426" s="1469">
        <v>45469.0</v>
      </c>
      <c r="E4426" s="1470" t="s">
        <v>8137</v>
      </c>
      <c r="F4426" s="1471">
        <v>3.8222555E7</v>
      </c>
      <c r="G4426" s="1471">
        <v>3.8222555E7</v>
      </c>
      <c r="H4426" s="1472" t="b">
        <v>1</v>
      </c>
      <c r="I4426" s="1468" t="s">
        <v>263</v>
      </c>
      <c r="J4426" s="1472" t="b">
        <v>1</v>
      </c>
      <c r="K4426" s="1468" t="s">
        <v>1204</v>
      </c>
      <c r="L4426" s="1471">
        <v>6.6839565594E10</v>
      </c>
      <c r="M4426" s="1463" t="s">
        <v>2432</v>
      </c>
      <c r="N4426" s="1463" t="s">
        <v>5249</v>
      </c>
      <c r="O4426" s="1463" t="s">
        <v>4931</v>
      </c>
      <c r="P4426" s="1463" t="s">
        <v>2432</v>
      </c>
    </row>
    <row r="4427" hidden="1">
      <c r="A4427" s="1464">
        <v>4717.0</v>
      </c>
      <c r="B4427" s="1463" t="s">
        <v>21187</v>
      </c>
      <c r="C4427" s="1463" t="s">
        <v>21188</v>
      </c>
      <c r="D4427" s="1469">
        <v>45470.0</v>
      </c>
      <c r="E4427" s="1470" t="s">
        <v>21189</v>
      </c>
      <c r="F4427" s="1471">
        <v>9.93966994E8</v>
      </c>
      <c r="G4427" s="1471">
        <v>9.93966994E8</v>
      </c>
      <c r="H4427" s="1472" t="b">
        <v>0</v>
      </c>
      <c r="I4427" s="1468" t="s">
        <v>76</v>
      </c>
      <c r="J4427" s="1472" t="b">
        <v>0</v>
      </c>
      <c r="K4427" s="1468" t="s">
        <v>1204</v>
      </c>
      <c r="L4427" s="1471">
        <v>6.6839565594E10</v>
      </c>
      <c r="M4427" s="1463" t="s">
        <v>2432</v>
      </c>
      <c r="N4427" s="1463" t="s">
        <v>5267</v>
      </c>
      <c r="O4427" s="1463" t="s">
        <v>5196</v>
      </c>
      <c r="P4427" s="1463" t="s">
        <v>2432</v>
      </c>
    </row>
    <row r="4428" hidden="1">
      <c r="A4428" s="1464">
        <v>4718.0</v>
      </c>
      <c r="B4428" s="1463" t="s">
        <v>21190</v>
      </c>
      <c r="C4428" s="1463" t="s">
        <v>21190</v>
      </c>
      <c r="D4428" s="1469">
        <v>45471.0</v>
      </c>
      <c r="E4428" s="1470" t="s">
        <v>21191</v>
      </c>
      <c r="F4428" s="1471">
        <v>6.61599824E8</v>
      </c>
      <c r="G4428" s="1471">
        <v>6.61599824E8</v>
      </c>
      <c r="H4428" s="1472" t="b">
        <v>0</v>
      </c>
      <c r="I4428" s="1468" t="s">
        <v>76</v>
      </c>
      <c r="J4428" s="1472" t="b">
        <v>0</v>
      </c>
      <c r="K4428" s="1468" t="s">
        <v>1204</v>
      </c>
      <c r="L4428" s="1471">
        <v>6.6839565594E10</v>
      </c>
      <c r="M4428" s="1463" t="s">
        <v>2937</v>
      </c>
      <c r="N4428" s="1463" t="s">
        <v>4951</v>
      </c>
      <c r="O4428" s="1463" t="s">
        <v>11364</v>
      </c>
      <c r="P4428" s="1463" t="s">
        <v>21156</v>
      </c>
    </row>
    <row r="4429">
      <c r="A4429" s="1464">
        <v>4720.0</v>
      </c>
      <c r="B4429" s="1463" t="s">
        <v>8138</v>
      </c>
      <c r="C4429" s="1463" t="s">
        <v>8138</v>
      </c>
      <c r="D4429" s="1469">
        <v>45471.0</v>
      </c>
      <c r="E4429" s="1470" t="s">
        <v>8139</v>
      </c>
      <c r="F4429" s="1471">
        <v>2.1629E7</v>
      </c>
      <c r="G4429" s="1471">
        <v>2.1629E7</v>
      </c>
      <c r="H4429" s="1472" t="b">
        <v>1</v>
      </c>
      <c r="I4429" s="1468" t="s">
        <v>76</v>
      </c>
      <c r="J4429" s="1472" t="b">
        <v>1</v>
      </c>
      <c r="K4429" s="1468" t="s">
        <v>4929</v>
      </c>
      <c r="L4429" s="1475">
        <v>6.69232E15</v>
      </c>
      <c r="M4429" s="1463" t="s">
        <v>2426</v>
      </c>
      <c r="N4429" s="1463" t="s">
        <v>5006</v>
      </c>
      <c r="O4429" s="1463" t="s">
        <v>4954</v>
      </c>
      <c r="P4429" s="1463" t="s">
        <v>2426</v>
      </c>
    </row>
    <row r="4430">
      <c r="A4430" s="1464">
        <v>4721.0</v>
      </c>
      <c r="B4430" s="1463" t="s">
        <v>8140</v>
      </c>
      <c r="C4430" s="1463" t="s">
        <v>8141</v>
      </c>
      <c r="D4430" s="1469">
        <v>45471.0</v>
      </c>
      <c r="E4430" s="1470" t="s">
        <v>8142</v>
      </c>
      <c r="F4430" s="1471">
        <v>2.1629E7</v>
      </c>
      <c r="G4430" s="1471">
        <v>2.1629E7</v>
      </c>
      <c r="H4430" s="1472" t="b">
        <v>1</v>
      </c>
      <c r="I4430" s="1468" t="s">
        <v>76</v>
      </c>
      <c r="J4430" s="1472" t="b">
        <v>1</v>
      </c>
      <c r="K4430" s="1468" t="s">
        <v>4929</v>
      </c>
      <c r="L4430" s="1475">
        <v>6.69232E15</v>
      </c>
      <c r="M4430" s="1463" t="s">
        <v>2464</v>
      </c>
      <c r="N4430" s="1463" t="s">
        <v>5235</v>
      </c>
      <c r="O4430" s="1463" t="s">
        <v>5235</v>
      </c>
      <c r="P4430" s="1463" t="s">
        <v>2464</v>
      </c>
    </row>
    <row r="4431" hidden="1">
      <c r="A4431" s="1464">
        <v>4722.0</v>
      </c>
      <c r="B4431" s="1463" t="s">
        <v>3078</v>
      </c>
      <c r="C4431" s="1463" t="s">
        <v>3078</v>
      </c>
      <c r="D4431" s="1469">
        <v>45484.0</v>
      </c>
      <c r="E4431" s="1470" t="s">
        <v>21192</v>
      </c>
      <c r="F4431" s="1471">
        <v>2.68791E7</v>
      </c>
      <c r="G4431" s="1471">
        <v>9.08805627E8</v>
      </c>
      <c r="H4431" s="1472" t="b">
        <v>0</v>
      </c>
      <c r="I4431" s="1468" t="s">
        <v>76</v>
      </c>
      <c r="J4431" s="1472" t="b">
        <v>0</v>
      </c>
      <c r="K4431" s="1468" t="s">
        <v>6480</v>
      </c>
      <c r="L4431" s="1471">
        <v>6.6647253923E10</v>
      </c>
      <c r="M4431" s="1463" t="s">
        <v>2437</v>
      </c>
      <c r="N4431" s="1463" t="s">
        <v>5300</v>
      </c>
      <c r="O4431" s="1474"/>
      <c r="P4431" s="1463" t="s">
        <v>2437</v>
      </c>
    </row>
    <row r="4432" hidden="1">
      <c r="A4432" s="1464">
        <v>4723.0</v>
      </c>
      <c r="B4432" s="1463" t="s">
        <v>21193</v>
      </c>
      <c r="C4432" s="1463" t="s">
        <v>21194</v>
      </c>
      <c r="D4432" s="1469">
        <v>45477.0</v>
      </c>
      <c r="E4432" s="1470" t="s">
        <v>21195</v>
      </c>
      <c r="F4432" s="1471">
        <v>9.6884541E8</v>
      </c>
      <c r="G4432" s="1471">
        <v>9.6884541E8</v>
      </c>
      <c r="H4432" s="1472" t="b">
        <v>0</v>
      </c>
      <c r="I4432" s="1468" t="s">
        <v>76</v>
      </c>
      <c r="J4432" s="1472" t="b">
        <v>0</v>
      </c>
      <c r="K4432" s="1468" t="s">
        <v>21196</v>
      </c>
      <c r="L4432" s="1476"/>
      <c r="M4432" s="1463" t="s">
        <v>2464</v>
      </c>
      <c r="N4432" s="1474"/>
      <c r="O4432" s="1474"/>
      <c r="P4432" s="1463" t="s">
        <v>21197</v>
      </c>
    </row>
    <row r="4433" hidden="1">
      <c r="A4433" s="1464">
        <v>4724.0</v>
      </c>
      <c r="B4433" s="1463" t="s">
        <v>21198</v>
      </c>
      <c r="C4433" s="1463" t="s">
        <v>21199</v>
      </c>
      <c r="D4433" s="1469">
        <v>45477.0</v>
      </c>
      <c r="E4433" s="1470" t="s">
        <v>21200</v>
      </c>
      <c r="F4433" s="1471">
        <v>2.0064455E7</v>
      </c>
      <c r="G4433" s="1471">
        <v>2.0064455E7</v>
      </c>
      <c r="H4433" s="1472" t="b">
        <v>0</v>
      </c>
      <c r="I4433" s="1468" t="s">
        <v>76</v>
      </c>
      <c r="J4433" s="1472" t="b">
        <v>0</v>
      </c>
      <c r="K4433" s="1468" t="s">
        <v>1204</v>
      </c>
      <c r="L4433" s="1471">
        <v>6.6839565594E10</v>
      </c>
      <c r="M4433" s="1463" t="s">
        <v>2437</v>
      </c>
      <c r="N4433" s="1463" t="s">
        <v>3864</v>
      </c>
      <c r="O4433" s="1463" t="s">
        <v>3864</v>
      </c>
      <c r="P4433" s="1463" t="s">
        <v>21201</v>
      </c>
    </row>
    <row r="4434" hidden="1">
      <c r="A4434" s="1464">
        <v>4725.0</v>
      </c>
      <c r="B4434" s="1463" t="s">
        <v>21202</v>
      </c>
      <c r="C4434" s="1463" t="s">
        <v>21202</v>
      </c>
      <c r="D4434" s="1469">
        <v>45476.0</v>
      </c>
      <c r="E4434" s="1470" t="s">
        <v>21203</v>
      </c>
      <c r="F4434" s="1471">
        <v>8.43261176E8</v>
      </c>
      <c r="G4434" s="1471">
        <v>8.43261176E8</v>
      </c>
      <c r="H4434" s="1472" t="b">
        <v>0</v>
      </c>
      <c r="I4434" s="1468" t="s">
        <v>76</v>
      </c>
      <c r="J4434" s="1472" t="b">
        <v>1</v>
      </c>
      <c r="K4434" s="1468" t="s">
        <v>21196</v>
      </c>
      <c r="L4434" s="1476"/>
      <c r="M4434" s="1463" t="s">
        <v>2437</v>
      </c>
      <c r="N4434" s="1463" t="s">
        <v>5011</v>
      </c>
      <c r="O4434" s="1463" t="s">
        <v>5398</v>
      </c>
      <c r="P4434" s="1463" t="s">
        <v>6490</v>
      </c>
    </row>
    <row r="4435" hidden="1">
      <c r="A4435" s="1464">
        <v>4726.0</v>
      </c>
      <c r="B4435" s="1463" t="s">
        <v>21204</v>
      </c>
      <c r="C4435" s="1463" t="s">
        <v>21205</v>
      </c>
      <c r="D4435" s="1469">
        <v>45483.0</v>
      </c>
      <c r="E4435" s="1470" t="s">
        <v>21206</v>
      </c>
      <c r="F4435" s="1471">
        <v>3.5243555E7</v>
      </c>
      <c r="G4435" s="1471">
        <v>3.5243555E7</v>
      </c>
      <c r="H4435" s="1472" t="b">
        <v>0</v>
      </c>
      <c r="I4435" s="1468" t="s">
        <v>6404</v>
      </c>
      <c r="J4435" s="1472" t="b">
        <v>0</v>
      </c>
      <c r="K4435" s="1468" t="s">
        <v>1204</v>
      </c>
      <c r="L4435" s="1471">
        <v>6.6839565594E10</v>
      </c>
      <c r="M4435" s="1463" t="s">
        <v>2464</v>
      </c>
      <c r="N4435" s="1463" t="s">
        <v>6404</v>
      </c>
      <c r="O4435" s="1463" t="s">
        <v>6404</v>
      </c>
      <c r="P4435" s="1463" t="s">
        <v>21207</v>
      </c>
    </row>
    <row r="4436">
      <c r="A4436" s="1464">
        <v>4727.0</v>
      </c>
      <c r="B4436" s="1463" t="s">
        <v>8143</v>
      </c>
      <c r="C4436" s="1463" t="s">
        <v>8144</v>
      </c>
      <c r="D4436" s="1469">
        <v>45482.0</v>
      </c>
      <c r="E4436" s="1470" t="s">
        <v>8145</v>
      </c>
      <c r="F4436" s="1471">
        <v>8.25099957E8</v>
      </c>
      <c r="G4436" s="1471">
        <v>8.25099957E8</v>
      </c>
      <c r="H4436" s="1472" t="b">
        <v>1</v>
      </c>
      <c r="I4436" s="1468" t="s">
        <v>76</v>
      </c>
      <c r="J4436" s="1472" t="b">
        <v>1</v>
      </c>
      <c r="K4436" s="1468" t="s">
        <v>1204</v>
      </c>
      <c r="L4436" s="1471">
        <v>6.6839565594E10</v>
      </c>
      <c r="M4436" s="1463" t="s">
        <v>2937</v>
      </c>
      <c r="N4436" s="1463" t="s">
        <v>4986</v>
      </c>
      <c r="O4436" s="1474"/>
      <c r="P4436" s="1463" t="s">
        <v>5831</v>
      </c>
    </row>
    <row r="4437">
      <c r="A4437" s="1464">
        <v>4728.0</v>
      </c>
      <c r="B4437" s="1463" t="s">
        <v>8146</v>
      </c>
      <c r="C4437" s="1463" t="s">
        <v>8147</v>
      </c>
      <c r="D4437" s="1469">
        <v>45482.0</v>
      </c>
      <c r="E4437" s="1470" t="s">
        <v>8148</v>
      </c>
      <c r="F4437" s="1471">
        <v>8.19692591E8</v>
      </c>
      <c r="G4437" s="1471">
        <v>8.19692591E8</v>
      </c>
      <c r="H4437" s="1472" t="b">
        <v>1</v>
      </c>
      <c r="I4437" s="1468" t="s">
        <v>76</v>
      </c>
      <c r="J4437" s="1472" t="b">
        <v>1</v>
      </c>
      <c r="K4437" s="1468" t="s">
        <v>1204</v>
      </c>
      <c r="L4437" s="1471">
        <v>6.6839565594E10</v>
      </c>
      <c r="M4437" s="1463" t="s">
        <v>2426</v>
      </c>
      <c r="N4437" s="1463" t="s">
        <v>5224</v>
      </c>
      <c r="O4437" s="1474"/>
      <c r="P4437" s="1463" t="s">
        <v>5432</v>
      </c>
    </row>
    <row r="4438" hidden="1">
      <c r="A4438" s="1464">
        <v>4729.0</v>
      </c>
      <c r="B4438" s="1463" t="s">
        <v>21208</v>
      </c>
      <c r="C4438" s="1463" t="s">
        <v>21209</v>
      </c>
      <c r="D4438" s="1469">
        <v>45482.0</v>
      </c>
      <c r="E4438" s="1470" t="s">
        <v>21210</v>
      </c>
      <c r="F4438" s="1471">
        <v>9.56942522E8</v>
      </c>
      <c r="G4438" s="1471">
        <v>9.56942522E8</v>
      </c>
      <c r="H4438" s="1472" t="b">
        <v>0</v>
      </c>
      <c r="I4438" s="1468" t="s">
        <v>76</v>
      </c>
      <c r="J4438" s="1472" t="b">
        <v>0</v>
      </c>
      <c r="K4438" s="1468" t="s">
        <v>1204</v>
      </c>
      <c r="L4438" s="1471">
        <v>6.6839565594E10</v>
      </c>
      <c r="M4438" s="1463" t="s">
        <v>2659</v>
      </c>
      <c r="N4438" s="1463" t="s">
        <v>5963</v>
      </c>
      <c r="O4438" s="1463" t="s">
        <v>3864</v>
      </c>
      <c r="P4438" s="1463" t="s">
        <v>2659</v>
      </c>
    </row>
    <row r="4439">
      <c r="A4439" s="1464">
        <v>4730.0</v>
      </c>
      <c r="B4439" s="1463" t="s">
        <v>8149</v>
      </c>
      <c r="C4439" s="1463" t="s">
        <v>8150</v>
      </c>
      <c r="D4439" s="1469">
        <v>45482.0</v>
      </c>
      <c r="E4439" s="1470" t="s">
        <v>8151</v>
      </c>
      <c r="F4439" s="1471">
        <v>8.26391229E8</v>
      </c>
      <c r="G4439" s="1471">
        <v>8.26391229E8</v>
      </c>
      <c r="H4439" s="1472" t="b">
        <v>1</v>
      </c>
      <c r="I4439" s="1468" t="s">
        <v>76</v>
      </c>
      <c r="J4439" s="1472" t="b">
        <v>1</v>
      </c>
      <c r="K4439" s="1468" t="s">
        <v>1204</v>
      </c>
      <c r="L4439" s="1471">
        <v>6.6839565594E10</v>
      </c>
      <c r="M4439" s="1463" t="s">
        <v>2464</v>
      </c>
      <c r="N4439" s="1463" t="s">
        <v>4951</v>
      </c>
      <c r="O4439" s="1463" t="s">
        <v>5126</v>
      </c>
      <c r="P4439" s="1463" t="s">
        <v>2464</v>
      </c>
    </row>
    <row r="4440">
      <c r="A4440" s="1464">
        <v>4731.0</v>
      </c>
      <c r="B4440" s="1463" t="s">
        <v>8153</v>
      </c>
      <c r="C4440" s="1463" t="s">
        <v>8154</v>
      </c>
      <c r="D4440" s="1469">
        <v>45482.0</v>
      </c>
      <c r="E4440" s="1470" t="s">
        <v>8155</v>
      </c>
      <c r="F4440" s="1471">
        <v>8.15291469E8</v>
      </c>
      <c r="G4440" s="1471">
        <v>8.15291469E8</v>
      </c>
      <c r="H4440" s="1472" t="b">
        <v>1</v>
      </c>
      <c r="I4440" s="1468" t="s">
        <v>76</v>
      </c>
      <c r="J4440" s="1472" t="b">
        <v>1</v>
      </c>
      <c r="K4440" s="1468" t="s">
        <v>1204</v>
      </c>
      <c r="L4440" s="1471">
        <v>6.6839565594E10</v>
      </c>
      <c r="M4440" s="1463" t="s">
        <v>2426</v>
      </c>
      <c r="N4440" s="1463" t="s">
        <v>5006</v>
      </c>
      <c r="P4440" s="1463" t="s">
        <v>7221</v>
      </c>
    </row>
    <row r="4441">
      <c r="A4441" s="1464">
        <v>4735.0</v>
      </c>
      <c r="B4441" s="1463" t="s">
        <v>8156</v>
      </c>
      <c r="C4441" s="1463" t="s">
        <v>8157</v>
      </c>
      <c r="D4441" s="1469">
        <v>45484.0</v>
      </c>
      <c r="E4441" s="1470" t="s">
        <v>8158</v>
      </c>
      <c r="F4441" s="1471">
        <v>9.17963136E8</v>
      </c>
      <c r="G4441" s="1471">
        <v>9.17963136E8</v>
      </c>
      <c r="H4441" s="1472" t="b">
        <v>1</v>
      </c>
      <c r="I4441" s="1468" t="s">
        <v>76</v>
      </c>
      <c r="J4441" s="1472" t="b">
        <v>1</v>
      </c>
      <c r="K4441" s="1468" t="s">
        <v>1204</v>
      </c>
      <c r="L4441" s="1471">
        <v>6.6839565594E10</v>
      </c>
      <c r="M4441" s="1463" t="s">
        <v>3024</v>
      </c>
      <c r="N4441" s="1463" t="s">
        <v>4951</v>
      </c>
      <c r="O4441" s="1463" t="s">
        <v>4951</v>
      </c>
      <c r="P4441" s="1463" t="s">
        <v>7232</v>
      </c>
    </row>
    <row r="4442" hidden="1">
      <c r="A4442" s="1464">
        <v>4736.0</v>
      </c>
      <c r="B4442" s="1463" t="s">
        <v>21211</v>
      </c>
      <c r="C4442" s="1463" t="s">
        <v>21212</v>
      </c>
      <c r="D4442" s="1469">
        <v>45482.0</v>
      </c>
      <c r="E4442" s="1470" t="s">
        <v>21213</v>
      </c>
      <c r="F4442" s="1471">
        <v>8.97960633E8</v>
      </c>
      <c r="G4442" s="1471">
        <v>8.97960633E8</v>
      </c>
      <c r="H4442" s="1472" t="b">
        <v>0</v>
      </c>
      <c r="I4442" s="1468" t="s">
        <v>76</v>
      </c>
      <c r="J4442" s="1472" t="b">
        <v>0</v>
      </c>
      <c r="K4442" s="1468" t="s">
        <v>1204</v>
      </c>
      <c r="L4442" s="1471">
        <v>6.6839565594E10</v>
      </c>
      <c r="M4442" s="1463" t="s">
        <v>2464</v>
      </c>
      <c r="N4442" s="1463" t="s">
        <v>4998</v>
      </c>
      <c r="O4442" s="1463" t="s">
        <v>4998</v>
      </c>
      <c r="P4442" s="1463" t="s">
        <v>21214</v>
      </c>
    </row>
    <row r="4443" hidden="1">
      <c r="A4443" s="1464">
        <v>4737.0</v>
      </c>
      <c r="B4443" s="1463" t="s">
        <v>21215</v>
      </c>
      <c r="C4443" s="1463" t="s">
        <v>21216</v>
      </c>
      <c r="D4443" s="1469">
        <v>45492.0</v>
      </c>
      <c r="E4443" s="1470" t="s">
        <v>21217</v>
      </c>
      <c r="F4443" s="1471">
        <v>2.5385887E7</v>
      </c>
      <c r="G4443" s="1471">
        <v>2.5385887E7</v>
      </c>
      <c r="H4443" s="1472" t="b">
        <v>0</v>
      </c>
      <c r="I4443" s="1468" t="s">
        <v>76</v>
      </c>
      <c r="J4443" s="1472" t="b">
        <v>0</v>
      </c>
      <c r="K4443" s="1468" t="s">
        <v>1204</v>
      </c>
      <c r="L4443" s="1471">
        <v>6.6839565594E10</v>
      </c>
      <c r="M4443" s="1463" t="s">
        <v>5391</v>
      </c>
      <c r="N4443" s="1463" t="s">
        <v>4960</v>
      </c>
      <c r="O4443" s="1463" t="s">
        <v>9011</v>
      </c>
      <c r="P4443" s="1463" t="s">
        <v>5392</v>
      </c>
    </row>
    <row r="4444">
      <c r="A4444" s="1464">
        <v>4738.0</v>
      </c>
      <c r="B4444" s="1463" t="s">
        <v>8160</v>
      </c>
      <c r="C4444" s="1463" t="s">
        <v>8161</v>
      </c>
      <c r="D4444" s="1469">
        <v>45490.0</v>
      </c>
      <c r="E4444" s="1470" t="s">
        <v>8162</v>
      </c>
      <c r="F4444" s="1471">
        <v>8.38843318E8</v>
      </c>
      <c r="G4444" s="1471">
        <v>8.38843318E8</v>
      </c>
      <c r="H4444" s="1472" t="b">
        <v>1</v>
      </c>
      <c r="I4444" s="1468" t="s">
        <v>76</v>
      </c>
      <c r="J4444" s="1472" t="b">
        <v>1</v>
      </c>
      <c r="K4444" s="1468" t="s">
        <v>1204</v>
      </c>
      <c r="L4444" s="1471">
        <v>6.6839565594E10</v>
      </c>
      <c r="M4444" s="1463" t="s">
        <v>2937</v>
      </c>
      <c r="N4444" s="1463" t="s">
        <v>5148</v>
      </c>
      <c r="O4444" s="1463" t="s">
        <v>5061</v>
      </c>
      <c r="P4444" s="1463" t="s">
        <v>7239</v>
      </c>
    </row>
    <row r="4445" hidden="1">
      <c r="A4445" s="1464">
        <v>4739.0</v>
      </c>
      <c r="B4445" s="1463" t="s">
        <v>21218</v>
      </c>
      <c r="C4445" s="1463" t="s">
        <v>21219</v>
      </c>
      <c r="D4445" s="1469">
        <v>45483.0</v>
      </c>
      <c r="E4445" s="1470" t="s">
        <v>21220</v>
      </c>
      <c r="F4445" s="1471">
        <v>8.94912525E8</v>
      </c>
      <c r="G4445" s="1471">
        <v>8.94912525E8</v>
      </c>
      <c r="H4445" s="1472" t="b">
        <v>0</v>
      </c>
      <c r="I4445" s="1468" t="s">
        <v>76</v>
      </c>
      <c r="J4445" s="1472" t="b">
        <v>0</v>
      </c>
      <c r="K4445" s="1468" t="s">
        <v>7033</v>
      </c>
      <c r="L4445" s="1471">
        <v>6.6624983639E10</v>
      </c>
      <c r="M4445" s="1463" t="s">
        <v>2464</v>
      </c>
      <c r="N4445" s="1474"/>
      <c r="O4445" s="1463" t="s">
        <v>5773</v>
      </c>
      <c r="P4445" s="1463" t="s">
        <v>5155</v>
      </c>
    </row>
    <row r="4446">
      <c r="A4446" s="1464">
        <v>4740.0</v>
      </c>
      <c r="B4446" s="1463" t="s">
        <v>8163</v>
      </c>
      <c r="C4446" s="1463" t="s">
        <v>8164</v>
      </c>
      <c r="D4446" s="1469">
        <v>45483.0</v>
      </c>
      <c r="E4446" s="1470" t="s">
        <v>8165</v>
      </c>
      <c r="F4446" s="1471">
        <v>6.26821884E8</v>
      </c>
      <c r="G4446" s="1471">
        <v>6.26821884E8</v>
      </c>
      <c r="H4446" s="1472" t="b">
        <v>1</v>
      </c>
      <c r="I4446" s="1468" t="s">
        <v>76</v>
      </c>
      <c r="J4446" s="1472" t="b">
        <v>1</v>
      </c>
      <c r="K4446" s="1468" t="s">
        <v>1204</v>
      </c>
      <c r="L4446" s="1471">
        <v>6.6839565594E10</v>
      </c>
      <c r="M4446" s="1463" t="s">
        <v>2536</v>
      </c>
      <c r="N4446" s="1463" t="s">
        <v>4962</v>
      </c>
      <c r="O4446" s="1463" t="s">
        <v>4945</v>
      </c>
      <c r="P4446" s="1463" t="s">
        <v>2536</v>
      </c>
    </row>
    <row r="4447">
      <c r="A4447" s="1464">
        <v>4741.0</v>
      </c>
      <c r="B4447" s="1463" t="s">
        <v>8166</v>
      </c>
      <c r="C4447" s="1463" t="s">
        <v>8167</v>
      </c>
      <c r="D4447" s="1469">
        <v>45484.0</v>
      </c>
      <c r="E4447" s="1470" t="s">
        <v>8168</v>
      </c>
      <c r="F4447" s="1471">
        <v>2.5269663E7</v>
      </c>
      <c r="G4447" s="1471">
        <v>2.5269663E7</v>
      </c>
      <c r="H4447" s="1472" t="b">
        <v>1</v>
      </c>
      <c r="I4447" s="1468" t="s">
        <v>76</v>
      </c>
      <c r="J4447" s="1472" t="b">
        <v>1</v>
      </c>
      <c r="K4447" s="1468" t="s">
        <v>1204</v>
      </c>
      <c r="L4447" s="1471">
        <v>6.6839565594E10</v>
      </c>
      <c r="M4447" s="1463" t="s">
        <v>2476</v>
      </c>
      <c r="N4447" s="1463" t="s">
        <v>5370</v>
      </c>
      <c r="O4447" s="1463" t="s">
        <v>5370</v>
      </c>
      <c r="P4447" s="1463" t="s">
        <v>7244</v>
      </c>
    </row>
    <row r="4448">
      <c r="A4448" s="1464">
        <v>4742.0</v>
      </c>
      <c r="B4448" s="1463" t="s">
        <v>8169</v>
      </c>
      <c r="C4448" s="1463" t="s">
        <v>8170</v>
      </c>
      <c r="D4448" s="1469">
        <v>45484.0</v>
      </c>
      <c r="E4448" s="1470" t="s">
        <v>8171</v>
      </c>
      <c r="F4448" s="1471">
        <v>2.5269663E7</v>
      </c>
      <c r="G4448" s="1471">
        <v>2.5269663E7</v>
      </c>
      <c r="H4448" s="1472" t="b">
        <v>1</v>
      </c>
      <c r="I4448" s="1468" t="s">
        <v>76</v>
      </c>
      <c r="J4448" s="1472" t="b">
        <v>1</v>
      </c>
      <c r="K4448" s="1468" t="s">
        <v>1204</v>
      </c>
      <c r="L4448" s="1471">
        <v>6.6839565594E10</v>
      </c>
      <c r="M4448" s="1463" t="s">
        <v>2571</v>
      </c>
      <c r="N4448" s="1463" t="s">
        <v>5422</v>
      </c>
      <c r="O4448" s="1463" t="s">
        <v>4945</v>
      </c>
      <c r="P4448" s="1463" t="s">
        <v>7247</v>
      </c>
    </row>
    <row r="4449">
      <c r="A4449" s="1464">
        <v>4743.0</v>
      </c>
      <c r="B4449" s="1463" t="s">
        <v>8172</v>
      </c>
      <c r="C4449" s="1463" t="s">
        <v>8173</v>
      </c>
      <c r="D4449" s="1469">
        <v>45491.0</v>
      </c>
      <c r="E4449" s="1470" t="s">
        <v>8174</v>
      </c>
      <c r="F4449" s="1471">
        <v>8.04987545E8</v>
      </c>
      <c r="G4449" s="1471">
        <v>8.04987545E8</v>
      </c>
      <c r="H4449" s="1472" t="b">
        <v>1</v>
      </c>
      <c r="I4449" s="1468" t="s">
        <v>76</v>
      </c>
      <c r="J4449" s="1472" t="b">
        <v>1</v>
      </c>
      <c r="K4449" s="1468" t="s">
        <v>4936</v>
      </c>
      <c r="L4449" s="1471">
        <v>6.6909921784E10</v>
      </c>
      <c r="M4449" s="1463" t="s">
        <v>2432</v>
      </c>
      <c r="N4449" s="1463" t="s">
        <v>5196</v>
      </c>
      <c r="O4449" s="1463" t="s">
        <v>7251</v>
      </c>
      <c r="P4449" s="1463" t="s">
        <v>2432</v>
      </c>
    </row>
    <row r="4450" hidden="1">
      <c r="A4450" s="1464">
        <v>4744.0</v>
      </c>
      <c r="B4450" s="1463" t="s">
        <v>21221</v>
      </c>
      <c r="C4450" s="1463" t="s">
        <v>21221</v>
      </c>
      <c r="D4450" s="1469">
        <v>45491.0</v>
      </c>
      <c r="E4450" s="1470" t="s">
        <v>21222</v>
      </c>
      <c r="F4450" s="1471">
        <v>3.8327999E7</v>
      </c>
      <c r="G4450" s="1471">
        <v>3.8327999E7</v>
      </c>
      <c r="H4450" s="1472" t="b">
        <v>0</v>
      </c>
      <c r="I4450" s="1468" t="s">
        <v>263</v>
      </c>
      <c r="J4450" s="1472" t="b">
        <v>0</v>
      </c>
      <c r="K4450" s="1468" t="s">
        <v>1204</v>
      </c>
      <c r="L4450" s="1471">
        <v>6.6839565594E10</v>
      </c>
      <c r="M4450" s="1463" t="s">
        <v>2437</v>
      </c>
      <c r="N4450" s="1463" t="s">
        <v>263</v>
      </c>
      <c r="O4450" s="1463" t="s">
        <v>263</v>
      </c>
      <c r="P4450" s="1463" t="s">
        <v>4980</v>
      </c>
    </row>
    <row r="4451" hidden="1">
      <c r="A4451" s="1464">
        <v>4745.0</v>
      </c>
      <c r="B4451" s="1463" t="s">
        <v>21223</v>
      </c>
      <c r="C4451" s="1463" t="s">
        <v>21223</v>
      </c>
      <c r="D4451" s="1469">
        <v>45482.0</v>
      </c>
      <c r="E4451" s="1470" t="s">
        <v>21224</v>
      </c>
      <c r="F4451" s="1471">
        <v>2.6879E7</v>
      </c>
      <c r="G4451" s="1471">
        <v>2.6879E7</v>
      </c>
      <c r="H4451" s="1472" t="b">
        <v>0</v>
      </c>
      <c r="I4451" s="1468" t="s">
        <v>76</v>
      </c>
      <c r="J4451" s="1472" t="b">
        <v>1</v>
      </c>
      <c r="K4451" s="1468" t="s">
        <v>7903</v>
      </c>
      <c r="L4451" s="1471">
        <v>6.6851439483E10</v>
      </c>
      <c r="M4451" s="1463" t="s">
        <v>2432</v>
      </c>
      <c r="N4451" s="1474"/>
      <c r="O4451" s="1463" t="s">
        <v>4945</v>
      </c>
      <c r="P4451" s="1463" t="s">
        <v>2432</v>
      </c>
    </row>
    <row r="4452">
      <c r="A4452" s="1464">
        <v>4746.0</v>
      </c>
      <c r="B4452" s="1463" t="s">
        <v>8176</v>
      </c>
      <c r="C4452" s="1463" t="s">
        <v>8176</v>
      </c>
      <c r="D4452" s="1469">
        <v>45490.0</v>
      </c>
      <c r="E4452" s="1470" t="s">
        <v>8177</v>
      </c>
      <c r="F4452" s="1471">
        <v>2.6879E7</v>
      </c>
      <c r="G4452" s="1471">
        <v>2.6879E7</v>
      </c>
      <c r="H4452" s="1472" t="b">
        <v>1</v>
      </c>
      <c r="I4452" s="1468" t="s">
        <v>76</v>
      </c>
      <c r="J4452" s="1472" t="b">
        <v>1</v>
      </c>
      <c r="K4452" s="1468" t="s">
        <v>4940</v>
      </c>
      <c r="L4452" s="1471">
        <v>6.68193916E10</v>
      </c>
      <c r="M4452" s="1463" t="s">
        <v>2476</v>
      </c>
      <c r="N4452" s="1463" t="s">
        <v>3864</v>
      </c>
      <c r="O4452" s="1474"/>
      <c r="P4452" s="1463" t="s">
        <v>7255</v>
      </c>
    </row>
    <row r="4453">
      <c r="A4453" s="1464">
        <v>4747.0</v>
      </c>
      <c r="B4453" s="1463" t="s">
        <v>209</v>
      </c>
      <c r="C4453" s="1463" t="s">
        <v>209</v>
      </c>
      <c r="D4453" s="1469">
        <v>45485.0</v>
      </c>
      <c r="E4453" s="1470" t="s">
        <v>8179</v>
      </c>
      <c r="F4453" s="1471">
        <v>8.28358909E8</v>
      </c>
      <c r="G4453" s="1471">
        <v>8.28358909E8</v>
      </c>
      <c r="H4453" s="1472" t="b">
        <v>1</v>
      </c>
      <c r="I4453" s="1468" t="s">
        <v>76</v>
      </c>
      <c r="J4453" s="1472" t="b">
        <v>1</v>
      </c>
      <c r="K4453" s="1468" t="s">
        <v>1204</v>
      </c>
      <c r="L4453" s="1471">
        <v>6.6839565594E10</v>
      </c>
      <c r="M4453" s="1463" t="s">
        <v>2659</v>
      </c>
      <c r="N4453" s="1463" t="s">
        <v>4930</v>
      </c>
      <c r="O4453" s="1463" t="s">
        <v>4954</v>
      </c>
      <c r="P4453" s="1463" t="s">
        <v>6624</v>
      </c>
    </row>
    <row r="4454">
      <c r="A4454" s="1464">
        <v>4748.0</v>
      </c>
      <c r="B4454" s="1463" t="s">
        <v>8181</v>
      </c>
      <c r="C4454" s="1463" t="s">
        <v>8182</v>
      </c>
      <c r="D4454" s="1469">
        <v>45483.0</v>
      </c>
      <c r="E4454" s="1470" t="s">
        <v>8183</v>
      </c>
      <c r="F4454" s="1471">
        <v>9.46962645E8</v>
      </c>
      <c r="G4454" s="1471">
        <v>9.46962645E8</v>
      </c>
      <c r="H4454" s="1472" t="b">
        <v>1</v>
      </c>
      <c r="I4454" s="1468" t="s">
        <v>76</v>
      </c>
      <c r="J4454" s="1472" t="b">
        <v>1</v>
      </c>
      <c r="K4454" s="1468" t="s">
        <v>1204</v>
      </c>
      <c r="L4454" s="1471">
        <v>6.6839565594E10</v>
      </c>
      <c r="M4454" s="1463" t="s">
        <v>2659</v>
      </c>
      <c r="N4454" s="1474"/>
      <c r="O4454" s="1463" t="s">
        <v>4945</v>
      </c>
      <c r="P4454" s="1463" t="s">
        <v>2659</v>
      </c>
    </row>
    <row r="4455">
      <c r="A4455" s="1464">
        <v>4749.0</v>
      </c>
      <c r="B4455" s="1463" t="s">
        <v>502</v>
      </c>
      <c r="C4455" s="1463" t="s">
        <v>8185</v>
      </c>
      <c r="D4455" s="1469">
        <v>45490.0</v>
      </c>
      <c r="E4455" s="1470" t="s">
        <v>8186</v>
      </c>
      <c r="F4455" s="1471">
        <v>6.25343394E8</v>
      </c>
      <c r="G4455" s="1471">
        <v>6.25343394E8</v>
      </c>
      <c r="H4455" s="1472" t="b">
        <v>1</v>
      </c>
      <c r="I4455" s="1468" t="s">
        <v>76</v>
      </c>
      <c r="J4455" s="1472" t="b">
        <v>1</v>
      </c>
      <c r="K4455" s="1468" t="s">
        <v>4936</v>
      </c>
      <c r="L4455" s="1471">
        <v>6.6909921784E10</v>
      </c>
      <c r="M4455" s="1463" t="s">
        <v>2659</v>
      </c>
      <c r="N4455" s="1474"/>
      <c r="O4455" s="1463" t="s">
        <v>5213</v>
      </c>
      <c r="P4455" s="1463" t="s">
        <v>2659</v>
      </c>
    </row>
    <row r="4456">
      <c r="A4456" s="1464">
        <v>4750.0</v>
      </c>
      <c r="B4456" s="1463" t="s">
        <v>196</v>
      </c>
      <c r="C4456" s="1463" t="s">
        <v>196</v>
      </c>
      <c r="D4456" s="1469">
        <v>45483.0</v>
      </c>
      <c r="E4456" s="1470" t="s">
        <v>8187</v>
      </c>
      <c r="F4456" s="1471">
        <v>6.38166969E8</v>
      </c>
      <c r="G4456" s="1471">
        <v>6.38166969E8</v>
      </c>
      <c r="H4456" s="1472" t="b">
        <v>1</v>
      </c>
      <c r="I4456" s="1468" t="s">
        <v>76</v>
      </c>
      <c r="J4456" s="1472" t="b">
        <v>1</v>
      </c>
      <c r="K4456" s="1468" t="s">
        <v>1077</v>
      </c>
      <c r="L4456" s="1471">
        <v>6.6618258585E10</v>
      </c>
      <c r="M4456" s="1463" t="s">
        <v>2659</v>
      </c>
      <c r="N4456" s="1463" t="s">
        <v>5267</v>
      </c>
      <c r="O4456" s="1463" t="s">
        <v>4960</v>
      </c>
      <c r="P4456" s="1463" t="s">
        <v>2659</v>
      </c>
    </row>
    <row r="4457">
      <c r="A4457" s="1464">
        <v>4751.0</v>
      </c>
      <c r="B4457" s="1463" t="s">
        <v>156</v>
      </c>
      <c r="C4457" s="1463" t="s">
        <v>8189</v>
      </c>
      <c r="D4457" s="1469">
        <v>45489.0</v>
      </c>
      <c r="E4457" s="1470" t="s">
        <v>8190</v>
      </c>
      <c r="F4457" s="1471">
        <v>2.0605258E7</v>
      </c>
      <c r="G4457" s="1471">
        <v>2.0605258E7</v>
      </c>
      <c r="H4457" s="1472" t="b">
        <v>1</v>
      </c>
      <c r="I4457" s="1468" t="s">
        <v>76</v>
      </c>
      <c r="J4457" s="1472" t="b">
        <v>1</v>
      </c>
      <c r="K4457" s="1468" t="s">
        <v>1204</v>
      </c>
      <c r="L4457" s="1471">
        <v>6.6839565594E10</v>
      </c>
      <c r="M4457" s="1463" t="s">
        <v>2659</v>
      </c>
      <c r="N4457" s="1474"/>
      <c r="O4457" s="1463" t="s">
        <v>5235</v>
      </c>
      <c r="P4457" s="1463" t="s">
        <v>2659</v>
      </c>
    </row>
    <row r="4458">
      <c r="A4458" s="1464">
        <v>4752.0</v>
      </c>
      <c r="B4458" s="1463" t="s">
        <v>8191</v>
      </c>
      <c r="C4458" s="1463" t="s">
        <v>8192</v>
      </c>
      <c r="D4458" s="1469">
        <v>45491.0</v>
      </c>
      <c r="E4458" s="1470" t="s">
        <v>8193</v>
      </c>
      <c r="F4458" s="1471">
        <v>8.98804552E8</v>
      </c>
      <c r="G4458" s="1471">
        <v>8.98804552E8</v>
      </c>
      <c r="H4458" s="1472" t="b">
        <v>1</v>
      </c>
      <c r="I4458" s="1468" t="s">
        <v>76</v>
      </c>
      <c r="J4458" s="1472" t="b">
        <v>1</v>
      </c>
      <c r="K4458" s="1468" t="s">
        <v>1204</v>
      </c>
      <c r="L4458" s="1471">
        <v>6.6839565594E10</v>
      </c>
      <c r="M4458" s="1463" t="s">
        <v>2937</v>
      </c>
      <c r="N4458" s="1463" t="s">
        <v>5249</v>
      </c>
      <c r="O4458" s="1463" t="s">
        <v>4931</v>
      </c>
      <c r="P4458" s="1463" t="s">
        <v>7277</v>
      </c>
    </row>
    <row r="4459">
      <c r="A4459" s="1464">
        <v>4763.0</v>
      </c>
      <c r="B4459" s="1463" t="s">
        <v>2745</v>
      </c>
      <c r="C4459" s="1463" t="s">
        <v>8195</v>
      </c>
      <c r="D4459" s="1469">
        <v>45497.0</v>
      </c>
      <c r="E4459" s="1470" t="s">
        <v>8196</v>
      </c>
      <c r="F4459" s="1471">
        <v>2.7803588E7</v>
      </c>
      <c r="G4459" s="1471">
        <v>2.7803588E7</v>
      </c>
      <c r="H4459" s="1472" t="b">
        <v>1</v>
      </c>
      <c r="I4459" s="1468" t="s">
        <v>76</v>
      </c>
      <c r="J4459" s="1472" t="b">
        <v>1</v>
      </c>
      <c r="K4459" s="1468" t="s">
        <v>1204</v>
      </c>
      <c r="L4459" s="1471">
        <v>6.6839565594E10</v>
      </c>
      <c r="M4459" s="1463" t="s">
        <v>2715</v>
      </c>
      <c r="N4459" s="1463" t="s">
        <v>5061</v>
      </c>
      <c r="O4459" s="1463" t="s">
        <v>5061</v>
      </c>
      <c r="P4459" s="1463" t="s">
        <v>7283</v>
      </c>
    </row>
    <row r="4460" hidden="1">
      <c r="A4460" s="1464">
        <v>4764.0</v>
      </c>
      <c r="B4460" s="1463" t="s">
        <v>21225</v>
      </c>
      <c r="C4460" s="1463" t="s">
        <v>21226</v>
      </c>
      <c r="D4460" s="1469">
        <v>45492.0</v>
      </c>
      <c r="E4460" s="1470" t="s">
        <v>21227</v>
      </c>
      <c r="F4460" s="1471">
        <v>8.09091293E8</v>
      </c>
      <c r="G4460" s="1471">
        <v>8.09091293E8</v>
      </c>
      <c r="H4460" s="1472" t="b">
        <v>0</v>
      </c>
      <c r="I4460" s="1468" t="s">
        <v>76</v>
      </c>
      <c r="J4460" s="1472" t="b">
        <v>0</v>
      </c>
      <c r="K4460" s="1468" t="s">
        <v>1204</v>
      </c>
      <c r="L4460" s="1471">
        <v>6.6839565594E10</v>
      </c>
      <c r="M4460" s="1463" t="s">
        <v>2464</v>
      </c>
      <c r="N4460" s="1463" t="s">
        <v>9167</v>
      </c>
      <c r="P4460" s="1463" t="s">
        <v>5236</v>
      </c>
    </row>
    <row r="4461" hidden="1">
      <c r="A4461" s="1464">
        <v>4765.0</v>
      </c>
      <c r="B4461" s="1463" t="s">
        <v>21228</v>
      </c>
      <c r="C4461" s="1463" t="s">
        <v>21229</v>
      </c>
      <c r="D4461" s="1469">
        <v>45492.0</v>
      </c>
      <c r="E4461" s="1470" t="s">
        <v>21230</v>
      </c>
      <c r="F4461" s="1471">
        <v>8.09091293E8</v>
      </c>
      <c r="G4461" s="1471">
        <v>8.09091293E8</v>
      </c>
      <c r="H4461" s="1472" t="b">
        <v>0</v>
      </c>
      <c r="I4461" s="1468" t="s">
        <v>76</v>
      </c>
      <c r="J4461" s="1472" t="b">
        <v>0</v>
      </c>
      <c r="K4461" s="1468" t="s">
        <v>6729</v>
      </c>
      <c r="L4461" s="1471">
        <v>6.6965469336E10</v>
      </c>
      <c r="M4461" s="1463" t="s">
        <v>2464</v>
      </c>
      <c r="N4461" s="1463" t="s">
        <v>5592</v>
      </c>
      <c r="O4461" s="1463" t="s">
        <v>5510</v>
      </c>
      <c r="P4461" s="1463" t="s">
        <v>5236</v>
      </c>
    </row>
    <row r="4462">
      <c r="A4462" s="1464">
        <v>4766.0</v>
      </c>
      <c r="B4462" s="1463" t="s">
        <v>8197</v>
      </c>
      <c r="C4462" s="1463" t="s">
        <v>8198</v>
      </c>
      <c r="D4462" s="1469">
        <v>45485.0</v>
      </c>
      <c r="E4462" s="1470" t="s">
        <v>8199</v>
      </c>
      <c r="F4462" s="1471">
        <v>2.0797E7</v>
      </c>
      <c r="G4462" s="1471">
        <v>2.0797E7</v>
      </c>
      <c r="H4462" s="1472" t="b">
        <v>1</v>
      </c>
      <c r="I4462" s="1468" t="s">
        <v>76</v>
      </c>
      <c r="J4462" s="1472" t="b">
        <v>1</v>
      </c>
      <c r="K4462" s="1468" t="s">
        <v>4929</v>
      </c>
      <c r="L4462" s="1475">
        <v>6.69232E15</v>
      </c>
      <c r="M4462" s="1463" t="s">
        <v>2426</v>
      </c>
      <c r="N4462" s="1463" t="s">
        <v>5196</v>
      </c>
      <c r="O4462" s="1463" t="s">
        <v>5196</v>
      </c>
      <c r="P4462" s="1463" t="s">
        <v>2426</v>
      </c>
    </row>
    <row r="4463" hidden="1">
      <c r="A4463" s="1464">
        <v>4767.0</v>
      </c>
      <c r="B4463" s="1463" t="s">
        <v>21231</v>
      </c>
      <c r="C4463" s="1463" t="s">
        <v>21232</v>
      </c>
      <c r="D4463" s="1469">
        <v>45491.0</v>
      </c>
      <c r="E4463" s="1470" t="s">
        <v>21233</v>
      </c>
      <c r="F4463" s="1471">
        <v>8.09091293E8</v>
      </c>
      <c r="G4463" s="1471">
        <v>8.09091293E8</v>
      </c>
      <c r="H4463" s="1472" t="b">
        <v>0</v>
      </c>
      <c r="I4463" s="1468" t="s">
        <v>76</v>
      </c>
      <c r="J4463" s="1472" t="b">
        <v>0</v>
      </c>
      <c r="K4463" s="1468" t="s">
        <v>1204</v>
      </c>
      <c r="L4463" s="1471">
        <v>6.6839565594E10</v>
      </c>
      <c r="M4463" s="1463" t="s">
        <v>2659</v>
      </c>
      <c r="N4463" s="1463" t="s">
        <v>5345</v>
      </c>
      <c r="O4463" s="1463" t="s">
        <v>5712</v>
      </c>
      <c r="P4463" s="1463" t="s">
        <v>6624</v>
      </c>
    </row>
    <row r="4464">
      <c r="A4464" s="1464">
        <v>4768.0</v>
      </c>
      <c r="B4464" s="1463" t="s">
        <v>8201</v>
      </c>
      <c r="C4464" s="1463" t="s">
        <v>8201</v>
      </c>
      <c r="D4464" s="1469">
        <v>45495.0</v>
      </c>
      <c r="E4464" s="1470" t="s">
        <v>8202</v>
      </c>
      <c r="F4464" s="1471">
        <v>2.2031111E7</v>
      </c>
      <c r="G4464" s="1471">
        <v>2.2031111E7</v>
      </c>
      <c r="H4464" s="1472" t="b">
        <v>1</v>
      </c>
      <c r="I4464" s="1468" t="s">
        <v>76</v>
      </c>
      <c r="J4464" s="1472" t="b">
        <v>1</v>
      </c>
      <c r="K4464" s="1468" t="s">
        <v>4936</v>
      </c>
      <c r="L4464" s="1471">
        <v>6.6909921784E10</v>
      </c>
      <c r="M4464" s="1463" t="s">
        <v>2464</v>
      </c>
      <c r="N4464" s="1463" t="s">
        <v>5196</v>
      </c>
      <c r="O4464" s="1463" t="s">
        <v>5196</v>
      </c>
      <c r="P4464" s="1463" t="s">
        <v>2464</v>
      </c>
    </row>
    <row r="4465">
      <c r="A4465" s="1464">
        <v>4769.0</v>
      </c>
      <c r="B4465" s="1463" t="s">
        <v>8203</v>
      </c>
      <c r="C4465" s="1463" t="s">
        <v>8204</v>
      </c>
      <c r="D4465" s="1469">
        <v>45489.0</v>
      </c>
      <c r="E4465" s="1470" t="s">
        <v>8205</v>
      </c>
      <c r="F4465" s="1471">
        <v>6.59387151E8</v>
      </c>
      <c r="G4465" s="1471">
        <v>6.59387151E8</v>
      </c>
      <c r="H4465" s="1472" t="b">
        <v>1</v>
      </c>
      <c r="I4465" s="1468" t="s">
        <v>76</v>
      </c>
      <c r="J4465" s="1472" t="b">
        <v>1</v>
      </c>
      <c r="K4465" s="1468" t="s">
        <v>1204</v>
      </c>
      <c r="L4465" s="1471">
        <v>6.6839565594E10</v>
      </c>
      <c r="M4465" s="1463" t="s">
        <v>2432</v>
      </c>
      <c r="N4465" s="1463" t="s">
        <v>7297</v>
      </c>
      <c r="O4465" s="1463" t="s">
        <v>7298</v>
      </c>
      <c r="P4465" s="1463" t="s">
        <v>7299</v>
      </c>
    </row>
    <row r="4466">
      <c r="A4466" s="1464">
        <v>4770.0</v>
      </c>
      <c r="B4466" s="1463" t="s">
        <v>8206</v>
      </c>
      <c r="C4466" s="1463" t="s">
        <v>8206</v>
      </c>
      <c r="D4466" s="1469">
        <v>45489.0</v>
      </c>
      <c r="E4466" s="1470" t="s">
        <v>8207</v>
      </c>
      <c r="F4466" s="1471">
        <v>8.47000215E8</v>
      </c>
      <c r="G4466" s="1471">
        <v>8.47000215E8</v>
      </c>
      <c r="H4466" s="1472" t="b">
        <v>1</v>
      </c>
      <c r="I4466" s="1468" t="s">
        <v>76</v>
      </c>
      <c r="J4466" s="1472" t="b">
        <v>1</v>
      </c>
      <c r="K4466" s="1468" t="s">
        <v>4936</v>
      </c>
      <c r="L4466" s="1471">
        <v>6.6909921784E10</v>
      </c>
      <c r="M4466" s="1463" t="s">
        <v>2440</v>
      </c>
      <c r="N4466" s="1463" t="s">
        <v>5037</v>
      </c>
      <c r="O4466" s="1463" t="s">
        <v>5037</v>
      </c>
      <c r="P4466" s="1463" t="s">
        <v>7301</v>
      </c>
    </row>
    <row r="4467">
      <c r="A4467" s="1464">
        <v>4771.0</v>
      </c>
      <c r="B4467" s="1463" t="s">
        <v>8208</v>
      </c>
      <c r="C4467" s="1463" t="s">
        <v>8209</v>
      </c>
      <c r="D4467" s="1469">
        <v>45495.0</v>
      </c>
      <c r="E4467" s="1470" t="s">
        <v>8210</v>
      </c>
      <c r="F4467" s="1471">
        <v>2.2031111E7</v>
      </c>
      <c r="G4467" s="1471">
        <v>2.2031111E7</v>
      </c>
      <c r="H4467" s="1472" t="b">
        <v>1</v>
      </c>
      <c r="I4467" s="1468" t="s">
        <v>76</v>
      </c>
      <c r="J4467" s="1472" t="b">
        <v>1</v>
      </c>
      <c r="K4467" s="1468" t="s">
        <v>4936</v>
      </c>
      <c r="L4467" s="1471">
        <v>6.6909921784E10</v>
      </c>
      <c r="M4467" s="1463" t="s">
        <v>2432</v>
      </c>
      <c r="N4467" s="1474"/>
      <c r="O4467" s="1463" t="s">
        <v>4994</v>
      </c>
      <c r="P4467" s="1463" t="s">
        <v>2432</v>
      </c>
    </row>
    <row r="4468">
      <c r="A4468" s="1464">
        <v>4772.0</v>
      </c>
      <c r="B4468" s="1463" t="s">
        <v>8211</v>
      </c>
      <c r="C4468" s="1463" t="s">
        <v>8212</v>
      </c>
      <c r="D4468" s="1469">
        <v>45492.0</v>
      </c>
      <c r="E4468" s="1470" t="s">
        <v>8213</v>
      </c>
      <c r="F4468" s="1471">
        <v>9.49958499E8</v>
      </c>
      <c r="G4468" s="1471">
        <v>9.49958499E8</v>
      </c>
      <c r="H4468" s="1472" t="b">
        <v>1</v>
      </c>
      <c r="I4468" s="1468" t="s">
        <v>76</v>
      </c>
      <c r="J4468" s="1472" t="b">
        <v>1</v>
      </c>
      <c r="K4468" s="1468" t="s">
        <v>1204</v>
      </c>
      <c r="L4468" s="1471">
        <v>6.6839565594E10</v>
      </c>
      <c r="M4468" s="1463" t="s">
        <v>2437</v>
      </c>
      <c r="N4468" s="1463" t="s">
        <v>5143</v>
      </c>
      <c r="O4468" s="1463" t="s">
        <v>4960</v>
      </c>
      <c r="P4468" s="1463" t="s">
        <v>2437</v>
      </c>
    </row>
    <row r="4469" hidden="1">
      <c r="A4469" s="1464">
        <v>4773.0</v>
      </c>
      <c r="B4469" s="1463" t="s">
        <v>21234</v>
      </c>
      <c r="C4469" s="1463" t="s">
        <v>21235</v>
      </c>
      <c r="D4469" s="1469">
        <v>45491.0</v>
      </c>
      <c r="E4469" s="1470" t="s">
        <v>21236</v>
      </c>
      <c r="F4469" s="1471">
        <v>8.22191935E8</v>
      </c>
      <c r="G4469" s="1471">
        <v>8.22191935E8</v>
      </c>
      <c r="H4469" s="1472" t="b">
        <v>0</v>
      </c>
      <c r="I4469" s="1468" t="s">
        <v>76</v>
      </c>
      <c r="J4469" s="1472" t="b">
        <v>0</v>
      </c>
      <c r="K4469" s="1468" t="s">
        <v>1204</v>
      </c>
      <c r="L4469" s="1471">
        <v>6.6839565594E10</v>
      </c>
      <c r="M4469" s="1463" t="s">
        <v>2659</v>
      </c>
      <c r="N4469" s="1463" t="s">
        <v>5006</v>
      </c>
      <c r="O4469" s="1463" t="s">
        <v>4931</v>
      </c>
      <c r="P4469" s="1463" t="s">
        <v>2659</v>
      </c>
    </row>
    <row r="4470">
      <c r="A4470" s="1464">
        <v>4774.0</v>
      </c>
      <c r="B4470" s="1463" t="s">
        <v>8215</v>
      </c>
      <c r="C4470" s="1463" t="s">
        <v>8216</v>
      </c>
      <c r="D4470" s="1469">
        <v>45489.0</v>
      </c>
      <c r="E4470" s="1470" t="s">
        <v>8217</v>
      </c>
      <c r="F4470" s="1471">
        <v>8.16516446E8</v>
      </c>
      <c r="G4470" s="1471">
        <v>8.16516446E8</v>
      </c>
      <c r="H4470" s="1472" t="b">
        <v>1</v>
      </c>
      <c r="I4470" s="1468" t="s">
        <v>76</v>
      </c>
      <c r="J4470" s="1472" t="b">
        <v>1</v>
      </c>
      <c r="K4470" s="1468" t="s">
        <v>1204</v>
      </c>
      <c r="L4470" s="1471">
        <v>6.6839565594E10</v>
      </c>
      <c r="M4470" s="1463" t="s">
        <v>2432</v>
      </c>
      <c r="N4470" s="1463" t="s">
        <v>3864</v>
      </c>
      <c r="O4470" s="1474"/>
      <c r="P4470" s="1463" t="s">
        <v>2432</v>
      </c>
    </row>
    <row r="4471">
      <c r="A4471" s="1464">
        <v>4775.0</v>
      </c>
      <c r="B4471" s="1463" t="s">
        <v>8218</v>
      </c>
      <c r="C4471" s="1463" t="s">
        <v>8219</v>
      </c>
      <c r="D4471" s="1469">
        <v>45490.0</v>
      </c>
      <c r="E4471" s="1470" t="s">
        <v>8220</v>
      </c>
      <c r="F4471" s="1471">
        <v>8.45051787E8</v>
      </c>
      <c r="G4471" s="1471">
        <v>8.45051787E8</v>
      </c>
      <c r="H4471" s="1472" t="b">
        <v>1</v>
      </c>
      <c r="I4471" s="1468" t="s">
        <v>76</v>
      </c>
      <c r="J4471" s="1472" t="b">
        <v>1</v>
      </c>
      <c r="K4471" s="1468" t="s">
        <v>1204</v>
      </c>
      <c r="L4471" s="1471">
        <v>6.6839565594E10</v>
      </c>
      <c r="M4471" s="1463" t="s">
        <v>2464</v>
      </c>
      <c r="N4471" s="1474"/>
      <c r="O4471" s="1463" t="s">
        <v>4945</v>
      </c>
      <c r="P4471" s="1463" t="s">
        <v>2464</v>
      </c>
    </row>
    <row r="4472">
      <c r="A4472" s="1464">
        <v>4776.0</v>
      </c>
      <c r="B4472" s="1463" t="s">
        <v>8222</v>
      </c>
      <c r="C4472" s="1463" t="s">
        <v>8223</v>
      </c>
      <c r="D4472" s="1469">
        <v>45495.0</v>
      </c>
      <c r="E4472" s="1470" t="s">
        <v>8224</v>
      </c>
      <c r="F4472" s="1471">
        <v>8.18371741E8</v>
      </c>
      <c r="G4472" s="1471">
        <v>8.18371741E8</v>
      </c>
      <c r="H4472" s="1472" t="b">
        <v>1</v>
      </c>
      <c r="I4472" s="1468" t="s">
        <v>76</v>
      </c>
      <c r="J4472" s="1472" t="b">
        <v>1</v>
      </c>
      <c r="K4472" s="1468" t="s">
        <v>1204</v>
      </c>
      <c r="L4472" s="1471">
        <v>6.6839565594E10</v>
      </c>
      <c r="M4472" s="1463" t="s">
        <v>2432</v>
      </c>
      <c r="N4472" s="1474"/>
      <c r="O4472" s="1463" t="s">
        <v>4945</v>
      </c>
      <c r="P4472" s="1463" t="s">
        <v>2432</v>
      </c>
    </row>
    <row r="4473">
      <c r="A4473" s="1464">
        <v>4777.0</v>
      </c>
      <c r="B4473" s="1463" t="s">
        <v>8225</v>
      </c>
      <c r="C4473" s="1463" t="s">
        <v>8226</v>
      </c>
      <c r="D4473" s="1469">
        <v>45491.0</v>
      </c>
      <c r="E4473" s="1470" t="s">
        <v>8227</v>
      </c>
      <c r="F4473" s="1471">
        <v>8.37834867E8</v>
      </c>
      <c r="G4473" s="1471">
        <v>8.37834867E8</v>
      </c>
      <c r="H4473" s="1472" t="b">
        <v>1</v>
      </c>
      <c r="I4473" s="1468" t="s">
        <v>76</v>
      </c>
      <c r="J4473" s="1472" t="b">
        <v>1</v>
      </c>
      <c r="K4473" s="1468" t="s">
        <v>4936</v>
      </c>
      <c r="L4473" s="1471">
        <v>6.6909921784E10</v>
      </c>
      <c r="M4473" s="1463" t="s">
        <v>2432</v>
      </c>
      <c r="N4473" s="1463" t="s">
        <v>4998</v>
      </c>
      <c r="O4473" s="1463" t="s">
        <v>4998</v>
      </c>
      <c r="P4473" s="1463" t="s">
        <v>2432</v>
      </c>
    </row>
    <row r="4474">
      <c r="A4474" s="1464">
        <v>4778.0</v>
      </c>
      <c r="B4474" s="1463" t="s">
        <v>158</v>
      </c>
      <c r="C4474" s="1463" t="s">
        <v>8228</v>
      </c>
      <c r="D4474" s="1469">
        <v>45497.0</v>
      </c>
      <c r="E4474" s="1470" t="s">
        <v>8229</v>
      </c>
      <c r="F4474" s="1471">
        <v>9.89979782E8</v>
      </c>
      <c r="G4474" s="1471">
        <v>9.89979782E8</v>
      </c>
      <c r="H4474" s="1472" t="b">
        <v>1</v>
      </c>
      <c r="I4474" s="1468" t="s">
        <v>76</v>
      </c>
      <c r="J4474" s="1472" t="b">
        <v>1</v>
      </c>
      <c r="K4474" s="1468" t="s">
        <v>1204</v>
      </c>
      <c r="L4474" s="1471">
        <v>6.6839565594E10</v>
      </c>
      <c r="M4474" s="1463" t="s">
        <v>2432</v>
      </c>
      <c r="N4474" s="1474"/>
      <c r="O4474" s="1474"/>
      <c r="P4474" s="1463" t="s">
        <v>2432</v>
      </c>
    </row>
    <row r="4475">
      <c r="A4475" s="1464">
        <v>4779.0</v>
      </c>
      <c r="B4475" s="1463" t="s">
        <v>8231</v>
      </c>
      <c r="C4475" s="1463" t="s">
        <v>8232</v>
      </c>
      <c r="D4475" s="1469">
        <v>45492.0</v>
      </c>
      <c r="E4475" s="1470" t="s">
        <v>8233</v>
      </c>
      <c r="F4475" s="1471">
        <v>6.2737707E8</v>
      </c>
      <c r="G4475" s="1471">
        <v>6.2737707E8</v>
      </c>
      <c r="H4475" s="1472" t="b">
        <v>1</v>
      </c>
      <c r="I4475" s="1468" t="s">
        <v>76</v>
      </c>
      <c r="J4475" s="1472" t="b">
        <v>1</v>
      </c>
      <c r="K4475" s="1468" t="s">
        <v>1204</v>
      </c>
      <c r="L4475" s="1471">
        <v>6.6839565594E10</v>
      </c>
      <c r="M4475" s="1463" t="s">
        <v>2432</v>
      </c>
      <c r="N4475" s="1463" t="s">
        <v>3864</v>
      </c>
      <c r="O4475" s="1463" t="s">
        <v>3864</v>
      </c>
      <c r="P4475" s="1463" t="s">
        <v>2432</v>
      </c>
    </row>
    <row r="4476">
      <c r="A4476" s="1464">
        <v>4780.0</v>
      </c>
      <c r="B4476" s="1463" t="s">
        <v>8236</v>
      </c>
      <c r="C4476" s="1463" t="s">
        <v>8237</v>
      </c>
      <c r="D4476" s="1469">
        <v>45492.0</v>
      </c>
      <c r="E4476" s="1470" t="s">
        <v>8238</v>
      </c>
      <c r="F4476" s="1471">
        <v>9.22657007E8</v>
      </c>
      <c r="G4476" s="1471">
        <v>9.22657007E8</v>
      </c>
      <c r="H4476" s="1472" t="b">
        <v>1</v>
      </c>
      <c r="I4476" s="1468" t="s">
        <v>76</v>
      </c>
      <c r="J4476" s="1472" t="b">
        <v>1</v>
      </c>
      <c r="K4476" s="1468" t="s">
        <v>1204</v>
      </c>
      <c r="L4476" s="1471">
        <v>6.6839565594E10</v>
      </c>
      <c r="M4476" s="1463" t="s">
        <v>2432</v>
      </c>
      <c r="N4476" s="1463" t="s">
        <v>7123</v>
      </c>
      <c r="O4476" s="1474"/>
      <c r="P4476" s="1463" t="s">
        <v>2432</v>
      </c>
    </row>
    <row r="4477">
      <c r="A4477" s="1464">
        <v>4781.0</v>
      </c>
      <c r="B4477" s="1463" t="s">
        <v>8239</v>
      </c>
      <c r="C4477" s="1463" t="s">
        <v>8240</v>
      </c>
      <c r="D4477" s="1469">
        <v>45492.0</v>
      </c>
      <c r="E4477" s="1470" t="s">
        <v>8241</v>
      </c>
      <c r="F4477" s="1471">
        <v>9.46626689E8</v>
      </c>
      <c r="G4477" s="1471">
        <v>9.46626689E8</v>
      </c>
      <c r="H4477" s="1472" t="b">
        <v>1</v>
      </c>
      <c r="I4477" s="1468" t="s">
        <v>76</v>
      </c>
      <c r="J4477" s="1472" t="b">
        <v>1</v>
      </c>
      <c r="K4477" s="1468" t="s">
        <v>1204</v>
      </c>
      <c r="L4477" s="1471">
        <v>6.6839565594E10</v>
      </c>
      <c r="M4477" s="1463" t="s">
        <v>2432</v>
      </c>
      <c r="N4477" s="1463" t="s">
        <v>5398</v>
      </c>
      <c r="O4477" s="1463" t="s">
        <v>5398</v>
      </c>
      <c r="P4477" s="1463" t="s">
        <v>2432</v>
      </c>
    </row>
    <row r="4478">
      <c r="A4478" s="1464">
        <v>4782.0</v>
      </c>
      <c r="B4478" s="1463" t="s">
        <v>8242</v>
      </c>
      <c r="C4478" s="1463" t="s">
        <v>8243</v>
      </c>
      <c r="D4478" s="1469">
        <v>45498.0</v>
      </c>
      <c r="E4478" s="1470" t="s">
        <v>8244</v>
      </c>
      <c r="F4478" s="1471">
        <v>6.47643555E8</v>
      </c>
      <c r="G4478" s="1471">
        <v>6.47643555E8</v>
      </c>
      <c r="H4478" s="1472" t="b">
        <v>1</v>
      </c>
      <c r="I4478" s="1468" t="s">
        <v>76</v>
      </c>
      <c r="J4478" s="1472" t="b">
        <v>1</v>
      </c>
      <c r="K4478" s="1468" t="s">
        <v>1204</v>
      </c>
      <c r="L4478" s="1471">
        <v>6.6839565594E10</v>
      </c>
      <c r="M4478" s="1463" t="s">
        <v>2464</v>
      </c>
      <c r="N4478" s="1463" t="s">
        <v>6056</v>
      </c>
      <c r="O4478" s="1463" t="s">
        <v>7346</v>
      </c>
      <c r="P4478" s="1463" t="s">
        <v>7347</v>
      </c>
    </row>
    <row r="4479" hidden="1">
      <c r="A4479" s="1464">
        <v>4783.0</v>
      </c>
      <c r="B4479" s="1463" t="s">
        <v>21237</v>
      </c>
      <c r="C4479" s="1463" t="s">
        <v>21238</v>
      </c>
      <c r="D4479" s="1469">
        <v>45495.0</v>
      </c>
      <c r="E4479" s="1470" t="s">
        <v>21239</v>
      </c>
      <c r="F4479" s="1471">
        <v>6.49165474E8</v>
      </c>
      <c r="G4479" s="1471">
        <v>6.49165474E8</v>
      </c>
      <c r="H4479" s="1472" t="b">
        <v>0</v>
      </c>
      <c r="I4479" s="1468" t="s">
        <v>76</v>
      </c>
      <c r="J4479" s="1472" t="b">
        <v>0</v>
      </c>
      <c r="K4479" s="1468" t="s">
        <v>1204</v>
      </c>
      <c r="L4479" s="1471">
        <v>6.6839565594E10</v>
      </c>
      <c r="M4479" s="1463" t="s">
        <v>2437</v>
      </c>
      <c r="N4479" s="1463" t="s">
        <v>6056</v>
      </c>
      <c r="O4479" s="1463" t="s">
        <v>5712</v>
      </c>
      <c r="P4479" s="1463" t="s">
        <v>2437</v>
      </c>
    </row>
    <row r="4480">
      <c r="A4480" s="1464">
        <v>4784.0</v>
      </c>
      <c r="B4480" s="1463" t="s">
        <v>8245</v>
      </c>
      <c r="C4480" s="1463" t="s">
        <v>8246</v>
      </c>
      <c r="D4480" s="1469">
        <v>45496.0</v>
      </c>
      <c r="E4480" s="1470" t="s">
        <v>8247</v>
      </c>
      <c r="F4480" s="1471">
        <v>9.17517538E8</v>
      </c>
      <c r="G4480" s="1471">
        <v>9.17517538E8</v>
      </c>
      <c r="H4480" s="1472" t="b">
        <v>1</v>
      </c>
      <c r="I4480" s="1468" t="s">
        <v>76</v>
      </c>
      <c r="J4480" s="1472" t="b">
        <v>1</v>
      </c>
      <c r="K4480" s="1468" t="s">
        <v>1204</v>
      </c>
      <c r="L4480" s="1471">
        <v>6.6839565594E10</v>
      </c>
      <c r="M4480" s="1463" t="s">
        <v>2464</v>
      </c>
      <c r="N4480" s="1463" t="s">
        <v>7123</v>
      </c>
      <c r="O4480" s="1474"/>
      <c r="P4480" s="1463" t="s">
        <v>7351</v>
      </c>
    </row>
    <row r="4481" hidden="1">
      <c r="A4481" s="1464">
        <v>4785.0</v>
      </c>
      <c r="B4481" s="1463" t="s">
        <v>21240</v>
      </c>
      <c r="C4481" s="1463" t="s">
        <v>21241</v>
      </c>
      <c r="D4481" s="1469">
        <v>45495.0</v>
      </c>
      <c r="E4481" s="1470" t="s">
        <v>21242</v>
      </c>
      <c r="F4481" s="1471">
        <v>8.13324599E8</v>
      </c>
      <c r="G4481" s="1471">
        <v>8.13324599E8</v>
      </c>
      <c r="H4481" s="1472" t="b">
        <v>0</v>
      </c>
      <c r="I4481" s="1468" t="s">
        <v>76</v>
      </c>
      <c r="J4481" s="1472" t="b">
        <v>1</v>
      </c>
      <c r="K4481" s="1468" t="s">
        <v>8348</v>
      </c>
      <c r="L4481" s="1471">
        <v>6.6829721537E10</v>
      </c>
      <c r="M4481" s="1463" t="s">
        <v>4317</v>
      </c>
      <c r="N4481" s="1463" t="s">
        <v>6168</v>
      </c>
      <c r="O4481" s="1463" t="s">
        <v>5677</v>
      </c>
      <c r="P4481" s="1463" t="s">
        <v>6387</v>
      </c>
    </row>
    <row r="4482" hidden="1">
      <c r="A4482" s="1464">
        <v>4786.0</v>
      </c>
      <c r="B4482" s="1463" t="s">
        <v>21243</v>
      </c>
      <c r="C4482" s="1463" t="s">
        <v>21244</v>
      </c>
      <c r="D4482" s="1469">
        <v>45497.0</v>
      </c>
      <c r="E4482" s="1470" t="s">
        <v>21245</v>
      </c>
      <c r="F4482" s="1471">
        <v>8.00562983E8</v>
      </c>
      <c r="G4482" s="1471">
        <v>8.00562983E8</v>
      </c>
      <c r="H4482" s="1472" t="b">
        <v>0</v>
      </c>
      <c r="I4482" s="1468" t="s">
        <v>76</v>
      </c>
      <c r="J4482" s="1472" t="b">
        <v>0</v>
      </c>
      <c r="K4482" s="1468" t="s">
        <v>1204</v>
      </c>
      <c r="L4482" s="1471">
        <v>6.6839565594E10</v>
      </c>
      <c r="M4482" s="1463" t="s">
        <v>2659</v>
      </c>
      <c r="N4482" s="1474"/>
      <c r="O4482" s="1474"/>
      <c r="P4482" s="1463" t="s">
        <v>2659</v>
      </c>
    </row>
    <row r="4483">
      <c r="A4483" s="1464">
        <v>4787.0</v>
      </c>
      <c r="B4483" s="1463" t="s">
        <v>8248</v>
      </c>
      <c r="C4483" s="1463" t="s">
        <v>8249</v>
      </c>
      <c r="D4483" s="1469">
        <v>45503.0</v>
      </c>
      <c r="E4483" s="1470" t="s">
        <v>8250</v>
      </c>
      <c r="F4483" s="1471">
        <v>9.51452123E8</v>
      </c>
      <c r="G4483" s="1471">
        <v>9.51452123E8</v>
      </c>
      <c r="H4483" s="1472" t="b">
        <v>1</v>
      </c>
      <c r="I4483" s="1468" t="s">
        <v>6296</v>
      </c>
      <c r="J4483" s="1472" t="b">
        <v>1</v>
      </c>
      <c r="K4483" s="1468" t="s">
        <v>1204</v>
      </c>
      <c r="L4483" s="1471">
        <v>6.6839565594E10</v>
      </c>
      <c r="M4483" s="1463" t="s">
        <v>2437</v>
      </c>
      <c r="N4483" s="1474"/>
      <c r="O4483" s="1463" t="s">
        <v>4945</v>
      </c>
      <c r="P4483" s="1463" t="s">
        <v>7354</v>
      </c>
    </row>
    <row r="4484" hidden="1">
      <c r="A4484" s="1464">
        <v>4788.0</v>
      </c>
      <c r="B4484" s="1463" t="s">
        <v>21246</v>
      </c>
      <c r="C4484" s="1463" t="s">
        <v>21246</v>
      </c>
      <c r="D4484" s="1469">
        <v>45499.0</v>
      </c>
      <c r="E4484" s="1470" t="s">
        <v>21247</v>
      </c>
      <c r="F4484" s="1471">
        <v>9.16559444E8</v>
      </c>
      <c r="G4484" s="1471">
        <v>9.16559444E8</v>
      </c>
      <c r="H4484" s="1472" t="b">
        <v>0</v>
      </c>
      <c r="I4484" s="1468" t="s">
        <v>76</v>
      </c>
      <c r="J4484" s="1472" t="b">
        <v>0</v>
      </c>
      <c r="K4484" s="1468" t="s">
        <v>4929</v>
      </c>
      <c r="L4484" s="1475">
        <v>6.69232E15</v>
      </c>
      <c r="M4484" s="1463" t="s">
        <v>2432</v>
      </c>
      <c r="N4484" s="1474"/>
      <c r="O4484" s="1463" t="s">
        <v>5288</v>
      </c>
      <c r="P4484" s="1463" t="s">
        <v>2432</v>
      </c>
    </row>
    <row r="4485" hidden="1">
      <c r="A4485" s="1464">
        <v>4789.0</v>
      </c>
      <c r="B4485" s="1463" t="s">
        <v>21248</v>
      </c>
      <c r="C4485" s="1463" t="s">
        <v>21248</v>
      </c>
      <c r="D4485" s="1469">
        <v>45497.0</v>
      </c>
      <c r="E4485" s="1470" t="s">
        <v>21249</v>
      </c>
      <c r="F4485" s="1471">
        <v>8.10159565E8</v>
      </c>
      <c r="G4485" s="1471">
        <v>8.10159565E8</v>
      </c>
      <c r="H4485" s="1472" t="b">
        <v>0</v>
      </c>
      <c r="I4485" s="1468" t="s">
        <v>76</v>
      </c>
      <c r="J4485" s="1472" t="b">
        <v>1</v>
      </c>
      <c r="K4485" s="1468" t="s">
        <v>8348</v>
      </c>
      <c r="L4485" s="1471">
        <v>6.6829721537E10</v>
      </c>
      <c r="M4485" s="1463" t="s">
        <v>2476</v>
      </c>
      <c r="N4485" s="1474"/>
      <c r="O4485" s="1463" t="s">
        <v>4945</v>
      </c>
      <c r="P4485" s="1463" t="s">
        <v>6937</v>
      </c>
    </row>
    <row r="4486" hidden="1">
      <c r="A4486" s="1464">
        <v>4790.0</v>
      </c>
      <c r="B4486" s="1463" t="s">
        <v>21250</v>
      </c>
      <c r="C4486" s="1463" t="s">
        <v>21251</v>
      </c>
      <c r="D4486" s="1469">
        <v>45505.0</v>
      </c>
      <c r="E4486" s="1470" t="s">
        <v>21252</v>
      </c>
      <c r="F4486" s="1471">
        <v>2.310285E7</v>
      </c>
      <c r="G4486" s="1471">
        <v>2.310285E7</v>
      </c>
      <c r="H4486" s="1472" t="b">
        <v>0</v>
      </c>
      <c r="I4486" s="1468" t="s">
        <v>76</v>
      </c>
      <c r="J4486" s="1472" t="b">
        <v>0</v>
      </c>
      <c r="K4486" s="1468" t="s">
        <v>5036</v>
      </c>
      <c r="L4486" s="1471">
        <v>6.6839163158E10</v>
      </c>
      <c r="M4486" s="1463" t="s">
        <v>2426</v>
      </c>
      <c r="O4486" s="1474"/>
      <c r="P4486" s="1463" t="s">
        <v>2426</v>
      </c>
    </row>
    <row r="4487">
      <c r="A4487" s="1464">
        <v>4791.0</v>
      </c>
      <c r="B4487" s="1463" t="s">
        <v>8251</v>
      </c>
      <c r="C4487" s="1463" t="s">
        <v>8252</v>
      </c>
      <c r="D4487" s="1469">
        <v>45499.0</v>
      </c>
      <c r="E4487" s="1470" t="s">
        <v>8253</v>
      </c>
      <c r="F4487" s="1471">
        <v>9.86342666E8</v>
      </c>
      <c r="G4487" s="1471">
        <v>9.86342666E8</v>
      </c>
      <c r="H4487" s="1472" t="b">
        <v>1</v>
      </c>
      <c r="I4487" s="1468" t="s">
        <v>76</v>
      </c>
      <c r="J4487" s="1472" t="b">
        <v>1</v>
      </c>
      <c r="K4487" s="1468" t="s">
        <v>1204</v>
      </c>
      <c r="L4487" s="1471">
        <v>6.6839565594E10</v>
      </c>
      <c r="M4487" s="1463" t="s">
        <v>3363</v>
      </c>
      <c r="N4487" s="1463" t="s">
        <v>5002</v>
      </c>
      <c r="O4487" s="1463" t="s">
        <v>5002</v>
      </c>
      <c r="P4487" s="1463" t="s">
        <v>3363</v>
      </c>
    </row>
    <row r="4488">
      <c r="A4488" s="1464">
        <v>4792.0</v>
      </c>
      <c r="B4488" s="1463" t="s">
        <v>8254</v>
      </c>
      <c r="C4488" s="1463" t="s">
        <v>8255</v>
      </c>
      <c r="D4488" s="1469">
        <v>45503.0</v>
      </c>
      <c r="E4488" s="1470" t="s">
        <v>8256</v>
      </c>
      <c r="F4488" s="1471">
        <v>9.66394498E8</v>
      </c>
      <c r="G4488" s="1471">
        <v>9.66394498E8</v>
      </c>
      <c r="H4488" s="1472" t="b">
        <v>1</v>
      </c>
      <c r="I4488" s="1468" t="s">
        <v>76</v>
      </c>
      <c r="J4488" s="1472" t="b">
        <v>1</v>
      </c>
      <c r="K4488" s="1468" t="s">
        <v>1204</v>
      </c>
      <c r="L4488" s="1471">
        <v>6.6839565594E10</v>
      </c>
      <c r="M4488" s="1463" t="s">
        <v>2426</v>
      </c>
      <c r="O4488" s="1463" t="s">
        <v>5712</v>
      </c>
      <c r="P4488" s="1463" t="s">
        <v>7367</v>
      </c>
    </row>
    <row r="4489">
      <c r="A4489" s="1464">
        <v>4793.0</v>
      </c>
      <c r="B4489" s="1463" t="s">
        <v>8257</v>
      </c>
      <c r="C4489" s="1463" t="s">
        <v>8258</v>
      </c>
      <c r="D4489" s="1469">
        <v>45498.0</v>
      </c>
      <c r="E4489" s="1470" t="s">
        <v>8259</v>
      </c>
      <c r="F4489" s="1471">
        <v>9.93614555E8</v>
      </c>
      <c r="G4489" s="1471">
        <v>9.93614555E8</v>
      </c>
      <c r="H4489" s="1472" t="b">
        <v>1</v>
      </c>
      <c r="I4489" s="1468" t="s">
        <v>76</v>
      </c>
      <c r="J4489" s="1472" t="b">
        <v>1</v>
      </c>
      <c r="K4489" s="1468" t="s">
        <v>4936</v>
      </c>
      <c r="L4489" s="1471">
        <v>6.6909921784E10</v>
      </c>
      <c r="M4489" s="1463" t="s">
        <v>2461</v>
      </c>
      <c r="N4489" s="1474"/>
      <c r="O4489" s="1463" t="s">
        <v>4931</v>
      </c>
      <c r="P4489" s="1463" t="s">
        <v>2461</v>
      </c>
    </row>
    <row r="4490">
      <c r="A4490" s="1464">
        <v>4794.0</v>
      </c>
      <c r="B4490" s="1463" t="s">
        <v>8261</v>
      </c>
      <c r="C4490" s="1463" t="s">
        <v>8262</v>
      </c>
      <c r="D4490" s="1469">
        <v>45498.0</v>
      </c>
      <c r="E4490" s="1470" t="s">
        <v>8263</v>
      </c>
      <c r="F4490" s="1471">
        <v>9.93614555E8</v>
      </c>
      <c r="G4490" s="1471">
        <v>9.93614555E8</v>
      </c>
      <c r="H4490" s="1472" t="b">
        <v>1</v>
      </c>
      <c r="I4490" s="1468" t="s">
        <v>76</v>
      </c>
      <c r="J4490" s="1472" t="b">
        <v>1</v>
      </c>
      <c r="K4490" s="1468" t="s">
        <v>4936</v>
      </c>
      <c r="L4490" s="1471">
        <v>6.6909921784E10</v>
      </c>
      <c r="M4490" s="1463" t="s">
        <v>2659</v>
      </c>
      <c r="N4490" s="1474"/>
      <c r="O4490" s="1463" t="s">
        <v>5712</v>
      </c>
      <c r="P4490" s="1463" t="s">
        <v>2659</v>
      </c>
    </row>
    <row r="4491">
      <c r="A4491" s="1464">
        <v>4795.0</v>
      </c>
      <c r="B4491" s="1463" t="s">
        <v>8264</v>
      </c>
      <c r="C4491" s="1463" t="s">
        <v>8265</v>
      </c>
      <c r="D4491" s="1469">
        <v>45498.0</v>
      </c>
      <c r="E4491" s="1470" t="s">
        <v>8266</v>
      </c>
      <c r="F4491" s="1471">
        <v>9.93614555E8</v>
      </c>
      <c r="G4491" s="1471">
        <v>9.93614555E8</v>
      </c>
      <c r="H4491" s="1472" t="b">
        <v>1</v>
      </c>
      <c r="I4491" s="1468" t="s">
        <v>244</v>
      </c>
      <c r="J4491" s="1472" t="b">
        <v>1</v>
      </c>
      <c r="K4491" s="1468" t="s">
        <v>4936</v>
      </c>
      <c r="L4491" s="1471">
        <v>6.6909921784E10</v>
      </c>
      <c r="M4491" s="1463" t="s">
        <v>2426</v>
      </c>
      <c r="O4491" s="1463" t="s">
        <v>5712</v>
      </c>
      <c r="P4491" s="1463" t="s">
        <v>5402</v>
      </c>
    </row>
    <row r="4492">
      <c r="A4492" s="1464">
        <v>4796.0</v>
      </c>
      <c r="B4492" s="1463" t="s">
        <v>8267</v>
      </c>
      <c r="C4492" s="1463" t="s">
        <v>8268</v>
      </c>
      <c r="D4492" s="1469">
        <v>45503.0</v>
      </c>
      <c r="E4492" s="1470" t="s">
        <v>8269</v>
      </c>
      <c r="F4492" s="1471">
        <v>9.09092491E8</v>
      </c>
      <c r="G4492" s="1471">
        <v>9.09092491E8</v>
      </c>
      <c r="H4492" s="1472" t="b">
        <v>1</v>
      </c>
      <c r="I4492" s="1468" t="s">
        <v>76</v>
      </c>
      <c r="J4492" s="1472" t="b">
        <v>1</v>
      </c>
      <c r="K4492" s="1468" t="s">
        <v>1204</v>
      </c>
      <c r="L4492" s="1471">
        <v>6.6839565594E10</v>
      </c>
      <c r="M4492" s="1463" t="s">
        <v>3024</v>
      </c>
      <c r="N4492" s="1463" t="s">
        <v>5006</v>
      </c>
      <c r="O4492" s="1463" t="s">
        <v>4954</v>
      </c>
      <c r="P4492" s="1463" t="s">
        <v>5635</v>
      </c>
    </row>
    <row r="4493">
      <c r="A4493" s="1464">
        <v>4797.0</v>
      </c>
      <c r="B4493" s="1463" t="s">
        <v>3331</v>
      </c>
      <c r="C4493" s="1463" t="s">
        <v>8271</v>
      </c>
      <c r="D4493" s="1469">
        <v>45499.0</v>
      </c>
      <c r="E4493" s="1470" t="s">
        <v>8272</v>
      </c>
      <c r="F4493" s="1471">
        <v>9.0914635E8</v>
      </c>
      <c r="G4493" s="1471">
        <v>9.0914635E8</v>
      </c>
      <c r="H4493" s="1472" t="b">
        <v>1</v>
      </c>
      <c r="I4493" s="1468" t="s">
        <v>76</v>
      </c>
      <c r="J4493" s="1472" t="b">
        <v>1</v>
      </c>
      <c r="K4493" s="1468" t="s">
        <v>1204</v>
      </c>
      <c r="L4493" s="1471">
        <v>6.6839565594E10</v>
      </c>
      <c r="M4493" s="1463" t="s">
        <v>2659</v>
      </c>
      <c r="N4493" s="1474"/>
      <c r="O4493" s="1463" t="s">
        <v>4938</v>
      </c>
      <c r="P4493" s="1463" t="s">
        <v>2659</v>
      </c>
    </row>
    <row r="4494">
      <c r="A4494" s="1464">
        <v>4798.0</v>
      </c>
      <c r="B4494" s="1463" t="s">
        <v>8273</v>
      </c>
      <c r="C4494" s="1463" t="s">
        <v>8273</v>
      </c>
      <c r="D4494" s="1469">
        <v>45499.0</v>
      </c>
      <c r="E4494" s="1470" t="s">
        <v>8274</v>
      </c>
      <c r="F4494" s="1471">
        <v>8.88269669E8</v>
      </c>
      <c r="G4494" s="1471">
        <v>8.88269669E8</v>
      </c>
      <c r="H4494" s="1472" t="b">
        <v>1</v>
      </c>
      <c r="I4494" s="1468" t="s">
        <v>76</v>
      </c>
      <c r="J4494" s="1472" t="b">
        <v>1</v>
      </c>
      <c r="K4494" s="1468" t="s">
        <v>1204</v>
      </c>
      <c r="L4494" s="1471">
        <v>6.6839565594E10</v>
      </c>
      <c r="M4494" s="1463" t="s">
        <v>2440</v>
      </c>
      <c r="N4494" s="1463" t="s">
        <v>7382</v>
      </c>
      <c r="O4494" s="1463" t="s">
        <v>5002</v>
      </c>
      <c r="P4494" s="1463" t="s">
        <v>7383</v>
      </c>
    </row>
    <row r="4495">
      <c r="A4495" s="1464">
        <v>4799.0</v>
      </c>
      <c r="B4495" s="1463" t="s">
        <v>8276</v>
      </c>
      <c r="C4495" s="1463" t="s">
        <v>8277</v>
      </c>
      <c r="D4495" s="1469">
        <v>45504.0</v>
      </c>
      <c r="E4495" s="1470" t="s">
        <v>8278</v>
      </c>
      <c r="F4495" s="1471">
        <v>9.29043786E8</v>
      </c>
      <c r="G4495" s="1471">
        <v>9.29043786E8</v>
      </c>
      <c r="H4495" s="1472" t="b">
        <v>1</v>
      </c>
      <c r="I4495" s="1468" t="s">
        <v>76</v>
      </c>
      <c r="J4495" s="1472" t="b">
        <v>1</v>
      </c>
      <c r="K4495" s="1468" t="s">
        <v>1204</v>
      </c>
      <c r="L4495" s="1471">
        <v>6.6839565594E10</v>
      </c>
      <c r="M4495" s="1463" t="s">
        <v>2440</v>
      </c>
      <c r="N4495" s="1474"/>
      <c r="O4495" s="1463" t="s">
        <v>5081</v>
      </c>
      <c r="P4495" s="1463" t="s">
        <v>7383</v>
      </c>
    </row>
    <row r="4496">
      <c r="A4496" s="1464">
        <v>4800.0</v>
      </c>
      <c r="B4496" s="1463" t="s">
        <v>8279</v>
      </c>
      <c r="C4496" s="1463" t="s">
        <v>8280</v>
      </c>
      <c r="D4496" s="1469">
        <v>45499.0</v>
      </c>
      <c r="E4496" s="1470" t="s">
        <v>8281</v>
      </c>
      <c r="F4496" s="1471">
        <v>9.09452536E8</v>
      </c>
      <c r="G4496" s="1471">
        <v>9.09452536E8</v>
      </c>
      <c r="H4496" s="1472" t="b">
        <v>1</v>
      </c>
      <c r="I4496" s="1468" t="s">
        <v>76</v>
      </c>
      <c r="J4496" s="1472" t="b">
        <v>1</v>
      </c>
      <c r="K4496" s="1468" t="s">
        <v>1204</v>
      </c>
      <c r="L4496" s="1471">
        <v>6.6839565594E10</v>
      </c>
      <c r="M4496" s="1463" t="s">
        <v>2440</v>
      </c>
      <c r="N4496" s="1463" t="s">
        <v>5212</v>
      </c>
      <c r="O4496" s="1463" t="s">
        <v>5213</v>
      </c>
      <c r="P4496" s="1463" t="s">
        <v>7383</v>
      </c>
    </row>
    <row r="4497">
      <c r="A4497" s="1464">
        <v>4801.0</v>
      </c>
      <c r="B4497" s="1463" t="s">
        <v>8284</v>
      </c>
      <c r="C4497" s="1463" t="s">
        <v>8285</v>
      </c>
      <c r="D4497" s="1469">
        <v>45499.0</v>
      </c>
      <c r="E4497" s="1470" t="s">
        <v>8286</v>
      </c>
      <c r="F4497" s="1471">
        <v>9.09452536E8</v>
      </c>
      <c r="G4497" s="1471">
        <v>9.09452536E8</v>
      </c>
      <c r="H4497" s="1472" t="b">
        <v>1</v>
      </c>
      <c r="I4497" s="1468" t="s">
        <v>76</v>
      </c>
      <c r="J4497" s="1472" t="b">
        <v>1</v>
      </c>
      <c r="K4497" s="1468" t="s">
        <v>1204</v>
      </c>
      <c r="L4497" s="1471">
        <v>6.6839565594E10</v>
      </c>
      <c r="M4497" s="1463" t="s">
        <v>2440</v>
      </c>
      <c r="N4497" s="1463" t="s">
        <v>3864</v>
      </c>
      <c r="O4497" s="1474"/>
      <c r="P4497" s="1463" t="s">
        <v>7383</v>
      </c>
    </row>
    <row r="4498">
      <c r="A4498" s="1464">
        <v>4802.0</v>
      </c>
      <c r="B4498" s="1463" t="s">
        <v>8287</v>
      </c>
      <c r="C4498" s="1463" t="s">
        <v>8288</v>
      </c>
      <c r="D4498" s="1469">
        <v>45503.0</v>
      </c>
      <c r="E4498" s="1470" t="s">
        <v>8289</v>
      </c>
      <c r="F4498" s="1471">
        <v>6.56655654E8</v>
      </c>
      <c r="G4498" s="1471">
        <v>6.56655654E8</v>
      </c>
      <c r="H4498" s="1472" t="b">
        <v>1</v>
      </c>
      <c r="I4498" s="1468" t="s">
        <v>76</v>
      </c>
      <c r="J4498" s="1472" t="b">
        <v>1</v>
      </c>
      <c r="K4498" s="1468" t="s">
        <v>1204</v>
      </c>
      <c r="L4498" s="1471">
        <v>6.6839565594E10</v>
      </c>
      <c r="M4498" s="1463" t="s">
        <v>4048</v>
      </c>
      <c r="N4498" s="1463" t="s">
        <v>6466</v>
      </c>
      <c r="O4498" s="1463" t="s">
        <v>5113</v>
      </c>
      <c r="P4498" s="1463" t="s">
        <v>4048</v>
      </c>
    </row>
    <row r="4499">
      <c r="A4499" s="1464">
        <v>4803.0</v>
      </c>
      <c r="B4499" s="1463" t="s">
        <v>8291</v>
      </c>
      <c r="C4499" s="1463" t="s">
        <v>8291</v>
      </c>
      <c r="D4499" s="1469">
        <v>45504.0</v>
      </c>
      <c r="E4499" s="1470" t="s">
        <v>8292</v>
      </c>
      <c r="F4499" s="1471">
        <v>6.14051262E8</v>
      </c>
      <c r="G4499" s="1471">
        <v>6.14051262E8</v>
      </c>
      <c r="H4499" s="1472" t="b">
        <v>1</v>
      </c>
      <c r="I4499" s="1468" t="s">
        <v>263</v>
      </c>
      <c r="J4499" s="1472" t="b">
        <v>1</v>
      </c>
      <c r="K4499" s="1468" t="s">
        <v>1204</v>
      </c>
      <c r="L4499" s="1471">
        <v>6.6839565594E10</v>
      </c>
      <c r="M4499" s="1463" t="s">
        <v>2659</v>
      </c>
      <c r="N4499" s="1463" t="s">
        <v>4954</v>
      </c>
      <c r="O4499" s="1463" t="s">
        <v>4954</v>
      </c>
      <c r="P4499" s="1463" t="s">
        <v>2659</v>
      </c>
    </row>
    <row r="4500">
      <c r="A4500" s="1464">
        <v>4804.0</v>
      </c>
      <c r="B4500" s="1463" t="s">
        <v>8293</v>
      </c>
      <c r="C4500" s="1463" t="s">
        <v>8294</v>
      </c>
      <c r="D4500" s="1469">
        <v>45503.0</v>
      </c>
      <c r="E4500" s="1470" t="s">
        <v>8295</v>
      </c>
      <c r="F4500" s="1471">
        <v>8.46457777E8</v>
      </c>
      <c r="G4500" s="1471">
        <v>8.46457777E8</v>
      </c>
      <c r="H4500" s="1472" t="b">
        <v>1</v>
      </c>
      <c r="I4500" s="1468" t="s">
        <v>76</v>
      </c>
      <c r="J4500" s="1472" t="b">
        <v>1</v>
      </c>
      <c r="K4500" s="1468" t="s">
        <v>1204</v>
      </c>
      <c r="L4500" s="1471">
        <v>6.6839565594E10</v>
      </c>
      <c r="M4500" s="1463" t="s">
        <v>3363</v>
      </c>
      <c r="N4500" s="1463" t="s">
        <v>6473</v>
      </c>
      <c r="O4500" s="1463" t="s">
        <v>5196</v>
      </c>
      <c r="P4500" s="1463" t="s">
        <v>3363</v>
      </c>
    </row>
    <row r="4501">
      <c r="A4501" s="1464">
        <v>4805.0</v>
      </c>
      <c r="B4501" s="1463" t="s">
        <v>8296</v>
      </c>
      <c r="C4501" s="1463" t="s">
        <v>8297</v>
      </c>
      <c r="D4501" s="1469">
        <v>45503.0</v>
      </c>
      <c r="E4501" s="1470" t="s">
        <v>8298</v>
      </c>
      <c r="F4501" s="1471">
        <v>9.71457777E8</v>
      </c>
      <c r="G4501" s="1471">
        <v>9.71457777E8</v>
      </c>
      <c r="H4501" s="1472" t="b">
        <v>1</v>
      </c>
      <c r="I4501" s="1468" t="s">
        <v>76</v>
      </c>
      <c r="J4501" s="1472" t="b">
        <v>1</v>
      </c>
      <c r="K4501" s="1468" t="s">
        <v>1204</v>
      </c>
      <c r="L4501" s="1471">
        <v>6.6839565594E10</v>
      </c>
      <c r="M4501" s="1463" t="s">
        <v>2426</v>
      </c>
      <c r="O4501" s="1463" t="s">
        <v>4931</v>
      </c>
      <c r="P4501" s="1463" t="s">
        <v>5582</v>
      </c>
    </row>
    <row r="4502">
      <c r="A4502" s="1464">
        <v>4806.0</v>
      </c>
      <c r="B4502" s="1463" t="s">
        <v>8299</v>
      </c>
      <c r="C4502" s="1463" t="s">
        <v>8300</v>
      </c>
      <c r="D4502" s="1469">
        <v>45503.0</v>
      </c>
      <c r="E4502" s="1470" t="s">
        <v>8301</v>
      </c>
      <c r="F4502" s="1471">
        <v>9.08897777E8</v>
      </c>
      <c r="G4502" s="1471">
        <v>9.08897777E8</v>
      </c>
      <c r="H4502" s="1472" t="b">
        <v>1</v>
      </c>
      <c r="I4502" s="1468" t="s">
        <v>76</v>
      </c>
      <c r="J4502" s="1472" t="b">
        <v>1</v>
      </c>
      <c r="K4502" s="1468" t="s">
        <v>4929</v>
      </c>
      <c r="L4502" s="1475">
        <v>6.69232E15</v>
      </c>
      <c r="M4502" s="1463" t="s">
        <v>2659</v>
      </c>
      <c r="N4502" s="1474"/>
      <c r="O4502" s="1463" t="s">
        <v>5288</v>
      </c>
      <c r="P4502" s="1463" t="s">
        <v>2659</v>
      </c>
    </row>
    <row r="4503">
      <c r="A4503" s="1464">
        <v>4807.0</v>
      </c>
      <c r="B4503" s="1463" t="s">
        <v>8302</v>
      </c>
      <c r="C4503" s="1463" t="s">
        <v>8302</v>
      </c>
      <c r="D4503" s="1469">
        <v>45503.0</v>
      </c>
      <c r="E4503" s="1470" t="s">
        <v>8303</v>
      </c>
      <c r="F4503" s="1471">
        <v>8.90054965E8</v>
      </c>
      <c r="G4503" s="1471">
        <v>8.90054965E8</v>
      </c>
      <c r="H4503" s="1472" t="b">
        <v>1</v>
      </c>
      <c r="I4503" s="1468" t="s">
        <v>76</v>
      </c>
      <c r="J4503" s="1472" t="b">
        <v>1</v>
      </c>
      <c r="K4503" s="1468" t="s">
        <v>1204</v>
      </c>
      <c r="L4503" s="1471">
        <v>6.6839565594E10</v>
      </c>
      <c r="M4503" s="1463" t="s">
        <v>2432</v>
      </c>
      <c r="N4503" s="1474"/>
      <c r="O4503" s="1463" t="s">
        <v>5192</v>
      </c>
      <c r="P4503" s="1463" t="s">
        <v>5526</v>
      </c>
    </row>
    <row r="4504" hidden="1">
      <c r="A4504" s="1464">
        <v>4809.0</v>
      </c>
      <c r="B4504" s="1463" t="s">
        <v>21253</v>
      </c>
      <c r="C4504" s="1463" t="s">
        <v>21254</v>
      </c>
      <c r="D4504" s="1469">
        <v>45509.0</v>
      </c>
      <c r="E4504" s="1470" t="s">
        <v>21255</v>
      </c>
      <c r="F4504" s="1471">
        <v>8.42036679E8</v>
      </c>
      <c r="G4504" s="1471">
        <v>8.42036679E8</v>
      </c>
      <c r="H4504" s="1472" t="b">
        <v>0</v>
      </c>
      <c r="I4504" s="1468" t="s">
        <v>76</v>
      </c>
      <c r="J4504" s="1472" t="b">
        <v>0</v>
      </c>
      <c r="K4504" s="1468" t="s">
        <v>4929</v>
      </c>
      <c r="L4504" s="1475">
        <v>6.69232E15</v>
      </c>
      <c r="M4504" s="1463" t="s">
        <v>2476</v>
      </c>
      <c r="N4504" s="1463" t="s">
        <v>5633</v>
      </c>
      <c r="O4504" s="1463" t="s">
        <v>21256</v>
      </c>
      <c r="P4504" s="1463" t="s">
        <v>5160</v>
      </c>
    </row>
    <row r="4505" hidden="1">
      <c r="A4505" s="1464">
        <v>4810.0</v>
      </c>
      <c r="B4505" s="1463" t="s">
        <v>21257</v>
      </c>
      <c r="C4505" s="1463" t="s">
        <v>21258</v>
      </c>
      <c r="D4505" s="1469">
        <v>45503.0</v>
      </c>
      <c r="E4505" s="1470" t="s">
        <v>21259</v>
      </c>
      <c r="F4505" s="1471">
        <v>6.31986396E8</v>
      </c>
      <c r="G4505" s="1471">
        <v>6.31986396E8</v>
      </c>
      <c r="H4505" s="1472" t="b">
        <v>0</v>
      </c>
      <c r="I4505" s="1468" t="s">
        <v>76</v>
      </c>
      <c r="J4505" s="1472" t="b">
        <v>0</v>
      </c>
      <c r="K4505" s="1468" t="s">
        <v>4929</v>
      </c>
      <c r="L4505" s="1475">
        <v>6.69232E15</v>
      </c>
      <c r="M4505" s="1463" t="s">
        <v>2464</v>
      </c>
      <c r="N4505" s="1463" t="s">
        <v>5422</v>
      </c>
      <c r="O4505" s="1463" t="s">
        <v>4945</v>
      </c>
      <c r="P4505" s="1463" t="s">
        <v>2464</v>
      </c>
    </row>
    <row r="4506" hidden="1">
      <c r="A4506" s="1464">
        <v>4820.0</v>
      </c>
      <c r="B4506" s="1463" t="s">
        <v>21260</v>
      </c>
      <c r="C4506" s="1463" t="s">
        <v>21261</v>
      </c>
      <c r="D4506" s="1469">
        <v>45504.0</v>
      </c>
      <c r="E4506" s="1470" t="s">
        <v>21262</v>
      </c>
      <c r="F4506" s="1471">
        <v>8.36067969E8</v>
      </c>
      <c r="G4506" s="1471">
        <v>8.36067969E8</v>
      </c>
      <c r="H4506" s="1472" t="b">
        <v>0</v>
      </c>
      <c r="I4506" s="1468" t="s">
        <v>76</v>
      </c>
      <c r="J4506" s="1472" t="b">
        <v>0</v>
      </c>
      <c r="K4506" s="1468" t="s">
        <v>1204</v>
      </c>
      <c r="L4506" s="1471">
        <v>6.6839565594E10</v>
      </c>
      <c r="M4506" s="1463" t="s">
        <v>3363</v>
      </c>
      <c r="N4506" s="1463" t="s">
        <v>5113</v>
      </c>
      <c r="O4506" s="1463" t="s">
        <v>5113</v>
      </c>
      <c r="P4506" s="1463" t="s">
        <v>21263</v>
      </c>
    </row>
    <row r="4507" hidden="1">
      <c r="A4507" s="1464">
        <v>4821.0</v>
      </c>
      <c r="B4507" s="1463" t="s">
        <v>21264</v>
      </c>
      <c r="C4507" s="1463" t="s">
        <v>21264</v>
      </c>
      <c r="D4507" s="1469">
        <v>45503.0</v>
      </c>
      <c r="E4507" s="1470" t="s">
        <v>21265</v>
      </c>
      <c r="F4507" s="1471">
        <v>6.628848886E9</v>
      </c>
      <c r="G4507" s="1471">
        <v>6.628848886E9</v>
      </c>
      <c r="H4507" s="1472" t="b">
        <v>0</v>
      </c>
      <c r="I4507" s="1468" t="s">
        <v>76</v>
      </c>
      <c r="J4507" s="1472" t="b">
        <v>1</v>
      </c>
      <c r="K4507" s="1473"/>
      <c r="L4507" s="1473"/>
      <c r="M4507" s="1463" t="s">
        <v>5610</v>
      </c>
      <c r="N4507" s="1474"/>
      <c r="O4507" s="1474"/>
      <c r="P4507" s="1463" t="s">
        <v>5610</v>
      </c>
    </row>
    <row r="4508" hidden="1">
      <c r="A4508" s="1464">
        <v>4822.0</v>
      </c>
      <c r="B4508" s="1463" t="s">
        <v>8305</v>
      </c>
      <c r="C4508" s="1463" t="s">
        <v>8306</v>
      </c>
      <c r="D4508" s="1469">
        <v>45504.0</v>
      </c>
      <c r="E4508" s="1470" t="s">
        <v>8307</v>
      </c>
      <c r="F4508" s="1471">
        <v>9.71781378E8</v>
      </c>
      <c r="G4508" s="1471">
        <v>9.71781378E8</v>
      </c>
      <c r="H4508" s="1472" t="b">
        <v>0</v>
      </c>
      <c r="I4508" s="1468" t="s">
        <v>76</v>
      </c>
      <c r="J4508" s="1472" t="b">
        <v>0</v>
      </c>
      <c r="K4508" s="1468" t="s">
        <v>4936</v>
      </c>
      <c r="L4508" s="1471">
        <v>6.6909921784E10</v>
      </c>
      <c r="M4508" s="1463" t="s">
        <v>2426</v>
      </c>
      <c r="N4508" s="1463" t="s">
        <v>5164</v>
      </c>
      <c r="O4508" s="1463" t="s">
        <v>5061</v>
      </c>
      <c r="P4508" s="1463" t="s">
        <v>5950</v>
      </c>
    </row>
    <row r="4509">
      <c r="A4509" s="1464">
        <v>4823.0</v>
      </c>
      <c r="B4509" s="1463" t="s">
        <v>8310</v>
      </c>
      <c r="C4509" s="1463" t="s">
        <v>8311</v>
      </c>
      <c r="D4509" s="1469">
        <v>45504.0</v>
      </c>
      <c r="E4509" s="1470" t="s">
        <v>8312</v>
      </c>
      <c r="F4509" s="1471">
        <v>9.26656664E8</v>
      </c>
      <c r="G4509" s="1471">
        <v>9.26656664E8</v>
      </c>
      <c r="H4509" s="1472" t="b">
        <v>1</v>
      </c>
      <c r="I4509" s="1468" t="s">
        <v>76</v>
      </c>
      <c r="J4509" s="1472" t="b">
        <v>1</v>
      </c>
      <c r="K4509" s="1468" t="s">
        <v>1204</v>
      </c>
      <c r="L4509" s="1471">
        <v>6.6839565594E10</v>
      </c>
      <c r="M4509" s="1463" t="s">
        <v>2437</v>
      </c>
      <c r="N4509" s="1463" t="s">
        <v>5098</v>
      </c>
      <c r="O4509" s="1463" t="s">
        <v>3864</v>
      </c>
      <c r="P4509" s="1463" t="s">
        <v>6462</v>
      </c>
    </row>
    <row r="4510" hidden="1">
      <c r="A4510" s="1464">
        <v>4824.0</v>
      </c>
      <c r="B4510" s="1463" t="s">
        <v>21266</v>
      </c>
      <c r="C4510" s="1463" t="s">
        <v>21267</v>
      </c>
      <c r="D4510" s="1469">
        <v>45503.0</v>
      </c>
      <c r="E4510" s="1470" t="s">
        <v>21268</v>
      </c>
      <c r="F4510" s="1475">
        <v>6.60925E11</v>
      </c>
      <c r="G4510" s="1475">
        <v>6.60925E11</v>
      </c>
      <c r="H4510" s="1472" t="b">
        <v>0</v>
      </c>
      <c r="I4510" s="1468" t="s">
        <v>76</v>
      </c>
      <c r="J4510" s="1472" t="b">
        <v>1</v>
      </c>
      <c r="K4510" s="1473"/>
      <c r="L4510" s="1473"/>
      <c r="M4510" s="1463" t="s">
        <v>2464</v>
      </c>
      <c r="N4510" s="1474"/>
      <c r="O4510" s="1474"/>
      <c r="P4510" s="1463" t="s">
        <v>2464</v>
      </c>
    </row>
    <row r="4511">
      <c r="A4511" s="1464">
        <v>4825.0</v>
      </c>
      <c r="B4511" s="1463" t="s">
        <v>8315</v>
      </c>
      <c r="C4511" s="1463" t="s">
        <v>8316</v>
      </c>
      <c r="D4511" s="1469">
        <v>45504.0</v>
      </c>
      <c r="E4511" s="1470" t="s">
        <v>8317</v>
      </c>
      <c r="F4511" s="1471">
        <v>9.84564695E8</v>
      </c>
      <c r="G4511" s="1471">
        <v>9.84564695E8</v>
      </c>
      <c r="H4511" s="1472" t="b">
        <v>1</v>
      </c>
      <c r="I4511" s="1468" t="s">
        <v>76</v>
      </c>
      <c r="J4511" s="1472" t="b">
        <v>1</v>
      </c>
      <c r="K4511" s="1468" t="s">
        <v>1204</v>
      </c>
      <c r="L4511" s="1471">
        <v>6.6839565594E10</v>
      </c>
      <c r="M4511" s="1463" t="s">
        <v>2432</v>
      </c>
      <c r="N4511" s="1474"/>
      <c r="O4511" s="1463" t="s">
        <v>4998</v>
      </c>
      <c r="P4511" s="1463" t="s">
        <v>2432</v>
      </c>
    </row>
    <row r="4512">
      <c r="A4512" s="1464">
        <v>4826.0</v>
      </c>
      <c r="B4512" s="1463" t="s">
        <v>8318</v>
      </c>
      <c r="C4512" s="1463" t="s">
        <v>8319</v>
      </c>
      <c r="D4512" s="1469">
        <v>45504.0</v>
      </c>
      <c r="E4512" s="1470" t="s">
        <v>8320</v>
      </c>
      <c r="F4512" s="1471">
        <v>9.84564695E8</v>
      </c>
      <c r="G4512" s="1471">
        <v>9.84564695E8</v>
      </c>
      <c r="H4512" s="1472" t="b">
        <v>1</v>
      </c>
      <c r="I4512" s="1468" t="s">
        <v>76</v>
      </c>
      <c r="J4512" s="1472" t="b">
        <v>1</v>
      </c>
      <c r="K4512" s="1468" t="s">
        <v>1204</v>
      </c>
      <c r="L4512" s="1471">
        <v>6.6839565594E10</v>
      </c>
      <c r="M4512" s="1463" t="s">
        <v>3363</v>
      </c>
      <c r="N4512" s="1463" t="s">
        <v>5229</v>
      </c>
      <c r="O4512" s="1463" t="s">
        <v>5229</v>
      </c>
      <c r="P4512" s="1463" t="s">
        <v>3363</v>
      </c>
    </row>
    <row r="4513">
      <c r="A4513" s="1464">
        <v>4827.0</v>
      </c>
      <c r="B4513" s="1463" t="s">
        <v>8321</v>
      </c>
      <c r="C4513" s="1463" t="s">
        <v>8322</v>
      </c>
      <c r="D4513" s="1469">
        <v>45504.0</v>
      </c>
      <c r="E4513" s="1470" t="s">
        <v>8323</v>
      </c>
      <c r="F4513" s="1471">
        <v>8.53525553E8</v>
      </c>
      <c r="G4513" s="1471">
        <v>8.53525553E8</v>
      </c>
      <c r="H4513" s="1472" t="b">
        <v>1</v>
      </c>
      <c r="I4513" s="1468" t="s">
        <v>76</v>
      </c>
      <c r="J4513" s="1472" t="b">
        <v>1</v>
      </c>
      <c r="K4513" s="1468" t="s">
        <v>1204</v>
      </c>
      <c r="L4513" s="1471">
        <v>6.6839565594E10</v>
      </c>
      <c r="M4513" s="1463" t="s">
        <v>2464</v>
      </c>
      <c r="N4513" s="1463" t="s">
        <v>5479</v>
      </c>
      <c r="O4513" s="1463" t="s">
        <v>4945</v>
      </c>
      <c r="P4513" s="1463" t="s">
        <v>7437</v>
      </c>
    </row>
    <row r="4514" hidden="1">
      <c r="A4514" s="1464">
        <v>4828.0</v>
      </c>
      <c r="B4514" s="1463" t="s">
        <v>8325</v>
      </c>
      <c r="C4514" s="1463" t="s">
        <v>8326</v>
      </c>
      <c r="D4514" s="1469">
        <v>45504.0</v>
      </c>
      <c r="E4514" s="1470" t="s">
        <v>8327</v>
      </c>
      <c r="F4514" s="1471">
        <v>9.24434598E8</v>
      </c>
      <c r="G4514" s="1471">
        <v>9.24434598E8</v>
      </c>
      <c r="H4514" s="1472" t="b">
        <v>0</v>
      </c>
      <c r="I4514" s="1468" t="s">
        <v>76</v>
      </c>
      <c r="J4514" s="1472" t="b">
        <v>0</v>
      </c>
      <c r="K4514" s="1468" t="s">
        <v>1204</v>
      </c>
      <c r="L4514" s="1471">
        <v>6.6839565594E10</v>
      </c>
      <c r="M4514" s="1463" t="s">
        <v>2464</v>
      </c>
      <c r="N4514" s="1463" t="s">
        <v>5398</v>
      </c>
      <c r="O4514" s="1463" t="s">
        <v>5093</v>
      </c>
      <c r="P4514" s="1463" t="s">
        <v>5881</v>
      </c>
    </row>
    <row r="4515">
      <c r="A4515" s="1464">
        <v>4829.0</v>
      </c>
      <c r="B4515" s="1463" t="s">
        <v>8328</v>
      </c>
      <c r="C4515" s="1463" t="s">
        <v>8329</v>
      </c>
      <c r="D4515" s="1469">
        <v>45504.0</v>
      </c>
      <c r="E4515" s="1470" t="s">
        <v>8330</v>
      </c>
      <c r="F4515" s="1471">
        <v>8.16565551E8</v>
      </c>
      <c r="G4515" s="1471">
        <v>8.16565551E8</v>
      </c>
      <c r="H4515" s="1472" t="b">
        <v>1</v>
      </c>
      <c r="I4515" s="1468" t="s">
        <v>76</v>
      </c>
      <c r="J4515" s="1472" t="b">
        <v>1</v>
      </c>
      <c r="K4515" s="1468" t="s">
        <v>1204</v>
      </c>
      <c r="L4515" s="1471">
        <v>6.6839565594E10</v>
      </c>
      <c r="M4515" s="1463" t="s">
        <v>2937</v>
      </c>
      <c r="N4515" s="1463" t="s">
        <v>4986</v>
      </c>
      <c r="O4515" s="1474"/>
      <c r="P4515" s="1463" t="s">
        <v>7447</v>
      </c>
    </row>
    <row r="4516" hidden="1">
      <c r="A4516" s="1464">
        <v>4830.0</v>
      </c>
      <c r="B4516" s="1463" t="s">
        <v>21269</v>
      </c>
      <c r="C4516" s="1463" t="s">
        <v>21270</v>
      </c>
      <c r="D4516" s="1469">
        <v>45509.0</v>
      </c>
      <c r="E4516" s="1470" t="s">
        <v>21271</v>
      </c>
      <c r="F4516" s="1471">
        <v>8.06949594E8</v>
      </c>
      <c r="G4516" s="1471">
        <v>8.06949594E8</v>
      </c>
      <c r="H4516" s="1472" t="b">
        <v>0</v>
      </c>
      <c r="I4516" s="1468" t="s">
        <v>76</v>
      </c>
      <c r="J4516" s="1472" t="b">
        <v>1</v>
      </c>
      <c r="K4516" s="1468" t="s">
        <v>1077</v>
      </c>
      <c r="L4516" s="1471">
        <v>6.6618258585E10</v>
      </c>
      <c r="M4516" s="1463" t="s">
        <v>2426</v>
      </c>
      <c r="N4516" s="1463" t="s">
        <v>4990</v>
      </c>
      <c r="O4516" s="1463" t="s">
        <v>4990</v>
      </c>
      <c r="P4516" s="1463" t="s">
        <v>21272</v>
      </c>
    </row>
    <row r="4517">
      <c r="A4517" s="1464">
        <v>4831.0</v>
      </c>
      <c r="B4517" s="1463" t="s">
        <v>8331</v>
      </c>
      <c r="C4517" s="1463" t="s">
        <v>8332</v>
      </c>
      <c r="D4517" s="1469">
        <v>45523.0</v>
      </c>
      <c r="E4517" s="1470" t="s">
        <v>8333</v>
      </c>
      <c r="F4517" s="1471">
        <v>2.0783958E7</v>
      </c>
      <c r="G4517" s="1471">
        <v>2.0783958E7</v>
      </c>
      <c r="H4517" s="1472" t="b">
        <v>1</v>
      </c>
      <c r="I4517" s="1468" t="s">
        <v>76</v>
      </c>
      <c r="J4517" s="1472" t="b">
        <v>1</v>
      </c>
      <c r="K4517" s="1468" t="s">
        <v>4929</v>
      </c>
      <c r="L4517" s="1475">
        <v>6.69232E15</v>
      </c>
      <c r="M4517" s="1463" t="s">
        <v>2464</v>
      </c>
      <c r="N4517" s="1463" t="s">
        <v>5229</v>
      </c>
      <c r="O4517" s="1463" t="s">
        <v>5229</v>
      </c>
      <c r="P4517" s="1463" t="s">
        <v>2464</v>
      </c>
    </row>
    <row r="4518">
      <c r="A4518" s="1464">
        <v>4832.0</v>
      </c>
      <c r="B4518" s="1463" t="s">
        <v>8335</v>
      </c>
      <c r="C4518" s="1463" t="s">
        <v>8335</v>
      </c>
      <c r="D4518" s="1469">
        <v>45507.0</v>
      </c>
      <c r="E4518" s="1470" t="s">
        <v>8336</v>
      </c>
      <c r="F4518" s="1471">
        <v>6.34465641E8</v>
      </c>
      <c r="G4518" s="1471">
        <v>6.34465641E8</v>
      </c>
      <c r="H4518" s="1472" t="b">
        <v>1</v>
      </c>
      <c r="I4518" s="1468" t="s">
        <v>76</v>
      </c>
      <c r="J4518" s="1472" t="b">
        <v>1</v>
      </c>
      <c r="K4518" s="1468" t="s">
        <v>1204</v>
      </c>
      <c r="L4518" s="1471">
        <v>6.6839565594E10</v>
      </c>
      <c r="M4518" s="1463" t="s">
        <v>2464</v>
      </c>
      <c r="N4518" s="1474"/>
      <c r="O4518" s="1463" t="s">
        <v>4945</v>
      </c>
      <c r="P4518" s="1463" t="s">
        <v>7453</v>
      </c>
    </row>
    <row r="4519">
      <c r="A4519" s="1464">
        <v>4833.0</v>
      </c>
      <c r="B4519" s="1463" t="s">
        <v>8337</v>
      </c>
      <c r="C4519" s="1463" t="s">
        <v>8337</v>
      </c>
      <c r="D4519" s="1469">
        <v>45511.0</v>
      </c>
      <c r="E4519" s="1470" t="s">
        <v>8338</v>
      </c>
      <c r="F4519" s="1471">
        <v>9.92514946E8</v>
      </c>
      <c r="G4519" s="1471">
        <v>9.92514946E8</v>
      </c>
      <c r="H4519" s="1472" t="b">
        <v>1</v>
      </c>
      <c r="I4519" s="1468" t="s">
        <v>76</v>
      </c>
      <c r="J4519" s="1472" t="b">
        <v>1</v>
      </c>
      <c r="K4519" s="1468" t="s">
        <v>4936</v>
      </c>
      <c r="L4519" s="1471">
        <v>6.6909921784E10</v>
      </c>
      <c r="M4519" s="1463" t="s">
        <v>2464</v>
      </c>
      <c r="N4519" s="1474"/>
      <c r="O4519" s="1463" t="s">
        <v>5235</v>
      </c>
      <c r="P4519" s="1463" t="s">
        <v>7453</v>
      </c>
    </row>
    <row r="4520">
      <c r="A4520" s="1464">
        <v>4834.0</v>
      </c>
      <c r="B4520" s="1463" t="s">
        <v>8340</v>
      </c>
      <c r="C4520" s="1463" t="s">
        <v>8340</v>
      </c>
      <c r="D4520" s="1469">
        <v>45511.0</v>
      </c>
      <c r="E4520" s="1470" t="s">
        <v>8341</v>
      </c>
      <c r="F4520" s="1471">
        <v>6.40619556E8</v>
      </c>
      <c r="G4520" s="1471">
        <v>6.40619556E8</v>
      </c>
      <c r="H4520" s="1472" t="b">
        <v>1</v>
      </c>
      <c r="I4520" s="1468" t="s">
        <v>76</v>
      </c>
      <c r="J4520" s="1472" t="b">
        <v>1</v>
      </c>
      <c r="K4520" s="1468" t="s">
        <v>4929</v>
      </c>
      <c r="L4520" s="1475">
        <v>6.69232E15</v>
      </c>
      <c r="M4520" s="1463" t="s">
        <v>2464</v>
      </c>
      <c r="N4520" s="1463" t="s">
        <v>5415</v>
      </c>
      <c r="O4520" s="1463" t="s">
        <v>3864</v>
      </c>
      <c r="P4520" s="1463" t="s">
        <v>8342</v>
      </c>
    </row>
    <row r="4521" hidden="1">
      <c r="A4521" s="1464">
        <v>4835.0</v>
      </c>
      <c r="B4521" s="1463" t="s">
        <v>21273</v>
      </c>
      <c r="C4521" s="1463" t="s">
        <v>21274</v>
      </c>
      <c r="D4521" s="1469">
        <v>45509.0</v>
      </c>
      <c r="E4521" s="1470" t="s">
        <v>21275</v>
      </c>
      <c r="F4521" s="1471">
        <v>2.4095816E7</v>
      </c>
      <c r="G4521" s="1471">
        <v>2.4095816E7</v>
      </c>
      <c r="H4521" s="1472" t="b">
        <v>0</v>
      </c>
      <c r="I4521" s="1468" t="s">
        <v>76</v>
      </c>
      <c r="J4521" s="1472" t="b">
        <v>0</v>
      </c>
      <c r="K4521" s="1468" t="s">
        <v>1077</v>
      </c>
      <c r="L4521" s="1471">
        <v>6.6618258585E10</v>
      </c>
      <c r="M4521" s="1463" t="s">
        <v>2464</v>
      </c>
      <c r="N4521" s="1463" t="s">
        <v>5182</v>
      </c>
      <c r="O4521" s="1463" t="s">
        <v>3864</v>
      </c>
      <c r="P4521" s="1463" t="s">
        <v>2464</v>
      </c>
    </row>
    <row r="4522">
      <c r="A4522" s="1464">
        <v>4836.0</v>
      </c>
      <c r="B4522" s="1463" t="s">
        <v>8343</v>
      </c>
      <c r="C4522" s="1463" t="s">
        <v>8343</v>
      </c>
      <c r="D4522" s="1469">
        <v>45524.0</v>
      </c>
      <c r="E4522" s="1470" t="s">
        <v>8344</v>
      </c>
      <c r="F4522" s="1471">
        <v>9.56976784E8</v>
      </c>
      <c r="G4522" s="1471">
        <v>9.56976784E8</v>
      </c>
      <c r="H4522" s="1472" t="b">
        <v>1</v>
      </c>
      <c r="I4522" s="1468" t="s">
        <v>76</v>
      </c>
      <c r="J4522" s="1472" t="b">
        <v>1</v>
      </c>
      <c r="K4522" s="1468" t="s">
        <v>4936</v>
      </c>
      <c r="L4522" s="1471">
        <v>6.6909921784E10</v>
      </c>
      <c r="M4522" s="1463" t="s">
        <v>2464</v>
      </c>
      <c r="N4522" s="1474"/>
      <c r="O4522" s="1463" t="s">
        <v>5213</v>
      </c>
      <c r="P4522" s="1463" t="s">
        <v>7453</v>
      </c>
    </row>
    <row r="4523" hidden="1">
      <c r="A4523" s="1464">
        <v>4837.0</v>
      </c>
      <c r="B4523" s="1463" t="s">
        <v>21276</v>
      </c>
      <c r="C4523" s="1463" t="s">
        <v>21277</v>
      </c>
      <c r="D4523" s="1469">
        <v>45510.0</v>
      </c>
      <c r="E4523" s="1470" t="s">
        <v>21278</v>
      </c>
      <c r="F4523" s="1471">
        <v>8.7687898E8</v>
      </c>
      <c r="G4523" s="1471">
        <v>8.7687898E8</v>
      </c>
      <c r="H4523" s="1472" t="b">
        <v>0</v>
      </c>
      <c r="I4523" s="1468" t="s">
        <v>76</v>
      </c>
      <c r="J4523" s="1472" t="b">
        <v>0</v>
      </c>
      <c r="K4523" s="1468" t="s">
        <v>8896</v>
      </c>
      <c r="L4523" s="1471">
        <v>6.6812691605E10</v>
      </c>
      <c r="M4523" s="1463" t="s">
        <v>2426</v>
      </c>
      <c r="N4523" s="1463" t="s">
        <v>6056</v>
      </c>
      <c r="O4523" s="1463" t="s">
        <v>5933</v>
      </c>
      <c r="P4523" s="1463" t="s">
        <v>5402</v>
      </c>
    </row>
    <row r="4524">
      <c r="A4524" s="1464">
        <v>4838.0</v>
      </c>
      <c r="B4524" s="1463" t="s">
        <v>8345</v>
      </c>
      <c r="C4524" s="1463" t="s">
        <v>8346</v>
      </c>
      <c r="D4524" s="1469">
        <v>45520.0</v>
      </c>
      <c r="E4524" s="1470" t="s">
        <v>8347</v>
      </c>
      <c r="F4524" s="1471">
        <v>6.32207555E8</v>
      </c>
      <c r="G4524" s="1471">
        <v>6.32207555E8</v>
      </c>
      <c r="H4524" s="1472" t="b">
        <v>1</v>
      </c>
      <c r="I4524" s="1468" t="s">
        <v>76</v>
      </c>
      <c r="J4524" s="1472" t="b">
        <v>1</v>
      </c>
      <c r="K4524" s="1468" t="s">
        <v>8348</v>
      </c>
      <c r="L4524" s="1471">
        <v>6.6829721537E10</v>
      </c>
      <c r="M4524" s="1463" t="s">
        <v>2536</v>
      </c>
      <c r="N4524" s="1463" t="s">
        <v>4937</v>
      </c>
      <c r="O4524" s="1463" t="s">
        <v>4931</v>
      </c>
      <c r="P4524" s="1463" t="s">
        <v>7462</v>
      </c>
    </row>
    <row r="4525">
      <c r="A4525" s="1464">
        <v>4839.0</v>
      </c>
      <c r="B4525" s="1463" t="s">
        <v>8349</v>
      </c>
      <c r="C4525" s="1463" t="s">
        <v>8350</v>
      </c>
      <c r="D4525" s="1469">
        <v>45515.0</v>
      </c>
      <c r="E4525" s="1470" t="s">
        <v>8351</v>
      </c>
      <c r="F4525" s="1471">
        <v>9.09845968E8</v>
      </c>
      <c r="G4525" s="1471">
        <v>9.09845968E8</v>
      </c>
      <c r="H4525" s="1472" t="b">
        <v>1</v>
      </c>
      <c r="I4525" s="1468" t="s">
        <v>76</v>
      </c>
      <c r="J4525" s="1472" t="b">
        <v>1</v>
      </c>
      <c r="K4525" s="1468" t="s">
        <v>4936</v>
      </c>
      <c r="L4525" s="1471">
        <v>6.6909921784E10</v>
      </c>
      <c r="M4525" s="1463" t="s">
        <v>2432</v>
      </c>
      <c r="N4525" s="1463" t="s">
        <v>5006</v>
      </c>
      <c r="O4525" s="1463" t="s">
        <v>4931</v>
      </c>
      <c r="P4525" s="1463" t="s">
        <v>2432</v>
      </c>
    </row>
    <row r="4526">
      <c r="A4526" s="1464">
        <v>4840.0</v>
      </c>
      <c r="B4526" s="1463" t="s">
        <v>8352</v>
      </c>
      <c r="C4526" s="1463" t="s">
        <v>8353</v>
      </c>
      <c r="D4526" s="1469">
        <v>45511.0</v>
      </c>
      <c r="E4526" s="1470" t="s">
        <v>8354</v>
      </c>
      <c r="F4526" s="1471">
        <v>8.22812588E8</v>
      </c>
      <c r="G4526" s="1471">
        <v>8.22812588E8</v>
      </c>
      <c r="H4526" s="1472" t="b">
        <v>1</v>
      </c>
      <c r="I4526" s="1468" t="s">
        <v>76</v>
      </c>
      <c r="J4526" s="1472" t="b">
        <v>1</v>
      </c>
      <c r="K4526" s="1468" t="s">
        <v>4936</v>
      </c>
      <c r="L4526" s="1471">
        <v>6.6909921784E10</v>
      </c>
      <c r="M4526" s="1463" t="s">
        <v>2432</v>
      </c>
      <c r="N4526" s="1463" t="s">
        <v>6125</v>
      </c>
      <c r="O4526" s="1463" t="s">
        <v>6125</v>
      </c>
      <c r="P4526" s="1463" t="s">
        <v>7468</v>
      </c>
    </row>
    <row r="4527">
      <c r="A4527" s="1464">
        <v>4841.0</v>
      </c>
      <c r="B4527" s="1463" t="s">
        <v>8355</v>
      </c>
      <c r="C4527" s="1463" t="s">
        <v>8355</v>
      </c>
      <c r="D4527" s="1469">
        <v>45513.0</v>
      </c>
      <c r="E4527" s="1470" t="s">
        <v>8356</v>
      </c>
      <c r="F4527" s="1471">
        <v>9.87959542E8</v>
      </c>
      <c r="G4527" s="1471">
        <v>9.87959542E8</v>
      </c>
      <c r="H4527" s="1472" t="b">
        <v>1</v>
      </c>
      <c r="I4527" s="1468" t="s">
        <v>76</v>
      </c>
      <c r="J4527" s="1472" t="b">
        <v>1</v>
      </c>
      <c r="K4527" s="1468" t="s">
        <v>4936</v>
      </c>
      <c r="L4527" s="1471">
        <v>6.6909921784E10</v>
      </c>
      <c r="M4527" s="1463" t="s">
        <v>2461</v>
      </c>
      <c r="N4527" s="1463" t="s">
        <v>5006</v>
      </c>
      <c r="O4527" s="1463" t="s">
        <v>4954</v>
      </c>
      <c r="P4527" s="1463" t="s">
        <v>7471</v>
      </c>
    </row>
    <row r="4528">
      <c r="A4528" s="1464">
        <v>4842.0</v>
      </c>
      <c r="B4528" s="1463" t="s">
        <v>8357</v>
      </c>
      <c r="C4528" s="1463" t="s">
        <v>8358</v>
      </c>
      <c r="D4528" s="1469">
        <v>45512.0</v>
      </c>
      <c r="E4528" s="1470" t="s">
        <v>8359</v>
      </c>
      <c r="F4528" s="1471">
        <v>9.87973554E8</v>
      </c>
      <c r="G4528" s="1471">
        <v>9.87973554E8</v>
      </c>
      <c r="H4528" s="1472" t="b">
        <v>1</v>
      </c>
      <c r="I4528" s="1468" t="s">
        <v>76</v>
      </c>
      <c r="J4528" s="1472" t="b">
        <v>1</v>
      </c>
      <c r="K4528" s="1468" t="s">
        <v>4929</v>
      </c>
      <c r="L4528" s="1475">
        <v>6.69232E15</v>
      </c>
      <c r="M4528" s="1463" t="s">
        <v>4317</v>
      </c>
      <c r="N4528" s="1474"/>
      <c r="O4528" s="1463" t="s">
        <v>4931</v>
      </c>
      <c r="P4528" s="1463" t="s">
        <v>6387</v>
      </c>
    </row>
    <row r="4529">
      <c r="A4529" s="1464">
        <v>4843.0</v>
      </c>
      <c r="B4529" s="1463" t="s">
        <v>8360</v>
      </c>
      <c r="C4529" s="1463" t="s">
        <v>8361</v>
      </c>
      <c r="D4529" s="1469">
        <v>45512.0</v>
      </c>
      <c r="E4529" s="1470" t="s">
        <v>8362</v>
      </c>
      <c r="F4529" s="1471">
        <v>6.59828717E8</v>
      </c>
      <c r="G4529" s="1471">
        <v>6.59828717E8</v>
      </c>
      <c r="H4529" s="1472" t="b">
        <v>1</v>
      </c>
      <c r="I4529" s="1468" t="s">
        <v>76</v>
      </c>
      <c r="J4529" s="1472" t="b">
        <v>1</v>
      </c>
      <c r="K4529" s="1468" t="s">
        <v>1204</v>
      </c>
      <c r="L4529" s="1471">
        <v>6.6839565594E10</v>
      </c>
      <c r="M4529" s="1463" t="s">
        <v>4317</v>
      </c>
      <c r="N4529" s="1463" t="s">
        <v>5838</v>
      </c>
      <c r="O4529" s="1463" t="s">
        <v>5838</v>
      </c>
      <c r="P4529" s="1463" t="s">
        <v>6387</v>
      </c>
    </row>
    <row r="4530">
      <c r="A4530" s="1464">
        <v>4844.0</v>
      </c>
      <c r="B4530" s="1463" t="s">
        <v>8363</v>
      </c>
      <c r="C4530" s="1463" t="s">
        <v>8364</v>
      </c>
      <c r="D4530" s="1469">
        <v>45512.0</v>
      </c>
      <c r="E4530" s="1470" t="s">
        <v>8365</v>
      </c>
      <c r="F4530" s="1471">
        <v>6.31968506E8</v>
      </c>
      <c r="G4530" s="1471">
        <v>6.31968506E8</v>
      </c>
      <c r="H4530" s="1472" t="b">
        <v>1</v>
      </c>
      <c r="I4530" s="1468" t="s">
        <v>76</v>
      </c>
      <c r="J4530" s="1472" t="b">
        <v>1</v>
      </c>
      <c r="K4530" s="1468" t="s">
        <v>1204</v>
      </c>
      <c r="L4530" s="1471">
        <v>6.6839565594E10</v>
      </c>
      <c r="M4530" s="1463" t="s">
        <v>4317</v>
      </c>
      <c r="N4530" s="1474"/>
      <c r="O4530" s="1463" t="s">
        <v>5398</v>
      </c>
      <c r="P4530" s="1463" t="s">
        <v>6387</v>
      </c>
    </row>
    <row r="4531">
      <c r="A4531" s="1464">
        <v>4845.0</v>
      </c>
      <c r="B4531" s="1463" t="s">
        <v>8366</v>
      </c>
      <c r="C4531" s="1463" t="s">
        <v>8367</v>
      </c>
      <c r="D4531" s="1469">
        <v>45513.0</v>
      </c>
      <c r="E4531" s="1470" t="s">
        <v>8368</v>
      </c>
      <c r="F4531" s="1471">
        <v>6.25534555E8</v>
      </c>
      <c r="G4531" s="1471">
        <v>6.25534555E8</v>
      </c>
      <c r="H4531" s="1472" t="b">
        <v>1</v>
      </c>
      <c r="I4531" s="1468" t="s">
        <v>76</v>
      </c>
      <c r="J4531" s="1472" t="b">
        <v>1</v>
      </c>
      <c r="K4531" s="1468" t="s">
        <v>4929</v>
      </c>
      <c r="L4531" s="1475">
        <v>6.69232E15</v>
      </c>
      <c r="M4531" s="1463" t="s">
        <v>4317</v>
      </c>
      <c r="N4531" s="1463" t="s">
        <v>5196</v>
      </c>
      <c r="O4531" s="1463" t="s">
        <v>5196</v>
      </c>
      <c r="P4531" s="1463" t="s">
        <v>6387</v>
      </c>
    </row>
    <row r="4532">
      <c r="A4532" s="1464">
        <v>4846.0</v>
      </c>
      <c r="B4532" s="1463" t="s">
        <v>8370</v>
      </c>
      <c r="C4532" s="1463" t="s">
        <v>8371</v>
      </c>
      <c r="D4532" s="1469">
        <v>45513.0</v>
      </c>
      <c r="E4532" s="1470" t="s">
        <v>8372</v>
      </c>
      <c r="F4532" s="1471">
        <v>6.25534555E8</v>
      </c>
      <c r="G4532" s="1471">
        <v>6.25534555E8</v>
      </c>
      <c r="H4532" s="1472" t="b">
        <v>1</v>
      </c>
      <c r="I4532" s="1468" t="s">
        <v>76</v>
      </c>
      <c r="J4532" s="1472" t="b">
        <v>1</v>
      </c>
      <c r="K4532" s="1468" t="s">
        <v>4929</v>
      </c>
      <c r="L4532" s="1475">
        <v>6.69232E15</v>
      </c>
      <c r="M4532" s="1463" t="s">
        <v>2659</v>
      </c>
      <c r="N4532" s="1463" t="s">
        <v>4990</v>
      </c>
      <c r="O4532" s="1463" t="s">
        <v>4990</v>
      </c>
      <c r="P4532" s="1463" t="s">
        <v>6624</v>
      </c>
    </row>
    <row r="4533">
      <c r="A4533" s="1464">
        <v>4847.0</v>
      </c>
      <c r="B4533" s="1463" t="s">
        <v>8373</v>
      </c>
      <c r="C4533" s="1463" t="s">
        <v>8374</v>
      </c>
      <c r="D4533" s="1469">
        <v>45513.0</v>
      </c>
      <c r="E4533" s="1470" t="s">
        <v>8375</v>
      </c>
      <c r="F4533" s="1471">
        <v>6.25534555E8</v>
      </c>
      <c r="G4533" s="1471">
        <v>6.255345555E9</v>
      </c>
      <c r="H4533" s="1472" t="b">
        <v>1</v>
      </c>
      <c r="I4533" s="1468" t="s">
        <v>76</v>
      </c>
      <c r="J4533" s="1472" t="b">
        <v>1</v>
      </c>
      <c r="K4533" s="1468" t="s">
        <v>4936</v>
      </c>
      <c r="L4533" s="1471">
        <v>6.6909921784E10</v>
      </c>
      <c r="M4533" s="1463" t="s">
        <v>2464</v>
      </c>
      <c r="N4533" s="1474"/>
      <c r="O4533" s="1463" t="s">
        <v>4945</v>
      </c>
      <c r="P4533" s="1463" t="s">
        <v>2464</v>
      </c>
    </row>
    <row r="4534">
      <c r="A4534" s="1464">
        <v>4848.0</v>
      </c>
      <c r="B4534" s="1463" t="s">
        <v>8376</v>
      </c>
      <c r="C4534" s="1463" t="s">
        <v>8377</v>
      </c>
      <c r="D4534" s="1469">
        <v>45513.0</v>
      </c>
      <c r="E4534" s="1470" t="s">
        <v>8378</v>
      </c>
      <c r="F4534" s="1471">
        <v>6.25534555E8</v>
      </c>
      <c r="G4534" s="1471">
        <v>6.25534555E8</v>
      </c>
      <c r="H4534" s="1472" t="b">
        <v>1</v>
      </c>
      <c r="I4534" s="1468" t="s">
        <v>76</v>
      </c>
      <c r="J4534" s="1472" t="b">
        <v>1</v>
      </c>
      <c r="K4534" s="1468" t="s">
        <v>4929</v>
      </c>
      <c r="L4534" s="1475">
        <v>6.69232E15</v>
      </c>
      <c r="M4534" s="1463" t="s">
        <v>4317</v>
      </c>
      <c r="N4534" s="1463" t="s">
        <v>4930</v>
      </c>
      <c r="O4534" s="1463" t="s">
        <v>4931</v>
      </c>
      <c r="P4534" s="1463" t="s">
        <v>6387</v>
      </c>
    </row>
    <row r="4535">
      <c r="A4535" s="1464">
        <v>4849.0</v>
      </c>
      <c r="B4535" s="1463" t="s">
        <v>8379</v>
      </c>
      <c r="C4535" s="1463" t="s">
        <v>8380</v>
      </c>
      <c r="D4535" s="1469">
        <v>45514.0</v>
      </c>
      <c r="E4535" s="1470" t="s">
        <v>8381</v>
      </c>
      <c r="F4535" s="1471">
        <v>8.91514E8</v>
      </c>
      <c r="G4535" s="1471">
        <v>8.18994676E8</v>
      </c>
      <c r="H4535" s="1472" t="b">
        <v>1</v>
      </c>
      <c r="I4535" s="1468" t="s">
        <v>76</v>
      </c>
      <c r="J4535" s="1472" t="b">
        <v>1</v>
      </c>
      <c r="K4535" s="1468" t="s">
        <v>4929</v>
      </c>
      <c r="L4535" s="1475">
        <v>6.69232E15</v>
      </c>
      <c r="M4535" s="1463" t="s">
        <v>4317</v>
      </c>
      <c r="N4535" s="1474"/>
      <c r="O4535" s="1463" t="s">
        <v>5061</v>
      </c>
      <c r="P4535" s="1463" t="s">
        <v>6387</v>
      </c>
    </row>
    <row r="4536">
      <c r="A4536" s="1464">
        <v>4850.0</v>
      </c>
      <c r="B4536" s="1463" t="s">
        <v>8382</v>
      </c>
      <c r="C4536" s="1463" t="s">
        <v>8383</v>
      </c>
      <c r="D4536" s="1469">
        <v>45513.0</v>
      </c>
      <c r="E4536" s="1470" t="s">
        <v>8384</v>
      </c>
      <c r="F4536" s="1471">
        <v>2.5853641E7</v>
      </c>
      <c r="G4536" s="1471">
        <v>2.5853641E7</v>
      </c>
      <c r="H4536" s="1472" t="b">
        <v>1</v>
      </c>
      <c r="I4536" s="1468" t="s">
        <v>76</v>
      </c>
      <c r="J4536" s="1472" t="b">
        <v>1</v>
      </c>
      <c r="K4536" s="1468" t="s">
        <v>6729</v>
      </c>
      <c r="L4536" s="1471">
        <v>6.6965469336E10</v>
      </c>
      <c r="M4536" s="1463" t="s">
        <v>2432</v>
      </c>
      <c r="N4536" s="1463" t="s">
        <v>5249</v>
      </c>
      <c r="O4536" s="1463" t="s">
        <v>4931</v>
      </c>
      <c r="P4536" s="1463" t="s">
        <v>2432</v>
      </c>
    </row>
    <row r="4537" hidden="1">
      <c r="A4537" s="1464">
        <v>4851.0</v>
      </c>
      <c r="B4537" s="1463" t="s">
        <v>8385</v>
      </c>
      <c r="C4537" s="1463" t="s">
        <v>8385</v>
      </c>
      <c r="D4537" s="1469">
        <v>45513.0</v>
      </c>
      <c r="E4537" s="1470" t="s">
        <v>8386</v>
      </c>
      <c r="F4537" s="1471">
        <v>6.5115887E8</v>
      </c>
      <c r="G4537" s="1471">
        <v>6.5115887E8</v>
      </c>
      <c r="H4537" s="1472" t="b">
        <v>0</v>
      </c>
      <c r="I4537" s="1468" t="s">
        <v>76</v>
      </c>
      <c r="J4537" s="1472" t="b">
        <v>1</v>
      </c>
      <c r="K4537" s="1468" t="s">
        <v>1077</v>
      </c>
      <c r="L4537" s="1471">
        <v>6.6618258585E10</v>
      </c>
      <c r="M4537" s="1463" t="s">
        <v>2432</v>
      </c>
      <c r="N4537" s="1463" t="s">
        <v>7507</v>
      </c>
      <c r="O4537" s="1463" t="s">
        <v>5510</v>
      </c>
      <c r="P4537" s="1463" t="s">
        <v>4672</v>
      </c>
    </row>
    <row r="4538">
      <c r="A4538" s="1464">
        <v>4852.0</v>
      </c>
      <c r="B4538" s="1463" t="s">
        <v>8387</v>
      </c>
      <c r="C4538" s="1463" t="s">
        <v>8388</v>
      </c>
      <c r="D4538" s="1469">
        <v>45513.0</v>
      </c>
      <c r="E4538" s="1470" t="s">
        <v>8389</v>
      </c>
      <c r="F4538" s="1471">
        <v>8.86628244E8</v>
      </c>
      <c r="G4538" s="1471">
        <v>8.86628244E8</v>
      </c>
      <c r="H4538" s="1472" t="b">
        <v>1</v>
      </c>
      <c r="I4538" s="1468" t="s">
        <v>76</v>
      </c>
      <c r="J4538" s="1472" t="b">
        <v>1</v>
      </c>
      <c r="K4538" s="1468" t="s">
        <v>1204</v>
      </c>
      <c r="L4538" s="1471">
        <v>6.6839565594E10</v>
      </c>
      <c r="M4538" s="1463" t="s">
        <v>2432</v>
      </c>
      <c r="N4538" s="1463" t="s">
        <v>5052</v>
      </c>
      <c r="P4538" s="1463" t="s">
        <v>4672</v>
      </c>
    </row>
    <row r="4539">
      <c r="A4539" s="1464">
        <v>4854.0</v>
      </c>
      <c r="B4539" s="1463" t="s">
        <v>8390</v>
      </c>
      <c r="C4539" s="1463" t="s">
        <v>8391</v>
      </c>
      <c r="D4539" s="1469">
        <v>45513.0</v>
      </c>
      <c r="E4539" s="1470" t="s">
        <v>8392</v>
      </c>
      <c r="F4539" s="1471">
        <v>6.46838539E8</v>
      </c>
      <c r="G4539" s="1471">
        <v>6.46838539E8</v>
      </c>
      <c r="H4539" s="1472" t="b">
        <v>1</v>
      </c>
      <c r="I4539" s="1468" t="s">
        <v>76</v>
      </c>
      <c r="J4539" s="1472" t="b">
        <v>1</v>
      </c>
      <c r="K4539" s="1468" t="s">
        <v>1204</v>
      </c>
      <c r="L4539" s="1471">
        <v>6.6839565594E10</v>
      </c>
      <c r="M4539" s="1463" t="s">
        <v>2464</v>
      </c>
      <c r="N4539" s="1474"/>
      <c r="O4539" s="1463" t="s">
        <v>4931</v>
      </c>
      <c r="P4539" s="1463" t="s">
        <v>7511</v>
      </c>
    </row>
    <row r="4540">
      <c r="A4540" s="1464">
        <v>4855.0</v>
      </c>
      <c r="B4540" s="1463" t="s">
        <v>8393</v>
      </c>
      <c r="C4540" s="1463" t="s">
        <v>8394</v>
      </c>
      <c r="D4540" s="1469">
        <v>45513.0</v>
      </c>
      <c r="E4540" s="1470" t="s">
        <v>8395</v>
      </c>
      <c r="F4540" s="1471">
        <v>8.10465987E8</v>
      </c>
      <c r="G4540" s="1471">
        <v>8.10465987E8</v>
      </c>
      <c r="H4540" s="1472" t="b">
        <v>1</v>
      </c>
      <c r="I4540" s="1468" t="s">
        <v>76</v>
      </c>
      <c r="J4540" s="1472" t="b">
        <v>1</v>
      </c>
      <c r="K4540" s="1468" t="s">
        <v>1204</v>
      </c>
      <c r="L4540" s="1471">
        <v>6.6839565594E10</v>
      </c>
      <c r="M4540" s="1463" t="s">
        <v>2426</v>
      </c>
      <c r="O4540" s="1463" t="s">
        <v>4931</v>
      </c>
      <c r="P4540" s="1463" t="s">
        <v>2426</v>
      </c>
    </row>
    <row r="4541">
      <c r="A4541" s="1464">
        <v>4856.0</v>
      </c>
      <c r="B4541" s="1463" t="s">
        <v>8396</v>
      </c>
      <c r="C4541" s="1463" t="s">
        <v>8397</v>
      </c>
      <c r="D4541" s="1469">
        <v>45514.0</v>
      </c>
      <c r="E4541" s="1470" t="s">
        <v>8398</v>
      </c>
      <c r="F4541" s="1471">
        <v>6.45845847E8</v>
      </c>
      <c r="G4541" s="1471">
        <v>6.45845847E8</v>
      </c>
      <c r="H4541" s="1472" t="b">
        <v>1</v>
      </c>
      <c r="I4541" s="1468" t="s">
        <v>76</v>
      </c>
      <c r="J4541" s="1472" t="b">
        <v>1</v>
      </c>
      <c r="K4541" s="1468" t="s">
        <v>4936</v>
      </c>
      <c r="L4541" s="1471">
        <v>6.6909921784E10</v>
      </c>
      <c r="M4541" s="1463" t="s">
        <v>2715</v>
      </c>
      <c r="N4541" s="1463" t="s">
        <v>5284</v>
      </c>
      <c r="O4541" s="1463" t="s">
        <v>5061</v>
      </c>
      <c r="P4541" s="1463" t="s">
        <v>7518</v>
      </c>
    </row>
    <row r="4542" hidden="1">
      <c r="A4542" s="1464">
        <v>4857.0</v>
      </c>
      <c r="B4542" s="1463" t="s">
        <v>17976</v>
      </c>
      <c r="C4542" s="1463" t="s">
        <v>17976</v>
      </c>
      <c r="D4542" s="1469">
        <v>45516.0</v>
      </c>
      <c r="E4542" s="1470" t="s">
        <v>21279</v>
      </c>
      <c r="F4542" s="1475">
        <v>6.60805E11</v>
      </c>
      <c r="G4542" s="1475">
        <v>6.60805E11</v>
      </c>
      <c r="H4542" s="1472" t="b">
        <v>0</v>
      </c>
      <c r="I4542" s="1468" t="s">
        <v>76</v>
      </c>
      <c r="J4542" s="1472" t="b">
        <v>1</v>
      </c>
      <c r="K4542" s="1473"/>
      <c r="L4542" s="1473"/>
      <c r="M4542" s="1463" t="s">
        <v>2437</v>
      </c>
      <c r="N4542" s="1474"/>
      <c r="O4542" s="1474"/>
      <c r="P4542" s="1463" t="s">
        <v>2437</v>
      </c>
    </row>
    <row r="4543" hidden="1">
      <c r="A4543" s="1464">
        <v>4858.0</v>
      </c>
      <c r="B4543" s="1463" t="s">
        <v>21280</v>
      </c>
      <c r="C4543" s="1463" t="s">
        <v>21281</v>
      </c>
      <c r="D4543" s="1469">
        <v>45517.0</v>
      </c>
      <c r="E4543" s="1470" t="s">
        <v>21282</v>
      </c>
      <c r="F4543" s="1471">
        <v>2.0783999E7</v>
      </c>
      <c r="G4543" s="1471">
        <v>2.0783999E7</v>
      </c>
      <c r="H4543" s="1472" t="b">
        <v>0</v>
      </c>
      <c r="I4543" s="1468" t="s">
        <v>76</v>
      </c>
      <c r="J4543" s="1472" t="b">
        <v>0</v>
      </c>
      <c r="K4543" s="1468" t="s">
        <v>4929</v>
      </c>
      <c r="L4543" s="1475">
        <v>6.69232E15</v>
      </c>
      <c r="M4543" s="1463" t="s">
        <v>2464</v>
      </c>
      <c r="N4543" s="1474"/>
      <c r="O4543" s="1463" t="s">
        <v>4931</v>
      </c>
      <c r="P4543" s="1463" t="s">
        <v>2464</v>
      </c>
    </row>
    <row r="4544" hidden="1">
      <c r="A4544" s="1464">
        <v>4859.0</v>
      </c>
      <c r="B4544" s="1463" t="s">
        <v>21283</v>
      </c>
      <c r="C4544" s="1463" t="s">
        <v>21283</v>
      </c>
      <c r="D4544" s="1469">
        <v>45517.0</v>
      </c>
      <c r="E4544" s="1470" t="s">
        <v>21284</v>
      </c>
      <c r="F4544" s="1471">
        <v>6.56603603E8</v>
      </c>
      <c r="G4544" s="1471">
        <v>6.56603603E8</v>
      </c>
      <c r="H4544" s="1472" t="b">
        <v>0</v>
      </c>
      <c r="I4544" s="1468" t="s">
        <v>76</v>
      </c>
      <c r="J4544" s="1472" t="b">
        <v>1</v>
      </c>
      <c r="K4544" s="1468" t="s">
        <v>5010</v>
      </c>
      <c r="L4544" s="1471">
        <v>6.6836145662E10</v>
      </c>
      <c r="M4544" s="1463" t="s">
        <v>3363</v>
      </c>
      <c r="N4544" s="1474"/>
      <c r="O4544" s="1463" t="s">
        <v>5235</v>
      </c>
      <c r="P4544" s="1463" t="s">
        <v>3363</v>
      </c>
    </row>
    <row r="4545" hidden="1">
      <c r="A4545" s="1464">
        <v>4860.0</v>
      </c>
      <c r="B4545" s="1463" t="s">
        <v>21285</v>
      </c>
      <c r="C4545" s="1463" t="s">
        <v>21286</v>
      </c>
      <c r="D4545" s="1469">
        <v>45518.0</v>
      </c>
      <c r="E4545" s="1470" t="s">
        <v>21287</v>
      </c>
      <c r="F4545" s="1471">
        <v>8.16669636E8</v>
      </c>
      <c r="G4545" s="1471">
        <v>8.16669636E8</v>
      </c>
      <c r="H4545" s="1472" t="b">
        <v>0</v>
      </c>
      <c r="I4545" s="1468" t="s">
        <v>76</v>
      </c>
      <c r="J4545" s="1472" t="b">
        <v>0</v>
      </c>
      <c r="K4545" s="1468" t="s">
        <v>4929</v>
      </c>
      <c r="L4545" s="1475">
        <v>6.69232E15</v>
      </c>
      <c r="M4545" s="1463" t="s">
        <v>2659</v>
      </c>
      <c r="N4545" s="1463" t="s">
        <v>4998</v>
      </c>
      <c r="O4545" s="1463" t="s">
        <v>5192</v>
      </c>
      <c r="P4545" s="1463" t="s">
        <v>2659</v>
      </c>
    </row>
    <row r="4546">
      <c r="A4546" s="1464">
        <v>4861.0</v>
      </c>
      <c r="B4546" s="1463" t="s">
        <v>8399</v>
      </c>
      <c r="C4546" s="1463" t="s">
        <v>8400</v>
      </c>
      <c r="D4546" s="1469">
        <v>45519.0</v>
      </c>
      <c r="E4546" s="1470" t="s">
        <v>8401</v>
      </c>
      <c r="F4546" s="1471">
        <v>9.24578631E8</v>
      </c>
      <c r="G4546" s="1471">
        <v>9.24578631E8</v>
      </c>
      <c r="H4546" s="1472" t="b">
        <v>1</v>
      </c>
      <c r="I4546" s="1468" t="s">
        <v>76</v>
      </c>
      <c r="J4546" s="1472" t="b">
        <v>1</v>
      </c>
      <c r="K4546" s="1468" t="s">
        <v>1077</v>
      </c>
      <c r="L4546" s="1471">
        <v>6.6618258585E10</v>
      </c>
      <c r="M4546" s="1463" t="s">
        <v>2659</v>
      </c>
      <c r="N4546" s="1474"/>
      <c r="O4546" s="1463" t="s">
        <v>5061</v>
      </c>
      <c r="P4546" s="1463" t="s">
        <v>2659</v>
      </c>
    </row>
    <row r="4547" hidden="1">
      <c r="A4547" s="1464">
        <v>4862.0</v>
      </c>
      <c r="B4547" s="1463" t="s">
        <v>21288</v>
      </c>
      <c r="C4547" s="1463" t="s">
        <v>21289</v>
      </c>
      <c r="D4547" s="1469">
        <v>45518.0</v>
      </c>
      <c r="E4547" s="1470" t="s">
        <v>21290</v>
      </c>
      <c r="F4547" s="1471">
        <v>8.04588431E8</v>
      </c>
      <c r="G4547" s="1471">
        <v>8.04588431E8</v>
      </c>
      <c r="H4547" s="1472" t="b">
        <v>0</v>
      </c>
      <c r="I4547" s="1468" t="s">
        <v>263</v>
      </c>
      <c r="J4547" s="1472" t="b">
        <v>0</v>
      </c>
      <c r="K4547" s="1468" t="s">
        <v>4936</v>
      </c>
      <c r="L4547" s="1471">
        <v>6.6909921784E10</v>
      </c>
      <c r="M4547" s="1463" t="s">
        <v>2426</v>
      </c>
      <c r="N4547" s="1463" t="s">
        <v>5065</v>
      </c>
      <c r="O4547" s="1463" t="s">
        <v>5065</v>
      </c>
      <c r="P4547" s="1463" t="s">
        <v>2426</v>
      </c>
    </row>
    <row r="4548">
      <c r="A4548" s="1464">
        <v>4863.0</v>
      </c>
      <c r="B4548" s="1463" t="s">
        <v>8402</v>
      </c>
      <c r="C4548" s="1463" t="s">
        <v>8402</v>
      </c>
      <c r="D4548" s="1469">
        <v>45518.0</v>
      </c>
      <c r="E4548" s="1470" t="s">
        <v>8403</v>
      </c>
      <c r="F4548" s="1471">
        <v>2.001618E7</v>
      </c>
      <c r="G4548" s="1471">
        <v>2.001618E7</v>
      </c>
      <c r="H4548" s="1472" t="b">
        <v>1</v>
      </c>
      <c r="I4548" s="1468" t="s">
        <v>76</v>
      </c>
      <c r="J4548" s="1472" t="b">
        <v>1</v>
      </c>
      <c r="K4548" s="1468" t="s">
        <v>1204</v>
      </c>
      <c r="L4548" s="1471">
        <v>6.6839565594E10</v>
      </c>
      <c r="M4548" s="1463" t="s">
        <v>2659</v>
      </c>
      <c r="N4548" s="1474"/>
      <c r="O4548" s="1474"/>
      <c r="P4548" s="1463" t="s">
        <v>2659</v>
      </c>
    </row>
    <row r="4549">
      <c r="A4549" s="1464">
        <v>4864.0</v>
      </c>
      <c r="B4549" s="1463" t="s">
        <v>8404</v>
      </c>
      <c r="C4549" s="1463" t="s">
        <v>8405</v>
      </c>
      <c r="D4549" s="1469">
        <v>45531.0</v>
      </c>
      <c r="E4549" s="1470" t="s">
        <v>8406</v>
      </c>
      <c r="F4549" s="1471">
        <v>6.14051262E8</v>
      </c>
      <c r="G4549" s="1471">
        <v>6.14051262E8</v>
      </c>
      <c r="H4549" s="1472" t="b">
        <v>1</v>
      </c>
      <c r="I4549" s="1468" t="s">
        <v>76</v>
      </c>
      <c r="J4549" s="1472" t="b">
        <v>1</v>
      </c>
      <c r="K4549" s="1468" t="s">
        <v>1204</v>
      </c>
      <c r="L4549" s="1471">
        <v>6.6839565594E10</v>
      </c>
      <c r="M4549" s="1463" t="s">
        <v>2437</v>
      </c>
      <c r="N4549" s="1463" t="s">
        <v>5065</v>
      </c>
      <c r="O4549" s="1463" t="s">
        <v>5065</v>
      </c>
      <c r="P4549" s="1463" t="s">
        <v>4980</v>
      </c>
    </row>
    <row r="4550" hidden="1">
      <c r="A4550" s="1464">
        <v>4865.0</v>
      </c>
      <c r="B4550" s="1463" t="s">
        <v>21291</v>
      </c>
      <c r="C4550" s="1463" t="s">
        <v>21292</v>
      </c>
      <c r="D4550" s="1469">
        <v>45520.0</v>
      </c>
      <c r="E4550" s="1470" t="s">
        <v>21293</v>
      </c>
      <c r="F4550" s="1471">
        <v>6.59425284E8</v>
      </c>
      <c r="G4550" s="1471">
        <v>6.59425284E8</v>
      </c>
      <c r="H4550" s="1472" t="b">
        <v>0</v>
      </c>
      <c r="I4550" s="1468" t="s">
        <v>76</v>
      </c>
      <c r="J4550" s="1472" t="b">
        <v>0</v>
      </c>
      <c r="K4550" s="1468" t="s">
        <v>1204</v>
      </c>
      <c r="L4550" s="1471">
        <v>6.6839565594E10</v>
      </c>
      <c r="M4550" s="1463" t="s">
        <v>2715</v>
      </c>
      <c r="N4550" s="1474"/>
      <c r="O4550" s="1463" t="s">
        <v>5061</v>
      </c>
      <c r="P4550" s="1463" t="s">
        <v>2715</v>
      </c>
    </row>
    <row r="4551">
      <c r="A4551" s="1464">
        <v>4866.0</v>
      </c>
      <c r="B4551" s="1463" t="s">
        <v>8407</v>
      </c>
      <c r="C4551" s="1463" t="s">
        <v>8408</v>
      </c>
      <c r="D4551" s="1469">
        <v>45520.0</v>
      </c>
      <c r="E4551" s="1470" t="s">
        <v>8409</v>
      </c>
      <c r="F4551" s="1471">
        <v>8.36961223E8</v>
      </c>
      <c r="G4551" s="1471">
        <v>8.36961223E8</v>
      </c>
      <c r="H4551" s="1472" t="b">
        <v>1</v>
      </c>
      <c r="I4551" s="1468" t="s">
        <v>76</v>
      </c>
      <c r="J4551" s="1472" t="b">
        <v>1</v>
      </c>
      <c r="K4551" s="1468" t="s">
        <v>4929</v>
      </c>
      <c r="L4551" s="1475">
        <v>6.69232E15</v>
      </c>
      <c r="M4551" s="1463" t="s">
        <v>2437</v>
      </c>
      <c r="N4551" s="1474"/>
      <c r="O4551" s="1463" t="s">
        <v>5065</v>
      </c>
      <c r="P4551" s="1463" t="s">
        <v>7535</v>
      </c>
    </row>
    <row r="4552" hidden="1">
      <c r="A4552" s="1464">
        <v>4867.0</v>
      </c>
      <c r="B4552" s="1463" t="s">
        <v>21294</v>
      </c>
      <c r="C4552" s="1463" t="s">
        <v>21295</v>
      </c>
      <c r="D4552" s="1469">
        <v>45523.0</v>
      </c>
      <c r="E4552" s="1470" t="s">
        <v>21296</v>
      </c>
      <c r="F4552" s="1471">
        <v>9.97929164E8</v>
      </c>
      <c r="G4552" s="1471">
        <v>9.97929164E8</v>
      </c>
      <c r="H4552" s="1472" t="b">
        <v>0</v>
      </c>
      <c r="I4552" s="1468" t="s">
        <v>76</v>
      </c>
      <c r="J4552" s="1472" t="b">
        <v>0</v>
      </c>
      <c r="K4552" s="1468" t="s">
        <v>1077</v>
      </c>
      <c r="L4552" s="1471">
        <v>6.6618258585E10</v>
      </c>
      <c r="M4552" s="1463" t="s">
        <v>2432</v>
      </c>
      <c r="N4552" s="1463" t="s">
        <v>5235</v>
      </c>
      <c r="O4552" s="1463" t="s">
        <v>7785</v>
      </c>
      <c r="P4552" s="1463" t="s">
        <v>2432</v>
      </c>
    </row>
    <row r="4553" hidden="1">
      <c r="A4553" s="1464">
        <v>4868.0</v>
      </c>
      <c r="B4553" s="1463" t="s">
        <v>21297</v>
      </c>
      <c r="C4553" s="1463" t="s">
        <v>21298</v>
      </c>
      <c r="D4553" s="1469">
        <v>45523.0</v>
      </c>
      <c r="E4553" s="1470" t="s">
        <v>21299</v>
      </c>
      <c r="F4553" s="1471">
        <v>9.97929164E8</v>
      </c>
      <c r="G4553" s="1471">
        <v>9.97929164E8</v>
      </c>
      <c r="H4553" s="1472" t="b">
        <v>0</v>
      </c>
      <c r="I4553" s="1468" t="s">
        <v>76</v>
      </c>
      <c r="J4553" s="1472" t="b">
        <v>0</v>
      </c>
      <c r="K4553" s="1468" t="s">
        <v>1077</v>
      </c>
      <c r="L4553" s="1471">
        <v>6.6618258585E10</v>
      </c>
      <c r="M4553" s="1463" t="s">
        <v>2432</v>
      </c>
      <c r="N4553" s="1463" t="s">
        <v>4960</v>
      </c>
      <c r="O4553" s="1463" t="s">
        <v>8270</v>
      </c>
      <c r="P4553" s="1463" t="s">
        <v>2432</v>
      </c>
    </row>
    <row r="4554" hidden="1">
      <c r="A4554" s="1464">
        <v>4869.0</v>
      </c>
      <c r="B4554" s="1463" t="s">
        <v>21300</v>
      </c>
      <c r="C4554" s="1463" t="s">
        <v>21301</v>
      </c>
      <c r="D4554" s="1469">
        <v>45523.0</v>
      </c>
      <c r="E4554" s="1470" t="s">
        <v>21302</v>
      </c>
      <c r="F4554" s="1471">
        <v>9.97929164E8</v>
      </c>
      <c r="G4554" s="1471">
        <v>9.97929164E8</v>
      </c>
      <c r="H4554" s="1472" t="b">
        <v>0</v>
      </c>
      <c r="I4554" s="1468" t="s">
        <v>76</v>
      </c>
      <c r="J4554" s="1472" t="b">
        <v>0</v>
      </c>
      <c r="K4554" s="1468" t="s">
        <v>1077</v>
      </c>
      <c r="L4554" s="1471">
        <v>6.6618258585E10</v>
      </c>
      <c r="M4554" s="1463" t="s">
        <v>2432</v>
      </c>
      <c r="N4554" s="1463" t="s">
        <v>5143</v>
      </c>
      <c r="O4554" s="1474"/>
      <c r="P4554" s="1463" t="s">
        <v>2432</v>
      </c>
    </row>
    <row r="4555" hidden="1">
      <c r="A4555" s="1464">
        <v>4870.0</v>
      </c>
      <c r="B4555" s="1463" t="s">
        <v>21303</v>
      </c>
      <c r="C4555" s="1463" t="s">
        <v>21304</v>
      </c>
      <c r="D4555" s="1469">
        <v>45519.0</v>
      </c>
      <c r="E4555" s="1470" t="s">
        <v>21305</v>
      </c>
      <c r="F4555" s="1471">
        <v>9.97929164E8</v>
      </c>
      <c r="G4555" s="1471">
        <v>9.97929164E8</v>
      </c>
      <c r="H4555" s="1472" t="b">
        <v>0</v>
      </c>
      <c r="I4555" s="1468" t="s">
        <v>76</v>
      </c>
      <c r="J4555" s="1472" t="b">
        <v>1</v>
      </c>
      <c r="K4555" s="1468" t="s">
        <v>8896</v>
      </c>
      <c r="L4555" s="1471">
        <v>6.6812691605E10</v>
      </c>
      <c r="M4555" s="1463" t="s">
        <v>2432</v>
      </c>
      <c r="N4555" s="1463" t="s">
        <v>4994</v>
      </c>
      <c r="O4555" s="1463" t="s">
        <v>21306</v>
      </c>
      <c r="P4555" s="1463" t="s">
        <v>2432</v>
      </c>
    </row>
    <row r="4556">
      <c r="A4556" s="1464">
        <v>4871.0</v>
      </c>
      <c r="B4556" s="1463" t="s">
        <v>8410</v>
      </c>
      <c r="C4556" s="1463" t="s">
        <v>8411</v>
      </c>
      <c r="D4556" s="1469">
        <v>45519.0</v>
      </c>
      <c r="E4556" s="1470" t="s">
        <v>8412</v>
      </c>
      <c r="F4556" s="1471">
        <v>6.26056912E8</v>
      </c>
      <c r="G4556" s="1471">
        <v>6.26056912E8</v>
      </c>
      <c r="H4556" s="1472" t="b">
        <v>1</v>
      </c>
      <c r="I4556" s="1468" t="s">
        <v>76</v>
      </c>
      <c r="J4556" s="1472" t="b">
        <v>1</v>
      </c>
      <c r="K4556" s="1468" t="s">
        <v>4929</v>
      </c>
      <c r="L4556" s="1475">
        <v>6.69232E15</v>
      </c>
      <c r="M4556" s="1463" t="s">
        <v>2464</v>
      </c>
      <c r="N4556" s="1463" t="s">
        <v>7123</v>
      </c>
      <c r="O4556" s="1463" t="s">
        <v>7123</v>
      </c>
      <c r="P4556" s="1463" t="s">
        <v>5155</v>
      </c>
    </row>
    <row r="4557" hidden="1">
      <c r="A4557" s="1464">
        <v>4872.0</v>
      </c>
      <c r="B4557" s="1463" t="s">
        <v>8413</v>
      </c>
      <c r="C4557" s="1463" t="s">
        <v>8414</v>
      </c>
      <c r="D4557" s="1469">
        <v>45519.0</v>
      </c>
      <c r="E4557" s="1470" t="s">
        <v>8415</v>
      </c>
      <c r="F4557" s="1471">
        <v>8.0070524E8</v>
      </c>
      <c r="G4557" s="1471">
        <v>8.0070524E8</v>
      </c>
      <c r="H4557" s="1472" t="b">
        <v>0</v>
      </c>
      <c r="I4557" s="1468" t="s">
        <v>76</v>
      </c>
      <c r="J4557" s="1472" t="b">
        <v>0</v>
      </c>
      <c r="K4557" s="1468" t="s">
        <v>1077</v>
      </c>
      <c r="L4557" s="1471">
        <v>6.6618258585E10</v>
      </c>
      <c r="M4557" s="1463" t="s">
        <v>2464</v>
      </c>
      <c r="N4557" s="1474"/>
      <c r="O4557" s="1463" t="s">
        <v>4994</v>
      </c>
      <c r="P4557" s="1463" t="s">
        <v>5155</v>
      </c>
    </row>
    <row r="4558">
      <c r="A4558" s="1464">
        <v>4873.0</v>
      </c>
      <c r="B4558" s="1463" t="s">
        <v>2688</v>
      </c>
      <c r="C4558" s="1463" t="s">
        <v>8416</v>
      </c>
      <c r="D4558" s="1469">
        <v>45519.0</v>
      </c>
      <c r="E4558" s="1470" t="s">
        <v>8417</v>
      </c>
      <c r="F4558" s="1471">
        <v>8.006976E8</v>
      </c>
      <c r="G4558" s="1471">
        <v>8.006976E8</v>
      </c>
      <c r="H4558" s="1472" t="b">
        <v>1</v>
      </c>
      <c r="I4558" s="1468" t="s">
        <v>76</v>
      </c>
      <c r="J4558" s="1472" t="b">
        <v>1</v>
      </c>
      <c r="K4558" s="1468" t="s">
        <v>1077</v>
      </c>
      <c r="L4558" s="1471">
        <v>6.6618258585E10</v>
      </c>
      <c r="M4558" s="1463" t="s">
        <v>2464</v>
      </c>
      <c r="N4558" s="1474"/>
      <c r="O4558" s="1463" t="s">
        <v>5213</v>
      </c>
      <c r="P4558" s="1463" t="s">
        <v>5155</v>
      </c>
    </row>
    <row r="4559">
      <c r="A4559" s="1464">
        <v>4874.0</v>
      </c>
      <c r="B4559" s="1463" t="s">
        <v>8418</v>
      </c>
      <c r="C4559" s="1463" t="s">
        <v>8419</v>
      </c>
      <c r="D4559" s="1469">
        <v>45519.0</v>
      </c>
      <c r="E4559" s="1470" t="s">
        <v>8420</v>
      </c>
      <c r="F4559" s="1471">
        <v>6.55276711E8</v>
      </c>
      <c r="G4559" s="1471">
        <v>6.55276711E8</v>
      </c>
      <c r="H4559" s="1472" t="b">
        <v>1</v>
      </c>
      <c r="I4559" s="1468" t="s">
        <v>76</v>
      </c>
      <c r="J4559" s="1472" t="b">
        <v>1</v>
      </c>
      <c r="K4559" s="1468" t="s">
        <v>1077</v>
      </c>
      <c r="L4559" s="1471">
        <v>6.6618258585E10</v>
      </c>
      <c r="M4559" s="1463" t="s">
        <v>2464</v>
      </c>
      <c r="N4559" s="1463" t="s">
        <v>5196</v>
      </c>
      <c r="O4559" s="1463" t="s">
        <v>5196</v>
      </c>
      <c r="P4559" s="1463" t="s">
        <v>5155</v>
      </c>
    </row>
    <row r="4560" hidden="1">
      <c r="A4560" s="1464">
        <v>4875.0</v>
      </c>
      <c r="B4560" s="1463" t="s">
        <v>93</v>
      </c>
      <c r="C4560" s="1463" t="s">
        <v>8421</v>
      </c>
      <c r="D4560" s="1469">
        <v>45519.0</v>
      </c>
      <c r="E4560" s="1470" t="s">
        <v>8422</v>
      </c>
      <c r="F4560" s="1471">
        <v>6.34179993E8</v>
      </c>
      <c r="G4560" s="1471">
        <v>6.34179993E8</v>
      </c>
      <c r="H4560" s="1472" t="b">
        <v>0</v>
      </c>
      <c r="I4560" s="1468" t="s">
        <v>76</v>
      </c>
      <c r="J4560" s="1472" t="b">
        <v>0</v>
      </c>
      <c r="K4560" s="1468" t="s">
        <v>1077</v>
      </c>
      <c r="L4560" s="1471">
        <v>6.6618258585E10</v>
      </c>
      <c r="M4560" s="1463" t="s">
        <v>2464</v>
      </c>
      <c r="N4560" s="1463" t="s">
        <v>3864</v>
      </c>
      <c r="O4560" s="1463" t="s">
        <v>3864</v>
      </c>
      <c r="P4560" s="1463" t="s">
        <v>7550</v>
      </c>
    </row>
    <row r="4561" hidden="1">
      <c r="A4561" s="1464">
        <v>4876.0</v>
      </c>
      <c r="B4561" s="1463" t="s">
        <v>21307</v>
      </c>
      <c r="C4561" s="1463" t="s">
        <v>21308</v>
      </c>
      <c r="D4561" s="1469">
        <v>45523.0</v>
      </c>
      <c r="E4561" s="1470" t="s">
        <v>21309</v>
      </c>
      <c r="F4561" s="1471">
        <v>2.4165E7</v>
      </c>
      <c r="G4561" s="1471">
        <v>2.4165E7</v>
      </c>
      <c r="H4561" s="1472" t="b">
        <v>0</v>
      </c>
      <c r="I4561" s="1468" t="s">
        <v>76</v>
      </c>
      <c r="J4561" s="1472" t="b">
        <v>0</v>
      </c>
      <c r="K4561" s="1468" t="s">
        <v>1204</v>
      </c>
      <c r="L4561" s="1471">
        <v>6.6839565594E10</v>
      </c>
      <c r="M4561" s="1463" t="s">
        <v>2659</v>
      </c>
      <c r="N4561" s="1463" t="s">
        <v>6466</v>
      </c>
      <c r="O4561" s="1463" t="s">
        <v>5113</v>
      </c>
      <c r="P4561" s="1463" t="s">
        <v>6624</v>
      </c>
    </row>
    <row r="4562" hidden="1">
      <c r="A4562" s="1464">
        <v>4877.0</v>
      </c>
      <c r="B4562" s="1463" t="s">
        <v>21310</v>
      </c>
      <c r="C4562" s="1463" t="s">
        <v>21311</v>
      </c>
      <c r="D4562" s="1469">
        <v>45523.0</v>
      </c>
      <c r="E4562" s="1470" t="s">
        <v>21312</v>
      </c>
      <c r="F4562" s="1471">
        <v>2.4165E7</v>
      </c>
      <c r="G4562" s="1471">
        <v>2.4165E7</v>
      </c>
      <c r="H4562" s="1472" t="b">
        <v>0</v>
      </c>
      <c r="I4562" s="1468" t="s">
        <v>76</v>
      </c>
      <c r="J4562" s="1472" t="b">
        <v>0</v>
      </c>
      <c r="K4562" s="1468" t="s">
        <v>1204</v>
      </c>
      <c r="L4562" s="1471">
        <v>6.6839565594E10</v>
      </c>
      <c r="M4562" s="1463" t="s">
        <v>2659</v>
      </c>
      <c r="N4562" s="1474"/>
      <c r="O4562" s="1474"/>
      <c r="P4562" s="1463" t="s">
        <v>6624</v>
      </c>
    </row>
    <row r="4563">
      <c r="A4563" s="1464">
        <v>4878.0</v>
      </c>
      <c r="B4563" s="1463" t="s">
        <v>8423</v>
      </c>
      <c r="C4563" s="1463" t="s">
        <v>8423</v>
      </c>
      <c r="D4563" s="1469">
        <v>45523.0</v>
      </c>
      <c r="E4563" s="1470" t="s">
        <v>8424</v>
      </c>
      <c r="F4563" s="1471">
        <v>3.2512456E7</v>
      </c>
      <c r="G4563" s="1471">
        <v>3.2512456E7</v>
      </c>
      <c r="H4563" s="1472" t="b">
        <v>1</v>
      </c>
      <c r="I4563" s="1468" t="s">
        <v>5608</v>
      </c>
      <c r="J4563" s="1472" t="b">
        <v>1</v>
      </c>
      <c r="K4563" s="1468" t="s">
        <v>4936</v>
      </c>
      <c r="L4563" s="1471">
        <v>6.6909921784E10</v>
      </c>
      <c r="M4563" s="1463" t="s">
        <v>2476</v>
      </c>
      <c r="N4563" s="1463" t="s">
        <v>4951</v>
      </c>
      <c r="O4563" s="1463" t="s">
        <v>5041</v>
      </c>
      <c r="P4563" s="1463" t="s">
        <v>7561</v>
      </c>
    </row>
    <row r="4564" hidden="1">
      <c r="A4564" s="1464">
        <v>4879.0</v>
      </c>
      <c r="B4564" s="1463" t="s">
        <v>21313</v>
      </c>
      <c r="C4564" s="1463" t="s">
        <v>21314</v>
      </c>
      <c r="D4564" s="1469">
        <v>45523.0</v>
      </c>
      <c r="E4564" s="1470" t="s">
        <v>21315</v>
      </c>
      <c r="F4564" s="1471">
        <v>2.4165E7</v>
      </c>
      <c r="G4564" s="1471">
        <v>2.4165E7</v>
      </c>
      <c r="H4564" s="1472" t="b">
        <v>0</v>
      </c>
      <c r="I4564" s="1468" t="s">
        <v>76</v>
      </c>
      <c r="J4564" s="1472" t="b">
        <v>0</v>
      </c>
      <c r="K4564" s="1468" t="s">
        <v>1204</v>
      </c>
      <c r="L4564" s="1471">
        <v>6.6839565594E10</v>
      </c>
      <c r="M4564" s="1463" t="s">
        <v>2659</v>
      </c>
      <c r="N4564" s="1463" t="s">
        <v>7382</v>
      </c>
      <c r="P4564" s="1463" t="s">
        <v>6624</v>
      </c>
    </row>
    <row r="4565">
      <c r="A4565" s="1464">
        <v>4880.0</v>
      </c>
      <c r="B4565" s="1463" t="s">
        <v>3110</v>
      </c>
      <c r="C4565" s="1463" t="s">
        <v>3110</v>
      </c>
      <c r="D4565" s="1469">
        <v>45524.0</v>
      </c>
      <c r="E4565" s="1470" t="s">
        <v>8425</v>
      </c>
      <c r="F4565" s="1471">
        <v>8.14028118E8</v>
      </c>
      <c r="G4565" s="1471">
        <v>8.14028118E8</v>
      </c>
      <c r="H4565" s="1472" t="b">
        <v>1</v>
      </c>
      <c r="I4565" s="1468" t="s">
        <v>76</v>
      </c>
      <c r="J4565" s="1472" t="b">
        <v>1</v>
      </c>
      <c r="K4565" s="1468" t="s">
        <v>1204</v>
      </c>
      <c r="L4565" s="1471">
        <v>6.6839565594E10</v>
      </c>
      <c r="M4565" s="1463" t="s">
        <v>2432</v>
      </c>
      <c r="N4565" s="1474"/>
      <c r="O4565" s="1474"/>
      <c r="P4565" s="1463" t="s">
        <v>2432</v>
      </c>
    </row>
    <row r="4566" hidden="1">
      <c r="A4566" s="1464">
        <v>4881.0</v>
      </c>
      <c r="B4566" s="1463" t="s">
        <v>8428</v>
      </c>
      <c r="C4566" s="1463" t="s">
        <v>8429</v>
      </c>
      <c r="D4566" s="1469">
        <v>45520.0</v>
      </c>
      <c r="E4566" s="1470" t="s">
        <v>8430</v>
      </c>
      <c r="F4566" s="1471">
        <v>9.44566777E8</v>
      </c>
      <c r="G4566" s="1471">
        <v>9.44566777E8</v>
      </c>
      <c r="H4566" s="1472" t="b">
        <v>0</v>
      </c>
      <c r="I4566" s="1468" t="s">
        <v>76</v>
      </c>
      <c r="J4566" s="1472" t="b">
        <v>0</v>
      </c>
      <c r="K4566" s="1468" t="s">
        <v>4929</v>
      </c>
      <c r="L4566" s="1475">
        <v>6.69232E15</v>
      </c>
      <c r="M4566" s="1463" t="s">
        <v>2937</v>
      </c>
      <c r="N4566" s="1474"/>
      <c r="O4566" s="1463" t="s">
        <v>4938</v>
      </c>
      <c r="P4566" s="1463" t="s">
        <v>2937</v>
      </c>
    </row>
    <row r="4567" hidden="1">
      <c r="A4567" s="1464">
        <v>4882.0</v>
      </c>
      <c r="B4567" s="1463" t="s">
        <v>21316</v>
      </c>
      <c r="C4567" s="1463" t="s">
        <v>21317</v>
      </c>
      <c r="D4567" s="1469">
        <v>45523.0</v>
      </c>
      <c r="E4567" s="1470" t="s">
        <v>21318</v>
      </c>
      <c r="F4567" s="1471">
        <v>6.24629291E8</v>
      </c>
      <c r="G4567" s="1471">
        <v>6.24629291E8</v>
      </c>
      <c r="H4567" s="1472" t="b">
        <v>0</v>
      </c>
      <c r="I4567" s="1468" t="s">
        <v>76</v>
      </c>
      <c r="J4567" s="1472" t="b">
        <v>0</v>
      </c>
      <c r="K4567" s="1468" t="s">
        <v>5142</v>
      </c>
      <c r="L4567" s="1471">
        <v>6.620964333E9</v>
      </c>
      <c r="M4567" s="1463" t="s">
        <v>5391</v>
      </c>
      <c r="O4567" s="1463" t="s">
        <v>5370</v>
      </c>
      <c r="P4567" s="1463" t="s">
        <v>5392</v>
      </c>
    </row>
    <row r="4568" hidden="1">
      <c r="A4568" s="1464">
        <v>4883.0</v>
      </c>
      <c r="B4568" s="1463" t="s">
        <v>21319</v>
      </c>
      <c r="C4568" s="1463" t="s">
        <v>21320</v>
      </c>
      <c r="D4568" s="1469">
        <v>45520.0</v>
      </c>
      <c r="E4568" s="1470" t="s">
        <v>21321</v>
      </c>
      <c r="F4568" s="1471">
        <v>9.29805555E8</v>
      </c>
      <c r="G4568" s="1471">
        <v>9.29805555E8</v>
      </c>
      <c r="H4568" s="1472" t="b">
        <v>0</v>
      </c>
      <c r="I4568" s="1468" t="s">
        <v>76</v>
      </c>
      <c r="J4568" s="1472" t="b">
        <v>0</v>
      </c>
      <c r="K4568" s="1468" t="s">
        <v>1077</v>
      </c>
      <c r="L4568" s="1471">
        <v>6.6618258585E10</v>
      </c>
      <c r="M4568" s="1463" t="s">
        <v>2464</v>
      </c>
      <c r="N4568" s="1463" t="s">
        <v>5011</v>
      </c>
      <c r="O4568" s="1463" t="s">
        <v>5398</v>
      </c>
      <c r="P4568" s="1463" t="s">
        <v>2464</v>
      </c>
    </row>
    <row r="4569">
      <c r="A4569" s="1464">
        <v>4884.0</v>
      </c>
      <c r="B4569" s="1463" t="s">
        <v>8432</v>
      </c>
      <c r="C4569" s="1463" t="s">
        <v>8433</v>
      </c>
      <c r="D4569" s="1469">
        <v>45534.0</v>
      </c>
      <c r="E4569" s="1470" t="s">
        <v>8434</v>
      </c>
      <c r="F4569" s="1471">
        <v>2.4219388E7</v>
      </c>
      <c r="G4569" s="1471">
        <v>2.4219388E7</v>
      </c>
      <c r="H4569" s="1472" t="b">
        <v>1</v>
      </c>
      <c r="I4569" s="1468" t="s">
        <v>76</v>
      </c>
      <c r="J4569" s="1472" t="b">
        <v>1</v>
      </c>
      <c r="K4569" s="1468" t="s">
        <v>1204</v>
      </c>
      <c r="L4569" s="1471">
        <v>6.6839565594E10</v>
      </c>
      <c r="M4569" s="1463" t="s">
        <v>2659</v>
      </c>
      <c r="N4569" s="1463" t="s">
        <v>5101</v>
      </c>
      <c r="O4569" s="1463" t="s">
        <v>5773</v>
      </c>
      <c r="P4569" s="1463" t="s">
        <v>6624</v>
      </c>
    </row>
    <row r="4570" hidden="1">
      <c r="A4570" s="1464">
        <v>4885.0</v>
      </c>
      <c r="B4570" s="1463" t="s">
        <v>21322</v>
      </c>
      <c r="C4570" s="1463" t="s">
        <v>21323</v>
      </c>
      <c r="D4570" s="1469">
        <v>45522.0</v>
      </c>
      <c r="E4570" s="1470" t="s">
        <v>21324</v>
      </c>
      <c r="F4570" s="1475">
        <v>6.60826E11</v>
      </c>
      <c r="G4570" s="1471">
        <v>6.6953530745E10</v>
      </c>
      <c r="H4570" s="1472" t="b">
        <v>0</v>
      </c>
      <c r="I4570" s="1468" t="s">
        <v>76</v>
      </c>
      <c r="J4570" s="1472" t="b">
        <v>1</v>
      </c>
      <c r="K4570" s="1473"/>
      <c r="L4570" s="1473"/>
      <c r="M4570" s="1463" t="s">
        <v>2464</v>
      </c>
      <c r="N4570" s="1474"/>
      <c r="O4570" s="1474"/>
      <c r="P4570" s="1463" t="s">
        <v>2464</v>
      </c>
    </row>
    <row r="4571" hidden="1">
      <c r="A4571" s="1464">
        <v>4886.0</v>
      </c>
      <c r="B4571" s="1463" t="s">
        <v>21325</v>
      </c>
      <c r="C4571" s="1463" t="s">
        <v>21326</v>
      </c>
      <c r="D4571" s="1469">
        <v>45523.0</v>
      </c>
      <c r="E4571" s="1470" t="s">
        <v>21327</v>
      </c>
      <c r="F4571" s="1471">
        <v>6.30632733E8</v>
      </c>
      <c r="G4571" s="1471">
        <v>6.30632733E8</v>
      </c>
      <c r="H4571" s="1472" t="b">
        <v>0</v>
      </c>
      <c r="I4571" s="1468" t="s">
        <v>76</v>
      </c>
      <c r="J4571" s="1472" t="b">
        <v>0</v>
      </c>
      <c r="K4571" s="1468" t="s">
        <v>1077</v>
      </c>
      <c r="L4571" s="1471">
        <v>6.6618258585E10</v>
      </c>
      <c r="M4571" s="1463" t="s">
        <v>2937</v>
      </c>
      <c r="N4571" s="1463" t="s">
        <v>4998</v>
      </c>
      <c r="O4571" s="1463" t="s">
        <v>4998</v>
      </c>
      <c r="P4571" s="1463" t="s">
        <v>2937</v>
      </c>
    </row>
    <row r="4572">
      <c r="A4572" s="1464">
        <v>4887.0</v>
      </c>
      <c r="B4572" s="1463" t="s">
        <v>8436</v>
      </c>
      <c r="C4572" s="1463" t="s">
        <v>8437</v>
      </c>
      <c r="D4572" s="1469">
        <v>45523.0</v>
      </c>
      <c r="E4572" s="1470" t="s">
        <v>8438</v>
      </c>
      <c r="F4572" s="1471">
        <v>9.46546326E8</v>
      </c>
      <c r="G4572" s="1471">
        <v>9.46546326E8</v>
      </c>
      <c r="H4572" s="1472" t="b">
        <v>1</v>
      </c>
      <c r="I4572" s="1468" t="s">
        <v>76</v>
      </c>
      <c r="J4572" s="1472" t="b">
        <v>1</v>
      </c>
      <c r="K4572" s="1468" t="s">
        <v>4936</v>
      </c>
      <c r="L4572" s="1471">
        <v>6.6909921784E10</v>
      </c>
      <c r="M4572" s="1463" t="s">
        <v>2659</v>
      </c>
      <c r="N4572" s="1463" t="s">
        <v>5398</v>
      </c>
      <c r="O4572" s="1463" t="s">
        <v>5398</v>
      </c>
      <c r="P4572" s="1463" t="s">
        <v>6624</v>
      </c>
    </row>
    <row r="4573" hidden="1">
      <c r="A4573" s="1464">
        <v>4888.0</v>
      </c>
      <c r="B4573" s="1463" t="s">
        <v>21328</v>
      </c>
      <c r="C4573" s="1463" t="s">
        <v>21329</v>
      </c>
      <c r="D4573" s="1469">
        <v>45523.0</v>
      </c>
      <c r="E4573" s="1470" t="s">
        <v>21330</v>
      </c>
      <c r="F4573" s="1471">
        <v>9.1713034E7</v>
      </c>
      <c r="G4573" s="1471">
        <v>9.1713034E7</v>
      </c>
      <c r="H4573" s="1472" t="b">
        <v>0</v>
      </c>
      <c r="I4573" s="1468" t="s">
        <v>76</v>
      </c>
      <c r="J4573" s="1472" t="b">
        <v>0</v>
      </c>
      <c r="K4573" s="1468" t="s">
        <v>4936</v>
      </c>
      <c r="L4573" s="1471">
        <v>6.6909921784E10</v>
      </c>
      <c r="M4573" s="1463" t="s">
        <v>2715</v>
      </c>
      <c r="N4573" s="1463" t="s">
        <v>5838</v>
      </c>
      <c r="O4573" s="1463" t="s">
        <v>5773</v>
      </c>
      <c r="P4573" s="1463" t="s">
        <v>21331</v>
      </c>
    </row>
    <row r="4574">
      <c r="A4574" s="1464">
        <v>4889.0</v>
      </c>
      <c r="B4574" s="1463" t="s">
        <v>174</v>
      </c>
      <c r="C4574" s="1463" t="s">
        <v>174</v>
      </c>
      <c r="D4574" s="1469">
        <v>45537.0</v>
      </c>
      <c r="E4574" s="1470" t="s">
        <v>8439</v>
      </c>
      <c r="F4574" s="1471">
        <v>6.3120042E8</v>
      </c>
      <c r="G4574" s="1471">
        <v>6.3120042E8</v>
      </c>
      <c r="H4574" s="1472" t="b">
        <v>1</v>
      </c>
      <c r="I4574" s="1468" t="s">
        <v>76</v>
      </c>
      <c r="J4574" s="1472" t="b">
        <v>1</v>
      </c>
      <c r="K4574" s="1468" t="s">
        <v>1077</v>
      </c>
      <c r="L4574" s="1471">
        <v>6.6618258585E10</v>
      </c>
      <c r="M4574" s="1463" t="s">
        <v>2659</v>
      </c>
      <c r="N4574" s="1463" t="s">
        <v>5345</v>
      </c>
      <c r="O4574" s="1463" t="s">
        <v>5235</v>
      </c>
      <c r="P4574" s="1463" t="s">
        <v>6624</v>
      </c>
    </row>
    <row r="4575">
      <c r="A4575" s="1464">
        <v>4890.0</v>
      </c>
      <c r="B4575" s="1463" t="s">
        <v>8441</v>
      </c>
      <c r="C4575" s="1463" t="s">
        <v>8442</v>
      </c>
      <c r="D4575" s="1469">
        <v>45524.0</v>
      </c>
      <c r="E4575" s="1470" t="s">
        <v>8443</v>
      </c>
      <c r="F4575" s="1471">
        <v>8.39458851E8</v>
      </c>
      <c r="G4575" s="1471">
        <v>8.39458851E8</v>
      </c>
      <c r="H4575" s="1472" t="b">
        <v>1</v>
      </c>
      <c r="I4575" s="1468" t="s">
        <v>76</v>
      </c>
      <c r="J4575" s="1472" t="b">
        <v>1</v>
      </c>
      <c r="K4575" s="1468" t="s">
        <v>5142</v>
      </c>
      <c r="L4575" s="1471">
        <v>6.620964333E9</v>
      </c>
      <c r="M4575" s="1463" t="s">
        <v>2432</v>
      </c>
      <c r="N4575" s="1474"/>
      <c r="O4575" s="1463" t="s">
        <v>5773</v>
      </c>
      <c r="P4575" s="1463" t="s">
        <v>5959</v>
      </c>
    </row>
    <row r="4576">
      <c r="A4576" s="1464">
        <v>4891.0</v>
      </c>
      <c r="B4576" s="1463" t="s">
        <v>8444</v>
      </c>
      <c r="C4576" s="1463" t="s">
        <v>8445</v>
      </c>
      <c r="D4576" s="1469">
        <v>45531.0</v>
      </c>
      <c r="E4576" s="1470" t="s">
        <v>8446</v>
      </c>
      <c r="F4576" s="1471">
        <v>9.08968938E8</v>
      </c>
      <c r="G4576" s="1471">
        <v>9.08968938E8</v>
      </c>
      <c r="H4576" s="1472" t="b">
        <v>1</v>
      </c>
      <c r="I4576" s="1468" t="s">
        <v>76</v>
      </c>
      <c r="J4576" s="1472" t="b">
        <v>1</v>
      </c>
      <c r="K4576" s="1468" t="s">
        <v>1204</v>
      </c>
      <c r="L4576" s="1471">
        <v>6.6839565594E10</v>
      </c>
      <c r="M4576" s="1463" t="s">
        <v>2937</v>
      </c>
      <c r="N4576" s="1463" t="s">
        <v>5065</v>
      </c>
      <c r="O4576" s="1463" t="s">
        <v>5065</v>
      </c>
      <c r="P4576" s="1463" t="s">
        <v>2937</v>
      </c>
    </row>
    <row r="4577">
      <c r="A4577" s="1464">
        <v>4892.0</v>
      </c>
      <c r="B4577" s="1463" t="s">
        <v>8447</v>
      </c>
      <c r="C4577" s="1463" t="s">
        <v>8448</v>
      </c>
      <c r="D4577" s="1469">
        <v>45525.0</v>
      </c>
      <c r="E4577" s="1470" t="s">
        <v>8449</v>
      </c>
      <c r="F4577" s="1471">
        <v>6.10968228E8</v>
      </c>
      <c r="G4577" s="1471">
        <v>6.10968228E8</v>
      </c>
      <c r="H4577" s="1472" t="b">
        <v>1</v>
      </c>
      <c r="I4577" s="1468" t="s">
        <v>76</v>
      </c>
      <c r="J4577" s="1472" t="b">
        <v>1</v>
      </c>
      <c r="K4577" s="1468" t="s">
        <v>4936</v>
      </c>
      <c r="L4577" s="1471">
        <v>6.6909921784E10</v>
      </c>
      <c r="M4577" s="1463" t="s">
        <v>2426</v>
      </c>
      <c r="O4577" s="1474"/>
      <c r="P4577" s="1463" t="s">
        <v>2426</v>
      </c>
    </row>
    <row r="4578" hidden="1">
      <c r="A4578" s="1464">
        <v>4893.0</v>
      </c>
      <c r="B4578" s="1463" t="s">
        <v>8450</v>
      </c>
      <c r="C4578" s="1463" t="s">
        <v>8451</v>
      </c>
      <c r="D4578" s="1469">
        <v>45526.0</v>
      </c>
      <c r="E4578" s="1470" t="s">
        <v>8452</v>
      </c>
      <c r="F4578" s="1471">
        <v>9.71979674E8</v>
      </c>
      <c r="G4578" s="1471">
        <v>9.71979674E8</v>
      </c>
      <c r="H4578" s="1472" t="b">
        <v>0</v>
      </c>
      <c r="I4578" s="1468" t="s">
        <v>76</v>
      </c>
      <c r="J4578" s="1472" t="b">
        <v>0</v>
      </c>
      <c r="K4578" s="1468" t="s">
        <v>4929</v>
      </c>
      <c r="L4578" s="1475">
        <v>6.69232E15</v>
      </c>
      <c r="M4578" s="1463" t="s">
        <v>4317</v>
      </c>
      <c r="N4578" s="1463" t="s">
        <v>4990</v>
      </c>
      <c r="O4578" s="1463" t="s">
        <v>4990</v>
      </c>
      <c r="P4578" s="1463" t="s">
        <v>6387</v>
      </c>
    </row>
    <row r="4579" hidden="1">
      <c r="A4579" s="1464">
        <v>4894.0</v>
      </c>
      <c r="B4579" s="1463" t="s">
        <v>21332</v>
      </c>
      <c r="C4579" s="1463" t="s">
        <v>21333</v>
      </c>
      <c r="D4579" s="1469">
        <v>45525.0</v>
      </c>
      <c r="E4579" s="1470" t="s">
        <v>21334</v>
      </c>
      <c r="F4579" s="1475">
        <v>6.60625E11</v>
      </c>
      <c r="G4579" s="1475">
        <v>6.60625E11</v>
      </c>
      <c r="H4579" s="1472" t="b">
        <v>0</v>
      </c>
      <c r="I4579" s="1468" t="s">
        <v>76</v>
      </c>
      <c r="J4579" s="1472" t="b">
        <v>0</v>
      </c>
      <c r="K4579" s="1473"/>
      <c r="L4579" s="1473"/>
      <c r="M4579" s="1463" t="s">
        <v>2432</v>
      </c>
      <c r="N4579" s="1474"/>
      <c r="O4579" s="1474"/>
      <c r="P4579" s="1463" t="s">
        <v>2432</v>
      </c>
    </row>
    <row r="4580" hidden="1">
      <c r="A4580" s="1464">
        <v>4895.0</v>
      </c>
      <c r="B4580" s="1463" t="s">
        <v>8454</v>
      </c>
      <c r="C4580" s="1463" t="s">
        <v>8455</v>
      </c>
      <c r="D4580" s="1469">
        <v>45525.0</v>
      </c>
      <c r="E4580" s="1470" t="s">
        <v>8456</v>
      </c>
      <c r="F4580" s="1471">
        <v>6.24639598E8</v>
      </c>
      <c r="G4580" s="1471">
        <v>6.24639598E8</v>
      </c>
      <c r="H4580" s="1472" t="b">
        <v>0</v>
      </c>
      <c r="I4580" s="1468" t="s">
        <v>76</v>
      </c>
      <c r="J4580" s="1472" t="b">
        <v>0</v>
      </c>
      <c r="K4580" s="1468" t="s">
        <v>1077</v>
      </c>
      <c r="L4580" s="1471">
        <v>6.6618258585E10</v>
      </c>
      <c r="M4580" s="1463" t="s">
        <v>2432</v>
      </c>
      <c r="N4580" s="1463" t="s">
        <v>4931</v>
      </c>
      <c r="O4580" s="1463" t="s">
        <v>4931</v>
      </c>
      <c r="P4580" s="1463" t="s">
        <v>2432</v>
      </c>
    </row>
    <row r="4581">
      <c r="A4581" s="1464">
        <v>4896.0</v>
      </c>
      <c r="B4581" s="1463" t="s">
        <v>8457</v>
      </c>
      <c r="C4581" s="1463" t="s">
        <v>8457</v>
      </c>
      <c r="D4581" s="1469">
        <v>45559.0</v>
      </c>
      <c r="E4581" s="1470" t="s">
        <v>8458</v>
      </c>
      <c r="F4581" s="1471">
        <v>9.31465657E8</v>
      </c>
      <c r="G4581" s="1471">
        <v>9.31465657E8</v>
      </c>
      <c r="H4581" s="1472" t="b">
        <v>1</v>
      </c>
      <c r="I4581" s="1468" t="s">
        <v>76</v>
      </c>
      <c r="J4581" s="1472" t="b">
        <v>1</v>
      </c>
      <c r="K4581" s="1468" t="s">
        <v>8348</v>
      </c>
      <c r="L4581" s="1471">
        <v>6.6829721537E10</v>
      </c>
      <c r="M4581" s="1463" t="s">
        <v>2426</v>
      </c>
      <c r="N4581" s="1463" t="s">
        <v>4962</v>
      </c>
      <c r="O4581" s="1463" t="s">
        <v>6149</v>
      </c>
      <c r="P4581" s="1463" t="s">
        <v>2426</v>
      </c>
    </row>
    <row r="4582">
      <c r="A4582" s="1464">
        <v>4897.0</v>
      </c>
      <c r="B4582" s="1463" t="s">
        <v>110</v>
      </c>
      <c r="C4582" s="1463" t="s">
        <v>8459</v>
      </c>
      <c r="D4582" s="1469">
        <v>45537.0</v>
      </c>
      <c r="E4582" s="1470" t="s">
        <v>8460</v>
      </c>
      <c r="F4582" s="1471">
        <v>2.3405498E7</v>
      </c>
      <c r="G4582" s="1471">
        <v>2.3405498E7</v>
      </c>
      <c r="H4582" s="1472" t="b">
        <v>1</v>
      </c>
      <c r="I4582" s="1468" t="s">
        <v>76</v>
      </c>
      <c r="J4582" s="1472" t="b">
        <v>1</v>
      </c>
      <c r="K4582" s="1468" t="s">
        <v>4936</v>
      </c>
      <c r="L4582" s="1471">
        <v>6.6909921784E10</v>
      </c>
      <c r="M4582" s="1463" t="s">
        <v>2432</v>
      </c>
      <c r="N4582" s="1463" t="s">
        <v>6093</v>
      </c>
      <c r="O4582" s="1463" t="s">
        <v>6093</v>
      </c>
      <c r="P4582" s="1463" t="s">
        <v>2432</v>
      </c>
    </row>
    <row r="4583" hidden="1">
      <c r="A4583" s="1464">
        <v>4898.0</v>
      </c>
      <c r="B4583" s="1463" t="s">
        <v>21335</v>
      </c>
      <c r="C4583" s="1463" t="s">
        <v>21336</v>
      </c>
      <c r="D4583" s="1469">
        <v>45526.0</v>
      </c>
      <c r="E4583" s="1470" t="s">
        <v>21337</v>
      </c>
      <c r="F4583" s="1471">
        <v>9.49456762E8</v>
      </c>
      <c r="G4583" s="1471">
        <v>9.49456762E8</v>
      </c>
      <c r="H4583" s="1472" t="b">
        <v>0</v>
      </c>
      <c r="I4583" s="1468" t="s">
        <v>76</v>
      </c>
      <c r="J4583" s="1472" t="b">
        <v>0</v>
      </c>
      <c r="K4583" s="1468" t="s">
        <v>4929</v>
      </c>
      <c r="L4583" s="1475">
        <v>6.69232E15</v>
      </c>
      <c r="M4583" s="1463" t="s">
        <v>2432</v>
      </c>
      <c r="N4583" s="1474"/>
      <c r="O4583" s="1463" t="s">
        <v>5061</v>
      </c>
      <c r="P4583" s="1463" t="s">
        <v>2432</v>
      </c>
    </row>
    <row r="4584" hidden="1">
      <c r="A4584" s="1464">
        <v>4899.0</v>
      </c>
      <c r="B4584" s="1463" t="s">
        <v>21338</v>
      </c>
      <c r="C4584" s="1463" t="s">
        <v>21339</v>
      </c>
      <c r="D4584" s="1469">
        <v>45527.0</v>
      </c>
      <c r="E4584" s="1470" t="s">
        <v>21340</v>
      </c>
      <c r="F4584" s="1471">
        <v>9.8394599E8</v>
      </c>
      <c r="G4584" s="1471">
        <v>9.8394599E8</v>
      </c>
      <c r="H4584" s="1472" t="b">
        <v>0</v>
      </c>
      <c r="I4584" s="1468" t="s">
        <v>76</v>
      </c>
      <c r="J4584" s="1472" t="b">
        <v>0</v>
      </c>
      <c r="K4584" s="1468" t="s">
        <v>1204</v>
      </c>
      <c r="L4584" s="1471">
        <v>6.6839565594E10</v>
      </c>
      <c r="M4584" s="1463" t="s">
        <v>2464</v>
      </c>
      <c r="N4584" s="1474"/>
      <c r="O4584" s="1463" t="s">
        <v>5081</v>
      </c>
      <c r="P4584" s="1463" t="s">
        <v>2464</v>
      </c>
    </row>
    <row r="4585" hidden="1">
      <c r="A4585" s="1464">
        <v>4900.0</v>
      </c>
      <c r="B4585" s="1463" t="s">
        <v>8461</v>
      </c>
      <c r="C4585" s="1463" t="s">
        <v>8462</v>
      </c>
      <c r="D4585" s="1469">
        <v>45534.0</v>
      </c>
      <c r="E4585" s="1470" t="s">
        <v>8463</v>
      </c>
      <c r="F4585" s="1471">
        <v>6.2456183E8</v>
      </c>
      <c r="G4585" s="1471">
        <v>6.2456183E8</v>
      </c>
      <c r="H4585" s="1472" t="b">
        <v>0</v>
      </c>
      <c r="I4585" s="1468" t="s">
        <v>76</v>
      </c>
      <c r="J4585" s="1472" t="b">
        <v>0</v>
      </c>
      <c r="K4585" s="1468" t="s">
        <v>1204</v>
      </c>
      <c r="L4585" s="1471">
        <v>6.6839565594E10</v>
      </c>
      <c r="M4585" s="1463" t="s">
        <v>2464</v>
      </c>
      <c r="N4585" s="1463" t="s">
        <v>3864</v>
      </c>
      <c r="O4585" s="1463" t="s">
        <v>3864</v>
      </c>
      <c r="P4585" s="1463" t="s">
        <v>2464</v>
      </c>
    </row>
    <row r="4586">
      <c r="A4586" s="1464">
        <v>4907.0</v>
      </c>
      <c r="B4586" s="1463" t="s">
        <v>8464</v>
      </c>
      <c r="C4586" s="1463" t="s">
        <v>8465</v>
      </c>
      <c r="D4586" s="1469">
        <v>45531.0</v>
      </c>
      <c r="E4586" s="1470" t="s">
        <v>8466</v>
      </c>
      <c r="F4586" s="1471">
        <v>9.94966824E8</v>
      </c>
      <c r="G4586" s="1471">
        <v>9.94966824E8</v>
      </c>
      <c r="H4586" s="1472" t="b">
        <v>1</v>
      </c>
      <c r="I4586" s="1468" t="s">
        <v>76</v>
      </c>
      <c r="J4586" s="1472" t="b">
        <v>1</v>
      </c>
      <c r="K4586" s="1468" t="s">
        <v>8467</v>
      </c>
      <c r="L4586" s="1471">
        <v>6.6952587371E10</v>
      </c>
      <c r="M4586" s="1463" t="s">
        <v>2426</v>
      </c>
      <c r="N4586" s="1463" t="s">
        <v>5089</v>
      </c>
      <c r="O4586" s="1463" t="s">
        <v>4954</v>
      </c>
      <c r="P4586" s="1463" t="s">
        <v>2426</v>
      </c>
    </row>
    <row r="4587">
      <c r="A4587" s="1464">
        <v>4908.0</v>
      </c>
      <c r="B4587" s="1463" t="s">
        <v>8468</v>
      </c>
      <c r="C4587" s="1463" t="s">
        <v>8469</v>
      </c>
      <c r="D4587" s="1469">
        <v>45531.0</v>
      </c>
      <c r="E4587" s="1470" t="s">
        <v>8470</v>
      </c>
      <c r="F4587" s="1471">
        <v>8.16969161E8</v>
      </c>
      <c r="G4587" s="1471">
        <v>8.16969161E8</v>
      </c>
      <c r="H4587" s="1472" t="b">
        <v>1</v>
      </c>
      <c r="I4587" s="1468" t="s">
        <v>76</v>
      </c>
      <c r="J4587" s="1472" t="b">
        <v>1</v>
      </c>
      <c r="K4587" s="1468" t="s">
        <v>4936</v>
      </c>
      <c r="L4587" s="1471">
        <v>6.6909921784E10</v>
      </c>
      <c r="M4587" s="1463" t="s">
        <v>2426</v>
      </c>
      <c r="N4587" s="1463" t="s">
        <v>4954</v>
      </c>
      <c r="O4587" s="1463" t="s">
        <v>4954</v>
      </c>
      <c r="P4587" s="1463" t="s">
        <v>2426</v>
      </c>
    </row>
    <row r="4588" hidden="1">
      <c r="A4588" s="1464">
        <v>4909.0</v>
      </c>
      <c r="B4588" s="1463" t="s">
        <v>21341</v>
      </c>
      <c r="C4588" s="1463" t="s">
        <v>21342</v>
      </c>
      <c r="D4588" s="1469">
        <v>45530.0</v>
      </c>
      <c r="E4588" s="1470" t="s">
        <v>21343</v>
      </c>
      <c r="F4588" s="1471">
        <v>8.63269556E8</v>
      </c>
      <c r="G4588" s="1471">
        <v>8.63269556E8</v>
      </c>
      <c r="H4588" s="1472" t="b">
        <v>0</v>
      </c>
      <c r="I4588" s="1468" t="s">
        <v>76</v>
      </c>
      <c r="J4588" s="1472" t="b">
        <v>0</v>
      </c>
      <c r="K4588" s="1468" t="s">
        <v>4936</v>
      </c>
      <c r="L4588" s="1471">
        <v>6.6909921784E10</v>
      </c>
      <c r="M4588" s="1463" t="s">
        <v>2426</v>
      </c>
      <c r="O4588" s="1463" t="s">
        <v>4931</v>
      </c>
      <c r="P4588" s="1463" t="s">
        <v>2426</v>
      </c>
    </row>
    <row r="4589">
      <c r="A4589" s="1464">
        <v>4910.0</v>
      </c>
      <c r="B4589" s="1463" t="s">
        <v>8472</v>
      </c>
      <c r="C4589" s="1463" t="s">
        <v>8473</v>
      </c>
      <c r="D4589" s="1469">
        <v>45530.0</v>
      </c>
      <c r="E4589" s="1470" t="s">
        <v>8474</v>
      </c>
      <c r="F4589" s="1471">
        <v>9.3175485E8</v>
      </c>
      <c r="G4589" s="1471">
        <v>9.3175485E8</v>
      </c>
      <c r="H4589" s="1472" t="b">
        <v>1</v>
      </c>
      <c r="I4589" s="1468" t="s">
        <v>76</v>
      </c>
      <c r="J4589" s="1472" t="b">
        <v>1</v>
      </c>
      <c r="K4589" s="1468" t="s">
        <v>4929</v>
      </c>
      <c r="L4589" s="1475">
        <v>6.69232E15</v>
      </c>
      <c r="M4589" s="1463" t="s">
        <v>2426</v>
      </c>
      <c r="N4589" s="1463" t="s">
        <v>5089</v>
      </c>
      <c r="O4589" s="1463" t="s">
        <v>4954</v>
      </c>
      <c r="P4589" s="1463" t="s">
        <v>2426</v>
      </c>
    </row>
    <row r="4590">
      <c r="A4590" s="1464">
        <v>4911.0</v>
      </c>
      <c r="B4590" s="1463" t="s">
        <v>3455</v>
      </c>
      <c r="C4590" s="1463" t="s">
        <v>8476</v>
      </c>
      <c r="D4590" s="1469">
        <v>45532.0</v>
      </c>
      <c r="E4590" s="1470" t="s">
        <v>8477</v>
      </c>
      <c r="F4590" s="1471">
        <v>6.59691388E8</v>
      </c>
      <c r="G4590" s="1471">
        <v>6.59691388E8</v>
      </c>
      <c r="H4590" s="1472" t="b">
        <v>1</v>
      </c>
      <c r="I4590" s="1468" t="s">
        <v>76</v>
      </c>
      <c r="J4590" s="1472" t="b">
        <v>1</v>
      </c>
      <c r="K4590" s="1468" t="s">
        <v>4929</v>
      </c>
      <c r="L4590" s="1475">
        <v>6.69232E15</v>
      </c>
      <c r="M4590" s="1463" t="s">
        <v>2426</v>
      </c>
      <c r="N4590" s="1463" t="s">
        <v>5164</v>
      </c>
      <c r="O4590" s="1463" t="s">
        <v>5165</v>
      </c>
      <c r="P4590" s="1463" t="s">
        <v>5402</v>
      </c>
    </row>
    <row r="4591">
      <c r="A4591" s="1464">
        <v>4912.0</v>
      </c>
      <c r="B4591" s="1463" t="s">
        <v>131</v>
      </c>
      <c r="C4591" s="1463" t="s">
        <v>131</v>
      </c>
      <c r="D4591" s="1469">
        <v>45531.0</v>
      </c>
      <c r="E4591" s="1470" t="s">
        <v>8478</v>
      </c>
      <c r="F4591" s="1471">
        <v>9.86565655E8</v>
      </c>
      <c r="G4591" s="1471">
        <v>9.86565655E8</v>
      </c>
      <c r="H4591" s="1472" t="b">
        <v>1</v>
      </c>
      <c r="I4591" s="1468" t="s">
        <v>76</v>
      </c>
      <c r="J4591" s="1472" t="b">
        <v>1</v>
      </c>
      <c r="K4591" s="1468" t="s">
        <v>4929</v>
      </c>
      <c r="L4591" s="1475">
        <v>6.69232E15</v>
      </c>
      <c r="M4591" s="1463" t="s">
        <v>2432</v>
      </c>
      <c r="N4591" s="1463" t="s">
        <v>5182</v>
      </c>
      <c r="O4591" s="1463" t="s">
        <v>3864</v>
      </c>
      <c r="P4591" s="1463" t="s">
        <v>2432</v>
      </c>
    </row>
    <row r="4592">
      <c r="A4592" s="1464">
        <v>4913.0</v>
      </c>
      <c r="B4592" s="1463" t="s">
        <v>8480</v>
      </c>
      <c r="C4592" s="1463" t="s">
        <v>8481</v>
      </c>
      <c r="D4592" s="1469">
        <v>45565.0</v>
      </c>
      <c r="E4592" s="1470" t="s">
        <v>8482</v>
      </c>
      <c r="F4592" s="1471">
        <v>9.99236695E8</v>
      </c>
      <c r="G4592" s="1471">
        <v>9.99236695E8</v>
      </c>
      <c r="H4592" s="1472" t="b">
        <v>1</v>
      </c>
      <c r="I4592" s="1468" t="s">
        <v>76</v>
      </c>
      <c r="J4592" s="1472" t="b">
        <v>1</v>
      </c>
      <c r="K4592" s="1468" t="s">
        <v>4936</v>
      </c>
      <c r="L4592" s="1471">
        <v>6.6909921784E10</v>
      </c>
      <c r="M4592" s="1463" t="s">
        <v>2432</v>
      </c>
      <c r="N4592" s="1474"/>
      <c r="O4592" s="1463" t="s">
        <v>5192</v>
      </c>
      <c r="P4592" s="1463" t="s">
        <v>2432</v>
      </c>
    </row>
    <row r="4593">
      <c r="A4593" s="1464">
        <v>4914.0</v>
      </c>
      <c r="B4593" s="1463" t="s">
        <v>8483</v>
      </c>
      <c r="C4593" s="1463" t="s">
        <v>8483</v>
      </c>
      <c r="D4593" s="1469">
        <v>45531.0</v>
      </c>
      <c r="E4593" s="1470" t="s">
        <v>8484</v>
      </c>
      <c r="F4593" s="1471">
        <v>6.28378946E8</v>
      </c>
      <c r="G4593" s="1471">
        <v>6.28378946E8</v>
      </c>
      <c r="H4593" s="1472" t="b">
        <v>1</v>
      </c>
      <c r="I4593" s="1468" t="s">
        <v>76</v>
      </c>
      <c r="J4593" s="1472" t="b">
        <v>1</v>
      </c>
      <c r="K4593" s="1468" t="s">
        <v>1204</v>
      </c>
      <c r="L4593" s="1471">
        <v>6.6839565594E10</v>
      </c>
      <c r="M4593" s="1463" t="s">
        <v>2432</v>
      </c>
      <c r="N4593" s="1474"/>
      <c r="O4593" s="1463" t="s">
        <v>5235</v>
      </c>
      <c r="P4593" s="1463" t="s">
        <v>2432</v>
      </c>
    </row>
    <row r="4594">
      <c r="A4594" s="1464">
        <v>4915.0</v>
      </c>
      <c r="B4594" s="1463" t="s">
        <v>8487</v>
      </c>
      <c r="C4594" s="1463" t="s">
        <v>8488</v>
      </c>
      <c r="D4594" s="1469">
        <v>45531.0</v>
      </c>
      <c r="E4594" s="1470" t="s">
        <v>8489</v>
      </c>
      <c r="F4594" s="1471">
        <v>9.72984528E8</v>
      </c>
      <c r="G4594" s="1471">
        <v>9.72984528E8</v>
      </c>
      <c r="H4594" s="1472" t="b">
        <v>1</v>
      </c>
      <c r="I4594" s="1468" t="s">
        <v>76</v>
      </c>
      <c r="J4594" s="1472" t="b">
        <v>1</v>
      </c>
      <c r="K4594" s="1468" t="s">
        <v>1204</v>
      </c>
      <c r="L4594" s="1471">
        <v>6.6839565594E10</v>
      </c>
      <c r="M4594" s="1463" t="s">
        <v>2432</v>
      </c>
      <c r="N4594" s="1474"/>
      <c r="O4594" s="1463" t="s">
        <v>5633</v>
      </c>
      <c r="P4594" s="1463" t="s">
        <v>2432</v>
      </c>
    </row>
    <row r="4595">
      <c r="A4595" s="1464">
        <v>4916.0</v>
      </c>
      <c r="B4595" s="1463" t="s">
        <v>8491</v>
      </c>
      <c r="C4595" s="1463" t="s">
        <v>8491</v>
      </c>
      <c r="D4595" s="1469">
        <v>45534.0</v>
      </c>
      <c r="E4595" s="1470" t="s">
        <v>8492</v>
      </c>
      <c r="F4595" s="1471">
        <v>2.2584247E7</v>
      </c>
      <c r="G4595" s="1471">
        <v>2.2584247E7</v>
      </c>
      <c r="H4595" s="1472" t="b">
        <v>1</v>
      </c>
      <c r="I4595" s="1468" t="s">
        <v>76</v>
      </c>
      <c r="J4595" s="1472" t="b">
        <v>1</v>
      </c>
      <c r="K4595" s="1468" t="s">
        <v>4929</v>
      </c>
      <c r="L4595" s="1475">
        <v>6.69232E15</v>
      </c>
      <c r="M4595" s="1463" t="s">
        <v>2432</v>
      </c>
      <c r="N4595" s="1474"/>
      <c r="O4595" s="1474"/>
      <c r="P4595" s="1463" t="s">
        <v>2432</v>
      </c>
    </row>
    <row r="4596" hidden="1">
      <c r="A4596" s="1464">
        <v>4917.0</v>
      </c>
      <c r="B4596" s="1463" t="s">
        <v>21344</v>
      </c>
      <c r="C4596" s="1463" t="s">
        <v>21345</v>
      </c>
      <c r="D4596" s="1469">
        <v>45532.0</v>
      </c>
      <c r="E4596" s="1470" t="s">
        <v>21346</v>
      </c>
      <c r="F4596" s="1471">
        <v>9.82753048E8</v>
      </c>
      <c r="G4596" s="1471">
        <v>9.82753048E8</v>
      </c>
      <c r="H4596" s="1472" t="b">
        <v>0</v>
      </c>
      <c r="I4596" s="1468" t="s">
        <v>76</v>
      </c>
      <c r="J4596" s="1472" t="b">
        <v>1</v>
      </c>
      <c r="K4596" s="1468" t="s">
        <v>1077</v>
      </c>
      <c r="L4596" s="1471">
        <v>6.6618258585E10</v>
      </c>
      <c r="M4596" s="1463" t="s">
        <v>2659</v>
      </c>
      <c r="N4596" s="1474"/>
      <c r="O4596" s="1463" t="s">
        <v>3864</v>
      </c>
      <c r="P4596" s="1463" t="s">
        <v>2659</v>
      </c>
    </row>
    <row r="4597">
      <c r="A4597" s="1464">
        <v>4918.0</v>
      </c>
      <c r="B4597" s="1463" t="s">
        <v>3667</v>
      </c>
      <c r="C4597" s="1463" t="s">
        <v>8493</v>
      </c>
      <c r="D4597" s="1469">
        <v>45533.0</v>
      </c>
      <c r="E4597" s="1470" t="s">
        <v>8494</v>
      </c>
      <c r="F4597" s="1471">
        <v>8.49829961E8</v>
      </c>
      <c r="G4597" s="1471">
        <v>8.49829961E8</v>
      </c>
      <c r="H4597" s="1472" t="b">
        <v>1</v>
      </c>
      <c r="I4597" s="1468" t="s">
        <v>76</v>
      </c>
      <c r="J4597" s="1472" t="b">
        <v>1</v>
      </c>
      <c r="K4597" s="1468" t="s">
        <v>4929</v>
      </c>
      <c r="L4597" s="1475">
        <v>6.69232E15</v>
      </c>
      <c r="M4597" s="1463" t="s">
        <v>2432</v>
      </c>
      <c r="N4597" s="1474"/>
      <c r="O4597" s="1463" t="s">
        <v>4994</v>
      </c>
      <c r="P4597" s="1463" t="s">
        <v>2432</v>
      </c>
    </row>
    <row r="4598" hidden="1">
      <c r="A4598" s="1464">
        <v>4919.0</v>
      </c>
      <c r="B4598" s="1463" t="s">
        <v>21347</v>
      </c>
      <c r="C4598" s="1463" t="s">
        <v>21348</v>
      </c>
      <c r="D4598" s="1469">
        <v>45533.0</v>
      </c>
      <c r="E4598" s="1470" t="s">
        <v>21349</v>
      </c>
      <c r="F4598" s="1471">
        <v>9.88525565E8</v>
      </c>
      <c r="G4598" s="1471">
        <v>9.88525565E8</v>
      </c>
      <c r="H4598" s="1472" t="b">
        <v>0</v>
      </c>
      <c r="I4598" s="1468" t="s">
        <v>76</v>
      </c>
      <c r="J4598" s="1472" t="b">
        <v>0</v>
      </c>
      <c r="K4598" s="1468" t="s">
        <v>4936</v>
      </c>
      <c r="L4598" s="1471">
        <v>6.6909921784E10</v>
      </c>
      <c r="M4598" s="1463" t="s">
        <v>2464</v>
      </c>
      <c r="N4598" s="1463" t="s">
        <v>5267</v>
      </c>
      <c r="O4598" s="1463" t="s">
        <v>4960</v>
      </c>
      <c r="P4598" s="1463" t="s">
        <v>2464</v>
      </c>
    </row>
    <row r="4599">
      <c r="A4599" s="1464">
        <v>4920.0</v>
      </c>
      <c r="B4599" s="1463" t="s">
        <v>8496</v>
      </c>
      <c r="C4599" s="1463" t="s">
        <v>8497</v>
      </c>
      <c r="D4599" s="1469">
        <v>45534.0</v>
      </c>
      <c r="E4599" s="1470" t="s">
        <v>8498</v>
      </c>
      <c r="F4599" s="1471">
        <v>8.4984724E8</v>
      </c>
      <c r="G4599" s="1471">
        <v>8.4984724E8</v>
      </c>
      <c r="H4599" s="1472" t="b">
        <v>1</v>
      </c>
      <c r="I4599" s="1468" t="s">
        <v>76</v>
      </c>
      <c r="J4599" s="1472" t="b">
        <v>1</v>
      </c>
      <c r="K4599" s="1468" t="s">
        <v>4929</v>
      </c>
      <c r="L4599" s="1475">
        <v>6.69232E15</v>
      </c>
      <c r="M4599" s="1463" t="s">
        <v>2432</v>
      </c>
      <c r="N4599" s="1474"/>
      <c r="O4599" s="1474"/>
      <c r="P4599" s="1463" t="s">
        <v>2432</v>
      </c>
    </row>
    <row r="4600" hidden="1">
      <c r="A4600" s="1464">
        <v>4921.0</v>
      </c>
      <c r="B4600" s="1463" t="s">
        <v>21350</v>
      </c>
      <c r="C4600" s="1463" t="s">
        <v>21350</v>
      </c>
      <c r="D4600" s="1469">
        <v>45533.0</v>
      </c>
      <c r="E4600" s="1470" t="s">
        <v>21351</v>
      </c>
      <c r="F4600" s="1471">
        <v>9.55895959E8</v>
      </c>
      <c r="G4600" s="1471">
        <v>9.55895959E8</v>
      </c>
      <c r="H4600" s="1472" t="b">
        <v>0</v>
      </c>
      <c r="I4600" s="1468" t="s">
        <v>76</v>
      </c>
      <c r="J4600" s="1472" t="b">
        <v>0</v>
      </c>
      <c r="K4600" s="1468" t="s">
        <v>1204</v>
      </c>
      <c r="L4600" s="1471">
        <v>6.6839565594E10</v>
      </c>
      <c r="M4600" s="1463" t="s">
        <v>2464</v>
      </c>
      <c r="N4600" s="1463" t="s">
        <v>5838</v>
      </c>
      <c r="O4600" s="1463" t="s">
        <v>5838</v>
      </c>
      <c r="P4600" s="1463" t="s">
        <v>5155</v>
      </c>
    </row>
    <row r="4601">
      <c r="A4601" s="1464">
        <v>4922.0</v>
      </c>
      <c r="B4601" s="1463" t="s">
        <v>8499</v>
      </c>
      <c r="C4601" s="1463" t="s">
        <v>8500</v>
      </c>
      <c r="D4601" s="1469">
        <v>45532.0</v>
      </c>
      <c r="E4601" s="1470" t="s">
        <v>8501</v>
      </c>
      <c r="F4601" s="1471">
        <v>6.13969784E8</v>
      </c>
      <c r="G4601" s="1471">
        <v>6.13969784E8</v>
      </c>
      <c r="H4601" s="1472" t="b">
        <v>1</v>
      </c>
      <c r="I4601" s="1468" t="s">
        <v>76</v>
      </c>
      <c r="J4601" s="1472" t="b">
        <v>1</v>
      </c>
      <c r="K4601" s="1468" t="s">
        <v>5142</v>
      </c>
      <c r="L4601" s="1471">
        <v>6.620964333E9</v>
      </c>
      <c r="M4601" s="1463" t="s">
        <v>2432</v>
      </c>
      <c r="N4601" s="1474"/>
      <c r="O4601" s="1463" t="s">
        <v>5037</v>
      </c>
      <c r="P4601" s="1463" t="s">
        <v>2432</v>
      </c>
    </row>
    <row r="4602">
      <c r="A4602" s="1464">
        <v>4923.0</v>
      </c>
      <c r="B4602" s="1463" t="s">
        <v>8502</v>
      </c>
      <c r="C4602" s="1463" t="s">
        <v>8503</v>
      </c>
      <c r="D4602" s="1469">
        <v>45532.0</v>
      </c>
      <c r="E4602" s="1470" t="s">
        <v>8504</v>
      </c>
      <c r="F4602" s="1471">
        <v>6.55547942E8</v>
      </c>
      <c r="G4602" s="1471">
        <v>6.55547942E8</v>
      </c>
      <c r="H4602" s="1472" t="b">
        <v>1</v>
      </c>
      <c r="I4602" s="1468" t="s">
        <v>76</v>
      </c>
      <c r="J4602" s="1472" t="b">
        <v>1</v>
      </c>
      <c r="K4602" s="1468" t="s">
        <v>4936</v>
      </c>
      <c r="L4602" s="1471">
        <v>6.6909921784E10</v>
      </c>
      <c r="M4602" s="1463" t="s">
        <v>2432</v>
      </c>
      <c r="N4602" s="1474"/>
      <c r="O4602" s="1463" t="s">
        <v>5213</v>
      </c>
      <c r="P4602" s="1463" t="s">
        <v>2432</v>
      </c>
    </row>
    <row r="4603">
      <c r="A4603" s="1464">
        <v>4924.0</v>
      </c>
      <c r="B4603" s="1463" t="s">
        <v>8505</v>
      </c>
      <c r="C4603" s="1463" t="s">
        <v>8506</v>
      </c>
      <c r="D4603" s="1469">
        <v>45533.0</v>
      </c>
      <c r="E4603" s="1470" t="s">
        <v>8507</v>
      </c>
      <c r="F4603" s="1471">
        <v>9.52973374E8</v>
      </c>
      <c r="G4603" s="1471">
        <v>9.52973374E8</v>
      </c>
      <c r="H4603" s="1472" t="b">
        <v>1</v>
      </c>
      <c r="I4603" s="1468" t="s">
        <v>76</v>
      </c>
      <c r="J4603" s="1472" t="b">
        <v>1</v>
      </c>
      <c r="K4603" s="1468" t="s">
        <v>1204</v>
      </c>
      <c r="L4603" s="1471">
        <v>6.6839565594E10</v>
      </c>
      <c r="M4603" s="1463" t="s">
        <v>2432</v>
      </c>
      <c r="N4603" s="1474"/>
      <c r="O4603" s="1463" t="s">
        <v>5196</v>
      </c>
      <c r="P4603" s="1463" t="s">
        <v>2432</v>
      </c>
    </row>
    <row r="4604">
      <c r="A4604" s="1464">
        <v>4925.0</v>
      </c>
      <c r="B4604" s="1463" t="s">
        <v>8508</v>
      </c>
      <c r="C4604" s="1463" t="s">
        <v>8509</v>
      </c>
      <c r="D4604" s="1469">
        <v>45533.0</v>
      </c>
      <c r="E4604" s="1470" t="s">
        <v>8510</v>
      </c>
      <c r="F4604" s="1471">
        <v>9.29501855E8</v>
      </c>
      <c r="G4604" s="1471">
        <v>9.29501855E8</v>
      </c>
      <c r="H4604" s="1472" t="b">
        <v>1</v>
      </c>
      <c r="I4604" s="1468" t="s">
        <v>76</v>
      </c>
      <c r="J4604" s="1472" t="b">
        <v>1</v>
      </c>
      <c r="K4604" s="1468" t="s">
        <v>1204</v>
      </c>
      <c r="L4604" s="1471">
        <v>6.6839565594E10</v>
      </c>
      <c r="M4604" s="1463" t="s">
        <v>2432</v>
      </c>
      <c r="N4604" s="1463" t="s">
        <v>5479</v>
      </c>
      <c r="O4604" s="1463" t="s">
        <v>4945</v>
      </c>
      <c r="P4604" s="1463" t="s">
        <v>2432</v>
      </c>
    </row>
    <row r="4605">
      <c r="A4605" s="1464">
        <v>4926.0</v>
      </c>
      <c r="B4605" s="1463" t="s">
        <v>8511</v>
      </c>
      <c r="C4605" s="1463" t="s">
        <v>8512</v>
      </c>
      <c r="D4605" s="1469">
        <v>45533.0</v>
      </c>
      <c r="E4605" s="1470" t="s">
        <v>8513</v>
      </c>
      <c r="F4605" s="1471">
        <v>8.1621565E8</v>
      </c>
      <c r="G4605" s="1471">
        <v>8.1621565E8</v>
      </c>
      <c r="H4605" s="1472" t="b">
        <v>1</v>
      </c>
      <c r="I4605" s="1468" t="s">
        <v>76</v>
      </c>
      <c r="J4605" s="1472" t="b">
        <v>1</v>
      </c>
      <c r="K4605" s="1468" t="s">
        <v>4929</v>
      </c>
      <c r="L4605" s="1475">
        <v>6.69232E15</v>
      </c>
      <c r="M4605" s="1463" t="s">
        <v>2426</v>
      </c>
      <c r="O4605" s="1463" t="s">
        <v>4954</v>
      </c>
      <c r="P4605" s="1463" t="s">
        <v>7649</v>
      </c>
    </row>
    <row r="4606" hidden="1">
      <c r="A4606" s="1464">
        <v>4927.0</v>
      </c>
      <c r="B4606" s="1463" t="s">
        <v>21352</v>
      </c>
      <c r="C4606" s="1463" t="s">
        <v>21353</v>
      </c>
      <c r="D4606" s="1469">
        <v>45533.0</v>
      </c>
      <c r="E4606" s="1470" t="s">
        <v>21354</v>
      </c>
      <c r="F4606" s="1471">
        <v>9.50465465E8</v>
      </c>
      <c r="G4606" s="1471">
        <v>9.50465465E8</v>
      </c>
      <c r="H4606" s="1472" t="b">
        <v>0</v>
      </c>
      <c r="I4606" s="1468" t="s">
        <v>76</v>
      </c>
      <c r="J4606" s="1472" t="b">
        <v>0</v>
      </c>
      <c r="K4606" s="1468" t="s">
        <v>1204</v>
      </c>
      <c r="L4606" s="1471">
        <v>6.6839565594E10</v>
      </c>
      <c r="M4606" s="1463" t="s">
        <v>2715</v>
      </c>
      <c r="N4606" s="1474"/>
      <c r="O4606" s="1463" t="s">
        <v>5262</v>
      </c>
      <c r="P4606" s="1463" t="s">
        <v>21355</v>
      </c>
    </row>
    <row r="4607">
      <c r="A4607" s="1464">
        <v>4928.0</v>
      </c>
      <c r="B4607" s="1463" t="s">
        <v>8514</v>
      </c>
      <c r="C4607" s="1463" t="s">
        <v>8515</v>
      </c>
      <c r="D4607" s="1469">
        <v>45534.0</v>
      </c>
      <c r="E4607" s="1470" t="s">
        <v>8516</v>
      </c>
      <c r="F4607" s="1471">
        <v>8.37075187E8</v>
      </c>
      <c r="G4607" s="1471">
        <v>8.37075187E8</v>
      </c>
      <c r="H4607" s="1472" t="b">
        <v>1</v>
      </c>
      <c r="I4607" s="1468" t="s">
        <v>76</v>
      </c>
      <c r="J4607" s="1472" t="b">
        <v>1</v>
      </c>
      <c r="K4607" s="1468" t="s">
        <v>4929</v>
      </c>
      <c r="L4607" s="1475">
        <v>6.69232E15</v>
      </c>
      <c r="M4607" s="1463" t="s">
        <v>3363</v>
      </c>
      <c r="N4607" s="1463" t="s">
        <v>5428</v>
      </c>
      <c r="O4607" s="1463" t="s">
        <v>4990</v>
      </c>
      <c r="P4607" s="1463" t="s">
        <v>3363</v>
      </c>
    </row>
    <row r="4608">
      <c r="A4608" s="1464">
        <v>4929.0</v>
      </c>
      <c r="B4608" s="1463" t="s">
        <v>8517</v>
      </c>
      <c r="C4608" s="1463" t="s">
        <v>8517</v>
      </c>
      <c r="D4608" s="1469">
        <v>45534.0</v>
      </c>
      <c r="E4608" s="1470" t="s">
        <v>8518</v>
      </c>
      <c r="F4608" s="1471">
        <v>8.41186305E8</v>
      </c>
      <c r="G4608" s="1471">
        <v>8.41186305E8</v>
      </c>
      <c r="H4608" s="1472" t="b">
        <v>1</v>
      </c>
      <c r="I4608" s="1468" t="s">
        <v>76</v>
      </c>
      <c r="J4608" s="1472" t="b">
        <v>1</v>
      </c>
      <c r="K4608" s="1468" t="s">
        <v>4936</v>
      </c>
      <c r="L4608" s="1471">
        <v>6.6909921784E10</v>
      </c>
      <c r="M4608" s="1463" t="s">
        <v>3363</v>
      </c>
      <c r="N4608" s="1463" t="s">
        <v>4986</v>
      </c>
      <c r="O4608" s="1474"/>
      <c r="P4608" s="1463" t="s">
        <v>3363</v>
      </c>
    </row>
    <row r="4609">
      <c r="A4609" s="1464">
        <v>4930.0</v>
      </c>
      <c r="B4609" s="1463" t="s">
        <v>8519</v>
      </c>
      <c r="C4609" s="1463" t="s">
        <v>8520</v>
      </c>
      <c r="D4609" s="1469">
        <v>45534.0</v>
      </c>
      <c r="E4609" s="1470" t="s">
        <v>8521</v>
      </c>
      <c r="F4609" s="1471">
        <v>8.0089498E8</v>
      </c>
      <c r="G4609" s="1471">
        <v>8.0089498E8</v>
      </c>
      <c r="H4609" s="1472" t="b">
        <v>1</v>
      </c>
      <c r="I4609" s="1468" t="s">
        <v>76</v>
      </c>
      <c r="J4609" s="1472" t="b">
        <v>1</v>
      </c>
      <c r="K4609" s="1468" t="s">
        <v>4936</v>
      </c>
      <c r="L4609" s="1471">
        <v>6.6909921784E10</v>
      </c>
      <c r="M4609" s="1463" t="s">
        <v>2432</v>
      </c>
      <c r="N4609" s="1474"/>
      <c r="O4609" s="1463" t="s">
        <v>5041</v>
      </c>
      <c r="P4609" s="1463" t="s">
        <v>2432</v>
      </c>
    </row>
    <row r="4610">
      <c r="A4610" s="1464">
        <v>4931.0</v>
      </c>
      <c r="B4610" s="1463" t="s">
        <v>8523</v>
      </c>
      <c r="C4610" s="1463" t="s">
        <v>8524</v>
      </c>
      <c r="D4610" s="1469">
        <v>45534.0</v>
      </c>
      <c r="E4610" s="1470" t="s">
        <v>8525</v>
      </c>
      <c r="F4610" s="1471">
        <v>8.37075187E8</v>
      </c>
      <c r="G4610" s="1471">
        <v>8.37075187E8</v>
      </c>
      <c r="H4610" s="1472" t="b">
        <v>1</v>
      </c>
      <c r="I4610" s="1468" t="s">
        <v>76</v>
      </c>
      <c r="J4610" s="1472" t="b">
        <v>1</v>
      </c>
      <c r="K4610" s="1468" t="s">
        <v>1204</v>
      </c>
      <c r="L4610" s="1471">
        <v>6.6839565594E10</v>
      </c>
      <c r="M4610" s="1463" t="s">
        <v>2432</v>
      </c>
      <c r="N4610" s="1463" t="s">
        <v>5182</v>
      </c>
      <c r="P4610" s="1463" t="s">
        <v>2432</v>
      </c>
    </row>
    <row r="4611">
      <c r="A4611" s="1464">
        <v>4932.0</v>
      </c>
      <c r="B4611" s="1463" t="s">
        <v>8526</v>
      </c>
      <c r="C4611" s="1463" t="s">
        <v>8527</v>
      </c>
      <c r="D4611" s="1469">
        <v>45533.0</v>
      </c>
      <c r="E4611" s="1470" t="s">
        <v>8528</v>
      </c>
      <c r="F4611" s="1471">
        <v>9.09195592E8</v>
      </c>
      <c r="G4611" s="1471">
        <v>9.09195592E8</v>
      </c>
      <c r="H4611" s="1472" t="b">
        <v>1</v>
      </c>
      <c r="I4611" s="1468" t="s">
        <v>76</v>
      </c>
      <c r="J4611" s="1472" t="b">
        <v>1</v>
      </c>
      <c r="K4611" s="1468" t="s">
        <v>1204</v>
      </c>
      <c r="L4611" s="1471">
        <v>6.6839565594E10</v>
      </c>
      <c r="M4611" s="1463" t="s">
        <v>2432</v>
      </c>
      <c r="N4611" s="1474"/>
      <c r="O4611" s="1463" t="s">
        <v>4945</v>
      </c>
      <c r="P4611" s="1463" t="s">
        <v>2432</v>
      </c>
    </row>
    <row r="4612">
      <c r="A4612" s="1464">
        <v>4933.0</v>
      </c>
      <c r="B4612" s="1463" t="s">
        <v>8529</v>
      </c>
      <c r="C4612" s="1463" t="s">
        <v>8530</v>
      </c>
      <c r="D4612" s="1469">
        <v>45533.0</v>
      </c>
      <c r="E4612" s="1470" t="s">
        <v>8531</v>
      </c>
      <c r="F4612" s="1471">
        <v>8.93929369E8</v>
      </c>
      <c r="G4612" s="1471">
        <v>8.93929369E8</v>
      </c>
      <c r="H4612" s="1472" t="b">
        <v>1</v>
      </c>
      <c r="I4612" s="1468" t="s">
        <v>76</v>
      </c>
      <c r="J4612" s="1472" t="b">
        <v>1</v>
      </c>
      <c r="K4612" s="1468" t="s">
        <v>1204</v>
      </c>
      <c r="L4612" s="1471">
        <v>6.6839565594E10</v>
      </c>
      <c r="M4612" s="1463" t="s">
        <v>2432</v>
      </c>
      <c r="N4612" s="1474"/>
      <c r="O4612" s="1463" t="s">
        <v>5126</v>
      </c>
      <c r="P4612" s="1463" t="s">
        <v>2432</v>
      </c>
    </row>
    <row r="4613" hidden="1">
      <c r="A4613" s="1464">
        <v>4934.0</v>
      </c>
      <c r="B4613" s="1463" t="s">
        <v>21356</v>
      </c>
      <c r="C4613" s="1463" t="s">
        <v>21357</v>
      </c>
      <c r="D4613" s="1469">
        <v>45534.0</v>
      </c>
      <c r="E4613" s="1470" t="s">
        <v>21358</v>
      </c>
      <c r="F4613" s="1471">
        <v>6.26326552E8</v>
      </c>
      <c r="G4613" s="1471">
        <v>6.26326552E8</v>
      </c>
      <c r="H4613" s="1472" t="b">
        <v>0</v>
      </c>
      <c r="I4613" s="1468" t="s">
        <v>76</v>
      </c>
      <c r="J4613" s="1472" t="b">
        <v>0</v>
      </c>
      <c r="K4613" s="1468" t="s">
        <v>4936</v>
      </c>
      <c r="L4613" s="1471">
        <v>6.6909921784E10</v>
      </c>
      <c r="M4613" s="1463" t="s">
        <v>2464</v>
      </c>
      <c r="N4613" s="1474"/>
      <c r="O4613" s="1463" t="s">
        <v>5159</v>
      </c>
      <c r="P4613" s="1463" t="s">
        <v>2464</v>
      </c>
    </row>
    <row r="4614" hidden="1">
      <c r="A4614" s="1464">
        <v>4935.0</v>
      </c>
      <c r="B4614" s="1463" t="s">
        <v>21359</v>
      </c>
      <c r="C4614" s="1463" t="s">
        <v>21360</v>
      </c>
      <c r="D4614" s="1469">
        <v>45534.0</v>
      </c>
      <c r="E4614" s="1470" t="s">
        <v>21361</v>
      </c>
      <c r="F4614" s="1475">
        <v>6.60952E11</v>
      </c>
      <c r="G4614" s="1475">
        <v>6.60952E11</v>
      </c>
      <c r="H4614" s="1472" t="b">
        <v>0</v>
      </c>
      <c r="I4614" s="1468" t="s">
        <v>76</v>
      </c>
      <c r="J4614" s="1472" t="b">
        <v>1</v>
      </c>
      <c r="K4614" s="1473"/>
      <c r="L4614" s="1473"/>
      <c r="M4614" s="1463" t="s">
        <v>2464</v>
      </c>
      <c r="N4614" s="1474"/>
      <c r="O4614" s="1474"/>
      <c r="P4614" s="1463" t="s">
        <v>2464</v>
      </c>
    </row>
    <row r="4615" hidden="1">
      <c r="A4615" s="1464">
        <v>4936.0</v>
      </c>
      <c r="B4615" s="1463" t="s">
        <v>8532</v>
      </c>
      <c r="C4615" s="1463" t="s">
        <v>8533</v>
      </c>
      <c r="D4615" s="1469">
        <v>45537.0</v>
      </c>
      <c r="E4615" s="1470" t="s">
        <v>8534</v>
      </c>
      <c r="F4615" s="1471">
        <v>8.23180152E8</v>
      </c>
      <c r="G4615" s="1471">
        <v>8.23180152E8</v>
      </c>
      <c r="H4615" s="1472" t="b">
        <v>0</v>
      </c>
      <c r="I4615" s="1468" t="s">
        <v>76</v>
      </c>
      <c r="J4615" s="1472" t="b">
        <v>0</v>
      </c>
      <c r="K4615" s="1468" t="s">
        <v>4929</v>
      </c>
      <c r="L4615" s="1475">
        <v>6.69232E15</v>
      </c>
      <c r="M4615" s="1463" t="s">
        <v>2432</v>
      </c>
      <c r="N4615" s="1474"/>
      <c r="O4615" s="1463" t="s">
        <v>5307</v>
      </c>
      <c r="P4615" s="1463" t="s">
        <v>2432</v>
      </c>
    </row>
    <row r="4616">
      <c r="A4616" s="1464">
        <v>4937.0</v>
      </c>
      <c r="B4616" s="1463" t="s">
        <v>8536</v>
      </c>
      <c r="C4616" s="1463" t="s">
        <v>8536</v>
      </c>
      <c r="D4616" s="1469">
        <v>45538.0</v>
      </c>
      <c r="E4616" s="1470" t="s">
        <v>8537</v>
      </c>
      <c r="F4616" s="1471">
        <v>2.0800088E7</v>
      </c>
      <c r="G4616" s="1471">
        <v>2.0800088E7</v>
      </c>
      <c r="H4616" s="1472" t="b">
        <v>1</v>
      </c>
      <c r="I4616" s="1468" t="s">
        <v>76</v>
      </c>
      <c r="J4616" s="1472" t="b">
        <v>1</v>
      </c>
      <c r="K4616" s="1468" t="s">
        <v>4940</v>
      </c>
      <c r="L4616" s="1471">
        <v>6.68193916E10</v>
      </c>
      <c r="M4616" s="1463" t="s">
        <v>2432</v>
      </c>
      <c r="N4616" s="1463" t="s">
        <v>5904</v>
      </c>
      <c r="O4616" s="1463" t="s">
        <v>3864</v>
      </c>
      <c r="P4616" s="1463" t="s">
        <v>2432</v>
      </c>
    </row>
    <row r="4617" hidden="1">
      <c r="A4617" s="1464">
        <v>4938.0</v>
      </c>
      <c r="B4617" s="1463" t="s">
        <v>8538</v>
      </c>
      <c r="C4617" s="1463" t="s">
        <v>8539</v>
      </c>
      <c r="D4617" s="1469">
        <v>45537.0</v>
      </c>
      <c r="E4617" s="1470" t="s">
        <v>8540</v>
      </c>
      <c r="F4617" s="1471">
        <v>6.24395281E8</v>
      </c>
      <c r="G4617" s="1471">
        <v>6.24395281E8</v>
      </c>
      <c r="H4617" s="1472" t="b">
        <v>0</v>
      </c>
      <c r="I4617" s="1468" t="s">
        <v>76</v>
      </c>
      <c r="J4617" s="1472" t="b">
        <v>0</v>
      </c>
      <c r="K4617" s="1468" t="s">
        <v>1204</v>
      </c>
      <c r="L4617" s="1471">
        <v>6.6839565594E10</v>
      </c>
      <c r="M4617" s="1463" t="s">
        <v>2432</v>
      </c>
      <c r="N4617" s="1474"/>
      <c r="O4617" s="1463" t="s">
        <v>3864</v>
      </c>
      <c r="P4617" s="1463" t="s">
        <v>2432</v>
      </c>
    </row>
    <row r="4618">
      <c r="A4618" s="1464">
        <v>4939.0</v>
      </c>
      <c r="B4618" s="1463" t="s">
        <v>21362</v>
      </c>
      <c r="C4618" s="1463" t="s">
        <v>21363</v>
      </c>
      <c r="D4618" s="1469">
        <v>45540.0</v>
      </c>
      <c r="E4618" s="1470" t="s">
        <v>21364</v>
      </c>
      <c r="F4618" s="1471">
        <v>9.47795572E8</v>
      </c>
      <c r="G4618" s="1471">
        <v>9.47795572E8</v>
      </c>
      <c r="H4618" s="1472" t="b">
        <v>1</v>
      </c>
      <c r="I4618" s="1468" t="s">
        <v>76</v>
      </c>
      <c r="J4618" s="1472" t="b">
        <v>1</v>
      </c>
      <c r="K4618" s="1468" t="s">
        <v>1077</v>
      </c>
      <c r="L4618" s="1471">
        <v>6.6618258585E10</v>
      </c>
      <c r="M4618" s="1463" t="s">
        <v>2432</v>
      </c>
      <c r="N4618" s="1474"/>
      <c r="O4618" s="1463" t="s">
        <v>5081</v>
      </c>
      <c r="P4618" s="1463" t="s">
        <v>2432</v>
      </c>
    </row>
    <row r="4619" hidden="1">
      <c r="A4619" s="1464">
        <v>4940.0</v>
      </c>
      <c r="B4619" s="1463" t="s">
        <v>14470</v>
      </c>
      <c r="C4619" s="1463" t="s">
        <v>14470</v>
      </c>
      <c r="D4619" s="1469">
        <v>45538.0</v>
      </c>
      <c r="E4619" s="1470" t="s">
        <v>21365</v>
      </c>
      <c r="F4619" s="1471">
        <v>2.6453939E7</v>
      </c>
      <c r="G4619" s="1471">
        <v>2.6453939E7</v>
      </c>
      <c r="H4619" s="1472" t="b">
        <v>0</v>
      </c>
      <c r="I4619" s="1468" t="s">
        <v>76</v>
      </c>
      <c r="J4619" s="1472" t="b">
        <v>0</v>
      </c>
      <c r="K4619" s="1468" t="s">
        <v>6729</v>
      </c>
      <c r="L4619" s="1471">
        <v>6.6965469336E10</v>
      </c>
      <c r="M4619" s="1463" t="s">
        <v>2464</v>
      </c>
      <c r="N4619" s="1474"/>
      <c r="O4619" s="1463" t="s">
        <v>5235</v>
      </c>
      <c r="P4619" s="1463" t="s">
        <v>5236</v>
      </c>
    </row>
    <row r="4620">
      <c r="A4620" s="1464">
        <v>4941.0</v>
      </c>
      <c r="B4620" s="1463" t="s">
        <v>8545</v>
      </c>
      <c r="C4620" s="1463" t="s">
        <v>8546</v>
      </c>
      <c r="D4620" s="1469">
        <v>45541.0</v>
      </c>
      <c r="E4620" s="1470" t="s">
        <v>8547</v>
      </c>
      <c r="F4620" s="1471">
        <v>8.63390648E8</v>
      </c>
      <c r="G4620" s="1471">
        <v>8.63390648E8</v>
      </c>
      <c r="H4620" s="1472" t="b">
        <v>1</v>
      </c>
      <c r="I4620" s="1468" t="s">
        <v>76</v>
      </c>
      <c r="J4620" s="1472" t="b">
        <v>1</v>
      </c>
      <c r="K4620" s="1468" t="s">
        <v>4936</v>
      </c>
      <c r="L4620" s="1471">
        <v>6.6909921784E10</v>
      </c>
      <c r="M4620" s="1463" t="s">
        <v>2432</v>
      </c>
      <c r="N4620" s="1474"/>
      <c r="O4620" s="1463" t="s">
        <v>5510</v>
      </c>
      <c r="P4620" s="1463" t="s">
        <v>2432</v>
      </c>
    </row>
    <row r="4621">
      <c r="A4621" s="1464">
        <v>4942.0</v>
      </c>
      <c r="B4621" s="1463" t="s">
        <v>8549</v>
      </c>
      <c r="C4621" s="1463" t="s">
        <v>8550</v>
      </c>
      <c r="D4621" s="1469">
        <v>45538.0</v>
      </c>
      <c r="E4621" s="1470" t="s">
        <v>8551</v>
      </c>
      <c r="F4621" s="1471">
        <v>6.55302235E8</v>
      </c>
      <c r="G4621" s="1471">
        <v>6.55302235E8</v>
      </c>
      <c r="H4621" s="1472" t="b">
        <v>1</v>
      </c>
      <c r="I4621" s="1468" t="s">
        <v>76</v>
      </c>
      <c r="J4621" s="1472" t="b">
        <v>1</v>
      </c>
      <c r="K4621" s="1468" t="s">
        <v>1077</v>
      </c>
      <c r="L4621" s="1471">
        <v>6.6618258585E10</v>
      </c>
      <c r="M4621" s="1463" t="s">
        <v>2432</v>
      </c>
      <c r="N4621" s="1474"/>
      <c r="O4621" s="1463" t="s">
        <v>5113</v>
      </c>
      <c r="P4621" s="1463" t="s">
        <v>2432</v>
      </c>
    </row>
    <row r="4622" hidden="1">
      <c r="A4622" s="1464">
        <v>4943.0</v>
      </c>
      <c r="B4622" s="1463" t="s">
        <v>21366</v>
      </c>
      <c r="C4622" s="1463" t="s">
        <v>21367</v>
      </c>
      <c r="D4622" s="1469">
        <v>45539.0</v>
      </c>
      <c r="E4622" s="1470" t="s">
        <v>21368</v>
      </c>
      <c r="F4622" s="1471">
        <v>8.58383878E8</v>
      </c>
      <c r="G4622" s="1471">
        <v>8.58383878E8</v>
      </c>
      <c r="H4622" s="1472" t="b">
        <v>0</v>
      </c>
      <c r="I4622" s="1468" t="s">
        <v>76</v>
      </c>
      <c r="J4622" s="1472" t="b">
        <v>0</v>
      </c>
      <c r="K4622" s="1468" t="s">
        <v>1204</v>
      </c>
      <c r="L4622" s="1471">
        <v>6.6839565594E10</v>
      </c>
      <c r="M4622" s="1463" t="s">
        <v>2464</v>
      </c>
      <c r="N4622" s="1463" t="s">
        <v>3864</v>
      </c>
      <c r="O4622" s="1463" t="s">
        <v>5510</v>
      </c>
      <c r="P4622" s="1463" t="s">
        <v>2464</v>
      </c>
    </row>
    <row r="4623">
      <c r="A4623" s="1464">
        <v>4944.0</v>
      </c>
      <c r="B4623" s="1463" t="s">
        <v>448</v>
      </c>
      <c r="C4623" s="1463" t="s">
        <v>8553</v>
      </c>
      <c r="D4623" s="1469">
        <v>45596.0</v>
      </c>
      <c r="E4623" s="1470" t="s">
        <v>8554</v>
      </c>
      <c r="F4623" s="1471">
        <v>9.57035679E8</v>
      </c>
      <c r="G4623" s="1471">
        <v>9.57035679E8</v>
      </c>
      <c r="H4623" s="1472" t="b">
        <v>1</v>
      </c>
      <c r="I4623" s="1468" t="s">
        <v>76</v>
      </c>
      <c r="J4623" s="1472" t="b">
        <v>1</v>
      </c>
      <c r="K4623" s="1468" t="s">
        <v>4940</v>
      </c>
      <c r="L4623" s="1471">
        <v>6.68193916E10</v>
      </c>
      <c r="M4623" s="1463" t="s">
        <v>3024</v>
      </c>
      <c r="O4623" s="1463" t="s">
        <v>4938</v>
      </c>
      <c r="P4623" s="1463" t="s">
        <v>8555</v>
      </c>
    </row>
    <row r="4624" hidden="1">
      <c r="A4624" s="1464">
        <v>4945.0</v>
      </c>
      <c r="B4624" s="1463" t="s">
        <v>21369</v>
      </c>
      <c r="C4624" s="1463" t="s">
        <v>21370</v>
      </c>
      <c r="D4624" s="1469">
        <v>45733.0</v>
      </c>
      <c r="E4624" s="1470" t="s">
        <v>21371</v>
      </c>
      <c r="F4624" s="1471">
        <v>6.39169744E8</v>
      </c>
      <c r="G4624" s="1471">
        <v>6.39169744E8</v>
      </c>
      <c r="H4624" s="1472" t="b">
        <v>0</v>
      </c>
      <c r="I4624" s="1468" t="s">
        <v>76</v>
      </c>
      <c r="J4624" s="1472" t="b">
        <v>0</v>
      </c>
      <c r="K4624" s="1468" t="s">
        <v>1077</v>
      </c>
      <c r="L4624" s="1471">
        <v>6.6618258585E10</v>
      </c>
      <c r="M4624" s="1463" t="s">
        <v>2426</v>
      </c>
      <c r="N4624" s="1463" t="s">
        <v>7689</v>
      </c>
      <c r="O4624" s="1463" t="s">
        <v>7689</v>
      </c>
      <c r="P4624" s="1463" t="s">
        <v>2426</v>
      </c>
    </row>
    <row r="4625">
      <c r="A4625" s="1464">
        <v>4946.0</v>
      </c>
      <c r="B4625" s="1463" t="s">
        <v>8556</v>
      </c>
      <c r="C4625" s="1463" t="s">
        <v>8557</v>
      </c>
      <c r="D4625" s="1469">
        <v>45539.0</v>
      </c>
      <c r="E4625" s="1470" t="s">
        <v>8558</v>
      </c>
      <c r="F4625" s="1471">
        <v>9.55822147E8</v>
      </c>
      <c r="G4625" s="1471">
        <v>9.55822147E8</v>
      </c>
      <c r="H4625" s="1472" t="b">
        <v>1</v>
      </c>
      <c r="I4625" s="1468" t="s">
        <v>76</v>
      </c>
      <c r="J4625" s="1472" t="b">
        <v>1</v>
      </c>
      <c r="K4625" s="1468" t="s">
        <v>1204</v>
      </c>
      <c r="L4625" s="1471">
        <v>6.6839565594E10</v>
      </c>
      <c r="M4625" s="1463" t="s">
        <v>2426</v>
      </c>
      <c r="N4625" s="1463" t="s">
        <v>5212</v>
      </c>
      <c r="O4625" s="1463" t="s">
        <v>5213</v>
      </c>
      <c r="P4625" s="1463" t="s">
        <v>2426</v>
      </c>
    </row>
    <row r="4626">
      <c r="A4626" s="1464">
        <v>4947.0</v>
      </c>
      <c r="B4626" s="1463" t="s">
        <v>8561</v>
      </c>
      <c r="C4626" s="1463" t="s">
        <v>8562</v>
      </c>
      <c r="D4626" s="1469">
        <v>45562.0</v>
      </c>
      <c r="E4626" s="1470" t="s">
        <v>8563</v>
      </c>
      <c r="F4626" s="1471">
        <v>9.86693174E8</v>
      </c>
      <c r="G4626" s="1471">
        <v>9.86693174E8</v>
      </c>
      <c r="H4626" s="1472" t="b">
        <v>1</v>
      </c>
      <c r="I4626" s="1468" t="s">
        <v>76</v>
      </c>
      <c r="J4626" s="1472" t="b">
        <v>1</v>
      </c>
      <c r="K4626" s="1468" t="s">
        <v>4929</v>
      </c>
      <c r="L4626" s="1475">
        <v>6.69232E15</v>
      </c>
      <c r="M4626" s="1463" t="s">
        <v>2426</v>
      </c>
      <c r="N4626" s="1463" t="s">
        <v>5101</v>
      </c>
      <c r="O4626" s="1463" t="s">
        <v>4954</v>
      </c>
      <c r="P4626" s="1463" t="s">
        <v>7696</v>
      </c>
    </row>
    <row r="4627" hidden="1">
      <c r="A4627" s="1464">
        <v>4948.0</v>
      </c>
      <c r="B4627" s="1463" t="s">
        <v>21372</v>
      </c>
      <c r="C4627" s="1463" t="s">
        <v>21373</v>
      </c>
      <c r="D4627" s="1469">
        <v>45539.0</v>
      </c>
      <c r="E4627" s="1470" t="s">
        <v>21374</v>
      </c>
      <c r="F4627" s="1471">
        <v>8.42630985E8</v>
      </c>
      <c r="G4627" s="1471">
        <v>8.42630985E8</v>
      </c>
      <c r="H4627" s="1472" t="b">
        <v>0</v>
      </c>
      <c r="I4627" s="1468" t="s">
        <v>76</v>
      </c>
      <c r="J4627" s="1472" t="b">
        <v>0</v>
      </c>
      <c r="K4627" s="1468" t="s">
        <v>1204</v>
      </c>
      <c r="L4627" s="1471">
        <v>6.6839565594E10</v>
      </c>
      <c r="M4627" s="1463" t="s">
        <v>2476</v>
      </c>
      <c r="N4627" s="1463" t="s">
        <v>3864</v>
      </c>
      <c r="O4627" s="1463" t="s">
        <v>21375</v>
      </c>
      <c r="P4627" s="1463" t="s">
        <v>21376</v>
      </c>
    </row>
    <row r="4628" hidden="1">
      <c r="A4628" s="1464">
        <v>4949.0</v>
      </c>
      <c r="B4628" s="1463" t="s">
        <v>21377</v>
      </c>
      <c r="C4628" s="1463" t="s">
        <v>21377</v>
      </c>
      <c r="D4628" s="1469">
        <v>45541.0</v>
      </c>
      <c r="E4628" s="1470" t="s">
        <v>21378</v>
      </c>
      <c r="F4628" s="1471">
        <v>2.4071E7</v>
      </c>
      <c r="G4628" s="1471">
        <v>2.4071E7</v>
      </c>
      <c r="H4628" s="1472" t="b">
        <v>0</v>
      </c>
      <c r="I4628" s="1468" t="s">
        <v>76</v>
      </c>
      <c r="J4628" s="1472" t="b">
        <v>0</v>
      </c>
      <c r="K4628" s="1468" t="s">
        <v>7033</v>
      </c>
      <c r="L4628" s="1471">
        <v>6.6624983639E10</v>
      </c>
      <c r="M4628" s="1463" t="s">
        <v>2476</v>
      </c>
      <c r="N4628" s="1474"/>
      <c r="O4628" s="1463" t="s">
        <v>4954</v>
      </c>
      <c r="P4628" s="1463" t="s">
        <v>2476</v>
      </c>
    </row>
    <row r="4629" hidden="1">
      <c r="A4629" s="1464">
        <v>4950.0</v>
      </c>
      <c r="B4629" s="1463" t="s">
        <v>8564</v>
      </c>
      <c r="C4629" s="1463" t="s">
        <v>8565</v>
      </c>
      <c r="D4629" s="1469">
        <v>45553.0</v>
      </c>
      <c r="E4629" s="1470" t="s">
        <v>8566</v>
      </c>
      <c r="F4629" s="1471">
        <v>9.25972885E8</v>
      </c>
      <c r="G4629" s="1471">
        <v>9.25972885E8</v>
      </c>
      <c r="H4629" s="1472" t="b">
        <v>0</v>
      </c>
      <c r="I4629" s="1468" t="s">
        <v>76</v>
      </c>
      <c r="J4629" s="1472" t="b">
        <v>0</v>
      </c>
      <c r="K4629" s="1468" t="s">
        <v>1077</v>
      </c>
      <c r="L4629" s="1471">
        <v>6.6618258585E10</v>
      </c>
      <c r="M4629" s="1463" t="s">
        <v>2426</v>
      </c>
      <c r="N4629" s="1463" t="s">
        <v>4954</v>
      </c>
      <c r="O4629" s="1463" t="s">
        <v>4954</v>
      </c>
      <c r="P4629" s="1463" t="s">
        <v>7700</v>
      </c>
    </row>
    <row r="4630" hidden="1">
      <c r="A4630" s="1464">
        <v>4951.0</v>
      </c>
      <c r="B4630" s="1463" t="s">
        <v>21379</v>
      </c>
      <c r="C4630" s="1463" t="s">
        <v>21380</v>
      </c>
      <c r="D4630" s="1469">
        <v>45540.0</v>
      </c>
      <c r="E4630" s="1470" t="s">
        <v>21381</v>
      </c>
      <c r="F4630" s="1471">
        <v>6.54206522E8</v>
      </c>
      <c r="G4630" s="1471">
        <v>6.54206522E8</v>
      </c>
      <c r="H4630" s="1472" t="b">
        <v>0</v>
      </c>
      <c r="I4630" s="1468" t="s">
        <v>76</v>
      </c>
      <c r="J4630" s="1472" t="b">
        <v>0</v>
      </c>
      <c r="K4630" s="1468" t="s">
        <v>4929</v>
      </c>
      <c r="L4630" s="1475">
        <v>6.69232E15</v>
      </c>
      <c r="M4630" s="1463" t="s">
        <v>4317</v>
      </c>
      <c r="N4630" s="1463" t="s">
        <v>5422</v>
      </c>
      <c r="O4630" s="1463" t="s">
        <v>4945</v>
      </c>
      <c r="P4630" s="1463" t="s">
        <v>6387</v>
      </c>
    </row>
    <row r="4631">
      <c r="A4631" s="1464">
        <v>4952.0</v>
      </c>
      <c r="B4631" s="1463" t="s">
        <v>8567</v>
      </c>
      <c r="C4631" s="1463" t="s">
        <v>8568</v>
      </c>
      <c r="D4631" s="1469">
        <v>45545.0</v>
      </c>
      <c r="E4631" s="1470" t="s">
        <v>8569</v>
      </c>
      <c r="F4631" s="1471">
        <v>6.14264614E8</v>
      </c>
      <c r="G4631" s="1471">
        <v>6.14264614E8</v>
      </c>
      <c r="H4631" s="1472" t="b">
        <v>1</v>
      </c>
      <c r="I4631" s="1468" t="s">
        <v>76</v>
      </c>
      <c r="J4631" s="1472" t="b">
        <v>1</v>
      </c>
      <c r="K4631" s="1468" t="s">
        <v>4929</v>
      </c>
      <c r="L4631" s="1475">
        <v>6.69232E15</v>
      </c>
      <c r="M4631" s="1463" t="s">
        <v>2476</v>
      </c>
      <c r="N4631" s="1463" t="s">
        <v>4954</v>
      </c>
      <c r="O4631" s="1463" t="s">
        <v>4954</v>
      </c>
      <c r="P4631" s="1463" t="s">
        <v>7703</v>
      </c>
    </row>
    <row r="4632">
      <c r="A4632" s="1464">
        <v>4953.0</v>
      </c>
      <c r="B4632" s="1463" t="s">
        <v>8572</v>
      </c>
      <c r="C4632" s="1463" t="s">
        <v>8573</v>
      </c>
      <c r="D4632" s="1469">
        <v>45545.0</v>
      </c>
      <c r="E4632" s="1470" t="s">
        <v>8574</v>
      </c>
      <c r="F4632" s="1471">
        <v>8.26862E8</v>
      </c>
      <c r="G4632" s="1471">
        <v>8.26862E8</v>
      </c>
      <c r="H4632" s="1472" t="b">
        <v>1</v>
      </c>
      <c r="I4632" s="1468" t="s">
        <v>76</v>
      </c>
      <c r="J4632" s="1472" t="b">
        <v>1</v>
      </c>
      <c r="K4632" s="1468" t="s">
        <v>1204</v>
      </c>
      <c r="L4632" s="1471">
        <v>6.6839565594E10</v>
      </c>
      <c r="M4632" s="1463" t="s">
        <v>2432</v>
      </c>
      <c r="N4632" s="1463" t="s">
        <v>6441</v>
      </c>
      <c r="O4632" s="1463" t="s">
        <v>6441</v>
      </c>
      <c r="P4632" s="1463" t="s">
        <v>2432</v>
      </c>
    </row>
    <row r="4633">
      <c r="A4633" s="1464">
        <v>4954.0</v>
      </c>
      <c r="B4633" s="1463" t="s">
        <v>8575</v>
      </c>
      <c r="C4633" s="1463" t="s">
        <v>8576</v>
      </c>
      <c r="D4633" s="1469">
        <v>45545.0</v>
      </c>
      <c r="E4633" s="1470" t="s">
        <v>8577</v>
      </c>
      <c r="F4633" s="1471">
        <v>8.26862E8</v>
      </c>
      <c r="G4633" s="1471">
        <v>8.26862E8</v>
      </c>
      <c r="H4633" s="1472" t="b">
        <v>1</v>
      </c>
      <c r="I4633" s="1468" t="s">
        <v>76</v>
      </c>
      <c r="J4633" s="1472" t="b">
        <v>1</v>
      </c>
      <c r="K4633" s="1468" t="s">
        <v>1204</v>
      </c>
      <c r="L4633" s="1471">
        <v>6.6839565594E10</v>
      </c>
      <c r="M4633" s="1463" t="s">
        <v>4317</v>
      </c>
      <c r="N4633" s="1463" t="s">
        <v>6093</v>
      </c>
      <c r="O4633" s="1463" t="s">
        <v>6093</v>
      </c>
      <c r="P4633" s="1463" t="s">
        <v>6387</v>
      </c>
    </row>
    <row r="4634" hidden="1">
      <c r="A4634" s="1464">
        <v>4955.0</v>
      </c>
      <c r="B4634" s="1463" t="s">
        <v>21382</v>
      </c>
      <c r="C4634" s="1463" t="s">
        <v>21382</v>
      </c>
      <c r="D4634" s="1469">
        <v>45600.0</v>
      </c>
      <c r="E4634" s="1470" t="s">
        <v>21383</v>
      </c>
      <c r="F4634" s="1471">
        <v>9.02213535E8</v>
      </c>
      <c r="G4634" s="1471">
        <v>9.02213535E8</v>
      </c>
      <c r="H4634" s="1472" t="b">
        <v>0</v>
      </c>
      <c r="I4634" s="1468" t="s">
        <v>76</v>
      </c>
      <c r="J4634" s="1472" t="b">
        <v>0</v>
      </c>
      <c r="K4634" s="1468" t="s">
        <v>6480</v>
      </c>
      <c r="L4634" s="1471">
        <v>6.6647253923E10</v>
      </c>
      <c r="M4634" s="1463" t="s">
        <v>2426</v>
      </c>
      <c r="O4634" s="1463" t="s">
        <v>8626</v>
      </c>
      <c r="P4634" s="1463" t="s">
        <v>21384</v>
      </c>
    </row>
    <row r="4635">
      <c r="A4635" s="1464">
        <v>4956.0</v>
      </c>
      <c r="B4635" s="1463" t="s">
        <v>8579</v>
      </c>
      <c r="C4635" s="1463" t="s">
        <v>8580</v>
      </c>
      <c r="D4635" s="1469">
        <v>45546.0</v>
      </c>
      <c r="E4635" s="1470" t="s">
        <v>8581</v>
      </c>
      <c r="F4635" s="1471">
        <v>9.09878829E8</v>
      </c>
      <c r="G4635" s="1471">
        <v>9.09878829E8</v>
      </c>
      <c r="H4635" s="1472" t="b">
        <v>1</v>
      </c>
      <c r="I4635" s="1468" t="s">
        <v>76</v>
      </c>
      <c r="J4635" s="1472" t="b">
        <v>1</v>
      </c>
      <c r="K4635" s="1468" t="s">
        <v>4936</v>
      </c>
      <c r="L4635" s="1471">
        <v>6.6909921784E10</v>
      </c>
      <c r="M4635" s="1463" t="s">
        <v>4317</v>
      </c>
      <c r="N4635" s="1463" t="s">
        <v>6070</v>
      </c>
      <c r="O4635" s="1474"/>
      <c r="P4635" s="1463" t="s">
        <v>6387</v>
      </c>
    </row>
    <row r="4636">
      <c r="A4636" s="1464">
        <v>4957.0</v>
      </c>
      <c r="B4636" s="1463" t="s">
        <v>8583</v>
      </c>
      <c r="C4636" s="1463" t="s">
        <v>8584</v>
      </c>
      <c r="D4636" s="1469">
        <v>45552.0</v>
      </c>
      <c r="E4636" s="1470" t="s">
        <v>8585</v>
      </c>
      <c r="F4636" s="1471">
        <v>8.25108798E8</v>
      </c>
      <c r="G4636" s="1471">
        <v>8.25108798E8</v>
      </c>
      <c r="H4636" s="1472" t="b">
        <v>1</v>
      </c>
      <c r="I4636" s="1468" t="s">
        <v>76</v>
      </c>
      <c r="J4636" s="1472" t="b">
        <v>1</v>
      </c>
      <c r="K4636" s="1468" t="s">
        <v>4936</v>
      </c>
      <c r="L4636" s="1471">
        <v>6.6909921784E10</v>
      </c>
      <c r="M4636" s="1463" t="s">
        <v>2659</v>
      </c>
      <c r="N4636" s="1474"/>
      <c r="O4636" s="1463" t="s">
        <v>5126</v>
      </c>
      <c r="P4636" s="1463" t="s">
        <v>2659</v>
      </c>
    </row>
    <row r="4637" hidden="1">
      <c r="A4637" s="1464">
        <v>4958.0</v>
      </c>
      <c r="B4637" s="1463" t="s">
        <v>21385</v>
      </c>
      <c r="C4637" s="1463" t="s">
        <v>21386</v>
      </c>
      <c r="D4637" s="1469">
        <v>45546.0</v>
      </c>
      <c r="E4637" s="1470" t="s">
        <v>21387</v>
      </c>
      <c r="F4637" s="1471">
        <v>8.63341729E8</v>
      </c>
      <c r="G4637" s="1471">
        <v>8.63341729E8</v>
      </c>
      <c r="H4637" s="1472" t="b">
        <v>0</v>
      </c>
      <c r="I4637" s="1468" t="s">
        <v>76</v>
      </c>
      <c r="J4637" s="1472" t="b">
        <v>0</v>
      </c>
      <c r="K4637" s="1468" t="s">
        <v>4929</v>
      </c>
      <c r="L4637" s="1475">
        <v>6.69232E15</v>
      </c>
      <c r="M4637" s="1463" t="s">
        <v>2464</v>
      </c>
      <c r="N4637" s="1463" t="s">
        <v>5633</v>
      </c>
      <c r="O4637" s="1463" t="s">
        <v>21388</v>
      </c>
      <c r="P4637" s="1463" t="s">
        <v>2464</v>
      </c>
    </row>
    <row r="4638" hidden="1">
      <c r="A4638" s="1464">
        <v>4959.0</v>
      </c>
      <c r="B4638" s="1463" t="s">
        <v>21389</v>
      </c>
      <c r="C4638" s="1463" t="s">
        <v>21390</v>
      </c>
      <c r="D4638" s="1469">
        <v>45547.0</v>
      </c>
      <c r="E4638" s="1470" t="s">
        <v>21391</v>
      </c>
      <c r="F4638" s="1471">
        <v>8.18606589E8</v>
      </c>
      <c r="G4638" s="1471">
        <v>8.18606589E8</v>
      </c>
      <c r="H4638" s="1472" t="b">
        <v>0</v>
      </c>
      <c r="I4638" s="1468" t="s">
        <v>76</v>
      </c>
      <c r="J4638" s="1472" t="b">
        <v>0</v>
      </c>
      <c r="K4638" s="1468" t="s">
        <v>1204</v>
      </c>
      <c r="L4638" s="1471">
        <v>6.6839565594E10</v>
      </c>
      <c r="M4638" s="1463" t="s">
        <v>2464</v>
      </c>
      <c r="N4638" s="1463" t="s">
        <v>5633</v>
      </c>
      <c r="O4638" s="1463" t="s">
        <v>21388</v>
      </c>
      <c r="P4638" s="1463" t="s">
        <v>5881</v>
      </c>
    </row>
    <row r="4639">
      <c r="A4639" s="1464">
        <v>4960.0</v>
      </c>
      <c r="B4639" s="1463" t="s">
        <v>8587</v>
      </c>
      <c r="C4639" s="1463" t="s">
        <v>8588</v>
      </c>
      <c r="D4639" s="1469">
        <v>45547.0</v>
      </c>
      <c r="E4639" s="1470" t="s">
        <v>8589</v>
      </c>
      <c r="F4639" s="1471">
        <v>6.19671551E8</v>
      </c>
      <c r="G4639" s="1471">
        <v>6.19671551E8</v>
      </c>
      <c r="H4639" s="1472" t="b">
        <v>1</v>
      </c>
      <c r="I4639" s="1468" t="s">
        <v>76</v>
      </c>
      <c r="J4639" s="1472" t="b">
        <v>1</v>
      </c>
      <c r="K4639" s="1468" t="s">
        <v>4936</v>
      </c>
      <c r="L4639" s="1471">
        <v>6.6909921784E10</v>
      </c>
      <c r="M4639" s="1463" t="s">
        <v>4317</v>
      </c>
      <c r="N4639" s="1474"/>
      <c r="O4639" s="1474"/>
      <c r="P4639" s="1463" t="s">
        <v>6387</v>
      </c>
    </row>
    <row r="4640">
      <c r="A4640" s="1464">
        <v>4961.0</v>
      </c>
      <c r="B4640" s="1463" t="s">
        <v>8590</v>
      </c>
      <c r="C4640" s="1463" t="s">
        <v>8590</v>
      </c>
      <c r="D4640" s="1469">
        <v>45548.0</v>
      </c>
      <c r="E4640" s="1470" t="s">
        <v>8591</v>
      </c>
      <c r="F4640" s="1471">
        <v>9.60579659E8</v>
      </c>
      <c r="G4640" s="1471">
        <v>9.60579659E8</v>
      </c>
      <c r="H4640" s="1472" t="b">
        <v>1</v>
      </c>
      <c r="I4640" s="1468" t="s">
        <v>76</v>
      </c>
      <c r="J4640" s="1472" t="b">
        <v>1</v>
      </c>
      <c r="K4640" s="1468" t="s">
        <v>1204</v>
      </c>
      <c r="L4640" s="1471">
        <v>6.6839565594E10</v>
      </c>
      <c r="M4640" s="1463" t="s">
        <v>2432</v>
      </c>
      <c r="N4640" s="1463" t="s">
        <v>76</v>
      </c>
      <c r="O4640" s="1463" t="s">
        <v>76</v>
      </c>
      <c r="P4640" s="1463" t="s">
        <v>5959</v>
      </c>
    </row>
    <row r="4641">
      <c r="A4641" s="1464">
        <v>4962.0</v>
      </c>
      <c r="B4641" s="1463" t="s">
        <v>8594</v>
      </c>
      <c r="C4641" s="1463" t="s">
        <v>8595</v>
      </c>
      <c r="D4641" s="1469">
        <v>45551.0</v>
      </c>
      <c r="E4641" s="1470" t="s">
        <v>8596</v>
      </c>
      <c r="F4641" s="1471">
        <v>9.29644994E8</v>
      </c>
      <c r="G4641" s="1471">
        <v>9.29644994E8</v>
      </c>
      <c r="H4641" s="1472" t="b">
        <v>1</v>
      </c>
      <c r="I4641" s="1468" t="s">
        <v>76</v>
      </c>
      <c r="J4641" s="1472" t="b">
        <v>1</v>
      </c>
      <c r="K4641" s="1468" t="s">
        <v>1204</v>
      </c>
      <c r="L4641" s="1471">
        <v>6.6839565594E10</v>
      </c>
      <c r="M4641" s="1463" t="s">
        <v>2432</v>
      </c>
      <c r="N4641" s="1463" t="s">
        <v>7725</v>
      </c>
      <c r="O4641" s="1463" t="s">
        <v>7725</v>
      </c>
      <c r="P4641" s="1463" t="s">
        <v>5959</v>
      </c>
    </row>
    <row r="4642" hidden="1">
      <c r="A4642" s="1464">
        <v>4963.0</v>
      </c>
      <c r="B4642" s="1463" t="s">
        <v>8597</v>
      </c>
      <c r="C4642" s="1463" t="s">
        <v>8598</v>
      </c>
      <c r="D4642" s="1469">
        <v>45547.0</v>
      </c>
      <c r="E4642" s="1470" t="s">
        <v>8599</v>
      </c>
      <c r="F4642" s="1471">
        <v>6.25789035E8</v>
      </c>
      <c r="G4642" s="1471">
        <v>6.25789035E8</v>
      </c>
      <c r="H4642" s="1472" t="b">
        <v>0</v>
      </c>
      <c r="I4642" s="1468" t="s">
        <v>76</v>
      </c>
      <c r="J4642" s="1472" t="b">
        <v>0</v>
      </c>
      <c r="K4642" s="1468" t="s">
        <v>4929</v>
      </c>
      <c r="L4642" s="1475">
        <v>6.69232E15</v>
      </c>
      <c r="M4642" s="1463" t="s">
        <v>2464</v>
      </c>
      <c r="N4642" s="1474"/>
      <c r="O4642" s="1463" t="s">
        <v>4945</v>
      </c>
      <c r="P4642" s="1463" t="s">
        <v>2464</v>
      </c>
    </row>
    <row r="4643" hidden="1">
      <c r="A4643" s="1464">
        <v>4964.0</v>
      </c>
      <c r="B4643" s="1463" t="s">
        <v>21392</v>
      </c>
      <c r="C4643" s="1463" t="s">
        <v>21393</v>
      </c>
      <c r="D4643" s="1469">
        <v>45548.0</v>
      </c>
      <c r="E4643" s="1470" t="s">
        <v>21394</v>
      </c>
      <c r="F4643" s="1471">
        <v>6.13895457E8</v>
      </c>
      <c r="G4643" s="1471">
        <v>6.13895457E8</v>
      </c>
      <c r="H4643" s="1472" t="b">
        <v>0</v>
      </c>
      <c r="I4643" s="1468" t="s">
        <v>76</v>
      </c>
      <c r="J4643" s="1472" t="b">
        <v>0</v>
      </c>
      <c r="K4643" s="1468" t="s">
        <v>4936</v>
      </c>
      <c r="L4643" s="1471">
        <v>6.6909921784E10</v>
      </c>
      <c r="M4643" s="1463" t="s">
        <v>2659</v>
      </c>
      <c r="N4643" s="1463" t="s">
        <v>6093</v>
      </c>
      <c r="O4643" s="1463" t="s">
        <v>21395</v>
      </c>
      <c r="P4643" s="1463" t="s">
        <v>2659</v>
      </c>
    </row>
    <row r="4644" hidden="1">
      <c r="A4644" s="1464">
        <v>4965.0</v>
      </c>
      <c r="B4644" s="1463" t="s">
        <v>21396</v>
      </c>
      <c r="C4644" s="1463" t="s">
        <v>21397</v>
      </c>
      <c r="D4644" s="1469">
        <v>45551.0</v>
      </c>
      <c r="E4644" s="1470" t="s">
        <v>21398</v>
      </c>
      <c r="F4644" s="1471">
        <v>9.18821041E8</v>
      </c>
      <c r="G4644" s="1471">
        <v>9.18821041E8</v>
      </c>
      <c r="H4644" s="1472" t="b">
        <v>0</v>
      </c>
      <c r="I4644" s="1468" t="s">
        <v>76</v>
      </c>
      <c r="J4644" s="1472" t="b">
        <v>0</v>
      </c>
      <c r="K4644" s="1468" t="s">
        <v>1204</v>
      </c>
      <c r="L4644" s="1471">
        <v>6.6839565594E10</v>
      </c>
      <c r="M4644" s="1463" t="s">
        <v>2426</v>
      </c>
      <c r="N4644" s="1463" t="s">
        <v>7123</v>
      </c>
      <c r="O4644" s="1463" t="s">
        <v>7123</v>
      </c>
      <c r="P4644" s="1463" t="s">
        <v>5801</v>
      </c>
    </row>
    <row r="4645" hidden="1">
      <c r="A4645" s="1464">
        <v>4966.0</v>
      </c>
      <c r="B4645" s="1463" t="s">
        <v>21399</v>
      </c>
      <c r="C4645" s="1463" t="s">
        <v>21400</v>
      </c>
      <c r="D4645" s="1469">
        <v>45548.0</v>
      </c>
      <c r="E4645" s="1470" t="s">
        <v>21401</v>
      </c>
      <c r="F4645" s="1471">
        <v>6.46542851E8</v>
      </c>
      <c r="G4645" s="1471">
        <v>6.46542851E8</v>
      </c>
      <c r="H4645" s="1472" t="b">
        <v>0</v>
      </c>
      <c r="I4645" s="1468" t="s">
        <v>76</v>
      </c>
      <c r="J4645" s="1472" t="b">
        <v>0</v>
      </c>
      <c r="K4645" s="1468" t="s">
        <v>1204</v>
      </c>
      <c r="L4645" s="1471">
        <v>6.6839565594E10</v>
      </c>
      <c r="M4645" s="1463" t="s">
        <v>2426</v>
      </c>
      <c r="N4645" s="1463" t="s">
        <v>5052</v>
      </c>
      <c r="O4645" s="1463" t="s">
        <v>5052</v>
      </c>
      <c r="P4645" s="1463" t="s">
        <v>5801</v>
      </c>
    </row>
    <row r="4646" hidden="1">
      <c r="A4646" s="1464">
        <v>4967.0</v>
      </c>
      <c r="B4646" s="1463" t="s">
        <v>21402</v>
      </c>
      <c r="C4646" s="1463" t="s">
        <v>21403</v>
      </c>
      <c r="D4646" s="1469">
        <v>45548.0</v>
      </c>
      <c r="E4646" s="1470" t="s">
        <v>21404</v>
      </c>
      <c r="F4646" s="1471">
        <v>9.56831189E8</v>
      </c>
      <c r="G4646" s="1471">
        <v>9.56831189E8</v>
      </c>
      <c r="H4646" s="1472" t="b">
        <v>0</v>
      </c>
      <c r="I4646" s="1468" t="s">
        <v>76</v>
      </c>
      <c r="J4646" s="1472" t="b">
        <v>0</v>
      </c>
      <c r="K4646" s="1468" t="s">
        <v>1204</v>
      </c>
      <c r="L4646" s="1471">
        <v>6.6839565594E10</v>
      </c>
      <c r="M4646" s="1463" t="s">
        <v>2426</v>
      </c>
      <c r="O4646" s="1463" t="s">
        <v>7725</v>
      </c>
      <c r="P4646" s="1463" t="s">
        <v>5801</v>
      </c>
    </row>
    <row r="4647" hidden="1">
      <c r="A4647" s="1464">
        <v>4968.0</v>
      </c>
      <c r="B4647" s="1463" t="s">
        <v>21405</v>
      </c>
      <c r="C4647" s="1463" t="s">
        <v>21406</v>
      </c>
      <c r="D4647" s="1469">
        <v>45548.0</v>
      </c>
      <c r="E4647" s="1470" t="s">
        <v>21407</v>
      </c>
      <c r="F4647" s="1471">
        <v>9.68308924E8</v>
      </c>
      <c r="G4647" s="1471">
        <v>9.68308924E8</v>
      </c>
      <c r="H4647" s="1472" t="b">
        <v>0</v>
      </c>
      <c r="I4647" s="1468" t="s">
        <v>76</v>
      </c>
      <c r="J4647" s="1472" t="b">
        <v>0</v>
      </c>
      <c r="K4647" s="1468" t="s">
        <v>1204</v>
      </c>
      <c r="L4647" s="1471">
        <v>6.6839565594E10</v>
      </c>
      <c r="M4647" s="1463" t="s">
        <v>2426</v>
      </c>
      <c r="O4647" s="1463" t="s">
        <v>5213</v>
      </c>
      <c r="P4647" s="1463" t="s">
        <v>5801</v>
      </c>
    </row>
    <row r="4648">
      <c r="A4648" s="1464">
        <v>4969.0</v>
      </c>
      <c r="B4648" s="1463" t="s">
        <v>8600</v>
      </c>
      <c r="C4648" s="1463" t="s">
        <v>8601</v>
      </c>
      <c r="D4648" s="1469">
        <v>45552.0</v>
      </c>
      <c r="E4648" s="1470" t="s">
        <v>8602</v>
      </c>
      <c r="F4648" s="1471">
        <v>2.0777203E7</v>
      </c>
      <c r="G4648" s="1471">
        <v>2.0777203E7</v>
      </c>
      <c r="H4648" s="1472" t="b">
        <v>1</v>
      </c>
      <c r="I4648" s="1468" t="s">
        <v>76</v>
      </c>
      <c r="J4648" s="1472" t="b">
        <v>1</v>
      </c>
      <c r="K4648" s="1468" t="s">
        <v>1204</v>
      </c>
      <c r="L4648" s="1471">
        <v>6.6839565594E10</v>
      </c>
      <c r="M4648" s="1463" t="s">
        <v>2426</v>
      </c>
      <c r="N4648" s="1463" t="s">
        <v>5164</v>
      </c>
      <c r="O4648" s="1463" t="s">
        <v>5165</v>
      </c>
      <c r="P4648" s="1463" t="s">
        <v>2426</v>
      </c>
    </row>
    <row r="4649">
      <c r="A4649" s="1464">
        <v>4970.0</v>
      </c>
      <c r="B4649" s="1463" t="s">
        <v>21408</v>
      </c>
      <c r="C4649" s="1463" t="s">
        <v>8604</v>
      </c>
      <c r="D4649" s="1469">
        <v>45552.0</v>
      </c>
      <c r="E4649" s="1470" t="s">
        <v>8605</v>
      </c>
      <c r="F4649" s="1471">
        <v>9.54576767E8</v>
      </c>
      <c r="G4649" s="1471">
        <v>9.54576767E8</v>
      </c>
      <c r="H4649" s="1472" t="b">
        <v>1</v>
      </c>
      <c r="I4649" s="1468" t="s">
        <v>76</v>
      </c>
      <c r="J4649" s="1472" t="b">
        <v>1</v>
      </c>
      <c r="K4649" s="1468" t="s">
        <v>4929</v>
      </c>
      <c r="L4649" s="1475">
        <v>6.69232E15</v>
      </c>
      <c r="M4649" s="1463" t="s">
        <v>2426</v>
      </c>
      <c r="N4649" s="1463" t="s">
        <v>5164</v>
      </c>
      <c r="O4649" s="1463" t="s">
        <v>5165</v>
      </c>
      <c r="P4649" s="1463" t="s">
        <v>2426</v>
      </c>
    </row>
    <row r="4650" hidden="1">
      <c r="A4650" s="1464">
        <v>4971.0</v>
      </c>
      <c r="B4650" s="1463" t="s">
        <v>21409</v>
      </c>
      <c r="C4650" s="1463" t="s">
        <v>21410</v>
      </c>
      <c r="D4650" s="1469">
        <v>45553.0</v>
      </c>
      <c r="E4650" s="1470" t="s">
        <v>21411</v>
      </c>
      <c r="F4650" s="1471">
        <v>8.28249991E8</v>
      </c>
      <c r="G4650" s="1471">
        <v>8.28249991E8</v>
      </c>
      <c r="H4650" s="1472" t="b">
        <v>0</v>
      </c>
      <c r="I4650" s="1468" t="s">
        <v>76</v>
      </c>
      <c r="J4650" s="1472" t="b">
        <v>0</v>
      </c>
      <c r="K4650" s="1468" t="s">
        <v>1077</v>
      </c>
      <c r="L4650" s="1471">
        <v>6.6618258585E10</v>
      </c>
      <c r="M4650" s="1463" t="s">
        <v>2464</v>
      </c>
      <c r="N4650" s="1463" t="s">
        <v>6617</v>
      </c>
      <c r="O4650" s="1474"/>
      <c r="P4650" s="1463" t="s">
        <v>2464</v>
      </c>
    </row>
    <row r="4651">
      <c r="A4651" s="1464">
        <v>4972.0</v>
      </c>
      <c r="B4651" s="1463" t="s">
        <v>8607</v>
      </c>
      <c r="C4651" s="1463" t="s">
        <v>8608</v>
      </c>
      <c r="D4651" s="1469">
        <v>45553.0</v>
      </c>
      <c r="E4651" s="1470" t="s">
        <v>8609</v>
      </c>
      <c r="F4651" s="1471">
        <v>8.41962492E8</v>
      </c>
      <c r="G4651" s="1471">
        <v>8.41962492E8</v>
      </c>
      <c r="H4651" s="1472" t="b">
        <v>1</v>
      </c>
      <c r="I4651" s="1468" t="s">
        <v>76</v>
      </c>
      <c r="J4651" s="1472" t="b">
        <v>1</v>
      </c>
      <c r="K4651" s="1468" t="s">
        <v>4929</v>
      </c>
      <c r="L4651" s="1475">
        <v>6.69232E15</v>
      </c>
      <c r="M4651" s="1463" t="s">
        <v>3963</v>
      </c>
      <c r="N4651" s="1463" t="s">
        <v>5165</v>
      </c>
      <c r="O4651" s="1463" t="s">
        <v>5165</v>
      </c>
      <c r="P4651" s="1463" t="s">
        <v>7733</v>
      </c>
    </row>
    <row r="4652">
      <c r="A4652" s="1464">
        <v>4973.0</v>
      </c>
      <c r="B4652" s="1463" t="s">
        <v>8611</v>
      </c>
      <c r="C4652" s="1463" t="s">
        <v>8612</v>
      </c>
      <c r="D4652" s="1469">
        <v>45553.0</v>
      </c>
      <c r="E4652" s="1470" t="s">
        <v>8613</v>
      </c>
      <c r="F4652" s="1471">
        <v>8.59461599E8</v>
      </c>
      <c r="G4652" s="1471">
        <v>8.59461599E8</v>
      </c>
      <c r="H4652" s="1472" t="b">
        <v>1</v>
      </c>
      <c r="I4652" s="1468" t="s">
        <v>76</v>
      </c>
      <c r="J4652" s="1472" t="b">
        <v>1</v>
      </c>
      <c r="K4652" s="1468" t="s">
        <v>1077</v>
      </c>
      <c r="L4652" s="1471">
        <v>6.6618258585E10</v>
      </c>
      <c r="M4652" s="1463" t="s">
        <v>2464</v>
      </c>
      <c r="N4652" s="1474"/>
      <c r="O4652" s="1463" t="s">
        <v>5061</v>
      </c>
      <c r="P4652" s="1463" t="s">
        <v>5094</v>
      </c>
    </row>
    <row r="4653">
      <c r="A4653" s="1464">
        <v>4974.0</v>
      </c>
      <c r="B4653" s="1463" t="s">
        <v>8614</v>
      </c>
      <c r="C4653" s="1463" t="s">
        <v>8615</v>
      </c>
      <c r="D4653" s="1469">
        <v>45553.0</v>
      </c>
      <c r="E4653" s="1470" t="s">
        <v>8616</v>
      </c>
      <c r="F4653" s="1471">
        <v>8.40240909E8</v>
      </c>
      <c r="G4653" s="1471">
        <v>8.40240909E8</v>
      </c>
      <c r="H4653" s="1472" t="b">
        <v>1</v>
      </c>
      <c r="I4653" s="1468" t="s">
        <v>76</v>
      </c>
      <c r="J4653" s="1472" t="b">
        <v>1</v>
      </c>
      <c r="K4653" s="1468" t="s">
        <v>1204</v>
      </c>
      <c r="L4653" s="1471">
        <v>6.6839565594E10</v>
      </c>
      <c r="M4653" s="1463" t="s">
        <v>2464</v>
      </c>
      <c r="N4653" s="1463" t="s">
        <v>6125</v>
      </c>
      <c r="O4653" s="1463" t="s">
        <v>6125</v>
      </c>
      <c r="P4653" s="1463" t="s">
        <v>5881</v>
      </c>
    </row>
    <row r="4654">
      <c r="A4654" s="1464">
        <v>4975.0</v>
      </c>
      <c r="B4654" s="1463" t="s">
        <v>3356</v>
      </c>
      <c r="C4654" s="1463" t="s">
        <v>8617</v>
      </c>
      <c r="D4654" s="1469">
        <v>45559.0</v>
      </c>
      <c r="E4654" s="1470" t="s">
        <v>8618</v>
      </c>
      <c r="F4654" s="1471">
        <v>2.2095999E7</v>
      </c>
      <c r="G4654" s="1471">
        <v>2.2095999E7</v>
      </c>
      <c r="H4654" s="1472" t="b">
        <v>1</v>
      </c>
      <c r="I4654" s="1468" t="s">
        <v>76</v>
      </c>
      <c r="J4654" s="1472" t="b">
        <v>1</v>
      </c>
      <c r="K4654" s="1468" t="s">
        <v>4929</v>
      </c>
      <c r="L4654" s="1475">
        <v>6.69232E15</v>
      </c>
      <c r="M4654" s="1463" t="s">
        <v>2464</v>
      </c>
      <c r="N4654" s="1463" t="s">
        <v>7742</v>
      </c>
      <c r="O4654" s="1474"/>
      <c r="P4654" s="1463" t="s">
        <v>2464</v>
      </c>
    </row>
    <row r="4655">
      <c r="A4655" s="1464">
        <v>4976.0</v>
      </c>
      <c r="B4655" s="1463" t="s">
        <v>8620</v>
      </c>
      <c r="C4655" s="1463" t="s">
        <v>8621</v>
      </c>
      <c r="D4655" s="1469">
        <v>45562.0</v>
      </c>
      <c r="E4655" s="1470" t="s">
        <v>8622</v>
      </c>
      <c r="F4655" s="1471">
        <v>9.55630236E8</v>
      </c>
      <c r="G4655" s="1471">
        <v>9.55630236E8</v>
      </c>
      <c r="H4655" s="1472" t="b">
        <v>1</v>
      </c>
      <c r="I4655" s="1468" t="s">
        <v>76</v>
      </c>
      <c r="J4655" s="1472" t="b">
        <v>1</v>
      </c>
      <c r="K4655" s="1468" t="s">
        <v>4929</v>
      </c>
      <c r="L4655" s="1475">
        <v>6.69232E15</v>
      </c>
      <c r="M4655" s="1463" t="s">
        <v>2464</v>
      </c>
      <c r="N4655" s="1463" t="s">
        <v>3864</v>
      </c>
      <c r="O4655" s="1463" t="s">
        <v>3864</v>
      </c>
      <c r="P4655" s="1463" t="s">
        <v>2464</v>
      </c>
    </row>
    <row r="4656">
      <c r="A4656" s="1464">
        <v>4977.0</v>
      </c>
      <c r="B4656" s="1463" t="s">
        <v>8623</v>
      </c>
      <c r="C4656" s="1463" t="s">
        <v>8624</v>
      </c>
      <c r="D4656" s="1469">
        <v>45558.0</v>
      </c>
      <c r="E4656" s="1470" t="s">
        <v>8625</v>
      </c>
      <c r="F4656" s="1471">
        <v>2.0595999E7</v>
      </c>
      <c r="G4656" s="1471">
        <v>2.0595999E7</v>
      </c>
      <c r="H4656" s="1472" t="b">
        <v>1</v>
      </c>
      <c r="I4656" s="1468" t="s">
        <v>76</v>
      </c>
      <c r="J4656" s="1472" t="b">
        <v>1</v>
      </c>
      <c r="K4656" s="1468" t="s">
        <v>4940</v>
      </c>
      <c r="L4656" s="1471">
        <v>6.68193916E10</v>
      </c>
      <c r="M4656" s="1463" t="s">
        <v>2464</v>
      </c>
      <c r="N4656" s="1463" t="s">
        <v>7689</v>
      </c>
      <c r="O4656" s="1463" t="s">
        <v>7689</v>
      </c>
      <c r="P4656" s="1463" t="s">
        <v>2464</v>
      </c>
    </row>
    <row r="4657">
      <c r="A4657" s="1464">
        <v>4978.0</v>
      </c>
      <c r="B4657" s="1463" t="s">
        <v>8627</v>
      </c>
      <c r="C4657" s="1463" t="s">
        <v>8628</v>
      </c>
      <c r="D4657" s="1469">
        <v>45560.0</v>
      </c>
      <c r="E4657" s="1470" t="s">
        <v>8629</v>
      </c>
      <c r="F4657" s="1471">
        <v>2.0331713E7</v>
      </c>
      <c r="G4657" s="1471">
        <v>2.0331713E7</v>
      </c>
      <c r="H4657" s="1472" t="b">
        <v>1</v>
      </c>
      <c r="I4657" s="1468" t="s">
        <v>76</v>
      </c>
      <c r="J4657" s="1472" t="b">
        <v>1</v>
      </c>
      <c r="K4657" s="1468" t="s">
        <v>1204</v>
      </c>
      <c r="L4657" s="1471">
        <v>6.6839565594E10</v>
      </c>
      <c r="M4657" s="1463" t="s">
        <v>2464</v>
      </c>
      <c r="N4657" s="1463" t="s">
        <v>5428</v>
      </c>
      <c r="O4657" s="1474"/>
      <c r="P4657" s="1463" t="s">
        <v>2464</v>
      </c>
    </row>
    <row r="4658">
      <c r="A4658" s="1464">
        <v>4979.0</v>
      </c>
      <c r="B4658" s="1463" t="s">
        <v>8630</v>
      </c>
      <c r="C4658" s="1463" t="s">
        <v>8631</v>
      </c>
      <c r="D4658" s="1469">
        <v>45555.0</v>
      </c>
      <c r="E4658" s="1470" t="s">
        <v>8632</v>
      </c>
      <c r="F4658" s="1471">
        <v>8.68636366E8</v>
      </c>
      <c r="G4658" s="1471">
        <v>8.68636366E8</v>
      </c>
      <c r="H4658" s="1472" t="b">
        <v>1</v>
      </c>
      <c r="I4658" s="1468" t="s">
        <v>76</v>
      </c>
      <c r="J4658" s="1472" t="b">
        <v>1</v>
      </c>
      <c r="K4658" s="1468" t="s">
        <v>4936</v>
      </c>
      <c r="L4658" s="1471">
        <v>6.6909921784E10</v>
      </c>
      <c r="M4658" s="1463" t="s">
        <v>2464</v>
      </c>
      <c r="N4658" s="1463" t="s">
        <v>5101</v>
      </c>
      <c r="O4658" s="1463" t="s">
        <v>4954</v>
      </c>
      <c r="P4658" s="1463" t="s">
        <v>2464</v>
      </c>
    </row>
    <row r="4659">
      <c r="A4659" s="1464">
        <v>4980.0</v>
      </c>
      <c r="B4659" s="1463" t="s">
        <v>8633</v>
      </c>
      <c r="C4659" s="1463" t="s">
        <v>8634</v>
      </c>
      <c r="D4659" s="1469">
        <v>45555.0</v>
      </c>
      <c r="E4659" s="1470" t="s">
        <v>8635</v>
      </c>
      <c r="F4659" s="1471">
        <v>9.22266563E8</v>
      </c>
      <c r="G4659" s="1471">
        <v>9.22266563E8</v>
      </c>
      <c r="H4659" s="1472" t="b">
        <v>1</v>
      </c>
      <c r="I4659" s="1468" t="s">
        <v>76</v>
      </c>
      <c r="J4659" s="1472" t="b">
        <v>1</v>
      </c>
      <c r="K4659" s="1468" t="s">
        <v>4936</v>
      </c>
      <c r="L4659" s="1471">
        <v>6.6909921784E10</v>
      </c>
      <c r="M4659" s="1463" t="s">
        <v>2464</v>
      </c>
      <c r="N4659" s="1474"/>
      <c r="O4659" s="1463" t="s">
        <v>4945</v>
      </c>
      <c r="P4659" s="1463" t="s">
        <v>2464</v>
      </c>
    </row>
    <row r="4660" hidden="1">
      <c r="A4660" s="1464">
        <v>4981.0</v>
      </c>
      <c r="B4660" s="1463" t="s">
        <v>21412</v>
      </c>
      <c r="C4660" s="1463" t="s">
        <v>21413</v>
      </c>
      <c r="D4660" s="1469">
        <v>45555.0</v>
      </c>
      <c r="E4660" s="1470" t="s">
        <v>21414</v>
      </c>
      <c r="F4660" s="1471">
        <v>8.29818777E8</v>
      </c>
      <c r="G4660" s="1471">
        <v>8.29818777E8</v>
      </c>
      <c r="H4660" s="1472" t="b">
        <v>0</v>
      </c>
      <c r="I4660" s="1468" t="s">
        <v>76</v>
      </c>
      <c r="J4660" s="1472" t="b">
        <v>0</v>
      </c>
      <c r="K4660" s="1468" t="s">
        <v>1204</v>
      </c>
      <c r="L4660" s="1471">
        <v>6.6839565594E10</v>
      </c>
      <c r="M4660" s="1463" t="s">
        <v>2432</v>
      </c>
      <c r="N4660" s="1463" t="s">
        <v>5182</v>
      </c>
      <c r="O4660" s="1463" t="s">
        <v>9322</v>
      </c>
      <c r="P4660" s="1463" t="s">
        <v>2432</v>
      </c>
    </row>
    <row r="4661">
      <c r="A4661" s="1464">
        <v>4982.0</v>
      </c>
      <c r="B4661" s="1463" t="s">
        <v>8636</v>
      </c>
      <c r="C4661" s="1463" t="s">
        <v>8637</v>
      </c>
      <c r="D4661" s="1469">
        <v>45555.0</v>
      </c>
      <c r="E4661" s="1470" t="s">
        <v>8638</v>
      </c>
      <c r="F4661" s="1471">
        <v>9.97358905E8</v>
      </c>
      <c r="G4661" s="1471">
        <v>9.97358905E8</v>
      </c>
      <c r="H4661" s="1472" t="b">
        <v>1</v>
      </c>
      <c r="I4661" s="1468" t="s">
        <v>76</v>
      </c>
      <c r="J4661" s="1472" t="b">
        <v>1</v>
      </c>
      <c r="K4661" s="1468" t="s">
        <v>1077</v>
      </c>
      <c r="L4661" s="1471">
        <v>6.6618258585E10</v>
      </c>
      <c r="M4661" s="1463" t="s">
        <v>2464</v>
      </c>
      <c r="N4661" s="1463" t="s">
        <v>5052</v>
      </c>
      <c r="O4661" s="1463" t="s">
        <v>5052</v>
      </c>
      <c r="P4661" s="1463" t="s">
        <v>2464</v>
      </c>
    </row>
    <row r="4662">
      <c r="A4662" s="1464">
        <v>4983.0</v>
      </c>
      <c r="B4662" s="1463" t="s">
        <v>8639</v>
      </c>
      <c r="C4662" s="1463" t="s">
        <v>8640</v>
      </c>
      <c r="D4662" s="1469">
        <v>45558.0</v>
      </c>
      <c r="E4662" s="1470" t="s">
        <v>8641</v>
      </c>
      <c r="F4662" s="1471">
        <v>2.833474E7</v>
      </c>
      <c r="G4662" s="1471">
        <v>2.833474E7</v>
      </c>
      <c r="H4662" s="1472" t="b">
        <v>1</v>
      </c>
      <c r="I4662" s="1468" t="s">
        <v>76</v>
      </c>
      <c r="J4662" s="1472" t="b">
        <v>1</v>
      </c>
      <c r="K4662" s="1468" t="s">
        <v>1077</v>
      </c>
      <c r="L4662" s="1471">
        <v>6.6618258585E10</v>
      </c>
      <c r="M4662" s="1463" t="s">
        <v>2464</v>
      </c>
      <c r="N4662" s="1463" t="s">
        <v>5182</v>
      </c>
      <c r="P4662" s="1463" t="s">
        <v>7764</v>
      </c>
    </row>
    <row r="4663">
      <c r="A4663" s="1464">
        <v>4984.0</v>
      </c>
      <c r="B4663" s="1463" t="s">
        <v>3799</v>
      </c>
      <c r="C4663" s="1463" t="s">
        <v>8642</v>
      </c>
      <c r="D4663" s="1469">
        <v>45565.0</v>
      </c>
      <c r="E4663" s="1470" t="s">
        <v>8643</v>
      </c>
      <c r="F4663" s="1471">
        <v>9.29037855E8</v>
      </c>
      <c r="G4663" s="1471">
        <v>9.29037855E8</v>
      </c>
      <c r="H4663" s="1472" t="b">
        <v>1</v>
      </c>
      <c r="I4663" s="1468" t="s">
        <v>76</v>
      </c>
      <c r="J4663" s="1472" t="b">
        <v>1</v>
      </c>
      <c r="K4663" s="1468" t="s">
        <v>4929</v>
      </c>
      <c r="L4663" s="1475">
        <v>6.69232E15</v>
      </c>
      <c r="M4663" s="1463" t="s">
        <v>2464</v>
      </c>
      <c r="N4663" s="1463" t="s">
        <v>5086</v>
      </c>
      <c r="O4663" s="1474"/>
      <c r="P4663" s="1463" t="s">
        <v>2464</v>
      </c>
    </row>
    <row r="4664">
      <c r="A4664" s="1464">
        <v>4985.0</v>
      </c>
      <c r="B4664" s="1463" t="s">
        <v>8645</v>
      </c>
      <c r="C4664" s="1463" t="s">
        <v>8646</v>
      </c>
      <c r="D4664" s="1469">
        <v>45565.0</v>
      </c>
      <c r="E4664" s="1470" t="s">
        <v>8647</v>
      </c>
      <c r="F4664" s="1471">
        <v>2.8353838E7</v>
      </c>
      <c r="G4664" s="1471">
        <v>2.8353838E7</v>
      </c>
      <c r="H4664" s="1472" t="b">
        <v>1</v>
      </c>
      <c r="I4664" s="1468" t="s">
        <v>76</v>
      </c>
      <c r="J4664" s="1472" t="b">
        <v>1</v>
      </c>
      <c r="K4664" s="1468" t="s">
        <v>4929</v>
      </c>
      <c r="L4664" s="1475">
        <v>6.69232E15</v>
      </c>
      <c r="M4664" s="1463" t="s">
        <v>2464</v>
      </c>
      <c r="N4664" s="1463" t="s">
        <v>5510</v>
      </c>
      <c r="O4664" s="1463" t="s">
        <v>5510</v>
      </c>
      <c r="P4664" s="1463" t="s">
        <v>2464</v>
      </c>
    </row>
    <row r="4665">
      <c r="A4665" s="1464">
        <v>4986.0</v>
      </c>
      <c r="B4665" s="1463" t="s">
        <v>8648</v>
      </c>
      <c r="C4665" s="1463" t="s">
        <v>8649</v>
      </c>
      <c r="D4665" s="1469">
        <v>45559.0</v>
      </c>
      <c r="E4665" s="1470" t="s">
        <v>8650</v>
      </c>
      <c r="F4665" s="1471">
        <v>2.5202525E7</v>
      </c>
      <c r="G4665" s="1471">
        <v>2.5202525E7</v>
      </c>
      <c r="H4665" s="1472" t="b">
        <v>1</v>
      </c>
      <c r="I4665" s="1468" t="s">
        <v>76</v>
      </c>
      <c r="J4665" s="1472" t="b">
        <v>1</v>
      </c>
      <c r="K4665" s="1468" t="s">
        <v>1204</v>
      </c>
      <c r="L4665" s="1471">
        <v>6.6839565594E10</v>
      </c>
      <c r="M4665" s="1463" t="s">
        <v>2571</v>
      </c>
      <c r="N4665" s="1474"/>
      <c r="O4665" s="1463" t="s">
        <v>4931</v>
      </c>
      <c r="P4665" s="1463" t="s">
        <v>5176</v>
      </c>
    </row>
    <row r="4666">
      <c r="A4666" s="1464">
        <v>4987.0</v>
      </c>
      <c r="B4666" s="1463" t="s">
        <v>8651</v>
      </c>
      <c r="C4666" s="1463" t="s">
        <v>8651</v>
      </c>
      <c r="D4666" s="1469">
        <v>45558.0</v>
      </c>
      <c r="E4666" s="1470" t="s">
        <v>8652</v>
      </c>
      <c r="F4666" s="1471">
        <v>6.16695926E8</v>
      </c>
      <c r="G4666" s="1471">
        <v>6.16695926E8</v>
      </c>
      <c r="H4666" s="1472" t="b">
        <v>1</v>
      </c>
      <c r="I4666" s="1468" t="s">
        <v>76</v>
      </c>
      <c r="J4666" s="1472" t="b">
        <v>1</v>
      </c>
      <c r="K4666" s="1468" t="s">
        <v>1077</v>
      </c>
      <c r="L4666" s="1471">
        <v>6.6618258585E10</v>
      </c>
      <c r="M4666" s="1463" t="s">
        <v>2461</v>
      </c>
      <c r="N4666" s="1463" t="s">
        <v>4937</v>
      </c>
      <c r="O4666" s="1463" t="s">
        <v>4954</v>
      </c>
      <c r="P4666" s="1463" t="s">
        <v>2461</v>
      </c>
    </row>
    <row r="4667">
      <c r="A4667" s="1464">
        <v>4988.0</v>
      </c>
      <c r="B4667" s="1463" t="s">
        <v>8653</v>
      </c>
      <c r="C4667" s="1463" t="s">
        <v>8654</v>
      </c>
      <c r="D4667" s="1469">
        <v>45559.0</v>
      </c>
      <c r="E4667" s="1470" t="s">
        <v>8655</v>
      </c>
      <c r="F4667" s="1471">
        <v>9.18981988E8</v>
      </c>
      <c r="G4667" s="1471">
        <v>9.18981988E8</v>
      </c>
      <c r="H4667" s="1472" t="b">
        <v>1</v>
      </c>
      <c r="I4667" s="1468" t="s">
        <v>76</v>
      </c>
      <c r="J4667" s="1472" t="b">
        <v>1</v>
      </c>
      <c r="K4667" s="1468" t="s">
        <v>4936</v>
      </c>
      <c r="L4667" s="1471">
        <v>6.6909921784E10</v>
      </c>
      <c r="M4667" s="1463" t="s">
        <v>2659</v>
      </c>
      <c r="N4667" s="1474"/>
      <c r="O4667" s="1463" t="s">
        <v>5196</v>
      </c>
      <c r="P4667" s="1463" t="s">
        <v>2659</v>
      </c>
    </row>
    <row r="4668">
      <c r="A4668" s="1464">
        <v>4989.0</v>
      </c>
      <c r="B4668" s="1463" t="s">
        <v>330</v>
      </c>
      <c r="C4668" s="1463" t="s">
        <v>8657</v>
      </c>
      <c r="D4668" s="1469">
        <v>45565.0</v>
      </c>
      <c r="E4668" s="1470" t="s">
        <v>8658</v>
      </c>
      <c r="F4668" s="1471">
        <v>8.0076437E8</v>
      </c>
      <c r="G4668" s="1471">
        <v>8.0076437E8</v>
      </c>
      <c r="H4668" s="1472" t="b">
        <v>1</v>
      </c>
      <c r="I4668" s="1468" t="s">
        <v>76</v>
      </c>
      <c r="J4668" s="1472" t="b">
        <v>1</v>
      </c>
      <c r="K4668" s="1468" t="s">
        <v>4929</v>
      </c>
      <c r="L4668" s="1475">
        <v>6.69232E15</v>
      </c>
      <c r="M4668" s="1463" t="s">
        <v>2464</v>
      </c>
      <c r="N4668" s="1463" t="s">
        <v>6383</v>
      </c>
      <c r="O4668" s="1463" t="s">
        <v>6383</v>
      </c>
      <c r="P4668" s="1463" t="s">
        <v>7781</v>
      </c>
    </row>
    <row r="4669">
      <c r="A4669" s="1464">
        <v>4990.0</v>
      </c>
      <c r="B4669" s="1463" t="s">
        <v>2736</v>
      </c>
      <c r="C4669" s="1463" t="s">
        <v>8659</v>
      </c>
      <c r="D4669" s="1469">
        <v>45565.0</v>
      </c>
      <c r="E4669" s="1470" t="s">
        <v>8660</v>
      </c>
      <c r="F4669" s="1471">
        <v>8.36592899E8</v>
      </c>
      <c r="G4669" s="1471">
        <v>8.36592899E8</v>
      </c>
      <c r="H4669" s="1472" t="b">
        <v>1</v>
      </c>
      <c r="I4669" s="1468" t="s">
        <v>76</v>
      </c>
      <c r="J4669" s="1472" t="b">
        <v>1</v>
      </c>
      <c r="K4669" s="1468" t="s">
        <v>1077</v>
      </c>
      <c r="L4669" s="1471">
        <v>6.6618258585E10</v>
      </c>
      <c r="M4669" s="1463" t="s">
        <v>2426</v>
      </c>
      <c r="O4669" s="1463" t="s">
        <v>4945</v>
      </c>
      <c r="P4669" s="1463" t="s">
        <v>5038</v>
      </c>
    </row>
    <row r="4670">
      <c r="A4670" s="1464">
        <v>4991.0</v>
      </c>
      <c r="B4670" s="1463" t="s">
        <v>8662</v>
      </c>
      <c r="C4670" s="1463" t="s">
        <v>8663</v>
      </c>
      <c r="D4670" s="1469">
        <v>45562.0</v>
      </c>
      <c r="E4670" s="1470" t="s">
        <v>8664</v>
      </c>
      <c r="F4670" s="1471">
        <v>6.25242535E8</v>
      </c>
      <c r="G4670" s="1471">
        <v>6.25242535E8</v>
      </c>
      <c r="H4670" s="1472" t="b">
        <v>1</v>
      </c>
      <c r="I4670" s="1468" t="s">
        <v>76</v>
      </c>
      <c r="J4670" s="1472" t="b">
        <v>1</v>
      </c>
      <c r="K4670" s="1468" t="s">
        <v>1077</v>
      </c>
      <c r="L4670" s="1471">
        <v>6.6618258585E10</v>
      </c>
      <c r="M4670" s="1463" t="s">
        <v>2937</v>
      </c>
      <c r="N4670" s="1463" t="s">
        <v>5235</v>
      </c>
      <c r="O4670" s="1463" t="s">
        <v>7785</v>
      </c>
      <c r="P4670" s="1463" t="s">
        <v>6077</v>
      </c>
    </row>
    <row r="4671">
      <c r="A4671" s="1464">
        <v>4992.0</v>
      </c>
      <c r="B4671" s="1463" t="s">
        <v>225</v>
      </c>
      <c r="C4671" s="1463" t="s">
        <v>8665</v>
      </c>
      <c r="D4671" s="1469">
        <v>45569.0</v>
      </c>
      <c r="E4671" s="1470" t="s">
        <v>8666</v>
      </c>
      <c r="F4671" s="1471">
        <v>2.0595999E7</v>
      </c>
      <c r="G4671" s="1471">
        <v>2.0595999E7</v>
      </c>
      <c r="H4671" s="1472" t="b">
        <v>1</v>
      </c>
      <c r="I4671" s="1468" t="s">
        <v>76</v>
      </c>
      <c r="J4671" s="1472" t="b">
        <v>1</v>
      </c>
      <c r="K4671" s="1468" t="s">
        <v>4940</v>
      </c>
      <c r="L4671" s="1471">
        <v>6.68193916E10</v>
      </c>
      <c r="M4671" s="1463" t="s">
        <v>2432</v>
      </c>
      <c r="N4671" s="1474"/>
      <c r="O4671" s="1463" t="s">
        <v>5633</v>
      </c>
      <c r="P4671" s="1463" t="s">
        <v>2432</v>
      </c>
    </row>
    <row r="4672">
      <c r="A4672" s="1464">
        <v>4993.0</v>
      </c>
      <c r="B4672" s="1463" t="s">
        <v>8667</v>
      </c>
      <c r="C4672" s="1463" t="s">
        <v>8668</v>
      </c>
      <c r="D4672" s="1469">
        <v>45561.0</v>
      </c>
      <c r="E4672" s="1470" t="s">
        <v>8669</v>
      </c>
      <c r="F4672" s="1471">
        <v>6.49523597E8</v>
      </c>
      <c r="G4672" s="1471">
        <v>6.49523597E8</v>
      </c>
      <c r="H4672" s="1472" t="b">
        <v>1</v>
      </c>
      <c r="I4672" s="1468" t="s">
        <v>76</v>
      </c>
      <c r="J4672" s="1472" t="b">
        <v>1</v>
      </c>
      <c r="K4672" s="1468" t="s">
        <v>4936</v>
      </c>
      <c r="L4672" s="1471">
        <v>6.6909921784E10</v>
      </c>
      <c r="M4672" s="1463" t="s">
        <v>2426</v>
      </c>
      <c r="N4672" s="1463" t="s">
        <v>5164</v>
      </c>
      <c r="O4672" s="1463" t="s">
        <v>5165</v>
      </c>
      <c r="P4672" s="1463" t="s">
        <v>5940</v>
      </c>
    </row>
    <row r="4673" hidden="1">
      <c r="A4673" s="1464">
        <v>4994.0</v>
      </c>
      <c r="B4673" s="1463" t="s">
        <v>21415</v>
      </c>
      <c r="C4673" s="1463" t="s">
        <v>21416</v>
      </c>
      <c r="D4673" s="1469">
        <v>45562.0</v>
      </c>
      <c r="E4673" s="1470" t="s">
        <v>21417</v>
      </c>
      <c r="F4673" s="1471">
        <v>9.11424569E8</v>
      </c>
      <c r="G4673" s="1471">
        <v>9.11424569E8</v>
      </c>
      <c r="H4673" s="1472" t="b">
        <v>0</v>
      </c>
      <c r="I4673" s="1468" t="s">
        <v>76</v>
      </c>
      <c r="J4673" s="1472" t="b">
        <v>0</v>
      </c>
      <c r="K4673" s="1468" t="s">
        <v>4929</v>
      </c>
      <c r="L4673" s="1475">
        <v>6.69232E15</v>
      </c>
      <c r="M4673" s="1463" t="s">
        <v>2464</v>
      </c>
      <c r="N4673" s="1463" t="s">
        <v>5213</v>
      </c>
      <c r="O4673" s="1463" t="s">
        <v>5213</v>
      </c>
      <c r="P4673" s="1463" t="s">
        <v>5155</v>
      </c>
    </row>
    <row r="4674">
      <c r="A4674" s="1464">
        <v>4995.0</v>
      </c>
      <c r="B4674" s="1463" t="s">
        <v>8671</v>
      </c>
      <c r="C4674" s="1463" t="s">
        <v>8672</v>
      </c>
      <c r="D4674" s="1469">
        <v>45565.0</v>
      </c>
      <c r="E4674" s="1470" t="s">
        <v>8673</v>
      </c>
      <c r="F4674" s="1471">
        <v>2.180595E7</v>
      </c>
      <c r="G4674" s="1471">
        <v>2.180595E7</v>
      </c>
      <c r="H4674" s="1472" t="b">
        <v>1</v>
      </c>
      <c r="I4674" s="1468" t="s">
        <v>76</v>
      </c>
      <c r="J4674" s="1472" t="b">
        <v>1</v>
      </c>
      <c r="K4674" s="1468" t="s">
        <v>4929</v>
      </c>
      <c r="L4674" s="1475">
        <v>6.69232E15</v>
      </c>
      <c r="M4674" s="1463" t="s">
        <v>2426</v>
      </c>
      <c r="N4674" s="1463" t="s">
        <v>5284</v>
      </c>
      <c r="O4674" s="1463" t="s">
        <v>5165</v>
      </c>
      <c r="P4674" s="1463" t="s">
        <v>4970</v>
      </c>
    </row>
    <row r="4675">
      <c r="A4675" s="1464">
        <v>4996.0</v>
      </c>
      <c r="B4675" s="1463" t="s">
        <v>8674</v>
      </c>
      <c r="C4675" s="1463" t="s">
        <v>8675</v>
      </c>
      <c r="D4675" s="1469">
        <v>45561.0</v>
      </c>
      <c r="E4675" s="1470" t="s">
        <v>8676</v>
      </c>
      <c r="F4675" s="1471">
        <v>8.772744E8</v>
      </c>
      <c r="G4675" s="1471">
        <v>8.772744E8</v>
      </c>
      <c r="H4675" s="1472" t="b">
        <v>1</v>
      </c>
      <c r="I4675" s="1468" t="s">
        <v>6296</v>
      </c>
      <c r="J4675" s="1472" t="b">
        <v>1</v>
      </c>
      <c r="K4675" s="1468" t="s">
        <v>1204</v>
      </c>
      <c r="L4675" s="1471">
        <v>6.6839565594E10</v>
      </c>
      <c r="M4675" s="1463" t="s">
        <v>2659</v>
      </c>
      <c r="N4675" s="1474"/>
      <c r="O4675" s="1463" t="s">
        <v>4945</v>
      </c>
      <c r="P4675" s="1463" t="s">
        <v>2659</v>
      </c>
    </row>
    <row r="4676" hidden="1">
      <c r="A4676" s="1464">
        <v>4997.0</v>
      </c>
      <c r="B4676" s="1463" t="s">
        <v>21418</v>
      </c>
      <c r="C4676" s="1463" t="s">
        <v>21419</v>
      </c>
      <c r="D4676" s="1469">
        <v>45562.0</v>
      </c>
      <c r="E4676" s="1470" t="s">
        <v>21420</v>
      </c>
      <c r="F4676" s="1471">
        <v>2.1022903E7</v>
      </c>
      <c r="G4676" s="1471">
        <v>2.1022903E7</v>
      </c>
      <c r="H4676" s="1472" t="b">
        <v>0</v>
      </c>
      <c r="I4676" s="1468" t="s">
        <v>76</v>
      </c>
      <c r="J4676" s="1472" t="b">
        <v>0</v>
      </c>
      <c r="K4676" s="1468" t="s">
        <v>1204</v>
      </c>
      <c r="L4676" s="1471">
        <v>6.6839565594E10</v>
      </c>
      <c r="M4676" s="1463" t="s">
        <v>2464</v>
      </c>
      <c r="N4676" s="1463" t="s">
        <v>5428</v>
      </c>
      <c r="O4676" s="1463" t="s">
        <v>4990</v>
      </c>
      <c r="P4676" s="1463" t="s">
        <v>2464</v>
      </c>
    </row>
    <row r="4677" hidden="1">
      <c r="A4677" s="1464">
        <v>4998.0</v>
      </c>
      <c r="B4677" s="1463" t="s">
        <v>21421</v>
      </c>
      <c r="C4677" s="1463" t="s">
        <v>21422</v>
      </c>
      <c r="D4677" s="1469">
        <v>45565.0</v>
      </c>
      <c r="E4677" s="1470" t="s">
        <v>21423</v>
      </c>
      <c r="F4677" s="1471">
        <v>9.85517117E8</v>
      </c>
      <c r="G4677" s="1471">
        <v>9.85517117E8</v>
      </c>
      <c r="H4677" s="1472" t="b">
        <v>0</v>
      </c>
      <c r="I4677" s="1468" t="s">
        <v>76</v>
      </c>
      <c r="J4677" s="1472" t="b">
        <v>0</v>
      </c>
      <c r="K4677" s="1468" t="s">
        <v>1204</v>
      </c>
      <c r="L4677" s="1471">
        <v>6.6839565594E10</v>
      </c>
      <c r="M4677" s="1463" t="s">
        <v>2659</v>
      </c>
      <c r="N4677" s="1474"/>
      <c r="O4677" s="1463" t="s">
        <v>10096</v>
      </c>
      <c r="P4677" s="1463" t="s">
        <v>2659</v>
      </c>
    </row>
    <row r="4678">
      <c r="A4678" s="1464">
        <v>4999.0</v>
      </c>
      <c r="B4678" s="1463" t="s">
        <v>8677</v>
      </c>
      <c r="C4678" s="1463" t="s">
        <v>8678</v>
      </c>
      <c r="D4678" s="1469">
        <v>45562.0</v>
      </c>
      <c r="E4678" s="1470" t="s">
        <v>8679</v>
      </c>
      <c r="F4678" s="1471">
        <v>8.18438347E8</v>
      </c>
      <c r="G4678" s="1471">
        <v>8.18438347E8</v>
      </c>
      <c r="H4678" s="1472" t="b">
        <v>1</v>
      </c>
      <c r="I4678" s="1468" t="s">
        <v>76</v>
      </c>
      <c r="J4678" s="1472" t="b">
        <v>1</v>
      </c>
      <c r="K4678" s="1468" t="s">
        <v>1204</v>
      </c>
      <c r="L4678" s="1471">
        <v>6.6839565594E10</v>
      </c>
      <c r="M4678" s="1463" t="s">
        <v>2432</v>
      </c>
      <c r="N4678" s="1474"/>
      <c r="O4678" s="1463" t="s">
        <v>5113</v>
      </c>
      <c r="P4678" s="1463" t="s">
        <v>2432</v>
      </c>
    </row>
    <row r="4679" hidden="1">
      <c r="A4679" s="1464">
        <v>5000.0</v>
      </c>
      <c r="B4679" s="1463" t="s">
        <v>21424</v>
      </c>
      <c r="C4679" s="1463" t="s">
        <v>21425</v>
      </c>
      <c r="D4679" s="1469">
        <v>45562.0</v>
      </c>
      <c r="E4679" s="1470" t="s">
        <v>21426</v>
      </c>
      <c r="F4679" s="1471">
        <v>2.1022903E7</v>
      </c>
      <c r="G4679" s="1471">
        <v>2.1022903E7</v>
      </c>
      <c r="H4679" s="1472" t="b">
        <v>0</v>
      </c>
      <c r="I4679" s="1468" t="s">
        <v>76</v>
      </c>
      <c r="J4679" s="1472" t="b">
        <v>0</v>
      </c>
      <c r="K4679" s="1468" t="s">
        <v>1204</v>
      </c>
      <c r="L4679" s="1471">
        <v>6.6839565594E10</v>
      </c>
      <c r="M4679" s="1463" t="s">
        <v>2464</v>
      </c>
      <c r="N4679" s="1463" t="s">
        <v>21427</v>
      </c>
      <c r="O4679" s="1463" t="s">
        <v>4990</v>
      </c>
      <c r="P4679" s="1463" t="s">
        <v>2464</v>
      </c>
    </row>
    <row r="4680">
      <c r="A4680" s="1464">
        <v>5001.0</v>
      </c>
      <c r="B4680" s="1463" t="s">
        <v>8680</v>
      </c>
      <c r="C4680" s="1463" t="s">
        <v>8681</v>
      </c>
      <c r="D4680" s="1469">
        <v>45565.0</v>
      </c>
      <c r="E4680" s="1470" t="s">
        <v>8682</v>
      </c>
      <c r="F4680" s="1471">
        <v>9.90242021E8</v>
      </c>
      <c r="G4680" s="1471">
        <v>9.90242021E8</v>
      </c>
      <c r="H4680" s="1472" t="b">
        <v>1</v>
      </c>
      <c r="I4680" s="1468" t="s">
        <v>76</v>
      </c>
      <c r="J4680" s="1472" t="b">
        <v>1</v>
      </c>
      <c r="K4680" s="1468" t="s">
        <v>1077</v>
      </c>
      <c r="L4680" s="1471">
        <v>6.6618258585E10</v>
      </c>
      <c r="M4680" s="1463" t="s">
        <v>2432</v>
      </c>
      <c r="N4680" s="1463" t="s">
        <v>5052</v>
      </c>
      <c r="O4680" s="1463" t="s">
        <v>5052</v>
      </c>
      <c r="P4680" s="1463" t="s">
        <v>2432</v>
      </c>
    </row>
    <row r="4681">
      <c r="A4681" s="1464">
        <v>5002.0</v>
      </c>
      <c r="B4681" s="1463" t="s">
        <v>8683</v>
      </c>
      <c r="C4681" s="1463" t="s">
        <v>8684</v>
      </c>
      <c r="D4681" s="1469">
        <v>45565.0</v>
      </c>
      <c r="E4681" s="1470" t="s">
        <v>8685</v>
      </c>
      <c r="F4681" s="1471">
        <v>9.16988646E8</v>
      </c>
      <c r="G4681" s="1471">
        <v>9.16988646E8</v>
      </c>
      <c r="H4681" s="1472" t="b">
        <v>1</v>
      </c>
      <c r="I4681" s="1468" t="s">
        <v>76</v>
      </c>
      <c r="J4681" s="1472" t="b">
        <v>1</v>
      </c>
      <c r="K4681" s="1468" t="s">
        <v>1077</v>
      </c>
      <c r="L4681" s="1471">
        <v>6.6618258585E10</v>
      </c>
      <c r="M4681" s="1463" t="s">
        <v>2432</v>
      </c>
      <c r="N4681" s="1463" t="s">
        <v>3864</v>
      </c>
      <c r="O4681" s="1474"/>
      <c r="P4681" s="1463" t="s">
        <v>2432</v>
      </c>
    </row>
    <row r="4682" hidden="1">
      <c r="A4682" s="1464">
        <v>5003.0</v>
      </c>
      <c r="B4682" s="1463" t="s">
        <v>21428</v>
      </c>
      <c r="C4682" s="1463" t="s">
        <v>21428</v>
      </c>
      <c r="D4682" s="1469">
        <v>45565.0</v>
      </c>
      <c r="E4682" s="1470" t="s">
        <v>21429</v>
      </c>
      <c r="F4682" s="1471">
        <v>6.25912288E8</v>
      </c>
      <c r="G4682" s="1471">
        <v>6.25912288E8</v>
      </c>
      <c r="H4682" s="1472" t="b">
        <v>0</v>
      </c>
      <c r="I4682" s="1468" t="s">
        <v>76</v>
      </c>
      <c r="J4682" s="1472" t="b">
        <v>0</v>
      </c>
      <c r="K4682" s="1468" t="s">
        <v>4936</v>
      </c>
      <c r="L4682" s="1471">
        <v>6.6909921784E10</v>
      </c>
      <c r="M4682" s="1463" t="s">
        <v>2715</v>
      </c>
      <c r="N4682" s="1474"/>
      <c r="O4682" s="1463" t="s">
        <v>5061</v>
      </c>
      <c r="P4682" s="1463" t="s">
        <v>21430</v>
      </c>
    </row>
    <row r="4683">
      <c r="A4683" s="1464">
        <v>5004.0</v>
      </c>
      <c r="B4683" s="1463" t="s">
        <v>8687</v>
      </c>
      <c r="C4683" s="1463" t="s">
        <v>8687</v>
      </c>
      <c r="D4683" s="1469">
        <v>45565.0</v>
      </c>
      <c r="E4683" s="1470" t="s">
        <v>8688</v>
      </c>
      <c r="F4683" s="1471">
        <v>8.41747161E8</v>
      </c>
      <c r="G4683" s="1471">
        <v>8.41747161E8</v>
      </c>
      <c r="H4683" s="1472" t="b">
        <v>1</v>
      </c>
      <c r="I4683" s="1468" t="s">
        <v>76</v>
      </c>
      <c r="J4683" s="1472" t="b">
        <v>1</v>
      </c>
      <c r="K4683" s="1468" t="s">
        <v>4936</v>
      </c>
      <c r="L4683" s="1471">
        <v>6.6909921784E10</v>
      </c>
      <c r="M4683" s="1463" t="s">
        <v>4317</v>
      </c>
      <c r="N4683" s="1474"/>
      <c r="O4683" s="1463" t="s">
        <v>4954</v>
      </c>
      <c r="P4683" s="1463" t="s">
        <v>4317</v>
      </c>
    </row>
    <row r="4684">
      <c r="A4684" s="1464">
        <v>5005.0</v>
      </c>
      <c r="B4684" s="1463" t="s">
        <v>8690</v>
      </c>
      <c r="C4684" s="1463" t="s">
        <v>8691</v>
      </c>
      <c r="D4684" s="1469">
        <v>45565.0</v>
      </c>
      <c r="E4684" s="1470" t="s">
        <v>8692</v>
      </c>
      <c r="F4684" s="1471">
        <v>2.1147282E7</v>
      </c>
      <c r="G4684" s="1471">
        <v>2.1147282E7</v>
      </c>
      <c r="H4684" s="1472" t="b">
        <v>1</v>
      </c>
      <c r="I4684" s="1468" t="s">
        <v>76</v>
      </c>
      <c r="J4684" s="1472" t="b">
        <v>1</v>
      </c>
      <c r="K4684" s="1468" t="s">
        <v>4936</v>
      </c>
      <c r="L4684" s="1471">
        <v>6.6909921784E10</v>
      </c>
      <c r="M4684" s="1463" t="s">
        <v>2464</v>
      </c>
      <c r="N4684" s="1474"/>
      <c r="O4684" s="1463" t="s">
        <v>5061</v>
      </c>
      <c r="P4684" s="1463" t="s">
        <v>2464</v>
      </c>
    </row>
    <row r="4685">
      <c r="A4685" s="1464">
        <v>5006.0</v>
      </c>
      <c r="B4685" s="1463" t="s">
        <v>8694</v>
      </c>
      <c r="C4685" s="1463" t="s">
        <v>8695</v>
      </c>
      <c r="D4685" s="1469">
        <v>45565.0</v>
      </c>
      <c r="E4685" s="1470" t="s">
        <v>8696</v>
      </c>
      <c r="F4685" s="1471">
        <v>9.17987087E8</v>
      </c>
      <c r="G4685" s="1471">
        <v>9.17987078E8</v>
      </c>
      <c r="H4685" s="1472" t="b">
        <v>1</v>
      </c>
      <c r="I4685" s="1468" t="s">
        <v>76</v>
      </c>
      <c r="J4685" s="1472" t="b">
        <v>1</v>
      </c>
      <c r="K4685" s="1468" t="s">
        <v>1077</v>
      </c>
      <c r="L4685" s="1471">
        <v>6.6618258585E10</v>
      </c>
      <c r="M4685" s="1463" t="s">
        <v>2426</v>
      </c>
      <c r="O4685" s="1463" t="s">
        <v>5061</v>
      </c>
      <c r="P4685" s="1463" t="s">
        <v>5103</v>
      </c>
    </row>
    <row r="4686">
      <c r="A4686" s="1464">
        <v>5007.0</v>
      </c>
      <c r="B4686" s="1463" t="s">
        <v>8698</v>
      </c>
      <c r="C4686" s="1463" t="s">
        <v>8698</v>
      </c>
      <c r="D4686" s="1469">
        <v>45565.0</v>
      </c>
      <c r="E4686" s="1470" t="s">
        <v>8699</v>
      </c>
      <c r="F4686" s="1471">
        <v>2.3730301E7</v>
      </c>
      <c r="G4686" s="1471">
        <v>2.3730301E7</v>
      </c>
      <c r="H4686" s="1472" t="b">
        <v>1</v>
      </c>
      <c r="I4686" s="1468" t="s">
        <v>76</v>
      </c>
      <c r="J4686" s="1472" t="b">
        <v>1</v>
      </c>
      <c r="K4686" s="1468" t="s">
        <v>8700</v>
      </c>
      <c r="L4686" s="1471">
        <v>6.6925636938E10</v>
      </c>
      <c r="M4686" s="1463" t="s">
        <v>7814</v>
      </c>
      <c r="N4686" s="1474"/>
      <c r="O4686" s="1463" t="s">
        <v>5061</v>
      </c>
      <c r="P4686" s="1463" t="s">
        <v>7815</v>
      </c>
    </row>
    <row r="4687">
      <c r="A4687" s="1464">
        <v>5008.0</v>
      </c>
      <c r="B4687" s="1463" t="s">
        <v>3861</v>
      </c>
      <c r="C4687" s="1463" t="s">
        <v>8702</v>
      </c>
      <c r="D4687" s="1469">
        <v>45565.0</v>
      </c>
      <c r="E4687" s="1470" t="s">
        <v>8703</v>
      </c>
      <c r="F4687" s="1471">
        <v>6.5085848E8</v>
      </c>
      <c r="G4687" s="1471">
        <v>6.5085848E8</v>
      </c>
      <c r="H4687" s="1472" t="b">
        <v>1</v>
      </c>
      <c r="I4687" s="1468" t="s">
        <v>76</v>
      </c>
      <c r="J4687" s="1472" t="b">
        <v>1</v>
      </c>
      <c r="K4687" s="1468" t="s">
        <v>4936</v>
      </c>
      <c r="L4687" s="1471">
        <v>6.6909921784E10</v>
      </c>
      <c r="M4687" s="1463" t="s">
        <v>4048</v>
      </c>
      <c r="N4687" s="1474"/>
      <c r="O4687" s="1463" t="s">
        <v>5061</v>
      </c>
      <c r="P4687" s="1463" t="s">
        <v>4048</v>
      </c>
    </row>
    <row r="4688">
      <c r="A4688" s="1464">
        <v>5009.0</v>
      </c>
      <c r="B4688" s="1463" t="s">
        <v>8704</v>
      </c>
      <c r="C4688" s="1463" t="s">
        <v>8705</v>
      </c>
      <c r="D4688" s="1469">
        <v>45565.0</v>
      </c>
      <c r="E4688" s="1470" t="s">
        <v>8706</v>
      </c>
      <c r="F4688" s="1471">
        <v>9.42921188E8</v>
      </c>
      <c r="G4688" s="1471">
        <v>9.42921188E8</v>
      </c>
      <c r="H4688" s="1472" t="b">
        <v>1</v>
      </c>
      <c r="I4688" s="1468" t="s">
        <v>76</v>
      </c>
      <c r="J4688" s="1472" t="b">
        <v>1</v>
      </c>
      <c r="K4688" s="1468" t="s">
        <v>1204</v>
      </c>
      <c r="L4688" s="1471">
        <v>6.6839565594E10</v>
      </c>
      <c r="M4688" s="1463" t="s">
        <v>2464</v>
      </c>
      <c r="N4688" s="1463" t="s">
        <v>6441</v>
      </c>
      <c r="O4688" s="1463" t="s">
        <v>6441</v>
      </c>
      <c r="P4688" s="1463" t="s">
        <v>5881</v>
      </c>
    </row>
    <row r="4689">
      <c r="A4689" s="1464">
        <v>5010.0</v>
      </c>
      <c r="B4689" s="1463" t="s">
        <v>8707</v>
      </c>
      <c r="C4689" s="1463" t="s">
        <v>8708</v>
      </c>
      <c r="D4689" s="1469">
        <v>45565.0</v>
      </c>
      <c r="E4689" s="1470" t="s">
        <v>8709</v>
      </c>
      <c r="F4689" s="1471">
        <v>6.57826165E8</v>
      </c>
      <c r="G4689" s="1471">
        <v>6.57826165E8</v>
      </c>
      <c r="H4689" s="1472" t="b">
        <v>1</v>
      </c>
      <c r="I4689" s="1468" t="s">
        <v>76</v>
      </c>
      <c r="J4689" s="1472" t="b">
        <v>1</v>
      </c>
      <c r="K4689" s="1468" t="s">
        <v>1204</v>
      </c>
      <c r="L4689" s="1471">
        <v>6.6839565594E10</v>
      </c>
      <c r="M4689" s="1463" t="s">
        <v>2440</v>
      </c>
      <c r="N4689" s="1463" t="s">
        <v>4930</v>
      </c>
      <c r="O4689" s="1463" t="s">
        <v>4931</v>
      </c>
      <c r="P4689" s="1463" t="s">
        <v>7824</v>
      </c>
    </row>
    <row r="4690">
      <c r="A4690" s="1464">
        <v>5011.0</v>
      </c>
      <c r="B4690" s="1463" t="s">
        <v>8711</v>
      </c>
      <c r="C4690" s="1463" t="s">
        <v>8712</v>
      </c>
      <c r="D4690" s="1469">
        <v>45565.0</v>
      </c>
      <c r="E4690" s="1470" t="s">
        <v>8713</v>
      </c>
      <c r="F4690" s="1471">
        <v>8.55553058E8</v>
      </c>
      <c r="G4690" s="1471">
        <v>8.55553058E8</v>
      </c>
      <c r="H4690" s="1472" t="b">
        <v>1</v>
      </c>
      <c r="I4690" s="1468" t="s">
        <v>76</v>
      </c>
      <c r="J4690" s="1472" t="b">
        <v>1</v>
      </c>
      <c r="K4690" s="1468" t="s">
        <v>1204</v>
      </c>
      <c r="L4690" s="1471">
        <v>6.6839565594E10</v>
      </c>
      <c r="M4690" s="1463" t="s">
        <v>2659</v>
      </c>
      <c r="N4690" s="1474"/>
      <c r="O4690" s="1474"/>
      <c r="P4690" s="1463" t="s">
        <v>2659</v>
      </c>
    </row>
    <row r="4691">
      <c r="A4691" s="1464">
        <v>5012.0</v>
      </c>
      <c r="B4691" s="1463" t="s">
        <v>8715</v>
      </c>
      <c r="C4691" s="1463" t="s">
        <v>8716</v>
      </c>
      <c r="D4691" s="1469">
        <v>45565.0</v>
      </c>
      <c r="E4691" s="1470" t="s">
        <v>8717</v>
      </c>
      <c r="F4691" s="1471">
        <v>6.57826165E8</v>
      </c>
      <c r="G4691" s="1471">
        <v>6.57826165E8</v>
      </c>
      <c r="H4691" s="1472" t="b">
        <v>1</v>
      </c>
      <c r="I4691" s="1468" t="s">
        <v>76</v>
      </c>
      <c r="J4691" s="1472" t="b">
        <v>1</v>
      </c>
      <c r="K4691" s="1468" t="s">
        <v>1204</v>
      </c>
      <c r="L4691" s="1471">
        <v>6.6839565594E10</v>
      </c>
      <c r="M4691" s="1463" t="s">
        <v>2464</v>
      </c>
      <c r="N4691" s="1463" t="s">
        <v>6070</v>
      </c>
      <c r="O4691" s="1474"/>
      <c r="P4691" s="1463" t="s">
        <v>5881</v>
      </c>
    </row>
    <row r="4692">
      <c r="A4692" s="1464">
        <v>5013.0</v>
      </c>
      <c r="B4692" s="1463" t="s">
        <v>8718</v>
      </c>
      <c r="C4692" s="1463" t="s">
        <v>8718</v>
      </c>
      <c r="D4692" s="1469">
        <v>45575.0</v>
      </c>
      <c r="E4692" s="1470" t="s">
        <v>8719</v>
      </c>
      <c r="F4692" s="1471">
        <v>2.080003E7</v>
      </c>
      <c r="G4692" s="1471">
        <v>2.080003E7</v>
      </c>
      <c r="H4692" s="1472" t="b">
        <v>1</v>
      </c>
      <c r="I4692" s="1468" t="s">
        <v>76</v>
      </c>
      <c r="J4692" s="1472" t="b">
        <v>1</v>
      </c>
      <c r="K4692" s="1468" t="s">
        <v>4940</v>
      </c>
      <c r="L4692" s="1471">
        <v>6.68193916E10</v>
      </c>
      <c r="M4692" s="1463" t="s">
        <v>2937</v>
      </c>
      <c r="N4692" s="1463" t="s">
        <v>6749</v>
      </c>
      <c r="O4692" s="1463" t="s">
        <v>6749</v>
      </c>
      <c r="P4692" s="1463" t="s">
        <v>7831</v>
      </c>
    </row>
    <row r="4693">
      <c r="A4693" s="1464">
        <v>5014.0</v>
      </c>
      <c r="B4693" s="1463" t="s">
        <v>8720</v>
      </c>
      <c r="C4693" s="1463" t="s">
        <v>8721</v>
      </c>
      <c r="D4693" s="1469">
        <v>45565.0</v>
      </c>
      <c r="E4693" s="1470" t="s">
        <v>8722</v>
      </c>
      <c r="F4693" s="1471">
        <v>6.14982394E8</v>
      </c>
      <c r="G4693" s="1471">
        <v>6.14982394E8</v>
      </c>
      <c r="H4693" s="1472" t="b">
        <v>1</v>
      </c>
      <c r="I4693" s="1468" t="s">
        <v>76</v>
      </c>
      <c r="J4693" s="1472" t="b">
        <v>1</v>
      </c>
      <c r="K4693" s="1468" t="s">
        <v>4929</v>
      </c>
      <c r="L4693" s="1475">
        <v>6.69232E15</v>
      </c>
      <c r="M4693" s="1463" t="s">
        <v>2937</v>
      </c>
      <c r="N4693" s="1463" t="s">
        <v>5037</v>
      </c>
      <c r="O4693" s="1463" t="s">
        <v>5037</v>
      </c>
      <c r="P4693" s="1463" t="s">
        <v>2937</v>
      </c>
    </row>
    <row r="4694">
      <c r="A4694" s="1464">
        <v>5015.0</v>
      </c>
      <c r="B4694" s="1463" t="s">
        <v>8724</v>
      </c>
      <c r="C4694" s="1463" t="s">
        <v>8725</v>
      </c>
      <c r="D4694" s="1469">
        <v>45565.0</v>
      </c>
      <c r="E4694" s="1470" t="s">
        <v>8726</v>
      </c>
      <c r="F4694" s="1471">
        <v>9.28601333E8</v>
      </c>
      <c r="G4694" s="1471">
        <v>9.28601333E8</v>
      </c>
      <c r="H4694" s="1472" t="b">
        <v>1</v>
      </c>
      <c r="I4694" s="1468" t="s">
        <v>244</v>
      </c>
      <c r="J4694" s="1472" t="b">
        <v>1</v>
      </c>
      <c r="K4694" s="1468" t="s">
        <v>4936</v>
      </c>
      <c r="L4694" s="1471">
        <v>6.6909921784E10</v>
      </c>
      <c r="M4694" s="1463" t="s">
        <v>2426</v>
      </c>
      <c r="N4694" s="1463" t="s">
        <v>5089</v>
      </c>
      <c r="O4694" s="1463" t="s">
        <v>4931</v>
      </c>
      <c r="P4694" s="1463" t="s">
        <v>2426</v>
      </c>
    </row>
    <row r="4695" hidden="1">
      <c r="A4695" s="1464">
        <v>5016.0</v>
      </c>
      <c r="B4695" s="1463" t="s">
        <v>21431</v>
      </c>
      <c r="C4695" s="1463" t="s">
        <v>21432</v>
      </c>
      <c r="D4695" s="1469">
        <v>45565.0</v>
      </c>
      <c r="E4695" s="1470" t="s">
        <v>21433</v>
      </c>
      <c r="F4695" s="1471">
        <v>6.59644239E8</v>
      </c>
      <c r="G4695" s="1471">
        <v>6.59644239E8</v>
      </c>
      <c r="H4695" s="1472" t="b">
        <v>0</v>
      </c>
      <c r="I4695" s="1468" t="s">
        <v>76</v>
      </c>
      <c r="J4695" s="1472" t="b">
        <v>0</v>
      </c>
      <c r="K4695" s="1468" t="s">
        <v>7033</v>
      </c>
      <c r="L4695" s="1471">
        <v>6.6624983639E10</v>
      </c>
      <c r="M4695" s="1463" t="s">
        <v>2464</v>
      </c>
      <c r="N4695" s="1463" t="s">
        <v>4930</v>
      </c>
      <c r="O4695" s="1463" t="s">
        <v>4931</v>
      </c>
      <c r="P4695" s="1463" t="s">
        <v>5881</v>
      </c>
    </row>
    <row r="4696">
      <c r="A4696" s="1464">
        <v>5017.0</v>
      </c>
      <c r="B4696" s="1463" t="s">
        <v>8727</v>
      </c>
      <c r="C4696" s="1463" t="s">
        <v>8728</v>
      </c>
      <c r="D4696" s="1469">
        <v>45565.0</v>
      </c>
      <c r="E4696" s="1470" t="s">
        <v>8729</v>
      </c>
      <c r="F4696" s="1471">
        <v>9.81945222E8</v>
      </c>
      <c r="G4696" s="1471">
        <v>9.81945222E8</v>
      </c>
      <c r="H4696" s="1472" t="b">
        <v>1</v>
      </c>
      <c r="I4696" s="1468" t="s">
        <v>76</v>
      </c>
      <c r="J4696" s="1472" t="b">
        <v>1</v>
      </c>
      <c r="K4696" s="1468" t="s">
        <v>4929</v>
      </c>
      <c r="L4696" s="1475">
        <v>6.69232E15</v>
      </c>
      <c r="M4696" s="1463" t="s">
        <v>2426</v>
      </c>
      <c r="O4696" s="1474"/>
      <c r="P4696" s="1463" t="s">
        <v>2426</v>
      </c>
    </row>
    <row r="4697">
      <c r="A4697" s="1464">
        <v>5018.0</v>
      </c>
      <c r="B4697" s="1463" t="s">
        <v>8731</v>
      </c>
      <c r="C4697" s="1463" t="s">
        <v>8732</v>
      </c>
      <c r="D4697" s="1469">
        <v>45567.0</v>
      </c>
      <c r="E4697" s="1470" t="s">
        <v>8733</v>
      </c>
      <c r="F4697" s="1471">
        <v>8.38091214E8</v>
      </c>
      <c r="G4697" s="1471">
        <v>8.38091214E8</v>
      </c>
      <c r="H4697" s="1472" t="b">
        <v>1</v>
      </c>
      <c r="I4697" s="1468" t="s">
        <v>76</v>
      </c>
      <c r="J4697" s="1472" t="b">
        <v>1</v>
      </c>
      <c r="K4697" s="1468" t="s">
        <v>4936</v>
      </c>
      <c r="L4697" s="1471">
        <v>6.6909921784E10</v>
      </c>
      <c r="M4697" s="1463" t="s">
        <v>4317</v>
      </c>
      <c r="N4697" s="1463" t="s">
        <v>5422</v>
      </c>
      <c r="O4697" s="1463" t="s">
        <v>4945</v>
      </c>
      <c r="P4697" s="1463" t="s">
        <v>6387</v>
      </c>
    </row>
    <row r="4698" hidden="1">
      <c r="A4698" s="1464">
        <v>5019.0</v>
      </c>
      <c r="B4698" s="1463" t="s">
        <v>8736</v>
      </c>
      <c r="C4698" s="1463" t="s">
        <v>8737</v>
      </c>
      <c r="D4698" s="1469">
        <v>45566.0</v>
      </c>
      <c r="E4698" s="1470" t="s">
        <v>8738</v>
      </c>
      <c r="F4698" s="1471">
        <v>8.38048448E8</v>
      </c>
      <c r="G4698" s="1471">
        <v>8.38048448E8</v>
      </c>
      <c r="H4698" s="1472" t="b">
        <v>0</v>
      </c>
      <c r="I4698" s="1468" t="s">
        <v>76</v>
      </c>
      <c r="J4698" s="1472" t="b">
        <v>0</v>
      </c>
      <c r="K4698" s="1468" t="s">
        <v>5142</v>
      </c>
      <c r="L4698" s="1471">
        <v>6.620964333E9</v>
      </c>
      <c r="M4698" s="1463" t="s">
        <v>2464</v>
      </c>
      <c r="N4698" s="1463" t="s">
        <v>5196</v>
      </c>
      <c r="O4698" s="1463" t="s">
        <v>5196</v>
      </c>
      <c r="P4698" s="1463" t="s">
        <v>2464</v>
      </c>
    </row>
    <row r="4699">
      <c r="A4699" s="1464">
        <v>5020.0</v>
      </c>
      <c r="B4699" s="1463" t="s">
        <v>8740</v>
      </c>
      <c r="C4699" s="1463" t="s">
        <v>8741</v>
      </c>
      <c r="D4699" s="1469">
        <v>45569.0</v>
      </c>
      <c r="E4699" s="1470" t="s">
        <v>8742</v>
      </c>
      <c r="F4699" s="1471">
        <v>2.1054904E7</v>
      </c>
      <c r="G4699" s="1471">
        <v>2.1054904E7</v>
      </c>
      <c r="H4699" s="1472" t="b">
        <v>1</v>
      </c>
      <c r="I4699" s="1468" t="s">
        <v>76</v>
      </c>
      <c r="J4699" s="1472" t="b">
        <v>1</v>
      </c>
      <c r="K4699" s="1468" t="s">
        <v>1204</v>
      </c>
      <c r="L4699" s="1471">
        <v>6.6839565594E10</v>
      </c>
      <c r="M4699" s="1463" t="s">
        <v>2464</v>
      </c>
      <c r="N4699" s="1474"/>
      <c r="O4699" s="1463" t="s">
        <v>5081</v>
      </c>
      <c r="P4699" s="1463" t="s">
        <v>2464</v>
      </c>
    </row>
    <row r="4700">
      <c r="A4700" s="1464">
        <v>5021.0</v>
      </c>
      <c r="B4700" s="1463" t="s">
        <v>8744</v>
      </c>
      <c r="C4700" s="1463" t="s">
        <v>8744</v>
      </c>
      <c r="D4700" s="1469">
        <v>45574.0</v>
      </c>
      <c r="E4700" s="1470" t="s">
        <v>8745</v>
      </c>
      <c r="F4700" s="1468" t="s">
        <v>8746</v>
      </c>
      <c r="G4700" s="1471">
        <v>6.26404848E8</v>
      </c>
      <c r="H4700" s="1472" t="b">
        <v>1</v>
      </c>
      <c r="I4700" s="1468" t="s">
        <v>76</v>
      </c>
      <c r="J4700" s="1472" t="b">
        <v>1</v>
      </c>
      <c r="K4700" s="1468" t="s">
        <v>4929</v>
      </c>
      <c r="L4700" s="1475">
        <v>6.69232E15</v>
      </c>
      <c r="M4700" s="1463" t="s">
        <v>2464</v>
      </c>
      <c r="N4700" s="1463" t="s">
        <v>4930</v>
      </c>
      <c r="O4700" s="1463" t="s">
        <v>4931</v>
      </c>
      <c r="P4700" s="1463" t="s">
        <v>5285</v>
      </c>
    </row>
    <row r="4701" hidden="1">
      <c r="A4701" s="1464">
        <v>5022.0</v>
      </c>
      <c r="B4701" s="1463" t="s">
        <v>21434</v>
      </c>
      <c r="C4701" s="1463" t="s">
        <v>21435</v>
      </c>
      <c r="D4701" s="1469">
        <v>45572.0</v>
      </c>
      <c r="E4701" s="1470" t="s">
        <v>21436</v>
      </c>
      <c r="F4701" s="1471">
        <v>9.29805555E8</v>
      </c>
      <c r="G4701" s="1471">
        <v>9.29805555E8</v>
      </c>
      <c r="H4701" s="1472" t="b">
        <v>0</v>
      </c>
      <c r="I4701" s="1468" t="s">
        <v>76</v>
      </c>
      <c r="J4701" s="1472" t="b">
        <v>0</v>
      </c>
      <c r="K4701" s="1468" t="s">
        <v>1077</v>
      </c>
      <c r="L4701" s="1471">
        <v>6.6618258585E10</v>
      </c>
      <c r="M4701" s="1463" t="s">
        <v>2464</v>
      </c>
      <c r="N4701" s="1474"/>
      <c r="O4701" s="1474"/>
      <c r="P4701" s="1463" t="s">
        <v>5236</v>
      </c>
    </row>
    <row r="4702">
      <c r="A4702" s="1464">
        <v>5023.0</v>
      </c>
      <c r="B4702" s="1463" t="s">
        <v>8747</v>
      </c>
      <c r="C4702" s="1463" t="s">
        <v>8748</v>
      </c>
      <c r="D4702" s="1469">
        <v>45575.0</v>
      </c>
      <c r="E4702" s="1470" t="s">
        <v>8749</v>
      </c>
      <c r="F4702" s="1471">
        <v>6.42494244E8</v>
      </c>
      <c r="G4702" s="1471">
        <v>6.42494244E8</v>
      </c>
      <c r="H4702" s="1472" t="b">
        <v>1</v>
      </c>
      <c r="I4702" s="1468" t="s">
        <v>76</v>
      </c>
      <c r="J4702" s="1472" t="b">
        <v>1</v>
      </c>
      <c r="K4702" s="1468" t="s">
        <v>4936</v>
      </c>
      <c r="L4702" s="1471">
        <v>6.6909921784E10</v>
      </c>
      <c r="M4702" s="1463" t="s">
        <v>2476</v>
      </c>
      <c r="N4702" s="1474"/>
      <c r="O4702" s="1463" t="s">
        <v>4945</v>
      </c>
      <c r="P4702" s="1463" t="s">
        <v>5160</v>
      </c>
    </row>
    <row r="4703" hidden="1">
      <c r="A4703" s="1464">
        <v>5024.0</v>
      </c>
      <c r="B4703" s="1463" t="s">
        <v>21437</v>
      </c>
      <c r="C4703" s="1463" t="s">
        <v>21437</v>
      </c>
      <c r="D4703" s="1469">
        <v>45568.0</v>
      </c>
      <c r="E4703" s="1470" t="s">
        <v>21438</v>
      </c>
      <c r="F4703" s="1471">
        <v>8.0E8</v>
      </c>
      <c r="G4703" s="1471">
        <v>8.0E8</v>
      </c>
      <c r="H4703" s="1472" t="b">
        <v>0</v>
      </c>
      <c r="I4703" s="1468" t="s">
        <v>76</v>
      </c>
      <c r="J4703" s="1472" t="b">
        <v>0</v>
      </c>
      <c r="K4703" s="1468" t="s">
        <v>5142</v>
      </c>
      <c r="L4703" s="1471">
        <v>6.620964333E9</v>
      </c>
      <c r="M4703" s="1463" t="s">
        <v>2464</v>
      </c>
      <c r="N4703" s="1463" t="s">
        <v>5041</v>
      </c>
      <c r="O4703" s="1463" t="s">
        <v>5041</v>
      </c>
      <c r="P4703" s="1463" t="s">
        <v>2464</v>
      </c>
    </row>
    <row r="4704" hidden="1">
      <c r="A4704" s="1464">
        <v>5025.0</v>
      </c>
      <c r="B4704" s="1463" t="s">
        <v>21439</v>
      </c>
      <c r="C4704" s="1463" t="s">
        <v>21439</v>
      </c>
      <c r="D4704" s="1469">
        <v>45573.0</v>
      </c>
      <c r="E4704" s="1470" t="s">
        <v>21440</v>
      </c>
      <c r="F4704" s="1471">
        <v>6.55185482E8</v>
      </c>
      <c r="G4704" s="1471">
        <v>6.55185482E8</v>
      </c>
      <c r="H4704" s="1472" t="b">
        <v>0</v>
      </c>
      <c r="I4704" s="1468" t="s">
        <v>76</v>
      </c>
      <c r="J4704" s="1472" t="b">
        <v>0</v>
      </c>
      <c r="K4704" s="1468" t="s">
        <v>5036</v>
      </c>
      <c r="L4704" s="1471">
        <v>6.6839163158E10</v>
      </c>
      <c r="M4704" s="1463" t="s">
        <v>2426</v>
      </c>
      <c r="O4704" s="1463" t="s">
        <v>5307</v>
      </c>
      <c r="P4704" s="1463" t="s">
        <v>21441</v>
      </c>
    </row>
    <row r="4705" hidden="1">
      <c r="A4705" s="1464">
        <v>5026.0</v>
      </c>
      <c r="B4705" s="1463" t="s">
        <v>21442</v>
      </c>
      <c r="C4705" s="1463" t="s">
        <v>21442</v>
      </c>
      <c r="D4705" s="1469">
        <v>45573.0</v>
      </c>
      <c r="E4705" s="1470" t="s">
        <v>21443</v>
      </c>
      <c r="F4705" s="1471">
        <v>6.55185482E8</v>
      </c>
      <c r="G4705" s="1471">
        <v>6.55185482E8</v>
      </c>
      <c r="H4705" s="1472" t="b">
        <v>0</v>
      </c>
      <c r="I4705" s="1468" t="s">
        <v>76</v>
      </c>
      <c r="J4705" s="1472" t="b">
        <v>0</v>
      </c>
      <c r="K4705" s="1468" t="s">
        <v>5036</v>
      </c>
      <c r="L4705" s="1471">
        <v>6.6839163158E10</v>
      </c>
      <c r="M4705" s="1463" t="s">
        <v>2426</v>
      </c>
      <c r="O4705" s="1463" t="s">
        <v>21444</v>
      </c>
      <c r="P4705" s="1463" t="s">
        <v>21441</v>
      </c>
    </row>
    <row r="4706" hidden="1">
      <c r="A4706" s="1464">
        <v>5027.0</v>
      </c>
      <c r="B4706" s="1463" t="s">
        <v>21445</v>
      </c>
      <c r="C4706" s="1463" t="s">
        <v>21445</v>
      </c>
      <c r="D4706" s="1469">
        <v>45573.0</v>
      </c>
      <c r="E4706" s="1470" t="s">
        <v>21446</v>
      </c>
      <c r="F4706" s="1471">
        <v>6.55185482E8</v>
      </c>
      <c r="G4706" s="1471">
        <v>6.55185482E8</v>
      </c>
      <c r="H4706" s="1472" t="b">
        <v>0</v>
      </c>
      <c r="I4706" s="1468" t="s">
        <v>76</v>
      </c>
      <c r="J4706" s="1472" t="b">
        <v>0</v>
      </c>
      <c r="K4706" s="1468" t="s">
        <v>5036</v>
      </c>
      <c r="L4706" s="1471">
        <v>6.6839163158E10</v>
      </c>
      <c r="M4706" s="1463" t="s">
        <v>2426</v>
      </c>
      <c r="O4706" s="1463" t="s">
        <v>5081</v>
      </c>
      <c r="P4706" s="1463" t="s">
        <v>21441</v>
      </c>
    </row>
    <row r="4707" hidden="1">
      <c r="A4707" s="1464">
        <v>5028.0</v>
      </c>
      <c r="B4707" s="1463" t="s">
        <v>21447</v>
      </c>
      <c r="C4707" s="1463" t="s">
        <v>21447</v>
      </c>
      <c r="D4707" s="1469">
        <v>45573.0</v>
      </c>
      <c r="E4707" s="1470" t="s">
        <v>21448</v>
      </c>
      <c r="F4707" s="1471">
        <v>6.55185482E8</v>
      </c>
      <c r="G4707" s="1471">
        <v>6.55185482E8</v>
      </c>
      <c r="H4707" s="1472" t="b">
        <v>0</v>
      </c>
      <c r="I4707" s="1468" t="s">
        <v>76</v>
      </c>
      <c r="J4707" s="1472" t="b">
        <v>0</v>
      </c>
      <c r="K4707" s="1468" t="s">
        <v>5036</v>
      </c>
      <c r="L4707" s="1471">
        <v>6.6839163158E10</v>
      </c>
      <c r="M4707" s="1463" t="s">
        <v>2426</v>
      </c>
      <c r="O4707" s="1463" t="s">
        <v>9070</v>
      </c>
      <c r="P4707" s="1463" t="s">
        <v>21441</v>
      </c>
    </row>
    <row r="4708" hidden="1">
      <c r="A4708" s="1464">
        <v>5029.0</v>
      </c>
      <c r="B4708" s="1463" t="s">
        <v>8750</v>
      </c>
      <c r="C4708" s="1463" t="s">
        <v>8751</v>
      </c>
      <c r="D4708" s="1469">
        <v>45572.0</v>
      </c>
      <c r="E4708" s="1470" t="s">
        <v>8752</v>
      </c>
      <c r="F4708" s="1471">
        <v>6.31519364E8</v>
      </c>
      <c r="G4708" s="1471">
        <v>6.31519364E8</v>
      </c>
      <c r="H4708" s="1472" t="b">
        <v>0</v>
      </c>
      <c r="I4708" s="1468" t="s">
        <v>76</v>
      </c>
      <c r="J4708" s="1472" t="b">
        <v>0</v>
      </c>
      <c r="K4708" s="1468" t="s">
        <v>1204</v>
      </c>
      <c r="L4708" s="1471">
        <v>6.6839565594E10</v>
      </c>
      <c r="M4708" s="1463" t="s">
        <v>2432</v>
      </c>
      <c r="N4708" s="1463" t="s">
        <v>5712</v>
      </c>
      <c r="O4708" s="1463" t="s">
        <v>5712</v>
      </c>
      <c r="P4708" s="1463" t="s">
        <v>2432</v>
      </c>
    </row>
    <row r="4709" hidden="1">
      <c r="A4709" s="1464">
        <v>5030.0</v>
      </c>
      <c r="B4709" s="1463" t="s">
        <v>2699</v>
      </c>
      <c r="C4709" s="1463" t="s">
        <v>8754</v>
      </c>
      <c r="D4709" s="1469">
        <v>45572.0</v>
      </c>
      <c r="E4709" s="1470" t="s">
        <v>8755</v>
      </c>
      <c r="F4709" s="1471">
        <v>6.31519364E8</v>
      </c>
      <c r="G4709" s="1471">
        <v>6.31519364E8</v>
      </c>
      <c r="H4709" s="1472" t="b">
        <v>0</v>
      </c>
      <c r="I4709" s="1468" t="s">
        <v>76</v>
      </c>
      <c r="J4709" s="1472" t="b">
        <v>0</v>
      </c>
      <c r="K4709" s="1468" t="s">
        <v>1204</v>
      </c>
      <c r="L4709" s="1471">
        <v>6.6839565594E10</v>
      </c>
      <c r="M4709" s="1463" t="s">
        <v>2432</v>
      </c>
      <c r="N4709" s="1463" t="s">
        <v>3864</v>
      </c>
      <c r="O4709" s="1474"/>
      <c r="P4709" s="1463" t="s">
        <v>2432</v>
      </c>
    </row>
    <row r="4710" hidden="1">
      <c r="A4710" s="1464">
        <v>5031.0</v>
      </c>
      <c r="B4710" s="1463" t="s">
        <v>21449</v>
      </c>
      <c r="C4710" s="1463" t="s">
        <v>21450</v>
      </c>
      <c r="D4710" s="1469">
        <v>45572.0</v>
      </c>
      <c r="E4710" s="1470" t="s">
        <v>21451</v>
      </c>
      <c r="F4710" s="1471">
        <v>8.59654441E8</v>
      </c>
      <c r="G4710" s="1471">
        <v>8.59654441E8</v>
      </c>
      <c r="H4710" s="1472" t="b">
        <v>0</v>
      </c>
      <c r="I4710" s="1468" t="s">
        <v>76</v>
      </c>
      <c r="J4710" s="1472" t="b">
        <v>0</v>
      </c>
      <c r="K4710" s="1468" t="s">
        <v>1077</v>
      </c>
      <c r="L4710" s="1471">
        <v>6.6618258585E10</v>
      </c>
      <c r="M4710" s="1463" t="s">
        <v>2464</v>
      </c>
      <c r="N4710" s="1463" t="s">
        <v>5422</v>
      </c>
      <c r="O4710" s="1463" t="s">
        <v>4945</v>
      </c>
      <c r="P4710" s="1463" t="s">
        <v>2464</v>
      </c>
    </row>
    <row r="4711" hidden="1">
      <c r="A4711" s="1464">
        <v>5032.0</v>
      </c>
      <c r="B4711" s="1463" t="s">
        <v>21452</v>
      </c>
      <c r="C4711" s="1463" t="s">
        <v>21453</v>
      </c>
      <c r="D4711" s="1469">
        <v>45572.0</v>
      </c>
      <c r="E4711" s="1470" t="s">
        <v>21454</v>
      </c>
      <c r="F4711" s="1471">
        <v>8.40285207E8</v>
      </c>
      <c r="G4711" s="1471">
        <v>8.40285207E8</v>
      </c>
      <c r="H4711" s="1472" t="b">
        <v>0</v>
      </c>
      <c r="I4711" s="1468" t="s">
        <v>76</v>
      </c>
      <c r="J4711" s="1472" t="b">
        <v>1</v>
      </c>
      <c r="K4711" s="1468" t="s">
        <v>4936</v>
      </c>
      <c r="L4711" s="1471">
        <v>6.6909921784E10</v>
      </c>
      <c r="M4711" s="1463" t="s">
        <v>3363</v>
      </c>
      <c r="N4711" s="1474"/>
      <c r="O4711" s="1463" t="s">
        <v>5052</v>
      </c>
      <c r="P4711" s="1463" t="s">
        <v>3363</v>
      </c>
    </row>
    <row r="4712">
      <c r="A4712" s="1464">
        <v>5033.0</v>
      </c>
      <c r="B4712" s="1463" t="s">
        <v>8756</v>
      </c>
      <c r="C4712" s="1463" t="s">
        <v>8757</v>
      </c>
      <c r="D4712" s="1469">
        <v>45572.0</v>
      </c>
      <c r="E4712" s="1470" t="s">
        <v>8758</v>
      </c>
      <c r="F4712" s="1471">
        <v>9.5883111E8</v>
      </c>
      <c r="G4712" s="1471">
        <v>9.5883111E8</v>
      </c>
      <c r="H4712" s="1472" t="b">
        <v>1</v>
      </c>
      <c r="I4712" s="1468" t="s">
        <v>76</v>
      </c>
      <c r="J4712" s="1472" t="b">
        <v>1</v>
      </c>
      <c r="K4712" s="1468" t="s">
        <v>8759</v>
      </c>
      <c r="L4712" s="1471">
        <v>6.6822894873E10</v>
      </c>
      <c r="M4712" s="1463" t="s">
        <v>2432</v>
      </c>
      <c r="N4712" s="1463" t="s">
        <v>3864</v>
      </c>
      <c r="O4712" s="1474"/>
      <c r="P4712" s="1463" t="s">
        <v>2432</v>
      </c>
    </row>
    <row r="4713">
      <c r="A4713" s="1464">
        <v>5034.0</v>
      </c>
      <c r="B4713" s="1463" t="s">
        <v>8761</v>
      </c>
      <c r="C4713" s="1463" t="s">
        <v>8762</v>
      </c>
      <c r="D4713" s="1469">
        <v>45573.0</v>
      </c>
      <c r="E4713" s="1470" t="s">
        <v>8763</v>
      </c>
      <c r="F4713" s="1471">
        <v>9.63241549E8</v>
      </c>
      <c r="G4713" s="1471">
        <v>9.63241549E8</v>
      </c>
      <c r="H4713" s="1472" t="b">
        <v>1</v>
      </c>
      <c r="I4713" s="1468" t="s">
        <v>76</v>
      </c>
      <c r="J4713" s="1472" t="b">
        <v>1</v>
      </c>
      <c r="K4713" s="1468" t="s">
        <v>8764</v>
      </c>
      <c r="L4713" s="1471">
        <v>6.6624294465E10</v>
      </c>
      <c r="M4713" s="1463" t="s">
        <v>2426</v>
      </c>
      <c r="O4713" s="1474"/>
      <c r="P4713" s="1463" t="s">
        <v>2426</v>
      </c>
    </row>
    <row r="4714">
      <c r="A4714" s="1464">
        <v>5035.0</v>
      </c>
      <c r="B4714" s="1463" t="s">
        <v>8765</v>
      </c>
      <c r="C4714" s="1463" t="s">
        <v>8766</v>
      </c>
      <c r="D4714" s="1469">
        <v>45576.0</v>
      </c>
      <c r="E4714" s="1470" t="s">
        <v>8767</v>
      </c>
      <c r="F4714" s="1471">
        <v>8.89532573E8</v>
      </c>
      <c r="G4714" s="1471">
        <v>8.89532573E8</v>
      </c>
      <c r="H4714" s="1472" t="b">
        <v>1</v>
      </c>
      <c r="I4714" s="1468" t="s">
        <v>76</v>
      </c>
      <c r="J4714" s="1472" t="b">
        <v>1</v>
      </c>
      <c r="K4714" s="1468" t="s">
        <v>1204</v>
      </c>
      <c r="L4714" s="1471">
        <v>6.6839565594E10</v>
      </c>
      <c r="M4714" s="1463" t="s">
        <v>3363</v>
      </c>
      <c r="N4714" s="1463" t="s">
        <v>76</v>
      </c>
      <c r="O4714" s="1463" t="s">
        <v>76</v>
      </c>
      <c r="P4714" s="1463" t="s">
        <v>3363</v>
      </c>
    </row>
    <row r="4715" hidden="1">
      <c r="A4715" s="1464">
        <v>5036.0</v>
      </c>
      <c r="B4715" s="1463" t="s">
        <v>8768</v>
      </c>
      <c r="C4715" s="1463" t="s">
        <v>8769</v>
      </c>
      <c r="D4715" s="1469">
        <v>45566.0</v>
      </c>
      <c r="E4715" s="1470" t="s">
        <v>8770</v>
      </c>
      <c r="F4715" s="1471">
        <v>9.5883111E8</v>
      </c>
      <c r="G4715" s="1471">
        <v>9.5883111E8</v>
      </c>
      <c r="H4715" s="1472" t="b">
        <v>0</v>
      </c>
      <c r="I4715" s="1468" t="s">
        <v>76</v>
      </c>
      <c r="J4715" s="1472" t="b">
        <v>0</v>
      </c>
      <c r="K4715" s="1468" t="s">
        <v>4929</v>
      </c>
      <c r="L4715" s="1475">
        <v>6.69232E15</v>
      </c>
      <c r="M4715" s="1463" t="s">
        <v>2659</v>
      </c>
      <c r="N4715" s="1463" t="s">
        <v>3864</v>
      </c>
      <c r="O4715" s="1463" t="s">
        <v>3864</v>
      </c>
      <c r="P4715" s="1463" t="s">
        <v>2659</v>
      </c>
    </row>
    <row r="4716">
      <c r="A4716" s="1464">
        <v>5037.0</v>
      </c>
      <c r="B4716" s="1463" t="s">
        <v>8771</v>
      </c>
      <c r="C4716" s="1463" t="s">
        <v>8771</v>
      </c>
      <c r="D4716" s="1469">
        <v>45587.0</v>
      </c>
      <c r="E4716" s="1470" t="s">
        <v>8772</v>
      </c>
      <c r="F4716" s="1471">
        <v>9.02282924E8</v>
      </c>
      <c r="G4716" s="1471">
        <v>9.02282924E8</v>
      </c>
      <c r="H4716" s="1472" t="b">
        <v>1</v>
      </c>
      <c r="I4716" s="1468" t="s">
        <v>76</v>
      </c>
      <c r="J4716" s="1472" t="b">
        <v>1</v>
      </c>
      <c r="K4716" s="1468" t="s">
        <v>4936</v>
      </c>
      <c r="L4716" s="1471">
        <v>6.6909921784E10</v>
      </c>
      <c r="M4716" s="1463" t="s">
        <v>2464</v>
      </c>
      <c r="N4716" s="1463" t="s">
        <v>6441</v>
      </c>
      <c r="O4716" s="1463" t="s">
        <v>6441</v>
      </c>
      <c r="P4716" s="1463" t="s">
        <v>2464</v>
      </c>
    </row>
    <row r="4717">
      <c r="A4717" s="1464">
        <v>5038.0</v>
      </c>
      <c r="B4717" s="1463" t="s">
        <v>8773</v>
      </c>
      <c r="C4717" s="1463" t="s">
        <v>8774</v>
      </c>
      <c r="D4717" s="1469">
        <v>45586.0</v>
      </c>
      <c r="E4717" s="1470" t="s">
        <v>8775</v>
      </c>
      <c r="F4717" s="1471">
        <v>6.17456456E8</v>
      </c>
      <c r="G4717" s="1471">
        <v>6.17456456E8</v>
      </c>
      <c r="H4717" s="1472" t="b">
        <v>1</v>
      </c>
      <c r="I4717" s="1468" t="s">
        <v>76</v>
      </c>
      <c r="J4717" s="1472" t="b">
        <v>1</v>
      </c>
      <c r="K4717" s="1468" t="s">
        <v>4929</v>
      </c>
      <c r="L4717" s="1475">
        <v>6.69232E15</v>
      </c>
      <c r="M4717" s="1463" t="s">
        <v>2461</v>
      </c>
      <c r="N4717" s="1474"/>
      <c r="O4717" s="1463" t="s">
        <v>5126</v>
      </c>
      <c r="P4717" s="1463" t="s">
        <v>2461</v>
      </c>
    </row>
    <row r="4718">
      <c r="A4718" s="1464">
        <v>5039.0</v>
      </c>
      <c r="B4718" s="1463" t="s">
        <v>8777</v>
      </c>
      <c r="C4718" s="1463" t="s">
        <v>8778</v>
      </c>
      <c r="D4718" s="1469">
        <v>45590.0</v>
      </c>
      <c r="E4718" s="1470" t="s">
        <v>8779</v>
      </c>
      <c r="F4718" s="1471">
        <v>8.14809661E8</v>
      </c>
      <c r="G4718" s="1471">
        <v>8.14809661E8</v>
      </c>
      <c r="H4718" s="1472" t="b">
        <v>1</v>
      </c>
      <c r="I4718" s="1468" t="s">
        <v>76</v>
      </c>
      <c r="J4718" s="1472" t="b">
        <v>1</v>
      </c>
      <c r="K4718" s="1468" t="s">
        <v>1077</v>
      </c>
      <c r="L4718" s="1471">
        <v>6.6618258585E10</v>
      </c>
      <c r="M4718" s="1463" t="s">
        <v>2464</v>
      </c>
      <c r="N4718" s="1463" t="s">
        <v>4990</v>
      </c>
      <c r="O4718" s="1463" t="s">
        <v>4990</v>
      </c>
      <c r="P4718" s="1463" t="s">
        <v>2464</v>
      </c>
    </row>
    <row r="4719">
      <c r="A4719" s="1464">
        <v>5040.0</v>
      </c>
      <c r="B4719" s="1463" t="s">
        <v>8780</v>
      </c>
      <c r="C4719" s="1463" t="s">
        <v>8781</v>
      </c>
      <c r="D4719" s="1469">
        <v>45590.0</v>
      </c>
      <c r="E4719" s="1470" t="s">
        <v>8782</v>
      </c>
      <c r="F4719" s="1471">
        <v>9.81422356E8</v>
      </c>
      <c r="G4719" s="1471">
        <v>9.81422356E8</v>
      </c>
      <c r="H4719" s="1472" t="b">
        <v>1</v>
      </c>
      <c r="I4719" s="1468" t="s">
        <v>76</v>
      </c>
      <c r="J4719" s="1472" t="b">
        <v>1</v>
      </c>
      <c r="K4719" s="1468" t="s">
        <v>1077</v>
      </c>
      <c r="L4719" s="1471">
        <v>6.6618258585E10</v>
      </c>
      <c r="M4719" s="1463" t="s">
        <v>3963</v>
      </c>
      <c r="N4719" s="1463" t="s">
        <v>5006</v>
      </c>
      <c r="O4719" s="1463" t="s">
        <v>4954</v>
      </c>
      <c r="P4719" s="1463" t="s">
        <v>7888</v>
      </c>
    </row>
    <row r="4720">
      <c r="A4720" s="1464">
        <v>5041.0</v>
      </c>
      <c r="B4720" s="1463" t="s">
        <v>8784</v>
      </c>
      <c r="C4720" s="1463" t="s">
        <v>8785</v>
      </c>
      <c r="D4720" s="1469">
        <v>45576.0</v>
      </c>
      <c r="E4720" s="1470" t="s">
        <v>8786</v>
      </c>
      <c r="F4720" s="1471">
        <v>9.68275777E8</v>
      </c>
      <c r="G4720" s="1471">
        <v>9.68275777E8</v>
      </c>
      <c r="H4720" s="1472" t="b">
        <v>1</v>
      </c>
      <c r="I4720" s="1468" t="s">
        <v>76</v>
      </c>
      <c r="J4720" s="1472" t="b">
        <v>1</v>
      </c>
      <c r="K4720" s="1468" t="s">
        <v>1204</v>
      </c>
      <c r="L4720" s="1471">
        <v>6.6839565594E10</v>
      </c>
      <c r="M4720" s="1463" t="s">
        <v>2464</v>
      </c>
      <c r="N4720" s="1463" t="s">
        <v>5041</v>
      </c>
      <c r="O4720" s="1463" t="s">
        <v>5041</v>
      </c>
      <c r="P4720" s="1463" t="s">
        <v>2464</v>
      </c>
    </row>
    <row r="4721">
      <c r="A4721" s="1464">
        <v>5042.0</v>
      </c>
      <c r="B4721" s="1463" t="s">
        <v>8788</v>
      </c>
      <c r="C4721" s="1463" t="s">
        <v>8789</v>
      </c>
      <c r="D4721" s="1469">
        <v>45576.0</v>
      </c>
      <c r="E4721" s="1470" t="s">
        <v>8790</v>
      </c>
      <c r="F4721" s="1471">
        <v>9.66072991E8</v>
      </c>
      <c r="G4721" s="1471">
        <v>9.66072991E8</v>
      </c>
      <c r="H4721" s="1472" t="b">
        <v>1</v>
      </c>
      <c r="I4721" s="1468" t="s">
        <v>76</v>
      </c>
      <c r="J4721" s="1472" t="b">
        <v>1</v>
      </c>
      <c r="K4721" s="1468" t="s">
        <v>5010</v>
      </c>
      <c r="L4721" s="1471">
        <v>6.6836145662E10</v>
      </c>
      <c r="M4721" s="1463" t="s">
        <v>2476</v>
      </c>
      <c r="N4721" s="1463" t="s">
        <v>4998</v>
      </c>
      <c r="O4721" s="1463" t="s">
        <v>5192</v>
      </c>
      <c r="P4721" s="1463" t="s">
        <v>7894</v>
      </c>
    </row>
    <row r="4722" hidden="1">
      <c r="A4722" s="1464">
        <v>5043.0</v>
      </c>
      <c r="B4722" s="1463" t="s">
        <v>21455</v>
      </c>
      <c r="C4722" s="1463" t="s">
        <v>21456</v>
      </c>
      <c r="D4722" s="1469">
        <v>45580.0</v>
      </c>
      <c r="E4722" s="1470" t="s">
        <v>21457</v>
      </c>
      <c r="F4722" s="1471">
        <v>6.21315999E8</v>
      </c>
      <c r="G4722" s="1471">
        <v>6.21315999E8</v>
      </c>
      <c r="H4722" s="1472" t="b">
        <v>0</v>
      </c>
      <c r="I4722" s="1468" t="s">
        <v>76</v>
      </c>
      <c r="J4722" s="1472" t="b">
        <v>0</v>
      </c>
      <c r="K4722" s="1468" t="s">
        <v>1204</v>
      </c>
      <c r="L4722" s="1471">
        <v>6.6839565594E10</v>
      </c>
      <c r="M4722" s="1463" t="s">
        <v>2464</v>
      </c>
      <c r="N4722" s="1463" t="s">
        <v>7507</v>
      </c>
      <c r="O4722" s="1463" t="s">
        <v>5510</v>
      </c>
      <c r="P4722" s="1463" t="s">
        <v>9030</v>
      </c>
    </row>
    <row r="4723" hidden="1">
      <c r="A4723" s="1464">
        <v>5044.0</v>
      </c>
      <c r="B4723" s="1463" t="s">
        <v>21458</v>
      </c>
      <c r="C4723" s="1463" t="s">
        <v>21459</v>
      </c>
      <c r="D4723" s="1469">
        <v>45576.0</v>
      </c>
      <c r="E4723" s="1470" t="s">
        <v>21460</v>
      </c>
      <c r="F4723" s="1471">
        <v>9.51414787E8</v>
      </c>
      <c r="G4723" s="1471">
        <v>9.51414787E8</v>
      </c>
      <c r="H4723" s="1472" t="b">
        <v>0</v>
      </c>
      <c r="I4723" s="1468" t="s">
        <v>76</v>
      </c>
      <c r="J4723" s="1472" t="b">
        <v>0</v>
      </c>
      <c r="K4723" s="1468" t="s">
        <v>8467</v>
      </c>
      <c r="L4723" s="1471">
        <v>6.6952587371E10</v>
      </c>
      <c r="M4723" s="1463" t="s">
        <v>2464</v>
      </c>
      <c r="N4723" s="1463" t="s">
        <v>5740</v>
      </c>
      <c r="O4723" s="1463" t="s">
        <v>4960</v>
      </c>
      <c r="P4723" s="1463" t="s">
        <v>5155</v>
      </c>
    </row>
    <row r="4724">
      <c r="A4724" s="1464">
        <v>5045.0</v>
      </c>
      <c r="B4724" s="1463" t="s">
        <v>8791</v>
      </c>
      <c r="C4724" s="1463" t="s">
        <v>8792</v>
      </c>
      <c r="D4724" s="1469">
        <v>45583.0</v>
      </c>
      <c r="E4724" s="1470" t="s">
        <v>8793</v>
      </c>
      <c r="F4724" s="1471">
        <v>9.29966294E8</v>
      </c>
      <c r="G4724" s="1471">
        <v>9.29966294E8</v>
      </c>
      <c r="H4724" s="1472" t="b">
        <v>1</v>
      </c>
      <c r="I4724" s="1468" t="s">
        <v>76</v>
      </c>
      <c r="J4724" s="1472" t="b">
        <v>1</v>
      </c>
      <c r="K4724" s="1468" t="s">
        <v>1077</v>
      </c>
      <c r="L4724" s="1471">
        <v>6.6618258585E10</v>
      </c>
      <c r="M4724" s="1463" t="s">
        <v>2937</v>
      </c>
      <c r="N4724" s="1463" t="s">
        <v>5006</v>
      </c>
      <c r="O4724" s="1463" t="s">
        <v>4954</v>
      </c>
      <c r="P4724" s="1463" t="s">
        <v>7897</v>
      </c>
    </row>
    <row r="4725">
      <c r="A4725" s="1464">
        <v>5046.0</v>
      </c>
      <c r="B4725" s="1463" t="s">
        <v>8794</v>
      </c>
      <c r="C4725" s="1463" t="s">
        <v>8794</v>
      </c>
      <c r="D4725" s="1469">
        <v>45582.0</v>
      </c>
      <c r="E4725" s="1470" t="s">
        <v>8795</v>
      </c>
      <c r="F4725" s="1471">
        <v>2.6911688E7</v>
      </c>
      <c r="G4725" s="1471">
        <v>2.6911688E7</v>
      </c>
      <c r="H4725" s="1472" t="b">
        <v>1</v>
      </c>
      <c r="I4725" s="1468" t="s">
        <v>76</v>
      </c>
      <c r="J4725" s="1472" t="b">
        <v>1</v>
      </c>
      <c r="K4725" s="1468" t="s">
        <v>1077</v>
      </c>
      <c r="L4725" s="1471">
        <v>6.6618258585E10</v>
      </c>
      <c r="M4725" s="1463" t="s">
        <v>2536</v>
      </c>
      <c r="N4725" s="1463" t="s">
        <v>5041</v>
      </c>
      <c r="O4725" s="1463" t="s">
        <v>5041</v>
      </c>
      <c r="P4725" s="1463" t="s">
        <v>2536</v>
      </c>
    </row>
    <row r="4726">
      <c r="A4726" s="1464">
        <v>5047.0</v>
      </c>
      <c r="B4726" s="1463" t="s">
        <v>8796</v>
      </c>
      <c r="C4726" s="1463" t="s">
        <v>8797</v>
      </c>
      <c r="D4726" s="1469">
        <v>45594.0</v>
      </c>
      <c r="E4726" s="1470" t="s">
        <v>8798</v>
      </c>
      <c r="F4726" s="1471">
        <v>9.25145757E8</v>
      </c>
      <c r="G4726" s="1471">
        <v>9.25145757E8</v>
      </c>
      <c r="H4726" s="1472" t="b">
        <v>1</v>
      </c>
      <c r="I4726" s="1468" t="s">
        <v>76</v>
      </c>
      <c r="J4726" s="1472" t="b">
        <v>1</v>
      </c>
      <c r="K4726" s="1468" t="s">
        <v>1204</v>
      </c>
      <c r="L4726" s="1471">
        <v>6.6839565594E10</v>
      </c>
      <c r="M4726" s="1463" t="s">
        <v>2437</v>
      </c>
      <c r="N4726" s="1463" t="s">
        <v>5963</v>
      </c>
      <c r="P4726" s="1463" t="s">
        <v>2437</v>
      </c>
    </row>
    <row r="4727">
      <c r="A4727" s="1464">
        <v>5048.0</v>
      </c>
      <c r="B4727" s="1463" t="s">
        <v>8799</v>
      </c>
      <c r="C4727" s="1463" t="s">
        <v>8799</v>
      </c>
      <c r="D4727" s="1469">
        <v>45582.0</v>
      </c>
      <c r="E4727" s="1470" t="s">
        <v>8800</v>
      </c>
      <c r="F4727" s="1471">
        <v>9.08903515E8</v>
      </c>
      <c r="G4727" s="1471">
        <v>9.08903515E8</v>
      </c>
      <c r="H4727" s="1472" t="b">
        <v>1</v>
      </c>
      <c r="I4727" s="1468" t="s">
        <v>76</v>
      </c>
      <c r="J4727" s="1472" t="b">
        <v>1</v>
      </c>
      <c r="K4727" s="1468" t="s">
        <v>1077</v>
      </c>
      <c r="L4727" s="1471">
        <v>6.6618258585E10</v>
      </c>
      <c r="M4727" s="1463" t="s">
        <v>2937</v>
      </c>
      <c r="N4727" s="1463" t="s">
        <v>5284</v>
      </c>
      <c r="O4727" s="1463" t="s">
        <v>5126</v>
      </c>
      <c r="P4727" s="1463" t="s">
        <v>5028</v>
      </c>
    </row>
    <row r="4728">
      <c r="A4728" s="1464">
        <v>5049.0</v>
      </c>
      <c r="B4728" s="1463" t="s">
        <v>8802</v>
      </c>
      <c r="C4728" s="1463" t="s">
        <v>8803</v>
      </c>
      <c r="D4728" s="1469">
        <v>45593.0</v>
      </c>
      <c r="E4728" s="1470" t="s">
        <v>8804</v>
      </c>
      <c r="F4728" s="1471">
        <v>2.0800088E7</v>
      </c>
      <c r="G4728" s="1471">
        <v>2.0800088E7</v>
      </c>
      <c r="H4728" s="1472" t="b">
        <v>1</v>
      </c>
      <c r="I4728" s="1468" t="s">
        <v>76</v>
      </c>
      <c r="J4728" s="1472" t="b">
        <v>1</v>
      </c>
      <c r="K4728" s="1468" t="s">
        <v>4940</v>
      </c>
      <c r="L4728" s="1471">
        <v>6.68193916E10</v>
      </c>
      <c r="M4728" s="1463" t="s">
        <v>2461</v>
      </c>
      <c r="N4728" s="1474"/>
      <c r="O4728" s="1463" t="s">
        <v>4954</v>
      </c>
      <c r="P4728" s="1463" t="s">
        <v>2461</v>
      </c>
    </row>
    <row r="4729" hidden="1">
      <c r="A4729" s="1464">
        <v>5050.0</v>
      </c>
      <c r="B4729" s="1463" t="s">
        <v>8805</v>
      </c>
      <c r="C4729" s="1463" t="s">
        <v>8806</v>
      </c>
      <c r="D4729" s="1469">
        <v>45582.0</v>
      </c>
      <c r="E4729" s="1470" t="s">
        <v>8807</v>
      </c>
      <c r="F4729" s="1471">
        <v>8.52155261E8</v>
      </c>
      <c r="G4729" s="1471">
        <v>8.52155261E8</v>
      </c>
      <c r="H4729" s="1472" t="b">
        <v>0</v>
      </c>
      <c r="I4729" s="1468" t="s">
        <v>76</v>
      </c>
      <c r="J4729" s="1472" t="b">
        <v>0</v>
      </c>
      <c r="K4729" s="1468" t="s">
        <v>4936</v>
      </c>
      <c r="L4729" s="1471">
        <v>6.6909921784E10</v>
      </c>
      <c r="M4729" s="1463" t="s">
        <v>2426</v>
      </c>
      <c r="N4729" s="1463" t="s">
        <v>6383</v>
      </c>
      <c r="O4729" s="1463" t="s">
        <v>6383</v>
      </c>
      <c r="P4729" s="1463" t="s">
        <v>2426</v>
      </c>
    </row>
    <row r="4730">
      <c r="A4730" s="1464">
        <v>5051.0</v>
      </c>
      <c r="B4730" s="1463" t="s">
        <v>8808</v>
      </c>
      <c r="C4730" s="1463" t="s">
        <v>8809</v>
      </c>
      <c r="D4730" s="1469">
        <v>45582.0</v>
      </c>
      <c r="E4730" s="1470" t="s">
        <v>8810</v>
      </c>
      <c r="F4730" s="1471">
        <v>9.09279494E8</v>
      </c>
      <c r="G4730" s="1471">
        <v>9.09279494E8</v>
      </c>
      <c r="H4730" s="1472" t="b">
        <v>1</v>
      </c>
      <c r="I4730" s="1468" t="s">
        <v>76</v>
      </c>
      <c r="J4730" s="1472" t="b">
        <v>1</v>
      </c>
      <c r="K4730" s="1468" t="s">
        <v>4940</v>
      </c>
      <c r="L4730" s="1471">
        <v>6.68193916E10</v>
      </c>
      <c r="M4730" s="1463" t="s">
        <v>2432</v>
      </c>
      <c r="N4730" s="1463" t="s">
        <v>4986</v>
      </c>
      <c r="O4730" s="1463" t="s">
        <v>4960</v>
      </c>
      <c r="P4730" s="1463" t="s">
        <v>2432</v>
      </c>
    </row>
    <row r="4731">
      <c r="A4731" s="1464">
        <v>5052.0</v>
      </c>
      <c r="B4731" s="1463" t="s">
        <v>8811</v>
      </c>
      <c r="C4731" s="1463" t="s">
        <v>8812</v>
      </c>
      <c r="D4731" s="1469">
        <v>45582.0</v>
      </c>
      <c r="E4731" s="1470" t="s">
        <v>8813</v>
      </c>
      <c r="F4731" s="1471">
        <v>8.24262969E8</v>
      </c>
      <c r="G4731" s="1471">
        <v>8.24262969E8</v>
      </c>
      <c r="H4731" s="1472" t="b">
        <v>1</v>
      </c>
      <c r="I4731" s="1468" t="s">
        <v>76</v>
      </c>
      <c r="J4731" s="1472" t="b">
        <v>1</v>
      </c>
      <c r="K4731" s="1468" t="s">
        <v>1077</v>
      </c>
      <c r="L4731" s="1471">
        <v>6.6618258585E10</v>
      </c>
      <c r="M4731" s="1463" t="s">
        <v>2715</v>
      </c>
      <c r="N4731" s="1474"/>
      <c r="O4731" s="1463" t="s">
        <v>4954</v>
      </c>
      <c r="P4731" s="1463" t="s">
        <v>2715</v>
      </c>
    </row>
    <row r="4732" hidden="1">
      <c r="A4732" s="1464">
        <v>5053.0</v>
      </c>
      <c r="B4732" s="1463" t="s">
        <v>21461</v>
      </c>
      <c r="C4732" s="1463" t="s">
        <v>21461</v>
      </c>
      <c r="D4732" s="1469">
        <v>45581.0</v>
      </c>
      <c r="E4732" s="1470" t="s">
        <v>21462</v>
      </c>
      <c r="F4732" s="1471">
        <v>9.234531E7</v>
      </c>
      <c r="G4732" s="1471">
        <v>9.234531E7</v>
      </c>
      <c r="H4732" s="1472" t="b">
        <v>0</v>
      </c>
      <c r="I4732" s="1468" t="s">
        <v>76</v>
      </c>
      <c r="J4732" s="1472" t="b">
        <v>1</v>
      </c>
      <c r="K4732" s="1468" t="s">
        <v>5142</v>
      </c>
      <c r="L4732" s="1471">
        <v>6.620964333E9</v>
      </c>
      <c r="M4732" s="1463" t="s">
        <v>2464</v>
      </c>
      <c r="N4732" s="1474"/>
      <c r="O4732" s="1474"/>
      <c r="P4732" s="1463" t="s">
        <v>2464</v>
      </c>
    </row>
    <row r="4733">
      <c r="A4733" s="1464">
        <v>5054.0</v>
      </c>
      <c r="B4733" s="1463" t="s">
        <v>8814</v>
      </c>
      <c r="C4733" s="1463" t="s">
        <v>8815</v>
      </c>
      <c r="D4733" s="1469">
        <v>45583.0</v>
      </c>
      <c r="E4733" s="1470" t="s">
        <v>8816</v>
      </c>
      <c r="F4733" s="1471">
        <v>8.06644624E8</v>
      </c>
      <c r="G4733" s="1471">
        <v>8.06644624E8</v>
      </c>
      <c r="H4733" s="1472" t="b">
        <v>1</v>
      </c>
      <c r="I4733" s="1468" t="s">
        <v>76</v>
      </c>
      <c r="J4733" s="1472" t="b">
        <v>1</v>
      </c>
      <c r="K4733" s="1468" t="s">
        <v>1204</v>
      </c>
      <c r="L4733" s="1471">
        <v>6.6839565594E10</v>
      </c>
      <c r="M4733" s="1463" t="s">
        <v>2432</v>
      </c>
      <c r="N4733" s="1463" t="s">
        <v>5006</v>
      </c>
      <c r="O4733" s="1463" t="s">
        <v>4931</v>
      </c>
      <c r="P4733" s="1463" t="s">
        <v>2432</v>
      </c>
    </row>
    <row r="4734">
      <c r="A4734" s="1464">
        <v>5055.0</v>
      </c>
      <c r="B4734" s="1463" t="s">
        <v>8817</v>
      </c>
      <c r="C4734" s="1463" t="s">
        <v>8818</v>
      </c>
      <c r="D4734" s="1469">
        <v>45582.0</v>
      </c>
      <c r="E4734" s="1470" t="s">
        <v>8819</v>
      </c>
      <c r="F4734" s="1471">
        <v>8.55292442E8</v>
      </c>
      <c r="G4734" s="1471">
        <v>8.55292442E8</v>
      </c>
      <c r="H4734" s="1472" t="b">
        <v>1</v>
      </c>
      <c r="I4734" s="1468" t="s">
        <v>76</v>
      </c>
      <c r="J4734" s="1472" t="b">
        <v>1</v>
      </c>
      <c r="K4734" s="1468" t="s">
        <v>4936</v>
      </c>
      <c r="L4734" s="1471">
        <v>6.6909921784E10</v>
      </c>
      <c r="M4734" s="1463" t="s">
        <v>2426</v>
      </c>
      <c r="N4734" s="1463" t="s">
        <v>4954</v>
      </c>
      <c r="O4734" s="1463" t="s">
        <v>4954</v>
      </c>
      <c r="P4734" s="1463" t="s">
        <v>2426</v>
      </c>
    </row>
    <row r="4735" hidden="1">
      <c r="A4735" s="1464">
        <v>5056.0</v>
      </c>
      <c r="B4735" s="1463" t="s">
        <v>21463</v>
      </c>
      <c r="C4735" s="1463" t="s">
        <v>21464</v>
      </c>
      <c r="D4735" s="1469">
        <v>45583.0</v>
      </c>
      <c r="E4735" s="1470" t="s">
        <v>21465</v>
      </c>
      <c r="F4735" s="1471">
        <v>9.53936489E8</v>
      </c>
      <c r="G4735" s="1471">
        <v>9.53936489E8</v>
      </c>
      <c r="H4735" s="1472" t="b">
        <v>0</v>
      </c>
      <c r="I4735" s="1468" t="s">
        <v>76</v>
      </c>
      <c r="J4735" s="1472" t="b">
        <v>0</v>
      </c>
      <c r="K4735" s="1468" t="s">
        <v>1204</v>
      </c>
      <c r="L4735" s="1471">
        <v>6.6839565594E10</v>
      </c>
      <c r="M4735" s="1463" t="s">
        <v>2426</v>
      </c>
      <c r="N4735" s="1463" t="s">
        <v>5963</v>
      </c>
      <c r="O4735" s="1463" t="s">
        <v>3864</v>
      </c>
      <c r="P4735" s="1463" t="s">
        <v>5801</v>
      </c>
    </row>
    <row r="4736">
      <c r="A4736" s="1464">
        <v>5057.0</v>
      </c>
      <c r="B4736" s="1463" t="s">
        <v>8821</v>
      </c>
      <c r="C4736" s="1463" t="s">
        <v>8822</v>
      </c>
      <c r="D4736" s="1469">
        <v>45586.0</v>
      </c>
      <c r="E4736" s="1470" t="s">
        <v>8823</v>
      </c>
      <c r="F4736" s="1471">
        <v>2.3915331E7</v>
      </c>
      <c r="G4736" s="1471">
        <v>2.3915331E7</v>
      </c>
      <c r="H4736" s="1472" t="b">
        <v>1</v>
      </c>
      <c r="I4736" s="1468" t="s">
        <v>76</v>
      </c>
      <c r="J4736" s="1472" t="b">
        <v>1</v>
      </c>
      <c r="K4736" s="1468" t="s">
        <v>4936</v>
      </c>
      <c r="L4736" s="1471">
        <v>6.6909921784E10</v>
      </c>
      <c r="M4736" s="1463" t="s">
        <v>2437</v>
      </c>
      <c r="N4736" s="1463" t="s">
        <v>4986</v>
      </c>
      <c r="O4736" s="1463" t="s">
        <v>4960</v>
      </c>
      <c r="P4736" s="1463" t="s">
        <v>7927</v>
      </c>
    </row>
    <row r="4737">
      <c r="A4737" s="1464">
        <v>5058.0</v>
      </c>
      <c r="B4737" s="1463" t="s">
        <v>8824</v>
      </c>
      <c r="C4737" s="1463" t="s">
        <v>8825</v>
      </c>
      <c r="D4737" s="1469">
        <v>45586.0</v>
      </c>
      <c r="E4737" s="1470" t="s">
        <v>8826</v>
      </c>
      <c r="F4737" s="1471">
        <v>9.36516597E8</v>
      </c>
      <c r="G4737" s="1471">
        <v>9.36516597E8</v>
      </c>
      <c r="H4737" s="1472" t="b">
        <v>1</v>
      </c>
      <c r="I4737" s="1468" t="s">
        <v>76</v>
      </c>
      <c r="J4737" s="1472" t="b">
        <v>1</v>
      </c>
      <c r="K4737" s="1468" t="s">
        <v>4936</v>
      </c>
      <c r="L4737" s="1471">
        <v>6.6909921784E10</v>
      </c>
      <c r="M4737" s="1463" t="s">
        <v>2464</v>
      </c>
      <c r="N4737" s="1463" t="s">
        <v>5019</v>
      </c>
      <c r="O4737" s="1474"/>
      <c r="P4737" s="1463" t="s">
        <v>2464</v>
      </c>
    </row>
    <row r="4738">
      <c r="A4738" s="1464">
        <v>5059.0</v>
      </c>
      <c r="B4738" s="1463" t="s">
        <v>8828</v>
      </c>
      <c r="C4738" s="1463" t="s">
        <v>8829</v>
      </c>
      <c r="D4738" s="1469">
        <v>45586.0</v>
      </c>
      <c r="E4738" s="1470" t="s">
        <v>8830</v>
      </c>
      <c r="F4738" s="1471">
        <v>6.26511159E8</v>
      </c>
      <c r="G4738" s="1471">
        <v>6.26511159E8</v>
      </c>
      <c r="H4738" s="1472" t="b">
        <v>1</v>
      </c>
      <c r="I4738" s="1468" t="s">
        <v>76</v>
      </c>
      <c r="J4738" s="1472" t="b">
        <v>1</v>
      </c>
      <c r="K4738" s="1468" t="s">
        <v>4936</v>
      </c>
      <c r="L4738" s="1471">
        <v>6.6909921784E10</v>
      </c>
      <c r="M4738" s="1463" t="s">
        <v>2432</v>
      </c>
      <c r="N4738" s="1463" t="s">
        <v>5633</v>
      </c>
      <c r="O4738" s="1463" t="s">
        <v>5633</v>
      </c>
      <c r="P4738" s="1463" t="s">
        <v>2432</v>
      </c>
    </row>
    <row r="4739">
      <c r="A4739" s="1464">
        <v>5060.0</v>
      </c>
      <c r="B4739" s="1463" t="s">
        <v>8832</v>
      </c>
      <c r="C4739" s="1463" t="s">
        <v>8833</v>
      </c>
      <c r="D4739" s="1469">
        <v>45587.0</v>
      </c>
      <c r="E4739" s="1470" t="s">
        <v>8834</v>
      </c>
      <c r="F4739" s="1471">
        <v>8.23293245E8</v>
      </c>
      <c r="G4739" s="1471">
        <v>8.23293245E8</v>
      </c>
      <c r="H4739" s="1472" t="b">
        <v>1</v>
      </c>
      <c r="I4739" s="1468" t="s">
        <v>76</v>
      </c>
      <c r="J4739" s="1472" t="b">
        <v>1</v>
      </c>
      <c r="K4739" s="1468" t="s">
        <v>4929</v>
      </c>
      <c r="L4739" s="1475">
        <v>6.69232E15</v>
      </c>
      <c r="M4739" s="1463" t="s">
        <v>2464</v>
      </c>
      <c r="N4739" s="1463" t="s">
        <v>3864</v>
      </c>
      <c r="O4739" s="1463" t="s">
        <v>3864</v>
      </c>
      <c r="P4739" s="1463" t="s">
        <v>5155</v>
      </c>
    </row>
    <row r="4740">
      <c r="A4740" s="1464">
        <v>5061.0</v>
      </c>
      <c r="B4740" s="1463" t="s">
        <v>8835</v>
      </c>
      <c r="C4740" s="1463" t="s">
        <v>8836</v>
      </c>
      <c r="D4740" s="1469">
        <v>45586.0</v>
      </c>
      <c r="E4740" s="1470" t="s">
        <v>8837</v>
      </c>
      <c r="F4740" s="1471">
        <v>9.42423694E8</v>
      </c>
      <c r="G4740" s="1471">
        <v>9.42423694E8</v>
      </c>
      <c r="H4740" s="1472" t="b">
        <v>1</v>
      </c>
      <c r="I4740" s="1468" t="s">
        <v>76</v>
      </c>
      <c r="J4740" s="1472" t="b">
        <v>1</v>
      </c>
      <c r="K4740" s="1468" t="s">
        <v>6729</v>
      </c>
      <c r="L4740" s="1471">
        <v>6.6965469336E10</v>
      </c>
      <c r="M4740" s="1463" t="s">
        <v>2464</v>
      </c>
      <c r="N4740" s="1474"/>
      <c r="O4740" s="1463" t="s">
        <v>5712</v>
      </c>
      <c r="P4740" s="1463" t="s">
        <v>5155</v>
      </c>
    </row>
    <row r="4741">
      <c r="A4741" s="1464">
        <v>5062.0</v>
      </c>
      <c r="B4741" s="1463" t="s">
        <v>8838</v>
      </c>
      <c r="C4741" s="1463" t="s">
        <v>8839</v>
      </c>
      <c r="D4741" s="1469">
        <v>45589.0</v>
      </c>
      <c r="E4741" s="1470" t="s">
        <v>8840</v>
      </c>
      <c r="F4741" s="1471">
        <v>9.09588861E8</v>
      </c>
      <c r="G4741" s="1471">
        <v>9.09588861E8</v>
      </c>
      <c r="H4741" s="1472" t="b">
        <v>1</v>
      </c>
      <c r="I4741" s="1468" t="s">
        <v>76</v>
      </c>
      <c r="J4741" s="1472" t="b">
        <v>1</v>
      </c>
      <c r="K4741" s="1468" t="s">
        <v>4936</v>
      </c>
      <c r="L4741" s="1471">
        <v>6.6909921784E10</v>
      </c>
      <c r="M4741" s="1463" t="s">
        <v>2464</v>
      </c>
      <c r="N4741" s="1463" t="s">
        <v>5126</v>
      </c>
      <c r="O4741" s="1463" t="s">
        <v>5126</v>
      </c>
      <c r="P4741" s="1463" t="s">
        <v>5155</v>
      </c>
    </row>
    <row r="4742" hidden="1">
      <c r="A4742" s="1464">
        <v>5063.0</v>
      </c>
      <c r="B4742" s="1463" t="s">
        <v>8842</v>
      </c>
      <c r="C4742" s="1463" t="s">
        <v>8843</v>
      </c>
      <c r="D4742" s="1469">
        <v>45593.0</v>
      </c>
      <c r="E4742" s="1470" t="s">
        <v>8844</v>
      </c>
      <c r="F4742" s="1471">
        <v>6.39011113E8</v>
      </c>
      <c r="G4742" s="1471">
        <v>6.39011113E8</v>
      </c>
      <c r="H4742" s="1472" t="b">
        <v>0</v>
      </c>
      <c r="I4742" s="1468" t="s">
        <v>76</v>
      </c>
      <c r="J4742" s="1472" t="b">
        <v>0</v>
      </c>
      <c r="K4742" s="1468" t="s">
        <v>4940</v>
      </c>
      <c r="L4742" s="1471">
        <v>6.68193916E10</v>
      </c>
      <c r="M4742" s="1463" t="s">
        <v>2464</v>
      </c>
      <c r="N4742" s="1463" t="s">
        <v>5037</v>
      </c>
      <c r="O4742" s="1463" t="s">
        <v>5037</v>
      </c>
      <c r="P4742" s="1463" t="s">
        <v>5155</v>
      </c>
    </row>
    <row r="4743">
      <c r="A4743" s="1464">
        <v>5064.0</v>
      </c>
      <c r="B4743" s="1463" t="s">
        <v>8845</v>
      </c>
      <c r="C4743" s="1463" t="s">
        <v>8846</v>
      </c>
      <c r="D4743" s="1469">
        <v>45590.0</v>
      </c>
      <c r="E4743" s="1470" t="s">
        <v>8847</v>
      </c>
      <c r="F4743" s="1471">
        <v>2.661384E7</v>
      </c>
      <c r="G4743" s="1471">
        <v>2.661384E7</v>
      </c>
      <c r="H4743" s="1472" t="b">
        <v>1</v>
      </c>
      <c r="I4743" s="1468" t="s">
        <v>76</v>
      </c>
      <c r="J4743" s="1472" t="b">
        <v>1</v>
      </c>
      <c r="K4743" s="1468" t="s">
        <v>4936</v>
      </c>
      <c r="L4743" s="1471">
        <v>6.6909921784E10</v>
      </c>
      <c r="M4743" s="1463" t="s">
        <v>2464</v>
      </c>
      <c r="N4743" s="1463" t="s">
        <v>5006</v>
      </c>
      <c r="O4743" s="1463" t="s">
        <v>4931</v>
      </c>
      <c r="P4743" s="1463" t="s">
        <v>2464</v>
      </c>
    </row>
    <row r="4744">
      <c r="A4744" s="1464">
        <v>5065.0</v>
      </c>
      <c r="B4744" s="1463" t="s">
        <v>8848</v>
      </c>
      <c r="C4744" s="1463" t="s">
        <v>8848</v>
      </c>
      <c r="D4744" s="1469">
        <v>45594.0</v>
      </c>
      <c r="E4744" s="1470" t="s">
        <v>8849</v>
      </c>
      <c r="F4744" s="1471">
        <v>6.58182837E9</v>
      </c>
      <c r="G4744" s="1471">
        <v>6.58182837E9</v>
      </c>
      <c r="H4744" s="1472" t="b">
        <v>1</v>
      </c>
      <c r="I4744" s="1468" t="s">
        <v>120</v>
      </c>
      <c r="J4744" s="1472" t="b">
        <v>1</v>
      </c>
      <c r="K4744" s="1468" t="s">
        <v>6480</v>
      </c>
      <c r="L4744" s="1471">
        <v>6.6647253923E10</v>
      </c>
      <c r="M4744" s="1463" t="s">
        <v>2432</v>
      </c>
      <c r="N4744" s="1474"/>
      <c r="O4744" s="1463" t="s">
        <v>4945</v>
      </c>
      <c r="P4744" s="1463" t="s">
        <v>2432</v>
      </c>
    </row>
    <row r="4745" hidden="1">
      <c r="A4745" s="1464">
        <v>5066.0</v>
      </c>
      <c r="B4745" s="1463" t="s">
        <v>21466</v>
      </c>
      <c r="C4745" s="1463" t="s">
        <v>21467</v>
      </c>
      <c r="D4745" s="1469">
        <v>45589.0</v>
      </c>
      <c r="E4745" s="1470" t="s">
        <v>21468</v>
      </c>
      <c r="F4745" s="1471">
        <v>8.6355986E8</v>
      </c>
      <c r="G4745" s="1471">
        <v>8.6355986E8</v>
      </c>
      <c r="H4745" s="1472" t="b">
        <v>0</v>
      </c>
      <c r="I4745" s="1468" t="s">
        <v>76</v>
      </c>
      <c r="J4745" s="1472" t="b">
        <v>0</v>
      </c>
      <c r="K4745" s="1468" t="s">
        <v>8896</v>
      </c>
      <c r="L4745" s="1471">
        <v>6.6812691605E10</v>
      </c>
      <c r="M4745" s="1463" t="s">
        <v>2426</v>
      </c>
      <c r="N4745" s="1463" t="s">
        <v>3864</v>
      </c>
      <c r="O4745" s="1463" t="s">
        <v>3864</v>
      </c>
      <c r="P4745" s="1463" t="s">
        <v>2426</v>
      </c>
    </row>
    <row r="4746">
      <c r="A4746" s="1464">
        <v>5067.0</v>
      </c>
      <c r="B4746" s="1463" t="s">
        <v>8850</v>
      </c>
      <c r="C4746" s="1463" t="s">
        <v>8851</v>
      </c>
      <c r="D4746" s="1469">
        <v>45593.0</v>
      </c>
      <c r="E4746" s="1470" t="s">
        <v>8852</v>
      </c>
      <c r="F4746" s="1471">
        <v>2.530056E7</v>
      </c>
      <c r="G4746" s="1471">
        <v>2.530056E7</v>
      </c>
      <c r="H4746" s="1472" t="b">
        <v>1</v>
      </c>
      <c r="I4746" s="1468" t="s">
        <v>76</v>
      </c>
      <c r="J4746" s="1472" t="b">
        <v>1</v>
      </c>
      <c r="K4746" s="1468" t="s">
        <v>1077</v>
      </c>
      <c r="L4746" s="1471">
        <v>6.6618258585E10</v>
      </c>
      <c r="M4746" s="1463" t="s">
        <v>2432</v>
      </c>
      <c r="N4746" s="1463" t="s">
        <v>5148</v>
      </c>
      <c r="O4746" s="1463" t="s">
        <v>5061</v>
      </c>
      <c r="P4746" s="1463" t="s">
        <v>2432</v>
      </c>
    </row>
    <row r="4747">
      <c r="A4747" s="1464">
        <v>5068.0</v>
      </c>
      <c r="B4747" s="1463" t="s">
        <v>8854</v>
      </c>
      <c r="C4747" s="1463" t="s">
        <v>8855</v>
      </c>
      <c r="D4747" s="1469">
        <v>45593.0</v>
      </c>
      <c r="E4747" s="1470" t="s">
        <v>8856</v>
      </c>
      <c r="F4747" s="1471">
        <v>2.530056E7</v>
      </c>
      <c r="G4747" s="1471">
        <v>2.530056E7</v>
      </c>
      <c r="H4747" s="1472" t="b">
        <v>1</v>
      </c>
      <c r="I4747" s="1468" t="s">
        <v>76</v>
      </c>
      <c r="J4747" s="1472" t="b">
        <v>1</v>
      </c>
      <c r="K4747" s="1468" t="s">
        <v>4929</v>
      </c>
      <c r="L4747" s="1475">
        <v>6.69232E15</v>
      </c>
      <c r="M4747" s="1463" t="s">
        <v>2432</v>
      </c>
      <c r="N4747" s="1463" t="s">
        <v>5267</v>
      </c>
      <c r="P4747" s="1463" t="s">
        <v>2432</v>
      </c>
    </row>
    <row r="4748">
      <c r="A4748" s="1464">
        <v>5069.0</v>
      </c>
      <c r="B4748" s="1463" t="s">
        <v>8857</v>
      </c>
      <c r="C4748" s="1463" t="s">
        <v>8858</v>
      </c>
      <c r="D4748" s="1469">
        <v>45596.0</v>
      </c>
      <c r="E4748" s="1470" t="s">
        <v>8859</v>
      </c>
      <c r="F4748" s="1471">
        <v>9.70976861E8</v>
      </c>
      <c r="G4748" s="1471">
        <v>9.70976861E8</v>
      </c>
      <c r="H4748" s="1472" t="b">
        <v>1</v>
      </c>
      <c r="I4748" s="1468" t="s">
        <v>76</v>
      </c>
      <c r="J4748" s="1472" t="b">
        <v>1</v>
      </c>
      <c r="K4748" s="1468" t="s">
        <v>4936</v>
      </c>
      <c r="L4748" s="1471">
        <v>6.6909921784E10</v>
      </c>
      <c r="M4748" s="1463" t="s">
        <v>2432</v>
      </c>
      <c r="N4748" s="1474"/>
      <c r="O4748" s="1463" t="s">
        <v>4931</v>
      </c>
      <c r="P4748" s="1463" t="s">
        <v>2432</v>
      </c>
    </row>
    <row r="4749">
      <c r="A4749" s="1464">
        <v>5070.0</v>
      </c>
      <c r="B4749" s="1463" t="s">
        <v>8861</v>
      </c>
      <c r="C4749" s="1463" t="s">
        <v>21469</v>
      </c>
      <c r="D4749" s="1469">
        <v>45593.0</v>
      </c>
      <c r="E4749" s="1470" t="s">
        <v>8863</v>
      </c>
      <c r="F4749" s="1471">
        <v>2.530056E7</v>
      </c>
      <c r="G4749" s="1471">
        <v>2.530056E7</v>
      </c>
      <c r="H4749" s="1472" t="b">
        <v>1</v>
      </c>
      <c r="I4749" s="1468" t="s">
        <v>76</v>
      </c>
      <c r="J4749" s="1472" t="b">
        <v>1</v>
      </c>
      <c r="K4749" s="1468" t="s">
        <v>4929</v>
      </c>
      <c r="L4749" s="1475">
        <v>6.69232E15</v>
      </c>
      <c r="M4749" s="1463" t="s">
        <v>2937</v>
      </c>
      <c r="N4749" s="1463" t="s">
        <v>7002</v>
      </c>
      <c r="O4749" s="1463" t="s">
        <v>5398</v>
      </c>
      <c r="P4749" s="1463" t="s">
        <v>2937</v>
      </c>
    </row>
    <row r="4750" hidden="1">
      <c r="A4750" s="1464">
        <v>5071.0</v>
      </c>
      <c r="B4750" s="1463" t="s">
        <v>21470</v>
      </c>
      <c r="C4750" s="1463" t="s">
        <v>21470</v>
      </c>
      <c r="D4750" s="1469">
        <v>45588.0</v>
      </c>
      <c r="E4750" s="1470" t="s">
        <v>21471</v>
      </c>
      <c r="F4750" s="1471">
        <v>9.22811818E8</v>
      </c>
      <c r="G4750" s="1468" t="s">
        <v>5035</v>
      </c>
      <c r="H4750" s="1472" t="b">
        <v>0</v>
      </c>
      <c r="I4750" s="1468" t="s">
        <v>76</v>
      </c>
      <c r="J4750" s="1472" t="b">
        <v>1</v>
      </c>
      <c r="K4750" s="1468" t="s">
        <v>5036</v>
      </c>
      <c r="L4750" s="1471">
        <v>6.6839163158E10</v>
      </c>
      <c r="M4750" s="1463" t="s">
        <v>2426</v>
      </c>
      <c r="O4750" s="1474"/>
      <c r="P4750" s="1463" t="s">
        <v>2426</v>
      </c>
    </row>
    <row r="4751">
      <c r="A4751" s="1464">
        <v>5072.0</v>
      </c>
      <c r="B4751" s="1463" t="s">
        <v>8864</v>
      </c>
      <c r="C4751" s="1463" t="s">
        <v>8865</v>
      </c>
      <c r="D4751" s="1469">
        <v>45595.0</v>
      </c>
      <c r="E4751" s="1470" t="s">
        <v>8866</v>
      </c>
      <c r="F4751" s="1471">
        <v>3.2535999E7</v>
      </c>
      <c r="G4751" s="1471">
        <v>3.2535999E7</v>
      </c>
      <c r="H4751" s="1472" t="b">
        <v>1</v>
      </c>
      <c r="I4751" s="1468" t="s">
        <v>5608</v>
      </c>
      <c r="J4751" s="1472" t="b">
        <v>1</v>
      </c>
      <c r="K4751" s="1468" t="s">
        <v>4936</v>
      </c>
      <c r="L4751" s="1471">
        <v>6.6909921784E10</v>
      </c>
      <c r="M4751" s="1463" t="s">
        <v>2437</v>
      </c>
      <c r="N4751" s="1463" t="s">
        <v>7725</v>
      </c>
      <c r="O4751" s="1463" t="s">
        <v>7725</v>
      </c>
      <c r="P4751" s="1463" t="s">
        <v>2437</v>
      </c>
    </row>
    <row r="4752">
      <c r="A4752" s="1464">
        <v>5073.0</v>
      </c>
      <c r="B4752" s="1463" t="s">
        <v>8867</v>
      </c>
      <c r="C4752" s="1463" t="s">
        <v>8868</v>
      </c>
      <c r="D4752" s="1469">
        <v>45594.0</v>
      </c>
      <c r="E4752" s="1470" t="s">
        <v>8869</v>
      </c>
      <c r="F4752" s="1471">
        <v>8.67553734E8</v>
      </c>
      <c r="G4752" s="1471">
        <v>8.67553734E8</v>
      </c>
      <c r="H4752" s="1472" t="b">
        <v>1</v>
      </c>
      <c r="I4752" s="1468" t="s">
        <v>76</v>
      </c>
      <c r="J4752" s="1472" t="b">
        <v>1</v>
      </c>
      <c r="K4752" s="1468" t="s">
        <v>4936</v>
      </c>
      <c r="L4752" s="1471">
        <v>6.6909921784E10</v>
      </c>
      <c r="M4752" s="1463" t="s">
        <v>2432</v>
      </c>
      <c r="N4752" s="1463" t="s">
        <v>7123</v>
      </c>
      <c r="O4752" s="1474"/>
      <c r="P4752" s="1463" t="s">
        <v>2432</v>
      </c>
    </row>
    <row r="4753">
      <c r="A4753" s="1464">
        <v>5074.0</v>
      </c>
      <c r="B4753" s="1463" t="s">
        <v>8872</v>
      </c>
      <c r="C4753" s="1463" t="s">
        <v>8873</v>
      </c>
      <c r="D4753" s="1469">
        <v>45593.0</v>
      </c>
      <c r="E4753" s="1470" t="s">
        <v>8874</v>
      </c>
      <c r="F4753" s="1471">
        <v>8.35329916E8</v>
      </c>
      <c r="G4753" s="1471">
        <v>8.35329916E8</v>
      </c>
      <c r="H4753" s="1472" t="b">
        <v>1</v>
      </c>
      <c r="I4753" s="1468" t="s">
        <v>76</v>
      </c>
      <c r="J4753" s="1472" t="b">
        <v>1</v>
      </c>
      <c r="K4753" s="1468" t="s">
        <v>1077</v>
      </c>
      <c r="L4753" s="1471">
        <v>6.6618258585E10</v>
      </c>
      <c r="M4753" s="1463" t="s">
        <v>2464</v>
      </c>
      <c r="N4753" s="1474"/>
      <c r="O4753" s="1463" t="s">
        <v>4931</v>
      </c>
      <c r="P4753" s="1463" t="s">
        <v>5285</v>
      </c>
    </row>
    <row r="4754">
      <c r="A4754" s="1464">
        <v>5075.0</v>
      </c>
      <c r="B4754" s="1463" t="s">
        <v>8875</v>
      </c>
      <c r="C4754" s="1463" t="s">
        <v>8876</v>
      </c>
      <c r="D4754" s="1469">
        <v>45589.0</v>
      </c>
      <c r="E4754" s="1470" t="s">
        <v>8877</v>
      </c>
      <c r="F4754" s="1471">
        <v>2.5842222E7</v>
      </c>
      <c r="G4754" s="1471">
        <v>2.5842222E7</v>
      </c>
      <c r="H4754" s="1472" t="b">
        <v>1</v>
      </c>
      <c r="I4754" s="1468" t="s">
        <v>76</v>
      </c>
      <c r="J4754" s="1472" t="b">
        <v>1</v>
      </c>
      <c r="K4754" s="1468" t="s">
        <v>4929</v>
      </c>
      <c r="L4754" s="1475">
        <v>6.69232E15</v>
      </c>
      <c r="M4754" s="1463" t="s">
        <v>2432</v>
      </c>
      <c r="N4754" s="1463" t="s">
        <v>5011</v>
      </c>
      <c r="O4754" s="1474"/>
      <c r="P4754" s="1463" t="s">
        <v>2432</v>
      </c>
    </row>
    <row r="4755">
      <c r="A4755" s="1464">
        <v>5076.0</v>
      </c>
      <c r="B4755" s="1463" t="s">
        <v>8878</v>
      </c>
      <c r="C4755" s="1463" t="s">
        <v>8879</v>
      </c>
      <c r="D4755" s="1469">
        <v>45593.0</v>
      </c>
      <c r="E4755" s="1470" t="s">
        <v>8880</v>
      </c>
      <c r="F4755" s="1471">
        <v>8.40285207E8</v>
      </c>
      <c r="G4755" s="1471">
        <v>8.40285207E8</v>
      </c>
      <c r="H4755" s="1472" t="b">
        <v>1</v>
      </c>
      <c r="I4755" s="1468" t="s">
        <v>76</v>
      </c>
      <c r="J4755" s="1472" t="b">
        <v>1</v>
      </c>
      <c r="K4755" s="1468" t="s">
        <v>8759</v>
      </c>
      <c r="L4755" s="1471">
        <v>6.6822894873E10</v>
      </c>
      <c r="M4755" s="1463" t="s">
        <v>2432</v>
      </c>
      <c r="N4755" s="1474"/>
      <c r="O4755" s="1463" t="s">
        <v>4931</v>
      </c>
      <c r="P4755" s="1463" t="s">
        <v>2432</v>
      </c>
    </row>
    <row r="4756" hidden="1">
      <c r="A4756" s="1464">
        <v>5077.0</v>
      </c>
      <c r="B4756" s="1463" t="s">
        <v>21472</v>
      </c>
      <c r="C4756" s="1463" t="s">
        <v>21473</v>
      </c>
      <c r="D4756" s="1469">
        <v>45590.0</v>
      </c>
      <c r="E4756" s="1470" t="s">
        <v>21474</v>
      </c>
      <c r="F4756" s="1471">
        <v>9.90166103E8</v>
      </c>
      <c r="G4756" s="1471">
        <v>9.90166103E8</v>
      </c>
      <c r="H4756" s="1472" t="b">
        <v>0</v>
      </c>
      <c r="I4756" s="1468" t="s">
        <v>76</v>
      </c>
      <c r="J4756" s="1472" t="b">
        <v>0</v>
      </c>
      <c r="K4756" s="1468" t="s">
        <v>8896</v>
      </c>
      <c r="L4756" s="1471">
        <v>6.6812691605E10</v>
      </c>
      <c r="M4756" s="1463" t="s">
        <v>2437</v>
      </c>
      <c r="N4756" s="1474"/>
      <c r="O4756" s="1463" t="s">
        <v>5041</v>
      </c>
      <c r="P4756" s="1463" t="s">
        <v>8495</v>
      </c>
    </row>
    <row r="4757">
      <c r="A4757" s="1464">
        <v>5078.0</v>
      </c>
      <c r="B4757" s="1463" t="s">
        <v>8881</v>
      </c>
      <c r="C4757" s="1463" t="s">
        <v>8882</v>
      </c>
      <c r="D4757" s="1469">
        <v>45590.0</v>
      </c>
      <c r="E4757" s="1470" t="s">
        <v>8883</v>
      </c>
      <c r="F4757" s="1471">
        <v>8.16228043E8</v>
      </c>
      <c r="G4757" s="1471">
        <v>8.16228043E8</v>
      </c>
      <c r="H4757" s="1472" t="b">
        <v>1</v>
      </c>
      <c r="I4757" s="1468" t="s">
        <v>76</v>
      </c>
      <c r="J4757" s="1472" t="b">
        <v>1</v>
      </c>
      <c r="K4757" s="1468" t="s">
        <v>4929</v>
      </c>
      <c r="L4757" s="1475">
        <v>6.69232E15</v>
      </c>
      <c r="M4757" s="1463" t="s">
        <v>2464</v>
      </c>
      <c r="N4757" s="1463" t="s">
        <v>4951</v>
      </c>
      <c r="O4757" s="1463" t="s">
        <v>4951</v>
      </c>
      <c r="P4757" s="1463" t="s">
        <v>2464</v>
      </c>
    </row>
    <row r="4758" hidden="1">
      <c r="A4758" s="1464">
        <v>5079.0</v>
      </c>
      <c r="B4758" s="1463" t="s">
        <v>21475</v>
      </c>
      <c r="C4758" s="1463" t="s">
        <v>21476</v>
      </c>
      <c r="D4758" s="1469">
        <v>45592.0</v>
      </c>
      <c r="E4758" s="1470" t="s">
        <v>21477</v>
      </c>
      <c r="F4758" s="1471">
        <v>2.5842222E7</v>
      </c>
      <c r="G4758" s="1471">
        <v>2.5842222E7</v>
      </c>
      <c r="H4758" s="1472" t="b">
        <v>0</v>
      </c>
      <c r="I4758" s="1468" t="s">
        <v>76</v>
      </c>
      <c r="J4758" s="1472" t="b">
        <v>0</v>
      </c>
      <c r="K4758" s="1468" t="s">
        <v>1077</v>
      </c>
      <c r="L4758" s="1471">
        <v>6.6618258585E10</v>
      </c>
      <c r="M4758" s="1463" t="s">
        <v>2464</v>
      </c>
      <c r="N4758" s="1463" t="s">
        <v>5415</v>
      </c>
      <c r="O4758" s="1463" t="s">
        <v>3864</v>
      </c>
      <c r="P4758" s="1463" t="s">
        <v>5094</v>
      </c>
    </row>
    <row r="4759" hidden="1">
      <c r="A4759" s="1464">
        <v>5080.0</v>
      </c>
      <c r="B4759" s="1463" t="s">
        <v>21478</v>
      </c>
      <c r="C4759" s="1463" t="s">
        <v>21479</v>
      </c>
      <c r="D4759" s="1469">
        <v>45590.0</v>
      </c>
      <c r="E4759" s="1470" t="s">
        <v>21480</v>
      </c>
      <c r="F4759" s="1471">
        <v>9.16244255E8</v>
      </c>
      <c r="G4759" s="1471">
        <v>9.16244255E8</v>
      </c>
      <c r="H4759" s="1472" t="b">
        <v>0</v>
      </c>
      <c r="I4759" s="1468" t="s">
        <v>76</v>
      </c>
      <c r="J4759" s="1472" t="b">
        <v>0</v>
      </c>
      <c r="K4759" s="1468" t="s">
        <v>1204</v>
      </c>
      <c r="L4759" s="1471">
        <v>6.6839565594E10</v>
      </c>
      <c r="M4759" s="1463" t="s">
        <v>2432</v>
      </c>
      <c r="N4759" s="1463" t="s">
        <v>6466</v>
      </c>
      <c r="O4759" s="1474"/>
      <c r="P4759" s="1463" t="s">
        <v>2432</v>
      </c>
    </row>
    <row r="4760">
      <c r="A4760" s="1464">
        <v>5081.0</v>
      </c>
      <c r="B4760" s="1463" t="s">
        <v>8884</v>
      </c>
      <c r="C4760" s="1463" t="s">
        <v>8885</v>
      </c>
      <c r="D4760" s="1469">
        <v>45593.0</v>
      </c>
      <c r="E4760" s="1470" t="s">
        <v>8886</v>
      </c>
      <c r="F4760" s="1471">
        <v>6.28563474E8</v>
      </c>
      <c r="G4760" s="1471">
        <v>6.28563474E8</v>
      </c>
      <c r="H4760" s="1472" t="b">
        <v>1</v>
      </c>
      <c r="I4760" s="1468" t="s">
        <v>76</v>
      </c>
      <c r="J4760" s="1472" t="b">
        <v>1</v>
      </c>
      <c r="K4760" s="1468" t="s">
        <v>8887</v>
      </c>
      <c r="L4760" s="1471">
        <v>6.6646639396E10</v>
      </c>
      <c r="M4760" s="1463" t="s">
        <v>2659</v>
      </c>
      <c r="N4760" s="1474"/>
      <c r="O4760" s="1463" t="s">
        <v>5465</v>
      </c>
      <c r="P4760" s="1463" t="s">
        <v>2659</v>
      </c>
    </row>
    <row r="4761">
      <c r="A4761" s="1464">
        <v>5082.0</v>
      </c>
      <c r="B4761" s="1463" t="s">
        <v>8888</v>
      </c>
      <c r="C4761" s="1463" t="s">
        <v>8889</v>
      </c>
      <c r="D4761" s="1469">
        <v>45594.0</v>
      </c>
      <c r="E4761" s="1470" t="s">
        <v>8890</v>
      </c>
      <c r="F4761" s="1471">
        <v>6.11084385E8</v>
      </c>
      <c r="G4761" s="1471">
        <v>6.11084385E8</v>
      </c>
      <c r="H4761" s="1472" t="b">
        <v>1</v>
      </c>
      <c r="I4761" s="1468" t="s">
        <v>76</v>
      </c>
      <c r="J4761" s="1472" t="b">
        <v>1</v>
      </c>
      <c r="K4761" s="1468" t="s">
        <v>1077</v>
      </c>
      <c r="L4761" s="1471">
        <v>6.6618258585E10</v>
      </c>
      <c r="M4761" s="1463" t="s">
        <v>2659</v>
      </c>
      <c r="N4761" s="1463" t="s">
        <v>5235</v>
      </c>
      <c r="O4761" s="1463" t="s">
        <v>7980</v>
      </c>
      <c r="P4761" s="1463" t="s">
        <v>2659</v>
      </c>
    </row>
    <row r="4762">
      <c r="A4762" s="1464">
        <v>5083.0</v>
      </c>
      <c r="B4762" s="1463" t="s">
        <v>2760</v>
      </c>
      <c r="C4762" s="1463" t="s">
        <v>8891</v>
      </c>
      <c r="D4762" s="1469">
        <v>45594.0</v>
      </c>
      <c r="E4762" s="1470" t="s">
        <v>8892</v>
      </c>
      <c r="F4762" s="1471">
        <v>2.8208888E7</v>
      </c>
      <c r="G4762" s="1471">
        <v>2.8208888E7</v>
      </c>
      <c r="H4762" s="1472" t="b">
        <v>1</v>
      </c>
      <c r="I4762" s="1468" t="s">
        <v>76</v>
      </c>
      <c r="J4762" s="1472" t="b">
        <v>1</v>
      </c>
      <c r="K4762" s="1468" t="s">
        <v>4929</v>
      </c>
      <c r="L4762" s="1475">
        <v>6.69232E15</v>
      </c>
      <c r="M4762" s="1463" t="s">
        <v>2659</v>
      </c>
      <c r="N4762" s="1463" t="s">
        <v>5196</v>
      </c>
      <c r="O4762" s="1463" t="s">
        <v>5933</v>
      </c>
      <c r="P4762" s="1463" t="s">
        <v>2659</v>
      </c>
    </row>
    <row r="4763">
      <c r="A4763" s="1464">
        <v>5084.0</v>
      </c>
      <c r="B4763" s="1463" t="s">
        <v>8893</v>
      </c>
      <c r="C4763" s="1463" t="s">
        <v>8894</v>
      </c>
      <c r="D4763" s="1469">
        <v>45595.0</v>
      </c>
      <c r="E4763" s="1470" t="s">
        <v>8895</v>
      </c>
      <c r="F4763" s="1471">
        <v>8.34639517E8</v>
      </c>
      <c r="G4763" s="1471">
        <v>8.34639517E8</v>
      </c>
      <c r="H4763" s="1472" t="b">
        <v>1</v>
      </c>
      <c r="I4763" s="1468" t="s">
        <v>76</v>
      </c>
      <c r="J4763" s="1472" t="b">
        <v>1</v>
      </c>
      <c r="K4763" s="1468" t="s">
        <v>8896</v>
      </c>
      <c r="L4763" s="1471">
        <v>6.6812691605E10</v>
      </c>
      <c r="M4763" s="1463" t="s">
        <v>2432</v>
      </c>
      <c r="N4763" s="1463" t="s">
        <v>5267</v>
      </c>
      <c r="P4763" s="1463" t="s">
        <v>2432</v>
      </c>
    </row>
    <row r="4764" hidden="1">
      <c r="A4764" s="1464">
        <v>5085.0</v>
      </c>
      <c r="B4764" s="1463" t="s">
        <v>21481</v>
      </c>
      <c r="C4764" s="1463" t="s">
        <v>21482</v>
      </c>
      <c r="D4764" s="1469">
        <v>45595.0</v>
      </c>
      <c r="E4764" s="1470" t="s">
        <v>21483</v>
      </c>
      <c r="F4764" s="1471">
        <v>6.19564446E8</v>
      </c>
      <c r="G4764" s="1471">
        <v>6.19564446E8</v>
      </c>
      <c r="H4764" s="1472" t="b">
        <v>0</v>
      </c>
      <c r="I4764" s="1468" t="s">
        <v>76</v>
      </c>
      <c r="J4764" s="1472" t="b">
        <v>0</v>
      </c>
      <c r="K4764" s="1468" t="s">
        <v>1077</v>
      </c>
      <c r="L4764" s="1471">
        <v>6.6618258585E10</v>
      </c>
      <c r="M4764" s="1463" t="s">
        <v>2432</v>
      </c>
      <c r="N4764" s="1474"/>
      <c r="O4764" s="1463" t="s">
        <v>9782</v>
      </c>
      <c r="P4764" s="1463" t="s">
        <v>2432</v>
      </c>
    </row>
    <row r="4765">
      <c r="A4765" s="1464">
        <v>5086.0</v>
      </c>
      <c r="B4765" s="1463" t="s">
        <v>8897</v>
      </c>
      <c r="C4765" s="1463" t="s">
        <v>8898</v>
      </c>
      <c r="D4765" s="1469">
        <v>45594.0</v>
      </c>
      <c r="E4765" s="1470" t="s">
        <v>8899</v>
      </c>
      <c r="F4765" s="1471">
        <v>9.94485646E8</v>
      </c>
      <c r="G4765" s="1471">
        <v>9.94485646E8</v>
      </c>
      <c r="H4765" s="1472" t="b">
        <v>1</v>
      </c>
      <c r="I4765" s="1468" t="s">
        <v>76</v>
      </c>
      <c r="J4765" s="1472" t="b">
        <v>1</v>
      </c>
      <c r="K4765" s="1468" t="s">
        <v>4929</v>
      </c>
      <c r="L4765" s="1475">
        <v>6.69232E15</v>
      </c>
      <c r="M4765" s="1463" t="s">
        <v>2464</v>
      </c>
      <c r="N4765" s="1463" t="s">
        <v>5267</v>
      </c>
      <c r="P4765" s="1463" t="s">
        <v>2464</v>
      </c>
    </row>
    <row r="4766" hidden="1">
      <c r="A4766" s="1464">
        <v>5087.0</v>
      </c>
      <c r="B4766" s="1463" t="s">
        <v>8901</v>
      </c>
      <c r="C4766" s="1463" t="s">
        <v>8902</v>
      </c>
      <c r="D4766" s="1469">
        <v>45595.0</v>
      </c>
      <c r="E4766" s="1470" t="s">
        <v>8903</v>
      </c>
      <c r="F4766" s="1471">
        <v>8.39701118E8</v>
      </c>
      <c r="G4766" s="1471">
        <v>8.39701118E8</v>
      </c>
      <c r="H4766" s="1472" t="b">
        <v>0</v>
      </c>
      <c r="I4766" s="1468" t="s">
        <v>76</v>
      </c>
      <c r="J4766" s="1472" t="b">
        <v>0</v>
      </c>
      <c r="K4766" s="1468" t="s">
        <v>1204</v>
      </c>
      <c r="L4766" s="1471">
        <v>6.6839565594E10</v>
      </c>
      <c r="M4766" s="1463" t="s">
        <v>2937</v>
      </c>
      <c r="N4766" s="1474"/>
      <c r="O4766" s="1463" t="s">
        <v>4945</v>
      </c>
      <c r="P4766" s="1463" t="s">
        <v>2937</v>
      </c>
    </row>
    <row r="4767" hidden="1">
      <c r="A4767" s="1464">
        <v>5088.0</v>
      </c>
      <c r="B4767" s="1463" t="s">
        <v>21484</v>
      </c>
      <c r="C4767" s="1463" t="s">
        <v>21485</v>
      </c>
      <c r="D4767" s="1469">
        <v>45594.0</v>
      </c>
      <c r="E4767" s="1470" t="s">
        <v>21486</v>
      </c>
      <c r="F4767" s="1471">
        <v>9.75684997E8</v>
      </c>
      <c r="G4767" s="1471">
        <v>9.75684997E8</v>
      </c>
      <c r="H4767" s="1472" t="b">
        <v>0</v>
      </c>
      <c r="I4767" s="1468" t="s">
        <v>76</v>
      </c>
      <c r="J4767" s="1472" t="b">
        <v>0</v>
      </c>
      <c r="K4767" s="1468" t="s">
        <v>8887</v>
      </c>
      <c r="L4767" s="1471">
        <v>6.6646639396E10</v>
      </c>
      <c r="M4767" s="1463" t="s">
        <v>2432</v>
      </c>
      <c r="N4767" s="1474"/>
      <c r="O4767" s="1463" t="s">
        <v>6149</v>
      </c>
      <c r="P4767" s="1463" t="s">
        <v>2432</v>
      </c>
    </row>
    <row r="4768" hidden="1">
      <c r="A4768" s="1464">
        <v>5089.0</v>
      </c>
      <c r="B4768" s="1463" t="s">
        <v>21487</v>
      </c>
      <c r="C4768" s="1463" t="s">
        <v>21487</v>
      </c>
      <c r="D4768" s="1469">
        <v>45594.0</v>
      </c>
      <c r="E4768" s="1470" t="s">
        <v>21488</v>
      </c>
      <c r="F4768" s="1471">
        <v>9.48103254E8</v>
      </c>
      <c r="G4768" s="1471">
        <v>9.48103254E8</v>
      </c>
      <c r="H4768" s="1472" t="b">
        <v>0</v>
      </c>
      <c r="I4768" s="1468" t="s">
        <v>76</v>
      </c>
      <c r="J4768" s="1472" t="b">
        <v>0</v>
      </c>
      <c r="K4768" s="1468" t="s">
        <v>4929</v>
      </c>
      <c r="L4768" s="1475">
        <v>6.69232E15</v>
      </c>
      <c r="M4768" s="1463" t="s">
        <v>2437</v>
      </c>
      <c r="N4768" s="1463" t="s">
        <v>5019</v>
      </c>
      <c r="O4768" s="1463" t="s">
        <v>5019</v>
      </c>
      <c r="P4768" s="1463" t="s">
        <v>6490</v>
      </c>
    </row>
    <row r="4769">
      <c r="A4769" s="1464">
        <v>5090.0</v>
      </c>
      <c r="B4769" s="1463" t="s">
        <v>8905</v>
      </c>
      <c r="C4769" s="1463" t="s">
        <v>8906</v>
      </c>
      <c r="D4769" s="1469">
        <v>45594.0</v>
      </c>
      <c r="E4769" s="1470" t="s">
        <v>8907</v>
      </c>
      <c r="F4769" s="1471">
        <v>9.69699029E8</v>
      </c>
      <c r="G4769" s="1471">
        <v>9.69699029E8</v>
      </c>
      <c r="H4769" s="1472" t="b">
        <v>1</v>
      </c>
      <c r="I4769" s="1468" t="s">
        <v>6644</v>
      </c>
      <c r="J4769" s="1472" t="b">
        <v>1</v>
      </c>
      <c r="K4769" s="1468" t="s">
        <v>4936</v>
      </c>
      <c r="L4769" s="1471">
        <v>6.6909921784E10</v>
      </c>
      <c r="M4769" s="1463" t="s">
        <v>2659</v>
      </c>
      <c r="N4769" s="1463" t="s">
        <v>5267</v>
      </c>
      <c r="O4769" s="1463" t="s">
        <v>4960</v>
      </c>
      <c r="P4769" s="1463" t="s">
        <v>2659</v>
      </c>
    </row>
    <row r="4770">
      <c r="A4770" s="1464">
        <v>5091.0</v>
      </c>
      <c r="B4770" s="1463" t="s">
        <v>8908</v>
      </c>
      <c r="C4770" s="1463" t="s">
        <v>8909</v>
      </c>
      <c r="D4770" s="1469">
        <v>45594.0</v>
      </c>
      <c r="E4770" s="1470" t="s">
        <v>8910</v>
      </c>
      <c r="F4770" s="1471">
        <v>8.86719538E8</v>
      </c>
      <c r="G4770" s="1471">
        <v>8.86719538E8</v>
      </c>
      <c r="H4770" s="1472" t="b">
        <v>1</v>
      </c>
      <c r="I4770" s="1468" t="s">
        <v>76</v>
      </c>
      <c r="J4770" s="1472" t="b">
        <v>1</v>
      </c>
      <c r="K4770" s="1468" t="s">
        <v>8887</v>
      </c>
      <c r="L4770" s="1471">
        <v>6.6646639396E10</v>
      </c>
      <c r="M4770" s="1463" t="s">
        <v>2464</v>
      </c>
      <c r="N4770" s="1474"/>
      <c r="O4770" s="1463" t="s">
        <v>4945</v>
      </c>
      <c r="P4770" s="1463" t="s">
        <v>2464</v>
      </c>
    </row>
    <row r="4771">
      <c r="A4771" s="1464">
        <v>5092.0</v>
      </c>
      <c r="B4771" s="1463" t="s">
        <v>8911</v>
      </c>
      <c r="C4771" s="1463" t="s">
        <v>8912</v>
      </c>
      <c r="D4771" s="1469">
        <v>45594.0</v>
      </c>
      <c r="E4771" s="1470" t="s">
        <v>8913</v>
      </c>
      <c r="F4771" s="1471">
        <v>8.39823337E8</v>
      </c>
      <c r="G4771" s="1471">
        <v>8.39823337E8</v>
      </c>
      <c r="H4771" s="1472" t="b">
        <v>1</v>
      </c>
      <c r="I4771" s="1468" t="s">
        <v>76</v>
      </c>
      <c r="J4771" s="1472" t="b">
        <v>1</v>
      </c>
      <c r="K4771" s="1468" t="s">
        <v>4929</v>
      </c>
      <c r="L4771" s="1475">
        <v>6.69232E15</v>
      </c>
      <c r="M4771" s="1463" t="s">
        <v>2464</v>
      </c>
      <c r="N4771" s="1463" t="s">
        <v>5019</v>
      </c>
      <c r="O4771" s="1474"/>
      <c r="P4771" s="1463" t="s">
        <v>2464</v>
      </c>
    </row>
    <row r="4772" hidden="1">
      <c r="A4772" s="1464">
        <v>5093.0</v>
      </c>
      <c r="B4772" s="1463" t="s">
        <v>8914</v>
      </c>
      <c r="C4772" s="1463" t="s">
        <v>8915</v>
      </c>
      <c r="D4772" s="1469">
        <v>45593.0</v>
      </c>
      <c r="E4772" s="1470" t="s">
        <v>8916</v>
      </c>
      <c r="F4772" s="1471">
        <v>6.13633367E8</v>
      </c>
      <c r="G4772" s="1471">
        <v>6.13633367E8</v>
      </c>
      <c r="H4772" s="1472" t="b">
        <v>0</v>
      </c>
      <c r="I4772" s="1468" t="s">
        <v>76</v>
      </c>
      <c r="J4772" s="1472" t="b">
        <v>0</v>
      </c>
      <c r="K4772" s="1468" t="s">
        <v>4936</v>
      </c>
      <c r="L4772" s="1471">
        <v>6.6909921784E10</v>
      </c>
      <c r="M4772" s="1463" t="s">
        <v>2464</v>
      </c>
      <c r="N4772" s="1463" t="s">
        <v>3864</v>
      </c>
      <c r="O4772" s="1463" t="s">
        <v>3864</v>
      </c>
      <c r="P4772" s="1463" t="s">
        <v>2464</v>
      </c>
    </row>
    <row r="4773">
      <c r="A4773" s="1464">
        <v>5094.0</v>
      </c>
      <c r="B4773" s="1463" t="s">
        <v>8917</v>
      </c>
      <c r="C4773" s="1463" t="s">
        <v>8918</v>
      </c>
      <c r="D4773" s="1469">
        <v>45596.0</v>
      </c>
      <c r="E4773" s="1470" t="s">
        <v>8919</v>
      </c>
      <c r="F4773" s="1471">
        <v>2.234653E7</v>
      </c>
      <c r="G4773" s="1471">
        <v>2.234653E7</v>
      </c>
      <c r="H4773" s="1472" t="b">
        <v>1</v>
      </c>
      <c r="I4773" s="1468" t="s">
        <v>76</v>
      </c>
      <c r="J4773" s="1472" t="b">
        <v>1</v>
      </c>
      <c r="K4773" s="1468" t="s">
        <v>1204</v>
      </c>
      <c r="L4773" s="1471">
        <v>6.6839565594E10</v>
      </c>
      <c r="M4773" s="1463" t="s">
        <v>2464</v>
      </c>
      <c r="N4773" s="1463" t="s">
        <v>5838</v>
      </c>
      <c r="P4773" s="1463" t="s">
        <v>2464</v>
      </c>
    </row>
    <row r="4774">
      <c r="A4774" s="1464">
        <v>5095.0</v>
      </c>
      <c r="B4774" s="1463" t="s">
        <v>3362</v>
      </c>
      <c r="C4774" s="1463" t="s">
        <v>8920</v>
      </c>
      <c r="D4774" s="1469">
        <v>45595.0</v>
      </c>
      <c r="E4774" s="1470" t="s">
        <v>8921</v>
      </c>
      <c r="F4774" s="1471">
        <v>9.55173181E8</v>
      </c>
      <c r="G4774" s="1471">
        <v>9.55173181E8</v>
      </c>
      <c r="H4774" s="1472" t="b">
        <v>1</v>
      </c>
      <c r="I4774" s="1468" t="s">
        <v>76</v>
      </c>
      <c r="J4774" s="1472" t="b">
        <v>1</v>
      </c>
      <c r="K4774" s="1468" t="s">
        <v>1204</v>
      </c>
      <c r="L4774" s="1471">
        <v>6.6839565594E10</v>
      </c>
      <c r="M4774" s="1463" t="s">
        <v>2432</v>
      </c>
      <c r="N4774" s="1463" t="s">
        <v>5196</v>
      </c>
      <c r="O4774" s="1463" t="s">
        <v>5196</v>
      </c>
      <c r="P4774" s="1463" t="s">
        <v>2432</v>
      </c>
    </row>
    <row r="4775">
      <c r="A4775" s="1464">
        <v>5096.0</v>
      </c>
      <c r="B4775" s="1463" t="s">
        <v>8923</v>
      </c>
      <c r="C4775" s="1463" t="s">
        <v>8924</v>
      </c>
      <c r="D4775" s="1469">
        <v>45594.0</v>
      </c>
      <c r="E4775" s="1470" t="s">
        <v>8925</v>
      </c>
      <c r="F4775" s="1471">
        <v>9.91512444E8</v>
      </c>
      <c r="G4775" s="1471">
        <v>9.91512444E8</v>
      </c>
      <c r="H4775" s="1472" t="b">
        <v>1</v>
      </c>
      <c r="I4775" s="1468" t="s">
        <v>76</v>
      </c>
      <c r="J4775" s="1472" t="b">
        <v>1</v>
      </c>
      <c r="K4775" s="1468" t="s">
        <v>1204</v>
      </c>
      <c r="L4775" s="1471">
        <v>6.6839565594E10</v>
      </c>
      <c r="M4775" s="1463" t="s">
        <v>2432</v>
      </c>
      <c r="N4775" s="1463" t="s">
        <v>5712</v>
      </c>
      <c r="O4775" s="1463" t="s">
        <v>5712</v>
      </c>
      <c r="P4775" s="1463" t="s">
        <v>2432</v>
      </c>
    </row>
    <row r="4776">
      <c r="A4776" s="1464">
        <v>5097.0</v>
      </c>
      <c r="B4776" s="1463" t="s">
        <v>8926</v>
      </c>
      <c r="C4776" s="1463" t="s">
        <v>8927</v>
      </c>
      <c r="D4776" s="1469">
        <v>45596.0</v>
      </c>
      <c r="E4776" s="1470" t="s">
        <v>8928</v>
      </c>
      <c r="F4776" s="1471">
        <v>9.09724163E8</v>
      </c>
      <c r="G4776" s="1471">
        <v>9.09724163E8</v>
      </c>
      <c r="H4776" s="1472" t="b">
        <v>1</v>
      </c>
      <c r="I4776" s="1468" t="s">
        <v>76</v>
      </c>
      <c r="J4776" s="1472" t="b">
        <v>1</v>
      </c>
      <c r="K4776" s="1468" t="s">
        <v>4936</v>
      </c>
      <c r="L4776" s="1471">
        <v>6.6909921784E10</v>
      </c>
      <c r="M4776" s="1463" t="s">
        <v>2464</v>
      </c>
      <c r="N4776" s="1463" t="s">
        <v>8018</v>
      </c>
      <c r="O4776" s="1463" t="s">
        <v>8018</v>
      </c>
      <c r="P4776" s="1463" t="s">
        <v>2464</v>
      </c>
    </row>
    <row r="4777" hidden="1">
      <c r="A4777" s="1464">
        <v>5098.0</v>
      </c>
      <c r="B4777" s="1463" t="s">
        <v>2894</v>
      </c>
      <c r="C4777" s="1463" t="s">
        <v>2894</v>
      </c>
      <c r="D4777" s="1469">
        <v>45594.0</v>
      </c>
      <c r="E4777" s="1470" t="s">
        <v>21489</v>
      </c>
      <c r="F4777" s="1471">
        <v>6.12692561E8</v>
      </c>
      <c r="G4777" s="1471">
        <v>6.12692561E8</v>
      </c>
      <c r="H4777" s="1472" t="b">
        <v>0</v>
      </c>
      <c r="I4777" s="1468" t="s">
        <v>76</v>
      </c>
      <c r="J4777" s="1472" t="b">
        <v>1</v>
      </c>
      <c r="K4777" s="1468" t="s">
        <v>1077</v>
      </c>
      <c r="L4777" s="1471">
        <v>6.6618258585E10</v>
      </c>
      <c r="M4777" s="1463" t="s">
        <v>2432</v>
      </c>
      <c r="N4777" s="1474"/>
      <c r="O4777" s="1463" t="s">
        <v>9015</v>
      </c>
      <c r="P4777" s="1463" t="s">
        <v>2432</v>
      </c>
    </row>
    <row r="4778">
      <c r="A4778" s="1464">
        <v>5099.0</v>
      </c>
      <c r="B4778" s="1463" t="s">
        <v>8929</v>
      </c>
      <c r="C4778" s="1463" t="s">
        <v>8930</v>
      </c>
      <c r="D4778" s="1469">
        <v>45595.0</v>
      </c>
      <c r="E4778" s="1470" t="s">
        <v>8931</v>
      </c>
      <c r="F4778" s="1471">
        <v>6.61282826E8</v>
      </c>
      <c r="G4778" s="1471">
        <v>6.61282826E8</v>
      </c>
      <c r="H4778" s="1472" t="b">
        <v>1</v>
      </c>
      <c r="I4778" s="1468" t="s">
        <v>76</v>
      </c>
      <c r="J4778" s="1472" t="b">
        <v>1</v>
      </c>
      <c r="K4778" s="1468" t="s">
        <v>4929</v>
      </c>
      <c r="L4778" s="1475">
        <v>6.69232E15</v>
      </c>
      <c r="M4778" s="1463" t="s">
        <v>2432</v>
      </c>
      <c r="N4778" s="1474"/>
      <c r="O4778" s="1463" t="s">
        <v>5065</v>
      </c>
      <c r="P4778" s="1463" t="s">
        <v>2432</v>
      </c>
    </row>
    <row r="4779">
      <c r="A4779" s="1464">
        <v>5100.0</v>
      </c>
      <c r="B4779" s="1463" t="s">
        <v>8933</v>
      </c>
      <c r="C4779" s="1463" t="s">
        <v>8934</v>
      </c>
      <c r="D4779" s="1469">
        <v>45595.0</v>
      </c>
      <c r="E4779" s="1470" t="s">
        <v>8935</v>
      </c>
      <c r="F4779" s="1471">
        <v>8.63568226E8</v>
      </c>
      <c r="G4779" s="1471">
        <v>8.63568226E8</v>
      </c>
      <c r="H4779" s="1472" t="b">
        <v>1</v>
      </c>
      <c r="I4779" s="1468" t="s">
        <v>76</v>
      </c>
      <c r="J4779" s="1472" t="b">
        <v>1</v>
      </c>
      <c r="K4779" s="1468" t="s">
        <v>6729</v>
      </c>
      <c r="L4779" s="1471">
        <v>6.6965469336E10</v>
      </c>
      <c r="M4779" s="1463" t="s">
        <v>2937</v>
      </c>
      <c r="N4779" s="1463" t="s">
        <v>4990</v>
      </c>
      <c r="O4779" s="1463" t="s">
        <v>4990</v>
      </c>
      <c r="P4779" s="1463" t="s">
        <v>2937</v>
      </c>
    </row>
    <row r="4780">
      <c r="A4780" s="1464">
        <v>5101.0</v>
      </c>
      <c r="B4780" s="1463" t="s">
        <v>8936</v>
      </c>
      <c r="C4780" s="1463" t="s">
        <v>8937</v>
      </c>
      <c r="D4780" s="1469">
        <v>45595.0</v>
      </c>
      <c r="E4780" s="1470" t="s">
        <v>8938</v>
      </c>
      <c r="F4780" s="1471">
        <v>6.45671966E8</v>
      </c>
      <c r="G4780" s="1471">
        <v>6.45671966E8</v>
      </c>
      <c r="H4780" s="1472" t="b">
        <v>1</v>
      </c>
      <c r="I4780" s="1468" t="s">
        <v>76</v>
      </c>
      <c r="J4780" s="1472" t="b">
        <v>1</v>
      </c>
      <c r="K4780" s="1468" t="s">
        <v>1204</v>
      </c>
      <c r="L4780" s="1471">
        <v>6.6839565594E10</v>
      </c>
      <c r="M4780" s="1463" t="s">
        <v>2461</v>
      </c>
      <c r="N4780" s="1474"/>
      <c r="O4780" s="1463" t="s">
        <v>4945</v>
      </c>
      <c r="P4780" s="1463" t="s">
        <v>2461</v>
      </c>
    </row>
    <row r="4781" hidden="1">
      <c r="A4781" s="1464">
        <v>5102.0</v>
      </c>
      <c r="B4781" s="1463" t="s">
        <v>21490</v>
      </c>
      <c r="C4781" s="1463" t="s">
        <v>21491</v>
      </c>
      <c r="D4781" s="1469">
        <v>45596.0</v>
      </c>
      <c r="E4781" s="1470" t="s">
        <v>21492</v>
      </c>
      <c r="F4781" s="1471">
        <v>9.79246287E8</v>
      </c>
      <c r="G4781" s="1471">
        <v>9.79246287E8</v>
      </c>
      <c r="H4781" s="1472" t="b">
        <v>0</v>
      </c>
      <c r="I4781" s="1468" t="s">
        <v>76</v>
      </c>
      <c r="J4781" s="1472" t="b">
        <v>0</v>
      </c>
      <c r="K4781" s="1468" t="s">
        <v>8887</v>
      </c>
      <c r="L4781" s="1471">
        <v>6.6646639396E10</v>
      </c>
      <c r="M4781" s="1463" t="s">
        <v>2464</v>
      </c>
      <c r="N4781" s="1474"/>
      <c r="O4781" s="1463" t="s">
        <v>5093</v>
      </c>
      <c r="P4781" s="1463" t="s">
        <v>2464</v>
      </c>
    </row>
    <row r="4782">
      <c r="A4782" s="1464">
        <v>5103.0</v>
      </c>
      <c r="B4782" s="1463" t="s">
        <v>8939</v>
      </c>
      <c r="C4782" s="1463" t="s">
        <v>8940</v>
      </c>
      <c r="D4782" s="1469">
        <v>45596.0</v>
      </c>
      <c r="E4782" s="1470" t="s">
        <v>8941</v>
      </c>
      <c r="F4782" s="1471">
        <v>6.27707251E8</v>
      </c>
      <c r="G4782" s="1471">
        <v>6.27707251E8</v>
      </c>
      <c r="H4782" s="1472" t="b">
        <v>1</v>
      </c>
      <c r="I4782" s="1468" t="s">
        <v>263</v>
      </c>
      <c r="J4782" s="1472" t="b">
        <v>1</v>
      </c>
      <c r="K4782" s="1468" t="s">
        <v>1204</v>
      </c>
      <c r="L4782" s="1471">
        <v>6.6839565594E10</v>
      </c>
      <c r="M4782" s="1463" t="s">
        <v>2659</v>
      </c>
      <c r="N4782" s="1463" t="s">
        <v>5510</v>
      </c>
      <c r="O4782" s="1463" t="s">
        <v>5510</v>
      </c>
      <c r="P4782" s="1463" t="s">
        <v>2659</v>
      </c>
    </row>
    <row r="4783">
      <c r="A4783" s="1464">
        <v>5104.0</v>
      </c>
      <c r="B4783" s="1463" t="s">
        <v>8942</v>
      </c>
      <c r="C4783" s="1463" t="s">
        <v>8943</v>
      </c>
      <c r="D4783" s="1469">
        <v>45596.0</v>
      </c>
      <c r="E4783" s="1470" t="s">
        <v>8944</v>
      </c>
      <c r="F4783" s="1471">
        <v>9.57866E8</v>
      </c>
      <c r="G4783" s="1471">
        <v>9.57866E8</v>
      </c>
      <c r="H4783" s="1472" t="b">
        <v>1</v>
      </c>
      <c r="I4783" s="1468" t="s">
        <v>76</v>
      </c>
      <c r="J4783" s="1472" t="b">
        <v>1</v>
      </c>
      <c r="K4783" s="1468" t="s">
        <v>1077</v>
      </c>
      <c r="L4783" s="1471">
        <v>6.6618258585E10</v>
      </c>
      <c r="M4783" s="1463" t="s">
        <v>2432</v>
      </c>
      <c r="N4783" s="1463" t="s">
        <v>5011</v>
      </c>
      <c r="O4783" s="1463" t="s">
        <v>5398</v>
      </c>
      <c r="P4783" s="1463" t="s">
        <v>2432</v>
      </c>
    </row>
    <row r="4784">
      <c r="A4784" s="1464">
        <v>5105.0</v>
      </c>
      <c r="B4784" s="1463" t="s">
        <v>8945</v>
      </c>
      <c r="C4784" s="1463" t="s">
        <v>8946</v>
      </c>
      <c r="D4784" s="1469">
        <v>45596.0</v>
      </c>
      <c r="E4784" s="1470" t="s">
        <v>8947</v>
      </c>
      <c r="F4784" s="1471">
        <v>8.67331991E8</v>
      </c>
      <c r="G4784" s="1471">
        <v>8.67331991E8</v>
      </c>
      <c r="H4784" s="1472" t="b">
        <v>1</v>
      </c>
      <c r="I4784" s="1468" t="s">
        <v>76</v>
      </c>
      <c r="J4784" s="1472" t="b">
        <v>1</v>
      </c>
      <c r="K4784" s="1468" t="s">
        <v>8739</v>
      </c>
      <c r="L4784" s="1471">
        <v>6.6925624451E10</v>
      </c>
      <c r="M4784" s="1463" t="s">
        <v>2476</v>
      </c>
      <c r="N4784" s="1463" t="s">
        <v>5148</v>
      </c>
      <c r="O4784" s="1463" t="s">
        <v>5061</v>
      </c>
      <c r="P4784" s="1463" t="s">
        <v>2476</v>
      </c>
    </row>
    <row r="4785">
      <c r="A4785" s="1464">
        <v>5106.0</v>
      </c>
      <c r="B4785" s="1463" t="s">
        <v>8949</v>
      </c>
      <c r="C4785" s="1463" t="s">
        <v>8949</v>
      </c>
      <c r="D4785" s="1469">
        <v>45596.0</v>
      </c>
      <c r="E4785" s="1470" t="s">
        <v>8950</v>
      </c>
      <c r="F4785" s="1471">
        <v>7.6643789E7</v>
      </c>
      <c r="G4785" s="1471">
        <v>7.6643789E7</v>
      </c>
      <c r="H4785" s="1472" t="b">
        <v>1</v>
      </c>
      <c r="I4785" s="1468" t="s">
        <v>244</v>
      </c>
      <c r="J4785" s="1472" t="b">
        <v>1</v>
      </c>
      <c r="K4785" s="1468" t="s">
        <v>7903</v>
      </c>
      <c r="L4785" s="1471">
        <v>6.6851439483E10</v>
      </c>
      <c r="M4785" s="1463" t="s">
        <v>2432</v>
      </c>
      <c r="N4785" s="1474"/>
      <c r="O4785" s="1463" t="s">
        <v>4945</v>
      </c>
      <c r="P4785" s="1463" t="s">
        <v>2432</v>
      </c>
    </row>
    <row r="4786">
      <c r="A4786" s="1464">
        <v>5107.0</v>
      </c>
      <c r="B4786" s="1463" t="s">
        <v>8952</v>
      </c>
      <c r="C4786" s="1463" t="s">
        <v>8953</v>
      </c>
      <c r="D4786" s="1469">
        <v>45596.0</v>
      </c>
      <c r="E4786" s="1470" t="s">
        <v>8954</v>
      </c>
      <c r="F4786" s="1471">
        <v>8.08284463E8</v>
      </c>
      <c r="G4786" s="1471">
        <v>8.08284463E8</v>
      </c>
      <c r="H4786" s="1472" t="b">
        <v>1</v>
      </c>
      <c r="I4786" s="1468" t="s">
        <v>76</v>
      </c>
      <c r="J4786" s="1472" t="b">
        <v>1</v>
      </c>
      <c r="K4786" s="1468" t="s">
        <v>4929</v>
      </c>
      <c r="L4786" s="1475">
        <v>6.69232E15</v>
      </c>
      <c r="M4786" s="1463" t="s">
        <v>2476</v>
      </c>
      <c r="N4786" s="1463" t="s">
        <v>4937</v>
      </c>
      <c r="O4786" s="1463" t="s">
        <v>4954</v>
      </c>
      <c r="P4786" s="1463" t="s">
        <v>7255</v>
      </c>
    </row>
    <row r="4787">
      <c r="A4787" s="1464">
        <v>5108.0</v>
      </c>
      <c r="B4787" s="1463" t="s">
        <v>8955</v>
      </c>
      <c r="C4787" s="1463" t="s">
        <v>8955</v>
      </c>
      <c r="D4787" s="1469">
        <v>45596.0</v>
      </c>
      <c r="E4787" s="1470" t="s">
        <v>8956</v>
      </c>
      <c r="F4787" s="1471">
        <v>8.22134164E8</v>
      </c>
      <c r="G4787" s="1471">
        <v>8.22134164E8</v>
      </c>
      <c r="H4787" s="1472" t="b">
        <v>1</v>
      </c>
      <c r="I4787" s="1468" t="s">
        <v>76</v>
      </c>
      <c r="J4787" s="1472" t="b">
        <v>1</v>
      </c>
      <c r="K4787" s="1468" t="s">
        <v>1204</v>
      </c>
      <c r="L4787" s="1471">
        <v>6.6839565594E10</v>
      </c>
      <c r="M4787" s="1463" t="s">
        <v>2659</v>
      </c>
      <c r="N4787" s="1463" t="s">
        <v>4930</v>
      </c>
      <c r="O4787" s="1463" t="s">
        <v>4954</v>
      </c>
      <c r="P4787" s="1463" t="s">
        <v>2659</v>
      </c>
    </row>
    <row r="4788">
      <c r="A4788" s="1464">
        <v>5109.0</v>
      </c>
      <c r="B4788" s="1463" t="s">
        <v>8958</v>
      </c>
      <c r="C4788" s="1463" t="s">
        <v>8959</v>
      </c>
      <c r="D4788" s="1469">
        <v>45596.0</v>
      </c>
      <c r="E4788" s="1470" t="s">
        <v>8960</v>
      </c>
      <c r="F4788" s="1471">
        <v>8.03937497E8</v>
      </c>
      <c r="G4788" s="1471">
        <v>8.03937497E8</v>
      </c>
      <c r="H4788" s="1472" t="b">
        <v>1</v>
      </c>
      <c r="I4788" s="1468" t="s">
        <v>76</v>
      </c>
      <c r="J4788" s="1472" t="b">
        <v>1</v>
      </c>
      <c r="K4788" s="1468" t="s">
        <v>1204</v>
      </c>
      <c r="L4788" s="1471">
        <v>6.6839565594E10</v>
      </c>
      <c r="M4788" s="1463" t="s">
        <v>2937</v>
      </c>
      <c r="N4788" s="1474"/>
      <c r="O4788" s="1463" t="s">
        <v>4945</v>
      </c>
      <c r="P4788" s="1463" t="s">
        <v>8057</v>
      </c>
    </row>
    <row r="4789">
      <c r="A4789" s="1464">
        <v>5110.0</v>
      </c>
      <c r="B4789" s="1463" t="s">
        <v>991</v>
      </c>
      <c r="C4789" s="1463" t="s">
        <v>991</v>
      </c>
      <c r="D4789" s="1469">
        <v>45610.0</v>
      </c>
      <c r="E4789" s="1470" t="s">
        <v>8962</v>
      </c>
      <c r="F4789" s="1471">
        <v>2.0858888E7</v>
      </c>
      <c r="G4789" s="1471">
        <v>2.0858888E7</v>
      </c>
      <c r="H4789" s="1472" t="b">
        <v>1</v>
      </c>
      <c r="I4789" s="1468" t="s">
        <v>76</v>
      </c>
      <c r="J4789" s="1472" t="b">
        <v>1</v>
      </c>
      <c r="K4789" s="1468" t="s">
        <v>4940</v>
      </c>
      <c r="L4789" s="1471">
        <v>6.68193916E10</v>
      </c>
      <c r="M4789" s="1463" t="s">
        <v>2659</v>
      </c>
      <c r="N4789" s="1463" t="s">
        <v>5284</v>
      </c>
      <c r="O4789" s="1463" t="s">
        <v>5061</v>
      </c>
      <c r="P4789" s="1463" t="s">
        <v>2659</v>
      </c>
    </row>
    <row r="4790">
      <c r="A4790" s="1464">
        <v>5111.0</v>
      </c>
      <c r="B4790" s="1463" t="s">
        <v>8964</v>
      </c>
      <c r="C4790" s="1463" t="s">
        <v>8965</v>
      </c>
      <c r="D4790" s="1469">
        <v>45596.0</v>
      </c>
      <c r="E4790" s="1470" t="s">
        <v>8966</v>
      </c>
      <c r="F4790" s="1471">
        <v>9.56416565E8</v>
      </c>
      <c r="G4790" s="1471">
        <v>9.56416565E8</v>
      </c>
      <c r="H4790" s="1472" t="b">
        <v>1</v>
      </c>
      <c r="I4790" s="1468" t="s">
        <v>76</v>
      </c>
      <c r="J4790" s="1472" t="b">
        <v>1</v>
      </c>
      <c r="K4790" s="1468" t="s">
        <v>1204</v>
      </c>
      <c r="L4790" s="1471">
        <v>6.6839565594E10</v>
      </c>
      <c r="M4790" s="1463" t="s">
        <v>2464</v>
      </c>
      <c r="N4790" s="1463" t="s">
        <v>5267</v>
      </c>
      <c r="P4790" s="1463" t="s">
        <v>2464</v>
      </c>
    </row>
    <row r="4791" hidden="1">
      <c r="A4791" s="1464">
        <v>5112.0</v>
      </c>
      <c r="B4791" s="1463" t="s">
        <v>21493</v>
      </c>
      <c r="C4791" s="1463" t="s">
        <v>21494</v>
      </c>
      <c r="D4791" s="1469">
        <v>45596.0</v>
      </c>
      <c r="E4791" s="1470" t="s">
        <v>21495</v>
      </c>
      <c r="F4791" s="1471">
        <v>8.09422231E8</v>
      </c>
      <c r="G4791" s="1471">
        <v>8.09422231E8</v>
      </c>
      <c r="H4791" s="1472" t="b">
        <v>0</v>
      </c>
      <c r="I4791" s="1468" t="s">
        <v>76</v>
      </c>
      <c r="J4791" s="1472" t="b">
        <v>0</v>
      </c>
      <c r="K4791" s="1468" t="s">
        <v>4929</v>
      </c>
      <c r="L4791" s="1475">
        <v>6.69232E15</v>
      </c>
      <c r="M4791" s="1463" t="s">
        <v>2464</v>
      </c>
      <c r="N4791" s="1463" t="s">
        <v>3864</v>
      </c>
      <c r="O4791" s="1463" t="s">
        <v>3864</v>
      </c>
      <c r="P4791" s="1463" t="s">
        <v>5155</v>
      </c>
    </row>
    <row r="4792">
      <c r="A4792" s="1464">
        <v>5113.0</v>
      </c>
      <c r="B4792" s="1463" t="s">
        <v>8967</v>
      </c>
      <c r="C4792" s="1463" t="s">
        <v>8968</v>
      </c>
      <c r="D4792" s="1469">
        <v>45610.0</v>
      </c>
      <c r="E4792" s="1470" t="s">
        <v>8969</v>
      </c>
      <c r="F4792" s="1471">
        <v>6.42369389E8</v>
      </c>
      <c r="G4792" s="1471">
        <v>6.42369389E8</v>
      </c>
      <c r="H4792" s="1472" t="b">
        <v>1</v>
      </c>
      <c r="I4792" s="1468" t="s">
        <v>76</v>
      </c>
      <c r="J4792" s="1472" t="b">
        <v>1</v>
      </c>
      <c r="K4792" s="1468" t="s">
        <v>1077</v>
      </c>
      <c r="L4792" s="1471">
        <v>6.6618258585E10</v>
      </c>
      <c r="M4792" s="1463" t="s">
        <v>2659</v>
      </c>
      <c r="N4792" s="1463" t="s">
        <v>4930</v>
      </c>
      <c r="O4792" s="1463" t="s">
        <v>4931</v>
      </c>
      <c r="P4792" s="1463" t="s">
        <v>2659</v>
      </c>
    </row>
    <row r="4793">
      <c r="A4793" s="1464">
        <v>5114.0</v>
      </c>
      <c r="B4793" s="1463" t="s">
        <v>8970</v>
      </c>
      <c r="C4793" s="1463" t="s">
        <v>8971</v>
      </c>
      <c r="D4793" s="1469">
        <v>45596.0</v>
      </c>
      <c r="E4793" s="1470" t="s">
        <v>8972</v>
      </c>
      <c r="F4793" s="1471">
        <v>9.6990263E8</v>
      </c>
      <c r="G4793" s="1471">
        <v>9.6990263E8</v>
      </c>
      <c r="H4793" s="1472" t="b">
        <v>1</v>
      </c>
      <c r="I4793" s="1468" t="s">
        <v>76</v>
      </c>
      <c r="J4793" s="1472" t="b">
        <v>1</v>
      </c>
      <c r="K4793" s="1468" t="s">
        <v>4929</v>
      </c>
      <c r="L4793" s="1475">
        <v>6.69232E15</v>
      </c>
      <c r="M4793" s="1463" t="s">
        <v>2437</v>
      </c>
      <c r="N4793" s="1463" t="s">
        <v>5182</v>
      </c>
      <c r="O4793" s="1463" t="s">
        <v>5019</v>
      </c>
      <c r="P4793" s="1463" t="s">
        <v>4980</v>
      </c>
    </row>
    <row r="4794">
      <c r="A4794" s="1464">
        <v>5115.0</v>
      </c>
      <c r="B4794" s="1463" t="s">
        <v>8974</v>
      </c>
      <c r="C4794" s="1463" t="s">
        <v>8975</v>
      </c>
      <c r="D4794" s="1469">
        <v>45596.0</v>
      </c>
      <c r="E4794" s="1470" t="s">
        <v>8976</v>
      </c>
      <c r="F4794" s="1471">
        <v>8.05739927E8</v>
      </c>
      <c r="G4794" s="1471">
        <v>8.05739927E8</v>
      </c>
      <c r="H4794" s="1472" t="b">
        <v>1</v>
      </c>
      <c r="I4794" s="1468" t="s">
        <v>76</v>
      </c>
      <c r="J4794" s="1472" t="b">
        <v>1</v>
      </c>
      <c r="K4794" s="1468" t="s">
        <v>1204</v>
      </c>
      <c r="L4794" s="1471">
        <v>6.6839565594E10</v>
      </c>
      <c r="M4794" s="1463" t="s">
        <v>2432</v>
      </c>
      <c r="N4794" s="1474"/>
      <c r="O4794" s="1463" t="s">
        <v>4945</v>
      </c>
      <c r="P4794" s="1463" t="s">
        <v>2432</v>
      </c>
    </row>
    <row r="4795" hidden="1">
      <c r="A4795" s="1464">
        <v>5116.0</v>
      </c>
      <c r="B4795" s="1463" t="s">
        <v>21496</v>
      </c>
      <c r="C4795" s="1463" t="s">
        <v>21497</v>
      </c>
      <c r="D4795" s="1469">
        <v>45596.0</v>
      </c>
      <c r="E4795" s="1470" t="s">
        <v>21498</v>
      </c>
      <c r="F4795" s="1471">
        <v>9.32469999E8</v>
      </c>
      <c r="G4795" s="1471">
        <v>9.32469999E8</v>
      </c>
      <c r="H4795" s="1472" t="b">
        <v>0</v>
      </c>
      <c r="I4795" s="1468" t="s">
        <v>76</v>
      </c>
      <c r="J4795" s="1472" t="b">
        <v>0</v>
      </c>
      <c r="K4795" s="1468" t="s">
        <v>5142</v>
      </c>
      <c r="L4795" s="1471">
        <v>6.620964333E9</v>
      </c>
      <c r="M4795" s="1463" t="s">
        <v>2464</v>
      </c>
      <c r="N4795" s="1463" t="s">
        <v>5422</v>
      </c>
      <c r="O4795" s="1463" t="s">
        <v>21499</v>
      </c>
      <c r="P4795" s="1463" t="s">
        <v>21500</v>
      </c>
    </row>
    <row r="4796">
      <c r="A4796" s="1464">
        <v>5117.0</v>
      </c>
      <c r="B4796" s="1463" t="s">
        <v>8977</v>
      </c>
      <c r="C4796" s="1463" t="s">
        <v>8978</v>
      </c>
      <c r="D4796" s="1469">
        <v>45604.0</v>
      </c>
      <c r="E4796" s="1470" t="s">
        <v>8979</v>
      </c>
      <c r="F4796" s="1471">
        <v>6.48969256E8</v>
      </c>
      <c r="G4796" s="1471">
        <v>6.48969256E8</v>
      </c>
      <c r="H4796" s="1472" t="b">
        <v>1</v>
      </c>
      <c r="I4796" s="1468" t="s">
        <v>76</v>
      </c>
      <c r="J4796" s="1472" t="b">
        <v>1</v>
      </c>
      <c r="K4796" s="1468" t="s">
        <v>1204</v>
      </c>
      <c r="L4796" s="1471">
        <v>6.6839565594E10</v>
      </c>
      <c r="M4796" s="1463" t="s">
        <v>2426</v>
      </c>
      <c r="O4796" s="1463" t="s">
        <v>4945</v>
      </c>
      <c r="P4796" s="1463" t="s">
        <v>8072</v>
      </c>
    </row>
    <row r="4797">
      <c r="A4797" s="1464">
        <v>5118.0</v>
      </c>
      <c r="B4797" s="1463" t="s">
        <v>3375</v>
      </c>
      <c r="C4797" s="1463" t="s">
        <v>3375</v>
      </c>
      <c r="D4797" s="1469">
        <v>45607.0</v>
      </c>
      <c r="E4797" s="1470" t="s">
        <v>21501</v>
      </c>
      <c r="F4797" s="1471">
        <v>2.2586173E7</v>
      </c>
      <c r="G4797" s="1471">
        <v>2.2586173E7</v>
      </c>
      <c r="H4797" s="1472" t="b">
        <v>1</v>
      </c>
      <c r="I4797" s="1468" t="s">
        <v>76</v>
      </c>
      <c r="J4797" s="1472" t="b">
        <v>1</v>
      </c>
      <c r="K4797" s="1468" t="s">
        <v>4940</v>
      </c>
      <c r="L4797" s="1471">
        <v>6.68193916E10</v>
      </c>
      <c r="M4797" s="1463" t="s">
        <v>2432</v>
      </c>
      <c r="N4797" s="1463" t="s">
        <v>4931</v>
      </c>
      <c r="O4797" s="1463" t="s">
        <v>4969</v>
      </c>
      <c r="P4797" s="1463" t="s">
        <v>2432</v>
      </c>
    </row>
    <row r="4798" hidden="1">
      <c r="A4798" s="1464">
        <v>5119.0</v>
      </c>
      <c r="B4798" s="1463" t="s">
        <v>21502</v>
      </c>
      <c r="C4798" s="1463" t="s">
        <v>21503</v>
      </c>
      <c r="D4798" s="1469">
        <v>45601.0</v>
      </c>
      <c r="E4798" s="1470" t="s">
        <v>21504</v>
      </c>
      <c r="F4798" s="1471">
        <v>6.57153313E8</v>
      </c>
      <c r="G4798" s="1471">
        <v>6.57153313E8</v>
      </c>
      <c r="H4798" s="1472" t="b">
        <v>0</v>
      </c>
      <c r="I4798" s="1468" t="s">
        <v>76</v>
      </c>
      <c r="J4798" s="1472" t="b">
        <v>0</v>
      </c>
      <c r="K4798" s="1468" t="s">
        <v>4929</v>
      </c>
      <c r="L4798" s="1475">
        <v>6.69232E15</v>
      </c>
      <c r="M4798" s="1463" t="s">
        <v>2432</v>
      </c>
      <c r="N4798" s="1474"/>
      <c r="O4798" s="1463" t="s">
        <v>9782</v>
      </c>
      <c r="P4798" s="1463" t="s">
        <v>2432</v>
      </c>
    </row>
    <row r="4799">
      <c r="A4799" s="1464">
        <v>5120.0</v>
      </c>
      <c r="B4799" s="1463" t="s">
        <v>8981</v>
      </c>
      <c r="C4799" s="1463" t="s">
        <v>8982</v>
      </c>
      <c r="D4799" s="1469">
        <v>45607.0</v>
      </c>
      <c r="E4799" s="1470" t="s">
        <v>8983</v>
      </c>
      <c r="F4799" s="1471">
        <v>9.68751991E8</v>
      </c>
      <c r="G4799" s="1471">
        <v>9.68751991E8</v>
      </c>
      <c r="H4799" s="1472" t="b">
        <v>1</v>
      </c>
      <c r="I4799" s="1468" t="s">
        <v>6399</v>
      </c>
      <c r="J4799" s="1472" t="b">
        <v>1</v>
      </c>
      <c r="K4799" s="1468" t="s">
        <v>4936</v>
      </c>
      <c r="L4799" s="1471">
        <v>6.6909921784E10</v>
      </c>
      <c r="M4799" s="1463" t="s">
        <v>2464</v>
      </c>
      <c r="N4799" s="1474"/>
      <c r="O4799" s="1463" t="s">
        <v>4931</v>
      </c>
      <c r="P4799" s="1463" t="s">
        <v>2464</v>
      </c>
    </row>
    <row r="4800">
      <c r="A4800" s="1464">
        <v>5130.0</v>
      </c>
      <c r="B4800" s="1463" t="s">
        <v>8984</v>
      </c>
      <c r="C4800" s="1463" t="s">
        <v>8984</v>
      </c>
      <c r="D4800" s="1469">
        <v>45603.0</v>
      </c>
      <c r="E4800" s="1470" t="s">
        <v>8985</v>
      </c>
      <c r="F4800" s="1471">
        <v>8.735288E8</v>
      </c>
      <c r="G4800" s="1471">
        <v>8.735288E8</v>
      </c>
      <c r="H4800" s="1472" t="b">
        <v>1</v>
      </c>
      <c r="I4800" s="1468" t="s">
        <v>76</v>
      </c>
      <c r="J4800" s="1472" t="b">
        <v>1</v>
      </c>
      <c r="K4800" s="1468" t="s">
        <v>4936</v>
      </c>
      <c r="L4800" s="1471">
        <v>6.6909921784E10</v>
      </c>
      <c r="M4800" s="1463" t="s">
        <v>2437</v>
      </c>
      <c r="N4800" s="1463" t="s">
        <v>5182</v>
      </c>
      <c r="O4800" s="1463" t="s">
        <v>3864</v>
      </c>
      <c r="P4800" s="1463" t="s">
        <v>6977</v>
      </c>
    </row>
    <row r="4801" hidden="1">
      <c r="A4801" s="1464">
        <v>5134.0</v>
      </c>
      <c r="B4801" s="1463" t="s">
        <v>21505</v>
      </c>
      <c r="C4801" s="1463" t="s">
        <v>21505</v>
      </c>
      <c r="D4801" s="1469">
        <v>45603.0</v>
      </c>
      <c r="E4801" s="1470" t="s">
        <v>21506</v>
      </c>
      <c r="F4801" s="1475">
        <v>6.2822E12</v>
      </c>
      <c r="G4801" s="1475">
        <v>6.2822E12</v>
      </c>
      <c r="H4801" s="1472" t="b">
        <v>0</v>
      </c>
      <c r="I4801" s="1468" t="s">
        <v>76</v>
      </c>
      <c r="J4801" s="1472" t="b">
        <v>1</v>
      </c>
      <c r="K4801" s="1473"/>
      <c r="L4801" s="1473"/>
      <c r="M4801" s="1463" t="s">
        <v>2464</v>
      </c>
      <c r="N4801" s="1474"/>
      <c r="O4801" s="1474"/>
      <c r="P4801" s="1463" t="s">
        <v>2464</v>
      </c>
    </row>
    <row r="4802" hidden="1">
      <c r="A4802" s="1464">
        <v>5138.0</v>
      </c>
      <c r="B4802" s="1463" t="s">
        <v>21507</v>
      </c>
      <c r="C4802" s="1463" t="s">
        <v>21508</v>
      </c>
      <c r="D4802" s="1469">
        <v>45609.0</v>
      </c>
      <c r="E4802" s="1470" t="s">
        <v>21509</v>
      </c>
      <c r="F4802" s="1471">
        <v>8.02824666E8</v>
      </c>
      <c r="G4802" s="1471">
        <v>8.02824666E8</v>
      </c>
      <c r="H4802" s="1472" t="b">
        <v>0</v>
      </c>
      <c r="I4802" s="1468" t="s">
        <v>76</v>
      </c>
      <c r="J4802" s="1472" t="b">
        <v>0</v>
      </c>
      <c r="K4802" s="1468" t="s">
        <v>1077</v>
      </c>
      <c r="L4802" s="1471">
        <v>6.6618258585E10</v>
      </c>
      <c r="M4802" s="1463" t="s">
        <v>2464</v>
      </c>
      <c r="N4802" s="1463" t="s">
        <v>5345</v>
      </c>
      <c r="O4802" s="1463" t="s">
        <v>5633</v>
      </c>
      <c r="P4802" s="1463" t="s">
        <v>5155</v>
      </c>
    </row>
    <row r="4803" hidden="1">
      <c r="A4803" s="1464">
        <v>5139.0</v>
      </c>
      <c r="B4803" s="1463" t="s">
        <v>21510</v>
      </c>
      <c r="C4803" s="1463" t="s">
        <v>21510</v>
      </c>
      <c r="D4803" s="1469">
        <v>45603.0</v>
      </c>
      <c r="E4803" s="1470" t="s">
        <v>21511</v>
      </c>
      <c r="F4803" s="1475">
        <v>6.2822E12</v>
      </c>
      <c r="G4803" s="1475">
        <v>6.2822E12</v>
      </c>
      <c r="H4803" s="1472" t="b">
        <v>0</v>
      </c>
      <c r="I4803" s="1468" t="s">
        <v>76</v>
      </c>
      <c r="J4803" s="1472" t="b">
        <v>1</v>
      </c>
      <c r="K4803" s="1473"/>
      <c r="L4803" s="1473"/>
      <c r="M4803" s="1463" t="s">
        <v>10241</v>
      </c>
      <c r="N4803" s="1474"/>
      <c r="O4803" s="1474"/>
      <c r="P4803" s="1463" t="s">
        <v>10241</v>
      </c>
    </row>
    <row r="4804">
      <c r="A4804" s="1464">
        <v>5140.0</v>
      </c>
      <c r="B4804" s="1463" t="s">
        <v>99</v>
      </c>
      <c r="C4804" s="1463" t="s">
        <v>8987</v>
      </c>
      <c r="D4804" s="1469">
        <v>45614.0</v>
      </c>
      <c r="E4804" s="1470" t="s">
        <v>8988</v>
      </c>
      <c r="F4804" s="1471">
        <v>2.6304E7</v>
      </c>
      <c r="G4804" s="1471">
        <v>2.6304E7</v>
      </c>
      <c r="H4804" s="1472" t="b">
        <v>1</v>
      </c>
      <c r="I4804" s="1468" t="s">
        <v>76</v>
      </c>
      <c r="J4804" s="1472" t="b">
        <v>1</v>
      </c>
      <c r="K4804" s="1468" t="s">
        <v>4940</v>
      </c>
      <c r="L4804" s="1471">
        <v>6.68193916E10</v>
      </c>
      <c r="M4804" s="1463" t="s">
        <v>4317</v>
      </c>
      <c r="N4804" s="1463" t="s">
        <v>7002</v>
      </c>
      <c r="O4804" s="1463" t="s">
        <v>5510</v>
      </c>
      <c r="P4804" s="1463" t="s">
        <v>6387</v>
      </c>
    </row>
    <row r="4805">
      <c r="A4805" s="1464">
        <v>5141.0</v>
      </c>
      <c r="B4805" s="1463" t="s">
        <v>8989</v>
      </c>
      <c r="C4805" s="1463" t="s">
        <v>8990</v>
      </c>
      <c r="D4805" s="1469">
        <v>45608.0</v>
      </c>
      <c r="E4805" s="1470" t="s">
        <v>8991</v>
      </c>
      <c r="F4805" s="1471">
        <v>9.49626462E8</v>
      </c>
      <c r="G4805" s="1471">
        <v>9.49626462E8</v>
      </c>
      <c r="H4805" s="1472" t="b">
        <v>1</v>
      </c>
      <c r="I4805" s="1468" t="s">
        <v>76</v>
      </c>
      <c r="J4805" s="1472" t="b">
        <v>1</v>
      </c>
      <c r="K4805" s="1468" t="s">
        <v>4936</v>
      </c>
      <c r="L4805" s="1471">
        <v>6.6909921784E10</v>
      </c>
      <c r="M4805" s="1463" t="s">
        <v>2464</v>
      </c>
      <c r="N4805" s="1463" t="s">
        <v>5101</v>
      </c>
      <c r="O4805" s="1463" t="s">
        <v>4954</v>
      </c>
      <c r="P4805" s="1463" t="s">
        <v>2464</v>
      </c>
    </row>
    <row r="4806">
      <c r="A4806" s="1464">
        <v>5142.0</v>
      </c>
      <c r="B4806" s="1463" t="s">
        <v>8992</v>
      </c>
      <c r="C4806" s="1463" t="s">
        <v>8993</v>
      </c>
      <c r="D4806" s="1469">
        <v>45608.0</v>
      </c>
      <c r="E4806" s="1470" t="s">
        <v>8994</v>
      </c>
      <c r="F4806" s="1471">
        <v>9.36916262E8</v>
      </c>
      <c r="G4806" s="1471">
        <v>9.36916262E8</v>
      </c>
      <c r="H4806" s="1472" t="b">
        <v>1</v>
      </c>
      <c r="I4806" s="1468" t="s">
        <v>76</v>
      </c>
      <c r="J4806" s="1472" t="b">
        <v>1</v>
      </c>
      <c r="K4806" s="1468" t="s">
        <v>4936</v>
      </c>
      <c r="L4806" s="1471">
        <v>6.6909921784E10</v>
      </c>
      <c r="M4806" s="1463" t="s">
        <v>2464</v>
      </c>
      <c r="N4806" s="1474"/>
      <c r="O4806" s="1463" t="s">
        <v>4945</v>
      </c>
      <c r="P4806" s="1463" t="s">
        <v>2464</v>
      </c>
    </row>
    <row r="4807">
      <c r="A4807" s="1464">
        <v>5143.0</v>
      </c>
      <c r="B4807" s="1463" t="s">
        <v>8995</v>
      </c>
      <c r="C4807" s="1463" t="s">
        <v>8996</v>
      </c>
      <c r="D4807" s="1469">
        <v>45608.0</v>
      </c>
      <c r="E4807" s="1470" t="s">
        <v>8997</v>
      </c>
      <c r="F4807" s="1471">
        <v>6.24469462E8</v>
      </c>
      <c r="G4807" s="1471">
        <v>6.24469462E8</v>
      </c>
      <c r="H4807" s="1472" t="b">
        <v>1</v>
      </c>
      <c r="I4807" s="1468" t="s">
        <v>76</v>
      </c>
      <c r="J4807" s="1472" t="b">
        <v>1</v>
      </c>
      <c r="K4807" s="1468" t="s">
        <v>4936</v>
      </c>
      <c r="L4807" s="1471">
        <v>6.6909921784E10</v>
      </c>
      <c r="M4807" s="1463" t="s">
        <v>3363</v>
      </c>
      <c r="N4807" s="1474"/>
      <c r="O4807" s="1463" t="s">
        <v>5677</v>
      </c>
      <c r="P4807" s="1463" t="s">
        <v>3363</v>
      </c>
    </row>
    <row r="4808" hidden="1">
      <c r="A4808" s="1464">
        <v>5144.0</v>
      </c>
      <c r="B4808" s="1463" t="s">
        <v>8998</v>
      </c>
      <c r="C4808" s="1463" t="s">
        <v>8999</v>
      </c>
      <c r="D4808" s="1469">
        <v>45608.0</v>
      </c>
      <c r="E4808" s="1470" t="s">
        <v>9000</v>
      </c>
      <c r="F4808" s="1471">
        <v>6.3957137E8</v>
      </c>
      <c r="G4808" s="1471">
        <v>6.3957137E8</v>
      </c>
      <c r="H4808" s="1472" t="b">
        <v>0</v>
      </c>
      <c r="I4808" s="1468" t="s">
        <v>76</v>
      </c>
      <c r="J4808" s="1472" t="b">
        <v>0</v>
      </c>
      <c r="K4808" s="1468" t="s">
        <v>4929</v>
      </c>
      <c r="L4808" s="1475">
        <v>6.69232E15</v>
      </c>
      <c r="M4808" s="1463" t="s">
        <v>2426</v>
      </c>
      <c r="O4808" s="1463" t="s">
        <v>6240</v>
      </c>
      <c r="P4808" s="1463" t="s">
        <v>4970</v>
      </c>
    </row>
    <row r="4809">
      <c r="A4809" s="1464">
        <v>5145.0</v>
      </c>
      <c r="B4809" s="1463" t="s">
        <v>9001</v>
      </c>
      <c r="C4809" s="1463" t="s">
        <v>9002</v>
      </c>
      <c r="D4809" s="1469">
        <v>45607.0</v>
      </c>
      <c r="E4809" s="1470" t="s">
        <v>9003</v>
      </c>
      <c r="F4809" s="1471">
        <v>2.43066E7</v>
      </c>
      <c r="G4809" s="1471">
        <v>2.43066E7</v>
      </c>
      <c r="H4809" s="1472" t="b">
        <v>1</v>
      </c>
      <c r="I4809" s="1468" t="s">
        <v>76</v>
      </c>
      <c r="J4809" s="1472" t="b">
        <v>1</v>
      </c>
      <c r="K4809" s="1468" t="s">
        <v>4936</v>
      </c>
      <c r="L4809" s="1471">
        <v>6.6909921784E10</v>
      </c>
      <c r="M4809" s="1463" t="s">
        <v>2432</v>
      </c>
      <c r="N4809" s="1463" t="s">
        <v>4960</v>
      </c>
      <c r="O4809" s="1463" t="s">
        <v>4960</v>
      </c>
      <c r="P4809" s="1463" t="s">
        <v>8099</v>
      </c>
    </row>
    <row r="4810">
      <c r="A4810" s="1464">
        <v>5146.0</v>
      </c>
      <c r="B4810" s="1463" t="s">
        <v>9005</v>
      </c>
      <c r="C4810" s="1463" t="s">
        <v>9006</v>
      </c>
      <c r="D4810" s="1469">
        <v>45607.0</v>
      </c>
      <c r="E4810" s="1470" t="s">
        <v>9007</v>
      </c>
      <c r="F4810" s="1471">
        <v>8.93098999E8</v>
      </c>
      <c r="G4810" s="1471">
        <v>8.93098999E8</v>
      </c>
      <c r="H4810" s="1472" t="b">
        <v>1</v>
      </c>
      <c r="I4810" s="1468" t="s">
        <v>76</v>
      </c>
      <c r="J4810" s="1472" t="b">
        <v>1</v>
      </c>
      <c r="K4810" s="1468" t="s">
        <v>4936</v>
      </c>
      <c r="L4810" s="1471">
        <v>6.6909921784E10</v>
      </c>
      <c r="M4810" s="1463" t="s">
        <v>2464</v>
      </c>
      <c r="N4810" s="1463" t="s">
        <v>5101</v>
      </c>
      <c r="O4810" s="1463" t="s">
        <v>4954</v>
      </c>
      <c r="P4810" s="1463" t="s">
        <v>8103</v>
      </c>
    </row>
    <row r="4811">
      <c r="A4811" s="1464">
        <v>5147.0</v>
      </c>
      <c r="B4811" s="1463" t="s">
        <v>9008</v>
      </c>
      <c r="C4811" s="1463" t="s">
        <v>9009</v>
      </c>
      <c r="D4811" s="1469">
        <v>45608.0</v>
      </c>
      <c r="E4811" s="1470" t="s">
        <v>9010</v>
      </c>
      <c r="F4811" s="1471">
        <v>9.96416629E8</v>
      </c>
      <c r="G4811" s="1471">
        <v>9.96416629E8</v>
      </c>
      <c r="H4811" s="1472" t="b">
        <v>1</v>
      </c>
      <c r="I4811" s="1468" t="s">
        <v>76</v>
      </c>
      <c r="J4811" s="1472" t="b">
        <v>1</v>
      </c>
      <c r="K4811" s="1468" t="s">
        <v>1204</v>
      </c>
      <c r="L4811" s="1471">
        <v>6.6839565594E10</v>
      </c>
      <c r="M4811" s="1463" t="s">
        <v>2937</v>
      </c>
      <c r="N4811" s="1463" t="s">
        <v>7382</v>
      </c>
      <c r="O4811" s="1463" t="s">
        <v>5019</v>
      </c>
      <c r="P4811" s="1463" t="s">
        <v>8107</v>
      </c>
    </row>
    <row r="4812">
      <c r="A4812" s="1464">
        <v>5148.0</v>
      </c>
      <c r="B4812" s="1463" t="s">
        <v>9012</v>
      </c>
      <c r="C4812" s="1463" t="s">
        <v>9013</v>
      </c>
      <c r="D4812" s="1469">
        <v>45607.0</v>
      </c>
      <c r="E4812" s="1470" t="s">
        <v>9014</v>
      </c>
      <c r="F4812" s="1471">
        <v>9.5165135E8</v>
      </c>
      <c r="G4812" s="1471">
        <v>9.5165135E8</v>
      </c>
      <c r="H4812" s="1472" t="b">
        <v>1</v>
      </c>
      <c r="I4812" s="1468" t="s">
        <v>76</v>
      </c>
      <c r="J4812" s="1472" t="b">
        <v>1</v>
      </c>
      <c r="K4812" s="1468" t="s">
        <v>4929</v>
      </c>
      <c r="L4812" s="1475">
        <v>6.69232E15</v>
      </c>
      <c r="M4812" s="1463" t="s">
        <v>4048</v>
      </c>
      <c r="N4812" s="1463" t="s">
        <v>5172</v>
      </c>
      <c r="O4812" s="1463" t="s">
        <v>4960</v>
      </c>
      <c r="P4812" s="1463" t="s">
        <v>8111</v>
      </c>
    </row>
    <row r="4813">
      <c r="A4813" s="1464">
        <v>5149.0</v>
      </c>
      <c r="B4813" s="1463" t="s">
        <v>140</v>
      </c>
      <c r="C4813" s="1463" t="s">
        <v>140</v>
      </c>
      <c r="D4813" s="1469">
        <v>45611.0</v>
      </c>
      <c r="E4813" s="1470" t="s">
        <v>9016</v>
      </c>
      <c r="F4813" s="1471">
        <v>6.12692561E8</v>
      </c>
      <c r="G4813" s="1471">
        <v>6.12692561E8</v>
      </c>
      <c r="H4813" s="1472" t="b">
        <v>1</v>
      </c>
      <c r="I4813" s="1468" t="s">
        <v>76</v>
      </c>
      <c r="J4813" s="1472" t="b">
        <v>1</v>
      </c>
      <c r="K4813" s="1468" t="s">
        <v>1077</v>
      </c>
      <c r="L4813" s="1471">
        <v>6.6618258585E10</v>
      </c>
      <c r="M4813" s="1463" t="s">
        <v>2432</v>
      </c>
      <c r="N4813" s="1463" t="s">
        <v>4986</v>
      </c>
      <c r="O4813" s="1463" t="s">
        <v>4960</v>
      </c>
      <c r="P4813" s="1463" t="s">
        <v>2432</v>
      </c>
    </row>
    <row r="4814">
      <c r="A4814" s="1464">
        <v>5150.0</v>
      </c>
      <c r="B4814" s="1463" t="s">
        <v>9017</v>
      </c>
      <c r="C4814" s="1463" t="s">
        <v>9017</v>
      </c>
      <c r="D4814" s="1469">
        <v>45625.0</v>
      </c>
      <c r="E4814" s="1470" t="s">
        <v>9018</v>
      </c>
      <c r="F4814" s="1471">
        <v>8.133168E7</v>
      </c>
      <c r="G4814" s="1471">
        <v>8.133168E7</v>
      </c>
      <c r="H4814" s="1472" t="b">
        <v>1</v>
      </c>
      <c r="I4814" s="1468" t="s">
        <v>120</v>
      </c>
      <c r="J4814" s="1472" t="b">
        <v>1</v>
      </c>
      <c r="K4814" s="1468" t="s">
        <v>6480</v>
      </c>
      <c r="L4814" s="1471">
        <v>6.6647253923E10</v>
      </c>
      <c r="M4814" s="1463" t="s">
        <v>2432</v>
      </c>
      <c r="N4814" s="1474"/>
      <c r="O4814" s="1463" t="s">
        <v>5398</v>
      </c>
      <c r="P4814" s="1463" t="s">
        <v>2432</v>
      </c>
    </row>
    <row r="4815" hidden="1">
      <c r="A4815" s="1464">
        <v>5151.0</v>
      </c>
      <c r="B4815" s="1463" t="s">
        <v>21512</v>
      </c>
      <c r="C4815" s="1463" t="s">
        <v>21512</v>
      </c>
      <c r="D4815" s="1469">
        <v>45606.0</v>
      </c>
      <c r="E4815" s="1470" t="s">
        <v>21513</v>
      </c>
      <c r="F4815" s="1471">
        <v>6.59344168E9</v>
      </c>
      <c r="G4815" s="1471">
        <v>6.59344168E9</v>
      </c>
      <c r="H4815" s="1472" t="b">
        <v>0</v>
      </c>
      <c r="I4815" s="1468" t="s">
        <v>120</v>
      </c>
      <c r="J4815" s="1472" t="b">
        <v>1</v>
      </c>
      <c r="K4815" s="1468" t="s">
        <v>6480</v>
      </c>
      <c r="L4815" s="1471">
        <v>6.6647253923E10</v>
      </c>
      <c r="M4815" s="1463" t="s">
        <v>2464</v>
      </c>
      <c r="N4815" s="1474"/>
      <c r="O4815" s="1463" t="s">
        <v>21514</v>
      </c>
      <c r="P4815" s="1463" t="s">
        <v>2464</v>
      </c>
    </row>
    <row r="4816" hidden="1">
      <c r="A4816" s="1464">
        <v>5152.0</v>
      </c>
      <c r="B4816" s="1463" t="s">
        <v>21515</v>
      </c>
      <c r="C4816" s="1463" t="s">
        <v>21515</v>
      </c>
      <c r="D4816" s="1469">
        <v>45628.0</v>
      </c>
      <c r="E4816" s="1470" t="s">
        <v>21516</v>
      </c>
      <c r="F4816" s="1471">
        <v>6.598384738E9</v>
      </c>
      <c r="G4816" s="1471">
        <v>6.598384738E9</v>
      </c>
      <c r="H4816" s="1472" t="b">
        <v>0</v>
      </c>
      <c r="I4816" s="1468" t="s">
        <v>120</v>
      </c>
      <c r="J4816" s="1472" t="b">
        <v>0</v>
      </c>
      <c r="K4816" s="1468" t="s">
        <v>6480</v>
      </c>
      <c r="L4816" s="1471">
        <v>6.6647253923E10</v>
      </c>
      <c r="M4816" s="1463" t="s">
        <v>2476</v>
      </c>
      <c r="N4816" s="1474"/>
      <c r="O4816" s="1463" t="s">
        <v>21517</v>
      </c>
      <c r="P4816" s="1463" t="s">
        <v>2476</v>
      </c>
    </row>
    <row r="4817">
      <c r="A4817" s="1464">
        <v>5153.0</v>
      </c>
      <c r="B4817" s="1463" t="s">
        <v>9020</v>
      </c>
      <c r="C4817" s="1463" t="s">
        <v>9020</v>
      </c>
      <c r="D4817" s="1469">
        <v>45625.0</v>
      </c>
      <c r="E4817" s="1470" t="s">
        <v>9021</v>
      </c>
      <c r="F4817" s="1471">
        <v>9.7599391E7</v>
      </c>
      <c r="G4817" s="1471">
        <v>9.7599391E7</v>
      </c>
      <c r="H4817" s="1472" t="b">
        <v>1</v>
      </c>
      <c r="I4817" s="1468" t="s">
        <v>120</v>
      </c>
      <c r="J4817" s="1472" t="b">
        <v>1</v>
      </c>
      <c r="K4817" s="1468" t="s">
        <v>6480</v>
      </c>
      <c r="L4817" s="1471">
        <v>6.6647253923E10</v>
      </c>
      <c r="M4817" s="1463" t="s">
        <v>4317</v>
      </c>
      <c r="N4817" s="1474"/>
      <c r="O4817" s="1463" t="s">
        <v>5213</v>
      </c>
      <c r="P4817" s="1463" t="s">
        <v>6387</v>
      </c>
    </row>
    <row r="4818" hidden="1">
      <c r="A4818" s="1464">
        <v>5154.0</v>
      </c>
      <c r="B4818" s="1463" t="s">
        <v>21518</v>
      </c>
      <c r="C4818" s="1463" t="s">
        <v>21519</v>
      </c>
      <c r="D4818" s="1469">
        <v>45607.0</v>
      </c>
      <c r="E4818" s="1470" t="s">
        <v>21520</v>
      </c>
      <c r="F4818" s="1471">
        <v>8.18242456E8</v>
      </c>
      <c r="G4818" s="1471">
        <v>8.18242456E8</v>
      </c>
      <c r="H4818" s="1472" t="b">
        <v>0</v>
      </c>
      <c r="I4818" s="1468" t="s">
        <v>76</v>
      </c>
      <c r="J4818" s="1472" t="b">
        <v>0</v>
      </c>
      <c r="K4818" s="1468" t="s">
        <v>6729</v>
      </c>
      <c r="L4818" s="1471">
        <v>6.6965469336E10</v>
      </c>
      <c r="M4818" s="1463" t="s">
        <v>2682</v>
      </c>
      <c r="N4818" s="1463" t="s">
        <v>5284</v>
      </c>
      <c r="O4818" s="1463" t="s">
        <v>8656</v>
      </c>
      <c r="P4818" s="1463" t="s">
        <v>6862</v>
      </c>
    </row>
    <row r="4819">
      <c r="A4819" s="1464">
        <v>5155.0</v>
      </c>
      <c r="B4819" s="1463" t="s">
        <v>9023</v>
      </c>
      <c r="C4819" s="1463" t="s">
        <v>9023</v>
      </c>
      <c r="D4819" s="1469">
        <v>45608.0</v>
      </c>
      <c r="E4819" s="1470" t="s">
        <v>9024</v>
      </c>
      <c r="F4819" s="1471">
        <v>2.2622121E7</v>
      </c>
      <c r="G4819" s="1471">
        <v>2.2622121E7</v>
      </c>
      <c r="H4819" s="1472" t="b">
        <v>1</v>
      </c>
      <c r="I4819" s="1468" t="s">
        <v>76</v>
      </c>
      <c r="J4819" s="1472" t="b">
        <v>1</v>
      </c>
      <c r="K4819" s="1468" t="s">
        <v>4929</v>
      </c>
      <c r="L4819" s="1475">
        <v>6.69232E15</v>
      </c>
      <c r="M4819" s="1463" t="s">
        <v>2464</v>
      </c>
      <c r="N4819" s="1474"/>
      <c r="O4819" s="1463" t="s">
        <v>5370</v>
      </c>
      <c r="P4819" s="1463" t="s">
        <v>2464</v>
      </c>
    </row>
    <row r="4820">
      <c r="A4820" s="1464">
        <v>5156.0</v>
      </c>
      <c r="B4820" s="1463" t="s">
        <v>9026</v>
      </c>
      <c r="C4820" s="1463" t="s">
        <v>9027</v>
      </c>
      <c r="D4820" s="1469">
        <v>45614.0</v>
      </c>
      <c r="E4820" s="1470" t="s">
        <v>9028</v>
      </c>
      <c r="F4820" s="1471">
        <v>9.69044415E8</v>
      </c>
      <c r="G4820" s="1471">
        <v>9.69044415E8</v>
      </c>
      <c r="H4820" s="1472" t="b">
        <v>1</v>
      </c>
      <c r="I4820" s="1468" t="s">
        <v>76</v>
      </c>
      <c r="J4820" s="1472" t="b">
        <v>1</v>
      </c>
      <c r="K4820" s="1468" t="s">
        <v>1077</v>
      </c>
      <c r="L4820" s="1471">
        <v>6.6618258585E10</v>
      </c>
      <c r="M4820" s="1463" t="s">
        <v>2715</v>
      </c>
      <c r="N4820" s="1474"/>
      <c r="O4820" s="1463" t="s">
        <v>4945</v>
      </c>
      <c r="P4820" s="1463" t="s">
        <v>5839</v>
      </c>
    </row>
    <row r="4821">
      <c r="A4821" s="1464">
        <v>5157.0</v>
      </c>
      <c r="B4821" s="1463" t="s">
        <v>9031</v>
      </c>
      <c r="C4821" s="1463" t="s">
        <v>9032</v>
      </c>
      <c r="D4821" s="1469">
        <v>45614.0</v>
      </c>
      <c r="E4821" s="1470" t="s">
        <v>9033</v>
      </c>
      <c r="F4821" s="1471">
        <v>9.69044415E8</v>
      </c>
      <c r="G4821" s="1471">
        <v>9.69044415E8</v>
      </c>
      <c r="H4821" s="1472" t="b">
        <v>1</v>
      </c>
      <c r="I4821" s="1468" t="s">
        <v>76</v>
      </c>
      <c r="J4821" s="1472" t="b">
        <v>1</v>
      </c>
      <c r="K4821" s="1468" t="s">
        <v>1077</v>
      </c>
      <c r="L4821" s="1471">
        <v>6.6618258585E10</v>
      </c>
      <c r="M4821" s="1463" t="s">
        <v>2432</v>
      </c>
      <c r="N4821" s="1474"/>
      <c r="O4821" s="1463" t="s">
        <v>5838</v>
      </c>
      <c r="P4821" s="1463" t="s">
        <v>2432</v>
      </c>
    </row>
    <row r="4822" hidden="1">
      <c r="A4822" s="1464">
        <v>5158.0</v>
      </c>
      <c r="B4822" s="1463" t="s">
        <v>21521</v>
      </c>
      <c r="C4822" s="1463" t="s">
        <v>21522</v>
      </c>
      <c r="D4822" s="1469">
        <v>45611.0</v>
      </c>
      <c r="E4822" s="1470" t="s">
        <v>21523</v>
      </c>
      <c r="F4822" s="1471">
        <v>3.5950157E7</v>
      </c>
      <c r="G4822" s="1471">
        <v>3.5950157E7</v>
      </c>
      <c r="H4822" s="1472" t="b">
        <v>0</v>
      </c>
      <c r="I4822" s="1468" t="s">
        <v>6404</v>
      </c>
      <c r="J4822" s="1472" t="b">
        <v>0</v>
      </c>
      <c r="K4822" s="1468" t="s">
        <v>1204</v>
      </c>
      <c r="L4822" s="1471">
        <v>6.6839565594E10</v>
      </c>
      <c r="M4822" s="1463" t="s">
        <v>2464</v>
      </c>
      <c r="N4822" s="1463" t="s">
        <v>6404</v>
      </c>
      <c r="O4822" s="1463" t="s">
        <v>6404</v>
      </c>
      <c r="P4822" s="1463" t="s">
        <v>2464</v>
      </c>
    </row>
    <row r="4823">
      <c r="A4823" s="1464">
        <v>5159.0</v>
      </c>
      <c r="B4823" s="1463" t="s">
        <v>9034</v>
      </c>
      <c r="C4823" s="1463" t="s">
        <v>9034</v>
      </c>
      <c r="D4823" s="1469">
        <v>45621.0</v>
      </c>
      <c r="E4823" s="1470" t="s">
        <v>9035</v>
      </c>
      <c r="F4823" s="1471">
        <v>2.76089E7</v>
      </c>
      <c r="G4823" s="1471">
        <v>2.76089E7</v>
      </c>
      <c r="H4823" s="1472" t="b">
        <v>1</v>
      </c>
      <c r="I4823" s="1468" t="s">
        <v>76</v>
      </c>
      <c r="J4823" s="1472" t="b">
        <v>1</v>
      </c>
      <c r="K4823" s="1468" t="s">
        <v>4936</v>
      </c>
      <c r="L4823" s="1471">
        <v>6.6909921784E10</v>
      </c>
      <c r="M4823" s="1463" t="s">
        <v>2426</v>
      </c>
      <c r="N4823" s="1463" t="s">
        <v>4954</v>
      </c>
      <c r="O4823" s="1463" t="s">
        <v>4954</v>
      </c>
      <c r="P4823" s="1463" t="s">
        <v>5316</v>
      </c>
    </row>
    <row r="4824">
      <c r="A4824" s="1464">
        <v>5160.0</v>
      </c>
      <c r="B4824" s="1463" t="s">
        <v>9037</v>
      </c>
      <c r="C4824" s="1463" t="s">
        <v>9037</v>
      </c>
      <c r="D4824" s="1469">
        <v>45614.0</v>
      </c>
      <c r="E4824" s="1470" t="s">
        <v>9038</v>
      </c>
      <c r="F4824" s="1471">
        <v>9.69044415E8</v>
      </c>
      <c r="G4824" s="1471">
        <v>9.69044415E8</v>
      </c>
      <c r="H4824" s="1472" t="b">
        <v>1</v>
      </c>
      <c r="I4824" s="1468" t="s">
        <v>76</v>
      </c>
      <c r="J4824" s="1472" t="b">
        <v>1</v>
      </c>
      <c r="K4824" s="1468" t="s">
        <v>1077</v>
      </c>
      <c r="L4824" s="1471">
        <v>6.6618258585E10</v>
      </c>
      <c r="M4824" s="1463" t="s">
        <v>2426</v>
      </c>
      <c r="N4824" s="1463" t="s">
        <v>4954</v>
      </c>
      <c r="O4824" s="1463" t="s">
        <v>4954</v>
      </c>
      <c r="P4824" s="1463" t="s">
        <v>2426</v>
      </c>
    </row>
    <row r="4825">
      <c r="A4825" s="1464">
        <v>5161.0</v>
      </c>
      <c r="B4825" s="1463" t="s">
        <v>9040</v>
      </c>
      <c r="C4825" s="1463" t="s">
        <v>9041</v>
      </c>
      <c r="D4825" s="1469">
        <v>45616.0</v>
      </c>
      <c r="E4825" s="1470" t="s">
        <v>9042</v>
      </c>
      <c r="F4825" s="1471">
        <v>8.12352038E8</v>
      </c>
      <c r="G4825" s="1471">
        <v>8.12352038E8</v>
      </c>
      <c r="H4825" s="1472" t="b">
        <v>1</v>
      </c>
      <c r="I4825" s="1468" t="s">
        <v>76</v>
      </c>
      <c r="J4825" s="1472" t="b">
        <v>1</v>
      </c>
      <c r="K4825" s="1468" t="s">
        <v>4929</v>
      </c>
      <c r="L4825" s="1475">
        <v>6.69232E15</v>
      </c>
      <c r="M4825" s="1463" t="s">
        <v>2426</v>
      </c>
      <c r="N4825" s="1463" t="s">
        <v>5479</v>
      </c>
      <c r="O4825" s="1463" t="s">
        <v>4945</v>
      </c>
      <c r="P4825" s="1463" t="s">
        <v>2426</v>
      </c>
    </row>
    <row r="4826">
      <c r="A4826" s="1464">
        <v>5162.0</v>
      </c>
      <c r="B4826" s="1463" t="s">
        <v>9044</v>
      </c>
      <c r="C4826" s="1463" t="s">
        <v>9044</v>
      </c>
      <c r="D4826" s="1469">
        <v>45610.0</v>
      </c>
      <c r="E4826" s="1470" t="s">
        <v>9045</v>
      </c>
      <c r="F4826" s="1471">
        <v>2.0159465E7</v>
      </c>
      <c r="G4826" s="1471">
        <v>2.0159465E7</v>
      </c>
      <c r="H4826" s="1472" t="b">
        <v>1</v>
      </c>
      <c r="I4826" s="1468" t="s">
        <v>76</v>
      </c>
      <c r="J4826" s="1472" t="b">
        <v>1</v>
      </c>
      <c r="K4826" s="1468" t="s">
        <v>1077</v>
      </c>
      <c r="L4826" s="1471">
        <v>6.6618258585E10</v>
      </c>
      <c r="M4826" s="1463" t="s">
        <v>2464</v>
      </c>
      <c r="N4826" s="1474"/>
      <c r="O4826" s="1463" t="s">
        <v>4945</v>
      </c>
      <c r="P4826" s="1463" t="s">
        <v>2464</v>
      </c>
    </row>
    <row r="4827">
      <c r="A4827" s="1464">
        <v>5163.0</v>
      </c>
      <c r="B4827" s="1463" t="s">
        <v>9046</v>
      </c>
      <c r="C4827" s="1463" t="s">
        <v>9046</v>
      </c>
      <c r="D4827" s="1469">
        <v>45610.0</v>
      </c>
      <c r="E4827" s="1470" t="s">
        <v>9047</v>
      </c>
      <c r="F4827" s="1471">
        <v>2.0159465E7</v>
      </c>
      <c r="G4827" s="1471">
        <v>2.0159465E7</v>
      </c>
      <c r="H4827" s="1472" t="b">
        <v>1</v>
      </c>
      <c r="I4827" s="1468" t="s">
        <v>76</v>
      </c>
      <c r="J4827" s="1472" t="b">
        <v>1</v>
      </c>
      <c r="K4827" s="1468" t="s">
        <v>1077</v>
      </c>
      <c r="L4827" s="1471">
        <v>6.6618258585E10</v>
      </c>
      <c r="M4827" s="1463" t="s">
        <v>2659</v>
      </c>
      <c r="N4827" s="1474"/>
      <c r="O4827" s="1463" t="s">
        <v>5165</v>
      </c>
      <c r="P4827" s="1463" t="s">
        <v>2659</v>
      </c>
    </row>
    <row r="4828">
      <c r="A4828" s="1464">
        <v>5164.0</v>
      </c>
      <c r="B4828" s="1463" t="s">
        <v>9048</v>
      </c>
      <c r="C4828" s="1463" t="s">
        <v>9049</v>
      </c>
      <c r="D4828" s="1469">
        <v>45616.0</v>
      </c>
      <c r="E4828" s="1470" t="s">
        <v>9050</v>
      </c>
      <c r="F4828" s="1471">
        <v>8.12352038E8</v>
      </c>
      <c r="G4828" s="1471">
        <v>8.12352038E8</v>
      </c>
      <c r="H4828" s="1472" t="b">
        <v>1</v>
      </c>
      <c r="I4828" s="1468" t="s">
        <v>76</v>
      </c>
      <c r="J4828" s="1472" t="b">
        <v>1</v>
      </c>
      <c r="K4828" s="1468" t="s">
        <v>4929</v>
      </c>
      <c r="L4828" s="1475">
        <v>6.69232E15</v>
      </c>
      <c r="M4828" s="1463" t="s">
        <v>2659</v>
      </c>
      <c r="N4828" s="1463" t="s">
        <v>5998</v>
      </c>
      <c r="O4828" s="1463" t="s">
        <v>5126</v>
      </c>
      <c r="P4828" s="1463" t="s">
        <v>2659</v>
      </c>
    </row>
    <row r="4829">
      <c r="A4829" s="1464">
        <v>5165.0</v>
      </c>
      <c r="B4829" s="1463" t="s">
        <v>3698</v>
      </c>
      <c r="C4829" s="1463" t="s">
        <v>3698</v>
      </c>
      <c r="D4829" s="1469">
        <v>45615.0</v>
      </c>
      <c r="E4829" s="1470" t="s">
        <v>9052</v>
      </c>
      <c r="F4829" s="1471">
        <v>9.84283597E8</v>
      </c>
      <c r="G4829" s="1471">
        <v>9.84283597E8</v>
      </c>
      <c r="H4829" s="1472" t="b">
        <v>1</v>
      </c>
      <c r="I4829" s="1468" t="s">
        <v>76</v>
      </c>
      <c r="J4829" s="1472" t="b">
        <v>1</v>
      </c>
      <c r="K4829" s="1468" t="s">
        <v>4936</v>
      </c>
      <c r="L4829" s="1471">
        <v>6.6909921784E10</v>
      </c>
      <c r="M4829" s="1463" t="s">
        <v>2659</v>
      </c>
      <c r="N4829" s="1463" t="s">
        <v>8152</v>
      </c>
      <c r="O4829" s="1463" t="s">
        <v>8152</v>
      </c>
      <c r="P4829" s="1463" t="s">
        <v>2659</v>
      </c>
    </row>
    <row r="4830">
      <c r="A4830" s="1464">
        <v>5166.0</v>
      </c>
      <c r="B4830" s="1463" t="s">
        <v>9055</v>
      </c>
      <c r="C4830" s="1463" t="s">
        <v>9056</v>
      </c>
      <c r="D4830" s="1469">
        <v>45611.0</v>
      </c>
      <c r="E4830" s="1470" t="s">
        <v>9057</v>
      </c>
      <c r="F4830" s="1471">
        <v>9.59016565E8</v>
      </c>
      <c r="G4830" s="1471">
        <v>9.59016565E8</v>
      </c>
      <c r="H4830" s="1472" t="b">
        <v>1</v>
      </c>
      <c r="I4830" s="1468" t="s">
        <v>76</v>
      </c>
      <c r="J4830" s="1472" t="b">
        <v>1</v>
      </c>
      <c r="K4830" s="1468" t="s">
        <v>1204</v>
      </c>
      <c r="L4830" s="1471">
        <v>6.6839565594E10</v>
      </c>
      <c r="M4830" s="1463" t="s">
        <v>2659</v>
      </c>
      <c r="N4830" s="1463" t="s">
        <v>7382</v>
      </c>
      <c r="O4830" s="1463" t="s">
        <v>5002</v>
      </c>
      <c r="P4830" s="1463" t="s">
        <v>2659</v>
      </c>
    </row>
    <row r="4831" hidden="1">
      <c r="A4831" s="1464">
        <v>5167.0</v>
      </c>
      <c r="B4831" s="1463" t="s">
        <v>21524</v>
      </c>
      <c r="C4831" s="1463" t="s">
        <v>21524</v>
      </c>
      <c r="D4831" s="1469">
        <v>45611.0</v>
      </c>
      <c r="E4831" s="1470" t="s">
        <v>21525</v>
      </c>
      <c r="F4831" s="1471">
        <v>6.586660144E9</v>
      </c>
      <c r="G4831" s="1471">
        <v>6.586660144E9</v>
      </c>
      <c r="H4831" s="1472" t="b">
        <v>0</v>
      </c>
      <c r="I4831" s="1468" t="s">
        <v>120</v>
      </c>
      <c r="J4831" s="1472" t="b">
        <v>1</v>
      </c>
      <c r="K4831" s="1468" t="s">
        <v>6480</v>
      </c>
      <c r="L4831" s="1471">
        <v>6.6647253923E10</v>
      </c>
      <c r="M4831" s="1463" t="s">
        <v>3211</v>
      </c>
      <c r="N4831" s="1474"/>
      <c r="O4831" s="1474"/>
      <c r="P4831" s="1463" t="s">
        <v>3211</v>
      </c>
    </row>
    <row r="4832">
      <c r="A4832" s="1464">
        <v>5168.0</v>
      </c>
      <c r="B4832" s="1463" t="s">
        <v>9058</v>
      </c>
      <c r="C4832" s="1463" t="s">
        <v>9059</v>
      </c>
      <c r="D4832" s="1469">
        <v>45613.0</v>
      </c>
      <c r="E4832" s="1470" t="s">
        <v>9060</v>
      </c>
      <c r="F4832" s="1471">
        <v>2.5506385E7</v>
      </c>
      <c r="G4832" s="1471">
        <v>2.5506385E7</v>
      </c>
      <c r="H4832" s="1472" t="b">
        <v>1</v>
      </c>
      <c r="I4832" s="1468" t="s">
        <v>76</v>
      </c>
      <c r="J4832" s="1472" t="b">
        <v>1</v>
      </c>
      <c r="K4832" s="1468" t="s">
        <v>8764</v>
      </c>
      <c r="L4832" s="1471">
        <v>6.6624294465E10</v>
      </c>
      <c r="M4832" s="1463" t="s">
        <v>2464</v>
      </c>
      <c r="N4832" s="1474"/>
      <c r="O4832" s="1463" t="s">
        <v>4954</v>
      </c>
      <c r="P4832" s="1463" t="s">
        <v>8159</v>
      </c>
    </row>
    <row r="4833">
      <c r="A4833" s="1464">
        <v>5169.0</v>
      </c>
      <c r="B4833" s="1463" t="s">
        <v>9061</v>
      </c>
      <c r="C4833" s="1463" t="s">
        <v>9062</v>
      </c>
      <c r="D4833" s="1469">
        <v>45615.0</v>
      </c>
      <c r="E4833" s="1470" t="s">
        <v>9063</v>
      </c>
      <c r="F4833" s="1471">
        <v>8.97162626E8</v>
      </c>
      <c r="G4833" s="1471">
        <v>8.97162626E8</v>
      </c>
      <c r="H4833" s="1472" t="b">
        <v>1</v>
      </c>
      <c r="I4833" s="1468" t="s">
        <v>76</v>
      </c>
      <c r="J4833" s="1472" t="b">
        <v>1</v>
      </c>
      <c r="K4833" s="1468" t="s">
        <v>4929</v>
      </c>
      <c r="L4833" s="1475">
        <v>6.69232E15</v>
      </c>
      <c r="M4833" s="1463" t="s">
        <v>2937</v>
      </c>
      <c r="N4833" s="1474"/>
      <c r="O4833" s="1463" t="s">
        <v>5650</v>
      </c>
      <c r="P4833" s="1463" t="s">
        <v>2937</v>
      </c>
    </row>
    <row r="4834" hidden="1">
      <c r="A4834" s="1464">
        <v>5170.0</v>
      </c>
      <c r="B4834" s="1463" t="s">
        <v>21526</v>
      </c>
      <c r="C4834" s="1463" t="s">
        <v>21527</v>
      </c>
      <c r="D4834" s="1469">
        <v>45615.0</v>
      </c>
      <c r="E4834" s="1470" t="s">
        <v>21528</v>
      </c>
      <c r="F4834" s="1471">
        <v>9.93282623E8</v>
      </c>
      <c r="G4834" s="1471">
        <v>9.93282623E8</v>
      </c>
      <c r="H4834" s="1472" t="b">
        <v>0</v>
      </c>
      <c r="I4834" s="1468" t="s">
        <v>76</v>
      </c>
      <c r="J4834" s="1472" t="b">
        <v>0</v>
      </c>
      <c r="K4834" s="1468" t="s">
        <v>5010</v>
      </c>
      <c r="L4834" s="1471">
        <v>6.6836145662E10</v>
      </c>
      <c r="M4834" s="1463" t="s">
        <v>2464</v>
      </c>
      <c r="N4834" s="1463" t="s">
        <v>4930</v>
      </c>
      <c r="O4834" s="1463" t="s">
        <v>4931</v>
      </c>
      <c r="P4834" s="1463" t="s">
        <v>2464</v>
      </c>
    </row>
    <row r="4835">
      <c r="A4835" s="1464">
        <v>5171.0</v>
      </c>
      <c r="B4835" s="1463" t="s">
        <v>9064</v>
      </c>
      <c r="C4835" s="1463" t="s">
        <v>9065</v>
      </c>
      <c r="D4835" s="1469">
        <v>45615.0</v>
      </c>
      <c r="E4835" s="1470" t="s">
        <v>9066</v>
      </c>
      <c r="F4835" s="1471">
        <v>6.52098433E8</v>
      </c>
      <c r="G4835" s="1471">
        <v>6.52098433E8</v>
      </c>
      <c r="H4835" s="1472" t="b">
        <v>1</v>
      </c>
      <c r="I4835" s="1468" t="s">
        <v>76</v>
      </c>
      <c r="J4835" s="1472" t="b">
        <v>1</v>
      </c>
      <c r="K4835" s="1468" t="s">
        <v>1204</v>
      </c>
      <c r="L4835" s="1471">
        <v>6.6839565594E10</v>
      </c>
      <c r="M4835" s="1463" t="s">
        <v>2464</v>
      </c>
      <c r="N4835" s="1474"/>
      <c r="O4835" s="1463" t="s">
        <v>4994</v>
      </c>
      <c r="P4835" s="1463" t="s">
        <v>5155</v>
      </c>
    </row>
    <row r="4836">
      <c r="A4836" s="1464">
        <v>5172.0</v>
      </c>
      <c r="B4836" s="1463" t="s">
        <v>9067</v>
      </c>
      <c r="C4836" s="1463" t="s">
        <v>9068</v>
      </c>
      <c r="D4836" s="1469">
        <v>45615.0</v>
      </c>
      <c r="E4836" s="1470" t="s">
        <v>9069</v>
      </c>
      <c r="F4836" s="1471">
        <v>8.5859194E8</v>
      </c>
      <c r="G4836" s="1471">
        <v>8.5859194E8</v>
      </c>
      <c r="H4836" s="1472" t="b">
        <v>1</v>
      </c>
      <c r="I4836" s="1468" t="s">
        <v>76</v>
      </c>
      <c r="J4836" s="1472" t="b">
        <v>1</v>
      </c>
      <c r="K4836" s="1468" t="s">
        <v>1204</v>
      </c>
      <c r="L4836" s="1471">
        <v>6.6839565594E10</v>
      </c>
      <c r="M4836" s="1463" t="s">
        <v>2659</v>
      </c>
      <c r="N4836" s="1474"/>
      <c r="O4836" s="1463" t="s">
        <v>3864</v>
      </c>
      <c r="P4836" s="1463" t="s">
        <v>6624</v>
      </c>
    </row>
    <row r="4837">
      <c r="A4837" s="1464">
        <v>5173.0</v>
      </c>
      <c r="B4837" s="1463" t="s">
        <v>9071</v>
      </c>
      <c r="C4837" s="1463" t="s">
        <v>9072</v>
      </c>
      <c r="D4837" s="1469">
        <v>45625.0</v>
      </c>
      <c r="E4837" s="1470" t="s">
        <v>9073</v>
      </c>
      <c r="F4837" s="1471">
        <v>6.2848946E8</v>
      </c>
      <c r="G4837" s="1471">
        <v>6.2848946E8</v>
      </c>
      <c r="H4837" s="1472" t="b">
        <v>1</v>
      </c>
      <c r="I4837" s="1468" t="s">
        <v>263</v>
      </c>
      <c r="J4837" s="1472" t="b">
        <v>1</v>
      </c>
      <c r="K4837" s="1468" t="s">
        <v>1204</v>
      </c>
      <c r="L4837" s="1471">
        <v>6.6839565594E10</v>
      </c>
      <c r="M4837" s="1463" t="s">
        <v>2659</v>
      </c>
      <c r="N4837" s="1474"/>
      <c r="O4837" s="1474"/>
      <c r="P4837" s="1463" t="s">
        <v>6624</v>
      </c>
    </row>
    <row r="4838" hidden="1">
      <c r="A4838" s="1464">
        <v>5174.0</v>
      </c>
      <c r="B4838" s="1463" t="s">
        <v>21529</v>
      </c>
      <c r="C4838" s="1463" t="s">
        <v>21530</v>
      </c>
      <c r="D4838" s="1469">
        <v>45627.0</v>
      </c>
      <c r="E4838" s="1470" t="s">
        <v>21531</v>
      </c>
      <c r="F4838" s="1471">
        <v>9.70855951E8</v>
      </c>
      <c r="G4838" s="1471">
        <v>9.70855951E8</v>
      </c>
      <c r="H4838" s="1472" t="b">
        <v>0</v>
      </c>
      <c r="I4838" s="1468" t="s">
        <v>76</v>
      </c>
      <c r="J4838" s="1472" t="b">
        <v>0</v>
      </c>
      <c r="K4838" s="1468" t="s">
        <v>1077</v>
      </c>
      <c r="L4838" s="1471">
        <v>6.6618258585E10</v>
      </c>
      <c r="M4838" s="1463" t="s">
        <v>2432</v>
      </c>
      <c r="N4838" s="1474"/>
      <c r="O4838" s="1463" t="s">
        <v>6149</v>
      </c>
      <c r="P4838" s="1463" t="s">
        <v>2432</v>
      </c>
    </row>
    <row r="4839" hidden="1">
      <c r="A4839" s="1464">
        <v>5175.0</v>
      </c>
      <c r="B4839" s="1463" t="s">
        <v>21532</v>
      </c>
      <c r="C4839" s="1463" t="s">
        <v>21533</v>
      </c>
      <c r="D4839" s="1469">
        <v>45627.0</v>
      </c>
      <c r="E4839" s="1470" t="s">
        <v>21534</v>
      </c>
      <c r="F4839" s="1471">
        <v>8.02045646E8</v>
      </c>
      <c r="G4839" s="1471">
        <v>8.02045646E8</v>
      </c>
      <c r="H4839" s="1472" t="b">
        <v>0</v>
      </c>
      <c r="I4839" s="1468" t="s">
        <v>76</v>
      </c>
      <c r="J4839" s="1472" t="b">
        <v>1</v>
      </c>
      <c r="K4839" s="1468" t="s">
        <v>1077</v>
      </c>
      <c r="L4839" s="1471">
        <v>6.6618258585E10</v>
      </c>
      <c r="M4839" s="1463" t="s">
        <v>2432</v>
      </c>
      <c r="N4839" s="1463" t="s">
        <v>9736</v>
      </c>
      <c r="O4839" s="1463" t="s">
        <v>76</v>
      </c>
      <c r="P4839" s="1463" t="s">
        <v>2432</v>
      </c>
    </row>
    <row r="4840" hidden="1">
      <c r="A4840" s="1464">
        <v>5176.0</v>
      </c>
      <c r="B4840" s="1463" t="s">
        <v>21535</v>
      </c>
      <c r="C4840" s="1463" t="s">
        <v>21536</v>
      </c>
      <c r="D4840" s="1469">
        <v>45627.0</v>
      </c>
      <c r="E4840" s="1470" t="s">
        <v>21537</v>
      </c>
      <c r="F4840" s="1471">
        <v>9.57271554E8</v>
      </c>
      <c r="G4840" s="1471">
        <v>9.57271554E8</v>
      </c>
      <c r="H4840" s="1472" t="b">
        <v>0</v>
      </c>
      <c r="I4840" s="1468" t="s">
        <v>76</v>
      </c>
      <c r="J4840" s="1472" t="b">
        <v>0</v>
      </c>
      <c r="K4840" s="1468" t="s">
        <v>1077</v>
      </c>
      <c r="L4840" s="1471">
        <v>6.6618258585E10</v>
      </c>
      <c r="M4840" s="1463" t="s">
        <v>2432</v>
      </c>
      <c r="N4840" s="1474"/>
      <c r="O4840" s="1463" t="s">
        <v>11446</v>
      </c>
      <c r="P4840" s="1463" t="s">
        <v>2432</v>
      </c>
    </row>
    <row r="4841">
      <c r="A4841" s="1464">
        <v>5177.0</v>
      </c>
      <c r="B4841" s="1463" t="s">
        <v>9075</v>
      </c>
      <c r="C4841" s="1463" t="s">
        <v>9075</v>
      </c>
      <c r="D4841" s="1469">
        <v>45621.0</v>
      </c>
      <c r="E4841" s="1470" t="s">
        <v>9076</v>
      </c>
      <c r="F4841" s="1471">
        <v>2.6613888E7</v>
      </c>
      <c r="G4841" s="1471">
        <v>2.6613888E7</v>
      </c>
      <c r="H4841" s="1472" t="b">
        <v>1</v>
      </c>
      <c r="I4841" s="1468" t="s">
        <v>76</v>
      </c>
      <c r="J4841" s="1472" t="b">
        <v>1</v>
      </c>
      <c r="K4841" s="1468" t="s">
        <v>4929</v>
      </c>
      <c r="L4841" s="1475">
        <v>6.69232E15</v>
      </c>
      <c r="M4841" s="1463" t="s">
        <v>2440</v>
      </c>
      <c r="N4841" s="1474"/>
      <c r="O4841" s="1463" t="s">
        <v>5037</v>
      </c>
      <c r="P4841" s="1463" t="s">
        <v>8175</v>
      </c>
    </row>
    <row r="4842" hidden="1">
      <c r="A4842" s="1464">
        <v>5178.0</v>
      </c>
      <c r="B4842" s="1463" t="s">
        <v>21538</v>
      </c>
      <c r="C4842" s="1463" t="s">
        <v>21539</v>
      </c>
      <c r="D4842" s="1469">
        <v>45627.0</v>
      </c>
      <c r="E4842" s="1470" t="s">
        <v>21540</v>
      </c>
      <c r="F4842" s="1471">
        <v>6.40958562E8</v>
      </c>
      <c r="G4842" s="1471">
        <v>6.40958562E8</v>
      </c>
      <c r="H4842" s="1472" t="b">
        <v>0</v>
      </c>
      <c r="I4842" s="1468" t="s">
        <v>76</v>
      </c>
      <c r="J4842" s="1472" t="b">
        <v>1</v>
      </c>
      <c r="K4842" s="1468" t="s">
        <v>1077</v>
      </c>
      <c r="L4842" s="1471">
        <v>6.6618258585E10</v>
      </c>
      <c r="M4842" s="1463" t="s">
        <v>2536</v>
      </c>
      <c r="N4842" s="1474"/>
      <c r="O4842" s="1463" t="s">
        <v>4945</v>
      </c>
      <c r="P4842" s="1463" t="s">
        <v>8178</v>
      </c>
    </row>
    <row r="4843" hidden="1">
      <c r="A4843" s="1464">
        <v>5179.0</v>
      </c>
      <c r="B4843" s="1463" t="s">
        <v>21541</v>
      </c>
      <c r="C4843" s="1463" t="s">
        <v>21542</v>
      </c>
      <c r="D4843" s="1469">
        <v>45618.0</v>
      </c>
      <c r="E4843" s="1470" t="s">
        <v>21543</v>
      </c>
      <c r="F4843" s="1471">
        <v>6.39249561E8</v>
      </c>
      <c r="G4843" s="1471">
        <v>6.39249561E8</v>
      </c>
      <c r="H4843" s="1472" t="b">
        <v>0</v>
      </c>
      <c r="I4843" s="1468" t="s">
        <v>76</v>
      </c>
      <c r="J4843" s="1472" t="b">
        <v>0</v>
      </c>
      <c r="K4843" s="1468" t="s">
        <v>1204</v>
      </c>
      <c r="L4843" s="1471">
        <v>6.6839565594E10</v>
      </c>
      <c r="M4843" s="1463" t="s">
        <v>2659</v>
      </c>
      <c r="N4843" s="1463" t="s">
        <v>5415</v>
      </c>
      <c r="O4843" s="1463" t="s">
        <v>3864</v>
      </c>
      <c r="P4843" s="1463" t="s">
        <v>2659</v>
      </c>
    </row>
    <row r="4844">
      <c r="A4844" s="1464">
        <v>5180.0</v>
      </c>
      <c r="B4844" s="1463" t="s">
        <v>9077</v>
      </c>
      <c r="C4844" s="1463" t="s">
        <v>9078</v>
      </c>
      <c r="D4844" s="1469">
        <v>45618.0</v>
      </c>
      <c r="E4844" s="1470" t="s">
        <v>9079</v>
      </c>
      <c r="F4844" s="1471">
        <v>6.39249561E8</v>
      </c>
      <c r="G4844" s="1471">
        <v>6.39249561E8</v>
      </c>
      <c r="H4844" s="1472" t="b">
        <v>1</v>
      </c>
      <c r="I4844" s="1468" t="s">
        <v>76</v>
      </c>
      <c r="J4844" s="1472" t="b">
        <v>1</v>
      </c>
      <c r="K4844" s="1468" t="s">
        <v>1204</v>
      </c>
      <c r="L4844" s="1471">
        <v>6.6839565594E10</v>
      </c>
      <c r="M4844" s="1463" t="s">
        <v>2437</v>
      </c>
      <c r="N4844" s="1463" t="s">
        <v>8180</v>
      </c>
      <c r="O4844" s="1474"/>
      <c r="P4844" s="1463" t="s">
        <v>2437</v>
      </c>
    </row>
    <row r="4845">
      <c r="A4845" s="1464">
        <v>5181.0</v>
      </c>
      <c r="B4845" s="1463" t="s">
        <v>9080</v>
      </c>
      <c r="C4845" s="1463" t="s">
        <v>9081</v>
      </c>
      <c r="D4845" s="1469">
        <v>45615.0</v>
      </c>
      <c r="E4845" s="1470" t="s">
        <v>9082</v>
      </c>
      <c r="F4845" s="1471">
        <v>8.68806576E8</v>
      </c>
      <c r="G4845" s="1471">
        <v>8.68806576E8</v>
      </c>
      <c r="H4845" s="1472" t="b">
        <v>1</v>
      </c>
      <c r="I4845" s="1468" t="s">
        <v>76</v>
      </c>
      <c r="J4845" s="1472" t="b">
        <v>1</v>
      </c>
      <c r="K4845" s="1468" t="s">
        <v>1077</v>
      </c>
      <c r="L4845" s="1471">
        <v>6.6618258585E10</v>
      </c>
      <c r="M4845" s="1463" t="s">
        <v>2937</v>
      </c>
      <c r="N4845" s="1463" t="s">
        <v>3864</v>
      </c>
      <c r="O4845" s="1463" t="s">
        <v>3864</v>
      </c>
      <c r="P4845" s="1463" t="s">
        <v>8184</v>
      </c>
    </row>
    <row r="4846">
      <c r="A4846" s="1464">
        <v>5182.0</v>
      </c>
      <c r="B4846" s="1463" t="s">
        <v>9083</v>
      </c>
      <c r="C4846" s="1463" t="s">
        <v>9084</v>
      </c>
      <c r="D4846" s="1469">
        <v>45615.0</v>
      </c>
      <c r="E4846" s="1470" t="s">
        <v>9085</v>
      </c>
      <c r="F4846" s="1471">
        <v>6.46232426E8</v>
      </c>
      <c r="G4846" s="1471">
        <v>6.46232426E8</v>
      </c>
      <c r="H4846" s="1472" t="b">
        <v>1</v>
      </c>
      <c r="I4846" s="1468" t="s">
        <v>76</v>
      </c>
      <c r="J4846" s="1472" t="b">
        <v>1</v>
      </c>
      <c r="K4846" s="1468" t="s">
        <v>4936</v>
      </c>
      <c r="L4846" s="1471">
        <v>6.6909921784E10</v>
      </c>
      <c r="M4846" s="1463" t="s">
        <v>2464</v>
      </c>
      <c r="N4846" s="1463" t="s">
        <v>4962</v>
      </c>
      <c r="O4846" s="1463" t="s">
        <v>4945</v>
      </c>
      <c r="P4846" s="1463" t="s">
        <v>2464</v>
      </c>
    </row>
    <row r="4847">
      <c r="A4847" s="1464">
        <v>5183.0</v>
      </c>
      <c r="B4847" s="1463" t="s">
        <v>9086</v>
      </c>
      <c r="C4847" s="1463" t="s">
        <v>9087</v>
      </c>
      <c r="D4847" s="1469">
        <v>45652.0</v>
      </c>
      <c r="E4847" s="1470" t="s">
        <v>9088</v>
      </c>
      <c r="F4847" s="1471">
        <v>2.20743E7</v>
      </c>
      <c r="G4847" s="1471">
        <v>2.20743E7</v>
      </c>
      <c r="H4847" s="1472" t="b">
        <v>1</v>
      </c>
      <c r="I4847" s="1468" t="s">
        <v>76</v>
      </c>
      <c r="J4847" s="1472" t="b">
        <v>1</v>
      </c>
      <c r="K4847" s="1468" t="s">
        <v>1077</v>
      </c>
      <c r="L4847" s="1471">
        <v>6.6618258585E10</v>
      </c>
      <c r="M4847" s="1463" t="s">
        <v>2426</v>
      </c>
      <c r="O4847" s="1463" t="s">
        <v>4938</v>
      </c>
      <c r="P4847" s="1463" t="s">
        <v>8188</v>
      </c>
    </row>
    <row r="4848" hidden="1">
      <c r="A4848" s="1464">
        <v>5184.0</v>
      </c>
      <c r="B4848" s="1463" t="s">
        <v>21544</v>
      </c>
      <c r="C4848" s="1463" t="s">
        <v>21545</v>
      </c>
      <c r="D4848" s="1469">
        <v>45616.0</v>
      </c>
      <c r="E4848" s="1470" t="s">
        <v>21546</v>
      </c>
      <c r="F4848" s="1471">
        <v>9.71216656E8</v>
      </c>
      <c r="G4848" s="1471">
        <v>9.71216656E8</v>
      </c>
      <c r="H4848" s="1472" t="b">
        <v>0</v>
      </c>
      <c r="I4848" s="1468" t="s">
        <v>76</v>
      </c>
      <c r="J4848" s="1472" t="b">
        <v>0</v>
      </c>
      <c r="K4848" s="1468" t="s">
        <v>1204</v>
      </c>
      <c r="L4848" s="1471">
        <v>6.6839565594E10</v>
      </c>
      <c r="M4848" s="1463" t="s">
        <v>2464</v>
      </c>
      <c r="N4848" s="1463" t="s">
        <v>5213</v>
      </c>
      <c r="O4848" s="1463" t="s">
        <v>5213</v>
      </c>
      <c r="P4848" s="1463" t="s">
        <v>2464</v>
      </c>
    </row>
    <row r="4849" hidden="1">
      <c r="A4849" s="1464">
        <v>5185.0</v>
      </c>
      <c r="B4849" s="1463" t="s">
        <v>21547</v>
      </c>
      <c r="C4849" s="1463" t="s">
        <v>21548</v>
      </c>
      <c r="D4849" s="1469">
        <v>45616.0</v>
      </c>
      <c r="E4849" s="1470" t="s">
        <v>21549</v>
      </c>
      <c r="F4849" s="1471">
        <v>9.71216656E8</v>
      </c>
      <c r="G4849" s="1471">
        <v>9.71216656E8</v>
      </c>
      <c r="H4849" s="1472" t="b">
        <v>0</v>
      </c>
      <c r="I4849" s="1468" t="s">
        <v>76</v>
      </c>
      <c r="J4849" s="1472" t="b">
        <v>0</v>
      </c>
      <c r="K4849" s="1468" t="s">
        <v>1204</v>
      </c>
      <c r="L4849" s="1471">
        <v>6.6839565594E10</v>
      </c>
      <c r="M4849" s="1463" t="s">
        <v>2464</v>
      </c>
      <c r="N4849" s="1463" t="s">
        <v>5072</v>
      </c>
      <c r="O4849" s="1463" t="s">
        <v>5052</v>
      </c>
      <c r="P4849" s="1463" t="s">
        <v>2464</v>
      </c>
    </row>
    <row r="4850" hidden="1">
      <c r="A4850" s="1464">
        <v>5186.0</v>
      </c>
      <c r="B4850" s="1463" t="s">
        <v>21550</v>
      </c>
      <c r="C4850" s="1463" t="s">
        <v>21551</v>
      </c>
      <c r="D4850" s="1469">
        <v>45615.0</v>
      </c>
      <c r="E4850" s="1470" t="s">
        <v>21552</v>
      </c>
      <c r="F4850" s="1471">
        <v>8.12342075E8</v>
      </c>
      <c r="G4850" s="1471">
        <v>8.12342075E8</v>
      </c>
      <c r="H4850" s="1472" t="b">
        <v>0</v>
      </c>
      <c r="I4850" s="1468" t="s">
        <v>76</v>
      </c>
      <c r="J4850" s="1472" t="b">
        <v>0</v>
      </c>
      <c r="K4850" s="1468" t="s">
        <v>4929</v>
      </c>
      <c r="L4850" s="1475">
        <v>6.69232E15</v>
      </c>
      <c r="M4850" s="1463" t="s">
        <v>2464</v>
      </c>
      <c r="N4850" s="1463" t="s">
        <v>6749</v>
      </c>
      <c r="O4850" s="1463" t="s">
        <v>6749</v>
      </c>
      <c r="P4850" s="1463" t="s">
        <v>2464</v>
      </c>
    </row>
    <row r="4851" hidden="1">
      <c r="A4851" s="1464">
        <v>5187.0</v>
      </c>
      <c r="B4851" s="1463" t="s">
        <v>21553</v>
      </c>
      <c r="C4851" s="1463" t="s">
        <v>21553</v>
      </c>
      <c r="D4851" s="1469">
        <v>45615.0</v>
      </c>
      <c r="E4851" s="1470" t="s">
        <v>21554</v>
      </c>
      <c r="F4851" s="1471">
        <v>9.17731766E8</v>
      </c>
      <c r="G4851" s="1471">
        <v>9.17731766E8</v>
      </c>
      <c r="H4851" s="1472" t="b">
        <v>0</v>
      </c>
      <c r="I4851" s="1468" t="s">
        <v>76</v>
      </c>
      <c r="J4851" s="1472" t="b">
        <v>1</v>
      </c>
      <c r="K4851" s="1468" t="s">
        <v>5036</v>
      </c>
      <c r="L4851" s="1471">
        <v>6.6839163158E10</v>
      </c>
      <c r="M4851" s="1463" t="s">
        <v>2426</v>
      </c>
      <c r="O4851" s="1474"/>
      <c r="P4851" s="1463" t="s">
        <v>2426</v>
      </c>
    </row>
    <row r="4852" hidden="1">
      <c r="A4852" s="1464">
        <v>5188.0</v>
      </c>
      <c r="B4852" s="1463" t="s">
        <v>21555</v>
      </c>
      <c r="C4852" s="1463" t="s">
        <v>21556</v>
      </c>
      <c r="D4852" s="1469">
        <v>45616.0</v>
      </c>
      <c r="E4852" s="1470" t="s">
        <v>21557</v>
      </c>
      <c r="F4852" s="1471">
        <v>6.59763787E8</v>
      </c>
      <c r="G4852" s="1471">
        <v>6.59763787E8</v>
      </c>
      <c r="H4852" s="1472" t="b">
        <v>0</v>
      </c>
      <c r="I4852" s="1468" t="s">
        <v>3864</v>
      </c>
      <c r="J4852" s="1472" t="b">
        <v>0</v>
      </c>
      <c r="K4852" s="1468" t="s">
        <v>1077</v>
      </c>
      <c r="L4852" s="1471">
        <v>6.6618258585E10</v>
      </c>
      <c r="M4852" s="1463" t="s">
        <v>2464</v>
      </c>
      <c r="N4852" s="1463" t="s">
        <v>3864</v>
      </c>
      <c r="O4852" s="1463" t="s">
        <v>3864</v>
      </c>
      <c r="P4852" s="1463" t="s">
        <v>5236</v>
      </c>
    </row>
    <row r="4853" hidden="1">
      <c r="A4853" s="1464">
        <v>5189.0</v>
      </c>
      <c r="B4853" s="1463" t="s">
        <v>21558</v>
      </c>
      <c r="C4853" s="1463" t="s">
        <v>21559</v>
      </c>
      <c r="D4853" s="1469">
        <v>45616.0</v>
      </c>
      <c r="E4853" s="1470" t="s">
        <v>21560</v>
      </c>
      <c r="F4853" s="1471">
        <v>2.0605258E7</v>
      </c>
      <c r="G4853" s="1471">
        <v>2.0605258E7</v>
      </c>
      <c r="H4853" s="1472" t="b">
        <v>0</v>
      </c>
      <c r="I4853" s="1468" t="s">
        <v>76</v>
      </c>
      <c r="J4853" s="1472" t="b">
        <v>1</v>
      </c>
      <c r="K4853" s="1468" t="s">
        <v>1204</v>
      </c>
      <c r="L4853" s="1471">
        <v>6.6839565594E10</v>
      </c>
      <c r="M4853" s="1463" t="s">
        <v>2432</v>
      </c>
      <c r="N4853" s="1463" t="s">
        <v>7725</v>
      </c>
      <c r="O4853" s="1463" t="s">
        <v>7725</v>
      </c>
      <c r="P4853" s="1463" t="s">
        <v>6721</v>
      </c>
    </row>
    <row r="4854" hidden="1">
      <c r="A4854" s="1464">
        <v>5190.0</v>
      </c>
      <c r="B4854" s="1463" t="s">
        <v>21561</v>
      </c>
      <c r="C4854" s="1463" t="s">
        <v>21562</v>
      </c>
      <c r="D4854" s="1469">
        <v>45618.0</v>
      </c>
      <c r="E4854" s="1470" t="s">
        <v>21563</v>
      </c>
      <c r="F4854" s="1471">
        <v>9.97969657E8</v>
      </c>
      <c r="G4854" s="1471">
        <v>9.97969657E8</v>
      </c>
      <c r="H4854" s="1472" t="b">
        <v>0</v>
      </c>
      <c r="I4854" s="1468" t="s">
        <v>76</v>
      </c>
      <c r="J4854" s="1472" t="b">
        <v>0</v>
      </c>
      <c r="K4854" s="1468" t="s">
        <v>8896</v>
      </c>
      <c r="L4854" s="1471">
        <v>6.6812691605E10</v>
      </c>
      <c r="M4854" s="1463" t="s">
        <v>2464</v>
      </c>
      <c r="N4854" s="1463" t="s">
        <v>4937</v>
      </c>
      <c r="O4854" s="1463" t="s">
        <v>21564</v>
      </c>
      <c r="P4854" s="1463" t="s">
        <v>21565</v>
      </c>
    </row>
    <row r="4855">
      <c r="A4855" s="1464">
        <v>5191.0</v>
      </c>
      <c r="B4855" s="1463" t="s">
        <v>9090</v>
      </c>
      <c r="C4855" s="1463" t="s">
        <v>9091</v>
      </c>
      <c r="D4855" s="1469">
        <v>45616.0</v>
      </c>
      <c r="E4855" s="1470" t="s">
        <v>9092</v>
      </c>
      <c r="F4855" s="1471">
        <v>6.49262422E8</v>
      </c>
      <c r="G4855" s="1471">
        <v>6.49262422E8</v>
      </c>
      <c r="H4855" s="1472" t="b">
        <v>1</v>
      </c>
      <c r="I4855" s="1468" t="s">
        <v>76</v>
      </c>
      <c r="J4855" s="1472" t="b">
        <v>1</v>
      </c>
      <c r="K4855" s="1468" t="s">
        <v>4936</v>
      </c>
      <c r="L4855" s="1471">
        <v>6.6909921784E10</v>
      </c>
      <c r="M4855" s="1463" t="s">
        <v>2432</v>
      </c>
      <c r="N4855" s="1463" t="s">
        <v>7725</v>
      </c>
      <c r="O4855" s="1463" t="s">
        <v>7725</v>
      </c>
      <c r="P4855" s="1463" t="s">
        <v>7003</v>
      </c>
    </row>
    <row r="4856">
      <c r="A4856" s="1464">
        <v>5192.0</v>
      </c>
      <c r="B4856" s="1463" t="s">
        <v>9093</v>
      </c>
      <c r="C4856" s="1463" t="s">
        <v>9094</v>
      </c>
      <c r="D4856" s="1469">
        <v>45618.0</v>
      </c>
      <c r="E4856" s="1470" t="s">
        <v>9095</v>
      </c>
      <c r="F4856" s="1471">
        <v>8.28998924E8</v>
      </c>
      <c r="G4856" s="1471">
        <v>8.28998924E8</v>
      </c>
      <c r="H4856" s="1472" t="b">
        <v>1</v>
      </c>
      <c r="I4856" s="1468" t="s">
        <v>76</v>
      </c>
      <c r="J4856" s="1472" t="b">
        <v>1</v>
      </c>
      <c r="K4856" s="1468" t="s">
        <v>4929</v>
      </c>
      <c r="L4856" s="1475">
        <v>6.69232E15</v>
      </c>
      <c r="M4856" s="1463" t="s">
        <v>2464</v>
      </c>
      <c r="N4856" s="1474"/>
      <c r="O4856" s="1463" t="s">
        <v>5633</v>
      </c>
      <c r="P4856" s="1463" t="s">
        <v>8194</v>
      </c>
    </row>
    <row r="4857" hidden="1">
      <c r="A4857" s="1464">
        <v>5193.0</v>
      </c>
      <c r="B4857" s="1463" t="s">
        <v>21566</v>
      </c>
      <c r="C4857" s="1463" t="s">
        <v>21566</v>
      </c>
      <c r="D4857" s="1469">
        <v>45624.0</v>
      </c>
      <c r="E4857" s="1470" t="s">
        <v>21567</v>
      </c>
      <c r="F4857" s="1471">
        <v>8.40851424E8</v>
      </c>
      <c r="G4857" s="1471">
        <v>8.40851424E8</v>
      </c>
      <c r="H4857" s="1472" t="b">
        <v>0</v>
      </c>
      <c r="I4857" s="1468" t="s">
        <v>76</v>
      </c>
      <c r="J4857" s="1472" t="b">
        <v>1</v>
      </c>
      <c r="K4857" s="1468" t="s">
        <v>1204</v>
      </c>
      <c r="L4857" s="1471">
        <v>6.6839565594E10</v>
      </c>
      <c r="M4857" s="1463" t="s">
        <v>2426</v>
      </c>
      <c r="N4857" s="1463" t="s">
        <v>7123</v>
      </c>
      <c r="O4857" s="1463" t="s">
        <v>7123</v>
      </c>
      <c r="P4857" s="1463" t="s">
        <v>2426</v>
      </c>
    </row>
    <row r="4858">
      <c r="A4858" s="1464">
        <v>5194.0</v>
      </c>
      <c r="B4858" s="1463" t="s">
        <v>9096</v>
      </c>
      <c r="C4858" s="1463" t="s">
        <v>9097</v>
      </c>
      <c r="D4858" s="1469">
        <v>45618.0</v>
      </c>
      <c r="E4858" s="1470" t="s">
        <v>9098</v>
      </c>
      <c r="F4858" s="1471">
        <v>9.93933859E8</v>
      </c>
      <c r="G4858" s="1471">
        <v>9.93933859E8</v>
      </c>
      <c r="H4858" s="1472" t="b">
        <v>1</v>
      </c>
      <c r="I4858" s="1468" t="s">
        <v>3864</v>
      </c>
      <c r="J4858" s="1472" t="b">
        <v>1</v>
      </c>
      <c r="K4858" s="1468" t="s">
        <v>1077</v>
      </c>
      <c r="L4858" s="1471">
        <v>6.6618258585E10</v>
      </c>
      <c r="M4858" s="1463" t="s">
        <v>2437</v>
      </c>
      <c r="N4858" s="1474"/>
      <c r="O4858" s="1463" t="s">
        <v>4931</v>
      </c>
      <c r="P4858" s="1463" t="s">
        <v>8200</v>
      </c>
    </row>
    <row r="4859">
      <c r="A4859" s="1464">
        <v>5195.0</v>
      </c>
      <c r="B4859" s="1463" t="s">
        <v>9099</v>
      </c>
      <c r="C4859" s="1463" t="s">
        <v>9100</v>
      </c>
      <c r="D4859" s="1469">
        <v>45618.0</v>
      </c>
      <c r="E4859" s="1470" t="s">
        <v>9101</v>
      </c>
      <c r="F4859" s="1471">
        <v>6.2373377E8</v>
      </c>
      <c r="G4859" s="1471">
        <v>6.2373377E8</v>
      </c>
      <c r="H4859" s="1472" t="b">
        <v>1</v>
      </c>
      <c r="I4859" s="1468" t="s">
        <v>76</v>
      </c>
      <c r="J4859" s="1472" t="b">
        <v>1</v>
      </c>
      <c r="K4859" s="1468" t="s">
        <v>1077</v>
      </c>
      <c r="L4859" s="1471">
        <v>6.6618258585E10</v>
      </c>
      <c r="M4859" s="1463" t="s">
        <v>2426</v>
      </c>
      <c r="N4859" s="1463" t="s">
        <v>6056</v>
      </c>
      <c r="O4859" s="1463" t="s">
        <v>5933</v>
      </c>
      <c r="P4859" s="1463" t="s">
        <v>5316</v>
      </c>
    </row>
    <row r="4860">
      <c r="A4860" s="1464">
        <v>5196.0</v>
      </c>
      <c r="B4860" s="1463" t="s">
        <v>2693</v>
      </c>
      <c r="C4860" s="1463" t="s">
        <v>9103</v>
      </c>
      <c r="D4860" s="1469">
        <v>45625.0</v>
      </c>
      <c r="E4860" s="1470" t="s">
        <v>9104</v>
      </c>
      <c r="F4860" s="1471">
        <v>2.0569999E7</v>
      </c>
      <c r="G4860" s="1471">
        <v>2.0569999E7</v>
      </c>
      <c r="H4860" s="1472" t="b">
        <v>1</v>
      </c>
      <c r="I4860" s="1468" t="s">
        <v>76</v>
      </c>
      <c r="J4860" s="1472" t="b">
        <v>1</v>
      </c>
      <c r="K4860" s="1468" t="s">
        <v>4936</v>
      </c>
      <c r="L4860" s="1471">
        <v>6.6909921784E10</v>
      </c>
      <c r="M4860" s="1463" t="s">
        <v>2464</v>
      </c>
      <c r="N4860" s="1463" t="s">
        <v>5011</v>
      </c>
      <c r="O4860" s="1463" t="s">
        <v>5398</v>
      </c>
      <c r="P4860" s="1463" t="s">
        <v>2464</v>
      </c>
    </row>
    <row r="4861">
      <c r="A4861" s="1464">
        <v>5197.0</v>
      </c>
      <c r="B4861" s="1463" t="s">
        <v>9105</v>
      </c>
      <c r="C4861" s="1463" t="s">
        <v>9106</v>
      </c>
      <c r="D4861" s="1469">
        <v>45617.0</v>
      </c>
      <c r="E4861" s="1470" t="s">
        <v>9107</v>
      </c>
      <c r="F4861" s="1471">
        <v>8.16191924E8</v>
      </c>
      <c r="G4861" s="1471">
        <v>8.16191924E8</v>
      </c>
      <c r="H4861" s="1472" t="b">
        <v>1</v>
      </c>
      <c r="I4861" s="1468" t="s">
        <v>76</v>
      </c>
      <c r="J4861" s="1472" t="b">
        <v>1</v>
      </c>
      <c r="K4861" s="1468" t="s">
        <v>4929</v>
      </c>
      <c r="L4861" s="1475">
        <v>6.69232E15</v>
      </c>
      <c r="M4861" s="1463" t="s">
        <v>2659</v>
      </c>
      <c r="N4861" s="1463" t="s">
        <v>4930</v>
      </c>
      <c r="O4861" s="1463" t="s">
        <v>4938</v>
      </c>
      <c r="P4861" s="1463" t="s">
        <v>2659</v>
      </c>
    </row>
    <row r="4862">
      <c r="A4862" s="1464">
        <v>5198.0</v>
      </c>
      <c r="B4862" s="1463" t="s">
        <v>9108</v>
      </c>
      <c r="C4862" s="1463" t="s">
        <v>9109</v>
      </c>
      <c r="D4862" s="1469">
        <v>45628.0</v>
      </c>
      <c r="E4862" s="1470" t="s">
        <v>9110</v>
      </c>
      <c r="F4862" s="1471">
        <v>2.5506337E7</v>
      </c>
      <c r="G4862" s="1471">
        <v>2.5506337E7</v>
      </c>
      <c r="H4862" s="1472" t="b">
        <v>1</v>
      </c>
      <c r="I4862" s="1468" t="s">
        <v>76</v>
      </c>
      <c r="J4862" s="1472" t="b">
        <v>1</v>
      </c>
      <c r="K4862" s="1468" t="s">
        <v>1077</v>
      </c>
      <c r="L4862" s="1471">
        <v>6.6618258585E10</v>
      </c>
      <c r="M4862" s="1463" t="s">
        <v>2464</v>
      </c>
      <c r="N4862" s="1463" t="s">
        <v>6056</v>
      </c>
      <c r="O4862" s="1463" t="s">
        <v>5933</v>
      </c>
      <c r="P4862" s="1463" t="s">
        <v>2464</v>
      </c>
    </row>
    <row r="4863">
      <c r="A4863" s="1464">
        <v>5199.0</v>
      </c>
      <c r="B4863" s="1463" t="s">
        <v>9112</v>
      </c>
      <c r="C4863" s="1463" t="s">
        <v>9113</v>
      </c>
      <c r="D4863" s="1469">
        <v>45628.0</v>
      </c>
      <c r="E4863" s="1470" t="s">
        <v>9114</v>
      </c>
      <c r="F4863" s="1471">
        <v>2.0023557E7</v>
      </c>
      <c r="G4863" s="1471">
        <v>2.0023557E7</v>
      </c>
      <c r="H4863" s="1472" t="b">
        <v>1</v>
      </c>
      <c r="I4863" s="1468" t="s">
        <v>76</v>
      </c>
      <c r="J4863" s="1472" t="b">
        <v>1</v>
      </c>
      <c r="K4863" s="1468" t="s">
        <v>1077</v>
      </c>
      <c r="L4863" s="1471">
        <v>6.6618258585E10</v>
      </c>
      <c r="M4863" s="1463" t="s">
        <v>2476</v>
      </c>
      <c r="N4863" s="1463" t="s">
        <v>5307</v>
      </c>
      <c r="O4863" s="1463" t="s">
        <v>5307</v>
      </c>
      <c r="P4863" s="1463" t="s">
        <v>8214</v>
      </c>
    </row>
    <row r="4864">
      <c r="A4864" s="1464">
        <v>5200.0</v>
      </c>
      <c r="B4864" s="1463" t="s">
        <v>9116</v>
      </c>
      <c r="C4864" s="1463" t="s">
        <v>9117</v>
      </c>
      <c r="D4864" s="1469">
        <v>45624.0</v>
      </c>
      <c r="E4864" s="1470" t="s">
        <v>9118</v>
      </c>
      <c r="F4864" s="1471">
        <v>8.90117077E8</v>
      </c>
      <c r="G4864" s="1471">
        <v>8.90117077E8</v>
      </c>
      <c r="H4864" s="1472" t="b">
        <v>1</v>
      </c>
      <c r="I4864" s="1468" t="s">
        <v>76</v>
      </c>
      <c r="J4864" s="1472" t="b">
        <v>1</v>
      </c>
      <c r="K4864" s="1468" t="s">
        <v>1077</v>
      </c>
      <c r="L4864" s="1471">
        <v>6.6618258585E10</v>
      </c>
      <c r="M4864" s="1463" t="s">
        <v>2432</v>
      </c>
      <c r="N4864" s="1463" t="s">
        <v>4937</v>
      </c>
      <c r="O4864" s="1463" t="s">
        <v>4931</v>
      </c>
      <c r="P4864" s="1463" t="s">
        <v>21568</v>
      </c>
    </row>
    <row r="4865" hidden="1">
      <c r="A4865" s="1464">
        <v>5201.0</v>
      </c>
      <c r="B4865" s="1463" t="s">
        <v>9119</v>
      </c>
      <c r="C4865" s="1463" t="s">
        <v>9119</v>
      </c>
      <c r="D4865" s="1469">
        <v>45628.0</v>
      </c>
      <c r="E4865" s="1470" t="s">
        <v>9120</v>
      </c>
      <c r="F4865" s="1471">
        <v>9.8886258E7</v>
      </c>
      <c r="G4865" s="1471">
        <v>9.8886258E7</v>
      </c>
      <c r="H4865" s="1472" t="b">
        <v>0</v>
      </c>
      <c r="I4865" s="1468" t="s">
        <v>120</v>
      </c>
      <c r="J4865" s="1472" t="b">
        <v>0</v>
      </c>
      <c r="K4865" s="1468" t="s">
        <v>6480</v>
      </c>
      <c r="L4865" s="1471">
        <v>6.6647253923E10</v>
      </c>
      <c r="M4865" s="1463" t="s">
        <v>2659</v>
      </c>
      <c r="N4865" s="1474"/>
      <c r="O4865" s="1463" t="s">
        <v>4954</v>
      </c>
      <c r="P4865" s="1463" t="s">
        <v>2659</v>
      </c>
    </row>
    <row r="4866">
      <c r="A4866" s="1464">
        <v>5202.0</v>
      </c>
      <c r="B4866" s="1463" t="s">
        <v>9121</v>
      </c>
      <c r="C4866" s="1463" t="s">
        <v>9122</v>
      </c>
      <c r="D4866" s="1469">
        <v>45623.0</v>
      </c>
      <c r="E4866" s="1470" t="s">
        <v>9123</v>
      </c>
      <c r="F4866" s="1471">
        <v>9.36086623E8</v>
      </c>
      <c r="G4866" s="1471">
        <v>9.36086623E8</v>
      </c>
      <c r="H4866" s="1472" t="b">
        <v>1</v>
      </c>
      <c r="I4866" s="1468" t="s">
        <v>76</v>
      </c>
      <c r="J4866" s="1472" t="b">
        <v>1</v>
      </c>
      <c r="K4866" s="1468" t="s">
        <v>4929</v>
      </c>
      <c r="L4866" s="1475">
        <v>6.69232E15</v>
      </c>
      <c r="M4866" s="1463" t="s">
        <v>4317</v>
      </c>
      <c r="N4866" s="1463" t="s">
        <v>8221</v>
      </c>
      <c r="O4866" s="1463" t="s">
        <v>4998</v>
      </c>
      <c r="P4866" s="1463" t="s">
        <v>6387</v>
      </c>
    </row>
    <row r="4867">
      <c r="A4867" s="1464">
        <v>5203.0</v>
      </c>
      <c r="B4867" s="1463" t="s">
        <v>9124</v>
      </c>
      <c r="C4867" s="1463" t="s">
        <v>9125</v>
      </c>
      <c r="D4867" s="1469">
        <v>45622.0</v>
      </c>
      <c r="E4867" s="1470" t="s">
        <v>9126</v>
      </c>
      <c r="F4867" s="1471">
        <v>6.45765902E8</v>
      </c>
      <c r="G4867" s="1471">
        <v>6.45765902E8</v>
      </c>
      <c r="H4867" s="1472" t="b">
        <v>1</v>
      </c>
      <c r="I4867" s="1468" t="s">
        <v>76</v>
      </c>
      <c r="J4867" s="1472" t="b">
        <v>1</v>
      </c>
      <c r="K4867" s="1468" t="s">
        <v>4936</v>
      </c>
      <c r="L4867" s="1471">
        <v>6.6909921784E10</v>
      </c>
      <c r="M4867" s="1463" t="s">
        <v>2464</v>
      </c>
      <c r="N4867" s="1463" t="s">
        <v>5633</v>
      </c>
      <c r="O4867" s="1463" t="s">
        <v>5633</v>
      </c>
      <c r="P4867" s="1463" t="s">
        <v>5094</v>
      </c>
    </row>
    <row r="4868">
      <c r="A4868" s="1464">
        <v>5204.0</v>
      </c>
      <c r="B4868" s="1463" t="s">
        <v>9127</v>
      </c>
      <c r="C4868" s="1463" t="s">
        <v>9128</v>
      </c>
      <c r="D4868" s="1469">
        <v>45624.0</v>
      </c>
      <c r="E4868" s="1470" t="s">
        <v>9129</v>
      </c>
      <c r="F4868" s="1471">
        <v>8.91031199E8</v>
      </c>
      <c r="G4868" s="1471">
        <v>8.91031199E8</v>
      </c>
      <c r="H4868" s="1472" t="b">
        <v>1</v>
      </c>
      <c r="I4868" s="1468" t="s">
        <v>76</v>
      </c>
      <c r="J4868" s="1472" t="b">
        <v>1</v>
      </c>
      <c r="K4868" s="1468" t="s">
        <v>4929</v>
      </c>
      <c r="L4868" s="1475">
        <v>6.69232E15</v>
      </c>
      <c r="M4868" s="1463" t="s">
        <v>2715</v>
      </c>
      <c r="N4868" s="1463" t="s">
        <v>5838</v>
      </c>
      <c r="O4868" s="1463" t="s">
        <v>4938</v>
      </c>
      <c r="P4868" s="1463" t="s">
        <v>5839</v>
      </c>
    </row>
    <row r="4869">
      <c r="A4869" s="1464">
        <v>5205.0</v>
      </c>
      <c r="B4869" s="1463" t="s">
        <v>9130</v>
      </c>
      <c r="C4869" s="1463" t="s">
        <v>9131</v>
      </c>
      <c r="D4869" s="1469">
        <v>45653.0</v>
      </c>
      <c r="E4869" s="1470" t="s">
        <v>9132</v>
      </c>
      <c r="F4869" s="1471">
        <v>9.5253531E8</v>
      </c>
      <c r="G4869" s="1471">
        <v>9.5253531E8</v>
      </c>
      <c r="H4869" s="1472" t="b">
        <v>1</v>
      </c>
      <c r="I4869" s="1468" t="s">
        <v>76</v>
      </c>
      <c r="J4869" s="1472" t="b">
        <v>1</v>
      </c>
      <c r="K4869" s="1468" t="s">
        <v>8887</v>
      </c>
      <c r="L4869" s="1471">
        <v>6.6646639396E10</v>
      </c>
      <c r="M4869" s="1463" t="s">
        <v>5391</v>
      </c>
      <c r="O4869" s="1463" t="s">
        <v>8230</v>
      </c>
      <c r="P4869" s="1463" t="s">
        <v>5392</v>
      </c>
    </row>
    <row r="4870">
      <c r="A4870" s="1464">
        <v>5206.0</v>
      </c>
      <c r="B4870" s="1463" t="s">
        <v>9133</v>
      </c>
      <c r="C4870" s="1463" t="s">
        <v>9133</v>
      </c>
      <c r="D4870" s="1469">
        <v>45625.0</v>
      </c>
      <c r="E4870" s="1470" t="s">
        <v>9134</v>
      </c>
      <c r="F4870" s="1471">
        <v>6.562842637E9</v>
      </c>
      <c r="G4870" s="1471">
        <v>6.562842637E9</v>
      </c>
      <c r="H4870" s="1472" t="b">
        <v>1</v>
      </c>
      <c r="I4870" s="1468" t="s">
        <v>120</v>
      </c>
      <c r="J4870" s="1472" t="b">
        <v>1</v>
      </c>
      <c r="K4870" s="1468" t="s">
        <v>6480</v>
      </c>
      <c r="L4870" s="1471">
        <v>6.6647253923E10</v>
      </c>
      <c r="M4870" s="1463" t="s">
        <v>2432</v>
      </c>
      <c r="N4870" s="1463" t="s">
        <v>5019</v>
      </c>
      <c r="O4870" s="1463" t="s">
        <v>8234</v>
      </c>
      <c r="P4870" s="1463" t="s">
        <v>8235</v>
      </c>
    </row>
    <row r="4871">
      <c r="A4871" s="1464">
        <v>5207.0</v>
      </c>
      <c r="B4871" s="1463" t="s">
        <v>9135</v>
      </c>
      <c r="C4871" s="1463" t="s">
        <v>9136</v>
      </c>
      <c r="D4871" s="1469">
        <v>45621.0</v>
      </c>
      <c r="E4871" s="1470" t="s">
        <v>9137</v>
      </c>
      <c r="F4871" s="1471">
        <v>8.22756996E8</v>
      </c>
      <c r="G4871" s="1471">
        <v>8.22756996E8</v>
      </c>
      <c r="H4871" s="1472" t="b">
        <v>1</v>
      </c>
      <c r="I4871" s="1468" t="s">
        <v>76</v>
      </c>
      <c r="J4871" s="1472" t="b">
        <v>1</v>
      </c>
      <c r="K4871" s="1468" t="s">
        <v>1077</v>
      </c>
      <c r="L4871" s="1471">
        <v>6.6618258585E10</v>
      </c>
      <c r="M4871" s="1463" t="s">
        <v>2432</v>
      </c>
      <c r="N4871" s="1463" t="s">
        <v>4998</v>
      </c>
      <c r="O4871" s="1463" t="s">
        <v>4998</v>
      </c>
      <c r="P4871" s="1463" t="s">
        <v>8235</v>
      </c>
    </row>
    <row r="4872">
      <c r="A4872" s="1464">
        <v>5208.0</v>
      </c>
      <c r="B4872" s="1463" t="s">
        <v>523</v>
      </c>
      <c r="C4872" s="1463" t="s">
        <v>9138</v>
      </c>
      <c r="D4872" s="1469">
        <v>45622.0</v>
      </c>
      <c r="E4872" s="1470" t="s">
        <v>9139</v>
      </c>
      <c r="F4872" s="1471">
        <v>6.57276888E8</v>
      </c>
      <c r="G4872" s="1471">
        <v>6.57276888E8</v>
      </c>
      <c r="H4872" s="1472" t="b">
        <v>1</v>
      </c>
      <c r="I4872" s="1468" t="s">
        <v>76</v>
      </c>
      <c r="J4872" s="1472" t="b">
        <v>1</v>
      </c>
      <c r="K4872" s="1468" t="s">
        <v>1204</v>
      </c>
      <c r="L4872" s="1471">
        <v>6.6839565594E10</v>
      </c>
      <c r="M4872" s="1463" t="s">
        <v>2464</v>
      </c>
      <c r="N4872" s="1463" t="s">
        <v>4931</v>
      </c>
      <c r="O4872" s="1463" t="s">
        <v>4931</v>
      </c>
      <c r="P4872" s="1463" t="s">
        <v>2464</v>
      </c>
    </row>
    <row r="4873" hidden="1">
      <c r="A4873" s="1464">
        <v>5209.0</v>
      </c>
      <c r="B4873" s="1463" t="s">
        <v>4024</v>
      </c>
      <c r="C4873" s="1463" t="s">
        <v>4024</v>
      </c>
      <c r="D4873" s="1469">
        <v>45625.0</v>
      </c>
      <c r="E4873" s="1470" t="s">
        <v>21569</v>
      </c>
      <c r="F4873" s="1471">
        <v>9.37139E7</v>
      </c>
      <c r="G4873" s="1471">
        <v>9.37139E7</v>
      </c>
      <c r="H4873" s="1472" t="b">
        <v>0</v>
      </c>
      <c r="I4873" s="1468" t="s">
        <v>120</v>
      </c>
      <c r="J4873" s="1472" t="b">
        <v>0</v>
      </c>
      <c r="K4873" s="1468" t="s">
        <v>6480</v>
      </c>
      <c r="L4873" s="1471">
        <v>6.6647253923E10</v>
      </c>
      <c r="M4873" s="1463" t="s">
        <v>2715</v>
      </c>
      <c r="N4873" s="1474"/>
      <c r="O4873" s="1463" t="s">
        <v>21570</v>
      </c>
      <c r="P4873" s="1463" t="s">
        <v>21571</v>
      </c>
    </row>
    <row r="4874">
      <c r="A4874" s="1464">
        <v>5210.0</v>
      </c>
      <c r="B4874" s="1463" t="s">
        <v>9141</v>
      </c>
      <c r="C4874" s="1463" t="s">
        <v>9141</v>
      </c>
      <c r="D4874" s="1469">
        <v>45624.0</v>
      </c>
      <c r="E4874" s="1470" t="s">
        <v>9142</v>
      </c>
      <c r="F4874" s="1471">
        <v>6.11989965E8</v>
      </c>
      <c r="G4874" s="1471">
        <v>6.11989965E8</v>
      </c>
      <c r="H4874" s="1472" t="b">
        <v>1</v>
      </c>
      <c r="I4874" s="1468" t="s">
        <v>76</v>
      </c>
      <c r="J4874" s="1472" t="b">
        <v>1</v>
      </c>
      <c r="K4874" s="1468" t="s">
        <v>4936</v>
      </c>
      <c r="L4874" s="1471">
        <v>6.6909921784E10</v>
      </c>
      <c r="M4874" s="1463" t="s">
        <v>2464</v>
      </c>
      <c r="N4874" s="1463" t="s">
        <v>7123</v>
      </c>
      <c r="O4874" s="1463" t="s">
        <v>7123</v>
      </c>
      <c r="P4874" s="1463" t="s">
        <v>5094</v>
      </c>
    </row>
    <row r="4875">
      <c r="A4875" s="1464">
        <v>5211.0</v>
      </c>
      <c r="B4875" s="1463" t="s">
        <v>1509</v>
      </c>
      <c r="C4875" s="1463" t="s">
        <v>1509</v>
      </c>
      <c r="D4875" s="1469">
        <v>45628.0</v>
      </c>
      <c r="E4875" s="1470" t="s">
        <v>9143</v>
      </c>
      <c r="F4875" s="1471">
        <v>8.3753888E7</v>
      </c>
      <c r="G4875" s="1471">
        <v>8.3753888E7</v>
      </c>
      <c r="H4875" s="1472" t="b">
        <v>1</v>
      </c>
      <c r="I4875" s="1468" t="s">
        <v>120</v>
      </c>
      <c r="J4875" s="1472" t="b">
        <v>1</v>
      </c>
      <c r="K4875" s="1468" t="s">
        <v>6480</v>
      </c>
      <c r="L4875" s="1471">
        <v>6.6647253923E10</v>
      </c>
      <c r="M4875" s="1463" t="s">
        <v>2464</v>
      </c>
      <c r="N4875" s="1463" t="s">
        <v>5019</v>
      </c>
      <c r="O4875" s="1463" t="s">
        <v>8234</v>
      </c>
      <c r="P4875" s="1463" t="s">
        <v>6132</v>
      </c>
    </row>
    <row r="4876" hidden="1">
      <c r="A4876" s="1464">
        <v>5212.0</v>
      </c>
      <c r="B4876" s="1463" t="s">
        <v>9145</v>
      </c>
      <c r="C4876" s="1463" t="s">
        <v>9146</v>
      </c>
      <c r="D4876" s="1469">
        <v>45625.0</v>
      </c>
      <c r="E4876" s="1470" t="s">
        <v>9147</v>
      </c>
      <c r="F4876" s="1471">
        <v>2.1311111E7</v>
      </c>
      <c r="G4876" s="1471">
        <v>2.1311111E7</v>
      </c>
      <c r="H4876" s="1472" t="b">
        <v>0</v>
      </c>
      <c r="I4876" s="1468" t="s">
        <v>5052</v>
      </c>
      <c r="J4876" s="1472" t="b">
        <v>0</v>
      </c>
      <c r="K4876" s="1468" t="s">
        <v>4929</v>
      </c>
      <c r="L4876" s="1475">
        <v>6.69232E15</v>
      </c>
      <c r="M4876" s="1463" t="s">
        <v>2937</v>
      </c>
      <c r="N4876" s="1463" t="s">
        <v>5458</v>
      </c>
      <c r="O4876" s="1463" t="s">
        <v>5370</v>
      </c>
      <c r="P4876" s="1463" t="s">
        <v>6044</v>
      </c>
    </row>
    <row r="4877">
      <c r="A4877" s="1464">
        <v>5213.0</v>
      </c>
      <c r="B4877" s="1463" t="s">
        <v>9148</v>
      </c>
      <c r="C4877" s="1463" t="s">
        <v>9149</v>
      </c>
      <c r="D4877" s="1469">
        <v>45625.0</v>
      </c>
      <c r="E4877" s="1470" t="s">
        <v>9150</v>
      </c>
      <c r="F4877" s="1471">
        <v>8.86722687E8</v>
      </c>
      <c r="G4877" s="1471">
        <v>8.86722687E8</v>
      </c>
      <c r="H4877" s="1472" t="b">
        <v>1</v>
      </c>
      <c r="I4877" s="1468" t="s">
        <v>76</v>
      </c>
      <c r="J4877" s="1472" t="b">
        <v>1</v>
      </c>
      <c r="K4877" s="1468" t="s">
        <v>1077</v>
      </c>
      <c r="L4877" s="1471">
        <v>6.6618258585E10</v>
      </c>
      <c r="M4877" s="1463" t="s">
        <v>2437</v>
      </c>
      <c r="N4877" s="1463" t="s">
        <v>5098</v>
      </c>
      <c r="O4877" s="1463" t="s">
        <v>3864</v>
      </c>
      <c r="P4877" s="1463" t="s">
        <v>6977</v>
      </c>
    </row>
    <row r="4878">
      <c r="A4878" s="1464">
        <v>5214.0</v>
      </c>
      <c r="B4878" s="1463" t="s">
        <v>9151</v>
      </c>
      <c r="C4878" s="1463" t="s">
        <v>9152</v>
      </c>
      <c r="D4878" s="1469">
        <v>45622.0</v>
      </c>
      <c r="E4878" s="1470" t="s">
        <v>9153</v>
      </c>
      <c r="F4878" s="1471">
        <v>8.11377374E8</v>
      </c>
      <c r="G4878" s="1471">
        <v>8.11377374E8</v>
      </c>
      <c r="H4878" s="1472" t="b">
        <v>1</v>
      </c>
      <c r="I4878" s="1468" t="s">
        <v>76</v>
      </c>
      <c r="J4878" s="1472" t="b">
        <v>1</v>
      </c>
      <c r="K4878" s="1468" t="s">
        <v>4929</v>
      </c>
      <c r="L4878" s="1475">
        <v>6.69232E15</v>
      </c>
      <c r="M4878" s="1463" t="s">
        <v>2426</v>
      </c>
      <c r="O4878" s="1463" t="s">
        <v>5113</v>
      </c>
      <c r="P4878" s="1463" t="s">
        <v>8260</v>
      </c>
    </row>
    <row r="4879">
      <c r="A4879" s="1464">
        <v>5215.0</v>
      </c>
      <c r="B4879" s="1463" t="s">
        <v>9154</v>
      </c>
      <c r="C4879" s="1463" t="s">
        <v>9154</v>
      </c>
      <c r="D4879" s="1469">
        <v>45628.0</v>
      </c>
      <c r="E4879" s="1470" t="s">
        <v>9155</v>
      </c>
      <c r="F4879" s="1471">
        <v>6.8343133E7</v>
      </c>
      <c r="G4879" s="1471">
        <v>6.8343133E7</v>
      </c>
      <c r="H4879" s="1472" t="b">
        <v>1</v>
      </c>
      <c r="I4879" s="1468" t="s">
        <v>120</v>
      </c>
      <c r="J4879" s="1472" t="b">
        <v>1</v>
      </c>
      <c r="K4879" s="1468" t="s">
        <v>6480</v>
      </c>
      <c r="L4879" s="1471">
        <v>6.6647253923E10</v>
      </c>
      <c r="M4879" s="1463" t="s">
        <v>2426</v>
      </c>
      <c r="O4879" s="1474"/>
      <c r="P4879" s="1463" t="s">
        <v>8260</v>
      </c>
    </row>
    <row r="4880">
      <c r="A4880" s="1464">
        <v>5216.0</v>
      </c>
      <c r="B4880" s="1463" t="s">
        <v>9156</v>
      </c>
      <c r="C4880" s="1463" t="s">
        <v>9156</v>
      </c>
      <c r="D4880" s="1469">
        <v>45624.0</v>
      </c>
      <c r="E4880" s="1470" t="s">
        <v>9157</v>
      </c>
      <c r="F4880" s="1471">
        <v>6.59344168E9</v>
      </c>
      <c r="G4880" s="1471">
        <v>6.59344168E9</v>
      </c>
      <c r="H4880" s="1472" t="b">
        <v>1</v>
      </c>
      <c r="I4880" s="1468" t="s">
        <v>120</v>
      </c>
      <c r="J4880" s="1472" t="b">
        <v>1</v>
      </c>
      <c r="K4880" s="1468" t="s">
        <v>6480</v>
      </c>
      <c r="L4880" s="1471">
        <v>6.6647253923E10</v>
      </c>
      <c r="M4880" s="1463" t="s">
        <v>2432</v>
      </c>
      <c r="N4880" s="1463" t="s">
        <v>4960</v>
      </c>
      <c r="O4880" s="1463" t="s">
        <v>8270</v>
      </c>
      <c r="P4880" s="1463" t="s">
        <v>2432</v>
      </c>
    </row>
    <row r="4881" hidden="1">
      <c r="A4881" s="1464">
        <v>5217.0</v>
      </c>
      <c r="B4881" s="1463" t="s">
        <v>21572</v>
      </c>
      <c r="C4881" s="1463" t="s">
        <v>21572</v>
      </c>
      <c r="D4881" s="1469">
        <v>45623.0</v>
      </c>
      <c r="E4881" s="1470" t="s">
        <v>21573</v>
      </c>
      <c r="F4881" s="1471">
        <v>6.0197888E7</v>
      </c>
      <c r="G4881" s="1471">
        <v>6.0197888E7</v>
      </c>
      <c r="H4881" s="1472" t="b">
        <v>0</v>
      </c>
      <c r="I4881" s="1468" t="s">
        <v>120</v>
      </c>
      <c r="J4881" s="1472" t="b">
        <v>1</v>
      </c>
      <c r="K4881" s="1468" t="s">
        <v>6480</v>
      </c>
      <c r="L4881" s="1471">
        <v>6.6647253923E10</v>
      </c>
      <c r="M4881" s="1463" t="s">
        <v>2571</v>
      </c>
      <c r="N4881" s="1474"/>
      <c r="O4881" s="1463" t="s">
        <v>21574</v>
      </c>
      <c r="P4881" s="1463" t="s">
        <v>2571</v>
      </c>
    </row>
    <row r="4882">
      <c r="A4882" s="1464">
        <v>5218.0</v>
      </c>
      <c r="B4882" s="1463" t="s">
        <v>9158</v>
      </c>
      <c r="C4882" s="1463" t="s">
        <v>9159</v>
      </c>
      <c r="D4882" s="1469">
        <v>45624.0</v>
      </c>
      <c r="E4882" s="1470" t="s">
        <v>9160</v>
      </c>
      <c r="F4882" s="1471">
        <v>8.36369919E8</v>
      </c>
      <c r="G4882" s="1471">
        <v>8.36369919E8</v>
      </c>
      <c r="H4882" s="1472" t="b">
        <v>1</v>
      </c>
      <c r="I4882" s="1468" t="s">
        <v>76</v>
      </c>
      <c r="J4882" s="1472" t="b">
        <v>1</v>
      </c>
      <c r="K4882" s="1468" t="s">
        <v>4936</v>
      </c>
      <c r="L4882" s="1471">
        <v>6.6909921784E10</v>
      </c>
      <c r="M4882" s="1463" t="s">
        <v>2464</v>
      </c>
      <c r="N4882" s="1474"/>
      <c r="O4882" s="1463" t="s">
        <v>7725</v>
      </c>
      <c r="P4882" s="1463" t="s">
        <v>2464</v>
      </c>
    </row>
    <row r="4883">
      <c r="A4883" s="1464">
        <v>5219.0</v>
      </c>
      <c r="B4883" s="1463" t="s">
        <v>9161</v>
      </c>
      <c r="C4883" s="1463" t="s">
        <v>9162</v>
      </c>
      <c r="D4883" s="1469">
        <v>45624.0</v>
      </c>
      <c r="E4883" s="1470" t="s">
        <v>9163</v>
      </c>
      <c r="F4883" s="1471">
        <v>8.36369919E8</v>
      </c>
      <c r="G4883" s="1471">
        <v>8.36369919E8</v>
      </c>
      <c r="H4883" s="1472" t="b">
        <v>1</v>
      </c>
      <c r="I4883" s="1468" t="s">
        <v>76</v>
      </c>
      <c r="J4883" s="1472" t="b">
        <v>1</v>
      </c>
      <c r="K4883" s="1468" t="s">
        <v>4936</v>
      </c>
      <c r="L4883" s="1471">
        <v>6.6909921784E10</v>
      </c>
      <c r="M4883" s="1463" t="s">
        <v>2432</v>
      </c>
      <c r="N4883" s="1463" t="s">
        <v>4960</v>
      </c>
      <c r="O4883" s="1463" t="s">
        <v>8275</v>
      </c>
      <c r="P4883" s="1463" t="s">
        <v>2432</v>
      </c>
    </row>
    <row r="4884">
      <c r="A4884" s="1464">
        <v>5220.0</v>
      </c>
      <c r="B4884" s="1463" t="s">
        <v>9164</v>
      </c>
      <c r="C4884" s="1463" t="s">
        <v>9165</v>
      </c>
      <c r="D4884" s="1469">
        <v>45624.0</v>
      </c>
      <c r="E4884" s="1470" t="s">
        <v>9166</v>
      </c>
      <c r="F4884" s="1471">
        <v>8.31327665E8</v>
      </c>
      <c r="G4884" s="1471">
        <v>8.31327665E8</v>
      </c>
      <c r="H4884" s="1472" t="b">
        <v>1</v>
      </c>
      <c r="I4884" s="1468" t="s">
        <v>76</v>
      </c>
      <c r="J4884" s="1472" t="b">
        <v>1</v>
      </c>
      <c r="K4884" s="1468" t="s">
        <v>1077</v>
      </c>
      <c r="L4884" s="1471">
        <v>6.6618258585E10</v>
      </c>
      <c r="M4884" s="1463" t="s">
        <v>4317</v>
      </c>
      <c r="N4884" s="1463" t="s">
        <v>5212</v>
      </c>
      <c r="O4884" s="1463" t="s">
        <v>5229</v>
      </c>
      <c r="P4884" s="1463" t="s">
        <v>6387</v>
      </c>
    </row>
    <row r="4885" hidden="1">
      <c r="A4885" s="1464">
        <v>5221.0</v>
      </c>
      <c r="B4885" s="1463" t="s">
        <v>21575</v>
      </c>
      <c r="C4885" s="1463" t="s">
        <v>21575</v>
      </c>
      <c r="D4885" s="1469">
        <v>45623.0</v>
      </c>
      <c r="E4885" s="1470" t="s">
        <v>21576</v>
      </c>
      <c r="F4885" s="1471">
        <v>6.0197888E7</v>
      </c>
      <c r="G4885" s="1471">
        <v>6.0197888E7</v>
      </c>
      <c r="H4885" s="1472" t="b">
        <v>0</v>
      </c>
      <c r="I4885" s="1468" t="s">
        <v>120</v>
      </c>
      <c r="J4885" s="1472" t="b">
        <v>1</v>
      </c>
      <c r="K4885" s="1468" t="s">
        <v>6480</v>
      </c>
      <c r="L4885" s="1471">
        <v>6.6647253923E10</v>
      </c>
      <c r="M4885" s="1463" t="s">
        <v>2432</v>
      </c>
      <c r="N4885" s="1474"/>
      <c r="O4885" s="1463" t="s">
        <v>21574</v>
      </c>
      <c r="P4885" s="1463" t="s">
        <v>2432</v>
      </c>
    </row>
    <row r="4886" hidden="1">
      <c r="A4886" s="1464">
        <v>5222.0</v>
      </c>
      <c r="B4886" s="1463" t="s">
        <v>21577</v>
      </c>
      <c r="C4886" s="1463" t="s">
        <v>21577</v>
      </c>
      <c r="D4886" s="1469">
        <v>45623.0</v>
      </c>
      <c r="E4886" s="1470" t="s">
        <v>21578</v>
      </c>
      <c r="F4886" s="1471">
        <v>6.0197888E7</v>
      </c>
      <c r="G4886" s="1471">
        <v>6.0197888E7</v>
      </c>
      <c r="H4886" s="1472" t="b">
        <v>0</v>
      </c>
      <c r="I4886" s="1468" t="s">
        <v>120</v>
      </c>
      <c r="J4886" s="1472" t="b">
        <v>1</v>
      </c>
      <c r="K4886" s="1468" t="s">
        <v>6480</v>
      </c>
      <c r="L4886" s="1471">
        <v>6.6647253923E10</v>
      </c>
      <c r="M4886" s="1463" t="s">
        <v>2715</v>
      </c>
      <c r="N4886" s="1474"/>
      <c r="O4886" s="1463" t="s">
        <v>21574</v>
      </c>
      <c r="P4886" s="1463" t="s">
        <v>2715</v>
      </c>
    </row>
    <row r="4887" hidden="1">
      <c r="A4887" s="1464">
        <v>5223.0</v>
      </c>
      <c r="B4887" s="1463" t="s">
        <v>9169</v>
      </c>
      <c r="C4887" s="1463" t="s">
        <v>9169</v>
      </c>
      <c r="D4887" s="1469">
        <v>45625.0</v>
      </c>
      <c r="E4887" s="1470" t="s">
        <v>9170</v>
      </c>
      <c r="F4887" s="1471">
        <v>2.1311111E7</v>
      </c>
      <c r="G4887" s="1471">
        <v>2.1311111E7</v>
      </c>
      <c r="H4887" s="1472" t="b">
        <v>0</v>
      </c>
      <c r="I4887" s="1468" t="s">
        <v>76</v>
      </c>
      <c r="J4887" s="1472" t="b">
        <v>0</v>
      </c>
      <c r="K4887" s="1468" t="s">
        <v>4929</v>
      </c>
      <c r="L4887" s="1475">
        <v>6.69232E15</v>
      </c>
      <c r="M4887" s="1463" t="s">
        <v>2426</v>
      </c>
      <c r="N4887" s="1463" t="s">
        <v>5998</v>
      </c>
      <c r="O4887" s="1463" t="s">
        <v>8282</v>
      </c>
      <c r="P4887" s="1463" t="s">
        <v>8283</v>
      </c>
    </row>
    <row r="4888" hidden="1">
      <c r="A4888" s="1464">
        <v>5224.0</v>
      </c>
      <c r="B4888" s="1463" t="s">
        <v>9172</v>
      </c>
      <c r="C4888" s="1463" t="s">
        <v>9173</v>
      </c>
      <c r="D4888" s="1469">
        <v>45624.0</v>
      </c>
      <c r="E4888" s="1470" t="s">
        <v>9174</v>
      </c>
      <c r="F4888" s="1471">
        <v>8.9182264E8</v>
      </c>
      <c r="G4888" s="1471">
        <v>8.9182264E8</v>
      </c>
      <c r="H4888" s="1472" t="b">
        <v>0</v>
      </c>
      <c r="I4888" s="1468" t="s">
        <v>76</v>
      </c>
      <c r="J4888" s="1472" t="b">
        <v>0</v>
      </c>
      <c r="K4888" s="1468" t="s">
        <v>4929</v>
      </c>
      <c r="L4888" s="1475">
        <v>6.69232E15</v>
      </c>
      <c r="M4888" s="1463" t="s">
        <v>2426</v>
      </c>
      <c r="N4888" s="1463" t="s">
        <v>6466</v>
      </c>
      <c r="O4888" s="1463" t="s">
        <v>5113</v>
      </c>
      <c r="P4888" s="1463" t="s">
        <v>8283</v>
      </c>
    </row>
    <row r="4889" hidden="1">
      <c r="A4889" s="1464">
        <v>5225.0</v>
      </c>
      <c r="B4889" s="1463" t="s">
        <v>9175</v>
      </c>
      <c r="C4889" s="1463" t="s">
        <v>9176</v>
      </c>
      <c r="D4889" s="1469">
        <v>45624.0</v>
      </c>
      <c r="E4889" s="1470" t="s">
        <v>9177</v>
      </c>
      <c r="F4889" s="1471">
        <v>6.39249561E8</v>
      </c>
      <c r="G4889" s="1471">
        <v>6.39249561E8</v>
      </c>
      <c r="H4889" s="1472" t="b">
        <v>0</v>
      </c>
      <c r="I4889" s="1468" t="s">
        <v>76</v>
      </c>
      <c r="J4889" s="1472" t="b">
        <v>0</v>
      </c>
      <c r="K4889" s="1468" t="s">
        <v>8887</v>
      </c>
      <c r="L4889" s="1471">
        <v>6.6646639396E10</v>
      </c>
      <c r="M4889" s="1463" t="s">
        <v>2464</v>
      </c>
      <c r="N4889" s="1474"/>
      <c r="O4889" s="1463" t="s">
        <v>8290</v>
      </c>
      <c r="P4889" s="1463" t="s">
        <v>2464</v>
      </c>
    </row>
    <row r="4890" hidden="1">
      <c r="A4890" s="1464">
        <v>5226.0</v>
      </c>
      <c r="B4890" s="1463" t="s">
        <v>21579</v>
      </c>
      <c r="C4890" s="1463" t="s">
        <v>21580</v>
      </c>
      <c r="D4890" s="1469">
        <v>45624.0</v>
      </c>
      <c r="E4890" s="1470" t="s">
        <v>21581</v>
      </c>
      <c r="F4890" s="1471">
        <v>6.39249561E8</v>
      </c>
      <c r="G4890" s="1471">
        <v>6.39249561E8</v>
      </c>
      <c r="H4890" s="1472" t="b">
        <v>0</v>
      </c>
      <c r="I4890" s="1468" t="s">
        <v>76</v>
      </c>
      <c r="J4890" s="1472" t="b">
        <v>0</v>
      </c>
      <c r="K4890" s="1468" t="s">
        <v>8887</v>
      </c>
      <c r="L4890" s="1471">
        <v>6.6646639396E10</v>
      </c>
      <c r="M4890" s="1463" t="s">
        <v>2432</v>
      </c>
      <c r="N4890" s="1463" t="s">
        <v>5267</v>
      </c>
      <c r="O4890" s="1463" t="s">
        <v>5196</v>
      </c>
      <c r="P4890" s="1463" t="s">
        <v>2432</v>
      </c>
    </row>
    <row r="4891">
      <c r="A4891" s="1464">
        <v>5227.0</v>
      </c>
      <c r="B4891" s="1463" t="s">
        <v>9178</v>
      </c>
      <c r="C4891" s="1463" t="s">
        <v>9179</v>
      </c>
      <c r="D4891" s="1469">
        <v>45624.0</v>
      </c>
      <c r="E4891" s="1470" t="s">
        <v>9180</v>
      </c>
      <c r="F4891" s="1471">
        <v>6.39249561E8</v>
      </c>
      <c r="G4891" s="1471">
        <v>6.39249561E8</v>
      </c>
      <c r="H4891" s="1472" t="b">
        <v>1</v>
      </c>
      <c r="I4891" s="1468" t="s">
        <v>76</v>
      </c>
      <c r="J4891" s="1472" t="b">
        <v>1</v>
      </c>
      <c r="K4891" s="1468" t="s">
        <v>8887</v>
      </c>
      <c r="L4891" s="1471">
        <v>6.6646639396E10</v>
      </c>
      <c r="M4891" s="1463" t="s">
        <v>2432</v>
      </c>
      <c r="N4891" s="1474"/>
      <c r="O4891" s="1463" t="s">
        <v>5633</v>
      </c>
      <c r="P4891" s="1463" t="s">
        <v>2432</v>
      </c>
    </row>
    <row r="4892">
      <c r="A4892" s="1464">
        <v>5228.0</v>
      </c>
      <c r="B4892" s="1463" t="s">
        <v>9181</v>
      </c>
      <c r="C4892" s="1463" t="s">
        <v>9182</v>
      </c>
      <c r="D4892" s="1469">
        <v>45624.0</v>
      </c>
      <c r="E4892" s="1470" t="s">
        <v>9183</v>
      </c>
      <c r="F4892" s="1471">
        <v>9.53962635E8</v>
      </c>
      <c r="G4892" s="1471">
        <v>9.53962635E8</v>
      </c>
      <c r="H4892" s="1472" t="b">
        <v>1</v>
      </c>
      <c r="I4892" s="1468" t="s">
        <v>76</v>
      </c>
      <c r="J4892" s="1472" t="b">
        <v>1</v>
      </c>
      <c r="K4892" s="1468" t="s">
        <v>1204</v>
      </c>
      <c r="L4892" s="1471">
        <v>6.6839565594E10</v>
      </c>
      <c r="M4892" s="1463" t="s">
        <v>2432</v>
      </c>
      <c r="N4892" s="1474"/>
      <c r="O4892" s="1463" t="s">
        <v>5229</v>
      </c>
      <c r="P4892" s="1463" t="s">
        <v>2432</v>
      </c>
    </row>
    <row r="4893">
      <c r="A4893" s="1464">
        <v>5229.0</v>
      </c>
      <c r="B4893" s="1463" t="s">
        <v>9184</v>
      </c>
      <c r="C4893" s="1463" t="s">
        <v>9185</v>
      </c>
      <c r="D4893" s="1469">
        <v>45624.0</v>
      </c>
      <c r="E4893" s="1470" t="s">
        <v>9186</v>
      </c>
      <c r="F4893" s="1471">
        <v>9.53962635E8</v>
      </c>
      <c r="G4893" s="1471">
        <v>9.53962635E8</v>
      </c>
      <c r="H4893" s="1472" t="b">
        <v>1</v>
      </c>
      <c r="I4893" s="1468" t="s">
        <v>76</v>
      </c>
      <c r="J4893" s="1472" t="b">
        <v>1</v>
      </c>
      <c r="K4893" s="1468" t="s">
        <v>1204</v>
      </c>
      <c r="L4893" s="1471">
        <v>6.6839565594E10</v>
      </c>
      <c r="M4893" s="1463" t="s">
        <v>2426</v>
      </c>
      <c r="N4893" s="1463" t="s">
        <v>5002</v>
      </c>
      <c r="O4893" s="1463" t="s">
        <v>8304</v>
      </c>
      <c r="P4893" s="1463" t="s">
        <v>7357</v>
      </c>
    </row>
    <row r="4894" hidden="1">
      <c r="A4894" s="1464">
        <v>5230.0</v>
      </c>
      <c r="B4894" s="1463" t="s">
        <v>21582</v>
      </c>
      <c r="C4894" s="1463" t="s">
        <v>21583</v>
      </c>
      <c r="D4894" s="1469">
        <v>45624.0</v>
      </c>
      <c r="E4894" s="1470" t="s">
        <v>21584</v>
      </c>
      <c r="F4894" s="1471">
        <v>6.39249561E8</v>
      </c>
      <c r="G4894" s="1471">
        <v>6.39249561E8</v>
      </c>
      <c r="H4894" s="1472" t="b">
        <v>0</v>
      </c>
      <c r="I4894" s="1468" t="s">
        <v>76</v>
      </c>
      <c r="J4894" s="1472" t="b">
        <v>0</v>
      </c>
      <c r="K4894" s="1468" t="s">
        <v>8887</v>
      </c>
      <c r="L4894" s="1471">
        <v>6.6646639396E10</v>
      </c>
      <c r="M4894" s="1463" t="s">
        <v>2464</v>
      </c>
      <c r="N4894" s="1463" t="s">
        <v>8308</v>
      </c>
      <c r="O4894" s="1463" t="s">
        <v>5165</v>
      </c>
      <c r="P4894" s="1463" t="s">
        <v>8309</v>
      </c>
    </row>
    <row r="4895">
      <c r="A4895" s="1464">
        <v>5231.0</v>
      </c>
      <c r="B4895" s="1463" t="s">
        <v>9187</v>
      </c>
      <c r="C4895" s="1463" t="s">
        <v>9187</v>
      </c>
      <c r="D4895" s="1469">
        <v>45625.0</v>
      </c>
      <c r="E4895" s="1470" t="s">
        <v>9188</v>
      </c>
      <c r="F4895" s="1471">
        <v>8.16332785E8</v>
      </c>
      <c r="G4895" s="1471">
        <v>8.16332785E8</v>
      </c>
      <c r="H4895" s="1472" t="b">
        <v>1</v>
      </c>
      <c r="I4895" s="1468" t="s">
        <v>76</v>
      </c>
      <c r="J4895" s="1472" t="b">
        <v>1</v>
      </c>
      <c r="K4895" s="1468" t="s">
        <v>4929</v>
      </c>
      <c r="L4895" s="1475">
        <v>6.69232E15</v>
      </c>
      <c r="M4895" s="1463" t="s">
        <v>2659</v>
      </c>
      <c r="N4895" s="1463" t="s">
        <v>8313</v>
      </c>
      <c r="O4895" s="1474"/>
      <c r="P4895" s="1463" t="s">
        <v>8314</v>
      </c>
    </row>
    <row r="4896">
      <c r="A4896" s="1464">
        <v>5232.0</v>
      </c>
      <c r="B4896" s="1463" t="s">
        <v>9190</v>
      </c>
      <c r="C4896" s="1463" t="s">
        <v>9191</v>
      </c>
      <c r="D4896" s="1469">
        <v>45625.0</v>
      </c>
      <c r="E4896" s="1470" t="s">
        <v>9192</v>
      </c>
      <c r="F4896" s="1471">
        <v>9.22727565E8</v>
      </c>
      <c r="G4896" s="1471">
        <v>9.22727565E8</v>
      </c>
      <c r="H4896" s="1472" t="b">
        <v>1</v>
      </c>
      <c r="I4896" s="1468" t="s">
        <v>76</v>
      </c>
      <c r="J4896" s="1472" t="b">
        <v>1</v>
      </c>
      <c r="K4896" s="1468" t="s">
        <v>4936</v>
      </c>
      <c r="L4896" s="1471">
        <v>6.6909921784E10</v>
      </c>
      <c r="M4896" s="1463" t="s">
        <v>2659</v>
      </c>
      <c r="N4896" s="1463" t="s">
        <v>5469</v>
      </c>
      <c r="O4896" s="1463" t="s">
        <v>6383</v>
      </c>
      <c r="P4896" s="1463" t="s">
        <v>5183</v>
      </c>
    </row>
    <row r="4897">
      <c r="A4897" s="1464">
        <v>5233.0</v>
      </c>
      <c r="B4897" s="1463" t="s">
        <v>9193</v>
      </c>
      <c r="C4897" s="1463" t="s">
        <v>9194</v>
      </c>
      <c r="D4897" s="1469">
        <v>45625.0</v>
      </c>
      <c r="E4897" s="1470" t="s">
        <v>9195</v>
      </c>
      <c r="F4897" s="1471">
        <v>9.48987272E8</v>
      </c>
      <c r="G4897" s="1471">
        <v>9.48987272E8</v>
      </c>
      <c r="H4897" s="1472" t="b">
        <v>1</v>
      </c>
      <c r="I4897" s="1468" t="s">
        <v>76</v>
      </c>
      <c r="J4897" s="1472" t="b">
        <v>1</v>
      </c>
      <c r="K4897" s="1468" t="s">
        <v>4936</v>
      </c>
      <c r="L4897" s="1471">
        <v>6.6909921784E10</v>
      </c>
      <c r="M4897" s="1463" t="s">
        <v>2659</v>
      </c>
      <c r="N4897" s="1474"/>
      <c r="O4897" s="1463" t="s">
        <v>8282</v>
      </c>
      <c r="P4897" s="1463" t="s">
        <v>5183</v>
      </c>
    </row>
    <row r="4898">
      <c r="A4898" s="1464">
        <v>5234.0</v>
      </c>
      <c r="B4898" s="1463" t="s">
        <v>9196</v>
      </c>
      <c r="C4898" s="1463" t="s">
        <v>9196</v>
      </c>
      <c r="D4898" s="1469">
        <v>45624.0</v>
      </c>
      <c r="E4898" s="1470" t="s">
        <v>9197</v>
      </c>
      <c r="F4898" s="1471">
        <v>8.7665526E7</v>
      </c>
      <c r="G4898" s="1471">
        <v>8.7665526E7</v>
      </c>
      <c r="H4898" s="1472" t="b">
        <v>1</v>
      </c>
      <c r="I4898" s="1468" t="s">
        <v>120</v>
      </c>
      <c r="J4898" s="1472" t="b">
        <v>1</v>
      </c>
      <c r="K4898" s="1468" t="s">
        <v>6480</v>
      </c>
      <c r="L4898" s="1471">
        <v>6.6647253923E10</v>
      </c>
      <c r="M4898" s="1463" t="s">
        <v>2432</v>
      </c>
      <c r="N4898" s="1463" t="s">
        <v>5740</v>
      </c>
      <c r="O4898" s="1463" t="s">
        <v>5633</v>
      </c>
      <c r="P4898" s="1463" t="s">
        <v>8324</v>
      </c>
    </row>
    <row r="4899" hidden="1">
      <c r="A4899" s="1464">
        <v>5235.0</v>
      </c>
      <c r="B4899" s="1463" t="s">
        <v>21585</v>
      </c>
      <c r="C4899" s="1463" t="s">
        <v>21586</v>
      </c>
      <c r="D4899" s="1469">
        <v>45616.0</v>
      </c>
      <c r="E4899" s="1470" t="s">
        <v>21587</v>
      </c>
      <c r="F4899" s="1471">
        <v>6.16166565E8</v>
      </c>
      <c r="G4899" s="1471">
        <v>6.16166565E8</v>
      </c>
      <c r="H4899" s="1472" t="b">
        <v>0</v>
      </c>
      <c r="I4899" s="1468" t="s">
        <v>76</v>
      </c>
      <c r="J4899" s="1472" t="b">
        <v>0</v>
      </c>
      <c r="K4899" s="1468" t="s">
        <v>1204</v>
      </c>
      <c r="L4899" s="1471">
        <v>6.6839565594E10</v>
      </c>
      <c r="M4899" s="1463" t="s">
        <v>2432</v>
      </c>
      <c r="N4899" s="1463" t="s">
        <v>5415</v>
      </c>
      <c r="O4899" s="1463" t="s">
        <v>3864</v>
      </c>
      <c r="P4899" s="1463" t="s">
        <v>2432</v>
      </c>
    </row>
    <row r="4900" hidden="1">
      <c r="A4900" s="1464">
        <v>5236.0</v>
      </c>
      <c r="B4900" s="1463" t="s">
        <v>21588</v>
      </c>
      <c r="C4900" s="1463" t="s">
        <v>21589</v>
      </c>
      <c r="D4900" s="1469">
        <v>45616.0</v>
      </c>
      <c r="E4900" s="1470" t="s">
        <v>21590</v>
      </c>
      <c r="F4900" s="1471">
        <v>6.16166565E8</v>
      </c>
      <c r="G4900" s="1471">
        <v>6.16166565E8</v>
      </c>
      <c r="H4900" s="1472" t="b">
        <v>0</v>
      </c>
      <c r="I4900" s="1468" t="s">
        <v>76</v>
      </c>
      <c r="J4900" s="1472" t="b">
        <v>0</v>
      </c>
      <c r="K4900" s="1468" t="s">
        <v>1204</v>
      </c>
      <c r="L4900" s="1471">
        <v>6.6839565594E10</v>
      </c>
      <c r="M4900" s="1463" t="s">
        <v>2432</v>
      </c>
      <c r="N4900" s="1474"/>
      <c r="O4900" s="1463" t="s">
        <v>5677</v>
      </c>
      <c r="P4900" s="1463" t="s">
        <v>2432</v>
      </c>
    </row>
    <row r="4901" hidden="1">
      <c r="A4901" s="1464">
        <v>5237.0</v>
      </c>
      <c r="B4901" s="1463" t="s">
        <v>21591</v>
      </c>
      <c r="C4901" s="1463" t="s">
        <v>21592</v>
      </c>
      <c r="D4901" s="1469">
        <v>45616.0</v>
      </c>
      <c r="E4901" s="1470" t="s">
        <v>21593</v>
      </c>
      <c r="F4901" s="1471">
        <v>6.16166565E8</v>
      </c>
      <c r="G4901" s="1471">
        <v>6.16166565E8</v>
      </c>
      <c r="H4901" s="1472" t="b">
        <v>0</v>
      </c>
      <c r="I4901" s="1468" t="s">
        <v>76</v>
      </c>
      <c r="J4901" s="1472" t="b">
        <v>0</v>
      </c>
      <c r="K4901" s="1468" t="s">
        <v>1204</v>
      </c>
      <c r="L4901" s="1471">
        <v>6.6839565594E10</v>
      </c>
      <c r="M4901" s="1463" t="s">
        <v>2432</v>
      </c>
      <c r="N4901" s="1463" t="s">
        <v>4930</v>
      </c>
      <c r="O4901" s="1463" t="s">
        <v>4931</v>
      </c>
      <c r="P4901" s="1463" t="s">
        <v>2432</v>
      </c>
    </row>
    <row r="4902" hidden="1">
      <c r="A4902" s="1464">
        <v>5238.0</v>
      </c>
      <c r="B4902" s="1463" t="s">
        <v>21594</v>
      </c>
      <c r="C4902" s="1463" t="s">
        <v>21595</v>
      </c>
      <c r="D4902" s="1469">
        <v>45616.0</v>
      </c>
      <c r="E4902" s="1470" t="s">
        <v>21596</v>
      </c>
      <c r="F4902" s="1471">
        <v>6.16166565E8</v>
      </c>
      <c r="G4902" s="1471">
        <v>6.16166565E8</v>
      </c>
      <c r="H4902" s="1472" t="b">
        <v>0</v>
      </c>
      <c r="I4902" s="1468" t="s">
        <v>76</v>
      </c>
      <c r="J4902" s="1472" t="b">
        <v>0</v>
      </c>
      <c r="K4902" s="1468" t="s">
        <v>1204</v>
      </c>
      <c r="L4902" s="1471">
        <v>6.6839565594E10</v>
      </c>
      <c r="M4902" s="1463" t="s">
        <v>2432</v>
      </c>
      <c r="N4902" s="1463" t="s">
        <v>5998</v>
      </c>
      <c r="O4902" s="1463" t="s">
        <v>5126</v>
      </c>
      <c r="P4902" s="1463" t="s">
        <v>2432</v>
      </c>
    </row>
    <row r="4903" hidden="1">
      <c r="A4903" s="1464">
        <v>5239.0</v>
      </c>
      <c r="B4903" s="1463" t="s">
        <v>21597</v>
      </c>
      <c r="C4903" s="1463" t="s">
        <v>21598</v>
      </c>
      <c r="D4903" s="1469">
        <v>45616.0</v>
      </c>
      <c r="E4903" s="1470" t="s">
        <v>21599</v>
      </c>
      <c r="F4903" s="1471">
        <v>6.16166565E8</v>
      </c>
      <c r="G4903" s="1471">
        <v>6.16166565E8</v>
      </c>
      <c r="H4903" s="1472" t="b">
        <v>0</v>
      </c>
      <c r="I4903" s="1468" t="s">
        <v>76</v>
      </c>
      <c r="J4903" s="1472" t="b">
        <v>0</v>
      </c>
      <c r="K4903" s="1468" t="s">
        <v>1204</v>
      </c>
      <c r="L4903" s="1471">
        <v>6.6839565594E10</v>
      </c>
      <c r="M4903" s="1463" t="s">
        <v>2432</v>
      </c>
      <c r="N4903" s="1463" t="s">
        <v>5072</v>
      </c>
      <c r="O4903" s="1463" t="s">
        <v>6749</v>
      </c>
      <c r="P4903" s="1463" t="s">
        <v>2432</v>
      </c>
    </row>
    <row r="4904" hidden="1">
      <c r="A4904" s="1464">
        <v>5240.0</v>
      </c>
      <c r="B4904" s="1463" t="s">
        <v>21600</v>
      </c>
      <c r="C4904" s="1463" t="s">
        <v>21601</v>
      </c>
      <c r="D4904" s="1469">
        <v>45616.0</v>
      </c>
      <c r="E4904" s="1470" t="s">
        <v>21602</v>
      </c>
      <c r="F4904" s="1471">
        <v>6.51466565E8</v>
      </c>
      <c r="G4904" s="1471">
        <v>6.51466565E8</v>
      </c>
      <c r="H4904" s="1472" t="b">
        <v>0</v>
      </c>
      <c r="I4904" s="1468" t="s">
        <v>76</v>
      </c>
      <c r="J4904" s="1472" t="b">
        <v>0</v>
      </c>
      <c r="K4904" s="1468" t="s">
        <v>7903</v>
      </c>
      <c r="L4904" s="1471">
        <v>6.6851439483E10</v>
      </c>
      <c r="M4904" s="1463" t="s">
        <v>2432</v>
      </c>
      <c r="N4904" s="1474"/>
      <c r="O4904" s="1463" t="s">
        <v>4994</v>
      </c>
      <c r="P4904" s="1463" t="s">
        <v>2432</v>
      </c>
    </row>
    <row r="4905" hidden="1">
      <c r="A4905" s="1464">
        <v>5241.0</v>
      </c>
      <c r="B4905" s="1463" t="s">
        <v>21603</v>
      </c>
      <c r="C4905" s="1463" t="s">
        <v>21604</v>
      </c>
      <c r="D4905" s="1469">
        <v>45616.0</v>
      </c>
      <c r="E4905" s="1470" t="s">
        <v>21605</v>
      </c>
      <c r="F4905" s="1471">
        <v>6.16166565E8</v>
      </c>
      <c r="G4905" s="1471">
        <v>6.16166565E8</v>
      </c>
      <c r="H4905" s="1472" t="b">
        <v>0</v>
      </c>
      <c r="I4905" s="1468" t="s">
        <v>76</v>
      </c>
      <c r="J4905" s="1472" t="b">
        <v>0</v>
      </c>
      <c r="K4905" s="1468" t="s">
        <v>1204</v>
      </c>
      <c r="L4905" s="1471">
        <v>6.6839565594E10</v>
      </c>
      <c r="M4905" s="1463" t="s">
        <v>2432</v>
      </c>
      <c r="N4905" s="1474"/>
      <c r="O4905" s="1463" t="s">
        <v>4990</v>
      </c>
      <c r="P4905" s="1463" t="s">
        <v>2432</v>
      </c>
    </row>
    <row r="4906" hidden="1">
      <c r="A4906" s="1464">
        <v>5242.0</v>
      </c>
      <c r="B4906" s="1463" t="s">
        <v>21606</v>
      </c>
      <c r="C4906" s="1463" t="s">
        <v>21607</v>
      </c>
      <c r="D4906" s="1469">
        <v>45616.0</v>
      </c>
      <c r="E4906" s="1470" t="s">
        <v>21608</v>
      </c>
      <c r="F4906" s="1471">
        <v>6.16166565E8</v>
      </c>
      <c r="G4906" s="1471">
        <v>6.16166565E8</v>
      </c>
      <c r="H4906" s="1472" t="b">
        <v>0</v>
      </c>
      <c r="I4906" s="1468" t="s">
        <v>76</v>
      </c>
      <c r="J4906" s="1472" t="b">
        <v>0</v>
      </c>
      <c r="K4906" s="1468" t="s">
        <v>1204</v>
      </c>
      <c r="L4906" s="1471">
        <v>6.6839565594E10</v>
      </c>
      <c r="M4906" s="1463" t="s">
        <v>2432</v>
      </c>
      <c r="N4906" s="1463" t="s">
        <v>4998</v>
      </c>
      <c r="O4906" s="1463" t="s">
        <v>4998</v>
      </c>
      <c r="P4906" s="1463" t="s">
        <v>2432</v>
      </c>
    </row>
    <row r="4907" hidden="1">
      <c r="A4907" s="1464">
        <v>5243.0</v>
      </c>
      <c r="B4907" s="1463" t="s">
        <v>21609</v>
      </c>
      <c r="C4907" s="1463" t="s">
        <v>21610</v>
      </c>
      <c r="D4907" s="1469">
        <v>45616.0</v>
      </c>
      <c r="E4907" s="1470" t="s">
        <v>21611</v>
      </c>
      <c r="F4907" s="1471">
        <v>6.16166565E8</v>
      </c>
      <c r="G4907" s="1471">
        <v>6.16166565E8</v>
      </c>
      <c r="H4907" s="1472" t="b">
        <v>0</v>
      </c>
      <c r="I4907" s="1468" t="s">
        <v>76</v>
      </c>
      <c r="J4907" s="1472" t="b">
        <v>0</v>
      </c>
      <c r="K4907" s="1468" t="s">
        <v>1204</v>
      </c>
      <c r="L4907" s="1471">
        <v>6.6839565594E10</v>
      </c>
      <c r="M4907" s="1463" t="s">
        <v>2432</v>
      </c>
      <c r="N4907" s="1463" t="s">
        <v>5182</v>
      </c>
      <c r="O4907" s="1463" t="s">
        <v>3864</v>
      </c>
      <c r="P4907" s="1463" t="s">
        <v>2432</v>
      </c>
    </row>
    <row r="4908" hidden="1">
      <c r="A4908" s="1464">
        <v>5244.0</v>
      </c>
      <c r="B4908" s="1463" t="s">
        <v>21612</v>
      </c>
      <c r="C4908" s="1463" t="s">
        <v>21613</v>
      </c>
      <c r="D4908" s="1469">
        <v>45625.0</v>
      </c>
      <c r="E4908" s="1470" t="s">
        <v>21614</v>
      </c>
      <c r="F4908" s="1471">
        <v>9.70149414E8</v>
      </c>
      <c r="G4908" s="1471">
        <v>9.70149414E8</v>
      </c>
      <c r="H4908" s="1472" t="b">
        <v>0</v>
      </c>
      <c r="I4908" s="1468" t="s">
        <v>76</v>
      </c>
      <c r="J4908" s="1472" t="b">
        <v>0</v>
      </c>
      <c r="K4908" s="1468" t="s">
        <v>4936</v>
      </c>
      <c r="L4908" s="1471">
        <v>6.6909921784E10</v>
      </c>
      <c r="M4908" s="1463" t="s">
        <v>2464</v>
      </c>
      <c r="N4908" s="1463" t="s">
        <v>5633</v>
      </c>
      <c r="O4908" s="1463" t="s">
        <v>8776</v>
      </c>
      <c r="P4908" s="1463" t="s">
        <v>2464</v>
      </c>
    </row>
    <row r="4909">
      <c r="A4909" s="1464">
        <v>5245.0</v>
      </c>
      <c r="B4909" s="1463" t="s">
        <v>9199</v>
      </c>
      <c r="C4909" s="1463" t="s">
        <v>9200</v>
      </c>
      <c r="D4909" s="1469">
        <v>45625.0</v>
      </c>
      <c r="E4909" s="1470" t="s">
        <v>9201</v>
      </c>
      <c r="F4909" s="1471">
        <v>9.10739191E8</v>
      </c>
      <c r="G4909" s="1471">
        <v>9.10739191E8</v>
      </c>
      <c r="H4909" s="1472" t="b">
        <v>1</v>
      </c>
      <c r="I4909" s="1468" t="s">
        <v>76</v>
      </c>
      <c r="J4909" s="1472" t="b">
        <v>1</v>
      </c>
      <c r="K4909" s="1468" t="s">
        <v>4936</v>
      </c>
      <c r="L4909" s="1471">
        <v>6.6909921784E10</v>
      </c>
      <c r="M4909" s="1463" t="s">
        <v>2432</v>
      </c>
      <c r="N4909" s="1474"/>
      <c r="O4909" s="1463" t="s">
        <v>4998</v>
      </c>
      <c r="P4909" s="1463" t="s">
        <v>2432</v>
      </c>
    </row>
    <row r="4910" hidden="1">
      <c r="A4910" s="1464">
        <v>5246.0</v>
      </c>
      <c r="B4910" s="1463" t="s">
        <v>9202</v>
      </c>
      <c r="C4910" s="1463" t="s">
        <v>9202</v>
      </c>
      <c r="D4910" s="1469">
        <v>45628.0</v>
      </c>
      <c r="E4910" s="1470" t="s">
        <v>9203</v>
      </c>
      <c r="F4910" s="1471">
        <v>6.597505888E9</v>
      </c>
      <c r="G4910" s="1471">
        <v>6.597505888E9</v>
      </c>
      <c r="H4910" s="1472" t="b">
        <v>0</v>
      </c>
      <c r="I4910" s="1468" t="s">
        <v>120</v>
      </c>
      <c r="J4910" s="1472" t="b">
        <v>0</v>
      </c>
      <c r="K4910" s="1468" t="s">
        <v>6480</v>
      </c>
      <c r="L4910" s="1471">
        <v>6.6647253923E10</v>
      </c>
      <c r="M4910" s="1463" t="s">
        <v>2937</v>
      </c>
      <c r="N4910" s="1463" t="s">
        <v>4960</v>
      </c>
      <c r="O4910" s="1463" t="s">
        <v>4960</v>
      </c>
      <c r="P4910" s="1463" t="s">
        <v>2937</v>
      </c>
    </row>
    <row r="4911" hidden="1">
      <c r="A4911" s="1464">
        <v>5247.0</v>
      </c>
      <c r="B4911" s="1463" t="s">
        <v>21615</v>
      </c>
      <c r="C4911" s="1463" t="s">
        <v>21615</v>
      </c>
      <c r="D4911" s="1469">
        <v>45624.0</v>
      </c>
      <c r="E4911" s="1470" t="s">
        <v>21616</v>
      </c>
      <c r="F4911" s="1471">
        <v>8.7188666E7</v>
      </c>
      <c r="G4911" s="1471">
        <v>8.7188666E7</v>
      </c>
      <c r="H4911" s="1472" t="b">
        <v>0</v>
      </c>
      <c r="I4911" s="1468" t="s">
        <v>120</v>
      </c>
      <c r="J4911" s="1472" t="b">
        <v>0</v>
      </c>
      <c r="K4911" s="1468" t="s">
        <v>6480</v>
      </c>
      <c r="L4911" s="1471">
        <v>6.6647253923E10</v>
      </c>
      <c r="M4911" s="1463" t="s">
        <v>2464</v>
      </c>
      <c r="N4911" s="1463" t="s">
        <v>9444</v>
      </c>
      <c r="O4911" s="1463" t="s">
        <v>9444</v>
      </c>
      <c r="P4911" s="1463" t="s">
        <v>2464</v>
      </c>
    </row>
    <row r="4912">
      <c r="A4912" s="1464">
        <v>5248.0</v>
      </c>
      <c r="B4912" s="1463" t="s">
        <v>9205</v>
      </c>
      <c r="C4912" s="1463" t="s">
        <v>9205</v>
      </c>
      <c r="D4912" s="1469">
        <v>45626.0</v>
      </c>
      <c r="E4912" s="1470" t="s">
        <v>9206</v>
      </c>
      <c r="F4912" s="1471">
        <v>9.90709988E8</v>
      </c>
      <c r="G4912" s="1471">
        <v>9.90709988E8</v>
      </c>
      <c r="H4912" s="1472" t="b">
        <v>1</v>
      </c>
      <c r="I4912" s="1468" t="s">
        <v>76</v>
      </c>
      <c r="J4912" s="1472" t="b">
        <v>1</v>
      </c>
      <c r="K4912" s="1468" t="s">
        <v>4936</v>
      </c>
      <c r="L4912" s="1471">
        <v>6.6909921784E10</v>
      </c>
      <c r="M4912" s="1463" t="s">
        <v>2464</v>
      </c>
      <c r="N4912" s="1474"/>
      <c r="O4912" s="1463" t="s">
        <v>4931</v>
      </c>
      <c r="P4912" s="1463" t="s">
        <v>8334</v>
      </c>
    </row>
    <row r="4913">
      <c r="A4913" s="1464">
        <v>5249.0</v>
      </c>
      <c r="B4913" s="1463" t="s">
        <v>9208</v>
      </c>
      <c r="C4913" s="1463" t="s">
        <v>9209</v>
      </c>
      <c r="D4913" s="1469">
        <v>45626.0</v>
      </c>
      <c r="E4913" s="1470" t="s">
        <v>9210</v>
      </c>
      <c r="F4913" s="1471">
        <v>6.15165159E8</v>
      </c>
      <c r="G4913" s="1471">
        <v>6.15165159E8</v>
      </c>
      <c r="H4913" s="1472" t="b">
        <v>1</v>
      </c>
      <c r="I4913" s="1468" t="s">
        <v>263</v>
      </c>
      <c r="J4913" s="1472" t="b">
        <v>1</v>
      </c>
      <c r="K4913" s="1468" t="s">
        <v>1204</v>
      </c>
      <c r="L4913" s="1471">
        <v>6.6839565594E10</v>
      </c>
      <c r="M4913" s="1463" t="s">
        <v>2659</v>
      </c>
      <c r="N4913" s="1463" t="s">
        <v>5422</v>
      </c>
      <c r="O4913" s="1463" t="s">
        <v>5677</v>
      </c>
      <c r="P4913" s="1463" t="s">
        <v>2659</v>
      </c>
    </row>
    <row r="4914">
      <c r="A4914" s="1464">
        <v>5250.0</v>
      </c>
      <c r="B4914" s="1463" t="s">
        <v>9211</v>
      </c>
      <c r="C4914" s="1463" t="s">
        <v>9211</v>
      </c>
      <c r="D4914" s="1469">
        <v>45626.0</v>
      </c>
      <c r="E4914" s="1470" t="s">
        <v>9212</v>
      </c>
      <c r="F4914" s="1471">
        <v>6.19901888E8</v>
      </c>
      <c r="G4914" s="1471">
        <v>6.19901888E8</v>
      </c>
      <c r="H4914" s="1472" t="b">
        <v>1</v>
      </c>
      <c r="I4914" s="1468" t="s">
        <v>76</v>
      </c>
      <c r="J4914" s="1472" t="b">
        <v>1</v>
      </c>
      <c r="K4914" s="1468" t="s">
        <v>1204</v>
      </c>
      <c r="L4914" s="1471">
        <v>6.6839565594E10</v>
      </c>
      <c r="M4914" s="1463" t="s">
        <v>2437</v>
      </c>
      <c r="N4914" s="1463" t="s">
        <v>5838</v>
      </c>
      <c r="O4914" s="1463" t="s">
        <v>5650</v>
      </c>
      <c r="P4914" s="1463" t="s">
        <v>8339</v>
      </c>
    </row>
    <row r="4915">
      <c r="A4915" s="1464">
        <v>5251.0</v>
      </c>
      <c r="B4915" s="1463" t="s">
        <v>151</v>
      </c>
      <c r="C4915" s="1463" t="s">
        <v>9213</v>
      </c>
      <c r="D4915" s="1469">
        <v>45663.0</v>
      </c>
      <c r="E4915" s="1470" t="s">
        <v>9214</v>
      </c>
      <c r="F4915" s="1471">
        <v>8.17974455E8</v>
      </c>
      <c r="G4915" s="1471">
        <v>8.17974455E8</v>
      </c>
      <c r="H4915" s="1472" t="b">
        <v>1</v>
      </c>
      <c r="I4915" s="1468" t="s">
        <v>76</v>
      </c>
      <c r="J4915" s="1472" t="b">
        <v>1</v>
      </c>
      <c r="K4915" s="1468" t="s">
        <v>1077</v>
      </c>
      <c r="L4915" s="1471">
        <v>6.6618258585E10</v>
      </c>
      <c r="M4915" s="1463" t="s">
        <v>2432</v>
      </c>
      <c r="N4915" s="1474"/>
      <c r="O4915" s="1463" t="s">
        <v>4951</v>
      </c>
      <c r="P4915" s="1463" t="s">
        <v>2432</v>
      </c>
    </row>
    <row r="4916">
      <c r="A4916" s="1464">
        <v>5252.0</v>
      </c>
      <c r="B4916" s="1463" t="s">
        <v>9215</v>
      </c>
      <c r="C4916" s="1463" t="s">
        <v>9216</v>
      </c>
      <c r="D4916" s="1469">
        <v>45297.0</v>
      </c>
      <c r="E4916" s="1470" t="s">
        <v>9217</v>
      </c>
      <c r="F4916" s="1471">
        <v>9.27449523E8</v>
      </c>
      <c r="G4916" s="1471">
        <v>9.27449523E8</v>
      </c>
      <c r="H4916" s="1472" t="b">
        <v>1</v>
      </c>
      <c r="I4916" s="1468" t="s">
        <v>76</v>
      </c>
      <c r="J4916" s="1472" t="b">
        <v>1</v>
      </c>
      <c r="K4916" s="1468" t="s">
        <v>1077</v>
      </c>
      <c r="L4916" s="1471">
        <v>6.6618258585E10</v>
      </c>
      <c r="M4916" s="1463" t="s">
        <v>2659</v>
      </c>
      <c r="N4916" s="1474"/>
      <c r="O4916" s="1463" t="s">
        <v>4954</v>
      </c>
      <c r="P4916" s="1463" t="s">
        <v>2659</v>
      </c>
    </row>
    <row r="4917" hidden="1">
      <c r="A4917" s="1464">
        <v>5253.0</v>
      </c>
      <c r="B4917" s="1463" t="s">
        <v>14475</v>
      </c>
      <c r="C4917" s="1463" t="s">
        <v>14476</v>
      </c>
      <c r="D4917" s="1469">
        <v>45630.0</v>
      </c>
      <c r="E4917" s="1470" t="s">
        <v>21617</v>
      </c>
      <c r="F4917" s="1471">
        <v>8.27227888E8</v>
      </c>
      <c r="G4917" s="1471">
        <v>8.27227888E8</v>
      </c>
      <c r="H4917" s="1472" t="b">
        <v>0</v>
      </c>
      <c r="I4917" s="1468" t="s">
        <v>76</v>
      </c>
      <c r="J4917" s="1472" t="b">
        <v>0</v>
      </c>
      <c r="K4917" s="1468" t="s">
        <v>1204</v>
      </c>
      <c r="L4917" s="1471">
        <v>6.6839565594E10</v>
      </c>
      <c r="M4917" s="1463" t="s">
        <v>2432</v>
      </c>
      <c r="N4917" s="1474"/>
      <c r="O4917" s="1463" t="s">
        <v>4931</v>
      </c>
      <c r="P4917" s="1463" t="s">
        <v>2432</v>
      </c>
    </row>
    <row r="4918">
      <c r="A4918" s="1464">
        <v>5254.0</v>
      </c>
      <c r="B4918" s="1463" t="s">
        <v>9218</v>
      </c>
      <c r="C4918" s="1463" t="s">
        <v>9219</v>
      </c>
      <c r="D4918" s="1469">
        <v>45630.0</v>
      </c>
      <c r="E4918" s="1470" t="s">
        <v>9220</v>
      </c>
      <c r="F4918" s="1471">
        <v>9.93655186E8</v>
      </c>
      <c r="G4918" s="1471">
        <v>9.93655186E8</v>
      </c>
      <c r="H4918" s="1472" t="b">
        <v>1</v>
      </c>
      <c r="I4918" s="1468" t="s">
        <v>76</v>
      </c>
      <c r="J4918" s="1472" t="b">
        <v>1</v>
      </c>
      <c r="K4918" s="1468" t="s">
        <v>1204</v>
      </c>
      <c r="L4918" s="1471">
        <v>6.6839565594E10</v>
      </c>
      <c r="M4918" s="1463" t="s">
        <v>2464</v>
      </c>
      <c r="N4918" s="1463" t="s">
        <v>5415</v>
      </c>
      <c r="O4918" s="1463" t="s">
        <v>3864</v>
      </c>
      <c r="P4918" s="1463" t="s">
        <v>2464</v>
      </c>
    </row>
    <row r="4919">
      <c r="A4919" s="1464">
        <v>5255.0</v>
      </c>
      <c r="B4919" s="1463" t="s">
        <v>9222</v>
      </c>
      <c r="C4919" s="1463" t="s">
        <v>9223</v>
      </c>
      <c r="D4919" s="1469">
        <v>45632.0</v>
      </c>
      <c r="E4919" s="1470" t="s">
        <v>9224</v>
      </c>
      <c r="F4919" s="1471">
        <v>2.8208888E7</v>
      </c>
      <c r="G4919" s="1471">
        <v>2.8208888E7</v>
      </c>
      <c r="H4919" s="1472" t="b">
        <v>1</v>
      </c>
      <c r="I4919" s="1468" t="s">
        <v>76</v>
      </c>
      <c r="J4919" s="1472" t="b">
        <v>1</v>
      </c>
      <c r="K4919" s="1468" t="s">
        <v>4929</v>
      </c>
      <c r="L4919" s="1475">
        <v>6.69232E15</v>
      </c>
      <c r="M4919" s="1463" t="s">
        <v>2464</v>
      </c>
      <c r="N4919" s="1463" t="s">
        <v>4937</v>
      </c>
      <c r="O4919" s="1474"/>
      <c r="P4919" s="1463" t="s">
        <v>2464</v>
      </c>
    </row>
    <row r="4920">
      <c r="A4920" s="1464">
        <v>5256.0</v>
      </c>
      <c r="B4920" s="1463" t="s">
        <v>9225</v>
      </c>
      <c r="C4920" s="1463" t="s">
        <v>9226</v>
      </c>
      <c r="D4920" s="1469">
        <v>45688.0</v>
      </c>
      <c r="E4920" s="1470" t="s">
        <v>9227</v>
      </c>
      <c r="F4920" s="1471">
        <v>8.34426564E8</v>
      </c>
      <c r="G4920" s="1471">
        <v>8.34426564E8</v>
      </c>
      <c r="H4920" s="1472" t="b">
        <v>1</v>
      </c>
      <c r="I4920" s="1468" t="s">
        <v>76</v>
      </c>
      <c r="J4920" s="1472" t="b">
        <v>1</v>
      </c>
      <c r="K4920" s="1468" t="s">
        <v>4936</v>
      </c>
      <c r="L4920" s="1471">
        <v>6.6909921784E10</v>
      </c>
      <c r="M4920" s="1463" t="s">
        <v>2464</v>
      </c>
      <c r="N4920" s="1474"/>
      <c r="O4920" s="1463" t="s">
        <v>6125</v>
      </c>
      <c r="P4920" s="1463" t="s">
        <v>2464</v>
      </c>
    </row>
    <row r="4921">
      <c r="A4921" s="1464">
        <v>5257.0</v>
      </c>
      <c r="B4921" s="1463" t="s">
        <v>9228</v>
      </c>
      <c r="C4921" s="1463" t="s">
        <v>9229</v>
      </c>
      <c r="D4921" s="1469">
        <v>45632.0</v>
      </c>
      <c r="E4921" s="1470" t="s">
        <v>9230</v>
      </c>
      <c r="F4921" s="1471">
        <v>9.55621526E8</v>
      </c>
      <c r="G4921" s="1471">
        <v>9.55621526E8</v>
      </c>
      <c r="H4921" s="1472" t="b">
        <v>1</v>
      </c>
      <c r="I4921" s="1468" t="s">
        <v>76</v>
      </c>
      <c r="J4921" s="1472" t="b">
        <v>1</v>
      </c>
      <c r="K4921" s="1468" t="s">
        <v>4929</v>
      </c>
      <c r="L4921" s="1475">
        <v>6.69232E15</v>
      </c>
      <c r="M4921" s="1463" t="s">
        <v>2464</v>
      </c>
      <c r="N4921" s="1463" t="s">
        <v>5998</v>
      </c>
      <c r="O4921" s="1463" t="s">
        <v>8282</v>
      </c>
      <c r="P4921" s="1463" t="s">
        <v>2464</v>
      </c>
    </row>
    <row r="4922">
      <c r="A4922" s="1464">
        <v>5259.0</v>
      </c>
      <c r="B4922" s="1463" t="s">
        <v>9233</v>
      </c>
      <c r="C4922" s="1463" t="s">
        <v>9234</v>
      </c>
      <c r="D4922" s="1469">
        <v>45730.0</v>
      </c>
      <c r="E4922" s="1470" t="s">
        <v>9235</v>
      </c>
      <c r="F4922" s="1471">
        <v>9.7990599E8</v>
      </c>
      <c r="G4922" s="1471">
        <v>9.7990599E8</v>
      </c>
      <c r="H4922" s="1472" t="b">
        <v>1</v>
      </c>
      <c r="I4922" s="1468" t="s">
        <v>76</v>
      </c>
      <c r="J4922" s="1472" t="b">
        <v>1</v>
      </c>
      <c r="K4922" s="1468" t="s">
        <v>4936</v>
      </c>
      <c r="L4922" s="1471">
        <v>6.6909921784E10</v>
      </c>
      <c r="M4922" s="1463" t="s">
        <v>2659</v>
      </c>
      <c r="N4922" s="1463" t="s">
        <v>5904</v>
      </c>
      <c r="O4922" s="1463" t="s">
        <v>3864</v>
      </c>
      <c r="P4922" s="1463" t="s">
        <v>2659</v>
      </c>
    </row>
    <row r="4923">
      <c r="A4923" s="1464">
        <v>5260.0</v>
      </c>
      <c r="B4923" s="1463" t="s">
        <v>9237</v>
      </c>
      <c r="C4923" s="1463" t="s">
        <v>9238</v>
      </c>
      <c r="D4923" s="1469">
        <v>45656.0</v>
      </c>
      <c r="E4923" s="1470" t="s">
        <v>9239</v>
      </c>
      <c r="F4923" s="1471">
        <v>8.1989984E8</v>
      </c>
      <c r="G4923" s="1471">
        <v>8.1989984E8</v>
      </c>
      <c r="H4923" s="1472" t="b">
        <v>1</v>
      </c>
      <c r="I4923" s="1468" t="s">
        <v>76</v>
      </c>
      <c r="J4923" s="1472" t="b">
        <v>1</v>
      </c>
      <c r="K4923" s="1468" t="s">
        <v>7033</v>
      </c>
      <c r="L4923" s="1471">
        <v>6.6624983639E10</v>
      </c>
      <c r="M4923" s="1463" t="s">
        <v>2659</v>
      </c>
      <c r="N4923" s="1463" t="s">
        <v>5904</v>
      </c>
      <c r="O4923" s="1463" t="s">
        <v>3864</v>
      </c>
      <c r="P4923" s="1463" t="s">
        <v>2659</v>
      </c>
    </row>
    <row r="4924">
      <c r="A4924" s="1464">
        <v>5261.0</v>
      </c>
      <c r="B4924" s="1463" t="s">
        <v>9240</v>
      </c>
      <c r="C4924" s="1463" t="s">
        <v>9241</v>
      </c>
      <c r="D4924" s="1469">
        <v>45639.0</v>
      </c>
      <c r="E4924" s="1470" t="s">
        <v>9242</v>
      </c>
      <c r="F4924" s="1475">
        <v>6.60827E11</v>
      </c>
      <c r="G4924" s="1471">
        <v>8.26682865E8</v>
      </c>
      <c r="H4924" s="1472" t="b">
        <v>1</v>
      </c>
      <c r="I4924" s="1468" t="s">
        <v>76</v>
      </c>
      <c r="J4924" s="1472" t="b">
        <v>1</v>
      </c>
      <c r="K4924" s="1468" t="s">
        <v>1204</v>
      </c>
      <c r="L4924" s="1471">
        <v>6.6839565594E10</v>
      </c>
      <c r="M4924" s="1463" t="s">
        <v>2659</v>
      </c>
      <c r="N4924" s="1463" t="s">
        <v>5633</v>
      </c>
      <c r="O4924" s="1463" t="s">
        <v>8369</v>
      </c>
      <c r="P4924" s="1463" t="s">
        <v>2659</v>
      </c>
    </row>
    <row r="4925">
      <c r="A4925" s="1464">
        <v>5262.0</v>
      </c>
      <c r="B4925" s="1463" t="s">
        <v>9244</v>
      </c>
      <c r="C4925" s="1463" t="s">
        <v>9245</v>
      </c>
      <c r="D4925" s="1469">
        <v>45642.0</v>
      </c>
      <c r="E4925" s="1470" t="s">
        <v>9246</v>
      </c>
      <c r="F4925" s="1471">
        <v>8.29489859E8</v>
      </c>
      <c r="G4925" s="1471">
        <v>8.29489859E8</v>
      </c>
      <c r="H4925" s="1472" t="b">
        <v>1</v>
      </c>
      <c r="I4925" s="1468" t="s">
        <v>76</v>
      </c>
      <c r="J4925" s="1472" t="b">
        <v>1</v>
      </c>
      <c r="K4925" s="1468" t="s">
        <v>1204</v>
      </c>
      <c r="L4925" s="1471">
        <v>6.6839565594E10</v>
      </c>
      <c r="M4925" s="1463" t="s">
        <v>2659</v>
      </c>
      <c r="N4925" s="1463" t="s">
        <v>5284</v>
      </c>
      <c r="O4925" s="1463" t="s">
        <v>5449</v>
      </c>
      <c r="P4925" s="1463" t="s">
        <v>2659</v>
      </c>
    </row>
    <row r="4926">
      <c r="A4926" s="1464">
        <v>5263.0</v>
      </c>
      <c r="B4926" s="1463" t="s">
        <v>9247</v>
      </c>
      <c r="C4926" s="1463" t="s">
        <v>9248</v>
      </c>
      <c r="D4926" s="1469">
        <v>45635.0</v>
      </c>
      <c r="E4926" s="1470" t="s">
        <v>9249</v>
      </c>
      <c r="F4926" s="1471">
        <v>6.48792777E8</v>
      </c>
      <c r="G4926" s="1471">
        <v>6.48792777E8</v>
      </c>
      <c r="H4926" s="1472" t="b">
        <v>1</v>
      </c>
      <c r="I4926" s="1468" t="s">
        <v>76</v>
      </c>
      <c r="J4926" s="1472" t="b">
        <v>1</v>
      </c>
      <c r="K4926" s="1468" t="s">
        <v>1077</v>
      </c>
      <c r="L4926" s="1471">
        <v>6.6618258585E10</v>
      </c>
      <c r="M4926" s="1463" t="s">
        <v>2659</v>
      </c>
      <c r="N4926" s="1463" t="s">
        <v>5143</v>
      </c>
      <c r="O4926" s="1463" t="s">
        <v>4960</v>
      </c>
      <c r="P4926" s="1463" t="s">
        <v>2659</v>
      </c>
    </row>
    <row r="4927">
      <c r="A4927" s="1464">
        <v>5264.0</v>
      </c>
      <c r="B4927" s="1463" t="s">
        <v>9251</v>
      </c>
      <c r="C4927" s="1463" t="s">
        <v>9252</v>
      </c>
      <c r="D4927" s="1469">
        <v>45638.0</v>
      </c>
      <c r="E4927" s="1470" t="s">
        <v>9253</v>
      </c>
      <c r="F4927" s="1471">
        <v>2.195719E7</v>
      </c>
      <c r="G4927" s="1471">
        <v>2.195719E7</v>
      </c>
      <c r="H4927" s="1472" t="b">
        <v>1</v>
      </c>
      <c r="I4927" s="1468" t="s">
        <v>3864</v>
      </c>
      <c r="J4927" s="1472" t="b">
        <v>1</v>
      </c>
      <c r="K4927" s="1468" t="s">
        <v>1204</v>
      </c>
      <c r="L4927" s="1471">
        <v>6.6839565594E10</v>
      </c>
      <c r="M4927" s="1463" t="s">
        <v>2659</v>
      </c>
      <c r="N4927" s="1463" t="s">
        <v>5284</v>
      </c>
      <c r="P4927" s="1463" t="s">
        <v>2659</v>
      </c>
    </row>
    <row r="4928">
      <c r="A4928" s="1464">
        <v>5265.0</v>
      </c>
      <c r="B4928" s="1463" t="s">
        <v>9255</v>
      </c>
      <c r="C4928" s="1463" t="s">
        <v>9256</v>
      </c>
      <c r="D4928" s="1469">
        <v>45638.0</v>
      </c>
      <c r="E4928" s="1470" t="s">
        <v>9257</v>
      </c>
      <c r="F4928" s="1471">
        <v>2.195719E7</v>
      </c>
      <c r="G4928" s="1471">
        <v>2.195719E7</v>
      </c>
      <c r="H4928" s="1472" t="b">
        <v>1</v>
      </c>
      <c r="I4928" s="1468" t="s">
        <v>76</v>
      </c>
      <c r="J4928" s="1472" t="b">
        <v>1</v>
      </c>
      <c r="K4928" s="1468" t="s">
        <v>1204</v>
      </c>
      <c r="L4928" s="1471">
        <v>6.6839565594E10</v>
      </c>
      <c r="M4928" s="1463" t="s">
        <v>4317</v>
      </c>
      <c r="N4928" s="1474"/>
      <c r="O4928" s="1463" t="s">
        <v>5235</v>
      </c>
      <c r="P4928" s="1463" t="s">
        <v>6387</v>
      </c>
    </row>
    <row r="4929">
      <c r="A4929" s="1464">
        <v>5266.0</v>
      </c>
      <c r="B4929" s="1463" t="s">
        <v>9259</v>
      </c>
      <c r="C4929" s="1463" t="s">
        <v>9260</v>
      </c>
      <c r="D4929" s="1469">
        <v>45651.0</v>
      </c>
      <c r="E4929" s="1470" t="s">
        <v>9261</v>
      </c>
      <c r="F4929" s="1471">
        <v>8.1190018E8</v>
      </c>
      <c r="G4929" s="1471">
        <v>8.1190018E8</v>
      </c>
      <c r="H4929" s="1472" t="b">
        <v>1</v>
      </c>
      <c r="I4929" s="1468" t="s">
        <v>76</v>
      </c>
      <c r="J4929" s="1472" t="b">
        <v>1</v>
      </c>
      <c r="K4929" s="1468" t="s">
        <v>1204</v>
      </c>
      <c r="L4929" s="1471">
        <v>6.6839565594E10</v>
      </c>
      <c r="M4929" s="1463" t="s">
        <v>2464</v>
      </c>
      <c r="N4929" s="1463" t="s">
        <v>5098</v>
      </c>
      <c r="O4929" s="1463" t="s">
        <v>7725</v>
      </c>
      <c r="P4929" s="1463" t="s">
        <v>2464</v>
      </c>
    </row>
    <row r="4930">
      <c r="A4930" s="1464">
        <v>5267.0</v>
      </c>
      <c r="B4930" s="1463" t="s">
        <v>296</v>
      </c>
      <c r="C4930" s="1463" t="s">
        <v>296</v>
      </c>
      <c r="D4930" s="1469">
        <v>45636.0</v>
      </c>
      <c r="E4930" s="1470" t="s">
        <v>9262</v>
      </c>
      <c r="F4930" s="1471">
        <v>6.55176191E8</v>
      </c>
      <c r="G4930" s="1471">
        <v>6.55176191E8</v>
      </c>
      <c r="H4930" s="1472" t="b">
        <v>1</v>
      </c>
      <c r="I4930" s="1468" t="s">
        <v>76</v>
      </c>
      <c r="J4930" s="1472" t="b">
        <v>1</v>
      </c>
      <c r="K4930" s="1468" t="s">
        <v>4929</v>
      </c>
      <c r="L4930" s="1475">
        <v>6.69232E15</v>
      </c>
      <c r="M4930" s="1463" t="s">
        <v>3363</v>
      </c>
      <c r="N4930" s="1474"/>
      <c r="O4930" s="1474"/>
      <c r="P4930" s="1463" t="s">
        <v>3363</v>
      </c>
    </row>
    <row r="4931" hidden="1">
      <c r="A4931" s="1464">
        <v>5268.0</v>
      </c>
      <c r="B4931" s="1463" t="s">
        <v>21618</v>
      </c>
      <c r="C4931" s="1463" t="s">
        <v>21619</v>
      </c>
      <c r="D4931" s="1469">
        <v>45637.0</v>
      </c>
      <c r="E4931" s="1470" t="s">
        <v>21620</v>
      </c>
      <c r="F4931" s="1471">
        <v>9.57823535E8</v>
      </c>
      <c r="G4931" s="1471">
        <v>9.57823535E8</v>
      </c>
      <c r="H4931" s="1472" t="b">
        <v>0</v>
      </c>
      <c r="I4931" s="1468" t="s">
        <v>4990</v>
      </c>
      <c r="J4931" s="1472" t="b">
        <v>0</v>
      </c>
      <c r="K4931" s="1468" t="s">
        <v>1204</v>
      </c>
      <c r="L4931" s="1471">
        <v>6.6839565594E10</v>
      </c>
      <c r="M4931" s="1463" t="s">
        <v>4317</v>
      </c>
      <c r="N4931" s="1463" t="s">
        <v>4990</v>
      </c>
      <c r="O4931" s="1463" t="s">
        <v>4990</v>
      </c>
      <c r="P4931" s="1463" t="s">
        <v>6387</v>
      </c>
    </row>
    <row r="4932">
      <c r="A4932" s="1464">
        <v>5269.0</v>
      </c>
      <c r="B4932" s="1463" t="s">
        <v>9264</v>
      </c>
      <c r="C4932" s="1463" t="s">
        <v>9265</v>
      </c>
      <c r="D4932" s="1469">
        <v>45637.0</v>
      </c>
      <c r="E4932" s="1470" t="s">
        <v>9266</v>
      </c>
      <c r="F4932" s="1471">
        <v>8.59373316E8</v>
      </c>
      <c r="G4932" s="1471">
        <v>8.59373316E8</v>
      </c>
      <c r="H4932" s="1472" t="b">
        <v>1</v>
      </c>
      <c r="I4932" s="1468" t="s">
        <v>76</v>
      </c>
      <c r="J4932" s="1472" t="b">
        <v>1</v>
      </c>
      <c r="K4932" s="1468" t="s">
        <v>1204</v>
      </c>
      <c r="L4932" s="1471">
        <v>6.6839565594E10</v>
      </c>
      <c r="M4932" s="1463" t="s">
        <v>2437</v>
      </c>
      <c r="N4932" s="1474"/>
      <c r="O4932" s="1463" t="s">
        <v>5093</v>
      </c>
      <c r="P4932" s="1463" t="s">
        <v>6977</v>
      </c>
    </row>
    <row r="4933">
      <c r="A4933" s="1464">
        <v>5270.0</v>
      </c>
      <c r="B4933" s="1463" t="s">
        <v>9267</v>
      </c>
      <c r="C4933" s="1463" t="s">
        <v>9268</v>
      </c>
      <c r="D4933" s="1469">
        <v>45637.0</v>
      </c>
      <c r="E4933" s="1470" t="s">
        <v>9269</v>
      </c>
      <c r="F4933" s="1471">
        <v>9.67892076E8</v>
      </c>
      <c r="G4933" s="1471">
        <v>9.67892076E8</v>
      </c>
      <c r="H4933" s="1472" t="b">
        <v>1</v>
      </c>
      <c r="I4933" s="1468" t="s">
        <v>76</v>
      </c>
      <c r="J4933" s="1472" t="b">
        <v>1</v>
      </c>
      <c r="K4933" s="1468" t="s">
        <v>1204</v>
      </c>
      <c r="L4933" s="1471">
        <v>6.6839565594E10</v>
      </c>
      <c r="M4933" s="1463" t="s">
        <v>2437</v>
      </c>
      <c r="N4933" s="1474"/>
      <c r="O4933" s="1463" t="s">
        <v>4951</v>
      </c>
      <c r="P4933" s="1463" t="s">
        <v>6977</v>
      </c>
    </row>
    <row r="4934">
      <c r="A4934" s="1464">
        <v>5271.0</v>
      </c>
      <c r="B4934" s="1463" t="s">
        <v>9270</v>
      </c>
      <c r="C4934" s="1463" t="s">
        <v>9271</v>
      </c>
      <c r="D4934" s="1469">
        <v>45637.0</v>
      </c>
      <c r="E4934" s="1470" t="s">
        <v>9272</v>
      </c>
      <c r="F4934" s="1471">
        <v>9.84491964E8</v>
      </c>
      <c r="G4934" s="1471">
        <v>9.84491964E8</v>
      </c>
      <c r="H4934" s="1472" t="b">
        <v>1</v>
      </c>
      <c r="I4934" s="1468" t="s">
        <v>76</v>
      </c>
      <c r="J4934" s="1472" t="b">
        <v>1</v>
      </c>
      <c r="K4934" s="1468" t="s">
        <v>1204</v>
      </c>
      <c r="L4934" s="1471">
        <v>6.6839565594E10</v>
      </c>
      <c r="M4934" s="1463" t="s">
        <v>2437</v>
      </c>
      <c r="N4934" s="1474"/>
      <c r="O4934" s="1463" t="s">
        <v>4945</v>
      </c>
      <c r="P4934" s="1463" t="s">
        <v>6977</v>
      </c>
    </row>
    <row r="4935">
      <c r="A4935" s="1464">
        <v>5272.0</v>
      </c>
      <c r="B4935" s="1463" t="s">
        <v>9274</v>
      </c>
      <c r="C4935" s="1463" t="s">
        <v>9275</v>
      </c>
      <c r="D4935" s="1469">
        <v>45637.0</v>
      </c>
      <c r="E4935" s="1470" t="s">
        <v>9276</v>
      </c>
      <c r="F4935" s="1471">
        <v>6.53936991E8</v>
      </c>
      <c r="G4935" s="1471">
        <v>6.53936991E8</v>
      </c>
      <c r="H4935" s="1472" t="b">
        <v>1</v>
      </c>
      <c r="I4935" s="1468" t="s">
        <v>6244</v>
      </c>
      <c r="J4935" s="1472" t="b">
        <v>1</v>
      </c>
      <c r="K4935" s="1468" t="s">
        <v>1204</v>
      </c>
      <c r="L4935" s="1471">
        <v>6.6839565594E10</v>
      </c>
      <c r="M4935" s="1463" t="s">
        <v>3363</v>
      </c>
      <c r="N4935" s="1463" t="s">
        <v>4998</v>
      </c>
      <c r="O4935" s="1463" t="s">
        <v>5192</v>
      </c>
      <c r="P4935" s="1463" t="s">
        <v>3363</v>
      </c>
    </row>
    <row r="4936" hidden="1">
      <c r="A4936" s="1464">
        <v>5273.0</v>
      </c>
      <c r="B4936" s="1463" t="s">
        <v>21621</v>
      </c>
      <c r="C4936" s="1463" t="s">
        <v>21622</v>
      </c>
      <c r="D4936" s="1469">
        <v>45639.0</v>
      </c>
      <c r="E4936" s="1470" t="s">
        <v>21623</v>
      </c>
      <c r="F4936" s="1471">
        <v>9.2969493E8</v>
      </c>
      <c r="G4936" s="1471">
        <v>9.2969493E8</v>
      </c>
      <c r="H4936" s="1472" t="b">
        <v>0</v>
      </c>
      <c r="I4936" s="1468" t="s">
        <v>76</v>
      </c>
      <c r="J4936" s="1472" t="b">
        <v>0</v>
      </c>
      <c r="K4936" s="1468" t="s">
        <v>1204</v>
      </c>
      <c r="L4936" s="1471">
        <v>6.6839565594E10</v>
      </c>
      <c r="M4936" s="1463" t="s">
        <v>2464</v>
      </c>
      <c r="N4936" s="1463" t="s">
        <v>15896</v>
      </c>
      <c r="O4936" s="1463" t="s">
        <v>9258</v>
      </c>
      <c r="P4936" s="1463" t="s">
        <v>8730</v>
      </c>
    </row>
    <row r="4937">
      <c r="A4937" s="1464">
        <v>5274.0</v>
      </c>
      <c r="B4937" s="1463" t="s">
        <v>9277</v>
      </c>
      <c r="C4937" s="1463" t="s">
        <v>9277</v>
      </c>
      <c r="D4937" s="1469">
        <v>45638.0</v>
      </c>
      <c r="E4937" s="1470" t="s">
        <v>9278</v>
      </c>
      <c r="F4937" s="1471">
        <v>6.38978187E8</v>
      </c>
      <c r="G4937" s="1471">
        <v>6.38978187E8</v>
      </c>
      <c r="H4937" s="1472" t="b">
        <v>1</v>
      </c>
      <c r="I4937" s="1468" t="s">
        <v>76</v>
      </c>
      <c r="J4937" s="1472" t="b">
        <v>1</v>
      </c>
      <c r="K4937" s="1468" t="s">
        <v>4936</v>
      </c>
      <c r="L4937" s="1471">
        <v>6.6909921784E10</v>
      </c>
      <c r="M4937" s="1463" t="s">
        <v>2432</v>
      </c>
      <c r="N4937" s="1463" t="s">
        <v>4998</v>
      </c>
      <c r="O4937" s="1463" t="s">
        <v>5650</v>
      </c>
      <c r="P4937" s="1463" t="s">
        <v>6995</v>
      </c>
    </row>
    <row r="4938">
      <c r="A4938" s="1464">
        <v>5275.0</v>
      </c>
      <c r="B4938" s="1463" t="s">
        <v>9279</v>
      </c>
      <c r="C4938" s="1463" t="s">
        <v>9280</v>
      </c>
      <c r="D4938" s="1469">
        <v>45638.0</v>
      </c>
      <c r="E4938" s="1470" t="s">
        <v>9281</v>
      </c>
      <c r="F4938" s="1471">
        <v>8.26566661E8</v>
      </c>
      <c r="G4938" s="1471">
        <v>8.26566661E8</v>
      </c>
      <c r="H4938" s="1472" t="b">
        <v>1</v>
      </c>
      <c r="I4938" s="1468" t="s">
        <v>76</v>
      </c>
      <c r="J4938" s="1472" t="b">
        <v>1</v>
      </c>
      <c r="K4938" s="1468" t="s">
        <v>4936</v>
      </c>
      <c r="L4938" s="1471">
        <v>6.6909921784E10</v>
      </c>
      <c r="M4938" s="1463" t="s">
        <v>2432</v>
      </c>
      <c r="N4938" s="1463" t="s">
        <v>4930</v>
      </c>
      <c r="O4938" s="1463" t="s">
        <v>4954</v>
      </c>
      <c r="P4938" s="1463" t="s">
        <v>2432</v>
      </c>
    </row>
    <row r="4939">
      <c r="A4939" s="1464">
        <v>5276.0</v>
      </c>
      <c r="B4939" s="1463" t="s">
        <v>9282</v>
      </c>
      <c r="C4939" s="1463" t="s">
        <v>9283</v>
      </c>
      <c r="D4939" s="1469">
        <v>45637.0</v>
      </c>
      <c r="E4939" s="1470" t="s">
        <v>9284</v>
      </c>
      <c r="F4939" s="1471">
        <v>8.68844352E8</v>
      </c>
      <c r="G4939" s="1471">
        <v>8.68844352E8</v>
      </c>
      <c r="H4939" s="1472" t="b">
        <v>1</v>
      </c>
      <c r="I4939" s="1468" t="s">
        <v>76</v>
      </c>
      <c r="J4939" s="1472" t="b">
        <v>1</v>
      </c>
      <c r="K4939" s="1468" t="s">
        <v>4936</v>
      </c>
      <c r="L4939" s="1471">
        <v>6.6909921784E10</v>
      </c>
      <c r="M4939" s="1463" t="s">
        <v>2464</v>
      </c>
      <c r="N4939" s="1463" t="s">
        <v>5182</v>
      </c>
      <c r="O4939" s="1463" t="s">
        <v>3864</v>
      </c>
      <c r="P4939" s="1463" t="s">
        <v>7453</v>
      </c>
    </row>
    <row r="4940">
      <c r="A4940" s="1464">
        <v>5277.0</v>
      </c>
      <c r="B4940" s="1463" t="s">
        <v>9285</v>
      </c>
      <c r="C4940" s="1463" t="s">
        <v>9286</v>
      </c>
      <c r="D4940" s="1469">
        <v>45638.0</v>
      </c>
      <c r="E4940" s="1470" t="s">
        <v>9287</v>
      </c>
      <c r="F4940" s="1471">
        <v>8.06949626E8</v>
      </c>
      <c r="G4940" s="1471">
        <v>8.06949626E8</v>
      </c>
      <c r="H4940" s="1472" t="b">
        <v>1</v>
      </c>
      <c r="I4940" s="1468" t="s">
        <v>5541</v>
      </c>
      <c r="J4940" s="1472" t="b">
        <v>1</v>
      </c>
      <c r="K4940" s="1468" t="s">
        <v>4936</v>
      </c>
      <c r="L4940" s="1471">
        <v>6.6909921784E10</v>
      </c>
      <c r="M4940" s="1463" t="s">
        <v>2432</v>
      </c>
      <c r="N4940" s="1474"/>
      <c r="O4940" s="1463" t="s">
        <v>5773</v>
      </c>
      <c r="P4940" s="1463" t="s">
        <v>2432</v>
      </c>
    </row>
    <row r="4941">
      <c r="A4941" s="1464">
        <v>5278.0</v>
      </c>
      <c r="B4941" s="1463" t="s">
        <v>9288</v>
      </c>
      <c r="C4941" s="1463" t="s">
        <v>9289</v>
      </c>
      <c r="D4941" s="1469">
        <v>45638.0</v>
      </c>
      <c r="E4941" s="1470" t="s">
        <v>9290</v>
      </c>
      <c r="F4941" s="1471">
        <v>8.93077799E8</v>
      </c>
      <c r="G4941" s="1471">
        <v>8.93077799E8</v>
      </c>
      <c r="H4941" s="1472" t="b">
        <v>1</v>
      </c>
      <c r="I4941" s="1468" t="s">
        <v>3864</v>
      </c>
      <c r="J4941" s="1472" t="b">
        <v>1</v>
      </c>
      <c r="K4941" s="1468" t="s">
        <v>1077</v>
      </c>
      <c r="L4941" s="1471">
        <v>6.6618258585E10</v>
      </c>
      <c r="M4941" s="1463" t="s">
        <v>2432</v>
      </c>
      <c r="N4941" s="1474"/>
      <c r="O4941" s="1463" t="s">
        <v>5235</v>
      </c>
      <c r="P4941" s="1463" t="s">
        <v>2432</v>
      </c>
    </row>
    <row r="4942">
      <c r="A4942" s="1464">
        <v>5279.0</v>
      </c>
      <c r="B4942" s="1463" t="s">
        <v>9292</v>
      </c>
      <c r="C4942" s="1463" t="s">
        <v>9293</v>
      </c>
      <c r="D4942" s="1469">
        <v>45642.0</v>
      </c>
      <c r="E4942" s="1470" t="s">
        <v>9294</v>
      </c>
      <c r="F4942" s="1471">
        <v>6.57153315E8</v>
      </c>
      <c r="G4942" s="1471">
        <v>6.57153315E8</v>
      </c>
      <c r="H4942" s="1472" t="b">
        <v>1</v>
      </c>
      <c r="I4942" s="1468" t="s">
        <v>76</v>
      </c>
      <c r="J4942" s="1472" t="b">
        <v>1</v>
      </c>
      <c r="K4942" s="1468" t="s">
        <v>4929</v>
      </c>
      <c r="L4942" s="1475">
        <v>6.69232E15</v>
      </c>
      <c r="M4942" s="1463" t="s">
        <v>2464</v>
      </c>
      <c r="N4942" s="1463" t="s">
        <v>5212</v>
      </c>
      <c r="O4942" s="1463" t="s">
        <v>5229</v>
      </c>
      <c r="P4942" s="1463" t="s">
        <v>8159</v>
      </c>
    </row>
    <row r="4943">
      <c r="A4943" s="1464">
        <v>5280.0</v>
      </c>
      <c r="B4943" s="1463" t="s">
        <v>21624</v>
      </c>
      <c r="C4943" s="1463" t="s">
        <v>21625</v>
      </c>
      <c r="D4943" s="1469">
        <v>45644.0</v>
      </c>
      <c r="E4943" s="1470" t="s">
        <v>21626</v>
      </c>
      <c r="F4943" s="1471">
        <v>8.10600359E8</v>
      </c>
      <c r="G4943" s="1471">
        <v>8.10600359E8</v>
      </c>
      <c r="H4943" s="1472" t="b">
        <v>1</v>
      </c>
      <c r="I4943" s="1468" t="s">
        <v>263</v>
      </c>
      <c r="J4943" s="1472" t="b">
        <v>1</v>
      </c>
      <c r="K4943" s="1468" t="s">
        <v>1077</v>
      </c>
      <c r="L4943" s="1471">
        <v>6.6618258585E10</v>
      </c>
      <c r="M4943" s="1463" t="s">
        <v>2464</v>
      </c>
      <c r="N4943" s="1463" t="s">
        <v>263</v>
      </c>
      <c r="O4943" s="1463" t="s">
        <v>263</v>
      </c>
      <c r="P4943" s="1463" t="s">
        <v>2464</v>
      </c>
    </row>
    <row r="4944">
      <c r="A4944" s="1464">
        <v>5281.0</v>
      </c>
      <c r="B4944" s="1463" t="s">
        <v>9295</v>
      </c>
      <c r="C4944" s="1463" t="s">
        <v>9296</v>
      </c>
      <c r="D4944" s="1469">
        <v>45643.0</v>
      </c>
      <c r="E4944" s="1470" t="s">
        <v>9297</v>
      </c>
      <c r="F4944" s="1471">
        <v>9.62896525E8</v>
      </c>
      <c r="G4944" s="1471">
        <v>9.62896525E8</v>
      </c>
      <c r="H4944" s="1472" t="b">
        <v>1</v>
      </c>
      <c r="I4944" s="1468" t="s">
        <v>76</v>
      </c>
      <c r="J4944" s="1472" t="b">
        <v>1</v>
      </c>
      <c r="K4944" s="1468" t="s">
        <v>4929</v>
      </c>
      <c r="L4944" s="1475">
        <v>6.69232E15</v>
      </c>
      <c r="M4944" s="1463" t="s">
        <v>2464</v>
      </c>
      <c r="N4944" s="1474"/>
      <c r="O4944" s="1463" t="s">
        <v>6125</v>
      </c>
      <c r="P4944" s="1463" t="s">
        <v>8159</v>
      </c>
    </row>
    <row r="4945">
      <c r="A4945" s="1464">
        <v>5282.0</v>
      </c>
      <c r="B4945" s="1463" t="s">
        <v>9298</v>
      </c>
      <c r="C4945" s="1463" t="s">
        <v>9299</v>
      </c>
      <c r="D4945" s="1469">
        <v>45650.0</v>
      </c>
      <c r="E4945" s="1470" t="s">
        <v>9300</v>
      </c>
      <c r="F4945" s="1471">
        <v>8.02426424E8</v>
      </c>
      <c r="G4945" s="1471">
        <v>8.02426424E8</v>
      </c>
      <c r="H4945" s="1472" t="b">
        <v>1</v>
      </c>
      <c r="I4945" s="1468" t="s">
        <v>76</v>
      </c>
      <c r="J4945" s="1472" t="b">
        <v>1</v>
      </c>
      <c r="K4945" s="1468" t="s">
        <v>1077</v>
      </c>
      <c r="L4945" s="1471">
        <v>6.6618258585E10</v>
      </c>
      <c r="M4945" s="1463" t="s">
        <v>2464</v>
      </c>
      <c r="N4945" s="1463" t="s">
        <v>5052</v>
      </c>
      <c r="O4945" s="1463" t="s">
        <v>5052</v>
      </c>
      <c r="P4945" s="1463" t="s">
        <v>8159</v>
      </c>
    </row>
    <row r="4946" hidden="1">
      <c r="A4946" s="1464">
        <v>5283.0</v>
      </c>
      <c r="B4946" s="1463" t="s">
        <v>21627</v>
      </c>
      <c r="C4946" s="1463" t="s">
        <v>21628</v>
      </c>
      <c r="D4946" s="1469">
        <v>45650.0</v>
      </c>
      <c r="E4946" s="1470" t="s">
        <v>21629</v>
      </c>
      <c r="F4946" s="1471">
        <v>6.26427774E8</v>
      </c>
      <c r="G4946" s="1471">
        <v>6.26427774E8</v>
      </c>
      <c r="H4946" s="1472" t="b">
        <v>0</v>
      </c>
      <c r="I4946" s="1468" t="s">
        <v>76</v>
      </c>
      <c r="J4946" s="1472" t="b">
        <v>0</v>
      </c>
      <c r="K4946" s="1468" t="s">
        <v>1077</v>
      </c>
      <c r="L4946" s="1471">
        <v>6.6618258585E10</v>
      </c>
      <c r="M4946" s="1463" t="s">
        <v>2464</v>
      </c>
      <c r="N4946" s="1463" t="s">
        <v>7002</v>
      </c>
      <c r="O4946" s="1463" t="s">
        <v>76</v>
      </c>
      <c r="P4946" s="1463" t="s">
        <v>2464</v>
      </c>
    </row>
    <row r="4947">
      <c r="A4947" s="1464">
        <v>5284.0</v>
      </c>
      <c r="B4947" s="1463" t="s">
        <v>9301</v>
      </c>
      <c r="C4947" s="1463" t="s">
        <v>9302</v>
      </c>
      <c r="D4947" s="1469">
        <v>45643.0</v>
      </c>
      <c r="E4947" s="1470" t="s">
        <v>9303</v>
      </c>
      <c r="F4947" s="1471">
        <v>2.0237214E7</v>
      </c>
      <c r="G4947" s="1471">
        <v>2.0237214E7</v>
      </c>
      <c r="H4947" s="1472" t="b">
        <v>1</v>
      </c>
      <c r="I4947" s="1468" t="s">
        <v>76</v>
      </c>
      <c r="J4947" s="1472" t="b">
        <v>1</v>
      </c>
      <c r="K4947" s="1468" t="s">
        <v>4929</v>
      </c>
      <c r="L4947" s="1475">
        <v>6.69232E15</v>
      </c>
      <c r="M4947" s="1463" t="s">
        <v>2464</v>
      </c>
      <c r="N4947" s="1474"/>
      <c r="O4947" s="1463" t="s">
        <v>4945</v>
      </c>
      <c r="P4947" s="1463" t="s">
        <v>8159</v>
      </c>
    </row>
    <row r="4948">
      <c r="A4948" s="1464">
        <v>5285.0</v>
      </c>
      <c r="B4948" s="1463" t="s">
        <v>9304</v>
      </c>
      <c r="C4948" s="1463" t="s">
        <v>9305</v>
      </c>
      <c r="D4948" s="1469">
        <v>45646.0</v>
      </c>
      <c r="E4948" s="1470" t="s">
        <v>9306</v>
      </c>
      <c r="F4948" s="1471">
        <v>9.85387838E8</v>
      </c>
      <c r="G4948" s="1471">
        <v>9.85387838E8</v>
      </c>
      <c r="H4948" s="1472" t="b">
        <v>1</v>
      </c>
      <c r="I4948" s="1468" t="s">
        <v>76</v>
      </c>
      <c r="J4948" s="1472" t="b">
        <v>1</v>
      </c>
      <c r="K4948" s="1468" t="s">
        <v>4929</v>
      </c>
      <c r="L4948" s="1475">
        <v>6.69232E15</v>
      </c>
      <c r="M4948" s="1463" t="s">
        <v>2464</v>
      </c>
      <c r="N4948" s="1463" t="s">
        <v>8426</v>
      </c>
      <c r="O4948" s="1463" t="s">
        <v>6383</v>
      </c>
      <c r="P4948" s="1463" t="s">
        <v>8427</v>
      </c>
    </row>
    <row r="4949">
      <c r="A4949" s="1464">
        <v>5286.0</v>
      </c>
      <c r="B4949" s="1463" t="s">
        <v>9307</v>
      </c>
      <c r="C4949" s="1463" t="s">
        <v>9308</v>
      </c>
      <c r="D4949" s="1469">
        <v>45652.0</v>
      </c>
      <c r="E4949" s="1470" t="s">
        <v>9309</v>
      </c>
      <c r="F4949" s="1471">
        <v>8.9980019E8</v>
      </c>
      <c r="G4949" s="1471">
        <v>8.9980019E8</v>
      </c>
      <c r="H4949" s="1472" t="b">
        <v>1</v>
      </c>
      <c r="I4949" s="1468" t="s">
        <v>76</v>
      </c>
      <c r="J4949" s="1472" t="b">
        <v>1</v>
      </c>
      <c r="K4949" s="1468" t="s">
        <v>1077</v>
      </c>
      <c r="L4949" s="1471">
        <v>6.6618258585E10</v>
      </c>
      <c r="M4949" s="1463" t="s">
        <v>2659</v>
      </c>
      <c r="N4949" s="1463" t="s">
        <v>5267</v>
      </c>
      <c r="O4949" s="1463" t="s">
        <v>4960</v>
      </c>
      <c r="P4949" s="1463" t="s">
        <v>8431</v>
      </c>
    </row>
    <row r="4950">
      <c r="A4950" s="1464">
        <v>5287.0</v>
      </c>
      <c r="B4950" s="1463" t="s">
        <v>9310</v>
      </c>
      <c r="C4950" s="1463" t="s">
        <v>9311</v>
      </c>
      <c r="D4950" s="1469">
        <v>45650.0</v>
      </c>
      <c r="E4950" s="1470" t="s">
        <v>9312</v>
      </c>
      <c r="F4950" s="1471">
        <v>8.94555564E8</v>
      </c>
      <c r="G4950" s="1471">
        <v>8.94555564E8</v>
      </c>
      <c r="H4950" s="1472" t="b">
        <v>1</v>
      </c>
      <c r="I4950" s="1468" t="s">
        <v>76</v>
      </c>
      <c r="J4950" s="1472" t="b">
        <v>1</v>
      </c>
      <c r="K4950" s="1468" t="s">
        <v>1204</v>
      </c>
      <c r="L4950" s="1471">
        <v>6.6839565594E10</v>
      </c>
      <c r="M4950" s="1463" t="s">
        <v>2464</v>
      </c>
      <c r="N4950" s="1463" t="s">
        <v>7382</v>
      </c>
      <c r="O4950" s="1463" t="s">
        <v>5081</v>
      </c>
      <c r="P4950" s="1463" t="s">
        <v>8435</v>
      </c>
    </row>
    <row r="4951" hidden="1">
      <c r="A4951" s="1464">
        <v>5288.0</v>
      </c>
      <c r="B4951" s="1463" t="s">
        <v>21630</v>
      </c>
      <c r="C4951" s="1463" t="s">
        <v>21631</v>
      </c>
      <c r="D4951" s="1469">
        <v>45644.0</v>
      </c>
      <c r="E4951" s="1470" t="s">
        <v>21632</v>
      </c>
      <c r="F4951" s="1471">
        <v>9.71216656E8</v>
      </c>
      <c r="G4951" s="1471">
        <v>9.71216656E8</v>
      </c>
      <c r="H4951" s="1472" t="b">
        <v>0</v>
      </c>
      <c r="I4951" s="1468" t="s">
        <v>76</v>
      </c>
      <c r="J4951" s="1472" t="b">
        <v>0</v>
      </c>
      <c r="K4951" s="1468" t="s">
        <v>1204</v>
      </c>
      <c r="L4951" s="1471">
        <v>6.6839565594E10</v>
      </c>
      <c r="M4951" s="1463" t="s">
        <v>2464</v>
      </c>
      <c r="N4951" s="1463" t="s">
        <v>4998</v>
      </c>
      <c r="O4951" s="1463" t="s">
        <v>5192</v>
      </c>
      <c r="P4951" s="1463" t="s">
        <v>5155</v>
      </c>
    </row>
    <row r="4952">
      <c r="A4952" s="1464">
        <v>5289.0</v>
      </c>
      <c r="B4952" s="1463" t="s">
        <v>9313</v>
      </c>
      <c r="C4952" s="1463" t="s">
        <v>9314</v>
      </c>
      <c r="D4952" s="1469">
        <v>45651.0</v>
      </c>
      <c r="E4952" s="1470" t="s">
        <v>9315</v>
      </c>
      <c r="F4952" s="1471">
        <v>9.62950353E8</v>
      </c>
      <c r="G4952" s="1471">
        <v>9.62950353E8</v>
      </c>
      <c r="H4952" s="1472" t="b">
        <v>1</v>
      </c>
      <c r="I4952" s="1468" t="s">
        <v>76</v>
      </c>
      <c r="J4952" s="1472" t="b">
        <v>1</v>
      </c>
      <c r="K4952" s="1468" t="s">
        <v>1204</v>
      </c>
      <c r="L4952" s="1471">
        <v>6.6839565594E10</v>
      </c>
      <c r="M4952" s="1463" t="s">
        <v>2432</v>
      </c>
      <c r="N4952" s="1474"/>
      <c r="O4952" s="1463" t="s">
        <v>4945</v>
      </c>
      <c r="P4952" s="1463" t="s">
        <v>2432</v>
      </c>
    </row>
    <row r="4953" hidden="1">
      <c r="A4953" s="1464">
        <v>5290.0</v>
      </c>
      <c r="B4953" s="1463" t="s">
        <v>3392</v>
      </c>
      <c r="C4953" s="1463" t="s">
        <v>21633</v>
      </c>
      <c r="D4953" s="1469">
        <v>45651.0</v>
      </c>
      <c r="E4953" s="1470" t="s">
        <v>21634</v>
      </c>
      <c r="F4953" s="1471">
        <v>9.54199859E8</v>
      </c>
      <c r="G4953" s="1471">
        <v>9.54199859E8</v>
      </c>
      <c r="H4953" s="1472" t="b">
        <v>0</v>
      </c>
      <c r="I4953" s="1468" t="s">
        <v>76</v>
      </c>
      <c r="J4953" s="1472" t="b">
        <v>0</v>
      </c>
      <c r="K4953" s="1468" t="s">
        <v>1204</v>
      </c>
      <c r="L4953" s="1471">
        <v>6.6839565594E10</v>
      </c>
      <c r="M4953" s="1463" t="s">
        <v>3363</v>
      </c>
      <c r="N4953" s="1474"/>
      <c r="O4953" s="1463" t="s">
        <v>76</v>
      </c>
      <c r="P4953" s="1463" t="s">
        <v>3363</v>
      </c>
    </row>
    <row r="4954" hidden="1">
      <c r="A4954" s="1464">
        <v>5291.0</v>
      </c>
      <c r="B4954" s="1463" t="s">
        <v>21635</v>
      </c>
      <c r="C4954" s="1463" t="s">
        <v>21635</v>
      </c>
      <c r="D4954" s="1469">
        <v>45653.0</v>
      </c>
      <c r="E4954" s="1470" t="s">
        <v>21636</v>
      </c>
      <c r="F4954" s="1471">
        <v>9.47744732E8</v>
      </c>
      <c r="G4954" s="1471">
        <v>9.47744732E8</v>
      </c>
      <c r="H4954" s="1472" t="b">
        <v>0</v>
      </c>
      <c r="I4954" s="1468" t="s">
        <v>120</v>
      </c>
      <c r="J4954" s="1472" t="b">
        <v>0</v>
      </c>
      <c r="K4954" s="1468" t="s">
        <v>6480</v>
      </c>
      <c r="L4954" s="1471">
        <v>6.6647253923E10</v>
      </c>
      <c r="M4954" s="1463" t="s">
        <v>2536</v>
      </c>
      <c r="N4954" s="1463" t="s">
        <v>9935</v>
      </c>
      <c r="O4954" s="1463" t="s">
        <v>9935</v>
      </c>
      <c r="P4954" s="1463" t="s">
        <v>2536</v>
      </c>
    </row>
    <row r="4955">
      <c r="A4955" s="1464">
        <v>5292.0</v>
      </c>
      <c r="B4955" s="1463" t="s">
        <v>9316</v>
      </c>
      <c r="C4955" s="1463" t="s">
        <v>9317</v>
      </c>
      <c r="D4955" s="1469">
        <v>45656.0</v>
      </c>
      <c r="E4955" s="1470" t="s">
        <v>9318</v>
      </c>
      <c r="F4955" s="1471">
        <v>8.04466635E8</v>
      </c>
      <c r="G4955" s="1471">
        <v>8.04466635E8</v>
      </c>
      <c r="H4955" s="1472" t="b">
        <v>1</v>
      </c>
      <c r="I4955" s="1468" t="s">
        <v>76</v>
      </c>
      <c r="J4955" s="1472" t="b">
        <v>1</v>
      </c>
      <c r="K4955" s="1468" t="s">
        <v>4929</v>
      </c>
      <c r="L4955" s="1475">
        <v>6.69232E15</v>
      </c>
      <c r="M4955" s="1463" t="s">
        <v>2440</v>
      </c>
      <c r="N4955" s="1463" t="s">
        <v>4951</v>
      </c>
      <c r="O4955" s="1463" t="s">
        <v>6710</v>
      </c>
      <c r="P4955" s="1463" t="s">
        <v>8440</v>
      </c>
    </row>
    <row r="4956">
      <c r="A4956" s="1464">
        <v>5293.0</v>
      </c>
      <c r="B4956" s="1463" t="s">
        <v>9319</v>
      </c>
      <c r="C4956" s="1463" t="s">
        <v>9320</v>
      </c>
      <c r="D4956" s="1469">
        <v>45646.0</v>
      </c>
      <c r="E4956" s="1470" t="s">
        <v>9321</v>
      </c>
      <c r="F4956" s="1471">
        <v>6.45456896E8</v>
      </c>
      <c r="G4956" s="1471">
        <v>6.45456896E8</v>
      </c>
      <c r="H4956" s="1472" t="b">
        <v>1</v>
      </c>
      <c r="I4956" s="1468" t="s">
        <v>76</v>
      </c>
      <c r="J4956" s="1472" t="b">
        <v>1</v>
      </c>
      <c r="K4956" s="1468" t="s">
        <v>1204</v>
      </c>
      <c r="L4956" s="1471">
        <v>6.6839565594E10</v>
      </c>
      <c r="M4956" s="1463" t="s">
        <v>2461</v>
      </c>
      <c r="N4956" s="1474"/>
      <c r="O4956" s="1463" t="s">
        <v>4931</v>
      </c>
      <c r="P4956" s="1463" t="s">
        <v>2461</v>
      </c>
    </row>
    <row r="4957" hidden="1">
      <c r="A4957" s="1464">
        <v>5294.0</v>
      </c>
      <c r="B4957" s="1463" t="s">
        <v>21637</v>
      </c>
      <c r="C4957" s="1463" t="s">
        <v>21638</v>
      </c>
      <c r="D4957" s="1469">
        <v>45649.0</v>
      </c>
      <c r="E4957" s="1470" t="s">
        <v>21639</v>
      </c>
      <c r="F4957" s="1471">
        <v>8.02252056E8</v>
      </c>
      <c r="G4957" s="1471">
        <v>8.02252056E8</v>
      </c>
      <c r="H4957" s="1472" t="b">
        <v>0</v>
      </c>
      <c r="I4957" s="1468" t="s">
        <v>76</v>
      </c>
      <c r="J4957" s="1472" t="b">
        <v>0</v>
      </c>
      <c r="K4957" s="1468" t="s">
        <v>1077</v>
      </c>
      <c r="L4957" s="1471">
        <v>6.6618258585E10</v>
      </c>
      <c r="M4957" s="1463" t="s">
        <v>2464</v>
      </c>
      <c r="N4957" s="1474"/>
      <c r="O4957" s="1463" t="s">
        <v>6149</v>
      </c>
      <c r="P4957" s="1463" t="s">
        <v>2464</v>
      </c>
    </row>
    <row r="4958">
      <c r="A4958" s="1464">
        <v>5295.0</v>
      </c>
      <c r="B4958" s="1463" t="s">
        <v>1000</v>
      </c>
      <c r="C4958" s="1463" t="s">
        <v>9323</v>
      </c>
      <c r="D4958" s="1469">
        <v>45645.0</v>
      </c>
      <c r="E4958" s="1470" t="s">
        <v>9324</v>
      </c>
      <c r="F4958" s="1471">
        <v>9.25289096E8</v>
      </c>
      <c r="G4958" s="1471">
        <v>9.25289096E8</v>
      </c>
      <c r="H4958" s="1472" t="b">
        <v>1</v>
      </c>
      <c r="I4958" s="1468" t="s">
        <v>76</v>
      </c>
      <c r="J4958" s="1472" t="b">
        <v>1</v>
      </c>
      <c r="K4958" s="1468" t="s">
        <v>1204</v>
      </c>
      <c r="L4958" s="1471">
        <v>6.6839565594E10</v>
      </c>
      <c r="M4958" s="1463" t="s">
        <v>2432</v>
      </c>
      <c r="N4958" s="1463" t="s">
        <v>5113</v>
      </c>
      <c r="O4958" s="1463" t="s">
        <v>5113</v>
      </c>
      <c r="P4958" s="1463" t="s">
        <v>8324</v>
      </c>
    </row>
    <row r="4959">
      <c r="A4959" s="1464">
        <v>5296.0</v>
      </c>
      <c r="B4959" s="1463" t="s">
        <v>9325</v>
      </c>
      <c r="C4959" s="1463" t="s">
        <v>9326</v>
      </c>
      <c r="D4959" s="1469">
        <v>45650.0</v>
      </c>
      <c r="E4959" s="1470" t="s">
        <v>9327</v>
      </c>
      <c r="F4959" s="1471">
        <v>6.55196524E8</v>
      </c>
      <c r="G4959" s="1471">
        <v>6.55196524E8</v>
      </c>
      <c r="H4959" s="1472" t="b">
        <v>1</v>
      </c>
      <c r="I4959" s="1468" t="s">
        <v>76</v>
      </c>
      <c r="J4959" s="1472" t="b">
        <v>1</v>
      </c>
      <c r="K4959" s="1468" t="s">
        <v>5142</v>
      </c>
      <c r="L4959" s="1471">
        <v>6.620964333E9</v>
      </c>
      <c r="M4959" s="1463" t="s">
        <v>2937</v>
      </c>
      <c r="N4959" s="1463" t="s">
        <v>5838</v>
      </c>
      <c r="P4959" s="1463" t="s">
        <v>2937</v>
      </c>
    </row>
    <row r="4960">
      <c r="A4960" s="1464">
        <v>5297.0</v>
      </c>
      <c r="B4960" s="1463" t="s">
        <v>9328</v>
      </c>
      <c r="C4960" s="1463" t="s">
        <v>9329</v>
      </c>
      <c r="D4960" s="1469">
        <v>45649.0</v>
      </c>
      <c r="E4960" s="1470" t="s">
        <v>9330</v>
      </c>
      <c r="F4960" s="1471">
        <v>6.25149455E8</v>
      </c>
      <c r="G4960" s="1471">
        <v>6.25149455E8</v>
      </c>
      <c r="H4960" s="1472" t="b">
        <v>1</v>
      </c>
      <c r="I4960" s="1468" t="s">
        <v>76</v>
      </c>
      <c r="J4960" s="1472" t="b">
        <v>1</v>
      </c>
      <c r="K4960" s="1468" t="s">
        <v>4929</v>
      </c>
      <c r="L4960" s="1475">
        <v>6.69232E15</v>
      </c>
      <c r="M4960" s="1463" t="s">
        <v>2659</v>
      </c>
      <c r="N4960" s="1463" t="s">
        <v>5249</v>
      </c>
      <c r="O4960" s="1463" t="s">
        <v>4938</v>
      </c>
      <c r="P4960" s="1463" t="s">
        <v>2659</v>
      </c>
    </row>
    <row r="4961" hidden="1">
      <c r="A4961" s="1464">
        <v>5298.0</v>
      </c>
      <c r="B4961" s="1463" t="s">
        <v>21640</v>
      </c>
      <c r="C4961" s="1463" t="s">
        <v>21641</v>
      </c>
      <c r="D4961" s="1469">
        <v>45645.0</v>
      </c>
      <c r="E4961" s="1470" t="s">
        <v>21642</v>
      </c>
      <c r="F4961" s="1471">
        <v>6.49524669E8</v>
      </c>
      <c r="G4961" s="1471">
        <v>6.49524669E8</v>
      </c>
      <c r="H4961" s="1472" t="b">
        <v>0</v>
      </c>
      <c r="I4961" s="1468" t="s">
        <v>76</v>
      </c>
      <c r="J4961" s="1472" t="b">
        <v>1</v>
      </c>
      <c r="K4961" s="1468" t="s">
        <v>8764</v>
      </c>
      <c r="L4961" s="1471">
        <v>6.6624294465E10</v>
      </c>
      <c r="M4961" s="1463" t="s">
        <v>5391</v>
      </c>
      <c r="N4961" s="1463" t="s">
        <v>6056</v>
      </c>
      <c r="O4961" s="1463" t="s">
        <v>8831</v>
      </c>
      <c r="P4961" s="1463" t="s">
        <v>5392</v>
      </c>
    </row>
    <row r="4962">
      <c r="A4962" s="1464">
        <v>5299.0</v>
      </c>
      <c r="B4962" s="1463" t="s">
        <v>9331</v>
      </c>
      <c r="C4962" s="1463" t="s">
        <v>9331</v>
      </c>
      <c r="D4962" s="1469">
        <v>45653.0</v>
      </c>
      <c r="E4962" s="1470" t="s">
        <v>9332</v>
      </c>
      <c r="F4962" s="1471">
        <v>6.57693224E8</v>
      </c>
      <c r="G4962" s="1471">
        <v>6.57693224E8</v>
      </c>
      <c r="H4962" s="1472" t="b">
        <v>1</v>
      </c>
      <c r="I4962" s="1468" t="s">
        <v>263</v>
      </c>
      <c r="J4962" s="1472" t="b">
        <v>1</v>
      </c>
      <c r="K4962" s="1468" t="s">
        <v>4936</v>
      </c>
      <c r="L4962" s="1471">
        <v>6.6909921784E10</v>
      </c>
      <c r="M4962" s="1463" t="s">
        <v>2432</v>
      </c>
      <c r="N4962" s="1463" t="s">
        <v>5510</v>
      </c>
      <c r="O4962" s="1463" t="s">
        <v>5510</v>
      </c>
      <c r="P4962" s="1463" t="s">
        <v>2432</v>
      </c>
    </row>
    <row r="4963">
      <c r="A4963" s="1464">
        <v>5300.0</v>
      </c>
      <c r="B4963" s="1463" t="s">
        <v>9334</v>
      </c>
      <c r="C4963" s="1463" t="s">
        <v>9335</v>
      </c>
      <c r="D4963" s="1469">
        <v>45664.0</v>
      </c>
      <c r="E4963" s="1470" t="s">
        <v>9336</v>
      </c>
      <c r="F4963" s="1471">
        <v>8.38279168E8</v>
      </c>
      <c r="G4963" s="1471">
        <v>8.38279168E8</v>
      </c>
      <c r="H4963" s="1472" t="b">
        <v>1</v>
      </c>
      <c r="I4963" s="1468" t="s">
        <v>76</v>
      </c>
      <c r="J4963" s="1472" t="b">
        <v>1</v>
      </c>
      <c r="K4963" s="1468" t="s">
        <v>5010</v>
      </c>
      <c r="L4963" s="1471">
        <v>6.6836145662E10</v>
      </c>
      <c r="M4963" s="1463" t="s">
        <v>2464</v>
      </c>
      <c r="N4963" s="1474"/>
      <c r="O4963" s="1463" t="s">
        <v>4938</v>
      </c>
      <c r="P4963" s="1463" t="s">
        <v>5094</v>
      </c>
    </row>
    <row r="4964" hidden="1">
      <c r="A4964" s="1464">
        <v>5301.0</v>
      </c>
      <c r="B4964" s="1463" t="s">
        <v>21643</v>
      </c>
      <c r="C4964" s="1463" t="s">
        <v>21644</v>
      </c>
      <c r="D4964" s="1469">
        <v>45651.0</v>
      </c>
      <c r="E4964" s="1470" t="s">
        <v>21645</v>
      </c>
      <c r="F4964" s="1471">
        <v>9.38734888E8</v>
      </c>
      <c r="G4964" s="1471">
        <v>9.38734888E8</v>
      </c>
      <c r="H4964" s="1472" t="b">
        <v>0</v>
      </c>
      <c r="I4964" s="1468" t="s">
        <v>5608</v>
      </c>
      <c r="J4964" s="1472" t="b">
        <v>0</v>
      </c>
      <c r="K4964" s="1468" t="s">
        <v>1077</v>
      </c>
      <c r="L4964" s="1471">
        <v>6.6618258585E10</v>
      </c>
      <c r="M4964" s="1463" t="s">
        <v>2476</v>
      </c>
      <c r="N4964" s="1463" t="s">
        <v>5608</v>
      </c>
      <c r="O4964" s="1463" t="s">
        <v>5608</v>
      </c>
      <c r="P4964" s="1463" t="s">
        <v>21646</v>
      </c>
    </row>
    <row r="4965">
      <c r="A4965" s="1464">
        <v>5302.0</v>
      </c>
      <c r="B4965" s="1463" t="s">
        <v>9337</v>
      </c>
      <c r="C4965" s="1463" t="s">
        <v>9338</v>
      </c>
      <c r="D4965" s="1469">
        <v>45646.0</v>
      </c>
      <c r="E4965" s="1470" t="s">
        <v>9339</v>
      </c>
      <c r="F4965" s="1471">
        <v>6.39506132E8</v>
      </c>
      <c r="G4965" s="1471">
        <v>6.39506132E8</v>
      </c>
      <c r="H4965" s="1472" t="b">
        <v>1</v>
      </c>
      <c r="I4965" s="1468" t="s">
        <v>76</v>
      </c>
      <c r="J4965" s="1472" t="b">
        <v>1</v>
      </c>
      <c r="K4965" s="1468" t="s">
        <v>4929</v>
      </c>
      <c r="L4965" s="1475">
        <v>6.69232E15</v>
      </c>
      <c r="M4965" s="1463" t="s">
        <v>3211</v>
      </c>
      <c r="N4965" s="1474"/>
      <c r="O4965" s="1463" t="s">
        <v>5773</v>
      </c>
      <c r="P4965" s="1463" t="s">
        <v>3211</v>
      </c>
    </row>
    <row r="4966">
      <c r="A4966" s="1464">
        <v>5303.0</v>
      </c>
      <c r="B4966" s="1463" t="s">
        <v>9340</v>
      </c>
      <c r="C4966" s="1463" t="s">
        <v>9341</v>
      </c>
      <c r="D4966" s="1469">
        <v>45646.0</v>
      </c>
      <c r="E4966" s="1470" t="s">
        <v>9342</v>
      </c>
      <c r="F4966" s="1471">
        <v>9.59369812E8</v>
      </c>
      <c r="G4966" s="1471">
        <v>9.59369812E8</v>
      </c>
      <c r="H4966" s="1472" t="b">
        <v>1</v>
      </c>
      <c r="I4966" s="1468" t="s">
        <v>76</v>
      </c>
      <c r="J4966" s="1472" t="b">
        <v>1</v>
      </c>
      <c r="K4966" s="1468" t="s">
        <v>4929</v>
      </c>
      <c r="L4966" s="1475">
        <v>6.69232E15</v>
      </c>
      <c r="M4966" s="1463" t="s">
        <v>4317</v>
      </c>
      <c r="N4966" s="1463" t="s">
        <v>6070</v>
      </c>
      <c r="O4966" s="1463" t="s">
        <v>6070</v>
      </c>
      <c r="P4966" s="1463" t="s">
        <v>6387</v>
      </c>
    </row>
    <row r="4967">
      <c r="A4967" s="1464">
        <v>5304.0</v>
      </c>
      <c r="B4967" s="1463" t="s">
        <v>9343</v>
      </c>
      <c r="C4967" s="1463" t="s">
        <v>9344</v>
      </c>
      <c r="D4967" s="1469">
        <v>45652.0</v>
      </c>
      <c r="E4967" s="1470" t="s">
        <v>9345</v>
      </c>
      <c r="F4967" s="1471">
        <v>6.14523923E8</v>
      </c>
      <c r="G4967" s="1471">
        <v>6.14523923E8</v>
      </c>
      <c r="H4967" s="1472" t="b">
        <v>1</v>
      </c>
      <c r="I4967" s="1468" t="s">
        <v>76</v>
      </c>
      <c r="J4967" s="1472" t="b">
        <v>1</v>
      </c>
      <c r="K4967" s="1468" t="s">
        <v>4929</v>
      </c>
      <c r="L4967" s="1475">
        <v>6.69232E15</v>
      </c>
      <c r="M4967" s="1463" t="s">
        <v>2464</v>
      </c>
      <c r="N4967" s="1463" t="s">
        <v>5081</v>
      </c>
      <c r="O4967" s="1463" t="s">
        <v>5081</v>
      </c>
      <c r="P4967" s="1463" t="s">
        <v>2464</v>
      </c>
    </row>
    <row r="4968">
      <c r="A4968" s="1464">
        <v>5314.0</v>
      </c>
      <c r="B4968" s="1463" t="s">
        <v>9346</v>
      </c>
      <c r="C4968" s="1463" t="s">
        <v>9347</v>
      </c>
      <c r="D4968" s="1469">
        <v>45646.0</v>
      </c>
      <c r="E4968" s="1470" t="s">
        <v>9348</v>
      </c>
      <c r="F4968" s="1471">
        <v>8.00695932E8</v>
      </c>
      <c r="G4968" s="1471">
        <v>8.00695932E8</v>
      </c>
      <c r="H4968" s="1472" t="b">
        <v>1</v>
      </c>
      <c r="I4968" s="1468" t="s">
        <v>76</v>
      </c>
      <c r="J4968" s="1472" t="b">
        <v>1</v>
      </c>
      <c r="K4968" s="1468" t="s">
        <v>1077</v>
      </c>
      <c r="L4968" s="1471">
        <v>6.6618258585E10</v>
      </c>
      <c r="M4968" s="1463" t="s">
        <v>2464</v>
      </c>
      <c r="N4968" s="1474"/>
      <c r="O4968" s="1463" t="s">
        <v>5398</v>
      </c>
      <c r="P4968" s="1463" t="s">
        <v>2464</v>
      </c>
    </row>
    <row r="4969">
      <c r="A4969" s="1464">
        <v>5315.0</v>
      </c>
      <c r="B4969" s="1463" t="s">
        <v>9349</v>
      </c>
      <c r="C4969" s="1463" t="s">
        <v>9350</v>
      </c>
      <c r="D4969" s="1469">
        <v>45646.0</v>
      </c>
      <c r="E4969" s="1470" t="s">
        <v>9351</v>
      </c>
      <c r="F4969" s="1471">
        <v>8.22184989E8</v>
      </c>
      <c r="G4969" s="1471">
        <v>8.22184989E8</v>
      </c>
      <c r="H4969" s="1472" t="b">
        <v>1</v>
      </c>
      <c r="I4969" s="1468" t="s">
        <v>76</v>
      </c>
      <c r="J4969" s="1472" t="b">
        <v>1</v>
      </c>
      <c r="K4969" s="1468" t="s">
        <v>4936</v>
      </c>
      <c r="L4969" s="1471">
        <v>6.6909921784E10</v>
      </c>
      <c r="M4969" s="1463" t="s">
        <v>2464</v>
      </c>
      <c r="N4969" s="1463" t="s">
        <v>5213</v>
      </c>
      <c r="O4969" s="1463" t="s">
        <v>8471</v>
      </c>
      <c r="P4969" s="1463" t="s">
        <v>2464</v>
      </c>
    </row>
    <row r="4970">
      <c r="A4970" s="1464">
        <v>5316.0</v>
      </c>
      <c r="B4970" s="1463" t="s">
        <v>9352</v>
      </c>
      <c r="C4970" s="1463" t="s">
        <v>9353</v>
      </c>
      <c r="D4970" s="1469">
        <v>45646.0</v>
      </c>
      <c r="E4970" s="1470" t="s">
        <v>9354</v>
      </c>
      <c r="F4970" s="1471">
        <v>9.25409456E8</v>
      </c>
      <c r="G4970" s="1471">
        <v>9.25409456E8</v>
      </c>
      <c r="H4970" s="1472" t="b">
        <v>1</v>
      </c>
      <c r="I4970" s="1468" t="s">
        <v>76</v>
      </c>
      <c r="J4970" s="1472" t="b">
        <v>1</v>
      </c>
      <c r="K4970" s="1468" t="s">
        <v>4929</v>
      </c>
      <c r="L4970" s="1475">
        <v>6.69232E15</v>
      </c>
      <c r="M4970" s="1463" t="s">
        <v>3363</v>
      </c>
      <c r="N4970" s="1474"/>
      <c r="O4970" s="1463" t="s">
        <v>5838</v>
      </c>
      <c r="P4970" s="1463" t="s">
        <v>21647</v>
      </c>
    </row>
    <row r="4971">
      <c r="A4971" s="1464">
        <v>5317.0</v>
      </c>
      <c r="B4971" s="1463" t="s">
        <v>9355</v>
      </c>
      <c r="C4971" s="1463" t="s">
        <v>9355</v>
      </c>
      <c r="D4971" s="1469">
        <v>45653.0</v>
      </c>
      <c r="E4971" s="1470" t="s">
        <v>9356</v>
      </c>
      <c r="F4971" s="1471">
        <v>9.0068549E7</v>
      </c>
      <c r="G4971" s="1471">
        <v>9.0068549E7</v>
      </c>
      <c r="H4971" s="1472" t="b">
        <v>1</v>
      </c>
      <c r="I4971" s="1468" t="s">
        <v>120</v>
      </c>
      <c r="J4971" s="1472" t="b">
        <v>1</v>
      </c>
      <c r="K4971" s="1468" t="s">
        <v>6480</v>
      </c>
      <c r="L4971" s="1471">
        <v>6.6647253923E10</v>
      </c>
      <c r="M4971" s="1463" t="s">
        <v>2476</v>
      </c>
      <c r="N4971" s="1463" t="s">
        <v>5838</v>
      </c>
      <c r="O4971" s="1463" t="s">
        <v>5838</v>
      </c>
      <c r="P4971" s="1463" t="s">
        <v>8475</v>
      </c>
    </row>
    <row r="4972">
      <c r="A4972" s="1464">
        <v>5318.0</v>
      </c>
      <c r="B4972" s="1463" t="s">
        <v>121</v>
      </c>
      <c r="C4972" s="1463" t="s">
        <v>121</v>
      </c>
      <c r="D4972" s="1469">
        <v>45653.0</v>
      </c>
      <c r="E4972" s="1470" t="s">
        <v>9358</v>
      </c>
      <c r="F4972" s="1471">
        <v>8.7232332E7</v>
      </c>
      <c r="G4972" s="1471">
        <v>8.7232332E7</v>
      </c>
      <c r="H4972" s="1472" t="b">
        <v>1</v>
      </c>
      <c r="I4972" s="1468" t="s">
        <v>120</v>
      </c>
      <c r="J4972" s="1472" t="b">
        <v>1</v>
      </c>
      <c r="K4972" s="1468" t="s">
        <v>6480</v>
      </c>
      <c r="L4972" s="1471">
        <v>6.6647253923E10</v>
      </c>
      <c r="M4972" s="1463" t="s">
        <v>2476</v>
      </c>
      <c r="N4972" s="1463" t="s">
        <v>4954</v>
      </c>
      <c r="O4972" s="1463" t="s">
        <v>4954</v>
      </c>
      <c r="P4972" s="1463" t="s">
        <v>7016</v>
      </c>
    </row>
    <row r="4973">
      <c r="A4973" s="1464">
        <v>5319.0</v>
      </c>
      <c r="B4973" s="1463" t="s">
        <v>9360</v>
      </c>
      <c r="C4973" s="1463" t="s">
        <v>9360</v>
      </c>
      <c r="D4973" s="1469">
        <v>45653.0</v>
      </c>
      <c r="E4973" s="1470" t="s">
        <v>9361</v>
      </c>
      <c r="F4973" s="1471">
        <v>8.0287323E7</v>
      </c>
      <c r="G4973" s="1471">
        <v>8.0287323E7</v>
      </c>
      <c r="H4973" s="1472" t="b">
        <v>1</v>
      </c>
      <c r="I4973" s="1468" t="s">
        <v>120</v>
      </c>
      <c r="J4973" s="1472" t="b">
        <v>1</v>
      </c>
      <c r="K4973" s="1468" t="s">
        <v>6480</v>
      </c>
      <c r="L4973" s="1471">
        <v>6.6647253923E10</v>
      </c>
      <c r="M4973" s="1463" t="s">
        <v>2440</v>
      </c>
      <c r="N4973" s="1474"/>
      <c r="O4973" s="1463" t="s">
        <v>5677</v>
      </c>
      <c r="P4973" s="1463" t="s">
        <v>8479</v>
      </c>
    </row>
    <row r="4974">
      <c r="A4974" s="1464">
        <v>5320.0</v>
      </c>
      <c r="B4974" s="1463" t="s">
        <v>4070</v>
      </c>
      <c r="C4974" s="1463" t="s">
        <v>4070</v>
      </c>
      <c r="D4974" s="1469">
        <v>45653.0</v>
      </c>
      <c r="E4974" s="1470" t="s">
        <v>9363</v>
      </c>
      <c r="F4974" s="1471">
        <v>8.9032232E7</v>
      </c>
      <c r="G4974" s="1471">
        <v>8.9032232E7</v>
      </c>
      <c r="H4974" s="1472" t="b">
        <v>1</v>
      </c>
      <c r="I4974" s="1468" t="s">
        <v>120</v>
      </c>
      <c r="J4974" s="1472" t="b">
        <v>1</v>
      </c>
      <c r="K4974" s="1468" t="s">
        <v>6480</v>
      </c>
      <c r="L4974" s="1471">
        <v>6.6647253923E10</v>
      </c>
      <c r="M4974" s="1463" t="s">
        <v>2432</v>
      </c>
      <c r="N4974" s="1474"/>
      <c r="O4974" s="1463" t="s">
        <v>4954</v>
      </c>
      <c r="P4974" s="1463" t="s">
        <v>2432</v>
      </c>
    </row>
    <row r="4975" hidden="1">
      <c r="A4975" s="1464">
        <v>5321.0</v>
      </c>
      <c r="B4975" s="1463" t="s">
        <v>21648</v>
      </c>
      <c r="C4975" s="1463" t="s">
        <v>21649</v>
      </c>
      <c r="D4975" s="1469">
        <v>45649.0</v>
      </c>
      <c r="E4975" s="1470" t="s">
        <v>21650</v>
      </c>
      <c r="F4975" s="1471">
        <v>8.123422076E9</v>
      </c>
      <c r="G4975" s="1471">
        <v>8.123422076E9</v>
      </c>
      <c r="H4975" s="1472" t="b">
        <v>0</v>
      </c>
      <c r="I4975" s="1468" t="s">
        <v>76</v>
      </c>
      <c r="J4975" s="1472" t="b">
        <v>1</v>
      </c>
      <c r="K4975" s="1468" t="s">
        <v>4929</v>
      </c>
      <c r="L4975" s="1475">
        <v>6.69232E15</v>
      </c>
      <c r="M4975" s="1463" t="s">
        <v>2464</v>
      </c>
      <c r="N4975" s="1463" t="s">
        <v>6692</v>
      </c>
      <c r="O4975" s="1463" t="s">
        <v>6692</v>
      </c>
      <c r="P4975" s="1463" t="s">
        <v>2464</v>
      </c>
    </row>
    <row r="4976" hidden="1">
      <c r="A4976" s="1464">
        <v>5322.0</v>
      </c>
      <c r="B4976" s="1463" t="s">
        <v>21651</v>
      </c>
      <c r="C4976" s="1463" t="s">
        <v>21652</v>
      </c>
      <c r="D4976" s="1469">
        <v>45649.0</v>
      </c>
      <c r="E4976" s="1470" t="s">
        <v>21653</v>
      </c>
      <c r="F4976" s="1471">
        <v>8.12342047E8</v>
      </c>
      <c r="G4976" s="1471">
        <v>8.12342047E8</v>
      </c>
      <c r="H4976" s="1472" t="b">
        <v>0</v>
      </c>
      <c r="I4976" s="1468" t="s">
        <v>76</v>
      </c>
      <c r="J4976" s="1472" t="b">
        <v>1</v>
      </c>
      <c r="K4976" s="1468" t="s">
        <v>4929</v>
      </c>
      <c r="L4976" s="1475">
        <v>6.69232E15</v>
      </c>
      <c r="M4976" s="1463" t="s">
        <v>2464</v>
      </c>
      <c r="N4976" s="1474"/>
      <c r="O4976" s="1474"/>
      <c r="P4976" s="1463" t="s">
        <v>2464</v>
      </c>
    </row>
    <row r="4977">
      <c r="A4977" s="1464">
        <v>5324.0</v>
      </c>
      <c r="B4977" s="1463" t="s">
        <v>9364</v>
      </c>
      <c r="C4977" s="1463" t="s">
        <v>9365</v>
      </c>
      <c r="D4977" s="1469">
        <v>45652.0</v>
      </c>
      <c r="E4977" s="1470" t="s">
        <v>9366</v>
      </c>
      <c r="F4977" s="1471">
        <v>6.46494454E8</v>
      </c>
      <c r="G4977" s="1471">
        <v>6.46494454E8</v>
      </c>
      <c r="H4977" s="1472" t="b">
        <v>1</v>
      </c>
      <c r="I4977" s="1468" t="s">
        <v>76</v>
      </c>
      <c r="J4977" s="1472" t="b">
        <v>1</v>
      </c>
      <c r="K4977" s="1468" t="s">
        <v>1204</v>
      </c>
      <c r="L4977" s="1471">
        <v>6.6839565594E10</v>
      </c>
      <c r="M4977" s="1463" t="s">
        <v>2437</v>
      </c>
      <c r="N4977" s="1463" t="s">
        <v>8485</v>
      </c>
      <c r="O4977" s="1463" t="s">
        <v>6383</v>
      </c>
      <c r="P4977" s="1463" t="s">
        <v>8486</v>
      </c>
    </row>
    <row r="4978">
      <c r="A4978" s="1464">
        <v>5325.0</v>
      </c>
      <c r="B4978" s="1463" t="s">
        <v>9368</v>
      </c>
      <c r="C4978" s="1463" t="s">
        <v>9369</v>
      </c>
      <c r="D4978" s="1469">
        <v>45653.0</v>
      </c>
      <c r="E4978" s="1470" t="s">
        <v>9370</v>
      </c>
      <c r="F4978" s="1471">
        <v>9.45547455E8</v>
      </c>
      <c r="G4978" s="1471">
        <v>9.45547455E8</v>
      </c>
      <c r="H4978" s="1472" t="b">
        <v>1</v>
      </c>
      <c r="I4978" s="1468" t="s">
        <v>76</v>
      </c>
      <c r="J4978" s="1472" t="b">
        <v>1</v>
      </c>
      <c r="K4978" s="1468" t="s">
        <v>4936</v>
      </c>
      <c r="L4978" s="1471">
        <v>6.6909921784E10</v>
      </c>
      <c r="M4978" s="1463" t="s">
        <v>2659</v>
      </c>
      <c r="N4978" s="1474"/>
      <c r="O4978" s="1463" t="s">
        <v>4931</v>
      </c>
      <c r="P4978" s="1463" t="s">
        <v>8490</v>
      </c>
    </row>
    <row r="4979" hidden="1">
      <c r="A4979" s="1464">
        <v>5326.0</v>
      </c>
      <c r="B4979" s="1463" t="s">
        <v>21654</v>
      </c>
      <c r="C4979" s="1463" t="s">
        <v>21655</v>
      </c>
      <c r="D4979" s="1469">
        <v>45649.0</v>
      </c>
      <c r="E4979" s="1470" t="s">
        <v>21656</v>
      </c>
      <c r="F4979" s="1475">
        <v>6.60953E11</v>
      </c>
      <c r="G4979" s="1475">
        <v>6.60953E11</v>
      </c>
      <c r="H4979" s="1472" t="b">
        <v>0</v>
      </c>
      <c r="I4979" s="1468" t="s">
        <v>76</v>
      </c>
      <c r="J4979" s="1472" t="b">
        <v>1</v>
      </c>
      <c r="K4979" s="1473"/>
      <c r="L4979" s="1473"/>
      <c r="M4979" s="1463" t="s">
        <v>2426</v>
      </c>
      <c r="O4979" s="1474"/>
      <c r="P4979" s="1463" t="s">
        <v>2426</v>
      </c>
    </row>
    <row r="4980" hidden="1">
      <c r="A4980" s="1464">
        <v>5327.0</v>
      </c>
      <c r="B4980" s="1463" t="s">
        <v>4111</v>
      </c>
      <c r="C4980" s="1463" t="s">
        <v>4111</v>
      </c>
      <c r="D4980" s="1469">
        <v>45663.0</v>
      </c>
      <c r="E4980" s="1470" t="s">
        <v>9373</v>
      </c>
      <c r="F4980" s="1471">
        <v>8.4688566E7</v>
      </c>
      <c r="G4980" s="1471">
        <v>8.4688566E7</v>
      </c>
      <c r="H4980" s="1472" t="b">
        <v>0</v>
      </c>
      <c r="I4980" s="1468" t="s">
        <v>120</v>
      </c>
      <c r="J4980" s="1472" t="b">
        <v>0</v>
      </c>
      <c r="K4980" s="1468" t="s">
        <v>6480</v>
      </c>
      <c r="L4980" s="1471">
        <v>6.6647253923E10</v>
      </c>
      <c r="M4980" s="1463" t="s">
        <v>2536</v>
      </c>
      <c r="N4980" s="1463" t="s">
        <v>4937</v>
      </c>
      <c r="O4980" s="1463" t="s">
        <v>4938</v>
      </c>
      <c r="P4980" s="1463" t="s">
        <v>2536</v>
      </c>
    </row>
    <row r="4981">
      <c r="A4981" s="1464">
        <v>5328.0</v>
      </c>
      <c r="B4981" s="1463" t="s">
        <v>9375</v>
      </c>
      <c r="C4981" s="1463" t="s">
        <v>9376</v>
      </c>
      <c r="D4981" s="1469">
        <v>45650.0</v>
      </c>
      <c r="E4981" s="1470" t="s">
        <v>9377</v>
      </c>
      <c r="F4981" s="1471">
        <v>8.26352898E8</v>
      </c>
      <c r="G4981" s="1471">
        <v>8.26352898E8</v>
      </c>
      <c r="H4981" s="1472" t="b">
        <v>1</v>
      </c>
      <c r="I4981" s="1468" t="s">
        <v>76</v>
      </c>
      <c r="J4981" s="1472" t="b">
        <v>1</v>
      </c>
      <c r="K4981" s="1468" t="s">
        <v>1204</v>
      </c>
      <c r="L4981" s="1471">
        <v>6.6839565594E10</v>
      </c>
      <c r="M4981" s="1463" t="s">
        <v>2437</v>
      </c>
      <c r="N4981" s="1463" t="s">
        <v>5249</v>
      </c>
      <c r="O4981" s="1463" t="s">
        <v>6240</v>
      </c>
      <c r="P4981" s="1463" t="s">
        <v>8495</v>
      </c>
    </row>
    <row r="4982" hidden="1">
      <c r="A4982" s="1464">
        <v>5329.0</v>
      </c>
      <c r="B4982" s="1463" t="s">
        <v>9378</v>
      </c>
      <c r="C4982" s="1463" t="s">
        <v>9379</v>
      </c>
      <c r="D4982" s="1469">
        <v>45650.0</v>
      </c>
      <c r="E4982" s="1470" t="s">
        <v>9380</v>
      </c>
      <c r="F4982" s="1471">
        <v>9.82898758E8</v>
      </c>
      <c r="G4982" s="1471">
        <v>9.82898758E8</v>
      </c>
      <c r="H4982" s="1472" t="b">
        <v>0</v>
      </c>
      <c r="I4982" s="1468" t="s">
        <v>263</v>
      </c>
      <c r="J4982" s="1472" t="b">
        <v>0</v>
      </c>
      <c r="K4982" s="1468" t="s">
        <v>4936</v>
      </c>
      <c r="L4982" s="1471">
        <v>6.6909921784E10</v>
      </c>
      <c r="M4982" s="1463" t="s">
        <v>2464</v>
      </c>
      <c r="N4982" s="1463" t="s">
        <v>5143</v>
      </c>
      <c r="O4982" s="1463" t="s">
        <v>4960</v>
      </c>
      <c r="P4982" s="1463" t="s">
        <v>7453</v>
      </c>
    </row>
    <row r="4983">
      <c r="A4983" s="1464">
        <v>5330.0</v>
      </c>
      <c r="B4983" s="1463" t="s">
        <v>9381</v>
      </c>
      <c r="C4983" s="1463" t="s">
        <v>9382</v>
      </c>
      <c r="D4983" s="1469">
        <v>45656.0</v>
      </c>
      <c r="E4983" s="1470" t="s">
        <v>9383</v>
      </c>
      <c r="F4983" s="1471">
        <v>2.0031323E7</v>
      </c>
      <c r="G4983" s="1471">
        <v>2.0031323E7</v>
      </c>
      <c r="H4983" s="1472" t="b">
        <v>1</v>
      </c>
      <c r="I4983" s="1468" t="s">
        <v>76</v>
      </c>
      <c r="J4983" s="1472" t="b">
        <v>1</v>
      </c>
      <c r="K4983" s="1468" t="s">
        <v>4929</v>
      </c>
      <c r="L4983" s="1475">
        <v>6.69232E15</v>
      </c>
      <c r="M4983" s="1463" t="s">
        <v>2432</v>
      </c>
      <c r="N4983" s="1463" t="s">
        <v>8180</v>
      </c>
      <c r="O4983" s="1463" t="s">
        <v>5002</v>
      </c>
      <c r="P4983" s="1463" t="s">
        <v>2432</v>
      </c>
    </row>
    <row r="4984">
      <c r="A4984" s="1464">
        <v>5331.0</v>
      </c>
      <c r="B4984" s="1463" t="s">
        <v>9384</v>
      </c>
      <c r="C4984" s="1463" t="s">
        <v>9385</v>
      </c>
      <c r="D4984" s="1469">
        <v>45653.0</v>
      </c>
      <c r="E4984" s="1470" t="s">
        <v>9386</v>
      </c>
      <c r="F4984" s="1471">
        <v>9.71976665E8</v>
      </c>
      <c r="G4984" s="1471">
        <v>9.71976665E8</v>
      </c>
      <c r="H4984" s="1472" t="b">
        <v>1</v>
      </c>
      <c r="I4984" s="1468" t="s">
        <v>76</v>
      </c>
      <c r="J4984" s="1472" t="b">
        <v>1</v>
      </c>
      <c r="K4984" s="1468" t="s">
        <v>4929</v>
      </c>
      <c r="L4984" s="1475">
        <v>6.69232E15</v>
      </c>
      <c r="M4984" s="1463" t="s">
        <v>2432</v>
      </c>
      <c r="N4984" s="1463" t="s">
        <v>5196</v>
      </c>
      <c r="O4984" s="1463" t="s">
        <v>5196</v>
      </c>
      <c r="P4984" s="1463" t="s">
        <v>2432</v>
      </c>
    </row>
    <row r="4985">
      <c r="A4985" s="1464">
        <v>5332.0</v>
      </c>
      <c r="B4985" s="1463" t="s">
        <v>9387</v>
      </c>
      <c r="C4985" s="1463" t="s">
        <v>9388</v>
      </c>
      <c r="D4985" s="1469">
        <v>45650.0</v>
      </c>
      <c r="E4985" s="1470" t="s">
        <v>9389</v>
      </c>
      <c r="F4985" s="1471">
        <v>9.22517333E8</v>
      </c>
      <c r="G4985" s="1471">
        <v>9.22517333E8</v>
      </c>
      <c r="H4985" s="1472" t="b">
        <v>1</v>
      </c>
      <c r="I4985" s="1468" t="s">
        <v>76</v>
      </c>
      <c r="J4985" s="1472" t="b">
        <v>1</v>
      </c>
      <c r="K4985" s="1468" t="s">
        <v>1204</v>
      </c>
      <c r="L4985" s="1471">
        <v>6.6839565594E10</v>
      </c>
      <c r="M4985" s="1463" t="s">
        <v>2432</v>
      </c>
      <c r="N4985" s="1474"/>
      <c r="O4985" s="1463" t="s">
        <v>4931</v>
      </c>
      <c r="P4985" s="1463" t="s">
        <v>2432</v>
      </c>
    </row>
    <row r="4986">
      <c r="A4986" s="1464">
        <v>5333.0</v>
      </c>
      <c r="B4986" s="1463" t="s">
        <v>9391</v>
      </c>
      <c r="C4986" s="1463" t="s">
        <v>9392</v>
      </c>
      <c r="D4986" s="1469">
        <v>45650.0</v>
      </c>
      <c r="E4986" s="1470" t="s">
        <v>9393</v>
      </c>
      <c r="F4986" s="1471">
        <v>9.29826307E8</v>
      </c>
      <c r="G4986" s="1471">
        <v>9.29826307E8</v>
      </c>
      <c r="H4986" s="1472" t="b">
        <v>1</v>
      </c>
      <c r="I4986" s="1468" t="s">
        <v>76</v>
      </c>
      <c r="J4986" s="1472" t="b">
        <v>1</v>
      </c>
      <c r="K4986" s="1468" t="s">
        <v>1077</v>
      </c>
      <c r="L4986" s="1471">
        <v>6.6618258585E10</v>
      </c>
      <c r="M4986" s="1463" t="s">
        <v>2464</v>
      </c>
      <c r="N4986" s="1463" t="s">
        <v>4998</v>
      </c>
      <c r="O4986" s="1463" t="s">
        <v>5192</v>
      </c>
      <c r="P4986" s="1463" t="s">
        <v>2464</v>
      </c>
    </row>
    <row r="4987">
      <c r="A4987" s="1464">
        <v>5334.0</v>
      </c>
      <c r="B4987" s="1463" t="s">
        <v>9394</v>
      </c>
      <c r="C4987" s="1463" t="s">
        <v>9395</v>
      </c>
      <c r="D4987" s="1469">
        <v>45652.0</v>
      </c>
      <c r="E4987" s="1470" t="s">
        <v>9396</v>
      </c>
      <c r="F4987" s="1471">
        <v>6.38978187E8</v>
      </c>
      <c r="G4987" s="1471">
        <v>6.38978187E8</v>
      </c>
      <c r="H4987" s="1472" t="b">
        <v>1</v>
      </c>
      <c r="I4987" s="1468" t="s">
        <v>76</v>
      </c>
      <c r="J4987" s="1472" t="b">
        <v>1</v>
      </c>
      <c r="K4987" s="1468" t="s">
        <v>4936</v>
      </c>
      <c r="L4987" s="1471">
        <v>6.6909921784E10</v>
      </c>
      <c r="M4987" s="1463" t="s">
        <v>2464</v>
      </c>
      <c r="N4987" s="1474"/>
      <c r="O4987" s="1463" t="s">
        <v>4960</v>
      </c>
      <c r="P4987" s="1463" t="s">
        <v>2464</v>
      </c>
    </row>
    <row r="4988" hidden="1">
      <c r="A4988" s="1464">
        <v>5335.0</v>
      </c>
      <c r="B4988" s="1463" t="s">
        <v>21657</v>
      </c>
      <c r="C4988" s="1463" t="s">
        <v>21658</v>
      </c>
      <c r="D4988" s="1469">
        <v>45653.0</v>
      </c>
      <c r="E4988" s="1470" t="s">
        <v>21659</v>
      </c>
      <c r="F4988" s="1471">
        <v>8.68000161E8</v>
      </c>
      <c r="G4988" s="1471">
        <v>8.68000161E8</v>
      </c>
      <c r="H4988" s="1472" t="b">
        <v>0</v>
      </c>
      <c r="I4988" s="1468" t="s">
        <v>76</v>
      </c>
      <c r="J4988" s="1472" t="b">
        <v>0</v>
      </c>
      <c r="K4988" s="1468" t="s">
        <v>1204</v>
      </c>
      <c r="L4988" s="1471">
        <v>6.6839565594E10</v>
      </c>
      <c r="M4988" s="1463" t="s">
        <v>2464</v>
      </c>
      <c r="N4988" s="1463" t="s">
        <v>6404</v>
      </c>
      <c r="O4988" s="1463" t="s">
        <v>6404</v>
      </c>
      <c r="P4988" s="1463" t="s">
        <v>2464</v>
      </c>
    </row>
    <row r="4989" hidden="1">
      <c r="A4989" s="1464">
        <v>5336.0</v>
      </c>
      <c r="B4989" s="1463" t="s">
        <v>9397</v>
      </c>
      <c r="C4989" s="1463" t="s">
        <v>9397</v>
      </c>
      <c r="D4989" s="1469">
        <v>45653.0</v>
      </c>
      <c r="E4989" s="1470" t="s">
        <v>9398</v>
      </c>
      <c r="F4989" s="1471">
        <v>8.82635546E8</v>
      </c>
      <c r="G4989" s="1471">
        <v>8.82635546E8</v>
      </c>
      <c r="H4989" s="1472" t="b">
        <v>0</v>
      </c>
      <c r="I4989" s="1468" t="s">
        <v>76</v>
      </c>
      <c r="J4989" s="1472" t="b">
        <v>0</v>
      </c>
      <c r="K4989" s="1468" t="s">
        <v>4936</v>
      </c>
      <c r="L4989" s="1471">
        <v>6.6909921784E10</v>
      </c>
      <c r="M4989" s="1463" t="s">
        <v>2464</v>
      </c>
      <c r="N4989" s="1463" t="s">
        <v>5267</v>
      </c>
      <c r="O4989" s="1463" t="s">
        <v>4960</v>
      </c>
      <c r="P4989" s="1463" t="s">
        <v>5881</v>
      </c>
    </row>
    <row r="4990" hidden="1">
      <c r="A4990" s="1464">
        <v>5337.0</v>
      </c>
      <c r="B4990" s="1463" t="s">
        <v>9399</v>
      </c>
      <c r="C4990" s="1463" t="s">
        <v>9399</v>
      </c>
      <c r="D4990" s="1469">
        <v>45653.0</v>
      </c>
      <c r="E4990" s="1470" t="s">
        <v>9400</v>
      </c>
      <c r="F4990" s="1471">
        <v>9.02639624E8</v>
      </c>
      <c r="G4990" s="1471">
        <v>9.02639624E8</v>
      </c>
      <c r="H4990" s="1472" t="b">
        <v>0</v>
      </c>
      <c r="I4990" s="1468" t="s">
        <v>76</v>
      </c>
      <c r="J4990" s="1472" t="b">
        <v>0</v>
      </c>
      <c r="K4990" s="1468" t="s">
        <v>4936</v>
      </c>
      <c r="L4990" s="1471">
        <v>6.6909921784E10</v>
      </c>
      <c r="M4990" s="1463" t="s">
        <v>2440</v>
      </c>
      <c r="N4990" s="1463" t="s">
        <v>5284</v>
      </c>
      <c r="O4990" s="1463" t="s">
        <v>5370</v>
      </c>
      <c r="P4990" s="1463" t="s">
        <v>7383</v>
      </c>
    </row>
    <row r="4991" hidden="1">
      <c r="A4991" s="1464">
        <v>5338.0</v>
      </c>
      <c r="B4991" s="1463" t="s">
        <v>21660</v>
      </c>
      <c r="C4991" s="1463" t="s">
        <v>21661</v>
      </c>
      <c r="D4991" s="1469">
        <v>45651.0</v>
      </c>
      <c r="E4991" s="1470" t="s">
        <v>21662</v>
      </c>
      <c r="F4991" s="1471">
        <v>6.6849955416E10</v>
      </c>
      <c r="G4991" s="1471">
        <v>6.6849955416E10</v>
      </c>
      <c r="H4991" s="1472" t="b">
        <v>0</v>
      </c>
      <c r="I4991" s="1468" t="s">
        <v>76</v>
      </c>
      <c r="J4991" s="1472" t="b">
        <v>1</v>
      </c>
      <c r="K4991" s="1473"/>
      <c r="L4991" s="1473"/>
      <c r="M4991" s="1463" t="s">
        <v>2937</v>
      </c>
      <c r="N4991" s="1474"/>
      <c r="O4991" s="1474"/>
      <c r="P4991" s="1463" t="s">
        <v>2937</v>
      </c>
    </row>
    <row r="4992" hidden="1">
      <c r="A4992" s="1464">
        <v>5339.0</v>
      </c>
      <c r="B4992" s="1463" t="s">
        <v>9401</v>
      </c>
      <c r="C4992" s="1463" t="s">
        <v>9402</v>
      </c>
      <c r="D4992" s="1469">
        <v>45653.0</v>
      </c>
      <c r="E4992" s="1470" t="s">
        <v>9403</v>
      </c>
      <c r="F4992" s="1471">
        <v>8.32636696E8</v>
      </c>
      <c r="G4992" s="1471">
        <v>8.32636696E8</v>
      </c>
      <c r="H4992" s="1472" t="b">
        <v>0</v>
      </c>
      <c r="I4992" s="1468" t="s">
        <v>76</v>
      </c>
      <c r="J4992" s="1472" t="b">
        <v>0</v>
      </c>
      <c r="K4992" s="1468" t="s">
        <v>4936</v>
      </c>
      <c r="L4992" s="1471">
        <v>6.6909921784E10</v>
      </c>
      <c r="M4992" s="1463" t="s">
        <v>2464</v>
      </c>
      <c r="N4992" s="1474"/>
      <c r="O4992" s="1463" t="s">
        <v>8522</v>
      </c>
      <c r="P4992" s="1463" t="s">
        <v>2464</v>
      </c>
    </row>
    <row r="4993">
      <c r="A4993" s="1464">
        <v>5340.0</v>
      </c>
      <c r="B4993" s="1463" t="s">
        <v>9404</v>
      </c>
      <c r="C4993" s="1463" t="s">
        <v>9405</v>
      </c>
      <c r="D4993" s="1469">
        <v>45652.0</v>
      </c>
      <c r="E4993" s="1470" t="s">
        <v>9406</v>
      </c>
      <c r="F4993" s="1471">
        <v>8.4227587E8</v>
      </c>
      <c r="G4993" s="1471">
        <v>8.4227587E8</v>
      </c>
      <c r="H4993" s="1472" t="b">
        <v>1</v>
      </c>
      <c r="I4993" s="1468" t="s">
        <v>76</v>
      </c>
      <c r="J4993" s="1472" t="b">
        <v>1</v>
      </c>
      <c r="K4993" s="1468" t="s">
        <v>4929</v>
      </c>
      <c r="L4993" s="1475">
        <v>6.69232E15</v>
      </c>
      <c r="M4993" s="1463" t="s">
        <v>2659</v>
      </c>
      <c r="N4993" s="1463" t="s">
        <v>5143</v>
      </c>
      <c r="O4993" s="1463" t="s">
        <v>4960</v>
      </c>
      <c r="P4993" s="1463" t="s">
        <v>2659</v>
      </c>
    </row>
    <row r="4994">
      <c r="A4994" s="1464">
        <v>5341.0</v>
      </c>
      <c r="B4994" s="1463" t="s">
        <v>9407</v>
      </c>
      <c r="C4994" s="1463" t="s">
        <v>9408</v>
      </c>
      <c r="D4994" s="1469">
        <v>45652.0</v>
      </c>
      <c r="E4994" s="1470" t="s">
        <v>9409</v>
      </c>
      <c r="F4994" s="1471">
        <v>8.18145185E8</v>
      </c>
      <c r="G4994" s="1471">
        <v>8.18145185E8</v>
      </c>
      <c r="H4994" s="1472" t="b">
        <v>1</v>
      </c>
      <c r="I4994" s="1468" t="s">
        <v>76</v>
      </c>
      <c r="J4994" s="1472" t="b">
        <v>1</v>
      </c>
      <c r="K4994" s="1468" t="s">
        <v>4936</v>
      </c>
      <c r="L4994" s="1471">
        <v>6.6909921784E10</v>
      </c>
      <c r="M4994" s="1463" t="s">
        <v>3363</v>
      </c>
      <c r="N4994" s="1474"/>
      <c r="O4994" s="1463" t="s">
        <v>4951</v>
      </c>
      <c r="P4994" s="1463" t="s">
        <v>3363</v>
      </c>
    </row>
    <row r="4995">
      <c r="A4995" s="1464">
        <v>5342.0</v>
      </c>
      <c r="B4995" s="1463" t="s">
        <v>9410</v>
      </c>
      <c r="C4995" s="1463" t="s">
        <v>9411</v>
      </c>
      <c r="D4995" s="1469">
        <v>45651.0</v>
      </c>
      <c r="E4995" s="1470" t="s">
        <v>9412</v>
      </c>
      <c r="F4995" s="1471">
        <v>3.8232464E7</v>
      </c>
      <c r="G4995" s="1471">
        <v>3.8232464E7</v>
      </c>
      <c r="H4995" s="1472" t="b">
        <v>1</v>
      </c>
      <c r="I4995" s="1468" t="s">
        <v>263</v>
      </c>
      <c r="J4995" s="1472" t="b">
        <v>1</v>
      </c>
      <c r="K4995" s="1468" t="s">
        <v>1077</v>
      </c>
      <c r="L4995" s="1471">
        <v>6.6618258585E10</v>
      </c>
      <c r="M4995" s="1463" t="s">
        <v>3363</v>
      </c>
      <c r="N4995" s="1474"/>
      <c r="O4995" s="1463" t="s">
        <v>5113</v>
      </c>
      <c r="P4995" s="1463" t="s">
        <v>3363</v>
      </c>
    </row>
    <row r="4996" hidden="1">
      <c r="A4996" s="1464">
        <v>5343.0</v>
      </c>
      <c r="B4996" s="1463" t="s">
        <v>163</v>
      </c>
      <c r="C4996" s="1463" t="s">
        <v>163</v>
      </c>
      <c r="D4996" s="1469">
        <v>45653.0</v>
      </c>
      <c r="E4996" s="1470" t="s">
        <v>9413</v>
      </c>
      <c r="F4996" s="1471">
        <v>9.6405502E7</v>
      </c>
      <c r="G4996" s="1471">
        <v>9.6405502E7</v>
      </c>
      <c r="H4996" s="1472" t="b">
        <v>0</v>
      </c>
      <c r="I4996" s="1468" t="s">
        <v>120</v>
      </c>
      <c r="J4996" s="1472" t="b">
        <v>0</v>
      </c>
      <c r="K4996" s="1468" t="s">
        <v>6480</v>
      </c>
      <c r="L4996" s="1471">
        <v>6.6647253923E10</v>
      </c>
      <c r="M4996" s="1463" t="s">
        <v>2659</v>
      </c>
      <c r="N4996" s="1463" t="s">
        <v>8535</v>
      </c>
      <c r="O4996" s="1463" t="s">
        <v>5933</v>
      </c>
      <c r="P4996" s="1463" t="s">
        <v>2659</v>
      </c>
    </row>
    <row r="4997">
      <c r="A4997" s="1464">
        <v>5344.0</v>
      </c>
      <c r="B4997" s="1463" t="s">
        <v>127</v>
      </c>
      <c r="C4997" s="1463" t="s">
        <v>127</v>
      </c>
      <c r="D4997" s="1469">
        <v>45653.0</v>
      </c>
      <c r="E4997" s="1470" t="s">
        <v>9415</v>
      </c>
      <c r="F4997" s="1471">
        <v>6.591729717E9</v>
      </c>
      <c r="G4997" s="1471">
        <v>6.591729717E9</v>
      </c>
      <c r="H4997" s="1472" t="b">
        <v>1</v>
      </c>
      <c r="I4997" s="1468" t="s">
        <v>120</v>
      </c>
      <c r="J4997" s="1472" t="b">
        <v>1</v>
      </c>
      <c r="K4997" s="1468" t="s">
        <v>6480</v>
      </c>
      <c r="L4997" s="1471">
        <v>6.6647253923E10</v>
      </c>
      <c r="M4997" s="1463" t="s">
        <v>2464</v>
      </c>
      <c r="N4997" s="1474"/>
      <c r="O4997" s="1463" t="s">
        <v>4945</v>
      </c>
      <c r="P4997" s="1463" t="s">
        <v>5490</v>
      </c>
    </row>
    <row r="4998">
      <c r="A4998" s="1464">
        <v>5345.0</v>
      </c>
      <c r="B4998" s="1463" t="s">
        <v>125</v>
      </c>
      <c r="C4998" s="1463" t="s">
        <v>125</v>
      </c>
      <c r="D4998" s="1469">
        <v>45653.0</v>
      </c>
      <c r="E4998" s="1470" t="s">
        <v>9416</v>
      </c>
      <c r="F4998" s="1471">
        <v>6.582238665E9</v>
      </c>
      <c r="G4998" s="1471">
        <v>6.582238665E9</v>
      </c>
      <c r="H4998" s="1472" t="b">
        <v>1</v>
      </c>
      <c r="I4998" s="1468" t="s">
        <v>120</v>
      </c>
      <c r="J4998" s="1472" t="b">
        <v>1</v>
      </c>
      <c r="K4998" s="1468" t="s">
        <v>6480</v>
      </c>
      <c r="L4998" s="1471">
        <v>6.6647253923E10</v>
      </c>
      <c r="M4998" s="1463" t="s">
        <v>2464</v>
      </c>
      <c r="N4998" s="1463" t="s">
        <v>5182</v>
      </c>
      <c r="O4998" s="1463" t="s">
        <v>3864</v>
      </c>
      <c r="P4998" s="1463" t="s">
        <v>7453</v>
      </c>
    </row>
    <row r="4999">
      <c r="A4999" s="1464">
        <v>5346.0</v>
      </c>
      <c r="B4999" s="1463" t="s">
        <v>9419</v>
      </c>
      <c r="C4999" s="1463" t="s">
        <v>9420</v>
      </c>
      <c r="D4999" s="1469">
        <v>45652.0</v>
      </c>
      <c r="E4999" s="1470" t="s">
        <v>9421</v>
      </c>
      <c r="F4999" s="1471">
        <v>3.8232464E7</v>
      </c>
      <c r="G4999" s="1471">
        <v>3.8232464E7</v>
      </c>
      <c r="H4999" s="1472" t="b">
        <v>1</v>
      </c>
      <c r="I4999" s="1468" t="s">
        <v>263</v>
      </c>
      <c r="J4999" s="1472" t="b">
        <v>1</v>
      </c>
      <c r="K4999" s="1468" t="s">
        <v>1077</v>
      </c>
      <c r="L4999" s="1471">
        <v>6.6618258585E10</v>
      </c>
      <c r="M4999" s="1463" t="s">
        <v>2659</v>
      </c>
      <c r="N4999" s="1463" t="s">
        <v>4986</v>
      </c>
      <c r="O4999" s="1463" t="s">
        <v>4960</v>
      </c>
      <c r="P4999" s="1463" t="s">
        <v>8544</v>
      </c>
    </row>
    <row r="5000">
      <c r="A5000" s="1464">
        <v>5347.0</v>
      </c>
      <c r="B5000" s="1463" t="s">
        <v>9423</v>
      </c>
      <c r="C5000" s="1463" t="s">
        <v>9423</v>
      </c>
      <c r="D5000" s="1469">
        <v>45653.0</v>
      </c>
      <c r="E5000" s="1470" t="s">
        <v>9424</v>
      </c>
      <c r="F5000" s="1471">
        <v>6.588239587E9</v>
      </c>
      <c r="G5000" s="1471">
        <v>6.588239587E9</v>
      </c>
      <c r="H5000" s="1472" t="b">
        <v>1</v>
      </c>
      <c r="I5000" s="1468" t="s">
        <v>120</v>
      </c>
      <c r="J5000" s="1472" t="b">
        <v>1</v>
      </c>
      <c r="K5000" s="1468" t="s">
        <v>6480</v>
      </c>
      <c r="L5000" s="1471">
        <v>6.6647253923E10</v>
      </c>
      <c r="M5000" s="1463" t="s">
        <v>2464</v>
      </c>
      <c r="N5000" s="1463" t="s">
        <v>6441</v>
      </c>
      <c r="O5000" s="1463" t="s">
        <v>6441</v>
      </c>
      <c r="P5000" s="1463" t="s">
        <v>8548</v>
      </c>
    </row>
    <row r="5001">
      <c r="A5001" s="1464">
        <v>5348.0</v>
      </c>
      <c r="B5001" s="1463" t="s">
        <v>9425</v>
      </c>
      <c r="C5001" s="1463" t="s">
        <v>9426</v>
      </c>
      <c r="D5001" s="1469">
        <v>45652.0</v>
      </c>
      <c r="E5001" s="1470" t="s">
        <v>9427</v>
      </c>
      <c r="F5001" s="1471">
        <v>6.56365258E8</v>
      </c>
      <c r="G5001" s="1471">
        <v>6.56365258E8</v>
      </c>
      <c r="H5001" s="1472" t="b">
        <v>1</v>
      </c>
      <c r="I5001" s="1468" t="s">
        <v>76</v>
      </c>
      <c r="J5001" s="1472" t="b">
        <v>1</v>
      </c>
      <c r="K5001" s="1468" t="s">
        <v>1077</v>
      </c>
      <c r="L5001" s="1471">
        <v>6.6618258585E10</v>
      </c>
      <c r="M5001" s="1463" t="s">
        <v>2464</v>
      </c>
      <c r="N5001" s="1474"/>
      <c r="O5001" s="1463" t="s">
        <v>4938</v>
      </c>
      <c r="P5001" s="1463" t="s">
        <v>8552</v>
      </c>
    </row>
    <row r="5002">
      <c r="A5002" s="1464">
        <v>5349.0</v>
      </c>
      <c r="B5002" s="1463" t="s">
        <v>295</v>
      </c>
      <c r="C5002" s="1463" t="s">
        <v>9429</v>
      </c>
      <c r="D5002" s="1469">
        <v>45652.0</v>
      </c>
      <c r="E5002" s="1470" t="s">
        <v>9430</v>
      </c>
      <c r="F5002" s="1471">
        <v>6.55168974E8</v>
      </c>
      <c r="G5002" s="1471">
        <v>6.55168974E8</v>
      </c>
      <c r="H5002" s="1472" t="b">
        <v>1</v>
      </c>
      <c r="I5002" s="1468" t="s">
        <v>76</v>
      </c>
      <c r="J5002" s="1472" t="b">
        <v>1</v>
      </c>
      <c r="K5002" s="1468" t="s">
        <v>4929</v>
      </c>
      <c r="L5002" s="1475">
        <v>6.69232E15</v>
      </c>
      <c r="M5002" s="1463" t="s">
        <v>2464</v>
      </c>
      <c r="N5002" s="1463" t="s">
        <v>5196</v>
      </c>
      <c r="O5002" s="1463" t="s">
        <v>9070</v>
      </c>
      <c r="P5002" s="1463" t="s">
        <v>5094</v>
      </c>
    </row>
    <row r="5003">
      <c r="A5003" s="1464">
        <v>5350.0</v>
      </c>
      <c r="B5003" s="1463" t="s">
        <v>9431</v>
      </c>
      <c r="C5003" s="1463" t="s">
        <v>9431</v>
      </c>
      <c r="D5003" s="1469">
        <v>45653.0</v>
      </c>
      <c r="E5003" s="1470" t="s">
        <v>9432</v>
      </c>
      <c r="F5003" s="1471">
        <v>9.7632589E7</v>
      </c>
      <c r="G5003" s="1471">
        <v>9.7632589E7</v>
      </c>
      <c r="H5003" s="1472" t="b">
        <v>1</v>
      </c>
      <c r="I5003" s="1468" t="s">
        <v>120</v>
      </c>
      <c r="J5003" s="1472" t="b">
        <v>1</v>
      </c>
      <c r="K5003" s="1468" t="s">
        <v>6480</v>
      </c>
      <c r="L5003" s="1471">
        <v>6.6647253923E10</v>
      </c>
      <c r="M5003" s="1463" t="s">
        <v>2476</v>
      </c>
      <c r="N5003" s="1463" t="s">
        <v>5081</v>
      </c>
      <c r="O5003" s="1463" t="s">
        <v>8559</v>
      </c>
      <c r="P5003" s="1463" t="s">
        <v>8560</v>
      </c>
    </row>
    <row r="5004">
      <c r="A5004" s="1464">
        <v>5351.0</v>
      </c>
      <c r="B5004" s="1463" t="s">
        <v>9434</v>
      </c>
      <c r="C5004" s="1463" t="s">
        <v>9434</v>
      </c>
      <c r="D5004" s="1469">
        <v>45653.0</v>
      </c>
      <c r="E5004" s="1470" t="s">
        <v>9435</v>
      </c>
      <c r="F5004" s="1471">
        <v>8.8219587E7</v>
      </c>
      <c r="G5004" s="1471">
        <v>8.8219587E7</v>
      </c>
      <c r="H5004" s="1472" t="b">
        <v>1</v>
      </c>
      <c r="I5004" s="1468" t="s">
        <v>120</v>
      </c>
      <c r="J5004" s="1472" t="b">
        <v>1</v>
      </c>
      <c r="K5004" s="1468" t="s">
        <v>6480</v>
      </c>
      <c r="L5004" s="1471">
        <v>6.6647253923E10</v>
      </c>
      <c r="M5004" s="1463" t="s">
        <v>2432</v>
      </c>
      <c r="N5004" s="1474"/>
      <c r="O5004" s="1463" t="s">
        <v>4945</v>
      </c>
      <c r="P5004" s="1463" t="s">
        <v>2432</v>
      </c>
    </row>
    <row r="5005">
      <c r="A5005" s="1464">
        <v>5352.0</v>
      </c>
      <c r="B5005" s="1463" t="s">
        <v>9436</v>
      </c>
      <c r="C5005" s="1463" t="s">
        <v>9436</v>
      </c>
      <c r="D5005" s="1469">
        <v>45652.0</v>
      </c>
      <c r="E5005" s="1470" t="s">
        <v>9437</v>
      </c>
      <c r="F5005" s="1471">
        <v>8.8119587E7</v>
      </c>
      <c r="G5005" s="1471">
        <v>8.8119587E7</v>
      </c>
      <c r="H5005" s="1472" t="b">
        <v>1</v>
      </c>
      <c r="I5005" s="1468" t="s">
        <v>120</v>
      </c>
      <c r="J5005" s="1472" t="b">
        <v>1</v>
      </c>
      <c r="K5005" s="1468" t="s">
        <v>6480</v>
      </c>
      <c r="L5005" s="1471">
        <v>6.6647253923E10</v>
      </c>
      <c r="M5005" s="1463" t="s">
        <v>2464</v>
      </c>
      <c r="N5005" s="1474"/>
      <c r="O5005" s="1474"/>
      <c r="P5005" s="1463" t="s">
        <v>2464</v>
      </c>
    </row>
    <row r="5006">
      <c r="A5006" s="1464">
        <v>5353.0</v>
      </c>
      <c r="B5006" s="1463" t="s">
        <v>9439</v>
      </c>
      <c r="C5006" s="1463" t="s">
        <v>9439</v>
      </c>
      <c r="D5006" s="1469">
        <v>45653.0</v>
      </c>
      <c r="E5006" s="1470" t="s">
        <v>9440</v>
      </c>
      <c r="F5006" s="1471">
        <v>8.8119587E7</v>
      </c>
      <c r="G5006" s="1471">
        <v>8.811958787E9</v>
      </c>
      <c r="H5006" s="1472" t="b">
        <v>1</v>
      </c>
      <c r="I5006" s="1468" t="s">
        <v>120</v>
      </c>
      <c r="J5006" s="1472" t="b">
        <v>1</v>
      </c>
      <c r="K5006" s="1468" t="s">
        <v>6480</v>
      </c>
      <c r="L5006" s="1471">
        <v>6.6647253923E10</v>
      </c>
      <c r="M5006" s="1463" t="s">
        <v>2682</v>
      </c>
      <c r="N5006" s="1463" t="s">
        <v>6070</v>
      </c>
      <c r="O5006" s="1463" t="s">
        <v>8570</v>
      </c>
      <c r="P5006" s="1463" t="s">
        <v>8571</v>
      </c>
    </row>
    <row r="5007">
      <c r="A5007" s="1464">
        <v>5354.0</v>
      </c>
      <c r="B5007" s="1463" t="s">
        <v>4047</v>
      </c>
      <c r="C5007" s="1463" t="s">
        <v>4047</v>
      </c>
      <c r="D5007" s="1469">
        <v>45652.0</v>
      </c>
      <c r="E5007" s="1470" t="s">
        <v>9441</v>
      </c>
      <c r="F5007" s="1471">
        <v>8.2889587E7</v>
      </c>
      <c r="G5007" s="1471">
        <v>8.2889587E7</v>
      </c>
      <c r="H5007" s="1472" t="b">
        <v>1</v>
      </c>
      <c r="I5007" s="1468" t="s">
        <v>120</v>
      </c>
      <c r="J5007" s="1472" t="b">
        <v>1</v>
      </c>
      <c r="K5007" s="1468" t="s">
        <v>6480</v>
      </c>
      <c r="L5007" s="1471">
        <v>6.6647253923E10</v>
      </c>
      <c r="M5007" s="1463" t="s">
        <v>3363</v>
      </c>
      <c r="N5007" s="1463" t="s">
        <v>5081</v>
      </c>
      <c r="O5007" s="1463" t="s">
        <v>5081</v>
      </c>
      <c r="P5007" s="1463" t="s">
        <v>3363</v>
      </c>
    </row>
    <row r="5008">
      <c r="A5008" s="1464">
        <v>5355.0</v>
      </c>
      <c r="B5008" s="1463" t="s">
        <v>9442</v>
      </c>
      <c r="C5008" s="1463" t="s">
        <v>9442</v>
      </c>
      <c r="D5008" s="1469">
        <v>45653.0</v>
      </c>
      <c r="E5008" s="1470" t="s">
        <v>9443</v>
      </c>
      <c r="F5008" s="1471">
        <v>8.8229587E7</v>
      </c>
      <c r="G5008" s="1471">
        <v>8.8229587E7</v>
      </c>
      <c r="H5008" s="1472" t="b">
        <v>1</v>
      </c>
      <c r="I5008" s="1468" t="s">
        <v>120</v>
      </c>
      <c r="J5008" s="1472" t="b">
        <v>1</v>
      </c>
      <c r="K5008" s="1468" t="s">
        <v>6480</v>
      </c>
      <c r="L5008" s="1471">
        <v>6.6647253923E10</v>
      </c>
      <c r="M5008" s="1463" t="s">
        <v>3363</v>
      </c>
      <c r="N5008" s="1463" t="s">
        <v>8578</v>
      </c>
      <c r="O5008" s="1463" t="s">
        <v>6679</v>
      </c>
      <c r="P5008" s="1463" t="s">
        <v>3363</v>
      </c>
    </row>
    <row r="5009">
      <c r="A5009" s="1464">
        <v>5356.0</v>
      </c>
      <c r="B5009" s="1463" t="s">
        <v>9445</v>
      </c>
      <c r="C5009" s="1463" t="s">
        <v>9446</v>
      </c>
      <c r="D5009" s="1469">
        <v>45652.0</v>
      </c>
      <c r="E5009" s="1470" t="s">
        <v>9447</v>
      </c>
      <c r="F5009" s="1471">
        <v>3.8232464E7</v>
      </c>
      <c r="G5009" s="1471">
        <v>3.8232464E7</v>
      </c>
      <c r="H5009" s="1472" t="b">
        <v>1</v>
      </c>
      <c r="I5009" s="1468" t="s">
        <v>263</v>
      </c>
      <c r="J5009" s="1472" t="b">
        <v>1</v>
      </c>
      <c r="K5009" s="1468" t="s">
        <v>1077</v>
      </c>
      <c r="L5009" s="1471">
        <v>6.6618258585E10</v>
      </c>
      <c r="M5009" s="1463" t="s">
        <v>2432</v>
      </c>
      <c r="N5009" s="1463" t="s">
        <v>4951</v>
      </c>
      <c r="O5009" s="1463" t="s">
        <v>8582</v>
      </c>
      <c r="P5009" s="1463" t="s">
        <v>2432</v>
      </c>
    </row>
    <row r="5010" hidden="1">
      <c r="A5010" s="1464">
        <v>5357.0</v>
      </c>
      <c r="B5010" s="1463" t="s">
        <v>21663</v>
      </c>
      <c r="C5010" s="1463" t="s">
        <v>21663</v>
      </c>
      <c r="D5010" s="1469">
        <v>45653.0</v>
      </c>
      <c r="E5010" s="1470" t="s">
        <v>21664</v>
      </c>
      <c r="F5010" s="1471">
        <v>6.54392965E8</v>
      </c>
      <c r="G5010" s="1471">
        <v>6.54392965E8</v>
      </c>
      <c r="H5010" s="1472" t="b">
        <v>0</v>
      </c>
      <c r="I5010" s="1468" t="s">
        <v>76</v>
      </c>
      <c r="J5010" s="1472" t="b">
        <v>0</v>
      </c>
      <c r="K5010" s="1468" t="s">
        <v>8467</v>
      </c>
      <c r="L5010" s="1471">
        <v>6.6952587371E10</v>
      </c>
      <c r="M5010" s="1463" t="s">
        <v>2476</v>
      </c>
      <c r="N5010" s="1463" t="s">
        <v>4998</v>
      </c>
      <c r="O5010" s="1463" t="s">
        <v>4998</v>
      </c>
      <c r="P5010" s="1463" t="s">
        <v>2476</v>
      </c>
    </row>
    <row r="5011">
      <c r="A5011" s="1464">
        <v>5358.0</v>
      </c>
      <c r="B5011" s="1463" t="s">
        <v>9448</v>
      </c>
      <c r="C5011" s="1463" t="s">
        <v>9449</v>
      </c>
      <c r="D5011" s="1469">
        <v>45653.0</v>
      </c>
      <c r="E5011" s="1470" t="s">
        <v>9450</v>
      </c>
      <c r="F5011" s="1471">
        <v>6.5516897E8</v>
      </c>
      <c r="G5011" s="1471">
        <v>6.5516897E8</v>
      </c>
      <c r="H5011" s="1472" t="b">
        <v>1</v>
      </c>
      <c r="I5011" s="1468" t="s">
        <v>76</v>
      </c>
      <c r="J5011" s="1472" t="b">
        <v>1</v>
      </c>
      <c r="K5011" s="1468" t="s">
        <v>4929</v>
      </c>
      <c r="L5011" s="1475">
        <v>6.69232E15</v>
      </c>
      <c r="M5011" s="1463" t="s">
        <v>2432</v>
      </c>
      <c r="N5011" s="1463" t="s">
        <v>6473</v>
      </c>
      <c r="O5011" s="1463" t="s">
        <v>8586</v>
      </c>
      <c r="P5011" s="1463" t="s">
        <v>2432</v>
      </c>
    </row>
    <row r="5012">
      <c r="A5012" s="1464">
        <v>5359.0</v>
      </c>
      <c r="B5012" s="1463" t="s">
        <v>3587</v>
      </c>
      <c r="C5012" s="1463" t="s">
        <v>9452</v>
      </c>
      <c r="D5012" s="1469">
        <v>45653.0</v>
      </c>
      <c r="E5012" s="1470" t="s">
        <v>9453</v>
      </c>
      <c r="F5012" s="1471">
        <v>2.2338988E7</v>
      </c>
      <c r="G5012" s="1471">
        <v>2.2338988E7</v>
      </c>
      <c r="H5012" s="1472" t="b">
        <v>1</v>
      </c>
      <c r="I5012" s="1468" t="s">
        <v>76</v>
      </c>
      <c r="J5012" s="1472" t="b">
        <v>1</v>
      </c>
      <c r="K5012" s="1468" t="s">
        <v>1077</v>
      </c>
      <c r="L5012" s="1471">
        <v>6.6618258585E10</v>
      </c>
      <c r="M5012" s="1463" t="s">
        <v>2464</v>
      </c>
      <c r="N5012" s="1463" t="s">
        <v>7123</v>
      </c>
      <c r="O5012" s="1463" t="s">
        <v>7123</v>
      </c>
      <c r="P5012" s="1463" t="s">
        <v>2464</v>
      </c>
    </row>
    <row r="5013">
      <c r="A5013" s="1464">
        <v>5360.0</v>
      </c>
      <c r="B5013" s="1463" t="s">
        <v>9454</v>
      </c>
      <c r="C5013" s="1463" t="s">
        <v>9455</v>
      </c>
      <c r="D5013" s="1469">
        <v>45653.0</v>
      </c>
      <c r="E5013" s="1470" t="s">
        <v>9456</v>
      </c>
      <c r="F5013" s="1471">
        <v>9.5253531E8</v>
      </c>
      <c r="G5013" s="1471">
        <v>9.5253531E8</v>
      </c>
      <c r="H5013" s="1472" t="b">
        <v>1</v>
      </c>
      <c r="I5013" s="1468" t="s">
        <v>76</v>
      </c>
      <c r="J5013" s="1472" t="b">
        <v>1</v>
      </c>
      <c r="K5013" s="1468" t="s">
        <v>8887</v>
      </c>
      <c r="L5013" s="1471">
        <v>6.6646639396E10</v>
      </c>
      <c r="M5013" s="1463" t="s">
        <v>2426</v>
      </c>
      <c r="N5013" s="1463" t="s">
        <v>5235</v>
      </c>
      <c r="O5013" s="1463" t="s">
        <v>8592</v>
      </c>
      <c r="P5013" s="1463" t="s">
        <v>8593</v>
      </c>
    </row>
    <row r="5014">
      <c r="A5014" s="1464">
        <v>5361.0</v>
      </c>
      <c r="B5014" s="1463" t="s">
        <v>9457</v>
      </c>
      <c r="C5014" s="1463" t="s">
        <v>9458</v>
      </c>
      <c r="D5014" s="1469">
        <v>45666.0</v>
      </c>
      <c r="E5014" s="1470" t="s">
        <v>9459</v>
      </c>
      <c r="F5014" s="1471">
        <v>9.61308529E8</v>
      </c>
      <c r="G5014" s="1471">
        <v>9.61308529E8</v>
      </c>
      <c r="H5014" s="1472" t="b">
        <v>1</v>
      </c>
      <c r="I5014" s="1468" t="s">
        <v>76</v>
      </c>
      <c r="J5014" s="1472" t="b">
        <v>1</v>
      </c>
      <c r="K5014" s="1468" t="s">
        <v>8348</v>
      </c>
      <c r="L5014" s="1471">
        <v>6.6829721537E10</v>
      </c>
      <c r="M5014" s="1463" t="s">
        <v>2432</v>
      </c>
      <c r="N5014" s="1474"/>
      <c r="O5014" s="1463" t="s">
        <v>8592</v>
      </c>
      <c r="P5014" s="1463" t="s">
        <v>2432</v>
      </c>
    </row>
    <row r="5015">
      <c r="A5015" s="1464">
        <v>5362.0</v>
      </c>
      <c r="B5015" s="1463" t="s">
        <v>132</v>
      </c>
      <c r="C5015" s="1463" t="s">
        <v>132</v>
      </c>
      <c r="D5015" s="1469">
        <v>45653.0</v>
      </c>
      <c r="E5015" s="1470" t="s">
        <v>9460</v>
      </c>
      <c r="F5015" s="1471">
        <v>9.8532021E7</v>
      </c>
      <c r="G5015" s="1471">
        <v>9.8532021E7</v>
      </c>
      <c r="H5015" s="1472" t="b">
        <v>1</v>
      </c>
      <c r="I5015" s="1468" t="s">
        <v>120</v>
      </c>
      <c r="J5015" s="1472" t="b">
        <v>1</v>
      </c>
      <c r="K5015" s="1468" t="s">
        <v>6480</v>
      </c>
      <c r="L5015" s="1471">
        <v>6.6647253923E10</v>
      </c>
      <c r="M5015" s="1463" t="s">
        <v>2464</v>
      </c>
      <c r="N5015" s="1463" t="s">
        <v>5006</v>
      </c>
      <c r="O5015" s="1463" t="s">
        <v>4969</v>
      </c>
      <c r="P5015" s="1463" t="s">
        <v>8159</v>
      </c>
    </row>
    <row r="5016">
      <c r="A5016" s="1464">
        <v>5363.0</v>
      </c>
      <c r="B5016" s="1463" t="s">
        <v>9462</v>
      </c>
      <c r="C5016" s="1463" t="s">
        <v>9463</v>
      </c>
      <c r="D5016" s="1469">
        <v>45653.0</v>
      </c>
      <c r="E5016" s="1470" t="s">
        <v>9464</v>
      </c>
      <c r="F5016" s="1471">
        <v>8.98362509E8</v>
      </c>
      <c r="G5016" s="1471">
        <v>8.98362509E8</v>
      </c>
      <c r="H5016" s="1472" t="b">
        <v>1</v>
      </c>
      <c r="I5016" s="1468" t="s">
        <v>76</v>
      </c>
      <c r="J5016" s="1472" t="b">
        <v>1</v>
      </c>
      <c r="K5016" s="1468" t="s">
        <v>1077</v>
      </c>
      <c r="L5016" s="1471">
        <v>6.6618258585E10</v>
      </c>
      <c r="M5016" s="1463" t="s">
        <v>2426</v>
      </c>
      <c r="N5016" s="1463" t="s">
        <v>3864</v>
      </c>
      <c r="O5016" s="1463" t="s">
        <v>3864</v>
      </c>
      <c r="P5016" s="1463" t="s">
        <v>5335</v>
      </c>
    </row>
    <row r="5017">
      <c r="A5017" s="1464">
        <v>5364.0</v>
      </c>
      <c r="B5017" s="1463" t="s">
        <v>9466</v>
      </c>
      <c r="C5017" s="1463" t="s">
        <v>9467</v>
      </c>
      <c r="D5017" s="1469">
        <v>45653.0</v>
      </c>
      <c r="E5017" s="1470" t="s">
        <v>9468</v>
      </c>
      <c r="F5017" s="1471">
        <v>2.255293E7</v>
      </c>
      <c r="G5017" s="1471">
        <v>2.255293E7</v>
      </c>
      <c r="H5017" s="1472" t="b">
        <v>1</v>
      </c>
      <c r="I5017" s="1468" t="s">
        <v>76</v>
      </c>
      <c r="J5017" s="1472" t="b">
        <v>1</v>
      </c>
      <c r="K5017" s="1468" t="s">
        <v>4929</v>
      </c>
      <c r="L5017" s="1475">
        <v>6.69232E15</v>
      </c>
      <c r="M5017" s="1463" t="s">
        <v>3363</v>
      </c>
      <c r="N5017" s="1463" t="s">
        <v>6473</v>
      </c>
      <c r="O5017" s="1463" t="s">
        <v>8606</v>
      </c>
      <c r="P5017" s="1463" t="s">
        <v>3363</v>
      </c>
    </row>
    <row r="5018">
      <c r="A5018" s="1464">
        <v>5365.0</v>
      </c>
      <c r="B5018" s="1463" t="s">
        <v>9471</v>
      </c>
      <c r="C5018" s="1463" t="s">
        <v>9472</v>
      </c>
      <c r="D5018" s="1469">
        <v>45653.0</v>
      </c>
      <c r="E5018" s="1470" t="s">
        <v>9473</v>
      </c>
      <c r="F5018" s="1471">
        <v>9.52519799E8</v>
      </c>
      <c r="G5018" s="1471">
        <v>2.255293E7</v>
      </c>
      <c r="H5018" s="1472" t="b">
        <v>1</v>
      </c>
      <c r="I5018" s="1468" t="s">
        <v>76</v>
      </c>
      <c r="J5018" s="1472" t="b">
        <v>1</v>
      </c>
      <c r="K5018" s="1468" t="s">
        <v>4929</v>
      </c>
      <c r="L5018" s="1475">
        <v>6.69232E15</v>
      </c>
      <c r="M5018" s="1463" t="s">
        <v>2437</v>
      </c>
      <c r="N5018" s="1474"/>
      <c r="O5018" s="1463" t="s">
        <v>6149</v>
      </c>
      <c r="P5018" s="1463" t="s">
        <v>8610</v>
      </c>
    </row>
    <row r="5019">
      <c r="A5019" s="1464">
        <v>5366.0</v>
      </c>
      <c r="B5019" s="1463" t="s">
        <v>9475</v>
      </c>
      <c r="C5019" s="1463" t="s">
        <v>9475</v>
      </c>
      <c r="D5019" s="1469">
        <v>45653.0</v>
      </c>
      <c r="E5019" s="1470" t="s">
        <v>9476</v>
      </c>
      <c r="F5019" s="1471">
        <v>9.6898407E7</v>
      </c>
      <c r="G5019" s="1471">
        <v>9.6898407E7</v>
      </c>
      <c r="H5019" s="1472" t="b">
        <v>1</v>
      </c>
      <c r="I5019" s="1468" t="s">
        <v>120</v>
      </c>
      <c r="J5019" s="1472" t="b">
        <v>1</v>
      </c>
      <c r="K5019" s="1468" t="s">
        <v>6480</v>
      </c>
      <c r="L5019" s="1471">
        <v>6.6647253923E10</v>
      </c>
      <c r="M5019" s="1463" t="s">
        <v>2464</v>
      </c>
      <c r="N5019" s="1474"/>
      <c r="O5019" s="1463" t="s">
        <v>5633</v>
      </c>
      <c r="P5019" s="1463" t="s">
        <v>2464</v>
      </c>
    </row>
    <row r="5020">
      <c r="A5020" s="1464">
        <v>5367.0</v>
      </c>
      <c r="B5020" s="1463" t="s">
        <v>9478</v>
      </c>
      <c r="C5020" s="1463" t="s">
        <v>9479</v>
      </c>
      <c r="D5020" s="1469">
        <v>45656.0</v>
      </c>
      <c r="E5020" s="1470" t="s">
        <v>9480</v>
      </c>
      <c r="F5020" s="1471">
        <v>6.55196524E8</v>
      </c>
      <c r="G5020" s="1471">
        <v>6.55196524E8</v>
      </c>
      <c r="H5020" s="1472" t="b">
        <v>1</v>
      </c>
      <c r="I5020" s="1468" t="s">
        <v>76</v>
      </c>
      <c r="J5020" s="1472" t="b">
        <v>1</v>
      </c>
      <c r="K5020" s="1468" t="s">
        <v>4929</v>
      </c>
      <c r="L5020" s="1475">
        <v>6.69232E15</v>
      </c>
      <c r="M5020" s="1463" t="s">
        <v>2464</v>
      </c>
      <c r="N5020" s="1474"/>
      <c r="O5020" s="1463" t="s">
        <v>5235</v>
      </c>
      <c r="P5020" s="1463" t="s">
        <v>2464</v>
      </c>
    </row>
    <row r="5021" hidden="1">
      <c r="A5021" s="1464">
        <v>5368.0</v>
      </c>
      <c r="B5021" s="1463" t="s">
        <v>21665</v>
      </c>
      <c r="C5021" s="1463" t="s">
        <v>21665</v>
      </c>
      <c r="D5021" s="1469">
        <v>45656.0</v>
      </c>
      <c r="E5021" s="1470" t="s">
        <v>21666</v>
      </c>
      <c r="F5021" s="1471">
        <v>6.29165155E8</v>
      </c>
      <c r="G5021" s="1471">
        <v>6.29165155E8</v>
      </c>
      <c r="H5021" s="1472" t="b">
        <v>0</v>
      </c>
      <c r="I5021" s="1468" t="s">
        <v>76</v>
      </c>
      <c r="J5021" s="1472" t="b">
        <v>0</v>
      </c>
      <c r="K5021" s="1468" t="s">
        <v>1077</v>
      </c>
      <c r="L5021" s="1471">
        <v>6.6618258585E10</v>
      </c>
      <c r="M5021" s="1463" t="s">
        <v>2437</v>
      </c>
      <c r="N5021" s="1463" t="s">
        <v>5046</v>
      </c>
      <c r="O5021" s="1463" t="s">
        <v>6149</v>
      </c>
      <c r="P5021" s="1463" t="s">
        <v>8619</v>
      </c>
    </row>
    <row r="5022" hidden="1">
      <c r="A5022" s="1464">
        <v>5369.0</v>
      </c>
      <c r="B5022" s="1463" t="s">
        <v>21667</v>
      </c>
      <c r="C5022" s="1463" t="s">
        <v>21668</v>
      </c>
      <c r="D5022" s="1469">
        <v>45654.0</v>
      </c>
      <c r="E5022" s="1470" t="s">
        <v>21669</v>
      </c>
      <c r="F5022" s="1471">
        <v>6.68829863E10</v>
      </c>
      <c r="G5022" s="1471">
        <v>6.68829863E10</v>
      </c>
      <c r="H5022" s="1472" t="b">
        <v>0</v>
      </c>
      <c r="I5022" s="1468" t="s">
        <v>76</v>
      </c>
      <c r="J5022" s="1472" t="b">
        <v>1</v>
      </c>
      <c r="K5022" s="1473"/>
      <c r="L5022" s="1473"/>
      <c r="M5022" s="1463" t="s">
        <v>2426</v>
      </c>
      <c r="O5022" s="1474"/>
      <c r="P5022" s="1463" t="s">
        <v>2426</v>
      </c>
    </row>
    <row r="5023">
      <c r="A5023" s="1464">
        <v>5373.0</v>
      </c>
      <c r="B5023" s="1463" t="s">
        <v>9481</v>
      </c>
      <c r="C5023" s="1463" t="s">
        <v>9481</v>
      </c>
      <c r="D5023" s="1469">
        <v>45655.0</v>
      </c>
      <c r="E5023" s="1470" t="s">
        <v>9482</v>
      </c>
      <c r="F5023" s="1471">
        <v>6.52422248E8</v>
      </c>
      <c r="G5023" s="1471">
        <v>6.52422248E8</v>
      </c>
      <c r="H5023" s="1472" t="b">
        <v>1</v>
      </c>
      <c r="I5023" s="1468" t="s">
        <v>76</v>
      </c>
      <c r="J5023" s="1472" t="b">
        <v>1</v>
      </c>
      <c r="K5023" s="1468" t="s">
        <v>1204</v>
      </c>
      <c r="L5023" s="1471">
        <v>6.6839565594E10</v>
      </c>
      <c r="M5023" s="1463" t="s">
        <v>2464</v>
      </c>
      <c r="N5023" s="1463" t="s">
        <v>5213</v>
      </c>
      <c r="O5023" s="1463" t="s">
        <v>5213</v>
      </c>
      <c r="P5023" s="1463" t="s">
        <v>2464</v>
      </c>
    </row>
    <row r="5024">
      <c r="A5024" s="1464">
        <v>5374.0</v>
      </c>
      <c r="B5024" s="1463" t="s">
        <v>9484</v>
      </c>
      <c r="C5024" s="1463" t="s">
        <v>9484</v>
      </c>
      <c r="D5024" s="1469">
        <v>45656.0</v>
      </c>
      <c r="E5024" s="1470" t="s">
        <v>9485</v>
      </c>
      <c r="F5024" s="1471">
        <v>8.2889587E7</v>
      </c>
      <c r="G5024" s="1471">
        <v>8.2889587E7</v>
      </c>
      <c r="H5024" s="1472" t="b">
        <v>1</v>
      </c>
      <c r="I5024" s="1468" t="s">
        <v>120</v>
      </c>
      <c r="J5024" s="1472" t="b">
        <v>1</v>
      </c>
      <c r="K5024" s="1468" t="s">
        <v>6480</v>
      </c>
      <c r="L5024" s="1471">
        <v>6.6647253923E10</v>
      </c>
      <c r="M5024" s="1463" t="s">
        <v>2426</v>
      </c>
      <c r="N5024" s="1463" t="s">
        <v>5006</v>
      </c>
      <c r="O5024" s="1463" t="s">
        <v>8626</v>
      </c>
      <c r="P5024" s="1463" t="s">
        <v>5402</v>
      </c>
    </row>
    <row r="5025">
      <c r="A5025" s="1464">
        <v>5375.0</v>
      </c>
      <c r="B5025" s="1463" t="s">
        <v>9487</v>
      </c>
      <c r="C5025" s="1463" t="s">
        <v>9488</v>
      </c>
      <c r="D5025" s="1469">
        <v>45656.0</v>
      </c>
      <c r="E5025" s="1470" t="s">
        <v>9489</v>
      </c>
      <c r="F5025" s="1471">
        <v>6.15632323E8</v>
      </c>
      <c r="G5025" s="1471">
        <v>6.15632323E8</v>
      </c>
      <c r="H5025" s="1472" t="b">
        <v>1</v>
      </c>
      <c r="I5025" s="1468" t="s">
        <v>76</v>
      </c>
      <c r="J5025" s="1472" t="b">
        <v>1</v>
      </c>
      <c r="K5025" s="1468" t="s">
        <v>1077</v>
      </c>
      <c r="L5025" s="1471">
        <v>6.6618258585E10</v>
      </c>
      <c r="M5025" s="1463" t="s">
        <v>2464</v>
      </c>
      <c r="N5025" s="1463" t="s">
        <v>5196</v>
      </c>
      <c r="O5025" s="1463" t="s">
        <v>5196</v>
      </c>
      <c r="P5025" s="1463" t="s">
        <v>2464</v>
      </c>
    </row>
    <row r="5026">
      <c r="A5026" s="1464">
        <v>5376.0</v>
      </c>
      <c r="B5026" s="1463" t="s">
        <v>149</v>
      </c>
      <c r="C5026" s="1463" t="s">
        <v>149</v>
      </c>
      <c r="D5026" s="1469">
        <v>45663.0</v>
      </c>
      <c r="E5026" s="1470" t="s">
        <v>9491</v>
      </c>
      <c r="F5026" s="1471">
        <v>6.7373488E7</v>
      </c>
      <c r="G5026" s="1471">
        <v>6.7373488E7</v>
      </c>
      <c r="H5026" s="1472" t="b">
        <v>1</v>
      </c>
      <c r="I5026" s="1468" t="s">
        <v>120</v>
      </c>
      <c r="J5026" s="1472" t="b">
        <v>1</v>
      </c>
      <c r="K5026" s="1468" t="s">
        <v>6480</v>
      </c>
      <c r="L5026" s="1471">
        <v>6.6647253923E10</v>
      </c>
      <c r="M5026" s="1463" t="s">
        <v>2476</v>
      </c>
      <c r="N5026" s="1463" t="s">
        <v>4986</v>
      </c>
      <c r="O5026" s="1463" t="s">
        <v>8522</v>
      </c>
      <c r="P5026" s="1463" t="s">
        <v>2476</v>
      </c>
    </row>
    <row r="5027">
      <c r="A5027" s="1464">
        <v>5377.0</v>
      </c>
      <c r="B5027" s="1463" t="s">
        <v>9493</v>
      </c>
      <c r="C5027" s="1463" t="s">
        <v>9494</v>
      </c>
      <c r="D5027" s="1469">
        <v>45664.0</v>
      </c>
      <c r="E5027" s="1470" t="s">
        <v>9495</v>
      </c>
      <c r="F5027" s="1471">
        <v>8.55163646E8</v>
      </c>
      <c r="G5027" s="1471">
        <v>8.55163646E8</v>
      </c>
      <c r="H5027" s="1472" t="b">
        <v>1</v>
      </c>
      <c r="I5027" s="1468" t="s">
        <v>76</v>
      </c>
      <c r="J5027" s="1472" t="b">
        <v>1</v>
      </c>
      <c r="K5027" s="1468" t="s">
        <v>8896</v>
      </c>
      <c r="L5027" s="1471">
        <v>6.6812691605E10</v>
      </c>
      <c r="M5027" s="1463" t="s">
        <v>2464</v>
      </c>
      <c r="N5027" s="1463" t="s">
        <v>4990</v>
      </c>
      <c r="O5027" s="1463" t="s">
        <v>4990</v>
      </c>
      <c r="P5027" s="1463" t="s">
        <v>5881</v>
      </c>
    </row>
    <row r="5028">
      <c r="A5028" s="1464">
        <v>5378.0</v>
      </c>
      <c r="B5028" s="1463" t="s">
        <v>9496</v>
      </c>
      <c r="C5028" s="1463" t="s">
        <v>9497</v>
      </c>
      <c r="D5028" s="1469">
        <v>45663.0</v>
      </c>
      <c r="E5028" s="1470" t="s">
        <v>9498</v>
      </c>
      <c r="F5028" s="1471">
        <v>9.82593116E8</v>
      </c>
      <c r="G5028" s="1471">
        <v>9.82593116E8</v>
      </c>
      <c r="H5028" s="1472" t="b">
        <v>1</v>
      </c>
      <c r="I5028" s="1468" t="s">
        <v>76</v>
      </c>
      <c r="J5028" s="1472" t="b">
        <v>1</v>
      </c>
      <c r="K5028" s="1468" t="s">
        <v>1204</v>
      </c>
      <c r="L5028" s="1471">
        <v>6.6839565594E10</v>
      </c>
      <c r="M5028" s="1463" t="s">
        <v>2464</v>
      </c>
      <c r="N5028" s="1463" t="s">
        <v>3864</v>
      </c>
      <c r="O5028" s="1463" t="s">
        <v>3864</v>
      </c>
      <c r="P5028" s="1463" t="s">
        <v>2464</v>
      </c>
    </row>
    <row r="5029" hidden="1">
      <c r="A5029" s="1464">
        <v>5380.0</v>
      </c>
      <c r="B5029" s="1463" t="s">
        <v>21670</v>
      </c>
      <c r="C5029" s="1463" t="s">
        <v>21670</v>
      </c>
      <c r="D5029" s="1469">
        <v>45660.0</v>
      </c>
      <c r="E5029" s="1470" t="s">
        <v>21671</v>
      </c>
      <c r="F5029" s="1471">
        <v>0.0</v>
      </c>
      <c r="G5029" s="1471">
        <v>0.0</v>
      </c>
      <c r="H5029" s="1472" t="b">
        <v>0</v>
      </c>
      <c r="I5029" s="1468" t="s">
        <v>120</v>
      </c>
      <c r="J5029" s="1472" t="b">
        <v>1</v>
      </c>
      <c r="K5029" s="1468" t="s">
        <v>6480</v>
      </c>
      <c r="L5029" s="1471">
        <v>6.6647253923E10</v>
      </c>
      <c r="M5029" s="1463" t="s">
        <v>2464</v>
      </c>
      <c r="N5029" s="1463" t="s">
        <v>21672</v>
      </c>
      <c r="O5029" s="1463" t="s">
        <v>21672</v>
      </c>
      <c r="P5029" s="1463" t="s">
        <v>2464</v>
      </c>
    </row>
    <row r="5030">
      <c r="A5030" s="1464">
        <v>5381.0</v>
      </c>
      <c r="B5030" s="1463" t="s">
        <v>9501</v>
      </c>
      <c r="C5030" s="1463" t="s">
        <v>9502</v>
      </c>
      <c r="D5030" s="1469">
        <v>45660.0</v>
      </c>
      <c r="E5030" s="1470" t="s">
        <v>9503</v>
      </c>
      <c r="F5030" s="1471">
        <v>9.96369293E8</v>
      </c>
      <c r="G5030" s="1471">
        <v>9.96369293E8</v>
      </c>
      <c r="H5030" s="1472" t="b">
        <v>1</v>
      </c>
      <c r="I5030" s="1468" t="s">
        <v>76</v>
      </c>
      <c r="J5030" s="1472" t="b">
        <v>1</v>
      </c>
      <c r="K5030" s="1468" t="s">
        <v>1077</v>
      </c>
      <c r="L5030" s="1471">
        <v>6.6618258585E10</v>
      </c>
      <c r="M5030" s="1463" t="s">
        <v>2426</v>
      </c>
      <c r="N5030" s="1463" t="s">
        <v>5415</v>
      </c>
      <c r="O5030" s="1463" t="s">
        <v>3864</v>
      </c>
      <c r="P5030" s="1463" t="s">
        <v>5940</v>
      </c>
    </row>
    <row r="5031" hidden="1">
      <c r="A5031" s="1464">
        <v>5383.0</v>
      </c>
      <c r="B5031" s="1463" t="s">
        <v>21673</v>
      </c>
      <c r="C5031" s="1463" t="s">
        <v>21674</v>
      </c>
      <c r="D5031" s="1469">
        <v>45663.0</v>
      </c>
      <c r="E5031" s="1470" t="s">
        <v>21675</v>
      </c>
      <c r="F5031" s="1475">
        <v>6.609E11</v>
      </c>
      <c r="G5031" s="1475">
        <v>6.609E11</v>
      </c>
      <c r="H5031" s="1472" t="b">
        <v>0</v>
      </c>
      <c r="I5031" s="1468" t="s">
        <v>76</v>
      </c>
      <c r="J5031" s="1472" t="b">
        <v>1</v>
      </c>
      <c r="K5031" s="1473"/>
      <c r="L5031" s="1473"/>
      <c r="M5031" s="1463" t="s">
        <v>4317</v>
      </c>
      <c r="N5031" s="1474"/>
      <c r="O5031" s="1474"/>
      <c r="P5031" s="1463" t="s">
        <v>4317</v>
      </c>
    </row>
    <row r="5032">
      <c r="A5032" s="1464">
        <v>5384.0</v>
      </c>
      <c r="B5032" s="1463" t="s">
        <v>9504</v>
      </c>
      <c r="C5032" s="1463" t="s">
        <v>9505</v>
      </c>
      <c r="D5032" s="1469">
        <v>45684.0</v>
      </c>
      <c r="E5032" s="1470" t="s">
        <v>9506</v>
      </c>
      <c r="F5032" s="1471">
        <v>8.86362991E8</v>
      </c>
      <c r="G5032" s="1471">
        <v>8.86362991E8</v>
      </c>
      <c r="H5032" s="1472" t="b">
        <v>1</v>
      </c>
      <c r="I5032" s="1468" t="s">
        <v>76</v>
      </c>
      <c r="J5032" s="1472" t="b">
        <v>1</v>
      </c>
      <c r="K5032" s="1468" t="s">
        <v>8348</v>
      </c>
      <c r="L5032" s="1471">
        <v>6.6829721537E10</v>
      </c>
      <c r="M5032" s="1463" t="s">
        <v>2659</v>
      </c>
      <c r="N5032" s="1474"/>
      <c r="O5032" s="1463" t="s">
        <v>8644</v>
      </c>
      <c r="P5032" s="1463" t="s">
        <v>6624</v>
      </c>
    </row>
    <row r="5033">
      <c r="A5033" s="1464">
        <v>5385.0</v>
      </c>
      <c r="B5033" s="1463" t="s">
        <v>9508</v>
      </c>
      <c r="C5033" s="1463" t="s">
        <v>9509</v>
      </c>
      <c r="D5033" s="1469">
        <v>45663.0</v>
      </c>
      <c r="E5033" s="1470" t="s">
        <v>9510</v>
      </c>
      <c r="F5033" s="1471">
        <v>9.55598982E8</v>
      </c>
      <c r="G5033" s="1471">
        <v>9.55598982E8</v>
      </c>
      <c r="H5033" s="1472" t="b">
        <v>1</v>
      </c>
      <c r="I5033" s="1468" t="s">
        <v>76</v>
      </c>
      <c r="J5033" s="1472" t="b">
        <v>1</v>
      </c>
      <c r="K5033" s="1468" t="s">
        <v>1204</v>
      </c>
      <c r="L5033" s="1471">
        <v>6.6839565594E10</v>
      </c>
      <c r="M5033" s="1463" t="s">
        <v>2659</v>
      </c>
      <c r="N5033" s="1474"/>
      <c r="O5033" s="1463" t="s">
        <v>3864</v>
      </c>
      <c r="P5033" s="1463" t="s">
        <v>6624</v>
      </c>
    </row>
    <row r="5034">
      <c r="A5034" s="1464">
        <v>5386.0</v>
      </c>
      <c r="B5034" s="1463" t="s">
        <v>9511</v>
      </c>
      <c r="C5034" s="1463" t="s">
        <v>9512</v>
      </c>
      <c r="D5034" s="1469">
        <v>45663.0</v>
      </c>
      <c r="E5034" s="1470" t="s">
        <v>9513</v>
      </c>
      <c r="F5034" s="1471">
        <v>9.55598982E8</v>
      </c>
      <c r="G5034" s="1471">
        <v>9.55598982E8</v>
      </c>
      <c r="H5034" s="1472" t="b">
        <v>1</v>
      </c>
      <c r="I5034" s="1468" t="s">
        <v>76</v>
      </c>
      <c r="J5034" s="1472" t="b">
        <v>1</v>
      </c>
      <c r="K5034" s="1468" t="s">
        <v>1204</v>
      </c>
      <c r="L5034" s="1471">
        <v>6.6839565594E10</v>
      </c>
      <c r="M5034" s="1463" t="s">
        <v>2426</v>
      </c>
      <c r="N5034" s="1463" t="s">
        <v>5428</v>
      </c>
      <c r="O5034" s="1463" t="s">
        <v>4990</v>
      </c>
      <c r="P5034" s="1463" t="s">
        <v>2426</v>
      </c>
    </row>
    <row r="5035" hidden="1">
      <c r="A5035" s="1464">
        <v>5387.0</v>
      </c>
      <c r="B5035" s="1463" t="s">
        <v>21676</v>
      </c>
      <c r="C5035" s="1463" t="s">
        <v>21677</v>
      </c>
      <c r="D5035" s="1469">
        <v>45667.0</v>
      </c>
      <c r="E5035" s="1470" t="s">
        <v>21678</v>
      </c>
      <c r="F5035" s="1471">
        <v>9.19642919E8</v>
      </c>
      <c r="G5035" s="1471">
        <v>9.19642919E8</v>
      </c>
      <c r="H5035" s="1472" t="b">
        <v>0</v>
      </c>
      <c r="I5035" s="1468" t="s">
        <v>76</v>
      </c>
      <c r="J5035" s="1472" t="b">
        <v>0</v>
      </c>
      <c r="K5035" s="1468" t="s">
        <v>6729</v>
      </c>
      <c r="L5035" s="1471">
        <v>6.6965469336E10</v>
      </c>
      <c r="M5035" s="1463" t="s">
        <v>4317</v>
      </c>
      <c r="N5035" s="1463" t="s">
        <v>4951</v>
      </c>
      <c r="O5035" s="1463" t="s">
        <v>21679</v>
      </c>
      <c r="P5035" s="1463" t="s">
        <v>6387</v>
      </c>
    </row>
    <row r="5036" hidden="1">
      <c r="A5036" s="1464">
        <v>5388.0</v>
      </c>
      <c r="B5036" s="1463" t="s">
        <v>9514</v>
      </c>
      <c r="C5036" s="1463" t="s">
        <v>9515</v>
      </c>
      <c r="D5036" s="1469">
        <v>45670.0</v>
      </c>
      <c r="E5036" s="1470" t="s">
        <v>9516</v>
      </c>
      <c r="F5036" s="1471">
        <v>9.46474498E8</v>
      </c>
      <c r="G5036" s="1471">
        <v>9.46474498E8</v>
      </c>
      <c r="H5036" s="1472" t="b">
        <v>0</v>
      </c>
      <c r="I5036" s="1468" t="s">
        <v>76</v>
      </c>
      <c r="J5036" s="1472" t="b">
        <v>0</v>
      </c>
      <c r="K5036" s="1468" t="s">
        <v>1204</v>
      </c>
      <c r="L5036" s="1471">
        <v>6.6839565594E10</v>
      </c>
      <c r="M5036" s="1463" t="s">
        <v>2937</v>
      </c>
      <c r="N5036" s="1463" t="s">
        <v>4986</v>
      </c>
      <c r="O5036" s="1463" t="s">
        <v>8522</v>
      </c>
      <c r="P5036" s="1463" t="s">
        <v>2937</v>
      </c>
    </row>
    <row r="5037">
      <c r="A5037" s="1464">
        <v>5389.0</v>
      </c>
      <c r="B5037" s="1463" t="s">
        <v>9518</v>
      </c>
      <c r="C5037" s="1463" t="s">
        <v>9518</v>
      </c>
      <c r="D5037" s="1469">
        <v>45665.0</v>
      </c>
      <c r="E5037" s="1470" t="s">
        <v>9519</v>
      </c>
      <c r="F5037" s="1471">
        <v>9.66682335E8</v>
      </c>
      <c r="G5037" s="1471">
        <v>9.66682335E8</v>
      </c>
      <c r="H5037" s="1472" t="b">
        <v>1</v>
      </c>
      <c r="I5037" s="1468" t="s">
        <v>76</v>
      </c>
      <c r="J5037" s="1472" t="b">
        <v>1</v>
      </c>
      <c r="K5037" s="1468" t="s">
        <v>6729</v>
      </c>
      <c r="L5037" s="1471">
        <v>6.6965469336E10</v>
      </c>
      <c r="M5037" s="1463" t="s">
        <v>4317</v>
      </c>
      <c r="N5037" s="1463" t="s">
        <v>5998</v>
      </c>
      <c r="O5037" s="1463" t="s">
        <v>8656</v>
      </c>
      <c r="P5037" s="1463" t="s">
        <v>6387</v>
      </c>
    </row>
    <row r="5038">
      <c r="A5038" s="1464">
        <v>5390.0</v>
      </c>
      <c r="B5038" s="1463" t="s">
        <v>9520</v>
      </c>
      <c r="C5038" s="1463" t="s">
        <v>9521</v>
      </c>
      <c r="D5038" s="1469">
        <v>45664.0</v>
      </c>
      <c r="E5038" s="1470" t="s">
        <v>9522</v>
      </c>
      <c r="F5038" s="1471">
        <v>8.32479093E8</v>
      </c>
      <c r="G5038" s="1471">
        <v>8.32479093E8</v>
      </c>
      <c r="H5038" s="1472" t="b">
        <v>1</v>
      </c>
      <c r="I5038" s="1468" t="s">
        <v>3864</v>
      </c>
      <c r="J5038" s="1472" t="b">
        <v>1</v>
      </c>
      <c r="K5038" s="1468" t="s">
        <v>1077</v>
      </c>
      <c r="L5038" s="1471">
        <v>6.6618258585E10</v>
      </c>
      <c r="M5038" s="1463" t="s">
        <v>2464</v>
      </c>
      <c r="N5038" s="1463" t="s">
        <v>4937</v>
      </c>
      <c r="O5038" s="1463" t="s">
        <v>4969</v>
      </c>
      <c r="P5038" s="1463" t="s">
        <v>2464</v>
      </c>
    </row>
    <row r="5039">
      <c r="A5039" s="1464">
        <v>5391.0</v>
      </c>
      <c r="B5039" s="1463" t="s">
        <v>9523</v>
      </c>
      <c r="C5039" s="1463" t="s">
        <v>9524</v>
      </c>
      <c r="D5039" s="1469">
        <v>45681.0</v>
      </c>
      <c r="E5039" s="1470" t="s">
        <v>9525</v>
      </c>
      <c r="F5039" s="1471">
        <v>9.09891687E8</v>
      </c>
      <c r="G5039" s="1471">
        <v>9.09891687E8</v>
      </c>
      <c r="H5039" s="1472" t="b">
        <v>1</v>
      </c>
      <c r="I5039" s="1468" t="s">
        <v>76</v>
      </c>
      <c r="J5039" s="1472" t="b">
        <v>1</v>
      </c>
      <c r="K5039" s="1468" t="s">
        <v>1204</v>
      </c>
      <c r="L5039" s="1471">
        <v>6.6839565594E10</v>
      </c>
      <c r="M5039" s="1463" t="s">
        <v>2432</v>
      </c>
      <c r="N5039" s="1463" t="s">
        <v>4998</v>
      </c>
      <c r="O5039" s="1463" t="s">
        <v>8661</v>
      </c>
      <c r="P5039" s="1463" t="s">
        <v>8099</v>
      </c>
    </row>
    <row r="5040">
      <c r="A5040" s="1464">
        <v>5392.0</v>
      </c>
      <c r="B5040" s="1463" t="s">
        <v>9526</v>
      </c>
      <c r="C5040" s="1463" t="s">
        <v>9527</v>
      </c>
      <c r="D5040" s="1469">
        <v>45666.0</v>
      </c>
      <c r="E5040" s="1470" t="s">
        <v>9528</v>
      </c>
      <c r="F5040" s="1471">
        <v>9.57986829E8</v>
      </c>
      <c r="G5040" s="1471">
        <v>9.57986829E8</v>
      </c>
      <c r="H5040" s="1472" t="b">
        <v>1</v>
      </c>
      <c r="I5040" s="1468" t="s">
        <v>76</v>
      </c>
      <c r="J5040" s="1472" t="b">
        <v>1</v>
      </c>
      <c r="K5040" s="1468" t="s">
        <v>4936</v>
      </c>
      <c r="L5040" s="1471">
        <v>6.6909921784E10</v>
      </c>
      <c r="M5040" s="1463" t="s">
        <v>2464</v>
      </c>
      <c r="N5040" s="1463" t="s">
        <v>5345</v>
      </c>
      <c r="O5040" s="1463" t="s">
        <v>6702</v>
      </c>
      <c r="P5040" s="1463" t="s">
        <v>7781</v>
      </c>
    </row>
    <row r="5041">
      <c r="A5041" s="1464">
        <v>5393.0</v>
      </c>
      <c r="B5041" s="1463" t="s">
        <v>9529</v>
      </c>
      <c r="C5041" s="1463" t="s">
        <v>9530</v>
      </c>
      <c r="D5041" s="1469">
        <v>45678.0</v>
      </c>
      <c r="E5041" s="1470" t="s">
        <v>9531</v>
      </c>
      <c r="F5041" s="1471">
        <v>8.36182303E8</v>
      </c>
      <c r="G5041" s="1471">
        <v>8.36182303E8</v>
      </c>
      <c r="H5041" s="1472" t="b">
        <v>1</v>
      </c>
      <c r="I5041" s="1468" t="s">
        <v>76</v>
      </c>
      <c r="J5041" s="1472" t="b">
        <v>1</v>
      </c>
      <c r="K5041" s="1468" t="s">
        <v>1204</v>
      </c>
      <c r="L5041" s="1471">
        <v>6.6839565594E10</v>
      </c>
      <c r="M5041" s="1463" t="s">
        <v>2440</v>
      </c>
      <c r="N5041" s="1474"/>
      <c r="O5041" s="1463" t="s">
        <v>5126</v>
      </c>
      <c r="P5041" s="1463" t="s">
        <v>2440</v>
      </c>
    </row>
    <row r="5042" hidden="1">
      <c r="A5042" s="1464">
        <v>5394.0</v>
      </c>
      <c r="B5042" s="1463" t="s">
        <v>21680</v>
      </c>
      <c r="C5042" s="1463" t="s">
        <v>21681</v>
      </c>
      <c r="D5042" s="1469">
        <v>45674.0</v>
      </c>
      <c r="E5042" s="1470" t="s">
        <v>21682</v>
      </c>
      <c r="F5042" s="1471">
        <v>6.39075543E8</v>
      </c>
      <c r="G5042" s="1471">
        <v>6.39075543E8</v>
      </c>
      <c r="H5042" s="1472" t="b">
        <v>0</v>
      </c>
      <c r="I5042" s="1468" t="s">
        <v>76</v>
      </c>
      <c r="J5042" s="1472" t="b">
        <v>0</v>
      </c>
      <c r="K5042" s="1468" t="s">
        <v>8887</v>
      </c>
      <c r="L5042" s="1471">
        <v>6.6646639396E10</v>
      </c>
      <c r="M5042" s="1463" t="s">
        <v>2659</v>
      </c>
      <c r="N5042" s="1463" t="s">
        <v>7002</v>
      </c>
      <c r="P5042" s="1463" t="s">
        <v>2659</v>
      </c>
    </row>
    <row r="5043">
      <c r="A5043" s="1464">
        <v>5395.0</v>
      </c>
      <c r="B5043" s="1463" t="s">
        <v>9532</v>
      </c>
      <c r="C5043" s="1463" t="s">
        <v>9533</v>
      </c>
      <c r="D5043" s="1469">
        <v>45684.0</v>
      </c>
      <c r="E5043" s="1470" t="s">
        <v>9534</v>
      </c>
      <c r="F5043" s="1471">
        <v>2.681839E7</v>
      </c>
      <c r="G5043" s="1471">
        <v>2.681839E7</v>
      </c>
      <c r="H5043" s="1472" t="b">
        <v>1</v>
      </c>
      <c r="I5043" s="1468" t="s">
        <v>76</v>
      </c>
      <c r="J5043" s="1472" t="b">
        <v>1</v>
      </c>
      <c r="K5043" s="1468" t="s">
        <v>4929</v>
      </c>
      <c r="L5043" s="1475">
        <v>6.69232E15</v>
      </c>
      <c r="M5043" s="1463" t="s">
        <v>4317</v>
      </c>
      <c r="N5043" s="1463" t="s">
        <v>6093</v>
      </c>
      <c r="O5043" s="1463" t="s">
        <v>8670</v>
      </c>
      <c r="P5043" s="1463" t="s">
        <v>6387</v>
      </c>
    </row>
    <row r="5044" hidden="1">
      <c r="A5044" s="1464">
        <v>5396.0</v>
      </c>
      <c r="B5044" s="1463" t="s">
        <v>21683</v>
      </c>
      <c r="C5044" s="1463" t="s">
        <v>21684</v>
      </c>
      <c r="D5044" s="1469">
        <v>45670.0</v>
      </c>
      <c r="E5044" s="1470" t="s">
        <v>21685</v>
      </c>
      <c r="F5044" s="1471">
        <v>6.1029893E8</v>
      </c>
      <c r="G5044" s="1471">
        <v>6.1029893E8</v>
      </c>
      <c r="H5044" s="1472" t="b">
        <v>0</v>
      </c>
      <c r="I5044" s="1468" t="s">
        <v>76</v>
      </c>
      <c r="J5044" s="1472" t="b">
        <v>0</v>
      </c>
      <c r="K5044" s="1468" t="s">
        <v>8453</v>
      </c>
      <c r="L5044" s="1471">
        <v>6.6642366689E10</v>
      </c>
      <c r="M5044" s="1463" t="s">
        <v>2715</v>
      </c>
      <c r="N5044" s="1463" t="s">
        <v>6749</v>
      </c>
      <c r="O5044" s="1463" t="s">
        <v>8586</v>
      </c>
      <c r="P5044" s="1463" t="s">
        <v>2715</v>
      </c>
    </row>
    <row r="5045" hidden="1">
      <c r="A5045" s="1464">
        <v>5397.0</v>
      </c>
      <c r="B5045" s="1463" t="s">
        <v>9537</v>
      </c>
      <c r="C5045" s="1463" t="s">
        <v>9538</v>
      </c>
      <c r="D5045" s="1469">
        <v>45670.0</v>
      </c>
      <c r="E5045" s="1470" t="s">
        <v>9539</v>
      </c>
      <c r="F5045" s="1471">
        <v>6.30787471E8</v>
      </c>
      <c r="G5045" s="1471">
        <v>6.30787471E8</v>
      </c>
      <c r="H5045" s="1472" t="b">
        <v>0</v>
      </c>
      <c r="I5045" s="1468" t="s">
        <v>76</v>
      </c>
      <c r="J5045" s="1472" t="b">
        <v>0</v>
      </c>
      <c r="K5045" s="1468" t="s">
        <v>1077</v>
      </c>
      <c r="L5045" s="1471">
        <v>6.6618258585E10</v>
      </c>
      <c r="M5045" s="1463" t="s">
        <v>2464</v>
      </c>
      <c r="N5045" s="1463" t="s">
        <v>4937</v>
      </c>
      <c r="O5045" s="1463" t="s">
        <v>4969</v>
      </c>
      <c r="P5045" s="1463" t="s">
        <v>2464</v>
      </c>
    </row>
    <row r="5046" hidden="1">
      <c r="A5046" s="1464">
        <v>5398.0</v>
      </c>
      <c r="B5046" s="1463" t="s">
        <v>9540</v>
      </c>
      <c r="C5046" s="1463" t="s">
        <v>9541</v>
      </c>
      <c r="D5046" s="1469">
        <v>45670.0</v>
      </c>
      <c r="E5046" s="1470" t="s">
        <v>9542</v>
      </c>
      <c r="F5046" s="1471">
        <v>6.45866037E8</v>
      </c>
      <c r="G5046" s="1471">
        <v>6.45866037E8</v>
      </c>
      <c r="H5046" s="1472" t="b">
        <v>0</v>
      </c>
      <c r="I5046" s="1468" t="s">
        <v>76</v>
      </c>
      <c r="J5046" s="1472" t="b">
        <v>0</v>
      </c>
      <c r="K5046" s="1468" t="s">
        <v>1077</v>
      </c>
      <c r="L5046" s="1471">
        <v>6.6618258585E10</v>
      </c>
      <c r="M5046" s="1463" t="s">
        <v>2464</v>
      </c>
      <c r="N5046" s="1474"/>
      <c r="O5046" s="1463" t="s">
        <v>5510</v>
      </c>
      <c r="P5046" s="1463" t="s">
        <v>5236</v>
      </c>
    </row>
    <row r="5047">
      <c r="A5047" s="1464">
        <v>5399.0</v>
      </c>
      <c r="B5047" s="1463" t="s">
        <v>9543</v>
      </c>
      <c r="C5047" s="1463" t="s">
        <v>9544</v>
      </c>
      <c r="D5047" s="1469">
        <v>45681.0</v>
      </c>
      <c r="E5047" s="1470" t="s">
        <v>9545</v>
      </c>
      <c r="F5047" s="1471">
        <v>6.45511166E8</v>
      </c>
      <c r="G5047" s="1471">
        <v>6.45511166E8</v>
      </c>
      <c r="H5047" s="1472" t="b">
        <v>1</v>
      </c>
      <c r="I5047" s="1468" t="s">
        <v>76</v>
      </c>
      <c r="J5047" s="1472" t="b">
        <v>1</v>
      </c>
      <c r="K5047" s="1468" t="s">
        <v>1204</v>
      </c>
      <c r="L5047" s="1471">
        <v>6.6839565594E10</v>
      </c>
      <c r="M5047" s="1463" t="s">
        <v>2464</v>
      </c>
      <c r="N5047" s="1463" t="s">
        <v>5398</v>
      </c>
      <c r="O5047" s="1463" t="s">
        <v>5012</v>
      </c>
      <c r="P5047" s="1463" t="s">
        <v>2464</v>
      </c>
    </row>
    <row r="5048" hidden="1">
      <c r="A5048" s="1464">
        <v>5400.0</v>
      </c>
      <c r="B5048" s="1463" t="s">
        <v>21686</v>
      </c>
      <c r="C5048" s="1463" t="s">
        <v>21686</v>
      </c>
      <c r="D5048" s="1469">
        <v>45678.0</v>
      </c>
      <c r="E5048" s="1470" t="s">
        <v>21687</v>
      </c>
      <c r="F5048" s="1471">
        <v>9.9796263E8</v>
      </c>
      <c r="G5048" s="1471">
        <v>9.9796263E8</v>
      </c>
      <c r="H5048" s="1472" t="b">
        <v>0</v>
      </c>
      <c r="I5048" s="1468" t="s">
        <v>76</v>
      </c>
      <c r="J5048" s="1472" t="b">
        <v>0</v>
      </c>
      <c r="K5048" s="1468" t="s">
        <v>8467</v>
      </c>
      <c r="L5048" s="1471">
        <v>6.6952587371E10</v>
      </c>
      <c r="M5048" s="1463" t="s">
        <v>2426</v>
      </c>
      <c r="N5048" s="1463" t="s">
        <v>4930</v>
      </c>
      <c r="O5048" s="1463" t="s">
        <v>4931</v>
      </c>
      <c r="P5048" s="1463" t="s">
        <v>10332</v>
      </c>
    </row>
    <row r="5049">
      <c r="A5049" s="1464">
        <v>5401.0</v>
      </c>
      <c r="B5049" s="1463" t="s">
        <v>9546</v>
      </c>
      <c r="C5049" s="1463" t="s">
        <v>9547</v>
      </c>
      <c r="D5049" s="1469">
        <v>45684.0</v>
      </c>
      <c r="E5049" s="1470" t="s">
        <v>9548</v>
      </c>
      <c r="F5049" s="1471">
        <v>6.24646415E8</v>
      </c>
      <c r="G5049" s="1471">
        <v>6.24646415E8</v>
      </c>
      <c r="H5049" s="1472" t="b">
        <v>1</v>
      </c>
      <c r="I5049" s="1468" t="s">
        <v>76</v>
      </c>
      <c r="J5049" s="1472" t="b">
        <v>1</v>
      </c>
      <c r="K5049" s="1468" t="s">
        <v>4936</v>
      </c>
      <c r="L5049" s="1471">
        <v>6.6909921784E10</v>
      </c>
      <c r="M5049" s="1463" t="s">
        <v>2536</v>
      </c>
      <c r="N5049" s="1463" t="s">
        <v>8313</v>
      </c>
      <c r="O5049" s="1463" t="s">
        <v>5102</v>
      </c>
      <c r="P5049" s="1463" t="s">
        <v>8686</v>
      </c>
    </row>
    <row r="5050">
      <c r="A5050" s="1464">
        <v>5402.0</v>
      </c>
      <c r="B5050" s="1463" t="s">
        <v>9549</v>
      </c>
      <c r="C5050" s="1463" t="s">
        <v>9550</v>
      </c>
      <c r="D5050" s="1469">
        <v>45684.0</v>
      </c>
      <c r="E5050" s="1470" t="s">
        <v>9551</v>
      </c>
      <c r="F5050" s="1471">
        <v>9.26636946E8</v>
      </c>
      <c r="G5050" s="1471">
        <v>9.26636946E8</v>
      </c>
      <c r="H5050" s="1472" t="b">
        <v>1</v>
      </c>
      <c r="I5050" s="1468" t="s">
        <v>76</v>
      </c>
      <c r="J5050" s="1472" t="b">
        <v>1</v>
      </c>
      <c r="K5050" s="1468" t="s">
        <v>4936</v>
      </c>
      <c r="L5050" s="1471">
        <v>6.6909921784E10</v>
      </c>
      <c r="M5050" s="1463" t="s">
        <v>2437</v>
      </c>
      <c r="N5050" s="1474"/>
      <c r="O5050" s="1463" t="s">
        <v>4931</v>
      </c>
      <c r="P5050" s="1463" t="s">
        <v>8689</v>
      </c>
    </row>
    <row r="5051">
      <c r="A5051" s="1464">
        <v>5403.0</v>
      </c>
      <c r="B5051" s="1463" t="s">
        <v>9552</v>
      </c>
      <c r="C5051" s="1463" t="s">
        <v>9553</v>
      </c>
      <c r="D5051" s="1469">
        <v>45684.0</v>
      </c>
      <c r="E5051" s="1470" t="s">
        <v>9554</v>
      </c>
      <c r="F5051" s="1471">
        <v>3.4243624E7</v>
      </c>
      <c r="G5051" s="1471">
        <v>3.4243624E7</v>
      </c>
      <c r="H5051" s="1472" t="b">
        <v>1</v>
      </c>
      <c r="I5051" s="1468" t="s">
        <v>6244</v>
      </c>
      <c r="J5051" s="1472" t="b">
        <v>1</v>
      </c>
      <c r="K5051" s="1468" t="s">
        <v>4936</v>
      </c>
      <c r="L5051" s="1471">
        <v>6.6909921784E10</v>
      </c>
      <c r="M5051" s="1463" t="s">
        <v>2437</v>
      </c>
      <c r="N5051" s="1463" t="s">
        <v>4986</v>
      </c>
      <c r="O5051" s="1463" t="s">
        <v>8522</v>
      </c>
      <c r="P5051" s="1463" t="s">
        <v>8693</v>
      </c>
    </row>
    <row r="5052">
      <c r="A5052" s="1464">
        <v>5404.0</v>
      </c>
      <c r="B5052" s="1463" t="s">
        <v>9556</v>
      </c>
      <c r="C5052" s="1463" t="s">
        <v>9557</v>
      </c>
      <c r="D5052" s="1469">
        <v>45678.0</v>
      </c>
      <c r="E5052" s="1470" t="s">
        <v>9558</v>
      </c>
      <c r="F5052" s="1471">
        <v>9.62388989E8</v>
      </c>
      <c r="G5052" s="1471">
        <v>9.62388989E8</v>
      </c>
      <c r="H5052" s="1472" t="b">
        <v>1</v>
      </c>
      <c r="I5052" s="1468" t="s">
        <v>76</v>
      </c>
      <c r="J5052" s="1472" t="b">
        <v>1</v>
      </c>
      <c r="K5052" s="1468" t="s">
        <v>5010</v>
      </c>
      <c r="L5052" s="1471">
        <v>6.6836145662E10</v>
      </c>
      <c r="M5052" s="1463" t="s">
        <v>2432</v>
      </c>
      <c r="N5052" s="1463" t="s">
        <v>5196</v>
      </c>
      <c r="O5052" s="1463" t="s">
        <v>5196</v>
      </c>
      <c r="P5052" s="1463" t="s">
        <v>8697</v>
      </c>
    </row>
    <row r="5053">
      <c r="A5053" s="1464">
        <v>5405.0</v>
      </c>
      <c r="B5053" s="1463" t="s">
        <v>9559</v>
      </c>
      <c r="C5053" s="1463" t="s">
        <v>9559</v>
      </c>
      <c r="D5053" s="1469">
        <v>45673.0</v>
      </c>
      <c r="E5053" s="1470" t="s">
        <v>9560</v>
      </c>
      <c r="F5053" s="1471">
        <v>8.3775416E7</v>
      </c>
      <c r="G5053" s="1471">
        <v>8.3775416E7</v>
      </c>
      <c r="H5053" s="1472" t="b">
        <v>1</v>
      </c>
      <c r="I5053" s="1468" t="s">
        <v>120</v>
      </c>
      <c r="J5053" s="1472" t="b">
        <v>1</v>
      </c>
      <c r="K5053" s="1468" t="s">
        <v>6480</v>
      </c>
      <c r="L5053" s="1471">
        <v>6.6647253923E10</v>
      </c>
      <c r="M5053" s="1463" t="s">
        <v>8701</v>
      </c>
      <c r="N5053" s="1463" t="s">
        <v>6473</v>
      </c>
      <c r="O5053" s="1463" t="s">
        <v>6749</v>
      </c>
      <c r="P5053" s="1463" t="s">
        <v>8701</v>
      </c>
    </row>
    <row r="5054">
      <c r="A5054" s="1464">
        <v>5406.0</v>
      </c>
      <c r="B5054" s="1463" t="s">
        <v>9563</v>
      </c>
      <c r="C5054" s="1463" t="s">
        <v>9564</v>
      </c>
      <c r="D5054" s="1469">
        <v>45673.0</v>
      </c>
      <c r="E5054" s="1470" t="s">
        <v>9565</v>
      </c>
      <c r="F5054" s="1471">
        <v>2.0117413E7</v>
      </c>
      <c r="G5054" s="1471">
        <v>2.0117413E7</v>
      </c>
      <c r="H5054" s="1472" t="b">
        <v>1</v>
      </c>
      <c r="I5054" s="1468" t="s">
        <v>76</v>
      </c>
      <c r="J5054" s="1472" t="b">
        <v>1</v>
      </c>
      <c r="K5054" s="1468" t="s">
        <v>4940</v>
      </c>
      <c r="L5054" s="1471">
        <v>6.68193916E10</v>
      </c>
      <c r="M5054" s="1463" t="s">
        <v>2464</v>
      </c>
      <c r="N5054" s="1463" t="s">
        <v>4990</v>
      </c>
      <c r="O5054" s="1463" t="s">
        <v>4990</v>
      </c>
      <c r="P5054" s="1463" t="s">
        <v>5155</v>
      </c>
    </row>
    <row r="5055">
      <c r="A5055" s="1464">
        <v>5407.0</v>
      </c>
      <c r="B5055" s="1463" t="s">
        <v>9566</v>
      </c>
      <c r="C5055" s="1463" t="s">
        <v>9567</v>
      </c>
      <c r="D5055" s="1469">
        <v>45686.0</v>
      </c>
      <c r="E5055" s="1470" t="s">
        <v>9568</v>
      </c>
      <c r="F5055" s="1471">
        <v>6.11493854E8</v>
      </c>
      <c r="G5055" s="1471">
        <v>6.11493854E8</v>
      </c>
      <c r="H5055" s="1472" t="b">
        <v>1</v>
      </c>
      <c r="I5055" s="1468" t="s">
        <v>263</v>
      </c>
      <c r="J5055" s="1472" t="b">
        <v>1</v>
      </c>
      <c r="K5055" s="1468" t="s">
        <v>7033</v>
      </c>
      <c r="L5055" s="1471">
        <v>6.6624983639E10</v>
      </c>
      <c r="M5055" s="1463" t="s">
        <v>2464</v>
      </c>
      <c r="N5055" s="1463" t="s">
        <v>7507</v>
      </c>
      <c r="O5055" s="1463" t="s">
        <v>76</v>
      </c>
      <c r="P5055" s="1463" t="s">
        <v>2464</v>
      </c>
    </row>
    <row r="5056" hidden="1">
      <c r="A5056" s="1464">
        <v>5408.0</v>
      </c>
      <c r="B5056" s="1463" t="s">
        <v>21688</v>
      </c>
      <c r="C5056" s="1463" t="s">
        <v>21689</v>
      </c>
      <c r="D5056" s="1469">
        <v>45674.0</v>
      </c>
      <c r="E5056" s="1470" t="s">
        <v>21690</v>
      </c>
      <c r="F5056" s="1471">
        <v>8.97544243E8</v>
      </c>
      <c r="G5056" s="1471">
        <v>8.97544243E8</v>
      </c>
      <c r="H5056" s="1472" t="b">
        <v>0</v>
      </c>
      <c r="I5056" s="1468" t="s">
        <v>76</v>
      </c>
      <c r="J5056" s="1472" t="b">
        <v>0</v>
      </c>
      <c r="K5056" s="1468" t="s">
        <v>1204</v>
      </c>
      <c r="L5056" s="1471">
        <v>6.6839565594E10</v>
      </c>
      <c r="M5056" s="1463" t="s">
        <v>4317</v>
      </c>
      <c r="N5056" s="1463" t="s">
        <v>4998</v>
      </c>
      <c r="O5056" s="1463" t="s">
        <v>21691</v>
      </c>
      <c r="P5056" s="1463" t="s">
        <v>6387</v>
      </c>
    </row>
    <row r="5057">
      <c r="A5057" s="1464">
        <v>5409.0</v>
      </c>
      <c r="B5057" s="1463" t="s">
        <v>9569</v>
      </c>
      <c r="C5057" s="1463" t="s">
        <v>9570</v>
      </c>
      <c r="D5057" s="1469">
        <v>45678.0</v>
      </c>
      <c r="E5057" s="1470" t="s">
        <v>9571</v>
      </c>
      <c r="F5057" s="1471">
        <v>8.15153835E8</v>
      </c>
      <c r="G5057" s="1471">
        <v>8.15153835E8</v>
      </c>
      <c r="H5057" s="1472" t="b">
        <v>1</v>
      </c>
      <c r="I5057" s="1468" t="s">
        <v>244</v>
      </c>
      <c r="J5057" s="1472" t="b">
        <v>1</v>
      </c>
      <c r="K5057" s="1468" t="s">
        <v>8896</v>
      </c>
      <c r="L5057" s="1471">
        <v>6.6812691605E10</v>
      </c>
      <c r="M5057" s="1463" t="s">
        <v>2464</v>
      </c>
      <c r="N5057" s="1463" t="s">
        <v>5072</v>
      </c>
      <c r="O5057" s="1463" t="s">
        <v>8710</v>
      </c>
      <c r="P5057" s="1463" t="s">
        <v>2464</v>
      </c>
    </row>
    <row r="5058">
      <c r="A5058" s="1464">
        <v>5410.0</v>
      </c>
      <c r="B5058" s="1463" t="s">
        <v>9572</v>
      </c>
      <c r="C5058" s="1463" t="s">
        <v>9573</v>
      </c>
      <c r="D5058" s="1469">
        <v>45688.0</v>
      </c>
      <c r="E5058" s="1470" t="s">
        <v>9574</v>
      </c>
      <c r="F5058" s="1471">
        <v>8.47098E8</v>
      </c>
      <c r="G5058" s="1471">
        <v>8.47098E8</v>
      </c>
      <c r="H5058" s="1472" t="b">
        <v>1</v>
      </c>
      <c r="I5058" s="1468" t="s">
        <v>76</v>
      </c>
      <c r="J5058" s="1472" t="b">
        <v>1</v>
      </c>
      <c r="K5058" s="1468" t="s">
        <v>4929</v>
      </c>
      <c r="L5058" s="1475">
        <v>6.69232E15</v>
      </c>
      <c r="M5058" s="1463" t="s">
        <v>2464</v>
      </c>
      <c r="N5058" s="1463" t="s">
        <v>5422</v>
      </c>
      <c r="O5058" s="1463" t="s">
        <v>8714</v>
      </c>
      <c r="P5058" s="1463" t="s">
        <v>2464</v>
      </c>
    </row>
    <row r="5059">
      <c r="A5059" s="1464">
        <v>5411.0</v>
      </c>
      <c r="B5059" s="1463" t="s">
        <v>9575</v>
      </c>
      <c r="C5059" s="1463" t="s">
        <v>9575</v>
      </c>
      <c r="D5059" s="1469">
        <v>45708.0</v>
      </c>
      <c r="E5059" s="1470" t="s">
        <v>9576</v>
      </c>
      <c r="F5059" s="1471">
        <v>6.4345263E7</v>
      </c>
      <c r="G5059" s="1471">
        <v>6.4345263E7</v>
      </c>
      <c r="H5059" s="1472" t="b">
        <v>1</v>
      </c>
      <c r="I5059" s="1468" t="s">
        <v>120</v>
      </c>
      <c r="J5059" s="1472" t="b">
        <v>1</v>
      </c>
      <c r="K5059" s="1468" t="s">
        <v>6480</v>
      </c>
      <c r="L5059" s="1471">
        <v>6.6647253923E10</v>
      </c>
      <c r="M5059" s="1463" t="s">
        <v>2464</v>
      </c>
      <c r="N5059" s="1463" t="s">
        <v>5072</v>
      </c>
      <c r="O5059" s="1463" t="s">
        <v>5213</v>
      </c>
      <c r="P5059" s="1463" t="s">
        <v>2464</v>
      </c>
    </row>
    <row r="5060">
      <c r="A5060" s="1464">
        <v>5412.0</v>
      </c>
      <c r="B5060" s="1463" t="s">
        <v>146</v>
      </c>
      <c r="C5060" s="1463" t="s">
        <v>146</v>
      </c>
      <c r="D5060" s="1469">
        <v>45708.0</v>
      </c>
      <c r="E5060" s="1470" t="s">
        <v>9579</v>
      </c>
      <c r="F5060" s="1471">
        <v>6.4345263E7</v>
      </c>
      <c r="G5060" s="1471">
        <v>6.4345263E7</v>
      </c>
      <c r="H5060" s="1472" t="b">
        <v>1</v>
      </c>
      <c r="I5060" s="1468" t="s">
        <v>120</v>
      </c>
      <c r="J5060" s="1472" t="b">
        <v>1</v>
      </c>
      <c r="K5060" s="1468" t="s">
        <v>6480</v>
      </c>
      <c r="L5060" s="1471">
        <v>6.6647253923E10</v>
      </c>
      <c r="M5060" s="1463" t="s">
        <v>2476</v>
      </c>
      <c r="N5060" s="1474"/>
      <c r="O5060" s="1463" t="s">
        <v>4945</v>
      </c>
      <c r="P5060" s="1463" t="s">
        <v>5160</v>
      </c>
    </row>
    <row r="5061" hidden="1">
      <c r="A5061" s="1464">
        <v>5413.0</v>
      </c>
      <c r="B5061" s="1463" t="s">
        <v>21692</v>
      </c>
      <c r="C5061" s="1463" t="s">
        <v>21692</v>
      </c>
      <c r="D5061" s="1469">
        <v>45708.0</v>
      </c>
      <c r="E5061" s="1470" t="s">
        <v>21693</v>
      </c>
      <c r="F5061" s="1471">
        <v>6.4345289E7</v>
      </c>
      <c r="G5061" s="1471">
        <v>6.4345289E7</v>
      </c>
      <c r="H5061" s="1472" t="b">
        <v>0</v>
      </c>
      <c r="I5061" s="1468" t="s">
        <v>120</v>
      </c>
      <c r="J5061" s="1472" t="b">
        <v>1</v>
      </c>
      <c r="K5061" s="1468" t="s">
        <v>6480</v>
      </c>
      <c r="L5061" s="1471">
        <v>6.6647253923E10</v>
      </c>
      <c r="M5061" s="1463" t="s">
        <v>2715</v>
      </c>
      <c r="N5061" s="1474"/>
      <c r="O5061" s="1463" t="s">
        <v>9577</v>
      </c>
      <c r="P5061" s="1463" t="s">
        <v>21694</v>
      </c>
    </row>
    <row r="5062" hidden="1">
      <c r="A5062" s="1464">
        <v>5414.0</v>
      </c>
      <c r="B5062" s="1463" t="s">
        <v>21695</v>
      </c>
      <c r="C5062" s="1463" t="s">
        <v>21695</v>
      </c>
      <c r="D5062" s="1469">
        <v>45679.0</v>
      </c>
      <c r="E5062" s="1470" t="s">
        <v>21696</v>
      </c>
      <c r="F5062" s="1471">
        <v>9.61103939E8</v>
      </c>
      <c r="G5062" s="1471">
        <v>9.61103939E8</v>
      </c>
      <c r="H5062" s="1472" t="b">
        <v>0</v>
      </c>
      <c r="I5062" s="1468" t="s">
        <v>76</v>
      </c>
      <c r="J5062" s="1472" t="b">
        <v>1</v>
      </c>
      <c r="K5062" s="1468" t="s">
        <v>1077</v>
      </c>
      <c r="L5062" s="1471">
        <v>6.6618258585E10</v>
      </c>
      <c r="M5062" s="1463" t="s">
        <v>2536</v>
      </c>
      <c r="N5062" s="1463" t="s">
        <v>5002</v>
      </c>
      <c r="O5062" s="1463" t="s">
        <v>5002</v>
      </c>
      <c r="P5062" s="1463" t="s">
        <v>5292</v>
      </c>
    </row>
    <row r="5063">
      <c r="A5063" s="1464">
        <v>5415.0</v>
      </c>
      <c r="B5063" s="1463" t="s">
        <v>9581</v>
      </c>
      <c r="C5063" s="1463" t="s">
        <v>9581</v>
      </c>
      <c r="D5063" s="1469">
        <v>45686.0</v>
      </c>
      <c r="E5063" s="1470" t="s">
        <v>9582</v>
      </c>
      <c r="F5063" s="1471">
        <v>3.8197821E7</v>
      </c>
      <c r="G5063" s="1471">
        <v>3.8197821E7</v>
      </c>
      <c r="H5063" s="1472" t="b">
        <v>1</v>
      </c>
      <c r="I5063" s="1468" t="s">
        <v>263</v>
      </c>
      <c r="J5063" s="1472" t="b">
        <v>1</v>
      </c>
      <c r="K5063" s="1468" t="s">
        <v>4929</v>
      </c>
      <c r="L5063" s="1475">
        <v>6.69232E15</v>
      </c>
      <c r="M5063" s="1463" t="s">
        <v>4317</v>
      </c>
      <c r="N5063" s="1463" t="s">
        <v>5370</v>
      </c>
      <c r="O5063" s="1463" t="s">
        <v>8723</v>
      </c>
      <c r="P5063" s="1463" t="s">
        <v>6387</v>
      </c>
    </row>
    <row r="5064">
      <c r="A5064" s="1464">
        <v>5416.0</v>
      </c>
      <c r="B5064" s="1463" t="s">
        <v>9584</v>
      </c>
      <c r="C5064" s="1463" t="s">
        <v>9584</v>
      </c>
      <c r="D5064" s="1469">
        <v>45681.0</v>
      </c>
      <c r="E5064" s="1470" t="s">
        <v>9585</v>
      </c>
      <c r="F5064" s="1471">
        <v>6.21534273E8</v>
      </c>
      <c r="G5064" s="1471">
        <v>6.21534273E8</v>
      </c>
      <c r="H5064" s="1472" t="b">
        <v>1</v>
      </c>
      <c r="I5064" s="1468" t="s">
        <v>76</v>
      </c>
      <c r="J5064" s="1472" t="b">
        <v>1</v>
      </c>
      <c r="K5064" s="1468" t="s">
        <v>5010</v>
      </c>
      <c r="L5064" s="1471">
        <v>6.6836145662E10</v>
      </c>
      <c r="M5064" s="1463" t="s">
        <v>2464</v>
      </c>
      <c r="N5064" s="1463" t="s">
        <v>4930</v>
      </c>
      <c r="O5064" s="1463" t="s">
        <v>6240</v>
      </c>
      <c r="P5064" s="1463" t="s">
        <v>8730</v>
      </c>
    </row>
    <row r="5065">
      <c r="A5065" s="1464">
        <v>5417.0</v>
      </c>
      <c r="B5065" s="1463" t="s">
        <v>9586</v>
      </c>
      <c r="C5065" s="1463" t="s">
        <v>9587</v>
      </c>
      <c r="D5065" s="1469">
        <v>45686.0</v>
      </c>
      <c r="E5065" s="1470" t="s">
        <v>9588</v>
      </c>
      <c r="F5065" s="1471">
        <v>3.8197821E7</v>
      </c>
      <c r="G5065" s="1471">
        <v>3.8197821E7</v>
      </c>
      <c r="H5065" s="1472" t="b">
        <v>1</v>
      </c>
      <c r="I5065" s="1468" t="s">
        <v>263</v>
      </c>
      <c r="J5065" s="1472" t="b">
        <v>1</v>
      </c>
      <c r="K5065" s="1468" t="s">
        <v>7033</v>
      </c>
      <c r="L5065" s="1471">
        <v>6.6624983639E10</v>
      </c>
      <c r="M5065" s="1463" t="s">
        <v>2464</v>
      </c>
      <c r="N5065" s="1463" t="s">
        <v>6056</v>
      </c>
      <c r="O5065" s="1463" t="s">
        <v>8734</v>
      </c>
      <c r="P5065" s="1463" t="s">
        <v>8735</v>
      </c>
    </row>
    <row r="5066">
      <c r="A5066" s="1464">
        <v>5418.0</v>
      </c>
      <c r="B5066" s="1463" t="s">
        <v>9589</v>
      </c>
      <c r="C5066" s="1463" t="s">
        <v>9590</v>
      </c>
      <c r="D5066" s="1469">
        <v>45681.0</v>
      </c>
      <c r="E5066" s="1470" t="s">
        <v>9591</v>
      </c>
      <c r="F5066" s="1471">
        <v>9.69581718E8</v>
      </c>
      <c r="G5066" s="1471">
        <v>9.69581718E8</v>
      </c>
      <c r="H5066" s="1472" t="b">
        <v>1</v>
      </c>
      <c r="I5066" s="1468" t="s">
        <v>76</v>
      </c>
      <c r="J5066" s="1472" t="b">
        <v>1</v>
      </c>
      <c r="K5066" s="1468" t="s">
        <v>5010</v>
      </c>
      <c r="L5066" s="1471">
        <v>6.6836145662E10</v>
      </c>
      <c r="M5066" s="1463" t="s">
        <v>2432</v>
      </c>
      <c r="N5066" s="1463" t="s">
        <v>5633</v>
      </c>
      <c r="O5066" s="1463" t="s">
        <v>6702</v>
      </c>
      <c r="P5066" s="1463" t="s">
        <v>8324</v>
      </c>
    </row>
    <row r="5067">
      <c r="A5067" s="1464">
        <v>5419.0</v>
      </c>
      <c r="B5067" s="1463" t="s">
        <v>9592</v>
      </c>
      <c r="C5067" s="1463" t="s">
        <v>9593</v>
      </c>
      <c r="D5067" s="1469">
        <v>45681.0</v>
      </c>
      <c r="E5067" s="1470" t="s">
        <v>9594</v>
      </c>
      <c r="F5067" s="1471">
        <v>8.1881837E8</v>
      </c>
      <c r="G5067" s="1471">
        <v>8.1881837E8</v>
      </c>
      <c r="H5067" s="1472" t="b">
        <v>1</v>
      </c>
      <c r="I5067" s="1468" t="s">
        <v>76</v>
      </c>
      <c r="J5067" s="1472" t="b">
        <v>1</v>
      </c>
      <c r="K5067" s="1468" t="s">
        <v>1204</v>
      </c>
      <c r="L5067" s="1471">
        <v>6.6839565594E10</v>
      </c>
      <c r="M5067" s="1463" t="s">
        <v>2437</v>
      </c>
      <c r="N5067" s="1463" t="s">
        <v>5284</v>
      </c>
      <c r="O5067" s="1463" t="s">
        <v>8743</v>
      </c>
      <c r="P5067" s="1463" t="s">
        <v>5346</v>
      </c>
    </row>
    <row r="5068">
      <c r="A5068" s="1464">
        <v>5420.0</v>
      </c>
      <c r="B5068" s="1463" t="s">
        <v>9595</v>
      </c>
      <c r="C5068" s="1463" t="s">
        <v>9595</v>
      </c>
      <c r="D5068" s="1469">
        <v>45686.0</v>
      </c>
      <c r="E5068" s="1470" t="s">
        <v>9596</v>
      </c>
      <c r="F5068" s="1471">
        <v>3.8197821E7</v>
      </c>
      <c r="G5068" s="1471">
        <v>3.8197821E7</v>
      </c>
      <c r="H5068" s="1472" t="b">
        <v>1</v>
      </c>
      <c r="I5068" s="1468" t="s">
        <v>263</v>
      </c>
      <c r="J5068" s="1472" t="b">
        <v>1</v>
      </c>
      <c r="K5068" s="1468" t="s">
        <v>4929</v>
      </c>
      <c r="L5068" s="1475">
        <v>6.69232E15</v>
      </c>
      <c r="M5068" s="1463" t="s">
        <v>2426</v>
      </c>
      <c r="N5068" s="1463" t="s">
        <v>6473</v>
      </c>
      <c r="O5068" s="1463" t="s">
        <v>7689</v>
      </c>
      <c r="P5068" s="1463" t="s">
        <v>2426</v>
      </c>
    </row>
    <row r="5069" hidden="1">
      <c r="A5069" s="1464">
        <v>5421.0</v>
      </c>
      <c r="B5069" s="1463" t="s">
        <v>21697</v>
      </c>
      <c r="C5069" s="1463" t="s">
        <v>21698</v>
      </c>
      <c r="D5069" s="1469">
        <v>45684.0</v>
      </c>
      <c r="E5069" s="1470" t="s">
        <v>21699</v>
      </c>
      <c r="F5069" s="1471">
        <v>6.32241866E8</v>
      </c>
      <c r="G5069" s="1471">
        <v>6.32241866E8</v>
      </c>
      <c r="H5069" s="1472" t="b">
        <v>0</v>
      </c>
      <c r="I5069" s="1468" t="s">
        <v>76</v>
      </c>
      <c r="J5069" s="1472" t="b">
        <v>0</v>
      </c>
      <c r="K5069" s="1468" t="s">
        <v>1204</v>
      </c>
      <c r="L5069" s="1471">
        <v>6.6839565594E10</v>
      </c>
      <c r="M5069" s="1463" t="s">
        <v>2659</v>
      </c>
      <c r="N5069" s="1463" t="s">
        <v>6056</v>
      </c>
      <c r="O5069" s="1463" t="s">
        <v>8734</v>
      </c>
      <c r="P5069" s="1463" t="s">
        <v>21700</v>
      </c>
    </row>
    <row r="5070">
      <c r="A5070" s="1464">
        <v>5422.0</v>
      </c>
      <c r="B5070" s="1463" t="s">
        <v>9597</v>
      </c>
      <c r="C5070" s="1463" t="s">
        <v>9598</v>
      </c>
      <c r="D5070" s="1469">
        <v>45692.0</v>
      </c>
      <c r="E5070" s="1470" t="s">
        <v>9599</v>
      </c>
      <c r="F5070" s="1471">
        <v>6.32034007E8</v>
      </c>
      <c r="G5070" s="1471">
        <v>6.32034007E8</v>
      </c>
      <c r="H5070" s="1472" t="b">
        <v>1</v>
      </c>
      <c r="I5070" s="1468" t="s">
        <v>76</v>
      </c>
      <c r="J5070" s="1472" t="b">
        <v>1</v>
      </c>
      <c r="K5070" s="1468" t="s">
        <v>4929</v>
      </c>
      <c r="L5070" s="1475">
        <v>6.69232E15</v>
      </c>
      <c r="M5070" s="1463" t="s">
        <v>2464</v>
      </c>
      <c r="N5070" s="1463" t="s">
        <v>5006</v>
      </c>
      <c r="O5070" s="1463" t="s">
        <v>4931</v>
      </c>
      <c r="P5070" s="1463" t="s">
        <v>5881</v>
      </c>
    </row>
    <row r="5071">
      <c r="A5071" s="1464">
        <v>5423.0</v>
      </c>
      <c r="B5071" s="1463" t="s">
        <v>9600</v>
      </c>
      <c r="C5071" s="1463" t="s">
        <v>9601</v>
      </c>
      <c r="D5071" s="1469">
        <v>45685.0</v>
      </c>
      <c r="E5071" s="1470" t="s">
        <v>9602</v>
      </c>
      <c r="F5071" s="1471">
        <v>9.99781226E8</v>
      </c>
      <c r="G5071" s="1471">
        <v>9.99781226E8</v>
      </c>
      <c r="H5071" s="1472" t="b">
        <v>1</v>
      </c>
      <c r="I5071" s="1468" t="s">
        <v>76</v>
      </c>
      <c r="J5071" s="1472" t="b">
        <v>1</v>
      </c>
      <c r="K5071" s="1468" t="s">
        <v>4929</v>
      </c>
      <c r="L5071" s="1475">
        <v>6.69232E15</v>
      </c>
      <c r="M5071" s="1463" t="s">
        <v>2659</v>
      </c>
      <c r="N5071" s="1463" t="s">
        <v>5182</v>
      </c>
      <c r="O5071" s="1463" t="s">
        <v>8753</v>
      </c>
      <c r="P5071" s="1463" t="s">
        <v>6624</v>
      </c>
    </row>
    <row r="5072">
      <c r="A5072" s="1464">
        <v>5424.0</v>
      </c>
      <c r="B5072" s="1463" t="s">
        <v>9604</v>
      </c>
      <c r="C5072" s="1463" t="s">
        <v>9605</v>
      </c>
      <c r="D5072" s="1469">
        <v>45680.0</v>
      </c>
      <c r="E5072" s="1470" t="s">
        <v>9606</v>
      </c>
      <c r="F5072" s="1471">
        <v>8.59101588E8</v>
      </c>
      <c r="G5072" s="1471">
        <v>8.59101588E8</v>
      </c>
      <c r="H5072" s="1472" t="b">
        <v>1</v>
      </c>
      <c r="I5072" s="1468" t="s">
        <v>76</v>
      </c>
      <c r="J5072" s="1472" t="b">
        <v>1</v>
      </c>
      <c r="K5072" s="1468" t="s">
        <v>5010</v>
      </c>
      <c r="L5072" s="1471">
        <v>6.6836145662E10</v>
      </c>
      <c r="M5072" s="1463" t="s">
        <v>2659</v>
      </c>
      <c r="N5072" s="1463" t="s">
        <v>5224</v>
      </c>
      <c r="O5072" s="1463" t="s">
        <v>6149</v>
      </c>
      <c r="P5072" s="1463" t="s">
        <v>6624</v>
      </c>
    </row>
    <row r="5073">
      <c r="A5073" s="1464">
        <v>5425.0</v>
      </c>
      <c r="B5073" s="1463" t="s">
        <v>9607</v>
      </c>
      <c r="C5073" s="1463" t="s">
        <v>9608</v>
      </c>
      <c r="D5073" s="1469">
        <v>45686.0</v>
      </c>
      <c r="E5073" s="1470" t="s">
        <v>9609</v>
      </c>
      <c r="F5073" s="1471">
        <v>3111899.0</v>
      </c>
      <c r="G5073" s="1471">
        <v>3111899.0</v>
      </c>
      <c r="H5073" s="1472" t="b">
        <v>1</v>
      </c>
      <c r="I5073" s="1468" t="s">
        <v>263</v>
      </c>
      <c r="J5073" s="1472" t="b">
        <v>1</v>
      </c>
      <c r="K5073" s="1468" t="s">
        <v>4936</v>
      </c>
      <c r="L5073" s="1471">
        <v>6.6909921784E10</v>
      </c>
      <c r="M5073" s="1463" t="s">
        <v>3363</v>
      </c>
      <c r="N5073" s="1463" t="s">
        <v>5998</v>
      </c>
      <c r="O5073" s="1463" t="s">
        <v>8760</v>
      </c>
      <c r="P5073" s="1463" t="s">
        <v>3363</v>
      </c>
    </row>
    <row r="5074">
      <c r="A5074" s="1464">
        <v>5426.0</v>
      </c>
      <c r="B5074" s="1463" t="s">
        <v>9611</v>
      </c>
      <c r="C5074" s="1463" t="s">
        <v>9612</v>
      </c>
      <c r="D5074" s="1469">
        <v>45679.0</v>
      </c>
      <c r="E5074" s="1470" t="s">
        <v>9613</v>
      </c>
      <c r="F5074" s="1471">
        <v>9.52695645E8</v>
      </c>
      <c r="G5074" s="1471">
        <v>9.52695645E8</v>
      </c>
      <c r="H5074" s="1472" t="b">
        <v>1</v>
      </c>
      <c r="I5074" s="1468" t="s">
        <v>76</v>
      </c>
      <c r="J5074" s="1472" t="b">
        <v>1</v>
      </c>
      <c r="K5074" s="1468" t="s">
        <v>5010</v>
      </c>
      <c r="L5074" s="1471">
        <v>6.6836145662E10</v>
      </c>
      <c r="M5074" s="1463" t="s">
        <v>2464</v>
      </c>
      <c r="N5074" s="1463" t="s">
        <v>7382</v>
      </c>
      <c r="O5074" s="1463" t="s">
        <v>5002</v>
      </c>
      <c r="P5074" s="1463" t="s">
        <v>6139</v>
      </c>
    </row>
    <row r="5075">
      <c r="A5075" s="1464">
        <v>5427.0</v>
      </c>
      <c r="B5075" s="1463" t="s">
        <v>9614</v>
      </c>
      <c r="C5075" s="1463" t="s">
        <v>9614</v>
      </c>
      <c r="D5075" s="1469">
        <v>45680.0</v>
      </c>
      <c r="E5075" s="1470" t="s">
        <v>9615</v>
      </c>
      <c r="F5075" s="1471">
        <v>9.66926655E8</v>
      </c>
      <c r="G5075" s="1471">
        <v>6.31615665E8</v>
      </c>
      <c r="H5075" s="1472" t="b">
        <v>1</v>
      </c>
      <c r="I5075" s="1468" t="s">
        <v>76</v>
      </c>
      <c r="J5075" s="1472" t="b">
        <v>1</v>
      </c>
      <c r="K5075" s="1468" t="s">
        <v>4929</v>
      </c>
      <c r="L5075" s="1475">
        <v>6.69232E15</v>
      </c>
      <c r="M5075" s="1463" t="s">
        <v>2659</v>
      </c>
      <c r="N5075" s="1463" t="s">
        <v>5345</v>
      </c>
      <c r="O5075" s="1463" t="s">
        <v>8592</v>
      </c>
      <c r="P5075" s="1463" t="s">
        <v>2659</v>
      </c>
    </row>
    <row r="5076">
      <c r="A5076" s="1464">
        <v>5428.0</v>
      </c>
      <c r="B5076" s="1463" t="s">
        <v>2797</v>
      </c>
      <c r="C5076" s="1463" t="s">
        <v>9616</v>
      </c>
      <c r="D5076" s="1469">
        <v>45684.0</v>
      </c>
      <c r="E5076" s="1470" t="s">
        <v>9617</v>
      </c>
      <c r="F5076" s="1471">
        <v>9.32874245E8</v>
      </c>
      <c r="G5076" s="1471">
        <v>9.32874245E8</v>
      </c>
      <c r="H5076" s="1472" t="b">
        <v>1</v>
      </c>
      <c r="I5076" s="1468" t="s">
        <v>76</v>
      </c>
      <c r="J5076" s="1472" t="b">
        <v>1</v>
      </c>
      <c r="K5076" s="1468" t="s">
        <v>4936</v>
      </c>
      <c r="L5076" s="1471">
        <v>6.6909921784E10</v>
      </c>
      <c r="M5076" s="1463" t="s">
        <v>2432</v>
      </c>
      <c r="N5076" s="1463" t="s">
        <v>5998</v>
      </c>
      <c r="O5076" s="1463" t="s">
        <v>8760</v>
      </c>
      <c r="P5076" s="1463" t="s">
        <v>2432</v>
      </c>
    </row>
    <row r="5077">
      <c r="A5077" s="1464">
        <v>5429.0</v>
      </c>
      <c r="B5077" s="1463" t="s">
        <v>9618</v>
      </c>
      <c r="C5077" s="1463" t="s">
        <v>9618</v>
      </c>
      <c r="D5077" s="1469">
        <v>45686.0</v>
      </c>
      <c r="E5077" s="1470" t="s">
        <v>9619</v>
      </c>
      <c r="F5077" s="1471">
        <v>8.29247773E8</v>
      </c>
      <c r="G5077" s="1471">
        <v>8.29247773E8</v>
      </c>
      <c r="H5077" s="1472" t="b">
        <v>1</v>
      </c>
      <c r="I5077" s="1468" t="s">
        <v>76</v>
      </c>
      <c r="J5077" s="1472" t="b">
        <v>1</v>
      </c>
      <c r="K5077" s="1468" t="s">
        <v>4940</v>
      </c>
      <c r="L5077" s="1471">
        <v>6.68193916E10</v>
      </c>
      <c r="M5077" s="1463" t="s">
        <v>2426</v>
      </c>
      <c r="O5077" s="1463" t="s">
        <v>4969</v>
      </c>
      <c r="P5077" s="1463" t="s">
        <v>5024</v>
      </c>
    </row>
    <row r="5078">
      <c r="A5078" s="1464">
        <v>5430.0</v>
      </c>
      <c r="B5078" s="1463" t="s">
        <v>9621</v>
      </c>
      <c r="C5078" s="1463" t="s">
        <v>9622</v>
      </c>
      <c r="D5078" s="1469">
        <v>45685.0</v>
      </c>
      <c r="E5078" s="1470" t="s">
        <v>9623</v>
      </c>
      <c r="F5078" s="1471">
        <v>2.442208E7</v>
      </c>
      <c r="G5078" s="1471">
        <v>2.442208E7</v>
      </c>
      <c r="H5078" s="1472" t="b">
        <v>1</v>
      </c>
      <c r="I5078" s="1468" t="s">
        <v>76</v>
      </c>
      <c r="J5078" s="1472" t="b">
        <v>1</v>
      </c>
      <c r="K5078" s="1468" t="s">
        <v>7033</v>
      </c>
      <c r="L5078" s="1471">
        <v>6.6624983639E10</v>
      </c>
      <c r="M5078" s="1463" t="s">
        <v>2659</v>
      </c>
      <c r="N5078" s="1474"/>
      <c r="O5078" s="1463" t="s">
        <v>8776</v>
      </c>
      <c r="P5078" s="1463" t="s">
        <v>2659</v>
      </c>
    </row>
    <row r="5079">
      <c r="A5079" s="1464">
        <v>5431.0</v>
      </c>
      <c r="B5079" s="1463" t="s">
        <v>9624</v>
      </c>
      <c r="C5079" s="1463" t="s">
        <v>9625</v>
      </c>
      <c r="D5079" s="1469">
        <v>45688.0</v>
      </c>
      <c r="E5079" s="1470" t="s">
        <v>9626</v>
      </c>
      <c r="F5079" s="1471">
        <v>9.29186969E8</v>
      </c>
      <c r="G5079" s="1471">
        <v>9.29186969E8</v>
      </c>
      <c r="H5079" s="1472" t="b">
        <v>1</v>
      </c>
      <c r="I5079" s="1468" t="s">
        <v>76</v>
      </c>
      <c r="J5079" s="1472" t="b">
        <v>1</v>
      </c>
      <c r="K5079" s="1468" t="s">
        <v>8348</v>
      </c>
      <c r="L5079" s="1471">
        <v>6.6829721537E10</v>
      </c>
      <c r="M5079" s="1463" t="s">
        <v>2464</v>
      </c>
      <c r="N5079" s="1463" t="s">
        <v>4990</v>
      </c>
      <c r="O5079" s="1463" t="s">
        <v>4990</v>
      </c>
      <c r="P5079" s="1463" t="s">
        <v>5881</v>
      </c>
    </row>
    <row r="5080">
      <c r="A5080" s="1464">
        <v>5432.0</v>
      </c>
      <c r="B5080" s="1463" t="s">
        <v>9627</v>
      </c>
      <c r="C5080" s="1463" t="s">
        <v>9628</v>
      </c>
      <c r="D5080" s="1469">
        <v>45684.0</v>
      </c>
      <c r="E5080" s="1470" t="s">
        <v>9629</v>
      </c>
      <c r="F5080" s="1471">
        <v>6.42545919E8</v>
      </c>
      <c r="G5080" s="1471">
        <v>6.42545919E8</v>
      </c>
      <c r="H5080" s="1472" t="b">
        <v>1</v>
      </c>
      <c r="I5080" s="1468" t="s">
        <v>76</v>
      </c>
      <c r="J5080" s="1472" t="b">
        <v>1</v>
      </c>
      <c r="K5080" s="1468" t="s">
        <v>8453</v>
      </c>
      <c r="L5080" s="1471">
        <v>6.6642366689E10</v>
      </c>
      <c r="M5080" s="1463" t="s">
        <v>2464</v>
      </c>
      <c r="N5080" s="1463" t="s">
        <v>8783</v>
      </c>
      <c r="O5080" s="1463" t="s">
        <v>3864</v>
      </c>
      <c r="P5080" s="1463" t="s">
        <v>5881</v>
      </c>
    </row>
    <row r="5081">
      <c r="A5081" s="1464">
        <v>5433.0</v>
      </c>
      <c r="B5081" s="1463" t="s">
        <v>9630</v>
      </c>
      <c r="C5081" s="1463" t="s">
        <v>9630</v>
      </c>
      <c r="D5081" s="1469">
        <v>45685.0</v>
      </c>
      <c r="E5081" s="1470" t="s">
        <v>9631</v>
      </c>
      <c r="F5081" s="1471">
        <v>8.39399924E8</v>
      </c>
      <c r="G5081" s="1471">
        <v>8.39399924E8</v>
      </c>
      <c r="H5081" s="1472" t="b">
        <v>1</v>
      </c>
      <c r="I5081" s="1468" t="s">
        <v>76</v>
      </c>
      <c r="J5081" s="1472" t="b">
        <v>1</v>
      </c>
      <c r="K5081" s="1468" t="s">
        <v>1077</v>
      </c>
      <c r="L5081" s="1471">
        <v>6.6618258585E10</v>
      </c>
      <c r="M5081" s="1463" t="s">
        <v>2464</v>
      </c>
      <c r="N5081" s="1463" t="s">
        <v>5345</v>
      </c>
      <c r="O5081" s="1463" t="s">
        <v>5465</v>
      </c>
      <c r="P5081" s="1463" t="s">
        <v>8787</v>
      </c>
    </row>
    <row r="5082">
      <c r="A5082" s="1464">
        <v>5434.0</v>
      </c>
      <c r="B5082" s="1463" t="s">
        <v>9632</v>
      </c>
      <c r="C5082" s="1463" t="s">
        <v>9633</v>
      </c>
      <c r="D5082" s="1469">
        <v>45685.0</v>
      </c>
      <c r="E5082" s="1470" t="s">
        <v>9634</v>
      </c>
      <c r="F5082" s="1471">
        <v>9.28959924E8</v>
      </c>
      <c r="G5082" s="1471">
        <v>9.28959924E8</v>
      </c>
      <c r="H5082" s="1472" t="b">
        <v>1</v>
      </c>
      <c r="I5082" s="1468" t="s">
        <v>6644</v>
      </c>
      <c r="J5082" s="1472" t="b">
        <v>1</v>
      </c>
      <c r="K5082" s="1468" t="s">
        <v>1204</v>
      </c>
      <c r="L5082" s="1471">
        <v>6.6839565594E10</v>
      </c>
      <c r="M5082" s="1463" t="s">
        <v>2464</v>
      </c>
      <c r="N5082" s="1463" t="s">
        <v>7507</v>
      </c>
      <c r="O5082" s="1463" t="s">
        <v>6070</v>
      </c>
      <c r="P5082" s="1463" t="s">
        <v>5155</v>
      </c>
    </row>
    <row r="5083" hidden="1">
      <c r="A5083" s="1464">
        <v>5435.0</v>
      </c>
      <c r="B5083" s="1463" t="s">
        <v>21701</v>
      </c>
      <c r="C5083" s="1463" t="s">
        <v>21702</v>
      </c>
      <c r="D5083" s="1469">
        <v>45684.0</v>
      </c>
      <c r="E5083" s="1470" t="s">
        <v>21703</v>
      </c>
      <c r="F5083" s="1471">
        <v>6.16979609E8</v>
      </c>
      <c r="G5083" s="1471">
        <v>6.16979609E8</v>
      </c>
      <c r="H5083" s="1472" t="b">
        <v>0</v>
      </c>
      <c r="I5083" s="1468" t="s">
        <v>76</v>
      </c>
      <c r="J5083" s="1472" t="b">
        <v>0</v>
      </c>
      <c r="K5083" s="1468" t="s">
        <v>1204</v>
      </c>
      <c r="L5083" s="1471">
        <v>6.6839565594E10</v>
      </c>
      <c r="M5083" s="1463" t="s">
        <v>2464</v>
      </c>
      <c r="N5083" s="1463" t="s">
        <v>5422</v>
      </c>
      <c r="O5083" s="1463" t="s">
        <v>4945</v>
      </c>
      <c r="P5083" s="1463" t="s">
        <v>5155</v>
      </c>
    </row>
    <row r="5084" hidden="1">
      <c r="A5084" s="1464">
        <v>5436.0</v>
      </c>
      <c r="B5084" s="1463" t="s">
        <v>9636</v>
      </c>
      <c r="C5084" s="1463" t="s">
        <v>9637</v>
      </c>
      <c r="D5084" s="1469">
        <v>45684.0</v>
      </c>
      <c r="E5084" s="1470" t="s">
        <v>9638</v>
      </c>
      <c r="F5084" s="1471">
        <v>6.52394117E8</v>
      </c>
      <c r="G5084" s="1471">
        <v>6.52394117E8</v>
      </c>
      <c r="H5084" s="1472" t="b">
        <v>0</v>
      </c>
      <c r="I5084" s="1468" t="s">
        <v>76</v>
      </c>
      <c r="J5084" s="1472" t="b">
        <v>0</v>
      </c>
      <c r="K5084" s="1468" t="s">
        <v>8453</v>
      </c>
      <c r="L5084" s="1471">
        <v>6.6642366689E10</v>
      </c>
      <c r="M5084" s="1463" t="s">
        <v>2464</v>
      </c>
      <c r="N5084" s="1463" t="s">
        <v>4951</v>
      </c>
      <c r="O5084" s="1463" t="s">
        <v>4951</v>
      </c>
      <c r="P5084" s="1463" t="s">
        <v>5155</v>
      </c>
    </row>
    <row r="5085">
      <c r="A5085" s="1464">
        <v>5437.0</v>
      </c>
      <c r="B5085" s="1463" t="s">
        <v>9639</v>
      </c>
      <c r="C5085" s="1463" t="s">
        <v>9640</v>
      </c>
      <c r="D5085" s="1469">
        <v>45685.0</v>
      </c>
      <c r="E5085" s="1470" t="s">
        <v>9641</v>
      </c>
      <c r="F5085" s="1471">
        <v>9.95959569E8</v>
      </c>
      <c r="G5085" s="1471">
        <v>9.95959569E8</v>
      </c>
      <c r="H5085" s="1472" t="b">
        <v>1</v>
      </c>
      <c r="I5085" s="1468" t="s">
        <v>76</v>
      </c>
      <c r="J5085" s="1472" t="b">
        <v>1</v>
      </c>
      <c r="K5085" s="1468" t="s">
        <v>8467</v>
      </c>
      <c r="L5085" s="1471">
        <v>6.6952587371E10</v>
      </c>
      <c r="M5085" s="1463" t="s">
        <v>2426</v>
      </c>
      <c r="N5085" s="1463" t="s">
        <v>5345</v>
      </c>
      <c r="O5085" s="1463" t="s">
        <v>5235</v>
      </c>
      <c r="P5085" s="1463" t="s">
        <v>2426</v>
      </c>
    </row>
    <row r="5086">
      <c r="A5086" s="1464">
        <v>5438.0</v>
      </c>
      <c r="B5086" s="1463" t="s">
        <v>9642</v>
      </c>
      <c r="C5086" s="1463" t="s">
        <v>9643</v>
      </c>
      <c r="D5086" s="1469">
        <v>45687.0</v>
      </c>
      <c r="E5086" s="1470" t="s">
        <v>9644</v>
      </c>
      <c r="F5086" s="1471">
        <v>2.8489488E7</v>
      </c>
      <c r="G5086" s="1471">
        <v>2.8489488E7</v>
      </c>
      <c r="H5086" s="1472" t="b">
        <v>1</v>
      </c>
      <c r="I5086" s="1468" t="s">
        <v>76</v>
      </c>
      <c r="J5086" s="1472" t="b">
        <v>1</v>
      </c>
      <c r="K5086" s="1468" t="s">
        <v>7033</v>
      </c>
      <c r="L5086" s="1471">
        <v>6.6624983639E10</v>
      </c>
      <c r="M5086" s="1463" t="s">
        <v>2659</v>
      </c>
      <c r="N5086" s="1463" t="s">
        <v>5740</v>
      </c>
      <c r="O5086" s="1463" t="s">
        <v>4960</v>
      </c>
      <c r="P5086" s="1463" t="s">
        <v>6624</v>
      </c>
    </row>
    <row r="5087" hidden="1">
      <c r="A5087" s="1464">
        <v>5439.0</v>
      </c>
      <c r="B5087" s="1463" t="s">
        <v>9645</v>
      </c>
      <c r="C5087" s="1463" t="s">
        <v>9646</v>
      </c>
      <c r="D5087" s="1469">
        <v>45688.0</v>
      </c>
      <c r="E5087" s="1470" t="s">
        <v>9647</v>
      </c>
      <c r="F5087" s="1471">
        <v>6.11854991E8</v>
      </c>
      <c r="G5087" s="1471">
        <v>6.11854991E8</v>
      </c>
      <c r="H5087" s="1472" t="b">
        <v>0</v>
      </c>
      <c r="I5087" s="1468" t="s">
        <v>76</v>
      </c>
      <c r="J5087" s="1472" t="b">
        <v>1</v>
      </c>
      <c r="K5087" s="1468" t="s">
        <v>8764</v>
      </c>
      <c r="L5087" s="1471">
        <v>6.6624294465E10</v>
      </c>
      <c r="M5087" s="1463" t="s">
        <v>2476</v>
      </c>
      <c r="N5087" s="1463" t="s">
        <v>7382</v>
      </c>
      <c r="O5087" s="1463" t="s">
        <v>6244</v>
      </c>
      <c r="P5087" s="1463" t="s">
        <v>8801</v>
      </c>
    </row>
    <row r="5088">
      <c r="A5088" s="1464">
        <v>5440.0</v>
      </c>
      <c r="B5088" s="1463" t="s">
        <v>9648</v>
      </c>
      <c r="C5088" s="1463" t="s">
        <v>9649</v>
      </c>
      <c r="D5088" s="1469">
        <v>45687.0</v>
      </c>
      <c r="E5088" s="1470" t="s">
        <v>9650</v>
      </c>
      <c r="F5088" s="1471">
        <v>9.0892572E8</v>
      </c>
      <c r="G5088" s="1471">
        <v>9.0892572E8</v>
      </c>
      <c r="H5088" s="1472" t="b">
        <v>1</v>
      </c>
      <c r="I5088" s="1468" t="s">
        <v>76</v>
      </c>
      <c r="J5088" s="1472" t="b">
        <v>1</v>
      </c>
      <c r="K5088" s="1468" t="s">
        <v>1204</v>
      </c>
      <c r="L5088" s="1471">
        <v>6.6839565594E10</v>
      </c>
      <c r="M5088" s="1463" t="s">
        <v>2659</v>
      </c>
      <c r="N5088" s="1474"/>
      <c r="O5088" s="1463" t="s">
        <v>6149</v>
      </c>
      <c r="P5088" s="1463" t="s">
        <v>8314</v>
      </c>
    </row>
    <row r="5089">
      <c r="A5089" s="1464">
        <v>5441.0</v>
      </c>
      <c r="B5089" s="1463" t="s">
        <v>9651</v>
      </c>
      <c r="C5089" s="1463" t="s">
        <v>9652</v>
      </c>
      <c r="D5089" s="1469">
        <v>45685.0</v>
      </c>
      <c r="E5089" s="1470" t="s">
        <v>9653</v>
      </c>
      <c r="F5089" s="1471">
        <v>9.93562656E8</v>
      </c>
      <c r="G5089" s="1471">
        <v>9.93562656E8</v>
      </c>
      <c r="H5089" s="1472" t="b">
        <v>1</v>
      </c>
      <c r="I5089" s="1468" t="s">
        <v>76</v>
      </c>
      <c r="J5089" s="1472" t="b">
        <v>1</v>
      </c>
      <c r="K5089" s="1468" t="s">
        <v>4929</v>
      </c>
      <c r="L5089" s="1475">
        <v>6.69232E15</v>
      </c>
      <c r="M5089" s="1463" t="s">
        <v>2432</v>
      </c>
      <c r="N5089" s="1463" t="s">
        <v>4990</v>
      </c>
      <c r="O5089" s="1463" t="s">
        <v>4990</v>
      </c>
      <c r="P5089" s="1463" t="s">
        <v>2432</v>
      </c>
    </row>
    <row r="5090">
      <c r="A5090" s="1464">
        <v>5442.0</v>
      </c>
      <c r="B5090" s="1463" t="s">
        <v>9654</v>
      </c>
      <c r="C5090" s="1463" t="s">
        <v>9655</v>
      </c>
      <c r="D5090" s="1469">
        <v>45685.0</v>
      </c>
      <c r="E5090" s="1470" t="s">
        <v>9656</v>
      </c>
      <c r="F5090" s="1471">
        <v>8.75158816E8</v>
      </c>
      <c r="G5090" s="1471">
        <v>8.75158816E8</v>
      </c>
      <c r="H5090" s="1472" t="b">
        <v>1</v>
      </c>
      <c r="I5090" s="1468" t="s">
        <v>6404</v>
      </c>
      <c r="J5090" s="1472" t="b">
        <v>1</v>
      </c>
      <c r="K5090" s="1468" t="s">
        <v>1204</v>
      </c>
      <c r="L5090" s="1471">
        <v>6.6839565594E10</v>
      </c>
      <c r="M5090" s="1463" t="s">
        <v>2461</v>
      </c>
      <c r="N5090" s="1474"/>
      <c r="O5090" s="1463" t="s">
        <v>8743</v>
      </c>
      <c r="P5090" s="1463" t="s">
        <v>2461</v>
      </c>
    </row>
    <row r="5091">
      <c r="A5091" s="1464">
        <v>5443.0</v>
      </c>
      <c r="B5091" s="1463" t="s">
        <v>9657</v>
      </c>
      <c r="C5091" s="1463" t="s">
        <v>9658</v>
      </c>
      <c r="D5091" s="1469">
        <v>45685.0</v>
      </c>
      <c r="E5091" s="1470" t="s">
        <v>9659</v>
      </c>
      <c r="F5091" s="1471">
        <v>8.39289952E8</v>
      </c>
      <c r="G5091" s="1471">
        <v>8.39289952E8</v>
      </c>
      <c r="H5091" s="1472" t="b">
        <v>1</v>
      </c>
      <c r="I5091" s="1468" t="s">
        <v>5541</v>
      </c>
      <c r="J5091" s="1472" t="b">
        <v>1</v>
      </c>
      <c r="K5091" s="1468" t="s">
        <v>5010</v>
      </c>
      <c r="L5091" s="1471">
        <v>6.6836145662E10</v>
      </c>
      <c r="M5091" s="1463" t="s">
        <v>2432</v>
      </c>
      <c r="N5091" s="1474"/>
      <c r="O5091" s="1463" t="s">
        <v>6149</v>
      </c>
      <c r="P5091" s="1463" t="s">
        <v>2432</v>
      </c>
    </row>
    <row r="5092">
      <c r="A5092" s="1464">
        <v>5444.0</v>
      </c>
      <c r="B5092" s="1463" t="s">
        <v>9660</v>
      </c>
      <c r="C5092" s="1463" t="s">
        <v>9661</v>
      </c>
      <c r="D5092" s="1469">
        <v>45686.0</v>
      </c>
      <c r="E5092" s="1470" t="s">
        <v>9662</v>
      </c>
      <c r="F5092" s="1471">
        <v>2.8489488E7</v>
      </c>
      <c r="G5092" s="1471">
        <v>2.8489488E7</v>
      </c>
      <c r="H5092" s="1472" t="b">
        <v>1</v>
      </c>
      <c r="I5092" s="1468" t="s">
        <v>76</v>
      </c>
      <c r="J5092" s="1472" t="b">
        <v>1</v>
      </c>
      <c r="K5092" s="1468" t="s">
        <v>4936</v>
      </c>
      <c r="L5092" s="1471">
        <v>6.6909921784E10</v>
      </c>
      <c r="M5092" s="1463" t="s">
        <v>2426</v>
      </c>
      <c r="N5092" s="1463" t="s">
        <v>6244</v>
      </c>
      <c r="O5092" s="1463" t="s">
        <v>6244</v>
      </c>
      <c r="P5092" s="1463" t="s">
        <v>5335</v>
      </c>
    </row>
    <row r="5093">
      <c r="A5093" s="1464">
        <v>5445.0</v>
      </c>
      <c r="B5093" s="1463" t="s">
        <v>9663</v>
      </c>
      <c r="C5093" s="1463" t="s">
        <v>9664</v>
      </c>
      <c r="D5093" s="1469">
        <v>45685.0</v>
      </c>
      <c r="E5093" s="1470" t="s">
        <v>9665</v>
      </c>
      <c r="F5093" s="1471">
        <v>8.39289952E8</v>
      </c>
      <c r="G5093" s="1471">
        <v>8.39289952E8</v>
      </c>
      <c r="H5093" s="1472" t="b">
        <v>1</v>
      </c>
      <c r="I5093" s="1468" t="s">
        <v>5541</v>
      </c>
      <c r="J5093" s="1472" t="b">
        <v>1</v>
      </c>
      <c r="K5093" s="1468" t="s">
        <v>5010</v>
      </c>
      <c r="L5093" s="1471">
        <v>6.6836145662E10</v>
      </c>
      <c r="M5093" s="1463" t="s">
        <v>2432</v>
      </c>
      <c r="N5093" s="1474"/>
      <c r="O5093" s="1463" t="s">
        <v>8820</v>
      </c>
      <c r="P5093" s="1463" t="s">
        <v>2432</v>
      </c>
    </row>
    <row r="5094">
      <c r="A5094" s="1464">
        <v>5446.0</v>
      </c>
      <c r="B5094" s="1463" t="s">
        <v>9666</v>
      </c>
      <c r="C5094" s="1463" t="s">
        <v>9667</v>
      </c>
      <c r="D5094" s="1469">
        <v>45686.0</v>
      </c>
      <c r="E5094" s="1470" t="s">
        <v>9668</v>
      </c>
      <c r="F5094" s="1471">
        <v>8.86781582E8</v>
      </c>
      <c r="G5094" s="1471">
        <v>8.86781582E8</v>
      </c>
      <c r="H5094" s="1472" t="b">
        <v>1</v>
      </c>
      <c r="I5094" s="1468" t="s">
        <v>76</v>
      </c>
      <c r="J5094" s="1472" t="b">
        <v>1</v>
      </c>
      <c r="K5094" s="1468" t="s">
        <v>4936</v>
      </c>
      <c r="L5094" s="1471">
        <v>6.6909921784E10</v>
      </c>
      <c r="M5094" s="1463" t="s">
        <v>2464</v>
      </c>
      <c r="N5094" s="1463" t="s">
        <v>5838</v>
      </c>
      <c r="O5094" s="1463" t="s">
        <v>4969</v>
      </c>
      <c r="P5094" s="1463" t="s">
        <v>2464</v>
      </c>
    </row>
    <row r="5095">
      <c r="A5095" s="1464">
        <v>5447.0</v>
      </c>
      <c r="B5095" s="1463" t="s">
        <v>9669</v>
      </c>
      <c r="C5095" s="1463" t="s">
        <v>9669</v>
      </c>
      <c r="D5095" s="1469">
        <v>45686.0</v>
      </c>
      <c r="E5095" s="1470" t="s">
        <v>9670</v>
      </c>
      <c r="F5095" s="1471">
        <v>6.5066887E7</v>
      </c>
      <c r="G5095" s="1471">
        <v>6.5066887E7</v>
      </c>
      <c r="H5095" s="1472" t="b">
        <v>1</v>
      </c>
      <c r="I5095" s="1468" t="s">
        <v>120</v>
      </c>
      <c r="J5095" s="1472" t="b">
        <v>1</v>
      </c>
      <c r="K5095" s="1468" t="s">
        <v>6480</v>
      </c>
      <c r="L5095" s="1471">
        <v>6.6647253923E10</v>
      </c>
      <c r="M5095" s="1463" t="s">
        <v>2464</v>
      </c>
      <c r="N5095" s="1463" t="s">
        <v>5428</v>
      </c>
      <c r="O5095" s="1463" t="s">
        <v>8827</v>
      </c>
      <c r="P5095" s="1463" t="s">
        <v>2464</v>
      </c>
    </row>
    <row r="5096">
      <c r="A5096" s="1464">
        <v>5448.0</v>
      </c>
      <c r="B5096" s="1463" t="s">
        <v>9672</v>
      </c>
      <c r="C5096" s="1463" t="s">
        <v>9672</v>
      </c>
      <c r="D5096" s="1469">
        <v>45686.0</v>
      </c>
      <c r="E5096" s="1470" t="s">
        <v>9673</v>
      </c>
      <c r="F5096" s="1471">
        <v>6.506686E7</v>
      </c>
      <c r="G5096" s="1471">
        <v>6.506686E7</v>
      </c>
      <c r="H5096" s="1472" t="b">
        <v>1</v>
      </c>
      <c r="I5096" s="1468" t="s">
        <v>120</v>
      </c>
      <c r="J5096" s="1472" t="b">
        <v>1</v>
      </c>
      <c r="K5096" s="1468" t="s">
        <v>6480</v>
      </c>
      <c r="L5096" s="1471">
        <v>6.6647253923E10</v>
      </c>
      <c r="M5096" s="1463" t="s">
        <v>2464</v>
      </c>
      <c r="N5096" s="1463" t="s">
        <v>6473</v>
      </c>
      <c r="O5096" s="1463" t="s">
        <v>8831</v>
      </c>
      <c r="P5096" s="1463" t="s">
        <v>2464</v>
      </c>
    </row>
    <row r="5097">
      <c r="A5097" s="1464">
        <v>5449.0</v>
      </c>
      <c r="B5097" s="1463" t="s">
        <v>21704</v>
      </c>
      <c r="C5097" s="1463" t="s">
        <v>21704</v>
      </c>
      <c r="D5097" s="1469">
        <v>45686.0</v>
      </c>
      <c r="E5097" s="1470" t="s">
        <v>21705</v>
      </c>
      <c r="F5097" s="1471">
        <v>6.5066859E7</v>
      </c>
      <c r="G5097" s="1471">
        <v>6.5066859E7</v>
      </c>
      <c r="H5097" s="1472" t="b">
        <v>1</v>
      </c>
      <c r="I5097" s="1468" t="s">
        <v>120</v>
      </c>
      <c r="J5097" s="1472" t="b">
        <v>1</v>
      </c>
      <c r="K5097" s="1468" t="s">
        <v>6480</v>
      </c>
      <c r="L5097" s="1471">
        <v>6.6647253923E10</v>
      </c>
      <c r="M5097" s="1463" t="s">
        <v>2464</v>
      </c>
      <c r="N5097" s="1463" t="s">
        <v>5998</v>
      </c>
      <c r="O5097" s="1463" t="s">
        <v>8760</v>
      </c>
      <c r="P5097" s="1463" t="s">
        <v>2464</v>
      </c>
    </row>
    <row r="5098">
      <c r="A5098" s="1464">
        <v>5450.0</v>
      </c>
      <c r="B5098" s="1463" t="s">
        <v>9676</v>
      </c>
      <c r="C5098" s="1463" t="s">
        <v>9677</v>
      </c>
      <c r="D5098" s="1469">
        <v>45686.0</v>
      </c>
      <c r="E5098" s="1470" t="s">
        <v>9678</v>
      </c>
      <c r="F5098" s="1471">
        <v>9.36624445E8</v>
      </c>
      <c r="G5098" s="1471">
        <v>9.36624445E8</v>
      </c>
      <c r="H5098" s="1472" t="b">
        <v>1</v>
      </c>
      <c r="I5098" s="1468" t="s">
        <v>76</v>
      </c>
      <c r="J5098" s="1472" t="b">
        <v>1</v>
      </c>
      <c r="K5098" s="1468" t="s">
        <v>4936</v>
      </c>
      <c r="L5098" s="1471">
        <v>6.6909921784E10</v>
      </c>
      <c r="M5098" s="1463" t="s">
        <v>2432</v>
      </c>
      <c r="N5098" s="1463" t="s">
        <v>5963</v>
      </c>
      <c r="O5098" s="1463" t="s">
        <v>3864</v>
      </c>
      <c r="P5098" s="1463" t="s">
        <v>2432</v>
      </c>
    </row>
    <row r="5099">
      <c r="A5099" s="1464">
        <v>5451.0</v>
      </c>
      <c r="B5099" s="1463" t="s">
        <v>9681</v>
      </c>
      <c r="C5099" s="1463" t="s">
        <v>9681</v>
      </c>
      <c r="D5099" s="1469">
        <v>45686.0</v>
      </c>
      <c r="E5099" s="1470" t="s">
        <v>9682</v>
      </c>
      <c r="F5099" s="1471">
        <v>9.630369E7</v>
      </c>
      <c r="G5099" s="1471">
        <v>9.630369E7</v>
      </c>
      <c r="H5099" s="1472" t="b">
        <v>1</v>
      </c>
      <c r="I5099" s="1468" t="s">
        <v>120</v>
      </c>
      <c r="J5099" s="1472" t="b">
        <v>1</v>
      </c>
      <c r="K5099" s="1468" t="s">
        <v>6480</v>
      </c>
      <c r="L5099" s="1471">
        <v>6.6647253923E10</v>
      </c>
      <c r="M5099" s="1463" t="s">
        <v>2437</v>
      </c>
      <c r="N5099" s="1474"/>
      <c r="O5099" s="1463" t="s">
        <v>5235</v>
      </c>
      <c r="P5099" s="1463" t="s">
        <v>8841</v>
      </c>
    </row>
    <row r="5100">
      <c r="A5100" s="1464">
        <v>5452.0</v>
      </c>
      <c r="B5100" s="1463" t="s">
        <v>9684</v>
      </c>
      <c r="C5100" s="1463" t="s">
        <v>9685</v>
      </c>
      <c r="D5100" s="1469">
        <v>45687.0</v>
      </c>
      <c r="E5100" s="1470" t="s">
        <v>9686</v>
      </c>
      <c r="F5100" s="1471">
        <v>9.28785665E8</v>
      </c>
      <c r="G5100" s="1471">
        <v>9.28785665E8</v>
      </c>
      <c r="H5100" s="1472" t="b">
        <v>1</v>
      </c>
      <c r="I5100" s="1468" t="s">
        <v>263</v>
      </c>
      <c r="J5100" s="1472" t="b">
        <v>1</v>
      </c>
      <c r="K5100" s="1468" t="s">
        <v>8887</v>
      </c>
      <c r="L5100" s="1471">
        <v>6.6646639396E10</v>
      </c>
      <c r="M5100" s="1463" t="s">
        <v>2937</v>
      </c>
      <c r="N5100" s="1463" t="s">
        <v>5006</v>
      </c>
      <c r="O5100" s="1463" t="s">
        <v>4969</v>
      </c>
      <c r="P5100" s="1463" t="s">
        <v>2937</v>
      </c>
    </row>
    <row r="5101">
      <c r="A5101" s="1464">
        <v>5453.0</v>
      </c>
      <c r="B5101" s="1463" t="s">
        <v>9687</v>
      </c>
      <c r="C5101" s="1463" t="s">
        <v>9688</v>
      </c>
      <c r="D5101" s="1469">
        <v>45686.0</v>
      </c>
      <c r="E5101" s="1470" t="s">
        <v>9689</v>
      </c>
      <c r="F5101" s="1471">
        <v>2.8553059E7</v>
      </c>
      <c r="G5101" s="1471">
        <v>2.8553059E7</v>
      </c>
      <c r="H5101" s="1472" t="b">
        <v>1</v>
      </c>
      <c r="I5101" s="1468" t="s">
        <v>76</v>
      </c>
      <c r="J5101" s="1472" t="b">
        <v>1</v>
      </c>
      <c r="K5101" s="1468" t="s">
        <v>4936</v>
      </c>
      <c r="L5101" s="1471">
        <v>6.6909921784E10</v>
      </c>
      <c r="M5101" s="1463" t="s">
        <v>2432</v>
      </c>
      <c r="N5101" s="1463" t="s">
        <v>4954</v>
      </c>
      <c r="O5101" s="1463" t="s">
        <v>4954</v>
      </c>
      <c r="P5101" s="1463" t="s">
        <v>2432</v>
      </c>
    </row>
    <row r="5102" hidden="1">
      <c r="A5102" s="1464">
        <v>5454.0</v>
      </c>
      <c r="B5102" s="1463" t="s">
        <v>9691</v>
      </c>
      <c r="C5102" s="1463" t="s">
        <v>9692</v>
      </c>
      <c r="D5102" s="1469">
        <v>45687.0</v>
      </c>
      <c r="E5102" s="1470" t="s">
        <v>9693</v>
      </c>
      <c r="F5102" s="1471">
        <v>8.53657777E8</v>
      </c>
      <c r="G5102" s="1471">
        <v>8.53657777E8</v>
      </c>
      <c r="H5102" s="1472" t="b">
        <v>0</v>
      </c>
      <c r="I5102" s="1468" t="s">
        <v>76</v>
      </c>
      <c r="J5102" s="1472" t="b">
        <v>1</v>
      </c>
      <c r="K5102" s="1468" t="s">
        <v>1077</v>
      </c>
      <c r="L5102" s="1471">
        <v>6.6618258585E10</v>
      </c>
      <c r="M5102" s="1463" t="s">
        <v>2426</v>
      </c>
      <c r="N5102" s="1463" t="s">
        <v>8578</v>
      </c>
      <c r="O5102" s="1463" t="s">
        <v>76</v>
      </c>
      <c r="P5102" s="1463" t="s">
        <v>8853</v>
      </c>
    </row>
    <row r="5103">
      <c r="A5103" s="1464">
        <v>5455.0</v>
      </c>
      <c r="B5103" s="1463" t="s">
        <v>9695</v>
      </c>
      <c r="C5103" s="1463" t="s">
        <v>9696</v>
      </c>
      <c r="D5103" s="1469">
        <v>45688.0</v>
      </c>
      <c r="E5103" s="1470" t="s">
        <v>9697</v>
      </c>
      <c r="F5103" s="1471">
        <v>4.4251234E7</v>
      </c>
      <c r="G5103" s="1471">
        <v>4.4251234E7</v>
      </c>
      <c r="H5103" s="1472" t="b">
        <v>1</v>
      </c>
      <c r="I5103" s="1468" t="s">
        <v>76</v>
      </c>
      <c r="J5103" s="1472" t="b">
        <v>1</v>
      </c>
      <c r="K5103" s="1468" t="s">
        <v>1077</v>
      </c>
      <c r="L5103" s="1471">
        <v>6.6618258585E10</v>
      </c>
      <c r="M5103" s="1463" t="s">
        <v>2659</v>
      </c>
      <c r="N5103" s="1463" t="s">
        <v>8578</v>
      </c>
      <c r="O5103" s="1463" t="s">
        <v>7785</v>
      </c>
      <c r="P5103" s="1463" t="s">
        <v>2659</v>
      </c>
    </row>
    <row r="5104">
      <c r="A5104" s="1464">
        <v>5456.0</v>
      </c>
      <c r="B5104" s="1463" t="s">
        <v>9699</v>
      </c>
      <c r="C5104" s="1463" t="s">
        <v>9700</v>
      </c>
      <c r="D5104" s="1469">
        <v>45688.0</v>
      </c>
      <c r="E5104" s="1470" t="s">
        <v>9701</v>
      </c>
      <c r="F5104" s="1471">
        <v>6.56816926E8</v>
      </c>
      <c r="G5104" s="1471">
        <v>6.56816926E8</v>
      </c>
      <c r="H5104" s="1472" t="b">
        <v>1</v>
      </c>
      <c r="I5104" s="1468" t="s">
        <v>76</v>
      </c>
      <c r="J5104" s="1472" t="b">
        <v>1</v>
      </c>
      <c r="K5104" s="1468" t="s">
        <v>1204</v>
      </c>
      <c r="L5104" s="1471">
        <v>6.6839565594E10</v>
      </c>
      <c r="M5104" s="1463" t="s">
        <v>2432</v>
      </c>
      <c r="N5104" s="1463" t="s">
        <v>5458</v>
      </c>
      <c r="O5104" s="1463" t="s">
        <v>8860</v>
      </c>
      <c r="P5104" s="1463" t="s">
        <v>2432</v>
      </c>
    </row>
    <row r="5105">
      <c r="A5105" s="1464">
        <v>5457.0</v>
      </c>
      <c r="B5105" s="1463" t="s">
        <v>198</v>
      </c>
      <c r="C5105" s="1463" t="s">
        <v>198</v>
      </c>
      <c r="D5105" s="1469">
        <v>45687.0</v>
      </c>
      <c r="E5105" s="1470" t="s">
        <v>9702</v>
      </c>
      <c r="F5105" s="1471">
        <v>6.826824E7</v>
      </c>
      <c r="G5105" s="1471">
        <v>6.826824E7</v>
      </c>
      <c r="H5105" s="1472" t="b">
        <v>1</v>
      </c>
      <c r="I5105" s="1468" t="s">
        <v>120</v>
      </c>
      <c r="J5105" s="1472" t="b">
        <v>1</v>
      </c>
      <c r="K5105" s="1468" t="s">
        <v>6480</v>
      </c>
      <c r="L5105" s="1471">
        <v>6.6647253923E10</v>
      </c>
      <c r="M5105" s="1463" t="s">
        <v>2464</v>
      </c>
      <c r="N5105" s="1463" t="s">
        <v>6473</v>
      </c>
      <c r="O5105" s="1463" t="s">
        <v>5196</v>
      </c>
      <c r="P5105" s="1463" t="s">
        <v>2464</v>
      </c>
    </row>
    <row r="5106">
      <c r="A5106" s="1464">
        <v>5458.0</v>
      </c>
      <c r="B5106" s="1463" t="s">
        <v>9703</v>
      </c>
      <c r="C5106" s="1463" t="s">
        <v>9703</v>
      </c>
      <c r="D5106" s="1469">
        <v>45688.0</v>
      </c>
      <c r="E5106" s="1470" t="s">
        <v>9704</v>
      </c>
      <c r="F5106" s="1471">
        <v>2.011743E7</v>
      </c>
      <c r="G5106" s="1471">
        <v>2.011743E7</v>
      </c>
      <c r="H5106" s="1472" t="b">
        <v>1</v>
      </c>
      <c r="I5106" s="1468" t="s">
        <v>76</v>
      </c>
      <c r="J5106" s="1472" t="b">
        <v>1</v>
      </c>
      <c r="K5106" s="1468" t="s">
        <v>4940</v>
      </c>
      <c r="L5106" s="1471">
        <v>6.68193916E10</v>
      </c>
      <c r="M5106" s="1463" t="s">
        <v>2437</v>
      </c>
      <c r="N5106" s="1463" t="s">
        <v>5838</v>
      </c>
      <c r="O5106" s="1463" t="s">
        <v>8870</v>
      </c>
      <c r="P5106" s="1463" t="s">
        <v>8871</v>
      </c>
    </row>
    <row r="5107">
      <c r="A5107" s="1464">
        <v>5459.0</v>
      </c>
      <c r="B5107" s="1463" t="s">
        <v>9705</v>
      </c>
      <c r="C5107" s="1463" t="s">
        <v>9705</v>
      </c>
      <c r="D5107" s="1469">
        <v>45687.0</v>
      </c>
      <c r="E5107" s="1470" t="s">
        <v>9706</v>
      </c>
      <c r="F5107" s="1471">
        <v>6.826824E7</v>
      </c>
      <c r="G5107" s="1471">
        <v>6.826824E7</v>
      </c>
      <c r="H5107" s="1472" t="b">
        <v>1</v>
      </c>
      <c r="I5107" s="1468" t="s">
        <v>120</v>
      </c>
      <c r="J5107" s="1472" t="b">
        <v>1</v>
      </c>
      <c r="K5107" s="1468" t="s">
        <v>6480</v>
      </c>
      <c r="L5107" s="1471">
        <v>6.6647253923E10</v>
      </c>
      <c r="M5107" s="1463" t="s">
        <v>4317</v>
      </c>
      <c r="N5107" s="1474"/>
      <c r="O5107" s="1463" t="s">
        <v>76</v>
      </c>
      <c r="P5107" s="1463" t="s">
        <v>6387</v>
      </c>
    </row>
    <row r="5108">
      <c r="A5108" s="1464">
        <v>5460.0</v>
      </c>
      <c r="B5108" s="1463" t="s">
        <v>411</v>
      </c>
      <c r="C5108" s="1463" t="s">
        <v>411</v>
      </c>
      <c r="D5108" s="1469">
        <v>45687.0</v>
      </c>
      <c r="E5108" s="1470" t="s">
        <v>9708</v>
      </c>
      <c r="F5108" s="1471">
        <v>6.826824E7</v>
      </c>
      <c r="G5108" s="1471">
        <v>6.826824E7</v>
      </c>
      <c r="H5108" s="1472" t="b">
        <v>1</v>
      </c>
      <c r="I5108" s="1468" t="s">
        <v>120</v>
      </c>
      <c r="J5108" s="1472" t="b">
        <v>1</v>
      </c>
      <c r="K5108" s="1468" t="s">
        <v>6480</v>
      </c>
      <c r="L5108" s="1471">
        <v>6.6647253923E10</v>
      </c>
      <c r="M5108" s="1463" t="s">
        <v>2464</v>
      </c>
      <c r="N5108" s="1463" t="s">
        <v>3864</v>
      </c>
      <c r="O5108" s="1463" t="s">
        <v>3864</v>
      </c>
      <c r="P5108" s="1463" t="s">
        <v>2464</v>
      </c>
    </row>
    <row r="5109">
      <c r="A5109" s="1464">
        <v>5461.0</v>
      </c>
      <c r="B5109" s="1463" t="s">
        <v>4075</v>
      </c>
      <c r="C5109" s="1463" t="s">
        <v>4075</v>
      </c>
      <c r="D5109" s="1469">
        <v>45688.0</v>
      </c>
      <c r="E5109" s="1470" t="s">
        <v>9709</v>
      </c>
      <c r="F5109" s="1471">
        <v>9.2991601E7</v>
      </c>
      <c r="G5109" s="1471">
        <v>9.2991601E7</v>
      </c>
      <c r="H5109" s="1472" t="b">
        <v>1</v>
      </c>
      <c r="I5109" s="1468" t="s">
        <v>120</v>
      </c>
      <c r="J5109" s="1472" t="b">
        <v>1</v>
      </c>
      <c r="K5109" s="1468" t="s">
        <v>6480</v>
      </c>
      <c r="L5109" s="1471">
        <v>6.6647253923E10</v>
      </c>
      <c r="M5109" s="1463" t="s">
        <v>3363</v>
      </c>
      <c r="N5109" s="1474"/>
      <c r="O5109" s="1463" t="s">
        <v>8710</v>
      </c>
      <c r="P5109" s="1463" t="s">
        <v>3363</v>
      </c>
    </row>
    <row r="5110">
      <c r="A5110" s="1464">
        <v>5462.0</v>
      </c>
      <c r="B5110" s="1463" t="s">
        <v>362</v>
      </c>
      <c r="C5110" s="1463" t="s">
        <v>362</v>
      </c>
      <c r="D5110" s="1469">
        <v>45688.0</v>
      </c>
      <c r="E5110" s="1470" t="s">
        <v>9711</v>
      </c>
      <c r="F5110" s="1471">
        <v>8.5111478E7</v>
      </c>
      <c r="G5110" s="1468">
        <v>8.5111478E7</v>
      </c>
      <c r="H5110" s="1472" t="b">
        <v>1</v>
      </c>
      <c r="I5110" s="1468" t="s">
        <v>120</v>
      </c>
      <c r="J5110" s="1472" t="b">
        <v>1</v>
      </c>
      <c r="K5110" s="1468" t="s">
        <v>6480</v>
      </c>
      <c r="L5110" s="1471">
        <v>6.6647253923E10</v>
      </c>
      <c r="M5110" s="1463" t="s">
        <v>2464</v>
      </c>
      <c r="N5110" s="1463" t="s">
        <v>5370</v>
      </c>
      <c r="O5110" s="1463" t="s">
        <v>5102</v>
      </c>
      <c r="P5110" s="1463" t="s">
        <v>2464</v>
      </c>
    </row>
    <row r="5111">
      <c r="A5111" s="1464">
        <v>5463.0</v>
      </c>
      <c r="B5111" s="1463" t="s">
        <v>9713</v>
      </c>
      <c r="C5111" s="1463" t="s">
        <v>9714</v>
      </c>
      <c r="D5111" s="1469">
        <v>45688.0</v>
      </c>
      <c r="E5111" s="1470" t="s">
        <v>9715</v>
      </c>
      <c r="F5111" s="1471">
        <v>9.92971373E8</v>
      </c>
      <c r="G5111" s="1471">
        <v>9.92971373E8</v>
      </c>
      <c r="H5111" s="1472" t="b">
        <v>1</v>
      </c>
      <c r="I5111" s="1468" t="s">
        <v>76</v>
      </c>
      <c r="J5111" s="1472" t="b">
        <v>1</v>
      </c>
      <c r="K5111" s="1468" t="s">
        <v>1204</v>
      </c>
      <c r="L5111" s="1471">
        <v>6.6839565594E10</v>
      </c>
      <c r="M5111" s="1463" t="s">
        <v>4048</v>
      </c>
      <c r="N5111" s="1463" t="s">
        <v>8783</v>
      </c>
      <c r="O5111" s="1463" t="s">
        <v>3864</v>
      </c>
      <c r="P5111" s="1463" t="s">
        <v>4048</v>
      </c>
    </row>
    <row r="5112">
      <c r="A5112" s="1464">
        <v>5464.0</v>
      </c>
      <c r="B5112" s="1463" t="s">
        <v>9716</v>
      </c>
      <c r="C5112" s="1463" t="s">
        <v>9717</v>
      </c>
      <c r="D5112" s="1469">
        <v>45688.0</v>
      </c>
      <c r="E5112" s="1470" t="s">
        <v>9718</v>
      </c>
      <c r="F5112" s="1471">
        <v>2.1620374E7</v>
      </c>
      <c r="G5112" s="1471">
        <v>2.1620374E7</v>
      </c>
      <c r="H5112" s="1472" t="b">
        <v>1</v>
      </c>
      <c r="I5112" s="1468" t="s">
        <v>76</v>
      </c>
      <c r="J5112" s="1472" t="b">
        <v>1</v>
      </c>
      <c r="K5112" s="1468" t="s">
        <v>1077</v>
      </c>
      <c r="L5112" s="1471">
        <v>6.6618258585E10</v>
      </c>
      <c r="M5112" s="1463" t="s">
        <v>2432</v>
      </c>
      <c r="N5112" s="1463" t="s">
        <v>5006</v>
      </c>
      <c r="O5112" s="1463" t="s">
        <v>4969</v>
      </c>
      <c r="P5112" s="1463" t="s">
        <v>4672</v>
      </c>
    </row>
    <row r="5113">
      <c r="A5113" s="1464">
        <v>5465.0</v>
      </c>
      <c r="B5113" s="1463" t="s">
        <v>384</v>
      </c>
      <c r="C5113" s="1463" t="s">
        <v>384</v>
      </c>
      <c r="D5113" s="1469">
        <v>45688.0</v>
      </c>
      <c r="E5113" s="1470" t="s">
        <v>9719</v>
      </c>
      <c r="F5113" s="1471">
        <v>6.826824E7</v>
      </c>
      <c r="G5113" s="1471">
        <v>6.826824E7</v>
      </c>
      <c r="H5113" s="1472" t="b">
        <v>1</v>
      </c>
      <c r="I5113" s="1468" t="s">
        <v>120</v>
      </c>
      <c r="J5113" s="1472" t="b">
        <v>1</v>
      </c>
      <c r="K5113" s="1468" t="s">
        <v>6480</v>
      </c>
      <c r="L5113" s="1471">
        <v>6.6647253923E10</v>
      </c>
      <c r="M5113" s="1463" t="s">
        <v>2426</v>
      </c>
      <c r="O5113" s="1463" t="s">
        <v>5235</v>
      </c>
      <c r="P5113" s="1463" t="s">
        <v>5801</v>
      </c>
    </row>
    <row r="5114">
      <c r="A5114" s="1464">
        <v>5466.0</v>
      </c>
      <c r="B5114" s="1463" t="s">
        <v>9720</v>
      </c>
      <c r="C5114" s="1463" t="s">
        <v>9721</v>
      </c>
      <c r="D5114" s="1469">
        <v>45688.0</v>
      </c>
      <c r="E5114" s="1470" t="s">
        <v>9722</v>
      </c>
      <c r="F5114" s="1471">
        <v>6.57153301E8</v>
      </c>
      <c r="G5114" s="1471">
        <v>6.57153301E8</v>
      </c>
      <c r="H5114" s="1472" t="b">
        <v>1</v>
      </c>
      <c r="I5114" s="1468" t="s">
        <v>76</v>
      </c>
      <c r="J5114" s="1472" t="b">
        <v>1</v>
      </c>
      <c r="K5114" s="1468" t="s">
        <v>4929</v>
      </c>
      <c r="L5114" s="1475">
        <v>6.69232E15</v>
      </c>
      <c r="M5114" s="1463" t="s">
        <v>2426</v>
      </c>
      <c r="O5114" s="1463" t="s">
        <v>4998</v>
      </c>
      <c r="P5114" s="1463" t="s">
        <v>5188</v>
      </c>
    </row>
    <row r="5115" hidden="1">
      <c r="A5115" s="1464">
        <v>5467.0</v>
      </c>
      <c r="B5115" s="1463" t="s">
        <v>21706</v>
      </c>
      <c r="C5115" s="1463" t="s">
        <v>21707</v>
      </c>
      <c r="D5115" s="1469">
        <v>45688.0</v>
      </c>
      <c r="E5115" s="1470" t="s">
        <v>21708</v>
      </c>
      <c r="F5115" s="1471">
        <v>6.57153303E8</v>
      </c>
      <c r="G5115" s="1471">
        <v>6.57153303E8</v>
      </c>
      <c r="H5115" s="1472" t="b">
        <v>0</v>
      </c>
      <c r="I5115" s="1468" t="s">
        <v>76</v>
      </c>
      <c r="J5115" s="1472" t="b">
        <v>1</v>
      </c>
      <c r="K5115" s="1468" t="s">
        <v>4929</v>
      </c>
      <c r="L5115" s="1475">
        <v>6.69232E15</v>
      </c>
      <c r="M5115" s="1463" t="s">
        <v>2432</v>
      </c>
      <c r="N5115" s="1463" t="s">
        <v>5307</v>
      </c>
      <c r="O5115" s="1474"/>
      <c r="P5115" s="1463" t="s">
        <v>2432</v>
      </c>
    </row>
    <row r="5116">
      <c r="A5116" s="1464">
        <v>5468.0</v>
      </c>
      <c r="B5116" s="1463" t="s">
        <v>9723</v>
      </c>
      <c r="C5116" s="1463" t="s">
        <v>9723</v>
      </c>
      <c r="D5116" s="1469">
        <v>45688.0</v>
      </c>
      <c r="E5116" s="1470" t="s">
        <v>9724</v>
      </c>
      <c r="F5116" s="1471">
        <v>6.31617478E8</v>
      </c>
      <c r="G5116" s="1471">
        <v>6.31617478E8</v>
      </c>
      <c r="H5116" s="1472" t="b">
        <v>1</v>
      </c>
      <c r="I5116" s="1468" t="s">
        <v>76</v>
      </c>
      <c r="J5116" s="1472" t="b">
        <v>1</v>
      </c>
      <c r="K5116" s="1468" t="s">
        <v>1077</v>
      </c>
      <c r="L5116" s="1471">
        <v>6.6618258585E10</v>
      </c>
      <c r="M5116" s="1463" t="s">
        <v>2659</v>
      </c>
      <c r="N5116" s="1463" t="s">
        <v>5284</v>
      </c>
      <c r="O5116" s="1463" t="s">
        <v>8900</v>
      </c>
      <c r="P5116" s="1463" t="s">
        <v>6624</v>
      </c>
    </row>
    <row r="5117">
      <c r="A5117" s="1464">
        <v>5469.0</v>
      </c>
      <c r="B5117" s="1463" t="s">
        <v>9725</v>
      </c>
      <c r="C5117" s="1463" t="s">
        <v>9726</v>
      </c>
      <c r="D5117" s="1469">
        <v>45688.0</v>
      </c>
      <c r="E5117" s="1470" t="s">
        <v>9727</v>
      </c>
      <c r="F5117" s="1471">
        <v>2.1166671E7</v>
      </c>
      <c r="G5117" s="1471">
        <v>2.1166671E7</v>
      </c>
      <c r="H5117" s="1472" t="b">
        <v>1</v>
      </c>
      <c r="I5117" s="1468" t="s">
        <v>76</v>
      </c>
      <c r="J5117" s="1472" t="b">
        <v>1</v>
      </c>
      <c r="K5117" s="1468" t="s">
        <v>4936</v>
      </c>
      <c r="L5117" s="1471">
        <v>6.6909921784E10</v>
      </c>
      <c r="M5117" s="1463" t="s">
        <v>2437</v>
      </c>
      <c r="N5117" s="1463" t="s">
        <v>5228</v>
      </c>
      <c r="O5117" s="1463" t="s">
        <v>5229</v>
      </c>
      <c r="P5117" s="1463" t="s">
        <v>8904</v>
      </c>
    </row>
    <row r="5118">
      <c r="A5118" s="1464">
        <v>5470.0</v>
      </c>
      <c r="B5118" s="1463" t="s">
        <v>9728</v>
      </c>
      <c r="C5118" s="1463" t="s">
        <v>9729</v>
      </c>
      <c r="D5118" s="1469">
        <v>45688.0</v>
      </c>
      <c r="E5118" s="1470" t="s">
        <v>9730</v>
      </c>
      <c r="F5118" s="1471">
        <v>9.82477001E8</v>
      </c>
      <c r="G5118" s="1471">
        <v>9.82477001E8</v>
      </c>
      <c r="H5118" s="1472" t="b">
        <v>1</v>
      </c>
      <c r="I5118" s="1468" t="s">
        <v>76</v>
      </c>
      <c r="J5118" s="1472" t="b">
        <v>1</v>
      </c>
      <c r="K5118" s="1468" t="s">
        <v>1077</v>
      </c>
      <c r="L5118" s="1471">
        <v>6.6618258585E10</v>
      </c>
      <c r="M5118" s="1463" t="s">
        <v>2464</v>
      </c>
      <c r="N5118" s="1463" t="s">
        <v>5065</v>
      </c>
      <c r="O5118" s="1463" t="s">
        <v>5065</v>
      </c>
      <c r="P5118" s="1463" t="s">
        <v>5155</v>
      </c>
    </row>
    <row r="5119">
      <c r="A5119" s="1464">
        <v>5471.0</v>
      </c>
      <c r="B5119" s="1463" t="s">
        <v>9733</v>
      </c>
      <c r="C5119" s="1463" t="s">
        <v>9734</v>
      </c>
      <c r="D5119" s="1469">
        <v>45688.0</v>
      </c>
      <c r="E5119" s="1470" t="s">
        <v>9735</v>
      </c>
      <c r="F5119" s="1471">
        <v>8.02366515E8</v>
      </c>
      <c r="G5119" s="1471">
        <v>8.02366515E8</v>
      </c>
      <c r="H5119" s="1472" t="b">
        <v>1</v>
      </c>
      <c r="I5119" s="1468" t="s">
        <v>76</v>
      </c>
      <c r="J5119" s="1472" t="b">
        <v>1</v>
      </c>
      <c r="K5119" s="1468" t="s">
        <v>6729</v>
      </c>
      <c r="L5119" s="1471">
        <v>6.6965469336E10</v>
      </c>
      <c r="M5119" s="1463" t="s">
        <v>2659</v>
      </c>
      <c r="N5119" s="1463" t="s">
        <v>5126</v>
      </c>
      <c r="O5119" s="1463" t="s">
        <v>8656</v>
      </c>
      <c r="P5119" s="1463" t="s">
        <v>2659</v>
      </c>
    </row>
    <row r="5120">
      <c r="A5120" s="1464">
        <v>5472.0</v>
      </c>
      <c r="B5120" s="1463" t="s">
        <v>9737</v>
      </c>
      <c r="C5120" s="1463" t="s">
        <v>9738</v>
      </c>
      <c r="D5120" s="1469">
        <v>45688.0</v>
      </c>
      <c r="E5120" s="1470" t="s">
        <v>9739</v>
      </c>
      <c r="F5120" s="1471">
        <v>8.43568812E8</v>
      </c>
      <c r="G5120" s="1471">
        <v>8.43568812E8</v>
      </c>
      <c r="H5120" s="1472" t="b">
        <v>1</v>
      </c>
      <c r="I5120" s="1468" t="s">
        <v>76</v>
      </c>
      <c r="J5120" s="1472" t="b">
        <v>1</v>
      </c>
      <c r="K5120" s="1468" t="s">
        <v>1077</v>
      </c>
      <c r="L5120" s="1471">
        <v>6.6618258585E10</v>
      </c>
      <c r="M5120" s="1463" t="s">
        <v>2437</v>
      </c>
      <c r="N5120" s="1463" t="s">
        <v>4930</v>
      </c>
      <c r="O5120" s="1463" t="s">
        <v>4969</v>
      </c>
      <c r="P5120" s="1463" t="s">
        <v>2437</v>
      </c>
    </row>
    <row r="5121">
      <c r="A5121" s="1464">
        <v>5473.0</v>
      </c>
      <c r="B5121" s="1463" t="s">
        <v>9741</v>
      </c>
      <c r="C5121" s="1463" t="s">
        <v>9742</v>
      </c>
      <c r="D5121" s="1469">
        <v>45688.0</v>
      </c>
      <c r="E5121" s="1470" t="s">
        <v>9743</v>
      </c>
      <c r="F5121" s="1471">
        <v>9.25992694E8</v>
      </c>
      <c r="G5121" s="1471">
        <v>9.25992694E8</v>
      </c>
      <c r="H5121" s="1472" t="b">
        <v>1</v>
      </c>
      <c r="I5121" s="1468" t="s">
        <v>76</v>
      </c>
      <c r="J5121" s="1472" t="b">
        <v>1</v>
      </c>
      <c r="K5121" s="1468" t="s">
        <v>1077</v>
      </c>
      <c r="L5121" s="1471">
        <v>6.6618258585E10</v>
      </c>
      <c r="M5121" s="1463" t="s">
        <v>2659</v>
      </c>
      <c r="N5121" s="1463" t="s">
        <v>5262</v>
      </c>
      <c r="O5121" s="1463" t="s">
        <v>5262</v>
      </c>
      <c r="P5121" s="1463" t="s">
        <v>5483</v>
      </c>
    </row>
    <row r="5122" hidden="1">
      <c r="A5122" s="1464">
        <v>5474.0</v>
      </c>
      <c r="B5122" s="1463" t="s">
        <v>212</v>
      </c>
      <c r="C5122" s="1463" t="s">
        <v>212</v>
      </c>
      <c r="D5122" s="1469">
        <v>45698.0</v>
      </c>
      <c r="E5122" s="1470" t="s">
        <v>21709</v>
      </c>
      <c r="F5122" s="1471">
        <v>8.0206221E7</v>
      </c>
      <c r="G5122" s="1471">
        <v>8.0206221E7</v>
      </c>
      <c r="H5122" s="1472" t="b">
        <v>0</v>
      </c>
      <c r="I5122" s="1468" t="s">
        <v>120</v>
      </c>
      <c r="J5122" s="1472" t="b">
        <v>0</v>
      </c>
      <c r="K5122" s="1468" t="s">
        <v>6480</v>
      </c>
      <c r="L5122" s="1471">
        <v>6.6647253923E10</v>
      </c>
      <c r="M5122" s="1463" t="s">
        <v>2464</v>
      </c>
      <c r="N5122" s="1474"/>
      <c r="O5122" s="1463" t="s">
        <v>9561</v>
      </c>
      <c r="P5122" s="1463" t="s">
        <v>2464</v>
      </c>
    </row>
    <row r="5123" hidden="1">
      <c r="A5123" s="1464">
        <v>5475.0</v>
      </c>
      <c r="B5123" s="1463" t="s">
        <v>9745</v>
      </c>
      <c r="C5123" s="1463" t="s">
        <v>9746</v>
      </c>
      <c r="D5123" s="1469">
        <v>45688.0</v>
      </c>
      <c r="E5123" s="1470" t="s">
        <v>9747</v>
      </c>
      <c r="F5123" s="1471">
        <v>8.20355516E8</v>
      </c>
      <c r="G5123" s="1471">
        <v>8.20355516E8</v>
      </c>
      <c r="H5123" s="1472" t="b">
        <v>0</v>
      </c>
      <c r="I5123" s="1468" t="s">
        <v>76</v>
      </c>
      <c r="J5123" s="1472" t="b">
        <v>0</v>
      </c>
      <c r="K5123" s="1468" t="s">
        <v>8467</v>
      </c>
      <c r="L5123" s="1471">
        <v>6.6952587371E10</v>
      </c>
      <c r="M5123" s="1463" t="s">
        <v>3363</v>
      </c>
      <c r="N5123" s="1463" t="s">
        <v>5101</v>
      </c>
      <c r="O5123" s="1463" t="s">
        <v>76</v>
      </c>
      <c r="P5123" s="1463" t="s">
        <v>8922</v>
      </c>
    </row>
    <row r="5124">
      <c r="A5124" s="1464">
        <v>5476.0</v>
      </c>
      <c r="B5124" s="1463" t="s">
        <v>9748</v>
      </c>
      <c r="C5124" s="1463" t="s">
        <v>9749</v>
      </c>
      <c r="D5124" s="1469">
        <v>45688.0</v>
      </c>
      <c r="E5124" s="1470" t="s">
        <v>9750</v>
      </c>
      <c r="F5124" s="1471">
        <v>8.59523318E8</v>
      </c>
      <c r="G5124" s="1471">
        <v>8.59523318E8</v>
      </c>
      <c r="H5124" s="1472" t="b">
        <v>1</v>
      </c>
      <c r="I5124" s="1468" t="s">
        <v>76</v>
      </c>
      <c r="J5124" s="1472" t="b">
        <v>1</v>
      </c>
      <c r="K5124" s="1468" t="s">
        <v>6729</v>
      </c>
      <c r="L5124" s="1471">
        <v>6.6965469336E10</v>
      </c>
      <c r="M5124" s="1463" t="s">
        <v>2464</v>
      </c>
      <c r="N5124" s="1463" t="s">
        <v>5006</v>
      </c>
      <c r="O5124" s="1463" t="s">
        <v>4954</v>
      </c>
      <c r="P5124" s="1463" t="s">
        <v>7781</v>
      </c>
    </row>
    <row r="5125">
      <c r="A5125" s="1464">
        <v>5477.0</v>
      </c>
      <c r="B5125" s="1463" t="s">
        <v>9751</v>
      </c>
      <c r="C5125" s="1463" t="s">
        <v>9752</v>
      </c>
      <c r="D5125" s="1469">
        <v>45688.0</v>
      </c>
      <c r="E5125" s="1470" t="s">
        <v>9753</v>
      </c>
      <c r="F5125" s="1471">
        <v>6.49719555E8</v>
      </c>
      <c r="G5125" s="1475">
        <v>6.6065E11</v>
      </c>
      <c r="H5125" s="1472" t="b">
        <v>1</v>
      </c>
      <c r="I5125" s="1468" t="s">
        <v>76</v>
      </c>
      <c r="J5125" s="1472" t="b">
        <v>1</v>
      </c>
      <c r="K5125" s="1468" t="s">
        <v>1204</v>
      </c>
      <c r="L5125" s="1471">
        <v>6.6839565594E10</v>
      </c>
      <c r="M5125" s="1463" t="s">
        <v>2464</v>
      </c>
      <c r="N5125" s="1463" t="s">
        <v>5267</v>
      </c>
      <c r="P5125" s="1463" t="s">
        <v>2464</v>
      </c>
    </row>
    <row r="5126" hidden="1">
      <c r="A5126" s="1464">
        <v>5478.0</v>
      </c>
      <c r="B5126" s="1463" t="s">
        <v>9754</v>
      </c>
      <c r="C5126" s="1463" t="s">
        <v>9755</v>
      </c>
      <c r="D5126" s="1469">
        <v>45688.0</v>
      </c>
      <c r="E5126" s="1470" t="s">
        <v>9756</v>
      </c>
      <c r="F5126" s="1471">
        <v>9.82902555E8</v>
      </c>
      <c r="G5126" s="1471">
        <v>9.82902555E8</v>
      </c>
      <c r="H5126" s="1472" t="b">
        <v>0</v>
      </c>
      <c r="I5126" s="1468" t="s">
        <v>76</v>
      </c>
      <c r="J5126" s="1472" t="b">
        <v>0</v>
      </c>
      <c r="K5126" s="1468" t="s">
        <v>1204</v>
      </c>
      <c r="L5126" s="1471">
        <v>6.6839565594E10</v>
      </c>
      <c r="M5126" s="1463" t="s">
        <v>2476</v>
      </c>
      <c r="N5126" s="1463" t="s">
        <v>4954</v>
      </c>
      <c r="O5126" s="1463" t="s">
        <v>4954</v>
      </c>
      <c r="P5126" s="1463" t="s">
        <v>8932</v>
      </c>
    </row>
    <row r="5127">
      <c r="A5127" s="1464">
        <v>5479.0</v>
      </c>
      <c r="B5127" s="1463" t="s">
        <v>9757</v>
      </c>
      <c r="C5127" s="1463" t="s">
        <v>9758</v>
      </c>
      <c r="D5127" s="1469">
        <v>45688.0</v>
      </c>
      <c r="E5127" s="1470" t="s">
        <v>9759</v>
      </c>
      <c r="F5127" s="1471">
        <v>9.89486542E8</v>
      </c>
      <c r="G5127" s="1471">
        <v>9.89486542E8</v>
      </c>
      <c r="H5127" s="1472" t="b">
        <v>1</v>
      </c>
      <c r="I5127" s="1468" t="s">
        <v>263</v>
      </c>
      <c r="J5127" s="1472" t="b">
        <v>1</v>
      </c>
      <c r="K5127" s="1468" t="s">
        <v>1204</v>
      </c>
      <c r="L5127" s="1471">
        <v>6.6839565594E10</v>
      </c>
      <c r="M5127" s="1463" t="s">
        <v>2464</v>
      </c>
      <c r="N5127" s="1463" t="s">
        <v>4986</v>
      </c>
      <c r="O5127" s="1463" t="s">
        <v>76</v>
      </c>
      <c r="P5127" s="1463" t="s">
        <v>5236</v>
      </c>
    </row>
    <row r="5128" hidden="1">
      <c r="A5128" s="1464">
        <v>5484.0</v>
      </c>
      <c r="B5128" s="1463" t="s">
        <v>9760</v>
      </c>
      <c r="C5128" s="1463" t="s">
        <v>9760</v>
      </c>
      <c r="D5128" s="1469">
        <v>45692.0</v>
      </c>
      <c r="E5128" s="1470" t="s">
        <v>9761</v>
      </c>
      <c r="F5128" s="1471">
        <v>2.16143E7</v>
      </c>
      <c r="G5128" s="1471">
        <v>2.16143E7</v>
      </c>
      <c r="H5128" s="1472" t="b">
        <v>0</v>
      </c>
      <c r="I5128" s="1468" t="s">
        <v>76</v>
      </c>
      <c r="J5128" s="1472" t="b">
        <v>0</v>
      </c>
      <c r="K5128" s="1468" t="s">
        <v>4929</v>
      </c>
      <c r="L5128" s="1475">
        <v>6.69232E15</v>
      </c>
      <c r="M5128" s="1463" t="s">
        <v>2432</v>
      </c>
      <c r="N5128" s="1474"/>
      <c r="O5128" s="1463" t="s">
        <v>8582</v>
      </c>
      <c r="P5128" s="1463" t="s">
        <v>2432</v>
      </c>
    </row>
    <row r="5129">
      <c r="A5129" s="1464">
        <v>5485.0</v>
      </c>
      <c r="B5129" s="1463" t="s">
        <v>9763</v>
      </c>
      <c r="C5129" s="1463" t="s">
        <v>9764</v>
      </c>
      <c r="D5129" s="1469">
        <v>45695.0</v>
      </c>
      <c r="E5129" s="1470" t="s">
        <v>9765</v>
      </c>
      <c r="F5129" s="1471">
        <v>8.09582854E8</v>
      </c>
      <c r="G5129" s="1471">
        <v>8.09582854E8</v>
      </c>
      <c r="H5129" s="1472" t="b">
        <v>1</v>
      </c>
      <c r="I5129" s="1468" t="s">
        <v>76</v>
      </c>
      <c r="J5129" s="1472" t="b">
        <v>1</v>
      </c>
      <c r="K5129" s="1468" t="s">
        <v>4929</v>
      </c>
      <c r="L5129" s="1475">
        <v>6.69232E15</v>
      </c>
      <c r="M5129" s="1463" t="s">
        <v>2432</v>
      </c>
      <c r="N5129" s="1463" t="s">
        <v>4986</v>
      </c>
      <c r="O5129" s="1463" t="s">
        <v>4960</v>
      </c>
      <c r="P5129" s="1463" t="s">
        <v>5959</v>
      </c>
    </row>
    <row r="5130">
      <c r="A5130" s="1464">
        <v>5486.0</v>
      </c>
      <c r="B5130" s="1463" t="s">
        <v>2669</v>
      </c>
      <c r="C5130" s="1463" t="s">
        <v>9766</v>
      </c>
      <c r="D5130" s="1469">
        <v>45705.0</v>
      </c>
      <c r="E5130" s="1470" t="s">
        <v>9767</v>
      </c>
      <c r="F5130" s="1471">
        <v>9.55503284E8</v>
      </c>
      <c r="G5130" s="1471">
        <v>9.55503284E8</v>
      </c>
      <c r="H5130" s="1472" t="b">
        <v>1</v>
      </c>
      <c r="I5130" s="1468" t="s">
        <v>76</v>
      </c>
      <c r="J5130" s="1472" t="b">
        <v>1</v>
      </c>
      <c r="K5130" s="1468" t="s">
        <v>4936</v>
      </c>
      <c r="L5130" s="1471">
        <v>6.6909921784E10</v>
      </c>
      <c r="M5130" s="1463" t="s">
        <v>2432</v>
      </c>
      <c r="N5130" s="1463" t="s">
        <v>7507</v>
      </c>
      <c r="O5130" s="1474"/>
      <c r="P5130" s="1463" t="s">
        <v>8948</v>
      </c>
    </row>
    <row r="5131">
      <c r="A5131" s="1464">
        <v>5505.0</v>
      </c>
      <c r="B5131" s="1463" t="s">
        <v>9768</v>
      </c>
      <c r="C5131" s="1463" t="s">
        <v>9769</v>
      </c>
      <c r="D5131" s="1469">
        <v>45706.0</v>
      </c>
      <c r="E5131" s="1470" t="s">
        <v>9770</v>
      </c>
      <c r="F5131" s="1471">
        <v>8.96026497E8</v>
      </c>
      <c r="G5131" s="1471">
        <v>8.96026497E8</v>
      </c>
      <c r="H5131" s="1472" t="b">
        <v>1</v>
      </c>
      <c r="I5131" s="1468" t="s">
        <v>7297</v>
      </c>
      <c r="J5131" s="1472" t="b">
        <v>1</v>
      </c>
      <c r="K5131" s="1468" t="s">
        <v>4936</v>
      </c>
      <c r="L5131" s="1471">
        <v>6.6909921784E10</v>
      </c>
      <c r="M5131" s="1463" t="s">
        <v>3363</v>
      </c>
      <c r="N5131" s="1474"/>
      <c r="O5131" s="1463" t="s">
        <v>76</v>
      </c>
      <c r="P5131" s="1463" t="s">
        <v>3363</v>
      </c>
    </row>
    <row r="5132">
      <c r="A5132" s="1464">
        <v>5516.0</v>
      </c>
      <c r="B5132" s="1463" t="s">
        <v>9771</v>
      </c>
      <c r="C5132" s="1463" t="s">
        <v>9772</v>
      </c>
      <c r="D5132" s="1469">
        <v>45694.0</v>
      </c>
      <c r="E5132" s="1470" t="s">
        <v>9773</v>
      </c>
      <c r="F5132" s="1471">
        <v>8.52567868E8</v>
      </c>
      <c r="G5132" s="1471">
        <v>8.52567868E8</v>
      </c>
      <c r="H5132" s="1472" t="b">
        <v>1</v>
      </c>
      <c r="I5132" s="1468" t="s">
        <v>76</v>
      </c>
      <c r="J5132" s="1472" t="b">
        <v>1</v>
      </c>
      <c r="K5132" s="1468" t="s">
        <v>4929</v>
      </c>
      <c r="L5132" s="1475">
        <v>6.69232E15</v>
      </c>
      <c r="M5132" s="1463" t="s">
        <v>2937</v>
      </c>
      <c r="N5132" s="1463" t="s">
        <v>5196</v>
      </c>
      <c r="O5132" s="1463" t="s">
        <v>5196</v>
      </c>
      <c r="P5132" s="1463" t="s">
        <v>8957</v>
      </c>
    </row>
    <row r="5133">
      <c r="A5133" s="1464">
        <v>5517.0</v>
      </c>
      <c r="B5133" s="1463" t="s">
        <v>9775</v>
      </c>
      <c r="C5133" s="1463" t="s">
        <v>9776</v>
      </c>
      <c r="D5133" s="1469">
        <v>45694.0</v>
      </c>
      <c r="E5133" s="1470" t="s">
        <v>9777</v>
      </c>
      <c r="F5133" s="1471">
        <v>8.52567868E8</v>
      </c>
      <c r="G5133" s="1471">
        <v>8.52567868E8</v>
      </c>
      <c r="H5133" s="1472" t="b">
        <v>1</v>
      </c>
      <c r="I5133" s="1468" t="s">
        <v>9778</v>
      </c>
      <c r="J5133" s="1472" t="b">
        <v>1</v>
      </c>
      <c r="K5133" s="1468" t="s">
        <v>4929</v>
      </c>
      <c r="L5133" s="1475">
        <v>6.69232E15</v>
      </c>
      <c r="M5133" s="1463" t="s">
        <v>2464</v>
      </c>
      <c r="N5133" s="1474"/>
      <c r="O5133" s="1463" t="s">
        <v>6149</v>
      </c>
      <c r="P5133" s="1463" t="s">
        <v>8961</v>
      </c>
    </row>
    <row r="5134">
      <c r="A5134" s="1464">
        <v>5518.0</v>
      </c>
      <c r="B5134" s="1463" t="s">
        <v>9779</v>
      </c>
      <c r="C5134" s="1463" t="s">
        <v>9780</v>
      </c>
      <c r="D5134" s="1469">
        <v>45706.0</v>
      </c>
      <c r="E5134" s="1470" t="s">
        <v>9781</v>
      </c>
      <c r="F5134" s="1471">
        <v>9.2467569E8</v>
      </c>
      <c r="G5134" s="1471">
        <v>9.2467569E8</v>
      </c>
      <c r="H5134" s="1472" t="b">
        <v>1</v>
      </c>
      <c r="I5134" s="1468" t="s">
        <v>76</v>
      </c>
      <c r="J5134" s="1472" t="b">
        <v>1</v>
      </c>
      <c r="K5134" s="1468" t="s">
        <v>4929</v>
      </c>
      <c r="L5134" s="1475">
        <v>6.69232E15</v>
      </c>
      <c r="M5134" s="1463" t="s">
        <v>2440</v>
      </c>
      <c r="N5134" s="1463" t="s">
        <v>4951</v>
      </c>
      <c r="O5134" s="1463" t="s">
        <v>5288</v>
      </c>
      <c r="P5134" s="1463" t="s">
        <v>8963</v>
      </c>
    </row>
    <row r="5135">
      <c r="A5135" s="1464">
        <v>5519.0</v>
      </c>
      <c r="B5135" s="1463" t="s">
        <v>9783</v>
      </c>
      <c r="C5135" s="1463" t="s">
        <v>9784</v>
      </c>
      <c r="D5135" s="1469">
        <v>45695.0</v>
      </c>
      <c r="E5135" s="1470" t="s">
        <v>9785</v>
      </c>
      <c r="F5135" s="1471">
        <v>9.22734344E8</v>
      </c>
      <c r="G5135" s="1471">
        <v>9.22734344E8</v>
      </c>
      <c r="H5135" s="1472" t="b">
        <v>1</v>
      </c>
      <c r="I5135" s="1468" t="s">
        <v>76</v>
      </c>
      <c r="J5135" s="1472" t="b">
        <v>1</v>
      </c>
      <c r="K5135" s="1468" t="s">
        <v>1204</v>
      </c>
      <c r="L5135" s="1471">
        <v>6.6839565594E10</v>
      </c>
      <c r="M5135" s="1463" t="s">
        <v>2432</v>
      </c>
      <c r="N5135" s="1463" t="s">
        <v>5249</v>
      </c>
      <c r="O5135" s="1463" t="s">
        <v>4931</v>
      </c>
      <c r="P5135" s="1463" t="s">
        <v>2432</v>
      </c>
    </row>
    <row r="5136">
      <c r="A5136" s="1464">
        <v>5520.0</v>
      </c>
      <c r="B5136" s="1463" t="s">
        <v>9786</v>
      </c>
      <c r="C5136" s="1463" t="s">
        <v>9787</v>
      </c>
      <c r="D5136" s="1469">
        <v>45695.0</v>
      </c>
      <c r="E5136" s="1470" t="s">
        <v>9788</v>
      </c>
      <c r="F5136" s="1471">
        <v>8.25590999E8</v>
      </c>
      <c r="G5136" s="1471">
        <v>8.25590999E8</v>
      </c>
      <c r="H5136" s="1472" t="b">
        <v>1</v>
      </c>
      <c r="I5136" s="1468" t="s">
        <v>76</v>
      </c>
      <c r="J5136" s="1472" t="b">
        <v>1</v>
      </c>
      <c r="K5136" s="1468" t="s">
        <v>1077</v>
      </c>
      <c r="L5136" s="1471">
        <v>6.6618258585E10</v>
      </c>
      <c r="M5136" s="1463" t="s">
        <v>2464</v>
      </c>
      <c r="N5136" s="1463" t="s">
        <v>4930</v>
      </c>
      <c r="O5136" s="1463" t="s">
        <v>5838</v>
      </c>
      <c r="P5136" s="1463" t="s">
        <v>2464</v>
      </c>
    </row>
    <row r="5137" hidden="1">
      <c r="A5137" s="1464">
        <v>5521.0</v>
      </c>
      <c r="B5137" s="1463" t="s">
        <v>21710</v>
      </c>
      <c r="C5137" s="1463" t="s">
        <v>21711</v>
      </c>
      <c r="D5137" s="1469">
        <v>45706.0</v>
      </c>
      <c r="E5137" s="1470" t="s">
        <v>21712</v>
      </c>
      <c r="F5137" s="1471">
        <v>9.2268095E7</v>
      </c>
      <c r="G5137" s="1471">
        <v>9.2268095E7</v>
      </c>
      <c r="H5137" s="1472" t="b">
        <v>0</v>
      </c>
      <c r="I5137" s="1468" t="s">
        <v>263</v>
      </c>
      <c r="J5137" s="1472" t="b">
        <v>0</v>
      </c>
      <c r="K5137" s="1468" t="s">
        <v>1077</v>
      </c>
      <c r="L5137" s="1471">
        <v>6.6618258585E10</v>
      </c>
      <c r="M5137" s="1463" t="s">
        <v>2432</v>
      </c>
      <c r="N5137" s="1463" t="s">
        <v>9778</v>
      </c>
      <c r="O5137" s="1463" t="s">
        <v>9778</v>
      </c>
      <c r="P5137" s="1463" t="s">
        <v>5959</v>
      </c>
    </row>
    <row r="5138">
      <c r="A5138" s="1464">
        <v>5522.0</v>
      </c>
      <c r="B5138" s="1463" t="s">
        <v>9789</v>
      </c>
      <c r="C5138" s="1463" t="s">
        <v>9790</v>
      </c>
      <c r="D5138" s="1469">
        <v>45699.0</v>
      </c>
      <c r="E5138" s="1470" t="s">
        <v>9791</v>
      </c>
      <c r="F5138" s="1471">
        <v>8.25154974E8</v>
      </c>
      <c r="G5138" s="1471">
        <v>8.25154974E8</v>
      </c>
      <c r="H5138" s="1472" t="b">
        <v>1</v>
      </c>
      <c r="I5138" s="1468" t="s">
        <v>76</v>
      </c>
      <c r="J5138" s="1472" t="b">
        <v>1</v>
      </c>
      <c r="K5138" s="1468" t="s">
        <v>4929</v>
      </c>
      <c r="L5138" s="1475">
        <v>6.69232E15</v>
      </c>
      <c r="M5138" s="1463" t="s">
        <v>2464</v>
      </c>
      <c r="N5138" s="1463" t="s">
        <v>6125</v>
      </c>
      <c r="O5138" s="1463" t="s">
        <v>8973</v>
      </c>
      <c r="P5138" s="1463" t="s">
        <v>2464</v>
      </c>
    </row>
    <row r="5139">
      <c r="A5139" s="1464">
        <v>5523.0</v>
      </c>
      <c r="B5139" s="1463" t="s">
        <v>9792</v>
      </c>
      <c r="C5139" s="1463" t="s">
        <v>9792</v>
      </c>
      <c r="D5139" s="1469">
        <v>45699.0</v>
      </c>
      <c r="E5139" s="1470" t="s">
        <v>9793</v>
      </c>
      <c r="F5139" s="1471">
        <v>9.84942E8</v>
      </c>
      <c r="G5139" s="1471">
        <v>9.84942E8</v>
      </c>
      <c r="H5139" s="1472" t="b">
        <v>1</v>
      </c>
      <c r="I5139" s="1468" t="s">
        <v>76</v>
      </c>
      <c r="J5139" s="1472" t="b">
        <v>1</v>
      </c>
      <c r="K5139" s="1468" t="s">
        <v>1077</v>
      </c>
      <c r="L5139" s="1471">
        <v>6.6618258585E10</v>
      </c>
      <c r="M5139" s="1463" t="s">
        <v>2659</v>
      </c>
      <c r="N5139" s="1463" t="s">
        <v>6056</v>
      </c>
      <c r="O5139" s="1463" t="s">
        <v>5229</v>
      </c>
      <c r="P5139" s="1463" t="s">
        <v>6624</v>
      </c>
    </row>
    <row r="5140">
      <c r="A5140" s="1464">
        <v>5524.0</v>
      </c>
      <c r="B5140" s="1463" t="s">
        <v>9795</v>
      </c>
      <c r="C5140" s="1463" t="s">
        <v>9795</v>
      </c>
      <c r="D5140" s="1469">
        <v>45699.0</v>
      </c>
      <c r="E5140" s="1470" t="s">
        <v>9796</v>
      </c>
      <c r="F5140" s="1471">
        <v>2.3311325E7</v>
      </c>
      <c r="G5140" s="1471">
        <v>2.3311325E7</v>
      </c>
      <c r="H5140" s="1472" t="b">
        <v>1</v>
      </c>
      <c r="I5140" s="1468" t="s">
        <v>76</v>
      </c>
      <c r="J5140" s="1472" t="b">
        <v>1</v>
      </c>
      <c r="K5140" s="1468" t="s">
        <v>1077</v>
      </c>
      <c r="L5140" s="1471">
        <v>6.6618258585E10</v>
      </c>
      <c r="M5140" s="1463" t="s">
        <v>2432</v>
      </c>
      <c r="N5140" s="1463" t="s">
        <v>5838</v>
      </c>
      <c r="O5140" s="1463" t="s">
        <v>8980</v>
      </c>
      <c r="P5140" s="1463" t="s">
        <v>2432</v>
      </c>
    </row>
    <row r="5141">
      <c r="A5141" s="1464">
        <v>5525.0</v>
      </c>
      <c r="B5141" s="1463" t="s">
        <v>9797</v>
      </c>
      <c r="C5141" s="1463" t="s">
        <v>9798</v>
      </c>
      <c r="D5141" s="1469">
        <v>45698.0</v>
      </c>
      <c r="E5141" s="1470" t="s">
        <v>9799</v>
      </c>
      <c r="F5141" s="1471">
        <v>6.55176244E8</v>
      </c>
      <c r="G5141" s="1471">
        <v>6.55176244E8</v>
      </c>
      <c r="H5141" s="1472" t="b">
        <v>1</v>
      </c>
      <c r="I5141" s="1468" t="s">
        <v>76</v>
      </c>
      <c r="J5141" s="1472" t="b">
        <v>1</v>
      </c>
      <c r="K5141" s="1468" t="s">
        <v>4929</v>
      </c>
      <c r="L5141" s="1475">
        <v>6.69232E15</v>
      </c>
      <c r="M5141" s="1463" t="s">
        <v>2464</v>
      </c>
      <c r="N5141" s="1474"/>
      <c r="O5141" s="1463" t="s">
        <v>5065</v>
      </c>
      <c r="P5141" s="1463" t="s">
        <v>8986</v>
      </c>
    </row>
    <row r="5142">
      <c r="A5142" s="1464">
        <v>5526.0</v>
      </c>
      <c r="B5142" s="1463" t="s">
        <v>9800</v>
      </c>
      <c r="C5142" s="1463" t="s">
        <v>9801</v>
      </c>
      <c r="D5142" s="1469">
        <v>45698.0</v>
      </c>
      <c r="E5142" s="1470" t="s">
        <v>9802</v>
      </c>
      <c r="F5142" s="1471">
        <v>8.93916462E8</v>
      </c>
      <c r="G5142" s="1471">
        <v>8.93916462E8</v>
      </c>
      <c r="H5142" s="1472" t="b">
        <v>1</v>
      </c>
      <c r="I5142" s="1468" t="s">
        <v>76</v>
      </c>
      <c r="J5142" s="1472" t="b">
        <v>1</v>
      </c>
      <c r="K5142" s="1468" t="s">
        <v>1204</v>
      </c>
      <c r="L5142" s="1471">
        <v>6.6839565594E10</v>
      </c>
      <c r="M5142" s="1463" t="s">
        <v>2437</v>
      </c>
      <c r="N5142" s="1474"/>
      <c r="O5142" s="1463" t="s">
        <v>6149</v>
      </c>
      <c r="P5142" s="1463" t="s">
        <v>5020</v>
      </c>
    </row>
    <row r="5143">
      <c r="A5143" s="1464">
        <v>5527.0</v>
      </c>
      <c r="B5143" s="1463" t="s">
        <v>9803</v>
      </c>
      <c r="C5143" s="1463" t="s">
        <v>9804</v>
      </c>
      <c r="D5143" s="1469">
        <v>45698.0</v>
      </c>
      <c r="E5143" s="1470" t="s">
        <v>9805</v>
      </c>
      <c r="F5143" s="1471">
        <v>6.56356326E8</v>
      </c>
      <c r="G5143" s="1471">
        <v>6.56356326E8</v>
      </c>
      <c r="H5143" s="1472" t="b">
        <v>1</v>
      </c>
      <c r="I5143" s="1468" t="s">
        <v>76</v>
      </c>
      <c r="J5143" s="1472" t="b">
        <v>1</v>
      </c>
      <c r="K5143" s="1468" t="s">
        <v>1204</v>
      </c>
      <c r="L5143" s="1471">
        <v>6.6839565594E10</v>
      </c>
      <c r="M5143" s="1463" t="s">
        <v>2659</v>
      </c>
      <c r="N5143" s="1463" t="s">
        <v>5196</v>
      </c>
      <c r="O5143" s="1463" t="s">
        <v>5196</v>
      </c>
      <c r="P5143" s="1463" t="s">
        <v>6624</v>
      </c>
    </row>
    <row r="5144">
      <c r="A5144" s="1464">
        <v>5528.0</v>
      </c>
      <c r="B5144" s="1463" t="s">
        <v>9806</v>
      </c>
      <c r="C5144" s="1463" t="s">
        <v>9807</v>
      </c>
      <c r="D5144" s="1469">
        <v>45698.0</v>
      </c>
      <c r="E5144" s="1470" t="s">
        <v>9808</v>
      </c>
      <c r="F5144" s="1471">
        <v>6.13623536E8</v>
      </c>
      <c r="G5144" s="1471">
        <v>6.13623536E8</v>
      </c>
      <c r="H5144" s="1472" t="b">
        <v>1</v>
      </c>
      <c r="I5144" s="1468" t="s">
        <v>76</v>
      </c>
      <c r="J5144" s="1472" t="b">
        <v>1</v>
      </c>
      <c r="K5144" s="1468" t="s">
        <v>1204</v>
      </c>
      <c r="L5144" s="1471">
        <v>6.6839565594E10</v>
      </c>
      <c r="M5144" s="1463" t="s">
        <v>2659</v>
      </c>
      <c r="N5144" s="1463" t="s">
        <v>6441</v>
      </c>
      <c r="O5144" s="1463" t="s">
        <v>6441</v>
      </c>
      <c r="P5144" s="1463" t="s">
        <v>6624</v>
      </c>
    </row>
    <row r="5145">
      <c r="A5145" s="1464">
        <v>5529.0</v>
      </c>
      <c r="B5145" s="1463" t="s">
        <v>9809</v>
      </c>
      <c r="C5145" s="1463" t="s">
        <v>9810</v>
      </c>
      <c r="D5145" s="1469">
        <v>45698.0</v>
      </c>
      <c r="E5145" s="1470" t="s">
        <v>9811</v>
      </c>
      <c r="F5145" s="1471">
        <v>9.55644974E8</v>
      </c>
      <c r="G5145" s="1471">
        <v>9.55644974E8</v>
      </c>
      <c r="H5145" s="1472" t="b">
        <v>1</v>
      </c>
      <c r="I5145" s="1468" t="s">
        <v>76</v>
      </c>
      <c r="J5145" s="1472" t="b">
        <v>1</v>
      </c>
      <c r="K5145" s="1468" t="s">
        <v>1204</v>
      </c>
      <c r="L5145" s="1471">
        <v>6.6839565594E10</v>
      </c>
      <c r="M5145" s="1463" t="s">
        <v>2659</v>
      </c>
      <c r="N5145" s="1463" t="s">
        <v>5196</v>
      </c>
      <c r="O5145" s="1463" t="s">
        <v>5196</v>
      </c>
      <c r="P5145" s="1463" t="s">
        <v>6624</v>
      </c>
    </row>
    <row r="5146">
      <c r="A5146" s="1464">
        <v>5530.0</v>
      </c>
      <c r="B5146" s="1463" t="s">
        <v>9812</v>
      </c>
      <c r="C5146" s="1463" t="s">
        <v>9813</v>
      </c>
      <c r="D5146" s="1469">
        <v>45700.0</v>
      </c>
      <c r="E5146" s="1470" t="s">
        <v>9814</v>
      </c>
      <c r="F5146" s="1471">
        <v>8.63038222E8</v>
      </c>
      <c r="G5146" s="1471">
        <v>8.63038222E8</v>
      </c>
      <c r="H5146" s="1472" t="b">
        <v>1</v>
      </c>
      <c r="I5146" s="1468" t="s">
        <v>76</v>
      </c>
      <c r="J5146" s="1472" t="b">
        <v>1</v>
      </c>
      <c r="K5146" s="1468" t="s">
        <v>1204</v>
      </c>
      <c r="L5146" s="1471">
        <v>6.6839565594E10</v>
      </c>
      <c r="M5146" s="1463" t="s">
        <v>2464</v>
      </c>
      <c r="N5146" s="1463" t="s">
        <v>5422</v>
      </c>
      <c r="O5146" s="1463" t="s">
        <v>5065</v>
      </c>
      <c r="P5146" s="1463" t="s">
        <v>5155</v>
      </c>
    </row>
    <row r="5147">
      <c r="A5147" s="1464">
        <v>5531.0</v>
      </c>
      <c r="B5147" s="1463" t="s">
        <v>1057</v>
      </c>
      <c r="C5147" s="1463" t="s">
        <v>9816</v>
      </c>
      <c r="D5147" s="1469">
        <v>45701.0</v>
      </c>
      <c r="E5147" s="1470" t="s">
        <v>9817</v>
      </c>
      <c r="F5147" s="1471">
        <v>2.6879E7</v>
      </c>
      <c r="G5147" s="1471">
        <v>2.6879E7</v>
      </c>
      <c r="H5147" s="1472" t="b">
        <v>1</v>
      </c>
      <c r="I5147" s="1468" t="s">
        <v>76</v>
      </c>
      <c r="J5147" s="1472" t="b">
        <v>1</v>
      </c>
      <c r="K5147" s="1468" t="s">
        <v>4940</v>
      </c>
      <c r="L5147" s="1471">
        <v>6.68193916E10</v>
      </c>
      <c r="M5147" s="1463" t="s">
        <v>2432</v>
      </c>
      <c r="N5147" s="1474"/>
      <c r="O5147" s="1463" t="s">
        <v>9004</v>
      </c>
      <c r="P5147" s="1463" t="s">
        <v>2432</v>
      </c>
    </row>
    <row r="5148" hidden="1">
      <c r="A5148" s="1464">
        <v>5532.0</v>
      </c>
      <c r="B5148" s="1463" t="s">
        <v>21713</v>
      </c>
      <c r="C5148" s="1463" t="s">
        <v>21714</v>
      </c>
      <c r="D5148" s="1469">
        <v>45701.0</v>
      </c>
      <c r="E5148" s="1470" t="s">
        <v>21715</v>
      </c>
      <c r="F5148" s="1471">
        <v>6.37852703E8</v>
      </c>
      <c r="G5148" s="1471">
        <v>6.37852703E8</v>
      </c>
      <c r="H5148" s="1472" t="b">
        <v>0</v>
      </c>
      <c r="I5148" s="1468" t="s">
        <v>76</v>
      </c>
      <c r="J5148" s="1472" t="b">
        <v>1</v>
      </c>
      <c r="K5148" s="1468" t="s">
        <v>6480</v>
      </c>
      <c r="L5148" s="1471">
        <v>6.6647253923E10</v>
      </c>
      <c r="M5148" s="1463" t="s">
        <v>2571</v>
      </c>
      <c r="N5148" s="1463" t="s">
        <v>5061</v>
      </c>
      <c r="O5148" s="1463" t="s">
        <v>8743</v>
      </c>
      <c r="P5148" s="1463" t="s">
        <v>2571</v>
      </c>
    </row>
    <row r="5149">
      <c r="A5149" s="1464">
        <v>5533.0</v>
      </c>
      <c r="B5149" s="1463" t="s">
        <v>9818</v>
      </c>
      <c r="C5149" s="1463" t="s">
        <v>9819</v>
      </c>
      <c r="D5149" s="1469">
        <v>45701.0</v>
      </c>
      <c r="E5149" s="1470" t="s">
        <v>9820</v>
      </c>
      <c r="F5149" s="1471">
        <v>6.36144447E8</v>
      </c>
      <c r="G5149" s="1471">
        <v>6.36144447E8</v>
      </c>
      <c r="H5149" s="1472" t="b">
        <v>1</v>
      </c>
      <c r="I5149" s="1468" t="s">
        <v>76</v>
      </c>
      <c r="J5149" s="1472" t="b">
        <v>1</v>
      </c>
      <c r="K5149" s="1468" t="s">
        <v>1077</v>
      </c>
      <c r="L5149" s="1471">
        <v>6.6618258585E10</v>
      </c>
      <c r="M5149" s="1463" t="s">
        <v>2432</v>
      </c>
      <c r="N5149" s="1463" t="s">
        <v>5998</v>
      </c>
      <c r="O5149" s="1463" t="s">
        <v>8760</v>
      </c>
      <c r="P5149" s="1463" t="s">
        <v>2432</v>
      </c>
    </row>
    <row r="5150" hidden="1">
      <c r="A5150" s="1464">
        <v>5534.0</v>
      </c>
      <c r="B5150" s="1463" t="s">
        <v>9821</v>
      </c>
      <c r="C5150" s="1463" t="s">
        <v>9822</v>
      </c>
      <c r="D5150" s="1469">
        <v>45706.0</v>
      </c>
      <c r="E5150" s="1470" t="s">
        <v>9823</v>
      </c>
      <c r="F5150" s="1471">
        <v>6.28907988E8</v>
      </c>
      <c r="G5150" s="1471">
        <v>6.28907988E8</v>
      </c>
      <c r="H5150" s="1472" t="b">
        <v>0</v>
      </c>
      <c r="I5150" s="1468" t="s">
        <v>76</v>
      </c>
      <c r="J5150" s="1472" t="b">
        <v>0</v>
      </c>
      <c r="K5150" s="1468" t="s">
        <v>4929</v>
      </c>
      <c r="L5150" s="1475">
        <v>6.69232E15</v>
      </c>
      <c r="M5150" s="1463" t="s">
        <v>3363</v>
      </c>
      <c r="N5150" s="1463" t="s">
        <v>4960</v>
      </c>
      <c r="O5150" s="1463" t="s">
        <v>9011</v>
      </c>
      <c r="P5150" s="1463" t="s">
        <v>3363</v>
      </c>
    </row>
    <row r="5151">
      <c r="A5151" s="1464">
        <v>5535.0</v>
      </c>
      <c r="B5151" s="1463" t="s">
        <v>9824</v>
      </c>
      <c r="C5151" s="1463" t="s">
        <v>9825</v>
      </c>
      <c r="D5151" s="1469">
        <v>45707.0</v>
      </c>
      <c r="E5151" s="1470" t="s">
        <v>9826</v>
      </c>
      <c r="F5151" s="1471">
        <v>8.43449228E8</v>
      </c>
      <c r="G5151" s="1471">
        <v>8.43449228E8</v>
      </c>
      <c r="H5151" s="1472" t="b">
        <v>1</v>
      </c>
      <c r="I5151" s="1468" t="s">
        <v>76</v>
      </c>
      <c r="J5151" s="1472" t="b">
        <v>1</v>
      </c>
      <c r="K5151" s="1468" t="s">
        <v>1204</v>
      </c>
      <c r="L5151" s="1471">
        <v>6.6839565594E10</v>
      </c>
      <c r="M5151" s="1463" t="s">
        <v>2659</v>
      </c>
      <c r="N5151" s="1474"/>
      <c r="O5151" s="1463" t="s">
        <v>9015</v>
      </c>
      <c r="P5151" s="1463" t="s">
        <v>2659</v>
      </c>
    </row>
    <row r="5152">
      <c r="A5152" s="1464">
        <v>5536.0</v>
      </c>
      <c r="B5152" s="1463" t="s">
        <v>9827</v>
      </c>
      <c r="C5152" s="1463" t="s">
        <v>9827</v>
      </c>
      <c r="D5152" s="1469">
        <v>45701.0</v>
      </c>
      <c r="E5152" s="1470" t="s">
        <v>9828</v>
      </c>
      <c r="F5152" s="1471">
        <v>9.93038457E8</v>
      </c>
      <c r="G5152" s="1471">
        <v>9.93038457E8</v>
      </c>
      <c r="H5152" s="1472" t="b">
        <v>1</v>
      </c>
      <c r="I5152" s="1468" t="s">
        <v>76</v>
      </c>
      <c r="J5152" s="1472" t="b">
        <v>1</v>
      </c>
      <c r="K5152" s="1468" t="s">
        <v>1077</v>
      </c>
      <c r="L5152" s="1471">
        <v>6.6618258585E10</v>
      </c>
      <c r="M5152" s="1463" t="s">
        <v>2432</v>
      </c>
      <c r="N5152" s="1474"/>
      <c r="O5152" s="1463" t="s">
        <v>9015</v>
      </c>
      <c r="P5152" s="1463" t="s">
        <v>2432</v>
      </c>
    </row>
    <row r="5153">
      <c r="A5153" s="1464">
        <v>5537.0</v>
      </c>
      <c r="B5153" s="1463" t="s">
        <v>9829</v>
      </c>
      <c r="C5153" s="1463" t="s">
        <v>9830</v>
      </c>
      <c r="D5153" s="1469">
        <v>45721.0</v>
      </c>
      <c r="E5153" s="1470" t="s">
        <v>9831</v>
      </c>
      <c r="F5153" s="1471">
        <v>2.1269999E7</v>
      </c>
      <c r="G5153" s="1471">
        <v>2.1269999E7</v>
      </c>
      <c r="H5153" s="1472" t="b">
        <v>1</v>
      </c>
      <c r="I5153" s="1468" t="s">
        <v>76</v>
      </c>
      <c r="J5153" s="1472" t="b">
        <v>1</v>
      </c>
      <c r="K5153" s="1468" t="s">
        <v>1204</v>
      </c>
      <c r="L5153" s="1471">
        <v>6.6839565594E10</v>
      </c>
      <c r="M5153" s="1463" t="s">
        <v>2426</v>
      </c>
      <c r="N5153" s="1463" t="s">
        <v>4962</v>
      </c>
      <c r="O5153" s="1463" t="s">
        <v>76</v>
      </c>
      <c r="P5153" s="1463" t="s">
        <v>9025</v>
      </c>
    </row>
    <row r="5154">
      <c r="A5154" s="1464">
        <v>5538.0</v>
      </c>
      <c r="B5154" s="1463" t="s">
        <v>9832</v>
      </c>
      <c r="C5154" s="1463" t="s">
        <v>9833</v>
      </c>
      <c r="D5154" s="1469">
        <v>45702.0</v>
      </c>
      <c r="E5154" s="1470" t="s">
        <v>9834</v>
      </c>
      <c r="F5154" s="1471">
        <v>6.41731958E8</v>
      </c>
      <c r="G5154" s="1471">
        <v>6.41731958E8</v>
      </c>
      <c r="H5154" s="1472" t="b">
        <v>1</v>
      </c>
      <c r="I5154" s="1468" t="s">
        <v>76</v>
      </c>
      <c r="J5154" s="1472" t="b">
        <v>1</v>
      </c>
      <c r="K5154" s="1468" t="s">
        <v>4936</v>
      </c>
      <c r="L5154" s="1471">
        <v>6.6909921784E10</v>
      </c>
      <c r="M5154" s="1463" t="s">
        <v>2464</v>
      </c>
      <c r="N5154" s="1463" t="s">
        <v>7297</v>
      </c>
      <c r="O5154" s="1463" t="s">
        <v>9029</v>
      </c>
      <c r="P5154" s="1463" t="s">
        <v>9030</v>
      </c>
    </row>
    <row r="5155">
      <c r="A5155" s="1464">
        <v>5539.0</v>
      </c>
      <c r="B5155" s="1463" t="s">
        <v>9835</v>
      </c>
      <c r="C5155" s="1463" t="s">
        <v>9836</v>
      </c>
      <c r="D5155" s="1469">
        <v>45702.0</v>
      </c>
      <c r="E5155" s="1470" t="s">
        <v>9837</v>
      </c>
      <c r="F5155" s="1471">
        <v>6.24264691E8</v>
      </c>
      <c r="G5155" s="1471">
        <v>6.24264691E8</v>
      </c>
      <c r="H5155" s="1472" t="b">
        <v>1</v>
      </c>
      <c r="I5155" s="1468" t="s">
        <v>76</v>
      </c>
      <c r="J5155" s="1472" t="b">
        <v>1</v>
      </c>
      <c r="K5155" s="1468" t="s">
        <v>1077</v>
      </c>
      <c r="L5155" s="1471">
        <v>6.6618258585E10</v>
      </c>
      <c r="M5155" s="1463" t="s">
        <v>2464</v>
      </c>
      <c r="N5155" s="1463" t="s">
        <v>5284</v>
      </c>
      <c r="P5155" s="1463" t="s">
        <v>9030</v>
      </c>
    </row>
    <row r="5156" hidden="1">
      <c r="A5156" s="1464">
        <v>5540.0</v>
      </c>
      <c r="B5156" s="1463" t="s">
        <v>21716</v>
      </c>
      <c r="C5156" s="1463" t="s">
        <v>21716</v>
      </c>
      <c r="D5156" s="1469">
        <v>45702.0</v>
      </c>
      <c r="E5156" s="1470" t="s">
        <v>21717</v>
      </c>
      <c r="F5156" s="1471">
        <v>9.75469987E8</v>
      </c>
      <c r="G5156" s="1471">
        <v>9.75469987E8</v>
      </c>
      <c r="H5156" s="1472" t="b">
        <v>0</v>
      </c>
      <c r="I5156" s="1468" t="s">
        <v>76</v>
      </c>
      <c r="J5156" s="1472" t="b">
        <v>0</v>
      </c>
      <c r="K5156" s="1468" t="s">
        <v>4936</v>
      </c>
      <c r="L5156" s="1471">
        <v>6.6909921784E10</v>
      </c>
      <c r="M5156" s="1463" t="s">
        <v>2432</v>
      </c>
      <c r="N5156" s="1463" t="s">
        <v>4930</v>
      </c>
      <c r="O5156" s="1463" t="s">
        <v>4931</v>
      </c>
      <c r="P5156" s="1463" t="s">
        <v>2432</v>
      </c>
    </row>
    <row r="5157">
      <c r="A5157" s="1464">
        <v>5541.0</v>
      </c>
      <c r="B5157" s="1463" t="s">
        <v>9838</v>
      </c>
      <c r="C5157" s="1463" t="s">
        <v>9839</v>
      </c>
      <c r="D5157" s="1469">
        <v>45707.0</v>
      </c>
      <c r="E5157" s="1470" t="s">
        <v>9840</v>
      </c>
      <c r="F5157" s="1471">
        <v>6.24399324E8</v>
      </c>
      <c r="G5157" s="1471">
        <v>6.24399324E8</v>
      </c>
      <c r="H5157" s="1472" t="b">
        <v>1</v>
      </c>
      <c r="I5157" s="1468" t="s">
        <v>76</v>
      </c>
      <c r="J5157" s="1472" t="b">
        <v>1</v>
      </c>
      <c r="K5157" s="1468" t="s">
        <v>1204</v>
      </c>
      <c r="L5157" s="1471">
        <v>6.6839565594E10</v>
      </c>
      <c r="M5157" s="1463" t="s">
        <v>2426</v>
      </c>
      <c r="N5157" s="1463" t="s">
        <v>5164</v>
      </c>
      <c r="O5157" s="1463" t="s">
        <v>9036</v>
      </c>
      <c r="P5157" s="1463" t="s">
        <v>6882</v>
      </c>
    </row>
    <row r="5158">
      <c r="A5158" s="1464">
        <v>5542.0</v>
      </c>
      <c r="B5158" s="1463" t="s">
        <v>9841</v>
      </c>
      <c r="C5158" s="1463" t="s">
        <v>9842</v>
      </c>
      <c r="D5158" s="1469">
        <v>45705.0</v>
      </c>
      <c r="E5158" s="1470" t="s">
        <v>9843</v>
      </c>
      <c r="F5158" s="1471">
        <v>6.49158461E8</v>
      </c>
      <c r="G5158" s="1471">
        <v>6.49158461E8</v>
      </c>
      <c r="H5158" s="1472" t="b">
        <v>1</v>
      </c>
      <c r="I5158" s="1468" t="s">
        <v>76</v>
      </c>
      <c r="J5158" s="1472" t="b">
        <v>1</v>
      </c>
      <c r="K5158" s="1468" t="s">
        <v>4929</v>
      </c>
      <c r="L5158" s="1475">
        <v>6.69232E15</v>
      </c>
      <c r="M5158" s="1463" t="s">
        <v>2464</v>
      </c>
      <c r="N5158" s="1474"/>
      <c r="O5158" s="1463" t="s">
        <v>76</v>
      </c>
      <c r="P5158" s="1463" t="s">
        <v>9039</v>
      </c>
    </row>
    <row r="5159">
      <c r="A5159" s="1464">
        <v>5543.0</v>
      </c>
      <c r="B5159" s="1463" t="s">
        <v>9844</v>
      </c>
      <c r="C5159" s="1463" t="s">
        <v>9845</v>
      </c>
      <c r="D5159" s="1469">
        <v>45705.0</v>
      </c>
      <c r="E5159" s="1470" t="s">
        <v>9846</v>
      </c>
      <c r="F5159" s="1471">
        <v>8.75008418E8</v>
      </c>
      <c r="G5159" s="1471">
        <v>8.75008418E8</v>
      </c>
      <c r="H5159" s="1472" t="b">
        <v>1</v>
      </c>
      <c r="I5159" s="1468" t="s">
        <v>76</v>
      </c>
      <c r="J5159" s="1472" t="b">
        <v>1</v>
      </c>
      <c r="K5159" s="1468" t="s">
        <v>4929</v>
      </c>
      <c r="L5159" s="1475">
        <v>6.69232E15</v>
      </c>
      <c r="M5159" s="1463" t="s">
        <v>2426</v>
      </c>
      <c r="N5159" s="1463" t="s">
        <v>4937</v>
      </c>
      <c r="O5159" s="1463" t="s">
        <v>4969</v>
      </c>
      <c r="P5159" s="1463" t="s">
        <v>9043</v>
      </c>
    </row>
    <row r="5160">
      <c r="A5160" s="1464">
        <v>5544.0</v>
      </c>
      <c r="B5160" s="1463" t="s">
        <v>9847</v>
      </c>
      <c r="C5160" s="1463" t="s">
        <v>9848</v>
      </c>
      <c r="D5160" s="1469">
        <v>45714.0</v>
      </c>
      <c r="E5160" s="1470" t="s">
        <v>9849</v>
      </c>
      <c r="F5160" s="1471">
        <v>8.90503425E8</v>
      </c>
      <c r="G5160" s="1471">
        <v>8.90503425E8</v>
      </c>
      <c r="H5160" s="1472" t="b">
        <v>1</v>
      </c>
      <c r="I5160" s="1468" t="s">
        <v>76</v>
      </c>
      <c r="J5160" s="1472" t="b">
        <v>1</v>
      </c>
      <c r="K5160" s="1468" t="s">
        <v>1077</v>
      </c>
      <c r="L5160" s="1471">
        <v>6.6618258585E10</v>
      </c>
      <c r="M5160" s="1463" t="s">
        <v>3363</v>
      </c>
      <c r="N5160" s="1463" t="s">
        <v>5052</v>
      </c>
      <c r="O5160" s="1463" t="s">
        <v>5052</v>
      </c>
      <c r="P5160" s="1463" t="s">
        <v>3363</v>
      </c>
    </row>
    <row r="5161">
      <c r="A5161" s="1464">
        <v>5545.0</v>
      </c>
      <c r="B5161" s="1463" t="s">
        <v>9850</v>
      </c>
      <c r="C5161" s="1463" t="s">
        <v>9851</v>
      </c>
      <c r="D5161" s="1469">
        <v>45705.0</v>
      </c>
      <c r="E5161" s="1470" t="s">
        <v>9852</v>
      </c>
      <c r="F5161" s="1471">
        <v>6.53010902E8</v>
      </c>
      <c r="G5161" s="1471">
        <v>6.53010902E8</v>
      </c>
      <c r="H5161" s="1472" t="b">
        <v>1</v>
      </c>
      <c r="I5161" s="1468" t="s">
        <v>76</v>
      </c>
      <c r="J5161" s="1472" t="b">
        <v>1</v>
      </c>
      <c r="K5161" s="1468" t="s">
        <v>4929</v>
      </c>
      <c r="L5161" s="1475">
        <v>6.69232E15</v>
      </c>
      <c r="M5161" s="1463" t="s">
        <v>3363</v>
      </c>
      <c r="N5161" s="1463" t="s">
        <v>5212</v>
      </c>
      <c r="O5161" s="1463" t="s">
        <v>5229</v>
      </c>
      <c r="P5161" s="1463" t="s">
        <v>3363</v>
      </c>
    </row>
    <row r="5162">
      <c r="A5162" s="1464">
        <v>5546.0</v>
      </c>
      <c r="B5162" s="1463" t="s">
        <v>9854</v>
      </c>
      <c r="C5162" s="1463" t="s">
        <v>9855</v>
      </c>
      <c r="D5162" s="1469">
        <v>45706.0</v>
      </c>
      <c r="E5162" s="1470" t="s">
        <v>9856</v>
      </c>
      <c r="F5162" s="1471">
        <v>8.30497164E8</v>
      </c>
      <c r="G5162" s="1471">
        <v>8.30497164E8</v>
      </c>
      <c r="H5162" s="1472" t="b">
        <v>1</v>
      </c>
      <c r="I5162" s="1468" t="s">
        <v>76</v>
      </c>
      <c r="J5162" s="1472" t="b">
        <v>1</v>
      </c>
      <c r="K5162" s="1468" t="s">
        <v>1204</v>
      </c>
      <c r="L5162" s="1471">
        <v>6.6839565594E10</v>
      </c>
      <c r="M5162" s="1463" t="s">
        <v>2437</v>
      </c>
      <c r="N5162" s="1463" t="s">
        <v>4937</v>
      </c>
      <c r="O5162" s="1463" t="s">
        <v>4969</v>
      </c>
      <c r="P5162" s="1463" t="s">
        <v>9051</v>
      </c>
    </row>
    <row r="5163">
      <c r="A5163" s="1464">
        <v>5547.0</v>
      </c>
      <c r="B5163" s="1463" t="s">
        <v>1508</v>
      </c>
      <c r="C5163" s="1463" t="s">
        <v>1508</v>
      </c>
      <c r="D5163" s="1469">
        <v>45716.0</v>
      </c>
      <c r="E5163" s="1470" t="s">
        <v>9857</v>
      </c>
      <c r="F5163" s="1471">
        <v>8.9214191E7</v>
      </c>
      <c r="G5163" s="1471">
        <v>8.9214191E7</v>
      </c>
      <c r="H5163" s="1472" t="b">
        <v>1</v>
      </c>
      <c r="I5163" s="1468" t="s">
        <v>120</v>
      </c>
      <c r="J5163" s="1472" t="b">
        <v>1</v>
      </c>
      <c r="K5163" s="1468" t="s">
        <v>6480</v>
      </c>
      <c r="L5163" s="1471">
        <v>6.6647253923E10</v>
      </c>
      <c r="M5163" s="1463" t="s">
        <v>2437</v>
      </c>
      <c r="N5163" s="1463" t="s">
        <v>5229</v>
      </c>
      <c r="O5163" s="1463" t="s">
        <v>9053</v>
      </c>
      <c r="P5163" s="1463" t="s">
        <v>9054</v>
      </c>
    </row>
    <row r="5164" hidden="1">
      <c r="A5164" s="1464">
        <v>5548.0</v>
      </c>
      <c r="B5164" s="1463" t="s">
        <v>9858</v>
      </c>
      <c r="C5164" s="1463" t="s">
        <v>9859</v>
      </c>
      <c r="D5164" s="1469">
        <v>45706.0</v>
      </c>
      <c r="E5164" s="1470" t="s">
        <v>9860</v>
      </c>
      <c r="F5164" s="1471">
        <v>8.48588888E8</v>
      </c>
      <c r="G5164" s="1471">
        <v>8.48588888E8</v>
      </c>
      <c r="H5164" s="1472" t="b">
        <v>0</v>
      </c>
      <c r="I5164" s="1468" t="s">
        <v>76</v>
      </c>
      <c r="J5164" s="1472" t="b">
        <v>0</v>
      </c>
      <c r="K5164" s="1468" t="s">
        <v>1077</v>
      </c>
      <c r="L5164" s="1471">
        <v>6.6618258585E10</v>
      </c>
      <c r="M5164" s="1463" t="s">
        <v>2464</v>
      </c>
      <c r="N5164" s="1463" t="s">
        <v>3864</v>
      </c>
      <c r="O5164" s="1463" t="s">
        <v>3864</v>
      </c>
      <c r="P5164" s="1463" t="s">
        <v>7453</v>
      </c>
    </row>
    <row r="5165">
      <c r="A5165" s="1464">
        <v>5549.0</v>
      </c>
      <c r="B5165" s="1463" t="s">
        <v>9861</v>
      </c>
      <c r="C5165" s="1463" t="s">
        <v>9861</v>
      </c>
      <c r="D5165" s="1469">
        <v>45716.0</v>
      </c>
      <c r="E5165" s="1470" t="s">
        <v>9862</v>
      </c>
      <c r="F5165" s="1471">
        <v>8.9214191E7</v>
      </c>
      <c r="G5165" s="1471">
        <v>8.9214191E7</v>
      </c>
      <c r="H5165" s="1472" t="b">
        <v>1</v>
      </c>
      <c r="I5165" s="1468" t="s">
        <v>120</v>
      </c>
      <c r="J5165" s="1472" t="b">
        <v>1</v>
      </c>
      <c r="K5165" s="1468" t="s">
        <v>6480</v>
      </c>
      <c r="L5165" s="1471">
        <v>6.6647253923E10</v>
      </c>
      <c r="M5165" s="1463" t="s">
        <v>2432</v>
      </c>
      <c r="N5165" s="1463" t="s">
        <v>4990</v>
      </c>
      <c r="O5165" s="1463" t="s">
        <v>4990</v>
      </c>
      <c r="P5165" s="1463" t="s">
        <v>2432</v>
      </c>
    </row>
    <row r="5166">
      <c r="A5166" s="1464">
        <v>5550.0</v>
      </c>
      <c r="B5166" s="1463" t="s">
        <v>9863</v>
      </c>
      <c r="C5166" s="1463" t="s">
        <v>9863</v>
      </c>
      <c r="D5166" s="1469">
        <v>45715.0</v>
      </c>
      <c r="E5166" s="1470" t="s">
        <v>9864</v>
      </c>
      <c r="F5166" s="1471">
        <v>4.4251234E7</v>
      </c>
      <c r="G5166" s="1471">
        <v>4.4251234E7</v>
      </c>
      <c r="H5166" s="1472" t="b">
        <v>1</v>
      </c>
      <c r="I5166" s="1468" t="s">
        <v>9865</v>
      </c>
      <c r="J5166" s="1472" t="b">
        <v>1</v>
      </c>
      <c r="K5166" s="1468" t="s">
        <v>1077</v>
      </c>
      <c r="L5166" s="1471">
        <v>6.6618258585E10</v>
      </c>
      <c r="M5166" s="1463" t="s">
        <v>2440</v>
      </c>
      <c r="N5166" s="1463" t="s">
        <v>6056</v>
      </c>
      <c r="O5166" s="1463" t="s">
        <v>5933</v>
      </c>
      <c r="P5166" s="1463" t="s">
        <v>8963</v>
      </c>
    </row>
    <row r="5167">
      <c r="A5167" s="1464">
        <v>5551.0</v>
      </c>
      <c r="B5167" s="1463" t="s">
        <v>9866</v>
      </c>
      <c r="C5167" s="1463" t="s">
        <v>9867</v>
      </c>
      <c r="D5167" s="1469">
        <v>45707.0</v>
      </c>
      <c r="E5167" s="1470" t="s">
        <v>9868</v>
      </c>
      <c r="F5167" s="1471">
        <v>2.2813088E7</v>
      </c>
      <c r="G5167" s="1471">
        <v>2.2813088E7</v>
      </c>
      <c r="H5167" s="1472" t="b">
        <v>1</v>
      </c>
      <c r="I5167" s="1468" t="s">
        <v>76</v>
      </c>
      <c r="J5167" s="1472" t="b">
        <v>1</v>
      </c>
      <c r="K5167" s="1468" t="s">
        <v>1204</v>
      </c>
      <c r="L5167" s="1471">
        <v>6.6839565594E10</v>
      </c>
      <c r="M5167" s="1463" t="s">
        <v>2464</v>
      </c>
      <c r="N5167" s="1463" t="s">
        <v>5422</v>
      </c>
      <c r="O5167" s="1463" t="s">
        <v>6893</v>
      </c>
      <c r="P5167" s="1463" t="s">
        <v>2464</v>
      </c>
    </row>
    <row r="5168">
      <c r="A5168" s="1464">
        <v>5552.0</v>
      </c>
      <c r="B5168" s="1463" t="s">
        <v>9869</v>
      </c>
      <c r="C5168" s="1463" t="s">
        <v>9870</v>
      </c>
      <c r="D5168" s="1469">
        <v>45707.0</v>
      </c>
      <c r="E5168" s="1470" t="s">
        <v>9871</v>
      </c>
      <c r="F5168" s="1471">
        <v>2.2813088E7</v>
      </c>
      <c r="G5168" s="1471">
        <v>2.2813088E7</v>
      </c>
      <c r="H5168" s="1472" t="b">
        <v>1</v>
      </c>
      <c r="I5168" s="1468" t="s">
        <v>76</v>
      </c>
      <c r="J5168" s="1472" t="b">
        <v>1</v>
      </c>
      <c r="K5168" s="1468" t="s">
        <v>1204</v>
      </c>
      <c r="L5168" s="1471">
        <v>6.6839565594E10</v>
      </c>
      <c r="M5168" s="1463" t="s">
        <v>2464</v>
      </c>
      <c r="N5168" s="1463" t="s">
        <v>4986</v>
      </c>
      <c r="O5168" s="1463" t="s">
        <v>9070</v>
      </c>
      <c r="P5168" s="1463" t="s">
        <v>2464</v>
      </c>
    </row>
    <row r="5169">
      <c r="A5169" s="1464">
        <v>5553.0</v>
      </c>
      <c r="B5169" s="1463" t="s">
        <v>9872</v>
      </c>
      <c r="C5169" s="1463" t="s">
        <v>9873</v>
      </c>
      <c r="D5169" s="1469">
        <v>45708.0</v>
      </c>
      <c r="E5169" s="1470" t="s">
        <v>9874</v>
      </c>
      <c r="F5169" s="1471">
        <v>8.55965566E8</v>
      </c>
      <c r="G5169" s="1471">
        <v>8.55965566E8</v>
      </c>
      <c r="H5169" s="1472" t="b">
        <v>1</v>
      </c>
      <c r="I5169" s="1468" t="s">
        <v>76</v>
      </c>
      <c r="J5169" s="1472" t="b">
        <v>1</v>
      </c>
      <c r="K5169" s="1468" t="s">
        <v>1204</v>
      </c>
      <c r="L5169" s="1471">
        <v>6.6839565594E10</v>
      </c>
      <c r="M5169" s="1463" t="s">
        <v>2659</v>
      </c>
      <c r="N5169" s="1463" t="s">
        <v>5006</v>
      </c>
      <c r="O5169" s="1463" t="s">
        <v>4954</v>
      </c>
      <c r="P5169" s="1463" t="s">
        <v>2659</v>
      </c>
    </row>
    <row r="5170">
      <c r="A5170" s="1464">
        <v>5554.0</v>
      </c>
      <c r="B5170" s="1463" t="s">
        <v>9876</v>
      </c>
      <c r="C5170" s="1463" t="s">
        <v>9877</v>
      </c>
      <c r="D5170" s="1469">
        <v>45708.0</v>
      </c>
      <c r="E5170" s="1470" t="s">
        <v>9878</v>
      </c>
      <c r="F5170" s="1471">
        <v>6.44299924E8</v>
      </c>
      <c r="G5170" s="1471">
        <v>6.44299924E8</v>
      </c>
      <c r="H5170" s="1472" t="b">
        <v>1</v>
      </c>
      <c r="I5170" s="1468" t="s">
        <v>76</v>
      </c>
      <c r="J5170" s="1472" t="b">
        <v>1</v>
      </c>
      <c r="K5170" s="1468" t="s">
        <v>4929</v>
      </c>
      <c r="L5170" s="1475">
        <v>6.69232E15</v>
      </c>
      <c r="M5170" s="1463" t="s">
        <v>2432</v>
      </c>
      <c r="N5170" s="1463" t="s">
        <v>5165</v>
      </c>
      <c r="O5170" s="1463" t="s">
        <v>9036</v>
      </c>
      <c r="P5170" s="1463" t="s">
        <v>2432</v>
      </c>
    </row>
    <row r="5171">
      <c r="A5171" s="1464">
        <v>5555.0</v>
      </c>
      <c r="B5171" s="1463" t="s">
        <v>675</v>
      </c>
      <c r="C5171" s="1463" t="s">
        <v>9879</v>
      </c>
      <c r="D5171" s="1469">
        <v>45714.0</v>
      </c>
      <c r="E5171" s="1470" t="s">
        <v>9880</v>
      </c>
      <c r="F5171" s="1471">
        <v>2.011748E7</v>
      </c>
      <c r="G5171" s="1471">
        <v>2.011748E7</v>
      </c>
      <c r="H5171" s="1472" t="b">
        <v>1</v>
      </c>
      <c r="I5171" s="1468" t="s">
        <v>76</v>
      </c>
      <c r="J5171" s="1472" t="b">
        <v>1</v>
      </c>
      <c r="K5171" s="1468" t="s">
        <v>4940</v>
      </c>
      <c r="L5171" s="1471">
        <v>6.68193916E10</v>
      </c>
      <c r="M5171" s="1463" t="s">
        <v>2659</v>
      </c>
      <c r="N5171" s="1463" t="s">
        <v>5182</v>
      </c>
      <c r="O5171" s="1463" t="s">
        <v>3864</v>
      </c>
      <c r="P5171" s="1463" t="s">
        <v>2659</v>
      </c>
    </row>
    <row r="5172">
      <c r="A5172" s="1464">
        <v>5556.0</v>
      </c>
      <c r="B5172" s="1463" t="s">
        <v>9881</v>
      </c>
      <c r="C5172" s="1463" t="s">
        <v>9882</v>
      </c>
      <c r="D5172" s="1469">
        <v>45709.0</v>
      </c>
      <c r="E5172" s="1470" t="s">
        <v>9883</v>
      </c>
      <c r="F5172" s="1471">
        <v>9.53731182E8</v>
      </c>
      <c r="G5172" s="1471">
        <v>9.53731182E8</v>
      </c>
      <c r="H5172" s="1472" t="b">
        <v>1</v>
      </c>
      <c r="I5172" s="1468" t="s">
        <v>76</v>
      </c>
      <c r="J5172" s="1472" t="b">
        <v>1</v>
      </c>
      <c r="K5172" s="1468" t="s">
        <v>1204</v>
      </c>
      <c r="L5172" s="1471">
        <v>6.6839565594E10</v>
      </c>
      <c r="M5172" s="1463" t="s">
        <v>2432</v>
      </c>
      <c r="N5172" s="1463" t="s">
        <v>5235</v>
      </c>
      <c r="O5172" s="1463" t="s">
        <v>8592</v>
      </c>
      <c r="P5172" s="1463" t="s">
        <v>5503</v>
      </c>
    </row>
    <row r="5173">
      <c r="A5173" s="1464">
        <v>5557.0</v>
      </c>
      <c r="B5173" s="1463" t="s">
        <v>9884</v>
      </c>
      <c r="C5173" s="1463" t="s">
        <v>9885</v>
      </c>
      <c r="D5173" s="1469">
        <v>45714.0</v>
      </c>
      <c r="E5173" s="1470" t="s">
        <v>9886</v>
      </c>
      <c r="F5173" s="1471">
        <v>2.011748E7</v>
      </c>
      <c r="G5173" s="1471">
        <v>2.011748E7</v>
      </c>
      <c r="H5173" s="1472" t="b">
        <v>1</v>
      </c>
      <c r="I5173" s="1468" t="s">
        <v>76</v>
      </c>
      <c r="J5173" s="1472" t="b">
        <v>1</v>
      </c>
      <c r="K5173" s="1468" t="s">
        <v>4940</v>
      </c>
      <c r="L5173" s="1471">
        <v>6.68193916E10</v>
      </c>
      <c r="M5173" s="1463" t="s">
        <v>2464</v>
      </c>
      <c r="N5173" s="1463" t="s">
        <v>7507</v>
      </c>
      <c r="O5173" s="1463" t="s">
        <v>6441</v>
      </c>
      <c r="P5173" s="1463" t="s">
        <v>5155</v>
      </c>
    </row>
    <row r="5174">
      <c r="A5174" s="1464">
        <v>5558.0</v>
      </c>
      <c r="B5174" s="1463" t="s">
        <v>3205</v>
      </c>
      <c r="C5174" s="1463" t="s">
        <v>9887</v>
      </c>
      <c r="D5174" s="1469">
        <v>45716.0</v>
      </c>
      <c r="E5174" s="1470" t="s">
        <v>9888</v>
      </c>
      <c r="F5174" s="1471">
        <v>2.2098888E7</v>
      </c>
      <c r="G5174" s="1471">
        <v>2.2098888E7</v>
      </c>
      <c r="H5174" s="1472" t="b">
        <v>1</v>
      </c>
      <c r="I5174" s="1468" t="s">
        <v>76</v>
      </c>
      <c r="J5174" s="1472" t="b">
        <v>1</v>
      </c>
      <c r="K5174" s="1468" t="s">
        <v>4929</v>
      </c>
      <c r="L5174" s="1475">
        <v>6.69232E15</v>
      </c>
      <c r="M5174" s="1463" t="s">
        <v>2426</v>
      </c>
      <c r="N5174" s="1463" t="s">
        <v>5148</v>
      </c>
      <c r="O5174" s="1463" t="s">
        <v>8743</v>
      </c>
      <c r="P5174" s="1463" t="s">
        <v>9089</v>
      </c>
    </row>
    <row r="5175">
      <c r="A5175" s="1464">
        <v>5559.0</v>
      </c>
      <c r="B5175" s="1463" t="s">
        <v>1348</v>
      </c>
      <c r="C5175" s="1463" t="s">
        <v>21718</v>
      </c>
      <c r="D5175" s="1469">
        <v>45714.0</v>
      </c>
      <c r="E5175" s="1470" t="s">
        <v>9891</v>
      </c>
      <c r="F5175" s="1471">
        <v>2.011748E7</v>
      </c>
      <c r="G5175" s="1471">
        <v>2.011748E7</v>
      </c>
      <c r="H5175" s="1472" t="b">
        <v>1</v>
      </c>
      <c r="I5175" s="1468" t="s">
        <v>76</v>
      </c>
      <c r="J5175" s="1472" t="b">
        <v>1</v>
      </c>
      <c r="K5175" s="1468" t="s">
        <v>4940</v>
      </c>
      <c r="L5175" s="1471">
        <v>6.68193916E10</v>
      </c>
      <c r="M5175" s="1463" t="s">
        <v>2659</v>
      </c>
      <c r="N5175" s="1474"/>
      <c r="O5175" s="1463" t="s">
        <v>4960</v>
      </c>
      <c r="P5175" s="1463" t="s">
        <v>2659</v>
      </c>
    </row>
    <row r="5176">
      <c r="A5176" s="1464">
        <v>5560.0</v>
      </c>
      <c r="B5176" s="1463" t="s">
        <v>9892</v>
      </c>
      <c r="C5176" s="1463" t="s">
        <v>9892</v>
      </c>
      <c r="D5176" s="1469">
        <v>45715.0</v>
      </c>
      <c r="E5176" s="1470" t="s">
        <v>9893</v>
      </c>
      <c r="F5176" s="1471">
        <v>2.6498366E7</v>
      </c>
      <c r="G5176" s="1471">
        <v>2.6498366E7</v>
      </c>
      <c r="H5176" s="1472" t="b">
        <v>1</v>
      </c>
      <c r="I5176" s="1468" t="s">
        <v>76</v>
      </c>
      <c r="J5176" s="1472" t="b">
        <v>1</v>
      </c>
      <c r="K5176" s="1468" t="s">
        <v>4940</v>
      </c>
      <c r="L5176" s="1471">
        <v>6.68193916E10</v>
      </c>
      <c r="M5176" s="1463" t="s">
        <v>2464</v>
      </c>
      <c r="N5176" s="1463" t="s">
        <v>3864</v>
      </c>
      <c r="O5176" s="1463" t="s">
        <v>3864</v>
      </c>
      <c r="P5176" s="1463" t="s">
        <v>2464</v>
      </c>
    </row>
    <row r="5177">
      <c r="A5177" s="1464">
        <v>5561.0</v>
      </c>
      <c r="B5177" s="1463" t="s">
        <v>9894</v>
      </c>
      <c r="C5177" s="1463" t="s">
        <v>9894</v>
      </c>
      <c r="D5177" s="1469">
        <v>45709.0</v>
      </c>
      <c r="E5177" s="1470" t="s">
        <v>9895</v>
      </c>
      <c r="F5177" s="1471">
        <v>9.02125787E8</v>
      </c>
      <c r="G5177" s="1471">
        <v>9.02125787E8</v>
      </c>
      <c r="H5177" s="1472" t="b">
        <v>1</v>
      </c>
      <c r="I5177" s="1468" t="s">
        <v>76</v>
      </c>
      <c r="J5177" s="1472" t="b">
        <v>1</v>
      </c>
      <c r="K5177" s="1468" t="s">
        <v>4936</v>
      </c>
      <c r="L5177" s="1471">
        <v>6.6909921784E10</v>
      </c>
      <c r="M5177" s="1463" t="s">
        <v>2464</v>
      </c>
      <c r="N5177" s="1463" t="s">
        <v>5633</v>
      </c>
      <c r="O5177" s="1463" t="s">
        <v>5633</v>
      </c>
      <c r="P5177" s="1463" t="s">
        <v>5236</v>
      </c>
    </row>
    <row r="5178">
      <c r="A5178" s="1464">
        <v>5562.0</v>
      </c>
      <c r="B5178" s="1463" t="s">
        <v>9896</v>
      </c>
      <c r="C5178" s="1463" t="s">
        <v>9897</v>
      </c>
      <c r="D5178" s="1469">
        <v>45714.0</v>
      </c>
      <c r="E5178" s="1470" t="s">
        <v>9898</v>
      </c>
      <c r="F5178" s="1471">
        <v>6.56636966E8</v>
      </c>
      <c r="G5178" s="1471">
        <v>6.56636966E8</v>
      </c>
      <c r="H5178" s="1472" t="b">
        <v>1</v>
      </c>
      <c r="I5178" s="1468" t="s">
        <v>76</v>
      </c>
      <c r="J5178" s="1472" t="b">
        <v>1</v>
      </c>
      <c r="K5178" s="1468" t="s">
        <v>4936</v>
      </c>
      <c r="L5178" s="1471">
        <v>6.6909921784E10</v>
      </c>
      <c r="M5178" s="1463" t="s">
        <v>2464</v>
      </c>
      <c r="N5178" s="1463" t="s">
        <v>6473</v>
      </c>
      <c r="O5178" s="1463" t="s">
        <v>6749</v>
      </c>
      <c r="P5178" s="1463" t="s">
        <v>9102</v>
      </c>
    </row>
    <row r="5179">
      <c r="A5179" s="1464">
        <v>5563.0</v>
      </c>
      <c r="B5179" s="1463" t="s">
        <v>9899</v>
      </c>
      <c r="C5179" s="1463" t="s">
        <v>9900</v>
      </c>
      <c r="D5179" s="1469">
        <v>45709.0</v>
      </c>
      <c r="E5179" s="1470" t="s">
        <v>9901</v>
      </c>
      <c r="F5179" s="1471">
        <v>6.1360252E8</v>
      </c>
      <c r="G5179" s="1471">
        <v>6.1360252E8</v>
      </c>
      <c r="H5179" s="1472" t="b">
        <v>1</v>
      </c>
      <c r="I5179" s="1468" t="s">
        <v>76</v>
      </c>
      <c r="J5179" s="1472" t="b">
        <v>1</v>
      </c>
      <c r="K5179" s="1468" t="s">
        <v>4929</v>
      </c>
      <c r="L5179" s="1475">
        <v>6.69232E15</v>
      </c>
      <c r="M5179" s="1463" t="s">
        <v>2426</v>
      </c>
      <c r="O5179" s="1474"/>
      <c r="P5179" s="1463" t="s">
        <v>2426</v>
      </c>
    </row>
    <row r="5180">
      <c r="A5180" s="1464">
        <v>5564.0</v>
      </c>
      <c r="B5180" s="1463" t="s">
        <v>9902</v>
      </c>
      <c r="C5180" s="1463" t="s">
        <v>9903</v>
      </c>
      <c r="D5180" s="1469">
        <v>45712.0</v>
      </c>
      <c r="E5180" s="1470" t="s">
        <v>9904</v>
      </c>
      <c r="F5180" s="1471">
        <v>8.39128659E8</v>
      </c>
      <c r="G5180" s="1471">
        <v>8.39128659E8</v>
      </c>
      <c r="H5180" s="1472" t="b">
        <v>1</v>
      </c>
      <c r="I5180" s="1468" t="s">
        <v>9905</v>
      </c>
      <c r="J5180" s="1472" t="b">
        <v>1</v>
      </c>
      <c r="K5180" s="1468" t="s">
        <v>4936</v>
      </c>
      <c r="L5180" s="1471">
        <v>6.6909921784E10</v>
      </c>
      <c r="M5180" s="1463" t="s">
        <v>2464</v>
      </c>
      <c r="N5180" s="1463" t="s">
        <v>5422</v>
      </c>
      <c r="O5180" s="1463" t="s">
        <v>5315</v>
      </c>
      <c r="P5180" s="1463" t="s">
        <v>2464</v>
      </c>
    </row>
    <row r="5181">
      <c r="A5181" s="1464">
        <v>5565.0</v>
      </c>
      <c r="B5181" s="1463" t="s">
        <v>9907</v>
      </c>
      <c r="C5181" s="1463" t="s">
        <v>9908</v>
      </c>
      <c r="D5181" s="1469">
        <v>45709.0</v>
      </c>
      <c r="E5181" s="1470" t="s">
        <v>9909</v>
      </c>
      <c r="F5181" s="1471">
        <v>8.99638777E8</v>
      </c>
      <c r="G5181" s="1471">
        <v>8.99638777E8</v>
      </c>
      <c r="H5181" s="1472" t="b">
        <v>1</v>
      </c>
      <c r="I5181" s="1468" t="s">
        <v>76</v>
      </c>
      <c r="J5181" s="1472" t="b">
        <v>1</v>
      </c>
      <c r="K5181" s="1468" t="s">
        <v>1077</v>
      </c>
      <c r="L5181" s="1471">
        <v>6.6618258585E10</v>
      </c>
      <c r="M5181" s="1463" t="s">
        <v>2464</v>
      </c>
      <c r="N5181" s="1463" t="s">
        <v>6441</v>
      </c>
      <c r="O5181" s="1463" t="s">
        <v>9111</v>
      </c>
      <c r="P5181" s="1463" t="s">
        <v>7453</v>
      </c>
    </row>
    <row r="5182" hidden="1">
      <c r="A5182" s="1464">
        <v>5566.0</v>
      </c>
      <c r="B5182" s="1463" t="s">
        <v>21719</v>
      </c>
      <c r="C5182" s="1463" t="s">
        <v>21720</v>
      </c>
      <c r="D5182" s="1469">
        <v>45711.0</v>
      </c>
      <c r="E5182" s="1470" t="s">
        <v>21721</v>
      </c>
      <c r="F5182" s="1471">
        <v>9.8981614E8</v>
      </c>
      <c r="G5182" s="1471">
        <v>9.8981614E8</v>
      </c>
      <c r="H5182" s="1472" t="b">
        <v>0</v>
      </c>
      <c r="I5182" s="1468" t="s">
        <v>76</v>
      </c>
      <c r="J5182" s="1472" t="b">
        <v>1</v>
      </c>
      <c r="K5182" s="1468" t="s">
        <v>8467</v>
      </c>
      <c r="L5182" s="1471">
        <v>6.6952587371E10</v>
      </c>
      <c r="M5182" s="1463" t="s">
        <v>2476</v>
      </c>
      <c r="N5182" s="1463" t="s">
        <v>5212</v>
      </c>
      <c r="O5182" s="1463" t="s">
        <v>5229</v>
      </c>
      <c r="P5182" s="1463" t="s">
        <v>2476</v>
      </c>
    </row>
    <row r="5183">
      <c r="A5183" s="1464">
        <v>5567.0</v>
      </c>
      <c r="B5183" s="1463" t="s">
        <v>9910</v>
      </c>
      <c r="C5183" s="1463" t="s">
        <v>9911</v>
      </c>
      <c r="D5183" s="1469">
        <v>45715.0</v>
      </c>
      <c r="E5183" s="1470" t="s">
        <v>9912</v>
      </c>
      <c r="F5183" s="1471">
        <v>9.51988708E8</v>
      </c>
      <c r="G5183" s="1471">
        <v>9.51988708E8</v>
      </c>
      <c r="H5183" s="1472" t="b">
        <v>1</v>
      </c>
      <c r="I5183" s="1468" t="s">
        <v>76</v>
      </c>
      <c r="J5183" s="1472" t="b">
        <v>1</v>
      </c>
      <c r="K5183" s="1468" t="s">
        <v>4936</v>
      </c>
      <c r="L5183" s="1471">
        <v>6.6909921784E10</v>
      </c>
      <c r="M5183" s="1463" t="s">
        <v>2464</v>
      </c>
      <c r="N5183" s="1463" t="s">
        <v>6375</v>
      </c>
      <c r="O5183" s="1463" t="s">
        <v>9115</v>
      </c>
      <c r="P5183" s="1463" t="s">
        <v>7453</v>
      </c>
    </row>
    <row r="5184">
      <c r="A5184" s="1464">
        <v>5568.0</v>
      </c>
      <c r="B5184" s="1463" t="s">
        <v>9913</v>
      </c>
      <c r="C5184" s="1463" t="s">
        <v>9913</v>
      </c>
      <c r="D5184" s="1469">
        <v>45712.0</v>
      </c>
      <c r="E5184" s="1470" t="s">
        <v>9914</v>
      </c>
      <c r="F5184" s="1471">
        <v>6.19699198E8</v>
      </c>
      <c r="G5184" s="1471">
        <v>6.19699198E8</v>
      </c>
      <c r="H5184" s="1472" t="b">
        <v>1</v>
      </c>
      <c r="I5184" s="1468" t="s">
        <v>76</v>
      </c>
      <c r="J5184" s="1472" t="b">
        <v>1</v>
      </c>
      <c r="K5184" s="1468" t="s">
        <v>4936</v>
      </c>
      <c r="L5184" s="1471">
        <v>6.6909921784E10</v>
      </c>
      <c r="M5184" s="1463" t="s">
        <v>2437</v>
      </c>
      <c r="N5184" s="1463" t="s">
        <v>5143</v>
      </c>
      <c r="O5184" s="1463" t="s">
        <v>4960</v>
      </c>
      <c r="P5184" s="1463" t="s">
        <v>5346</v>
      </c>
    </row>
    <row r="5185">
      <c r="A5185" s="1464">
        <v>5569.0</v>
      </c>
      <c r="B5185" s="1463" t="s">
        <v>9915</v>
      </c>
      <c r="C5185" s="1463" t="s">
        <v>9916</v>
      </c>
      <c r="D5185" s="1469">
        <v>45715.0</v>
      </c>
      <c r="E5185" s="1470" t="s">
        <v>9917</v>
      </c>
      <c r="F5185" s="1471">
        <v>9.81915455E8</v>
      </c>
      <c r="G5185" s="1471">
        <v>9.81915455E8</v>
      </c>
      <c r="H5185" s="1472" t="b">
        <v>1</v>
      </c>
      <c r="I5185" s="1468" t="s">
        <v>76</v>
      </c>
      <c r="J5185" s="1472" t="b">
        <v>1</v>
      </c>
      <c r="K5185" s="1468" t="s">
        <v>1204</v>
      </c>
      <c r="L5185" s="1471">
        <v>6.6839565594E10</v>
      </c>
      <c r="M5185" s="1463" t="s">
        <v>2461</v>
      </c>
      <c r="N5185" s="1463" t="s">
        <v>5006</v>
      </c>
      <c r="O5185" s="1463" t="s">
        <v>4954</v>
      </c>
      <c r="P5185" s="1463" t="s">
        <v>2461</v>
      </c>
    </row>
    <row r="5186" hidden="1">
      <c r="A5186" s="1464">
        <v>5570.0</v>
      </c>
      <c r="B5186" s="1463" t="s">
        <v>21722</v>
      </c>
      <c r="C5186" s="1463" t="s">
        <v>21722</v>
      </c>
      <c r="D5186" s="1469">
        <v>45712.0</v>
      </c>
      <c r="E5186" s="1470" t="s">
        <v>21723</v>
      </c>
      <c r="F5186" s="1471">
        <v>8.3145451E7</v>
      </c>
      <c r="G5186" s="1471">
        <v>8.3145451E7</v>
      </c>
      <c r="H5186" s="1472" t="b">
        <v>0</v>
      </c>
      <c r="I5186" s="1468" t="s">
        <v>120</v>
      </c>
      <c r="J5186" s="1472" t="b">
        <v>0</v>
      </c>
      <c r="K5186" s="1468" t="s">
        <v>6480</v>
      </c>
      <c r="L5186" s="1471">
        <v>6.6647253923E10</v>
      </c>
      <c r="M5186" s="1463" t="s">
        <v>2659</v>
      </c>
      <c r="N5186" s="1474"/>
      <c r="O5186" s="1474"/>
      <c r="P5186" s="1463" t="s">
        <v>2659</v>
      </c>
    </row>
    <row r="5187">
      <c r="A5187" s="1464">
        <v>5571.0</v>
      </c>
      <c r="B5187" s="1463" t="s">
        <v>1651</v>
      </c>
      <c r="C5187" s="1463" t="s">
        <v>1651</v>
      </c>
      <c r="D5187" s="1469">
        <v>45712.0</v>
      </c>
      <c r="E5187" s="1470" t="s">
        <v>9918</v>
      </c>
      <c r="F5187" s="1471">
        <v>8.18809E7</v>
      </c>
      <c r="G5187" s="1471">
        <v>8.18809E7</v>
      </c>
      <c r="H5187" s="1472" t="b">
        <v>1</v>
      </c>
      <c r="I5187" s="1468" t="s">
        <v>120</v>
      </c>
      <c r="J5187" s="1472" t="b">
        <v>1</v>
      </c>
      <c r="K5187" s="1468" t="s">
        <v>6480</v>
      </c>
      <c r="L5187" s="1471">
        <v>6.6647253923E10</v>
      </c>
      <c r="M5187" s="1463" t="s">
        <v>2437</v>
      </c>
      <c r="N5187" s="1463" t="s">
        <v>3864</v>
      </c>
      <c r="O5187" s="1463" t="s">
        <v>3864</v>
      </c>
      <c r="P5187" s="1463" t="s">
        <v>4980</v>
      </c>
    </row>
    <row r="5188" hidden="1">
      <c r="A5188" s="1464">
        <v>5572.0</v>
      </c>
      <c r="B5188" s="1463" t="s">
        <v>21724</v>
      </c>
      <c r="C5188" s="1463" t="s">
        <v>21725</v>
      </c>
      <c r="D5188" s="1469">
        <v>45712.0</v>
      </c>
      <c r="E5188" s="1470" t="s">
        <v>21726</v>
      </c>
      <c r="F5188" s="1471">
        <v>9.69195898E8</v>
      </c>
      <c r="G5188" s="1471">
        <v>9.69195898E8</v>
      </c>
      <c r="H5188" s="1472" t="b">
        <v>0</v>
      </c>
      <c r="I5188" s="1468" t="s">
        <v>76</v>
      </c>
      <c r="J5188" s="1472" t="b">
        <v>0</v>
      </c>
      <c r="K5188" s="1468" t="s">
        <v>1204</v>
      </c>
      <c r="L5188" s="1471">
        <v>6.6839565594E10</v>
      </c>
      <c r="M5188" s="1463" t="s">
        <v>2464</v>
      </c>
      <c r="N5188" s="1463" t="s">
        <v>5415</v>
      </c>
      <c r="O5188" s="1463" t="s">
        <v>3864</v>
      </c>
      <c r="P5188" s="1463" t="s">
        <v>8730</v>
      </c>
    </row>
    <row r="5189">
      <c r="A5189" s="1464">
        <v>5573.0</v>
      </c>
      <c r="B5189" s="1463" t="s">
        <v>9919</v>
      </c>
      <c r="C5189" s="1463" t="s">
        <v>9920</v>
      </c>
      <c r="D5189" s="1469">
        <v>45712.0</v>
      </c>
      <c r="E5189" s="1470" t="s">
        <v>9921</v>
      </c>
      <c r="F5189" s="1471">
        <v>9.99675268E8</v>
      </c>
      <c r="G5189" s="1471">
        <v>9.99675268E8</v>
      </c>
      <c r="H5189" s="1472" t="b">
        <v>1</v>
      </c>
      <c r="I5189" s="1468" t="s">
        <v>263</v>
      </c>
      <c r="J5189" s="1472" t="b">
        <v>1</v>
      </c>
      <c r="K5189" s="1468" t="s">
        <v>4929</v>
      </c>
      <c r="L5189" s="1475">
        <v>6.69232E15</v>
      </c>
      <c r="M5189" s="1463" t="s">
        <v>2464</v>
      </c>
      <c r="N5189" s="1463" t="s">
        <v>5249</v>
      </c>
      <c r="O5189" s="1463" t="s">
        <v>4969</v>
      </c>
      <c r="P5189" s="1463" t="s">
        <v>2464</v>
      </c>
    </row>
    <row r="5190">
      <c r="A5190" s="1464">
        <v>5574.0</v>
      </c>
      <c r="B5190" s="1463" t="s">
        <v>9923</v>
      </c>
      <c r="C5190" s="1463" t="s">
        <v>9923</v>
      </c>
      <c r="D5190" s="1469">
        <v>45716.0</v>
      </c>
      <c r="E5190" s="1470" t="s">
        <v>9924</v>
      </c>
      <c r="F5190" s="1471">
        <v>9.3387773E7</v>
      </c>
      <c r="G5190" s="1471">
        <v>9.3387773E7</v>
      </c>
      <c r="H5190" s="1472" t="b">
        <v>1</v>
      </c>
      <c r="I5190" s="1468" t="s">
        <v>120</v>
      </c>
      <c r="J5190" s="1472" t="b">
        <v>1</v>
      </c>
      <c r="K5190" s="1468" t="s">
        <v>6480</v>
      </c>
      <c r="L5190" s="1471">
        <v>6.6647253923E10</v>
      </c>
      <c r="M5190" s="1463" t="s">
        <v>2464</v>
      </c>
      <c r="N5190" s="1463" t="s">
        <v>4986</v>
      </c>
      <c r="O5190" s="1463" t="s">
        <v>4960</v>
      </c>
      <c r="P5190" s="1463" t="s">
        <v>2464</v>
      </c>
    </row>
    <row r="5191">
      <c r="A5191" s="1464">
        <v>5575.0</v>
      </c>
      <c r="B5191" s="1463" t="s">
        <v>9926</v>
      </c>
      <c r="C5191" s="1463" t="s">
        <v>9926</v>
      </c>
      <c r="D5191" s="1469">
        <v>45716.0</v>
      </c>
      <c r="E5191" s="1470" t="s">
        <v>9927</v>
      </c>
      <c r="F5191" s="1471">
        <v>8.8869708E7</v>
      </c>
      <c r="G5191" s="1471">
        <v>8.8869708E7</v>
      </c>
      <c r="H5191" s="1472" t="b">
        <v>1</v>
      </c>
      <c r="I5191" s="1468" t="s">
        <v>120</v>
      </c>
      <c r="J5191" s="1472" t="b">
        <v>1</v>
      </c>
      <c r="K5191" s="1468" t="s">
        <v>6480</v>
      </c>
      <c r="L5191" s="1471">
        <v>6.6647253923E10</v>
      </c>
      <c r="M5191" s="1463" t="s">
        <v>2659</v>
      </c>
      <c r="N5191" s="1463" t="s">
        <v>8313</v>
      </c>
      <c r="O5191" s="1474"/>
      <c r="P5191" s="1463" t="s">
        <v>2659</v>
      </c>
    </row>
    <row r="5192">
      <c r="A5192" s="1464">
        <v>5576.0</v>
      </c>
      <c r="B5192" s="1463" t="s">
        <v>9930</v>
      </c>
      <c r="C5192" s="1463" t="s">
        <v>9931</v>
      </c>
      <c r="D5192" s="1469">
        <v>45712.0</v>
      </c>
      <c r="E5192" s="1470" t="s">
        <v>9932</v>
      </c>
      <c r="F5192" s="1471">
        <v>9.72297021E8</v>
      </c>
      <c r="G5192" s="1471">
        <v>9.72297021E8</v>
      </c>
      <c r="H5192" s="1472" t="b">
        <v>1</v>
      </c>
      <c r="I5192" s="1468" t="s">
        <v>76</v>
      </c>
      <c r="J5192" s="1472" t="b">
        <v>1</v>
      </c>
      <c r="K5192" s="1468" t="s">
        <v>4936</v>
      </c>
      <c r="L5192" s="1471">
        <v>6.6909921784E10</v>
      </c>
      <c r="M5192" s="1463" t="s">
        <v>2437</v>
      </c>
      <c r="N5192" s="1463" t="s">
        <v>6244</v>
      </c>
      <c r="O5192" s="1463" t="s">
        <v>6244</v>
      </c>
      <c r="P5192" s="1463" t="s">
        <v>9140</v>
      </c>
    </row>
    <row r="5193" hidden="1">
      <c r="A5193" s="1464">
        <v>5577.0</v>
      </c>
      <c r="B5193" s="1463" t="s">
        <v>21727</v>
      </c>
      <c r="C5193" s="1463" t="s">
        <v>21727</v>
      </c>
      <c r="D5193" s="1469">
        <v>45716.0</v>
      </c>
      <c r="E5193" s="1470" t="s">
        <v>21728</v>
      </c>
      <c r="F5193" s="1471">
        <v>8.7761568E7</v>
      </c>
      <c r="G5193" s="1471">
        <v>8.7761568E7</v>
      </c>
      <c r="H5193" s="1472" t="b">
        <v>0</v>
      </c>
      <c r="I5193" s="1468" t="s">
        <v>120</v>
      </c>
      <c r="J5193" s="1472" t="b">
        <v>1</v>
      </c>
      <c r="K5193" s="1468" t="s">
        <v>6480</v>
      </c>
      <c r="L5193" s="1471">
        <v>6.6647253923E10</v>
      </c>
      <c r="M5193" s="1463" t="s">
        <v>2437</v>
      </c>
      <c r="N5193" s="1463" t="s">
        <v>5143</v>
      </c>
      <c r="O5193" s="1463" t="s">
        <v>4960</v>
      </c>
      <c r="P5193" s="1463" t="s">
        <v>6490</v>
      </c>
    </row>
    <row r="5194" hidden="1">
      <c r="A5194" s="1464">
        <v>5578.0</v>
      </c>
      <c r="B5194" s="1463" t="s">
        <v>21729</v>
      </c>
      <c r="C5194" s="1463" t="s">
        <v>21729</v>
      </c>
      <c r="D5194" s="1469">
        <v>45712.0</v>
      </c>
      <c r="E5194" s="1470" t="s">
        <v>21730</v>
      </c>
      <c r="F5194" s="1471">
        <v>2.6498353E7</v>
      </c>
      <c r="G5194" s="1471">
        <v>2.6498353E7</v>
      </c>
      <c r="H5194" s="1472" t="b">
        <v>0</v>
      </c>
      <c r="I5194" s="1468" t="s">
        <v>76</v>
      </c>
      <c r="J5194" s="1472" t="b">
        <v>0</v>
      </c>
      <c r="K5194" s="1473"/>
      <c r="L5194" s="1473"/>
      <c r="M5194" s="1463" t="s">
        <v>2426</v>
      </c>
      <c r="O5194" s="1463" t="s">
        <v>76</v>
      </c>
      <c r="P5194" s="1463" t="s">
        <v>2426</v>
      </c>
    </row>
    <row r="5195">
      <c r="A5195" s="1464">
        <v>5579.0</v>
      </c>
      <c r="B5195" s="1463" t="s">
        <v>9936</v>
      </c>
      <c r="C5195" s="1463" t="s">
        <v>9937</v>
      </c>
      <c r="D5195" s="1469">
        <v>45712.0</v>
      </c>
      <c r="E5195" s="1470" t="s">
        <v>9938</v>
      </c>
      <c r="F5195" s="1471">
        <v>6.34487333E8</v>
      </c>
      <c r="G5195" s="1471">
        <v>6.34487333E8</v>
      </c>
      <c r="H5195" s="1472" t="b">
        <v>1</v>
      </c>
      <c r="I5195" s="1468" t="s">
        <v>76</v>
      </c>
      <c r="J5195" s="1472" t="b">
        <v>1</v>
      </c>
      <c r="K5195" s="1468" t="s">
        <v>1077</v>
      </c>
      <c r="L5195" s="1471">
        <v>6.6618258585E10</v>
      </c>
      <c r="M5195" s="1463" t="s">
        <v>2464</v>
      </c>
      <c r="N5195" s="1463" t="s">
        <v>3864</v>
      </c>
      <c r="O5195" s="1474"/>
      <c r="P5195" s="1463" t="s">
        <v>2464</v>
      </c>
    </row>
    <row r="5196">
      <c r="A5196" s="1464">
        <v>5580.0</v>
      </c>
      <c r="B5196" s="1463" t="s">
        <v>9939</v>
      </c>
      <c r="C5196" s="1463" t="s">
        <v>9940</v>
      </c>
      <c r="D5196" s="1469">
        <v>45712.0</v>
      </c>
      <c r="E5196" s="1470" t="s">
        <v>9941</v>
      </c>
      <c r="F5196" s="1471">
        <v>8.93003033E8</v>
      </c>
      <c r="G5196" s="1471">
        <v>8.93003033E8</v>
      </c>
      <c r="H5196" s="1472" t="b">
        <v>1</v>
      </c>
      <c r="I5196" s="1468" t="s">
        <v>76</v>
      </c>
      <c r="J5196" s="1472" t="b">
        <v>1</v>
      </c>
      <c r="K5196" s="1468" t="s">
        <v>4936</v>
      </c>
      <c r="L5196" s="1471">
        <v>6.6909921784E10</v>
      </c>
      <c r="M5196" s="1463" t="s">
        <v>4317</v>
      </c>
      <c r="N5196" s="1474"/>
      <c r="O5196" s="1463" t="s">
        <v>8559</v>
      </c>
      <c r="P5196" s="1463" t="s">
        <v>6387</v>
      </c>
    </row>
    <row r="5197">
      <c r="A5197" s="1464">
        <v>5582.0</v>
      </c>
      <c r="B5197" s="1463" t="s">
        <v>9942</v>
      </c>
      <c r="C5197" s="1463" t="s">
        <v>9943</v>
      </c>
      <c r="D5197" s="1469">
        <v>45713.0</v>
      </c>
      <c r="E5197" s="1470" t="s">
        <v>9944</v>
      </c>
      <c r="F5197" s="1471">
        <v>9.84622509E8</v>
      </c>
      <c r="G5197" s="1471">
        <v>9.84622509E8</v>
      </c>
      <c r="H5197" s="1472" t="b">
        <v>1</v>
      </c>
      <c r="I5197" s="1468" t="s">
        <v>76</v>
      </c>
      <c r="J5197" s="1472" t="b">
        <v>1</v>
      </c>
      <c r="K5197" s="1468" t="s">
        <v>1204</v>
      </c>
      <c r="L5197" s="1471">
        <v>6.6839565594E10</v>
      </c>
      <c r="M5197" s="1463" t="s">
        <v>2476</v>
      </c>
      <c r="N5197" s="1474"/>
      <c r="O5197" s="1474"/>
      <c r="P5197" s="1463" t="s">
        <v>5160</v>
      </c>
    </row>
    <row r="5198">
      <c r="A5198" s="1464">
        <v>5583.0</v>
      </c>
      <c r="B5198" s="1463" t="s">
        <v>9946</v>
      </c>
      <c r="C5198" s="1463" t="s">
        <v>9946</v>
      </c>
      <c r="D5198" s="1469">
        <v>45716.0</v>
      </c>
      <c r="E5198" s="1470" t="s">
        <v>9947</v>
      </c>
      <c r="F5198" s="1471">
        <v>9.3387773E7</v>
      </c>
      <c r="G5198" s="1471">
        <v>9.3387773E7</v>
      </c>
      <c r="H5198" s="1472" t="b">
        <v>1</v>
      </c>
      <c r="I5198" s="1468" t="s">
        <v>120</v>
      </c>
      <c r="J5198" s="1472" t="b">
        <v>1</v>
      </c>
      <c r="K5198" s="1468" t="s">
        <v>6480</v>
      </c>
      <c r="L5198" s="1471">
        <v>6.6647253923E10</v>
      </c>
      <c r="M5198" s="1463" t="s">
        <v>2476</v>
      </c>
      <c r="N5198" s="1463" t="s">
        <v>6749</v>
      </c>
      <c r="O5198" s="1463" t="s">
        <v>6749</v>
      </c>
      <c r="P5198" s="1463" t="s">
        <v>5160</v>
      </c>
    </row>
    <row r="5199">
      <c r="A5199" s="1464">
        <v>5586.0</v>
      </c>
      <c r="B5199" s="1463" t="s">
        <v>9949</v>
      </c>
      <c r="C5199" s="1463" t="s">
        <v>9950</v>
      </c>
      <c r="D5199" s="1469">
        <v>45713.0</v>
      </c>
      <c r="E5199" s="1470" t="s">
        <v>9951</v>
      </c>
      <c r="F5199" s="1471">
        <v>8.25762341E8</v>
      </c>
      <c r="G5199" s="1471">
        <v>8.25762341E8</v>
      </c>
      <c r="H5199" s="1472" t="b">
        <v>1</v>
      </c>
      <c r="I5199" s="1468" t="s">
        <v>76</v>
      </c>
      <c r="J5199" s="1472" t="b">
        <v>1</v>
      </c>
      <c r="K5199" s="1468" t="s">
        <v>1204</v>
      </c>
      <c r="L5199" s="1471">
        <v>6.6839565594E10</v>
      </c>
      <c r="M5199" s="1463" t="s">
        <v>2426</v>
      </c>
      <c r="N5199" s="1463" t="s">
        <v>9167</v>
      </c>
      <c r="O5199" s="1463" t="s">
        <v>8522</v>
      </c>
      <c r="P5199" s="1463" t="s">
        <v>9168</v>
      </c>
    </row>
    <row r="5200">
      <c r="A5200" s="1464">
        <v>5587.0</v>
      </c>
      <c r="B5200" s="1463" t="s">
        <v>1955</v>
      </c>
      <c r="C5200" s="1463" t="s">
        <v>1955</v>
      </c>
      <c r="D5200" s="1469">
        <v>45716.0</v>
      </c>
      <c r="E5200" s="1470" t="s">
        <v>9952</v>
      </c>
      <c r="F5200" s="1471">
        <v>9.0270638E7</v>
      </c>
      <c r="G5200" s="1471">
        <v>9.0270638E7</v>
      </c>
      <c r="H5200" s="1472" t="b">
        <v>1</v>
      </c>
      <c r="I5200" s="1468" t="s">
        <v>120</v>
      </c>
      <c r="J5200" s="1472" t="b">
        <v>1</v>
      </c>
      <c r="K5200" s="1468" t="s">
        <v>6480</v>
      </c>
      <c r="L5200" s="1471">
        <v>6.6647253923E10</v>
      </c>
      <c r="M5200" s="1463" t="s">
        <v>2426</v>
      </c>
      <c r="N5200" s="1463" t="s">
        <v>7123</v>
      </c>
      <c r="O5200" s="1463" t="s">
        <v>9171</v>
      </c>
      <c r="P5200" s="1463" t="s">
        <v>2426</v>
      </c>
    </row>
    <row r="5201">
      <c r="A5201" s="1464">
        <v>5588.0</v>
      </c>
      <c r="B5201" s="1463" t="s">
        <v>9953</v>
      </c>
      <c r="C5201" s="1463" t="s">
        <v>9953</v>
      </c>
      <c r="D5201" s="1469">
        <v>45716.0</v>
      </c>
      <c r="E5201" s="1470" t="s">
        <v>9954</v>
      </c>
      <c r="F5201" s="1471">
        <v>9.1019223E7</v>
      </c>
      <c r="G5201" s="1471">
        <v>9.1019223E7</v>
      </c>
      <c r="H5201" s="1472" t="b">
        <v>1</v>
      </c>
      <c r="I5201" s="1468" t="s">
        <v>120</v>
      </c>
      <c r="J5201" s="1472" t="b">
        <v>1</v>
      </c>
      <c r="K5201" s="1468" t="s">
        <v>6480</v>
      </c>
      <c r="L5201" s="1471">
        <v>6.6647253923E10</v>
      </c>
      <c r="M5201" s="1463" t="s">
        <v>2464</v>
      </c>
      <c r="N5201" s="1463" t="s">
        <v>7725</v>
      </c>
      <c r="O5201" s="1463" t="s">
        <v>7725</v>
      </c>
      <c r="P5201" s="1463" t="s">
        <v>2464</v>
      </c>
    </row>
    <row r="5202">
      <c r="A5202" s="1464">
        <v>5589.0</v>
      </c>
      <c r="B5202" s="1463" t="s">
        <v>9955</v>
      </c>
      <c r="C5202" s="1463" t="s">
        <v>9956</v>
      </c>
      <c r="D5202" s="1469">
        <v>45713.0</v>
      </c>
      <c r="E5202" s="1470" t="s">
        <v>9957</v>
      </c>
      <c r="F5202" s="1471">
        <v>8.22192463E8</v>
      </c>
      <c r="G5202" s="1471">
        <v>8.22192463E8</v>
      </c>
      <c r="H5202" s="1472" t="b">
        <v>1</v>
      </c>
      <c r="I5202" s="1468" t="s">
        <v>76</v>
      </c>
      <c r="J5202" s="1472" t="b">
        <v>1</v>
      </c>
      <c r="K5202" s="1468" t="s">
        <v>1204</v>
      </c>
      <c r="L5202" s="1471">
        <v>6.6839565594E10</v>
      </c>
      <c r="M5202" s="1463" t="s">
        <v>2432</v>
      </c>
      <c r="N5202" s="1463" t="s">
        <v>5415</v>
      </c>
      <c r="O5202" s="1463" t="s">
        <v>3864</v>
      </c>
      <c r="P5202" s="1463" t="s">
        <v>2432</v>
      </c>
    </row>
    <row r="5203">
      <c r="A5203" s="1464">
        <v>5590.0</v>
      </c>
      <c r="B5203" s="1463" t="s">
        <v>9958</v>
      </c>
      <c r="C5203" s="1463" t="s">
        <v>9959</v>
      </c>
      <c r="D5203" s="1469">
        <v>45715.0</v>
      </c>
      <c r="E5203" s="1470" t="s">
        <v>9960</v>
      </c>
      <c r="F5203" s="1471">
        <v>9.72412137E8</v>
      </c>
      <c r="G5203" s="1471">
        <v>9.72412137E8</v>
      </c>
      <c r="H5203" s="1472" t="b">
        <v>1</v>
      </c>
      <c r="I5203" s="1468" t="s">
        <v>7557</v>
      </c>
      <c r="J5203" s="1472" t="b">
        <v>1</v>
      </c>
      <c r="K5203" s="1468" t="s">
        <v>4929</v>
      </c>
      <c r="L5203" s="1475">
        <v>6.69232E15</v>
      </c>
      <c r="M5203" s="1463" t="s">
        <v>2432</v>
      </c>
      <c r="N5203" s="1463" t="s">
        <v>3864</v>
      </c>
      <c r="O5203" s="1463" t="s">
        <v>3864</v>
      </c>
      <c r="P5203" s="1463" t="s">
        <v>2432</v>
      </c>
    </row>
    <row r="5204">
      <c r="A5204" s="1464">
        <v>5591.0</v>
      </c>
      <c r="B5204" s="1463" t="s">
        <v>9961</v>
      </c>
      <c r="C5204" s="1463" t="s">
        <v>9962</v>
      </c>
      <c r="D5204" s="1469">
        <v>45715.0</v>
      </c>
      <c r="E5204" s="1470" t="s">
        <v>9963</v>
      </c>
      <c r="F5204" s="1471">
        <v>9.44715916E8</v>
      </c>
      <c r="G5204" s="1471">
        <v>9.44715916E8</v>
      </c>
      <c r="H5204" s="1472" t="b">
        <v>1</v>
      </c>
      <c r="I5204" s="1468" t="s">
        <v>76</v>
      </c>
      <c r="J5204" s="1472" t="b">
        <v>1</v>
      </c>
      <c r="K5204" s="1468" t="s">
        <v>4929</v>
      </c>
      <c r="L5204" s="1475">
        <v>6.69232E15</v>
      </c>
      <c r="M5204" s="1463" t="s">
        <v>2432</v>
      </c>
      <c r="N5204" s="1463" t="s">
        <v>5182</v>
      </c>
      <c r="O5204" s="1463" t="s">
        <v>7130</v>
      </c>
      <c r="P5204" s="1463" t="s">
        <v>2432</v>
      </c>
    </row>
    <row r="5205">
      <c r="A5205" s="1464">
        <v>5592.0</v>
      </c>
      <c r="B5205" s="1463" t="s">
        <v>9964</v>
      </c>
      <c r="C5205" s="1463" t="s">
        <v>9965</v>
      </c>
      <c r="D5205" s="1469">
        <v>45714.0</v>
      </c>
      <c r="E5205" s="1470" t="s">
        <v>9966</v>
      </c>
      <c r="F5205" s="1471">
        <v>8.93622462E8</v>
      </c>
      <c r="G5205" s="1471">
        <v>8.93622462E8</v>
      </c>
      <c r="H5205" s="1472" t="b">
        <v>1</v>
      </c>
      <c r="I5205" s="1468" t="s">
        <v>244</v>
      </c>
      <c r="J5205" s="1472" t="b">
        <v>1</v>
      </c>
      <c r="K5205" s="1468" t="s">
        <v>1077</v>
      </c>
      <c r="L5205" s="1471">
        <v>6.6618258585E10</v>
      </c>
      <c r="M5205" s="1463" t="s">
        <v>2464</v>
      </c>
      <c r="N5205" s="1463" t="s">
        <v>6473</v>
      </c>
      <c r="O5205" s="1463" t="s">
        <v>5196</v>
      </c>
      <c r="P5205" s="1463" t="s">
        <v>2464</v>
      </c>
    </row>
    <row r="5206" hidden="1">
      <c r="A5206" s="1464">
        <v>5593.0</v>
      </c>
      <c r="B5206" s="1463" t="s">
        <v>9967</v>
      </c>
      <c r="C5206" s="1463" t="s">
        <v>9968</v>
      </c>
      <c r="D5206" s="1469">
        <v>45715.0</v>
      </c>
      <c r="E5206" s="1470" t="s">
        <v>9969</v>
      </c>
      <c r="F5206" s="1471">
        <v>9.05144299E8</v>
      </c>
      <c r="G5206" s="1471">
        <v>9.05144299E8</v>
      </c>
      <c r="H5206" s="1472" t="b">
        <v>0</v>
      </c>
      <c r="I5206" s="1468" t="s">
        <v>76</v>
      </c>
      <c r="J5206" s="1472" t="b">
        <v>0</v>
      </c>
      <c r="K5206" s="1468" t="s">
        <v>1204</v>
      </c>
      <c r="L5206" s="1471">
        <v>6.6839565594E10</v>
      </c>
      <c r="M5206" s="1463" t="s">
        <v>2464</v>
      </c>
      <c r="N5206" s="1463" t="s">
        <v>6473</v>
      </c>
      <c r="O5206" s="1463" t="s">
        <v>7689</v>
      </c>
      <c r="P5206" s="1463" t="s">
        <v>2464</v>
      </c>
    </row>
    <row r="5207">
      <c r="A5207" s="1464">
        <v>5594.0</v>
      </c>
      <c r="B5207" s="1463" t="s">
        <v>1522</v>
      </c>
      <c r="C5207" s="1463" t="s">
        <v>1522</v>
      </c>
      <c r="D5207" s="1469">
        <v>45714.0</v>
      </c>
      <c r="E5207" s="1470" t="s">
        <v>9970</v>
      </c>
      <c r="F5207" s="1471">
        <v>8.3866788E7</v>
      </c>
      <c r="G5207" s="1471">
        <v>8.3866788E7</v>
      </c>
      <c r="H5207" s="1472" t="b">
        <v>1</v>
      </c>
      <c r="I5207" s="1468" t="s">
        <v>120</v>
      </c>
      <c r="J5207" s="1472" t="b">
        <v>1</v>
      </c>
      <c r="K5207" s="1468" t="s">
        <v>6480</v>
      </c>
      <c r="L5207" s="1471">
        <v>6.6647253923E10</v>
      </c>
      <c r="M5207" s="1463" t="s">
        <v>2432</v>
      </c>
      <c r="N5207" s="1463" t="s">
        <v>6466</v>
      </c>
      <c r="O5207" s="1463" t="s">
        <v>9258</v>
      </c>
      <c r="P5207" s="1463" t="s">
        <v>2432</v>
      </c>
    </row>
    <row r="5208">
      <c r="A5208" s="1464">
        <v>5595.0</v>
      </c>
      <c r="B5208" s="1463" t="s">
        <v>1810</v>
      </c>
      <c r="C5208" s="1463" t="s">
        <v>1810</v>
      </c>
      <c r="D5208" s="1469">
        <v>45714.0</v>
      </c>
      <c r="E5208" s="1470" t="s">
        <v>9971</v>
      </c>
      <c r="F5208" s="1471">
        <v>9.7593622E7</v>
      </c>
      <c r="G5208" s="1471">
        <v>9.7593622E7</v>
      </c>
      <c r="H5208" s="1472" t="b">
        <v>1</v>
      </c>
      <c r="I5208" s="1468" t="s">
        <v>120</v>
      </c>
      <c r="J5208" s="1472" t="b">
        <v>1</v>
      </c>
      <c r="K5208" s="1468" t="s">
        <v>6480</v>
      </c>
      <c r="L5208" s="1471">
        <v>6.6647253923E10</v>
      </c>
      <c r="M5208" s="1463" t="s">
        <v>2432</v>
      </c>
      <c r="N5208" s="1474"/>
      <c r="O5208" s="1463" t="s">
        <v>9189</v>
      </c>
      <c r="P5208" s="1463" t="s">
        <v>2432</v>
      </c>
    </row>
    <row r="5209">
      <c r="A5209" s="1464">
        <v>5596.0</v>
      </c>
      <c r="B5209" s="1463" t="s">
        <v>9972</v>
      </c>
      <c r="C5209" s="1463" t="s">
        <v>9973</v>
      </c>
      <c r="D5209" s="1469">
        <v>45714.0</v>
      </c>
      <c r="E5209" s="1470" t="s">
        <v>9974</v>
      </c>
      <c r="F5209" s="1471">
        <v>9.35099888E8</v>
      </c>
      <c r="G5209" s="1471">
        <v>9.35099888E8</v>
      </c>
      <c r="H5209" s="1472" t="b">
        <v>1</v>
      </c>
      <c r="I5209" s="1468" t="s">
        <v>76</v>
      </c>
      <c r="J5209" s="1472" t="b">
        <v>1</v>
      </c>
      <c r="K5209" s="1468" t="s">
        <v>1204</v>
      </c>
      <c r="L5209" s="1471">
        <v>6.6839565594E10</v>
      </c>
      <c r="M5209" s="1463" t="s">
        <v>2432</v>
      </c>
      <c r="N5209" s="1463" t="s">
        <v>8180</v>
      </c>
      <c r="O5209" s="1463" t="s">
        <v>6244</v>
      </c>
      <c r="P5209" s="1463" t="s">
        <v>2432</v>
      </c>
    </row>
    <row r="5210">
      <c r="A5210" s="1464">
        <v>5597.0</v>
      </c>
      <c r="B5210" s="1463" t="s">
        <v>237</v>
      </c>
      <c r="C5210" s="1463" t="s">
        <v>237</v>
      </c>
      <c r="D5210" s="1469">
        <v>45716.0</v>
      </c>
      <c r="E5210" s="1470" t="s">
        <v>9975</v>
      </c>
      <c r="F5210" s="1471">
        <v>9.0270641E7</v>
      </c>
      <c r="G5210" s="1471">
        <v>9.0270641E7</v>
      </c>
      <c r="H5210" s="1472" t="b">
        <v>1</v>
      </c>
      <c r="I5210" s="1468" t="s">
        <v>120</v>
      </c>
      <c r="J5210" s="1472" t="b">
        <v>1</v>
      </c>
      <c r="K5210" s="1468" t="s">
        <v>6480</v>
      </c>
      <c r="L5210" s="1471">
        <v>6.6647253923E10</v>
      </c>
      <c r="M5210" s="1463" t="s">
        <v>2432</v>
      </c>
      <c r="N5210" s="1463" t="s">
        <v>5428</v>
      </c>
      <c r="O5210" s="1463" t="s">
        <v>4990</v>
      </c>
      <c r="P5210" s="1463" t="s">
        <v>2432</v>
      </c>
    </row>
    <row r="5211">
      <c r="A5211" s="1464">
        <v>5598.0</v>
      </c>
      <c r="B5211" s="1463" t="s">
        <v>9976</v>
      </c>
      <c r="C5211" s="1463" t="s">
        <v>9977</v>
      </c>
      <c r="D5211" s="1469">
        <v>45714.0</v>
      </c>
      <c r="E5211" s="1470" t="s">
        <v>9978</v>
      </c>
      <c r="F5211" s="1471">
        <v>8.14444488E8</v>
      </c>
      <c r="G5211" s="1471">
        <v>8.14444488E8</v>
      </c>
      <c r="H5211" s="1472" t="b">
        <v>1</v>
      </c>
      <c r="I5211" s="1468" t="s">
        <v>76</v>
      </c>
      <c r="J5211" s="1472" t="b">
        <v>1</v>
      </c>
      <c r="K5211" s="1468" t="s">
        <v>4936</v>
      </c>
      <c r="L5211" s="1471">
        <v>6.6909921784E10</v>
      </c>
      <c r="M5211" s="1463" t="s">
        <v>2426</v>
      </c>
      <c r="N5211" s="1463" t="s">
        <v>5072</v>
      </c>
      <c r="O5211" s="1463" t="s">
        <v>6749</v>
      </c>
      <c r="P5211" s="1463" t="s">
        <v>2426</v>
      </c>
    </row>
    <row r="5212" hidden="1">
      <c r="A5212" s="1464">
        <v>5599.0</v>
      </c>
      <c r="B5212" s="1463" t="s">
        <v>21731</v>
      </c>
      <c r="C5212" s="1463" t="s">
        <v>21732</v>
      </c>
      <c r="D5212" s="1469">
        <v>45715.0</v>
      </c>
      <c r="E5212" s="1470" t="s">
        <v>21733</v>
      </c>
      <c r="F5212" s="1471">
        <v>9.56417924E8</v>
      </c>
      <c r="G5212" s="1471">
        <v>9.56417924E8</v>
      </c>
      <c r="H5212" s="1472" t="b">
        <v>0</v>
      </c>
      <c r="I5212" s="1468" t="s">
        <v>76</v>
      </c>
      <c r="J5212" s="1472" t="b">
        <v>0</v>
      </c>
      <c r="K5212" s="1468" t="s">
        <v>1077</v>
      </c>
      <c r="L5212" s="1471">
        <v>6.6618258585E10</v>
      </c>
      <c r="M5212" s="1463" t="s">
        <v>2715</v>
      </c>
      <c r="N5212" s="1463" t="s">
        <v>6466</v>
      </c>
      <c r="O5212" s="1463" t="s">
        <v>76</v>
      </c>
      <c r="P5212" s="1463" t="s">
        <v>7283</v>
      </c>
    </row>
    <row r="5213">
      <c r="A5213" s="1464">
        <v>5600.0</v>
      </c>
      <c r="B5213" s="1463" t="s">
        <v>9979</v>
      </c>
      <c r="C5213" s="1463" t="s">
        <v>9980</v>
      </c>
      <c r="D5213" s="1469">
        <v>45716.0</v>
      </c>
      <c r="E5213" s="1470" t="s">
        <v>9981</v>
      </c>
      <c r="F5213" s="1471">
        <v>8.38924624E8</v>
      </c>
      <c r="G5213" s="1471">
        <v>8.38924624E8</v>
      </c>
      <c r="H5213" s="1472" t="b">
        <v>1</v>
      </c>
      <c r="I5213" s="1468" t="s">
        <v>76</v>
      </c>
      <c r="J5213" s="1472" t="b">
        <v>1</v>
      </c>
      <c r="K5213" s="1468" t="s">
        <v>1077</v>
      </c>
      <c r="L5213" s="1471">
        <v>6.6618258585E10</v>
      </c>
      <c r="M5213" s="1463" t="s">
        <v>2937</v>
      </c>
      <c r="N5213" s="1463" t="s">
        <v>5267</v>
      </c>
      <c r="O5213" s="1463" t="s">
        <v>4960</v>
      </c>
      <c r="P5213" s="1463" t="s">
        <v>9207</v>
      </c>
    </row>
    <row r="5214">
      <c r="A5214" s="1464">
        <v>5601.0</v>
      </c>
      <c r="B5214" s="1463" t="s">
        <v>9982</v>
      </c>
      <c r="C5214" s="1463" t="s">
        <v>9982</v>
      </c>
      <c r="D5214" s="1469">
        <v>45715.0</v>
      </c>
      <c r="E5214" s="1470" t="s">
        <v>9983</v>
      </c>
      <c r="F5214" s="1471">
        <v>9.22737109E8</v>
      </c>
      <c r="G5214" s="1471">
        <v>9.22737109E8</v>
      </c>
      <c r="H5214" s="1472" t="b">
        <v>1</v>
      </c>
      <c r="I5214" s="1468" t="s">
        <v>76</v>
      </c>
      <c r="J5214" s="1472" t="b">
        <v>1</v>
      </c>
      <c r="K5214" s="1468" t="s">
        <v>4936</v>
      </c>
      <c r="L5214" s="1471">
        <v>6.6909921784E10</v>
      </c>
      <c r="M5214" s="1463" t="s">
        <v>2437</v>
      </c>
      <c r="N5214" s="1463" t="s">
        <v>6749</v>
      </c>
      <c r="O5214" s="1463" t="s">
        <v>6749</v>
      </c>
      <c r="P5214" s="1463" t="s">
        <v>7354</v>
      </c>
    </row>
    <row r="5215">
      <c r="A5215" s="1464">
        <v>5602.0</v>
      </c>
      <c r="B5215" s="1463" t="s">
        <v>3912</v>
      </c>
      <c r="C5215" s="1463" t="s">
        <v>3912</v>
      </c>
      <c r="D5215" s="1469">
        <v>45715.0</v>
      </c>
      <c r="E5215" s="1470" t="s">
        <v>9984</v>
      </c>
      <c r="F5215" s="1471">
        <v>9.8079967E7</v>
      </c>
      <c r="G5215" s="1471">
        <v>9.8079967E7</v>
      </c>
      <c r="H5215" s="1472" t="b">
        <v>1</v>
      </c>
      <c r="I5215" s="1468" t="s">
        <v>120</v>
      </c>
      <c r="J5215" s="1472" t="b">
        <v>1</v>
      </c>
      <c r="K5215" s="1468" t="s">
        <v>6480</v>
      </c>
      <c r="L5215" s="1471">
        <v>6.6647253923E10</v>
      </c>
      <c r="M5215" s="1463" t="s">
        <v>2659</v>
      </c>
      <c r="N5215" s="1474"/>
      <c r="O5215" s="1463" t="s">
        <v>6149</v>
      </c>
      <c r="P5215" s="1463" t="s">
        <v>2659</v>
      </c>
    </row>
    <row r="5216">
      <c r="A5216" s="1464">
        <v>5603.0</v>
      </c>
      <c r="B5216" s="1463" t="s">
        <v>9986</v>
      </c>
      <c r="C5216" s="1463" t="s">
        <v>9986</v>
      </c>
      <c r="D5216" s="1469">
        <v>45715.0</v>
      </c>
      <c r="E5216" s="1470" t="s">
        <v>9987</v>
      </c>
      <c r="F5216" s="1471">
        <v>8.6880848E7</v>
      </c>
      <c r="G5216" s="1471">
        <v>8.6880848E7</v>
      </c>
      <c r="H5216" s="1472" t="b">
        <v>1</v>
      </c>
      <c r="I5216" s="1468" t="s">
        <v>120</v>
      </c>
      <c r="J5216" s="1472" t="b">
        <v>1</v>
      </c>
      <c r="K5216" s="1468" t="s">
        <v>6480</v>
      </c>
      <c r="L5216" s="1471">
        <v>6.6647253923E10</v>
      </c>
      <c r="M5216" s="1463" t="s">
        <v>2659</v>
      </c>
      <c r="N5216" s="1474"/>
      <c r="O5216" s="1463" t="s">
        <v>9036</v>
      </c>
      <c r="P5216" s="1463" t="s">
        <v>2659</v>
      </c>
    </row>
    <row r="5217">
      <c r="A5217" s="1464">
        <v>5604.0</v>
      </c>
      <c r="B5217" s="1463" t="s">
        <v>9989</v>
      </c>
      <c r="C5217" s="1463" t="s">
        <v>9989</v>
      </c>
      <c r="D5217" s="1469">
        <v>45715.0</v>
      </c>
      <c r="E5217" s="1470" t="s">
        <v>9990</v>
      </c>
      <c r="F5217" s="1471">
        <v>8.831418E7</v>
      </c>
      <c r="G5217" s="1471">
        <v>8.831418E7</v>
      </c>
      <c r="H5217" s="1472" t="b">
        <v>1</v>
      </c>
      <c r="I5217" s="1468" t="s">
        <v>120</v>
      </c>
      <c r="J5217" s="1472" t="b">
        <v>1</v>
      </c>
      <c r="K5217" s="1468" t="s">
        <v>6480</v>
      </c>
      <c r="L5217" s="1471">
        <v>6.6647253923E10</v>
      </c>
      <c r="M5217" s="1463" t="s">
        <v>2432</v>
      </c>
      <c r="N5217" s="1463" t="s">
        <v>8152</v>
      </c>
      <c r="O5217" s="1463" t="s">
        <v>9221</v>
      </c>
      <c r="P5217" s="1463" t="s">
        <v>2432</v>
      </c>
    </row>
    <row r="5218">
      <c r="A5218" s="1464">
        <v>5605.0</v>
      </c>
      <c r="B5218" s="1463" t="s">
        <v>4237</v>
      </c>
      <c r="C5218" s="1463" t="s">
        <v>4237</v>
      </c>
      <c r="D5218" s="1469">
        <v>45715.0</v>
      </c>
      <c r="E5218" s="1470" t="s">
        <v>9991</v>
      </c>
      <c r="F5218" s="1471">
        <v>8.8780803E7</v>
      </c>
      <c r="G5218" s="1471">
        <v>8.8780803E7</v>
      </c>
      <c r="H5218" s="1472" t="b">
        <v>1</v>
      </c>
      <c r="I5218" s="1468" t="s">
        <v>120</v>
      </c>
      <c r="J5218" s="1472" t="b">
        <v>1</v>
      </c>
      <c r="K5218" s="1468" t="s">
        <v>6480</v>
      </c>
      <c r="L5218" s="1471">
        <v>6.6647253923E10</v>
      </c>
      <c r="M5218" s="1463" t="s">
        <v>2437</v>
      </c>
      <c r="N5218" s="1474"/>
      <c r="O5218" s="1463" t="s">
        <v>8592</v>
      </c>
      <c r="P5218" s="1463" t="s">
        <v>6490</v>
      </c>
    </row>
    <row r="5219">
      <c r="A5219" s="1464">
        <v>5606.0</v>
      </c>
      <c r="B5219" s="1463" t="s">
        <v>4234</v>
      </c>
      <c r="C5219" s="1463" t="s">
        <v>4234</v>
      </c>
      <c r="D5219" s="1469">
        <v>45742.0</v>
      </c>
      <c r="E5219" s="1470" t="s">
        <v>9993</v>
      </c>
      <c r="F5219" s="1471">
        <v>8.0760203E7</v>
      </c>
      <c r="G5219" s="1471">
        <v>8.0760203E7</v>
      </c>
      <c r="H5219" s="1472" t="b">
        <v>1</v>
      </c>
      <c r="I5219" s="1468" t="s">
        <v>120</v>
      </c>
      <c r="J5219" s="1472" t="b">
        <v>1</v>
      </c>
      <c r="K5219" s="1468" t="s">
        <v>6480</v>
      </c>
      <c r="L5219" s="1471">
        <v>6.6647253923E10</v>
      </c>
      <c r="M5219" s="1463" t="s">
        <v>2464</v>
      </c>
      <c r="N5219" s="1463" t="s">
        <v>5963</v>
      </c>
      <c r="O5219" s="1463" t="s">
        <v>3864</v>
      </c>
      <c r="P5219" s="1463" t="s">
        <v>2464</v>
      </c>
    </row>
    <row r="5220">
      <c r="A5220" s="1464">
        <v>5607.0</v>
      </c>
      <c r="B5220" s="1463" t="s">
        <v>9994</v>
      </c>
      <c r="C5220" s="1463" t="s">
        <v>9994</v>
      </c>
      <c r="D5220" s="1469">
        <v>45715.0</v>
      </c>
      <c r="E5220" s="1470" t="s">
        <v>9995</v>
      </c>
      <c r="F5220" s="1471">
        <v>8.8829011E7</v>
      </c>
      <c r="G5220" s="1471">
        <v>8.8829011E7</v>
      </c>
      <c r="H5220" s="1472" t="b">
        <v>1</v>
      </c>
      <c r="I5220" s="1468" t="s">
        <v>120</v>
      </c>
      <c r="J5220" s="1472" t="b">
        <v>1</v>
      </c>
      <c r="K5220" s="1468" t="s">
        <v>6480</v>
      </c>
      <c r="L5220" s="1471">
        <v>6.6647253923E10</v>
      </c>
      <c r="M5220" s="1463" t="s">
        <v>2426</v>
      </c>
      <c r="N5220" s="1463" t="s">
        <v>5002</v>
      </c>
      <c r="O5220" s="1463" t="s">
        <v>9231</v>
      </c>
      <c r="P5220" s="1463" t="s">
        <v>9232</v>
      </c>
    </row>
    <row r="5221">
      <c r="A5221" s="1464">
        <v>5608.0</v>
      </c>
      <c r="B5221" s="1463" t="s">
        <v>9997</v>
      </c>
      <c r="C5221" s="1463" t="s">
        <v>9997</v>
      </c>
      <c r="D5221" s="1469">
        <v>45715.0</v>
      </c>
      <c r="E5221" s="1470" t="s">
        <v>9998</v>
      </c>
      <c r="F5221" s="1471">
        <v>8.8757033E7</v>
      </c>
      <c r="G5221" s="1471">
        <v>8.8757033E7</v>
      </c>
      <c r="H5221" s="1472" t="b">
        <v>1</v>
      </c>
      <c r="I5221" s="1468" t="s">
        <v>120</v>
      </c>
      <c r="J5221" s="1472" t="b">
        <v>1</v>
      </c>
      <c r="K5221" s="1468" t="s">
        <v>6480</v>
      </c>
      <c r="L5221" s="1471">
        <v>6.6647253923E10</v>
      </c>
      <c r="M5221" s="1463" t="s">
        <v>2464</v>
      </c>
      <c r="N5221" s="1463" t="s">
        <v>5249</v>
      </c>
      <c r="O5221" s="1463" t="s">
        <v>4969</v>
      </c>
      <c r="P5221" s="1463" t="s">
        <v>9236</v>
      </c>
    </row>
    <row r="5222" hidden="1">
      <c r="A5222" s="1464">
        <v>5609.0</v>
      </c>
      <c r="B5222" s="1463" t="s">
        <v>21734</v>
      </c>
      <c r="C5222" s="1463" t="s">
        <v>21734</v>
      </c>
      <c r="D5222" s="1469">
        <v>45716.0</v>
      </c>
      <c r="E5222" s="1470" t="s">
        <v>21735</v>
      </c>
      <c r="F5222" s="1471">
        <v>8.04928924E8</v>
      </c>
      <c r="G5222" s="1471">
        <v>8.04928924E8</v>
      </c>
      <c r="H5222" s="1472" t="b">
        <v>0</v>
      </c>
      <c r="I5222" s="1468" t="s">
        <v>76</v>
      </c>
      <c r="J5222" s="1472" t="b">
        <v>0</v>
      </c>
      <c r="K5222" s="1468" t="s">
        <v>1204</v>
      </c>
      <c r="L5222" s="1471">
        <v>6.6839565594E10</v>
      </c>
      <c r="M5222" s="1463" t="s">
        <v>2432</v>
      </c>
      <c r="N5222" s="1463" t="s">
        <v>5213</v>
      </c>
      <c r="O5222" s="1463" t="s">
        <v>5213</v>
      </c>
      <c r="P5222" s="1463" t="s">
        <v>2432</v>
      </c>
    </row>
    <row r="5223">
      <c r="A5223" s="1464">
        <v>5610.0</v>
      </c>
      <c r="B5223" s="1463" t="s">
        <v>9999</v>
      </c>
      <c r="C5223" s="1463" t="s">
        <v>9999</v>
      </c>
      <c r="D5223" s="1469">
        <v>45735.0</v>
      </c>
      <c r="E5223" s="1470" t="s">
        <v>10000</v>
      </c>
      <c r="F5223" s="1471">
        <v>6.2213678E7</v>
      </c>
      <c r="G5223" s="1471">
        <v>6.2213678E7</v>
      </c>
      <c r="H5223" s="1472" t="b">
        <v>1</v>
      </c>
      <c r="I5223" s="1468" t="s">
        <v>120</v>
      </c>
      <c r="J5223" s="1472" t="b">
        <v>1</v>
      </c>
      <c r="K5223" s="1468" t="s">
        <v>6480</v>
      </c>
      <c r="L5223" s="1471">
        <v>6.6647253923E10</v>
      </c>
      <c r="M5223" s="1463" t="s">
        <v>2440</v>
      </c>
      <c r="N5223" s="1463" t="s">
        <v>3864</v>
      </c>
      <c r="O5223" s="1463" t="s">
        <v>3864</v>
      </c>
      <c r="P5223" s="1463" t="s">
        <v>5639</v>
      </c>
    </row>
    <row r="5224">
      <c r="A5224" s="1464">
        <v>5611.0</v>
      </c>
      <c r="B5224" s="1463" t="s">
        <v>21736</v>
      </c>
      <c r="C5224" s="1463" t="s">
        <v>10003</v>
      </c>
      <c r="D5224" s="1469">
        <v>45715.0</v>
      </c>
      <c r="E5224" s="1470" t="s">
        <v>10004</v>
      </c>
      <c r="F5224" s="1471">
        <v>8.27898929E8</v>
      </c>
      <c r="G5224" s="1471">
        <v>8.27898929E8</v>
      </c>
      <c r="H5224" s="1472" t="b">
        <v>1</v>
      </c>
      <c r="I5224" s="1468" t="s">
        <v>76</v>
      </c>
      <c r="J5224" s="1472" t="b">
        <v>1</v>
      </c>
      <c r="K5224" s="1468" t="s">
        <v>1204</v>
      </c>
      <c r="L5224" s="1471">
        <v>6.6839565594E10</v>
      </c>
      <c r="M5224" s="1463" t="s">
        <v>2426</v>
      </c>
      <c r="N5224" s="1463" t="s">
        <v>9243</v>
      </c>
      <c r="O5224" s="1463" t="s">
        <v>76</v>
      </c>
      <c r="P5224" s="1463" t="s">
        <v>5402</v>
      </c>
    </row>
    <row r="5225">
      <c r="A5225" s="1464">
        <v>5612.0</v>
      </c>
      <c r="B5225" s="1463" t="s">
        <v>10005</v>
      </c>
      <c r="C5225" s="1463" t="s">
        <v>10006</v>
      </c>
      <c r="D5225" s="1469">
        <v>45715.0</v>
      </c>
      <c r="E5225" s="1470" t="s">
        <v>10007</v>
      </c>
      <c r="F5225" s="1471">
        <v>8.47042288E8</v>
      </c>
      <c r="G5225" s="1471">
        <v>8.47042288E8</v>
      </c>
      <c r="H5225" s="1472" t="b">
        <v>1</v>
      </c>
      <c r="I5225" s="1468" t="s">
        <v>76</v>
      </c>
      <c r="J5225" s="1472" t="b">
        <v>1</v>
      </c>
      <c r="K5225" s="1468" t="s">
        <v>1204</v>
      </c>
      <c r="L5225" s="1471">
        <v>6.6839565594E10</v>
      </c>
      <c r="M5225" s="1463" t="s">
        <v>3363</v>
      </c>
      <c r="N5225" s="1474"/>
      <c r="O5225" s="1463" t="s">
        <v>5192</v>
      </c>
      <c r="P5225" s="1463" t="s">
        <v>3363</v>
      </c>
    </row>
    <row r="5226">
      <c r="A5226" s="1464">
        <v>5613.0</v>
      </c>
      <c r="B5226" s="1463" t="s">
        <v>10008</v>
      </c>
      <c r="C5226" s="1463" t="s">
        <v>10008</v>
      </c>
      <c r="D5226" s="1469">
        <v>45715.0</v>
      </c>
      <c r="E5226" s="1470" t="s">
        <v>10009</v>
      </c>
      <c r="F5226" s="1471">
        <v>6.9707168E7</v>
      </c>
      <c r="G5226" s="1471">
        <v>6.9707168E7</v>
      </c>
      <c r="H5226" s="1472" t="b">
        <v>1</v>
      </c>
      <c r="I5226" s="1468" t="s">
        <v>120</v>
      </c>
      <c r="J5226" s="1472" t="b">
        <v>1</v>
      </c>
      <c r="K5226" s="1468" t="s">
        <v>6480</v>
      </c>
      <c r="L5226" s="1471">
        <v>6.6647253923E10</v>
      </c>
      <c r="M5226" s="1463" t="s">
        <v>4317</v>
      </c>
      <c r="N5226" s="1463" t="s">
        <v>9250</v>
      </c>
      <c r="O5226" s="1463" t="s">
        <v>5037</v>
      </c>
      <c r="P5226" s="1463" t="s">
        <v>6387</v>
      </c>
    </row>
    <row r="5227">
      <c r="A5227" s="1464">
        <v>5621.0</v>
      </c>
      <c r="B5227" s="1463" t="s">
        <v>10010</v>
      </c>
      <c r="C5227" s="1463" t="s">
        <v>10011</v>
      </c>
      <c r="D5227" s="1469">
        <v>45715.0</v>
      </c>
      <c r="E5227" s="1470" t="s">
        <v>10012</v>
      </c>
      <c r="F5227" s="1471">
        <v>9.84297935E8</v>
      </c>
      <c r="G5227" s="1471">
        <v>9.84297935E8</v>
      </c>
      <c r="H5227" s="1472" t="b">
        <v>1</v>
      </c>
      <c r="I5227" s="1468" t="s">
        <v>6404</v>
      </c>
      <c r="J5227" s="1472" t="b">
        <v>1</v>
      </c>
      <c r="K5227" s="1468" t="s">
        <v>1077</v>
      </c>
      <c r="L5227" s="1471">
        <v>6.6618258585E10</v>
      </c>
      <c r="M5227" s="1463" t="s">
        <v>4048</v>
      </c>
      <c r="N5227" s="1463" t="s">
        <v>5113</v>
      </c>
      <c r="O5227" s="1463" t="s">
        <v>9258</v>
      </c>
      <c r="P5227" s="1463" t="s">
        <v>9254</v>
      </c>
    </row>
    <row r="5228">
      <c r="A5228" s="1464">
        <v>5622.0</v>
      </c>
      <c r="B5228" s="1463" t="s">
        <v>10013</v>
      </c>
      <c r="C5228" s="1463" t="s">
        <v>10014</v>
      </c>
      <c r="D5228" s="1469">
        <v>45715.0</v>
      </c>
      <c r="E5228" s="1470" t="s">
        <v>10015</v>
      </c>
      <c r="F5228" s="1471">
        <v>8.08999656E8</v>
      </c>
      <c r="G5228" s="1471">
        <v>8.08999656E8</v>
      </c>
      <c r="H5228" s="1472" t="b">
        <v>1</v>
      </c>
      <c r="I5228" s="1468" t="s">
        <v>76</v>
      </c>
      <c r="J5228" s="1472" t="b">
        <v>1</v>
      </c>
      <c r="K5228" s="1468" t="s">
        <v>1204</v>
      </c>
      <c r="L5228" s="1471">
        <v>6.6839565594E10</v>
      </c>
      <c r="M5228" s="1463" t="s">
        <v>2464</v>
      </c>
      <c r="N5228" s="1474"/>
      <c r="O5228" s="1463" t="s">
        <v>8656</v>
      </c>
      <c r="P5228" s="1463" t="s">
        <v>2464</v>
      </c>
    </row>
    <row r="5229">
      <c r="A5229" s="1464">
        <v>5623.0</v>
      </c>
      <c r="B5229" s="1463" t="s">
        <v>10016</v>
      </c>
      <c r="C5229" s="1463" t="s">
        <v>10016</v>
      </c>
      <c r="D5229" s="1469">
        <v>45716.0</v>
      </c>
      <c r="E5229" s="1470" t="s">
        <v>10017</v>
      </c>
      <c r="F5229" s="1471">
        <v>8.09359585E8</v>
      </c>
      <c r="G5229" s="1471">
        <v>8.34639517E8</v>
      </c>
      <c r="H5229" s="1472" t="b">
        <v>1</v>
      </c>
      <c r="I5229" s="1468" t="s">
        <v>76</v>
      </c>
      <c r="J5229" s="1472" t="b">
        <v>1</v>
      </c>
      <c r="K5229" s="1468" t="s">
        <v>4936</v>
      </c>
      <c r="L5229" s="1471">
        <v>6.6909921784E10</v>
      </c>
      <c r="M5229" s="1463" t="s">
        <v>2476</v>
      </c>
      <c r="N5229" s="1474"/>
      <c r="O5229" s="1474"/>
      <c r="P5229" s="1463" t="s">
        <v>9263</v>
      </c>
    </row>
    <row r="5230">
      <c r="A5230" s="1464">
        <v>5624.0</v>
      </c>
      <c r="B5230" s="1463" t="s">
        <v>10018</v>
      </c>
      <c r="C5230" s="1463" t="s">
        <v>10019</v>
      </c>
      <c r="D5230" s="1469">
        <v>45715.0</v>
      </c>
      <c r="E5230" s="1470" t="s">
        <v>10020</v>
      </c>
      <c r="F5230" s="1471">
        <v>9.79995178E8</v>
      </c>
      <c r="G5230" s="1471">
        <v>9.79995178E8</v>
      </c>
      <c r="H5230" s="1472" t="b">
        <v>1</v>
      </c>
      <c r="I5230" s="1468" t="s">
        <v>76</v>
      </c>
      <c r="J5230" s="1472" t="b">
        <v>1</v>
      </c>
      <c r="K5230" s="1468" t="s">
        <v>4936</v>
      </c>
      <c r="L5230" s="1471">
        <v>6.6909921784E10</v>
      </c>
      <c r="M5230" s="1463" t="s">
        <v>4317</v>
      </c>
      <c r="N5230" s="1463" t="s">
        <v>9167</v>
      </c>
      <c r="O5230" s="1463" t="s">
        <v>8522</v>
      </c>
      <c r="P5230" s="1463" t="s">
        <v>6387</v>
      </c>
    </row>
    <row r="5231">
      <c r="A5231" s="1464">
        <v>5625.0</v>
      </c>
      <c r="B5231" s="1463" t="s">
        <v>10021</v>
      </c>
      <c r="C5231" s="1463" t="s">
        <v>10021</v>
      </c>
      <c r="D5231" s="1469">
        <v>45716.0</v>
      </c>
      <c r="E5231" s="1470" t="s">
        <v>10022</v>
      </c>
      <c r="F5231" s="1471">
        <v>9.33988229E8</v>
      </c>
      <c r="G5231" s="1471">
        <v>9.33988229E8</v>
      </c>
      <c r="H5231" s="1472" t="b">
        <v>1</v>
      </c>
      <c r="I5231" s="1468" t="s">
        <v>76</v>
      </c>
      <c r="J5231" s="1472" t="b">
        <v>1</v>
      </c>
      <c r="K5231" s="1468" t="s">
        <v>1204</v>
      </c>
      <c r="L5231" s="1471">
        <v>6.6839565594E10</v>
      </c>
      <c r="M5231" s="1463" t="s">
        <v>4317</v>
      </c>
      <c r="N5231" s="1463" t="s">
        <v>7507</v>
      </c>
      <c r="O5231" s="1463" t="s">
        <v>8522</v>
      </c>
      <c r="P5231" s="1463" t="s">
        <v>6387</v>
      </c>
    </row>
    <row r="5232">
      <c r="A5232" s="1464">
        <v>5626.0</v>
      </c>
      <c r="B5232" s="1463" t="s">
        <v>10023</v>
      </c>
      <c r="C5232" s="1463" t="s">
        <v>10023</v>
      </c>
      <c r="D5232" s="1469">
        <v>45716.0</v>
      </c>
      <c r="E5232" s="1470" t="s">
        <v>10024</v>
      </c>
      <c r="F5232" s="1471">
        <v>9.81709797E8</v>
      </c>
      <c r="G5232" s="1471">
        <v>9.81709797E8</v>
      </c>
      <c r="H5232" s="1472" t="b">
        <v>1</v>
      </c>
      <c r="I5232" s="1468" t="s">
        <v>76</v>
      </c>
      <c r="J5232" s="1472" t="b">
        <v>1</v>
      </c>
      <c r="K5232" s="1468" t="s">
        <v>4929</v>
      </c>
      <c r="L5232" s="1475">
        <v>6.69232E15</v>
      </c>
      <c r="M5232" s="1463" t="s">
        <v>4317</v>
      </c>
      <c r="N5232" s="1463" t="s">
        <v>4994</v>
      </c>
      <c r="O5232" s="1463" t="s">
        <v>9273</v>
      </c>
      <c r="P5232" s="1463" t="s">
        <v>6387</v>
      </c>
    </row>
    <row r="5233">
      <c r="A5233" s="1464">
        <v>5627.0</v>
      </c>
      <c r="B5233" s="1463" t="s">
        <v>10025</v>
      </c>
      <c r="C5233" s="1463" t="s">
        <v>10025</v>
      </c>
      <c r="D5233" s="1469">
        <v>45716.0</v>
      </c>
      <c r="E5233" s="1470" t="s">
        <v>10026</v>
      </c>
      <c r="F5233" s="1471">
        <v>9.07779927E8</v>
      </c>
      <c r="G5233" s="1471">
        <v>9.07779927E8</v>
      </c>
      <c r="H5233" s="1472" t="b">
        <v>1</v>
      </c>
      <c r="I5233" s="1468" t="s">
        <v>76</v>
      </c>
      <c r="J5233" s="1472" t="b">
        <v>1</v>
      </c>
      <c r="K5233" s="1468" t="s">
        <v>4929</v>
      </c>
      <c r="L5233" s="1475">
        <v>6.69232E15</v>
      </c>
      <c r="M5233" s="1463" t="s">
        <v>2432</v>
      </c>
      <c r="N5233" s="1474"/>
      <c r="O5233" s="1463" t="s">
        <v>4945</v>
      </c>
      <c r="P5233" s="1463" t="s">
        <v>2432</v>
      </c>
    </row>
    <row r="5234">
      <c r="A5234" s="1464">
        <v>5628.0</v>
      </c>
      <c r="B5234" s="1463" t="s">
        <v>10027</v>
      </c>
      <c r="C5234" s="1463" t="s">
        <v>10028</v>
      </c>
      <c r="D5234" s="1469">
        <v>45716.0</v>
      </c>
      <c r="E5234" s="1470" t="s">
        <v>10029</v>
      </c>
      <c r="F5234" s="1471">
        <v>2.6561133E7</v>
      </c>
      <c r="G5234" s="1471">
        <v>2.6561133E7</v>
      </c>
      <c r="H5234" s="1472" t="b">
        <v>1</v>
      </c>
      <c r="I5234" s="1468" t="s">
        <v>76</v>
      </c>
      <c r="J5234" s="1472" t="b">
        <v>1</v>
      </c>
      <c r="K5234" s="1468" t="s">
        <v>4936</v>
      </c>
      <c r="L5234" s="1471">
        <v>6.6909921784E10</v>
      </c>
      <c r="M5234" s="1463" t="s">
        <v>4048</v>
      </c>
      <c r="N5234" s="1463" t="s">
        <v>5422</v>
      </c>
      <c r="O5234" s="1463" t="s">
        <v>6149</v>
      </c>
      <c r="P5234" s="1463" t="s">
        <v>8111</v>
      </c>
    </row>
    <row r="5235">
      <c r="A5235" s="1464">
        <v>5629.0</v>
      </c>
      <c r="B5235" s="1463" t="s">
        <v>3556</v>
      </c>
      <c r="C5235" s="1463" t="s">
        <v>10031</v>
      </c>
      <c r="D5235" s="1469">
        <v>45770.0</v>
      </c>
      <c r="E5235" s="1470" t="s">
        <v>10032</v>
      </c>
      <c r="F5235" s="1471">
        <v>2.0008223E7</v>
      </c>
      <c r="G5235" s="1471">
        <v>2.0008223E7</v>
      </c>
      <c r="H5235" s="1472" t="b">
        <v>1</v>
      </c>
      <c r="I5235" s="1468" t="s">
        <v>76</v>
      </c>
      <c r="J5235" s="1472" t="b">
        <v>1</v>
      </c>
      <c r="K5235" s="1468" t="s">
        <v>4929</v>
      </c>
      <c r="L5235" s="1475">
        <v>6.69232E15</v>
      </c>
      <c r="M5235" s="1463" t="s">
        <v>2464</v>
      </c>
      <c r="N5235" s="1463" t="s">
        <v>5422</v>
      </c>
      <c r="O5235" s="1463" t="s">
        <v>6149</v>
      </c>
      <c r="P5235" s="1463" t="s">
        <v>2464</v>
      </c>
    </row>
    <row r="5236">
      <c r="A5236" s="1464">
        <v>5630.0</v>
      </c>
      <c r="B5236" s="1463" t="s">
        <v>10033</v>
      </c>
      <c r="C5236" s="1463" t="s">
        <v>10034</v>
      </c>
      <c r="D5236" s="1469">
        <v>45770.0</v>
      </c>
      <c r="E5236" s="1470" t="s">
        <v>10035</v>
      </c>
      <c r="F5236" s="1471">
        <v>2.5801664E7</v>
      </c>
      <c r="G5236" s="1471">
        <v>2.5801664E7</v>
      </c>
      <c r="H5236" s="1472" t="b">
        <v>1</v>
      </c>
      <c r="I5236" s="1468" t="s">
        <v>76</v>
      </c>
      <c r="J5236" s="1472" t="b">
        <v>1</v>
      </c>
      <c r="K5236" s="1468" t="s">
        <v>4929</v>
      </c>
      <c r="L5236" s="1475">
        <v>6.69232E15</v>
      </c>
      <c r="M5236" s="1463" t="s">
        <v>2432</v>
      </c>
      <c r="N5236" s="1474"/>
      <c r="O5236" s="1463" t="s">
        <v>9258</v>
      </c>
      <c r="P5236" s="1463" t="s">
        <v>2432</v>
      </c>
    </row>
    <row r="5237">
      <c r="A5237" s="1464">
        <v>5631.0</v>
      </c>
      <c r="B5237" s="1463" t="s">
        <v>10036</v>
      </c>
      <c r="C5237" s="1463" t="s">
        <v>10037</v>
      </c>
      <c r="D5237" s="1469">
        <v>45770.0</v>
      </c>
      <c r="E5237" s="1470" t="s">
        <v>10038</v>
      </c>
      <c r="F5237" s="1471">
        <v>2.000218E7</v>
      </c>
      <c r="G5237" s="1471">
        <v>2.000218E7</v>
      </c>
      <c r="H5237" s="1472" t="b">
        <v>1</v>
      </c>
      <c r="I5237" s="1468" t="s">
        <v>76</v>
      </c>
      <c r="J5237" s="1472" t="b">
        <v>1</v>
      </c>
      <c r="K5237" s="1468" t="s">
        <v>4929</v>
      </c>
      <c r="L5237" s="1475">
        <v>6.69232E15</v>
      </c>
      <c r="M5237" s="1463" t="s">
        <v>2426</v>
      </c>
      <c r="N5237" s="1463" t="s">
        <v>4986</v>
      </c>
      <c r="O5237" s="1463" t="s">
        <v>8522</v>
      </c>
      <c r="P5237" s="1463" t="s">
        <v>8260</v>
      </c>
    </row>
    <row r="5238">
      <c r="A5238" s="1464">
        <v>5632.0</v>
      </c>
      <c r="B5238" s="1463" t="s">
        <v>10039</v>
      </c>
      <c r="C5238" s="1463" t="s">
        <v>10040</v>
      </c>
      <c r="D5238" s="1469">
        <v>45770.0</v>
      </c>
      <c r="E5238" s="1470" t="s">
        <v>10041</v>
      </c>
      <c r="F5238" s="1471">
        <v>2.9476265E7</v>
      </c>
      <c r="G5238" s="1471">
        <v>2.9476265E7</v>
      </c>
      <c r="H5238" s="1472" t="b">
        <v>1</v>
      </c>
      <c r="I5238" s="1468" t="s">
        <v>76</v>
      </c>
      <c r="J5238" s="1472" t="b">
        <v>1</v>
      </c>
      <c r="K5238" s="1468" t="s">
        <v>4929</v>
      </c>
      <c r="L5238" s="1475">
        <v>6.69232E15</v>
      </c>
      <c r="M5238" s="1463" t="s">
        <v>2464</v>
      </c>
      <c r="N5238" s="1463" t="s">
        <v>4986</v>
      </c>
      <c r="O5238" s="1463" t="s">
        <v>8776</v>
      </c>
      <c r="P5238" s="1463" t="s">
        <v>2464</v>
      </c>
    </row>
    <row r="5239">
      <c r="A5239" s="1464">
        <v>5633.0</v>
      </c>
      <c r="B5239" s="1463" t="s">
        <v>10042</v>
      </c>
      <c r="C5239" s="1463" t="s">
        <v>10043</v>
      </c>
      <c r="D5239" s="1469">
        <v>45770.0</v>
      </c>
      <c r="E5239" s="1470" t="s">
        <v>10044</v>
      </c>
      <c r="F5239" s="1471">
        <v>2.1509055E7</v>
      </c>
      <c r="G5239" s="1471">
        <v>2.1509055E7</v>
      </c>
      <c r="H5239" s="1472" t="b">
        <v>1</v>
      </c>
      <c r="I5239" s="1468" t="s">
        <v>76</v>
      </c>
      <c r="J5239" s="1472" t="b">
        <v>1</v>
      </c>
      <c r="K5239" s="1468" t="s">
        <v>4929</v>
      </c>
      <c r="L5239" s="1475">
        <v>6.69232E15</v>
      </c>
      <c r="M5239" s="1463" t="s">
        <v>2464</v>
      </c>
      <c r="N5239" s="1463" t="s">
        <v>7507</v>
      </c>
      <c r="O5239" s="1463" t="s">
        <v>5510</v>
      </c>
      <c r="P5239" s="1463" t="s">
        <v>5155</v>
      </c>
    </row>
    <row r="5240" hidden="1">
      <c r="A5240" s="1464">
        <v>5634.0</v>
      </c>
      <c r="B5240" s="1463" t="s">
        <v>21737</v>
      </c>
      <c r="C5240" s="1463" t="s">
        <v>21737</v>
      </c>
      <c r="D5240" s="1469">
        <v>45742.0</v>
      </c>
      <c r="E5240" s="1470" t="s">
        <v>21738</v>
      </c>
      <c r="F5240" s="1471">
        <v>6.3203637E7</v>
      </c>
      <c r="G5240" s="1471">
        <v>6.3203637E7</v>
      </c>
      <c r="H5240" s="1472" t="b">
        <v>0</v>
      </c>
      <c r="I5240" s="1468" t="s">
        <v>120</v>
      </c>
      <c r="J5240" s="1472" t="b">
        <v>0</v>
      </c>
      <c r="K5240" s="1468" t="s">
        <v>6480</v>
      </c>
      <c r="L5240" s="1471">
        <v>6.6647253923E10</v>
      </c>
      <c r="M5240" s="1463" t="s">
        <v>2432</v>
      </c>
      <c r="N5240" s="1474"/>
      <c r="O5240" s="1463" t="s">
        <v>9935</v>
      </c>
      <c r="P5240" s="1463" t="s">
        <v>2432</v>
      </c>
    </row>
    <row r="5241">
      <c r="A5241" s="1464">
        <v>5635.0</v>
      </c>
      <c r="B5241" s="1463" t="s">
        <v>10045</v>
      </c>
      <c r="C5241" s="1463" t="s">
        <v>10046</v>
      </c>
      <c r="D5241" s="1469">
        <v>45770.0</v>
      </c>
      <c r="E5241" s="1470" t="s">
        <v>10047</v>
      </c>
      <c r="F5241" s="1471">
        <v>2.2880098E7</v>
      </c>
      <c r="G5241" s="1471">
        <v>2.2880098E7</v>
      </c>
      <c r="H5241" s="1472" t="b">
        <v>1</v>
      </c>
      <c r="I5241" s="1468" t="s">
        <v>76</v>
      </c>
      <c r="J5241" s="1472" t="b">
        <v>1</v>
      </c>
      <c r="K5241" s="1468" t="s">
        <v>4929</v>
      </c>
      <c r="L5241" s="1475">
        <v>6.69232E15</v>
      </c>
      <c r="M5241" s="1463" t="s">
        <v>3238</v>
      </c>
      <c r="O5241" s="1463" t="s">
        <v>5235</v>
      </c>
      <c r="P5241" s="1463" t="s">
        <v>3238</v>
      </c>
    </row>
    <row r="5242">
      <c r="A5242" s="1464">
        <v>5636.0</v>
      </c>
      <c r="B5242" s="1463" t="s">
        <v>10048</v>
      </c>
      <c r="C5242" s="1463" t="s">
        <v>10049</v>
      </c>
      <c r="D5242" s="1469">
        <v>45770.0</v>
      </c>
      <c r="E5242" s="1470" t="s">
        <v>10050</v>
      </c>
      <c r="F5242" s="1471">
        <v>2.1260049E7</v>
      </c>
      <c r="G5242" s="1471">
        <v>2.1260049E7</v>
      </c>
      <c r="H5242" s="1472" t="b">
        <v>1</v>
      </c>
      <c r="I5242" s="1468" t="s">
        <v>76</v>
      </c>
      <c r="J5242" s="1472" t="b">
        <v>1</v>
      </c>
      <c r="K5242" s="1468" t="s">
        <v>4929</v>
      </c>
      <c r="L5242" s="1475">
        <v>6.69232E15</v>
      </c>
      <c r="M5242" s="1463" t="s">
        <v>3363</v>
      </c>
      <c r="N5242" s="1463" t="s">
        <v>5267</v>
      </c>
      <c r="O5242" s="1463" t="s">
        <v>76</v>
      </c>
      <c r="P5242" s="1463" t="s">
        <v>3363</v>
      </c>
    </row>
    <row r="5243" hidden="1">
      <c r="A5243" s="1464">
        <v>5637.0</v>
      </c>
      <c r="B5243" s="1463" t="s">
        <v>1506</v>
      </c>
      <c r="C5243" s="1463" t="s">
        <v>1506</v>
      </c>
      <c r="D5243" s="1469">
        <v>45716.0</v>
      </c>
      <c r="E5243" s="1470" t="s">
        <v>10051</v>
      </c>
      <c r="F5243" s="1471">
        <v>9.7274649E7</v>
      </c>
      <c r="G5243" s="1471">
        <v>9.7274649E7</v>
      </c>
      <c r="H5243" s="1472" t="b">
        <v>0</v>
      </c>
      <c r="I5243" s="1468" t="s">
        <v>120</v>
      </c>
      <c r="J5243" s="1472" t="b">
        <v>0</v>
      </c>
      <c r="K5243" s="1468" t="s">
        <v>6480</v>
      </c>
      <c r="L5243" s="1471">
        <v>6.6647253923E10</v>
      </c>
      <c r="M5243" s="1463" t="s">
        <v>2659</v>
      </c>
      <c r="N5243" s="1474"/>
      <c r="O5243" s="1463" t="s">
        <v>76</v>
      </c>
      <c r="P5243" s="1463" t="s">
        <v>6624</v>
      </c>
    </row>
    <row r="5244">
      <c r="A5244" s="1464">
        <v>5638.0</v>
      </c>
      <c r="B5244" s="1463" t="s">
        <v>10052</v>
      </c>
      <c r="C5244" s="1463" t="s">
        <v>10053</v>
      </c>
      <c r="D5244" s="1469">
        <v>45771.0</v>
      </c>
      <c r="E5244" s="1470" t="s">
        <v>10054</v>
      </c>
      <c r="F5244" s="1471">
        <v>2.8334284E7</v>
      </c>
      <c r="G5244" s="1471">
        <v>2.8334284E7</v>
      </c>
      <c r="H5244" s="1472" t="b">
        <v>1</v>
      </c>
      <c r="I5244" s="1468" t="s">
        <v>76</v>
      </c>
      <c r="J5244" s="1472" t="b">
        <v>1</v>
      </c>
      <c r="K5244" s="1468" t="s">
        <v>4929</v>
      </c>
      <c r="L5244" s="1475">
        <v>6.69232E15</v>
      </c>
      <c r="M5244" s="1463" t="s">
        <v>3363</v>
      </c>
      <c r="N5244" s="1463" t="s">
        <v>4998</v>
      </c>
      <c r="O5244" s="1463" t="s">
        <v>5192</v>
      </c>
      <c r="P5244" s="1463" t="s">
        <v>3363</v>
      </c>
    </row>
    <row r="5245">
      <c r="A5245" s="1464">
        <v>5639.0</v>
      </c>
      <c r="B5245" s="1463" t="s">
        <v>4339</v>
      </c>
      <c r="C5245" s="1463" t="s">
        <v>4339</v>
      </c>
      <c r="D5245" s="1469">
        <v>45716.0</v>
      </c>
      <c r="E5245" s="1470" t="s">
        <v>10055</v>
      </c>
      <c r="F5245" s="1471">
        <v>9.6732052E7</v>
      </c>
      <c r="G5245" s="1471">
        <v>9.6732052E7</v>
      </c>
      <c r="H5245" s="1472" t="b">
        <v>1</v>
      </c>
      <c r="I5245" s="1468" t="s">
        <v>120</v>
      </c>
      <c r="J5245" s="1472" t="b">
        <v>1</v>
      </c>
      <c r="K5245" s="1468" t="s">
        <v>6480</v>
      </c>
      <c r="L5245" s="1471">
        <v>6.6647253923E10</v>
      </c>
      <c r="M5245" s="1463" t="s">
        <v>2440</v>
      </c>
      <c r="N5245" s="1463" t="s">
        <v>6244</v>
      </c>
      <c r="O5245" s="1463" t="s">
        <v>6244</v>
      </c>
      <c r="P5245" s="1463" t="s">
        <v>8963</v>
      </c>
    </row>
    <row r="5246">
      <c r="A5246" s="1464">
        <v>5640.0</v>
      </c>
      <c r="B5246" s="1463" t="s">
        <v>354</v>
      </c>
      <c r="C5246" s="1463" t="s">
        <v>354</v>
      </c>
      <c r="D5246" s="1469">
        <v>45716.0</v>
      </c>
      <c r="E5246" s="1470" t="s">
        <v>10058</v>
      </c>
      <c r="F5246" s="1471">
        <v>8.4281083E7</v>
      </c>
      <c r="G5246" s="1471">
        <v>8.4281083E7</v>
      </c>
      <c r="H5246" s="1472" t="b">
        <v>1</v>
      </c>
      <c r="I5246" s="1468" t="s">
        <v>120</v>
      </c>
      <c r="J5246" s="1472" t="b">
        <v>1</v>
      </c>
      <c r="K5246" s="1468" t="s">
        <v>6480</v>
      </c>
      <c r="L5246" s="1471">
        <v>6.6647253923E10</v>
      </c>
      <c r="M5246" s="1463" t="s">
        <v>3363</v>
      </c>
      <c r="N5246" s="1463" t="s">
        <v>5182</v>
      </c>
      <c r="O5246" s="1463" t="s">
        <v>9322</v>
      </c>
      <c r="P5246" s="1463" t="s">
        <v>3363</v>
      </c>
    </row>
    <row r="5247">
      <c r="A5247" s="1464">
        <v>5641.0</v>
      </c>
      <c r="B5247" s="1463" t="s">
        <v>10060</v>
      </c>
      <c r="C5247" s="1463" t="s">
        <v>10060</v>
      </c>
      <c r="D5247" s="1469">
        <v>45716.0</v>
      </c>
      <c r="E5247" s="1470" t="s">
        <v>10061</v>
      </c>
      <c r="F5247" s="1471">
        <v>8.8608769E7</v>
      </c>
      <c r="G5247" s="1471">
        <v>8.8608769E7</v>
      </c>
      <c r="H5247" s="1472" t="b">
        <v>1</v>
      </c>
      <c r="I5247" s="1468" t="s">
        <v>120</v>
      </c>
      <c r="J5247" s="1472" t="b">
        <v>1</v>
      </c>
      <c r="K5247" s="1468" t="s">
        <v>6480</v>
      </c>
      <c r="L5247" s="1471">
        <v>6.6647253923E10</v>
      </c>
      <c r="M5247" s="1463" t="s">
        <v>2426</v>
      </c>
      <c r="N5247" s="1463" t="s">
        <v>5838</v>
      </c>
      <c r="O5247" s="1463" t="s">
        <v>8980</v>
      </c>
      <c r="P5247" s="1463" t="s">
        <v>2426</v>
      </c>
    </row>
    <row r="5248">
      <c r="A5248" s="1464">
        <v>5642.0</v>
      </c>
      <c r="B5248" s="1463" t="s">
        <v>4060</v>
      </c>
      <c r="C5248" s="1463" t="s">
        <v>4060</v>
      </c>
      <c r="D5248" s="1469">
        <v>45720.0</v>
      </c>
      <c r="E5248" s="1470" t="s">
        <v>10062</v>
      </c>
      <c r="F5248" s="1471">
        <v>9.1159932E7</v>
      </c>
      <c r="G5248" s="1471">
        <v>9.1159932E7</v>
      </c>
      <c r="H5248" s="1472" t="b">
        <v>1</v>
      </c>
      <c r="I5248" s="1468" t="s">
        <v>120</v>
      </c>
      <c r="J5248" s="1472" t="b">
        <v>1</v>
      </c>
      <c r="K5248" s="1468" t="s">
        <v>6480</v>
      </c>
      <c r="L5248" s="1471">
        <v>6.6647253923E10</v>
      </c>
      <c r="M5248" s="1463" t="s">
        <v>4317</v>
      </c>
      <c r="N5248" s="1463" t="s">
        <v>5101</v>
      </c>
      <c r="O5248" s="1463" t="s">
        <v>5773</v>
      </c>
      <c r="P5248" s="1463" t="s">
        <v>4317</v>
      </c>
    </row>
    <row r="5249">
      <c r="A5249" s="1464">
        <v>5643.0</v>
      </c>
      <c r="B5249" s="1463" t="s">
        <v>230</v>
      </c>
      <c r="C5249" s="1463" t="s">
        <v>230</v>
      </c>
      <c r="D5249" s="1469">
        <v>45720.0</v>
      </c>
      <c r="E5249" s="1470" t="s">
        <v>10065</v>
      </c>
      <c r="F5249" s="1471">
        <v>8.90826E7</v>
      </c>
      <c r="G5249" s="1471">
        <v>8.90826E7</v>
      </c>
      <c r="H5249" s="1472" t="b">
        <v>1</v>
      </c>
      <c r="I5249" s="1468" t="s">
        <v>120</v>
      </c>
      <c r="J5249" s="1472" t="b">
        <v>1</v>
      </c>
      <c r="K5249" s="1468" t="s">
        <v>6480</v>
      </c>
      <c r="L5249" s="1471">
        <v>6.6647253923E10</v>
      </c>
      <c r="M5249" s="1463" t="s">
        <v>5391</v>
      </c>
      <c r="N5249" s="1463" t="s">
        <v>4945</v>
      </c>
      <c r="O5249" s="1463" t="s">
        <v>6149</v>
      </c>
      <c r="P5249" s="1463" t="s">
        <v>5392</v>
      </c>
    </row>
    <row r="5250">
      <c r="A5250" s="1464">
        <v>5644.0</v>
      </c>
      <c r="B5250" s="1463" t="s">
        <v>1676</v>
      </c>
      <c r="C5250" s="1463" t="s">
        <v>1676</v>
      </c>
      <c r="D5250" s="1469">
        <v>45720.0</v>
      </c>
      <c r="E5250" s="1470" t="s">
        <v>10067</v>
      </c>
      <c r="F5250" s="1471">
        <v>9.1159932E7</v>
      </c>
      <c r="G5250" s="1471">
        <v>9.1159932E7</v>
      </c>
      <c r="H5250" s="1472" t="b">
        <v>1</v>
      </c>
      <c r="I5250" s="1468" t="s">
        <v>120</v>
      </c>
      <c r="J5250" s="1472" t="b">
        <v>1</v>
      </c>
      <c r="K5250" s="1468" t="s">
        <v>6480</v>
      </c>
      <c r="L5250" s="1471">
        <v>6.6647253923E10</v>
      </c>
      <c r="M5250" s="1463" t="s">
        <v>2464</v>
      </c>
      <c r="N5250" s="1463" t="s">
        <v>5101</v>
      </c>
      <c r="O5250" s="1463" t="s">
        <v>5773</v>
      </c>
      <c r="P5250" s="1463" t="s">
        <v>2464</v>
      </c>
    </row>
    <row r="5251">
      <c r="A5251" s="1464">
        <v>5645.0</v>
      </c>
      <c r="B5251" s="1463" t="s">
        <v>10068</v>
      </c>
      <c r="C5251" s="1463" t="s">
        <v>10068</v>
      </c>
      <c r="D5251" s="1469">
        <v>45763.0</v>
      </c>
      <c r="E5251" s="1470" t="s">
        <v>10069</v>
      </c>
      <c r="F5251" s="1471">
        <v>6.7237733E7</v>
      </c>
      <c r="G5251" s="1471">
        <v>6.7237733E7</v>
      </c>
      <c r="H5251" s="1472" t="b">
        <v>1</v>
      </c>
      <c r="I5251" s="1468" t="s">
        <v>120</v>
      </c>
      <c r="J5251" s="1472" t="b">
        <v>1</v>
      </c>
      <c r="K5251" s="1468" t="s">
        <v>6480</v>
      </c>
      <c r="L5251" s="1471">
        <v>6.6647253923E10</v>
      </c>
      <c r="M5251" s="1463" t="s">
        <v>2432</v>
      </c>
      <c r="N5251" s="1474"/>
      <c r="O5251" s="1463" t="s">
        <v>5196</v>
      </c>
      <c r="P5251" s="1463" t="s">
        <v>5526</v>
      </c>
    </row>
    <row r="5252" hidden="1">
      <c r="A5252" s="1464">
        <v>5646.0</v>
      </c>
      <c r="B5252" s="1463" t="s">
        <v>21739</v>
      </c>
      <c r="C5252" s="1463" t="s">
        <v>21739</v>
      </c>
      <c r="D5252" s="1469">
        <v>45716.0</v>
      </c>
      <c r="E5252" s="1470" t="s">
        <v>21740</v>
      </c>
      <c r="F5252" s="1471">
        <v>8.8640117E7</v>
      </c>
      <c r="G5252" s="1471">
        <v>8.8640117E7</v>
      </c>
      <c r="H5252" s="1472" t="b">
        <v>0</v>
      </c>
      <c r="I5252" s="1468" t="s">
        <v>120</v>
      </c>
      <c r="J5252" s="1472" t="b">
        <v>1</v>
      </c>
      <c r="K5252" s="1468" t="s">
        <v>6480</v>
      </c>
      <c r="L5252" s="1471">
        <v>6.6647253923E10</v>
      </c>
      <c r="M5252" s="1463" t="s">
        <v>2437</v>
      </c>
      <c r="N5252" s="1463" t="s">
        <v>9996</v>
      </c>
      <c r="O5252" s="1463" t="s">
        <v>9996</v>
      </c>
      <c r="P5252" s="1463" t="s">
        <v>8693</v>
      </c>
    </row>
    <row r="5253">
      <c r="A5253" s="1464">
        <v>5647.0</v>
      </c>
      <c r="B5253" s="1463" t="s">
        <v>1536</v>
      </c>
      <c r="C5253" s="1463" t="s">
        <v>1536</v>
      </c>
      <c r="D5253" s="1469">
        <v>45763.0</v>
      </c>
      <c r="E5253" s="1470" t="s">
        <v>10070</v>
      </c>
      <c r="F5253" s="1471">
        <v>9.1738182E7</v>
      </c>
      <c r="G5253" s="1471">
        <v>9.1738182E7</v>
      </c>
      <c r="H5253" s="1472" t="b">
        <v>1</v>
      </c>
      <c r="I5253" s="1468" t="s">
        <v>120</v>
      </c>
      <c r="J5253" s="1472" t="b">
        <v>1</v>
      </c>
      <c r="K5253" s="1468" t="s">
        <v>6480</v>
      </c>
      <c r="L5253" s="1471">
        <v>6.6647253923E10</v>
      </c>
      <c r="M5253" s="1463" t="s">
        <v>2937</v>
      </c>
      <c r="N5253" s="1463" t="s">
        <v>5415</v>
      </c>
      <c r="O5253" s="1463" t="s">
        <v>3864</v>
      </c>
      <c r="P5253" s="1463" t="s">
        <v>2937</v>
      </c>
    </row>
    <row r="5254">
      <c r="A5254" s="1464">
        <v>5648.0</v>
      </c>
      <c r="B5254" s="1463" t="s">
        <v>216</v>
      </c>
      <c r="C5254" s="1463" t="s">
        <v>216</v>
      </c>
      <c r="D5254" s="1469">
        <v>45742.0</v>
      </c>
      <c r="E5254" s="1470" t="s">
        <v>10072</v>
      </c>
      <c r="F5254" s="1471">
        <v>8.0760203E7</v>
      </c>
      <c r="G5254" s="1471">
        <v>8.0760203E7</v>
      </c>
      <c r="H5254" s="1472" t="b">
        <v>1</v>
      </c>
      <c r="I5254" s="1468" t="s">
        <v>120</v>
      </c>
      <c r="J5254" s="1472" t="b">
        <v>1</v>
      </c>
      <c r="K5254" s="1468" t="s">
        <v>6480</v>
      </c>
      <c r="L5254" s="1471">
        <v>6.6647253923E10</v>
      </c>
      <c r="M5254" s="1463" t="s">
        <v>2659</v>
      </c>
      <c r="N5254" s="1463" t="s">
        <v>6164</v>
      </c>
      <c r="O5254" s="1463" t="s">
        <v>4998</v>
      </c>
      <c r="P5254" s="1463" t="s">
        <v>2659</v>
      </c>
    </row>
    <row r="5255">
      <c r="A5255" s="1464">
        <v>5649.0</v>
      </c>
      <c r="B5255" s="1463" t="s">
        <v>10074</v>
      </c>
      <c r="C5255" s="1463" t="s">
        <v>10074</v>
      </c>
      <c r="D5255" s="1469">
        <v>45747.0</v>
      </c>
      <c r="E5255" s="1470" t="s">
        <v>10075</v>
      </c>
      <c r="F5255" s="1471">
        <v>8.8020101E7</v>
      </c>
      <c r="G5255" s="1471">
        <v>8.8020101E7</v>
      </c>
      <c r="H5255" s="1472" t="b">
        <v>1</v>
      </c>
      <c r="I5255" s="1468" t="s">
        <v>120</v>
      </c>
      <c r="J5255" s="1472" t="b">
        <v>1</v>
      </c>
      <c r="K5255" s="1468" t="s">
        <v>6480</v>
      </c>
      <c r="L5255" s="1471">
        <v>6.6647253923E10</v>
      </c>
      <c r="M5255" s="1463" t="s">
        <v>2464</v>
      </c>
      <c r="N5255" s="1474"/>
      <c r="O5255" s="1463" t="s">
        <v>8626</v>
      </c>
      <c r="P5255" s="1463" t="s">
        <v>5144</v>
      </c>
    </row>
    <row r="5256">
      <c r="A5256" s="1464">
        <v>5650.0</v>
      </c>
      <c r="B5256" s="1463" t="s">
        <v>1619</v>
      </c>
      <c r="C5256" s="1463" t="s">
        <v>1619</v>
      </c>
      <c r="D5256" s="1469">
        <v>45716.0</v>
      </c>
      <c r="E5256" s="1470" t="s">
        <v>10076</v>
      </c>
      <c r="F5256" s="1471">
        <v>9.7867396E7</v>
      </c>
      <c r="G5256" s="1471">
        <v>9.7867396E7</v>
      </c>
      <c r="H5256" s="1472" t="b">
        <v>1</v>
      </c>
      <c r="I5256" s="1468" t="s">
        <v>120</v>
      </c>
      <c r="J5256" s="1472" t="b">
        <v>1</v>
      </c>
      <c r="K5256" s="1468" t="s">
        <v>6480</v>
      </c>
      <c r="L5256" s="1471">
        <v>6.6647253923E10</v>
      </c>
      <c r="M5256" s="1463" t="s">
        <v>2426</v>
      </c>
      <c r="N5256" s="1463" t="s">
        <v>5148</v>
      </c>
      <c r="O5256" s="1463" t="s">
        <v>5061</v>
      </c>
      <c r="P5256" s="1463" t="s">
        <v>2426</v>
      </c>
    </row>
    <row r="5257" hidden="1">
      <c r="A5257" s="1464">
        <v>5651.0</v>
      </c>
      <c r="B5257" s="1463" t="s">
        <v>21741</v>
      </c>
      <c r="C5257" s="1463" t="s">
        <v>21741</v>
      </c>
      <c r="D5257" s="1469">
        <v>45716.0</v>
      </c>
      <c r="E5257" s="1470" t="s">
        <v>21742</v>
      </c>
      <c r="F5257" s="1471">
        <v>6.569707168E9</v>
      </c>
      <c r="G5257" s="1471">
        <v>6.569707168E9</v>
      </c>
      <c r="H5257" s="1472" t="b">
        <v>0</v>
      </c>
      <c r="I5257" s="1468" t="s">
        <v>120</v>
      </c>
      <c r="J5257" s="1472" t="b">
        <v>1</v>
      </c>
      <c r="K5257" s="1468" t="s">
        <v>6480</v>
      </c>
      <c r="L5257" s="1471">
        <v>6.6647253923E10</v>
      </c>
      <c r="M5257" s="1463" t="s">
        <v>2432</v>
      </c>
      <c r="N5257" s="1474"/>
      <c r="O5257" s="1474"/>
      <c r="P5257" s="1463" t="s">
        <v>2432</v>
      </c>
    </row>
    <row r="5258">
      <c r="A5258" s="1464">
        <v>5652.0</v>
      </c>
      <c r="B5258" s="1463" t="s">
        <v>21743</v>
      </c>
      <c r="C5258" s="1463" t="s">
        <v>21743</v>
      </c>
      <c r="D5258" s="1469">
        <v>45720.0</v>
      </c>
      <c r="E5258" s="1470" t="s">
        <v>21744</v>
      </c>
      <c r="F5258" s="1471">
        <v>8.83549489E8</v>
      </c>
      <c r="G5258" s="1471">
        <v>8.83549489E8</v>
      </c>
      <c r="H5258" s="1472" t="b">
        <v>1</v>
      </c>
      <c r="I5258" s="1468" t="s">
        <v>76</v>
      </c>
      <c r="J5258" s="1472" t="b">
        <v>1</v>
      </c>
      <c r="K5258" s="1468" t="s">
        <v>5142</v>
      </c>
      <c r="L5258" s="1471">
        <v>6.620964333E9</v>
      </c>
      <c r="M5258" s="1463" t="s">
        <v>21745</v>
      </c>
      <c r="N5258" s="1463" t="s">
        <v>21746</v>
      </c>
      <c r="O5258" s="1463" t="s">
        <v>21746</v>
      </c>
      <c r="P5258" s="1463" t="s">
        <v>21747</v>
      </c>
    </row>
    <row r="5259">
      <c r="A5259" s="1464">
        <v>5653.0</v>
      </c>
      <c r="B5259" s="1463" t="s">
        <v>10077</v>
      </c>
      <c r="C5259" s="1463" t="s">
        <v>10078</v>
      </c>
      <c r="D5259" s="1469">
        <v>45719.0</v>
      </c>
      <c r="E5259" s="1470" t="s">
        <v>10079</v>
      </c>
      <c r="F5259" s="1471">
        <v>8.29191591E8</v>
      </c>
      <c r="G5259" s="1471">
        <v>8.29191591E8</v>
      </c>
      <c r="H5259" s="1472" t="b">
        <v>1</v>
      </c>
      <c r="I5259" s="1468" t="s">
        <v>76</v>
      </c>
      <c r="J5259" s="1472" t="b">
        <v>1</v>
      </c>
      <c r="K5259" s="1468" t="s">
        <v>1204</v>
      </c>
      <c r="L5259" s="1471">
        <v>6.6839565594E10</v>
      </c>
      <c r="M5259" s="1463" t="s">
        <v>4317</v>
      </c>
      <c r="N5259" s="1463" t="s">
        <v>5196</v>
      </c>
      <c r="O5259" s="1463" t="s">
        <v>5196</v>
      </c>
      <c r="P5259" s="1463" t="s">
        <v>6387</v>
      </c>
    </row>
    <row r="5260">
      <c r="A5260" s="1464">
        <v>5654.0</v>
      </c>
      <c r="B5260" s="1463" t="s">
        <v>10080</v>
      </c>
      <c r="C5260" s="1463" t="s">
        <v>10081</v>
      </c>
      <c r="D5260" s="1469">
        <v>45719.0</v>
      </c>
      <c r="E5260" s="1470" t="s">
        <v>10082</v>
      </c>
      <c r="F5260" s="1471">
        <v>9.34456569E8</v>
      </c>
      <c r="G5260" s="1471">
        <v>9.34456569E8</v>
      </c>
      <c r="H5260" s="1472" t="b">
        <v>1</v>
      </c>
      <c r="I5260" s="1468" t="s">
        <v>76</v>
      </c>
      <c r="J5260" s="1472" t="b">
        <v>1</v>
      </c>
      <c r="K5260" s="1468" t="s">
        <v>1077</v>
      </c>
      <c r="L5260" s="1471">
        <v>6.6618258585E10</v>
      </c>
      <c r="M5260" s="1463" t="s">
        <v>2426</v>
      </c>
      <c r="N5260" s="1463" t="s">
        <v>4986</v>
      </c>
      <c r="O5260" s="1463" t="s">
        <v>4960</v>
      </c>
      <c r="P5260" s="1463" t="s">
        <v>9367</v>
      </c>
    </row>
    <row r="5261" hidden="1">
      <c r="A5261" s="1464">
        <v>5656.0</v>
      </c>
      <c r="B5261" s="1463" t="s">
        <v>21748</v>
      </c>
      <c r="C5261" s="1463" t="s">
        <v>21749</v>
      </c>
      <c r="D5261" s="1469">
        <v>45720.0</v>
      </c>
      <c r="E5261" s="1470" t="s">
        <v>21750</v>
      </c>
      <c r="F5261" s="1471">
        <v>6.39387929E8</v>
      </c>
      <c r="G5261" s="1471">
        <v>6.39387929E8</v>
      </c>
      <c r="H5261" s="1472" t="b">
        <v>0</v>
      </c>
      <c r="I5261" s="1468" t="s">
        <v>76</v>
      </c>
      <c r="J5261" s="1472" t="b">
        <v>1</v>
      </c>
      <c r="K5261" s="1468" t="s">
        <v>6729</v>
      </c>
      <c r="L5261" s="1471">
        <v>6.6965469336E10</v>
      </c>
      <c r="M5261" s="1463" t="s">
        <v>2437</v>
      </c>
      <c r="N5261" s="1474"/>
      <c r="O5261" s="1474"/>
      <c r="P5261" s="1463" t="s">
        <v>21751</v>
      </c>
    </row>
    <row r="5262">
      <c r="A5262" s="1464">
        <v>5657.0</v>
      </c>
      <c r="B5262" s="1463" t="s">
        <v>10083</v>
      </c>
      <c r="C5262" s="1463" t="s">
        <v>10084</v>
      </c>
      <c r="D5262" s="1469">
        <v>45720.0</v>
      </c>
      <c r="E5262" s="1470" t="s">
        <v>10085</v>
      </c>
      <c r="F5262" s="1471">
        <v>9.23525522E8</v>
      </c>
      <c r="G5262" s="1471">
        <v>9.23525522E8</v>
      </c>
      <c r="H5262" s="1472" t="b">
        <v>1</v>
      </c>
      <c r="I5262" s="1468" t="s">
        <v>76</v>
      </c>
      <c r="J5262" s="1472" t="b">
        <v>1</v>
      </c>
      <c r="K5262" s="1468" t="s">
        <v>1204</v>
      </c>
      <c r="L5262" s="1471">
        <v>6.6839565594E10</v>
      </c>
      <c r="M5262" s="1463" t="s">
        <v>3024</v>
      </c>
      <c r="N5262" s="1463" t="s">
        <v>8485</v>
      </c>
      <c r="O5262" s="1463" t="s">
        <v>9371</v>
      </c>
      <c r="P5262" s="1463" t="s">
        <v>9372</v>
      </c>
    </row>
    <row r="5263">
      <c r="A5263" s="1464">
        <v>5658.0</v>
      </c>
      <c r="B5263" s="1463" t="s">
        <v>10086</v>
      </c>
      <c r="C5263" s="1463" t="s">
        <v>10087</v>
      </c>
      <c r="D5263" s="1469">
        <v>45721.0</v>
      </c>
      <c r="E5263" s="1470" t="s">
        <v>10088</v>
      </c>
      <c r="F5263" s="1471">
        <v>8.88269659E8</v>
      </c>
      <c r="G5263" s="1471">
        <v>8.88269659E8</v>
      </c>
      <c r="H5263" s="1472" t="b">
        <v>1</v>
      </c>
      <c r="I5263" s="1468" t="s">
        <v>76</v>
      </c>
      <c r="J5263" s="1472" t="b">
        <v>1</v>
      </c>
      <c r="K5263" s="1468" t="s">
        <v>4929</v>
      </c>
      <c r="L5263" s="1475">
        <v>6.69232E15</v>
      </c>
      <c r="M5263" s="1463" t="s">
        <v>2464</v>
      </c>
      <c r="N5263" s="1463" t="s">
        <v>5086</v>
      </c>
      <c r="O5263" s="1463" t="s">
        <v>5065</v>
      </c>
      <c r="P5263" s="1463" t="s">
        <v>9236</v>
      </c>
    </row>
    <row r="5264" hidden="1">
      <c r="A5264" s="1464">
        <v>5659.0</v>
      </c>
      <c r="B5264" s="1463" t="s">
        <v>21752</v>
      </c>
      <c r="C5264" s="1463" t="s">
        <v>21753</v>
      </c>
      <c r="D5264" s="1469">
        <v>45727.0</v>
      </c>
      <c r="E5264" s="1470" t="s">
        <v>21754</v>
      </c>
      <c r="F5264" s="1471">
        <v>9.91010645E8</v>
      </c>
      <c r="G5264" s="1471">
        <v>9.91010645E8</v>
      </c>
      <c r="H5264" s="1472" t="b">
        <v>0</v>
      </c>
      <c r="I5264" s="1468" t="s">
        <v>76</v>
      </c>
      <c r="J5264" s="1472" t="b">
        <v>0</v>
      </c>
      <c r="K5264" s="1468" t="s">
        <v>4929</v>
      </c>
      <c r="L5264" s="1475">
        <v>6.69232E15</v>
      </c>
      <c r="M5264" s="1463" t="s">
        <v>2937</v>
      </c>
      <c r="N5264" s="1474"/>
      <c r="O5264" s="1463" t="s">
        <v>8626</v>
      </c>
      <c r="P5264" s="1463" t="s">
        <v>21755</v>
      </c>
    </row>
    <row r="5265">
      <c r="A5265" s="1464">
        <v>5660.0</v>
      </c>
      <c r="B5265" s="1463" t="s">
        <v>10089</v>
      </c>
      <c r="C5265" s="1463" t="s">
        <v>10090</v>
      </c>
      <c r="D5265" s="1469">
        <v>45747.0</v>
      </c>
      <c r="E5265" s="1470" t="s">
        <v>10091</v>
      </c>
      <c r="F5265" s="1471">
        <v>9.08883571E8</v>
      </c>
      <c r="G5265" s="1471">
        <v>9.08883571E8</v>
      </c>
      <c r="H5265" s="1472" t="b">
        <v>1</v>
      </c>
      <c r="I5265" s="1468" t="s">
        <v>76</v>
      </c>
      <c r="J5265" s="1472" t="b">
        <v>1</v>
      </c>
      <c r="K5265" s="1468" t="s">
        <v>1204</v>
      </c>
      <c r="L5265" s="1471">
        <v>6.6839565594E10</v>
      </c>
      <c r="M5265" s="1463" t="s">
        <v>2432</v>
      </c>
      <c r="N5265" s="1463" t="s">
        <v>4937</v>
      </c>
      <c r="O5265" s="1463" t="s">
        <v>4938</v>
      </c>
      <c r="P5265" s="1463" t="s">
        <v>2432</v>
      </c>
    </row>
    <row r="5266">
      <c r="A5266" s="1464">
        <v>5661.0</v>
      </c>
      <c r="B5266" s="1463" t="s">
        <v>10093</v>
      </c>
      <c r="C5266" s="1463" t="s">
        <v>10094</v>
      </c>
      <c r="D5266" s="1469">
        <v>45733.0</v>
      </c>
      <c r="E5266" s="1470" t="s">
        <v>10095</v>
      </c>
      <c r="F5266" s="1471">
        <v>6.1465555E8</v>
      </c>
      <c r="G5266" s="1471">
        <v>6.1465555E8</v>
      </c>
      <c r="H5266" s="1472" t="b">
        <v>1</v>
      </c>
      <c r="I5266" s="1468" t="s">
        <v>76</v>
      </c>
      <c r="J5266" s="1472" t="b">
        <v>1</v>
      </c>
      <c r="K5266" s="1468" t="s">
        <v>1204</v>
      </c>
      <c r="L5266" s="1471">
        <v>6.6839565594E10</v>
      </c>
      <c r="M5266" s="1463" t="s">
        <v>5391</v>
      </c>
      <c r="N5266" s="1463" t="s">
        <v>4986</v>
      </c>
      <c r="O5266" s="1463" t="s">
        <v>8522</v>
      </c>
      <c r="P5266" s="1463" t="s">
        <v>5391</v>
      </c>
    </row>
    <row r="5267">
      <c r="A5267" s="1464">
        <v>5662.0</v>
      </c>
      <c r="B5267" s="1463" t="s">
        <v>10098</v>
      </c>
      <c r="C5267" s="1463" t="s">
        <v>10099</v>
      </c>
      <c r="D5267" s="1469">
        <v>45733.0</v>
      </c>
      <c r="E5267" s="1470" t="s">
        <v>10100</v>
      </c>
      <c r="F5267" s="1471">
        <v>8.34324848E8</v>
      </c>
      <c r="G5267" s="1471">
        <v>8.19039865E8</v>
      </c>
      <c r="H5267" s="1472" t="b">
        <v>1</v>
      </c>
      <c r="I5267" s="1468" t="s">
        <v>76</v>
      </c>
      <c r="J5267" s="1472" t="b">
        <v>1</v>
      </c>
      <c r="K5267" s="1468" t="s">
        <v>1204</v>
      </c>
      <c r="L5267" s="1471">
        <v>6.6839565594E10</v>
      </c>
      <c r="M5267" s="1463" t="s">
        <v>2437</v>
      </c>
      <c r="N5267" s="1463" t="s">
        <v>3864</v>
      </c>
      <c r="O5267" s="1463" t="s">
        <v>3864</v>
      </c>
      <c r="P5267" s="1463" t="s">
        <v>9390</v>
      </c>
    </row>
    <row r="5268">
      <c r="A5268" s="1464">
        <v>5663.0</v>
      </c>
      <c r="B5268" s="1463" t="s">
        <v>10101</v>
      </c>
      <c r="C5268" s="1463" t="s">
        <v>10102</v>
      </c>
      <c r="D5268" s="1469">
        <v>45733.0</v>
      </c>
      <c r="E5268" s="1470" t="s">
        <v>10103</v>
      </c>
      <c r="F5268" s="1471">
        <v>8.20581118E8</v>
      </c>
      <c r="G5268" s="1471">
        <v>8.19039865E8</v>
      </c>
      <c r="H5268" s="1472" t="b">
        <v>1</v>
      </c>
      <c r="I5268" s="1468" t="s">
        <v>76</v>
      </c>
      <c r="J5268" s="1472" t="b">
        <v>1</v>
      </c>
      <c r="K5268" s="1468" t="s">
        <v>1204</v>
      </c>
      <c r="L5268" s="1471">
        <v>6.6839565594E10</v>
      </c>
      <c r="M5268" s="1463" t="s">
        <v>2476</v>
      </c>
      <c r="N5268" s="1474"/>
      <c r="O5268" s="1474"/>
      <c r="P5268" s="1463" t="s">
        <v>7244</v>
      </c>
    </row>
    <row r="5269">
      <c r="A5269" s="1464">
        <v>5664.0</v>
      </c>
      <c r="B5269" s="1463" t="s">
        <v>10104</v>
      </c>
      <c r="C5269" s="1463" t="s">
        <v>10104</v>
      </c>
      <c r="D5269" s="1469">
        <v>45733.0</v>
      </c>
      <c r="E5269" s="1470" t="s">
        <v>10105</v>
      </c>
      <c r="F5269" s="1471">
        <v>8.1185116E7</v>
      </c>
      <c r="G5269" s="1471">
        <v>8.1185116E7</v>
      </c>
      <c r="H5269" s="1472" t="b">
        <v>1</v>
      </c>
      <c r="I5269" s="1468" t="s">
        <v>120</v>
      </c>
      <c r="J5269" s="1472" t="b">
        <v>1</v>
      </c>
      <c r="K5269" s="1468" t="s">
        <v>6480</v>
      </c>
      <c r="L5269" s="1471">
        <v>6.6647253923E10</v>
      </c>
      <c r="M5269" s="1463" t="s">
        <v>2464</v>
      </c>
      <c r="N5269" s="1463" t="s">
        <v>6274</v>
      </c>
      <c r="O5269" s="1463" t="s">
        <v>5370</v>
      </c>
      <c r="P5269" s="1463" t="s">
        <v>2464</v>
      </c>
    </row>
    <row r="5270">
      <c r="A5270" s="1464">
        <v>5665.0</v>
      </c>
      <c r="B5270" s="1463" t="s">
        <v>10106</v>
      </c>
      <c r="C5270" s="1463" t="s">
        <v>10106</v>
      </c>
      <c r="D5270" s="1469">
        <v>45744.0</v>
      </c>
      <c r="E5270" s="1470" t="s">
        <v>10107</v>
      </c>
      <c r="F5270" s="1471">
        <v>6.3371886E7</v>
      </c>
      <c r="G5270" s="1471">
        <v>6.3371886E7</v>
      </c>
      <c r="H5270" s="1472" t="b">
        <v>1</v>
      </c>
      <c r="I5270" s="1468" t="s">
        <v>120</v>
      </c>
      <c r="J5270" s="1472" t="b">
        <v>1</v>
      </c>
      <c r="K5270" s="1468" t="s">
        <v>6480</v>
      </c>
      <c r="L5270" s="1471">
        <v>6.6647253923E10</v>
      </c>
      <c r="M5270" s="1463" t="s">
        <v>3211</v>
      </c>
      <c r="N5270" s="1463" t="s">
        <v>4930</v>
      </c>
      <c r="O5270" s="1463" t="s">
        <v>4969</v>
      </c>
      <c r="P5270" s="1463" t="s">
        <v>3211</v>
      </c>
    </row>
    <row r="5271" hidden="1">
      <c r="A5271" s="1464">
        <v>5666.0</v>
      </c>
      <c r="B5271" s="1463" t="s">
        <v>21756</v>
      </c>
      <c r="C5271" s="1463" t="s">
        <v>21756</v>
      </c>
      <c r="D5271" s="1469">
        <v>45723.0</v>
      </c>
      <c r="E5271" s="1470" t="s">
        <v>21757</v>
      </c>
      <c r="F5271" s="1471">
        <v>6.6022588489E10</v>
      </c>
      <c r="G5271" s="1471">
        <v>6.6022588489E10</v>
      </c>
      <c r="H5271" s="1472" t="b">
        <v>0</v>
      </c>
      <c r="I5271" s="1468" t="s">
        <v>76</v>
      </c>
      <c r="J5271" s="1472" t="b">
        <v>1</v>
      </c>
      <c r="K5271" s="1473"/>
      <c r="L5271" s="1473"/>
      <c r="M5271" s="1463" t="s">
        <v>2437</v>
      </c>
      <c r="N5271" s="1474"/>
      <c r="O5271" s="1474"/>
      <c r="P5271" s="1463" t="s">
        <v>2437</v>
      </c>
    </row>
    <row r="5272">
      <c r="A5272" s="1464">
        <v>5669.0</v>
      </c>
      <c r="B5272" s="1463" t="s">
        <v>485</v>
      </c>
      <c r="C5272" s="1463" t="s">
        <v>10109</v>
      </c>
      <c r="D5272" s="1469">
        <v>45727.0</v>
      </c>
      <c r="E5272" s="1470" t="s">
        <v>10110</v>
      </c>
      <c r="F5272" s="1471">
        <v>2.2588489E7</v>
      </c>
      <c r="G5272" s="1471">
        <v>2.2588489E7</v>
      </c>
      <c r="H5272" s="1472" t="b">
        <v>1</v>
      </c>
      <c r="I5272" s="1468" t="s">
        <v>76</v>
      </c>
      <c r="J5272" s="1472" t="b">
        <v>1</v>
      </c>
      <c r="K5272" s="1468" t="s">
        <v>4929</v>
      </c>
      <c r="L5272" s="1475">
        <v>6.69232E15</v>
      </c>
      <c r="M5272" s="1463" t="s">
        <v>3211</v>
      </c>
      <c r="N5272" s="1463" t="s">
        <v>5006</v>
      </c>
      <c r="O5272" s="1463" t="s">
        <v>8626</v>
      </c>
      <c r="P5272" s="1463" t="s">
        <v>3211</v>
      </c>
    </row>
    <row r="5273">
      <c r="A5273" s="1464">
        <v>5672.0</v>
      </c>
      <c r="B5273" s="1463" t="s">
        <v>4284</v>
      </c>
      <c r="C5273" s="1463" t="s">
        <v>4284</v>
      </c>
      <c r="D5273" s="1469">
        <v>45744.0</v>
      </c>
      <c r="E5273" s="1470" t="s">
        <v>10111</v>
      </c>
      <c r="F5273" s="1471">
        <v>6.3371886E7</v>
      </c>
      <c r="G5273" s="1471">
        <v>6.3371886E7</v>
      </c>
      <c r="H5273" s="1472" t="b">
        <v>1</v>
      </c>
      <c r="I5273" s="1468" t="s">
        <v>120</v>
      </c>
      <c r="J5273" s="1472" t="b">
        <v>1</v>
      </c>
      <c r="K5273" s="1468" t="s">
        <v>6480</v>
      </c>
      <c r="L5273" s="1471">
        <v>6.6647253923E10</v>
      </c>
      <c r="M5273" s="1463" t="s">
        <v>3211</v>
      </c>
      <c r="N5273" s="1474"/>
      <c r="O5273" s="1463" t="s">
        <v>4931</v>
      </c>
      <c r="P5273" s="1463" t="s">
        <v>3211</v>
      </c>
    </row>
    <row r="5274">
      <c r="A5274" s="1464">
        <v>5673.0</v>
      </c>
      <c r="B5274" s="1463" t="s">
        <v>10112</v>
      </c>
      <c r="C5274" s="1463" t="s">
        <v>10113</v>
      </c>
      <c r="D5274" s="1469">
        <v>45728.0</v>
      </c>
      <c r="E5274" s="1470" t="s">
        <v>10114</v>
      </c>
      <c r="F5274" s="1471">
        <v>2.1294755E7</v>
      </c>
      <c r="G5274" s="1471">
        <v>2.1294755E7</v>
      </c>
      <c r="H5274" s="1472" t="b">
        <v>1</v>
      </c>
      <c r="I5274" s="1468" t="s">
        <v>76</v>
      </c>
      <c r="J5274" s="1472" t="b">
        <v>1</v>
      </c>
      <c r="K5274" s="1468" t="s">
        <v>4929</v>
      </c>
      <c r="L5274" s="1475">
        <v>6.69232E15</v>
      </c>
      <c r="M5274" s="1463" t="s">
        <v>4317</v>
      </c>
      <c r="N5274" s="1463" t="s">
        <v>5422</v>
      </c>
      <c r="O5274" s="1463" t="s">
        <v>6149</v>
      </c>
      <c r="P5274" s="1463" t="s">
        <v>6387</v>
      </c>
    </row>
    <row r="5275">
      <c r="A5275" s="1464">
        <v>5674.0</v>
      </c>
      <c r="B5275" s="1463" t="s">
        <v>10115</v>
      </c>
      <c r="C5275" s="1463" t="s">
        <v>10115</v>
      </c>
      <c r="D5275" s="1469">
        <v>45744.0</v>
      </c>
      <c r="E5275" s="1470" t="s">
        <v>10116</v>
      </c>
      <c r="F5275" s="1471">
        <v>6.3371886E7</v>
      </c>
      <c r="G5275" s="1471">
        <v>6.3371886E7</v>
      </c>
      <c r="H5275" s="1472" t="b">
        <v>1</v>
      </c>
      <c r="I5275" s="1468" t="s">
        <v>120</v>
      </c>
      <c r="J5275" s="1472" t="b">
        <v>1</v>
      </c>
      <c r="K5275" s="1468" t="s">
        <v>6480</v>
      </c>
      <c r="L5275" s="1471">
        <v>6.6647253923E10</v>
      </c>
      <c r="M5275" s="1463" t="s">
        <v>2426</v>
      </c>
      <c r="O5275" s="1463" t="s">
        <v>5061</v>
      </c>
      <c r="P5275" s="1463" t="s">
        <v>5402</v>
      </c>
    </row>
    <row r="5276">
      <c r="A5276" s="1464">
        <v>5675.0</v>
      </c>
      <c r="B5276" s="1463" t="s">
        <v>10117</v>
      </c>
      <c r="C5276" s="1463" t="s">
        <v>10118</v>
      </c>
      <c r="D5276" s="1469">
        <v>45728.0</v>
      </c>
      <c r="E5276" s="1470" t="s">
        <v>10119</v>
      </c>
      <c r="F5276" s="1471">
        <v>2.2313929E7</v>
      </c>
      <c r="G5276" s="1471">
        <v>2.2313929E7</v>
      </c>
      <c r="H5276" s="1472" t="b">
        <v>1</v>
      </c>
      <c r="I5276" s="1468" t="s">
        <v>76</v>
      </c>
      <c r="J5276" s="1472" t="b">
        <v>1</v>
      </c>
      <c r="K5276" s="1468" t="s">
        <v>4929</v>
      </c>
      <c r="L5276" s="1475">
        <v>6.69232E15</v>
      </c>
      <c r="M5276" s="1463" t="s">
        <v>2715</v>
      </c>
      <c r="N5276" s="1463" t="s">
        <v>5838</v>
      </c>
      <c r="O5276" s="1463" t="s">
        <v>6240</v>
      </c>
      <c r="P5276" s="1463" t="s">
        <v>9428</v>
      </c>
    </row>
    <row r="5277">
      <c r="A5277" s="1464">
        <v>5676.0</v>
      </c>
      <c r="B5277" s="1463" t="s">
        <v>10120</v>
      </c>
      <c r="C5277" s="1463" t="s">
        <v>10121</v>
      </c>
      <c r="D5277" s="1469">
        <v>45728.0</v>
      </c>
      <c r="E5277" s="1470" t="s">
        <v>10122</v>
      </c>
      <c r="F5277" s="1471">
        <v>9.59715034E8</v>
      </c>
      <c r="G5277" s="1471">
        <v>9.59715034E8</v>
      </c>
      <c r="H5277" s="1472" t="b">
        <v>1</v>
      </c>
      <c r="I5277" s="1468" t="s">
        <v>76</v>
      </c>
      <c r="J5277" s="1472" t="b">
        <v>1</v>
      </c>
      <c r="K5277" s="1468" t="s">
        <v>4929</v>
      </c>
      <c r="L5277" s="1475">
        <v>6.69232E15</v>
      </c>
      <c r="M5277" s="1463" t="s">
        <v>2464</v>
      </c>
      <c r="N5277" s="1474"/>
      <c r="O5277" s="1463" t="s">
        <v>4945</v>
      </c>
      <c r="P5277" s="1463" t="s">
        <v>2464</v>
      </c>
    </row>
    <row r="5278">
      <c r="A5278" s="1464">
        <v>5677.0</v>
      </c>
      <c r="B5278" s="1463" t="s">
        <v>10123</v>
      </c>
      <c r="C5278" s="1463" t="s">
        <v>10123</v>
      </c>
      <c r="D5278" s="1469">
        <v>45744.0</v>
      </c>
      <c r="E5278" s="1470" t="s">
        <v>10124</v>
      </c>
      <c r="F5278" s="1471">
        <v>6.4121816E7</v>
      </c>
      <c r="G5278" s="1471">
        <v>6.4121816E7</v>
      </c>
      <c r="H5278" s="1472" t="b">
        <v>1</v>
      </c>
      <c r="I5278" s="1468" t="s">
        <v>120</v>
      </c>
      <c r="J5278" s="1472" t="b">
        <v>1</v>
      </c>
      <c r="K5278" s="1468" t="s">
        <v>6480</v>
      </c>
      <c r="L5278" s="1471">
        <v>6.6647253923E10</v>
      </c>
      <c r="M5278" s="1463" t="s">
        <v>2464</v>
      </c>
      <c r="N5278" s="1474"/>
      <c r="O5278" s="1463" t="s">
        <v>4945</v>
      </c>
      <c r="P5278" s="1463" t="s">
        <v>9451</v>
      </c>
    </row>
    <row r="5279">
      <c r="A5279" s="1464">
        <v>5678.0</v>
      </c>
      <c r="B5279" s="1463" t="s">
        <v>10125</v>
      </c>
      <c r="C5279" s="1463" t="s">
        <v>10125</v>
      </c>
      <c r="D5279" s="1469">
        <v>45744.0</v>
      </c>
      <c r="E5279" s="1470" t="s">
        <v>10126</v>
      </c>
      <c r="F5279" s="1471">
        <v>6.3371886E7</v>
      </c>
      <c r="G5279" s="1471">
        <v>6.3371886E7</v>
      </c>
      <c r="H5279" s="1472" t="b">
        <v>1</v>
      </c>
      <c r="I5279" s="1468" t="s">
        <v>120</v>
      </c>
      <c r="J5279" s="1472" t="b">
        <v>1</v>
      </c>
      <c r="K5279" s="1468" t="s">
        <v>6480</v>
      </c>
      <c r="L5279" s="1471">
        <v>6.6647253923E10</v>
      </c>
      <c r="M5279" s="1463" t="s">
        <v>2432</v>
      </c>
      <c r="N5279" s="1474"/>
      <c r="O5279" s="1463" t="s">
        <v>76</v>
      </c>
      <c r="P5279" s="1463" t="s">
        <v>2432</v>
      </c>
    </row>
    <row r="5280">
      <c r="A5280" s="1464">
        <v>5679.0</v>
      </c>
      <c r="B5280" s="1463" t="s">
        <v>10127</v>
      </c>
      <c r="C5280" s="1463" t="s">
        <v>10127</v>
      </c>
      <c r="D5280" s="1469">
        <v>45726.0</v>
      </c>
      <c r="E5280" s="1470" t="s">
        <v>10128</v>
      </c>
      <c r="F5280" s="1471">
        <v>9.35539726E8</v>
      </c>
      <c r="G5280" s="1471">
        <v>9.35539726E8</v>
      </c>
      <c r="H5280" s="1472" t="b">
        <v>1</v>
      </c>
      <c r="I5280" s="1468" t="s">
        <v>76</v>
      </c>
      <c r="J5280" s="1472" t="b">
        <v>1</v>
      </c>
      <c r="K5280" s="1468" t="s">
        <v>1204</v>
      </c>
      <c r="L5280" s="1471">
        <v>6.6839565594E10</v>
      </c>
      <c r="M5280" s="1463" t="s">
        <v>2464</v>
      </c>
      <c r="N5280" s="1463" t="s">
        <v>5212</v>
      </c>
      <c r="O5280" s="1463" t="s">
        <v>5229</v>
      </c>
      <c r="P5280" s="1463" t="s">
        <v>2464</v>
      </c>
    </row>
    <row r="5281" hidden="1">
      <c r="A5281" s="1464">
        <v>5680.0</v>
      </c>
      <c r="B5281" s="1463" t="s">
        <v>21758</v>
      </c>
      <c r="C5281" s="1463" t="s">
        <v>21759</v>
      </c>
      <c r="D5281" s="1469">
        <v>45726.0</v>
      </c>
      <c r="E5281" s="1470" t="s">
        <v>21760</v>
      </c>
      <c r="F5281" s="1471">
        <v>2.0962888E7</v>
      </c>
      <c r="G5281" s="1471">
        <v>2.0962888E7</v>
      </c>
      <c r="H5281" s="1472" t="b">
        <v>0</v>
      </c>
      <c r="I5281" s="1468" t="s">
        <v>76</v>
      </c>
      <c r="J5281" s="1472" t="b">
        <v>0</v>
      </c>
      <c r="K5281" s="1468" t="s">
        <v>1077</v>
      </c>
      <c r="L5281" s="1471">
        <v>6.6618258585E10</v>
      </c>
      <c r="M5281" s="1463" t="s">
        <v>2464</v>
      </c>
      <c r="N5281" s="1474"/>
      <c r="O5281" s="1463" t="s">
        <v>5012</v>
      </c>
      <c r="P5281" s="1463" t="s">
        <v>2464</v>
      </c>
    </row>
    <row r="5282">
      <c r="A5282" s="1464">
        <v>5681.0</v>
      </c>
      <c r="B5282" s="1463" t="s">
        <v>10129</v>
      </c>
      <c r="C5282" s="1463" t="s">
        <v>10130</v>
      </c>
      <c r="D5282" s="1469">
        <v>45727.0</v>
      </c>
      <c r="E5282" s="1470" t="s">
        <v>10131</v>
      </c>
      <c r="F5282" s="1471">
        <v>6.32124459E8</v>
      </c>
      <c r="G5282" s="1471">
        <v>6.32124459E8</v>
      </c>
      <c r="H5282" s="1472" t="b">
        <v>1</v>
      </c>
      <c r="I5282" s="1468" t="s">
        <v>76</v>
      </c>
      <c r="J5282" s="1472" t="b">
        <v>1</v>
      </c>
      <c r="K5282" s="1468" t="s">
        <v>1204</v>
      </c>
      <c r="L5282" s="1471">
        <v>6.6839565594E10</v>
      </c>
      <c r="M5282" s="1463" t="s">
        <v>4048</v>
      </c>
      <c r="N5282" s="1463" t="s">
        <v>3864</v>
      </c>
      <c r="O5282" s="1463" t="s">
        <v>3864</v>
      </c>
      <c r="P5282" s="1463" t="s">
        <v>4048</v>
      </c>
    </row>
    <row r="5283" hidden="1">
      <c r="A5283" s="1464">
        <v>5682.0</v>
      </c>
      <c r="B5283" s="1463" t="s">
        <v>10132</v>
      </c>
      <c r="C5283" s="1463" t="s">
        <v>10133</v>
      </c>
      <c r="D5283" s="1469">
        <v>45727.0</v>
      </c>
      <c r="E5283" s="1470" t="s">
        <v>10134</v>
      </c>
      <c r="F5283" s="1471">
        <v>6.45866034E8</v>
      </c>
      <c r="G5283" s="1471">
        <v>6.45866034E8</v>
      </c>
      <c r="H5283" s="1472" t="b">
        <v>0</v>
      </c>
      <c r="I5283" s="1468" t="s">
        <v>76</v>
      </c>
      <c r="J5283" s="1472" t="b">
        <v>0</v>
      </c>
      <c r="K5283" s="1468" t="s">
        <v>1077</v>
      </c>
      <c r="L5283" s="1471">
        <v>6.6618258585E10</v>
      </c>
      <c r="M5283" s="1463" t="s">
        <v>2464</v>
      </c>
      <c r="N5283" s="1463" t="s">
        <v>4998</v>
      </c>
      <c r="O5283" s="1463" t="s">
        <v>4998</v>
      </c>
      <c r="P5283" s="1463" t="s">
        <v>9465</v>
      </c>
    </row>
    <row r="5284">
      <c r="A5284" s="1464">
        <v>5683.0</v>
      </c>
      <c r="B5284" s="1463" t="s">
        <v>10135</v>
      </c>
      <c r="C5284" s="1463" t="s">
        <v>10136</v>
      </c>
      <c r="D5284" s="1469">
        <v>45727.0</v>
      </c>
      <c r="E5284" s="1470" t="s">
        <v>10137</v>
      </c>
      <c r="F5284" s="1471">
        <v>6.26049119E8</v>
      </c>
      <c r="G5284" s="1471">
        <v>6.26049119E8</v>
      </c>
      <c r="H5284" s="1472" t="b">
        <v>1</v>
      </c>
      <c r="I5284" s="1468" t="s">
        <v>76</v>
      </c>
      <c r="J5284" s="1472" t="b">
        <v>1</v>
      </c>
      <c r="K5284" s="1468" t="s">
        <v>1204</v>
      </c>
      <c r="L5284" s="1471">
        <v>6.6839565594E10</v>
      </c>
      <c r="M5284" s="1463" t="s">
        <v>2426</v>
      </c>
      <c r="O5284" s="1463" t="s">
        <v>9469</v>
      </c>
      <c r="P5284" s="1463" t="s">
        <v>9470</v>
      </c>
    </row>
    <row r="5285">
      <c r="A5285" s="1464">
        <v>5684.0</v>
      </c>
      <c r="B5285" s="1463" t="s">
        <v>3665</v>
      </c>
      <c r="C5285" s="1463" t="s">
        <v>3665</v>
      </c>
      <c r="D5285" s="1469">
        <v>45728.0</v>
      </c>
      <c r="E5285" s="1470" t="s">
        <v>10138</v>
      </c>
      <c r="F5285" s="1471">
        <v>8.89242626E8</v>
      </c>
      <c r="G5285" s="1471">
        <v>8.89242626E8</v>
      </c>
      <c r="H5285" s="1472" t="b">
        <v>1</v>
      </c>
      <c r="I5285" s="1468" t="s">
        <v>76</v>
      </c>
      <c r="J5285" s="1472" t="b">
        <v>1</v>
      </c>
      <c r="K5285" s="1468" t="s">
        <v>4929</v>
      </c>
      <c r="L5285" s="1475">
        <v>6.69232E15</v>
      </c>
      <c r="M5285" s="1463" t="s">
        <v>2426</v>
      </c>
      <c r="O5285" s="1463" t="s">
        <v>4954</v>
      </c>
      <c r="P5285" s="1463" t="s">
        <v>9474</v>
      </c>
    </row>
    <row r="5286">
      <c r="A5286" s="1464">
        <v>5685.0</v>
      </c>
      <c r="B5286" s="1463" t="s">
        <v>10139</v>
      </c>
      <c r="C5286" s="1463" t="s">
        <v>10139</v>
      </c>
      <c r="D5286" s="1469">
        <v>45728.0</v>
      </c>
      <c r="E5286" s="1470" t="s">
        <v>10140</v>
      </c>
      <c r="F5286" s="1471">
        <v>6.11611682E8</v>
      </c>
      <c r="G5286" s="1471">
        <v>6.11611682E8</v>
      </c>
      <c r="H5286" s="1472" t="b">
        <v>1</v>
      </c>
      <c r="I5286" s="1468" t="s">
        <v>76</v>
      </c>
      <c r="J5286" s="1472" t="b">
        <v>1</v>
      </c>
      <c r="K5286" s="1468" t="s">
        <v>4929</v>
      </c>
      <c r="L5286" s="1475">
        <v>6.69232E15</v>
      </c>
      <c r="M5286" s="1463" t="s">
        <v>2464</v>
      </c>
      <c r="N5286" s="1463" t="s">
        <v>5838</v>
      </c>
      <c r="O5286" s="1463" t="s">
        <v>5773</v>
      </c>
      <c r="P5286" s="1463" t="s">
        <v>2464</v>
      </c>
    </row>
    <row r="5287">
      <c r="A5287" s="1464">
        <v>5686.0</v>
      </c>
      <c r="B5287" s="1463" t="s">
        <v>10141</v>
      </c>
      <c r="C5287" s="1463" t="s">
        <v>10142</v>
      </c>
      <c r="D5287" s="1469">
        <v>45728.0</v>
      </c>
      <c r="E5287" s="1470" t="s">
        <v>10143</v>
      </c>
      <c r="F5287" s="1471">
        <v>6.6021238699E10</v>
      </c>
      <c r="G5287" s="1471">
        <v>2.1238699E7</v>
      </c>
      <c r="H5287" s="1472" t="b">
        <v>1</v>
      </c>
      <c r="I5287" s="1468" t="s">
        <v>76</v>
      </c>
      <c r="J5287" s="1472" t="b">
        <v>1</v>
      </c>
      <c r="K5287" s="1468" t="s">
        <v>4929</v>
      </c>
      <c r="L5287" s="1475">
        <v>6.69232E15</v>
      </c>
      <c r="M5287" s="1463" t="s">
        <v>2440</v>
      </c>
      <c r="N5287" s="1463" t="s">
        <v>5148</v>
      </c>
      <c r="O5287" s="1463" t="s">
        <v>5061</v>
      </c>
      <c r="P5287" s="1463" t="s">
        <v>21761</v>
      </c>
    </row>
    <row r="5288" hidden="1">
      <c r="A5288" s="1464">
        <v>5687.0</v>
      </c>
      <c r="B5288" s="1463" t="s">
        <v>21762</v>
      </c>
      <c r="C5288" s="1463" t="s">
        <v>21762</v>
      </c>
      <c r="D5288" s="1469">
        <v>45628.0</v>
      </c>
      <c r="E5288" s="1470" t="s">
        <v>21763</v>
      </c>
      <c r="F5288" s="1471">
        <v>6.8343133E7</v>
      </c>
      <c r="G5288" s="1471">
        <v>6.8343133E7</v>
      </c>
      <c r="H5288" s="1472" t="b">
        <v>0</v>
      </c>
      <c r="I5288" s="1468" t="s">
        <v>120</v>
      </c>
      <c r="J5288" s="1472" t="b">
        <v>1</v>
      </c>
      <c r="K5288" s="1468" t="s">
        <v>6480</v>
      </c>
      <c r="L5288" s="1471">
        <v>6.6647253923E10</v>
      </c>
      <c r="M5288" s="1463" t="s">
        <v>2426</v>
      </c>
      <c r="N5288" s="1463" t="s">
        <v>9022</v>
      </c>
      <c r="O5288" s="1463" t="s">
        <v>9022</v>
      </c>
      <c r="P5288" s="1463" t="s">
        <v>2426</v>
      </c>
    </row>
    <row r="5289">
      <c r="A5289" s="1464">
        <v>5688.0</v>
      </c>
      <c r="B5289" s="1463" t="s">
        <v>3786</v>
      </c>
      <c r="C5289" s="1463" t="s">
        <v>10144</v>
      </c>
      <c r="D5289" s="1469">
        <v>45735.0</v>
      </c>
      <c r="E5289" s="1470" t="s">
        <v>10145</v>
      </c>
      <c r="F5289" s="1471">
        <v>9.18356154E8</v>
      </c>
      <c r="G5289" s="1471">
        <v>9.18356154E8</v>
      </c>
      <c r="H5289" s="1472" t="b">
        <v>1</v>
      </c>
      <c r="I5289" s="1468" t="s">
        <v>76</v>
      </c>
      <c r="J5289" s="1472" t="b">
        <v>1</v>
      </c>
      <c r="K5289" s="1468" t="s">
        <v>4936</v>
      </c>
      <c r="L5289" s="1471">
        <v>6.6909921784E10</v>
      </c>
      <c r="M5289" s="1463" t="s">
        <v>2461</v>
      </c>
      <c r="N5289" s="1463" t="s">
        <v>5182</v>
      </c>
      <c r="O5289" s="1463" t="s">
        <v>3864</v>
      </c>
      <c r="P5289" s="1463" t="s">
        <v>9483</v>
      </c>
    </row>
    <row r="5290">
      <c r="A5290" s="1464">
        <v>5689.0</v>
      </c>
      <c r="B5290" s="1463" t="s">
        <v>10147</v>
      </c>
      <c r="C5290" s="1463" t="s">
        <v>10148</v>
      </c>
      <c r="D5290" s="1469">
        <v>45747.0</v>
      </c>
      <c r="E5290" s="1470" t="s">
        <v>10149</v>
      </c>
      <c r="F5290" s="1471">
        <v>8.56601933E8</v>
      </c>
      <c r="G5290" s="1471">
        <v>8.56601933E8</v>
      </c>
      <c r="H5290" s="1472" t="b">
        <v>1</v>
      </c>
      <c r="I5290" s="1468" t="s">
        <v>76</v>
      </c>
      <c r="J5290" s="1472" t="b">
        <v>1</v>
      </c>
      <c r="K5290" s="1468" t="s">
        <v>1077</v>
      </c>
      <c r="L5290" s="1471">
        <v>6.6618258585E10</v>
      </c>
      <c r="M5290" s="1463" t="s">
        <v>4048</v>
      </c>
      <c r="N5290" s="1463" t="s">
        <v>7002</v>
      </c>
      <c r="O5290" s="1463" t="s">
        <v>6070</v>
      </c>
      <c r="P5290" s="1463" t="s">
        <v>9490</v>
      </c>
    </row>
    <row r="5291">
      <c r="A5291" s="1464">
        <v>5690.0</v>
      </c>
      <c r="B5291" s="1463" t="s">
        <v>10150</v>
      </c>
      <c r="C5291" s="1463" t="s">
        <v>10150</v>
      </c>
      <c r="D5291" s="1469">
        <v>45747.0</v>
      </c>
      <c r="E5291" s="1470" t="s">
        <v>10151</v>
      </c>
      <c r="F5291" s="1471">
        <v>8.92051933E8</v>
      </c>
      <c r="G5291" s="1471">
        <v>8.92051933E8</v>
      </c>
      <c r="H5291" s="1472" t="b">
        <v>1</v>
      </c>
      <c r="I5291" s="1468" t="s">
        <v>76</v>
      </c>
      <c r="J5291" s="1472" t="b">
        <v>1</v>
      </c>
      <c r="K5291" s="1468" t="s">
        <v>1077</v>
      </c>
      <c r="L5291" s="1471">
        <v>6.6618258585E10</v>
      </c>
      <c r="M5291" s="1463" t="s">
        <v>2432</v>
      </c>
      <c r="N5291" s="1463" t="s">
        <v>5212</v>
      </c>
      <c r="O5291" s="1463" t="s">
        <v>5213</v>
      </c>
      <c r="P5291" s="1463" t="s">
        <v>5959</v>
      </c>
    </row>
    <row r="5292">
      <c r="A5292" s="1464">
        <v>5691.0</v>
      </c>
      <c r="B5292" s="1463" t="s">
        <v>10152</v>
      </c>
      <c r="C5292" s="1463" t="s">
        <v>10153</v>
      </c>
      <c r="D5292" s="1469">
        <v>45729.0</v>
      </c>
      <c r="E5292" s="1470" t="s">
        <v>10154</v>
      </c>
      <c r="F5292" s="1471">
        <v>8.39848884E8</v>
      </c>
      <c r="G5292" s="1471">
        <v>8.39848884E8</v>
      </c>
      <c r="H5292" s="1472" t="b">
        <v>1</v>
      </c>
      <c r="I5292" s="1468" t="s">
        <v>76</v>
      </c>
      <c r="J5292" s="1472" t="b">
        <v>1</v>
      </c>
      <c r="K5292" s="1468" t="s">
        <v>4936</v>
      </c>
      <c r="L5292" s="1471">
        <v>6.6909921784E10</v>
      </c>
      <c r="M5292" s="1463" t="s">
        <v>2464</v>
      </c>
      <c r="N5292" s="1463" t="s">
        <v>5510</v>
      </c>
      <c r="O5292" s="1463" t="s">
        <v>9499</v>
      </c>
      <c r="P5292" s="1463" t="s">
        <v>9500</v>
      </c>
    </row>
    <row r="5293">
      <c r="A5293" s="1464">
        <v>5692.0</v>
      </c>
      <c r="B5293" s="1463" t="s">
        <v>10156</v>
      </c>
      <c r="C5293" s="1463" t="s">
        <v>10157</v>
      </c>
      <c r="D5293" s="1469">
        <v>45729.0</v>
      </c>
      <c r="E5293" s="1470" t="s">
        <v>10158</v>
      </c>
      <c r="F5293" s="1471">
        <v>9.91119822E8</v>
      </c>
      <c r="G5293" s="1471">
        <v>9.91119822E8</v>
      </c>
      <c r="H5293" s="1472" t="b">
        <v>1</v>
      </c>
      <c r="I5293" s="1468" t="s">
        <v>76</v>
      </c>
      <c r="J5293" s="1472" t="b">
        <v>1</v>
      </c>
      <c r="K5293" s="1468" t="s">
        <v>1204</v>
      </c>
      <c r="L5293" s="1471">
        <v>6.6839565594E10</v>
      </c>
      <c r="M5293" s="1463" t="s">
        <v>2715</v>
      </c>
      <c r="N5293" s="1474"/>
      <c r="O5293" s="1463" t="s">
        <v>6240</v>
      </c>
      <c r="P5293" s="1463" t="s">
        <v>2715</v>
      </c>
    </row>
    <row r="5294" hidden="1">
      <c r="A5294" s="1464">
        <v>5693.0</v>
      </c>
      <c r="B5294" s="1463" t="s">
        <v>21764</v>
      </c>
      <c r="C5294" s="1463" t="s">
        <v>21765</v>
      </c>
      <c r="D5294" s="1469">
        <v>45730.0</v>
      </c>
      <c r="E5294" s="1470" t="s">
        <v>21766</v>
      </c>
      <c r="F5294" s="1471">
        <v>6.46252666E8</v>
      </c>
      <c r="G5294" s="1471">
        <v>6.46252666E8</v>
      </c>
      <c r="H5294" s="1472" t="b">
        <v>0</v>
      </c>
      <c r="I5294" s="1468" t="s">
        <v>76</v>
      </c>
      <c r="J5294" s="1472" t="b">
        <v>1</v>
      </c>
      <c r="K5294" s="1468" t="s">
        <v>4929</v>
      </c>
      <c r="L5294" s="1475">
        <v>6.69232E15</v>
      </c>
      <c r="M5294" s="1463" t="s">
        <v>2437</v>
      </c>
      <c r="N5294" s="1463" t="s">
        <v>4998</v>
      </c>
      <c r="O5294" s="1463" t="s">
        <v>9782</v>
      </c>
      <c r="P5294" s="1463" t="s">
        <v>21767</v>
      </c>
    </row>
    <row r="5295">
      <c r="A5295" s="1464">
        <v>5694.0</v>
      </c>
      <c r="B5295" s="1463" t="s">
        <v>10159</v>
      </c>
      <c r="C5295" s="1463" t="s">
        <v>10160</v>
      </c>
      <c r="D5295" s="1469">
        <v>45734.0</v>
      </c>
      <c r="E5295" s="1470" t="s">
        <v>10161</v>
      </c>
      <c r="F5295" s="1471">
        <v>9.89678892E8</v>
      </c>
      <c r="G5295" s="1471">
        <v>9.89678892E8</v>
      </c>
      <c r="H5295" s="1472" t="b">
        <v>1</v>
      </c>
      <c r="I5295" s="1468" t="s">
        <v>76</v>
      </c>
      <c r="J5295" s="1472" t="b">
        <v>1</v>
      </c>
      <c r="K5295" s="1468" t="s">
        <v>1204</v>
      </c>
      <c r="L5295" s="1471">
        <v>6.6839565594E10</v>
      </c>
      <c r="M5295" s="1463" t="s">
        <v>2464</v>
      </c>
      <c r="N5295" s="1463" t="s">
        <v>7123</v>
      </c>
      <c r="O5295" s="1463" t="s">
        <v>9507</v>
      </c>
      <c r="P5295" s="1463" t="s">
        <v>2464</v>
      </c>
    </row>
    <row r="5296">
      <c r="A5296" s="1464">
        <v>5695.0</v>
      </c>
      <c r="B5296" s="1463" t="s">
        <v>10162</v>
      </c>
      <c r="C5296" s="1463" t="s">
        <v>10163</v>
      </c>
      <c r="D5296" s="1469">
        <v>45730.0</v>
      </c>
      <c r="E5296" s="1470" t="s">
        <v>10164</v>
      </c>
      <c r="F5296" s="1471">
        <v>8.24964555E8</v>
      </c>
      <c r="G5296" s="1471">
        <v>8.24964555E8</v>
      </c>
      <c r="H5296" s="1472" t="b">
        <v>1</v>
      </c>
      <c r="I5296" s="1468" t="s">
        <v>263</v>
      </c>
      <c r="J5296" s="1472" t="b">
        <v>1</v>
      </c>
      <c r="K5296" s="1468" t="s">
        <v>4936</v>
      </c>
      <c r="L5296" s="1471">
        <v>6.6909921784E10</v>
      </c>
      <c r="M5296" s="1463" t="s">
        <v>2464</v>
      </c>
      <c r="N5296" s="1463" t="s">
        <v>5249</v>
      </c>
      <c r="O5296" s="1463" t="s">
        <v>4931</v>
      </c>
      <c r="P5296" s="1463" t="s">
        <v>8309</v>
      </c>
    </row>
    <row r="5297">
      <c r="A5297" s="1464">
        <v>5696.0</v>
      </c>
      <c r="B5297" s="1463" t="s">
        <v>10166</v>
      </c>
      <c r="C5297" s="1463" t="s">
        <v>10167</v>
      </c>
      <c r="D5297" s="1469">
        <v>45730.0</v>
      </c>
      <c r="E5297" s="1470" t="s">
        <v>10168</v>
      </c>
      <c r="F5297" s="1471">
        <v>8.96549449E8</v>
      </c>
      <c r="G5297" s="1471">
        <v>8.96549449E8</v>
      </c>
      <c r="H5297" s="1472" t="b">
        <v>1</v>
      </c>
      <c r="I5297" s="1468" t="s">
        <v>76</v>
      </c>
      <c r="J5297" s="1472" t="b">
        <v>1</v>
      </c>
      <c r="K5297" s="1468" t="s">
        <v>4929</v>
      </c>
      <c r="L5297" s="1475">
        <v>6.69232E15</v>
      </c>
      <c r="M5297" s="1463" t="s">
        <v>2464</v>
      </c>
      <c r="N5297" s="1474"/>
      <c r="O5297" s="1463" t="s">
        <v>5633</v>
      </c>
      <c r="P5297" s="1463" t="s">
        <v>8309</v>
      </c>
    </row>
    <row r="5298">
      <c r="A5298" s="1464">
        <v>5697.0</v>
      </c>
      <c r="B5298" s="1463" t="s">
        <v>10169</v>
      </c>
      <c r="C5298" s="1463" t="s">
        <v>10169</v>
      </c>
      <c r="D5298" s="1469">
        <v>45730.0</v>
      </c>
      <c r="E5298" s="1470" t="s">
        <v>10170</v>
      </c>
      <c r="F5298" s="1471">
        <v>8.8746868E7</v>
      </c>
      <c r="G5298" s="1471">
        <v>8.8746868E7</v>
      </c>
      <c r="H5298" s="1472" t="b">
        <v>1</v>
      </c>
      <c r="I5298" s="1468" t="s">
        <v>120</v>
      </c>
      <c r="J5298" s="1472" t="b">
        <v>1</v>
      </c>
      <c r="K5298" s="1468" t="s">
        <v>6480</v>
      </c>
      <c r="L5298" s="1471">
        <v>6.6647253923E10</v>
      </c>
      <c r="M5298" s="1463" t="s">
        <v>2476</v>
      </c>
      <c r="N5298" s="1463" t="s">
        <v>6070</v>
      </c>
      <c r="O5298" s="1463" t="s">
        <v>6070</v>
      </c>
      <c r="P5298" s="1463" t="s">
        <v>9517</v>
      </c>
    </row>
    <row r="5299">
      <c r="A5299" s="1464">
        <v>5698.0</v>
      </c>
      <c r="B5299" s="1463" t="s">
        <v>10171</v>
      </c>
      <c r="C5299" s="1463" t="s">
        <v>10171</v>
      </c>
      <c r="D5299" s="1469">
        <v>45730.0</v>
      </c>
      <c r="E5299" s="1470" t="s">
        <v>10172</v>
      </c>
      <c r="F5299" s="1471">
        <v>8.8746868E7</v>
      </c>
      <c r="G5299" s="1471">
        <v>8.8746868E7</v>
      </c>
      <c r="H5299" s="1472" t="b">
        <v>1</v>
      </c>
      <c r="I5299" s="1468" t="s">
        <v>120</v>
      </c>
      <c r="J5299" s="1472" t="b">
        <v>1</v>
      </c>
      <c r="K5299" s="1468" t="s">
        <v>6480</v>
      </c>
      <c r="L5299" s="1471">
        <v>6.6647253923E10</v>
      </c>
      <c r="M5299" s="1463" t="s">
        <v>2426</v>
      </c>
      <c r="N5299" s="1463" t="s">
        <v>4945</v>
      </c>
      <c r="O5299" s="1463" t="s">
        <v>4945</v>
      </c>
      <c r="P5299" s="1463" t="s">
        <v>2426</v>
      </c>
    </row>
    <row r="5300">
      <c r="A5300" s="1464">
        <v>5699.0</v>
      </c>
      <c r="B5300" s="1463" t="s">
        <v>10174</v>
      </c>
      <c r="C5300" s="1463" t="s">
        <v>10175</v>
      </c>
      <c r="D5300" s="1469">
        <v>45747.0</v>
      </c>
      <c r="E5300" s="1470" t="s">
        <v>10176</v>
      </c>
      <c r="F5300" s="1471">
        <v>3.253147E7</v>
      </c>
      <c r="G5300" s="1471">
        <v>3.253147E7</v>
      </c>
      <c r="H5300" s="1472" t="b">
        <v>1</v>
      </c>
      <c r="I5300" s="1468" t="s">
        <v>5608</v>
      </c>
      <c r="J5300" s="1472" t="b">
        <v>1</v>
      </c>
      <c r="K5300" s="1468" t="s">
        <v>4936</v>
      </c>
      <c r="L5300" s="1471">
        <v>6.6909921784E10</v>
      </c>
      <c r="M5300" s="1463" t="s">
        <v>2464</v>
      </c>
      <c r="N5300" s="1474"/>
      <c r="O5300" s="1463" t="s">
        <v>4945</v>
      </c>
      <c r="P5300" s="1463" t="s">
        <v>2464</v>
      </c>
    </row>
    <row r="5301" hidden="1">
      <c r="A5301" s="1464">
        <v>5700.0</v>
      </c>
      <c r="B5301" s="1463" t="s">
        <v>21768</v>
      </c>
      <c r="C5301" s="1463" t="s">
        <v>21769</v>
      </c>
      <c r="D5301" s="1469">
        <v>45740.0</v>
      </c>
      <c r="E5301" s="1470" t="s">
        <v>21770</v>
      </c>
      <c r="F5301" s="1471">
        <v>9.25928548E8</v>
      </c>
      <c r="G5301" s="1471">
        <v>9.25928548E8</v>
      </c>
      <c r="H5301" s="1472" t="b">
        <v>0</v>
      </c>
      <c r="I5301" s="1468" t="s">
        <v>76</v>
      </c>
      <c r="J5301" s="1472" t="b">
        <v>0</v>
      </c>
      <c r="K5301" s="1468" t="s">
        <v>4929</v>
      </c>
      <c r="L5301" s="1475">
        <v>6.69232E15</v>
      </c>
      <c r="M5301" s="1463" t="s">
        <v>2464</v>
      </c>
      <c r="N5301" s="1474"/>
      <c r="O5301" s="1463" t="s">
        <v>76</v>
      </c>
      <c r="P5301" s="1463" t="s">
        <v>2464</v>
      </c>
    </row>
    <row r="5302">
      <c r="A5302" s="1464">
        <v>5701.0</v>
      </c>
      <c r="B5302" s="1463" t="s">
        <v>10177</v>
      </c>
      <c r="C5302" s="1463" t="s">
        <v>10178</v>
      </c>
      <c r="D5302" s="1469">
        <v>45734.0</v>
      </c>
      <c r="E5302" s="1470" t="s">
        <v>10179</v>
      </c>
      <c r="F5302" s="1471">
        <v>6.55965461E8</v>
      </c>
      <c r="G5302" s="1471">
        <v>6.55965461E8</v>
      </c>
      <c r="H5302" s="1472" t="b">
        <v>1</v>
      </c>
      <c r="I5302" s="1468" t="s">
        <v>76</v>
      </c>
      <c r="J5302" s="1472" t="b">
        <v>1</v>
      </c>
      <c r="K5302" s="1468" t="s">
        <v>4936</v>
      </c>
      <c r="L5302" s="1471">
        <v>6.6909921784E10</v>
      </c>
      <c r="M5302" s="1463" t="s">
        <v>2464</v>
      </c>
      <c r="N5302" s="1463" t="s">
        <v>5098</v>
      </c>
      <c r="O5302" s="1463" t="s">
        <v>76</v>
      </c>
      <c r="P5302" s="1463" t="s">
        <v>2464</v>
      </c>
    </row>
    <row r="5303">
      <c r="A5303" s="1464">
        <v>5702.0</v>
      </c>
      <c r="B5303" s="1463" t="s">
        <v>3559</v>
      </c>
      <c r="C5303" s="1463" t="s">
        <v>10180</v>
      </c>
      <c r="D5303" s="1469">
        <v>45747.0</v>
      </c>
      <c r="E5303" s="1470" t="s">
        <v>10181</v>
      </c>
      <c r="F5303" s="1471">
        <v>2.1217095E7</v>
      </c>
      <c r="G5303" s="1471">
        <v>2.1217095E7</v>
      </c>
      <c r="H5303" s="1472" t="b">
        <v>1</v>
      </c>
      <c r="I5303" s="1468" t="s">
        <v>76</v>
      </c>
      <c r="J5303" s="1472" t="b">
        <v>1</v>
      </c>
      <c r="K5303" s="1468" t="s">
        <v>1204</v>
      </c>
      <c r="L5303" s="1471">
        <v>6.6839565594E10</v>
      </c>
      <c r="M5303" s="1463" t="s">
        <v>2464</v>
      </c>
      <c r="N5303" s="1463" t="s">
        <v>5422</v>
      </c>
      <c r="O5303" s="1463" t="s">
        <v>4945</v>
      </c>
      <c r="P5303" s="1463" t="s">
        <v>2464</v>
      </c>
    </row>
    <row r="5304">
      <c r="A5304" s="1464">
        <v>5703.0</v>
      </c>
      <c r="B5304" s="1463" t="s">
        <v>10182</v>
      </c>
      <c r="C5304" s="1463" t="s">
        <v>10183</v>
      </c>
      <c r="D5304" s="1469">
        <v>45734.0</v>
      </c>
      <c r="E5304" s="1470" t="s">
        <v>10184</v>
      </c>
      <c r="F5304" s="1471">
        <v>9.22546339E8</v>
      </c>
      <c r="G5304" s="1471">
        <v>9.22546339E8</v>
      </c>
      <c r="H5304" s="1472" t="b">
        <v>1</v>
      </c>
      <c r="I5304" s="1468" t="s">
        <v>76</v>
      </c>
      <c r="J5304" s="1472" t="b">
        <v>1</v>
      </c>
      <c r="K5304" s="1468" t="s">
        <v>1077</v>
      </c>
      <c r="L5304" s="1471">
        <v>6.6618258585E10</v>
      </c>
      <c r="M5304" s="1463" t="s">
        <v>2464</v>
      </c>
      <c r="N5304" s="1463" t="s">
        <v>5041</v>
      </c>
      <c r="O5304" s="1463" t="s">
        <v>9535</v>
      </c>
      <c r="P5304" s="1463" t="s">
        <v>9536</v>
      </c>
    </row>
    <row r="5305" hidden="1">
      <c r="A5305" s="1464">
        <v>5704.0</v>
      </c>
      <c r="B5305" s="1463" t="s">
        <v>21771</v>
      </c>
      <c r="C5305" s="1463" t="s">
        <v>21772</v>
      </c>
      <c r="D5305" s="1469">
        <v>45733.0</v>
      </c>
      <c r="E5305" s="1470" t="s">
        <v>21773</v>
      </c>
      <c r="F5305" s="1471">
        <v>6.19461646E8</v>
      </c>
      <c r="G5305" s="1471">
        <v>6.19461646E8</v>
      </c>
      <c r="H5305" s="1472" t="b">
        <v>0</v>
      </c>
      <c r="I5305" s="1468" t="s">
        <v>76</v>
      </c>
      <c r="J5305" s="1472" t="b">
        <v>0</v>
      </c>
      <c r="K5305" s="1468" t="s">
        <v>4929</v>
      </c>
      <c r="L5305" s="1475">
        <v>6.69232E15</v>
      </c>
      <c r="M5305" s="1463" t="s">
        <v>2426</v>
      </c>
      <c r="N5305" s="1463" t="s">
        <v>5998</v>
      </c>
      <c r="O5305" s="1463" t="s">
        <v>76</v>
      </c>
      <c r="P5305" s="1463" t="s">
        <v>2426</v>
      </c>
    </row>
    <row r="5306">
      <c r="A5306" s="1464">
        <v>5705.0</v>
      </c>
      <c r="B5306" s="1463" t="s">
        <v>10185</v>
      </c>
      <c r="C5306" s="1463" t="s">
        <v>10186</v>
      </c>
      <c r="D5306" s="1469">
        <v>45747.0</v>
      </c>
      <c r="E5306" s="1470" t="s">
        <v>10187</v>
      </c>
      <c r="F5306" s="1471">
        <v>3.253147E7</v>
      </c>
      <c r="G5306" s="1471">
        <v>3.253147E7</v>
      </c>
      <c r="H5306" s="1472" t="b">
        <v>1</v>
      </c>
      <c r="I5306" s="1468" t="s">
        <v>5608</v>
      </c>
      <c r="J5306" s="1472" t="b">
        <v>1</v>
      </c>
      <c r="K5306" s="1468" t="s">
        <v>4936</v>
      </c>
      <c r="L5306" s="1471">
        <v>6.6909921784E10</v>
      </c>
      <c r="M5306" s="1463" t="s">
        <v>2715</v>
      </c>
      <c r="N5306" s="1463" t="s">
        <v>4954</v>
      </c>
      <c r="O5306" s="1463" t="s">
        <v>8626</v>
      </c>
      <c r="P5306" s="1463" t="s">
        <v>2715</v>
      </c>
    </row>
    <row r="5307">
      <c r="A5307" s="1464">
        <v>5706.0</v>
      </c>
      <c r="B5307" s="1463" t="s">
        <v>10189</v>
      </c>
      <c r="C5307" s="1463" t="s">
        <v>10190</v>
      </c>
      <c r="D5307" s="1469">
        <v>45735.0</v>
      </c>
      <c r="E5307" s="1470" t="s">
        <v>10191</v>
      </c>
      <c r="F5307" s="1471">
        <v>9.56852002E8</v>
      </c>
      <c r="G5307" s="1471">
        <v>9.56852002E8</v>
      </c>
      <c r="H5307" s="1472" t="b">
        <v>1</v>
      </c>
      <c r="I5307" s="1468" t="s">
        <v>76</v>
      </c>
      <c r="J5307" s="1472" t="b">
        <v>1</v>
      </c>
      <c r="K5307" s="1468" t="s">
        <v>4936</v>
      </c>
      <c r="L5307" s="1471">
        <v>6.6909921784E10</v>
      </c>
      <c r="M5307" s="1463" t="s">
        <v>2715</v>
      </c>
      <c r="N5307" s="1463" t="s">
        <v>5148</v>
      </c>
      <c r="O5307" s="1463" t="s">
        <v>8743</v>
      </c>
      <c r="P5307" s="1463" t="s">
        <v>2715</v>
      </c>
    </row>
    <row r="5308">
      <c r="A5308" s="1464">
        <v>5707.0</v>
      </c>
      <c r="B5308" s="1463" t="s">
        <v>10192</v>
      </c>
      <c r="C5308" s="1463" t="s">
        <v>10193</v>
      </c>
      <c r="D5308" s="1469">
        <v>45736.0</v>
      </c>
      <c r="E5308" s="1470" t="s">
        <v>10194</v>
      </c>
      <c r="F5308" s="1471">
        <v>9.86614642E8</v>
      </c>
      <c r="G5308" s="1471">
        <v>9.86614642E8</v>
      </c>
      <c r="H5308" s="1472" t="b">
        <v>1</v>
      </c>
      <c r="I5308" s="1468" t="s">
        <v>10195</v>
      </c>
      <c r="J5308" s="1472" t="b">
        <v>1</v>
      </c>
      <c r="K5308" s="1468" t="s">
        <v>4936</v>
      </c>
      <c r="L5308" s="1471">
        <v>6.6909921784E10</v>
      </c>
      <c r="M5308" s="1463" t="s">
        <v>2464</v>
      </c>
      <c r="N5308" s="1463" t="s">
        <v>5267</v>
      </c>
      <c r="O5308" s="1463" t="s">
        <v>76</v>
      </c>
      <c r="P5308" s="1463" t="s">
        <v>2464</v>
      </c>
    </row>
    <row r="5309">
      <c r="A5309" s="1464">
        <v>5708.0</v>
      </c>
      <c r="B5309" s="1463" t="s">
        <v>1612</v>
      </c>
      <c r="C5309" s="1463" t="s">
        <v>1612</v>
      </c>
      <c r="D5309" s="1469">
        <v>45747.0</v>
      </c>
      <c r="E5309" s="1470" t="s">
        <v>10197</v>
      </c>
      <c r="F5309" s="1471">
        <v>6.4327481E7</v>
      </c>
      <c r="G5309" s="1471">
        <v>6.4327481E7</v>
      </c>
      <c r="H5309" s="1472" t="b">
        <v>1</v>
      </c>
      <c r="I5309" s="1468" t="s">
        <v>120</v>
      </c>
      <c r="J5309" s="1472" t="b">
        <v>1</v>
      </c>
      <c r="K5309" s="1468" t="s">
        <v>6480</v>
      </c>
      <c r="L5309" s="1471">
        <v>6.6647253923E10</v>
      </c>
      <c r="M5309" s="1463" t="s">
        <v>2464</v>
      </c>
      <c r="N5309" s="1463" t="s">
        <v>6244</v>
      </c>
      <c r="O5309" s="1463" t="s">
        <v>6244</v>
      </c>
      <c r="P5309" s="1463" t="s">
        <v>8309</v>
      </c>
    </row>
    <row r="5310">
      <c r="A5310" s="1464">
        <v>5709.0</v>
      </c>
      <c r="B5310" s="1463" t="s">
        <v>10198</v>
      </c>
      <c r="C5310" s="1463" t="s">
        <v>10199</v>
      </c>
      <c r="D5310" s="1469">
        <v>45743.0</v>
      </c>
      <c r="E5310" s="1470" t="s">
        <v>10200</v>
      </c>
      <c r="F5310" s="1471">
        <v>8.35540399E8</v>
      </c>
      <c r="G5310" s="1471">
        <v>8.35540399E8</v>
      </c>
      <c r="H5310" s="1472" t="b">
        <v>1</v>
      </c>
      <c r="I5310" s="1468" t="s">
        <v>76</v>
      </c>
      <c r="J5310" s="1472" t="b">
        <v>1</v>
      </c>
      <c r="K5310" s="1468" t="s">
        <v>1077</v>
      </c>
      <c r="L5310" s="1471">
        <v>6.6618258585E10</v>
      </c>
      <c r="M5310" s="1463" t="s">
        <v>2464</v>
      </c>
      <c r="N5310" s="1463" t="s">
        <v>6244</v>
      </c>
      <c r="O5310" s="1463" t="s">
        <v>6244</v>
      </c>
      <c r="P5310" s="1463" t="s">
        <v>8309</v>
      </c>
    </row>
    <row r="5311">
      <c r="A5311" s="1464">
        <v>5710.0</v>
      </c>
      <c r="B5311" s="1463" t="s">
        <v>10201</v>
      </c>
      <c r="C5311" s="1463" t="s">
        <v>10202</v>
      </c>
      <c r="D5311" s="1469">
        <v>45743.0</v>
      </c>
      <c r="E5311" s="1470" t="s">
        <v>10203</v>
      </c>
      <c r="F5311" s="1471">
        <v>8.78569222E8</v>
      </c>
      <c r="G5311" s="1471">
        <v>8.78569222E8</v>
      </c>
      <c r="H5311" s="1472" t="b">
        <v>1</v>
      </c>
      <c r="I5311" s="1468" t="s">
        <v>76</v>
      </c>
      <c r="J5311" s="1472" t="b">
        <v>1</v>
      </c>
      <c r="K5311" s="1468" t="s">
        <v>1077</v>
      </c>
      <c r="L5311" s="1471">
        <v>6.6618258585E10</v>
      </c>
      <c r="M5311" s="1463" t="s">
        <v>2432</v>
      </c>
      <c r="N5311" s="1474"/>
      <c r="O5311" s="1463" t="s">
        <v>76</v>
      </c>
      <c r="P5311" s="1463" t="s">
        <v>2432</v>
      </c>
    </row>
    <row r="5312">
      <c r="A5312" s="1464">
        <v>5711.0</v>
      </c>
      <c r="B5312" s="1463" t="s">
        <v>306</v>
      </c>
      <c r="C5312" s="1463" t="s">
        <v>10205</v>
      </c>
      <c r="D5312" s="1469">
        <v>45742.0</v>
      </c>
      <c r="E5312" s="1470" t="s">
        <v>10206</v>
      </c>
      <c r="F5312" s="1471">
        <v>2.67912E7</v>
      </c>
      <c r="G5312" s="1471">
        <v>2.67912E7</v>
      </c>
      <c r="H5312" s="1472" t="b">
        <v>1</v>
      </c>
      <c r="I5312" s="1468" t="s">
        <v>76</v>
      </c>
      <c r="J5312" s="1472" t="b">
        <v>1</v>
      </c>
      <c r="K5312" s="1468" t="s">
        <v>4940</v>
      </c>
      <c r="L5312" s="1471">
        <v>6.68193916E10</v>
      </c>
      <c r="M5312" s="1463" t="s">
        <v>2937</v>
      </c>
      <c r="N5312" s="1474"/>
      <c r="O5312" s="1463" t="s">
        <v>6149</v>
      </c>
      <c r="P5312" s="1463" t="s">
        <v>2937</v>
      </c>
    </row>
    <row r="5313">
      <c r="A5313" s="1464">
        <v>5712.0</v>
      </c>
      <c r="B5313" s="1463" t="s">
        <v>10207</v>
      </c>
      <c r="C5313" s="1463" t="s">
        <v>10208</v>
      </c>
      <c r="D5313" s="1469">
        <v>45742.0</v>
      </c>
      <c r="E5313" s="1470" t="s">
        <v>10209</v>
      </c>
      <c r="F5313" s="1471">
        <v>9.94655362E8</v>
      </c>
      <c r="G5313" s="1471">
        <v>9.94655362E8</v>
      </c>
      <c r="H5313" s="1472" t="b">
        <v>1</v>
      </c>
      <c r="I5313" s="1468" t="s">
        <v>10210</v>
      </c>
      <c r="J5313" s="1472" t="b">
        <v>1</v>
      </c>
      <c r="K5313" s="1468" t="s">
        <v>4936</v>
      </c>
      <c r="L5313" s="1471">
        <v>6.6909921784E10</v>
      </c>
      <c r="M5313" s="1463" t="s">
        <v>2464</v>
      </c>
      <c r="N5313" s="1463" t="s">
        <v>7123</v>
      </c>
      <c r="O5313" s="1463" t="s">
        <v>9507</v>
      </c>
      <c r="P5313" s="1463" t="s">
        <v>2464</v>
      </c>
    </row>
    <row r="5314">
      <c r="A5314" s="1464">
        <v>5713.0</v>
      </c>
      <c r="B5314" s="1463" t="s">
        <v>10211</v>
      </c>
      <c r="C5314" s="1463" t="s">
        <v>10212</v>
      </c>
      <c r="D5314" s="1469">
        <v>45736.0</v>
      </c>
      <c r="E5314" s="1470" t="s">
        <v>10213</v>
      </c>
      <c r="F5314" s="1471">
        <v>6.36194555E8</v>
      </c>
      <c r="G5314" s="1471">
        <v>6.36194555E8</v>
      </c>
      <c r="H5314" s="1472" t="b">
        <v>1</v>
      </c>
      <c r="I5314" s="1468" t="s">
        <v>76</v>
      </c>
      <c r="J5314" s="1472" t="b">
        <v>1</v>
      </c>
      <c r="K5314" s="1468" t="s">
        <v>1077</v>
      </c>
      <c r="L5314" s="1471">
        <v>6.6618258585E10</v>
      </c>
      <c r="M5314" s="1463" t="s">
        <v>2464</v>
      </c>
      <c r="N5314" s="1463" t="s">
        <v>6070</v>
      </c>
      <c r="O5314" s="1463" t="s">
        <v>6070</v>
      </c>
      <c r="P5314" s="1463" t="s">
        <v>2464</v>
      </c>
    </row>
    <row r="5315">
      <c r="A5315" s="1464">
        <v>5714.0</v>
      </c>
      <c r="B5315" s="1463" t="s">
        <v>10214</v>
      </c>
      <c r="C5315" s="1463" t="s">
        <v>10215</v>
      </c>
      <c r="D5315" s="1469">
        <v>45740.0</v>
      </c>
      <c r="E5315" s="1470" t="s">
        <v>10216</v>
      </c>
      <c r="F5315" s="1471">
        <v>9.55936441E8</v>
      </c>
      <c r="G5315" s="1471">
        <v>9.55936441E8</v>
      </c>
      <c r="H5315" s="1472" t="b">
        <v>1</v>
      </c>
      <c r="I5315" s="1468" t="s">
        <v>76</v>
      </c>
      <c r="J5315" s="1472" t="b">
        <v>1</v>
      </c>
      <c r="K5315" s="1468" t="s">
        <v>4929</v>
      </c>
      <c r="L5315" s="1475">
        <v>6.69232E15</v>
      </c>
      <c r="M5315" s="1463" t="s">
        <v>2659</v>
      </c>
      <c r="N5315" s="1463" t="s">
        <v>5061</v>
      </c>
      <c r="O5315" s="1463" t="s">
        <v>5288</v>
      </c>
      <c r="P5315" s="1463" t="s">
        <v>2659</v>
      </c>
    </row>
    <row r="5316">
      <c r="A5316" s="1464">
        <v>5715.0</v>
      </c>
      <c r="B5316" s="1463" t="s">
        <v>10217</v>
      </c>
      <c r="C5316" s="1463" t="s">
        <v>10218</v>
      </c>
      <c r="D5316" s="1469">
        <v>45736.0</v>
      </c>
      <c r="E5316" s="1470" t="s">
        <v>10219</v>
      </c>
      <c r="F5316" s="1471">
        <v>8.42429196E8</v>
      </c>
      <c r="G5316" s="1471">
        <v>8.42429196E8</v>
      </c>
      <c r="H5316" s="1472" t="b">
        <v>1</v>
      </c>
      <c r="I5316" s="1468" t="s">
        <v>76</v>
      </c>
      <c r="J5316" s="1472" t="b">
        <v>1</v>
      </c>
      <c r="K5316" s="1468" t="s">
        <v>4929</v>
      </c>
      <c r="L5316" s="1475">
        <v>6.69232E15</v>
      </c>
      <c r="M5316" s="1463" t="s">
        <v>2659</v>
      </c>
      <c r="N5316" s="1463" t="s">
        <v>5101</v>
      </c>
      <c r="O5316" s="1463" t="s">
        <v>5315</v>
      </c>
      <c r="P5316" s="1463" t="s">
        <v>2659</v>
      </c>
    </row>
    <row r="5317">
      <c r="A5317" s="1464">
        <v>5716.0</v>
      </c>
      <c r="B5317" s="1463" t="s">
        <v>10220</v>
      </c>
      <c r="C5317" s="1463" t="s">
        <v>10221</v>
      </c>
      <c r="D5317" s="1469">
        <v>45740.0</v>
      </c>
      <c r="E5317" s="1470" t="s">
        <v>10222</v>
      </c>
      <c r="F5317" s="1471">
        <v>6.52153451E8</v>
      </c>
      <c r="G5317" s="1471">
        <v>6.52153451E8</v>
      </c>
      <c r="H5317" s="1472" t="b">
        <v>1</v>
      </c>
      <c r="I5317" s="1468" t="s">
        <v>10223</v>
      </c>
      <c r="J5317" s="1472" t="b">
        <v>1</v>
      </c>
      <c r="K5317" s="1468" t="s">
        <v>1204</v>
      </c>
      <c r="L5317" s="1471">
        <v>6.6839565594E10</v>
      </c>
      <c r="M5317" s="1463" t="s">
        <v>4317</v>
      </c>
      <c r="N5317" s="1474"/>
      <c r="O5317" s="1463" t="s">
        <v>5307</v>
      </c>
      <c r="P5317" s="1463" t="s">
        <v>6387</v>
      </c>
    </row>
    <row r="5318" hidden="1">
      <c r="A5318" s="1464">
        <v>5717.0</v>
      </c>
      <c r="B5318" s="1463" t="s">
        <v>10224</v>
      </c>
      <c r="C5318" s="1463" t="s">
        <v>10225</v>
      </c>
      <c r="D5318" s="1469">
        <v>45740.0</v>
      </c>
      <c r="E5318" s="1470" t="s">
        <v>10226</v>
      </c>
      <c r="F5318" s="1471">
        <v>8.35180722E8</v>
      </c>
      <c r="G5318" s="1471">
        <v>8.14228287E8</v>
      </c>
      <c r="H5318" s="1472" t="b">
        <v>0</v>
      </c>
      <c r="I5318" s="1468" t="s">
        <v>76</v>
      </c>
      <c r="J5318" s="1472" t="b">
        <v>0</v>
      </c>
      <c r="K5318" s="1468" t="s">
        <v>4929</v>
      </c>
      <c r="L5318" s="1475">
        <v>6.69232E15</v>
      </c>
      <c r="M5318" s="1463" t="s">
        <v>3363</v>
      </c>
      <c r="N5318" s="1463" t="s">
        <v>4945</v>
      </c>
      <c r="O5318" s="1463" t="s">
        <v>6149</v>
      </c>
      <c r="P5318" s="1463" t="s">
        <v>9603</v>
      </c>
    </row>
    <row r="5319">
      <c r="A5319" s="1464">
        <v>5718.0</v>
      </c>
      <c r="B5319" s="1463" t="s">
        <v>10227</v>
      </c>
      <c r="C5319" s="1463" t="s">
        <v>10228</v>
      </c>
      <c r="D5319" s="1469">
        <v>45743.0</v>
      </c>
      <c r="E5319" s="1470" t="s">
        <v>10229</v>
      </c>
      <c r="F5319" s="1471">
        <v>6.32161628E8</v>
      </c>
      <c r="G5319" s="1471">
        <v>6.32161628E8</v>
      </c>
      <c r="H5319" s="1472" t="b">
        <v>1</v>
      </c>
      <c r="I5319" s="1468" t="s">
        <v>76</v>
      </c>
      <c r="J5319" s="1472" t="b">
        <v>1</v>
      </c>
      <c r="K5319" s="1468" t="s">
        <v>1077</v>
      </c>
      <c r="L5319" s="1471">
        <v>6.6618258585E10</v>
      </c>
      <c r="M5319" s="1463" t="s">
        <v>4048</v>
      </c>
      <c r="N5319" s="1463" t="s">
        <v>5510</v>
      </c>
      <c r="O5319" s="1463" t="s">
        <v>5510</v>
      </c>
      <c r="P5319" s="1463" t="s">
        <v>8111</v>
      </c>
    </row>
    <row r="5320">
      <c r="A5320" s="1464">
        <v>5719.0</v>
      </c>
      <c r="B5320" s="1463" t="s">
        <v>10231</v>
      </c>
      <c r="C5320" s="1463" t="s">
        <v>10232</v>
      </c>
      <c r="D5320" s="1469">
        <v>45740.0</v>
      </c>
      <c r="E5320" s="1470" t="s">
        <v>10233</v>
      </c>
      <c r="F5320" s="1471">
        <v>9.99246894E8</v>
      </c>
      <c r="G5320" s="1471">
        <v>9.99246894E8</v>
      </c>
      <c r="H5320" s="1472" t="b">
        <v>1</v>
      </c>
      <c r="I5320" s="1468" t="s">
        <v>76</v>
      </c>
      <c r="J5320" s="1472" t="b">
        <v>1</v>
      </c>
      <c r="K5320" s="1468" t="s">
        <v>1204</v>
      </c>
      <c r="L5320" s="1471">
        <v>6.6839565594E10</v>
      </c>
      <c r="M5320" s="1463" t="s">
        <v>2464</v>
      </c>
      <c r="N5320" s="1463" t="s">
        <v>6070</v>
      </c>
      <c r="O5320" s="1463" t="s">
        <v>6070</v>
      </c>
      <c r="P5320" s="1463" t="s">
        <v>2464</v>
      </c>
    </row>
    <row r="5321">
      <c r="A5321" s="1464">
        <v>5720.0</v>
      </c>
      <c r="B5321" s="1463" t="s">
        <v>10235</v>
      </c>
      <c r="C5321" s="1463" t="s">
        <v>10236</v>
      </c>
      <c r="D5321" s="1469">
        <v>45744.0</v>
      </c>
      <c r="E5321" s="1470" t="s">
        <v>10237</v>
      </c>
      <c r="F5321" s="1471">
        <v>6.36625555E8</v>
      </c>
      <c r="G5321" s="1471">
        <v>6.36625555E8</v>
      </c>
      <c r="H5321" s="1472" t="b">
        <v>1</v>
      </c>
      <c r="I5321" s="1468" t="s">
        <v>76</v>
      </c>
      <c r="J5321" s="1472" t="b">
        <v>1</v>
      </c>
      <c r="K5321" s="1468" t="s">
        <v>4929</v>
      </c>
      <c r="L5321" s="1475">
        <v>6.69232E15</v>
      </c>
      <c r="M5321" s="1463" t="s">
        <v>2437</v>
      </c>
      <c r="N5321" s="1463" t="s">
        <v>5422</v>
      </c>
      <c r="O5321" s="1463" t="s">
        <v>4945</v>
      </c>
      <c r="P5321" s="1463" t="s">
        <v>6490</v>
      </c>
    </row>
    <row r="5322" hidden="1">
      <c r="A5322" s="1464">
        <v>5721.0</v>
      </c>
      <c r="B5322" s="1463" t="s">
        <v>10238</v>
      </c>
      <c r="C5322" s="1463" t="s">
        <v>10239</v>
      </c>
      <c r="D5322" s="1469">
        <v>45743.0</v>
      </c>
      <c r="E5322" s="1470" t="s">
        <v>10240</v>
      </c>
      <c r="F5322" s="1471">
        <v>2.0288837E7</v>
      </c>
      <c r="G5322" s="1471">
        <v>2.0288837E7</v>
      </c>
      <c r="H5322" s="1472" t="b">
        <v>0</v>
      </c>
      <c r="I5322" s="1468" t="s">
        <v>76</v>
      </c>
      <c r="J5322" s="1472" t="b">
        <v>0</v>
      </c>
      <c r="K5322" s="1468" t="s">
        <v>4936</v>
      </c>
      <c r="L5322" s="1471">
        <v>6.6909921784E10</v>
      </c>
      <c r="M5322" s="1463" t="s">
        <v>2432</v>
      </c>
      <c r="N5322" s="1474"/>
      <c r="O5322" s="1463" t="s">
        <v>5398</v>
      </c>
      <c r="P5322" s="1463" t="s">
        <v>8324</v>
      </c>
    </row>
    <row r="5323">
      <c r="A5323" s="1464">
        <v>5722.0</v>
      </c>
      <c r="B5323" s="1463" t="s">
        <v>10243</v>
      </c>
      <c r="C5323" s="1463" t="s">
        <v>10244</v>
      </c>
      <c r="D5323" s="1469">
        <v>45743.0</v>
      </c>
      <c r="E5323" s="1470" t="s">
        <v>10245</v>
      </c>
      <c r="F5323" s="1471">
        <v>6.42393236E8</v>
      </c>
      <c r="G5323" s="1471">
        <v>6.42393236E8</v>
      </c>
      <c r="H5323" s="1472" t="b">
        <v>1</v>
      </c>
      <c r="I5323" s="1468" t="s">
        <v>263</v>
      </c>
      <c r="J5323" s="1472" t="b">
        <v>1</v>
      </c>
      <c r="K5323" s="1468" t="s">
        <v>1204</v>
      </c>
      <c r="L5323" s="1471">
        <v>6.6839565594E10</v>
      </c>
      <c r="M5323" s="1463" t="s">
        <v>2461</v>
      </c>
      <c r="N5323" s="1463" t="s">
        <v>5077</v>
      </c>
      <c r="O5323" s="1463" t="s">
        <v>5041</v>
      </c>
      <c r="P5323" s="1463" t="s">
        <v>9620</v>
      </c>
    </row>
    <row r="5324">
      <c r="A5324" s="1464">
        <v>5723.0</v>
      </c>
      <c r="B5324" s="1463" t="s">
        <v>10246</v>
      </c>
      <c r="C5324" s="1463" t="s">
        <v>10247</v>
      </c>
      <c r="D5324" s="1469">
        <v>45747.0</v>
      </c>
      <c r="E5324" s="1470" t="s">
        <v>10248</v>
      </c>
      <c r="F5324" s="1471">
        <v>9.09738981E8</v>
      </c>
      <c r="G5324" s="1471">
        <v>9.09738981E8</v>
      </c>
      <c r="H5324" s="1472" t="b">
        <v>1</v>
      </c>
      <c r="I5324" s="1468" t="s">
        <v>263</v>
      </c>
      <c r="J5324" s="1472" t="b">
        <v>1</v>
      </c>
      <c r="K5324" s="1468" t="s">
        <v>4936</v>
      </c>
      <c r="L5324" s="1471">
        <v>6.6909921784E10</v>
      </c>
      <c r="M5324" s="1463" t="s">
        <v>2440</v>
      </c>
      <c r="N5324" s="1463" t="s">
        <v>5164</v>
      </c>
      <c r="O5324" s="1463" t="s">
        <v>9036</v>
      </c>
      <c r="P5324" s="1463" t="s">
        <v>5687</v>
      </c>
    </row>
    <row r="5325" hidden="1">
      <c r="A5325" s="1464">
        <v>5724.0</v>
      </c>
      <c r="B5325" s="1463" t="s">
        <v>21774</v>
      </c>
      <c r="C5325" s="1463" t="s">
        <v>21775</v>
      </c>
      <c r="D5325" s="1469">
        <v>45743.0</v>
      </c>
      <c r="E5325" s="1470" t="s">
        <v>21776</v>
      </c>
      <c r="F5325" s="1471">
        <v>6.39249356E8</v>
      </c>
      <c r="G5325" s="1471">
        <v>6.39249356E8</v>
      </c>
      <c r="H5325" s="1472" t="b">
        <v>0</v>
      </c>
      <c r="I5325" s="1468" t="s">
        <v>76</v>
      </c>
      <c r="J5325" s="1472" t="b">
        <v>0</v>
      </c>
      <c r="K5325" s="1468" t="s">
        <v>1204</v>
      </c>
      <c r="L5325" s="1471">
        <v>6.6839565594E10</v>
      </c>
      <c r="M5325" s="1463" t="s">
        <v>2432</v>
      </c>
      <c r="N5325" s="1463" t="s">
        <v>3864</v>
      </c>
      <c r="O5325" s="1463" t="s">
        <v>3864</v>
      </c>
      <c r="P5325" s="1463" t="s">
        <v>4672</v>
      </c>
    </row>
    <row r="5326">
      <c r="A5326" s="1464">
        <v>5725.0</v>
      </c>
      <c r="B5326" s="1463" t="s">
        <v>10250</v>
      </c>
      <c r="C5326" s="1463" t="s">
        <v>10251</v>
      </c>
      <c r="D5326" s="1469">
        <v>45744.0</v>
      </c>
      <c r="E5326" s="1470" t="s">
        <v>10252</v>
      </c>
      <c r="F5326" s="1471">
        <v>9.71603579E8</v>
      </c>
      <c r="G5326" s="1471">
        <v>9.71603579E8</v>
      </c>
      <c r="H5326" s="1472" t="b">
        <v>1</v>
      </c>
      <c r="I5326" s="1468" t="s">
        <v>3864</v>
      </c>
      <c r="J5326" s="1472" t="b">
        <v>1</v>
      </c>
      <c r="K5326" s="1468" t="s">
        <v>1077</v>
      </c>
      <c r="L5326" s="1471">
        <v>6.6618258585E10</v>
      </c>
      <c r="M5326" s="1463" t="s">
        <v>2432</v>
      </c>
      <c r="N5326" s="1463" t="s">
        <v>7557</v>
      </c>
      <c r="O5326" s="1463" t="s">
        <v>7557</v>
      </c>
      <c r="P5326" s="1463" t="s">
        <v>2432</v>
      </c>
    </row>
    <row r="5327" hidden="1">
      <c r="A5327" s="1464">
        <v>5726.0</v>
      </c>
      <c r="B5327" s="1463" t="s">
        <v>21777</v>
      </c>
      <c r="C5327" s="1463" t="s">
        <v>21778</v>
      </c>
      <c r="D5327" s="1469">
        <v>45747.0</v>
      </c>
      <c r="E5327" s="1470" t="s">
        <v>21779</v>
      </c>
      <c r="F5327" s="1471">
        <v>9.55420024E8</v>
      </c>
      <c r="G5327" s="1471">
        <v>9.55420024E8</v>
      </c>
      <c r="H5327" s="1472" t="b">
        <v>0</v>
      </c>
      <c r="I5327" s="1468" t="s">
        <v>76</v>
      </c>
      <c r="J5327" s="1472" t="b">
        <v>0</v>
      </c>
      <c r="K5327" s="1468" t="s">
        <v>21780</v>
      </c>
      <c r="L5327" s="1471">
        <v>6.665232236E10</v>
      </c>
      <c r="M5327" s="1463" t="s">
        <v>3024</v>
      </c>
      <c r="O5327" s="1474"/>
      <c r="P5327" s="1463" t="s">
        <v>21781</v>
      </c>
    </row>
    <row r="5328">
      <c r="A5328" s="1464">
        <v>5727.0</v>
      </c>
      <c r="B5328" s="1463" t="s">
        <v>10253</v>
      </c>
      <c r="C5328" s="1463" t="s">
        <v>10254</v>
      </c>
      <c r="D5328" s="1469">
        <v>45747.0</v>
      </c>
      <c r="E5328" s="1470" t="s">
        <v>10255</v>
      </c>
      <c r="F5328" s="1471">
        <v>9.82639255E8</v>
      </c>
      <c r="G5328" s="1471">
        <v>9.82639255E8</v>
      </c>
      <c r="H5328" s="1472" t="b">
        <v>1</v>
      </c>
      <c r="I5328" s="1468" t="s">
        <v>76</v>
      </c>
      <c r="J5328" s="1472" t="b">
        <v>1</v>
      </c>
      <c r="K5328" s="1468" t="s">
        <v>4936</v>
      </c>
      <c r="L5328" s="1471">
        <v>6.6909921784E10</v>
      </c>
      <c r="M5328" s="1463" t="s">
        <v>2461</v>
      </c>
      <c r="N5328" s="1463" t="s">
        <v>4954</v>
      </c>
      <c r="O5328" s="1463" t="s">
        <v>9469</v>
      </c>
      <c r="P5328" s="1463" t="s">
        <v>2461</v>
      </c>
    </row>
    <row r="5329">
      <c r="A5329" s="1464">
        <v>5728.0</v>
      </c>
      <c r="B5329" s="1463" t="s">
        <v>10257</v>
      </c>
      <c r="C5329" s="1463" t="s">
        <v>10258</v>
      </c>
      <c r="D5329" s="1469">
        <v>45741.0</v>
      </c>
      <c r="E5329" s="1470" t="s">
        <v>10259</v>
      </c>
      <c r="F5329" s="1471">
        <v>6.27899112E8</v>
      </c>
      <c r="G5329" s="1471">
        <v>6.27899112E8</v>
      </c>
      <c r="H5329" s="1472" t="b">
        <v>1</v>
      </c>
      <c r="I5329" s="1468" t="s">
        <v>76</v>
      </c>
      <c r="J5329" s="1472" t="b">
        <v>1</v>
      </c>
      <c r="K5329" s="1468" t="s">
        <v>1204</v>
      </c>
      <c r="L5329" s="1471">
        <v>6.6839565594E10</v>
      </c>
      <c r="M5329" s="1463" t="s">
        <v>2432</v>
      </c>
      <c r="N5329" s="1463" t="s">
        <v>6473</v>
      </c>
      <c r="O5329" s="1463" t="s">
        <v>7689</v>
      </c>
      <c r="P5329" s="1463" t="s">
        <v>2432</v>
      </c>
    </row>
    <row r="5330" hidden="1">
      <c r="A5330" s="1464">
        <v>5729.0</v>
      </c>
      <c r="B5330" s="1463" t="s">
        <v>21782</v>
      </c>
      <c r="C5330" s="1463" t="s">
        <v>21783</v>
      </c>
      <c r="D5330" s="1469">
        <v>45741.0</v>
      </c>
      <c r="E5330" s="1470" t="s">
        <v>21784</v>
      </c>
      <c r="F5330" s="1471">
        <v>6.27896112E8</v>
      </c>
      <c r="G5330" s="1471">
        <v>6.27896112E8</v>
      </c>
      <c r="H5330" s="1472" t="b">
        <v>0</v>
      </c>
      <c r="I5330" s="1468" t="s">
        <v>76</v>
      </c>
      <c r="J5330" s="1472" t="b">
        <v>0</v>
      </c>
      <c r="K5330" s="1468" t="s">
        <v>1204</v>
      </c>
      <c r="L5330" s="1471">
        <v>6.6839565594E10</v>
      </c>
      <c r="M5330" s="1463" t="s">
        <v>2464</v>
      </c>
      <c r="N5330" s="1463" t="s">
        <v>5235</v>
      </c>
      <c r="O5330" s="1463" t="s">
        <v>8592</v>
      </c>
      <c r="P5330" s="1463" t="s">
        <v>10260</v>
      </c>
    </row>
    <row r="5331">
      <c r="A5331" s="1464">
        <v>5732.0</v>
      </c>
      <c r="B5331" s="1463" t="s">
        <v>10261</v>
      </c>
      <c r="C5331" s="1463" t="s">
        <v>10262</v>
      </c>
      <c r="D5331" s="1469">
        <v>45741.0</v>
      </c>
      <c r="E5331" s="1470" t="s">
        <v>10263</v>
      </c>
      <c r="F5331" s="1471">
        <v>8.17674786E8</v>
      </c>
      <c r="G5331" s="1471">
        <v>8.17674786E8</v>
      </c>
      <c r="H5331" s="1472" t="b">
        <v>1</v>
      </c>
      <c r="I5331" s="1468" t="s">
        <v>76</v>
      </c>
      <c r="J5331" s="1472" t="b">
        <v>1</v>
      </c>
      <c r="K5331" s="1468" t="s">
        <v>4936</v>
      </c>
      <c r="L5331" s="1471">
        <v>6.6909921784E10</v>
      </c>
      <c r="M5331" s="1463" t="s">
        <v>2464</v>
      </c>
      <c r="N5331" s="1463" t="s">
        <v>5011</v>
      </c>
      <c r="O5331" s="1463" t="s">
        <v>5398</v>
      </c>
      <c r="P5331" s="1463" t="s">
        <v>2464</v>
      </c>
    </row>
    <row r="5332">
      <c r="A5332" s="1464">
        <v>5733.0</v>
      </c>
      <c r="B5332" s="1463" t="s">
        <v>10264</v>
      </c>
      <c r="C5332" s="1463" t="s">
        <v>10265</v>
      </c>
      <c r="D5332" s="1469">
        <v>45748.0</v>
      </c>
      <c r="E5332" s="1470" t="s">
        <v>10266</v>
      </c>
      <c r="F5332" s="1471">
        <v>6.35656353E8</v>
      </c>
      <c r="G5332" s="1471">
        <v>6.35656353E8</v>
      </c>
      <c r="H5332" s="1472" t="b">
        <v>1</v>
      </c>
      <c r="I5332" s="1468" t="s">
        <v>76</v>
      </c>
      <c r="J5332" s="1472" t="b">
        <v>1</v>
      </c>
      <c r="K5332" s="1468" t="s">
        <v>1204</v>
      </c>
      <c r="L5332" s="1471">
        <v>6.6839565594E10</v>
      </c>
      <c r="M5332" s="1463" t="s">
        <v>2464</v>
      </c>
      <c r="N5332" s="1463" t="s">
        <v>5422</v>
      </c>
      <c r="P5332" s="1463" t="s">
        <v>7453</v>
      </c>
    </row>
    <row r="5333">
      <c r="A5333" s="1464">
        <v>5734.0</v>
      </c>
      <c r="B5333" s="1463" t="s">
        <v>10268</v>
      </c>
      <c r="C5333" s="1463" t="s">
        <v>10268</v>
      </c>
      <c r="D5333" s="1469">
        <v>45741.0</v>
      </c>
      <c r="E5333" s="1470" t="s">
        <v>10269</v>
      </c>
      <c r="F5333" s="1471">
        <v>8.22796785E8</v>
      </c>
      <c r="G5333" s="1471">
        <v>8.22796785E8</v>
      </c>
      <c r="H5333" s="1472" t="b">
        <v>1</v>
      </c>
      <c r="I5333" s="1468" t="s">
        <v>76</v>
      </c>
      <c r="J5333" s="1472" t="b">
        <v>1</v>
      </c>
      <c r="K5333" s="1468" t="s">
        <v>4936</v>
      </c>
      <c r="L5333" s="1471">
        <v>6.6909921784E10</v>
      </c>
      <c r="M5333" s="1463" t="s">
        <v>2464</v>
      </c>
      <c r="N5333" s="1463" t="s">
        <v>9250</v>
      </c>
      <c r="O5333" s="1463" t="s">
        <v>5037</v>
      </c>
      <c r="P5333" s="1463" t="s">
        <v>2464</v>
      </c>
    </row>
    <row r="5334">
      <c r="A5334" s="1464">
        <v>5735.0</v>
      </c>
      <c r="B5334" s="1463" t="s">
        <v>340</v>
      </c>
      <c r="C5334" s="1463" t="s">
        <v>340</v>
      </c>
      <c r="D5334" s="1469">
        <v>45747.0</v>
      </c>
      <c r="E5334" s="1470" t="s">
        <v>10270</v>
      </c>
      <c r="F5334" s="1471">
        <v>9.6475176E7</v>
      </c>
      <c r="G5334" s="1471">
        <v>9.6475176E7</v>
      </c>
      <c r="H5334" s="1472" t="b">
        <v>1</v>
      </c>
      <c r="I5334" s="1468" t="s">
        <v>120</v>
      </c>
      <c r="J5334" s="1472" t="b">
        <v>1</v>
      </c>
      <c r="K5334" s="1468" t="s">
        <v>6480</v>
      </c>
      <c r="L5334" s="1471">
        <v>6.6647253923E10</v>
      </c>
      <c r="M5334" s="1463" t="s">
        <v>2464</v>
      </c>
      <c r="N5334" s="1474"/>
      <c r="O5334" s="1463" t="s">
        <v>4931</v>
      </c>
      <c r="P5334" s="1463" t="s">
        <v>2464</v>
      </c>
    </row>
    <row r="5335">
      <c r="A5335" s="1464">
        <v>5736.0</v>
      </c>
      <c r="B5335" s="1463" t="s">
        <v>235</v>
      </c>
      <c r="C5335" s="1463" t="s">
        <v>235</v>
      </c>
      <c r="D5335" s="1469">
        <v>45744.0</v>
      </c>
      <c r="E5335" s="1470" t="s">
        <v>10271</v>
      </c>
      <c r="F5335" s="1471">
        <v>9.1078409E7</v>
      </c>
      <c r="G5335" s="1471">
        <v>9.1078409E7</v>
      </c>
      <c r="H5335" s="1472" t="b">
        <v>1</v>
      </c>
      <c r="I5335" s="1468" t="s">
        <v>120</v>
      </c>
      <c r="J5335" s="1472" t="b">
        <v>1</v>
      </c>
      <c r="K5335" s="1468" t="s">
        <v>6480</v>
      </c>
      <c r="L5335" s="1471">
        <v>6.6647253923E10</v>
      </c>
      <c r="M5335" s="1463" t="s">
        <v>2432</v>
      </c>
      <c r="N5335" s="1463" t="s">
        <v>4954</v>
      </c>
      <c r="O5335" s="1463" t="s">
        <v>8626</v>
      </c>
      <c r="P5335" s="1463" t="s">
        <v>8948</v>
      </c>
    </row>
    <row r="5336">
      <c r="A5336" s="1464">
        <v>5737.0</v>
      </c>
      <c r="B5336" s="1463" t="s">
        <v>10273</v>
      </c>
      <c r="C5336" s="1463" t="s">
        <v>10274</v>
      </c>
      <c r="D5336" s="1469">
        <v>45742.0</v>
      </c>
      <c r="E5336" s="1470" t="s">
        <v>10275</v>
      </c>
      <c r="F5336" s="1471">
        <v>8.18935554E8</v>
      </c>
      <c r="G5336" s="1471">
        <v>8.18935554E8</v>
      </c>
      <c r="H5336" s="1472" t="b">
        <v>1</v>
      </c>
      <c r="I5336" s="1468" t="s">
        <v>76</v>
      </c>
      <c r="J5336" s="1472" t="b">
        <v>1</v>
      </c>
      <c r="K5336" s="1468" t="s">
        <v>1077</v>
      </c>
      <c r="L5336" s="1471">
        <v>6.6618258585E10</v>
      </c>
      <c r="M5336" s="1463" t="s">
        <v>2432</v>
      </c>
      <c r="N5336" s="1463" t="s">
        <v>6070</v>
      </c>
      <c r="O5336" s="1463" t="s">
        <v>76</v>
      </c>
      <c r="P5336" s="1463" t="s">
        <v>2432</v>
      </c>
    </row>
    <row r="5337">
      <c r="A5337" s="1464">
        <v>5738.0</v>
      </c>
      <c r="B5337" s="1463" t="s">
        <v>220</v>
      </c>
      <c r="C5337" s="1463" t="s">
        <v>220</v>
      </c>
      <c r="D5337" s="1469">
        <v>45742.0</v>
      </c>
      <c r="E5337" s="1470" t="s">
        <v>10276</v>
      </c>
      <c r="F5337" s="1471">
        <v>8.3860681E7</v>
      </c>
      <c r="G5337" s="1471">
        <v>8.3860681E7</v>
      </c>
      <c r="H5337" s="1472" t="b">
        <v>1</v>
      </c>
      <c r="I5337" s="1468" t="s">
        <v>120</v>
      </c>
      <c r="J5337" s="1472" t="b">
        <v>1</v>
      </c>
      <c r="K5337" s="1468" t="s">
        <v>6480</v>
      </c>
      <c r="L5337" s="1471">
        <v>6.6647253923E10</v>
      </c>
      <c r="M5337" s="1463" t="s">
        <v>2464</v>
      </c>
      <c r="N5337" s="1463" t="s">
        <v>9250</v>
      </c>
      <c r="O5337" s="1463" t="s">
        <v>5037</v>
      </c>
      <c r="P5337" s="1463" t="s">
        <v>8309</v>
      </c>
    </row>
    <row r="5338">
      <c r="A5338" s="1464">
        <v>5739.0</v>
      </c>
      <c r="B5338" s="1463" t="s">
        <v>10278</v>
      </c>
      <c r="C5338" s="1463" t="s">
        <v>10278</v>
      </c>
      <c r="D5338" s="1469">
        <v>45744.0</v>
      </c>
      <c r="E5338" s="1470" t="s">
        <v>10279</v>
      </c>
      <c r="F5338" s="1471">
        <v>8.4817373E7</v>
      </c>
      <c r="G5338" s="1471">
        <v>8.4817373E7</v>
      </c>
      <c r="H5338" s="1472" t="b">
        <v>1</v>
      </c>
      <c r="I5338" s="1468" t="s">
        <v>120</v>
      </c>
      <c r="J5338" s="1472" t="b">
        <v>1</v>
      </c>
      <c r="K5338" s="1468" t="s">
        <v>6480</v>
      </c>
      <c r="L5338" s="1471">
        <v>6.6647253923E10</v>
      </c>
      <c r="M5338" s="1463" t="s">
        <v>2432</v>
      </c>
      <c r="N5338" s="1463" t="s">
        <v>4962</v>
      </c>
      <c r="O5338" s="1463" t="s">
        <v>6149</v>
      </c>
      <c r="P5338" s="1463" t="s">
        <v>2432</v>
      </c>
    </row>
    <row r="5339">
      <c r="A5339" s="1464">
        <v>5740.0</v>
      </c>
      <c r="B5339" s="1463" t="s">
        <v>10280</v>
      </c>
      <c r="C5339" s="1463" t="s">
        <v>10280</v>
      </c>
      <c r="D5339" s="1469">
        <v>45744.0</v>
      </c>
      <c r="E5339" s="1470" t="s">
        <v>10281</v>
      </c>
      <c r="F5339" s="1471">
        <v>6.580121181E9</v>
      </c>
      <c r="G5339" s="1471">
        <v>6.580121181E9</v>
      </c>
      <c r="H5339" s="1472" t="b">
        <v>1</v>
      </c>
      <c r="I5339" s="1468" t="s">
        <v>120</v>
      </c>
      <c r="J5339" s="1472" t="b">
        <v>1</v>
      </c>
      <c r="K5339" s="1468" t="s">
        <v>6480</v>
      </c>
      <c r="L5339" s="1471">
        <v>6.6647253923E10</v>
      </c>
      <c r="M5339" s="1463" t="s">
        <v>2437</v>
      </c>
      <c r="N5339" s="1463" t="s">
        <v>6093</v>
      </c>
      <c r="O5339" s="1463" t="s">
        <v>9679</v>
      </c>
      <c r="P5339" s="1463" t="s">
        <v>9680</v>
      </c>
    </row>
    <row r="5340">
      <c r="A5340" s="1464">
        <v>5741.0</v>
      </c>
      <c r="B5340" s="1463" t="s">
        <v>10282</v>
      </c>
      <c r="C5340" s="1463" t="s">
        <v>10283</v>
      </c>
      <c r="D5340" s="1469">
        <v>45744.0</v>
      </c>
      <c r="E5340" s="1470" t="s">
        <v>10284</v>
      </c>
      <c r="F5340" s="1471">
        <v>8.04928924E8</v>
      </c>
      <c r="G5340" s="1471">
        <v>8.04928924E8</v>
      </c>
      <c r="H5340" s="1472" t="b">
        <v>1</v>
      </c>
      <c r="I5340" s="1468" t="s">
        <v>76</v>
      </c>
      <c r="J5340" s="1472" t="b">
        <v>1</v>
      </c>
      <c r="K5340" s="1468" t="s">
        <v>1204</v>
      </c>
      <c r="L5340" s="1471">
        <v>6.6839565594E10</v>
      </c>
      <c r="M5340" s="1463" t="s">
        <v>2464</v>
      </c>
      <c r="N5340" s="1463" t="s">
        <v>8426</v>
      </c>
      <c r="O5340" s="1463" t="s">
        <v>9690</v>
      </c>
      <c r="P5340" s="1463" t="s">
        <v>2464</v>
      </c>
    </row>
    <row r="5341" hidden="1">
      <c r="A5341" s="1464">
        <v>5742.0</v>
      </c>
      <c r="B5341" s="1463" t="s">
        <v>10285</v>
      </c>
      <c r="C5341" s="1463" t="s">
        <v>10286</v>
      </c>
      <c r="D5341" s="1469">
        <v>45742.0</v>
      </c>
      <c r="E5341" s="1470" t="s">
        <v>10287</v>
      </c>
      <c r="F5341" s="1471">
        <v>6.5528975E8</v>
      </c>
      <c r="G5341" s="1471">
        <v>6.5528975E8</v>
      </c>
      <c r="H5341" s="1472" t="b">
        <v>0</v>
      </c>
      <c r="I5341" s="1468" t="s">
        <v>76</v>
      </c>
      <c r="J5341" s="1472" t="b">
        <v>0</v>
      </c>
      <c r="K5341" s="1468" t="s">
        <v>4929</v>
      </c>
      <c r="L5341" s="1475">
        <v>6.69232E15</v>
      </c>
      <c r="M5341" s="1463" t="s">
        <v>2426</v>
      </c>
      <c r="N5341" s="1463" t="s">
        <v>5307</v>
      </c>
      <c r="O5341" s="1463" t="s">
        <v>9694</v>
      </c>
      <c r="P5341" s="1463" t="s">
        <v>5402</v>
      </c>
    </row>
    <row r="5342" hidden="1">
      <c r="A5342" s="1464">
        <v>5743.0</v>
      </c>
      <c r="B5342" s="1463" t="s">
        <v>10285</v>
      </c>
      <c r="C5342" s="1463" t="s">
        <v>10286</v>
      </c>
      <c r="D5342" s="1469">
        <v>45742.0</v>
      </c>
      <c r="E5342" s="1470" t="s">
        <v>21785</v>
      </c>
      <c r="F5342" s="1475">
        <v>6.60655E11</v>
      </c>
      <c r="G5342" s="1471">
        <v>6.5528975E8</v>
      </c>
      <c r="H5342" s="1472" t="b">
        <v>0</v>
      </c>
      <c r="I5342" s="1468" t="s">
        <v>76</v>
      </c>
      <c r="J5342" s="1472" t="b">
        <v>1</v>
      </c>
      <c r="K5342" s="1473"/>
      <c r="L5342" s="1473"/>
      <c r="M5342" s="1463" t="s">
        <v>3024</v>
      </c>
      <c r="O5342" s="1474"/>
      <c r="P5342" s="1463" t="s">
        <v>3024</v>
      </c>
    </row>
    <row r="5343">
      <c r="A5343" s="1464">
        <v>5744.0</v>
      </c>
      <c r="B5343" s="1463" t="s">
        <v>10289</v>
      </c>
      <c r="C5343" s="1463" t="s">
        <v>10290</v>
      </c>
      <c r="D5343" s="1469">
        <v>45743.0</v>
      </c>
      <c r="E5343" s="1470" t="s">
        <v>10291</v>
      </c>
      <c r="F5343" s="1471">
        <v>9.65926453E8</v>
      </c>
      <c r="G5343" s="1471">
        <v>9.65926453E8</v>
      </c>
      <c r="H5343" s="1472" t="b">
        <v>1</v>
      </c>
      <c r="I5343" s="1468" t="s">
        <v>5052</v>
      </c>
      <c r="J5343" s="1472" t="b">
        <v>1</v>
      </c>
      <c r="K5343" s="1468" t="s">
        <v>1077</v>
      </c>
      <c r="L5343" s="1471">
        <v>6.6618258585E10</v>
      </c>
      <c r="M5343" s="1463" t="s">
        <v>2440</v>
      </c>
      <c r="N5343" s="1463" t="s">
        <v>5542</v>
      </c>
      <c r="O5343" s="1463" t="s">
        <v>5542</v>
      </c>
      <c r="P5343" s="1463" t="s">
        <v>9698</v>
      </c>
    </row>
    <row r="5344" hidden="1">
      <c r="A5344" s="1464">
        <v>5745.0</v>
      </c>
      <c r="B5344" s="1463" t="s">
        <v>10292</v>
      </c>
      <c r="C5344" s="1463" t="s">
        <v>10293</v>
      </c>
      <c r="D5344" s="1469">
        <v>45747.0</v>
      </c>
      <c r="E5344" s="1470" t="s">
        <v>10294</v>
      </c>
      <c r="F5344" s="1471">
        <v>8.51218228E8</v>
      </c>
      <c r="G5344" s="1471">
        <v>8.51218228E8</v>
      </c>
      <c r="H5344" s="1472" t="b">
        <v>0</v>
      </c>
      <c r="I5344" s="1468" t="s">
        <v>76</v>
      </c>
      <c r="J5344" s="1472" t="b">
        <v>0</v>
      </c>
      <c r="K5344" s="1468" t="s">
        <v>4929</v>
      </c>
      <c r="L5344" s="1475">
        <v>6.69232E15</v>
      </c>
      <c r="M5344" s="1463" t="s">
        <v>2659</v>
      </c>
      <c r="N5344" s="1463" t="s">
        <v>7123</v>
      </c>
      <c r="O5344" s="1463" t="s">
        <v>7123</v>
      </c>
      <c r="P5344" s="1463" t="s">
        <v>6624</v>
      </c>
    </row>
    <row r="5345">
      <c r="A5345" s="1464">
        <v>5746.0</v>
      </c>
      <c r="B5345" s="1463" t="s">
        <v>10295</v>
      </c>
      <c r="C5345" s="1463" t="s">
        <v>10296</v>
      </c>
      <c r="D5345" s="1469">
        <v>45743.0</v>
      </c>
      <c r="E5345" s="1470" t="s">
        <v>10297</v>
      </c>
      <c r="F5345" s="1471">
        <v>8.19859222E8</v>
      </c>
      <c r="G5345" s="1471">
        <v>8.19859222E8</v>
      </c>
      <c r="H5345" s="1472" t="b">
        <v>1</v>
      </c>
      <c r="I5345" s="1468" t="s">
        <v>76</v>
      </c>
      <c r="J5345" s="1472" t="b">
        <v>1</v>
      </c>
      <c r="K5345" s="1468" t="s">
        <v>4929</v>
      </c>
      <c r="L5345" s="1475">
        <v>6.69232E15</v>
      </c>
      <c r="M5345" s="1463" t="s">
        <v>2426</v>
      </c>
      <c r="O5345" s="1463" t="s">
        <v>4945</v>
      </c>
      <c r="P5345" s="1463" t="s">
        <v>2426</v>
      </c>
    </row>
    <row r="5346">
      <c r="A5346" s="1464">
        <v>5747.0</v>
      </c>
      <c r="B5346" s="1463" t="s">
        <v>10298</v>
      </c>
      <c r="C5346" s="1463" t="s">
        <v>10298</v>
      </c>
      <c r="D5346" s="1469">
        <v>45743.0</v>
      </c>
      <c r="E5346" s="1470" t="s">
        <v>10299</v>
      </c>
      <c r="F5346" s="1471">
        <v>2.12745E7</v>
      </c>
      <c r="G5346" s="1471">
        <v>2.12745E7</v>
      </c>
      <c r="H5346" s="1472" t="b">
        <v>1</v>
      </c>
      <c r="I5346" s="1468" t="s">
        <v>76</v>
      </c>
      <c r="J5346" s="1472" t="b">
        <v>1</v>
      </c>
      <c r="K5346" s="1468" t="s">
        <v>1077</v>
      </c>
      <c r="L5346" s="1471">
        <v>6.6618258585E10</v>
      </c>
      <c r="M5346" s="1463" t="s">
        <v>2464</v>
      </c>
      <c r="N5346" s="1463" t="s">
        <v>4930</v>
      </c>
      <c r="O5346" s="1463" t="s">
        <v>6240</v>
      </c>
      <c r="P5346" s="1463" t="s">
        <v>5236</v>
      </c>
    </row>
    <row r="5347">
      <c r="A5347" s="1464">
        <v>5748.0</v>
      </c>
      <c r="B5347" s="1463" t="s">
        <v>10300</v>
      </c>
      <c r="C5347" s="1463" t="s">
        <v>10301</v>
      </c>
      <c r="D5347" s="1469">
        <v>45744.0</v>
      </c>
      <c r="E5347" s="1470" t="s">
        <v>10302</v>
      </c>
      <c r="F5347" s="1471">
        <v>2.5401523E7</v>
      </c>
      <c r="G5347" s="1471">
        <v>2.5401523E7</v>
      </c>
      <c r="H5347" s="1472" t="b">
        <v>1</v>
      </c>
      <c r="I5347" s="1468" t="s">
        <v>76</v>
      </c>
      <c r="J5347" s="1472" t="b">
        <v>1</v>
      </c>
      <c r="K5347" s="1468" t="s">
        <v>4936</v>
      </c>
      <c r="L5347" s="1471">
        <v>6.6909921784E10</v>
      </c>
      <c r="M5347" s="1463" t="s">
        <v>2464</v>
      </c>
      <c r="N5347" s="1463" t="s">
        <v>5249</v>
      </c>
      <c r="O5347" s="1463" t="s">
        <v>4931</v>
      </c>
      <c r="P5347" s="1463" t="s">
        <v>2464</v>
      </c>
    </row>
    <row r="5348">
      <c r="A5348" s="1464">
        <v>5749.0</v>
      </c>
      <c r="B5348" s="1463" t="s">
        <v>10305</v>
      </c>
      <c r="C5348" s="1463" t="s">
        <v>10306</v>
      </c>
      <c r="D5348" s="1469">
        <v>45747.0</v>
      </c>
      <c r="E5348" s="1470" t="s">
        <v>10307</v>
      </c>
      <c r="F5348" s="1471">
        <v>8.1247868E8</v>
      </c>
      <c r="G5348" s="1471">
        <v>8.1247868E8</v>
      </c>
      <c r="H5348" s="1472" t="b">
        <v>1</v>
      </c>
      <c r="I5348" s="1468" t="s">
        <v>76</v>
      </c>
      <c r="J5348" s="1472" t="b">
        <v>1</v>
      </c>
      <c r="K5348" s="1468" t="s">
        <v>4929</v>
      </c>
      <c r="L5348" s="1475">
        <v>6.69232E15</v>
      </c>
      <c r="M5348" s="1463" t="s">
        <v>2432</v>
      </c>
      <c r="N5348" s="1463" t="s">
        <v>5182</v>
      </c>
      <c r="O5348" s="1463" t="s">
        <v>3864</v>
      </c>
      <c r="P5348" s="1463" t="s">
        <v>2432</v>
      </c>
    </row>
    <row r="5349" hidden="1">
      <c r="A5349" s="1464">
        <v>5750.0</v>
      </c>
      <c r="B5349" s="1463" t="s">
        <v>21786</v>
      </c>
      <c r="C5349" s="1463" t="s">
        <v>21787</v>
      </c>
      <c r="D5349" s="1469">
        <v>45744.0</v>
      </c>
      <c r="E5349" s="1470" t="s">
        <v>21788</v>
      </c>
      <c r="F5349" s="1471">
        <v>8.44536999E8</v>
      </c>
      <c r="G5349" s="1471">
        <v>8.44536999E8</v>
      </c>
      <c r="H5349" s="1472" t="b">
        <v>0</v>
      </c>
      <c r="I5349" s="1468" t="s">
        <v>76</v>
      </c>
      <c r="J5349" s="1472" t="b">
        <v>0</v>
      </c>
      <c r="K5349" s="1468" t="s">
        <v>1204</v>
      </c>
      <c r="L5349" s="1471">
        <v>6.6839565594E10</v>
      </c>
      <c r="M5349" s="1463" t="s">
        <v>2464</v>
      </c>
      <c r="N5349" s="1474"/>
      <c r="O5349" s="1463" t="s">
        <v>9469</v>
      </c>
      <c r="P5349" s="1463" t="s">
        <v>2464</v>
      </c>
    </row>
    <row r="5350">
      <c r="A5350" s="1464">
        <v>5751.0</v>
      </c>
      <c r="B5350" s="1463" t="s">
        <v>3952</v>
      </c>
      <c r="C5350" s="1463" t="s">
        <v>3952</v>
      </c>
      <c r="D5350" s="1469">
        <v>45747.0</v>
      </c>
      <c r="E5350" s="1470" t="s">
        <v>10308</v>
      </c>
      <c r="F5350" s="1471">
        <v>6.4327482E7</v>
      </c>
      <c r="G5350" s="1471">
        <v>6.4327482E7</v>
      </c>
      <c r="H5350" s="1472" t="b">
        <v>1</v>
      </c>
      <c r="I5350" s="1468" t="s">
        <v>120</v>
      </c>
      <c r="J5350" s="1472" t="b">
        <v>1</v>
      </c>
      <c r="K5350" s="1468" t="s">
        <v>6480</v>
      </c>
      <c r="L5350" s="1471">
        <v>6.6647253923E10</v>
      </c>
      <c r="M5350" s="1463" t="s">
        <v>2426</v>
      </c>
      <c r="N5350" s="1463" t="s">
        <v>5998</v>
      </c>
      <c r="O5350" s="1463" t="s">
        <v>5126</v>
      </c>
      <c r="P5350" s="1463" t="s">
        <v>2426</v>
      </c>
    </row>
    <row r="5351">
      <c r="A5351" s="1464">
        <v>5752.0</v>
      </c>
      <c r="B5351" s="1463" t="s">
        <v>3918</v>
      </c>
      <c r="C5351" s="1463" t="s">
        <v>3918</v>
      </c>
      <c r="D5351" s="1469">
        <v>45747.0</v>
      </c>
      <c r="E5351" s="1470" t="s">
        <v>10309</v>
      </c>
      <c r="F5351" s="1471">
        <v>6.4327483E7</v>
      </c>
      <c r="G5351" s="1471">
        <v>6.4327483E7</v>
      </c>
      <c r="H5351" s="1472" t="b">
        <v>1</v>
      </c>
      <c r="I5351" s="1468" t="s">
        <v>120</v>
      </c>
      <c r="J5351" s="1472" t="b">
        <v>1</v>
      </c>
      <c r="K5351" s="1468" t="s">
        <v>6480</v>
      </c>
      <c r="L5351" s="1471">
        <v>6.6647253923E10</v>
      </c>
      <c r="M5351" s="1463" t="s">
        <v>2464</v>
      </c>
      <c r="N5351" s="1463" t="s">
        <v>7123</v>
      </c>
      <c r="O5351" s="1463" t="s">
        <v>7123</v>
      </c>
      <c r="P5351" s="1463" t="s">
        <v>2464</v>
      </c>
    </row>
    <row r="5352">
      <c r="A5352" s="1464">
        <v>5753.0</v>
      </c>
      <c r="B5352" s="1463" t="s">
        <v>10311</v>
      </c>
      <c r="C5352" s="1463" t="s">
        <v>10312</v>
      </c>
      <c r="D5352" s="1469">
        <v>45747.0</v>
      </c>
      <c r="E5352" s="1470" t="s">
        <v>10313</v>
      </c>
      <c r="F5352" s="1471">
        <v>8.44536999E8</v>
      </c>
      <c r="G5352" s="1471">
        <v>8.44536999E8</v>
      </c>
      <c r="H5352" s="1472" t="b">
        <v>1</v>
      </c>
      <c r="I5352" s="1468" t="s">
        <v>76</v>
      </c>
      <c r="J5352" s="1472" t="b">
        <v>1</v>
      </c>
      <c r="K5352" s="1468" t="s">
        <v>1204</v>
      </c>
      <c r="L5352" s="1471">
        <v>6.6839565594E10</v>
      </c>
      <c r="M5352" s="1463" t="s">
        <v>2440</v>
      </c>
      <c r="N5352" s="1474"/>
      <c r="O5352" s="1463" t="s">
        <v>9731</v>
      </c>
      <c r="P5352" s="1463" t="s">
        <v>9732</v>
      </c>
    </row>
    <row r="5353">
      <c r="A5353" s="1464">
        <v>5755.0</v>
      </c>
      <c r="B5353" s="1463" t="s">
        <v>1512</v>
      </c>
      <c r="C5353" s="1463" t="s">
        <v>1512</v>
      </c>
      <c r="D5353" s="1469">
        <v>45744.0</v>
      </c>
      <c r="E5353" s="1470" t="s">
        <v>10314</v>
      </c>
      <c r="F5353" s="1471">
        <v>9.0019E7</v>
      </c>
      <c r="G5353" s="1471">
        <v>9.0019E7</v>
      </c>
      <c r="H5353" s="1472" t="b">
        <v>1</v>
      </c>
      <c r="I5353" s="1468" t="s">
        <v>120</v>
      </c>
      <c r="J5353" s="1472" t="b">
        <v>1</v>
      </c>
      <c r="K5353" s="1468" t="s">
        <v>6480</v>
      </c>
      <c r="L5353" s="1471">
        <v>6.6647253923E10</v>
      </c>
      <c r="M5353" s="1463" t="s">
        <v>2464</v>
      </c>
      <c r="N5353" s="1463" t="s">
        <v>9736</v>
      </c>
      <c r="P5353" s="1463" t="s">
        <v>5881</v>
      </c>
    </row>
    <row r="5354">
      <c r="A5354" s="1464">
        <v>5756.0</v>
      </c>
      <c r="B5354" s="1463" t="s">
        <v>10315</v>
      </c>
      <c r="C5354" s="1463" t="s">
        <v>10316</v>
      </c>
      <c r="D5354" s="1469">
        <v>45747.0</v>
      </c>
      <c r="E5354" s="1470" t="s">
        <v>10317</v>
      </c>
      <c r="F5354" s="1471">
        <v>6.32157355E8</v>
      </c>
      <c r="G5354" s="1471">
        <v>6.32157355E8</v>
      </c>
      <c r="H5354" s="1472" t="b">
        <v>1</v>
      </c>
      <c r="I5354" s="1468" t="s">
        <v>76</v>
      </c>
      <c r="J5354" s="1472" t="b">
        <v>1</v>
      </c>
      <c r="K5354" s="1468" t="s">
        <v>1204</v>
      </c>
      <c r="L5354" s="1471">
        <v>6.6839565594E10</v>
      </c>
      <c r="M5354" s="1463" t="s">
        <v>2440</v>
      </c>
      <c r="N5354" s="1463" t="s">
        <v>5089</v>
      </c>
      <c r="O5354" s="1463" t="s">
        <v>9469</v>
      </c>
      <c r="P5354" s="1463" t="s">
        <v>9740</v>
      </c>
    </row>
    <row r="5355" hidden="1">
      <c r="A5355" s="1464">
        <v>5757.0</v>
      </c>
      <c r="B5355" s="1463" t="s">
        <v>21789</v>
      </c>
      <c r="C5355" s="1463" t="s">
        <v>21789</v>
      </c>
      <c r="D5355" s="1469">
        <v>45747.0</v>
      </c>
      <c r="E5355" s="1470" t="s">
        <v>21790</v>
      </c>
      <c r="F5355" s="1471">
        <v>2.2501555E7</v>
      </c>
      <c r="G5355" s="1471">
        <v>2.2501555E7</v>
      </c>
      <c r="H5355" s="1472" t="b">
        <v>0</v>
      </c>
      <c r="I5355" s="1468" t="s">
        <v>76</v>
      </c>
      <c r="J5355" s="1472" t="b">
        <v>0</v>
      </c>
      <c r="K5355" s="1468" t="s">
        <v>21780</v>
      </c>
      <c r="L5355" s="1471">
        <v>6.665232236E10</v>
      </c>
      <c r="M5355" s="1463" t="s">
        <v>2464</v>
      </c>
      <c r="N5355" s="1474"/>
      <c r="O5355" s="1463" t="s">
        <v>5065</v>
      </c>
      <c r="P5355" s="1463" t="s">
        <v>2464</v>
      </c>
    </row>
    <row r="5356">
      <c r="A5356" s="1464">
        <v>5758.0</v>
      </c>
      <c r="B5356" s="1463" t="s">
        <v>10318</v>
      </c>
      <c r="C5356" s="1463" t="s">
        <v>10319</v>
      </c>
      <c r="D5356" s="1469">
        <v>45749.0</v>
      </c>
      <c r="E5356" s="1470" t="s">
        <v>10320</v>
      </c>
      <c r="F5356" s="1471">
        <v>9.90234789E8</v>
      </c>
      <c r="G5356" s="1471">
        <v>9.90234789E8</v>
      </c>
      <c r="H5356" s="1472" t="b">
        <v>1</v>
      </c>
      <c r="I5356" s="1468" t="s">
        <v>10321</v>
      </c>
      <c r="J5356" s="1472" t="b">
        <v>1</v>
      </c>
      <c r="K5356" s="1468" t="s">
        <v>1077</v>
      </c>
      <c r="L5356" s="1471">
        <v>6.6618258585E10</v>
      </c>
      <c r="M5356" s="1463" t="s">
        <v>2437</v>
      </c>
      <c r="N5356" s="1463" t="s">
        <v>4931</v>
      </c>
      <c r="O5356" s="1463" t="s">
        <v>4969</v>
      </c>
      <c r="P5356" s="1463" t="s">
        <v>9744</v>
      </c>
    </row>
    <row r="5357">
      <c r="A5357" s="1464">
        <v>5759.0</v>
      </c>
      <c r="B5357" s="1463" t="s">
        <v>304</v>
      </c>
      <c r="C5357" s="1463" t="s">
        <v>21791</v>
      </c>
      <c r="D5357" s="1469">
        <v>45747.0</v>
      </c>
      <c r="E5357" s="1470" t="s">
        <v>10324</v>
      </c>
      <c r="F5357" s="1471">
        <v>3.84242E7</v>
      </c>
      <c r="G5357" s="1471">
        <v>3.84242E7</v>
      </c>
      <c r="H5357" s="1472" t="b">
        <v>1</v>
      </c>
      <c r="I5357" s="1468" t="s">
        <v>263</v>
      </c>
      <c r="J5357" s="1472" t="b">
        <v>1</v>
      </c>
      <c r="K5357" s="1468" t="s">
        <v>4936</v>
      </c>
      <c r="L5357" s="1471">
        <v>6.6909921784E10</v>
      </c>
      <c r="M5357" s="1463" t="s">
        <v>2659</v>
      </c>
      <c r="N5357" s="1463" t="s">
        <v>6441</v>
      </c>
      <c r="O5357" s="1463" t="s">
        <v>6441</v>
      </c>
      <c r="P5357" s="1463" t="s">
        <v>2659</v>
      </c>
    </row>
    <row r="5358">
      <c r="A5358" s="1464">
        <v>5760.0</v>
      </c>
      <c r="B5358" s="1463" t="s">
        <v>10326</v>
      </c>
      <c r="C5358" s="1463" t="s">
        <v>10327</v>
      </c>
      <c r="D5358" s="1469">
        <v>45747.0</v>
      </c>
      <c r="E5358" s="1470" t="s">
        <v>10328</v>
      </c>
      <c r="F5358" s="1471">
        <v>2.0885666E7</v>
      </c>
      <c r="G5358" s="1471">
        <v>2.0885666E7</v>
      </c>
      <c r="H5358" s="1472" t="b">
        <v>1</v>
      </c>
      <c r="I5358" s="1468" t="s">
        <v>76</v>
      </c>
      <c r="J5358" s="1472" t="b">
        <v>1</v>
      </c>
      <c r="K5358" s="1468" t="s">
        <v>4940</v>
      </c>
      <c r="L5358" s="1471">
        <v>6.68193916E10</v>
      </c>
      <c r="M5358" s="1463" t="s">
        <v>2464</v>
      </c>
      <c r="N5358" s="1474"/>
      <c r="O5358" s="1463" t="s">
        <v>6070</v>
      </c>
      <c r="P5358" s="1463" t="s">
        <v>2464</v>
      </c>
    </row>
    <row r="5359">
      <c r="A5359" s="1464">
        <v>5761.0</v>
      </c>
      <c r="B5359" s="1463" t="s">
        <v>10329</v>
      </c>
      <c r="C5359" s="1463" t="s">
        <v>10330</v>
      </c>
      <c r="D5359" s="1469">
        <v>45747.0</v>
      </c>
      <c r="E5359" s="1470" t="s">
        <v>10331</v>
      </c>
      <c r="F5359" s="1471">
        <v>8.00732877E8</v>
      </c>
      <c r="G5359" s="1471">
        <v>8.00732877E8</v>
      </c>
      <c r="H5359" s="1472" t="b">
        <v>1</v>
      </c>
      <c r="I5359" s="1468" t="s">
        <v>76</v>
      </c>
      <c r="J5359" s="1472" t="b">
        <v>1</v>
      </c>
      <c r="K5359" s="1468" t="s">
        <v>4936</v>
      </c>
      <c r="L5359" s="1471">
        <v>6.6909921784E10</v>
      </c>
      <c r="M5359" s="1463" t="s">
        <v>2432</v>
      </c>
      <c r="N5359" s="1474"/>
      <c r="O5359" s="1463" t="s">
        <v>4945</v>
      </c>
      <c r="P5359" s="1463" t="s">
        <v>2432</v>
      </c>
    </row>
    <row r="5360">
      <c r="A5360" s="1464">
        <v>5762.0</v>
      </c>
      <c r="B5360" s="1463" t="s">
        <v>10333</v>
      </c>
      <c r="C5360" s="1463" t="s">
        <v>10334</v>
      </c>
      <c r="D5360" s="1469">
        <v>45747.0</v>
      </c>
      <c r="E5360" s="1470" t="s">
        <v>10335</v>
      </c>
      <c r="F5360" s="1471">
        <v>7.6363999E7</v>
      </c>
      <c r="G5360" s="1471">
        <v>7.6363999E7</v>
      </c>
      <c r="H5360" s="1472" t="b">
        <v>1</v>
      </c>
      <c r="I5360" s="1468" t="s">
        <v>244</v>
      </c>
      <c r="J5360" s="1472" t="b">
        <v>1</v>
      </c>
      <c r="K5360" s="1468" t="s">
        <v>4929</v>
      </c>
      <c r="L5360" s="1475">
        <v>6.69232E15</v>
      </c>
      <c r="M5360" s="1463" t="s">
        <v>2432</v>
      </c>
      <c r="N5360" s="1474"/>
      <c r="O5360" s="1463" t="s">
        <v>5165</v>
      </c>
      <c r="P5360" s="1463" t="s">
        <v>2432</v>
      </c>
    </row>
    <row r="5361">
      <c r="A5361" s="1464">
        <v>5763.0</v>
      </c>
      <c r="B5361" s="1463" t="s">
        <v>10336</v>
      </c>
      <c r="C5361" s="1463" t="s">
        <v>10337</v>
      </c>
      <c r="D5361" s="1469">
        <v>45747.0</v>
      </c>
      <c r="E5361" s="1470" t="s">
        <v>10338</v>
      </c>
      <c r="F5361" s="1471">
        <v>8.03321461E8</v>
      </c>
      <c r="G5361" s="1471">
        <v>8.03321461E8</v>
      </c>
      <c r="H5361" s="1472" t="b">
        <v>1</v>
      </c>
      <c r="I5361" s="1468" t="s">
        <v>76</v>
      </c>
      <c r="J5361" s="1472" t="b">
        <v>1</v>
      </c>
      <c r="K5361" s="1468" t="s">
        <v>1204</v>
      </c>
      <c r="L5361" s="1471">
        <v>6.6839565594E10</v>
      </c>
      <c r="M5361" s="1463" t="s">
        <v>2426</v>
      </c>
      <c r="N5361" s="1463" t="s">
        <v>4930</v>
      </c>
      <c r="O5361" s="1463" t="s">
        <v>4931</v>
      </c>
      <c r="P5361" s="1463" t="s">
        <v>9762</v>
      </c>
    </row>
    <row r="5362">
      <c r="A5362" s="1464">
        <v>5764.0</v>
      </c>
      <c r="B5362" s="1463" t="s">
        <v>10340</v>
      </c>
      <c r="C5362" s="1463" t="s">
        <v>10341</v>
      </c>
      <c r="D5362" s="1469">
        <v>45747.0</v>
      </c>
      <c r="E5362" s="1470" t="s">
        <v>10342</v>
      </c>
      <c r="F5362" s="1471">
        <v>2.0885666E7</v>
      </c>
      <c r="G5362" s="1471">
        <v>2.0885666E7</v>
      </c>
      <c r="H5362" s="1472" t="b">
        <v>1</v>
      </c>
      <c r="I5362" s="1468" t="s">
        <v>76</v>
      </c>
      <c r="J5362" s="1472" t="b">
        <v>1</v>
      </c>
      <c r="K5362" s="1468" t="s">
        <v>4940</v>
      </c>
      <c r="L5362" s="1471">
        <v>6.68193916E10</v>
      </c>
      <c r="M5362" s="1463" t="s">
        <v>2659</v>
      </c>
      <c r="N5362" s="1463" t="s">
        <v>5196</v>
      </c>
      <c r="O5362" s="1463" t="s">
        <v>5933</v>
      </c>
      <c r="P5362" s="1463" t="s">
        <v>2659</v>
      </c>
    </row>
    <row r="5363" hidden="1">
      <c r="A5363" s="1464">
        <v>5765.0</v>
      </c>
      <c r="B5363" s="1463" t="s">
        <v>21792</v>
      </c>
      <c r="C5363" s="1463" t="s">
        <v>21793</v>
      </c>
      <c r="D5363" s="1469">
        <v>45747.0</v>
      </c>
      <c r="E5363" s="1470" t="s">
        <v>21794</v>
      </c>
      <c r="F5363" s="1471">
        <v>6.6020885666E10</v>
      </c>
      <c r="G5363" s="1471">
        <v>6.6020885666E10</v>
      </c>
      <c r="H5363" s="1472" t="b">
        <v>0</v>
      </c>
      <c r="I5363" s="1468" t="s">
        <v>76</v>
      </c>
      <c r="J5363" s="1472" t="b">
        <v>1</v>
      </c>
      <c r="K5363" s="1473"/>
      <c r="L5363" s="1473"/>
      <c r="M5363" s="1463" t="s">
        <v>2426</v>
      </c>
      <c r="O5363" s="1474"/>
      <c r="P5363" s="1463" t="s">
        <v>2426</v>
      </c>
    </row>
    <row r="5364">
      <c r="A5364" s="1464">
        <v>5766.0</v>
      </c>
      <c r="B5364" s="1463" t="s">
        <v>10343</v>
      </c>
      <c r="C5364" s="1463" t="s">
        <v>10344</v>
      </c>
      <c r="D5364" s="1469">
        <v>45747.0</v>
      </c>
      <c r="E5364" s="1470" t="s">
        <v>10345</v>
      </c>
      <c r="F5364" s="1471">
        <v>8.39296599E8</v>
      </c>
      <c r="G5364" s="1471">
        <v>8.39296599E8</v>
      </c>
      <c r="H5364" s="1472" t="b">
        <v>1</v>
      </c>
      <c r="I5364" s="1468" t="s">
        <v>76</v>
      </c>
      <c r="J5364" s="1472" t="b">
        <v>1</v>
      </c>
      <c r="K5364" s="1468" t="s">
        <v>1077</v>
      </c>
      <c r="L5364" s="1471">
        <v>6.6618258585E10</v>
      </c>
      <c r="M5364" s="1463" t="s">
        <v>2432</v>
      </c>
      <c r="N5364" s="1463" t="s">
        <v>7507</v>
      </c>
      <c r="O5364" s="1463" t="s">
        <v>6441</v>
      </c>
      <c r="P5364" s="1463" t="s">
        <v>2432</v>
      </c>
    </row>
    <row r="5365">
      <c r="A5365" s="1464">
        <v>5767.0</v>
      </c>
      <c r="B5365" s="1463" t="s">
        <v>10346</v>
      </c>
      <c r="C5365" s="1463" t="s">
        <v>10347</v>
      </c>
      <c r="D5365" s="1469">
        <v>45747.0</v>
      </c>
      <c r="E5365" s="1470" t="s">
        <v>10348</v>
      </c>
      <c r="F5365" s="1471">
        <v>9.29798798E8</v>
      </c>
      <c r="G5365" s="1471">
        <v>9.29798798E8</v>
      </c>
      <c r="H5365" s="1472" t="b">
        <v>1</v>
      </c>
      <c r="I5365" s="1468" t="s">
        <v>76</v>
      </c>
      <c r="J5365" s="1472" t="b">
        <v>1</v>
      </c>
      <c r="K5365" s="1468" t="s">
        <v>4929</v>
      </c>
      <c r="L5365" s="1475">
        <v>6.69232E15</v>
      </c>
      <c r="M5365" s="1463" t="s">
        <v>3363</v>
      </c>
      <c r="N5365" s="1474"/>
      <c r="O5365" s="1463" t="s">
        <v>9774</v>
      </c>
      <c r="P5365" s="1463" t="s">
        <v>3363</v>
      </c>
    </row>
    <row r="5366">
      <c r="A5366" s="1464">
        <v>5768.0</v>
      </c>
      <c r="B5366" s="1463" t="s">
        <v>10350</v>
      </c>
      <c r="C5366" s="1463" t="s">
        <v>10351</v>
      </c>
      <c r="D5366" s="1469">
        <v>45747.0</v>
      </c>
      <c r="E5366" s="1470" t="s">
        <v>10352</v>
      </c>
      <c r="F5366" s="1471">
        <v>6.42463591E8</v>
      </c>
      <c r="G5366" s="1471">
        <v>6.42463591E8</v>
      </c>
      <c r="H5366" s="1472" t="b">
        <v>1</v>
      </c>
      <c r="I5366" s="1468" t="s">
        <v>76</v>
      </c>
      <c r="J5366" s="1472" t="b">
        <v>1</v>
      </c>
      <c r="K5366" s="1468" t="s">
        <v>4936</v>
      </c>
      <c r="L5366" s="1471">
        <v>6.6909921784E10</v>
      </c>
      <c r="M5366" s="1463" t="s">
        <v>2464</v>
      </c>
      <c r="N5366" s="1463" t="s">
        <v>4998</v>
      </c>
      <c r="O5366" s="1463" t="s">
        <v>9782</v>
      </c>
      <c r="P5366" s="1463" t="s">
        <v>2464</v>
      </c>
    </row>
    <row r="5367" hidden="1">
      <c r="A5367" s="1464">
        <v>5769.0</v>
      </c>
      <c r="B5367" s="1463" t="s">
        <v>21795</v>
      </c>
      <c r="C5367" s="1463" t="s">
        <v>21796</v>
      </c>
      <c r="D5367" s="1469">
        <v>45747.0</v>
      </c>
      <c r="E5367" s="1470" t="s">
        <v>21797</v>
      </c>
      <c r="F5367" s="1471">
        <v>9.71498228E8</v>
      </c>
      <c r="G5367" s="1471">
        <v>9.71498228E8</v>
      </c>
      <c r="H5367" s="1472" t="b">
        <v>0</v>
      </c>
      <c r="I5367" s="1468" t="s">
        <v>76</v>
      </c>
      <c r="J5367" s="1472" t="b">
        <v>0</v>
      </c>
      <c r="K5367" s="1468" t="s">
        <v>6729</v>
      </c>
      <c r="L5367" s="1471">
        <v>6.6965469336E10</v>
      </c>
      <c r="M5367" s="1463" t="s">
        <v>2464</v>
      </c>
      <c r="N5367" s="1463" t="s">
        <v>9778</v>
      </c>
      <c r="O5367" s="1463" t="s">
        <v>9778</v>
      </c>
      <c r="P5367" s="1463" t="s">
        <v>2464</v>
      </c>
    </row>
    <row r="5368" hidden="1">
      <c r="A5368" s="1464">
        <v>5770.0</v>
      </c>
      <c r="B5368" s="1463" t="s">
        <v>21798</v>
      </c>
      <c r="C5368" s="1463" t="s">
        <v>21799</v>
      </c>
      <c r="D5368" s="1469">
        <v>45747.0</v>
      </c>
      <c r="E5368" s="1470" t="s">
        <v>21800</v>
      </c>
      <c r="F5368" s="1471">
        <v>9.71498228E8</v>
      </c>
      <c r="G5368" s="1471">
        <v>9.71498228E8</v>
      </c>
      <c r="H5368" s="1472" t="b">
        <v>0</v>
      </c>
      <c r="I5368" s="1468" t="s">
        <v>9778</v>
      </c>
      <c r="J5368" s="1472" t="b">
        <v>1</v>
      </c>
      <c r="K5368" s="1468" t="s">
        <v>6729</v>
      </c>
      <c r="L5368" s="1471">
        <v>6.6965469336E10</v>
      </c>
      <c r="M5368" s="1463" t="s">
        <v>2464</v>
      </c>
      <c r="N5368" s="1463" t="s">
        <v>9778</v>
      </c>
      <c r="O5368" s="1463" t="s">
        <v>9778</v>
      </c>
      <c r="P5368" s="1463" t="s">
        <v>5881</v>
      </c>
    </row>
    <row r="5369">
      <c r="A5369" s="1464">
        <v>5771.0</v>
      </c>
      <c r="B5369" s="1463" t="s">
        <v>10353</v>
      </c>
      <c r="C5369" s="1463" t="s">
        <v>10354</v>
      </c>
      <c r="D5369" s="1469">
        <v>45747.0</v>
      </c>
      <c r="E5369" s="1470" t="s">
        <v>10355</v>
      </c>
      <c r="F5369" s="1471">
        <v>9.94188889E8</v>
      </c>
      <c r="G5369" s="1471">
        <v>9.94188889E8</v>
      </c>
      <c r="H5369" s="1472" t="b">
        <v>1</v>
      </c>
      <c r="I5369" s="1468" t="s">
        <v>76</v>
      </c>
      <c r="J5369" s="1472" t="b">
        <v>1</v>
      </c>
      <c r="K5369" s="1468" t="s">
        <v>1077</v>
      </c>
      <c r="L5369" s="1471">
        <v>6.6618258585E10</v>
      </c>
      <c r="M5369" s="1463" t="s">
        <v>2464</v>
      </c>
      <c r="N5369" s="1463" t="s">
        <v>3864</v>
      </c>
      <c r="O5369" s="1463" t="s">
        <v>3864</v>
      </c>
      <c r="P5369" s="1463" t="s">
        <v>2464</v>
      </c>
    </row>
    <row r="5370">
      <c r="A5370" s="1464">
        <v>5772.0</v>
      </c>
      <c r="B5370" s="1463" t="s">
        <v>10356</v>
      </c>
      <c r="C5370" s="1463" t="s">
        <v>10357</v>
      </c>
      <c r="D5370" s="1469">
        <v>45747.0</v>
      </c>
      <c r="E5370" s="1470" t="s">
        <v>10358</v>
      </c>
      <c r="F5370" s="1471">
        <v>6.11155669E8</v>
      </c>
      <c r="G5370" s="1471">
        <v>6.11155669E8</v>
      </c>
      <c r="H5370" s="1472" t="b">
        <v>1</v>
      </c>
      <c r="I5370" s="1468" t="s">
        <v>76</v>
      </c>
      <c r="J5370" s="1472" t="b">
        <v>1</v>
      </c>
      <c r="K5370" s="1468" t="s">
        <v>1077</v>
      </c>
      <c r="L5370" s="1471">
        <v>6.6618258585E10</v>
      </c>
      <c r="M5370" s="1463" t="s">
        <v>2464</v>
      </c>
      <c r="N5370" s="1463" t="s">
        <v>5052</v>
      </c>
      <c r="O5370" s="1463" t="s">
        <v>5052</v>
      </c>
      <c r="P5370" s="1463" t="s">
        <v>5155</v>
      </c>
    </row>
    <row r="5371" hidden="1">
      <c r="A5371" s="1464">
        <v>5773.0</v>
      </c>
      <c r="B5371" s="1463" t="s">
        <v>21801</v>
      </c>
      <c r="C5371" s="1463" t="s">
        <v>21802</v>
      </c>
      <c r="D5371" s="1469">
        <v>45747.0</v>
      </c>
      <c r="E5371" s="1470" t="s">
        <v>21803</v>
      </c>
      <c r="F5371" s="1471">
        <v>9.55525244E8</v>
      </c>
      <c r="G5371" s="1471">
        <v>9.55525244E8</v>
      </c>
      <c r="H5371" s="1472" t="b">
        <v>0</v>
      </c>
      <c r="I5371" s="1468" t="s">
        <v>76</v>
      </c>
      <c r="J5371" s="1472" t="b">
        <v>0</v>
      </c>
      <c r="K5371" s="1468" t="s">
        <v>6729</v>
      </c>
      <c r="L5371" s="1471">
        <v>6.6965469336E10</v>
      </c>
      <c r="M5371" s="1463" t="s">
        <v>2464</v>
      </c>
      <c r="N5371" s="1463" t="s">
        <v>6644</v>
      </c>
      <c r="O5371" s="1463" t="s">
        <v>6644</v>
      </c>
      <c r="P5371" s="1463" t="s">
        <v>2464</v>
      </c>
    </row>
    <row r="5372">
      <c r="A5372" s="1464">
        <v>5791.0</v>
      </c>
      <c r="B5372" s="1463" t="s">
        <v>10359</v>
      </c>
      <c r="C5372" s="1463" t="s">
        <v>10359</v>
      </c>
      <c r="D5372" s="1469">
        <v>44331.0</v>
      </c>
      <c r="E5372" s="1470" t="s">
        <v>10360</v>
      </c>
      <c r="F5372" s="1471">
        <v>2.344421E7</v>
      </c>
      <c r="G5372" s="1471">
        <v>6.14399294E8</v>
      </c>
      <c r="H5372" s="1472" t="b">
        <v>1</v>
      </c>
      <c r="I5372" s="1468" t="s">
        <v>76</v>
      </c>
      <c r="J5372" s="1472" t="b">
        <v>1</v>
      </c>
      <c r="K5372" s="1468" t="s">
        <v>4940</v>
      </c>
      <c r="L5372" s="1471">
        <v>6.68193916E10</v>
      </c>
      <c r="M5372" s="1463" t="s">
        <v>3363</v>
      </c>
      <c r="N5372" s="1474"/>
      <c r="O5372" s="1463" t="s">
        <v>5398</v>
      </c>
      <c r="P5372" s="1463" t="s">
        <v>3363</v>
      </c>
    </row>
    <row r="5373">
      <c r="A5373" s="1464">
        <v>5793.0</v>
      </c>
      <c r="B5373" s="1463" t="s">
        <v>10361</v>
      </c>
      <c r="C5373" s="1463" t="s">
        <v>10362</v>
      </c>
      <c r="D5373" s="1469">
        <v>45748.0</v>
      </c>
      <c r="E5373" s="1470" t="s">
        <v>10363</v>
      </c>
      <c r="F5373" s="1471">
        <v>8.99199436E8</v>
      </c>
      <c r="G5373" s="1471">
        <v>8.99199436E8</v>
      </c>
      <c r="H5373" s="1472" t="b">
        <v>1</v>
      </c>
      <c r="I5373" s="1468" t="s">
        <v>76</v>
      </c>
      <c r="J5373" s="1472" t="b">
        <v>1</v>
      </c>
      <c r="K5373" s="1468" t="s">
        <v>4936</v>
      </c>
      <c r="L5373" s="1471">
        <v>6.6909921784E10</v>
      </c>
      <c r="M5373" s="1463" t="s">
        <v>2937</v>
      </c>
      <c r="N5373" s="1474"/>
      <c r="O5373" s="1463" t="s">
        <v>5773</v>
      </c>
      <c r="P5373" s="1463" t="s">
        <v>9794</v>
      </c>
    </row>
    <row r="5374">
      <c r="A5374" s="1464">
        <v>5794.0</v>
      </c>
      <c r="B5374" s="1463" t="s">
        <v>10364</v>
      </c>
      <c r="C5374" s="1463" t="s">
        <v>10365</v>
      </c>
      <c r="D5374" s="1469">
        <v>45749.0</v>
      </c>
      <c r="E5374" s="1470" t="s">
        <v>10366</v>
      </c>
      <c r="F5374" s="1471">
        <v>9.56956445E8</v>
      </c>
      <c r="G5374" s="1471">
        <v>9.56956445E8</v>
      </c>
      <c r="H5374" s="1472" t="b">
        <v>1</v>
      </c>
      <c r="I5374" s="1468" t="s">
        <v>76</v>
      </c>
      <c r="J5374" s="1472" t="b">
        <v>1</v>
      </c>
      <c r="K5374" s="1468" t="s">
        <v>4936</v>
      </c>
      <c r="L5374" s="1471">
        <v>6.6909921784E10</v>
      </c>
      <c r="M5374" s="1463" t="s">
        <v>2426</v>
      </c>
      <c r="O5374" s="1463" t="s">
        <v>5838</v>
      </c>
      <c r="P5374" s="1463" t="s">
        <v>9232</v>
      </c>
    </row>
    <row r="5375">
      <c r="A5375" s="1464">
        <v>5795.0</v>
      </c>
      <c r="B5375" s="1463" t="s">
        <v>1720</v>
      </c>
      <c r="C5375" s="1463" t="s">
        <v>1720</v>
      </c>
      <c r="D5375" s="1469">
        <v>45796.0</v>
      </c>
      <c r="E5375" s="1470" t="s">
        <v>10367</v>
      </c>
      <c r="F5375" s="1471">
        <v>8.909995E7</v>
      </c>
      <c r="G5375" s="1471">
        <v>8.909995E7</v>
      </c>
      <c r="H5375" s="1472" t="b">
        <v>1</v>
      </c>
      <c r="I5375" s="1468" t="s">
        <v>120</v>
      </c>
      <c r="J5375" s="1472" t="b">
        <v>1</v>
      </c>
      <c r="K5375" s="1468" t="s">
        <v>6480</v>
      </c>
      <c r="L5375" s="1471">
        <v>6.6647253923E10</v>
      </c>
      <c r="M5375" s="1463" t="s">
        <v>2476</v>
      </c>
      <c r="N5375" s="1474"/>
      <c r="O5375" s="1474"/>
      <c r="P5375" s="1463" t="s">
        <v>6937</v>
      </c>
    </row>
    <row r="5376" hidden="1">
      <c r="A5376" s="1464">
        <v>5796.0</v>
      </c>
      <c r="B5376" s="1463" t="s">
        <v>21804</v>
      </c>
      <c r="C5376" s="1463" t="s">
        <v>21804</v>
      </c>
      <c r="D5376" s="1469">
        <v>45775.0</v>
      </c>
      <c r="E5376" s="1470" t="s">
        <v>21805</v>
      </c>
      <c r="F5376" s="1471">
        <v>9.7296609E7</v>
      </c>
      <c r="G5376" s="1471">
        <v>9.7296609E7</v>
      </c>
      <c r="H5376" s="1472" t="b">
        <v>0</v>
      </c>
      <c r="I5376" s="1468" t="s">
        <v>120</v>
      </c>
      <c r="J5376" s="1472" t="b">
        <v>0</v>
      </c>
      <c r="K5376" s="1468" t="s">
        <v>6480</v>
      </c>
      <c r="L5376" s="1471">
        <v>6.6647253923E10</v>
      </c>
      <c r="M5376" s="1463" t="s">
        <v>2464</v>
      </c>
      <c r="N5376" s="1474"/>
      <c r="O5376" s="1474"/>
      <c r="P5376" s="1463" t="s">
        <v>2464</v>
      </c>
    </row>
    <row r="5377">
      <c r="A5377" s="1464">
        <v>5797.0</v>
      </c>
      <c r="B5377" s="1463" t="s">
        <v>10368</v>
      </c>
      <c r="C5377" s="1463" t="s">
        <v>10368</v>
      </c>
      <c r="D5377" s="1469">
        <v>45775.0</v>
      </c>
      <c r="E5377" s="1470" t="s">
        <v>10369</v>
      </c>
      <c r="F5377" s="1471">
        <v>8.909994E7</v>
      </c>
      <c r="G5377" s="1471">
        <v>8.909994E7</v>
      </c>
      <c r="H5377" s="1472" t="b">
        <v>1</v>
      </c>
      <c r="I5377" s="1468" t="s">
        <v>120</v>
      </c>
      <c r="J5377" s="1472" t="b">
        <v>1</v>
      </c>
      <c r="K5377" s="1468" t="s">
        <v>6480</v>
      </c>
      <c r="L5377" s="1471">
        <v>6.6647253923E10</v>
      </c>
      <c r="M5377" s="1463" t="s">
        <v>2464</v>
      </c>
      <c r="N5377" s="1463" t="s">
        <v>4990</v>
      </c>
      <c r="O5377" s="1463" t="s">
        <v>4990</v>
      </c>
      <c r="P5377" s="1463" t="s">
        <v>7453</v>
      </c>
    </row>
    <row r="5378">
      <c r="A5378" s="1464">
        <v>5798.0</v>
      </c>
      <c r="B5378" s="1463" t="s">
        <v>1857</v>
      </c>
      <c r="C5378" s="1463" t="s">
        <v>1857</v>
      </c>
      <c r="D5378" s="1469">
        <v>45775.0</v>
      </c>
      <c r="E5378" s="1470" t="s">
        <v>10371</v>
      </c>
      <c r="F5378" s="1471">
        <v>8.909995E7</v>
      </c>
      <c r="G5378" s="1471">
        <v>8.909995E7</v>
      </c>
      <c r="H5378" s="1472" t="b">
        <v>1</v>
      </c>
      <c r="I5378" s="1468" t="s">
        <v>120</v>
      </c>
      <c r="J5378" s="1472" t="b">
        <v>1</v>
      </c>
      <c r="K5378" s="1468" t="s">
        <v>6480</v>
      </c>
      <c r="L5378" s="1471">
        <v>6.6647253923E10</v>
      </c>
      <c r="M5378" s="1463" t="s">
        <v>2464</v>
      </c>
      <c r="N5378" s="1463" t="s">
        <v>6617</v>
      </c>
      <c r="O5378" s="1474"/>
      <c r="P5378" s="1463" t="s">
        <v>7453</v>
      </c>
    </row>
    <row r="5379">
      <c r="A5379" s="1464">
        <v>5799.0</v>
      </c>
      <c r="B5379" s="1463" t="s">
        <v>10372</v>
      </c>
      <c r="C5379" s="1463" t="s">
        <v>10373</v>
      </c>
      <c r="D5379" s="1469">
        <v>45749.0</v>
      </c>
      <c r="E5379" s="1470" t="s">
        <v>10374</v>
      </c>
      <c r="F5379" s="1471">
        <v>6.16652428E8</v>
      </c>
      <c r="G5379" s="1471">
        <v>6.16652428E8</v>
      </c>
      <c r="H5379" s="1472" t="b">
        <v>1</v>
      </c>
      <c r="I5379" s="1468" t="s">
        <v>76</v>
      </c>
      <c r="J5379" s="1472" t="b">
        <v>1</v>
      </c>
      <c r="K5379" s="1468" t="s">
        <v>1077</v>
      </c>
      <c r="L5379" s="1471">
        <v>6.6618258585E10</v>
      </c>
      <c r="M5379" s="1463" t="s">
        <v>2464</v>
      </c>
      <c r="N5379" s="1463" t="s">
        <v>5428</v>
      </c>
      <c r="O5379" s="1474"/>
      <c r="P5379" s="1463" t="s">
        <v>7453</v>
      </c>
    </row>
    <row r="5380">
      <c r="A5380" s="1464">
        <v>5800.0</v>
      </c>
      <c r="B5380" s="1463" t="s">
        <v>10375</v>
      </c>
      <c r="C5380" s="1463" t="s">
        <v>10376</v>
      </c>
      <c r="D5380" s="1469">
        <v>45757.0</v>
      </c>
      <c r="E5380" s="1470" t="s">
        <v>10377</v>
      </c>
      <c r="F5380" s="1471">
        <v>9.0212731E8</v>
      </c>
      <c r="G5380" s="1471">
        <v>9.0212731E8</v>
      </c>
      <c r="H5380" s="1472" t="b">
        <v>1</v>
      </c>
      <c r="I5380" s="1468" t="s">
        <v>76</v>
      </c>
      <c r="J5380" s="1472" t="b">
        <v>1</v>
      </c>
      <c r="K5380" s="1468" t="s">
        <v>4936</v>
      </c>
      <c r="L5380" s="1471">
        <v>6.6909921784E10</v>
      </c>
      <c r="M5380" s="1463" t="s">
        <v>2464</v>
      </c>
      <c r="N5380" s="1463" t="s">
        <v>5182</v>
      </c>
      <c r="P5380" s="1463" t="s">
        <v>7453</v>
      </c>
    </row>
    <row r="5381">
      <c r="A5381" s="1464">
        <v>5801.0</v>
      </c>
      <c r="B5381" s="1463" t="s">
        <v>10378</v>
      </c>
      <c r="C5381" s="1463" t="s">
        <v>10379</v>
      </c>
      <c r="D5381" s="1469">
        <v>45751.0</v>
      </c>
      <c r="E5381" s="1470" t="s">
        <v>10380</v>
      </c>
      <c r="F5381" s="1471">
        <v>6.61654453E8</v>
      </c>
      <c r="G5381" s="1471">
        <v>6.61654453E8</v>
      </c>
      <c r="H5381" s="1472" t="b">
        <v>1</v>
      </c>
      <c r="I5381" s="1468" t="s">
        <v>6320</v>
      </c>
      <c r="J5381" s="1472" t="b">
        <v>1</v>
      </c>
      <c r="K5381" s="1468" t="s">
        <v>4936</v>
      </c>
      <c r="L5381" s="1471">
        <v>6.6909921784E10</v>
      </c>
      <c r="M5381" s="1463" t="s">
        <v>2437</v>
      </c>
      <c r="N5381" s="1474"/>
      <c r="O5381" s="1463" t="s">
        <v>4945</v>
      </c>
      <c r="P5381" s="1463" t="s">
        <v>9815</v>
      </c>
    </row>
    <row r="5382">
      <c r="A5382" s="1464">
        <v>5802.0</v>
      </c>
      <c r="B5382" s="1463" t="s">
        <v>10381</v>
      </c>
      <c r="C5382" s="1463" t="s">
        <v>10382</v>
      </c>
      <c r="D5382" s="1469">
        <v>45751.0</v>
      </c>
      <c r="E5382" s="1470" t="s">
        <v>10383</v>
      </c>
      <c r="F5382" s="1471">
        <v>2.0988059E7</v>
      </c>
      <c r="G5382" s="1471">
        <v>2.0988059E7</v>
      </c>
      <c r="H5382" s="1472" t="b">
        <v>1</v>
      </c>
      <c r="I5382" s="1468" t="s">
        <v>76</v>
      </c>
      <c r="J5382" s="1472" t="b">
        <v>1</v>
      </c>
      <c r="K5382" s="1468" t="s">
        <v>1204</v>
      </c>
      <c r="L5382" s="1471">
        <v>6.6839565594E10</v>
      </c>
      <c r="M5382" s="1463" t="s">
        <v>2432</v>
      </c>
      <c r="N5382" s="1474"/>
      <c r="O5382" s="1463" t="s">
        <v>5126</v>
      </c>
      <c r="P5382" s="1463" t="s">
        <v>2432</v>
      </c>
    </row>
    <row r="5383">
      <c r="A5383" s="1464">
        <v>5809.0</v>
      </c>
      <c r="B5383" s="1463" t="s">
        <v>10384</v>
      </c>
      <c r="C5383" s="1463" t="s">
        <v>10385</v>
      </c>
      <c r="D5383" s="1469">
        <v>45751.0</v>
      </c>
      <c r="E5383" s="1470" t="s">
        <v>10386</v>
      </c>
      <c r="F5383" s="1471">
        <v>2.0882556E7</v>
      </c>
      <c r="G5383" s="1471">
        <v>2.0882556E7</v>
      </c>
      <c r="H5383" s="1472" t="b">
        <v>1</v>
      </c>
      <c r="I5383" s="1468" t="s">
        <v>76</v>
      </c>
      <c r="J5383" s="1472" t="b">
        <v>1</v>
      </c>
      <c r="K5383" s="1468" t="s">
        <v>1204</v>
      </c>
      <c r="L5383" s="1471">
        <v>6.6839565594E10</v>
      </c>
      <c r="M5383" s="1463" t="s">
        <v>2432</v>
      </c>
      <c r="N5383" s="1463" t="s">
        <v>7002</v>
      </c>
      <c r="O5383" s="1463" t="s">
        <v>5398</v>
      </c>
      <c r="P5383" s="1463" t="s">
        <v>2432</v>
      </c>
    </row>
    <row r="5384">
      <c r="A5384" s="1464">
        <v>5810.0</v>
      </c>
      <c r="B5384" s="1463" t="s">
        <v>10387</v>
      </c>
      <c r="C5384" s="1463" t="s">
        <v>10387</v>
      </c>
      <c r="D5384" s="1469">
        <v>45757.0</v>
      </c>
      <c r="E5384" s="1470" t="s">
        <v>10388</v>
      </c>
      <c r="F5384" s="1471">
        <v>8.11595779E8</v>
      </c>
      <c r="G5384" s="1471">
        <v>8.11595779E8</v>
      </c>
      <c r="H5384" s="1472" t="b">
        <v>1</v>
      </c>
      <c r="I5384" s="1468" t="s">
        <v>244</v>
      </c>
      <c r="J5384" s="1472" t="b">
        <v>1</v>
      </c>
      <c r="K5384" s="1468" t="s">
        <v>4936</v>
      </c>
      <c r="L5384" s="1471">
        <v>6.6909921784E10</v>
      </c>
      <c r="M5384" s="1463" t="s">
        <v>2464</v>
      </c>
      <c r="N5384" s="1474"/>
      <c r="O5384" s="1463" t="s">
        <v>76</v>
      </c>
      <c r="P5384" s="1463" t="s">
        <v>2464</v>
      </c>
    </row>
    <row r="5385">
      <c r="A5385" s="1464">
        <v>5811.0</v>
      </c>
      <c r="B5385" s="1463" t="s">
        <v>10389</v>
      </c>
      <c r="C5385" s="1463" t="s">
        <v>10390</v>
      </c>
      <c r="D5385" s="1469">
        <v>45751.0</v>
      </c>
      <c r="E5385" s="1470" t="s">
        <v>10391</v>
      </c>
      <c r="F5385" s="1471">
        <v>6.41649263E8</v>
      </c>
      <c r="G5385" s="1471">
        <v>6.41649263E8</v>
      </c>
      <c r="H5385" s="1472" t="b">
        <v>1</v>
      </c>
      <c r="I5385" s="1468" t="s">
        <v>6320</v>
      </c>
      <c r="J5385" s="1472" t="b">
        <v>1</v>
      </c>
      <c r="K5385" s="1468" t="s">
        <v>4936</v>
      </c>
      <c r="L5385" s="1471">
        <v>6.6909921784E10</v>
      </c>
      <c r="M5385" s="1463" t="s">
        <v>3363</v>
      </c>
      <c r="N5385" s="1474"/>
      <c r="O5385" s="1474"/>
      <c r="P5385" s="1463" t="s">
        <v>3363</v>
      </c>
    </row>
    <row r="5386">
      <c r="A5386" s="1464">
        <v>5812.0</v>
      </c>
      <c r="B5386" s="1463" t="s">
        <v>10393</v>
      </c>
      <c r="C5386" s="1463" t="s">
        <v>10393</v>
      </c>
      <c r="D5386" s="1469">
        <v>45755.0</v>
      </c>
      <c r="E5386" s="1470" t="s">
        <v>10394</v>
      </c>
      <c r="F5386" s="1471">
        <v>8.7185388E7</v>
      </c>
      <c r="G5386" s="1471">
        <v>8.7185388E7</v>
      </c>
      <c r="H5386" s="1472" t="b">
        <v>1</v>
      </c>
      <c r="I5386" s="1468" t="s">
        <v>120</v>
      </c>
      <c r="J5386" s="1472" t="b">
        <v>1</v>
      </c>
      <c r="K5386" s="1468" t="s">
        <v>6480</v>
      </c>
      <c r="L5386" s="1471">
        <v>6.6647253923E10</v>
      </c>
      <c r="M5386" s="1463" t="s">
        <v>2476</v>
      </c>
      <c r="N5386" s="1463" t="s">
        <v>6466</v>
      </c>
      <c r="O5386" s="1474"/>
      <c r="P5386" s="1463" t="s">
        <v>6115</v>
      </c>
    </row>
    <row r="5387">
      <c r="A5387" s="1464">
        <v>5813.0</v>
      </c>
      <c r="B5387" s="1463" t="s">
        <v>228</v>
      </c>
      <c r="C5387" s="1463" t="s">
        <v>228</v>
      </c>
      <c r="D5387" s="1469">
        <v>45755.0</v>
      </c>
      <c r="E5387" s="1470" t="s">
        <v>10395</v>
      </c>
      <c r="F5387" s="1471">
        <v>8.2089123E7</v>
      </c>
      <c r="G5387" s="1471">
        <v>8.2089123E7</v>
      </c>
      <c r="H5387" s="1472" t="b">
        <v>1</v>
      </c>
      <c r="I5387" s="1468" t="s">
        <v>120</v>
      </c>
      <c r="J5387" s="1472" t="b">
        <v>1</v>
      </c>
      <c r="K5387" s="1468" t="s">
        <v>6480</v>
      </c>
      <c r="L5387" s="1471">
        <v>6.6647253923E10</v>
      </c>
      <c r="M5387" s="1463" t="s">
        <v>2432</v>
      </c>
      <c r="N5387" s="1474"/>
      <c r="O5387" s="1463" t="s">
        <v>4938</v>
      </c>
      <c r="P5387" s="1463" t="s">
        <v>2432</v>
      </c>
    </row>
    <row r="5388">
      <c r="A5388" s="1464">
        <v>5814.0</v>
      </c>
      <c r="B5388" s="1463" t="s">
        <v>10397</v>
      </c>
      <c r="C5388" s="1463" t="s">
        <v>10398</v>
      </c>
      <c r="D5388" s="1469">
        <v>45755.0</v>
      </c>
      <c r="E5388" s="1470" t="s">
        <v>10399</v>
      </c>
      <c r="F5388" s="1471">
        <v>9.1215112E8</v>
      </c>
      <c r="G5388" s="1471">
        <v>9.1215112E8</v>
      </c>
      <c r="H5388" s="1472" t="b">
        <v>1</v>
      </c>
      <c r="I5388" s="1468" t="s">
        <v>76</v>
      </c>
      <c r="J5388" s="1472" t="b">
        <v>1</v>
      </c>
      <c r="K5388" s="1468" t="s">
        <v>4936</v>
      </c>
      <c r="L5388" s="1471">
        <v>6.6909921784E10</v>
      </c>
      <c r="M5388" s="1463" t="s">
        <v>2432</v>
      </c>
      <c r="N5388" s="1463" t="s">
        <v>5428</v>
      </c>
      <c r="O5388" s="1463" t="s">
        <v>4990</v>
      </c>
      <c r="P5388" s="1463" t="s">
        <v>2432</v>
      </c>
    </row>
    <row r="5389">
      <c r="A5389" s="1464">
        <v>5815.0</v>
      </c>
      <c r="B5389" s="1463" t="s">
        <v>10401</v>
      </c>
      <c r="C5389" s="1463" t="s">
        <v>10401</v>
      </c>
      <c r="D5389" s="1469">
        <v>45755.0</v>
      </c>
      <c r="E5389" s="1470" t="s">
        <v>10402</v>
      </c>
      <c r="F5389" s="1471">
        <v>8.9525969E7</v>
      </c>
      <c r="G5389" s="1471">
        <v>8.9525969E7</v>
      </c>
      <c r="H5389" s="1472" t="b">
        <v>1</v>
      </c>
      <c r="I5389" s="1468" t="s">
        <v>120</v>
      </c>
      <c r="J5389" s="1472" t="b">
        <v>1</v>
      </c>
      <c r="K5389" s="1468" t="s">
        <v>6480</v>
      </c>
      <c r="L5389" s="1471">
        <v>6.6647253923E10</v>
      </c>
      <c r="M5389" s="1463" t="s">
        <v>2464</v>
      </c>
      <c r="N5389" s="1463" t="s">
        <v>5592</v>
      </c>
      <c r="O5389" s="1463" t="s">
        <v>9499</v>
      </c>
      <c r="P5389" s="1463" t="s">
        <v>7453</v>
      </c>
    </row>
    <row r="5390" hidden="1">
      <c r="A5390" s="1464">
        <v>5816.0</v>
      </c>
      <c r="B5390" s="1463" t="s">
        <v>10403</v>
      </c>
      <c r="C5390" s="1463" t="s">
        <v>10403</v>
      </c>
      <c r="D5390" s="1469">
        <v>45755.0</v>
      </c>
      <c r="E5390" s="1470" t="s">
        <v>10404</v>
      </c>
      <c r="F5390" s="1471">
        <v>9.7312902E7</v>
      </c>
      <c r="G5390" s="1471">
        <v>9.7312902E7</v>
      </c>
      <c r="H5390" s="1472" t="b">
        <v>0</v>
      </c>
      <c r="I5390" s="1468" t="s">
        <v>120</v>
      </c>
      <c r="J5390" s="1472" t="b">
        <v>1</v>
      </c>
      <c r="K5390" s="1468" t="s">
        <v>6480</v>
      </c>
      <c r="L5390" s="1471">
        <v>6.6647253923E10</v>
      </c>
      <c r="M5390" s="1463" t="s">
        <v>2682</v>
      </c>
      <c r="O5390" s="1463" t="s">
        <v>4945</v>
      </c>
      <c r="P5390" s="1463" t="s">
        <v>6862</v>
      </c>
    </row>
    <row r="5391">
      <c r="A5391" s="1464">
        <v>5817.0</v>
      </c>
      <c r="B5391" s="1463" t="s">
        <v>10405</v>
      </c>
      <c r="C5391" s="1463" t="s">
        <v>10405</v>
      </c>
      <c r="D5391" s="1469">
        <v>45756.0</v>
      </c>
      <c r="E5391" s="1470" t="s">
        <v>10406</v>
      </c>
      <c r="F5391" s="1471">
        <v>8.9167195E7</v>
      </c>
      <c r="G5391" s="1471">
        <v>8.9167195E7</v>
      </c>
      <c r="H5391" s="1472" t="b">
        <v>1</v>
      </c>
      <c r="I5391" s="1468" t="s">
        <v>120</v>
      </c>
      <c r="J5391" s="1472" t="b">
        <v>1</v>
      </c>
      <c r="K5391" s="1468" t="s">
        <v>6480</v>
      </c>
      <c r="L5391" s="1471">
        <v>6.6647253923E10</v>
      </c>
      <c r="M5391" s="1463" t="s">
        <v>2437</v>
      </c>
      <c r="N5391" s="1463" t="s">
        <v>7742</v>
      </c>
      <c r="O5391" s="1474"/>
      <c r="P5391" s="1463" t="s">
        <v>8495</v>
      </c>
    </row>
    <row r="5392">
      <c r="A5392" s="1464">
        <v>5818.0</v>
      </c>
      <c r="B5392" s="1463" t="s">
        <v>10408</v>
      </c>
      <c r="C5392" s="1463" t="s">
        <v>10408</v>
      </c>
      <c r="D5392" s="1469">
        <v>45755.0</v>
      </c>
      <c r="E5392" s="1470" t="s">
        <v>10409</v>
      </c>
      <c r="F5392" s="1471">
        <v>6.2244188E7</v>
      </c>
      <c r="G5392" s="1471">
        <v>6.2244188E7</v>
      </c>
      <c r="H5392" s="1472" t="b">
        <v>1</v>
      </c>
      <c r="I5392" s="1468" t="s">
        <v>120</v>
      </c>
      <c r="J5392" s="1472" t="b">
        <v>1</v>
      </c>
      <c r="K5392" s="1468" t="s">
        <v>6480</v>
      </c>
      <c r="L5392" s="1471">
        <v>6.6647253923E10</v>
      </c>
      <c r="M5392" s="1463" t="s">
        <v>2464</v>
      </c>
      <c r="N5392" s="1463" t="s">
        <v>5228</v>
      </c>
      <c r="O5392" s="1463" t="s">
        <v>8710</v>
      </c>
      <c r="P5392" s="1463" t="s">
        <v>5155</v>
      </c>
    </row>
    <row r="5393">
      <c r="A5393" s="1464">
        <v>5819.0</v>
      </c>
      <c r="B5393" s="1463" t="s">
        <v>10411</v>
      </c>
      <c r="C5393" s="1463" t="s">
        <v>10411</v>
      </c>
      <c r="D5393" s="1469">
        <v>45755.0</v>
      </c>
      <c r="E5393" s="1470" t="s">
        <v>10412</v>
      </c>
      <c r="F5393" s="1471">
        <v>9.2397929E7</v>
      </c>
      <c r="G5393" s="1471">
        <v>9.2397929E7</v>
      </c>
      <c r="H5393" s="1472" t="b">
        <v>1</v>
      </c>
      <c r="I5393" s="1468" t="s">
        <v>120</v>
      </c>
      <c r="J5393" s="1472" t="b">
        <v>1</v>
      </c>
      <c r="K5393" s="1468" t="s">
        <v>6480</v>
      </c>
      <c r="L5393" s="1471">
        <v>6.6647253923E10</v>
      </c>
      <c r="M5393" s="1463" t="s">
        <v>2464</v>
      </c>
      <c r="N5393" s="1463" t="s">
        <v>6441</v>
      </c>
      <c r="O5393" s="1463" t="s">
        <v>6441</v>
      </c>
      <c r="P5393" s="1463" t="s">
        <v>2464</v>
      </c>
    </row>
    <row r="5394">
      <c r="A5394" s="1464">
        <v>5820.0</v>
      </c>
      <c r="B5394" s="1463" t="s">
        <v>10414</v>
      </c>
      <c r="C5394" s="1463" t="s">
        <v>10414</v>
      </c>
      <c r="D5394" s="1469">
        <v>45755.0</v>
      </c>
      <c r="E5394" s="1470" t="s">
        <v>10415</v>
      </c>
      <c r="F5394" s="1471">
        <v>8.751236E7</v>
      </c>
      <c r="G5394" s="1471">
        <v>8.751236E7</v>
      </c>
      <c r="H5394" s="1472" t="b">
        <v>1</v>
      </c>
      <c r="I5394" s="1468" t="s">
        <v>120</v>
      </c>
      <c r="J5394" s="1472" t="b">
        <v>1</v>
      </c>
      <c r="K5394" s="1468" t="s">
        <v>6480</v>
      </c>
      <c r="L5394" s="1471">
        <v>6.6647253923E10</v>
      </c>
      <c r="M5394" s="1463" t="s">
        <v>2432</v>
      </c>
      <c r="N5394" s="1463" t="s">
        <v>6375</v>
      </c>
      <c r="O5394" s="1463" t="s">
        <v>9853</v>
      </c>
      <c r="P5394" s="1463" t="s">
        <v>2432</v>
      </c>
    </row>
    <row r="5395">
      <c r="A5395" s="1464">
        <v>5821.0</v>
      </c>
      <c r="B5395" s="1463" t="s">
        <v>10417</v>
      </c>
      <c r="C5395" s="1463" t="s">
        <v>10417</v>
      </c>
      <c r="D5395" s="1469">
        <v>45755.0</v>
      </c>
      <c r="E5395" s="1470" t="s">
        <v>10418</v>
      </c>
      <c r="F5395" s="1471">
        <v>9.1063378E7</v>
      </c>
      <c r="G5395" s="1471">
        <v>9.1063378E7</v>
      </c>
      <c r="H5395" s="1472" t="b">
        <v>1</v>
      </c>
      <c r="I5395" s="1468" t="s">
        <v>120</v>
      </c>
      <c r="J5395" s="1472" t="b">
        <v>1</v>
      </c>
      <c r="K5395" s="1468" t="s">
        <v>6480</v>
      </c>
      <c r="L5395" s="1471">
        <v>6.6647253923E10</v>
      </c>
      <c r="M5395" s="1463" t="s">
        <v>2464</v>
      </c>
      <c r="N5395" s="1463" t="s">
        <v>5164</v>
      </c>
      <c r="O5395" s="1463" t="s">
        <v>9694</v>
      </c>
      <c r="P5395" s="1463" t="s">
        <v>2464</v>
      </c>
    </row>
    <row r="5396">
      <c r="A5396" s="1464">
        <v>5822.0</v>
      </c>
      <c r="B5396" s="1463" t="s">
        <v>10419</v>
      </c>
      <c r="C5396" s="1463" t="s">
        <v>10420</v>
      </c>
      <c r="D5396" s="1469">
        <v>45776.0</v>
      </c>
      <c r="E5396" s="1470" t="s">
        <v>10421</v>
      </c>
      <c r="F5396" s="1471">
        <v>8.14138748E8</v>
      </c>
      <c r="G5396" s="1471">
        <v>8.14138748E8</v>
      </c>
      <c r="H5396" s="1472" t="b">
        <v>1</v>
      </c>
      <c r="I5396" s="1468" t="s">
        <v>76</v>
      </c>
      <c r="J5396" s="1472" t="b">
        <v>1</v>
      </c>
      <c r="K5396" s="1468" t="s">
        <v>1204</v>
      </c>
      <c r="L5396" s="1471">
        <v>6.6839565594E10</v>
      </c>
      <c r="M5396" s="1463" t="s">
        <v>2437</v>
      </c>
      <c r="N5396" s="1463" t="s">
        <v>3864</v>
      </c>
      <c r="O5396" s="1463" t="s">
        <v>3864</v>
      </c>
      <c r="P5396" s="1463" t="s">
        <v>6977</v>
      </c>
    </row>
    <row r="5397">
      <c r="A5397" s="1464">
        <v>5823.0</v>
      </c>
      <c r="B5397" s="1463" t="s">
        <v>10422</v>
      </c>
      <c r="C5397" s="1463" t="s">
        <v>10423</v>
      </c>
      <c r="D5397" s="1469">
        <v>45756.0</v>
      </c>
      <c r="E5397" s="1470" t="s">
        <v>10424</v>
      </c>
      <c r="F5397" s="1471">
        <v>8.24204738E8</v>
      </c>
      <c r="G5397" s="1471">
        <v>8.24204738E8</v>
      </c>
      <c r="H5397" s="1472" t="b">
        <v>1</v>
      </c>
      <c r="I5397" s="1468" t="s">
        <v>244</v>
      </c>
      <c r="J5397" s="1472" t="b">
        <v>1</v>
      </c>
      <c r="K5397" s="1468" t="s">
        <v>4936</v>
      </c>
      <c r="L5397" s="1471">
        <v>6.6909921784E10</v>
      </c>
      <c r="M5397" s="1463" t="s">
        <v>2659</v>
      </c>
      <c r="N5397" s="1463" t="s">
        <v>5398</v>
      </c>
      <c r="O5397" s="1463" t="s">
        <v>76</v>
      </c>
      <c r="P5397" s="1463" t="s">
        <v>2659</v>
      </c>
    </row>
    <row r="5398">
      <c r="A5398" s="1464">
        <v>5824.0</v>
      </c>
      <c r="B5398" s="1463" t="s">
        <v>10425</v>
      </c>
      <c r="C5398" s="1463" t="s">
        <v>10426</v>
      </c>
      <c r="D5398" s="1469">
        <v>45756.0</v>
      </c>
      <c r="E5398" s="1470" t="s">
        <v>10427</v>
      </c>
      <c r="F5398" s="1471">
        <v>2.0448584E7</v>
      </c>
      <c r="G5398" s="1471">
        <v>2.0448584E7</v>
      </c>
      <c r="H5398" s="1472" t="b">
        <v>1</v>
      </c>
      <c r="I5398" s="1468" t="s">
        <v>76</v>
      </c>
      <c r="J5398" s="1472" t="b">
        <v>1</v>
      </c>
      <c r="K5398" s="1468" t="s">
        <v>1204</v>
      </c>
      <c r="L5398" s="1471">
        <v>6.6839565594E10</v>
      </c>
      <c r="M5398" s="1463" t="s">
        <v>2432</v>
      </c>
      <c r="N5398" s="1463" t="s">
        <v>5398</v>
      </c>
      <c r="O5398" s="1463" t="s">
        <v>5012</v>
      </c>
      <c r="P5398" s="1463" t="s">
        <v>2432</v>
      </c>
    </row>
    <row r="5399">
      <c r="A5399" s="1464">
        <v>5825.0</v>
      </c>
      <c r="B5399" s="1463" t="s">
        <v>10428</v>
      </c>
      <c r="C5399" s="1463" t="s">
        <v>10428</v>
      </c>
      <c r="D5399" s="1469">
        <v>45756.0</v>
      </c>
      <c r="E5399" s="1470" t="s">
        <v>10429</v>
      </c>
      <c r="F5399" s="1471">
        <v>8.2089123E7</v>
      </c>
      <c r="G5399" s="1471">
        <v>8.2089123E7</v>
      </c>
      <c r="H5399" s="1472" t="b">
        <v>1</v>
      </c>
      <c r="I5399" s="1468" t="s">
        <v>120</v>
      </c>
      <c r="J5399" s="1472" t="b">
        <v>1</v>
      </c>
      <c r="K5399" s="1468" t="s">
        <v>6480</v>
      </c>
      <c r="L5399" s="1471">
        <v>6.6647253923E10</v>
      </c>
      <c r="M5399" s="1463" t="s">
        <v>2464</v>
      </c>
      <c r="N5399" s="1463" t="s">
        <v>7507</v>
      </c>
      <c r="O5399" s="1474"/>
      <c r="P5399" s="1463" t="s">
        <v>9875</v>
      </c>
    </row>
    <row r="5400">
      <c r="A5400" s="1464">
        <v>5826.0</v>
      </c>
      <c r="B5400" s="1463" t="s">
        <v>2176</v>
      </c>
      <c r="C5400" s="1463" t="s">
        <v>2176</v>
      </c>
      <c r="D5400" s="1469">
        <v>45756.0</v>
      </c>
      <c r="E5400" s="1470" t="s">
        <v>10431</v>
      </c>
      <c r="F5400" s="1471">
        <v>9.6180142E7</v>
      </c>
      <c r="G5400" s="1471">
        <v>9.6180142E7</v>
      </c>
      <c r="H5400" s="1472" t="b">
        <v>1</v>
      </c>
      <c r="I5400" s="1468" t="s">
        <v>120</v>
      </c>
      <c r="J5400" s="1472" t="b">
        <v>1</v>
      </c>
      <c r="K5400" s="1468" t="s">
        <v>6480</v>
      </c>
      <c r="L5400" s="1471">
        <v>6.6647253923E10</v>
      </c>
      <c r="M5400" s="1463" t="s">
        <v>2464</v>
      </c>
      <c r="N5400" s="1463" t="s">
        <v>6093</v>
      </c>
      <c r="O5400" s="1463" t="s">
        <v>6093</v>
      </c>
      <c r="P5400" s="1463" t="s">
        <v>5155</v>
      </c>
    </row>
    <row r="5401">
      <c r="A5401" s="1464">
        <v>5827.0</v>
      </c>
      <c r="B5401" s="1463" t="s">
        <v>4245</v>
      </c>
      <c r="C5401" s="1463" t="s">
        <v>4245</v>
      </c>
      <c r="D5401" s="1469">
        <v>45756.0</v>
      </c>
      <c r="E5401" s="1470" t="s">
        <v>10433</v>
      </c>
      <c r="F5401" s="1471">
        <v>9.7731207E7</v>
      </c>
      <c r="G5401" s="1471">
        <v>9.7731207E7</v>
      </c>
      <c r="H5401" s="1472" t="b">
        <v>1</v>
      </c>
      <c r="I5401" s="1468" t="s">
        <v>120</v>
      </c>
      <c r="J5401" s="1472" t="b">
        <v>1</v>
      </c>
      <c r="K5401" s="1468" t="s">
        <v>6480</v>
      </c>
      <c r="L5401" s="1471">
        <v>6.6647253923E10</v>
      </c>
      <c r="M5401" s="1463" t="s">
        <v>2440</v>
      </c>
      <c r="N5401" s="1474"/>
      <c r="O5401" s="1463" t="s">
        <v>6149</v>
      </c>
      <c r="P5401" s="1463" t="s">
        <v>2440</v>
      </c>
    </row>
    <row r="5402">
      <c r="A5402" s="1464">
        <v>5828.0</v>
      </c>
      <c r="B5402" s="1463" t="s">
        <v>983</v>
      </c>
      <c r="C5402" s="1463" t="s">
        <v>10435</v>
      </c>
      <c r="D5402" s="1469">
        <v>45769.0</v>
      </c>
      <c r="E5402" s="1470" t="s">
        <v>10436</v>
      </c>
      <c r="F5402" s="1471">
        <v>9.66681616E8</v>
      </c>
      <c r="G5402" s="1471">
        <v>9.66681616E8</v>
      </c>
      <c r="H5402" s="1472" t="b">
        <v>1</v>
      </c>
      <c r="I5402" s="1468" t="s">
        <v>76</v>
      </c>
      <c r="J5402" s="1472" t="b">
        <v>1</v>
      </c>
      <c r="K5402" s="1468" t="s">
        <v>4940</v>
      </c>
      <c r="L5402" s="1471">
        <v>6.68193916E10</v>
      </c>
      <c r="M5402" s="1463" t="s">
        <v>4317</v>
      </c>
      <c r="N5402" s="1474"/>
      <c r="O5402" s="1463" t="s">
        <v>5633</v>
      </c>
      <c r="P5402" s="1463" t="s">
        <v>4317</v>
      </c>
    </row>
    <row r="5403">
      <c r="A5403" s="1464">
        <v>5829.0</v>
      </c>
      <c r="B5403" s="1463" t="s">
        <v>3342</v>
      </c>
      <c r="C5403" s="1463" t="s">
        <v>10437</v>
      </c>
      <c r="D5403" s="1469">
        <v>45758.0</v>
      </c>
      <c r="E5403" s="1470" t="s">
        <v>10438</v>
      </c>
      <c r="F5403" s="1471">
        <v>2.7605999E7</v>
      </c>
      <c r="G5403" s="1471">
        <v>2.7605999E7</v>
      </c>
      <c r="H5403" s="1472" t="b">
        <v>1</v>
      </c>
      <c r="I5403" s="1468" t="s">
        <v>76</v>
      </c>
      <c r="J5403" s="1472" t="b">
        <v>1</v>
      </c>
      <c r="K5403" s="1468" t="s">
        <v>4929</v>
      </c>
      <c r="L5403" s="1475">
        <v>6.69232E15</v>
      </c>
      <c r="M5403" s="1463" t="s">
        <v>2440</v>
      </c>
      <c r="N5403" s="1474"/>
      <c r="O5403" s="1463" t="s">
        <v>6149</v>
      </c>
      <c r="P5403" s="1463" t="s">
        <v>2440</v>
      </c>
    </row>
    <row r="5404">
      <c r="A5404" s="1464">
        <v>5830.0</v>
      </c>
      <c r="B5404" s="1463" t="s">
        <v>3563</v>
      </c>
      <c r="C5404" s="1463" t="s">
        <v>10439</v>
      </c>
      <c r="D5404" s="1469">
        <v>45770.0</v>
      </c>
      <c r="E5404" s="1470" t="s">
        <v>10440</v>
      </c>
      <c r="F5404" s="1471">
        <v>8.86144465E8</v>
      </c>
      <c r="G5404" s="1471">
        <v>8.86144465E8</v>
      </c>
      <c r="H5404" s="1472" t="b">
        <v>1</v>
      </c>
      <c r="I5404" s="1468" t="s">
        <v>76</v>
      </c>
      <c r="J5404" s="1472" t="b">
        <v>1</v>
      </c>
      <c r="K5404" s="1468" t="s">
        <v>1077</v>
      </c>
      <c r="L5404" s="1471">
        <v>6.6618258585E10</v>
      </c>
      <c r="M5404" s="1463" t="s">
        <v>2659</v>
      </c>
      <c r="N5404" s="1474"/>
      <c r="O5404" s="1463" t="s">
        <v>4945</v>
      </c>
      <c r="P5404" s="1463" t="s">
        <v>9889</v>
      </c>
    </row>
    <row r="5405">
      <c r="A5405" s="1464">
        <v>5831.0</v>
      </c>
      <c r="B5405" s="1463" t="s">
        <v>10441</v>
      </c>
      <c r="C5405" s="1463" t="s">
        <v>10442</v>
      </c>
      <c r="D5405" s="1469">
        <v>45756.0</v>
      </c>
      <c r="E5405" s="1470" t="s">
        <v>10443</v>
      </c>
      <c r="F5405" s="1471">
        <v>9.6349799E7</v>
      </c>
      <c r="G5405" s="1471">
        <v>9.6349799E7</v>
      </c>
      <c r="H5405" s="1472" t="b">
        <v>1</v>
      </c>
      <c r="I5405" s="1468" t="s">
        <v>76</v>
      </c>
      <c r="J5405" s="1472" t="b">
        <v>1</v>
      </c>
      <c r="K5405" s="1468" t="s">
        <v>1077</v>
      </c>
      <c r="L5405" s="1471">
        <v>6.6618258585E10</v>
      </c>
      <c r="M5405" s="1463" t="s">
        <v>2440</v>
      </c>
      <c r="N5405" s="1474"/>
      <c r="O5405" s="1463" t="s">
        <v>6149</v>
      </c>
      <c r="P5405" s="1463" t="s">
        <v>2440</v>
      </c>
    </row>
    <row r="5406" hidden="1">
      <c r="A5406" s="1464">
        <v>5832.0</v>
      </c>
      <c r="B5406" s="1463" t="s">
        <v>21806</v>
      </c>
      <c r="C5406" s="1463" t="s">
        <v>21807</v>
      </c>
      <c r="D5406" s="1469">
        <v>45757.0</v>
      </c>
      <c r="E5406" s="1470" t="s">
        <v>21808</v>
      </c>
      <c r="F5406" s="1475">
        <v>6.60963E11</v>
      </c>
      <c r="G5406" s="1475">
        <v>6.60963E11</v>
      </c>
      <c r="H5406" s="1472" t="b">
        <v>0</v>
      </c>
      <c r="I5406" s="1468" t="s">
        <v>76</v>
      </c>
      <c r="J5406" s="1472" t="b">
        <v>0</v>
      </c>
      <c r="K5406" s="1468" t="s">
        <v>1077</v>
      </c>
      <c r="L5406" s="1471">
        <v>6.6618258585E10</v>
      </c>
      <c r="M5406" s="1463" t="s">
        <v>2464</v>
      </c>
      <c r="N5406" s="1474"/>
      <c r="O5406" s="1474"/>
      <c r="P5406" s="1463" t="s">
        <v>2464</v>
      </c>
    </row>
    <row r="5407">
      <c r="A5407" s="1464">
        <v>5833.0</v>
      </c>
      <c r="B5407" s="1463" t="s">
        <v>10444</v>
      </c>
      <c r="C5407" s="1463" t="s">
        <v>10445</v>
      </c>
      <c r="D5407" s="1469">
        <v>45757.0</v>
      </c>
      <c r="E5407" s="1470" t="s">
        <v>10446</v>
      </c>
      <c r="F5407" s="1471">
        <v>9.18084338E8</v>
      </c>
      <c r="G5407" s="1471">
        <v>9.18084338E8</v>
      </c>
      <c r="H5407" s="1472" t="b">
        <v>1</v>
      </c>
      <c r="I5407" s="1468" t="s">
        <v>76</v>
      </c>
      <c r="J5407" s="1472" t="b">
        <v>1</v>
      </c>
      <c r="K5407" s="1468" t="s">
        <v>1204</v>
      </c>
      <c r="L5407" s="1471">
        <v>6.6839565594E10</v>
      </c>
      <c r="M5407" s="1463" t="s">
        <v>2432</v>
      </c>
      <c r="N5407" s="1463" t="s">
        <v>6473</v>
      </c>
      <c r="O5407" s="1463" t="s">
        <v>5196</v>
      </c>
      <c r="P5407" s="1463" t="s">
        <v>2432</v>
      </c>
    </row>
    <row r="5408">
      <c r="A5408" s="1464">
        <v>5834.0</v>
      </c>
      <c r="B5408" s="1463" t="s">
        <v>10447</v>
      </c>
      <c r="C5408" s="1463" t="s">
        <v>10448</v>
      </c>
      <c r="D5408" s="1469">
        <v>45765.0</v>
      </c>
      <c r="E5408" s="1470" t="s">
        <v>10449</v>
      </c>
      <c r="F5408" s="1471">
        <v>9.59424545E8</v>
      </c>
      <c r="G5408" s="1471">
        <v>9.59424545E8</v>
      </c>
      <c r="H5408" s="1472" t="b">
        <v>1</v>
      </c>
      <c r="I5408" s="1468" t="s">
        <v>263</v>
      </c>
      <c r="J5408" s="1472" t="b">
        <v>1</v>
      </c>
      <c r="K5408" s="1468" t="s">
        <v>1204</v>
      </c>
      <c r="L5408" s="1471">
        <v>6.6839565594E10</v>
      </c>
      <c r="M5408" s="1463" t="s">
        <v>2464</v>
      </c>
      <c r="N5408" s="1463" t="s">
        <v>4962</v>
      </c>
      <c r="O5408" s="1463" t="s">
        <v>4945</v>
      </c>
      <c r="P5408" s="1463" t="s">
        <v>2464</v>
      </c>
    </row>
    <row r="5409">
      <c r="A5409" s="1464">
        <v>5835.0</v>
      </c>
      <c r="B5409" s="1463" t="s">
        <v>10450</v>
      </c>
      <c r="C5409" s="1463" t="s">
        <v>10451</v>
      </c>
      <c r="D5409" s="1469">
        <v>45765.0</v>
      </c>
      <c r="E5409" s="1470" t="s">
        <v>10452</v>
      </c>
      <c r="F5409" s="1471">
        <v>9.59424545E8</v>
      </c>
      <c r="G5409" s="1471">
        <v>9.59424545E8</v>
      </c>
      <c r="H5409" s="1472" t="b">
        <v>1</v>
      </c>
      <c r="I5409" s="1468" t="s">
        <v>263</v>
      </c>
      <c r="J5409" s="1472" t="b">
        <v>1</v>
      </c>
      <c r="K5409" s="1468" t="s">
        <v>1204</v>
      </c>
      <c r="L5409" s="1471">
        <v>6.6839565594E10</v>
      </c>
      <c r="M5409" s="1463" t="s">
        <v>2464</v>
      </c>
      <c r="N5409" s="1463" t="s">
        <v>3864</v>
      </c>
      <c r="O5409" s="1474"/>
      <c r="P5409" s="1463" t="s">
        <v>7453</v>
      </c>
    </row>
    <row r="5410">
      <c r="A5410" s="1464">
        <v>5836.0</v>
      </c>
      <c r="B5410" s="1463" t="s">
        <v>233</v>
      </c>
      <c r="C5410" s="1463" t="s">
        <v>233</v>
      </c>
      <c r="D5410" s="1469">
        <v>45765.0</v>
      </c>
      <c r="E5410" s="1470" t="s">
        <v>10453</v>
      </c>
      <c r="F5410" s="1471">
        <v>2.2077822E7</v>
      </c>
      <c r="G5410" s="1471">
        <v>2.2077822E7</v>
      </c>
      <c r="H5410" s="1472" t="b">
        <v>1</v>
      </c>
      <c r="I5410" s="1468" t="s">
        <v>76</v>
      </c>
      <c r="J5410" s="1472" t="b">
        <v>1</v>
      </c>
      <c r="K5410" s="1468" t="s">
        <v>4940</v>
      </c>
      <c r="L5410" s="1471">
        <v>6.68193916E10</v>
      </c>
      <c r="M5410" s="1463" t="s">
        <v>2437</v>
      </c>
      <c r="N5410" s="1463" t="s">
        <v>4930</v>
      </c>
      <c r="O5410" s="1463" t="s">
        <v>4969</v>
      </c>
      <c r="P5410" s="1463" t="s">
        <v>2437</v>
      </c>
    </row>
    <row r="5411">
      <c r="A5411" s="1464">
        <v>5837.0</v>
      </c>
      <c r="B5411" s="1463" t="s">
        <v>553</v>
      </c>
      <c r="C5411" s="1463" t="s">
        <v>10454</v>
      </c>
      <c r="D5411" s="1469">
        <v>45757.0</v>
      </c>
      <c r="E5411" s="1470" t="s">
        <v>10455</v>
      </c>
      <c r="F5411" s="1471">
        <v>2.6498358E7</v>
      </c>
      <c r="G5411" s="1471">
        <v>2.6498358E7</v>
      </c>
      <c r="H5411" s="1472" t="b">
        <v>1</v>
      </c>
      <c r="I5411" s="1468" t="s">
        <v>76</v>
      </c>
      <c r="J5411" s="1472" t="b">
        <v>1</v>
      </c>
      <c r="K5411" s="1468" t="s">
        <v>4940</v>
      </c>
      <c r="L5411" s="1471">
        <v>6.68193916E10</v>
      </c>
      <c r="M5411" s="1463" t="s">
        <v>3363</v>
      </c>
      <c r="N5411" s="1463" t="s">
        <v>5398</v>
      </c>
      <c r="O5411" s="1463" t="s">
        <v>5398</v>
      </c>
      <c r="P5411" s="1463" t="s">
        <v>3363</v>
      </c>
    </row>
    <row r="5412">
      <c r="A5412" s="1464">
        <v>5838.0</v>
      </c>
      <c r="B5412" s="1463" t="s">
        <v>10456</v>
      </c>
      <c r="C5412" s="1463" t="s">
        <v>10457</v>
      </c>
      <c r="D5412" s="1469">
        <v>45769.0</v>
      </c>
      <c r="E5412" s="1470" t="s">
        <v>10458</v>
      </c>
      <c r="F5412" s="1471">
        <v>8.0081766E8</v>
      </c>
      <c r="G5412" s="1471">
        <v>8.0081766E8</v>
      </c>
      <c r="H5412" s="1472" t="b">
        <v>1</v>
      </c>
      <c r="I5412" s="1468" t="s">
        <v>76</v>
      </c>
      <c r="J5412" s="1472" t="b">
        <v>1</v>
      </c>
      <c r="K5412" s="1468" t="s">
        <v>4936</v>
      </c>
      <c r="L5412" s="1471">
        <v>6.6909921784E10</v>
      </c>
      <c r="M5412" s="1463" t="s">
        <v>2937</v>
      </c>
      <c r="N5412" s="1463" t="s">
        <v>5904</v>
      </c>
      <c r="P5412" s="1463" t="s">
        <v>2937</v>
      </c>
    </row>
    <row r="5413">
      <c r="A5413" s="1464">
        <v>5839.0</v>
      </c>
      <c r="B5413" s="1463" t="s">
        <v>302</v>
      </c>
      <c r="C5413" s="1463" t="s">
        <v>10460</v>
      </c>
      <c r="D5413" s="1469">
        <v>45757.0</v>
      </c>
      <c r="E5413" s="1470" t="s">
        <v>10461</v>
      </c>
      <c r="F5413" s="1471">
        <v>2.6498353E7</v>
      </c>
      <c r="G5413" s="1471">
        <v>2.6498353E7</v>
      </c>
      <c r="H5413" s="1472" t="b">
        <v>1</v>
      </c>
      <c r="I5413" s="1468" t="s">
        <v>76</v>
      </c>
      <c r="J5413" s="1472" t="b">
        <v>1</v>
      </c>
      <c r="K5413" s="1468" t="s">
        <v>4940</v>
      </c>
      <c r="L5413" s="1471">
        <v>6.68193916E10</v>
      </c>
      <c r="M5413" s="1463" t="s">
        <v>2937</v>
      </c>
      <c r="N5413" s="1463" t="s">
        <v>5213</v>
      </c>
      <c r="O5413" s="1463" t="s">
        <v>8710</v>
      </c>
      <c r="P5413" s="1463" t="s">
        <v>2937</v>
      </c>
    </row>
    <row r="5414">
      <c r="A5414" s="1464">
        <v>5840.0</v>
      </c>
      <c r="B5414" s="1463" t="s">
        <v>10463</v>
      </c>
      <c r="C5414" s="1463" t="s">
        <v>10464</v>
      </c>
      <c r="D5414" s="1469">
        <v>45758.0</v>
      </c>
      <c r="E5414" s="1470" t="s">
        <v>10465</v>
      </c>
      <c r="F5414" s="1471">
        <v>5.32533333E8</v>
      </c>
      <c r="G5414" s="1471">
        <v>5.32533333E8</v>
      </c>
      <c r="H5414" s="1472" t="b">
        <v>1</v>
      </c>
      <c r="I5414" s="1468" t="s">
        <v>6296</v>
      </c>
      <c r="J5414" s="1472" t="b">
        <v>1</v>
      </c>
      <c r="K5414" s="1468" t="s">
        <v>4929</v>
      </c>
      <c r="L5414" s="1475">
        <v>6.69232E15</v>
      </c>
      <c r="M5414" s="1463" t="s">
        <v>2464</v>
      </c>
      <c r="N5414" s="1463" t="s">
        <v>6274</v>
      </c>
      <c r="P5414" s="1463" t="s">
        <v>2464</v>
      </c>
    </row>
    <row r="5415" hidden="1">
      <c r="A5415" s="1464">
        <v>5841.0</v>
      </c>
      <c r="B5415" s="1463" t="s">
        <v>10466</v>
      </c>
      <c r="C5415" s="1463" t="s">
        <v>10467</v>
      </c>
      <c r="D5415" s="1469">
        <v>45769.0</v>
      </c>
      <c r="E5415" s="1470" t="s">
        <v>10468</v>
      </c>
      <c r="F5415" s="1471">
        <v>8.15527822E8</v>
      </c>
      <c r="G5415" s="1471">
        <v>8.15527822E8</v>
      </c>
      <c r="H5415" s="1472" t="b">
        <v>0</v>
      </c>
      <c r="I5415" s="1468" t="s">
        <v>76</v>
      </c>
      <c r="J5415" s="1472" t="b">
        <v>0</v>
      </c>
      <c r="K5415" s="1468" t="s">
        <v>1204</v>
      </c>
      <c r="L5415" s="1471">
        <v>6.6839565594E10</v>
      </c>
      <c r="M5415" s="1463" t="s">
        <v>2464</v>
      </c>
      <c r="N5415" s="1463" t="s">
        <v>6070</v>
      </c>
      <c r="O5415" s="1463" t="s">
        <v>6070</v>
      </c>
      <c r="P5415" s="1463" t="s">
        <v>5155</v>
      </c>
    </row>
    <row r="5416">
      <c r="A5416" s="1464">
        <v>5842.0</v>
      </c>
      <c r="B5416" s="1463" t="s">
        <v>10470</v>
      </c>
      <c r="C5416" s="1463" t="s">
        <v>10471</v>
      </c>
      <c r="D5416" s="1469">
        <v>45758.0</v>
      </c>
      <c r="E5416" s="1470" t="s">
        <v>10472</v>
      </c>
      <c r="F5416" s="1471">
        <v>5.3253333E7</v>
      </c>
      <c r="G5416" s="1471">
        <v>5.3253333E7</v>
      </c>
      <c r="H5416" s="1472" t="b">
        <v>1</v>
      </c>
      <c r="I5416" s="1468" t="s">
        <v>6296</v>
      </c>
      <c r="J5416" s="1472" t="b">
        <v>1</v>
      </c>
      <c r="K5416" s="1468" t="s">
        <v>4929</v>
      </c>
      <c r="L5416" s="1475">
        <v>6.69232E15</v>
      </c>
      <c r="M5416" s="1463" t="s">
        <v>2464</v>
      </c>
      <c r="N5416" s="1463" t="s">
        <v>5592</v>
      </c>
      <c r="O5416" s="1463" t="s">
        <v>5510</v>
      </c>
      <c r="P5416" s="1463" t="s">
        <v>5155</v>
      </c>
    </row>
    <row r="5417" hidden="1">
      <c r="A5417" s="1464">
        <v>5843.0</v>
      </c>
      <c r="B5417" s="1463" t="s">
        <v>21809</v>
      </c>
      <c r="C5417" s="1463" t="s">
        <v>21810</v>
      </c>
      <c r="D5417" s="1469">
        <v>45775.0</v>
      </c>
      <c r="E5417" s="1470" t="s">
        <v>21811</v>
      </c>
      <c r="F5417" s="1471">
        <v>8.29316999E8</v>
      </c>
      <c r="G5417" s="1471">
        <v>8.29316999E8</v>
      </c>
      <c r="H5417" s="1472" t="b">
        <v>0</v>
      </c>
      <c r="I5417" s="1468" t="s">
        <v>76</v>
      </c>
      <c r="J5417" s="1472" t="b">
        <v>0</v>
      </c>
      <c r="K5417" s="1468" t="s">
        <v>1204</v>
      </c>
      <c r="L5417" s="1471">
        <v>6.6839565594E10</v>
      </c>
      <c r="M5417" s="1463" t="s">
        <v>2659</v>
      </c>
      <c r="N5417" s="1463" t="s">
        <v>76</v>
      </c>
      <c r="O5417" s="1463" t="s">
        <v>76</v>
      </c>
      <c r="P5417" s="1463" t="s">
        <v>2659</v>
      </c>
    </row>
    <row r="5418">
      <c r="A5418" s="1464">
        <v>5844.0</v>
      </c>
      <c r="B5418" s="1463" t="s">
        <v>10474</v>
      </c>
      <c r="C5418" s="1463" t="s">
        <v>10475</v>
      </c>
      <c r="D5418" s="1469">
        <v>45776.0</v>
      </c>
      <c r="E5418" s="1470" t="s">
        <v>10476</v>
      </c>
      <c r="F5418" s="1471">
        <v>9.60163719E8</v>
      </c>
      <c r="G5418" s="1471">
        <v>9.60163719E8</v>
      </c>
      <c r="H5418" s="1472" t="b">
        <v>1</v>
      </c>
      <c r="I5418" s="1468" t="s">
        <v>3864</v>
      </c>
      <c r="J5418" s="1472" t="b">
        <v>1</v>
      </c>
      <c r="K5418" s="1468" t="s">
        <v>1204</v>
      </c>
      <c r="L5418" s="1471">
        <v>6.6839565594E10</v>
      </c>
      <c r="M5418" s="1463" t="s">
        <v>2682</v>
      </c>
      <c r="N5418" s="1463" t="s">
        <v>5143</v>
      </c>
      <c r="O5418" s="1463" t="s">
        <v>8522</v>
      </c>
      <c r="P5418" s="1463" t="s">
        <v>9945</v>
      </c>
    </row>
    <row r="5419">
      <c r="A5419" s="1464">
        <v>5845.0</v>
      </c>
      <c r="B5419" s="1463" t="s">
        <v>10477</v>
      </c>
      <c r="C5419" s="1463" t="s">
        <v>10478</v>
      </c>
      <c r="D5419" s="1469">
        <v>45758.0</v>
      </c>
      <c r="E5419" s="1470" t="s">
        <v>10479</v>
      </c>
      <c r="F5419" s="1471">
        <v>6.5517619E8</v>
      </c>
      <c r="G5419" s="1471">
        <v>6.5517619E8</v>
      </c>
      <c r="H5419" s="1472" t="b">
        <v>1</v>
      </c>
      <c r="I5419" s="1468" t="s">
        <v>76</v>
      </c>
      <c r="J5419" s="1472" t="b">
        <v>1</v>
      </c>
      <c r="K5419" s="1468" t="s">
        <v>4929</v>
      </c>
      <c r="L5419" s="1475">
        <v>6.69232E15</v>
      </c>
      <c r="M5419" s="1463" t="s">
        <v>2464</v>
      </c>
      <c r="N5419" s="1474"/>
      <c r="O5419" s="1474"/>
      <c r="P5419" s="1463" t="s">
        <v>2464</v>
      </c>
    </row>
    <row r="5420">
      <c r="A5420" s="1464">
        <v>5846.0</v>
      </c>
      <c r="B5420" s="1463" t="s">
        <v>10480</v>
      </c>
      <c r="C5420" s="1463" t="s">
        <v>10481</v>
      </c>
      <c r="D5420" s="1469">
        <v>45772.0</v>
      </c>
      <c r="E5420" s="1470" t="s">
        <v>10482</v>
      </c>
      <c r="F5420" s="1471">
        <v>9.07718999E8</v>
      </c>
      <c r="G5420" s="1471">
        <v>9.07718999E8</v>
      </c>
      <c r="H5420" s="1472" t="b">
        <v>1</v>
      </c>
      <c r="I5420" s="1468" t="s">
        <v>76</v>
      </c>
      <c r="J5420" s="1472" t="b">
        <v>1</v>
      </c>
      <c r="K5420" s="1468" t="s">
        <v>1204</v>
      </c>
      <c r="L5420" s="1471">
        <v>6.6839565594E10</v>
      </c>
      <c r="M5420" s="1463" t="s">
        <v>2682</v>
      </c>
      <c r="N5420" s="1463" t="s">
        <v>6070</v>
      </c>
      <c r="O5420" s="1463" t="s">
        <v>8570</v>
      </c>
      <c r="P5420" s="1463" t="s">
        <v>2682</v>
      </c>
    </row>
    <row r="5421">
      <c r="A5421" s="1464">
        <v>5847.0</v>
      </c>
      <c r="B5421" s="1463" t="s">
        <v>10483</v>
      </c>
      <c r="C5421" s="1463" t="s">
        <v>10484</v>
      </c>
      <c r="D5421" s="1469">
        <v>45772.0</v>
      </c>
      <c r="E5421" s="1470" t="s">
        <v>10485</v>
      </c>
      <c r="F5421" s="1471">
        <v>8.26858283E8</v>
      </c>
      <c r="G5421" s="1471">
        <v>8.26858283E8</v>
      </c>
      <c r="H5421" s="1472" t="b">
        <v>1</v>
      </c>
      <c r="I5421" s="1468" t="s">
        <v>76</v>
      </c>
      <c r="J5421" s="1472" t="b">
        <v>1</v>
      </c>
      <c r="K5421" s="1468" t="s">
        <v>1204</v>
      </c>
      <c r="L5421" s="1471">
        <v>6.6839565594E10</v>
      </c>
      <c r="M5421" s="1463" t="s">
        <v>4317</v>
      </c>
      <c r="N5421" s="1463" t="s">
        <v>8180</v>
      </c>
      <c r="O5421" s="1474"/>
      <c r="P5421" s="1463" t="s">
        <v>6387</v>
      </c>
    </row>
    <row r="5422" hidden="1">
      <c r="A5422" s="1464">
        <v>5848.0</v>
      </c>
      <c r="B5422" s="1463" t="s">
        <v>21812</v>
      </c>
      <c r="C5422" s="1463" t="s">
        <v>21813</v>
      </c>
      <c r="D5422" s="1469">
        <v>45775.0</v>
      </c>
      <c r="E5422" s="1470" t="s">
        <v>21814</v>
      </c>
      <c r="F5422" s="1471">
        <v>9.62253113E8</v>
      </c>
      <c r="G5422" s="1471">
        <v>9.62253113E8</v>
      </c>
      <c r="H5422" s="1472" t="b">
        <v>0</v>
      </c>
      <c r="I5422" s="1468" t="s">
        <v>76</v>
      </c>
      <c r="J5422" s="1472" t="b">
        <v>0</v>
      </c>
      <c r="K5422" s="1468" t="s">
        <v>1204</v>
      </c>
      <c r="L5422" s="1471">
        <v>6.6839565594E10</v>
      </c>
      <c r="M5422" s="1463" t="s">
        <v>2659</v>
      </c>
      <c r="N5422" s="1463" t="s">
        <v>7557</v>
      </c>
      <c r="O5422" s="1463" t="s">
        <v>7557</v>
      </c>
      <c r="P5422" s="1463" t="s">
        <v>2659</v>
      </c>
    </row>
    <row r="5423" hidden="1">
      <c r="A5423" s="1464">
        <v>5849.0</v>
      </c>
      <c r="B5423" s="1463" t="s">
        <v>21815</v>
      </c>
      <c r="C5423" s="1463" t="s">
        <v>21816</v>
      </c>
      <c r="D5423" s="1469">
        <v>45775.0</v>
      </c>
      <c r="E5423" s="1470" t="s">
        <v>21817</v>
      </c>
      <c r="F5423" s="1471">
        <v>9.96138168E8</v>
      </c>
      <c r="G5423" s="1471">
        <v>9.96138168E8</v>
      </c>
      <c r="H5423" s="1472" t="b">
        <v>0</v>
      </c>
      <c r="I5423" s="1468" t="s">
        <v>76</v>
      </c>
      <c r="J5423" s="1472" t="b">
        <v>0</v>
      </c>
      <c r="K5423" s="1468" t="s">
        <v>1204</v>
      </c>
      <c r="L5423" s="1471">
        <v>6.6839565594E10</v>
      </c>
      <c r="M5423" s="1463" t="s">
        <v>2659</v>
      </c>
      <c r="N5423" s="1474"/>
      <c r="O5423" s="1463" t="s">
        <v>76</v>
      </c>
      <c r="P5423" s="1463" t="s">
        <v>2659</v>
      </c>
    </row>
    <row r="5424">
      <c r="A5424" s="1464">
        <v>5850.0</v>
      </c>
      <c r="B5424" s="1463" t="s">
        <v>10486</v>
      </c>
      <c r="C5424" s="1463" t="s">
        <v>10486</v>
      </c>
      <c r="D5424" s="1469">
        <v>45764.0</v>
      </c>
      <c r="E5424" s="1470" t="s">
        <v>10487</v>
      </c>
      <c r="F5424" s="1471">
        <v>8.228848E7</v>
      </c>
      <c r="G5424" s="1471">
        <v>8.228848E7</v>
      </c>
      <c r="H5424" s="1472" t="b">
        <v>1</v>
      </c>
      <c r="I5424" s="1468" t="s">
        <v>120</v>
      </c>
      <c r="J5424" s="1472" t="b">
        <v>1</v>
      </c>
      <c r="K5424" s="1468" t="s">
        <v>6480</v>
      </c>
      <c r="L5424" s="1471">
        <v>6.6647253923E10</v>
      </c>
      <c r="M5424" s="1463" t="s">
        <v>2464</v>
      </c>
      <c r="N5424" s="1463" t="s">
        <v>6466</v>
      </c>
      <c r="O5424" s="1463" t="s">
        <v>9258</v>
      </c>
      <c r="P5424" s="1463" t="s">
        <v>2464</v>
      </c>
    </row>
    <row r="5425">
      <c r="A5425" s="1464">
        <v>5851.0</v>
      </c>
      <c r="B5425" s="1463" t="s">
        <v>10489</v>
      </c>
      <c r="C5425" s="1463" t="s">
        <v>10489</v>
      </c>
      <c r="D5425" s="1469">
        <v>45764.0</v>
      </c>
      <c r="E5425" s="1470" t="s">
        <v>10490</v>
      </c>
      <c r="F5425" s="1471">
        <v>6.4747342E7</v>
      </c>
      <c r="G5425" s="1471">
        <v>6.4747342E7</v>
      </c>
      <c r="H5425" s="1472" t="b">
        <v>1</v>
      </c>
      <c r="I5425" s="1468" t="s">
        <v>120</v>
      </c>
      <c r="J5425" s="1472" t="b">
        <v>1</v>
      </c>
      <c r="K5425" s="1468" t="s">
        <v>6480</v>
      </c>
      <c r="L5425" s="1471">
        <v>6.6647253923E10</v>
      </c>
      <c r="M5425" s="1463" t="s">
        <v>2464</v>
      </c>
      <c r="N5425" s="1463" t="s">
        <v>5904</v>
      </c>
      <c r="P5425" s="1463" t="s">
        <v>2464</v>
      </c>
    </row>
    <row r="5426">
      <c r="A5426" s="1464">
        <v>5852.0</v>
      </c>
      <c r="B5426" s="1463" t="s">
        <v>10491</v>
      </c>
      <c r="C5426" s="1463" t="s">
        <v>10491</v>
      </c>
      <c r="D5426" s="1469">
        <v>45764.0</v>
      </c>
      <c r="E5426" s="1470" t="s">
        <v>10492</v>
      </c>
      <c r="F5426" s="1471">
        <v>8.4288846E7</v>
      </c>
      <c r="G5426" s="1471">
        <v>8.4288846E7</v>
      </c>
      <c r="H5426" s="1472" t="b">
        <v>1</v>
      </c>
      <c r="I5426" s="1468" t="s">
        <v>120</v>
      </c>
      <c r="J5426" s="1472" t="b">
        <v>1</v>
      </c>
      <c r="K5426" s="1468" t="s">
        <v>6480</v>
      </c>
      <c r="L5426" s="1471">
        <v>6.6647253923E10</v>
      </c>
      <c r="M5426" s="1463" t="s">
        <v>2464</v>
      </c>
      <c r="N5426" s="1463" t="s">
        <v>4945</v>
      </c>
      <c r="O5426" s="1463" t="s">
        <v>6149</v>
      </c>
      <c r="P5426" s="1463" t="s">
        <v>2464</v>
      </c>
    </row>
    <row r="5427">
      <c r="A5427" s="1464">
        <v>5853.0</v>
      </c>
      <c r="B5427" s="1463" t="s">
        <v>10494</v>
      </c>
      <c r="C5427" s="1463" t="s">
        <v>10494</v>
      </c>
      <c r="D5427" s="1469">
        <v>45764.0</v>
      </c>
      <c r="E5427" s="1470" t="s">
        <v>10495</v>
      </c>
      <c r="F5427" s="1471">
        <v>8.366013E7</v>
      </c>
      <c r="G5427" s="1471">
        <v>8.366013E7</v>
      </c>
      <c r="H5427" s="1472" t="b">
        <v>1</v>
      </c>
      <c r="I5427" s="1468" t="s">
        <v>120</v>
      </c>
      <c r="J5427" s="1472" t="b">
        <v>1</v>
      </c>
      <c r="K5427" s="1468" t="s">
        <v>6480</v>
      </c>
      <c r="L5427" s="1471">
        <v>6.6647253923E10</v>
      </c>
      <c r="M5427" s="1463" t="s">
        <v>2464</v>
      </c>
      <c r="N5427" s="1463" t="s">
        <v>5998</v>
      </c>
      <c r="O5427" s="1463" t="s">
        <v>8760</v>
      </c>
      <c r="P5427" s="1463" t="s">
        <v>2464</v>
      </c>
    </row>
    <row r="5428">
      <c r="A5428" s="1464">
        <v>5854.0</v>
      </c>
      <c r="B5428" s="1463" t="s">
        <v>10496</v>
      </c>
      <c r="C5428" s="1463" t="s">
        <v>10497</v>
      </c>
      <c r="D5428" s="1469">
        <v>45765.0</v>
      </c>
      <c r="E5428" s="1470" t="s">
        <v>10498</v>
      </c>
      <c r="F5428" s="1471">
        <v>9.78417777E8</v>
      </c>
      <c r="G5428" s="1471">
        <v>9.78417777E8</v>
      </c>
      <c r="H5428" s="1472" t="b">
        <v>1</v>
      </c>
      <c r="I5428" s="1468" t="s">
        <v>76</v>
      </c>
      <c r="J5428" s="1472" t="b">
        <v>1</v>
      </c>
      <c r="K5428" s="1468" t="s">
        <v>1204</v>
      </c>
      <c r="L5428" s="1471">
        <v>6.6839565594E10</v>
      </c>
      <c r="M5428" s="1463" t="s">
        <v>2464</v>
      </c>
      <c r="N5428" s="1463" t="s">
        <v>5019</v>
      </c>
      <c r="O5428" s="1463" t="s">
        <v>5019</v>
      </c>
      <c r="P5428" s="1463" t="s">
        <v>5881</v>
      </c>
    </row>
    <row r="5429">
      <c r="A5429" s="1464">
        <v>5855.0</v>
      </c>
      <c r="B5429" s="1463" t="s">
        <v>10499</v>
      </c>
      <c r="C5429" s="1463" t="s">
        <v>10500</v>
      </c>
      <c r="D5429" s="1469">
        <v>45768.0</v>
      </c>
      <c r="E5429" s="1470" t="s">
        <v>10501</v>
      </c>
      <c r="F5429" s="1471">
        <v>9.29767033E8</v>
      </c>
      <c r="G5429" s="1471">
        <v>9.29767033E8</v>
      </c>
      <c r="H5429" s="1472" t="b">
        <v>1</v>
      </c>
      <c r="I5429" s="1468" t="s">
        <v>6296</v>
      </c>
      <c r="J5429" s="1472" t="b">
        <v>1</v>
      </c>
      <c r="K5429" s="1468" t="s">
        <v>1204</v>
      </c>
      <c r="L5429" s="1471">
        <v>6.6839565594E10</v>
      </c>
      <c r="M5429" s="1463" t="s">
        <v>2659</v>
      </c>
      <c r="N5429" s="1463" t="s">
        <v>5422</v>
      </c>
      <c r="O5429" s="1463" t="s">
        <v>6149</v>
      </c>
      <c r="P5429" s="1463" t="s">
        <v>2659</v>
      </c>
    </row>
    <row r="5430">
      <c r="A5430" s="1464">
        <v>5856.0</v>
      </c>
      <c r="B5430" s="1463" t="s">
        <v>10503</v>
      </c>
      <c r="C5430" s="1463" t="s">
        <v>10504</v>
      </c>
      <c r="D5430" s="1469">
        <v>45765.0</v>
      </c>
      <c r="E5430" s="1470" t="s">
        <v>10505</v>
      </c>
      <c r="F5430" s="1471">
        <v>9.7841777E7</v>
      </c>
      <c r="G5430" s="1471">
        <v>9.7841777E7</v>
      </c>
      <c r="H5430" s="1472" t="b">
        <v>1</v>
      </c>
      <c r="I5430" s="1468" t="s">
        <v>76</v>
      </c>
      <c r="J5430" s="1472" t="b">
        <v>1</v>
      </c>
      <c r="K5430" s="1468" t="s">
        <v>1204</v>
      </c>
      <c r="L5430" s="1471">
        <v>6.6839565594E10</v>
      </c>
      <c r="M5430" s="1463" t="s">
        <v>2464</v>
      </c>
      <c r="N5430" s="1463" t="s">
        <v>8221</v>
      </c>
      <c r="O5430" s="1474"/>
      <c r="P5430" s="1463" t="s">
        <v>2464</v>
      </c>
    </row>
    <row r="5431">
      <c r="A5431" s="1464">
        <v>5857.0</v>
      </c>
      <c r="B5431" s="1463" t="s">
        <v>10506</v>
      </c>
      <c r="C5431" s="1463" t="s">
        <v>10507</v>
      </c>
      <c r="D5431" s="1469">
        <v>45771.0</v>
      </c>
      <c r="E5431" s="1470" t="s">
        <v>10508</v>
      </c>
      <c r="F5431" s="1471">
        <v>6.52383834E8</v>
      </c>
      <c r="G5431" s="1471">
        <v>6.52383834E8</v>
      </c>
      <c r="H5431" s="1472" t="b">
        <v>1</v>
      </c>
      <c r="I5431" s="1468" t="s">
        <v>76</v>
      </c>
      <c r="J5431" s="1472" t="b">
        <v>1</v>
      </c>
      <c r="K5431" s="1468" t="s">
        <v>4936</v>
      </c>
      <c r="L5431" s="1471">
        <v>6.6909921784E10</v>
      </c>
      <c r="M5431" s="1463" t="s">
        <v>2659</v>
      </c>
      <c r="N5431" s="1463" t="s">
        <v>5235</v>
      </c>
      <c r="O5431" s="1463" t="s">
        <v>8592</v>
      </c>
      <c r="P5431" s="1463" t="s">
        <v>2659</v>
      </c>
    </row>
    <row r="5432">
      <c r="A5432" s="1464">
        <v>5858.0</v>
      </c>
      <c r="B5432" s="1463" t="s">
        <v>10509</v>
      </c>
      <c r="C5432" s="1463" t="s">
        <v>10510</v>
      </c>
      <c r="D5432" s="1469">
        <v>45770.0</v>
      </c>
      <c r="E5432" s="1470" t="s">
        <v>10511</v>
      </c>
      <c r="F5432" s="1471">
        <v>9.29919949E8</v>
      </c>
      <c r="G5432" s="1471">
        <v>9.29919949E8</v>
      </c>
      <c r="H5432" s="1472" t="b">
        <v>1</v>
      </c>
      <c r="I5432" s="1468" t="s">
        <v>76</v>
      </c>
      <c r="J5432" s="1472" t="b">
        <v>1</v>
      </c>
      <c r="K5432" s="1468" t="s">
        <v>1077</v>
      </c>
      <c r="L5432" s="1471">
        <v>6.6618258585E10</v>
      </c>
      <c r="M5432" s="1463" t="s">
        <v>2432</v>
      </c>
      <c r="N5432" s="1463" t="s">
        <v>8426</v>
      </c>
      <c r="O5432" s="1463" t="s">
        <v>5037</v>
      </c>
      <c r="P5432" s="1463" t="s">
        <v>2432</v>
      </c>
    </row>
    <row r="5433">
      <c r="A5433" s="1464">
        <v>5859.0</v>
      </c>
      <c r="B5433" s="1463" t="s">
        <v>10512</v>
      </c>
      <c r="C5433" s="1463" t="s">
        <v>10512</v>
      </c>
      <c r="D5433" s="1469">
        <v>45768.0</v>
      </c>
      <c r="E5433" s="1470" t="s">
        <v>10513</v>
      </c>
      <c r="F5433" s="1471">
        <v>9.6827758E7</v>
      </c>
      <c r="G5433" s="1471">
        <v>9.6827758E7</v>
      </c>
      <c r="H5433" s="1472" t="b">
        <v>1</v>
      </c>
      <c r="I5433" s="1468" t="s">
        <v>120</v>
      </c>
      <c r="J5433" s="1472" t="b">
        <v>1</v>
      </c>
      <c r="K5433" s="1468" t="s">
        <v>6480</v>
      </c>
      <c r="L5433" s="1471">
        <v>6.6647253923E10</v>
      </c>
      <c r="M5433" s="1463" t="s">
        <v>2464</v>
      </c>
      <c r="N5433" s="1463" t="s">
        <v>5182</v>
      </c>
      <c r="P5433" s="1463" t="s">
        <v>2464</v>
      </c>
    </row>
    <row r="5434" hidden="1">
      <c r="A5434" s="1464">
        <v>5860.0</v>
      </c>
      <c r="B5434" s="1463" t="s">
        <v>21818</v>
      </c>
      <c r="C5434" s="1463" t="s">
        <v>21819</v>
      </c>
      <c r="D5434" s="1469">
        <v>45768.0</v>
      </c>
      <c r="E5434" s="1470" t="s">
        <v>21820</v>
      </c>
      <c r="F5434" s="1471">
        <v>9.6827758E7</v>
      </c>
      <c r="G5434" s="1471">
        <v>9.6827758E7</v>
      </c>
      <c r="H5434" s="1472" t="b">
        <v>0</v>
      </c>
      <c r="I5434" s="1468" t="s">
        <v>76</v>
      </c>
      <c r="J5434" s="1472" t="b">
        <v>1</v>
      </c>
      <c r="K5434" s="1468" t="s">
        <v>11374</v>
      </c>
      <c r="L5434" s="1476"/>
      <c r="M5434" s="1463" t="s">
        <v>10516</v>
      </c>
      <c r="N5434" s="1474"/>
      <c r="O5434" s="1474"/>
      <c r="P5434" s="1463" t="s">
        <v>10516</v>
      </c>
    </row>
    <row r="5435">
      <c r="A5435" s="1464">
        <v>5861.0</v>
      </c>
      <c r="B5435" s="1463" t="s">
        <v>10514</v>
      </c>
      <c r="C5435" s="1463" t="s">
        <v>10514</v>
      </c>
      <c r="D5435" s="1469">
        <v>45768.0</v>
      </c>
      <c r="E5435" s="1470" t="s">
        <v>10515</v>
      </c>
      <c r="F5435" s="1471">
        <v>9.6827758E7</v>
      </c>
      <c r="G5435" s="1471">
        <v>9.6827758E7</v>
      </c>
      <c r="H5435" s="1472" t="b">
        <v>1</v>
      </c>
      <c r="I5435" s="1468" t="s">
        <v>120</v>
      </c>
      <c r="J5435" s="1472" t="b">
        <v>1</v>
      </c>
      <c r="K5435" s="1468" t="s">
        <v>6480</v>
      </c>
      <c r="L5435" s="1471">
        <v>6.6647253923E10</v>
      </c>
      <c r="M5435" s="1463" t="s">
        <v>3363</v>
      </c>
      <c r="N5435" s="1474"/>
      <c r="O5435" s="1463" t="s">
        <v>4945</v>
      </c>
      <c r="P5435" s="1463" t="s">
        <v>3363</v>
      </c>
    </row>
    <row r="5436">
      <c r="A5436" s="1464">
        <v>5862.0</v>
      </c>
      <c r="B5436" s="1463" t="s">
        <v>10517</v>
      </c>
      <c r="C5436" s="1463" t="s">
        <v>10517</v>
      </c>
      <c r="D5436" s="1469">
        <v>45768.0</v>
      </c>
      <c r="E5436" s="1470" t="s">
        <v>10518</v>
      </c>
      <c r="F5436" s="1471">
        <v>9.7324289E7</v>
      </c>
      <c r="G5436" s="1471">
        <v>9.7324289E7</v>
      </c>
      <c r="H5436" s="1472" t="b">
        <v>1</v>
      </c>
      <c r="I5436" s="1468" t="s">
        <v>120</v>
      </c>
      <c r="J5436" s="1472" t="b">
        <v>1</v>
      </c>
      <c r="K5436" s="1468" t="s">
        <v>6480</v>
      </c>
      <c r="L5436" s="1471">
        <v>6.6647253923E10</v>
      </c>
      <c r="M5436" s="1463" t="s">
        <v>3363</v>
      </c>
      <c r="N5436" s="1474"/>
      <c r="O5436" s="1463" t="s">
        <v>4945</v>
      </c>
      <c r="P5436" s="1463" t="s">
        <v>3363</v>
      </c>
    </row>
    <row r="5437">
      <c r="A5437" s="1464">
        <v>5863.0</v>
      </c>
      <c r="B5437" s="1463" t="s">
        <v>10519</v>
      </c>
      <c r="C5437" s="1463" t="s">
        <v>10519</v>
      </c>
      <c r="D5437" s="1469">
        <v>45768.0</v>
      </c>
      <c r="E5437" s="1470" t="s">
        <v>10520</v>
      </c>
      <c r="F5437" s="1471">
        <v>9.1718282E7</v>
      </c>
      <c r="G5437" s="1471">
        <v>9.1718282E7</v>
      </c>
      <c r="H5437" s="1472" t="b">
        <v>1</v>
      </c>
      <c r="I5437" s="1468" t="s">
        <v>120</v>
      </c>
      <c r="J5437" s="1472" t="b">
        <v>1</v>
      </c>
      <c r="K5437" s="1468" t="s">
        <v>6480</v>
      </c>
      <c r="L5437" s="1471">
        <v>6.6647253923E10</v>
      </c>
      <c r="M5437" s="1463" t="s">
        <v>3363</v>
      </c>
      <c r="N5437" s="1474"/>
      <c r="O5437" s="1463" t="s">
        <v>4990</v>
      </c>
      <c r="P5437" s="1463" t="s">
        <v>3363</v>
      </c>
    </row>
    <row r="5438">
      <c r="A5438" s="1464">
        <v>5864.0</v>
      </c>
      <c r="B5438" s="1463" t="s">
        <v>10521</v>
      </c>
      <c r="C5438" s="1463" t="s">
        <v>10521</v>
      </c>
      <c r="D5438" s="1469">
        <v>45768.0</v>
      </c>
      <c r="E5438" s="1470" t="s">
        <v>10522</v>
      </c>
      <c r="F5438" s="1471">
        <v>9.8249E7</v>
      </c>
      <c r="G5438" s="1471">
        <v>9.8249E7</v>
      </c>
      <c r="H5438" s="1472" t="b">
        <v>1</v>
      </c>
      <c r="I5438" s="1468" t="s">
        <v>120</v>
      </c>
      <c r="J5438" s="1472" t="b">
        <v>1</v>
      </c>
      <c r="K5438" s="1468" t="s">
        <v>6480</v>
      </c>
      <c r="L5438" s="1471">
        <v>6.6647253923E10</v>
      </c>
      <c r="M5438" s="1463" t="s">
        <v>2476</v>
      </c>
      <c r="N5438" s="1474"/>
      <c r="O5438" s="1463" t="s">
        <v>4945</v>
      </c>
      <c r="P5438" s="1463" t="s">
        <v>10030</v>
      </c>
    </row>
    <row r="5439">
      <c r="A5439" s="1464">
        <v>5865.0</v>
      </c>
      <c r="B5439" s="1463" t="s">
        <v>10523</v>
      </c>
      <c r="C5439" s="1463" t="s">
        <v>10524</v>
      </c>
      <c r="D5439" s="1469">
        <v>45768.0</v>
      </c>
      <c r="E5439" s="1470" t="s">
        <v>10525</v>
      </c>
      <c r="F5439" s="1471">
        <v>6.39402735E8</v>
      </c>
      <c r="G5439" s="1471">
        <v>6.39402735E8</v>
      </c>
      <c r="H5439" s="1472" t="b">
        <v>1</v>
      </c>
      <c r="I5439" s="1468" t="s">
        <v>76</v>
      </c>
      <c r="J5439" s="1472" t="b">
        <v>1</v>
      </c>
      <c r="K5439" s="1468" t="s">
        <v>1204</v>
      </c>
      <c r="L5439" s="1471">
        <v>6.6839565594E10</v>
      </c>
      <c r="M5439" s="1463" t="s">
        <v>2432</v>
      </c>
      <c r="N5439" s="1474"/>
      <c r="O5439" s="1463" t="s">
        <v>3864</v>
      </c>
      <c r="P5439" s="1463" t="s">
        <v>2432</v>
      </c>
    </row>
    <row r="5440">
      <c r="A5440" s="1464">
        <v>5866.0</v>
      </c>
      <c r="B5440" s="1463" t="s">
        <v>3584</v>
      </c>
      <c r="C5440" s="1463" t="s">
        <v>10526</v>
      </c>
      <c r="D5440" s="1469">
        <v>45777.0</v>
      </c>
      <c r="E5440" s="1470" t="s">
        <v>10527</v>
      </c>
      <c r="F5440" s="1471">
        <v>8.29244014E8</v>
      </c>
      <c r="G5440" s="1471">
        <v>8.29244014E8</v>
      </c>
      <c r="H5440" s="1472" t="b">
        <v>1</v>
      </c>
      <c r="I5440" s="1468" t="s">
        <v>76</v>
      </c>
      <c r="J5440" s="1472" t="b">
        <v>1</v>
      </c>
      <c r="K5440" s="1468" t="s">
        <v>1077</v>
      </c>
      <c r="L5440" s="1471">
        <v>6.6618258585E10</v>
      </c>
      <c r="M5440" s="1463" t="s">
        <v>2432</v>
      </c>
      <c r="N5440" s="1463" t="s">
        <v>5963</v>
      </c>
      <c r="P5440" s="1463" t="s">
        <v>2432</v>
      </c>
    </row>
    <row r="5441" hidden="1">
      <c r="A5441" s="1464">
        <v>5867.0</v>
      </c>
      <c r="B5441" s="1463" t="s">
        <v>21821</v>
      </c>
      <c r="C5441" s="1463" t="s">
        <v>21822</v>
      </c>
      <c r="D5441" s="1469">
        <v>45771.0</v>
      </c>
      <c r="E5441" s="1470" t="s">
        <v>21823</v>
      </c>
      <c r="F5441" s="1471">
        <v>9.33624622E8</v>
      </c>
      <c r="G5441" s="1471">
        <v>9.33624622E8</v>
      </c>
      <c r="H5441" s="1472" t="b">
        <v>0</v>
      </c>
      <c r="I5441" s="1468" t="s">
        <v>76</v>
      </c>
      <c r="J5441" s="1472" t="b">
        <v>0</v>
      </c>
      <c r="K5441" s="1468" t="s">
        <v>1204</v>
      </c>
      <c r="L5441" s="1471">
        <v>6.6839565594E10</v>
      </c>
      <c r="M5441" s="1463" t="s">
        <v>2464</v>
      </c>
      <c r="N5441" s="1474"/>
      <c r="O5441" s="1463" t="s">
        <v>5093</v>
      </c>
      <c r="P5441" s="1463" t="s">
        <v>7781</v>
      </c>
    </row>
    <row r="5442">
      <c r="A5442" s="1464">
        <v>5868.0</v>
      </c>
      <c r="B5442" s="1463" t="s">
        <v>10529</v>
      </c>
      <c r="C5442" s="1463" t="s">
        <v>10530</v>
      </c>
      <c r="D5442" s="1469">
        <v>45770.0</v>
      </c>
      <c r="E5442" s="1470" t="s">
        <v>10531</v>
      </c>
      <c r="F5442" s="1471">
        <v>9.68031453E8</v>
      </c>
      <c r="G5442" s="1471">
        <v>9.68031453E8</v>
      </c>
      <c r="H5442" s="1472" t="b">
        <v>1</v>
      </c>
      <c r="I5442" s="1468" t="s">
        <v>76</v>
      </c>
      <c r="J5442" s="1472" t="b">
        <v>1</v>
      </c>
      <c r="K5442" s="1468" t="s">
        <v>1204</v>
      </c>
      <c r="L5442" s="1471">
        <v>6.6839565594E10</v>
      </c>
      <c r="M5442" s="1463" t="s">
        <v>2432</v>
      </c>
      <c r="N5442" s="1463" t="s">
        <v>5415</v>
      </c>
      <c r="O5442" s="1463" t="s">
        <v>3864</v>
      </c>
      <c r="P5442" s="1463" t="s">
        <v>2432</v>
      </c>
    </row>
    <row r="5443" hidden="1">
      <c r="A5443" s="1464">
        <v>5869.0</v>
      </c>
      <c r="B5443" s="1463" t="s">
        <v>21824</v>
      </c>
      <c r="C5443" s="1463" t="s">
        <v>21825</v>
      </c>
      <c r="D5443" s="1469">
        <v>45768.0</v>
      </c>
      <c r="E5443" s="1470" t="s">
        <v>21826</v>
      </c>
      <c r="F5443" s="1471">
        <v>9.67785598E8</v>
      </c>
      <c r="G5443" s="1471">
        <v>9.67785598E8</v>
      </c>
      <c r="H5443" s="1472" t="b">
        <v>0</v>
      </c>
      <c r="I5443" s="1468" t="s">
        <v>76</v>
      </c>
      <c r="J5443" s="1472" t="b">
        <v>1</v>
      </c>
      <c r="K5443" s="1468" t="s">
        <v>4929</v>
      </c>
      <c r="L5443" s="1475">
        <v>6.69232E15</v>
      </c>
      <c r="M5443" s="1463" t="s">
        <v>2432</v>
      </c>
      <c r="N5443" s="1474"/>
      <c r="O5443" s="1463" t="s">
        <v>76</v>
      </c>
      <c r="P5443" s="1463" t="s">
        <v>2432</v>
      </c>
    </row>
    <row r="5444">
      <c r="A5444" s="1464">
        <v>5870.0</v>
      </c>
      <c r="B5444" s="1463" t="s">
        <v>10533</v>
      </c>
      <c r="C5444" s="1463" t="s">
        <v>10533</v>
      </c>
      <c r="D5444" s="1469">
        <v>45768.0</v>
      </c>
      <c r="E5444" s="1470" t="s">
        <v>10534</v>
      </c>
      <c r="F5444" s="1471">
        <v>8.8172098E7</v>
      </c>
      <c r="G5444" s="1471">
        <v>8.8172098E7</v>
      </c>
      <c r="H5444" s="1472" t="b">
        <v>1</v>
      </c>
      <c r="I5444" s="1468" t="s">
        <v>120</v>
      </c>
      <c r="J5444" s="1472" t="b">
        <v>1</v>
      </c>
      <c r="K5444" s="1468" t="s">
        <v>6480</v>
      </c>
      <c r="L5444" s="1471">
        <v>6.6647253923E10</v>
      </c>
      <c r="M5444" s="1463" t="s">
        <v>2432</v>
      </c>
      <c r="N5444" s="1463" t="s">
        <v>7507</v>
      </c>
      <c r="O5444" s="1474"/>
      <c r="P5444" s="1463" t="s">
        <v>2432</v>
      </c>
    </row>
    <row r="5445" hidden="1">
      <c r="A5445" s="1464">
        <v>5871.0</v>
      </c>
      <c r="B5445" s="1463" t="s">
        <v>10536</v>
      </c>
      <c r="C5445" s="1463" t="s">
        <v>10537</v>
      </c>
      <c r="D5445" s="1469">
        <v>45770.0</v>
      </c>
      <c r="E5445" s="1470" t="s">
        <v>10538</v>
      </c>
      <c r="F5445" s="1471">
        <v>8.86240895E8</v>
      </c>
      <c r="G5445" s="1471">
        <v>8.86240895E8</v>
      </c>
      <c r="H5445" s="1472" t="b">
        <v>0</v>
      </c>
      <c r="I5445" s="1468" t="s">
        <v>76</v>
      </c>
      <c r="J5445" s="1472" t="b">
        <v>0</v>
      </c>
      <c r="K5445" s="1468" t="s">
        <v>4936</v>
      </c>
      <c r="L5445" s="1471">
        <v>6.6909921784E10</v>
      </c>
      <c r="M5445" s="1463" t="s">
        <v>2432</v>
      </c>
      <c r="N5445" s="1474"/>
      <c r="O5445" s="1474"/>
      <c r="P5445" s="1463" t="s">
        <v>2432</v>
      </c>
    </row>
    <row r="5446">
      <c r="A5446" s="1464">
        <v>5872.0</v>
      </c>
      <c r="B5446" s="1463" t="s">
        <v>10540</v>
      </c>
      <c r="C5446" s="1463" t="s">
        <v>10541</v>
      </c>
      <c r="D5446" s="1469">
        <v>45769.0</v>
      </c>
      <c r="E5446" s="1470" t="s">
        <v>10542</v>
      </c>
      <c r="F5446" s="1471">
        <v>9.10610324E8</v>
      </c>
      <c r="G5446" s="1471">
        <v>9.10610324E8</v>
      </c>
      <c r="H5446" s="1472" t="b">
        <v>1</v>
      </c>
      <c r="I5446" s="1468" t="s">
        <v>4990</v>
      </c>
      <c r="J5446" s="1472" t="b">
        <v>1</v>
      </c>
      <c r="K5446" s="1468" t="s">
        <v>1204</v>
      </c>
      <c r="L5446" s="1471">
        <v>6.6839565594E10</v>
      </c>
      <c r="M5446" s="1463" t="s">
        <v>2432</v>
      </c>
      <c r="N5446" s="1463" t="s">
        <v>5415</v>
      </c>
      <c r="O5446" s="1463" t="s">
        <v>3864</v>
      </c>
      <c r="P5446" s="1463" t="s">
        <v>2432</v>
      </c>
    </row>
    <row r="5447">
      <c r="A5447" s="1464">
        <v>5873.0</v>
      </c>
      <c r="B5447" s="1463" t="s">
        <v>10544</v>
      </c>
      <c r="C5447" s="1463" t="s">
        <v>10545</v>
      </c>
      <c r="D5447" s="1469">
        <v>45769.0</v>
      </c>
      <c r="E5447" s="1470" t="s">
        <v>10546</v>
      </c>
      <c r="F5447" s="1471">
        <v>9.69416928E8</v>
      </c>
      <c r="G5447" s="1471">
        <v>9.69416928E8</v>
      </c>
      <c r="H5447" s="1472" t="b">
        <v>1</v>
      </c>
      <c r="I5447" s="1468" t="s">
        <v>76</v>
      </c>
      <c r="J5447" s="1472" t="b">
        <v>1</v>
      </c>
      <c r="K5447" s="1468" t="s">
        <v>1077</v>
      </c>
      <c r="L5447" s="1471">
        <v>6.6618258585E10</v>
      </c>
      <c r="M5447" s="1463" t="s">
        <v>2432</v>
      </c>
      <c r="N5447" s="1463" t="s">
        <v>5182</v>
      </c>
      <c r="O5447" s="1463" t="s">
        <v>3864</v>
      </c>
      <c r="P5447" s="1463" t="s">
        <v>2432</v>
      </c>
    </row>
    <row r="5448">
      <c r="A5448" s="1464">
        <v>5874.0</v>
      </c>
      <c r="B5448" s="1463" t="s">
        <v>1602</v>
      </c>
      <c r="C5448" s="1463" t="s">
        <v>1602</v>
      </c>
      <c r="D5448" s="1469">
        <v>45769.0</v>
      </c>
      <c r="E5448" s="1470" t="s">
        <v>10548</v>
      </c>
      <c r="F5448" s="1471">
        <v>6.2219307E7</v>
      </c>
      <c r="G5448" s="1471">
        <v>6.2219307E7</v>
      </c>
      <c r="H5448" s="1472" t="b">
        <v>1</v>
      </c>
      <c r="I5448" s="1468" t="s">
        <v>120</v>
      </c>
      <c r="J5448" s="1472" t="b">
        <v>1</v>
      </c>
      <c r="K5448" s="1468" t="s">
        <v>6480</v>
      </c>
      <c r="L5448" s="1471">
        <v>6.6647253923E10</v>
      </c>
      <c r="M5448" s="1463" t="s">
        <v>2432</v>
      </c>
      <c r="N5448" s="1463" t="s">
        <v>5963</v>
      </c>
      <c r="P5448" s="1463" t="s">
        <v>2432</v>
      </c>
    </row>
    <row r="5449">
      <c r="A5449" s="1464">
        <v>5875.0</v>
      </c>
      <c r="B5449" s="1463" t="s">
        <v>10550</v>
      </c>
      <c r="C5449" s="1463" t="s">
        <v>10551</v>
      </c>
      <c r="D5449" s="1469">
        <v>45770.0</v>
      </c>
      <c r="E5449" s="1470" t="s">
        <v>10552</v>
      </c>
      <c r="F5449" s="1471">
        <v>7.6310777E7</v>
      </c>
      <c r="G5449" s="1471">
        <v>7.6310777E7</v>
      </c>
      <c r="H5449" s="1472" t="b">
        <v>1</v>
      </c>
      <c r="I5449" s="1468" t="s">
        <v>244</v>
      </c>
      <c r="J5449" s="1472" t="b">
        <v>1</v>
      </c>
      <c r="K5449" s="1468" t="s">
        <v>4936</v>
      </c>
      <c r="L5449" s="1471">
        <v>6.6909921784E10</v>
      </c>
      <c r="M5449" s="1463" t="s">
        <v>2682</v>
      </c>
      <c r="O5449" s="1463" t="s">
        <v>6149</v>
      </c>
      <c r="P5449" s="1463" t="s">
        <v>2682</v>
      </c>
    </row>
    <row r="5450">
      <c r="A5450" s="1464">
        <v>5876.0</v>
      </c>
      <c r="B5450" s="1463" t="s">
        <v>10553</v>
      </c>
      <c r="C5450" s="1463" t="s">
        <v>10554</v>
      </c>
      <c r="D5450" s="1469">
        <v>45771.0</v>
      </c>
      <c r="E5450" s="1470" t="s">
        <v>10555</v>
      </c>
      <c r="F5450" s="1471">
        <v>2.3319095E7</v>
      </c>
      <c r="G5450" s="1471">
        <v>2.3319095E7</v>
      </c>
      <c r="H5450" s="1472" t="b">
        <v>1</v>
      </c>
      <c r="I5450" s="1468" t="s">
        <v>76</v>
      </c>
      <c r="J5450" s="1472" t="b">
        <v>1</v>
      </c>
      <c r="K5450" s="1468" t="s">
        <v>4929</v>
      </c>
      <c r="L5450" s="1475">
        <v>6.69232E15</v>
      </c>
      <c r="M5450" s="1463" t="s">
        <v>3363</v>
      </c>
      <c r="N5450" s="1463" t="s">
        <v>5422</v>
      </c>
      <c r="O5450" s="1463" t="s">
        <v>4945</v>
      </c>
      <c r="P5450" s="1463" t="s">
        <v>3363</v>
      </c>
    </row>
    <row r="5451">
      <c r="A5451" s="1464">
        <v>5877.0</v>
      </c>
      <c r="B5451" s="1463" t="s">
        <v>21827</v>
      </c>
      <c r="C5451" s="1463" t="s">
        <v>10557</v>
      </c>
      <c r="D5451" s="1469">
        <v>45771.0</v>
      </c>
      <c r="E5451" s="1470" t="s">
        <v>10558</v>
      </c>
      <c r="F5451" s="1471">
        <v>2.3319095E7</v>
      </c>
      <c r="G5451" s="1471">
        <v>2.3319095E7</v>
      </c>
      <c r="H5451" s="1472" t="b">
        <v>1</v>
      </c>
      <c r="I5451" s="1468" t="s">
        <v>76</v>
      </c>
      <c r="J5451" s="1472" t="b">
        <v>1</v>
      </c>
      <c r="K5451" s="1468" t="s">
        <v>4929</v>
      </c>
      <c r="L5451" s="1475">
        <v>6.69232E15</v>
      </c>
      <c r="M5451" s="1463" t="s">
        <v>4317</v>
      </c>
      <c r="N5451" s="1474"/>
      <c r="O5451" s="1474"/>
      <c r="P5451" s="1463" t="s">
        <v>4317</v>
      </c>
    </row>
    <row r="5452" hidden="1">
      <c r="A5452" s="1464">
        <v>5878.0</v>
      </c>
      <c r="B5452" s="1463" t="s">
        <v>10559</v>
      </c>
      <c r="C5452" s="1463" t="s">
        <v>10560</v>
      </c>
      <c r="D5452" s="1469">
        <v>45771.0</v>
      </c>
      <c r="E5452" s="1470" t="s">
        <v>10561</v>
      </c>
      <c r="F5452" s="1471">
        <v>9.84691987E8</v>
      </c>
      <c r="G5452" s="1471">
        <v>9.84691987E8</v>
      </c>
      <c r="H5452" s="1472" t="b">
        <v>0</v>
      </c>
      <c r="I5452" s="1468" t="s">
        <v>76</v>
      </c>
      <c r="J5452" s="1472" t="b">
        <v>0</v>
      </c>
      <c r="K5452" s="1468" t="s">
        <v>1204</v>
      </c>
      <c r="L5452" s="1471">
        <v>6.6839565594E10</v>
      </c>
      <c r="M5452" s="1463" t="s">
        <v>2437</v>
      </c>
      <c r="N5452" s="1463" t="s">
        <v>4990</v>
      </c>
      <c r="O5452" s="1463" t="s">
        <v>4990</v>
      </c>
      <c r="P5452" s="1463" t="s">
        <v>2437</v>
      </c>
    </row>
    <row r="5453">
      <c r="A5453" s="1464">
        <v>5879.0</v>
      </c>
      <c r="B5453" s="1463" t="s">
        <v>10562</v>
      </c>
      <c r="C5453" s="1463" t="s">
        <v>10563</v>
      </c>
      <c r="D5453" s="1469">
        <v>45770.0</v>
      </c>
      <c r="E5453" s="1470" t="s">
        <v>10564</v>
      </c>
      <c r="F5453" s="1471">
        <v>8.54945539E8</v>
      </c>
      <c r="G5453" s="1471">
        <v>8.54945539E8</v>
      </c>
      <c r="H5453" s="1472" t="b">
        <v>1</v>
      </c>
      <c r="I5453" s="1468" t="s">
        <v>76</v>
      </c>
      <c r="J5453" s="1472" t="b">
        <v>1</v>
      </c>
      <c r="K5453" s="1468" t="s">
        <v>4929</v>
      </c>
      <c r="L5453" s="1475">
        <v>6.69232E15</v>
      </c>
      <c r="M5453" s="1463" t="s">
        <v>2464</v>
      </c>
      <c r="N5453" s="1463" t="s">
        <v>5415</v>
      </c>
      <c r="O5453" s="1474"/>
      <c r="P5453" s="1463" t="s">
        <v>10092</v>
      </c>
    </row>
    <row r="5454">
      <c r="A5454" s="1464">
        <v>5880.0</v>
      </c>
      <c r="B5454" s="1463" t="s">
        <v>10565</v>
      </c>
      <c r="C5454" s="1463" t="s">
        <v>10566</v>
      </c>
      <c r="D5454" s="1469">
        <v>45772.0</v>
      </c>
      <c r="E5454" s="1470" t="s">
        <v>10567</v>
      </c>
      <c r="F5454" s="1471">
        <v>9.23456991E8</v>
      </c>
      <c r="G5454" s="1471">
        <v>9.23456991E8</v>
      </c>
      <c r="H5454" s="1472" t="b">
        <v>1</v>
      </c>
      <c r="I5454" s="1468" t="s">
        <v>76</v>
      </c>
      <c r="J5454" s="1472" t="b">
        <v>1</v>
      </c>
      <c r="K5454" s="1468" t="s">
        <v>1204</v>
      </c>
      <c r="L5454" s="1471">
        <v>6.6839565594E10</v>
      </c>
      <c r="M5454" s="1463" t="s">
        <v>2432</v>
      </c>
      <c r="N5454" s="1463" t="s">
        <v>5229</v>
      </c>
      <c r="O5454" s="1463" t="s">
        <v>10096</v>
      </c>
      <c r="P5454" s="1463" t="s">
        <v>10097</v>
      </c>
    </row>
    <row r="5455">
      <c r="A5455" s="1464">
        <v>5881.0</v>
      </c>
      <c r="B5455" s="1463" t="s">
        <v>10568</v>
      </c>
      <c r="C5455" s="1463" t="s">
        <v>10569</v>
      </c>
      <c r="D5455" s="1469">
        <v>45771.0</v>
      </c>
      <c r="E5455" s="1470" t="s">
        <v>10570</v>
      </c>
      <c r="F5455" s="1471">
        <v>2.7605999E7</v>
      </c>
      <c r="G5455" s="1471">
        <v>2.7605999E7</v>
      </c>
      <c r="H5455" s="1472" t="b">
        <v>1</v>
      </c>
      <c r="I5455" s="1468" t="s">
        <v>76</v>
      </c>
      <c r="J5455" s="1472" t="b">
        <v>1</v>
      </c>
      <c r="K5455" s="1468" t="s">
        <v>4929</v>
      </c>
      <c r="L5455" s="1475">
        <v>6.69232E15</v>
      </c>
      <c r="M5455" s="1463" t="s">
        <v>5391</v>
      </c>
      <c r="N5455" s="1463" t="s">
        <v>5998</v>
      </c>
      <c r="O5455" s="1463" t="s">
        <v>8760</v>
      </c>
      <c r="P5455" s="1463" t="s">
        <v>5392</v>
      </c>
    </row>
    <row r="5456">
      <c r="A5456" s="1464">
        <v>5882.0</v>
      </c>
      <c r="B5456" s="1463" t="s">
        <v>10571</v>
      </c>
      <c r="C5456" s="1463" t="s">
        <v>10572</v>
      </c>
      <c r="D5456" s="1469">
        <v>45776.0</v>
      </c>
      <c r="E5456" s="1470" t="s">
        <v>10573</v>
      </c>
      <c r="F5456" s="1471">
        <v>8.25351168E8</v>
      </c>
      <c r="G5456" s="1471">
        <v>8.25351168E8</v>
      </c>
      <c r="H5456" s="1472" t="b">
        <v>1</v>
      </c>
      <c r="I5456" s="1468" t="s">
        <v>76</v>
      </c>
      <c r="J5456" s="1472" t="b">
        <v>1</v>
      </c>
      <c r="K5456" s="1468" t="s">
        <v>4929</v>
      </c>
      <c r="L5456" s="1475">
        <v>6.69232E15</v>
      </c>
      <c r="M5456" s="1463" t="s">
        <v>5391</v>
      </c>
      <c r="N5456" s="1463" t="s">
        <v>6056</v>
      </c>
      <c r="O5456" s="1463" t="s">
        <v>10096</v>
      </c>
      <c r="P5456" s="1463" t="s">
        <v>5392</v>
      </c>
    </row>
    <row r="5457">
      <c r="A5457" s="1464">
        <v>5883.0</v>
      </c>
      <c r="B5457" s="1463" t="s">
        <v>10575</v>
      </c>
      <c r="C5457" s="1463" t="s">
        <v>10576</v>
      </c>
      <c r="D5457" s="1469">
        <v>45771.0</v>
      </c>
      <c r="E5457" s="1470" t="s">
        <v>10577</v>
      </c>
      <c r="F5457" s="1471">
        <v>6.11744159E8</v>
      </c>
      <c r="G5457" s="1471">
        <v>6.11744159E8</v>
      </c>
      <c r="H5457" s="1472" t="b">
        <v>1</v>
      </c>
      <c r="I5457" s="1468" t="s">
        <v>76</v>
      </c>
      <c r="J5457" s="1472" t="b">
        <v>1</v>
      </c>
      <c r="K5457" s="1468" t="s">
        <v>1077</v>
      </c>
      <c r="L5457" s="1471">
        <v>6.6618258585E10</v>
      </c>
      <c r="M5457" s="1463" t="s">
        <v>2437</v>
      </c>
      <c r="N5457" s="1474"/>
      <c r="O5457" s="1463" t="s">
        <v>76</v>
      </c>
      <c r="P5457" s="1463" t="s">
        <v>6490</v>
      </c>
    </row>
    <row r="5458">
      <c r="A5458" s="1464">
        <v>5884.0</v>
      </c>
      <c r="B5458" s="1463" t="s">
        <v>10579</v>
      </c>
      <c r="C5458" s="1463" t="s">
        <v>10579</v>
      </c>
      <c r="D5458" s="1469">
        <v>45771.0</v>
      </c>
      <c r="E5458" s="1470" t="s">
        <v>10580</v>
      </c>
      <c r="F5458" s="1471">
        <v>8.0122232E7</v>
      </c>
      <c r="G5458" s="1471">
        <v>8.0132232E7</v>
      </c>
      <c r="H5458" s="1472" t="b">
        <v>1</v>
      </c>
      <c r="I5458" s="1468" t="s">
        <v>120</v>
      </c>
      <c r="J5458" s="1472" t="b">
        <v>1</v>
      </c>
      <c r="K5458" s="1468" t="s">
        <v>6480</v>
      </c>
      <c r="L5458" s="1471">
        <v>6.6647253923E10</v>
      </c>
      <c r="M5458" s="1463" t="s">
        <v>2437</v>
      </c>
      <c r="N5458" s="1474"/>
      <c r="O5458" s="1474"/>
      <c r="P5458" s="1463" t="s">
        <v>2437</v>
      </c>
    </row>
    <row r="5459" hidden="1">
      <c r="A5459" s="1464">
        <v>5885.0</v>
      </c>
      <c r="B5459" s="1463" t="s">
        <v>21828</v>
      </c>
      <c r="C5459" s="1463" t="s">
        <v>21829</v>
      </c>
      <c r="D5459" s="1469">
        <v>45771.0</v>
      </c>
      <c r="E5459" s="1470" t="s">
        <v>21830</v>
      </c>
      <c r="F5459" s="1471">
        <v>9.59203264E8</v>
      </c>
      <c r="G5459" s="1471">
        <v>9.59203264E8</v>
      </c>
      <c r="H5459" s="1472" t="b">
        <v>0</v>
      </c>
      <c r="I5459" s="1468" t="s">
        <v>76</v>
      </c>
      <c r="J5459" s="1472" t="b">
        <v>0</v>
      </c>
      <c r="K5459" s="1468" t="s">
        <v>1077</v>
      </c>
      <c r="L5459" s="1471">
        <v>6.6618258585E10</v>
      </c>
      <c r="M5459" s="1463" t="s">
        <v>2464</v>
      </c>
      <c r="N5459" s="1463" t="s">
        <v>4960</v>
      </c>
      <c r="O5459" s="1463" t="s">
        <v>8522</v>
      </c>
      <c r="P5459" s="1463" t="s">
        <v>2464</v>
      </c>
    </row>
    <row r="5460">
      <c r="A5460" s="1464">
        <v>5886.0</v>
      </c>
      <c r="B5460" s="1463" t="s">
        <v>10581</v>
      </c>
      <c r="C5460" s="1463" t="s">
        <v>10582</v>
      </c>
      <c r="D5460" s="1469">
        <v>45771.0</v>
      </c>
      <c r="E5460" s="1470" t="s">
        <v>10583</v>
      </c>
      <c r="F5460" s="1471">
        <v>9.94424644E8</v>
      </c>
      <c r="G5460" s="1471">
        <v>9.94424644E8</v>
      </c>
      <c r="H5460" s="1472" t="b">
        <v>1</v>
      </c>
      <c r="I5460" s="1468" t="s">
        <v>76</v>
      </c>
      <c r="J5460" s="1472" t="b">
        <v>1</v>
      </c>
      <c r="K5460" s="1468" t="s">
        <v>1204</v>
      </c>
      <c r="L5460" s="1471">
        <v>6.6839565594E10</v>
      </c>
      <c r="M5460" s="1463" t="s">
        <v>2437</v>
      </c>
      <c r="N5460" s="1474"/>
      <c r="O5460" s="1474"/>
      <c r="P5460" s="1463" t="s">
        <v>2437</v>
      </c>
    </row>
    <row r="5461">
      <c r="A5461" s="1464">
        <v>5887.0</v>
      </c>
      <c r="B5461" s="1463" t="s">
        <v>10584</v>
      </c>
      <c r="C5461" s="1463" t="s">
        <v>10585</v>
      </c>
      <c r="D5461" s="1469">
        <v>45771.0</v>
      </c>
      <c r="E5461" s="1470" t="s">
        <v>10586</v>
      </c>
      <c r="F5461" s="1471">
        <v>8.79641232E8</v>
      </c>
      <c r="G5461" s="1471">
        <v>8.79641232E8</v>
      </c>
      <c r="H5461" s="1472" t="b">
        <v>1</v>
      </c>
      <c r="I5461" s="1468" t="s">
        <v>76</v>
      </c>
      <c r="J5461" s="1472" t="b">
        <v>1</v>
      </c>
      <c r="K5461" s="1468" t="s">
        <v>1204</v>
      </c>
      <c r="L5461" s="1471">
        <v>6.6839565594E10</v>
      </c>
      <c r="M5461" s="1463" t="s">
        <v>2437</v>
      </c>
      <c r="N5461" s="1463" t="s">
        <v>6164</v>
      </c>
      <c r="O5461" s="1474"/>
      <c r="P5461" s="1463" t="s">
        <v>2437</v>
      </c>
    </row>
    <row r="5462">
      <c r="A5462" s="1464">
        <v>5888.0</v>
      </c>
      <c r="B5462" s="1463" t="s">
        <v>10587</v>
      </c>
      <c r="C5462" s="1463" t="s">
        <v>10588</v>
      </c>
      <c r="D5462" s="1469">
        <v>45771.0</v>
      </c>
      <c r="E5462" s="1470" t="s">
        <v>10589</v>
      </c>
      <c r="F5462" s="1471">
        <v>9.62471956E8</v>
      </c>
      <c r="G5462" s="1471">
        <v>9.62471956E8</v>
      </c>
      <c r="H5462" s="1472" t="b">
        <v>1</v>
      </c>
      <c r="I5462" s="1468" t="s">
        <v>76</v>
      </c>
      <c r="J5462" s="1472" t="b">
        <v>1</v>
      </c>
      <c r="K5462" s="1468" t="s">
        <v>4936</v>
      </c>
      <c r="L5462" s="1471">
        <v>6.6909921784E10</v>
      </c>
      <c r="M5462" s="1463" t="s">
        <v>2659</v>
      </c>
      <c r="N5462" s="1474"/>
      <c r="O5462" s="1463" t="s">
        <v>8592</v>
      </c>
      <c r="P5462" s="1463" t="s">
        <v>2659</v>
      </c>
    </row>
    <row r="5463">
      <c r="A5463" s="1464">
        <v>5889.0</v>
      </c>
      <c r="B5463" s="1463" t="s">
        <v>10590</v>
      </c>
      <c r="C5463" s="1463" t="s">
        <v>10591</v>
      </c>
      <c r="D5463" s="1469">
        <v>45773.0</v>
      </c>
      <c r="E5463" s="1470" t="s">
        <v>10592</v>
      </c>
      <c r="F5463" s="1471">
        <v>9.46253347E8</v>
      </c>
      <c r="G5463" s="1471">
        <v>9.46253347E8</v>
      </c>
      <c r="H5463" s="1472" t="b">
        <v>1</v>
      </c>
      <c r="I5463" s="1468" t="s">
        <v>76</v>
      </c>
      <c r="J5463" s="1472" t="b">
        <v>1</v>
      </c>
      <c r="K5463" s="1468" t="s">
        <v>1077</v>
      </c>
      <c r="L5463" s="1471">
        <v>6.6618258585E10</v>
      </c>
      <c r="M5463" s="1463" t="s">
        <v>2464</v>
      </c>
      <c r="N5463" s="1463" t="s">
        <v>5422</v>
      </c>
      <c r="O5463" s="1463" t="s">
        <v>76</v>
      </c>
      <c r="P5463" s="1463" t="s">
        <v>2464</v>
      </c>
    </row>
    <row r="5464">
      <c r="A5464" s="1464">
        <v>5892.0</v>
      </c>
      <c r="B5464" s="1463" t="s">
        <v>10593</v>
      </c>
      <c r="C5464" s="1463" t="s">
        <v>10594</v>
      </c>
      <c r="D5464" s="1469">
        <v>45777.0</v>
      </c>
      <c r="E5464" s="1470" t="s">
        <v>10595</v>
      </c>
      <c r="F5464" s="1471">
        <v>2.1275999E7</v>
      </c>
      <c r="G5464" s="1471">
        <v>2.1275999E7</v>
      </c>
      <c r="H5464" s="1472" t="b">
        <v>1</v>
      </c>
      <c r="I5464" s="1468" t="s">
        <v>76</v>
      </c>
      <c r="J5464" s="1472" t="b">
        <v>1</v>
      </c>
      <c r="K5464" s="1468" t="s">
        <v>1204</v>
      </c>
      <c r="L5464" s="1471">
        <v>6.6839565594E10</v>
      </c>
      <c r="M5464" s="1463" t="s">
        <v>2715</v>
      </c>
      <c r="N5464" s="1474"/>
      <c r="O5464" s="1463" t="s">
        <v>9774</v>
      </c>
      <c r="P5464" s="1463" t="s">
        <v>2715</v>
      </c>
    </row>
    <row r="5465">
      <c r="A5465" s="1464">
        <v>5893.0</v>
      </c>
      <c r="B5465" s="1463" t="s">
        <v>10596</v>
      </c>
      <c r="C5465" s="1463" t="s">
        <v>10597</v>
      </c>
      <c r="D5465" s="1469">
        <v>45772.0</v>
      </c>
      <c r="E5465" s="1470" t="s">
        <v>10598</v>
      </c>
      <c r="F5465" s="1471">
        <v>8.88541144E8</v>
      </c>
      <c r="G5465" s="1471">
        <v>8.88541144E8</v>
      </c>
      <c r="H5465" s="1472" t="b">
        <v>1</v>
      </c>
      <c r="I5465" s="1468" t="s">
        <v>3864</v>
      </c>
      <c r="J5465" s="1472" t="b">
        <v>1</v>
      </c>
      <c r="K5465" s="1468" t="s">
        <v>1077</v>
      </c>
      <c r="L5465" s="1471">
        <v>6.6618258585E10</v>
      </c>
      <c r="M5465" s="1463" t="s">
        <v>2464</v>
      </c>
      <c r="N5465" s="1463" t="s">
        <v>6749</v>
      </c>
      <c r="O5465" s="1463" t="s">
        <v>8586</v>
      </c>
      <c r="P5465" s="1463" t="s">
        <v>2464</v>
      </c>
    </row>
    <row r="5466">
      <c r="A5466" s="1464">
        <v>5894.0</v>
      </c>
      <c r="B5466" s="1463" t="s">
        <v>10599</v>
      </c>
      <c r="C5466" s="1463" t="s">
        <v>10599</v>
      </c>
      <c r="D5466" s="1469">
        <v>45772.0</v>
      </c>
      <c r="E5466" s="1470" t="s">
        <v>10600</v>
      </c>
      <c r="F5466" s="1471">
        <v>9.086967E7</v>
      </c>
      <c r="G5466" s="1471">
        <v>9.086967E7</v>
      </c>
      <c r="H5466" s="1472" t="b">
        <v>1</v>
      </c>
      <c r="I5466" s="1468" t="s">
        <v>120</v>
      </c>
      <c r="J5466" s="1472" t="b">
        <v>1</v>
      </c>
      <c r="K5466" s="1468" t="s">
        <v>6480</v>
      </c>
      <c r="L5466" s="1471">
        <v>6.6647253923E10</v>
      </c>
      <c r="M5466" s="1463" t="s">
        <v>2659</v>
      </c>
      <c r="N5466" s="1474"/>
      <c r="O5466" s="1463" t="s">
        <v>4969</v>
      </c>
      <c r="P5466" s="1463" t="s">
        <v>2659</v>
      </c>
    </row>
    <row r="5467">
      <c r="A5467" s="1464">
        <v>5895.0</v>
      </c>
      <c r="B5467" s="1463" t="s">
        <v>10601</v>
      </c>
      <c r="C5467" s="1463" t="s">
        <v>10601</v>
      </c>
      <c r="D5467" s="1469">
        <v>45772.0</v>
      </c>
      <c r="E5467" s="1470" t="s">
        <v>10602</v>
      </c>
      <c r="F5467" s="1471">
        <v>9.8255351E7</v>
      </c>
      <c r="G5467" s="1471">
        <v>9.8255351E7</v>
      </c>
      <c r="H5467" s="1472" t="b">
        <v>1</v>
      </c>
      <c r="I5467" s="1468" t="s">
        <v>120</v>
      </c>
      <c r="J5467" s="1472" t="b">
        <v>1</v>
      </c>
      <c r="K5467" s="1468" t="s">
        <v>6480</v>
      </c>
      <c r="L5467" s="1471">
        <v>6.6647253923E10</v>
      </c>
      <c r="M5467" s="1463" t="s">
        <v>2659</v>
      </c>
      <c r="N5467" s="1463" t="s">
        <v>6056</v>
      </c>
      <c r="O5467" s="1463" t="s">
        <v>10096</v>
      </c>
      <c r="P5467" s="1463" t="s">
        <v>2659</v>
      </c>
    </row>
    <row r="5468">
      <c r="A5468" s="1464">
        <v>5896.0</v>
      </c>
      <c r="B5468" s="1463" t="s">
        <v>4180</v>
      </c>
      <c r="C5468" s="1463" t="s">
        <v>4180</v>
      </c>
      <c r="D5468" s="1469">
        <v>45772.0</v>
      </c>
      <c r="E5468" s="1470" t="s">
        <v>10603</v>
      </c>
      <c r="F5468" s="1471">
        <v>9.4873679E7</v>
      </c>
      <c r="G5468" s="1471">
        <v>9.4873679E7</v>
      </c>
      <c r="H5468" s="1472" t="b">
        <v>1</v>
      </c>
      <c r="I5468" s="1468" t="s">
        <v>120</v>
      </c>
      <c r="J5468" s="1472" t="b">
        <v>1</v>
      </c>
      <c r="K5468" s="1468" t="s">
        <v>6480</v>
      </c>
      <c r="L5468" s="1471">
        <v>6.6647253923E10</v>
      </c>
      <c r="M5468" s="1463" t="s">
        <v>2437</v>
      </c>
      <c r="N5468" s="1474"/>
      <c r="O5468" s="1474"/>
      <c r="P5468" s="1463" t="s">
        <v>2437</v>
      </c>
    </row>
    <row r="5469">
      <c r="A5469" s="1464">
        <v>5898.0</v>
      </c>
      <c r="B5469" s="1463" t="s">
        <v>10604</v>
      </c>
      <c r="C5469" s="1463" t="s">
        <v>10604</v>
      </c>
      <c r="D5469" s="1469">
        <v>45778.0</v>
      </c>
      <c r="E5469" s="1470" t="s">
        <v>10605</v>
      </c>
      <c r="F5469" s="1471">
        <v>9.31102889E8</v>
      </c>
      <c r="G5469" s="1471">
        <v>9.31102889E8</v>
      </c>
      <c r="H5469" s="1472" t="b">
        <v>1</v>
      </c>
      <c r="I5469" s="1468" t="s">
        <v>76</v>
      </c>
      <c r="J5469" s="1472" t="b">
        <v>1</v>
      </c>
      <c r="K5469" s="1468" t="s">
        <v>1077</v>
      </c>
      <c r="L5469" s="1471">
        <v>6.6618258585E10</v>
      </c>
      <c r="M5469" s="1463" t="s">
        <v>2476</v>
      </c>
      <c r="N5469" s="1474"/>
      <c r="O5469" s="1474"/>
      <c r="P5469" s="1463" t="s">
        <v>10146</v>
      </c>
    </row>
    <row r="5470">
      <c r="A5470" s="1464">
        <v>5899.0</v>
      </c>
      <c r="B5470" s="1463" t="s">
        <v>1631</v>
      </c>
      <c r="C5470" s="1463" t="s">
        <v>1631</v>
      </c>
      <c r="D5470" s="1469">
        <v>45772.0</v>
      </c>
      <c r="E5470" s="1470" t="s">
        <v>10606</v>
      </c>
      <c r="F5470" s="1471">
        <v>9.6966169E7</v>
      </c>
      <c r="G5470" s="1471">
        <v>9.6966169E7</v>
      </c>
      <c r="H5470" s="1472" t="b">
        <v>1</v>
      </c>
      <c r="I5470" s="1468" t="s">
        <v>120</v>
      </c>
      <c r="J5470" s="1472" t="b">
        <v>1</v>
      </c>
      <c r="K5470" s="1468" t="s">
        <v>6480</v>
      </c>
      <c r="L5470" s="1471">
        <v>6.6647253923E10</v>
      </c>
      <c r="M5470" s="1463" t="s">
        <v>2464</v>
      </c>
      <c r="N5470" s="1463" t="s">
        <v>5196</v>
      </c>
      <c r="O5470" s="1463" t="s">
        <v>8644</v>
      </c>
      <c r="P5470" s="1463" t="s">
        <v>8986</v>
      </c>
    </row>
    <row r="5471">
      <c r="A5471" s="1464">
        <v>5900.0</v>
      </c>
      <c r="B5471" s="1463" t="s">
        <v>2770</v>
      </c>
      <c r="C5471" s="1463" t="s">
        <v>10608</v>
      </c>
      <c r="D5471" s="1469">
        <v>45776.0</v>
      </c>
      <c r="E5471" s="1470" t="s">
        <v>10609</v>
      </c>
      <c r="F5471" s="1471">
        <v>2.0877747E7</v>
      </c>
      <c r="G5471" s="1471">
        <v>2.0877747E7</v>
      </c>
      <c r="H5471" s="1472" t="b">
        <v>1</v>
      </c>
      <c r="I5471" s="1468" t="s">
        <v>76</v>
      </c>
      <c r="J5471" s="1472" t="b">
        <v>1</v>
      </c>
      <c r="K5471" s="1468" t="s">
        <v>4929</v>
      </c>
      <c r="L5471" s="1475">
        <v>6.69232E15</v>
      </c>
      <c r="M5471" s="1463" t="s">
        <v>2464</v>
      </c>
      <c r="N5471" s="1474"/>
      <c r="O5471" s="1463" t="s">
        <v>10096</v>
      </c>
      <c r="P5471" s="1463" t="s">
        <v>8986</v>
      </c>
    </row>
    <row r="5472">
      <c r="A5472" s="1464">
        <v>5901.0</v>
      </c>
      <c r="B5472" s="1463" t="s">
        <v>10610</v>
      </c>
      <c r="C5472" s="1463" t="s">
        <v>10611</v>
      </c>
      <c r="D5472" s="1469">
        <v>45776.0</v>
      </c>
      <c r="E5472" s="1470" t="s">
        <v>10612</v>
      </c>
      <c r="F5472" s="1471">
        <v>9.2779998E8</v>
      </c>
      <c r="G5472" s="1471">
        <v>9.2779998E8</v>
      </c>
      <c r="H5472" s="1472" t="b">
        <v>1</v>
      </c>
      <c r="I5472" s="1468" t="s">
        <v>76</v>
      </c>
      <c r="J5472" s="1472" t="b">
        <v>1</v>
      </c>
      <c r="K5472" s="1468" t="s">
        <v>1204</v>
      </c>
      <c r="L5472" s="1471">
        <v>6.6839565594E10</v>
      </c>
      <c r="M5472" s="1463" t="s">
        <v>2437</v>
      </c>
      <c r="N5472" s="1474"/>
      <c r="O5472" s="1463" t="s">
        <v>76</v>
      </c>
      <c r="P5472" s="1463" t="s">
        <v>10155</v>
      </c>
    </row>
    <row r="5473">
      <c r="A5473" s="1464">
        <v>5902.0</v>
      </c>
      <c r="B5473" s="1463" t="s">
        <v>10613</v>
      </c>
      <c r="C5473" s="1463" t="s">
        <v>10614</v>
      </c>
      <c r="D5473" s="1469">
        <v>45775.0</v>
      </c>
      <c r="E5473" s="1470" t="s">
        <v>10615</v>
      </c>
      <c r="F5473" s="1471">
        <v>3.2616777E7</v>
      </c>
      <c r="G5473" s="1471">
        <v>3.2616777E7</v>
      </c>
      <c r="H5473" s="1472" t="b">
        <v>1</v>
      </c>
      <c r="I5473" s="1468" t="s">
        <v>5608</v>
      </c>
      <c r="J5473" s="1472" t="b">
        <v>1</v>
      </c>
      <c r="K5473" s="1468" t="s">
        <v>4936</v>
      </c>
      <c r="L5473" s="1471">
        <v>6.6909921784E10</v>
      </c>
      <c r="M5473" s="1463" t="s">
        <v>2432</v>
      </c>
      <c r="N5473" s="1463" t="s">
        <v>4930</v>
      </c>
      <c r="O5473" s="1463" t="s">
        <v>4931</v>
      </c>
      <c r="P5473" s="1463" t="s">
        <v>2432</v>
      </c>
    </row>
    <row r="5474">
      <c r="A5474" s="1464">
        <v>5903.0</v>
      </c>
      <c r="B5474" s="1463" t="s">
        <v>3898</v>
      </c>
      <c r="C5474" s="1463" t="s">
        <v>3898</v>
      </c>
      <c r="D5474" s="1469">
        <v>45775.0</v>
      </c>
      <c r="E5474" s="1470" t="s">
        <v>10616</v>
      </c>
      <c r="F5474" s="1471">
        <v>6.5330412E7</v>
      </c>
      <c r="G5474" s="1471">
        <v>6.5330412E7</v>
      </c>
      <c r="H5474" s="1472" t="b">
        <v>1</v>
      </c>
      <c r="I5474" s="1468" t="s">
        <v>120</v>
      </c>
      <c r="J5474" s="1472" t="b">
        <v>1</v>
      </c>
      <c r="K5474" s="1468" t="s">
        <v>6480</v>
      </c>
      <c r="L5474" s="1471">
        <v>6.6647253923E10</v>
      </c>
      <c r="M5474" s="1463" t="s">
        <v>2432</v>
      </c>
      <c r="N5474" s="1463" t="s">
        <v>5249</v>
      </c>
      <c r="O5474" s="1463" t="s">
        <v>4969</v>
      </c>
      <c r="P5474" s="1463" t="s">
        <v>2432</v>
      </c>
    </row>
    <row r="5475">
      <c r="A5475" s="1464">
        <v>5904.0</v>
      </c>
      <c r="B5475" s="1463" t="s">
        <v>341</v>
      </c>
      <c r="C5475" s="1463" t="s">
        <v>10618</v>
      </c>
      <c r="D5475" s="1469">
        <v>45776.0</v>
      </c>
      <c r="E5475" s="1470" t="s">
        <v>10619</v>
      </c>
      <c r="F5475" s="1471">
        <v>9.81594662E8</v>
      </c>
      <c r="G5475" s="1471">
        <v>9.81594662E8</v>
      </c>
      <c r="H5475" s="1472" t="b">
        <v>1</v>
      </c>
      <c r="I5475" s="1468" t="s">
        <v>76</v>
      </c>
      <c r="J5475" s="1472" t="b">
        <v>1</v>
      </c>
      <c r="K5475" s="1468" t="s">
        <v>4936</v>
      </c>
      <c r="L5475" s="1471">
        <v>6.6909921784E10</v>
      </c>
      <c r="M5475" s="1463" t="s">
        <v>2659</v>
      </c>
      <c r="N5475" s="1474"/>
      <c r="O5475" s="1474"/>
      <c r="P5475" s="1463" t="s">
        <v>2659</v>
      </c>
    </row>
    <row r="5476">
      <c r="A5476" s="1464">
        <v>5905.0</v>
      </c>
      <c r="B5476" s="1463" t="s">
        <v>10621</v>
      </c>
      <c r="C5476" s="1463" t="s">
        <v>10621</v>
      </c>
      <c r="D5476" s="1469">
        <v>45775.0</v>
      </c>
      <c r="E5476" s="1470" t="s">
        <v>10622</v>
      </c>
      <c r="F5476" s="1471">
        <v>9.849446E7</v>
      </c>
      <c r="G5476" s="1471">
        <v>9.849446E7</v>
      </c>
      <c r="H5476" s="1472" t="b">
        <v>1</v>
      </c>
      <c r="I5476" s="1468" t="s">
        <v>120</v>
      </c>
      <c r="J5476" s="1472" t="b">
        <v>1</v>
      </c>
      <c r="K5476" s="1468" t="s">
        <v>6480</v>
      </c>
      <c r="L5476" s="1471">
        <v>6.6647253923E10</v>
      </c>
      <c r="M5476" s="1463" t="s">
        <v>2426</v>
      </c>
      <c r="N5476" s="1463" t="s">
        <v>5998</v>
      </c>
      <c r="O5476" s="1463" t="s">
        <v>8656</v>
      </c>
      <c r="P5476" s="1463" t="s">
        <v>9610</v>
      </c>
    </row>
    <row r="5477">
      <c r="A5477" s="1464">
        <v>5906.0</v>
      </c>
      <c r="B5477" s="1463" t="s">
        <v>10625</v>
      </c>
      <c r="C5477" s="1463" t="s">
        <v>10625</v>
      </c>
      <c r="D5477" s="1469">
        <v>45775.0</v>
      </c>
      <c r="E5477" s="1470" t="s">
        <v>10626</v>
      </c>
      <c r="F5477" s="1471">
        <v>9.8255351E7</v>
      </c>
      <c r="G5477" s="1471">
        <v>9.8255351E7</v>
      </c>
      <c r="H5477" s="1472" t="b">
        <v>1</v>
      </c>
      <c r="I5477" s="1468" t="s">
        <v>120</v>
      </c>
      <c r="J5477" s="1472" t="b">
        <v>1</v>
      </c>
      <c r="K5477" s="1468" t="s">
        <v>11374</v>
      </c>
      <c r="L5477" s="1476"/>
      <c r="M5477" s="1463" t="s">
        <v>3363</v>
      </c>
      <c r="N5477" s="1474"/>
      <c r="O5477" s="1463" t="s">
        <v>6149</v>
      </c>
      <c r="P5477" s="1463" t="s">
        <v>3363</v>
      </c>
    </row>
    <row r="5478">
      <c r="A5478" s="1464">
        <v>5907.0</v>
      </c>
      <c r="B5478" s="1463" t="s">
        <v>10627</v>
      </c>
      <c r="C5478" s="1463" t="s">
        <v>10627</v>
      </c>
      <c r="D5478" s="1469">
        <v>45775.0</v>
      </c>
      <c r="E5478" s="1470" t="s">
        <v>10628</v>
      </c>
      <c r="F5478" s="1471">
        <v>8.7169029E7</v>
      </c>
      <c r="G5478" s="1471">
        <v>8.7169029E7</v>
      </c>
      <c r="H5478" s="1472" t="b">
        <v>1</v>
      </c>
      <c r="I5478" s="1468" t="s">
        <v>120</v>
      </c>
      <c r="J5478" s="1472" t="b">
        <v>1</v>
      </c>
      <c r="K5478" s="1468" t="s">
        <v>6480</v>
      </c>
      <c r="L5478" s="1471">
        <v>6.6647253923E10</v>
      </c>
      <c r="M5478" s="1463" t="s">
        <v>2464</v>
      </c>
      <c r="N5478" s="1463" t="s">
        <v>5592</v>
      </c>
      <c r="O5478" s="1463" t="s">
        <v>9499</v>
      </c>
      <c r="P5478" s="1463" t="s">
        <v>2464</v>
      </c>
    </row>
    <row r="5479">
      <c r="A5479" s="1464">
        <v>5908.0</v>
      </c>
      <c r="B5479" s="1463" t="s">
        <v>10629</v>
      </c>
      <c r="C5479" s="1463" t="s">
        <v>10630</v>
      </c>
      <c r="D5479" s="1469">
        <v>45777.0</v>
      </c>
      <c r="E5479" s="1470" t="s">
        <v>10631</v>
      </c>
      <c r="F5479" s="1471">
        <v>2.0111234E7</v>
      </c>
      <c r="G5479" s="1471">
        <v>2.0111234E7</v>
      </c>
      <c r="H5479" s="1472" t="b">
        <v>1</v>
      </c>
      <c r="I5479" s="1468" t="s">
        <v>76</v>
      </c>
      <c r="J5479" s="1472" t="b">
        <v>1</v>
      </c>
      <c r="K5479" s="1468" t="s">
        <v>4929</v>
      </c>
      <c r="L5479" s="1475">
        <v>6.69232E15</v>
      </c>
      <c r="M5479" s="1463" t="s">
        <v>2432</v>
      </c>
      <c r="N5479" s="1463" t="s">
        <v>5249</v>
      </c>
      <c r="O5479" s="1463" t="s">
        <v>4969</v>
      </c>
      <c r="P5479" s="1463" t="s">
        <v>2432</v>
      </c>
    </row>
    <row r="5480">
      <c r="A5480" s="1464">
        <v>5909.0</v>
      </c>
      <c r="B5480" s="1463" t="s">
        <v>10634</v>
      </c>
      <c r="C5480" s="1463" t="s">
        <v>10635</v>
      </c>
      <c r="D5480" s="1469">
        <v>45775.0</v>
      </c>
      <c r="E5480" s="1470" t="s">
        <v>10636</v>
      </c>
      <c r="F5480" s="1471">
        <v>9.29356471E8</v>
      </c>
      <c r="G5480" s="1471">
        <v>9.29356471E8</v>
      </c>
      <c r="H5480" s="1472" t="b">
        <v>1</v>
      </c>
      <c r="I5480" s="1468" t="s">
        <v>76</v>
      </c>
      <c r="J5480" s="1472" t="b">
        <v>1</v>
      </c>
      <c r="K5480" s="1468" t="s">
        <v>1077</v>
      </c>
      <c r="L5480" s="1471">
        <v>6.6618258585E10</v>
      </c>
      <c r="M5480" s="1463" t="s">
        <v>2464</v>
      </c>
      <c r="N5480" s="1474"/>
      <c r="O5480" s="1463" t="s">
        <v>76</v>
      </c>
      <c r="P5480" s="1463" t="s">
        <v>5236</v>
      </c>
    </row>
    <row r="5481">
      <c r="A5481" s="1464">
        <v>5910.0</v>
      </c>
      <c r="B5481" s="1463" t="s">
        <v>10637</v>
      </c>
      <c r="C5481" s="1463" t="s">
        <v>10638</v>
      </c>
      <c r="D5481" s="1469">
        <v>45776.0</v>
      </c>
      <c r="E5481" s="1470" t="s">
        <v>10639</v>
      </c>
      <c r="F5481" s="1471">
        <v>9.17729358E8</v>
      </c>
      <c r="G5481" s="1471">
        <v>9.17729358E8</v>
      </c>
      <c r="H5481" s="1472" t="b">
        <v>1</v>
      </c>
      <c r="I5481" s="1468" t="s">
        <v>76</v>
      </c>
      <c r="J5481" s="1472" t="b">
        <v>1</v>
      </c>
      <c r="K5481" s="1468" t="s">
        <v>4929</v>
      </c>
      <c r="L5481" s="1475">
        <v>6.69232E15</v>
      </c>
      <c r="M5481" s="1463" t="s">
        <v>2464</v>
      </c>
      <c r="N5481" s="1474"/>
      <c r="O5481" s="1463" t="s">
        <v>76</v>
      </c>
      <c r="P5481" s="1463" t="s">
        <v>10204</v>
      </c>
    </row>
    <row r="5482">
      <c r="A5482" s="1464">
        <v>5911.0</v>
      </c>
      <c r="B5482" s="1463" t="s">
        <v>10640</v>
      </c>
      <c r="C5482" s="1463" t="s">
        <v>10641</v>
      </c>
      <c r="D5482" s="1469">
        <v>45776.0</v>
      </c>
      <c r="E5482" s="1470" t="s">
        <v>10642</v>
      </c>
      <c r="F5482" s="1471">
        <v>6.47346973E8</v>
      </c>
      <c r="G5482" s="1471">
        <v>6.47346973E8</v>
      </c>
      <c r="H5482" s="1472" t="b">
        <v>1</v>
      </c>
      <c r="I5482" s="1468" t="s">
        <v>76</v>
      </c>
      <c r="J5482" s="1472" t="b">
        <v>1</v>
      </c>
      <c r="K5482" s="1468" t="s">
        <v>1204</v>
      </c>
      <c r="L5482" s="1471">
        <v>6.6839565594E10</v>
      </c>
      <c r="M5482" s="1463" t="s">
        <v>2464</v>
      </c>
      <c r="N5482" s="1463" t="s">
        <v>5284</v>
      </c>
      <c r="O5482" s="1463" t="s">
        <v>76</v>
      </c>
      <c r="P5482" s="1463" t="s">
        <v>2464</v>
      </c>
    </row>
    <row r="5483">
      <c r="A5483" s="1464">
        <v>5912.0</v>
      </c>
      <c r="B5483" s="1463" t="s">
        <v>10643</v>
      </c>
      <c r="C5483" s="1463" t="s">
        <v>10644</v>
      </c>
      <c r="D5483" s="1469">
        <v>45791.0</v>
      </c>
      <c r="E5483" s="1470" t="s">
        <v>10645</v>
      </c>
      <c r="F5483" s="1471">
        <v>6.37230208E8</v>
      </c>
      <c r="G5483" s="1471">
        <v>6.37230208E8</v>
      </c>
      <c r="H5483" s="1472" t="b">
        <v>1</v>
      </c>
      <c r="I5483" s="1468" t="s">
        <v>244</v>
      </c>
      <c r="J5483" s="1472" t="b">
        <v>1</v>
      </c>
      <c r="K5483" s="1468" t="s">
        <v>1204</v>
      </c>
      <c r="L5483" s="1471">
        <v>6.6839565594E10</v>
      </c>
      <c r="M5483" s="1463" t="s">
        <v>2426</v>
      </c>
      <c r="O5483" s="1463" t="s">
        <v>76</v>
      </c>
      <c r="P5483" s="1463" t="s">
        <v>5950</v>
      </c>
    </row>
    <row r="5484">
      <c r="A5484" s="1464">
        <v>5913.0</v>
      </c>
      <c r="B5484" s="1463" t="s">
        <v>10646</v>
      </c>
      <c r="C5484" s="1463" t="s">
        <v>10647</v>
      </c>
      <c r="D5484" s="1469">
        <v>45792.0</v>
      </c>
      <c r="E5484" s="1470" t="s">
        <v>10648</v>
      </c>
      <c r="F5484" s="1471">
        <v>6.48475929E8</v>
      </c>
      <c r="G5484" s="1471">
        <v>6.48475929E8</v>
      </c>
      <c r="H5484" s="1472" t="b">
        <v>1</v>
      </c>
      <c r="I5484" s="1468" t="s">
        <v>76</v>
      </c>
      <c r="J5484" s="1472" t="b">
        <v>1</v>
      </c>
      <c r="K5484" s="1468" t="s">
        <v>1204</v>
      </c>
      <c r="L5484" s="1471">
        <v>6.6839565594E10</v>
      </c>
      <c r="M5484" s="1463" t="s">
        <v>2659</v>
      </c>
      <c r="N5484" s="1463" t="s">
        <v>4930</v>
      </c>
      <c r="O5484" s="1463" t="s">
        <v>4931</v>
      </c>
      <c r="P5484" s="1463" t="s">
        <v>2659</v>
      </c>
    </row>
    <row r="5485">
      <c r="A5485" s="1464">
        <v>5914.0</v>
      </c>
      <c r="B5485" s="1463" t="s">
        <v>10649</v>
      </c>
      <c r="C5485" s="1463" t="s">
        <v>10650</v>
      </c>
      <c r="D5485" s="1469">
        <v>45776.0</v>
      </c>
      <c r="E5485" s="1470" t="s">
        <v>10651</v>
      </c>
      <c r="F5485" s="1471">
        <v>9.46259778E8</v>
      </c>
      <c r="G5485" s="1471">
        <v>9.46259778E8</v>
      </c>
      <c r="H5485" s="1472" t="b">
        <v>1</v>
      </c>
      <c r="I5485" s="1468" t="s">
        <v>76</v>
      </c>
      <c r="J5485" s="1472" t="b">
        <v>1</v>
      </c>
      <c r="K5485" s="1468" t="s">
        <v>4936</v>
      </c>
      <c r="L5485" s="1471">
        <v>6.6909921784E10</v>
      </c>
      <c r="M5485" s="1463" t="s">
        <v>2659</v>
      </c>
      <c r="N5485" s="1474"/>
      <c r="O5485" s="1463" t="s">
        <v>5061</v>
      </c>
      <c r="P5485" s="1463" t="s">
        <v>2659</v>
      </c>
    </row>
    <row r="5486">
      <c r="A5486" s="1464">
        <v>5915.0</v>
      </c>
      <c r="B5486" s="1463" t="s">
        <v>3929</v>
      </c>
      <c r="C5486" s="1463" t="s">
        <v>3929</v>
      </c>
      <c r="D5486" s="1469">
        <v>45776.0</v>
      </c>
      <c r="E5486" s="1470" t="s">
        <v>10653</v>
      </c>
      <c r="F5486" s="1471">
        <v>8.5256553E7</v>
      </c>
      <c r="G5486" s="1471">
        <v>8.5256553E7</v>
      </c>
      <c r="H5486" s="1472" t="b">
        <v>1</v>
      </c>
      <c r="I5486" s="1468" t="s">
        <v>120</v>
      </c>
      <c r="J5486" s="1472" t="b">
        <v>1</v>
      </c>
      <c r="K5486" s="1468" t="s">
        <v>6480</v>
      </c>
      <c r="L5486" s="1471">
        <v>6.6647253923E10</v>
      </c>
      <c r="M5486" s="1463" t="s">
        <v>2464</v>
      </c>
      <c r="N5486" s="1463" t="s">
        <v>5428</v>
      </c>
      <c r="O5486" s="1463" t="s">
        <v>76</v>
      </c>
      <c r="P5486" s="1463" t="s">
        <v>5155</v>
      </c>
    </row>
    <row r="5487">
      <c r="A5487" s="1464">
        <v>5916.0</v>
      </c>
      <c r="B5487" s="1463" t="s">
        <v>10654</v>
      </c>
      <c r="C5487" s="1463" t="s">
        <v>10655</v>
      </c>
      <c r="D5487" s="1469">
        <v>45777.0</v>
      </c>
      <c r="E5487" s="1470" t="s">
        <v>10656</v>
      </c>
      <c r="F5487" s="1471">
        <v>3.5242588E7</v>
      </c>
      <c r="G5487" s="1471">
        <v>3.5242588E7</v>
      </c>
      <c r="H5487" s="1472" t="b">
        <v>1</v>
      </c>
      <c r="I5487" s="1468" t="s">
        <v>6404</v>
      </c>
      <c r="J5487" s="1472" t="b">
        <v>1</v>
      </c>
      <c r="K5487" s="1468" t="s">
        <v>4929</v>
      </c>
      <c r="L5487" s="1475">
        <v>6.69232E15</v>
      </c>
      <c r="M5487" s="1463" t="s">
        <v>2432</v>
      </c>
      <c r="N5487" s="1463" t="s">
        <v>4931</v>
      </c>
      <c r="O5487" s="1463" t="s">
        <v>4969</v>
      </c>
      <c r="P5487" s="1463" t="s">
        <v>10230</v>
      </c>
    </row>
    <row r="5488">
      <c r="A5488" s="1464">
        <v>5917.0</v>
      </c>
      <c r="B5488" s="1463" t="s">
        <v>10657</v>
      </c>
      <c r="C5488" s="1463" t="s">
        <v>10658</v>
      </c>
      <c r="D5488" s="1469">
        <v>45777.0</v>
      </c>
      <c r="E5488" s="1470" t="s">
        <v>10659</v>
      </c>
      <c r="F5488" s="1471">
        <v>3.5246388E7</v>
      </c>
      <c r="G5488" s="1471">
        <v>3.5246388E7</v>
      </c>
      <c r="H5488" s="1472" t="b">
        <v>1</v>
      </c>
      <c r="I5488" s="1468" t="s">
        <v>6404</v>
      </c>
      <c r="J5488" s="1472" t="b">
        <v>1</v>
      </c>
      <c r="K5488" s="1468" t="s">
        <v>4929</v>
      </c>
      <c r="L5488" s="1475">
        <v>6.69232E15</v>
      </c>
      <c r="M5488" s="1463" t="s">
        <v>2426</v>
      </c>
      <c r="N5488" s="1463" t="s">
        <v>10234</v>
      </c>
      <c r="O5488" s="1463" t="s">
        <v>10234</v>
      </c>
      <c r="P5488" s="1463" t="s">
        <v>5432</v>
      </c>
    </row>
    <row r="5489">
      <c r="A5489" s="1464">
        <v>5918.0</v>
      </c>
      <c r="B5489" s="1463" t="s">
        <v>10660</v>
      </c>
      <c r="C5489" s="1463" t="s">
        <v>10661</v>
      </c>
      <c r="D5489" s="1469">
        <v>45776.0</v>
      </c>
      <c r="E5489" s="1470" t="s">
        <v>10662</v>
      </c>
      <c r="F5489" s="1471">
        <v>9.36505222E8</v>
      </c>
      <c r="G5489" s="1471">
        <v>9.36505222E8</v>
      </c>
      <c r="H5489" s="1472" t="b">
        <v>1</v>
      </c>
      <c r="I5489" s="1468" t="s">
        <v>76</v>
      </c>
      <c r="J5489" s="1472" t="b">
        <v>1</v>
      </c>
      <c r="K5489" s="1468" t="s">
        <v>1077</v>
      </c>
      <c r="L5489" s="1471">
        <v>6.6618258585E10</v>
      </c>
      <c r="M5489" s="1463" t="s">
        <v>2437</v>
      </c>
      <c r="N5489" s="1474"/>
      <c r="O5489" s="1463" t="s">
        <v>8743</v>
      </c>
      <c r="P5489" s="1463" t="s">
        <v>9680</v>
      </c>
    </row>
    <row r="5490">
      <c r="A5490" s="1464">
        <v>5919.0</v>
      </c>
      <c r="B5490" s="1463" t="s">
        <v>10663</v>
      </c>
      <c r="C5490" s="1463" t="s">
        <v>10664</v>
      </c>
      <c r="D5490" s="1469">
        <v>45777.0</v>
      </c>
      <c r="E5490" s="1470" t="s">
        <v>10665</v>
      </c>
      <c r="F5490" s="1471">
        <v>8.18879229E8</v>
      </c>
      <c r="G5490" s="1471">
        <v>8.18879229E8</v>
      </c>
      <c r="H5490" s="1472" t="b">
        <v>1</v>
      </c>
      <c r="I5490" s="1468" t="s">
        <v>5608</v>
      </c>
      <c r="J5490" s="1472" t="b">
        <v>1</v>
      </c>
      <c r="K5490" s="1468" t="s">
        <v>4929</v>
      </c>
      <c r="L5490" s="1475">
        <v>6.69232E15</v>
      </c>
      <c r="M5490" s="1463" t="s">
        <v>10241</v>
      </c>
      <c r="N5490" s="1474"/>
      <c r="O5490" s="1463" t="s">
        <v>76</v>
      </c>
      <c r="P5490" s="1463" t="s">
        <v>10242</v>
      </c>
    </row>
    <row r="5491">
      <c r="A5491" s="1464">
        <v>5920.0</v>
      </c>
      <c r="B5491" s="1463" t="s">
        <v>10667</v>
      </c>
      <c r="C5491" s="1463" t="s">
        <v>10668</v>
      </c>
      <c r="D5491" s="1469">
        <v>45777.0</v>
      </c>
      <c r="E5491" s="1470" t="s">
        <v>10669</v>
      </c>
      <c r="F5491" s="1471">
        <v>3.2661888E7</v>
      </c>
      <c r="G5491" s="1471">
        <v>3.2661888E7</v>
      </c>
      <c r="H5491" s="1472" t="b">
        <v>1</v>
      </c>
      <c r="I5491" s="1468" t="s">
        <v>10670</v>
      </c>
      <c r="J5491" s="1472" t="b">
        <v>1</v>
      </c>
      <c r="K5491" s="1468" t="s">
        <v>1077</v>
      </c>
      <c r="L5491" s="1471">
        <v>6.6618258585E10</v>
      </c>
      <c r="M5491" s="1463" t="s">
        <v>2437</v>
      </c>
      <c r="N5491" s="1463" t="s">
        <v>8152</v>
      </c>
      <c r="O5491" s="1463" t="s">
        <v>9221</v>
      </c>
      <c r="P5491" s="1463" t="s">
        <v>10256</v>
      </c>
    </row>
    <row r="5492">
      <c r="A5492" s="1464">
        <v>5921.0</v>
      </c>
      <c r="B5492" s="1463" t="s">
        <v>10671</v>
      </c>
      <c r="C5492" s="1463" t="s">
        <v>10672</v>
      </c>
      <c r="D5492" s="1469">
        <v>45777.0</v>
      </c>
      <c r="E5492" s="1470" t="s">
        <v>10673</v>
      </c>
      <c r="F5492" s="1471">
        <v>9.14996649E8</v>
      </c>
      <c r="G5492" s="1471">
        <v>9.14996649E8</v>
      </c>
      <c r="H5492" s="1472" t="b">
        <v>1</v>
      </c>
      <c r="I5492" s="1468" t="s">
        <v>263</v>
      </c>
      <c r="J5492" s="1472" t="b">
        <v>1</v>
      </c>
      <c r="K5492" s="1468" t="s">
        <v>4936</v>
      </c>
      <c r="L5492" s="1471">
        <v>6.6909921784E10</v>
      </c>
      <c r="M5492" s="1463" t="s">
        <v>2464</v>
      </c>
      <c r="N5492" s="1463" t="s">
        <v>6473</v>
      </c>
      <c r="O5492" s="1463" t="s">
        <v>8831</v>
      </c>
      <c r="P5492" s="1463" t="s">
        <v>10260</v>
      </c>
    </row>
    <row r="5493">
      <c r="A5493" s="1464">
        <v>5922.0</v>
      </c>
      <c r="B5493" s="1463" t="s">
        <v>10674</v>
      </c>
      <c r="C5493" s="1463" t="s">
        <v>10674</v>
      </c>
      <c r="D5493" s="1469">
        <v>45798.0</v>
      </c>
      <c r="E5493" s="1470" t="s">
        <v>10675</v>
      </c>
      <c r="F5493" s="1471">
        <v>6.8181914E7</v>
      </c>
      <c r="G5493" s="1471">
        <v>6.8181914E7</v>
      </c>
      <c r="H5493" s="1472" t="b">
        <v>1</v>
      </c>
      <c r="I5493" s="1468" t="s">
        <v>120</v>
      </c>
      <c r="J5493" s="1472" t="b">
        <v>1</v>
      </c>
      <c r="K5493" s="1468" t="s">
        <v>6480</v>
      </c>
      <c r="L5493" s="1471">
        <v>6.6647253923E10</v>
      </c>
      <c r="M5493" s="1463" t="s">
        <v>2476</v>
      </c>
      <c r="N5493" s="1474"/>
      <c r="O5493" s="1463" t="s">
        <v>4969</v>
      </c>
      <c r="P5493" s="1463" t="s">
        <v>5268</v>
      </c>
    </row>
    <row r="5494">
      <c r="A5494" s="1464">
        <v>5923.0</v>
      </c>
      <c r="B5494" s="1463" t="s">
        <v>10677</v>
      </c>
      <c r="C5494" s="1463" t="s">
        <v>10677</v>
      </c>
      <c r="D5494" s="1469">
        <v>45797.0</v>
      </c>
      <c r="E5494" s="1470" t="s">
        <v>10678</v>
      </c>
      <c r="F5494" s="1471">
        <v>6.8181913E7</v>
      </c>
      <c r="G5494" s="1471">
        <v>6.8181913E7</v>
      </c>
      <c r="H5494" s="1472" t="b">
        <v>1</v>
      </c>
      <c r="I5494" s="1468" t="s">
        <v>120</v>
      </c>
      <c r="J5494" s="1472" t="b">
        <v>1</v>
      </c>
      <c r="K5494" s="1468" t="s">
        <v>6480</v>
      </c>
      <c r="L5494" s="1471">
        <v>6.6647253923E10</v>
      </c>
      <c r="M5494" s="1463" t="s">
        <v>2464</v>
      </c>
      <c r="N5494" s="1463" t="s">
        <v>5633</v>
      </c>
      <c r="O5494" s="1463" t="s">
        <v>6702</v>
      </c>
      <c r="P5494" s="1463" t="s">
        <v>10267</v>
      </c>
    </row>
    <row r="5495">
      <c r="A5495" s="1464">
        <v>5924.0</v>
      </c>
      <c r="B5495" s="1463" t="s">
        <v>10679</v>
      </c>
      <c r="C5495" s="1463" t="s">
        <v>10679</v>
      </c>
      <c r="D5495" s="1469">
        <v>45797.0</v>
      </c>
      <c r="E5495" s="1470" t="s">
        <v>10680</v>
      </c>
      <c r="F5495" s="1471">
        <v>6.8181921E7</v>
      </c>
      <c r="G5495" s="1471">
        <v>6.8181921E7</v>
      </c>
      <c r="H5495" s="1472" t="b">
        <v>1</v>
      </c>
      <c r="I5495" s="1468" t="s">
        <v>120</v>
      </c>
      <c r="J5495" s="1472" t="b">
        <v>1</v>
      </c>
      <c r="K5495" s="1468" t="s">
        <v>6480</v>
      </c>
      <c r="L5495" s="1471">
        <v>6.6647253923E10</v>
      </c>
      <c r="M5495" s="1463" t="s">
        <v>2464</v>
      </c>
      <c r="N5495" s="1474"/>
      <c r="O5495" s="1463" t="s">
        <v>76</v>
      </c>
      <c r="P5495" s="1463" t="s">
        <v>8159</v>
      </c>
    </row>
    <row r="5496">
      <c r="A5496" s="1464">
        <v>5925.0</v>
      </c>
      <c r="B5496" s="1463" t="s">
        <v>10681</v>
      </c>
      <c r="C5496" s="1463" t="s">
        <v>10682</v>
      </c>
      <c r="D5496" s="1469">
        <v>45777.0</v>
      </c>
      <c r="E5496" s="1470" t="s">
        <v>10683</v>
      </c>
      <c r="F5496" s="1471">
        <v>9.85636395E8</v>
      </c>
      <c r="G5496" s="1471">
        <v>9.85636395E8</v>
      </c>
      <c r="H5496" s="1472" t="b">
        <v>1</v>
      </c>
      <c r="I5496" s="1468" t="s">
        <v>9778</v>
      </c>
      <c r="J5496" s="1472" t="b">
        <v>1</v>
      </c>
      <c r="K5496" s="1468" t="s">
        <v>1077</v>
      </c>
      <c r="L5496" s="1471">
        <v>6.6618258585E10</v>
      </c>
      <c r="M5496" s="1463" t="s">
        <v>2476</v>
      </c>
      <c r="N5496" s="1463" t="s">
        <v>5370</v>
      </c>
      <c r="O5496" s="1463" t="s">
        <v>5370</v>
      </c>
      <c r="P5496" s="1463" t="s">
        <v>2476</v>
      </c>
    </row>
    <row r="5497">
      <c r="A5497" s="1464">
        <v>5926.0</v>
      </c>
      <c r="B5497" s="1463" t="s">
        <v>10684</v>
      </c>
      <c r="C5497" s="1463" t="s">
        <v>10685</v>
      </c>
      <c r="D5497" s="1469">
        <v>45777.0</v>
      </c>
      <c r="E5497" s="1470" t="s">
        <v>10686</v>
      </c>
      <c r="F5497" s="1471">
        <v>8.38523929E8</v>
      </c>
      <c r="G5497" s="1471">
        <v>8.38523929E8</v>
      </c>
      <c r="H5497" s="1472" t="b">
        <v>1</v>
      </c>
      <c r="I5497" s="1468" t="s">
        <v>76</v>
      </c>
      <c r="J5497" s="1472" t="b">
        <v>1</v>
      </c>
      <c r="K5497" s="1468" t="s">
        <v>1204</v>
      </c>
      <c r="L5497" s="1471">
        <v>6.6839565594E10</v>
      </c>
      <c r="M5497" s="1463" t="s">
        <v>2432</v>
      </c>
      <c r="N5497" s="1463" t="s">
        <v>5213</v>
      </c>
      <c r="O5497" s="1463" t="s">
        <v>5213</v>
      </c>
      <c r="P5497" s="1463" t="s">
        <v>2432</v>
      </c>
    </row>
    <row r="5498">
      <c r="A5498" s="1464">
        <v>5927.0</v>
      </c>
      <c r="B5498" s="1463" t="s">
        <v>10687</v>
      </c>
      <c r="C5498" s="1463" t="s">
        <v>10688</v>
      </c>
      <c r="D5498" s="1469">
        <v>45777.0</v>
      </c>
      <c r="E5498" s="1470" t="s">
        <v>10689</v>
      </c>
      <c r="F5498" s="1471">
        <v>9.82464546E8</v>
      </c>
      <c r="G5498" s="1471">
        <v>9.82464546E8</v>
      </c>
      <c r="H5498" s="1472" t="b">
        <v>1</v>
      </c>
      <c r="I5498" s="1468" t="s">
        <v>76</v>
      </c>
      <c r="J5498" s="1472" t="b">
        <v>1</v>
      </c>
      <c r="K5498" s="1468" t="s">
        <v>1077</v>
      </c>
      <c r="L5498" s="1471">
        <v>6.6618258585E10</v>
      </c>
      <c r="M5498" s="1463" t="s">
        <v>3024</v>
      </c>
      <c r="N5498" s="1463" t="s">
        <v>5838</v>
      </c>
      <c r="O5498" s="1463" t="s">
        <v>8980</v>
      </c>
      <c r="P5498" s="1463" t="s">
        <v>10288</v>
      </c>
    </row>
    <row r="5499">
      <c r="A5499" s="1464">
        <v>5928.0</v>
      </c>
      <c r="B5499" s="1463" t="s">
        <v>10690</v>
      </c>
      <c r="C5499" s="1463" t="s">
        <v>10691</v>
      </c>
      <c r="D5499" s="1469">
        <v>45777.0</v>
      </c>
      <c r="E5499" s="1470" t="s">
        <v>10692</v>
      </c>
      <c r="F5499" s="1471">
        <v>9.84691987E8</v>
      </c>
      <c r="G5499" s="1471">
        <v>9.84691987E8</v>
      </c>
      <c r="H5499" s="1472" t="b">
        <v>1</v>
      </c>
      <c r="I5499" s="1468" t="s">
        <v>76</v>
      </c>
      <c r="J5499" s="1472" t="b">
        <v>1</v>
      </c>
      <c r="K5499" s="1468" t="s">
        <v>1204</v>
      </c>
      <c r="L5499" s="1471">
        <v>6.6839565594E10</v>
      </c>
      <c r="M5499" s="1463" t="s">
        <v>2659</v>
      </c>
      <c r="N5499" s="1463" t="s">
        <v>4930</v>
      </c>
      <c r="O5499" s="1463" t="s">
        <v>8980</v>
      </c>
      <c r="P5499" s="1463" t="s">
        <v>2659</v>
      </c>
    </row>
    <row r="5500">
      <c r="A5500" s="1464">
        <v>5929.0</v>
      </c>
      <c r="B5500" s="1463" t="s">
        <v>10693</v>
      </c>
      <c r="C5500" s="1463" t="s">
        <v>10694</v>
      </c>
      <c r="D5500" s="1469">
        <v>45777.0</v>
      </c>
      <c r="E5500" s="1470" t="s">
        <v>10695</v>
      </c>
      <c r="F5500" s="1471">
        <v>6.25419641E8</v>
      </c>
      <c r="G5500" s="1471">
        <v>6.25419641E8</v>
      </c>
      <c r="H5500" s="1472" t="b">
        <v>1</v>
      </c>
      <c r="I5500" s="1468" t="s">
        <v>76</v>
      </c>
      <c r="J5500" s="1472" t="b">
        <v>1</v>
      </c>
      <c r="K5500" s="1468" t="s">
        <v>1077</v>
      </c>
      <c r="L5500" s="1471">
        <v>6.6618258585E10</v>
      </c>
      <c r="M5500" s="1463" t="s">
        <v>4317</v>
      </c>
      <c r="N5500" s="1463" t="s">
        <v>5196</v>
      </c>
      <c r="O5500" s="1463" t="s">
        <v>8831</v>
      </c>
      <c r="P5500" s="1463" t="s">
        <v>6387</v>
      </c>
    </row>
    <row r="5501">
      <c r="A5501" s="1464">
        <v>5930.0</v>
      </c>
      <c r="B5501" s="1463" t="s">
        <v>10697</v>
      </c>
      <c r="C5501" s="1463" t="s">
        <v>10698</v>
      </c>
      <c r="D5501" s="1469">
        <v>45777.0</v>
      </c>
      <c r="E5501" s="1470" t="s">
        <v>10699</v>
      </c>
      <c r="F5501" s="1471">
        <v>9.29197472E8</v>
      </c>
      <c r="G5501" s="1471">
        <v>9.29197472E8</v>
      </c>
      <c r="H5501" s="1472" t="b">
        <v>1</v>
      </c>
      <c r="I5501" s="1468" t="s">
        <v>76</v>
      </c>
      <c r="J5501" s="1472" t="b">
        <v>1</v>
      </c>
      <c r="K5501" s="1468" t="s">
        <v>1077</v>
      </c>
      <c r="L5501" s="1471">
        <v>6.6618258585E10</v>
      </c>
      <c r="M5501" s="1463" t="s">
        <v>2464</v>
      </c>
      <c r="N5501" s="1463" t="s">
        <v>5370</v>
      </c>
      <c r="O5501" s="1463" t="s">
        <v>5370</v>
      </c>
      <c r="P5501" s="1463" t="s">
        <v>2464</v>
      </c>
    </row>
    <row r="5502">
      <c r="A5502" s="1464">
        <v>5931.0</v>
      </c>
      <c r="B5502" s="1463" t="s">
        <v>10700</v>
      </c>
      <c r="C5502" s="1463" t="s">
        <v>10701</v>
      </c>
      <c r="D5502" s="1469">
        <v>45779.0</v>
      </c>
      <c r="E5502" s="1470" t="s">
        <v>10702</v>
      </c>
      <c r="F5502" s="1471">
        <v>9.55155142E8</v>
      </c>
      <c r="G5502" s="1471">
        <v>9.55155142E8</v>
      </c>
      <c r="H5502" s="1472" t="b">
        <v>1</v>
      </c>
      <c r="I5502" s="1468" t="s">
        <v>76</v>
      </c>
      <c r="J5502" s="1472" t="b">
        <v>1</v>
      </c>
      <c r="K5502" s="1468" t="s">
        <v>4929</v>
      </c>
      <c r="L5502" s="1475">
        <v>6.69232E15</v>
      </c>
      <c r="M5502" s="1463" t="s">
        <v>2715</v>
      </c>
      <c r="N5502" s="1463" t="s">
        <v>7689</v>
      </c>
      <c r="O5502" s="1463" t="s">
        <v>10303</v>
      </c>
      <c r="P5502" s="1463" t="s">
        <v>10304</v>
      </c>
    </row>
    <row r="5503">
      <c r="A5503" s="1464">
        <v>5932.0</v>
      </c>
      <c r="B5503" s="1463" t="s">
        <v>10703</v>
      </c>
      <c r="C5503" s="1463" t="s">
        <v>10703</v>
      </c>
      <c r="D5503" s="1469">
        <v>45779.0</v>
      </c>
      <c r="E5503" s="1470" t="s">
        <v>10704</v>
      </c>
      <c r="F5503" s="1471">
        <v>8.8066399E7</v>
      </c>
      <c r="G5503" s="1471">
        <v>8.8066399E7</v>
      </c>
      <c r="H5503" s="1472" t="b">
        <v>1</v>
      </c>
      <c r="I5503" s="1468" t="s">
        <v>120</v>
      </c>
      <c r="J5503" s="1472" t="b">
        <v>1</v>
      </c>
      <c r="K5503" s="1468" t="s">
        <v>6480</v>
      </c>
      <c r="L5503" s="1471">
        <v>6.6647253923E10</v>
      </c>
      <c r="M5503" s="1463" t="s">
        <v>2464</v>
      </c>
      <c r="N5503" s="1463" t="s">
        <v>4962</v>
      </c>
      <c r="O5503" s="1463" t="s">
        <v>6149</v>
      </c>
      <c r="P5503" s="1463" t="s">
        <v>2464</v>
      </c>
    </row>
    <row r="5504">
      <c r="A5504" s="1464">
        <v>5933.0</v>
      </c>
      <c r="B5504" s="1463" t="s">
        <v>10706</v>
      </c>
      <c r="C5504" s="1463" t="s">
        <v>10706</v>
      </c>
      <c r="D5504" s="1469">
        <v>45779.0</v>
      </c>
      <c r="E5504" s="1470" t="s">
        <v>10707</v>
      </c>
      <c r="F5504" s="1471">
        <v>9.7652141E7</v>
      </c>
      <c r="G5504" s="1471">
        <v>9.7652141E7</v>
      </c>
      <c r="H5504" s="1472" t="b">
        <v>1</v>
      </c>
      <c r="I5504" s="1468" t="s">
        <v>120</v>
      </c>
      <c r="J5504" s="1472" t="b">
        <v>1</v>
      </c>
      <c r="K5504" s="1468" t="s">
        <v>6480</v>
      </c>
      <c r="L5504" s="1471">
        <v>6.6647253923E10</v>
      </c>
      <c r="M5504" s="1463" t="s">
        <v>2432</v>
      </c>
      <c r="N5504" s="1463" t="s">
        <v>5089</v>
      </c>
      <c r="O5504" s="1463" t="s">
        <v>76</v>
      </c>
      <c r="P5504" s="1463" t="s">
        <v>2432</v>
      </c>
    </row>
    <row r="5505">
      <c r="A5505" s="1464">
        <v>5934.0</v>
      </c>
      <c r="B5505" s="1463" t="s">
        <v>21831</v>
      </c>
      <c r="C5505" s="1463" t="s">
        <v>21832</v>
      </c>
      <c r="D5505" s="1469">
        <v>45779.0</v>
      </c>
      <c r="E5505" s="1470" t="s">
        <v>21833</v>
      </c>
      <c r="F5505" s="1471">
        <v>9.70720988E8</v>
      </c>
      <c r="G5505" s="1471">
        <v>9.70720988E8</v>
      </c>
      <c r="H5505" s="1472" t="b">
        <v>1</v>
      </c>
      <c r="I5505" s="1468" t="s">
        <v>76</v>
      </c>
      <c r="J5505" s="1472" t="b">
        <v>1</v>
      </c>
      <c r="K5505" s="1468" t="s">
        <v>4929</v>
      </c>
      <c r="L5505" s="1475">
        <v>6.69232E15</v>
      </c>
      <c r="M5505" s="1463" t="s">
        <v>2432</v>
      </c>
      <c r="N5505" s="1474"/>
      <c r="O5505" s="1463" t="s">
        <v>76</v>
      </c>
      <c r="P5505" s="1463" t="s">
        <v>2432</v>
      </c>
    </row>
    <row r="5506">
      <c r="A5506" s="1464">
        <v>5935.0</v>
      </c>
      <c r="B5506" s="1463" t="s">
        <v>381</v>
      </c>
      <c r="C5506" s="1463" t="s">
        <v>10708</v>
      </c>
      <c r="D5506" s="1469">
        <v>45779.0</v>
      </c>
      <c r="E5506" s="1470" t="s">
        <v>10709</v>
      </c>
      <c r="F5506" s="1471">
        <v>2.0569999E7</v>
      </c>
      <c r="G5506" s="1471">
        <v>2.0569999E7</v>
      </c>
      <c r="H5506" s="1472" t="b">
        <v>1</v>
      </c>
      <c r="I5506" s="1468" t="s">
        <v>76</v>
      </c>
      <c r="J5506" s="1472" t="b">
        <v>1</v>
      </c>
      <c r="K5506" s="1468" t="s">
        <v>4936</v>
      </c>
      <c r="L5506" s="1471">
        <v>6.6909921784E10</v>
      </c>
      <c r="M5506" s="1463" t="s">
        <v>2432</v>
      </c>
      <c r="N5506" s="1463" t="s">
        <v>5086</v>
      </c>
      <c r="O5506" s="1463" t="s">
        <v>76</v>
      </c>
      <c r="P5506" s="1463" t="s">
        <v>2432</v>
      </c>
    </row>
    <row r="5507" hidden="1">
      <c r="A5507" s="1464">
        <v>5936.0</v>
      </c>
      <c r="B5507" s="1463" t="s">
        <v>21834</v>
      </c>
      <c r="C5507" s="1463" t="s">
        <v>21834</v>
      </c>
      <c r="D5507" s="1469">
        <v>45779.0</v>
      </c>
      <c r="E5507" s="1470" t="s">
        <v>21835</v>
      </c>
      <c r="F5507" s="1471">
        <v>6.689454889E9</v>
      </c>
      <c r="G5507" s="1471">
        <v>6.689454889E9</v>
      </c>
      <c r="H5507" s="1472" t="b">
        <v>0</v>
      </c>
      <c r="I5507" s="1468" t="s">
        <v>76</v>
      </c>
      <c r="J5507" s="1472" t="b">
        <v>1</v>
      </c>
      <c r="K5507" s="1473"/>
      <c r="L5507" s="1473"/>
      <c r="M5507" s="1463" t="s">
        <v>2464</v>
      </c>
      <c r="N5507" s="1474"/>
      <c r="O5507" s="1474"/>
      <c r="P5507" s="1463" t="s">
        <v>2464</v>
      </c>
    </row>
    <row r="5508">
      <c r="A5508" s="1464">
        <v>5937.0</v>
      </c>
      <c r="B5508" s="1463" t="s">
        <v>2021</v>
      </c>
      <c r="C5508" s="1463" t="s">
        <v>2021</v>
      </c>
      <c r="D5508" s="1469">
        <v>45779.0</v>
      </c>
      <c r="E5508" s="1470" t="s">
        <v>10711</v>
      </c>
      <c r="F5508" s="1471">
        <v>8.9454889E7</v>
      </c>
      <c r="G5508" s="1471">
        <v>8.9454889E7</v>
      </c>
      <c r="H5508" s="1472" t="b">
        <v>1</v>
      </c>
      <c r="I5508" s="1468" t="s">
        <v>120</v>
      </c>
      <c r="J5508" s="1472" t="b">
        <v>1</v>
      </c>
      <c r="K5508" s="1468" t="s">
        <v>6480</v>
      </c>
      <c r="L5508" s="1471">
        <v>6.6647253923E10</v>
      </c>
      <c r="M5508" s="1463" t="s">
        <v>2659</v>
      </c>
      <c r="N5508" s="1463" t="s">
        <v>5148</v>
      </c>
      <c r="O5508" s="1463" t="s">
        <v>5061</v>
      </c>
      <c r="P5508" s="1463" t="s">
        <v>5149</v>
      </c>
    </row>
    <row r="5509">
      <c r="A5509" s="1464">
        <v>5938.0</v>
      </c>
      <c r="B5509" s="1463" t="s">
        <v>10713</v>
      </c>
      <c r="C5509" s="1463" t="s">
        <v>10713</v>
      </c>
      <c r="D5509" s="1469">
        <v>45782.0</v>
      </c>
      <c r="E5509" s="1470" t="s">
        <v>10714</v>
      </c>
      <c r="F5509" s="1471">
        <v>9.94188889E8</v>
      </c>
      <c r="G5509" s="1471">
        <v>9.94188889E8</v>
      </c>
      <c r="H5509" s="1472" t="b">
        <v>1</v>
      </c>
      <c r="I5509" s="1468" t="s">
        <v>76</v>
      </c>
      <c r="J5509" s="1472" t="b">
        <v>1</v>
      </c>
      <c r="K5509" s="1468" t="s">
        <v>1077</v>
      </c>
      <c r="L5509" s="1471">
        <v>6.6618258585E10</v>
      </c>
      <c r="M5509" s="1463" t="s">
        <v>2426</v>
      </c>
      <c r="N5509" s="1463" t="s">
        <v>5086</v>
      </c>
      <c r="O5509" s="1463" t="s">
        <v>76</v>
      </c>
      <c r="P5509" s="1463" t="s">
        <v>10332</v>
      </c>
    </row>
    <row r="5510">
      <c r="A5510" s="1464">
        <v>5939.0</v>
      </c>
      <c r="B5510" s="1463" t="s">
        <v>345</v>
      </c>
      <c r="C5510" s="1463" t="s">
        <v>10715</v>
      </c>
      <c r="D5510" s="1469">
        <v>45779.0</v>
      </c>
      <c r="E5510" s="1470" t="s">
        <v>10716</v>
      </c>
      <c r="F5510" s="1471">
        <v>6.35938222E8</v>
      </c>
      <c r="G5510" s="1471">
        <v>6.35938222E8</v>
      </c>
      <c r="H5510" s="1472" t="b">
        <v>1</v>
      </c>
      <c r="I5510" s="1468" t="s">
        <v>76</v>
      </c>
      <c r="J5510" s="1472" t="b">
        <v>1</v>
      </c>
      <c r="K5510" s="1468" t="s">
        <v>4929</v>
      </c>
      <c r="L5510" s="1475">
        <v>6.69232E15</v>
      </c>
      <c r="M5510" s="1463" t="s">
        <v>2426</v>
      </c>
      <c r="N5510" s="1463" t="s">
        <v>4954</v>
      </c>
      <c r="O5510" s="1463" t="s">
        <v>8626</v>
      </c>
      <c r="P5510" s="1463" t="s">
        <v>10339</v>
      </c>
    </row>
    <row r="5511" hidden="1">
      <c r="A5511" s="1464">
        <v>5940.0</v>
      </c>
      <c r="B5511" s="1463" t="s">
        <v>949</v>
      </c>
      <c r="C5511" s="1463" t="s">
        <v>10717</v>
      </c>
      <c r="D5511" s="1469">
        <v>45779.0</v>
      </c>
      <c r="E5511" s="1470" t="s">
        <v>10718</v>
      </c>
      <c r="F5511" s="1471">
        <v>9.19919799E8</v>
      </c>
      <c r="G5511" s="1471">
        <v>9.19919799E8</v>
      </c>
      <c r="H5511" s="1472" t="b">
        <v>0</v>
      </c>
      <c r="I5511" s="1468" t="s">
        <v>76</v>
      </c>
      <c r="J5511" s="1472" t="b">
        <v>0</v>
      </c>
      <c r="K5511" s="1468" t="s">
        <v>4929</v>
      </c>
      <c r="L5511" s="1475">
        <v>6.69232E15</v>
      </c>
      <c r="M5511" s="1463" t="s">
        <v>2432</v>
      </c>
      <c r="N5511" s="1463" t="s">
        <v>5061</v>
      </c>
      <c r="O5511" s="1463" t="s">
        <v>8743</v>
      </c>
      <c r="P5511" s="1463" t="s">
        <v>2432</v>
      </c>
    </row>
    <row r="5512">
      <c r="A5512" s="1464">
        <v>5941.0</v>
      </c>
      <c r="B5512" s="1463" t="s">
        <v>2778</v>
      </c>
      <c r="C5512" s="1463" t="s">
        <v>10719</v>
      </c>
      <c r="D5512" s="1469">
        <v>45790.0</v>
      </c>
      <c r="E5512" s="1470" t="s">
        <v>10720</v>
      </c>
      <c r="F5512" s="1471">
        <v>8.30288368E8</v>
      </c>
      <c r="G5512" s="1471">
        <v>8.30288368E8</v>
      </c>
      <c r="H5512" s="1472" t="b">
        <v>1</v>
      </c>
      <c r="I5512" s="1468" t="s">
        <v>76</v>
      </c>
      <c r="J5512" s="1472" t="b">
        <v>1</v>
      </c>
      <c r="K5512" s="1468" t="s">
        <v>1077</v>
      </c>
      <c r="L5512" s="1471">
        <v>6.6618258585E10</v>
      </c>
      <c r="M5512" s="1463" t="s">
        <v>2464</v>
      </c>
      <c r="N5512" s="1474"/>
      <c r="O5512" s="1463" t="s">
        <v>76</v>
      </c>
      <c r="P5512" s="1463" t="s">
        <v>2464</v>
      </c>
    </row>
    <row r="5513">
      <c r="A5513" s="1464">
        <v>5942.0</v>
      </c>
      <c r="B5513" s="1463" t="s">
        <v>3218</v>
      </c>
      <c r="C5513" s="1463" t="s">
        <v>10721</v>
      </c>
      <c r="D5513" s="1469">
        <v>45790.0</v>
      </c>
      <c r="E5513" s="1470" t="s">
        <v>10722</v>
      </c>
      <c r="F5513" s="1471">
        <v>9.14292964E8</v>
      </c>
      <c r="G5513" s="1471">
        <v>9.14292964E8</v>
      </c>
      <c r="H5513" s="1472" t="b">
        <v>1</v>
      </c>
      <c r="I5513" s="1468" t="s">
        <v>76</v>
      </c>
      <c r="J5513" s="1472" t="b">
        <v>1</v>
      </c>
      <c r="K5513" s="1468" t="s">
        <v>1077</v>
      </c>
      <c r="L5513" s="1471">
        <v>6.6618258585E10</v>
      </c>
      <c r="M5513" s="1463" t="s">
        <v>2432</v>
      </c>
      <c r="N5513" s="1463" t="s">
        <v>4994</v>
      </c>
      <c r="O5513" s="1463" t="s">
        <v>9273</v>
      </c>
      <c r="P5513" s="1463" t="s">
        <v>10349</v>
      </c>
    </row>
    <row r="5514">
      <c r="A5514" s="1464">
        <v>5943.0</v>
      </c>
      <c r="B5514" s="1463" t="s">
        <v>868</v>
      </c>
      <c r="C5514" s="1463" t="s">
        <v>10723</v>
      </c>
      <c r="D5514" s="1469">
        <v>45790.0</v>
      </c>
      <c r="E5514" s="1470" t="s">
        <v>10724</v>
      </c>
      <c r="F5514" s="1471">
        <v>8.45095444E8</v>
      </c>
      <c r="G5514" s="1471">
        <v>8.45095444E8</v>
      </c>
      <c r="H5514" s="1472" t="b">
        <v>1</v>
      </c>
      <c r="I5514" s="1468" t="s">
        <v>76</v>
      </c>
      <c r="J5514" s="1472" t="b">
        <v>1</v>
      </c>
      <c r="K5514" s="1468" t="s">
        <v>1077</v>
      </c>
      <c r="L5514" s="1471">
        <v>6.6618258585E10</v>
      </c>
      <c r="M5514" s="1463" t="s">
        <v>2937</v>
      </c>
      <c r="N5514" s="1474"/>
      <c r="O5514" s="1463" t="s">
        <v>76</v>
      </c>
      <c r="P5514" s="1463" t="s">
        <v>6044</v>
      </c>
    </row>
    <row r="5515">
      <c r="A5515" s="1464">
        <v>5944.0</v>
      </c>
      <c r="B5515" s="1463" t="s">
        <v>10725</v>
      </c>
      <c r="C5515" s="1463" t="s">
        <v>10726</v>
      </c>
      <c r="D5515" s="1469">
        <v>45783.0</v>
      </c>
      <c r="E5515" s="1470" t="s">
        <v>10727</v>
      </c>
      <c r="F5515" s="1471">
        <v>6.55599207E8</v>
      </c>
      <c r="G5515" s="1471">
        <v>6.55599207E8</v>
      </c>
      <c r="H5515" s="1472" t="b">
        <v>1</v>
      </c>
      <c r="I5515" s="1468" t="s">
        <v>263</v>
      </c>
      <c r="J5515" s="1472" t="b">
        <v>1</v>
      </c>
      <c r="K5515" s="1468" t="s">
        <v>1204</v>
      </c>
      <c r="L5515" s="1471">
        <v>6.6839565594E10</v>
      </c>
      <c r="M5515" s="1463" t="s">
        <v>2426</v>
      </c>
      <c r="O5515" s="1463" t="s">
        <v>8656</v>
      </c>
      <c r="P5515" s="1463" t="s">
        <v>2426</v>
      </c>
    </row>
    <row r="5516">
      <c r="A5516" s="1464">
        <v>5945.0</v>
      </c>
      <c r="B5516" s="1463" t="s">
        <v>425</v>
      </c>
      <c r="C5516" s="1463" t="s">
        <v>10729</v>
      </c>
      <c r="D5516" s="1469">
        <v>45783.0</v>
      </c>
      <c r="E5516" s="1470" t="s">
        <v>10730</v>
      </c>
      <c r="F5516" s="1471">
        <v>6.29252829E8</v>
      </c>
      <c r="G5516" s="1471">
        <v>6.29252829E8</v>
      </c>
      <c r="H5516" s="1472" t="b">
        <v>1</v>
      </c>
      <c r="I5516" s="1468" t="s">
        <v>76</v>
      </c>
      <c r="J5516" s="1472" t="b">
        <v>1</v>
      </c>
      <c r="K5516" s="1468" t="s">
        <v>4929</v>
      </c>
      <c r="L5516" s="1475">
        <v>6.69232E15</v>
      </c>
      <c r="M5516" s="1463" t="s">
        <v>2464</v>
      </c>
      <c r="N5516" s="1474"/>
      <c r="O5516" s="1463" t="s">
        <v>76</v>
      </c>
      <c r="P5516" s="1463" t="s">
        <v>5094</v>
      </c>
    </row>
    <row r="5517">
      <c r="A5517" s="1464">
        <v>5946.0</v>
      </c>
      <c r="B5517" s="1463" t="s">
        <v>2099</v>
      </c>
      <c r="C5517" s="1463" t="s">
        <v>2099</v>
      </c>
      <c r="D5517" s="1469">
        <v>45783.0</v>
      </c>
      <c r="E5517" s="1470" t="s">
        <v>10731</v>
      </c>
      <c r="F5517" s="1471">
        <v>8.1166506E7</v>
      </c>
      <c r="G5517" s="1471">
        <v>8.1166506E7</v>
      </c>
      <c r="H5517" s="1472" t="b">
        <v>1</v>
      </c>
      <c r="I5517" s="1468" t="s">
        <v>120</v>
      </c>
      <c r="J5517" s="1472" t="b">
        <v>1</v>
      </c>
      <c r="K5517" s="1468" t="s">
        <v>6480</v>
      </c>
      <c r="L5517" s="1471">
        <v>6.6647253923E10</v>
      </c>
      <c r="M5517" s="1463" t="s">
        <v>2426</v>
      </c>
      <c r="N5517" s="1463" t="s">
        <v>4951</v>
      </c>
      <c r="O5517" s="1463" t="s">
        <v>5061</v>
      </c>
      <c r="P5517" s="1463" t="s">
        <v>5152</v>
      </c>
    </row>
    <row r="5518">
      <c r="A5518" s="1464">
        <v>5947.0</v>
      </c>
      <c r="B5518" s="1463" t="s">
        <v>10732</v>
      </c>
      <c r="C5518" s="1463" t="s">
        <v>10733</v>
      </c>
      <c r="D5518" s="1469">
        <v>45783.0</v>
      </c>
      <c r="E5518" s="1470" t="s">
        <v>10734</v>
      </c>
      <c r="F5518" s="1471">
        <v>7.6349891E7</v>
      </c>
      <c r="G5518" s="1471">
        <v>7.6349891E7</v>
      </c>
      <c r="H5518" s="1472" t="b">
        <v>1</v>
      </c>
      <c r="I5518" s="1468" t="s">
        <v>244</v>
      </c>
      <c r="J5518" s="1472" t="b">
        <v>1</v>
      </c>
      <c r="K5518" s="1468" t="s">
        <v>4929</v>
      </c>
      <c r="L5518" s="1475">
        <v>6.69232E15</v>
      </c>
      <c r="M5518" s="1463" t="s">
        <v>2432</v>
      </c>
      <c r="N5518" s="1463" t="s">
        <v>5510</v>
      </c>
      <c r="O5518" s="1463" t="s">
        <v>9499</v>
      </c>
      <c r="P5518" s="1463" t="s">
        <v>2432</v>
      </c>
    </row>
    <row r="5519">
      <c r="A5519" s="1464">
        <v>5948.0</v>
      </c>
      <c r="B5519" s="1463" t="s">
        <v>10735</v>
      </c>
      <c r="C5519" s="1463" t="s">
        <v>10736</v>
      </c>
      <c r="D5519" s="1469">
        <v>45784.0</v>
      </c>
      <c r="E5519" s="1470" t="s">
        <v>10737</v>
      </c>
      <c r="F5519" s="1471">
        <v>9.39202512E8</v>
      </c>
      <c r="G5519" s="1471">
        <v>9.39202512E8</v>
      </c>
      <c r="H5519" s="1472" t="b">
        <v>1</v>
      </c>
      <c r="I5519" s="1468" t="s">
        <v>76</v>
      </c>
      <c r="J5519" s="1472" t="b">
        <v>1</v>
      </c>
      <c r="K5519" s="1468" t="s">
        <v>1204</v>
      </c>
      <c r="L5519" s="1471">
        <v>6.6839565594E10</v>
      </c>
      <c r="M5519" s="1463" t="s">
        <v>2659</v>
      </c>
      <c r="N5519" s="1463" t="s">
        <v>5592</v>
      </c>
      <c r="O5519" s="1463" t="s">
        <v>9499</v>
      </c>
      <c r="P5519" s="1463" t="s">
        <v>6624</v>
      </c>
    </row>
    <row r="5520">
      <c r="A5520" s="1464">
        <v>5949.0</v>
      </c>
      <c r="B5520" s="1463" t="s">
        <v>10739</v>
      </c>
      <c r="C5520" s="1463" t="s">
        <v>10740</v>
      </c>
      <c r="D5520" s="1469">
        <v>45784.0</v>
      </c>
      <c r="E5520" s="1470" t="s">
        <v>10741</v>
      </c>
      <c r="F5520" s="1471">
        <v>6.58840895E8</v>
      </c>
      <c r="G5520" s="1471">
        <v>6.58840895E8</v>
      </c>
      <c r="H5520" s="1472" t="b">
        <v>1</v>
      </c>
      <c r="I5520" s="1468" t="s">
        <v>5541</v>
      </c>
      <c r="J5520" s="1472" t="b">
        <v>1</v>
      </c>
      <c r="K5520" s="1468" t="s">
        <v>4936</v>
      </c>
      <c r="L5520" s="1471">
        <v>6.6909921784E10</v>
      </c>
      <c r="M5520" s="1463" t="s">
        <v>2437</v>
      </c>
      <c r="N5520" s="1463" t="s">
        <v>5249</v>
      </c>
      <c r="O5520" s="1463" t="s">
        <v>76</v>
      </c>
      <c r="P5520" s="1463" t="s">
        <v>9680</v>
      </c>
    </row>
    <row r="5521">
      <c r="A5521" s="1464">
        <v>5950.0</v>
      </c>
      <c r="B5521" s="1463" t="s">
        <v>10743</v>
      </c>
      <c r="C5521" s="1463" t="s">
        <v>10744</v>
      </c>
      <c r="D5521" s="1469">
        <v>45785.0</v>
      </c>
      <c r="E5521" s="1470" t="s">
        <v>10745</v>
      </c>
      <c r="F5521" s="1471">
        <v>3.2632111E7</v>
      </c>
      <c r="G5521" s="1471">
        <v>3.2632111E7</v>
      </c>
      <c r="H5521" s="1472" t="b">
        <v>1</v>
      </c>
      <c r="I5521" s="1468" t="s">
        <v>5608</v>
      </c>
      <c r="J5521" s="1472" t="b">
        <v>1</v>
      </c>
      <c r="K5521" s="1468" t="s">
        <v>1077</v>
      </c>
      <c r="L5521" s="1471">
        <v>6.6618258585E10</v>
      </c>
      <c r="M5521" s="1463" t="s">
        <v>2426</v>
      </c>
      <c r="N5521" s="1463" t="s">
        <v>5148</v>
      </c>
      <c r="O5521" s="1463" t="s">
        <v>8743</v>
      </c>
      <c r="P5521" s="1463" t="s">
        <v>2426</v>
      </c>
    </row>
    <row r="5522">
      <c r="A5522" s="1464">
        <v>5951.0</v>
      </c>
      <c r="B5522" s="1463" t="s">
        <v>10746</v>
      </c>
      <c r="C5522" s="1463" t="s">
        <v>10747</v>
      </c>
      <c r="D5522" s="1469">
        <v>45785.0</v>
      </c>
      <c r="E5522" s="1470" t="s">
        <v>10748</v>
      </c>
      <c r="F5522" s="1471">
        <v>7.6563655E7</v>
      </c>
      <c r="G5522" s="1471">
        <v>7.6563655E7</v>
      </c>
      <c r="H5522" s="1472" t="b">
        <v>1</v>
      </c>
      <c r="I5522" s="1468" t="s">
        <v>244</v>
      </c>
      <c r="J5522" s="1472" t="b">
        <v>1</v>
      </c>
      <c r="K5522" s="1468" t="s">
        <v>4936</v>
      </c>
      <c r="L5522" s="1471">
        <v>6.6909921784E10</v>
      </c>
      <c r="M5522" s="1463" t="s">
        <v>2464</v>
      </c>
      <c r="N5522" s="1474"/>
      <c r="O5522" s="1463" t="s">
        <v>76</v>
      </c>
      <c r="P5522" s="1463" t="s">
        <v>2464</v>
      </c>
    </row>
    <row r="5523">
      <c r="A5523" s="1464">
        <v>5952.0</v>
      </c>
      <c r="B5523" s="1463" t="s">
        <v>10749</v>
      </c>
      <c r="C5523" s="1463" t="s">
        <v>10750</v>
      </c>
      <c r="D5523" s="1469">
        <v>45785.0</v>
      </c>
      <c r="E5523" s="1470" t="s">
        <v>10751</v>
      </c>
      <c r="F5523" s="1471">
        <v>9.25246806E8</v>
      </c>
      <c r="G5523" s="1471">
        <v>9.25246806E8</v>
      </c>
      <c r="H5523" s="1472" t="b">
        <v>1</v>
      </c>
      <c r="I5523" s="1468" t="s">
        <v>7557</v>
      </c>
      <c r="J5523" s="1472" t="b">
        <v>1</v>
      </c>
      <c r="K5523" s="1468" t="s">
        <v>1204</v>
      </c>
      <c r="L5523" s="1471">
        <v>6.6839565594E10</v>
      </c>
      <c r="M5523" s="1463" t="s">
        <v>2464</v>
      </c>
      <c r="N5523" s="1474"/>
      <c r="O5523" s="1463" t="s">
        <v>76</v>
      </c>
      <c r="P5523" s="1463" t="s">
        <v>2464</v>
      </c>
    </row>
    <row r="5524">
      <c r="A5524" s="1464">
        <v>5954.0</v>
      </c>
      <c r="B5524" s="1463" t="s">
        <v>10752</v>
      </c>
      <c r="C5524" s="1463" t="s">
        <v>10753</v>
      </c>
      <c r="D5524" s="1469">
        <v>45824.0</v>
      </c>
      <c r="E5524" s="1470" t="s">
        <v>10754</v>
      </c>
      <c r="F5524" s="1471">
        <v>2.8334288E7</v>
      </c>
      <c r="G5524" s="1471">
        <v>2.8334288E7</v>
      </c>
      <c r="H5524" s="1472" t="b">
        <v>1</v>
      </c>
      <c r="I5524" s="1468" t="s">
        <v>76</v>
      </c>
      <c r="J5524" s="1472" t="b">
        <v>1</v>
      </c>
      <c r="K5524" s="1468" t="s">
        <v>4929</v>
      </c>
      <c r="L5524" s="1475">
        <v>6.69232E15</v>
      </c>
      <c r="M5524" s="1463" t="s">
        <v>2937</v>
      </c>
      <c r="N5524" s="1463" t="s">
        <v>5633</v>
      </c>
      <c r="O5524" s="1463" t="s">
        <v>6702</v>
      </c>
      <c r="P5524" s="1463" t="s">
        <v>10400</v>
      </c>
    </row>
    <row r="5525">
      <c r="A5525" s="1464">
        <v>5955.0</v>
      </c>
      <c r="B5525" s="1463" t="s">
        <v>10756</v>
      </c>
      <c r="C5525" s="1463" t="s">
        <v>10757</v>
      </c>
      <c r="D5525" s="1469">
        <v>45786.0</v>
      </c>
      <c r="E5525" s="1470" t="s">
        <v>10758</v>
      </c>
      <c r="F5525" s="1471">
        <v>2.8334044E7</v>
      </c>
      <c r="G5525" s="1471">
        <v>2.8334044E7</v>
      </c>
      <c r="H5525" s="1472" t="b">
        <v>1</v>
      </c>
      <c r="I5525" s="1468" t="s">
        <v>76</v>
      </c>
      <c r="J5525" s="1472" t="b">
        <v>1</v>
      </c>
      <c r="K5525" s="1468" t="s">
        <v>4929</v>
      </c>
      <c r="L5525" s="1475">
        <v>6.69232E15</v>
      </c>
      <c r="M5525" s="1463" t="s">
        <v>2715</v>
      </c>
      <c r="N5525" s="1463" t="s">
        <v>6056</v>
      </c>
      <c r="O5525" s="1463" t="s">
        <v>10096</v>
      </c>
      <c r="P5525" s="1463" t="s">
        <v>2715</v>
      </c>
    </row>
    <row r="5526">
      <c r="A5526" s="1464">
        <v>5956.0</v>
      </c>
      <c r="B5526" s="1463" t="s">
        <v>10759</v>
      </c>
      <c r="C5526" s="1463" t="s">
        <v>10760</v>
      </c>
      <c r="D5526" s="1469">
        <v>45786.0</v>
      </c>
      <c r="E5526" s="1470" t="s">
        <v>10761</v>
      </c>
      <c r="F5526" s="1471">
        <v>2.0331851E7</v>
      </c>
      <c r="G5526" s="1471">
        <v>2.0331851E7</v>
      </c>
      <c r="H5526" s="1472" t="b">
        <v>1</v>
      </c>
      <c r="I5526" s="1468" t="s">
        <v>76</v>
      </c>
      <c r="J5526" s="1472" t="b">
        <v>1</v>
      </c>
      <c r="K5526" s="1468" t="s">
        <v>4929</v>
      </c>
      <c r="L5526" s="1475">
        <v>6.69232E15</v>
      </c>
      <c r="M5526" s="1463" t="s">
        <v>2464</v>
      </c>
      <c r="N5526" s="1463" t="s">
        <v>5345</v>
      </c>
      <c r="O5526" s="1463" t="s">
        <v>76</v>
      </c>
      <c r="P5526" s="1463" t="s">
        <v>7453</v>
      </c>
    </row>
    <row r="5527">
      <c r="A5527" s="1464">
        <v>5957.0</v>
      </c>
      <c r="B5527" s="1463" t="s">
        <v>10762</v>
      </c>
      <c r="C5527" s="1463" t="s">
        <v>10763</v>
      </c>
      <c r="D5527" s="1469">
        <v>45786.0</v>
      </c>
      <c r="E5527" s="1470" t="s">
        <v>10764</v>
      </c>
      <c r="F5527" s="1471">
        <v>9.7009993E8</v>
      </c>
      <c r="G5527" s="1471">
        <v>9.7009993E8</v>
      </c>
      <c r="H5527" s="1472" t="b">
        <v>1</v>
      </c>
      <c r="I5527" s="1468" t="s">
        <v>76</v>
      </c>
      <c r="J5527" s="1472" t="b">
        <v>1</v>
      </c>
      <c r="K5527" s="1468" t="s">
        <v>4936</v>
      </c>
      <c r="L5527" s="1471">
        <v>6.6909921784E10</v>
      </c>
      <c r="M5527" s="1463" t="s">
        <v>2659</v>
      </c>
      <c r="N5527" s="1474"/>
      <c r="O5527" s="1463" t="s">
        <v>76</v>
      </c>
      <c r="P5527" s="1463" t="s">
        <v>2659</v>
      </c>
    </row>
    <row r="5528">
      <c r="A5528" s="1464">
        <v>5958.0</v>
      </c>
      <c r="B5528" s="1463" t="s">
        <v>10765</v>
      </c>
      <c r="C5528" s="1463" t="s">
        <v>10766</v>
      </c>
      <c r="D5528" s="1469">
        <v>45786.0</v>
      </c>
      <c r="E5528" s="1470" t="s">
        <v>10767</v>
      </c>
      <c r="F5528" s="1471">
        <v>9.14636465E8</v>
      </c>
      <c r="G5528" s="1471">
        <v>9.14636465E8</v>
      </c>
      <c r="H5528" s="1472" t="b">
        <v>1</v>
      </c>
      <c r="I5528" s="1468" t="s">
        <v>76</v>
      </c>
      <c r="J5528" s="1472" t="b">
        <v>1</v>
      </c>
      <c r="K5528" s="1468" t="s">
        <v>1077</v>
      </c>
      <c r="L5528" s="1471">
        <v>6.6618258585E10</v>
      </c>
      <c r="M5528" s="1463" t="s">
        <v>2426</v>
      </c>
      <c r="O5528" s="1463" t="s">
        <v>76</v>
      </c>
      <c r="P5528" s="1463" t="s">
        <v>2426</v>
      </c>
    </row>
    <row r="5529">
      <c r="A5529" s="1464">
        <v>5959.0</v>
      </c>
      <c r="B5529" s="1463" t="s">
        <v>10768</v>
      </c>
      <c r="C5529" s="1463" t="s">
        <v>10769</v>
      </c>
      <c r="D5529" s="1469">
        <v>45790.0</v>
      </c>
      <c r="E5529" s="1470" t="s">
        <v>10770</v>
      </c>
      <c r="F5529" s="1471">
        <v>8.96909998E8</v>
      </c>
      <c r="G5529" s="1471">
        <v>8.96909998E8</v>
      </c>
      <c r="H5529" s="1472" t="b">
        <v>1</v>
      </c>
      <c r="I5529" s="1468" t="s">
        <v>76</v>
      </c>
      <c r="J5529" s="1472" t="b">
        <v>1</v>
      </c>
      <c r="K5529" s="1468" t="s">
        <v>1077</v>
      </c>
      <c r="L5529" s="1471">
        <v>6.6618258585E10</v>
      </c>
      <c r="M5529" s="1463" t="s">
        <v>2659</v>
      </c>
      <c r="N5529" s="1474"/>
      <c r="O5529" s="1463" t="s">
        <v>8760</v>
      </c>
      <c r="P5529" s="1463" t="s">
        <v>2659</v>
      </c>
    </row>
    <row r="5530">
      <c r="A5530" s="1464">
        <v>5960.0</v>
      </c>
      <c r="B5530" s="1463" t="s">
        <v>10771</v>
      </c>
      <c r="C5530" s="1463" t="s">
        <v>10772</v>
      </c>
      <c r="D5530" s="1469">
        <v>45790.0</v>
      </c>
      <c r="E5530" s="1470" t="s">
        <v>10773</v>
      </c>
      <c r="F5530" s="1471">
        <v>6.44546322E8</v>
      </c>
      <c r="G5530" s="1471">
        <v>6.44546322E8</v>
      </c>
      <c r="H5530" s="1472" t="b">
        <v>1</v>
      </c>
      <c r="I5530" s="1468" t="s">
        <v>76</v>
      </c>
      <c r="J5530" s="1472" t="b">
        <v>1</v>
      </c>
      <c r="K5530" s="1468" t="s">
        <v>1204</v>
      </c>
      <c r="L5530" s="1471">
        <v>6.6839565594E10</v>
      </c>
      <c r="M5530" s="1463" t="s">
        <v>2464</v>
      </c>
      <c r="N5530" s="1463" t="s">
        <v>6441</v>
      </c>
      <c r="O5530" s="1463" t="s">
        <v>9111</v>
      </c>
      <c r="P5530" s="1463" t="s">
        <v>2464</v>
      </c>
    </row>
    <row r="5531">
      <c r="A5531" s="1464">
        <v>5961.0</v>
      </c>
      <c r="B5531" s="1463" t="s">
        <v>10774</v>
      </c>
      <c r="C5531" s="1463" t="s">
        <v>10775</v>
      </c>
      <c r="D5531" s="1469">
        <v>45792.0</v>
      </c>
      <c r="E5531" s="1470" t="s">
        <v>10776</v>
      </c>
      <c r="F5531" s="1471">
        <v>8.37782536E8</v>
      </c>
      <c r="G5531" s="1471">
        <v>8.37782536E8</v>
      </c>
      <c r="H5531" s="1472" t="b">
        <v>1</v>
      </c>
      <c r="I5531" s="1468" t="s">
        <v>76</v>
      </c>
      <c r="J5531" s="1472" t="b">
        <v>1</v>
      </c>
      <c r="K5531" s="1468" t="s">
        <v>1204</v>
      </c>
      <c r="L5531" s="1471">
        <v>6.6839565594E10</v>
      </c>
      <c r="M5531" s="1463" t="s">
        <v>2464</v>
      </c>
      <c r="N5531" s="1463" t="s">
        <v>6441</v>
      </c>
      <c r="O5531" s="1463" t="s">
        <v>9111</v>
      </c>
      <c r="P5531" s="1463" t="s">
        <v>2464</v>
      </c>
    </row>
    <row r="5532">
      <c r="A5532" s="1464">
        <v>5962.0</v>
      </c>
      <c r="B5532" s="1463" t="s">
        <v>10778</v>
      </c>
      <c r="C5532" s="1463" t="s">
        <v>10779</v>
      </c>
      <c r="D5532" s="1469">
        <v>45792.0</v>
      </c>
      <c r="E5532" s="1470" t="s">
        <v>10780</v>
      </c>
      <c r="F5532" s="1471">
        <v>9.09232871E8</v>
      </c>
      <c r="G5532" s="1471">
        <v>9.09232871E8</v>
      </c>
      <c r="H5532" s="1472" t="b">
        <v>1</v>
      </c>
      <c r="I5532" s="1468" t="s">
        <v>76</v>
      </c>
      <c r="J5532" s="1472" t="b">
        <v>1</v>
      </c>
      <c r="K5532" s="1468" t="s">
        <v>1204</v>
      </c>
      <c r="L5532" s="1471">
        <v>6.6839565594E10</v>
      </c>
      <c r="M5532" s="1463" t="s">
        <v>2464</v>
      </c>
      <c r="N5532" s="1474"/>
      <c r="O5532" s="1463" t="s">
        <v>8743</v>
      </c>
      <c r="P5532" s="1463" t="s">
        <v>5881</v>
      </c>
    </row>
    <row r="5533">
      <c r="A5533" s="1464">
        <v>5963.0</v>
      </c>
      <c r="B5533" s="1463" t="s">
        <v>10781</v>
      </c>
      <c r="C5533" s="1463" t="s">
        <v>10782</v>
      </c>
      <c r="D5533" s="1469">
        <v>45792.0</v>
      </c>
      <c r="E5533" s="1470" t="s">
        <v>10783</v>
      </c>
      <c r="F5533" s="1471">
        <v>8.03311265E8</v>
      </c>
      <c r="G5533" s="1471">
        <v>8.03311265E8</v>
      </c>
      <c r="H5533" s="1472" t="b">
        <v>1</v>
      </c>
      <c r="I5533" s="1468" t="s">
        <v>76</v>
      </c>
      <c r="J5533" s="1472" t="b">
        <v>1</v>
      </c>
      <c r="K5533" s="1468" t="s">
        <v>1204</v>
      </c>
      <c r="L5533" s="1471">
        <v>6.6839565594E10</v>
      </c>
      <c r="M5533" s="1463" t="s">
        <v>2476</v>
      </c>
      <c r="N5533" s="1474"/>
      <c r="O5533" s="1463" t="s">
        <v>6149</v>
      </c>
      <c r="P5533" s="1463" t="s">
        <v>2476</v>
      </c>
    </row>
    <row r="5534">
      <c r="A5534" s="1464">
        <v>5964.0</v>
      </c>
      <c r="B5534" s="1463" t="s">
        <v>10784</v>
      </c>
      <c r="C5534" s="1463" t="s">
        <v>10785</v>
      </c>
      <c r="D5534" s="1469">
        <v>45791.0</v>
      </c>
      <c r="E5534" s="1470" t="s">
        <v>10786</v>
      </c>
      <c r="F5534" s="1471">
        <v>8.26323994E8</v>
      </c>
      <c r="G5534" s="1471">
        <v>8.26323994E8</v>
      </c>
      <c r="H5534" s="1472" t="b">
        <v>1</v>
      </c>
      <c r="I5534" s="1468" t="s">
        <v>76</v>
      </c>
      <c r="J5534" s="1472" t="b">
        <v>1</v>
      </c>
      <c r="K5534" s="1468" t="s">
        <v>1204</v>
      </c>
      <c r="L5534" s="1471">
        <v>6.6839565594E10</v>
      </c>
      <c r="M5534" s="1463" t="s">
        <v>2437</v>
      </c>
      <c r="N5534" s="1474"/>
      <c r="O5534" s="1463" t="s">
        <v>76</v>
      </c>
      <c r="P5534" s="1463" t="s">
        <v>10256</v>
      </c>
    </row>
    <row r="5535">
      <c r="A5535" s="1464">
        <v>5965.0</v>
      </c>
      <c r="B5535" s="1463" t="s">
        <v>10787</v>
      </c>
      <c r="C5535" s="1463" t="s">
        <v>10788</v>
      </c>
      <c r="D5535" s="1469">
        <v>45798.0</v>
      </c>
      <c r="E5535" s="1470" t="s">
        <v>10789</v>
      </c>
      <c r="F5535" s="1471">
        <v>8.37805665E8</v>
      </c>
      <c r="G5535" s="1471">
        <v>8.37805665E8</v>
      </c>
      <c r="H5535" s="1472" t="b">
        <v>1</v>
      </c>
      <c r="I5535" s="1468" t="s">
        <v>76</v>
      </c>
      <c r="J5535" s="1472" t="b">
        <v>1</v>
      </c>
      <c r="K5535" s="1468" t="s">
        <v>1204</v>
      </c>
      <c r="L5535" s="1471">
        <v>6.6839565594E10</v>
      </c>
      <c r="M5535" s="1463" t="s">
        <v>2426</v>
      </c>
      <c r="N5535" s="1463" t="s">
        <v>6749</v>
      </c>
      <c r="O5535" s="1463" t="s">
        <v>8586</v>
      </c>
      <c r="P5535" s="1463" t="s">
        <v>10459</v>
      </c>
    </row>
    <row r="5536">
      <c r="A5536" s="1464">
        <v>5966.0</v>
      </c>
      <c r="B5536" s="1463" t="s">
        <v>10790</v>
      </c>
      <c r="C5536" s="1463" t="s">
        <v>10791</v>
      </c>
      <c r="D5536" s="1469">
        <v>45791.0</v>
      </c>
      <c r="E5536" s="1470" t="s">
        <v>10792</v>
      </c>
      <c r="F5536" s="1471">
        <v>8.41999299E8</v>
      </c>
      <c r="G5536" s="1471">
        <v>8.41999299E8</v>
      </c>
      <c r="H5536" s="1472" t="b">
        <v>1</v>
      </c>
      <c r="I5536" s="1468" t="s">
        <v>76</v>
      </c>
      <c r="J5536" s="1472" t="b">
        <v>1</v>
      </c>
      <c r="K5536" s="1468" t="s">
        <v>1077</v>
      </c>
      <c r="L5536" s="1471">
        <v>6.6618258585E10</v>
      </c>
      <c r="M5536" s="1463" t="s">
        <v>2437</v>
      </c>
      <c r="N5536" s="1474"/>
      <c r="O5536" s="1463" t="s">
        <v>76</v>
      </c>
      <c r="P5536" s="1463" t="s">
        <v>10462</v>
      </c>
    </row>
    <row r="5537">
      <c r="A5537" s="1464">
        <v>5967.0</v>
      </c>
      <c r="B5537" s="1463" t="s">
        <v>10793</v>
      </c>
      <c r="C5537" s="1463" t="s">
        <v>10794</v>
      </c>
      <c r="D5537" s="1469">
        <v>45791.0</v>
      </c>
      <c r="E5537" s="1470" t="s">
        <v>10795</v>
      </c>
      <c r="F5537" s="1471">
        <v>6.38638231E8</v>
      </c>
      <c r="G5537" s="1471">
        <v>6.38638231E8</v>
      </c>
      <c r="H5537" s="1472" t="b">
        <v>1</v>
      </c>
      <c r="I5537" s="1468" t="s">
        <v>76</v>
      </c>
      <c r="J5537" s="1472" t="b">
        <v>1</v>
      </c>
      <c r="K5537" s="1468" t="s">
        <v>1077</v>
      </c>
      <c r="L5537" s="1471">
        <v>6.6618258585E10</v>
      </c>
      <c r="M5537" s="1463" t="s">
        <v>2426</v>
      </c>
      <c r="N5537" s="1463" t="s">
        <v>5002</v>
      </c>
      <c r="O5537" s="1463" t="s">
        <v>10469</v>
      </c>
      <c r="P5537" s="1463" t="s">
        <v>5402</v>
      </c>
    </row>
    <row r="5538">
      <c r="A5538" s="1464">
        <v>5968.0</v>
      </c>
      <c r="B5538" s="1463" t="s">
        <v>10797</v>
      </c>
      <c r="C5538" s="1463" t="s">
        <v>10798</v>
      </c>
      <c r="D5538" s="1469">
        <v>45791.0</v>
      </c>
      <c r="E5538" s="1470" t="s">
        <v>10799</v>
      </c>
      <c r="F5538" s="1471">
        <v>2.0953246E7</v>
      </c>
      <c r="G5538" s="1471">
        <v>2.0953246E7</v>
      </c>
      <c r="H5538" s="1472" t="b">
        <v>1</v>
      </c>
      <c r="I5538" s="1468" t="s">
        <v>76</v>
      </c>
      <c r="J5538" s="1472" t="b">
        <v>1</v>
      </c>
      <c r="K5538" s="1468" t="s">
        <v>1077</v>
      </c>
      <c r="L5538" s="1471">
        <v>6.6618258585E10</v>
      </c>
      <c r="M5538" s="1463" t="s">
        <v>2659</v>
      </c>
      <c r="N5538" s="1474"/>
      <c r="O5538" s="1463" t="s">
        <v>6149</v>
      </c>
      <c r="P5538" s="1463" t="s">
        <v>2659</v>
      </c>
    </row>
    <row r="5539" hidden="1">
      <c r="A5539" s="1464">
        <v>5969.0</v>
      </c>
      <c r="B5539" s="1463" t="s">
        <v>21836</v>
      </c>
      <c r="C5539" s="1463" t="s">
        <v>21837</v>
      </c>
      <c r="D5539" s="1469">
        <v>45803.0</v>
      </c>
      <c r="E5539" s="1470" t="s">
        <v>21838</v>
      </c>
      <c r="F5539" s="1471">
        <v>8.04432132E8</v>
      </c>
      <c r="G5539" s="1471">
        <v>8.04432132E8</v>
      </c>
      <c r="H5539" s="1472" t="b">
        <v>0</v>
      </c>
      <c r="I5539" s="1468" t="s">
        <v>76</v>
      </c>
      <c r="J5539" s="1472" t="b">
        <v>0</v>
      </c>
      <c r="K5539" s="1468" t="s">
        <v>1204</v>
      </c>
      <c r="L5539" s="1471">
        <v>6.6839565594E10</v>
      </c>
      <c r="M5539" s="1463" t="s">
        <v>2464</v>
      </c>
      <c r="N5539" s="1463" t="s">
        <v>5052</v>
      </c>
      <c r="O5539" s="1463" t="s">
        <v>5052</v>
      </c>
      <c r="P5539" s="1463" t="s">
        <v>2464</v>
      </c>
    </row>
    <row r="5540">
      <c r="A5540" s="1464">
        <v>5970.0</v>
      </c>
      <c r="B5540" s="1463" t="s">
        <v>10800</v>
      </c>
      <c r="C5540" s="1463" t="s">
        <v>10801</v>
      </c>
      <c r="D5540" s="1469">
        <v>45792.0</v>
      </c>
      <c r="E5540" s="1470" t="s">
        <v>10802</v>
      </c>
      <c r="F5540" s="1471">
        <v>6.51141887E8</v>
      </c>
      <c r="G5540" s="1471">
        <v>6.51141887E8</v>
      </c>
      <c r="H5540" s="1472" t="b">
        <v>1</v>
      </c>
      <c r="I5540" s="1468" t="s">
        <v>76</v>
      </c>
      <c r="J5540" s="1472" t="b">
        <v>1</v>
      </c>
      <c r="K5540" s="1468" t="s">
        <v>1077</v>
      </c>
      <c r="L5540" s="1471">
        <v>6.6618258585E10</v>
      </c>
      <c r="M5540" s="1463" t="s">
        <v>2659</v>
      </c>
      <c r="N5540" s="1463" t="s">
        <v>4960</v>
      </c>
      <c r="O5540" s="1463" t="s">
        <v>8522</v>
      </c>
      <c r="P5540" s="1463" t="s">
        <v>2659</v>
      </c>
    </row>
    <row r="5541">
      <c r="A5541" s="1464">
        <v>5971.0</v>
      </c>
      <c r="B5541" s="1463" t="s">
        <v>2145</v>
      </c>
      <c r="C5541" s="1463" t="s">
        <v>2145</v>
      </c>
      <c r="D5541" s="1469">
        <v>45792.0</v>
      </c>
      <c r="E5541" s="1470" t="s">
        <v>10803</v>
      </c>
      <c r="F5541" s="1471">
        <v>9.3262779E7</v>
      </c>
      <c r="G5541" s="1471">
        <v>9.3262779E7</v>
      </c>
      <c r="H5541" s="1472" t="b">
        <v>1</v>
      </c>
      <c r="I5541" s="1468" t="s">
        <v>120</v>
      </c>
      <c r="J5541" s="1472" t="b">
        <v>1</v>
      </c>
      <c r="K5541" s="1468" t="s">
        <v>6480</v>
      </c>
      <c r="L5541" s="1471">
        <v>6.6647253923E10</v>
      </c>
      <c r="M5541" s="1463" t="s">
        <v>2659</v>
      </c>
      <c r="N5541" s="1463" t="s">
        <v>5740</v>
      </c>
      <c r="O5541" s="1463" t="s">
        <v>76</v>
      </c>
      <c r="P5541" s="1463" t="s">
        <v>2659</v>
      </c>
    </row>
    <row r="5542">
      <c r="A5542" s="1464">
        <v>5972.0</v>
      </c>
      <c r="B5542" s="1463" t="s">
        <v>10804</v>
      </c>
      <c r="C5542" s="1463" t="s">
        <v>10804</v>
      </c>
      <c r="D5542" s="1469">
        <v>45807.0</v>
      </c>
      <c r="E5542" s="1470" t="s">
        <v>10805</v>
      </c>
      <c r="F5542" s="1471">
        <v>2.6561086E7</v>
      </c>
      <c r="G5542" s="1471">
        <v>2.6561086E7</v>
      </c>
      <c r="H5542" s="1472" t="b">
        <v>1</v>
      </c>
      <c r="I5542" s="1468" t="s">
        <v>76</v>
      </c>
      <c r="J5542" s="1472" t="b">
        <v>1</v>
      </c>
      <c r="K5542" s="1468" t="s">
        <v>4940</v>
      </c>
      <c r="L5542" s="1471">
        <v>6.68193916E10</v>
      </c>
      <c r="M5542" s="1463" t="s">
        <v>2432</v>
      </c>
      <c r="N5542" s="1463" t="s">
        <v>5428</v>
      </c>
      <c r="O5542" s="1474"/>
      <c r="P5542" s="1463" t="s">
        <v>2432</v>
      </c>
    </row>
    <row r="5543">
      <c r="A5543" s="1464">
        <v>5973.0</v>
      </c>
      <c r="B5543" s="1463" t="s">
        <v>10807</v>
      </c>
      <c r="C5543" s="1463" t="s">
        <v>10808</v>
      </c>
      <c r="D5543" s="1469">
        <v>45793.0</v>
      </c>
      <c r="E5543" s="1470" t="s">
        <v>10809</v>
      </c>
      <c r="F5543" s="1471">
        <v>9.44455979E8</v>
      </c>
      <c r="G5543" s="1471">
        <v>9.44455979E8</v>
      </c>
      <c r="H5543" s="1472" t="b">
        <v>1</v>
      </c>
      <c r="I5543" s="1468" t="s">
        <v>76</v>
      </c>
      <c r="J5543" s="1472" t="b">
        <v>1</v>
      </c>
      <c r="K5543" s="1468" t="s">
        <v>1204</v>
      </c>
      <c r="L5543" s="1471">
        <v>6.6839565594E10</v>
      </c>
      <c r="M5543" s="1463" t="s">
        <v>2432</v>
      </c>
      <c r="N5543" s="1463" t="s">
        <v>5428</v>
      </c>
      <c r="O5543" s="1474"/>
      <c r="P5543" s="1463" t="s">
        <v>2432</v>
      </c>
    </row>
    <row r="5544">
      <c r="A5544" s="1464">
        <v>5974.0</v>
      </c>
      <c r="B5544" s="1463" t="s">
        <v>401</v>
      </c>
      <c r="C5544" s="1463" t="s">
        <v>10811</v>
      </c>
      <c r="D5544" s="1469">
        <v>45793.0</v>
      </c>
      <c r="E5544" s="1470" t="s">
        <v>10812</v>
      </c>
      <c r="F5544" s="1471">
        <v>6.53844632E8</v>
      </c>
      <c r="G5544" s="1471">
        <v>6.53844632E8</v>
      </c>
      <c r="H5544" s="1472" t="b">
        <v>1</v>
      </c>
      <c r="I5544" s="1468" t="s">
        <v>76</v>
      </c>
      <c r="J5544" s="1472" t="b">
        <v>1</v>
      </c>
      <c r="K5544" s="1468" t="s">
        <v>4940</v>
      </c>
      <c r="L5544" s="1471">
        <v>6.68193916E10</v>
      </c>
      <c r="M5544" s="1463" t="s">
        <v>2426</v>
      </c>
      <c r="N5544" s="1463" t="s">
        <v>6056</v>
      </c>
      <c r="O5544" s="1463" t="s">
        <v>8831</v>
      </c>
      <c r="P5544" s="1463" t="s">
        <v>2426</v>
      </c>
    </row>
    <row r="5545">
      <c r="A5545" s="1464">
        <v>5975.0</v>
      </c>
      <c r="B5545" s="1463" t="s">
        <v>21839</v>
      </c>
      <c r="C5545" s="1463" t="s">
        <v>21840</v>
      </c>
      <c r="D5545" s="1469">
        <v>45797.0</v>
      </c>
      <c r="E5545" s="1470" t="s">
        <v>21841</v>
      </c>
      <c r="F5545" s="1471">
        <v>2.1171786E7</v>
      </c>
      <c r="G5545" s="1471">
        <v>2.1171786E7</v>
      </c>
      <c r="H5545" s="1472" t="b">
        <v>1</v>
      </c>
      <c r="I5545" s="1468" t="s">
        <v>76</v>
      </c>
      <c r="J5545" s="1472" t="b">
        <v>1</v>
      </c>
      <c r="K5545" s="1468" t="s">
        <v>1204</v>
      </c>
      <c r="L5545" s="1471">
        <v>6.6839565594E10</v>
      </c>
      <c r="M5545" s="1463" t="s">
        <v>2426</v>
      </c>
      <c r="N5545" s="1463" t="s">
        <v>5712</v>
      </c>
      <c r="O5545" s="1463" t="s">
        <v>9004</v>
      </c>
      <c r="P5545" s="1463" t="s">
        <v>5024</v>
      </c>
    </row>
    <row r="5546">
      <c r="A5546" s="1464">
        <v>5976.0</v>
      </c>
      <c r="B5546" s="1463" t="s">
        <v>10817</v>
      </c>
      <c r="C5546" s="1463" t="s">
        <v>10818</v>
      </c>
      <c r="D5546" s="1469">
        <v>45797.0</v>
      </c>
      <c r="E5546" s="1470" t="s">
        <v>10819</v>
      </c>
      <c r="F5546" s="1471">
        <v>6.19263656E8</v>
      </c>
      <c r="G5546" s="1471">
        <v>6.19263656E8</v>
      </c>
      <c r="H5546" s="1472" t="b">
        <v>1</v>
      </c>
      <c r="I5546" s="1468" t="s">
        <v>76</v>
      </c>
      <c r="J5546" s="1472" t="b">
        <v>1</v>
      </c>
      <c r="K5546" s="1468" t="s">
        <v>4929</v>
      </c>
      <c r="L5546" s="1475">
        <v>6.69232E15</v>
      </c>
      <c r="M5546" s="1463" t="s">
        <v>2432</v>
      </c>
      <c r="N5546" s="1463" t="s">
        <v>4930</v>
      </c>
      <c r="O5546" s="1463" t="s">
        <v>76</v>
      </c>
      <c r="P5546" s="1463" t="s">
        <v>6188</v>
      </c>
    </row>
    <row r="5547">
      <c r="A5547" s="1464">
        <v>5977.0</v>
      </c>
      <c r="B5547" s="1463" t="s">
        <v>377</v>
      </c>
      <c r="C5547" s="1463" t="s">
        <v>10820</v>
      </c>
      <c r="D5547" s="1469">
        <v>45803.0</v>
      </c>
      <c r="E5547" s="1470" t="s">
        <v>10821</v>
      </c>
      <c r="F5547" s="1471">
        <v>6.55176229E8</v>
      </c>
      <c r="G5547" s="1471">
        <v>6.55176229E8</v>
      </c>
      <c r="H5547" s="1472" t="b">
        <v>1</v>
      </c>
      <c r="I5547" s="1468" t="s">
        <v>76</v>
      </c>
      <c r="J5547" s="1472" t="b">
        <v>1</v>
      </c>
      <c r="K5547" s="1468" t="s">
        <v>4929</v>
      </c>
      <c r="L5547" s="1475">
        <v>6.69232E15</v>
      </c>
      <c r="M5547" s="1463" t="s">
        <v>2440</v>
      </c>
      <c r="N5547" s="1474"/>
      <c r="O5547" s="1463" t="s">
        <v>6149</v>
      </c>
      <c r="P5547" s="1463" t="s">
        <v>10528</v>
      </c>
    </row>
    <row r="5548">
      <c r="A5548" s="1464">
        <v>5978.0</v>
      </c>
      <c r="B5548" s="1463" t="s">
        <v>3692</v>
      </c>
      <c r="C5548" s="1463" t="s">
        <v>3692</v>
      </c>
      <c r="D5548" s="1469">
        <v>45805.0</v>
      </c>
      <c r="E5548" s="1470" t="s">
        <v>10822</v>
      </c>
      <c r="F5548" s="1471">
        <v>2.0201171E7</v>
      </c>
      <c r="G5548" s="1471">
        <v>2.0201171E7</v>
      </c>
      <c r="H5548" s="1472" t="b">
        <v>1</v>
      </c>
      <c r="I5548" s="1468" t="s">
        <v>76</v>
      </c>
      <c r="J5548" s="1472" t="b">
        <v>1</v>
      </c>
      <c r="K5548" s="1468" t="s">
        <v>4936</v>
      </c>
      <c r="L5548" s="1471">
        <v>6.6909921784E10</v>
      </c>
      <c r="M5548" s="1463" t="s">
        <v>2432</v>
      </c>
      <c r="N5548" s="1463" t="s">
        <v>9243</v>
      </c>
      <c r="O5548" s="1463" t="s">
        <v>76</v>
      </c>
      <c r="P5548" s="1463" t="s">
        <v>10532</v>
      </c>
    </row>
    <row r="5549">
      <c r="A5549" s="1464">
        <v>5979.0</v>
      </c>
      <c r="B5549" s="1463" t="s">
        <v>994</v>
      </c>
      <c r="C5549" s="1463" t="s">
        <v>10823</v>
      </c>
      <c r="D5549" s="1469">
        <v>45803.0</v>
      </c>
      <c r="E5549" s="1470" t="s">
        <v>10824</v>
      </c>
      <c r="F5549" s="1471">
        <v>2.2378889E7</v>
      </c>
      <c r="G5549" s="1471">
        <v>2.2378889E7</v>
      </c>
      <c r="H5549" s="1472" t="b">
        <v>1</v>
      </c>
      <c r="I5549" s="1468" t="s">
        <v>76</v>
      </c>
      <c r="J5549" s="1472" t="b">
        <v>1</v>
      </c>
      <c r="K5549" s="1468" t="s">
        <v>4929</v>
      </c>
      <c r="L5549" s="1475">
        <v>6.69232E15</v>
      </c>
      <c r="M5549" s="1463" t="s">
        <v>2464</v>
      </c>
      <c r="N5549" s="1474"/>
      <c r="O5549" s="1463" t="s">
        <v>76</v>
      </c>
      <c r="P5549" s="1463" t="s">
        <v>10539</v>
      </c>
    </row>
    <row r="5550">
      <c r="A5550" s="1464">
        <v>5980.0</v>
      </c>
      <c r="B5550" s="1463" t="s">
        <v>10825</v>
      </c>
      <c r="C5550" s="1463" t="s">
        <v>10826</v>
      </c>
      <c r="D5550" s="1469">
        <v>45797.0</v>
      </c>
      <c r="E5550" s="1470" t="s">
        <v>10827</v>
      </c>
      <c r="F5550" s="1471">
        <v>8.15519336E8</v>
      </c>
      <c r="G5550" s="1471">
        <v>8.15519336E8</v>
      </c>
      <c r="H5550" s="1472" t="b">
        <v>1</v>
      </c>
      <c r="I5550" s="1468" t="s">
        <v>76</v>
      </c>
      <c r="J5550" s="1472" t="b">
        <v>1</v>
      </c>
      <c r="K5550" s="1468" t="s">
        <v>1077</v>
      </c>
      <c r="L5550" s="1471">
        <v>6.6618258585E10</v>
      </c>
      <c r="M5550" s="1463" t="s">
        <v>2464</v>
      </c>
      <c r="N5550" s="1463" t="s">
        <v>6441</v>
      </c>
      <c r="O5550" s="1463" t="s">
        <v>9111</v>
      </c>
      <c r="P5550" s="1463" t="s">
        <v>10547</v>
      </c>
    </row>
    <row r="5551">
      <c r="A5551" s="1464">
        <v>5981.0</v>
      </c>
      <c r="B5551" s="1463" t="s">
        <v>10829</v>
      </c>
      <c r="C5551" s="1463" t="s">
        <v>10830</v>
      </c>
      <c r="D5551" s="1469">
        <v>45797.0</v>
      </c>
      <c r="E5551" s="1470" t="s">
        <v>10831</v>
      </c>
      <c r="F5551" s="1471">
        <v>9.84636398E8</v>
      </c>
      <c r="G5551" s="1471">
        <v>9.84636398E8</v>
      </c>
      <c r="H5551" s="1472" t="b">
        <v>1</v>
      </c>
      <c r="I5551" s="1468" t="s">
        <v>76</v>
      </c>
      <c r="J5551" s="1472" t="b">
        <v>1</v>
      </c>
      <c r="K5551" s="1468" t="s">
        <v>4929</v>
      </c>
      <c r="L5551" s="1475">
        <v>6.69232E15</v>
      </c>
      <c r="M5551" s="1463" t="s">
        <v>2437</v>
      </c>
      <c r="N5551" s="1474"/>
      <c r="O5551" s="1463" t="s">
        <v>9782</v>
      </c>
      <c r="P5551" s="1463" t="s">
        <v>6462</v>
      </c>
    </row>
    <row r="5552">
      <c r="A5552" s="1464">
        <v>5982.0</v>
      </c>
      <c r="B5552" s="1463" t="s">
        <v>10832</v>
      </c>
      <c r="C5552" s="1463" t="s">
        <v>10833</v>
      </c>
      <c r="D5552" s="1469">
        <v>45797.0</v>
      </c>
      <c r="E5552" s="1470" t="s">
        <v>10834</v>
      </c>
      <c r="F5552" s="1471">
        <v>8.23642265E8</v>
      </c>
      <c r="G5552" s="1471">
        <v>8.23642265E8</v>
      </c>
      <c r="H5552" s="1472" t="b">
        <v>1</v>
      </c>
      <c r="I5552" s="1468" t="s">
        <v>5608</v>
      </c>
      <c r="J5552" s="1472" t="b">
        <v>1</v>
      </c>
      <c r="K5552" s="1468" t="s">
        <v>4929</v>
      </c>
      <c r="L5552" s="1475">
        <v>6.69232E15</v>
      </c>
      <c r="M5552" s="1463" t="s">
        <v>2437</v>
      </c>
      <c r="N5552" s="1474"/>
      <c r="O5552" s="1463" t="s">
        <v>9782</v>
      </c>
      <c r="P5552" s="1463" t="s">
        <v>6462</v>
      </c>
    </row>
    <row r="5553">
      <c r="A5553" s="1464">
        <v>5983.0</v>
      </c>
      <c r="B5553" s="1463" t="s">
        <v>10836</v>
      </c>
      <c r="C5553" s="1463" t="s">
        <v>10837</v>
      </c>
      <c r="D5553" s="1469">
        <v>45805.0</v>
      </c>
      <c r="E5553" s="1470" t="s">
        <v>10838</v>
      </c>
      <c r="F5553" s="1471">
        <v>2.212709E7</v>
      </c>
      <c r="G5553" s="1471">
        <v>2.212709E7</v>
      </c>
      <c r="H5553" s="1472" t="b">
        <v>1</v>
      </c>
      <c r="I5553" s="1468" t="s">
        <v>76</v>
      </c>
      <c r="J5553" s="1472" t="b">
        <v>1</v>
      </c>
      <c r="K5553" s="1468" t="s">
        <v>1204</v>
      </c>
      <c r="L5553" s="1471">
        <v>6.6839565594E10</v>
      </c>
      <c r="M5553" s="1463" t="s">
        <v>2464</v>
      </c>
      <c r="N5553" s="1463" t="s">
        <v>3864</v>
      </c>
      <c r="O5553" s="1463" t="s">
        <v>3864</v>
      </c>
      <c r="P5553" s="1463" t="s">
        <v>2464</v>
      </c>
    </row>
    <row r="5554">
      <c r="A5554" s="1464">
        <v>5984.0</v>
      </c>
      <c r="B5554" s="1463" t="s">
        <v>10840</v>
      </c>
      <c r="C5554" s="1463" t="s">
        <v>10841</v>
      </c>
      <c r="D5554" s="1469">
        <v>45799.0</v>
      </c>
      <c r="E5554" s="1470" t="s">
        <v>10842</v>
      </c>
      <c r="F5554" s="1471">
        <v>6.16532655E8</v>
      </c>
      <c r="G5554" s="1471">
        <v>6.16532655E8</v>
      </c>
      <c r="H5554" s="1472" t="b">
        <v>1</v>
      </c>
      <c r="I5554" s="1468" t="s">
        <v>76</v>
      </c>
      <c r="J5554" s="1472" t="b">
        <v>1</v>
      </c>
      <c r="K5554" s="1468" t="s">
        <v>1204</v>
      </c>
      <c r="L5554" s="1471">
        <v>6.6839565594E10</v>
      </c>
      <c r="M5554" s="1463" t="s">
        <v>4317</v>
      </c>
      <c r="N5554" s="1463" t="s">
        <v>6093</v>
      </c>
      <c r="O5554" s="1463" t="s">
        <v>8670</v>
      </c>
      <c r="P5554" s="1463" t="s">
        <v>4317</v>
      </c>
    </row>
    <row r="5555">
      <c r="A5555" s="1464">
        <v>5985.0</v>
      </c>
      <c r="B5555" s="1463" t="s">
        <v>10844</v>
      </c>
      <c r="C5555" s="1463" t="s">
        <v>10845</v>
      </c>
      <c r="D5555" s="1469">
        <v>45799.0</v>
      </c>
      <c r="E5555" s="1470" t="s">
        <v>10846</v>
      </c>
      <c r="F5555" s="1471">
        <v>8.29984545E8</v>
      </c>
      <c r="G5555" s="1471">
        <v>8.29984545E8</v>
      </c>
      <c r="H5555" s="1472" t="b">
        <v>1</v>
      </c>
      <c r="I5555" s="1468" t="s">
        <v>76</v>
      </c>
      <c r="J5555" s="1472" t="b">
        <v>1</v>
      </c>
      <c r="K5555" s="1468" t="s">
        <v>4936</v>
      </c>
      <c r="L5555" s="1471">
        <v>6.6909921784E10</v>
      </c>
      <c r="M5555" s="1463" t="s">
        <v>2464</v>
      </c>
      <c r="N5555" s="1463" t="s">
        <v>4960</v>
      </c>
      <c r="O5555" s="1463" t="s">
        <v>8522</v>
      </c>
      <c r="P5555" s="1463" t="s">
        <v>2464</v>
      </c>
    </row>
    <row r="5556">
      <c r="A5556" s="1464">
        <v>5986.0</v>
      </c>
      <c r="B5556" s="1463" t="s">
        <v>10848</v>
      </c>
      <c r="C5556" s="1463" t="s">
        <v>10848</v>
      </c>
      <c r="D5556" s="1469">
        <v>45800.0</v>
      </c>
      <c r="E5556" s="1470" t="s">
        <v>10849</v>
      </c>
      <c r="F5556" s="1471">
        <v>8.1612521E7</v>
      </c>
      <c r="G5556" s="1471">
        <v>8.1612521E7</v>
      </c>
      <c r="H5556" s="1472" t="b">
        <v>1</v>
      </c>
      <c r="I5556" s="1468" t="s">
        <v>120</v>
      </c>
      <c r="J5556" s="1472" t="b">
        <v>1</v>
      </c>
      <c r="K5556" s="1468" t="s">
        <v>6480</v>
      </c>
      <c r="L5556" s="1471">
        <v>6.6647253923E10</v>
      </c>
      <c r="M5556" s="1463" t="s">
        <v>2437</v>
      </c>
      <c r="N5556" s="1474"/>
      <c r="O5556" s="1463" t="s">
        <v>4969</v>
      </c>
      <c r="P5556" s="1463" t="s">
        <v>6462</v>
      </c>
    </row>
    <row r="5557">
      <c r="A5557" s="1464">
        <v>5987.0</v>
      </c>
      <c r="B5557" s="1463" t="s">
        <v>10850</v>
      </c>
      <c r="C5557" s="1463" t="s">
        <v>10851</v>
      </c>
      <c r="D5557" s="1469">
        <v>45799.0</v>
      </c>
      <c r="E5557" s="1470" t="s">
        <v>10852</v>
      </c>
      <c r="F5557" s="1471">
        <v>9.55895959E8</v>
      </c>
      <c r="G5557" s="1471">
        <v>9.55895959E8</v>
      </c>
      <c r="H5557" s="1472" t="b">
        <v>1</v>
      </c>
      <c r="I5557" s="1468" t="s">
        <v>76</v>
      </c>
      <c r="J5557" s="1472" t="b">
        <v>1</v>
      </c>
      <c r="K5557" s="1468" t="s">
        <v>1077</v>
      </c>
      <c r="L5557" s="1471">
        <v>6.6618258585E10</v>
      </c>
      <c r="M5557" s="1463" t="s">
        <v>2464</v>
      </c>
      <c r="N5557" s="1463" t="s">
        <v>6056</v>
      </c>
      <c r="O5557" s="1463" t="s">
        <v>10574</v>
      </c>
      <c r="P5557" s="1463" t="s">
        <v>2464</v>
      </c>
    </row>
    <row r="5558">
      <c r="A5558" s="1464">
        <v>5988.0</v>
      </c>
      <c r="B5558" s="1463" t="s">
        <v>10853</v>
      </c>
      <c r="C5558" s="1463" t="s">
        <v>10854</v>
      </c>
      <c r="D5558" s="1469">
        <v>45805.0</v>
      </c>
      <c r="E5558" s="1470" t="s">
        <v>10855</v>
      </c>
      <c r="F5558" s="1471">
        <v>9.14159662E8</v>
      </c>
      <c r="G5558" s="1471">
        <v>9.14159662E8</v>
      </c>
      <c r="H5558" s="1472" t="b">
        <v>1</v>
      </c>
      <c r="I5558" s="1468" t="s">
        <v>76</v>
      </c>
      <c r="J5558" s="1472" t="b">
        <v>1</v>
      </c>
      <c r="K5558" s="1468" t="s">
        <v>4936</v>
      </c>
      <c r="L5558" s="1471">
        <v>6.6909921784E10</v>
      </c>
      <c r="M5558" s="1463" t="s">
        <v>2437</v>
      </c>
      <c r="N5558" s="1474"/>
      <c r="O5558" s="1463" t="s">
        <v>76</v>
      </c>
      <c r="P5558" s="1463" t="s">
        <v>10578</v>
      </c>
    </row>
    <row r="5559">
      <c r="A5559" s="1464">
        <v>5989.0</v>
      </c>
      <c r="B5559" s="1463" t="s">
        <v>10856</v>
      </c>
      <c r="C5559" s="1463" t="s">
        <v>10857</v>
      </c>
      <c r="D5559" s="1469">
        <v>45810.0</v>
      </c>
      <c r="E5559" s="1470" t="s">
        <v>10858</v>
      </c>
      <c r="F5559" s="1471">
        <v>6.39152244E8</v>
      </c>
      <c r="G5559" s="1471">
        <v>6.39152244E8</v>
      </c>
      <c r="H5559" s="1472" t="b">
        <v>1</v>
      </c>
      <c r="I5559" s="1468" t="s">
        <v>76</v>
      </c>
      <c r="J5559" s="1472" t="b">
        <v>1</v>
      </c>
      <c r="K5559" s="1468" t="s">
        <v>4940</v>
      </c>
      <c r="L5559" s="1471">
        <v>6.68193916E10</v>
      </c>
      <c r="M5559" s="1463" t="s">
        <v>4317</v>
      </c>
      <c r="N5559" s="1463" t="s">
        <v>4990</v>
      </c>
      <c r="O5559" s="1463" t="s">
        <v>4990</v>
      </c>
      <c r="P5559" s="1463" t="s">
        <v>4317</v>
      </c>
    </row>
    <row r="5560">
      <c r="A5560" s="1464">
        <v>5990.0</v>
      </c>
      <c r="B5560" s="1463" t="s">
        <v>10859</v>
      </c>
      <c r="C5560" s="1463" t="s">
        <v>10860</v>
      </c>
      <c r="D5560" s="1469">
        <v>45810.0</v>
      </c>
      <c r="E5560" s="1470" t="s">
        <v>10861</v>
      </c>
      <c r="F5560" s="1471">
        <v>6.51924242E8</v>
      </c>
      <c r="G5560" s="1471">
        <v>6.51924242E8</v>
      </c>
      <c r="H5560" s="1472" t="b">
        <v>1</v>
      </c>
      <c r="I5560" s="1468" t="s">
        <v>76</v>
      </c>
      <c r="J5560" s="1472" t="b">
        <v>1</v>
      </c>
      <c r="K5560" s="1468" t="s">
        <v>4940</v>
      </c>
      <c r="L5560" s="1471">
        <v>6.68193916E10</v>
      </c>
      <c r="M5560" s="1463" t="s">
        <v>4317</v>
      </c>
      <c r="N5560" s="1463" t="s">
        <v>9778</v>
      </c>
      <c r="O5560" s="1463" t="s">
        <v>9778</v>
      </c>
      <c r="P5560" s="1463" t="s">
        <v>4317</v>
      </c>
    </row>
    <row r="5561">
      <c r="A5561" s="1464">
        <v>5991.0</v>
      </c>
      <c r="B5561" s="1463" t="s">
        <v>10862</v>
      </c>
      <c r="C5561" s="1463" t="s">
        <v>10863</v>
      </c>
      <c r="D5561" s="1469">
        <v>45805.0</v>
      </c>
      <c r="E5561" s="1470" t="s">
        <v>10864</v>
      </c>
      <c r="F5561" s="1471">
        <v>8.24491966E8</v>
      </c>
      <c r="G5561" s="1471">
        <v>8.24491966E8</v>
      </c>
      <c r="H5561" s="1472" t="b">
        <v>1</v>
      </c>
      <c r="I5561" s="1468" t="s">
        <v>76</v>
      </c>
      <c r="J5561" s="1472" t="b">
        <v>1</v>
      </c>
      <c r="K5561" s="1468" t="s">
        <v>4936</v>
      </c>
      <c r="L5561" s="1471">
        <v>6.6909921784E10</v>
      </c>
      <c r="M5561" s="1463" t="s">
        <v>2476</v>
      </c>
      <c r="N5561" s="1463" t="s">
        <v>5345</v>
      </c>
      <c r="O5561" s="1463" t="s">
        <v>5712</v>
      </c>
      <c r="P5561" s="1463" t="s">
        <v>7244</v>
      </c>
    </row>
    <row r="5562">
      <c r="A5562" s="1464">
        <v>5992.0</v>
      </c>
      <c r="B5562" s="1463" t="s">
        <v>10865</v>
      </c>
      <c r="C5562" s="1463" t="s">
        <v>10866</v>
      </c>
      <c r="D5562" s="1469">
        <v>45800.0</v>
      </c>
      <c r="E5562" s="1470" t="s">
        <v>10867</v>
      </c>
      <c r="F5562" s="1471">
        <v>2.8610255E7</v>
      </c>
      <c r="G5562" s="1471">
        <v>2.8610255E7</v>
      </c>
      <c r="H5562" s="1472" t="b">
        <v>1</v>
      </c>
      <c r="I5562" s="1468" t="s">
        <v>76</v>
      </c>
      <c r="J5562" s="1472" t="b">
        <v>1</v>
      </c>
      <c r="K5562" s="1468" t="s">
        <v>4936</v>
      </c>
      <c r="L5562" s="1471">
        <v>6.6909921784E10</v>
      </c>
      <c r="M5562" s="1463" t="s">
        <v>2464</v>
      </c>
      <c r="N5562" s="1463" t="s">
        <v>5228</v>
      </c>
      <c r="O5562" s="1463" t="s">
        <v>8710</v>
      </c>
      <c r="P5562" s="1463" t="s">
        <v>2464</v>
      </c>
    </row>
    <row r="5563">
      <c r="A5563" s="1464">
        <v>5993.0</v>
      </c>
      <c r="B5563" s="1463" t="s">
        <v>10868</v>
      </c>
      <c r="C5563" s="1463" t="s">
        <v>10869</v>
      </c>
      <c r="D5563" s="1469">
        <v>45800.0</v>
      </c>
      <c r="E5563" s="1470" t="s">
        <v>10870</v>
      </c>
      <c r="F5563" s="1471">
        <v>2.8610255E7</v>
      </c>
      <c r="G5563" s="1471">
        <v>2.8610255E7</v>
      </c>
      <c r="H5563" s="1472" t="b">
        <v>1</v>
      </c>
      <c r="I5563" s="1468" t="s">
        <v>76</v>
      </c>
      <c r="J5563" s="1472" t="b">
        <v>1</v>
      </c>
      <c r="K5563" s="1468" t="s">
        <v>4936</v>
      </c>
      <c r="L5563" s="1471">
        <v>6.6909921784E10</v>
      </c>
      <c r="M5563" s="1463" t="s">
        <v>2464</v>
      </c>
      <c r="N5563" s="1474"/>
      <c r="O5563" s="1463" t="s">
        <v>76</v>
      </c>
      <c r="P5563" s="1463" t="s">
        <v>5490</v>
      </c>
    </row>
    <row r="5564">
      <c r="A5564" s="1464">
        <v>5994.0</v>
      </c>
      <c r="B5564" s="1463" t="s">
        <v>10871</v>
      </c>
      <c r="C5564" s="1463" t="s">
        <v>10872</v>
      </c>
      <c r="D5564" s="1469">
        <v>45805.0</v>
      </c>
      <c r="E5564" s="1470" t="s">
        <v>10873</v>
      </c>
      <c r="F5564" s="1471">
        <v>6.31937005E8</v>
      </c>
      <c r="G5564" s="1471">
        <v>6.31937005E8</v>
      </c>
      <c r="H5564" s="1472" t="b">
        <v>1</v>
      </c>
      <c r="I5564" s="1468" t="s">
        <v>76</v>
      </c>
      <c r="J5564" s="1472" t="b">
        <v>1</v>
      </c>
      <c r="K5564" s="1468" t="s">
        <v>4936</v>
      </c>
      <c r="L5564" s="1471">
        <v>6.6909921784E10</v>
      </c>
      <c r="M5564" s="1463" t="s">
        <v>2937</v>
      </c>
      <c r="N5564" s="1474"/>
      <c r="O5564" s="1463" t="s">
        <v>76</v>
      </c>
      <c r="P5564" s="1463" t="s">
        <v>2937</v>
      </c>
    </row>
    <row r="5565">
      <c r="A5565" s="1464">
        <v>5995.0</v>
      </c>
      <c r="B5565" s="1463" t="s">
        <v>10874</v>
      </c>
      <c r="C5565" s="1463" t="s">
        <v>10875</v>
      </c>
      <c r="D5565" s="1469">
        <v>45800.0</v>
      </c>
      <c r="E5565" s="1470" t="s">
        <v>10876</v>
      </c>
      <c r="F5565" s="1471">
        <v>9.53725884E8</v>
      </c>
      <c r="G5565" s="1471">
        <v>9.53725884E8</v>
      </c>
      <c r="H5565" s="1472" t="b">
        <v>1</v>
      </c>
      <c r="I5565" s="1468" t="s">
        <v>76</v>
      </c>
      <c r="J5565" s="1472" t="b">
        <v>0</v>
      </c>
      <c r="K5565" s="1468" t="s">
        <v>1077</v>
      </c>
      <c r="L5565" s="1471">
        <v>6.6618258585E10</v>
      </c>
      <c r="M5565" s="1463" t="s">
        <v>2426</v>
      </c>
      <c r="O5565" s="1463" t="s">
        <v>76</v>
      </c>
      <c r="P5565" s="1463" t="s">
        <v>5801</v>
      </c>
    </row>
    <row r="5566">
      <c r="A5566" s="1464">
        <v>5996.0</v>
      </c>
      <c r="B5566" s="1463" t="s">
        <v>3635</v>
      </c>
      <c r="C5566" s="1463" t="s">
        <v>10879</v>
      </c>
      <c r="D5566" s="1469">
        <v>45803.0</v>
      </c>
      <c r="E5566" s="1470" t="s">
        <v>10880</v>
      </c>
      <c r="F5566" s="1471">
        <v>8.19206596E8</v>
      </c>
      <c r="G5566" s="1471">
        <v>8.19206596E8</v>
      </c>
      <c r="H5566" s="1472" t="b">
        <v>1</v>
      </c>
      <c r="I5566" s="1468" t="s">
        <v>76</v>
      </c>
      <c r="J5566" s="1472" t="b">
        <v>1</v>
      </c>
      <c r="K5566" s="1468" t="s">
        <v>4929</v>
      </c>
      <c r="L5566" s="1475">
        <v>6.69232E15</v>
      </c>
      <c r="M5566" s="1463" t="s">
        <v>2464</v>
      </c>
      <c r="N5566" s="1463" t="s">
        <v>5046</v>
      </c>
      <c r="O5566" s="1463" t="s">
        <v>4945</v>
      </c>
      <c r="P5566" s="1463" t="s">
        <v>2464</v>
      </c>
    </row>
    <row r="5567">
      <c r="A5567" s="1464">
        <v>5997.0</v>
      </c>
      <c r="B5567" s="1463" t="s">
        <v>10881</v>
      </c>
      <c r="C5567" s="1463" t="s">
        <v>10882</v>
      </c>
      <c r="D5567" s="1469">
        <v>45800.0</v>
      </c>
      <c r="E5567" s="1470" t="s">
        <v>10883</v>
      </c>
      <c r="F5567" s="1471">
        <v>8.94513655E8</v>
      </c>
      <c r="G5567" s="1471">
        <v>8.94513655E8</v>
      </c>
      <c r="H5567" s="1472" t="b">
        <v>1</v>
      </c>
      <c r="I5567" s="1468" t="s">
        <v>76</v>
      </c>
      <c r="J5567" s="1472" t="b">
        <v>1</v>
      </c>
      <c r="K5567" s="1468" t="s">
        <v>1204</v>
      </c>
      <c r="L5567" s="1471">
        <v>6.6839565594E10</v>
      </c>
      <c r="M5567" s="1463" t="s">
        <v>2536</v>
      </c>
      <c r="N5567" s="1474"/>
      <c r="O5567" s="1463" t="s">
        <v>76</v>
      </c>
      <c r="P5567" s="1463" t="s">
        <v>10620</v>
      </c>
    </row>
    <row r="5568">
      <c r="A5568" s="1464">
        <v>5998.0</v>
      </c>
      <c r="B5568" s="1463" t="s">
        <v>10884</v>
      </c>
      <c r="C5568" s="1463" t="s">
        <v>10884</v>
      </c>
      <c r="D5568" s="1469">
        <v>45803.0</v>
      </c>
      <c r="E5568" s="1470" t="s">
        <v>10885</v>
      </c>
      <c r="F5568" s="1471">
        <v>8.9229395E7</v>
      </c>
      <c r="G5568" s="1471">
        <v>8.9229395E7</v>
      </c>
      <c r="H5568" s="1472" t="b">
        <v>1</v>
      </c>
      <c r="I5568" s="1468" t="s">
        <v>120</v>
      </c>
      <c r="J5568" s="1472" t="b">
        <v>1</v>
      </c>
      <c r="K5568" s="1468" t="s">
        <v>6480</v>
      </c>
      <c r="L5568" s="1471">
        <v>6.6647253923E10</v>
      </c>
      <c r="M5568" s="1463" t="s">
        <v>2426</v>
      </c>
      <c r="N5568" s="1463" t="s">
        <v>4931</v>
      </c>
      <c r="O5568" s="1463" t="s">
        <v>10632</v>
      </c>
      <c r="P5568" s="1463" t="s">
        <v>10633</v>
      </c>
    </row>
    <row r="5569">
      <c r="A5569" s="1464">
        <v>5999.0</v>
      </c>
      <c r="B5569" s="1463" t="s">
        <v>10886</v>
      </c>
      <c r="C5569" s="1463" t="s">
        <v>10886</v>
      </c>
      <c r="D5569" s="1469">
        <v>45803.0</v>
      </c>
      <c r="E5569" s="1470" t="s">
        <v>10887</v>
      </c>
      <c r="F5569" s="1471">
        <v>6.5931367E8</v>
      </c>
      <c r="G5569" s="1471">
        <v>6.5931367E8</v>
      </c>
      <c r="H5569" s="1472" t="b">
        <v>1</v>
      </c>
      <c r="I5569" s="1468" t="s">
        <v>76</v>
      </c>
      <c r="J5569" s="1472" t="b">
        <v>1</v>
      </c>
      <c r="K5569" s="1468" t="s">
        <v>4929</v>
      </c>
      <c r="L5569" s="1475">
        <v>6.69232E15</v>
      </c>
      <c r="M5569" s="1463" t="s">
        <v>2464</v>
      </c>
      <c r="N5569" s="1463" t="s">
        <v>5011</v>
      </c>
      <c r="O5569" s="1463" t="s">
        <v>76</v>
      </c>
      <c r="P5569" s="1463" t="s">
        <v>2464</v>
      </c>
    </row>
    <row r="5570">
      <c r="A5570" s="1464">
        <v>6000.0</v>
      </c>
      <c r="B5570" s="1463" t="s">
        <v>10888</v>
      </c>
      <c r="C5570" s="1463" t="s">
        <v>10889</v>
      </c>
      <c r="D5570" s="1469">
        <v>45803.0</v>
      </c>
      <c r="E5570" s="1470" t="s">
        <v>10890</v>
      </c>
      <c r="F5570" s="1471">
        <v>8.36194453E8</v>
      </c>
      <c r="G5570" s="1471">
        <v>8.36194453E8</v>
      </c>
      <c r="H5570" s="1472" t="b">
        <v>1</v>
      </c>
      <c r="I5570" s="1468" t="s">
        <v>6404</v>
      </c>
      <c r="J5570" s="1472" t="b">
        <v>1</v>
      </c>
      <c r="K5570" s="1468" t="s">
        <v>1204</v>
      </c>
      <c r="L5570" s="1471">
        <v>6.6839565594E10</v>
      </c>
      <c r="M5570" s="1463" t="s">
        <v>2432</v>
      </c>
      <c r="N5570" s="1474"/>
      <c r="O5570" s="1463" t="s">
        <v>76</v>
      </c>
      <c r="P5570" s="1463" t="s">
        <v>2432</v>
      </c>
    </row>
    <row r="5571">
      <c r="A5571" s="1464">
        <v>6001.0</v>
      </c>
      <c r="B5571" s="1463" t="s">
        <v>10891</v>
      </c>
      <c r="C5571" s="1463" t="s">
        <v>10891</v>
      </c>
      <c r="D5571" s="1469">
        <v>45803.0</v>
      </c>
      <c r="E5571" s="1470" t="s">
        <v>10892</v>
      </c>
      <c r="F5571" s="1471">
        <v>6.59312973E8</v>
      </c>
      <c r="G5571" s="1471">
        <v>6.59312973E8</v>
      </c>
      <c r="H5571" s="1472" t="b">
        <v>1</v>
      </c>
      <c r="I5571" s="1468" t="s">
        <v>76</v>
      </c>
      <c r="J5571" s="1472" t="b">
        <v>1</v>
      </c>
      <c r="K5571" s="1468" t="s">
        <v>4929</v>
      </c>
      <c r="L5571" s="1475">
        <v>6.69232E15</v>
      </c>
      <c r="M5571" s="1463" t="s">
        <v>2659</v>
      </c>
      <c r="N5571" s="1463" t="s">
        <v>5113</v>
      </c>
      <c r="O5571" s="1463" t="s">
        <v>9258</v>
      </c>
      <c r="P5571" s="1463" t="s">
        <v>2659</v>
      </c>
    </row>
    <row r="5572">
      <c r="A5572" s="1464">
        <v>6002.0</v>
      </c>
      <c r="B5572" s="1463" t="s">
        <v>10893</v>
      </c>
      <c r="C5572" s="1463" t="s">
        <v>10893</v>
      </c>
      <c r="D5572" s="1469">
        <v>45803.0</v>
      </c>
      <c r="E5572" s="1470" t="s">
        <v>10894</v>
      </c>
      <c r="F5572" s="1471">
        <v>6.25943389E8</v>
      </c>
      <c r="G5572" s="1471">
        <v>6.25943389E8</v>
      </c>
      <c r="H5572" s="1472" t="b">
        <v>1</v>
      </c>
      <c r="I5572" s="1468" t="s">
        <v>76</v>
      </c>
      <c r="J5572" s="1472" t="b">
        <v>1</v>
      </c>
      <c r="K5572" s="1468" t="s">
        <v>4929</v>
      </c>
      <c r="L5572" s="1475">
        <v>6.69232E15</v>
      </c>
      <c r="M5572" s="1463" t="s">
        <v>2464</v>
      </c>
      <c r="N5572" s="1474"/>
      <c r="O5572" s="1463" t="s">
        <v>76</v>
      </c>
      <c r="P5572" s="1463" t="s">
        <v>6139</v>
      </c>
    </row>
    <row r="5573">
      <c r="A5573" s="1464">
        <v>6003.0</v>
      </c>
      <c r="B5573" s="1463" t="s">
        <v>10895</v>
      </c>
      <c r="C5573" s="1463" t="s">
        <v>10895</v>
      </c>
      <c r="D5573" s="1469">
        <v>45803.0</v>
      </c>
      <c r="E5573" s="1470" t="s">
        <v>10896</v>
      </c>
      <c r="F5573" s="1471">
        <v>6.5931388E8</v>
      </c>
      <c r="G5573" s="1471">
        <v>6.5931388E8</v>
      </c>
      <c r="H5573" s="1472" t="b">
        <v>1</v>
      </c>
      <c r="I5573" s="1468" t="s">
        <v>76</v>
      </c>
      <c r="J5573" s="1472" t="b">
        <v>1</v>
      </c>
      <c r="K5573" s="1468" t="s">
        <v>4929</v>
      </c>
      <c r="L5573" s="1475">
        <v>6.69232E15</v>
      </c>
      <c r="M5573" s="1463" t="s">
        <v>2937</v>
      </c>
      <c r="N5573" s="1463" t="s">
        <v>5592</v>
      </c>
      <c r="O5573" s="1463" t="s">
        <v>76</v>
      </c>
      <c r="P5573" s="1463" t="s">
        <v>10652</v>
      </c>
    </row>
    <row r="5574">
      <c r="A5574" s="1464">
        <v>6004.0</v>
      </c>
      <c r="B5574" s="1463" t="s">
        <v>10897</v>
      </c>
      <c r="C5574" s="1463" t="s">
        <v>10898</v>
      </c>
      <c r="D5574" s="1469">
        <v>45803.0</v>
      </c>
      <c r="E5574" s="1470" t="s">
        <v>10899</v>
      </c>
      <c r="F5574" s="1471">
        <v>9.93626915E8</v>
      </c>
      <c r="G5574" s="1471">
        <v>9.93626915E8</v>
      </c>
      <c r="H5574" s="1472" t="b">
        <v>1</v>
      </c>
      <c r="I5574" s="1468" t="s">
        <v>76</v>
      </c>
      <c r="J5574" s="1472" t="b">
        <v>1</v>
      </c>
      <c r="K5574" s="1468" t="s">
        <v>4936</v>
      </c>
      <c r="L5574" s="1471">
        <v>6.6909921784E10</v>
      </c>
      <c r="M5574" s="1463" t="s">
        <v>2464</v>
      </c>
      <c r="N5574" s="1463" t="s">
        <v>5228</v>
      </c>
      <c r="O5574" s="1463" t="s">
        <v>8710</v>
      </c>
      <c r="P5574" s="1463" t="s">
        <v>2464</v>
      </c>
    </row>
    <row r="5575">
      <c r="A5575" s="1464">
        <v>6005.0</v>
      </c>
      <c r="B5575" s="1463" t="s">
        <v>10901</v>
      </c>
      <c r="C5575" s="1463" t="s">
        <v>10901</v>
      </c>
      <c r="D5575" s="1469">
        <v>45803.0</v>
      </c>
      <c r="E5575" s="1470" t="s">
        <v>10902</v>
      </c>
      <c r="F5575" s="1471">
        <v>9.6932313E7</v>
      </c>
      <c r="G5575" s="1471">
        <v>9.6932313E7</v>
      </c>
      <c r="H5575" s="1472" t="b">
        <v>1</v>
      </c>
      <c r="I5575" s="1468" t="s">
        <v>120</v>
      </c>
      <c r="J5575" s="1472" t="b">
        <v>1</v>
      </c>
      <c r="K5575" s="1468" t="s">
        <v>6480</v>
      </c>
      <c r="L5575" s="1471">
        <v>6.6647253923E10</v>
      </c>
      <c r="M5575" s="1463" t="s">
        <v>2464</v>
      </c>
      <c r="N5575" s="1463" t="s">
        <v>7382</v>
      </c>
      <c r="O5575" s="1463" t="s">
        <v>76</v>
      </c>
      <c r="P5575" s="1463" t="s">
        <v>2464</v>
      </c>
    </row>
    <row r="5576">
      <c r="A5576" s="1464">
        <v>6006.0</v>
      </c>
      <c r="B5576" s="1463" t="s">
        <v>10904</v>
      </c>
      <c r="C5576" s="1463" t="s">
        <v>10904</v>
      </c>
      <c r="D5576" s="1469">
        <v>45803.0</v>
      </c>
      <c r="E5576" s="1470" t="s">
        <v>10905</v>
      </c>
      <c r="F5576" s="1471">
        <v>9.6807767E7</v>
      </c>
      <c r="G5576" s="1471">
        <v>9.6807767E7</v>
      </c>
      <c r="H5576" s="1472" t="b">
        <v>1</v>
      </c>
      <c r="I5576" s="1468" t="s">
        <v>120</v>
      </c>
      <c r="J5576" s="1472" t="b">
        <v>1</v>
      </c>
      <c r="K5576" s="1468" t="s">
        <v>6480</v>
      </c>
      <c r="L5576" s="1471">
        <v>6.6647253923E10</v>
      </c>
      <c r="M5576" s="1463" t="s">
        <v>2432</v>
      </c>
      <c r="N5576" s="1463" t="s">
        <v>5422</v>
      </c>
      <c r="O5576" s="1463" t="s">
        <v>6149</v>
      </c>
      <c r="P5576" s="1463" t="s">
        <v>2432</v>
      </c>
    </row>
    <row r="5577">
      <c r="A5577" s="1464">
        <v>6007.0</v>
      </c>
      <c r="B5577" s="1463" t="s">
        <v>10907</v>
      </c>
      <c r="C5577" s="1463" t="s">
        <v>10907</v>
      </c>
      <c r="D5577" s="1469">
        <v>45803.0</v>
      </c>
      <c r="E5577" s="1470" t="s">
        <v>10908</v>
      </c>
      <c r="F5577" s="1471">
        <v>9.3273666E7</v>
      </c>
      <c r="G5577" s="1471">
        <v>9.3273666E7</v>
      </c>
      <c r="H5577" s="1472" t="b">
        <v>1</v>
      </c>
      <c r="I5577" s="1468" t="s">
        <v>120</v>
      </c>
      <c r="J5577" s="1472" t="b">
        <v>1</v>
      </c>
      <c r="K5577" s="1468" t="s">
        <v>6480</v>
      </c>
      <c r="L5577" s="1471">
        <v>6.6647253923E10</v>
      </c>
      <c r="M5577" s="1463" t="s">
        <v>2432</v>
      </c>
      <c r="N5577" s="1463" t="s">
        <v>3864</v>
      </c>
      <c r="O5577" s="1463" t="s">
        <v>3864</v>
      </c>
      <c r="P5577" s="1463" t="s">
        <v>2432</v>
      </c>
    </row>
    <row r="5578">
      <c r="A5578" s="1464">
        <v>6008.0</v>
      </c>
      <c r="B5578" s="1463" t="s">
        <v>10909</v>
      </c>
      <c r="C5578" s="1463" t="s">
        <v>10909</v>
      </c>
      <c r="D5578" s="1469">
        <v>45804.0</v>
      </c>
      <c r="E5578" s="1470" t="s">
        <v>10910</v>
      </c>
      <c r="F5578" s="1471">
        <v>8.9444598E7</v>
      </c>
      <c r="G5578" s="1471">
        <v>8.9444598E7</v>
      </c>
      <c r="H5578" s="1472" t="b">
        <v>1</v>
      </c>
      <c r="I5578" s="1468" t="s">
        <v>120</v>
      </c>
      <c r="J5578" s="1472" t="b">
        <v>1</v>
      </c>
      <c r="K5578" s="1468" t="s">
        <v>6480</v>
      </c>
      <c r="L5578" s="1471">
        <v>6.6647253923E10</v>
      </c>
      <c r="M5578" s="1463" t="s">
        <v>2464</v>
      </c>
      <c r="N5578" s="1463" t="s">
        <v>6441</v>
      </c>
      <c r="O5578" s="1463" t="s">
        <v>10696</v>
      </c>
      <c r="P5578" s="1463" t="s">
        <v>5236</v>
      </c>
    </row>
    <row r="5579" hidden="1">
      <c r="A5579" s="1464">
        <v>6009.0</v>
      </c>
      <c r="B5579" s="1463" t="s">
        <v>21842</v>
      </c>
      <c r="C5579" s="1463" t="s">
        <v>21843</v>
      </c>
      <c r="D5579" s="1469">
        <v>45804.0</v>
      </c>
      <c r="E5579" s="1470" t="s">
        <v>21844</v>
      </c>
      <c r="F5579" s="1471">
        <v>6.55395242E8</v>
      </c>
      <c r="G5579" s="1471">
        <v>6.55395242E8</v>
      </c>
      <c r="H5579" s="1472" t="b">
        <v>0</v>
      </c>
      <c r="I5579" s="1468" t="s">
        <v>244</v>
      </c>
      <c r="J5579" s="1472" t="b">
        <v>1</v>
      </c>
      <c r="K5579" s="1468" t="s">
        <v>1077</v>
      </c>
      <c r="L5579" s="1471">
        <v>6.6618258585E10</v>
      </c>
      <c r="M5579" s="1463" t="s">
        <v>2464</v>
      </c>
      <c r="N5579" s="1463" t="s">
        <v>3864</v>
      </c>
      <c r="O5579" s="1463" t="s">
        <v>3864</v>
      </c>
      <c r="P5579" s="1463" t="s">
        <v>2464</v>
      </c>
    </row>
    <row r="5580">
      <c r="A5580" s="1464">
        <v>6010.0</v>
      </c>
      <c r="B5580" s="1463" t="s">
        <v>10911</v>
      </c>
      <c r="C5580" s="1463" t="s">
        <v>10912</v>
      </c>
      <c r="D5580" s="1469">
        <v>45803.0</v>
      </c>
      <c r="E5580" s="1470" t="s">
        <v>10913</v>
      </c>
      <c r="F5580" s="1471">
        <v>9.88246346E8</v>
      </c>
      <c r="G5580" s="1471">
        <v>9.88246346E8</v>
      </c>
      <c r="H5580" s="1472" t="b">
        <v>1</v>
      </c>
      <c r="I5580" s="1468" t="s">
        <v>76</v>
      </c>
      <c r="J5580" s="1472" t="b">
        <v>1</v>
      </c>
      <c r="K5580" s="1468" t="s">
        <v>1077</v>
      </c>
      <c r="L5580" s="1471">
        <v>6.6618258585E10</v>
      </c>
      <c r="M5580" s="1463" t="s">
        <v>5391</v>
      </c>
      <c r="N5580" s="1463" t="s">
        <v>5633</v>
      </c>
      <c r="O5580" s="1463" t="s">
        <v>6702</v>
      </c>
      <c r="P5580" s="1463" t="s">
        <v>5391</v>
      </c>
    </row>
    <row r="5581">
      <c r="A5581" s="1464">
        <v>6011.0</v>
      </c>
      <c r="B5581" s="1463" t="s">
        <v>10914</v>
      </c>
      <c r="C5581" s="1463" t="s">
        <v>10914</v>
      </c>
      <c r="D5581" s="1469">
        <v>45803.0</v>
      </c>
      <c r="E5581" s="1470" t="s">
        <v>10915</v>
      </c>
      <c r="F5581" s="1471">
        <v>9.68898883E8</v>
      </c>
      <c r="G5581" s="1471">
        <v>9.68898883E8</v>
      </c>
      <c r="H5581" s="1472" t="b">
        <v>1</v>
      </c>
      <c r="I5581" s="1468" t="s">
        <v>76</v>
      </c>
      <c r="J5581" s="1472" t="b">
        <v>1</v>
      </c>
      <c r="K5581" s="1468" t="s">
        <v>4936</v>
      </c>
      <c r="L5581" s="1471">
        <v>6.6909921784E10</v>
      </c>
      <c r="M5581" s="1463" t="s">
        <v>2571</v>
      </c>
      <c r="N5581" s="1463" t="s">
        <v>4945</v>
      </c>
      <c r="O5581" s="1463" t="s">
        <v>6149</v>
      </c>
      <c r="P5581" s="1463" t="s">
        <v>10710</v>
      </c>
    </row>
    <row r="5582">
      <c r="A5582" s="1464">
        <v>6012.0</v>
      </c>
      <c r="B5582" s="1463" t="s">
        <v>10917</v>
      </c>
      <c r="C5582" s="1463" t="s">
        <v>10918</v>
      </c>
      <c r="D5582" s="1469">
        <v>45804.0</v>
      </c>
      <c r="E5582" s="1470" t="s">
        <v>10919</v>
      </c>
      <c r="F5582" s="1471">
        <v>3.84256687E9</v>
      </c>
      <c r="G5582" s="1471">
        <v>3.84256687E9</v>
      </c>
      <c r="H5582" s="1472" t="b">
        <v>1</v>
      </c>
      <c r="I5582" s="1468" t="s">
        <v>263</v>
      </c>
      <c r="J5582" s="1472" t="b">
        <v>1</v>
      </c>
      <c r="K5582" s="1468" t="s">
        <v>4936</v>
      </c>
      <c r="L5582" s="1471">
        <v>6.6909921784E10</v>
      </c>
      <c r="M5582" s="1463" t="s">
        <v>2426</v>
      </c>
      <c r="O5582" s="1474"/>
      <c r="P5582" s="1463" t="s">
        <v>2426</v>
      </c>
    </row>
    <row r="5583">
      <c r="A5583" s="1464">
        <v>6013.0</v>
      </c>
      <c r="B5583" s="1463" t="s">
        <v>10921</v>
      </c>
      <c r="C5583" s="1463" t="s">
        <v>10922</v>
      </c>
      <c r="D5583" s="1469">
        <v>45803.0</v>
      </c>
      <c r="E5583" s="1470" t="s">
        <v>10923</v>
      </c>
      <c r="F5583" s="1471">
        <v>9.70621383E8</v>
      </c>
      <c r="G5583" s="1471">
        <v>9.70621383E8</v>
      </c>
      <c r="H5583" s="1472" t="b">
        <v>1</v>
      </c>
      <c r="I5583" s="1468" t="s">
        <v>263</v>
      </c>
      <c r="J5583" s="1472" t="b">
        <v>1</v>
      </c>
      <c r="K5583" s="1468" t="s">
        <v>4936</v>
      </c>
      <c r="L5583" s="1471">
        <v>6.6909921784E10</v>
      </c>
      <c r="M5583" s="1463" t="s">
        <v>2432</v>
      </c>
      <c r="N5583" s="1474"/>
      <c r="O5583" s="1463" t="s">
        <v>76</v>
      </c>
      <c r="P5583" s="1463" t="s">
        <v>2432</v>
      </c>
    </row>
    <row r="5584" hidden="1">
      <c r="A5584" s="1464">
        <v>6014.0</v>
      </c>
      <c r="B5584" s="1463" t="s">
        <v>21845</v>
      </c>
      <c r="C5584" s="1463" t="s">
        <v>21846</v>
      </c>
      <c r="D5584" s="1469">
        <v>45808.0</v>
      </c>
      <c r="E5584" s="1470" t="s">
        <v>21847</v>
      </c>
      <c r="F5584" s="1471">
        <v>8.14126038E8</v>
      </c>
      <c r="G5584" s="1471">
        <v>8.14126038E8</v>
      </c>
      <c r="H5584" s="1472" t="b">
        <v>0</v>
      </c>
      <c r="I5584" s="1468" t="s">
        <v>76</v>
      </c>
      <c r="J5584" s="1472" t="b">
        <v>0</v>
      </c>
      <c r="K5584" s="1468" t="s">
        <v>1077</v>
      </c>
      <c r="L5584" s="1471">
        <v>6.6618258585E10</v>
      </c>
      <c r="M5584" s="1463" t="s">
        <v>2659</v>
      </c>
      <c r="N5584" s="1463" t="s">
        <v>7382</v>
      </c>
      <c r="O5584" s="1463" t="s">
        <v>6244</v>
      </c>
      <c r="P5584" s="1463" t="s">
        <v>2659</v>
      </c>
    </row>
    <row r="5585">
      <c r="A5585" s="1464">
        <v>6015.0</v>
      </c>
      <c r="B5585" s="1463" t="s">
        <v>10925</v>
      </c>
      <c r="C5585" s="1463" t="s">
        <v>10926</v>
      </c>
      <c r="D5585" s="1469">
        <v>45805.0</v>
      </c>
      <c r="E5585" s="1470" t="s">
        <v>10927</v>
      </c>
      <c r="F5585" s="1471">
        <v>9.72421796E8</v>
      </c>
      <c r="G5585" s="1471">
        <v>9.72421796E8</v>
      </c>
      <c r="H5585" s="1472" t="b">
        <v>1</v>
      </c>
      <c r="I5585" s="1468" t="s">
        <v>263</v>
      </c>
      <c r="J5585" s="1472" t="b">
        <v>1</v>
      </c>
      <c r="K5585" s="1468" t="s">
        <v>1204</v>
      </c>
      <c r="L5585" s="1471">
        <v>6.6839565594E10</v>
      </c>
      <c r="M5585" s="1463" t="s">
        <v>2432</v>
      </c>
      <c r="N5585" s="1463" t="s">
        <v>6056</v>
      </c>
      <c r="O5585" s="1463" t="s">
        <v>76</v>
      </c>
      <c r="P5585" s="1463" t="s">
        <v>2432</v>
      </c>
    </row>
    <row r="5586">
      <c r="A5586" s="1464">
        <v>6016.0</v>
      </c>
      <c r="B5586" s="1463" t="s">
        <v>2800</v>
      </c>
      <c r="C5586" s="1463" t="s">
        <v>10929</v>
      </c>
      <c r="D5586" s="1469">
        <v>45807.0</v>
      </c>
      <c r="E5586" s="1470" t="s">
        <v>10930</v>
      </c>
      <c r="F5586" s="1471">
        <v>2.2764567E7</v>
      </c>
      <c r="G5586" s="1471">
        <v>2.2764567E7</v>
      </c>
      <c r="H5586" s="1472" t="b">
        <v>1</v>
      </c>
      <c r="I5586" s="1468" t="s">
        <v>76</v>
      </c>
      <c r="J5586" s="1472" t="b">
        <v>1</v>
      </c>
      <c r="K5586" s="1468" t="s">
        <v>4929</v>
      </c>
      <c r="L5586" s="1475">
        <v>6.69232E15</v>
      </c>
      <c r="M5586" s="1463" t="s">
        <v>2432</v>
      </c>
      <c r="N5586" s="1463" t="s">
        <v>5998</v>
      </c>
      <c r="O5586" s="1463" t="s">
        <v>8656</v>
      </c>
      <c r="P5586" s="1463" t="s">
        <v>2432</v>
      </c>
    </row>
    <row r="5587">
      <c r="A5587" s="1464">
        <v>6017.0</v>
      </c>
      <c r="B5587" s="1463" t="s">
        <v>2724</v>
      </c>
      <c r="C5587" s="1463" t="s">
        <v>10932</v>
      </c>
      <c r="D5587" s="1469">
        <v>45804.0</v>
      </c>
      <c r="E5587" s="1470" t="s">
        <v>10933</v>
      </c>
      <c r="F5587" s="1471">
        <v>2.2764567E7</v>
      </c>
      <c r="G5587" s="1471">
        <v>2.2764567E7</v>
      </c>
      <c r="H5587" s="1472" t="b">
        <v>1</v>
      </c>
      <c r="I5587" s="1468" t="s">
        <v>76</v>
      </c>
      <c r="J5587" s="1472" t="b">
        <v>1</v>
      </c>
      <c r="K5587" s="1468" t="s">
        <v>4929</v>
      </c>
      <c r="L5587" s="1475">
        <v>6.69232E15</v>
      </c>
      <c r="M5587" s="1463" t="s">
        <v>2432</v>
      </c>
      <c r="N5587" s="1463" t="s">
        <v>5345</v>
      </c>
      <c r="O5587" s="1463" t="s">
        <v>9004</v>
      </c>
      <c r="P5587" s="1463" t="s">
        <v>2432</v>
      </c>
    </row>
    <row r="5588">
      <c r="A5588" s="1464">
        <v>6018.0</v>
      </c>
      <c r="B5588" s="1463" t="s">
        <v>10935</v>
      </c>
      <c r="C5588" s="1463" t="s">
        <v>10935</v>
      </c>
      <c r="D5588" s="1469">
        <v>45807.0</v>
      </c>
      <c r="E5588" s="1470" t="s">
        <v>10936</v>
      </c>
      <c r="F5588" s="1471">
        <v>9.8378248E7</v>
      </c>
      <c r="G5588" s="1471">
        <v>9.8378248E7</v>
      </c>
      <c r="H5588" s="1472" t="b">
        <v>1</v>
      </c>
      <c r="I5588" s="1468" t="s">
        <v>120</v>
      </c>
      <c r="J5588" s="1472" t="b">
        <v>1</v>
      </c>
      <c r="K5588" s="1468" t="s">
        <v>6480</v>
      </c>
      <c r="L5588" s="1471">
        <v>6.6647253923E10</v>
      </c>
      <c r="M5588" s="1463" t="s">
        <v>2432</v>
      </c>
      <c r="N5588" s="1463" t="s">
        <v>5838</v>
      </c>
      <c r="O5588" s="1463" t="s">
        <v>8980</v>
      </c>
      <c r="P5588" s="1463" t="s">
        <v>2432</v>
      </c>
    </row>
    <row r="5589">
      <c r="A5589" s="1464">
        <v>6019.0</v>
      </c>
      <c r="B5589" s="1463" t="s">
        <v>10938</v>
      </c>
      <c r="C5589" s="1463" t="s">
        <v>10938</v>
      </c>
      <c r="D5589" s="1469">
        <v>45807.0</v>
      </c>
      <c r="E5589" s="1470" t="s">
        <v>10939</v>
      </c>
      <c r="F5589" s="1471">
        <v>9.2952182E7</v>
      </c>
      <c r="G5589" s="1471">
        <v>9.2952182E7</v>
      </c>
      <c r="H5589" s="1472" t="b">
        <v>1</v>
      </c>
      <c r="I5589" s="1468" t="s">
        <v>120</v>
      </c>
      <c r="J5589" s="1472" t="b">
        <v>1</v>
      </c>
      <c r="K5589" s="1468" t="s">
        <v>6480</v>
      </c>
      <c r="L5589" s="1471">
        <v>6.6647253923E10</v>
      </c>
      <c r="M5589" s="1463" t="s">
        <v>2432</v>
      </c>
      <c r="N5589" s="1474"/>
      <c r="O5589" s="1463" t="s">
        <v>76</v>
      </c>
      <c r="P5589" s="1463" t="s">
        <v>2432</v>
      </c>
    </row>
    <row r="5590">
      <c r="A5590" s="1464">
        <v>6020.0</v>
      </c>
      <c r="B5590" s="1463" t="s">
        <v>10940</v>
      </c>
      <c r="C5590" s="1463" t="s">
        <v>10940</v>
      </c>
      <c r="D5590" s="1469">
        <v>45807.0</v>
      </c>
      <c r="E5590" s="1470" t="s">
        <v>10941</v>
      </c>
      <c r="F5590" s="1471">
        <v>8.1268844E7</v>
      </c>
      <c r="G5590" s="1471">
        <v>8.1268844E7</v>
      </c>
      <c r="H5590" s="1472" t="b">
        <v>1</v>
      </c>
      <c r="I5590" s="1468" t="s">
        <v>120</v>
      </c>
      <c r="J5590" s="1472" t="b">
        <v>1</v>
      </c>
      <c r="K5590" s="1468" t="s">
        <v>6480</v>
      </c>
      <c r="L5590" s="1471">
        <v>6.6647253923E10</v>
      </c>
      <c r="M5590" s="1463" t="s">
        <v>2426</v>
      </c>
      <c r="O5590" s="1463" t="s">
        <v>76</v>
      </c>
      <c r="P5590" s="1463" t="s">
        <v>10738</v>
      </c>
    </row>
    <row r="5591">
      <c r="A5591" s="1464">
        <v>6021.0</v>
      </c>
      <c r="B5591" s="1463" t="s">
        <v>10943</v>
      </c>
      <c r="C5591" s="1463" t="s">
        <v>10943</v>
      </c>
      <c r="D5591" s="1469">
        <v>45807.0</v>
      </c>
      <c r="E5591" s="1470" t="s">
        <v>10944</v>
      </c>
      <c r="F5591" s="1471">
        <v>8.8790688E7</v>
      </c>
      <c r="G5591" s="1471">
        <v>8.8790688E7</v>
      </c>
      <c r="H5591" s="1472" t="b">
        <v>1</v>
      </c>
      <c r="I5591" s="1468" t="s">
        <v>120</v>
      </c>
      <c r="J5591" s="1472" t="b">
        <v>1</v>
      </c>
      <c r="K5591" s="1468" t="s">
        <v>6480</v>
      </c>
      <c r="L5591" s="1471">
        <v>6.6647253923E10</v>
      </c>
      <c r="M5591" s="1463" t="s">
        <v>2437</v>
      </c>
      <c r="N5591" s="1463" t="s">
        <v>5963</v>
      </c>
      <c r="O5591" s="1463" t="s">
        <v>76</v>
      </c>
      <c r="P5591" s="1463" t="s">
        <v>10755</v>
      </c>
    </row>
    <row r="5592">
      <c r="A5592" s="1464">
        <v>6022.0</v>
      </c>
      <c r="B5592" s="1463" t="s">
        <v>2127</v>
      </c>
      <c r="C5592" s="1463" t="s">
        <v>2127</v>
      </c>
      <c r="D5592" s="1469">
        <v>45806.0</v>
      </c>
      <c r="E5592" s="1470" t="s">
        <v>10945</v>
      </c>
      <c r="F5592" s="1471">
        <v>3.1297551E7</v>
      </c>
      <c r="G5592" s="1471">
        <v>3.1297551E7</v>
      </c>
      <c r="H5592" s="1472" t="b">
        <v>1</v>
      </c>
      <c r="I5592" s="1468" t="s">
        <v>120</v>
      </c>
      <c r="J5592" s="1472" t="b">
        <v>1</v>
      </c>
      <c r="K5592" s="1468" t="s">
        <v>6480</v>
      </c>
      <c r="L5592" s="1471">
        <v>6.6647253923E10</v>
      </c>
      <c r="M5592" s="1463" t="s">
        <v>2659</v>
      </c>
      <c r="N5592" s="1463" t="s">
        <v>5963</v>
      </c>
      <c r="O5592" s="1463" t="s">
        <v>76</v>
      </c>
      <c r="P5592" s="1463" t="s">
        <v>2659</v>
      </c>
    </row>
    <row r="5593">
      <c r="A5593" s="1464">
        <v>6023.0</v>
      </c>
      <c r="B5593" s="1463" t="s">
        <v>10947</v>
      </c>
      <c r="C5593" s="1463" t="s">
        <v>10948</v>
      </c>
      <c r="D5593" s="1469">
        <v>45805.0</v>
      </c>
      <c r="E5593" s="1470" t="s">
        <v>10949</v>
      </c>
      <c r="F5593" s="1471">
        <v>6.39495621E8</v>
      </c>
      <c r="G5593" s="1471">
        <v>6.39495621E8</v>
      </c>
      <c r="H5593" s="1472" t="b">
        <v>1</v>
      </c>
      <c r="I5593" s="1468" t="s">
        <v>3864</v>
      </c>
      <c r="J5593" s="1472" t="b">
        <v>1</v>
      </c>
      <c r="K5593" s="1468" t="s">
        <v>4936</v>
      </c>
      <c r="L5593" s="1471">
        <v>6.6909921784E10</v>
      </c>
      <c r="M5593" s="1463" t="s">
        <v>2437</v>
      </c>
      <c r="N5593" s="1463" t="s">
        <v>5963</v>
      </c>
      <c r="O5593" s="1463" t="s">
        <v>7130</v>
      </c>
      <c r="P5593" s="1463" t="s">
        <v>8904</v>
      </c>
    </row>
    <row r="5594">
      <c r="A5594" s="1464">
        <v>6024.0</v>
      </c>
      <c r="B5594" s="1463" t="s">
        <v>10950</v>
      </c>
      <c r="C5594" s="1463" t="s">
        <v>10951</v>
      </c>
      <c r="D5594" s="1469">
        <v>45804.0</v>
      </c>
      <c r="E5594" s="1470" t="s">
        <v>10952</v>
      </c>
      <c r="F5594" s="1471">
        <v>3.8255888E7</v>
      </c>
      <c r="G5594" s="1471">
        <v>3.8255888E7</v>
      </c>
      <c r="H5594" s="1472" t="b">
        <v>1</v>
      </c>
      <c r="I5594" s="1468" t="s">
        <v>263</v>
      </c>
      <c r="J5594" s="1472" t="b">
        <v>1</v>
      </c>
      <c r="K5594" s="1468" t="s">
        <v>4936</v>
      </c>
      <c r="L5594" s="1471">
        <v>6.6909921784E10</v>
      </c>
      <c r="M5594" s="1463" t="s">
        <v>2437</v>
      </c>
      <c r="N5594" s="1463" t="s">
        <v>4986</v>
      </c>
      <c r="O5594" s="1463" t="s">
        <v>8522</v>
      </c>
      <c r="P5594" s="1463" t="s">
        <v>9680</v>
      </c>
    </row>
    <row r="5595">
      <c r="A5595" s="1464">
        <v>6025.0</v>
      </c>
      <c r="B5595" s="1463" t="s">
        <v>10953</v>
      </c>
      <c r="C5595" s="1463" t="s">
        <v>10954</v>
      </c>
      <c r="D5595" s="1469">
        <v>45807.0</v>
      </c>
      <c r="E5595" s="1470" t="s">
        <v>10955</v>
      </c>
      <c r="F5595" s="1471">
        <v>9.77892966E8</v>
      </c>
      <c r="G5595" s="1471">
        <v>9.77892966E8</v>
      </c>
      <c r="H5595" s="1472" t="b">
        <v>1</v>
      </c>
      <c r="I5595" s="1468" t="s">
        <v>76</v>
      </c>
      <c r="J5595" s="1472" t="b">
        <v>1</v>
      </c>
      <c r="K5595" s="1468" t="s">
        <v>1204</v>
      </c>
      <c r="L5595" s="1471">
        <v>6.6839565594E10</v>
      </c>
      <c r="M5595" s="1463" t="s">
        <v>2464</v>
      </c>
      <c r="N5595" s="1463" t="s">
        <v>5370</v>
      </c>
      <c r="O5595" s="1463" t="s">
        <v>76</v>
      </c>
      <c r="P5595" s="1463" t="s">
        <v>2464</v>
      </c>
    </row>
    <row r="5596">
      <c r="A5596" s="1464">
        <v>6026.0</v>
      </c>
      <c r="B5596" s="1463" t="s">
        <v>10956</v>
      </c>
      <c r="C5596" s="1463" t="s">
        <v>10956</v>
      </c>
      <c r="D5596" s="1469">
        <v>45807.0</v>
      </c>
      <c r="E5596" s="1470" t="s">
        <v>10957</v>
      </c>
      <c r="F5596" s="1471">
        <v>8.2185602E7</v>
      </c>
      <c r="G5596" s="1471">
        <v>8.2185602E7</v>
      </c>
      <c r="H5596" s="1472" t="b">
        <v>1</v>
      </c>
      <c r="I5596" s="1468" t="s">
        <v>120</v>
      </c>
      <c r="J5596" s="1472" t="b">
        <v>1</v>
      </c>
      <c r="K5596" s="1468" t="s">
        <v>6480</v>
      </c>
      <c r="L5596" s="1471">
        <v>6.6647253923E10</v>
      </c>
      <c r="M5596" s="1463" t="s">
        <v>2464</v>
      </c>
      <c r="N5596" s="1463" t="s">
        <v>5172</v>
      </c>
      <c r="O5596" s="1463" t="s">
        <v>76</v>
      </c>
      <c r="P5596" s="1463" t="s">
        <v>8730</v>
      </c>
    </row>
    <row r="5597">
      <c r="A5597" s="1464">
        <v>6027.0</v>
      </c>
      <c r="B5597" s="1463" t="s">
        <v>1710</v>
      </c>
      <c r="C5597" s="1463" t="s">
        <v>1710</v>
      </c>
      <c r="D5597" s="1469">
        <v>45807.0</v>
      </c>
      <c r="E5597" s="1470" t="s">
        <v>10958</v>
      </c>
      <c r="F5597" s="1471">
        <v>8.0281489E7</v>
      </c>
      <c r="G5597" s="1471">
        <v>8.0281489E7</v>
      </c>
      <c r="H5597" s="1472" t="b">
        <v>1</v>
      </c>
      <c r="I5597" s="1468" t="s">
        <v>120</v>
      </c>
      <c r="J5597" s="1472" t="b">
        <v>1</v>
      </c>
      <c r="K5597" s="1468" t="s">
        <v>6480</v>
      </c>
      <c r="L5597" s="1471">
        <v>6.6647253923E10</v>
      </c>
      <c r="M5597" s="1463" t="s">
        <v>2464</v>
      </c>
      <c r="N5597" s="1463" t="s">
        <v>6466</v>
      </c>
      <c r="O5597" s="1463" t="s">
        <v>76</v>
      </c>
      <c r="P5597" s="1463" t="s">
        <v>5155</v>
      </c>
    </row>
    <row r="5598">
      <c r="A5598" s="1464">
        <v>6028.0</v>
      </c>
      <c r="B5598" s="1463" t="s">
        <v>2296</v>
      </c>
      <c r="C5598" s="1463" t="s">
        <v>2296</v>
      </c>
      <c r="D5598" s="1469">
        <v>45804.0</v>
      </c>
      <c r="E5598" s="1470" t="s">
        <v>10959</v>
      </c>
      <c r="F5598" s="1471">
        <v>6.6907568E7</v>
      </c>
      <c r="G5598" s="1471">
        <v>6.6907568E7</v>
      </c>
      <c r="H5598" s="1472" t="b">
        <v>1</v>
      </c>
      <c r="I5598" s="1468" t="s">
        <v>120</v>
      </c>
      <c r="J5598" s="1472" t="b">
        <v>1</v>
      </c>
      <c r="K5598" s="1468" t="s">
        <v>6480</v>
      </c>
      <c r="L5598" s="1471">
        <v>6.6647253923E10</v>
      </c>
      <c r="M5598" s="1463" t="s">
        <v>2937</v>
      </c>
      <c r="N5598" s="1474"/>
      <c r="O5598" s="1463" t="s">
        <v>4969</v>
      </c>
      <c r="P5598" s="1463" t="s">
        <v>10777</v>
      </c>
    </row>
    <row r="5599">
      <c r="A5599" s="1464">
        <v>6029.0</v>
      </c>
      <c r="B5599" s="1463" t="s">
        <v>10961</v>
      </c>
      <c r="C5599" s="1463" t="s">
        <v>10962</v>
      </c>
      <c r="D5599" s="1469">
        <v>45807.0</v>
      </c>
      <c r="E5599" s="1470" t="s">
        <v>10963</v>
      </c>
      <c r="F5599" s="1471">
        <v>9.22478427E8</v>
      </c>
      <c r="G5599" s="1471">
        <v>9.22478427E8</v>
      </c>
      <c r="H5599" s="1472" t="b">
        <v>1</v>
      </c>
      <c r="I5599" s="1468" t="s">
        <v>76</v>
      </c>
      <c r="J5599" s="1472" t="b">
        <v>1</v>
      </c>
      <c r="K5599" s="1468" t="s">
        <v>4929</v>
      </c>
      <c r="L5599" s="1475">
        <v>6.69232E15</v>
      </c>
      <c r="M5599" s="1463" t="s">
        <v>2937</v>
      </c>
      <c r="N5599" s="1474"/>
      <c r="O5599" s="1463" t="s">
        <v>76</v>
      </c>
      <c r="P5599" s="1463" t="s">
        <v>10777</v>
      </c>
    </row>
    <row r="5600">
      <c r="A5600" s="1464">
        <v>6030.0</v>
      </c>
      <c r="B5600" s="1463" t="s">
        <v>2140</v>
      </c>
      <c r="C5600" s="1463" t="s">
        <v>2140</v>
      </c>
      <c r="D5600" s="1469">
        <v>45807.0</v>
      </c>
      <c r="E5600" s="1470" t="s">
        <v>10964</v>
      </c>
      <c r="F5600" s="1471">
        <v>6.9702037E7</v>
      </c>
      <c r="G5600" s="1471">
        <v>6.9702037E7</v>
      </c>
      <c r="H5600" s="1472" t="b">
        <v>1</v>
      </c>
      <c r="I5600" s="1468" t="s">
        <v>120</v>
      </c>
      <c r="J5600" s="1472" t="b">
        <v>1</v>
      </c>
      <c r="K5600" s="1468" t="s">
        <v>6480</v>
      </c>
      <c r="L5600" s="1471">
        <v>6.6647253923E10</v>
      </c>
      <c r="M5600" s="1463" t="s">
        <v>2937</v>
      </c>
      <c r="N5600" s="1474"/>
      <c r="O5600" s="1463" t="s">
        <v>8980</v>
      </c>
      <c r="P5600" s="1463" t="s">
        <v>10777</v>
      </c>
    </row>
    <row r="5601">
      <c r="A5601" s="1464">
        <v>6031.0</v>
      </c>
      <c r="B5601" s="1463" t="s">
        <v>10966</v>
      </c>
      <c r="C5601" s="1463" t="s">
        <v>10967</v>
      </c>
      <c r="D5601" s="1469">
        <v>45805.0</v>
      </c>
      <c r="E5601" s="1470" t="s">
        <v>10968</v>
      </c>
      <c r="F5601" s="1471">
        <v>8.38936677E8</v>
      </c>
      <c r="G5601" s="1471">
        <v>8.38936677E8</v>
      </c>
      <c r="H5601" s="1472" t="b">
        <v>1</v>
      </c>
      <c r="I5601" s="1468" t="s">
        <v>76</v>
      </c>
      <c r="J5601" s="1472" t="b">
        <v>1</v>
      </c>
      <c r="K5601" s="1468" t="s">
        <v>1077</v>
      </c>
      <c r="L5601" s="1471">
        <v>6.6618258585E10</v>
      </c>
      <c r="M5601" s="1463" t="s">
        <v>2464</v>
      </c>
      <c r="N5601" s="1463" t="s">
        <v>5037</v>
      </c>
      <c r="O5601" s="1463" t="s">
        <v>9690</v>
      </c>
      <c r="P5601" s="1463" t="s">
        <v>5881</v>
      </c>
    </row>
    <row r="5602">
      <c r="A5602" s="1464">
        <v>6032.0</v>
      </c>
      <c r="B5602" s="1463" t="s">
        <v>10969</v>
      </c>
      <c r="C5602" s="1463" t="s">
        <v>10970</v>
      </c>
      <c r="D5602" s="1469">
        <v>45805.0</v>
      </c>
      <c r="E5602" s="1470" t="s">
        <v>10971</v>
      </c>
      <c r="F5602" s="1471">
        <v>9.57203826E8</v>
      </c>
      <c r="G5602" s="1471">
        <v>9.57203826E8</v>
      </c>
      <c r="H5602" s="1472" t="b">
        <v>1</v>
      </c>
      <c r="I5602" s="1468" t="s">
        <v>76</v>
      </c>
      <c r="J5602" s="1472" t="b">
        <v>1</v>
      </c>
      <c r="K5602" s="1468" t="s">
        <v>4936</v>
      </c>
      <c r="L5602" s="1471">
        <v>6.6909921784E10</v>
      </c>
      <c r="M5602" s="1463" t="s">
        <v>2464</v>
      </c>
      <c r="N5602" s="1463" t="s">
        <v>6441</v>
      </c>
      <c r="O5602" s="1463" t="s">
        <v>9111</v>
      </c>
      <c r="P5602" s="1463" t="s">
        <v>2464</v>
      </c>
    </row>
    <row r="5603">
      <c r="A5603" s="1464">
        <v>6033.0</v>
      </c>
      <c r="B5603" s="1463" t="s">
        <v>10973</v>
      </c>
      <c r="C5603" s="1463" t="s">
        <v>10973</v>
      </c>
      <c r="D5603" s="1469">
        <v>45806.0</v>
      </c>
      <c r="E5603" s="1470" t="s">
        <v>10974</v>
      </c>
      <c r="F5603" s="1471">
        <v>8.8768769E7</v>
      </c>
      <c r="G5603" s="1471">
        <v>8.8768769E7</v>
      </c>
      <c r="H5603" s="1472" t="b">
        <v>1</v>
      </c>
      <c r="I5603" s="1468" t="s">
        <v>120</v>
      </c>
      <c r="J5603" s="1472" t="b">
        <v>1</v>
      </c>
      <c r="K5603" s="1468" t="s">
        <v>6480</v>
      </c>
      <c r="L5603" s="1471">
        <v>6.6647253923E10</v>
      </c>
      <c r="M5603" s="1463" t="s">
        <v>2464</v>
      </c>
      <c r="N5603" s="1463" t="s">
        <v>6070</v>
      </c>
      <c r="O5603" s="1463" t="s">
        <v>76</v>
      </c>
      <c r="P5603" s="1463" t="s">
        <v>9236</v>
      </c>
    </row>
    <row r="5604">
      <c r="A5604" s="1464">
        <v>6034.0</v>
      </c>
      <c r="B5604" s="1463" t="s">
        <v>10976</v>
      </c>
      <c r="C5604" s="1463" t="s">
        <v>10977</v>
      </c>
      <c r="D5604" s="1469">
        <v>45807.0</v>
      </c>
      <c r="E5604" s="1470" t="s">
        <v>10978</v>
      </c>
      <c r="F5604" s="1471">
        <v>9.6940529E8</v>
      </c>
      <c r="G5604" s="1471">
        <v>9.6940529E8</v>
      </c>
      <c r="H5604" s="1472" t="b">
        <v>1</v>
      </c>
      <c r="I5604" s="1468" t="s">
        <v>76</v>
      </c>
      <c r="J5604" s="1472" t="b">
        <v>1</v>
      </c>
      <c r="K5604" s="1468" t="s">
        <v>1077</v>
      </c>
      <c r="L5604" s="1471">
        <v>6.6618258585E10</v>
      </c>
      <c r="M5604" s="1463" t="s">
        <v>2659</v>
      </c>
      <c r="N5604" s="1463" t="s">
        <v>5019</v>
      </c>
      <c r="O5604" s="1463" t="s">
        <v>76</v>
      </c>
      <c r="P5604" s="1463" t="s">
        <v>10796</v>
      </c>
    </row>
    <row r="5605">
      <c r="A5605" s="1464">
        <v>6035.0</v>
      </c>
      <c r="B5605" s="1463" t="s">
        <v>10979</v>
      </c>
      <c r="C5605" s="1463" t="s">
        <v>10979</v>
      </c>
      <c r="D5605" s="1469">
        <v>45807.0</v>
      </c>
      <c r="E5605" s="1470" t="s">
        <v>10980</v>
      </c>
      <c r="F5605" s="1471">
        <v>9.6301008E7</v>
      </c>
      <c r="G5605" s="1471">
        <v>9.6301008E7</v>
      </c>
      <c r="H5605" s="1472" t="b">
        <v>1</v>
      </c>
      <c r="I5605" s="1468" t="s">
        <v>120</v>
      </c>
      <c r="J5605" s="1472" t="b">
        <v>1</v>
      </c>
      <c r="K5605" s="1468" t="s">
        <v>6480</v>
      </c>
      <c r="L5605" s="1471">
        <v>6.6647253923E10</v>
      </c>
      <c r="M5605" s="1463" t="s">
        <v>2659</v>
      </c>
      <c r="N5605" s="1463" t="s">
        <v>9736</v>
      </c>
      <c r="O5605" s="1463" t="s">
        <v>8522</v>
      </c>
      <c r="P5605" s="1463" t="s">
        <v>10796</v>
      </c>
    </row>
    <row r="5606">
      <c r="A5606" s="1464">
        <v>6036.0</v>
      </c>
      <c r="B5606" s="1463" t="s">
        <v>10982</v>
      </c>
      <c r="C5606" s="1463" t="s">
        <v>10983</v>
      </c>
      <c r="D5606" s="1469">
        <v>45807.0</v>
      </c>
      <c r="E5606" s="1470" t="s">
        <v>10984</v>
      </c>
      <c r="F5606" s="1471">
        <v>9.6940529E8</v>
      </c>
      <c r="G5606" s="1471">
        <v>9.6940529E8</v>
      </c>
      <c r="H5606" s="1472" t="b">
        <v>1</v>
      </c>
      <c r="I5606" s="1468" t="s">
        <v>3864</v>
      </c>
      <c r="J5606" s="1472" t="b">
        <v>1</v>
      </c>
      <c r="K5606" s="1468" t="s">
        <v>1077</v>
      </c>
      <c r="L5606" s="1471">
        <v>6.6618258585E10</v>
      </c>
      <c r="M5606" s="1463" t="s">
        <v>4317</v>
      </c>
      <c r="N5606" s="1463" t="s">
        <v>5370</v>
      </c>
      <c r="O5606" s="1463" t="s">
        <v>76</v>
      </c>
      <c r="P5606" s="1463" t="s">
        <v>6387</v>
      </c>
    </row>
    <row r="5607">
      <c r="A5607" s="1464">
        <v>6037.0</v>
      </c>
      <c r="B5607" s="1463" t="s">
        <v>10985</v>
      </c>
      <c r="C5607" s="1463" t="s">
        <v>10986</v>
      </c>
      <c r="D5607" s="1469">
        <v>45807.0</v>
      </c>
      <c r="E5607" s="1470" t="s">
        <v>10987</v>
      </c>
      <c r="F5607" s="1471">
        <v>9.6940529E8</v>
      </c>
      <c r="G5607" s="1471">
        <v>9.6940529E8</v>
      </c>
      <c r="H5607" s="1472" t="b">
        <v>1</v>
      </c>
      <c r="I5607" s="1468" t="s">
        <v>76</v>
      </c>
      <c r="J5607" s="1472" t="b">
        <v>1</v>
      </c>
      <c r="K5607" s="1468" t="s">
        <v>1077</v>
      </c>
      <c r="L5607" s="1471">
        <v>6.6618258585E10</v>
      </c>
      <c r="M5607" s="1463" t="s">
        <v>2437</v>
      </c>
      <c r="N5607" s="1474"/>
      <c r="O5607" s="1463" t="s">
        <v>76</v>
      </c>
      <c r="P5607" s="1463" t="s">
        <v>10806</v>
      </c>
    </row>
    <row r="5608" hidden="1">
      <c r="A5608" s="1464">
        <v>6038.0</v>
      </c>
      <c r="B5608" s="1463" t="s">
        <v>10988</v>
      </c>
      <c r="C5608" s="1463" t="s">
        <v>10989</v>
      </c>
      <c r="D5608" s="1469">
        <v>45807.0</v>
      </c>
      <c r="E5608" s="1470" t="s">
        <v>10990</v>
      </c>
      <c r="F5608" s="1471">
        <v>9.6940529E8</v>
      </c>
      <c r="G5608" s="1471">
        <v>9.6940529E8</v>
      </c>
      <c r="H5608" s="1472" t="b">
        <v>0</v>
      </c>
      <c r="I5608" s="1468" t="s">
        <v>76</v>
      </c>
      <c r="J5608" s="1472" t="b">
        <v>0</v>
      </c>
      <c r="K5608" s="1468" t="s">
        <v>1077</v>
      </c>
      <c r="L5608" s="1471">
        <v>6.6618258585E10</v>
      </c>
      <c r="M5608" s="1463" t="s">
        <v>2440</v>
      </c>
      <c r="N5608" s="1463" t="s">
        <v>6383</v>
      </c>
      <c r="O5608" s="1463" t="s">
        <v>8860</v>
      </c>
      <c r="P5608" s="1463" t="s">
        <v>10810</v>
      </c>
    </row>
    <row r="5609" hidden="1">
      <c r="A5609" s="1464">
        <v>6039.0</v>
      </c>
      <c r="B5609" s="1463" t="s">
        <v>21848</v>
      </c>
      <c r="C5609" s="1463" t="s">
        <v>21849</v>
      </c>
      <c r="D5609" s="1469">
        <v>45807.0</v>
      </c>
      <c r="E5609" s="1470" t="s">
        <v>21850</v>
      </c>
      <c r="F5609" s="1471">
        <v>9.6940529E8</v>
      </c>
      <c r="G5609" s="1471">
        <v>9.6940529E8</v>
      </c>
      <c r="H5609" s="1472" t="b">
        <v>0</v>
      </c>
      <c r="I5609" s="1468" t="s">
        <v>76</v>
      </c>
      <c r="J5609" s="1472" t="b">
        <v>0</v>
      </c>
      <c r="K5609" s="1468" t="s">
        <v>1077</v>
      </c>
      <c r="L5609" s="1471">
        <v>6.6618258585E10</v>
      </c>
      <c r="M5609" s="1463" t="s">
        <v>2659</v>
      </c>
      <c r="N5609" s="1463" t="s">
        <v>6164</v>
      </c>
      <c r="O5609" s="1463" t="s">
        <v>76</v>
      </c>
      <c r="P5609" s="1463" t="s">
        <v>2659</v>
      </c>
    </row>
    <row r="5610">
      <c r="A5610" s="1464">
        <v>6040.0</v>
      </c>
      <c r="B5610" s="1463" t="s">
        <v>10991</v>
      </c>
      <c r="C5610" s="1463" t="s">
        <v>10991</v>
      </c>
      <c r="D5610" s="1469">
        <v>45806.0</v>
      </c>
      <c r="E5610" s="1470" t="s">
        <v>10992</v>
      </c>
      <c r="F5610" s="1471">
        <v>9.2319316E7</v>
      </c>
      <c r="G5610" s="1471">
        <v>9.2319316E7</v>
      </c>
      <c r="H5610" s="1472" t="b">
        <v>1</v>
      </c>
      <c r="I5610" s="1468" t="s">
        <v>120</v>
      </c>
      <c r="J5610" s="1472" t="b">
        <v>1</v>
      </c>
      <c r="K5610" s="1468" t="s">
        <v>6480</v>
      </c>
      <c r="L5610" s="1471">
        <v>6.6647253923E10</v>
      </c>
      <c r="M5610" s="1463" t="s">
        <v>2437</v>
      </c>
      <c r="N5610" s="1474"/>
      <c r="O5610" s="1463" t="s">
        <v>4954</v>
      </c>
      <c r="P5610" s="1463" t="s">
        <v>10813</v>
      </c>
    </row>
    <row r="5611">
      <c r="A5611" s="1464">
        <v>6041.0</v>
      </c>
      <c r="B5611" s="1463" t="s">
        <v>10993</v>
      </c>
      <c r="C5611" s="1463" t="s">
        <v>10993</v>
      </c>
      <c r="D5611" s="1469">
        <v>45807.0</v>
      </c>
      <c r="E5611" s="1470" t="s">
        <v>10994</v>
      </c>
      <c r="F5611" s="1471">
        <v>6.6907566E7</v>
      </c>
      <c r="G5611" s="1471">
        <v>6.6907566E7</v>
      </c>
      <c r="H5611" s="1472" t="b">
        <v>1</v>
      </c>
      <c r="I5611" s="1468" t="s">
        <v>120</v>
      </c>
      <c r="J5611" s="1472" t="b">
        <v>1</v>
      </c>
      <c r="K5611" s="1468" t="s">
        <v>6480</v>
      </c>
      <c r="L5611" s="1471">
        <v>6.6647253923E10</v>
      </c>
      <c r="M5611" s="1463" t="s">
        <v>2432</v>
      </c>
      <c r="N5611" s="1463" t="s">
        <v>7507</v>
      </c>
      <c r="O5611" s="1463" t="s">
        <v>9273</v>
      </c>
      <c r="P5611" s="1463" t="s">
        <v>2432</v>
      </c>
    </row>
    <row r="5612">
      <c r="A5612" s="1464">
        <v>6042.0</v>
      </c>
      <c r="B5612" s="1463" t="s">
        <v>10995</v>
      </c>
      <c r="C5612" s="1463" t="s">
        <v>10996</v>
      </c>
      <c r="D5612" s="1469">
        <v>45805.0</v>
      </c>
      <c r="E5612" s="1470" t="s">
        <v>10997</v>
      </c>
      <c r="F5612" s="1471">
        <v>8.93232945E8</v>
      </c>
      <c r="G5612" s="1471">
        <v>8.93232945E8</v>
      </c>
      <c r="H5612" s="1472" t="b">
        <v>1</v>
      </c>
      <c r="I5612" s="1468" t="s">
        <v>76</v>
      </c>
      <c r="J5612" s="1472" t="b">
        <v>1</v>
      </c>
      <c r="K5612" s="1468" t="s">
        <v>1077</v>
      </c>
      <c r="L5612" s="1471">
        <v>6.6618258585E10</v>
      </c>
      <c r="M5612" s="1463" t="s">
        <v>2536</v>
      </c>
      <c r="N5612" s="1474"/>
      <c r="O5612" s="1463" t="s">
        <v>6149</v>
      </c>
      <c r="P5612" s="1463" t="s">
        <v>2536</v>
      </c>
    </row>
    <row r="5613" hidden="1">
      <c r="A5613" s="1464">
        <v>6043.0</v>
      </c>
      <c r="B5613" s="1463" t="s">
        <v>21851</v>
      </c>
      <c r="C5613" s="1463" t="s">
        <v>21851</v>
      </c>
      <c r="D5613" s="1469">
        <v>45805.0</v>
      </c>
      <c r="E5613" s="1470" t="s">
        <v>21852</v>
      </c>
      <c r="F5613" s="1471">
        <v>6.666907561E9</v>
      </c>
      <c r="G5613" s="1471">
        <v>6.666907561E9</v>
      </c>
      <c r="H5613" s="1472" t="b">
        <v>0</v>
      </c>
      <c r="I5613" s="1468" t="s">
        <v>76</v>
      </c>
      <c r="J5613" s="1472" t="b">
        <v>1</v>
      </c>
      <c r="K5613" s="1473"/>
      <c r="L5613" s="1473"/>
      <c r="M5613" s="1463" t="s">
        <v>2536</v>
      </c>
      <c r="N5613" s="1474"/>
      <c r="O5613" s="1474"/>
      <c r="P5613" s="1463" t="s">
        <v>2536</v>
      </c>
    </row>
    <row r="5614">
      <c r="A5614" s="1464">
        <v>6044.0</v>
      </c>
      <c r="B5614" s="1463" t="s">
        <v>10998</v>
      </c>
      <c r="C5614" s="1463" t="s">
        <v>10998</v>
      </c>
      <c r="D5614" s="1469">
        <v>45805.0</v>
      </c>
      <c r="E5614" s="1470" t="s">
        <v>10999</v>
      </c>
      <c r="F5614" s="1471">
        <v>6.6907561E7</v>
      </c>
      <c r="G5614" s="1471">
        <v>6.6907561E7</v>
      </c>
      <c r="H5614" s="1472" t="b">
        <v>1</v>
      </c>
      <c r="I5614" s="1468" t="s">
        <v>120</v>
      </c>
      <c r="J5614" s="1472" t="b">
        <v>1</v>
      </c>
      <c r="K5614" s="1468" t="s">
        <v>6480</v>
      </c>
      <c r="L5614" s="1471">
        <v>6.6647253923E10</v>
      </c>
      <c r="M5614" s="1463" t="s">
        <v>2464</v>
      </c>
      <c r="N5614" s="1474"/>
      <c r="O5614" s="1463" t="s">
        <v>76</v>
      </c>
      <c r="P5614" s="1463" t="s">
        <v>2464</v>
      </c>
    </row>
    <row r="5615" hidden="1">
      <c r="A5615" s="1464">
        <v>6045.0</v>
      </c>
      <c r="B5615" s="1463" t="s">
        <v>11000</v>
      </c>
      <c r="C5615" s="1463" t="s">
        <v>11001</v>
      </c>
      <c r="D5615" s="1469">
        <v>45805.0</v>
      </c>
      <c r="E5615" s="1470" t="s">
        <v>11002</v>
      </c>
      <c r="F5615" s="1471">
        <v>6.36323645E8</v>
      </c>
      <c r="G5615" s="1471">
        <v>6.36323645E8</v>
      </c>
      <c r="H5615" s="1472" t="b">
        <v>0</v>
      </c>
      <c r="I5615" s="1468" t="s">
        <v>76</v>
      </c>
      <c r="J5615" s="1472" t="b">
        <v>0</v>
      </c>
      <c r="K5615" s="1468" t="s">
        <v>1204</v>
      </c>
      <c r="L5615" s="1471">
        <v>6.6839565594E10</v>
      </c>
      <c r="M5615" s="1463" t="s">
        <v>2432</v>
      </c>
      <c r="N5615" s="1463" t="s">
        <v>4930</v>
      </c>
      <c r="O5615" s="1463" t="s">
        <v>4969</v>
      </c>
      <c r="P5615" s="1463" t="s">
        <v>2432</v>
      </c>
    </row>
    <row r="5616">
      <c r="A5616" s="1464">
        <v>6046.0</v>
      </c>
      <c r="B5616" s="1463" t="s">
        <v>11003</v>
      </c>
      <c r="C5616" s="1463" t="s">
        <v>11004</v>
      </c>
      <c r="D5616" s="1469">
        <v>45808.0</v>
      </c>
      <c r="E5616" s="1470" t="s">
        <v>11005</v>
      </c>
      <c r="F5616" s="1471">
        <v>9.65599554E8</v>
      </c>
      <c r="G5616" s="1471">
        <v>9.65599554E8</v>
      </c>
      <c r="H5616" s="1472" t="b">
        <v>1</v>
      </c>
      <c r="I5616" s="1468" t="s">
        <v>76</v>
      </c>
      <c r="J5616" s="1472" t="b">
        <v>1</v>
      </c>
      <c r="K5616" s="1468" t="s">
        <v>4936</v>
      </c>
      <c r="L5616" s="1471">
        <v>6.6909921784E10</v>
      </c>
      <c r="M5616" s="1463" t="s">
        <v>2464</v>
      </c>
      <c r="N5616" s="1463" t="s">
        <v>5061</v>
      </c>
      <c r="O5616" s="1463" t="s">
        <v>8743</v>
      </c>
      <c r="P5616" s="1463" t="s">
        <v>2464</v>
      </c>
    </row>
    <row r="5617">
      <c r="A5617" s="1464">
        <v>6047.0</v>
      </c>
      <c r="B5617" s="1463" t="s">
        <v>11006</v>
      </c>
      <c r="C5617" s="1463" t="s">
        <v>11006</v>
      </c>
      <c r="D5617" s="1469">
        <v>45807.0</v>
      </c>
      <c r="E5617" s="1470" t="s">
        <v>11007</v>
      </c>
      <c r="F5617" s="1471">
        <v>8.8798765E7</v>
      </c>
      <c r="G5617" s="1471">
        <v>8.8798765E7</v>
      </c>
      <c r="H5617" s="1472" t="b">
        <v>1</v>
      </c>
      <c r="I5617" s="1468" t="s">
        <v>120</v>
      </c>
      <c r="J5617" s="1472" t="b">
        <v>1</v>
      </c>
      <c r="K5617" s="1468" t="s">
        <v>6480</v>
      </c>
      <c r="L5617" s="1471">
        <v>6.6647253923E10</v>
      </c>
      <c r="M5617" s="1463" t="s">
        <v>2432</v>
      </c>
      <c r="N5617" s="1463" t="s">
        <v>6441</v>
      </c>
      <c r="O5617" s="1463" t="s">
        <v>9111</v>
      </c>
      <c r="P5617" s="1463" t="s">
        <v>10828</v>
      </c>
    </row>
    <row r="5618" hidden="1">
      <c r="A5618" s="1464">
        <v>6048.0</v>
      </c>
      <c r="B5618" s="1463" t="s">
        <v>14210</v>
      </c>
      <c r="C5618" s="1463" t="s">
        <v>14210</v>
      </c>
      <c r="D5618" s="1469">
        <v>45805.0</v>
      </c>
      <c r="E5618" s="1470" t="s">
        <v>21853</v>
      </c>
      <c r="F5618" s="1471">
        <v>9.65599554E8</v>
      </c>
      <c r="G5618" s="1471">
        <v>9.65599554E8</v>
      </c>
      <c r="H5618" s="1472" t="b">
        <v>0</v>
      </c>
      <c r="I5618" s="1468" t="s">
        <v>76</v>
      </c>
      <c r="J5618" s="1472" t="b">
        <v>0</v>
      </c>
      <c r="K5618" s="1468" t="s">
        <v>8764</v>
      </c>
      <c r="L5618" s="1471">
        <v>6.6624294465E10</v>
      </c>
      <c r="M5618" s="1463" t="s">
        <v>2426</v>
      </c>
      <c r="O5618" s="1463" t="s">
        <v>8656</v>
      </c>
      <c r="P5618" s="1463" t="s">
        <v>2426</v>
      </c>
    </row>
    <row r="5619">
      <c r="A5619" s="1464">
        <v>6049.0</v>
      </c>
      <c r="B5619" s="1463" t="s">
        <v>3687</v>
      </c>
      <c r="C5619" s="1463" t="s">
        <v>11008</v>
      </c>
      <c r="D5619" s="1469">
        <v>45805.0</v>
      </c>
      <c r="E5619" s="1470" t="s">
        <v>11009</v>
      </c>
      <c r="F5619" s="1471">
        <v>8.00457778E8</v>
      </c>
      <c r="G5619" s="1471">
        <v>8.00457778E8</v>
      </c>
      <c r="H5619" s="1472" t="b">
        <v>1</v>
      </c>
      <c r="I5619" s="1468" t="s">
        <v>76</v>
      </c>
      <c r="J5619" s="1472" t="b">
        <v>1</v>
      </c>
      <c r="K5619" s="1468" t="s">
        <v>4936</v>
      </c>
      <c r="L5619" s="1471">
        <v>6.6909921784E10</v>
      </c>
      <c r="M5619" s="1463" t="s">
        <v>2682</v>
      </c>
      <c r="N5619" s="1463" t="s">
        <v>6441</v>
      </c>
      <c r="O5619" s="1463" t="s">
        <v>9111</v>
      </c>
      <c r="P5619" s="1463" t="s">
        <v>2682</v>
      </c>
    </row>
    <row r="5620">
      <c r="A5620" s="1464">
        <v>6050.0</v>
      </c>
      <c r="B5620" s="1463" t="s">
        <v>11010</v>
      </c>
      <c r="C5620" s="1463" t="s">
        <v>11010</v>
      </c>
      <c r="D5620" s="1469">
        <v>45805.0</v>
      </c>
      <c r="E5620" s="1470" t="s">
        <v>11011</v>
      </c>
      <c r="F5620" s="1471">
        <v>9.8378248E7</v>
      </c>
      <c r="G5620" s="1471">
        <v>9.8378248E7</v>
      </c>
      <c r="H5620" s="1472" t="b">
        <v>1</v>
      </c>
      <c r="I5620" s="1468" t="s">
        <v>120</v>
      </c>
      <c r="J5620" s="1472" t="b">
        <v>1</v>
      </c>
      <c r="K5620" s="1468" t="s">
        <v>6480</v>
      </c>
      <c r="L5620" s="1471">
        <v>6.6647253923E10</v>
      </c>
      <c r="M5620" s="1463" t="s">
        <v>2426</v>
      </c>
      <c r="O5620" s="1463" t="s">
        <v>76</v>
      </c>
      <c r="P5620" s="1463" t="s">
        <v>10839</v>
      </c>
    </row>
    <row r="5621" hidden="1">
      <c r="A5621" s="1464">
        <v>6051.0</v>
      </c>
      <c r="B5621" s="1463" t="s">
        <v>14210</v>
      </c>
      <c r="C5621" s="1463" t="s">
        <v>14210</v>
      </c>
      <c r="D5621" s="1469">
        <v>45805.0</v>
      </c>
      <c r="E5621" s="1470" t="s">
        <v>21854</v>
      </c>
      <c r="F5621" s="1471">
        <v>9.65599554E8</v>
      </c>
      <c r="G5621" s="1471">
        <v>9.65599554E8</v>
      </c>
      <c r="H5621" s="1472" t="b">
        <v>0</v>
      </c>
      <c r="I5621" s="1468" t="s">
        <v>76</v>
      </c>
      <c r="J5621" s="1472" t="b">
        <v>0</v>
      </c>
      <c r="K5621" s="1468" t="s">
        <v>8764</v>
      </c>
      <c r="L5621" s="1471">
        <v>6.6624294465E10</v>
      </c>
      <c r="M5621" s="1463" t="s">
        <v>2426</v>
      </c>
      <c r="O5621" s="1463" t="s">
        <v>8656</v>
      </c>
      <c r="P5621" s="1463" t="s">
        <v>2426</v>
      </c>
    </row>
    <row r="5622" hidden="1">
      <c r="A5622" s="1464">
        <v>6052.0</v>
      </c>
      <c r="B5622" s="1463" t="s">
        <v>14210</v>
      </c>
      <c r="C5622" s="1463" t="s">
        <v>14210</v>
      </c>
      <c r="D5622" s="1469">
        <v>45805.0</v>
      </c>
      <c r="E5622" s="1470" t="s">
        <v>21855</v>
      </c>
      <c r="F5622" s="1471">
        <v>9.65599554E8</v>
      </c>
      <c r="G5622" s="1471">
        <v>9.65599554E8</v>
      </c>
      <c r="H5622" s="1472" t="b">
        <v>0</v>
      </c>
      <c r="I5622" s="1468" t="s">
        <v>76</v>
      </c>
      <c r="J5622" s="1472" t="b">
        <v>0</v>
      </c>
      <c r="K5622" s="1468" t="s">
        <v>8764</v>
      </c>
      <c r="L5622" s="1471">
        <v>6.6624294465E10</v>
      </c>
      <c r="M5622" s="1463" t="s">
        <v>2426</v>
      </c>
      <c r="O5622" s="1463" t="s">
        <v>8656</v>
      </c>
      <c r="P5622" s="1463" t="s">
        <v>2426</v>
      </c>
    </row>
    <row r="5623">
      <c r="A5623" s="1464">
        <v>6053.0</v>
      </c>
      <c r="B5623" s="1463" t="s">
        <v>11012</v>
      </c>
      <c r="C5623" s="1463" t="s">
        <v>11012</v>
      </c>
      <c r="D5623" s="1469">
        <v>45807.0</v>
      </c>
      <c r="E5623" s="1470" t="s">
        <v>11013</v>
      </c>
      <c r="F5623" s="1471">
        <v>8.8798765E7</v>
      </c>
      <c r="G5623" s="1471">
        <v>8.8798765E7</v>
      </c>
      <c r="H5623" s="1472" t="b">
        <v>1</v>
      </c>
      <c r="I5623" s="1468" t="s">
        <v>120</v>
      </c>
      <c r="J5623" s="1472" t="b">
        <v>1</v>
      </c>
      <c r="K5623" s="1468" t="s">
        <v>6480</v>
      </c>
      <c r="L5623" s="1471">
        <v>6.6647253923E10</v>
      </c>
      <c r="M5623" s="1463" t="s">
        <v>2464</v>
      </c>
      <c r="N5623" s="1463" t="s">
        <v>6749</v>
      </c>
      <c r="O5623" s="1463" t="s">
        <v>8586</v>
      </c>
      <c r="P5623" s="1463" t="s">
        <v>10843</v>
      </c>
    </row>
    <row r="5624">
      <c r="A5624" s="1464">
        <v>6054.0</v>
      </c>
      <c r="B5624" s="1463" t="s">
        <v>11015</v>
      </c>
      <c r="C5624" s="1463" t="s">
        <v>11015</v>
      </c>
      <c r="D5624" s="1469">
        <v>45806.0</v>
      </c>
      <c r="E5624" s="1470" t="s">
        <v>11016</v>
      </c>
      <c r="F5624" s="1471">
        <v>8.3094349E7</v>
      </c>
      <c r="G5624" s="1471">
        <v>8.3094349E7</v>
      </c>
      <c r="H5624" s="1472" t="b">
        <v>1</v>
      </c>
      <c r="I5624" s="1468" t="s">
        <v>120</v>
      </c>
      <c r="J5624" s="1472" t="b">
        <v>1</v>
      </c>
      <c r="K5624" s="1468" t="s">
        <v>6480</v>
      </c>
      <c r="L5624" s="1471">
        <v>6.6647253923E10</v>
      </c>
      <c r="M5624" s="1463" t="s">
        <v>2476</v>
      </c>
      <c r="N5624" s="1463" t="s">
        <v>5740</v>
      </c>
      <c r="O5624" s="1463" t="s">
        <v>6702</v>
      </c>
      <c r="P5624" s="1463" t="s">
        <v>10847</v>
      </c>
    </row>
    <row r="5625">
      <c r="A5625" s="1464">
        <v>6055.0</v>
      </c>
      <c r="B5625" s="1463" t="s">
        <v>11017</v>
      </c>
      <c r="C5625" s="1463" t="s">
        <v>11017</v>
      </c>
      <c r="D5625" s="1469">
        <v>45806.0</v>
      </c>
      <c r="E5625" s="1470" t="s">
        <v>11018</v>
      </c>
      <c r="F5625" s="1471">
        <v>8.3094349E7</v>
      </c>
      <c r="G5625" s="1471">
        <v>8.3094349E7</v>
      </c>
      <c r="H5625" s="1472" t="b">
        <v>1</v>
      </c>
      <c r="I5625" s="1468" t="s">
        <v>120</v>
      </c>
      <c r="J5625" s="1472" t="b">
        <v>1</v>
      </c>
      <c r="K5625" s="1468" t="s">
        <v>6480</v>
      </c>
      <c r="L5625" s="1471">
        <v>6.6647253923E10</v>
      </c>
      <c r="M5625" s="1463" t="s">
        <v>2464</v>
      </c>
      <c r="N5625" s="1474"/>
      <c r="O5625" s="1474"/>
      <c r="P5625" s="1463" t="s">
        <v>5155</v>
      </c>
    </row>
    <row r="5626">
      <c r="A5626" s="1464">
        <v>6056.0</v>
      </c>
      <c r="B5626" s="1463" t="s">
        <v>11019</v>
      </c>
      <c r="C5626" s="1463" t="s">
        <v>11019</v>
      </c>
      <c r="D5626" s="1469">
        <v>45806.0</v>
      </c>
      <c r="E5626" s="1470" t="s">
        <v>11020</v>
      </c>
      <c r="F5626" s="1471">
        <v>8.3094349E7</v>
      </c>
      <c r="G5626" s="1471">
        <v>8.3094349E7</v>
      </c>
      <c r="H5626" s="1472" t="b">
        <v>1</v>
      </c>
      <c r="I5626" s="1468" t="s">
        <v>120</v>
      </c>
      <c r="J5626" s="1472" t="b">
        <v>1</v>
      </c>
      <c r="K5626" s="1468" t="s">
        <v>6480</v>
      </c>
      <c r="L5626" s="1471">
        <v>6.6647253923E10</v>
      </c>
      <c r="M5626" s="1463" t="s">
        <v>2536</v>
      </c>
      <c r="N5626" s="1463" t="s">
        <v>4945</v>
      </c>
      <c r="O5626" s="1463" t="s">
        <v>6149</v>
      </c>
      <c r="P5626" s="1463" t="s">
        <v>2536</v>
      </c>
    </row>
    <row r="5627">
      <c r="A5627" s="1464">
        <v>6057.0</v>
      </c>
      <c r="B5627" s="1463" t="s">
        <v>1577</v>
      </c>
      <c r="C5627" s="1463" t="s">
        <v>1577</v>
      </c>
      <c r="D5627" s="1469">
        <v>45836.0</v>
      </c>
      <c r="E5627" s="1470" t="s">
        <v>11021</v>
      </c>
      <c r="F5627" s="1471">
        <v>9.6775639E7</v>
      </c>
      <c r="G5627" s="1471">
        <v>9.6775639E7</v>
      </c>
      <c r="H5627" s="1472" t="b">
        <v>1</v>
      </c>
      <c r="I5627" s="1468" t="s">
        <v>120</v>
      </c>
      <c r="J5627" s="1472" t="b">
        <v>1</v>
      </c>
      <c r="K5627" s="1468" t="s">
        <v>6480</v>
      </c>
      <c r="L5627" s="1471">
        <v>6.6647253923E10</v>
      </c>
      <c r="M5627" s="1463" t="s">
        <v>2432</v>
      </c>
      <c r="N5627" s="1474"/>
      <c r="O5627" s="1463" t="s">
        <v>8626</v>
      </c>
      <c r="P5627" s="1463" t="s">
        <v>2432</v>
      </c>
    </row>
    <row r="5628">
      <c r="A5628" s="1464">
        <v>6058.0</v>
      </c>
      <c r="B5628" s="1463" t="s">
        <v>11022</v>
      </c>
      <c r="C5628" s="1463" t="s">
        <v>11022</v>
      </c>
      <c r="D5628" s="1469">
        <v>45807.0</v>
      </c>
      <c r="E5628" s="1470" t="s">
        <v>11023</v>
      </c>
      <c r="F5628" s="1471">
        <v>2.1051977E7</v>
      </c>
      <c r="G5628" s="1471">
        <v>2.1051977E7</v>
      </c>
      <c r="H5628" s="1472" t="b">
        <v>1</v>
      </c>
      <c r="I5628" s="1468" t="s">
        <v>76</v>
      </c>
      <c r="J5628" s="1472" t="b">
        <v>1</v>
      </c>
      <c r="K5628" s="1468" t="s">
        <v>1204</v>
      </c>
      <c r="L5628" s="1471">
        <v>6.6839565594E10</v>
      </c>
      <c r="M5628" s="1463" t="s">
        <v>2937</v>
      </c>
      <c r="N5628" s="1474"/>
      <c r="O5628" s="1463" t="s">
        <v>76</v>
      </c>
      <c r="P5628" s="1463" t="s">
        <v>2937</v>
      </c>
    </row>
    <row r="5629">
      <c r="A5629" s="1464">
        <v>6060.0</v>
      </c>
      <c r="B5629" s="1463" t="s">
        <v>11025</v>
      </c>
      <c r="C5629" s="1463" t="s">
        <v>11025</v>
      </c>
      <c r="D5629" s="1469">
        <v>45837.0</v>
      </c>
      <c r="E5629" s="1470" t="s">
        <v>11026</v>
      </c>
      <c r="F5629" s="1471">
        <v>9.6778074E7</v>
      </c>
      <c r="G5629" s="1471">
        <v>9.6778074E7</v>
      </c>
      <c r="H5629" s="1472" t="b">
        <v>1</v>
      </c>
      <c r="I5629" s="1468" t="s">
        <v>120</v>
      </c>
      <c r="J5629" s="1472" t="b">
        <v>1</v>
      </c>
      <c r="K5629" s="1468" t="s">
        <v>6480</v>
      </c>
      <c r="L5629" s="1471">
        <v>6.6647253923E10</v>
      </c>
      <c r="M5629" s="1463" t="s">
        <v>2536</v>
      </c>
      <c r="N5629" s="1463" t="s">
        <v>5249</v>
      </c>
      <c r="O5629" s="1463" t="s">
        <v>76</v>
      </c>
      <c r="P5629" s="1463" t="s">
        <v>2536</v>
      </c>
    </row>
    <row r="5630">
      <c r="A5630" s="1464">
        <v>6062.0</v>
      </c>
      <c r="B5630" s="1463" t="s">
        <v>11028</v>
      </c>
      <c r="C5630" s="1463" t="s">
        <v>11029</v>
      </c>
      <c r="D5630" s="1469">
        <v>45806.0</v>
      </c>
      <c r="E5630" s="1470" t="s">
        <v>11030</v>
      </c>
      <c r="F5630" s="1471">
        <v>9.92392661E8</v>
      </c>
      <c r="G5630" s="1471">
        <v>9.92392661E8</v>
      </c>
      <c r="H5630" s="1472" t="b">
        <v>1</v>
      </c>
      <c r="I5630" s="1468" t="s">
        <v>76</v>
      </c>
      <c r="J5630" s="1472" t="b">
        <v>1</v>
      </c>
      <c r="K5630" s="1468" t="s">
        <v>4936</v>
      </c>
      <c r="L5630" s="1471">
        <v>6.6909921784E10</v>
      </c>
      <c r="M5630" s="1463" t="s">
        <v>2464</v>
      </c>
      <c r="N5630" s="1463" t="s">
        <v>5165</v>
      </c>
      <c r="O5630" s="1463" t="s">
        <v>5165</v>
      </c>
      <c r="P5630" s="1463" t="s">
        <v>2464</v>
      </c>
    </row>
    <row r="5631">
      <c r="A5631" s="1464">
        <v>6063.0</v>
      </c>
      <c r="B5631" s="1463" t="s">
        <v>11031</v>
      </c>
      <c r="C5631" s="1463" t="s">
        <v>11032</v>
      </c>
      <c r="D5631" s="1469">
        <v>45806.0</v>
      </c>
      <c r="E5631" s="1470" t="s">
        <v>11033</v>
      </c>
      <c r="F5631" s="1471">
        <v>6.38950251E8</v>
      </c>
      <c r="G5631" s="1471">
        <v>6.38950251E8</v>
      </c>
      <c r="H5631" s="1472" t="b">
        <v>1</v>
      </c>
      <c r="I5631" s="1468" t="s">
        <v>76</v>
      </c>
      <c r="J5631" s="1472" t="b">
        <v>1</v>
      </c>
      <c r="K5631" s="1468" t="s">
        <v>1077</v>
      </c>
      <c r="L5631" s="1471">
        <v>6.6618258585E10</v>
      </c>
      <c r="M5631" s="1463" t="s">
        <v>2464</v>
      </c>
      <c r="N5631" s="1463" t="s">
        <v>5262</v>
      </c>
      <c r="O5631" s="1463" t="s">
        <v>5262</v>
      </c>
      <c r="P5631" s="1463" t="s">
        <v>2464</v>
      </c>
    </row>
    <row r="5632">
      <c r="A5632" s="1464">
        <v>6064.0</v>
      </c>
      <c r="B5632" s="1463" t="s">
        <v>11034</v>
      </c>
      <c r="C5632" s="1463" t="s">
        <v>11034</v>
      </c>
      <c r="D5632" s="1469">
        <v>45806.0</v>
      </c>
      <c r="E5632" s="1470" t="s">
        <v>11035</v>
      </c>
      <c r="F5632" s="1471">
        <v>6.6907565E7</v>
      </c>
      <c r="G5632" s="1471">
        <v>6.6907565E7</v>
      </c>
      <c r="H5632" s="1472" t="b">
        <v>1</v>
      </c>
      <c r="I5632" s="1468" t="s">
        <v>120</v>
      </c>
      <c r="J5632" s="1472" t="b">
        <v>1</v>
      </c>
      <c r="K5632" s="1468" t="s">
        <v>6480</v>
      </c>
      <c r="L5632" s="1471">
        <v>6.6647253923E10</v>
      </c>
      <c r="M5632" s="1463" t="s">
        <v>2437</v>
      </c>
      <c r="N5632" s="1463" t="s">
        <v>5196</v>
      </c>
      <c r="O5632" s="1463" t="s">
        <v>8831</v>
      </c>
      <c r="P5632" s="1463" t="s">
        <v>10256</v>
      </c>
    </row>
    <row r="5633">
      <c r="A5633" s="1464">
        <v>6065.0</v>
      </c>
      <c r="B5633" s="1463" t="s">
        <v>11036</v>
      </c>
      <c r="C5633" s="1463" t="s">
        <v>11037</v>
      </c>
      <c r="D5633" s="1469">
        <v>45806.0</v>
      </c>
      <c r="E5633" s="1470" t="s">
        <v>11038</v>
      </c>
      <c r="F5633" s="1471">
        <v>8.67309552E8</v>
      </c>
      <c r="G5633" s="1471">
        <v>8.67309552E8</v>
      </c>
      <c r="H5633" s="1472" t="b">
        <v>1</v>
      </c>
      <c r="I5633" s="1468" t="s">
        <v>76</v>
      </c>
      <c r="J5633" s="1472" t="b">
        <v>1</v>
      </c>
      <c r="K5633" s="1468" t="s">
        <v>1077</v>
      </c>
      <c r="L5633" s="1471">
        <v>6.6618258585E10</v>
      </c>
      <c r="M5633" s="1463" t="s">
        <v>2437</v>
      </c>
      <c r="N5633" s="1474"/>
      <c r="O5633" s="1463" t="s">
        <v>10877</v>
      </c>
      <c r="P5633" s="1463" t="s">
        <v>10878</v>
      </c>
    </row>
    <row r="5634">
      <c r="A5634" s="1464">
        <v>6067.0</v>
      </c>
      <c r="B5634" s="1463" t="s">
        <v>11039</v>
      </c>
      <c r="C5634" s="1463" t="s">
        <v>11040</v>
      </c>
      <c r="D5634" s="1469">
        <v>45806.0</v>
      </c>
      <c r="E5634" s="1470" t="s">
        <v>11041</v>
      </c>
      <c r="F5634" s="1471">
        <v>9.55808649E8</v>
      </c>
      <c r="G5634" s="1471">
        <v>9.55808649E8</v>
      </c>
      <c r="H5634" s="1472" t="b">
        <v>1</v>
      </c>
      <c r="I5634" s="1468" t="s">
        <v>76</v>
      </c>
      <c r="J5634" s="1472" t="b">
        <v>1</v>
      </c>
      <c r="K5634" s="1468" t="s">
        <v>1204</v>
      </c>
      <c r="L5634" s="1471">
        <v>6.6839565594E10</v>
      </c>
      <c r="M5634" s="1463" t="s">
        <v>2464</v>
      </c>
      <c r="N5634" s="1463" t="s">
        <v>6441</v>
      </c>
      <c r="O5634" s="1463" t="s">
        <v>9111</v>
      </c>
      <c r="P5634" s="1463" t="s">
        <v>2464</v>
      </c>
    </row>
    <row r="5635">
      <c r="A5635" s="1464">
        <v>6068.0</v>
      </c>
      <c r="B5635" s="1463" t="s">
        <v>11042</v>
      </c>
      <c r="C5635" s="1463" t="s">
        <v>11043</v>
      </c>
      <c r="D5635" s="1469">
        <v>45806.0</v>
      </c>
      <c r="E5635" s="1470" t="s">
        <v>11044</v>
      </c>
      <c r="F5635" s="1471">
        <v>9.55808649E8</v>
      </c>
      <c r="G5635" s="1471">
        <v>9.55808649E8</v>
      </c>
      <c r="H5635" s="1472" t="b">
        <v>1</v>
      </c>
      <c r="I5635" s="1468" t="s">
        <v>76</v>
      </c>
      <c r="J5635" s="1472" t="b">
        <v>1</v>
      </c>
      <c r="K5635" s="1468" t="s">
        <v>1204</v>
      </c>
      <c r="L5635" s="1471">
        <v>6.6839565594E10</v>
      </c>
      <c r="M5635" s="1463" t="s">
        <v>2464</v>
      </c>
      <c r="N5635" s="1463" t="s">
        <v>4945</v>
      </c>
      <c r="O5635" s="1463" t="s">
        <v>6149</v>
      </c>
      <c r="P5635" s="1463" t="s">
        <v>2464</v>
      </c>
    </row>
    <row r="5636">
      <c r="A5636" s="1464">
        <v>6069.0</v>
      </c>
      <c r="B5636" s="1463" t="s">
        <v>11045</v>
      </c>
      <c r="C5636" s="1463" t="s">
        <v>11045</v>
      </c>
      <c r="D5636" s="1469">
        <v>45808.0</v>
      </c>
      <c r="E5636" s="1470" t="s">
        <v>11046</v>
      </c>
      <c r="F5636" s="1471">
        <v>9.65599554E8</v>
      </c>
      <c r="G5636" s="1471">
        <v>9.65599554E8</v>
      </c>
      <c r="H5636" s="1472" t="b">
        <v>1</v>
      </c>
      <c r="I5636" s="1468" t="s">
        <v>244</v>
      </c>
      <c r="J5636" s="1472" t="b">
        <v>1</v>
      </c>
      <c r="K5636" s="1468" t="s">
        <v>4936</v>
      </c>
      <c r="L5636" s="1471">
        <v>6.6909921784E10</v>
      </c>
      <c r="M5636" s="1463" t="s">
        <v>2426</v>
      </c>
      <c r="N5636" s="1463" t="s">
        <v>5345</v>
      </c>
      <c r="O5636" s="1463" t="s">
        <v>76</v>
      </c>
      <c r="P5636" s="1463" t="s">
        <v>2426</v>
      </c>
    </row>
    <row r="5637">
      <c r="A5637" s="1464">
        <v>6070.0</v>
      </c>
      <c r="B5637" s="1463" t="s">
        <v>11047</v>
      </c>
      <c r="C5637" s="1463" t="s">
        <v>11048</v>
      </c>
      <c r="D5637" s="1469">
        <v>45806.0</v>
      </c>
      <c r="E5637" s="1470" t="s">
        <v>11049</v>
      </c>
      <c r="F5637" s="1471">
        <v>8.3087662E8</v>
      </c>
      <c r="G5637" s="1471">
        <v>8.3087662E8</v>
      </c>
      <c r="H5637" s="1472" t="b">
        <v>1</v>
      </c>
      <c r="I5637" s="1468" t="s">
        <v>76</v>
      </c>
      <c r="J5637" s="1472" t="b">
        <v>1</v>
      </c>
      <c r="K5637" s="1468" t="s">
        <v>1077</v>
      </c>
      <c r="L5637" s="1471">
        <v>6.6618258585E10</v>
      </c>
      <c r="M5637" s="1463" t="s">
        <v>2426</v>
      </c>
      <c r="N5637" s="1463" t="s">
        <v>5345</v>
      </c>
      <c r="O5637" s="1463" t="s">
        <v>76</v>
      </c>
      <c r="P5637" s="1463" t="s">
        <v>2426</v>
      </c>
    </row>
    <row r="5638">
      <c r="A5638" s="1464">
        <v>6071.0</v>
      </c>
      <c r="B5638" s="1463" t="s">
        <v>11050</v>
      </c>
      <c r="C5638" s="1463" t="s">
        <v>11050</v>
      </c>
      <c r="D5638" s="1469">
        <v>45806.0</v>
      </c>
      <c r="E5638" s="1470" t="s">
        <v>11051</v>
      </c>
      <c r="F5638" s="1471">
        <v>8.3094349E7</v>
      </c>
      <c r="G5638" s="1471">
        <v>8.3094349E7</v>
      </c>
      <c r="H5638" s="1472" t="b">
        <v>1</v>
      </c>
      <c r="I5638" s="1468" t="s">
        <v>120</v>
      </c>
      <c r="J5638" s="1472" t="b">
        <v>1</v>
      </c>
      <c r="K5638" s="1468" t="s">
        <v>6480</v>
      </c>
      <c r="L5638" s="1471">
        <v>6.6647253923E10</v>
      </c>
      <c r="M5638" s="1463" t="s">
        <v>2426</v>
      </c>
      <c r="O5638" s="1463" t="s">
        <v>76</v>
      </c>
      <c r="P5638" s="1463" t="s">
        <v>2426</v>
      </c>
    </row>
    <row r="5639">
      <c r="A5639" s="1464">
        <v>6072.0</v>
      </c>
      <c r="B5639" s="1463" t="s">
        <v>21856</v>
      </c>
      <c r="C5639" s="1463" t="s">
        <v>11053</v>
      </c>
      <c r="D5639" s="1469">
        <v>45806.0</v>
      </c>
      <c r="E5639" s="1470" t="s">
        <v>21857</v>
      </c>
      <c r="F5639" s="1471">
        <v>8.11139828E8</v>
      </c>
      <c r="G5639" s="1471">
        <v>8.11139828E8</v>
      </c>
      <c r="H5639" s="1472" t="b">
        <v>1</v>
      </c>
      <c r="I5639" s="1468" t="s">
        <v>76</v>
      </c>
      <c r="J5639" s="1472" t="b">
        <v>1</v>
      </c>
      <c r="K5639" s="1468" t="s">
        <v>6480</v>
      </c>
      <c r="L5639" s="1471">
        <v>6.6647253923E10</v>
      </c>
      <c r="M5639" s="1463" t="s">
        <v>2426</v>
      </c>
      <c r="O5639" s="1463" t="s">
        <v>8626</v>
      </c>
      <c r="P5639" s="1463" t="s">
        <v>2426</v>
      </c>
    </row>
    <row r="5640">
      <c r="A5640" s="1464">
        <v>6074.0</v>
      </c>
      <c r="B5640" s="1463" t="s">
        <v>11055</v>
      </c>
      <c r="C5640" s="1463" t="s">
        <v>11056</v>
      </c>
      <c r="D5640" s="1469">
        <v>45807.0</v>
      </c>
      <c r="E5640" s="1470" t="s">
        <v>11057</v>
      </c>
      <c r="F5640" s="1471">
        <v>9.59799131E8</v>
      </c>
      <c r="G5640" s="1471">
        <v>9.59799131E8</v>
      </c>
      <c r="H5640" s="1472" t="b">
        <v>1</v>
      </c>
      <c r="I5640" s="1468" t="s">
        <v>76</v>
      </c>
      <c r="J5640" s="1472" t="b">
        <v>1</v>
      </c>
      <c r="K5640" s="1468" t="s">
        <v>4929</v>
      </c>
      <c r="L5640" s="1475">
        <v>6.69232E15</v>
      </c>
      <c r="M5640" s="1463" t="s">
        <v>2437</v>
      </c>
      <c r="N5640" s="1463" t="s">
        <v>5262</v>
      </c>
      <c r="O5640" s="1463" t="s">
        <v>8900</v>
      </c>
      <c r="P5640" s="1463" t="s">
        <v>10900</v>
      </c>
    </row>
    <row r="5641">
      <c r="A5641" s="1464">
        <v>6075.0</v>
      </c>
      <c r="B5641" s="1463" t="s">
        <v>11058</v>
      </c>
      <c r="C5641" s="1463" t="s">
        <v>11059</v>
      </c>
      <c r="D5641" s="1469">
        <v>45807.0</v>
      </c>
      <c r="E5641" s="1470" t="s">
        <v>11060</v>
      </c>
      <c r="F5641" s="1471">
        <v>9.46626559E8</v>
      </c>
      <c r="G5641" s="1471">
        <v>9.46626559E8</v>
      </c>
      <c r="H5641" s="1472" t="b">
        <v>1</v>
      </c>
      <c r="I5641" s="1468" t="s">
        <v>76</v>
      </c>
      <c r="J5641" s="1472" t="b">
        <v>1</v>
      </c>
      <c r="K5641" s="1468" t="s">
        <v>1077</v>
      </c>
      <c r="L5641" s="1471">
        <v>6.6618258585E10</v>
      </c>
      <c r="M5641" s="1463" t="s">
        <v>2937</v>
      </c>
      <c r="N5641" s="1474"/>
      <c r="O5641" s="1463" t="s">
        <v>76</v>
      </c>
      <c r="P5641" s="1463" t="s">
        <v>2937</v>
      </c>
    </row>
    <row r="5642" hidden="1">
      <c r="A5642" s="1464">
        <v>6076.0</v>
      </c>
      <c r="B5642" s="1463" t="s">
        <v>21858</v>
      </c>
      <c r="C5642" s="1463" t="s">
        <v>21859</v>
      </c>
      <c r="D5642" s="1469">
        <v>45807.0</v>
      </c>
      <c r="E5642" s="1470" t="s">
        <v>21860</v>
      </c>
      <c r="F5642" s="1471">
        <v>6.12511515E8</v>
      </c>
      <c r="G5642" s="1471">
        <v>6.12511515E8</v>
      </c>
      <c r="H5642" s="1472" t="b">
        <v>0</v>
      </c>
      <c r="I5642" s="1468" t="s">
        <v>76</v>
      </c>
      <c r="J5642" s="1472" t="b">
        <v>1</v>
      </c>
      <c r="K5642" s="1468" t="s">
        <v>1077</v>
      </c>
      <c r="L5642" s="1471">
        <v>6.6618258585E10</v>
      </c>
      <c r="M5642" s="1463" t="s">
        <v>2659</v>
      </c>
      <c r="N5642" s="1463" t="s">
        <v>7689</v>
      </c>
      <c r="O5642" s="1463" t="s">
        <v>10303</v>
      </c>
      <c r="P5642" s="1463" t="s">
        <v>2659</v>
      </c>
    </row>
    <row r="5643" hidden="1">
      <c r="A5643" s="1464">
        <v>6077.0</v>
      </c>
      <c r="B5643" s="1463" t="s">
        <v>21861</v>
      </c>
      <c r="C5643" s="1463" t="s">
        <v>21862</v>
      </c>
      <c r="D5643" s="1469">
        <v>45807.0</v>
      </c>
      <c r="E5643" s="1470" t="s">
        <v>21863</v>
      </c>
      <c r="F5643" s="1471">
        <v>6.44615258E8</v>
      </c>
      <c r="G5643" s="1471">
        <v>6.44615258E8</v>
      </c>
      <c r="H5643" s="1472" t="b">
        <v>0</v>
      </c>
      <c r="I5643" s="1468" t="s">
        <v>76</v>
      </c>
      <c r="J5643" s="1472" t="b">
        <v>1</v>
      </c>
      <c r="K5643" s="1468" t="s">
        <v>1077</v>
      </c>
      <c r="L5643" s="1471">
        <v>6.6618258585E10</v>
      </c>
      <c r="M5643" s="1463" t="s">
        <v>2659</v>
      </c>
      <c r="N5643" s="1463" t="s">
        <v>3864</v>
      </c>
      <c r="O5643" s="1463" t="s">
        <v>3864</v>
      </c>
      <c r="P5643" s="1463" t="s">
        <v>2659</v>
      </c>
    </row>
    <row r="5644">
      <c r="A5644" s="1464">
        <v>6078.0</v>
      </c>
      <c r="B5644" s="1463" t="s">
        <v>11061</v>
      </c>
      <c r="C5644" s="1463" t="s">
        <v>11062</v>
      </c>
      <c r="D5644" s="1469">
        <v>45807.0</v>
      </c>
      <c r="E5644" s="1470" t="s">
        <v>11063</v>
      </c>
      <c r="F5644" s="1471">
        <v>9.62542915E8</v>
      </c>
      <c r="G5644" s="1471">
        <v>9.62542915E8</v>
      </c>
      <c r="H5644" s="1472" t="b">
        <v>1</v>
      </c>
      <c r="I5644" s="1468" t="s">
        <v>76</v>
      </c>
      <c r="J5644" s="1472" t="b">
        <v>1</v>
      </c>
      <c r="K5644" s="1468" t="s">
        <v>1077</v>
      </c>
      <c r="L5644" s="1471">
        <v>6.6618258585E10</v>
      </c>
      <c r="M5644" s="1463" t="s">
        <v>2426</v>
      </c>
      <c r="N5644" s="1463" t="s">
        <v>5006</v>
      </c>
      <c r="O5644" s="1463" t="s">
        <v>76</v>
      </c>
      <c r="P5644" s="1463" t="s">
        <v>10916</v>
      </c>
    </row>
    <row r="5645">
      <c r="A5645" s="1464">
        <v>6079.0</v>
      </c>
      <c r="B5645" s="1463" t="s">
        <v>11065</v>
      </c>
      <c r="C5645" s="1463" t="s">
        <v>11065</v>
      </c>
      <c r="D5645" s="1469">
        <v>45807.0</v>
      </c>
      <c r="E5645" s="1470" t="s">
        <v>11066</v>
      </c>
      <c r="F5645" s="1471">
        <v>9.0215192E7</v>
      </c>
      <c r="G5645" s="1471">
        <v>9.0215192E7</v>
      </c>
      <c r="H5645" s="1472" t="b">
        <v>1</v>
      </c>
      <c r="I5645" s="1468" t="s">
        <v>120</v>
      </c>
      <c r="J5645" s="1472" t="b">
        <v>1</v>
      </c>
      <c r="K5645" s="1468" t="s">
        <v>6480</v>
      </c>
      <c r="L5645" s="1471">
        <v>6.6647253923E10</v>
      </c>
      <c r="M5645" s="1463" t="s">
        <v>2659</v>
      </c>
      <c r="N5645" s="1474"/>
      <c r="O5645" s="1463" t="s">
        <v>76</v>
      </c>
      <c r="P5645" s="1463" t="s">
        <v>2659</v>
      </c>
    </row>
    <row r="5646" hidden="1">
      <c r="A5646" s="1464">
        <v>6080.0</v>
      </c>
      <c r="B5646" s="1463" t="s">
        <v>3794</v>
      </c>
      <c r="C5646" s="1463" t="s">
        <v>21864</v>
      </c>
      <c r="D5646" s="1469">
        <v>45807.0</v>
      </c>
      <c r="E5646" s="1470" t="s">
        <v>21865</v>
      </c>
      <c r="F5646" s="1471">
        <v>6.32103082E8</v>
      </c>
      <c r="G5646" s="1471">
        <v>6.32103082E8</v>
      </c>
      <c r="H5646" s="1472" t="b">
        <v>0</v>
      </c>
      <c r="I5646" s="1468" t="s">
        <v>76</v>
      </c>
      <c r="J5646" s="1472" t="b">
        <v>1</v>
      </c>
      <c r="K5646" s="1468" t="s">
        <v>1077</v>
      </c>
      <c r="L5646" s="1471">
        <v>6.6618258585E10</v>
      </c>
      <c r="M5646" s="1463" t="s">
        <v>2432</v>
      </c>
      <c r="N5646" s="1474"/>
      <c r="O5646" s="1474"/>
      <c r="P5646" s="1463" t="s">
        <v>2432</v>
      </c>
    </row>
    <row r="5647">
      <c r="A5647" s="1464">
        <v>6081.0</v>
      </c>
      <c r="B5647" s="1463" t="s">
        <v>11068</v>
      </c>
      <c r="C5647" s="1463" t="s">
        <v>11068</v>
      </c>
      <c r="D5647" s="1469">
        <v>45808.0</v>
      </c>
      <c r="E5647" s="1470" t="s">
        <v>11069</v>
      </c>
      <c r="F5647" s="1471">
        <v>8.53622459E8</v>
      </c>
      <c r="G5647" s="1471">
        <v>8.53622459E8</v>
      </c>
      <c r="H5647" s="1472" t="b">
        <v>1</v>
      </c>
      <c r="I5647" s="1468" t="s">
        <v>76</v>
      </c>
      <c r="J5647" s="1472" t="b">
        <v>1</v>
      </c>
      <c r="K5647" s="1468" t="s">
        <v>4929</v>
      </c>
      <c r="L5647" s="1475">
        <v>6.69232E15</v>
      </c>
      <c r="M5647" s="1463" t="s">
        <v>2426</v>
      </c>
      <c r="O5647" s="1463" t="s">
        <v>10574</v>
      </c>
      <c r="P5647" s="1463" t="s">
        <v>10934</v>
      </c>
    </row>
    <row r="5648">
      <c r="A5648" s="1464">
        <v>6082.0</v>
      </c>
      <c r="B5648" s="1463" t="s">
        <v>11071</v>
      </c>
      <c r="C5648" s="1463" t="s">
        <v>11072</v>
      </c>
      <c r="D5648" s="1469">
        <v>45808.0</v>
      </c>
      <c r="E5648" s="1470" t="s">
        <v>11073</v>
      </c>
      <c r="F5648" s="1471">
        <v>6.25754411E8</v>
      </c>
      <c r="G5648" s="1471">
        <v>6.25754411E8</v>
      </c>
      <c r="H5648" s="1472" t="b">
        <v>1</v>
      </c>
      <c r="I5648" s="1468" t="s">
        <v>76</v>
      </c>
      <c r="J5648" s="1472" t="b">
        <v>1</v>
      </c>
      <c r="K5648" s="1468" t="s">
        <v>4929</v>
      </c>
      <c r="L5648" s="1475">
        <v>6.69232E15</v>
      </c>
      <c r="M5648" s="1463" t="s">
        <v>5391</v>
      </c>
      <c r="N5648" s="1463" t="s">
        <v>4986</v>
      </c>
      <c r="O5648" s="1463" t="s">
        <v>4960</v>
      </c>
      <c r="P5648" s="1463" t="s">
        <v>5392</v>
      </c>
    </row>
    <row r="5649" hidden="1">
      <c r="A5649" s="1464">
        <v>6083.0</v>
      </c>
      <c r="B5649" s="1463" t="s">
        <v>21866</v>
      </c>
      <c r="C5649" s="1463" t="s">
        <v>21867</v>
      </c>
      <c r="D5649" s="1469">
        <v>45808.0</v>
      </c>
      <c r="E5649" s="1470" t="s">
        <v>21868</v>
      </c>
      <c r="F5649" s="1471">
        <v>9.3318498E8</v>
      </c>
      <c r="G5649" s="1471">
        <v>9.3318498E8</v>
      </c>
      <c r="H5649" s="1472" t="b">
        <v>0</v>
      </c>
      <c r="I5649" s="1468" t="s">
        <v>6296</v>
      </c>
      <c r="J5649" s="1472" t="b">
        <v>1</v>
      </c>
      <c r="K5649" s="1468" t="s">
        <v>4929</v>
      </c>
      <c r="L5649" s="1475">
        <v>6.69232E15</v>
      </c>
      <c r="M5649" s="1463" t="s">
        <v>2464</v>
      </c>
      <c r="N5649" s="1463" t="s">
        <v>6296</v>
      </c>
      <c r="O5649" s="1463" t="s">
        <v>6296</v>
      </c>
      <c r="P5649" s="1463" t="s">
        <v>8159</v>
      </c>
    </row>
    <row r="5650">
      <c r="A5650" s="1464">
        <v>6084.0</v>
      </c>
      <c r="B5650" s="1463" t="s">
        <v>11075</v>
      </c>
      <c r="C5650" s="1463" t="s">
        <v>11076</v>
      </c>
      <c r="D5650" s="1469">
        <v>45810.0</v>
      </c>
      <c r="E5650" s="1470" t="s">
        <v>11077</v>
      </c>
      <c r="F5650" s="1471">
        <v>3.8183888E7</v>
      </c>
      <c r="G5650" s="1471">
        <v>3.8183888E7</v>
      </c>
      <c r="H5650" s="1472" t="b">
        <v>1</v>
      </c>
      <c r="I5650" s="1468" t="s">
        <v>263</v>
      </c>
      <c r="J5650" s="1472" t="b">
        <v>1</v>
      </c>
      <c r="K5650" s="1468" t="s">
        <v>5142</v>
      </c>
      <c r="L5650" s="1471">
        <v>6.620964333E9</v>
      </c>
      <c r="M5650" s="1463" t="s">
        <v>2432</v>
      </c>
      <c r="N5650" s="1463" t="s">
        <v>5101</v>
      </c>
      <c r="O5650" s="1463" t="s">
        <v>4954</v>
      </c>
      <c r="P5650" s="1463" t="s">
        <v>2432</v>
      </c>
    </row>
    <row r="5651">
      <c r="A5651" s="1464">
        <v>6085.0</v>
      </c>
      <c r="B5651" s="1463" t="s">
        <v>11079</v>
      </c>
      <c r="C5651" s="1463" t="s">
        <v>11080</v>
      </c>
      <c r="D5651" s="1469">
        <v>45812.0</v>
      </c>
      <c r="E5651" s="1470" t="s">
        <v>11081</v>
      </c>
      <c r="F5651" s="1471">
        <v>8.41812184E8</v>
      </c>
      <c r="G5651" s="1471">
        <v>8.41812184E8</v>
      </c>
      <c r="H5651" s="1472" t="b">
        <v>1</v>
      </c>
      <c r="I5651" s="1468" t="s">
        <v>76</v>
      </c>
      <c r="J5651" s="1472" t="b">
        <v>1</v>
      </c>
      <c r="K5651" s="1468" t="s">
        <v>1204</v>
      </c>
      <c r="L5651" s="1471">
        <v>6.6839565594E10</v>
      </c>
      <c r="M5651" s="1463" t="s">
        <v>2659</v>
      </c>
      <c r="N5651" s="1474"/>
      <c r="O5651" s="1463" t="s">
        <v>76</v>
      </c>
      <c r="P5651" s="1463" t="s">
        <v>2659</v>
      </c>
    </row>
    <row r="5652">
      <c r="A5652" s="1464">
        <v>6086.0</v>
      </c>
      <c r="B5652" s="1463" t="s">
        <v>11082</v>
      </c>
      <c r="C5652" s="1463" t="s">
        <v>11083</v>
      </c>
      <c r="D5652" s="1469">
        <v>45825.0</v>
      </c>
      <c r="E5652" s="1470" t="s">
        <v>11084</v>
      </c>
      <c r="F5652" s="1471">
        <v>8.03379767E8</v>
      </c>
      <c r="G5652" s="1471">
        <v>8.03379767E8</v>
      </c>
      <c r="H5652" s="1472" t="b">
        <v>1</v>
      </c>
      <c r="I5652" s="1468" t="s">
        <v>76</v>
      </c>
      <c r="J5652" s="1472" t="b">
        <v>1</v>
      </c>
      <c r="K5652" s="1468" t="s">
        <v>1204</v>
      </c>
      <c r="L5652" s="1471">
        <v>6.6839565594E10</v>
      </c>
      <c r="M5652" s="1463" t="s">
        <v>2437</v>
      </c>
      <c r="N5652" s="1474"/>
      <c r="O5652" s="1463" t="s">
        <v>76</v>
      </c>
      <c r="P5652" s="1463" t="s">
        <v>10972</v>
      </c>
    </row>
    <row r="5653">
      <c r="A5653" s="1464">
        <v>6087.0</v>
      </c>
      <c r="B5653" s="1463" t="s">
        <v>1543</v>
      </c>
      <c r="C5653" s="1463" t="s">
        <v>1543</v>
      </c>
      <c r="D5653" s="1469">
        <v>45835.0</v>
      </c>
      <c r="E5653" s="1470" t="s">
        <v>11085</v>
      </c>
      <c r="F5653" s="1471">
        <v>6.6907564E7</v>
      </c>
      <c r="G5653" s="1471">
        <v>6.6907564E7</v>
      </c>
      <c r="H5653" s="1472" t="b">
        <v>1</v>
      </c>
      <c r="I5653" s="1468" t="s">
        <v>120</v>
      </c>
      <c r="J5653" s="1472" t="b">
        <v>1</v>
      </c>
      <c r="K5653" s="1468" t="s">
        <v>6480</v>
      </c>
      <c r="L5653" s="1471">
        <v>6.6647253923E10</v>
      </c>
      <c r="M5653" s="1463" t="s">
        <v>2659</v>
      </c>
      <c r="N5653" s="1463" t="s">
        <v>9167</v>
      </c>
      <c r="O5653" s="1463" t="s">
        <v>8831</v>
      </c>
      <c r="P5653" s="1463" t="s">
        <v>2659</v>
      </c>
    </row>
    <row r="5654">
      <c r="A5654" s="1464">
        <v>6088.0</v>
      </c>
      <c r="B5654" s="1463" t="s">
        <v>11087</v>
      </c>
      <c r="C5654" s="1463" t="s">
        <v>11088</v>
      </c>
      <c r="D5654" s="1469">
        <v>45825.0</v>
      </c>
      <c r="E5654" s="1470" t="s">
        <v>11089</v>
      </c>
      <c r="F5654" s="1471">
        <v>8.16190838E8</v>
      </c>
      <c r="G5654" s="1471">
        <v>8.16190838E8</v>
      </c>
      <c r="H5654" s="1472" t="b">
        <v>1</v>
      </c>
      <c r="I5654" s="1468" t="s">
        <v>76</v>
      </c>
      <c r="J5654" s="1472" t="b">
        <v>1</v>
      </c>
      <c r="K5654" s="1468" t="s">
        <v>1204</v>
      </c>
      <c r="L5654" s="1471">
        <v>6.6839565594E10</v>
      </c>
      <c r="M5654" s="1463" t="s">
        <v>2659</v>
      </c>
      <c r="N5654" s="1463" t="s">
        <v>7123</v>
      </c>
      <c r="O5654" s="1463" t="s">
        <v>9507</v>
      </c>
      <c r="P5654" s="1463" t="s">
        <v>2659</v>
      </c>
    </row>
    <row r="5655">
      <c r="A5655" s="1464">
        <v>6089.0</v>
      </c>
      <c r="B5655" s="1463" t="s">
        <v>11090</v>
      </c>
      <c r="C5655" s="1463" t="s">
        <v>11091</v>
      </c>
      <c r="D5655" s="1469">
        <v>45825.0</v>
      </c>
      <c r="E5655" s="1470" t="s">
        <v>11092</v>
      </c>
      <c r="F5655" s="1471">
        <v>8.05255955E8</v>
      </c>
      <c r="G5655" s="1471">
        <v>8.05255955E8</v>
      </c>
      <c r="H5655" s="1472" t="b">
        <v>1</v>
      </c>
      <c r="I5655" s="1468" t="s">
        <v>76</v>
      </c>
      <c r="J5655" s="1472" t="b">
        <v>1</v>
      </c>
      <c r="K5655" s="1468" t="s">
        <v>1204</v>
      </c>
      <c r="L5655" s="1471">
        <v>6.6839565594E10</v>
      </c>
      <c r="M5655" s="1463" t="s">
        <v>2659</v>
      </c>
      <c r="N5655" s="1474"/>
      <c r="O5655" s="1463" t="s">
        <v>8559</v>
      </c>
      <c r="P5655" s="1463" t="s">
        <v>2659</v>
      </c>
    </row>
    <row r="5656">
      <c r="A5656" s="1464">
        <v>6090.0</v>
      </c>
      <c r="B5656" s="1463" t="s">
        <v>1237</v>
      </c>
      <c r="C5656" s="1463" t="s">
        <v>11093</v>
      </c>
      <c r="D5656" s="1469">
        <v>45832.0</v>
      </c>
      <c r="E5656" s="1470" t="s">
        <v>11094</v>
      </c>
      <c r="F5656" s="1471">
        <v>2.0385111E7</v>
      </c>
      <c r="G5656" s="1471">
        <v>2.0385111E7</v>
      </c>
      <c r="H5656" s="1472" t="b">
        <v>1</v>
      </c>
      <c r="I5656" s="1468" t="s">
        <v>76</v>
      </c>
      <c r="J5656" s="1472" t="b">
        <v>1</v>
      </c>
      <c r="K5656" s="1468" t="s">
        <v>4940</v>
      </c>
      <c r="L5656" s="1471">
        <v>6.68193916E10</v>
      </c>
      <c r="M5656" s="1463" t="s">
        <v>2464</v>
      </c>
      <c r="N5656" s="1463" t="s">
        <v>3864</v>
      </c>
      <c r="O5656" s="1463" t="s">
        <v>3864</v>
      </c>
      <c r="P5656" s="1463" t="s">
        <v>2464</v>
      </c>
    </row>
    <row r="5657" hidden="1">
      <c r="A5657" s="1464">
        <v>6091.0</v>
      </c>
      <c r="B5657" s="1463" t="s">
        <v>21869</v>
      </c>
      <c r="C5657" s="1463" t="s">
        <v>21870</v>
      </c>
      <c r="D5657" s="1469">
        <v>45818.0</v>
      </c>
      <c r="E5657" s="1470" t="s">
        <v>21871</v>
      </c>
      <c r="F5657" s="1471">
        <v>6.6020385111E10</v>
      </c>
      <c r="G5657" s="1471">
        <v>6.6020385111E10</v>
      </c>
      <c r="H5657" s="1472" t="b">
        <v>0</v>
      </c>
      <c r="I5657" s="1468" t="s">
        <v>76</v>
      </c>
      <c r="J5657" s="1472" t="b">
        <v>1</v>
      </c>
      <c r="K5657" s="1473"/>
      <c r="L5657" s="1473"/>
      <c r="M5657" s="1463" t="s">
        <v>7814</v>
      </c>
      <c r="N5657" s="1474"/>
      <c r="O5657" s="1474"/>
      <c r="P5657" s="1463" t="s">
        <v>7814</v>
      </c>
    </row>
    <row r="5658">
      <c r="A5658" s="1464">
        <v>6092.0</v>
      </c>
      <c r="B5658" s="1463" t="s">
        <v>11096</v>
      </c>
      <c r="C5658" s="1463" t="s">
        <v>11097</v>
      </c>
      <c r="D5658" s="1469">
        <v>45818.0</v>
      </c>
      <c r="E5658" s="1470" t="s">
        <v>11098</v>
      </c>
      <c r="F5658" s="1471">
        <v>8.94702299E8</v>
      </c>
      <c r="G5658" s="1471">
        <v>8.94702299E8</v>
      </c>
      <c r="H5658" s="1472" t="b">
        <v>1</v>
      </c>
      <c r="I5658" s="1468" t="s">
        <v>244</v>
      </c>
      <c r="J5658" s="1472" t="b">
        <v>1</v>
      </c>
      <c r="K5658" s="1468" t="s">
        <v>4929</v>
      </c>
      <c r="L5658" s="1475">
        <v>6.69232E15</v>
      </c>
      <c r="M5658" s="1463" t="s">
        <v>2682</v>
      </c>
      <c r="N5658" s="1463" t="s">
        <v>6749</v>
      </c>
      <c r="O5658" s="1463" t="s">
        <v>8586</v>
      </c>
      <c r="P5658" s="1463" t="s">
        <v>2682</v>
      </c>
    </row>
    <row r="5659">
      <c r="A5659" s="1464">
        <v>6093.0</v>
      </c>
      <c r="B5659" s="1463" t="s">
        <v>11099</v>
      </c>
      <c r="C5659" s="1463" t="s">
        <v>11099</v>
      </c>
      <c r="D5659" s="1469">
        <v>45818.0</v>
      </c>
      <c r="E5659" s="1470" t="s">
        <v>11100</v>
      </c>
      <c r="F5659" s="1471">
        <v>8.5451532E7</v>
      </c>
      <c r="G5659" s="1471">
        <v>8.5451532E7</v>
      </c>
      <c r="H5659" s="1472" t="b">
        <v>1</v>
      </c>
      <c r="I5659" s="1468" t="s">
        <v>120</v>
      </c>
      <c r="J5659" s="1472" t="b">
        <v>1</v>
      </c>
      <c r="K5659" s="1468" t="s">
        <v>6480</v>
      </c>
      <c r="L5659" s="1471">
        <v>6.6647253923E10</v>
      </c>
      <c r="M5659" s="1463" t="s">
        <v>2426</v>
      </c>
      <c r="O5659" s="1463" t="s">
        <v>8656</v>
      </c>
      <c r="P5659" s="1463" t="s">
        <v>2426</v>
      </c>
    </row>
    <row r="5660">
      <c r="A5660" s="1464">
        <v>6094.0</v>
      </c>
      <c r="B5660" s="1463" t="s">
        <v>980</v>
      </c>
      <c r="C5660" s="1463" t="s">
        <v>11101</v>
      </c>
      <c r="D5660" s="1469">
        <v>45832.0</v>
      </c>
      <c r="E5660" s="1470" t="s">
        <v>11102</v>
      </c>
      <c r="F5660" s="1471">
        <v>8.93071111E8</v>
      </c>
      <c r="G5660" s="1471">
        <v>8.93071111E8</v>
      </c>
      <c r="H5660" s="1472" t="b">
        <v>1</v>
      </c>
      <c r="I5660" s="1468" t="s">
        <v>76</v>
      </c>
      <c r="J5660" s="1472" t="b">
        <v>1</v>
      </c>
      <c r="K5660" s="1468" t="s">
        <v>4940</v>
      </c>
      <c r="L5660" s="1471">
        <v>6.68193916E10</v>
      </c>
      <c r="M5660" s="1463" t="s">
        <v>2464</v>
      </c>
      <c r="N5660" s="1474"/>
      <c r="O5660" s="1463" t="s">
        <v>76</v>
      </c>
      <c r="P5660" s="1463" t="s">
        <v>2464</v>
      </c>
    </row>
    <row r="5661">
      <c r="A5661" s="1464">
        <v>6095.0</v>
      </c>
      <c r="B5661" s="1463" t="s">
        <v>11103</v>
      </c>
      <c r="C5661" s="1463" t="s">
        <v>11104</v>
      </c>
      <c r="D5661" s="1469">
        <v>45832.0</v>
      </c>
      <c r="E5661" s="1470" t="s">
        <v>11105</v>
      </c>
      <c r="F5661" s="1471">
        <v>6.26014564E8</v>
      </c>
      <c r="G5661" s="1471">
        <v>6.26014564E8</v>
      </c>
      <c r="H5661" s="1472" t="b">
        <v>1</v>
      </c>
      <c r="I5661" s="1468" t="s">
        <v>76</v>
      </c>
      <c r="J5661" s="1472" t="b">
        <v>1</v>
      </c>
      <c r="K5661" s="1468" t="s">
        <v>4940</v>
      </c>
      <c r="L5661" s="1471">
        <v>6.68193916E10</v>
      </c>
      <c r="M5661" s="1463" t="s">
        <v>2437</v>
      </c>
      <c r="N5661" s="1474"/>
      <c r="O5661" s="1463" t="s">
        <v>5192</v>
      </c>
      <c r="P5661" s="1463" t="s">
        <v>11024</v>
      </c>
    </row>
    <row r="5662">
      <c r="A5662" s="1464">
        <v>6096.0</v>
      </c>
      <c r="B5662" s="1463" t="s">
        <v>11106</v>
      </c>
      <c r="C5662" s="1463" t="s">
        <v>11107</v>
      </c>
      <c r="D5662" s="1469">
        <v>45818.0</v>
      </c>
      <c r="E5662" s="1470" t="s">
        <v>11108</v>
      </c>
      <c r="F5662" s="1471">
        <v>6.56590591E8</v>
      </c>
      <c r="G5662" s="1471">
        <v>6.56590591E8</v>
      </c>
      <c r="H5662" s="1472" t="b">
        <v>1</v>
      </c>
      <c r="I5662" s="1468" t="s">
        <v>76</v>
      </c>
      <c r="J5662" s="1472" t="b">
        <v>1</v>
      </c>
      <c r="K5662" s="1468" t="s">
        <v>1077</v>
      </c>
      <c r="L5662" s="1471">
        <v>6.6618258585E10</v>
      </c>
      <c r="M5662" s="1463" t="s">
        <v>2437</v>
      </c>
      <c r="N5662" s="1474"/>
      <c r="O5662" s="1463" t="s">
        <v>76</v>
      </c>
      <c r="P5662" s="1463" t="s">
        <v>7037</v>
      </c>
    </row>
    <row r="5663">
      <c r="A5663" s="1464">
        <v>6097.0</v>
      </c>
      <c r="B5663" s="1463" t="s">
        <v>3268</v>
      </c>
      <c r="C5663" s="1463" t="s">
        <v>11109</v>
      </c>
      <c r="D5663" s="1469">
        <v>45824.0</v>
      </c>
      <c r="E5663" s="1470" t="s">
        <v>11110</v>
      </c>
      <c r="F5663" s="1471">
        <v>6.11954789E8</v>
      </c>
      <c r="G5663" s="1471">
        <v>6.11954789E8</v>
      </c>
      <c r="H5663" s="1472" t="b">
        <v>1</v>
      </c>
      <c r="I5663" s="1468" t="s">
        <v>76</v>
      </c>
      <c r="J5663" s="1472" t="b">
        <v>1</v>
      </c>
      <c r="K5663" s="1468" t="s">
        <v>1077</v>
      </c>
      <c r="L5663" s="1471">
        <v>6.6618258585E10</v>
      </c>
      <c r="M5663" s="1463" t="s">
        <v>2464</v>
      </c>
      <c r="N5663" s="1463" t="s">
        <v>5510</v>
      </c>
      <c r="O5663" s="1463" t="s">
        <v>9499</v>
      </c>
      <c r="P5663" s="1463" t="s">
        <v>2464</v>
      </c>
    </row>
    <row r="5664">
      <c r="A5664" s="1464">
        <v>6098.0</v>
      </c>
      <c r="B5664" s="1463" t="s">
        <v>11112</v>
      </c>
      <c r="C5664" s="1463" t="s">
        <v>11113</v>
      </c>
      <c r="D5664" s="1469">
        <v>45818.0</v>
      </c>
      <c r="E5664" s="1470" t="s">
        <v>11114</v>
      </c>
      <c r="F5664" s="1471">
        <v>9.4455663E7</v>
      </c>
      <c r="G5664" s="1471">
        <v>9.4455663E7</v>
      </c>
      <c r="H5664" s="1472" t="b">
        <v>1</v>
      </c>
      <c r="I5664" s="1468" t="s">
        <v>120</v>
      </c>
      <c r="J5664" s="1472" t="b">
        <v>1</v>
      </c>
      <c r="K5664" s="1468" t="s">
        <v>6480</v>
      </c>
      <c r="L5664" s="1471">
        <v>6.6647253923E10</v>
      </c>
      <c r="M5664" s="1463" t="s">
        <v>2464</v>
      </c>
      <c r="N5664" s="1463" t="s">
        <v>4986</v>
      </c>
      <c r="O5664" s="1463" t="s">
        <v>6702</v>
      </c>
      <c r="P5664" s="1463" t="s">
        <v>2464</v>
      </c>
    </row>
    <row r="5665">
      <c r="A5665" s="1464">
        <v>6099.0</v>
      </c>
      <c r="B5665" s="1463" t="s">
        <v>11115</v>
      </c>
      <c r="C5665" s="1463" t="s">
        <v>11116</v>
      </c>
      <c r="D5665" s="1469">
        <v>45832.0</v>
      </c>
      <c r="E5665" s="1470" t="s">
        <v>11117</v>
      </c>
      <c r="F5665" s="1471">
        <v>6.32030237E8</v>
      </c>
      <c r="G5665" s="1471">
        <v>6.32030237E8</v>
      </c>
      <c r="H5665" s="1472" t="b">
        <v>1</v>
      </c>
      <c r="I5665" s="1468" t="s">
        <v>76</v>
      </c>
      <c r="J5665" s="1472" t="b">
        <v>1</v>
      </c>
      <c r="K5665" s="1468" t="s">
        <v>4940</v>
      </c>
      <c r="L5665" s="1471">
        <v>6.68193916E10</v>
      </c>
      <c r="M5665" s="1463" t="s">
        <v>2464</v>
      </c>
      <c r="N5665" s="1463" t="s">
        <v>5224</v>
      </c>
      <c r="O5665" s="1463" t="s">
        <v>8743</v>
      </c>
      <c r="P5665" s="1463" t="s">
        <v>2464</v>
      </c>
    </row>
    <row r="5666">
      <c r="A5666" s="1464">
        <v>6100.0</v>
      </c>
      <c r="B5666" s="1463" t="s">
        <v>11118</v>
      </c>
      <c r="C5666" s="1463" t="s">
        <v>11119</v>
      </c>
      <c r="D5666" s="1469">
        <v>45818.0</v>
      </c>
      <c r="E5666" s="1470" t="s">
        <v>11120</v>
      </c>
      <c r="F5666" s="1471">
        <v>8.3189375E7</v>
      </c>
      <c r="G5666" s="1471">
        <v>8.3189375E7</v>
      </c>
      <c r="H5666" s="1472" t="b">
        <v>1</v>
      </c>
      <c r="I5666" s="1468" t="s">
        <v>76</v>
      </c>
      <c r="J5666" s="1472" t="b">
        <v>1</v>
      </c>
      <c r="K5666" s="1468" t="s">
        <v>4936</v>
      </c>
      <c r="L5666" s="1471">
        <v>6.6909921784E10</v>
      </c>
      <c r="M5666" s="1463" t="s">
        <v>2464</v>
      </c>
      <c r="N5666" s="1463" t="s">
        <v>5148</v>
      </c>
      <c r="O5666" s="1463" t="s">
        <v>8743</v>
      </c>
      <c r="P5666" s="1463" t="s">
        <v>2464</v>
      </c>
    </row>
    <row r="5667">
      <c r="A5667" s="1464">
        <v>6101.0</v>
      </c>
      <c r="B5667" s="1463" t="s">
        <v>11121</v>
      </c>
      <c r="C5667" s="1463" t="s">
        <v>11121</v>
      </c>
      <c r="D5667" s="1469">
        <v>45818.0</v>
      </c>
      <c r="E5667" s="1470" t="s">
        <v>11122</v>
      </c>
      <c r="F5667" s="1471">
        <v>8.2921657E7</v>
      </c>
      <c r="G5667" s="1471">
        <v>8.2921657E7</v>
      </c>
      <c r="H5667" s="1472" t="b">
        <v>1</v>
      </c>
      <c r="I5667" s="1468" t="s">
        <v>120</v>
      </c>
      <c r="J5667" s="1472" t="b">
        <v>1</v>
      </c>
      <c r="K5667" s="1468" t="s">
        <v>6480</v>
      </c>
      <c r="L5667" s="1471">
        <v>6.6647253923E10</v>
      </c>
      <c r="M5667" s="1463" t="s">
        <v>2432</v>
      </c>
      <c r="N5667" s="1474"/>
      <c r="O5667" s="1463" t="s">
        <v>76</v>
      </c>
      <c r="P5667" s="1463" t="s">
        <v>2432</v>
      </c>
    </row>
    <row r="5668">
      <c r="A5668" s="1464">
        <v>6102.0</v>
      </c>
      <c r="B5668" s="1463" t="s">
        <v>11123</v>
      </c>
      <c r="C5668" s="1463" t="s">
        <v>11123</v>
      </c>
      <c r="D5668" s="1469">
        <v>45818.0</v>
      </c>
      <c r="E5668" s="1470" t="s">
        <v>11124</v>
      </c>
      <c r="F5668" s="1471">
        <v>8.1918871E7</v>
      </c>
      <c r="G5668" s="1471">
        <v>8.1918871E7</v>
      </c>
      <c r="H5668" s="1472" t="b">
        <v>1</v>
      </c>
      <c r="I5668" s="1468" t="s">
        <v>120</v>
      </c>
      <c r="J5668" s="1472" t="b">
        <v>1</v>
      </c>
      <c r="K5668" s="1468" t="s">
        <v>6480</v>
      </c>
      <c r="L5668" s="1471">
        <v>6.6647253923E10</v>
      </c>
      <c r="M5668" s="1463" t="s">
        <v>3211</v>
      </c>
      <c r="N5668" s="1474"/>
      <c r="O5668" s="1463" t="s">
        <v>76</v>
      </c>
      <c r="P5668" s="1463" t="s">
        <v>3211</v>
      </c>
    </row>
    <row r="5669" hidden="1">
      <c r="A5669" s="1464">
        <v>6103.0</v>
      </c>
      <c r="B5669" s="1463" t="s">
        <v>11125</v>
      </c>
      <c r="C5669" s="1463" t="s">
        <v>11126</v>
      </c>
      <c r="D5669" s="1469">
        <v>45832.0</v>
      </c>
      <c r="E5669" s="1470" t="s">
        <v>11127</v>
      </c>
      <c r="F5669" s="1471">
        <v>8.19233392E8</v>
      </c>
      <c r="G5669" s="1471">
        <v>8.19233392E8</v>
      </c>
      <c r="H5669" s="1472" t="b">
        <v>0</v>
      </c>
      <c r="I5669" s="1468" t="s">
        <v>263</v>
      </c>
      <c r="J5669" s="1472" t="b">
        <v>0</v>
      </c>
      <c r="K5669" s="1468" t="s">
        <v>1077</v>
      </c>
      <c r="L5669" s="1471">
        <v>6.6618258585E10</v>
      </c>
      <c r="M5669" s="1463" t="s">
        <v>2476</v>
      </c>
      <c r="N5669" s="1463" t="s">
        <v>6473</v>
      </c>
      <c r="O5669" s="1463" t="s">
        <v>76</v>
      </c>
      <c r="P5669" s="1463" t="s">
        <v>5605</v>
      </c>
    </row>
    <row r="5670">
      <c r="A5670" s="1464">
        <v>6104.0</v>
      </c>
      <c r="B5670" s="1463" t="s">
        <v>1657</v>
      </c>
      <c r="C5670" s="1463" t="s">
        <v>1657</v>
      </c>
      <c r="D5670" s="1469">
        <v>45819.0</v>
      </c>
      <c r="E5670" s="1470" t="s">
        <v>11128</v>
      </c>
      <c r="F5670" s="1471">
        <v>9.4455663E7</v>
      </c>
      <c r="G5670" s="1471">
        <v>9.4455663E7</v>
      </c>
      <c r="H5670" s="1472" t="b">
        <v>1</v>
      </c>
      <c r="I5670" s="1468" t="s">
        <v>120</v>
      </c>
      <c r="J5670" s="1472" t="b">
        <v>1</v>
      </c>
      <c r="K5670" s="1468" t="s">
        <v>6480</v>
      </c>
      <c r="L5670" s="1471">
        <v>6.6647253923E10</v>
      </c>
      <c r="M5670" s="1463" t="s">
        <v>2464</v>
      </c>
      <c r="N5670" s="1463" t="s">
        <v>3864</v>
      </c>
      <c r="O5670" s="1463" t="s">
        <v>3864</v>
      </c>
      <c r="P5670" s="1463" t="s">
        <v>7437</v>
      </c>
    </row>
    <row r="5671">
      <c r="A5671" s="1464">
        <v>6105.0</v>
      </c>
      <c r="B5671" s="1463" t="s">
        <v>11130</v>
      </c>
      <c r="C5671" s="1463" t="s">
        <v>11131</v>
      </c>
      <c r="D5671" s="1469">
        <v>45819.0</v>
      </c>
      <c r="E5671" s="1470" t="s">
        <v>11132</v>
      </c>
      <c r="F5671" s="1471">
        <v>9.46145541E8</v>
      </c>
      <c r="G5671" s="1471">
        <v>9.46145541E8</v>
      </c>
      <c r="H5671" s="1472" t="b">
        <v>1</v>
      </c>
      <c r="I5671" s="1468" t="s">
        <v>76</v>
      </c>
      <c r="J5671" s="1472" t="b">
        <v>1</v>
      </c>
      <c r="K5671" s="1468" t="s">
        <v>1204</v>
      </c>
      <c r="L5671" s="1471">
        <v>6.6839565594E10</v>
      </c>
      <c r="M5671" s="1463" t="s">
        <v>2715</v>
      </c>
      <c r="N5671" s="1463" t="s">
        <v>3864</v>
      </c>
      <c r="O5671" s="1463" t="s">
        <v>3864</v>
      </c>
      <c r="P5671" s="1463" t="s">
        <v>11064</v>
      </c>
    </row>
    <row r="5672">
      <c r="A5672" s="1464">
        <v>6106.0</v>
      </c>
      <c r="B5672" s="1463" t="s">
        <v>11133</v>
      </c>
      <c r="C5672" s="1463" t="s">
        <v>11134</v>
      </c>
      <c r="D5672" s="1469">
        <v>45819.0</v>
      </c>
      <c r="E5672" s="1470" t="s">
        <v>11135</v>
      </c>
      <c r="F5672" s="1471">
        <v>2.0551234E7</v>
      </c>
      <c r="G5672" s="1471">
        <v>2.0551234E7</v>
      </c>
      <c r="H5672" s="1472" t="b">
        <v>1</v>
      </c>
      <c r="I5672" s="1468" t="s">
        <v>76</v>
      </c>
      <c r="J5672" s="1472" t="b">
        <v>1</v>
      </c>
      <c r="K5672" s="1468" t="s">
        <v>4929</v>
      </c>
      <c r="L5672" s="1475">
        <v>6.69232E15</v>
      </c>
      <c r="M5672" s="1463" t="s">
        <v>2476</v>
      </c>
      <c r="N5672" s="1463" t="s">
        <v>6056</v>
      </c>
      <c r="O5672" s="1463" t="s">
        <v>4960</v>
      </c>
      <c r="P5672" s="1463" t="s">
        <v>11070</v>
      </c>
    </row>
    <row r="5673">
      <c r="A5673" s="1464">
        <v>6107.0</v>
      </c>
      <c r="B5673" s="1463" t="s">
        <v>11136</v>
      </c>
      <c r="C5673" s="1463" t="s">
        <v>11137</v>
      </c>
      <c r="D5673" s="1469">
        <v>45819.0</v>
      </c>
      <c r="E5673" s="1470" t="s">
        <v>11138</v>
      </c>
      <c r="F5673" s="1471">
        <v>8.8340398E7</v>
      </c>
      <c r="G5673" s="1471">
        <v>8.8340398E7</v>
      </c>
      <c r="H5673" s="1472" t="b">
        <v>1</v>
      </c>
      <c r="I5673" s="1468" t="s">
        <v>120</v>
      </c>
      <c r="J5673" s="1472" t="b">
        <v>1</v>
      </c>
      <c r="K5673" s="1468" t="s">
        <v>6480</v>
      </c>
      <c r="L5673" s="1471">
        <v>6.6647253923E10</v>
      </c>
      <c r="M5673" s="1463" t="s">
        <v>2426</v>
      </c>
      <c r="N5673" s="1463" t="s">
        <v>4937</v>
      </c>
      <c r="O5673" s="1463" t="s">
        <v>4938</v>
      </c>
      <c r="P5673" s="1463" t="s">
        <v>11074</v>
      </c>
    </row>
    <row r="5674">
      <c r="A5674" s="1464">
        <v>6108.0</v>
      </c>
      <c r="B5674" s="1463" t="s">
        <v>11141</v>
      </c>
      <c r="C5674" s="1463" t="s">
        <v>11142</v>
      </c>
      <c r="D5674" s="1469">
        <v>45819.0</v>
      </c>
      <c r="E5674" s="1470" t="s">
        <v>11143</v>
      </c>
      <c r="F5674" s="1471">
        <v>9.85983921E8</v>
      </c>
      <c r="G5674" s="1471">
        <v>9.85983921E8</v>
      </c>
      <c r="H5674" s="1472" t="b">
        <v>1</v>
      </c>
      <c r="I5674" s="1468" t="s">
        <v>76</v>
      </c>
      <c r="J5674" s="1472" t="b">
        <v>1</v>
      </c>
      <c r="K5674" s="1468" t="s">
        <v>1204</v>
      </c>
      <c r="L5674" s="1471">
        <v>6.6839565594E10</v>
      </c>
      <c r="M5674" s="1463" t="s">
        <v>2432</v>
      </c>
      <c r="N5674" s="1463" t="s">
        <v>6056</v>
      </c>
      <c r="O5674" s="1463" t="s">
        <v>10096</v>
      </c>
      <c r="P5674" s="1463" t="s">
        <v>2432</v>
      </c>
    </row>
    <row r="5675">
      <c r="A5675" s="1464">
        <v>6109.0</v>
      </c>
      <c r="B5675" s="1463" t="s">
        <v>11144</v>
      </c>
      <c r="C5675" s="1463" t="s">
        <v>11145</v>
      </c>
      <c r="D5675" s="1469">
        <v>45819.0</v>
      </c>
      <c r="E5675" s="1470" t="s">
        <v>11146</v>
      </c>
      <c r="F5675" s="1471">
        <v>8.06298516E8</v>
      </c>
      <c r="G5675" s="1471">
        <v>8.06298516E8</v>
      </c>
      <c r="H5675" s="1472" t="b">
        <v>1</v>
      </c>
      <c r="I5675" s="1468" t="s">
        <v>10321</v>
      </c>
      <c r="J5675" s="1472" t="b">
        <v>1</v>
      </c>
      <c r="K5675" s="1468" t="s">
        <v>4929</v>
      </c>
      <c r="L5675" s="1475">
        <v>6.69232E15</v>
      </c>
      <c r="M5675" s="1463" t="s">
        <v>2464</v>
      </c>
      <c r="N5675" s="1474"/>
      <c r="O5675" s="1463" t="s">
        <v>76</v>
      </c>
      <c r="P5675" s="1463" t="s">
        <v>2464</v>
      </c>
    </row>
    <row r="5676">
      <c r="A5676" s="1464">
        <v>6110.0</v>
      </c>
      <c r="B5676" s="1463" t="s">
        <v>11148</v>
      </c>
      <c r="C5676" s="1463" t="s">
        <v>11149</v>
      </c>
      <c r="D5676" s="1469">
        <v>45819.0</v>
      </c>
      <c r="E5676" s="1470" t="s">
        <v>11150</v>
      </c>
      <c r="F5676" s="1471">
        <v>9.91962464E8</v>
      </c>
      <c r="G5676" s="1471">
        <v>9.91962464E8</v>
      </c>
      <c r="H5676" s="1472" t="b">
        <v>1</v>
      </c>
      <c r="I5676" s="1468" t="s">
        <v>76</v>
      </c>
      <c r="J5676" s="1472" t="b">
        <v>1</v>
      </c>
      <c r="K5676" s="1468" t="s">
        <v>1204</v>
      </c>
      <c r="L5676" s="1471">
        <v>6.6839565594E10</v>
      </c>
      <c r="M5676" s="1463" t="s">
        <v>2464</v>
      </c>
      <c r="N5676" s="1463" t="s">
        <v>5235</v>
      </c>
      <c r="O5676" s="1463" t="s">
        <v>8592</v>
      </c>
      <c r="P5676" s="1463" t="s">
        <v>2464</v>
      </c>
    </row>
    <row r="5677">
      <c r="A5677" s="1464">
        <v>6111.0</v>
      </c>
      <c r="B5677" s="1463" t="s">
        <v>11151</v>
      </c>
      <c r="C5677" s="1463" t="s">
        <v>11152</v>
      </c>
      <c r="D5677" s="1469">
        <v>45819.0</v>
      </c>
      <c r="E5677" s="1470" t="s">
        <v>11153</v>
      </c>
      <c r="F5677" s="1471">
        <v>9.79194948E8</v>
      </c>
      <c r="G5677" s="1471">
        <v>9.79194948E8</v>
      </c>
      <c r="H5677" s="1472" t="b">
        <v>1</v>
      </c>
      <c r="I5677" s="1468" t="s">
        <v>244</v>
      </c>
      <c r="J5677" s="1472" t="b">
        <v>1</v>
      </c>
      <c r="K5677" s="1468" t="s">
        <v>4929</v>
      </c>
      <c r="L5677" s="1475">
        <v>6.69232E15</v>
      </c>
      <c r="M5677" s="1463" t="s">
        <v>2464</v>
      </c>
      <c r="N5677" s="1463" t="s">
        <v>5422</v>
      </c>
      <c r="O5677" s="1463" t="s">
        <v>76</v>
      </c>
      <c r="P5677" s="1463" t="s">
        <v>2464</v>
      </c>
    </row>
    <row r="5678">
      <c r="A5678" s="1464">
        <v>6112.0</v>
      </c>
      <c r="B5678" s="1463" t="s">
        <v>11154</v>
      </c>
      <c r="C5678" s="1463" t="s">
        <v>11155</v>
      </c>
      <c r="D5678" s="1469">
        <v>45819.0</v>
      </c>
      <c r="E5678" s="1470" t="s">
        <v>11156</v>
      </c>
      <c r="F5678" s="1471">
        <v>6.14183926E8</v>
      </c>
      <c r="G5678" s="1471">
        <v>6.14183926E8</v>
      </c>
      <c r="H5678" s="1472" t="b">
        <v>1</v>
      </c>
      <c r="I5678" s="1468" t="s">
        <v>76</v>
      </c>
      <c r="J5678" s="1472" t="b">
        <v>1</v>
      </c>
      <c r="K5678" s="1468" t="s">
        <v>4929</v>
      </c>
      <c r="L5678" s="1475">
        <v>6.69232E15</v>
      </c>
      <c r="M5678" s="1463" t="s">
        <v>7814</v>
      </c>
      <c r="N5678" s="1474"/>
      <c r="O5678" s="1463" t="s">
        <v>76</v>
      </c>
      <c r="P5678" s="1463" t="s">
        <v>11095</v>
      </c>
    </row>
    <row r="5679">
      <c r="A5679" s="1464">
        <v>6113.0</v>
      </c>
      <c r="B5679" s="1463" t="s">
        <v>11157</v>
      </c>
      <c r="C5679" s="1463" t="s">
        <v>11158</v>
      </c>
      <c r="D5679" s="1469">
        <v>45819.0</v>
      </c>
      <c r="E5679" s="1470" t="s">
        <v>11159</v>
      </c>
      <c r="F5679" s="1471">
        <v>6.53507371E8</v>
      </c>
      <c r="G5679" s="1471">
        <v>6.53507371E8</v>
      </c>
      <c r="H5679" s="1472" t="b">
        <v>1</v>
      </c>
      <c r="I5679" s="1468" t="s">
        <v>5848</v>
      </c>
      <c r="J5679" s="1472" t="b">
        <v>1</v>
      </c>
      <c r="K5679" s="1468" t="s">
        <v>4929</v>
      </c>
      <c r="L5679" s="1475">
        <v>6.69232E15</v>
      </c>
      <c r="M5679" s="1463" t="s">
        <v>2461</v>
      </c>
      <c r="N5679" s="1463" t="s">
        <v>5089</v>
      </c>
      <c r="O5679" s="1463" t="s">
        <v>9469</v>
      </c>
      <c r="P5679" s="1463" t="s">
        <v>2461</v>
      </c>
    </row>
    <row r="5680">
      <c r="A5680" s="1464">
        <v>6114.0</v>
      </c>
      <c r="B5680" s="1463" t="s">
        <v>11160</v>
      </c>
      <c r="C5680" s="1463" t="s">
        <v>11161</v>
      </c>
      <c r="D5680" s="1469">
        <v>45819.0</v>
      </c>
      <c r="E5680" s="1470" t="s">
        <v>11162</v>
      </c>
      <c r="F5680" s="1471">
        <v>2.6886824E7</v>
      </c>
      <c r="G5680" s="1471">
        <v>2.6886824E7</v>
      </c>
      <c r="H5680" s="1472" t="b">
        <v>1</v>
      </c>
      <c r="I5680" s="1468" t="s">
        <v>76</v>
      </c>
      <c r="J5680" s="1472" t="b">
        <v>1</v>
      </c>
      <c r="K5680" s="1468" t="s">
        <v>4929</v>
      </c>
      <c r="L5680" s="1475">
        <v>6.69232E15</v>
      </c>
      <c r="M5680" s="1463" t="s">
        <v>2571</v>
      </c>
      <c r="N5680" s="1463" t="s">
        <v>5006</v>
      </c>
      <c r="O5680" s="1463" t="s">
        <v>9469</v>
      </c>
      <c r="P5680" s="1463" t="s">
        <v>2571</v>
      </c>
    </row>
    <row r="5681">
      <c r="A5681" s="1464">
        <v>6115.0</v>
      </c>
      <c r="B5681" s="1463" t="s">
        <v>11163</v>
      </c>
      <c r="C5681" s="1463" t="s">
        <v>11164</v>
      </c>
      <c r="D5681" s="1469">
        <v>45819.0</v>
      </c>
      <c r="E5681" s="1470" t="s">
        <v>11165</v>
      </c>
      <c r="F5681" s="1471">
        <v>6.53506379E8</v>
      </c>
      <c r="G5681" s="1471">
        <v>6.53506379E8</v>
      </c>
      <c r="H5681" s="1472" t="b">
        <v>1</v>
      </c>
      <c r="I5681" s="1468" t="s">
        <v>263</v>
      </c>
      <c r="J5681" s="1472" t="b">
        <v>1</v>
      </c>
      <c r="K5681" s="1468" t="s">
        <v>4929</v>
      </c>
      <c r="L5681" s="1475">
        <v>6.69232E15</v>
      </c>
      <c r="M5681" s="1463" t="s">
        <v>2464</v>
      </c>
      <c r="N5681" s="1463" t="s">
        <v>5019</v>
      </c>
      <c r="O5681" s="1463" t="s">
        <v>76</v>
      </c>
      <c r="P5681" s="1463" t="s">
        <v>2464</v>
      </c>
    </row>
    <row r="5682">
      <c r="A5682" s="1464">
        <v>6116.0</v>
      </c>
      <c r="B5682" s="1463" t="s">
        <v>11166</v>
      </c>
      <c r="C5682" s="1463" t="s">
        <v>11167</v>
      </c>
      <c r="D5682" s="1469">
        <v>45819.0</v>
      </c>
      <c r="E5682" s="1470" t="s">
        <v>11168</v>
      </c>
      <c r="F5682" s="1471">
        <v>6.52919476E8</v>
      </c>
      <c r="G5682" s="1471">
        <v>6.52919476E8</v>
      </c>
      <c r="H5682" s="1472" t="b">
        <v>1</v>
      </c>
      <c r="I5682" s="1468" t="s">
        <v>76</v>
      </c>
      <c r="J5682" s="1472" t="b">
        <v>1</v>
      </c>
      <c r="K5682" s="1468" t="s">
        <v>4929</v>
      </c>
      <c r="L5682" s="1475">
        <v>6.69232E15</v>
      </c>
      <c r="M5682" s="1463" t="s">
        <v>2432</v>
      </c>
      <c r="N5682" s="1463" t="s">
        <v>5267</v>
      </c>
      <c r="O5682" s="1463" t="s">
        <v>76</v>
      </c>
      <c r="P5682" s="1463" t="s">
        <v>11111</v>
      </c>
    </row>
    <row r="5683">
      <c r="A5683" s="1464">
        <v>6117.0</v>
      </c>
      <c r="B5683" s="1463" t="s">
        <v>11169</v>
      </c>
      <c r="C5683" s="1463" t="s">
        <v>11170</v>
      </c>
      <c r="D5683" s="1469">
        <v>45820.0</v>
      </c>
      <c r="E5683" s="1470" t="s">
        <v>11171</v>
      </c>
      <c r="F5683" s="1471">
        <v>9.84796236E8</v>
      </c>
      <c r="G5683" s="1471">
        <v>9.84796236E8</v>
      </c>
      <c r="H5683" s="1472" t="b">
        <v>1</v>
      </c>
      <c r="I5683" s="1468" t="s">
        <v>76</v>
      </c>
      <c r="J5683" s="1472" t="b">
        <v>1</v>
      </c>
      <c r="K5683" s="1468" t="s">
        <v>1204</v>
      </c>
      <c r="L5683" s="1471">
        <v>6.6839565594E10</v>
      </c>
      <c r="M5683" s="1463" t="s">
        <v>2432</v>
      </c>
      <c r="N5683" s="1474"/>
      <c r="O5683" s="1463" t="s">
        <v>76</v>
      </c>
      <c r="P5683" s="1463" t="s">
        <v>2432</v>
      </c>
    </row>
    <row r="5684">
      <c r="A5684" s="1464">
        <v>6118.0</v>
      </c>
      <c r="B5684" s="1463" t="s">
        <v>11173</v>
      </c>
      <c r="C5684" s="1463" t="s">
        <v>11174</v>
      </c>
      <c r="D5684" s="1469">
        <v>45820.0</v>
      </c>
      <c r="E5684" s="1470" t="s">
        <v>11175</v>
      </c>
      <c r="F5684" s="1471">
        <v>8.99339977E8</v>
      </c>
      <c r="G5684" s="1471">
        <v>8.99339977E8</v>
      </c>
      <c r="H5684" s="1472" t="b">
        <v>1</v>
      </c>
      <c r="I5684" s="1468" t="s">
        <v>76</v>
      </c>
      <c r="J5684" s="1472" t="b">
        <v>1</v>
      </c>
      <c r="K5684" s="1468" t="s">
        <v>1204</v>
      </c>
      <c r="L5684" s="1471">
        <v>6.6839565594E10</v>
      </c>
      <c r="M5684" s="1463" t="s">
        <v>2426</v>
      </c>
      <c r="O5684" s="1463" t="s">
        <v>76</v>
      </c>
      <c r="P5684" s="1463" t="s">
        <v>8072</v>
      </c>
    </row>
    <row r="5685">
      <c r="A5685" s="1464">
        <v>6119.0</v>
      </c>
      <c r="B5685" s="1463" t="s">
        <v>11177</v>
      </c>
      <c r="C5685" s="1463" t="s">
        <v>11177</v>
      </c>
      <c r="D5685" s="1469">
        <v>45820.0</v>
      </c>
      <c r="E5685" s="1470" t="s">
        <v>11178</v>
      </c>
      <c r="F5685" s="1471">
        <v>6.4161231E7</v>
      </c>
      <c r="G5685" s="1471">
        <v>6.4161231E7</v>
      </c>
      <c r="H5685" s="1472" t="b">
        <v>1</v>
      </c>
      <c r="I5685" s="1468" t="s">
        <v>120</v>
      </c>
      <c r="J5685" s="1472" t="b">
        <v>1</v>
      </c>
      <c r="K5685" s="1468" t="s">
        <v>6480</v>
      </c>
      <c r="L5685" s="1471">
        <v>6.6647253923E10</v>
      </c>
      <c r="M5685" s="1463" t="s">
        <v>2659</v>
      </c>
      <c r="N5685" s="1463" t="s">
        <v>6617</v>
      </c>
      <c r="O5685" s="1463" t="s">
        <v>4990</v>
      </c>
      <c r="P5685" s="1463" t="s">
        <v>2659</v>
      </c>
    </row>
    <row r="5686" hidden="1">
      <c r="A5686" s="1464">
        <v>6120.0</v>
      </c>
      <c r="B5686" s="1463" t="s">
        <v>11179</v>
      </c>
      <c r="C5686" s="1463" t="s">
        <v>11180</v>
      </c>
      <c r="D5686" s="1469">
        <v>45832.0</v>
      </c>
      <c r="E5686" s="1470" t="s">
        <v>11181</v>
      </c>
      <c r="F5686" s="1471">
        <v>9.51939957E8</v>
      </c>
      <c r="G5686" s="1471">
        <v>9.51939957E8</v>
      </c>
      <c r="H5686" s="1472" t="b">
        <v>0</v>
      </c>
      <c r="I5686" s="1468" t="s">
        <v>76</v>
      </c>
      <c r="J5686" s="1472" t="b">
        <v>0</v>
      </c>
      <c r="K5686" s="1468" t="s">
        <v>1077</v>
      </c>
      <c r="L5686" s="1471">
        <v>6.6618258585E10</v>
      </c>
      <c r="M5686" s="1463" t="s">
        <v>2426</v>
      </c>
      <c r="N5686" s="1463" t="s">
        <v>5006</v>
      </c>
      <c r="O5686" s="1463" t="s">
        <v>76</v>
      </c>
      <c r="P5686" s="1463" t="s">
        <v>4970</v>
      </c>
    </row>
    <row r="5687">
      <c r="A5687" s="1464">
        <v>6121.0</v>
      </c>
      <c r="B5687" s="1463" t="s">
        <v>11182</v>
      </c>
      <c r="C5687" s="1463" t="s">
        <v>11182</v>
      </c>
      <c r="D5687" s="1469">
        <v>45820.0</v>
      </c>
      <c r="E5687" s="1470" t="s">
        <v>11183</v>
      </c>
      <c r="F5687" s="1471">
        <v>8.63329642E8</v>
      </c>
      <c r="G5687" s="1471">
        <v>8.63329642E8</v>
      </c>
      <c r="H5687" s="1472" t="b">
        <v>1</v>
      </c>
      <c r="I5687" s="1468" t="s">
        <v>76</v>
      </c>
      <c r="J5687" s="1472" t="b">
        <v>1</v>
      </c>
      <c r="K5687" s="1468" t="s">
        <v>4936</v>
      </c>
      <c r="L5687" s="1471">
        <v>6.6909921784E10</v>
      </c>
      <c r="M5687" s="1463" t="s">
        <v>2682</v>
      </c>
      <c r="O5687" s="1463" t="s">
        <v>76</v>
      </c>
      <c r="P5687" s="1463" t="s">
        <v>6862</v>
      </c>
    </row>
    <row r="5688">
      <c r="A5688" s="1464">
        <v>6122.0</v>
      </c>
      <c r="B5688" s="1463" t="s">
        <v>11185</v>
      </c>
      <c r="C5688" s="1463" t="s">
        <v>11186</v>
      </c>
      <c r="D5688" s="1469">
        <v>45825.0</v>
      </c>
      <c r="E5688" s="1470" t="s">
        <v>11187</v>
      </c>
      <c r="F5688" s="1471">
        <v>9.36293598E8</v>
      </c>
      <c r="G5688" s="1471">
        <v>9.36293598E8</v>
      </c>
      <c r="H5688" s="1472" t="b">
        <v>1</v>
      </c>
      <c r="I5688" s="1468" t="s">
        <v>76</v>
      </c>
      <c r="J5688" s="1472" t="b">
        <v>1</v>
      </c>
      <c r="K5688" s="1468" t="s">
        <v>1077</v>
      </c>
      <c r="L5688" s="1471">
        <v>6.6618258585E10</v>
      </c>
      <c r="M5688" s="1463" t="s">
        <v>2682</v>
      </c>
      <c r="N5688" s="1463" t="s">
        <v>4930</v>
      </c>
      <c r="O5688" s="1463" t="s">
        <v>76</v>
      </c>
      <c r="P5688" s="1463" t="s">
        <v>6862</v>
      </c>
    </row>
    <row r="5689">
      <c r="A5689" s="1464">
        <v>6123.0</v>
      </c>
      <c r="B5689" s="1463" t="s">
        <v>11188</v>
      </c>
      <c r="C5689" s="1463" t="s">
        <v>11189</v>
      </c>
      <c r="D5689" s="1469">
        <v>45825.0</v>
      </c>
      <c r="E5689" s="1470" t="s">
        <v>11190</v>
      </c>
      <c r="F5689" s="1471">
        <v>9.03296264E8</v>
      </c>
      <c r="G5689" s="1471">
        <v>9.03296264E8</v>
      </c>
      <c r="H5689" s="1472" t="b">
        <v>1</v>
      </c>
      <c r="I5689" s="1468" t="s">
        <v>76</v>
      </c>
      <c r="J5689" s="1472" t="b">
        <v>1</v>
      </c>
      <c r="K5689" s="1468" t="s">
        <v>4936</v>
      </c>
      <c r="L5689" s="1471">
        <v>6.6909921784E10</v>
      </c>
      <c r="M5689" s="1463" t="s">
        <v>2426</v>
      </c>
      <c r="O5689" s="1463" t="s">
        <v>76</v>
      </c>
      <c r="P5689" s="1463" t="s">
        <v>11147</v>
      </c>
    </row>
    <row r="5690">
      <c r="A5690" s="1464">
        <v>6124.0</v>
      </c>
      <c r="B5690" s="1463" t="s">
        <v>11193</v>
      </c>
      <c r="C5690" s="1463" t="s">
        <v>11194</v>
      </c>
      <c r="D5690" s="1469">
        <v>45821.0</v>
      </c>
      <c r="E5690" s="1470" t="s">
        <v>11195</v>
      </c>
      <c r="F5690" s="1471">
        <v>9.93642999E8</v>
      </c>
      <c r="G5690" s="1471">
        <v>9.93642999E8</v>
      </c>
      <c r="H5690" s="1472" t="b">
        <v>1</v>
      </c>
      <c r="I5690" s="1468" t="s">
        <v>76</v>
      </c>
      <c r="J5690" s="1472" t="b">
        <v>1</v>
      </c>
      <c r="K5690" s="1468" t="s">
        <v>1204</v>
      </c>
      <c r="L5690" s="1471">
        <v>6.6839565594E10</v>
      </c>
      <c r="M5690" s="1463" t="s">
        <v>2426</v>
      </c>
      <c r="O5690" s="1463" t="s">
        <v>76</v>
      </c>
      <c r="P5690" s="1463" t="s">
        <v>2426</v>
      </c>
    </row>
    <row r="5691">
      <c r="A5691" s="1464">
        <v>6125.0</v>
      </c>
      <c r="B5691" s="1463" t="s">
        <v>1984</v>
      </c>
      <c r="C5691" s="1463" t="s">
        <v>1984</v>
      </c>
      <c r="D5691" s="1469">
        <v>45824.0</v>
      </c>
      <c r="E5691" s="1470" t="s">
        <v>11196</v>
      </c>
      <c r="F5691" s="1471">
        <v>9.3627722E7</v>
      </c>
      <c r="G5691" s="1471">
        <v>9.3627722E7</v>
      </c>
      <c r="H5691" s="1472" t="b">
        <v>1</v>
      </c>
      <c r="I5691" s="1468" t="s">
        <v>120</v>
      </c>
      <c r="J5691" s="1472" t="b">
        <v>1</v>
      </c>
      <c r="K5691" s="1468" t="s">
        <v>6480</v>
      </c>
      <c r="L5691" s="1471">
        <v>6.6647253923E10</v>
      </c>
      <c r="M5691" s="1463" t="s">
        <v>2426</v>
      </c>
      <c r="N5691" s="1463" t="s">
        <v>4930</v>
      </c>
      <c r="O5691" s="1463" t="s">
        <v>76</v>
      </c>
      <c r="P5691" s="1463" t="s">
        <v>11147</v>
      </c>
    </row>
    <row r="5692">
      <c r="A5692" s="1464">
        <v>6126.0</v>
      </c>
      <c r="B5692" s="1463" t="s">
        <v>11198</v>
      </c>
      <c r="C5692" s="1463" t="s">
        <v>11198</v>
      </c>
      <c r="D5692" s="1469">
        <v>45824.0</v>
      </c>
      <c r="E5692" s="1470" t="s">
        <v>11199</v>
      </c>
      <c r="F5692" s="1471">
        <v>8.2216044E7</v>
      </c>
      <c r="G5692" s="1471">
        <v>8.2216044E7</v>
      </c>
      <c r="H5692" s="1472" t="b">
        <v>1</v>
      </c>
      <c r="I5692" s="1468" t="s">
        <v>120</v>
      </c>
      <c r="J5692" s="1472" t="b">
        <v>1</v>
      </c>
      <c r="K5692" s="1468" t="s">
        <v>6480</v>
      </c>
      <c r="L5692" s="1471">
        <v>6.6647253923E10</v>
      </c>
      <c r="M5692" s="1463" t="s">
        <v>2432</v>
      </c>
      <c r="N5692" s="1474"/>
      <c r="O5692" s="1463" t="s">
        <v>76</v>
      </c>
      <c r="P5692" s="1463" t="s">
        <v>4672</v>
      </c>
    </row>
    <row r="5693">
      <c r="A5693" s="1464">
        <v>6127.0</v>
      </c>
      <c r="B5693" s="1463" t="s">
        <v>21872</v>
      </c>
      <c r="C5693" s="1463" t="s">
        <v>21872</v>
      </c>
      <c r="D5693" s="1469">
        <v>45824.0</v>
      </c>
      <c r="E5693" s="1470" t="s">
        <v>21873</v>
      </c>
      <c r="F5693" s="1471">
        <v>9.1705207E7</v>
      </c>
      <c r="G5693" s="1471">
        <v>9.1705207E7</v>
      </c>
      <c r="H5693" s="1472" t="b">
        <v>1</v>
      </c>
      <c r="I5693" s="1468" t="s">
        <v>120</v>
      </c>
      <c r="J5693" s="1472" t="b">
        <v>1</v>
      </c>
      <c r="K5693" s="1468" t="s">
        <v>6480</v>
      </c>
      <c r="L5693" s="1471">
        <v>6.6647253923E10</v>
      </c>
      <c r="M5693" s="1463" t="s">
        <v>2659</v>
      </c>
      <c r="N5693" s="1474"/>
      <c r="O5693" s="1474"/>
      <c r="P5693" s="1463" t="s">
        <v>2659</v>
      </c>
    </row>
    <row r="5694">
      <c r="A5694" s="1464">
        <v>6128.0</v>
      </c>
      <c r="B5694" s="1463" t="s">
        <v>11202</v>
      </c>
      <c r="C5694" s="1463" t="s">
        <v>11203</v>
      </c>
      <c r="D5694" s="1469">
        <v>45833.0</v>
      </c>
      <c r="E5694" s="1470" t="s">
        <v>11204</v>
      </c>
      <c r="F5694" s="1471">
        <v>6.16262803E8</v>
      </c>
      <c r="G5694" s="1471">
        <v>6.16262803E8</v>
      </c>
      <c r="H5694" s="1472" t="b">
        <v>1</v>
      </c>
      <c r="I5694" s="1468" t="s">
        <v>76</v>
      </c>
      <c r="J5694" s="1472" t="b">
        <v>1</v>
      </c>
      <c r="K5694" s="1468" t="s">
        <v>4936</v>
      </c>
      <c r="L5694" s="1471">
        <v>6.6909921784E10</v>
      </c>
      <c r="M5694" s="1463" t="s">
        <v>2464</v>
      </c>
      <c r="N5694" s="1463" t="s">
        <v>3864</v>
      </c>
      <c r="O5694" s="1463" t="s">
        <v>3864</v>
      </c>
      <c r="P5694" s="1463" t="s">
        <v>11176</v>
      </c>
    </row>
    <row r="5695">
      <c r="A5695" s="1464">
        <v>6129.0</v>
      </c>
      <c r="B5695" s="1463" t="s">
        <v>11205</v>
      </c>
      <c r="C5695" s="1463" t="s">
        <v>11206</v>
      </c>
      <c r="D5695" s="1469">
        <v>45827.0</v>
      </c>
      <c r="E5695" s="1470" t="s">
        <v>11207</v>
      </c>
      <c r="F5695" s="1471">
        <v>8.08298285E8</v>
      </c>
      <c r="G5695" s="1471">
        <v>8.08298285E8</v>
      </c>
      <c r="H5695" s="1472" t="b">
        <v>1</v>
      </c>
      <c r="I5695" s="1468" t="s">
        <v>76</v>
      </c>
      <c r="J5695" s="1472" t="b">
        <v>1</v>
      </c>
      <c r="K5695" s="1468" t="s">
        <v>4929</v>
      </c>
      <c r="L5695" s="1475">
        <v>6.69232E15</v>
      </c>
      <c r="M5695" s="1463" t="s">
        <v>4317</v>
      </c>
      <c r="N5695" s="1463" t="s">
        <v>6749</v>
      </c>
      <c r="O5695" s="1463" t="s">
        <v>8586</v>
      </c>
      <c r="P5695" s="1463" t="s">
        <v>4317</v>
      </c>
    </row>
    <row r="5696">
      <c r="A5696" s="1464">
        <v>6130.0</v>
      </c>
      <c r="B5696" s="1463" t="s">
        <v>11208</v>
      </c>
      <c r="C5696" s="1463" t="s">
        <v>11209</v>
      </c>
      <c r="D5696" s="1469">
        <v>45832.0</v>
      </c>
      <c r="E5696" s="1470" t="s">
        <v>11210</v>
      </c>
      <c r="F5696" s="1471">
        <v>2.3524978E7</v>
      </c>
      <c r="G5696" s="1471">
        <v>2.3524978E7</v>
      </c>
      <c r="H5696" s="1472" t="b">
        <v>1</v>
      </c>
      <c r="I5696" s="1468" t="s">
        <v>76</v>
      </c>
      <c r="J5696" s="1472" t="b">
        <v>1</v>
      </c>
      <c r="K5696" s="1468" t="s">
        <v>1077</v>
      </c>
      <c r="L5696" s="1471">
        <v>6.6618258585E10</v>
      </c>
      <c r="M5696" s="1463" t="s">
        <v>2937</v>
      </c>
      <c r="N5696" s="1463" t="s">
        <v>4986</v>
      </c>
      <c r="O5696" s="1463" t="s">
        <v>76</v>
      </c>
      <c r="P5696" s="1463" t="s">
        <v>11184</v>
      </c>
    </row>
    <row r="5697">
      <c r="A5697" s="1464">
        <v>6131.0</v>
      </c>
      <c r="B5697" s="1463" t="s">
        <v>21874</v>
      </c>
      <c r="C5697" s="1463" t="s">
        <v>21875</v>
      </c>
      <c r="D5697" s="1469">
        <v>45925.0</v>
      </c>
      <c r="E5697" s="1470" t="s">
        <v>21876</v>
      </c>
      <c r="F5697" s="1471">
        <v>2.6281111E7</v>
      </c>
      <c r="G5697" s="1471">
        <v>2.6281111E7</v>
      </c>
      <c r="H5697" s="1472" t="b">
        <v>1</v>
      </c>
      <c r="I5697" s="1468" t="s">
        <v>76</v>
      </c>
      <c r="J5697" s="1472" t="b">
        <v>1</v>
      </c>
      <c r="K5697" s="1468" t="s">
        <v>7033</v>
      </c>
      <c r="L5697" s="1471">
        <v>6.6624983639E10</v>
      </c>
      <c r="M5697" s="1463" t="s">
        <v>2432</v>
      </c>
      <c r="N5697" s="1463" t="s">
        <v>5102</v>
      </c>
      <c r="O5697" s="1463" t="s">
        <v>11395</v>
      </c>
      <c r="P5697" s="1463" t="s">
        <v>2432</v>
      </c>
    </row>
    <row r="5698">
      <c r="A5698" s="1464">
        <v>6132.0</v>
      </c>
      <c r="B5698" s="1463" t="s">
        <v>11212</v>
      </c>
      <c r="C5698" s="1463" t="s">
        <v>11213</v>
      </c>
      <c r="D5698" s="1469">
        <v>45826.0</v>
      </c>
      <c r="E5698" s="1470" t="s">
        <v>11214</v>
      </c>
      <c r="F5698" s="1471">
        <v>9.18908882E8</v>
      </c>
      <c r="G5698" s="1471">
        <v>9.18908882E8</v>
      </c>
      <c r="H5698" s="1472" t="b">
        <v>1</v>
      </c>
      <c r="I5698" s="1468" t="s">
        <v>76</v>
      </c>
      <c r="J5698" s="1472" t="b">
        <v>1</v>
      </c>
      <c r="K5698" s="1468" t="s">
        <v>1204</v>
      </c>
      <c r="L5698" s="1471">
        <v>6.6839565594E10</v>
      </c>
      <c r="M5698" s="1463" t="s">
        <v>2432</v>
      </c>
      <c r="N5698" s="1463" t="s">
        <v>4960</v>
      </c>
      <c r="O5698" s="1463" t="s">
        <v>8522</v>
      </c>
      <c r="P5698" s="1463" t="s">
        <v>2432</v>
      </c>
    </row>
    <row r="5699">
      <c r="A5699" s="1464">
        <v>6133.0</v>
      </c>
      <c r="B5699" s="1463" t="s">
        <v>440</v>
      </c>
      <c r="C5699" s="1463" t="s">
        <v>11216</v>
      </c>
      <c r="D5699" s="1469">
        <v>45826.0</v>
      </c>
      <c r="E5699" s="1470" t="s">
        <v>11217</v>
      </c>
      <c r="F5699" s="1471">
        <v>8.28623333E8</v>
      </c>
      <c r="G5699" s="1471">
        <v>8.28623333E8</v>
      </c>
      <c r="H5699" s="1472" t="b">
        <v>1</v>
      </c>
      <c r="I5699" s="1468" t="s">
        <v>76</v>
      </c>
      <c r="J5699" s="1472" t="b">
        <v>1</v>
      </c>
      <c r="K5699" s="1468" t="s">
        <v>4929</v>
      </c>
      <c r="L5699" s="1475">
        <v>6.69232E15</v>
      </c>
      <c r="M5699" s="1463" t="s">
        <v>2464</v>
      </c>
      <c r="N5699" s="1463" t="s">
        <v>5608</v>
      </c>
      <c r="O5699" s="1463" t="s">
        <v>11191</v>
      </c>
      <c r="P5699" s="1463" t="s">
        <v>11192</v>
      </c>
    </row>
    <row r="5700">
      <c r="A5700" s="1464">
        <v>6134.0</v>
      </c>
      <c r="B5700" s="1463" t="s">
        <v>11218</v>
      </c>
      <c r="C5700" s="1463" t="s">
        <v>11219</v>
      </c>
      <c r="D5700" s="1469">
        <v>45826.0</v>
      </c>
      <c r="E5700" s="1470" t="s">
        <v>11220</v>
      </c>
      <c r="F5700" s="1471">
        <v>8.04542664E8</v>
      </c>
      <c r="G5700" s="1471">
        <v>8.04542664E8</v>
      </c>
      <c r="H5700" s="1472" t="b">
        <v>1</v>
      </c>
      <c r="I5700" s="1468" t="s">
        <v>76</v>
      </c>
      <c r="J5700" s="1472" t="b">
        <v>1</v>
      </c>
      <c r="K5700" s="1468" t="s">
        <v>1204</v>
      </c>
      <c r="L5700" s="1471">
        <v>6.6839565594E10</v>
      </c>
      <c r="M5700" s="1463" t="s">
        <v>2464</v>
      </c>
      <c r="N5700" s="1463" t="s">
        <v>5098</v>
      </c>
      <c r="O5700" s="1463" t="s">
        <v>6702</v>
      </c>
      <c r="P5700" s="1463" t="s">
        <v>2464</v>
      </c>
    </row>
    <row r="5701">
      <c r="A5701" s="1464">
        <v>6135.0</v>
      </c>
      <c r="B5701" s="1463" t="s">
        <v>11222</v>
      </c>
      <c r="C5701" s="1463" t="s">
        <v>11223</v>
      </c>
      <c r="D5701" s="1469">
        <v>45826.0</v>
      </c>
      <c r="E5701" s="1470" t="s">
        <v>11224</v>
      </c>
      <c r="F5701" s="1471">
        <v>9.46457982E8</v>
      </c>
      <c r="G5701" s="1471">
        <v>9.46457982E8</v>
      </c>
      <c r="H5701" s="1472" t="b">
        <v>1</v>
      </c>
      <c r="I5701" s="1468" t="s">
        <v>76</v>
      </c>
      <c r="J5701" s="1472" t="b">
        <v>1</v>
      </c>
      <c r="K5701" s="1468" t="s">
        <v>1077</v>
      </c>
      <c r="L5701" s="1471">
        <v>6.6618258585E10</v>
      </c>
      <c r="M5701" s="1463" t="s">
        <v>2426</v>
      </c>
      <c r="N5701" s="1463" t="s">
        <v>6466</v>
      </c>
      <c r="O5701" s="1463" t="s">
        <v>76</v>
      </c>
      <c r="P5701" s="1463" t="s">
        <v>2426</v>
      </c>
    </row>
    <row r="5702">
      <c r="A5702" s="1464">
        <v>6136.0</v>
      </c>
      <c r="B5702" s="1463" t="s">
        <v>11225</v>
      </c>
      <c r="C5702" s="1463" t="s">
        <v>11225</v>
      </c>
      <c r="D5702" s="1469">
        <v>45838.0</v>
      </c>
      <c r="E5702" s="1470" t="s">
        <v>11226</v>
      </c>
      <c r="F5702" s="1471">
        <v>3.1298557E7</v>
      </c>
      <c r="G5702" s="1471">
        <v>3.1298557E7</v>
      </c>
      <c r="H5702" s="1472" t="b">
        <v>1</v>
      </c>
      <c r="I5702" s="1468" t="s">
        <v>120</v>
      </c>
      <c r="J5702" s="1472" t="b">
        <v>1</v>
      </c>
      <c r="K5702" s="1468" t="s">
        <v>6480</v>
      </c>
      <c r="L5702" s="1471">
        <v>6.6647253923E10</v>
      </c>
      <c r="M5702" s="1463" t="s">
        <v>2464</v>
      </c>
      <c r="N5702" s="1474"/>
      <c r="O5702" s="1463" t="s">
        <v>76</v>
      </c>
      <c r="P5702" s="1463" t="s">
        <v>5236</v>
      </c>
    </row>
    <row r="5703">
      <c r="A5703" s="1464">
        <v>6137.0</v>
      </c>
      <c r="B5703" s="1463" t="s">
        <v>1843</v>
      </c>
      <c r="C5703" s="1463" t="s">
        <v>1843</v>
      </c>
      <c r="D5703" s="1469">
        <v>45838.0</v>
      </c>
      <c r="E5703" s="1470" t="s">
        <v>11228</v>
      </c>
      <c r="F5703" s="1471">
        <v>3.1298526E7</v>
      </c>
      <c r="G5703" s="1471">
        <v>3.1298526E7</v>
      </c>
      <c r="H5703" s="1472" t="b">
        <v>1</v>
      </c>
      <c r="I5703" s="1468" t="s">
        <v>120</v>
      </c>
      <c r="J5703" s="1472" t="b">
        <v>1</v>
      </c>
      <c r="K5703" s="1468" t="s">
        <v>6480</v>
      </c>
      <c r="L5703" s="1471">
        <v>6.6647253923E10</v>
      </c>
      <c r="M5703" s="1463" t="s">
        <v>2715</v>
      </c>
      <c r="N5703" s="1474"/>
      <c r="O5703" s="1463" t="s">
        <v>76</v>
      </c>
      <c r="P5703" s="1463" t="s">
        <v>11211</v>
      </c>
    </row>
    <row r="5704">
      <c r="A5704" s="1464">
        <v>6138.0</v>
      </c>
      <c r="B5704" s="1463" t="s">
        <v>11229</v>
      </c>
      <c r="C5704" s="1463" t="s">
        <v>11230</v>
      </c>
      <c r="D5704" s="1469">
        <v>45826.0</v>
      </c>
      <c r="E5704" s="1470" t="s">
        <v>11231</v>
      </c>
      <c r="F5704" s="1471">
        <v>6.59582065E8</v>
      </c>
      <c r="G5704" s="1471">
        <v>6.59582065E8</v>
      </c>
      <c r="H5704" s="1472" t="b">
        <v>1</v>
      </c>
      <c r="I5704" s="1468" t="s">
        <v>3864</v>
      </c>
      <c r="J5704" s="1472" t="b">
        <v>1</v>
      </c>
      <c r="K5704" s="1468" t="s">
        <v>1077</v>
      </c>
      <c r="L5704" s="1471">
        <v>6.6618258585E10</v>
      </c>
      <c r="M5704" s="1463" t="s">
        <v>2426</v>
      </c>
      <c r="N5704" s="1463" t="s">
        <v>3864</v>
      </c>
      <c r="O5704" s="1463" t="s">
        <v>3864</v>
      </c>
      <c r="P5704" s="1463" t="s">
        <v>11215</v>
      </c>
    </row>
    <row r="5705">
      <c r="A5705" s="1464">
        <v>6139.0</v>
      </c>
      <c r="B5705" s="1463" t="s">
        <v>2180</v>
      </c>
      <c r="C5705" s="1463" t="s">
        <v>2180</v>
      </c>
      <c r="D5705" s="1469">
        <v>45838.0</v>
      </c>
      <c r="E5705" s="1470" t="s">
        <v>11232</v>
      </c>
      <c r="F5705" s="1471">
        <v>3.129833E7</v>
      </c>
      <c r="G5705" s="1471">
        <v>3.129833E7</v>
      </c>
      <c r="H5705" s="1472" t="b">
        <v>1</v>
      </c>
      <c r="I5705" s="1468" t="s">
        <v>120</v>
      </c>
      <c r="J5705" s="1472" t="b">
        <v>1</v>
      </c>
      <c r="K5705" s="1468" t="s">
        <v>6480</v>
      </c>
      <c r="L5705" s="1471">
        <v>6.6647253923E10</v>
      </c>
      <c r="M5705" s="1463" t="s">
        <v>2464</v>
      </c>
      <c r="N5705" s="1463" t="s">
        <v>5164</v>
      </c>
      <c r="O5705" s="1463" t="s">
        <v>76</v>
      </c>
      <c r="P5705" s="1463" t="s">
        <v>5094</v>
      </c>
    </row>
    <row r="5706">
      <c r="A5706" s="1464">
        <v>6140.0</v>
      </c>
      <c r="B5706" s="1463" t="s">
        <v>11233</v>
      </c>
      <c r="C5706" s="1463" t="s">
        <v>11233</v>
      </c>
      <c r="D5706" s="1469">
        <v>45838.0</v>
      </c>
      <c r="E5706" s="1470" t="s">
        <v>11234</v>
      </c>
      <c r="F5706" s="1471">
        <v>3.129833E7</v>
      </c>
      <c r="G5706" s="1471">
        <v>3.129833E7</v>
      </c>
      <c r="H5706" s="1472" t="b">
        <v>1</v>
      </c>
      <c r="I5706" s="1468" t="s">
        <v>120</v>
      </c>
      <c r="J5706" s="1472" t="b">
        <v>1</v>
      </c>
      <c r="K5706" s="1468" t="s">
        <v>6480</v>
      </c>
      <c r="L5706" s="1471">
        <v>6.6647253923E10</v>
      </c>
      <c r="M5706" s="1463" t="s">
        <v>2426</v>
      </c>
      <c r="N5706" s="1463" t="s">
        <v>4962</v>
      </c>
      <c r="O5706" s="1463" t="s">
        <v>76</v>
      </c>
      <c r="P5706" s="1463" t="s">
        <v>11221</v>
      </c>
    </row>
    <row r="5707">
      <c r="A5707" s="1464">
        <v>6141.0</v>
      </c>
      <c r="B5707" s="1463" t="s">
        <v>1627</v>
      </c>
      <c r="C5707" s="1463" t="s">
        <v>1627</v>
      </c>
      <c r="D5707" s="1469">
        <v>45838.0</v>
      </c>
      <c r="E5707" s="1470" t="s">
        <v>11235</v>
      </c>
      <c r="F5707" s="1471">
        <v>3.129833E7</v>
      </c>
      <c r="G5707" s="1471">
        <v>3.129833E7</v>
      </c>
      <c r="H5707" s="1472" t="b">
        <v>1</v>
      </c>
      <c r="I5707" s="1468" t="s">
        <v>120</v>
      </c>
      <c r="J5707" s="1472" t="b">
        <v>1</v>
      </c>
      <c r="K5707" s="1468" t="s">
        <v>6480</v>
      </c>
      <c r="L5707" s="1471">
        <v>6.6647253923E10</v>
      </c>
      <c r="M5707" s="1463" t="s">
        <v>2464</v>
      </c>
      <c r="N5707" s="1474"/>
      <c r="O5707" s="1463" t="s">
        <v>8592</v>
      </c>
      <c r="P5707" s="1463" t="s">
        <v>5236</v>
      </c>
    </row>
    <row r="5708">
      <c r="A5708" s="1464">
        <v>6142.0</v>
      </c>
      <c r="B5708" s="1463" t="s">
        <v>21877</v>
      </c>
      <c r="C5708" s="1463" t="s">
        <v>21877</v>
      </c>
      <c r="D5708" s="1469">
        <v>45827.0</v>
      </c>
      <c r="E5708" s="1470" t="s">
        <v>11237</v>
      </c>
      <c r="F5708" s="1471">
        <v>9.3434029E7</v>
      </c>
      <c r="G5708" s="1471">
        <v>9.3434029E7</v>
      </c>
      <c r="H5708" s="1472" t="b">
        <v>1</v>
      </c>
      <c r="I5708" s="1468" t="s">
        <v>120</v>
      </c>
      <c r="J5708" s="1472" t="b">
        <v>1</v>
      </c>
      <c r="K5708" s="1468" t="s">
        <v>6480</v>
      </c>
      <c r="L5708" s="1471">
        <v>6.6647253923E10</v>
      </c>
      <c r="M5708" s="1463" t="s">
        <v>2432</v>
      </c>
      <c r="N5708" s="1463" t="s">
        <v>4986</v>
      </c>
      <c r="O5708" s="1463" t="s">
        <v>76</v>
      </c>
      <c r="P5708" s="1463" t="s">
        <v>2432</v>
      </c>
    </row>
    <row r="5709">
      <c r="A5709" s="1464">
        <v>6143.0</v>
      </c>
      <c r="B5709" s="1463" t="s">
        <v>11239</v>
      </c>
      <c r="C5709" s="1463" t="s">
        <v>11239</v>
      </c>
      <c r="D5709" s="1469">
        <v>45827.0</v>
      </c>
      <c r="E5709" s="1470" t="s">
        <v>11240</v>
      </c>
      <c r="F5709" s="1471">
        <v>9.6990859E7</v>
      </c>
      <c r="G5709" s="1471">
        <v>9.6990859E7</v>
      </c>
      <c r="H5709" s="1472" t="b">
        <v>1</v>
      </c>
      <c r="I5709" s="1468" t="s">
        <v>120</v>
      </c>
      <c r="J5709" s="1472" t="b">
        <v>1</v>
      </c>
      <c r="K5709" s="1468" t="s">
        <v>6480</v>
      </c>
      <c r="L5709" s="1471">
        <v>6.6647253923E10</v>
      </c>
      <c r="M5709" s="1463" t="s">
        <v>2476</v>
      </c>
      <c r="N5709" s="1463" t="s">
        <v>5196</v>
      </c>
      <c r="O5709" s="1463" t="s">
        <v>8831</v>
      </c>
      <c r="P5709" s="1463" t="s">
        <v>11251</v>
      </c>
    </row>
    <row r="5710">
      <c r="A5710" s="1464">
        <v>6144.0</v>
      </c>
      <c r="B5710" s="1463" t="s">
        <v>11241</v>
      </c>
      <c r="C5710" s="1463" t="s">
        <v>11242</v>
      </c>
      <c r="D5710" s="1469">
        <v>45827.0</v>
      </c>
      <c r="E5710" s="1470" t="s">
        <v>11243</v>
      </c>
      <c r="F5710" s="1471">
        <v>8.29244655E8</v>
      </c>
      <c r="G5710" s="1471">
        <v>8.29244655E8</v>
      </c>
      <c r="H5710" s="1472" t="b">
        <v>1</v>
      </c>
      <c r="I5710" s="1468" t="s">
        <v>76</v>
      </c>
      <c r="J5710" s="1472" t="b">
        <v>1</v>
      </c>
      <c r="K5710" s="1468" t="s">
        <v>4936</v>
      </c>
      <c r="L5710" s="1471">
        <v>6.6909921784E10</v>
      </c>
      <c r="M5710" s="1463" t="s">
        <v>2464</v>
      </c>
      <c r="N5710" s="1463" t="s">
        <v>3864</v>
      </c>
      <c r="O5710" s="1463" t="s">
        <v>7130</v>
      </c>
      <c r="P5710" s="1463" t="s">
        <v>11255</v>
      </c>
    </row>
    <row r="5711">
      <c r="A5711" s="1464">
        <v>6145.0</v>
      </c>
      <c r="B5711" s="1463" t="s">
        <v>11244</v>
      </c>
      <c r="C5711" s="1463" t="s">
        <v>11245</v>
      </c>
      <c r="D5711" s="1469">
        <v>45828.0</v>
      </c>
      <c r="E5711" s="1470" t="s">
        <v>11246</v>
      </c>
      <c r="F5711" s="1471">
        <v>8.79130279E8</v>
      </c>
      <c r="G5711" s="1471">
        <v>8.79130279E8</v>
      </c>
      <c r="H5711" s="1472" t="b">
        <v>1</v>
      </c>
      <c r="I5711" s="1468" t="s">
        <v>5608</v>
      </c>
      <c r="J5711" s="1472" t="b">
        <v>1</v>
      </c>
      <c r="K5711" s="1468" t="s">
        <v>4936</v>
      </c>
      <c r="L5711" s="1471">
        <v>6.6909921784E10</v>
      </c>
      <c r="M5711" s="1463" t="s">
        <v>2464</v>
      </c>
      <c r="N5711" s="1474"/>
      <c r="O5711" s="1463" t="s">
        <v>8626</v>
      </c>
      <c r="P5711" s="1463" t="s">
        <v>2464</v>
      </c>
    </row>
    <row r="5712" hidden="1">
      <c r="A5712" s="1464">
        <v>6146.0</v>
      </c>
      <c r="B5712" s="1463" t="s">
        <v>21878</v>
      </c>
      <c r="C5712" s="1463" t="s">
        <v>21879</v>
      </c>
      <c r="D5712" s="1469">
        <v>45828.0</v>
      </c>
      <c r="E5712" s="1470" t="s">
        <v>21880</v>
      </c>
      <c r="F5712" s="1475">
        <v>6.60864E11</v>
      </c>
      <c r="G5712" s="1475">
        <v>6.60632E11</v>
      </c>
      <c r="H5712" s="1472" t="b">
        <v>0</v>
      </c>
      <c r="I5712" s="1468" t="s">
        <v>76</v>
      </c>
      <c r="J5712" s="1472" t="b">
        <v>1</v>
      </c>
      <c r="K5712" s="1473"/>
      <c r="L5712" s="1473"/>
      <c r="M5712" s="1463" t="s">
        <v>2464</v>
      </c>
      <c r="N5712" s="1474"/>
      <c r="O5712" s="1474"/>
      <c r="P5712" s="1463" t="s">
        <v>2464</v>
      </c>
    </row>
    <row r="5713" hidden="1">
      <c r="A5713" s="1464">
        <v>6147.0</v>
      </c>
      <c r="B5713" s="1463" t="s">
        <v>21881</v>
      </c>
      <c r="C5713" s="1463" t="s">
        <v>21881</v>
      </c>
      <c r="D5713" s="1469">
        <v>45828.0</v>
      </c>
      <c r="E5713" s="1470" t="s">
        <v>21882</v>
      </c>
      <c r="F5713" s="1471">
        <v>2.6882596E7</v>
      </c>
      <c r="G5713" s="1471">
        <v>2.6882596E7</v>
      </c>
      <c r="H5713" s="1472" t="b">
        <v>0</v>
      </c>
      <c r="I5713" s="1468" t="s">
        <v>76</v>
      </c>
      <c r="J5713" s="1472" t="b">
        <v>0</v>
      </c>
      <c r="K5713" s="1468" t="s">
        <v>4929</v>
      </c>
      <c r="L5713" s="1475">
        <v>6.69232E15</v>
      </c>
      <c r="M5713" s="1463" t="s">
        <v>2426</v>
      </c>
      <c r="N5713" s="1463" t="s">
        <v>5284</v>
      </c>
      <c r="O5713" s="1463" t="s">
        <v>8656</v>
      </c>
      <c r="P5713" s="1463" t="s">
        <v>2426</v>
      </c>
    </row>
    <row r="5714">
      <c r="A5714" s="1464">
        <v>6148.0</v>
      </c>
      <c r="B5714" s="1463" t="s">
        <v>2077</v>
      </c>
      <c r="C5714" s="1463" t="s">
        <v>2077</v>
      </c>
      <c r="D5714" s="1469">
        <v>45831.0</v>
      </c>
      <c r="E5714" s="1470" t="s">
        <v>11247</v>
      </c>
      <c r="F5714" s="1471">
        <v>9.011581E7</v>
      </c>
      <c r="G5714" s="1471">
        <v>9.011581E7</v>
      </c>
      <c r="H5714" s="1472" t="b">
        <v>1</v>
      </c>
      <c r="I5714" s="1468" t="s">
        <v>120</v>
      </c>
      <c r="J5714" s="1472" t="b">
        <v>1</v>
      </c>
      <c r="K5714" s="1468" t="s">
        <v>6480</v>
      </c>
      <c r="L5714" s="1471">
        <v>6.6647253923E10</v>
      </c>
      <c r="M5714" s="1463" t="s">
        <v>2437</v>
      </c>
      <c r="N5714" s="1474"/>
      <c r="O5714" s="1463" t="s">
        <v>76</v>
      </c>
      <c r="P5714" s="1463" t="s">
        <v>6490</v>
      </c>
    </row>
    <row r="5715">
      <c r="A5715" s="1464">
        <v>6149.0</v>
      </c>
      <c r="B5715" s="1463" t="s">
        <v>11248</v>
      </c>
      <c r="C5715" s="1463" t="s">
        <v>11249</v>
      </c>
      <c r="D5715" s="1469">
        <v>45831.0</v>
      </c>
      <c r="E5715" s="1470" t="s">
        <v>11250</v>
      </c>
      <c r="F5715" s="1471">
        <v>6.45671934E8</v>
      </c>
      <c r="G5715" s="1471">
        <v>6.45671934E8</v>
      </c>
      <c r="H5715" s="1472" t="b">
        <v>1</v>
      </c>
      <c r="I5715" s="1468" t="s">
        <v>76</v>
      </c>
      <c r="J5715" s="1472" t="b">
        <v>1</v>
      </c>
      <c r="K5715" s="1468" t="s">
        <v>1077</v>
      </c>
      <c r="L5715" s="1471">
        <v>6.6618258585E10</v>
      </c>
      <c r="M5715" s="1463" t="s">
        <v>2437</v>
      </c>
      <c r="N5715" s="1474"/>
      <c r="O5715" s="1463" t="s">
        <v>76</v>
      </c>
      <c r="P5715" s="1463" t="s">
        <v>8495</v>
      </c>
    </row>
    <row r="5716">
      <c r="A5716" s="1464">
        <v>6150.0</v>
      </c>
      <c r="B5716" s="1463" t="s">
        <v>11252</v>
      </c>
      <c r="C5716" s="1463" t="s">
        <v>11253</v>
      </c>
      <c r="D5716" s="1469">
        <v>45831.0</v>
      </c>
      <c r="E5716" s="1470" t="s">
        <v>11254</v>
      </c>
      <c r="F5716" s="1471">
        <v>9.52895663E8</v>
      </c>
      <c r="G5716" s="1471">
        <v>9.52895663E8</v>
      </c>
      <c r="H5716" s="1472" t="b">
        <v>1</v>
      </c>
      <c r="I5716" s="1468" t="s">
        <v>76</v>
      </c>
      <c r="J5716" s="1472" t="b">
        <v>1</v>
      </c>
      <c r="K5716" s="1468" t="s">
        <v>1204</v>
      </c>
      <c r="L5716" s="1471">
        <v>6.6839565594E10</v>
      </c>
      <c r="M5716" s="1463" t="s">
        <v>2432</v>
      </c>
      <c r="N5716" s="1474"/>
      <c r="O5716" s="1463" t="s">
        <v>5229</v>
      </c>
      <c r="P5716" s="1463" t="s">
        <v>2432</v>
      </c>
    </row>
    <row r="5717">
      <c r="A5717" s="1464">
        <v>6151.0</v>
      </c>
      <c r="B5717" s="1463" t="s">
        <v>1556</v>
      </c>
      <c r="C5717" s="1463" t="s">
        <v>1556</v>
      </c>
      <c r="D5717" s="1469">
        <v>45831.0</v>
      </c>
      <c r="E5717" s="1470" t="s">
        <v>11256</v>
      </c>
      <c r="F5717" s="1471">
        <v>9.6541056E7</v>
      </c>
      <c r="G5717" s="1471">
        <v>9.6541056E7</v>
      </c>
      <c r="H5717" s="1472" t="b">
        <v>1</v>
      </c>
      <c r="I5717" s="1468" t="s">
        <v>120</v>
      </c>
      <c r="J5717" s="1472" t="b">
        <v>1</v>
      </c>
      <c r="K5717" s="1468" t="s">
        <v>6480</v>
      </c>
      <c r="L5717" s="1471">
        <v>6.6647253923E10</v>
      </c>
      <c r="M5717" s="1463" t="s">
        <v>2464</v>
      </c>
      <c r="N5717" s="1463" t="s">
        <v>5633</v>
      </c>
      <c r="O5717" s="1463" t="s">
        <v>6702</v>
      </c>
      <c r="P5717" s="1463" t="s">
        <v>2464</v>
      </c>
    </row>
    <row r="5718">
      <c r="A5718" s="1464">
        <v>6152.0</v>
      </c>
      <c r="B5718" s="1463" t="s">
        <v>11257</v>
      </c>
      <c r="C5718" s="1463" t="s">
        <v>11258</v>
      </c>
      <c r="D5718" s="1469">
        <v>45834.0</v>
      </c>
      <c r="E5718" s="1470" t="s">
        <v>11259</v>
      </c>
      <c r="F5718" s="1471">
        <v>9.42298998E8</v>
      </c>
      <c r="G5718" s="1471">
        <v>9.42298998E8</v>
      </c>
      <c r="H5718" s="1472" t="b">
        <v>1</v>
      </c>
      <c r="I5718" s="1468" t="s">
        <v>76</v>
      </c>
      <c r="J5718" s="1472" t="b">
        <v>1</v>
      </c>
      <c r="K5718" s="1468" t="s">
        <v>4929</v>
      </c>
      <c r="L5718" s="1475">
        <v>6.69232E15</v>
      </c>
      <c r="M5718" s="1463" t="s">
        <v>2464</v>
      </c>
      <c r="N5718" s="1463" t="s">
        <v>7123</v>
      </c>
      <c r="O5718" s="1463" t="s">
        <v>9507</v>
      </c>
      <c r="P5718" s="1463" t="s">
        <v>2464</v>
      </c>
    </row>
    <row r="5719">
      <c r="A5719" s="1464">
        <v>6153.0</v>
      </c>
      <c r="B5719" s="1463" t="s">
        <v>1517</v>
      </c>
      <c r="C5719" s="1463" t="s">
        <v>1517</v>
      </c>
      <c r="D5719" s="1469">
        <v>45831.0</v>
      </c>
      <c r="E5719" s="1470" t="s">
        <v>11260</v>
      </c>
      <c r="F5719" s="1471">
        <v>6.2218254E7</v>
      </c>
      <c r="G5719" s="1471">
        <v>6.2218254E7</v>
      </c>
      <c r="H5719" s="1472" t="b">
        <v>1</v>
      </c>
      <c r="I5719" s="1468" t="s">
        <v>120</v>
      </c>
      <c r="J5719" s="1472" t="b">
        <v>1</v>
      </c>
      <c r="K5719" s="1468" t="s">
        <v>6480</v>
      </c>
      <c r="L5719" s="1471">
        <v>6.6647253923E10</v>
      </c>
      <c r="M5719" s="1463" t="s">
        <v>2659</v>
      </c>
      <c r="N5719" s="1463" t="s">
        <v>6749</v>
      </c>
      <c r="O5719" s="1463" t="s">
        <v>8586</v>
      </c>
      <c r="P5719" s="1463" t="s">
        <v>2659</v>
      </c>
    </row>
    <row r="5720">
      <c r="A5720" s="1464">
        <v>6154.0</v>
      </c>
      <c r="B5720" s="1463" t="s">
        <v>11261</v>
      </c>
      <c r="C5720" s="1463" t="s">
        <v>11262</v>
      </c>
      <c r="D5720" s="1469">
        <v>45831.0</v>
      </c>
      <c r="E5720" s="1470" t="s">
        <v>11263</v>
      </c>
      <c r="F5720" s="1471">
        <v>2.2356848E7</v>
      </c>
      <c r="G5720" s="1471">
        <v>2.2356848E7</v>
      </c>
      <c r="H5720" s="1472" t="b">
        <v>1</v>
      </c>
      <c r="I5720" s="1468" t="s">
        <v>76</v>
      </c>
      <c r="J5720" s="1472" t="b">
        <v>1</v>
      </c>
      <c r="K5720" s="1468" t="s">
        <v>4929</v>
      </c>
      <c r="L5720" s="1475">
        <v>6.69232E15</v>
      </c>
      <c r="M5720" s="1463" t="s">
        <v>2437</v>
      </c>
      <c r="N5720" s="1474"/>
      <c r="O5720" s="1463" t="s">
        <v>76</v>
      </c>
      <c r="P5720" s="1463" t="s">
        <v>11287</v>
      </c>
    </row>
    <row r="5721">
      <c r="A5721" s="1464">
        <v>6155.0</v>
      </c>
      <c r="B5721" s="1463" t="s">
        <v>11264</v>
      </c>
      <c r="C5721" s="1463" t="s">
        <v>11264</v>
      </c>
      <c r="D5721" s="1469">
        <v>45831.0</v>
      </c>
      <c r="E5721" s="1470" t="s">
        <v>11265</v>
      </c>
      <c r="F5721" s="1471">
        <v>8.2849826E7</v>
      </c>
      <c r="G5721" s="1471">
        <v>8.2849826E7</v>
      </c>
      <c r="H5721" s="1472" t="b">
        <v>1</v>
      </c>
      <c r="I5721" s="1468" t="s">
        <v>120</v>
      </c>
      <c r="J5721" s="1472" t="b">
        <v>1</v>
      </c>
      <c r="K5721" s="1468" t="s">
        <v>6480</v>
      </c>
      <c r="L5721" s="1471">
        <v>6.6647253923E10</v>
      </c>
      <c r="M5721" s="1463" t="s">
        <v>2437</v>
      </c>
      <c r="N5721" s="1463" t="s">
        <v>5019</v>
      </c>
      <c r="O5721" s="1463" t="s">
        <v>9322</v>
      </c>
      <c r="P5721" s="1463" t="s">
        <v>5346</v>
      </c>
    </row>
    <row r="5722">
      <c r="A5722" s="1464">
        <v>6156.0</v>
      </c>
      <c r="B5722" s="1463" t="s">
        <v>11266</v>
      </c>
      <c r="C5722" s="1463" t="s">
        <v>11267</v>
      </c>
      <c r="D5722" s="1469">
        <v>45832.0</v>
      </c>
      <c r="E5722" s="1470" t="s">
        <v>11268</v>
      </c>
      <c r="F5722" s="1471">
        <v>9.58066787E8</v>
      </c>
      <c r="G5722" s="1471">
        <v>9.58066787E8</v>
      </c>
      <c r="H5722" s="1472" t="b">
        <v>1</v>
      </c>
      <c r="I5722" s="1468" t="s">
        <v>76</v>
      </c>
      <c r="J5722" s="1472" t="b">
        <v>1</v>
      </c>
      <c r="K5722" s="1468" t="s">
        <v>4929</v>
      </c>
      <c r="L5722" s="1475">
        <v>6.69232E15</v>
      </c>
      <c r="M5722" s="1463" t="s">
        <v>2437</v>
      </c>
      <c r="N5722" s="1463" t="s">
        <v>5228</v>
      </c>
      <c r="O5722" s="1463" t="s">
        <v>76</v>
      </c>
      <c r="P5722" s="1463" t="s">
        <v>10256</v>
      </c>
    </row>
    <row r="5723">
      <c r="A5723" s="1464">
        <v>6157.0</v>
      </c>
      <c r="B5723" s="1463" t="s">
        <v>11269</v>
      </c>
      <c r="C5723" s="1463" t="s">
        <v>11270</v>
      </c>
      <c r="D5723" s="1469">
        <v>45833.0</v>
      </c>
      <c r="E5723" s="1470" t="s">
        <v>11271</v>
      </c>
      <c r="F5723" s="1471">
        <v>6.18982662E8</v>
      </c>
      <c r="G5723" s="1471">
        <v>6.18982662E8</v>
      </c>
      <c r="H5723" s="1472" t="b">
        <v>1</v>
      </c>
      <c r="I5723" s="1468" t="s">
        <v>263</v>
      </c>
      <c r="J5723" s="1472" t="b">
        <v>1</v>
      </c>
      <c r="K5723" s="1468" t="s">
        <v>4929</v>
      </c>
      <c r="L5723" s="1475">
        <v>6.69232E15</v>
      </c>
      <c r="M5723" s="1463" t="s">
        <v>2464</v>
      </c>
      <c r="N5723" s="1463" t="s">
        <v>5838</v>
      </c>
      <c r="O5723" s="1463" t="s">
        <v>8980</v>
      </c>
      <c r="P5723" s="1463" t="s">
        <v>2464</v>
      </c>
    </row>
    <row r="5724">
      <c r="A5724" s="1464">
        <v>6158.0</v>
      </c>
      <c r="B5724" s="1463" t="s">
        <v>11272</v>
      </c>
      <c r="C5724" s="1463" t="s">
        <v>11273</v>
      </c>
      <c r="D5724" s="1469">
        <v>45832.0</v>
      </c>
      <c r="E5724" s="1470" t="s">
        <v>11274</v>
      </c>
      <c r="F5724" s="1471">
        <v>6.38527525E8</v>
      </c>
      <c r="G5724" s="1471">
        <v>6.38527525E8</v>
      </c>
      <c r="H5724" s="1472" t="b">
        <v>1</v>
      </c>
      <c r="I5724" s="1468" t="s">
        <v>76</v>
      </c>
      <c r="J5724" s="1472" t="b">
        <v>1</v>
      </c>
      <c r="K5724" s="1468" t="s">
        <v>4936</v>
      </c>
      <c r="L5724" s="1471">
        <v>6.6909921784E10</v>
      </c>
      <c r="M5724" s="1463" t="s">
        <v>3363</v>
      </c>
      <c r="N5724" s="1463" t="s">
        <v>5052</v>
      </c>
      <c r="O5724" s="1463" t="s">
        <v>5052</v>
      </c>
      <c r="P5724" s="1463" t="s">
        <v>3363</v>
      </c>
    </row>
    <row r="5725">
      <c r="A5725" s="1464">
        <v>6159.0</v>
      </c>
      <c r="B5725" s="1463" t="s">
        <v>11275</v>
      </c>
      <c r="C5725" s="1463" t="s">
        <v>11276</v>
      </c>
      <c r="D5725" s="1469">
        <v>45831.0</v>
      </c>
      <c r="E5725" s="1470" t="s">
        <v>11277</v>
      </c>
      <c r="F5725" s="1471">
        <v>9.22684257E8</v>
      </c>
      <c r="G5725" s="1471">
        <v>9.22684257E8</v>
      </c>
      <c r="H5725" s="1472" t="b">
        <v>1</v>
      </c>
      <c r="I5725" s="1468" t="s">
        <v>76</v>
      </c>
      <c r="J5725" s="1472" t="b">
        <v>1</v>
      </c>
      <c r="K5725" s="1468" t="s">
        <v>1077</v>
      </c>
      <c r="L5725" s="1471">
        <v>6.6618258585E10</v>
      </c>
      <c r="M5725" s="1463" t="s">
        <v>3363</v>
      </c>
      <c r="N5725" s="1463" t="s">
        <v>5052</v>
      </c>
      <c r="O5725" s="1463" t="s">
        <v>5052</v>
      </c>
      <c r="P5725" s="1463" t="s">
        <v>3363</v>
      </c>
    </row>
    <row r="5726">
      <c r="A5726" s="1464">
        <v>6160.0</v>
      </c>
      <c r="B5726" s="1463" t="s">
        <v>11278</v>
      </c>
      <c r="C5726" s="1463" t="s">
        <v>11279</v>
      </c>
      <c r="D5726" s="1469">
        <v>45834.0</v>
      </c>
      <c r="E5726" s="1470" t="s">
        <v>11280</v>
      </c>
      <c r="F5726" s="1471">
        <v>8.88865999E8</v>
      </c>
      <c r="G5726" s="1471">
        <v>8.88865999E8</v>
      </c>
      <c r="H5726" s="1472" t="b">
        <v>1</v>
      </c>
      <c r="I5726" s="1468" t="s">
        <v>76</v>
      </c>
      <c r="J5726" s="1472" t="b">
        <v>1</v>
      </c>
      <c r="K5726" s="1468" t="s">
        <v>1077</v>
      </c>
      <c r="L5726" s="1471">
        <v>6.6618258585E10</v>
      </c>
      <c r="M5726" s="1463" t="s">
        <v>2437</v>
      </c>
      <c r="N5726" s="1474"/>
      <c r="O5726" s="1463" t="s">
        <v>6702</v>
      </c>
      <c r="P5726" s="1463" t="s">
        <v>2437</v>
      </c>
    </row>
    <row r="5727">
      <c r="A5727" s="1464">
        <v>6161.0</v>
      </c>
      <c r="B5727" s="1463" t="s">
        <v>11281</v>
      </c>
      <c r="C5727" s="1463" t="s">
        <v>11282</v>
      </c>
      <c r="D5727" s="1469">
        <v>45832.0</v>
      </c>
      <c r="E5727" s="1470" t="s">
        <v>11283</v>
      </c>
      <c r="F5727" s="1471">
        <v>8.04989592E8</v>
      </c>
      <c r="G5727" s="1471">
        <v>8.04989592E8</v>
      </c>
      <c r="H5727" s="1472" t="b">
        <v>1</v>
      </c>
      <c r="I5727" s="1468" t="s">
        <v>76</v>
      </c>
      <c r="J5727" s="1472" t="b">
        <v>1</v>
      </c>
      <c r="K5727" s="1468" t="s">
        <v>1204</v>
      </c>
      <c r="L5727" s="1471">
        <v>6.6839565594E10</v>
      </c>
      <c r="M5727" s="1463" t="s">
        <v>2464</v>
      </c>
      <c r="N5727" s="1463" t="s">
        <v>5002</v>
      </c>
      <c r="O5727" s="1463" t="s">
        <v>5002</v>
      </c>
      <c r="P5727" s="1463" t="s">
        <v>2464</v>
      </c>
    </row>
    <row r="5728">
      <c r="A5728" s="1464">
        <v>6162.0</v>
      </c>
      <c r="B5728" s="1463" t="s">
        <v>11284</v>
      </c>
      <c r="C5728" s="1463" t="s">
        <v>11285</v>
      </c>
      <c r="D5728" s="1469">
        <v>45832.0</v>
      </c>
      <c r="E5728" s="1470" t="s">
        <v>11286</v>
      </c>
      <c r="F5728" s="1471">
        <v>9.25512088E8</v>
      </c>
      <c r="G5728" s="1471">
        <v>9.25512088E8</v>
      </c>
      <c r="H5728" s="1472" t="b">
        <v>1</v>
      </c>
      <c r="I5728" s="1468" t="s">
        <v>76</v>
      </c>
      <c r="J5728" s="1472" t="b">
        <v>1</v>
      </c>
      <c r="K5728" s="1468" t="s">
        <v>4929</v>
      </c>
      <c r="L5728" s="1475">
        <v>6.69232E15</v>
      </c>
      <c r="M5728" s="1463" t="s">
        <v>2426</v>
      </c>
      <c r="O5728" s="1463" t="s">
        <v>76</v>
      </c>
      <c r="P5728" s="1463" t="s">
        <v>9232</v>
      </c>
    </row>
    <row r="5729">
      <c r="A5729" s="1464">
        <v>6163.0</v>
      </c>
      <c r="B5729" s="1463" t="s">
        <v>11288</v>
      </c>
      <c r="C5729" s="1463" t="s">
        <v>11289</v>
      </c>
      <c r="D5729" s="1469">
        <v>45832.0</v>
      </c>
      <c r="E5729" s="1470" t="s">
        <v>11290</v>
      </c>
      <c r="F5729" s="1471">
        <v>8.09988778E8</v>
      </c>
      <c r="G5729" s="1471">
        <v>8.09988778E8</v>
      </c>
      <c r="H5729" s="1472" t="b">
        <v>1</v>
      </c>
      <c r="I5729" s="1468" t="s">
        <v>76</v>
      </c>
      <c r="J5729" s="1472" t="b">
        <v>1</v>
      </c>
      <c r="K5729" s="1468" t="s">
        <v>1077</v>
      </c>
      <c r="L5729" s="1471">
        <v>6.6618258585E10</v>
      </c>
      <c r="M5729" s="1463" t="s">
        <v>3363</v>
      </c>
      <c r="N5729" s="1463" t="s">
        <v>5052</v>
      </c>
      <c r="O5729" s="1463" t="s">
        <v>5052</v>
      </c>
      <c r="P5729" s="1463" t="s">
        <v>3363</v>
      </c>
    </row>
    <row r="5730" hidden="1">
      <c r="A5730" s="1464">
        <v>6182.0</v>
      </c>
      <c r="B5730" s="1463" t="s">
        <v>21883</v>
      </c>
      <c r="C5730" s="1463" t="s">
        <v>21883</v>
      </c>
      <c r="D5730" s="1469">
        <v>45832.0</v>
      </c>
      <c r="E5730" s="1470" t="s">
        <v>21884</v>
      </c>
      <c r="F5730" s="1471">
        <v>6.586660144E9</v>
      </c>
      <c r="G5730" s="1471">
        <v>6.586660144E9</v>
      </c>
      <c r="H5730" s="1472" t="b">
        <v>0</v>
      </c>
      <c r="I5730" s="1468" t="s">
        <v>120</v>
      </c>
      <c r="J5730" s="1472" t="b">
        <v>1</v>
      </c>
      <c r="K5730" s="1468" t="s">
        <v>6480</v>
      </c>
      <c r="L5730" s="1471">
        <v>6.6647253923E10</v>
      </c>
      <c r="M5730" s="1463" t="s">
        <v>2937</v>
      </c>
      <c r="N5730" s="1474"/>
      <c r="O5730" s="1474"/>
      <c r="P5730" s="1463" t="s">
        <v>2937</v>
      </c>
    </row>
    <row r="5731">
      <c r="A5731" s="1464">
        <v>6183.0</v>
      </c>
      <c r="B5731" s="1463" t="s">
        <v>11291</v>
      </c>
      <c r="C5731" s="1463" t="s">
        <v>11292</v>
      </c>
      <c r="D5731" s="1469">
        <v>45833.0</v>
      </c>
      <c r="E5731" s="1470" t="s">
        <v>11293</v>
      </c>
      <c r="F5731" s="1471">
        <v>8.89345146E8</v>
      </c>
      <c r="G5731" s="1471">
        <v>8.89345146E8</v>
      </c>
      <c r="H5731" s="1472" t="b">
        <v>1</v>
      </c>
      <c r="I5731" s="1468" t="s">
        <v>76</v>
      </c>
      <c r="J5731" s="1472" t="b">
        <v>1</v>
      </c>
      <c r="K5731" s="1468" t="s">
        <v>1077</v>
      </c>
      <c r="L5731" s="1471">
        <v>6.6618258585E10</v>
      </c>
      <c r="M5731" s="1463" t="s">
        <v>2464</v>
      </c>
      <c r="N5731" s="1463" t="s">
        <v>6404</v>
      </c>
      <c r="O5731" s="1463" t="s">
        <v>6404</v>
      </c>
      <c r="P5731" s="1463" t="s">
        <v>2464</v>
      </c>
    </row>
    <row r="5732">
      <c r="A5732" s="1464">
        <v>6184.0</v>
      </c>
      <c r="B5732" s="1463" t="s">
        <v>11294</v>
      </c>
      <c r="C5732" s="1463" t="s">
        <v>11295</v>
      </c>
      <c r="D5732" s="1469">
        <v>45833.0</v>
      </c>
      <c r="E5732" s="1470" t="s">
        <v>11296</v>
      </c>
      <c r="F5732" s="1471">
        <v>2.7803588E7</v>
      </c>
      <c r="G5732" s="1471">
        <v>2.7803588E7</v>
      </c>
      <c r="H5732" s="1472" t="b">
        <v>1</v>
      </c>
      <c r="I5732" s="1468" t="s">
        <v>76</v>
      </c>
      <c r="J5732" s="1472" t="b">
        <v>1</v>
      </c>
      <c r="K5732" s="1468" t="s">
        <v>1204</v>
      </c>
      <c r="L5732" s="1471">
        <v>6.6839565594E10</v>
      </c>
      <c r="M5732" s="1463" t="s">
        <v>2715</v>
      </c>
      <c r="N5732" s="1463" t="s">
        <v>7123</v>
      </c>
      <c r="O5732" s="1463" t="s">
        <v>76</v>
      </c>
      <c r="P5732" s="1463" t="s">
        <v>2715</v>
      </c>
    </row>
    <row r="5733">
      <c r="A5733" s="1464">
        <v>6185.0</v>
      </c>
      <c r="B5733" s="1463" t="s">
        <v>11297</v>
      </c>
      <c r="C5733" s="1463" t="s">
        <v>11298</v>
      </c>
      <c r="D5733" s="1469">
        <v>45833.0</v>
      </c>
      <c r="E5733" s="1470" t="s">
        <v>11299</v>
      </c>
      <c r="F5733" s="1471">
        <v>8.37744777E8</v>
      </c>
      <c r="G5733" s="1471">
        <v>8.37744777E8</v>
      </c>
      <c r="H5733" s="1472" t="b">
        <v>1</v>
      </c>
      <c r="I5733" s="1468" t="s">
        <v>76</v>
      </c>
      <c r="J5733" s="1472" t="b">
        <v>1</v>
      </c>
      <c r="K5733" s="1468" t="s">
        <v>1077</v>
      </c>
      <c r="L5733" s="1471">
        <v>6.6618258585E10</v>
      </c>
      <c r="M5733" s="1463" t="s">
        <v>2937</v>
      </c>
      <c r="N5733" s="1474"/>
      <c r="O5733" s="1463" t="s">
        <v>76</v>
      </c>
      <c r="P5733" s="1463" t="s">
        <v>6044</v>
      </c>
    </row>
    <row r="5734">
      <c r="A5734" s="1464">
        <v>6186.0</v>
      </c>
      <c r="B5734" s="1463" t="s">
        <v>11300</v>
      </c>
      <c r="C5734" s="1463" t="s">
        <v>11301</v>
      </c>
      <c r="D5734" s="1469">
        <v>45833.0</v>
      </c>
      <c r="E5734" s="1470" t="s">
        <v>11302</v>
      </c>
      <c r="F5734" s="1471">
        <v>6.32023447E8</v>
      </c>
      <c r="G5734" s="1471">
        <v>6.32023447E8</v>
      </c>
      <c r="H5734" s="1472" t="b">
        <v>1</v>
      </c>
      <c r="I5734" s="1468" t="s">
        <v>76</v>
      </c>
      <c r="J5734" s="1472" t="b">
        <v>1</v>
      </c>
      <c r="K5734" s="1468" t="s">
        <v>1204</v>
      </c>
      <c r="L5734" s="1471">
        <v>6.6839565594E10</v>
      </c>
      <c r="M5734" s="1463" t="s">
        <v>2426</v>
      </c>
      <c r="N5734" s="1463" t="s">
        <v>5838</v>
      </c>
      <c r="O5734" s="1463" t="s">
        <v>11326</v>
      </c>
      <c r="P5734" s="1463" t="s">
        <v>4970</v>
      </c>
    </row>
    <row r="5735">
      <c r="A5735" s="1464">
        <v>6187.0</v>
      </c>
      <c r="B5735" s="1463" t="s">
        <v>11303</v>
      </c>
      <c r="C5735" s="1463" t="s">
        <v>11304</v>
      </c>
      <c r="D5735" s="1469">
        <v>45833.0</v>
      </c>
      <c r="E5735" s="1470" t="s">
        <v>11305</v>
      </c>
      <c r="F5735" s="1471">
        <v>6.32023447E8</v>
      </c>
      <c r="G5735" s="1471">
        <v>6.32023447E8</v>
      </c>
      <c r="H5735" s="1472" t="b">
        <v>1</v>
      </c>
      <c r="I5735" s="1468" t="s">
        <v>76</v>
      </c>
      <c r="J5735" s="1472" t="b">
        <v>1</v>
      </c>
      <c r="K5735" s="1468" t="s">
        <v>1204</v>
      </c>
      <c r="L5735" s="1471">
        <v>6.6839565594E10</v>
      </c>
      <c r="M5735" s="1463" t="s">
        <v>2426</v>
      </c>
      <c r="O5735" s="1463" t="s">
        <v>76</v>
      </c>
      <c r="P5735" s="1463" t="s">
        <v>4970</v>
      </c>
    </row>
    <row r="5736">
      <c r="A5736" s="1464">
        <v>6188.0</v>
      </c>
      <c r="B5736" s="1463" t="s">
        <v>11306</v>
      </c>
      <c r="C5736" s="1463" t="s">
        <v>11307</v>
      </c>
      <c r="D5736" s="1469">
        <v>45834.0</v>
      </c>
      <c r="E5736" s="1470" t="s">
        <v>11308</v>
      </c>
      <c r="F5736" s="1471">
        <v>8.91808777E8</v>
      </c>
      <c r="G5736" s="1471">
        <v>8.91808777E8</v>
      </c>
      <c r="H5736" s="1472" t="b">
        <v>1</v>
      </c>
      <c r="I5736" s="1468" t="s">
        <v>76</v>
      </c>
      <c r="J5736" s="1472" t="b">
        <v>1</v>
      </c>
      <c r="K5736" s="1468" t="s">
        <v>4936</v>
      </c>
      <c r="L5736" s="1471">
        <v>6.6909921784E10</v>
      </c>
      <c r="M5736" s="1463" t="s">
        <v>2437</v>
      </c>
      <c r="N5736" s="1463" t="s">
        <v>4954</v>
      </c>
      <c r="O5736" s="1463" t="s">
        <v>9469</v>
      </c>
      <c r="P5736" s="1463" t="s">
        <v>11332</v>
      </c>
    </row>
    <row r="5737">
      <c r="A5737" s="1464">
        <v>6189.0</v>
      </c>
      <c r="B5737" s="1463" t="s">
        <v>11309</v>
      </c>
      <c r="C5737" s="1463" t="s">
        <v>11310</v>
      </c>
      <c r="D5737" s="1469">
        <v>45834.0</v>
      </c>
      <c r="E5737" s="1470" t="s">
        <v>11311</v>
      </c>
      <c r="F5737" s="1471">
        <v>9.88562662E8</v>
      </c>
      <c r="G5737" s="1471">
        <v>9.88562662E8</v>
      </c>
      <c r="H5737" s="1472" t="b">
        <v>1</v>
      </c>
      <c r="I5737" s="1468" t="s">
        <v>76</v>
      </c>
      <c r="J5737" s="1472" t="b">
        <v>1</v>
      </c>
      <c r="K5737" s="1468" t="s">
        <v>4929</v>
      </c>
      <c r="L5737" s="1475">
        <v>6.69232E15</v>
      </c>
      <c r="M5737" s="1463" t="s">
        <v>2937</v>
      </c>
      <c r="N5737" s="1463" t="s">
        <v>5228</v>
      </c>
      <c r="O5737" s="1463" t="s">
        <v>8710</v>
      </c>
      <c r="P5737" s="1463" t="s">
        <v>11336</v>
      </c>
    </row>
    <row r="5738">
      <c r="A5738" s="1464">
        <v>6190.0</v>
      </c>
      <c r="B5738" s="1463" t="s">
        <v>3359</v>
      </c>
      <c r="C5738" s="1463" t="s">
        <v>11312</v>
      </c>
      <c r="D5738" s="1469">
        <v>45838.0</v>
      </c>
      <c r="E5738" s="1470" t="s">
        <v>11313</v>
      </c>
      <c r="F5738" s="1471">
        <v>8.11425317E8</v>
      </c>
      <c r="G5738" s="1471">
        <v>8.11425317E8</v>
      </c>
      <c r="H5738" s="1472" t="b">
        <v>1</v>
      </c>
      <c r="I5738" s="1468" t="s">
        <v>76</v>
      </c>
      <c r="J5738" s="1472" t="b">
        <v>1</v>
      </c>
      <c r="K5738" s="1468" t="s">
        <v>1204</v>
      </c>
      <c r="L5738" s="1471">
        <v>6.6839565594E10</v>
      </c>
      <c r="M5738" s="1463" t="s">
        <v>2937</v>
      </c>
      <c r="N5738" s="1474"/>
      <c r="O5738" s="1463" t="s">
        <v>76</v>
      </c>
      <c r="P5738" s="1463" t="s">
        <v>11340</v>
      </c>
    </row>
    <row r="5739">
      <c r="A5739" s="1464">
        <v>6191.0</v>
      </c>
      <c r="B5739" s="1463" t="s">
        <v>11314</v>
      </c>
      <c r="C5739" s="1463" t="s">
        <v>11315</v>
      </c>
      <c r="D5739" s="1469">
        <v>45833.0</v>
      </c>
      <c r="E5739" s="1470" t="s">
        <v>11316</v>
      </c>
      <c r="F5739" s="1471">
        <v>6.32023447E8</v>
      </c>
      <c r="G5739" s="1471">
        <v>6.32023447E8</v>
      </c>
      <c r="H5739" s="1472" t="b">
        <v>1</v>
      </c>
      <c r="I5739" s="1468" t="s">
        <v>76</v>
      </c>
      <c r="J5739" s="1472" t="b">
        <v>1</v>
      </c>
      <c r="K5739" s="1468" t="s">
        <v>1204</v>
      </c>
      <c r="L5739" s="1471">
        <v>6.6839565594E10</v>
      </c>
      <c r="M5739" s="1463" t="s">
        <v>2437</v>
      </c>
      <c r="N5739" s="1463" t="s">
        <v>5182</v>
      </c>
      <c r="P5739" s="1463" t="s">
        <v>2437</v>
      </c>
    </row>
    <row r="5740">
      <c r="A5740" s="1464">
        <v>6192.0</v>
      </c>
      <c r="B5740" s="1463" t="s">
        <v>11317</v>
      </c>
      <c r="C5740" s="1463" t="s">
        <v>11318</v>
      </c>
      <c r="D5740" s="1469">
        <v>45834.0</v>
      </c>
      <c r="E5740" s="1470" t="s">
        <v>11319</v>
      </c>
      <c r="F5740" s="1471">
        <v>9.38865968E8</v>
      </c>
      <c r="G5740" s="1471">
        <v>9.38865968E8</v>
      </c>
      <c r="H5740" s="1472" t="b">
        <v>1</v>
      </c>
      <c r="I5740" s="1468" t="s">
        <v>76</v>
      </c>
      <c r="J5740" s="1472" t="b">
        <v>1</v>
      </c>
      <c r="K5740" s="1468" t="s">
        <v>4936</v>
      </c>
      <c r="L5740" s="1471">
        <v>6.6909921784E10</v>
      </c>
      <c r="M5740" s="1463" t="s">
        <v>2464</v>
      </c>
      <c r="N5740" s="1474"/>
      <c r="O5740" s="1463" t="s">
        <v>76</v>
      </c>
      <c r="P5740" s="1463" t="s">
        <v>2464</v>
      </c>
    </row>
    <row r="5741">
      <c r="A5741" s="1464">
        <v>6193.0</v>
      </c>
      <c r="B5741" s="1463" t="s">
        <v>11320</v>
      </c>
      <c r="C5741" s="1463" t="s">
        <v>11321</v>
      </c>
      <c r="D5741" s="1469">
        <v>45833.0</v>
      </c>
      <c r="E5741" s="1470" t="s">
        <v>11322</v>
      </c>
      <c r="F5741" s="1471">
        <v>8.22104663E8</v>
      </c>
      <c r="G5741" s="1471">
        <v>8.22104663E8</v>
      </c>
      <c r="H5741" s="1472" t="b">
        <v>1</v>
      </c>
      <c r="I5741" s="1468" t="s">
        <v>76</v>
      </c>
      <c r="J5741" s="1472" t="b">
        <v>1</v>
      </c>
      <c r="K5741" s="1468" t="s">
        <v>1204</v>
      </c>
      <c r="L5741" s="1471">
        <v>6.6839565594E10</v>
      </c>
      <c r="M5741" s="1463" t="s">
        <v>2432</v>
      </c>
      <c r="N5741" s="1463" t="s">
        <v>5072</v>
      </c>
      <c r="O5741" s="1463" t="s">
        <v>5052</v>
      </c>
      <c r="P5741" s="1463" t="s">
        <v>2432</v>
      </c>
    </row>
    <row r="5742">
      <c r="A5742" s="1464">
        <v>6194.0</v>
      </c>
      <c r="B5742" s="1463" t="s">
        <v>11323</v>
      </c>
      <c r="C5742" s="1463" t="s">
        <v>11324</v>
      </c>
      <c r="D5742" s="1469">
        <v>45834.0</v>
      </c>
      <c r="E5742" s="1470" t="s">
        <v>11325</v>
      </c>
      <c r="F5742" s="1471">
        <v>9.59652772E8</v>
      </c>
      <c r="G5742" s="1471">
        <v>9.59652772E8</v>
      </c>
      <c r="H5742" s="1472" t="b">
        <v>1</v>
      </c>
      <c r="I5742" s="1468" t="s">
        <v>76</v>
      </c>
      <c r="J5742" s="1472" t="b">
        <v>1</v>
      </c>
      <c r="K5742" s="1468" t="s">
        <v>1077</v>
      </c>
      <c r="L5742" s="1471">
        <v>6.6618258585E10</v>
      </c>
      <c r="M5742" s="1463" t="s">
        <v>2659</v>
      </c>
      <c r="N5742" s="1463" t="s">
        <v>5182</v>
      </c>
      <c r="O5742" s="1463" t="s">
        <v>7130</v>
      </c>
      <c r="P5742" s="1463" t="s">
        <v>2659</v>
      </c>
    </row>
    <row r="5743">
      <c r="A5743" s="1464">
        <v>6195.0</v>
      </c>
      <c r="B5743" s="1463" t="s">
        <v>11327</v>
      </c>
      <c r="C5743" s="1463" t="s">
        <v>11328</v>
      </c>
      <c r="D5743" s="1469">
        <v>45834.0</v>
      </c>
      <c r="E5743" s="1470" t="s">
        <v>11329</v>
      </c>
      <c r="F5743" s="1471">
        <v>9.64800391E8</v>
      </c>
      <c r="G5743" s="1471">
        <v>9.64800391E8</v>
      </c>
      <c r="H5743" s="1472" t="b">
        <v>1</v>
      </c>
      <c r="I5743" s="1468" t="s">
        <v>76</v>
      </c>
      <c r="J5743" s="1472" t="b">
        <v>1</v>
      </c>
      <c r="K5743" s="1468" t="s">
        <v>1077</v>
      </c>
      <c r="L5743" s="1471">
        <v>6.6618258585E10</v>
      </c>
      <c r="M5743" s="1463" t="s">
        <v>2659</v>
      </c>
      <c r="N5743" s="1474"/>
      <c r="O5743" s="1463" t="s">
        <v>76</v>
      </c>
      <c r="P5743" s="1463" t="s">
        <v>2659</v>
      </c>
    </row>
    <row r="5744">
      <c r="A5744" s="1464">
        <v>6196.0</v>
      </c>
      <c r="B5744" s="1463" t="s">
        <v>1047</v>
      </c>
      <c r="C5744" s="1463" t="s">
        <v>11330</v>
      </c>
      <c r="D5744" s="1469">
        <v>45835.0</v>
      </c>
      <c r="E5744" s="1470" t="s">
        <v>11331</v>
      </c>
      <c r="F5744" s="1471">
        <v>6.59456316E8</v>
      </c>
      <c r="G5744" s="1471">
        <v>6.59456316E8</v>
      </c>
      <c r="H5744" s="1472" t="b">
        <v>1</v>
      </c>
      <c r="I5744" s="1468" t="s">
        <v>76</v>
      </c>
      <c r="J5744" s="1472" t="b">
        <v>1</v>
      </c>
      <c r="K5744" s="1468" t="s">
        <v>4929</v>
      </c>
      <c r="L5744" s="1475">
        <v>6.69232E15</v>
      </c>
      <c r="M5744" s="1463" t="s">
        <v>2659</v>
      </c>
      <c r="N5744" s="1463" t="s">
        <v>5196</v>
      </c>
      <c r="O5744" s="1463" t="s">
        <v>5196</v>
      </c>
      <c r="P5744" s="1463" t="s">
        <v>2659</v>
      </c>
    </row>
    <row r="5745">
      <c r="A5745" s="1464">
        <v>6197.0</v>
      </c>
      <c r="B5745" s="1463" t="s">
        <v>11333</v>
      </c>
      <c r="C5745" s="1463" t="s">
        <v>11334</v>
      </c>
      <c r="D5745" s="1469">
        <v>45835.0</v>
      </c>
      <c r="E5745" s="1470" t="s">
        <v>11335</v>
      </c>
      <c r="F5745" s="1471">
        <v>9.69569466E8</v>
      </c>
      <c r="G5745" s="1471">
        <v>9.69569466E8</v>
      </c>
      <c r="H5745" s="1472" t="b">
        <v>1</v>
      </c>
      <c r="I5745" s="1468" t="s">
        <v>76</v>
      </c>
      <c r="J5745" s="1472" t="b">
        <v>1</v>
      </c>
      <c r="K5745" s="1468" t="s">
        <v>4936</v>
      </c>
      <c r="L5745" s="1471">
        <v>6.6909921784E10</v>
      </c>
      <c r="M5745" s="1463" t="s">
        <v>2464</v>
      </c>
      <c r="N5745" s="1463" t="s">
        <v>3864</v>
      </c>
      <c r="O5745" s="1463" t="s">
        <v>3864</v>
      </c>
      <c r="P5745" s="1463" t="s">
        <v>5881</v>
      </c>
    </row>
    <row r="5746">
      <c r="A5746" s="1464">
        <v>6198.0</v>
      </c>
      <c r="B5746" s="1463" t="s">
        <v>11337</v>
      </c>
      <c r="C5746" s="1463" t="s">
        <v>11338</v>
      </c>
      <c r="D5746" s="1469">
        <v>45834.0</v>
      </c>
      <c r="E5746" s="1470" t="s">
        <v>11339</v>
      </c>
      <c r="F5746" s="1471">
        <v>6.11789079E8</v>
      </c>
      <c r="G5746" s="1471">
        <v>6.11789079E8</v>
      </c>
      <c r="H5746" s="1472" t="b">
        <v>1</v>
      </c>
      <c r="I5746" s="1468" t="s">
        <v>76</v>
      </c>
      <c r="J5746" s="1472" t="b">
        <v>1</v>
      </c>
      <c r="K5746" s="1468" t="s">
        <v>4936</v>
      </c>
      <c r="L5746" s="1471">
        <v>6.6909921784E10</v>
      </c>
      <c r="M5746" s="1463" t="s">
        <v>2464</v>
      </c>
      <c r="N5746" s="1463" t="s">
        <v>4951</v>
      </c>
      <c r="O5746" s="1463" t="s">
        <v>11364</v>
      </c>
      <c r="P5746" s="1463" t="s">
        <v>2464</v>
      </c>
    </row>
    <row r="5747">
      <c r="A5747" s="1464">
        <v>6199.0</v>
      </c>
      <c r="B5747" s="1463" t="s">
        <v>11341</v>
      </c>
      <c r="C5747" s="1463" t="s">
        <v>11341</v>
      </c>
      <c r="D5747" s="1469">
        <v>45835.0</v>
      </c>
      <c r="E5747" s="1470" t="s">
        <v>11342</v>
      </c>
      <c r="F5747" s="1471">
        <v>9.39788831E8</v>
      </c>
      <c r="G5747" s="1471">
        <v>9.39788831E8</v>
      </c>
      <c r="H5747" s="1472" t="b">
        <v>1</v>
      </c>
      <c r="I5747" s="1468" t="s">
        <v>76</v>
      </c>
      <c r="J5747" s="1472" t="b">
        <v>1</v>
      </c>
      <c r="K5747" s="1468" t="s">
        <v>4936</v>
      </c>
      <c r="L5747" s="1471">
        <v>6.6909921784E10</v>
      </c>
      <c r="M5747" s="1463" t="s">
        <v>2464</v>
      </c>
      <c r="N5747" s="1463" t="s">
        <v>5089</v>
      </c>
      <c r="O5747" s="1463" t="s">
        <v>4931</v>
      </c>
      <c r="P5747" s="1463" t="s">
        <v>2464</v>
      </c>
    </row>
    <row r="5748">
      <c r="A5748" s="1464">
        <v>6200.0</v>
      </c>
      <c r="B5748" s="1463" t="s">
        <v>11343</v>
      </c>
      <c r="C5748" s="1463" t="s">
        <v>11344</v>
      </c>
      <c r="D5748" s="1469">
        <v>45835.0</v>
      </c>
      <c r="E5748" s="1470" t="s">
        <v>11345</v>
      </c>
      <c r="F5748" s="1471">
        <v>6.41532452E8</v>
      </c>
      <c r="G5748" s="1471">
        <v>6.41532452E8</v>
      </c>
      <c r="H5748" s="1472" t="b">
        <v>1</v>
      </c>
      <c r="I5748" s="1468" t="s">
        <v>76</v>
      </c>
      <c r="J5748" s="1472" t="b">
        <v>1</v>
      </c>
      <c r="K5748" s="1468" t="s">
        <v>4936</v>
      </c>
      <c r="L5748" s="1471">
        <v>6.6909921784E10</v>
      </c>
      <c r="M5748" s="1463" t="s">
        <v>2464</v>
      </c>
      <c r="N5748" s="1463" t="s">
        <v>5011</v>
      </c>
      <c r="O5748" s="1463" t="s">
        <v>5398</v>
      </c>
      <c r="P5748" s="1463" t="s">
        <v>8309</v>
      </c>
    </row>
    <row r="5749">
      <c r="A5749" s="1464">
        <v>6201.0</v>
      </c>
      <c r="B5749" s="1463" t="s">
        <v>11346</v>
      </c>
      <c r="C5749" s="1463" t="s">
        <v>11347</v>
      </c>
      <c r="D5749" s="1469">
        <v>45835.0</v>
      </c>
      <c r="E5749" s="1470" t="s">
        <v>11348</v>
      </c>
      <c r="F5749" s="1471">
        <v>9.39691962E8</v>
      </c>
      <c r="G5749" s="1471">
        <v>9.39691962E8</v>
      </c>
      <c r="H5749" s="1472" t="b">
        <v>1</v>
      </c>
      <c r="I5749" s="1468" t="s">
        <v>76</v>
      </c>
      <c r="J5749" s="1472" t="b">
        <v>1</v>
      </c>
      <c r="K5749" s="1468" t="s">
        <v>1204</v>
      </c>
      <c r="L5749" s="1471">
        <v>6.6839565594E10</v>
      </c>
      <c r="M5749" s="1463" t="s">
        <v>2536</v>
      </c>
      <c r="N5749" s="1474"/>
      <c r="O5749" s="1463" t="s">
        <v>11375</v>
      </c>
      <c r="P5749" s="1463" t="s">
        <v>11376</v>
      </c>
    </row>
    <row r="5750">
      <c r="A5750" s="1464">
        <v>6202.0</v>
      </c>
      <c r="B5750" s="1463" t="s">
        <v>11349</v>
      </c>
      <c r="C5750" s="1463" t="s">
        <v>11350</v>
      </c>
      <c r="D5750" s="1469">
        <v>45835.0</v>
      </c>
      <c r="E5750" s="1470" t="s">
        <v>11351</v>
      </c>
      <c r="F5750" s="1471">
        <v>6.58944505E8</v>
      </c>
      <c r="G5750" s="1471">
        <v>6.58944505E8</v>
      </c>
      <c r="H5750" s="1472" t="b">
        <v>1</v>
      </c>
      <c r="I5750" s="1468" t="s">
        <v>76</v>
      </c>
      <c r="J5750" s="1472" t="b">
        <v>1</v>
      </c>
      <c r="K5750" s="1468" t="s">
        <v>1204</v>
      </c>
      <c r="L5750" s="1471">
        <v>6.6839565594E10</v>
      </c>
      <c r="M5750" s="1463" t="s">
        <v>2464</v>
      </c>
      <c r="N5750" s="1463" t="s">
        <v>6404</v>
      </c>
      <c r="O5750" s="1463" t="s">
        <v>6404</v>
      </c>
      <c r="P5750" s="1463" t="s">
        <v>2464</v>
      </c>
    </row>
    <row r="5751">
      <c r="A5751" s="1464">
        <v>6203.0</v>
      </c>
      <c r="B5751" s="1463" t="s">
        <v>11352</v>
      </c>
      <c r="C5751" s="1463" t="s">
        <v>11353</v>
      </c>
      <c r="D5751" s="1469">
        <v>45835.0</v>
      </c>
      <c r="E5751" s="1470" t="s">
        <v>11354</v>
      </c>
      <c r="F5751" s="1471">
        <v>8.89857284E8</v>
      </c>
      <c r="G5751" s="1471">
        <v>8.89857284E8</v>
      </c>
      <c r="H5751" s="1472" t="b">
        <v>1</v>
      </c>
      <c r="I5751" s="1468" t="s">
        <v>76</v>
      </c>
      <c r="J5751" s="1472" t="b">
        <v>1</v>
      </c>
      <c r="K5751" s="1468" t="s">
        <v>1204</v>
      </c>
      <c r="L5751" s="1471">
        <v>6.6839565594E10</v>
      </c>
      <c r="M5751" s="1463" t="s">
        <v>2464</v>
      </c>
      <c r="N5751" s="1463" t="s">
        <v>6404</v>
      </c>
      <c r="O5751" s="1463" t="s">
        <v>6404</v>
      </c>
      <c r="P5751" s="1463" t="s">
        <v>5285</v>
      </c>
    </row>
    <row r="5752">
      <c r="A5752" s="1464">
        <v>6204.0</v>
      </c>
      <c r="B5752" s="1463" t="s">
        <v>11355</v>
      </c>
      <c r="C5752" s="1463" t="s">
        <v>11356</v>
      </c>
      <c r="D5752" s="1469">
        <v>45838.0</v>
      </c>
      <c r="E5752" s="1470" t="s">
        <v>11357</v>
      </c>
      <c r="F5752" s="1471">
        <v>9.68180608E8</v>
      </c>
      <c r="G5752" s="1471">
        <v>9.68180608E8</v>
      </c>
      <c r="H5752" s="1472" t="b">
        <v>1</v>
      </c>
      <c r="I5752" s="1468" t="s">
        <v>76</v>
      </c>
      <c r="J5752" s="1472" t="b">
        <v>1</v>
      </c>
      <c r="K5752" s="1468" t="s">
        <v>1077</v>
      </c>
      <c r="L5752" s="1471">
        <v>6.6618258585E10</v>
      </c>
      <c r="M5752" s="1463" t="s">
        <v>2464</v>
      </c>
      <c r="N5752" s="1463" t="s">
        <v>6404</v>
      </c>
      <c r="O5752" s="1463" t="s">
        <v>6404</v>
      </c>
      <c r="P5752" s="1463" t="s">
        <v>2464</v>
      </c>
    </row>
    <row r="5753">
      <c r="A5753" s="1464">
        <v>6205.0</v>
      </c>
      <c r="B5753" s="1463" t="s">
        <v>11358</v>
      </c>
      <c r="C5753" s="1463" t="s">
        <v>11359</v>
      </c>
      <c r="D5753" s="1469">
        <v>45837.0</v>
      </c>
      <c r="E5753" s="1470" t="s">
        <v>11360</v>
      </c>
      <c r="F5753" s="1471">
        <v>9.93546966E8</v>
      </c>
      <c r="G5753" s="1471">
        <v>9.93546966E8</v>
      </c>
      <c r="H5753" s="1472" t="b">
        <v>1</v>
      </c>
      <c r="I5753" s="1468" t="s">
        <v>76</v>
      </c>
      <c r="J5753" s="1472" t="b">
        <v>1</v>
      </c>
      <c r="K5753" s="1468" t="s">
        <v>4936</v>
      </c>
      <c r="L5753" s="1471">
        <v>6.6909921784E10</v>
      </c>
      <c r="M5753" s="1463" t="s">
        <v>2464</v>
      </c>
      <c r="N5753" s="1463" t="s">
        <v>6404</v>
      </c>
      <c r="O5753" s="1463" t="s">
        <v>6404</v>
      </c>
      <c r="P5753" s="1463" t="s">
        <v>2464</v>
      </c>
    </row>
    <row r="5754">
      <c r="A5754" s="1464">
        <v>6206.0</v>
      </c>
      <c r="B5754" s="1463" t="s">
        <v>11361</v>
      </c>
      <c r="C5754" s="1463" t="s">
        <v>11362</v>
      </c>
      <c r="D5754" s="1469">
        <v>45838.0</v>
      </c>
      <c r="E5754" s="1470" t="s">
        <v>11363</v>
      </c>
      <c r="F5754" s="1471">
        <v>2.6739353E7</v>
      </c>
      <c r="G5754" s="1471">
        <v>2.6739353E7</v>
      </c>
      <c r="H5754" s="1472" t="b">
        <v>1</v>
      </c>
      <c r="I5754" s="1468" t="s">
        <v>76</v>
      </c>
      <c r="J5754" s="1472" t="b">
        <v>1</v>
      </c>
      <c r="K5754" s="1468" t="s">
        <v>4936</v>
      </c>
      <c r="L5754" s="1471">
        <v>6.6909921784E10</v>
      </c>
      <c r="M5754" s="1463" t="s">
        <v>2659</v>
      </c>
      <c r="N5754" s="1463" t="s">
        <v>6404</v>
      </c>
      <c r="O5754" s="1463" t="s">
        <v>6404</v>
      </c>
      <c r="P5754" s="1463" t="s">
        <v>8490</v>
      </c>
    </row>
    <row r="5755">
      <c r="A5755" s="1464">
        <v>6207.0</v>
      </c>
      <c r="B5755" s="1463" t="s">
        <v>11365</v>
      </c>
      <c r="C5755" s="1463" t="s">
        <v>11366</v>
      </c>
      <c r="D5755" s="1469">
        <v>45838.0</v>
      </c>
      <c r="E5755" s="1470" t="s">
        <v>11367</v>
      </c>
      <c r="F5755" s="1471">
        <v>2.1159885E7</v>
      </c>
      <c r="G5755" s="1471">
        <v>2.1159885E7</v>
      </c>
      <c r="H5755" s="1472" t="b">
        <v>1</v>
      </c>
      <c r="I5755" s="1468" t="s">
        <v>76</v>
      </c>
      <c r="J5755" s="1472" t="b">
        <v>1</v>
      </c>
      <c r="K5755" s="1468" t="s">
        <v>4936</v>
      </c>
      <c r="L5755" s="1471">
        <v>6.6909921784E10</v>
      </c>
      <c r="M5755" s="1463" t="s">
        <v>2464</v>
      </c>
      <c r="N5755" s="1463" t="s">
        <v>6404</v>
      </c>
      <c r="O5755" s="1463" t="s">
        <v>6404</v>
      </c>
      <c r="P5755" s="1463" t="s">
        <v>2464</v>
      </c>
    </row>
    <row r="5756">
      <c r="A5756" s="1464">
        <v>6208.0</v>
      </c>
      <c r="B5756" s="1463" t="s">
        <v>11368</v>
      </c>
      <c r="C5756" s="1463" t="s">
        <v>11369</v>
      </c>
      <c r="D5756" s="1469">
        <v>45838.0</v>
      </c>
      <c r="E5756" s="1470" t="s">
        <v>11370</v>
      </c>
      <c r="F5756" s="1471">
        <v>6.12717199E8</v>
      </c>
      <c r="G5756" s="1471">
        <v>6.12717199E8</v>
      </c>
      <c r="H5756" s="1472" t="b">
        <v>1</v>
      </c>
      <c r="I5756" s="1468" t="s">
        <v>76</v>
      </c>
      <c r="J5756" s="1472" t="b">
        <v>1</v>
      </c>
      <c r="K5756" s="1468" t="s">
        <v>4929</v>
      </c>
      <c r="L5756" s="1475">
        <v>6.69232E15</v>
      </c>
      <c r="M5756" s="1463" t="s">
        <v>2464</v>
      </c>
      <c r="N5756" s="1463" t="s">
        <v>6404</v>
      </c>
      <c r="O5756" s="1463" t="s">
        <v>6404</v>
      </c>
      <c r="P5756" s="1463" t="s">
        <v>2464</v>
      </c>
    </row>
    <row r="5757" hidden="1">
      <c r="A5757" s="1464">
        <v>6209.0</v>
      </c>
      <c r="B5757" s="1463" t="s">
        <v>21885</v>
      </c>
      <c r="C5757" s="1463" t="s">
        <v>21886</v>
      </c>
      <c r="D5757" s="1469">
        <v>45839.0</v>
      </c>
      <c r="E5757" s="1470" t="s">
        <v>21887</v>
      </c>
      <c r="F5757" s="1475">
        <v>6.60882E11</v>
      </c>
      <c r="G5757" s="1475">
        <v>6.60882E11</v>
      </c>
      <c r="H5757" s="1472" t="b">
        <v>0</v>
      </c>
      <c r="I5757" s="1468" t="s">
        <v>76</v>
      </c>
      <c r="J5757" s="1472" t="b">
        <v>1</v>
      </c>
      <c r="K5757" s="1473"/>
      <c r="L5757" s="1473"/>
      <c r="M5757" s="1463" t="s">
        <v>2464</v>
      </c>
      <c r="N5757" s="1474"/>
      <c r="O5757" s="1474"/>
      <c r="P5757" s="1463" t="s">
        <v>2464</v>
      </c>
    </row>
    <row r="5758" hidden="1">
      <c r="A5758" s="1464">
        <v>6210.0</v>
      </c>
      <c r="B5758" s="1463" t="s">
        <v>11371</v>
      </c>
      <c r="C5758" s="1463" t="s">
        <v>11372</v>
      </c>
      <c r="D5758" s="1469">
        <v>45839.0</v>
      </c>
      <c r="E5758" s="1470" t="s">
        <v>11373</v>
      </c>
      <c r="F5758" s="1471">
        <v>8.0273778E7</v>
      </c>
      <c r="G5758" s="1471">
        <v>8.0273778E7</v>
      </c>
      <c r="H5758" s="1472" t="b">
        <v>0</v>
      </c>
      <c r="I5758" s="1468" t="s">
        <v>120</v>
      </c>
      <c r="J5758" s="1472" t="b">
        <v>1</v>
      </c>
      <c r="K5758" s="1468" t="s">
        <v>11374</v>
      </c>
      <c r="L5758" s="1476"/>
      <c r="M5758" s="1463" t="s">
        <v>2464</v>
      </c>
      <c r="N5758" s="1463" t="s">
        <v>6404</v>
      </c>
      <c r="O5758" s="1463" t="s">
        <v>6404</v>
      </c>
      <c r="P5758" s="1463" t="s">
        <v>5155</v>
      </c>
    </row>
    <row r="5759" hidden="1">
      <c r="A5759" s="1464">
        <v>6211.0</v>
      </c>
      <c r="B5759" s="1463" t="s">
        <v>11377</v>
      </c>
      <c r="C5759" s="1463" t="s">
        <v>11378</v>
      </c>
      <c r="D5759" s="1469">
        <v>45841.0</v>
      </c>
      <c r="E5759" s="1470" t="s">
        <v>11379</v>
      </c>
      <c r="F5759" s="1471">
        <v>8.89840488E8</v>
      </c>
      <c r="G5759" s="1471">
        <v>8.89840488E8</v>
      </c>
      <c r="H5759" s="1472" t="b">
        <v>0</v>
      </c>
      <c r="I5759" s="1468" t="s">
        <v>76</v>
      </c>
      <c r="J5759" s="1472" t="b">
        <v>0</v>
      </c>
      <c r="K5759" s="1468" t="s">
        <v>5010</v>
      </c>
      <c r="L5759" s="1471">
        <v>6.6836145662E10</v>
      </c>
      <c r="M5759" s="1463" t="s">
        <v>2464</v>
      </c>
      <c r="N5759" s="1463" t="s">
        <v>4994</v>
      </c>
      <c r="O5759" s="1463" t="s">
        <v>9273</v>
      </c>
      <c r="P5759" s="1463" t="s">
        <v>11380</v>
      </c>
    </row>
    <row r="5760">
      <c r="A5760" s="1464">
        <v>6212.0</v>
      </c>
      <c r="B5760" s="1463" t="s">
        <v>11381</v>
      </c>
      <c r="C5760" s="1463" t="s">
        <v>11382</v>
      </c>
      <c r="D5760" s="1469">
        <v>45839.0</v>
      </c>
      <c r="E5760" s="1470" t="s">
        <v>11383</v>
      </c>
      <c r="F5760" s="1471">
        <v>9.61103939E8</v>
      </c>
      <c r="G5760" s="1471">
        <v>9.61103939E8</v>
      </c>
      <c r="H5760" s="1472" t="b">
        <v>1</v>
      </c>
      <c r="I5760" s="1468" t="s">
        <v>76</v>
      </c>
      <c r="J5760" s="1472" t="b">
        <v>1</v>
      </c>
      <c r="K5760" s="1468" t="s">
        <v>1077</v>
      </c>
      <c r="L5760" s="1471">
        <v>6.6618258585E10</v>
      </c>
      <c r="M5760" s="1463" t="s">
        <v>2536</v>
      </c>
      <c r="N5760" s="1463" t="s">
        <v>6466</v>
      </c>
      <c r="O5760" s="1463" t="s">
        <v>76</v>
      </c>
      <c r="P5760" s="1463" t="s">
        <v>11384</v>
      </c>
    </row>
    <row r="5761">
      <c r="A5761" s="1464">
        <v>6213.0</v>
      </c>
      <c r="B5761" s="1463" t="s">
        <v>21888</v>
      </c>
      <c r="C5761" s="1463" t="s">
        <v>21889</v>
      </c>
      <c r="D5761" s="1469">
        <v>45869.0</v>
      </c>
      <c r="E5761" s="1470" t="s">
        <v>21890</v>
      </c>
      <c r="F5761" s="1471">
        <v>6.47907343E8</v>
      </c>
      <c r="G5761" s="1471">
        <v>6.47907343E8</v>
      </c>
      <c r="H5761" s="1472" t="b">
        <v>1</v>
      </c>
      <c r="I5761" s="1468" t="s">
        <v>76</v>
      </c>
      <c r="J5761" s="1472" t="b">
        <v>1</v>
      </c>
      <c r="K5761" s="1468" t="s">
        <v>4940</v>
      </c>
      <c r="L5761" s="1471">
        <v>6.68193916E10</v>
      </c>
      <c r="M5761" s="1463" t="s">
        <v>2937</v>
      </c>
      <c r="N5761" s="1474"/>
      <c r="O5761" s="1463" t="s">
        <v>4969</v>
      </c>
      <c r="P5761" s="1463" t="s">
        <v>8057</v>
      </c>
    </row>
    <row r="5762">
      <c r="A5762" s="1464">
        <v>6214.0</v>
      </c>
      <c r="B5762" s="1463" t="s">
        <v>11385</v>
      </c>
      <c r="C5762" s="1463" t="s">
        <v>11386</v>
      </c>
      <c r="D5762" s="1469">
        <v>45842.0</v>
      </c>
      <c r="E5762" s="1470" t="s">
        <v>11387</v>
      </c>
      <c r="F5762" s="1471">
        <v>6.25196285E8</v>
      </c>
      <c r="G5762" s="1471">
        <v>6.25196285E8</v>
      </c>
      <c r="H5762" s="1472" t="b">
        <v>1</v>
      </c>
      <c r="I5762" s="1468" t="s">
        <v>76</v>
      </c>
      <c r="J5762" s="1472" t="b">
        <v>1</v>
      </c>
      <c r="K5762" s="1468" t="s">
        <v>1204</v>
      </c>
      <c r="L5762" s="1471">
        <v>6.6839565594E10</v>
      </c>
      <c r="M5762" s="1463" t="s">
        <v>2426</v>
      </c>
      <c r="N5762" s="1463" t="s">
        <v>5838</v>
      </c>
      <c r="O5762" s="1463" t="s">
        <v>8870</v>
      </c>
      <c r="P5762" s="1463" t="s">
        <v>11388</v>
      </c>
    </row>
    <row r="5763">
      <c r="A5763" s="1464">
        <v>6215.0</v>
      </c>
      <c r="B5763" s="1463" t="s">
        <v>21891</v>
      </c>
      <c r="C5763" s="1463" t="s">
        <v>21892</v>
      </c>
      <c r="D5763" s="1469">
        <v>45841.0</v>
      </c>
      <c r="E5763" s="1470" t="s">
        <v>21893</v>
      </c>
      <c r="F5763" s="1471">
        <v>9.32505562E8</v>
      </c>
      <c r="G5763" s="1471">
        <v>9.32505562E8</v>
      </c>
      <c r="H5763" s="1472" t="b">
        <v>1</v>
      </c>
      <c r="I5763" s="1468" t="s">
        <v>76</v>
      </c>
      <c r="J5763" s="1472" t="b">
        <v>1</v>
      </c>
      <c r="K5763" s="1468" t="s">
        <v>1077</v>
      </c>
      <c r="L5763" s="1471">
        <v>6.6618258585E10</v>
      </c>
      <c r="M5763" s="1463" t="s">
        <v>2464</v>
      </c>
      <c r="N5763" s="1463" t="s">
        <v>5052</v>
      </c>
      <c r="O5763" s="1463" t="s">
        <v>5052</v>
      </c>
      <c r="P5763" s="1463" t="s">
        <v>8435</v>
      </c>
    </row>
    <row r="5764">
      <c r="A5764" s="1464">
        <v>6216.0</v>
      </c>
      <c r="B5764" s="1463" t="s">
        <v>11389</v>
      </c>
      <c r="C5764" s="1463" t="s">
        <v>11390</v>
      </c>
      <c r="D5764" s="1469">
        <v>45847.0</v>
      </c>
      <c r="E5764" s="1470" t="s">
        <v>11391</v>
      </c>
      <c r="F5764" s="1471">
        <v>4.4049069E7</v>
      </c>
      <c r="G5764" s="1471">
        <v>4.4049069E7</v>
      </c>
      <c r="H5764" s="1472" t="b">
        <v>1</v>
      </c>
      <c r="I5764" s="1468" t="s">
        <v>5541</v>
      </c>
      <c r="J5764" s="1472" t="b">
        <v>1</v>
      </c>
      <c r="K5764" s="1468" t="s">
        <v>4929</v>
      </c>
      <c r="L5764" s="1475">
        <v>6.69232E15</v>
      </c>
      <c r="M5764" s="1463" t="s">
        <v>2464</v>
      </c>
      <c r="N5764" s="1463" t="s">
        <v>5541</v>
      </c>
      <c r="O5764" s="1463" t="s">
        <v>5541</v>
      </c>
      <c r="P5764" s="1463" t="s">
        <v>5094</v>
      </c>
    </row>
    <row r="5765">
      <c r="A5765" s="1479">
        <v>6217.0</v>
      </c>
      <c r="B5765" s="1480" t="s">
        <v>11392</v>
      </c>
      <c r="C5765" s="1480" t="s">
        <v>11393</v>
      </c>
      <c r="D5765" s="1481">
        <v>45845.0</v>
      </c>
      <c r="E5765" s="1482" t="s">
        <v>11394</v>
      </c>
      <c r="F5765" s="1483">
        <v>2.2247575E7</v>
      </c>
      <c r="G5765" s="1483">
        <v>2.2247575E7</v>
      </c>
      <c r="H5765" s="1472" t="b">
        <v>1</v>
      </c>
      <c r="I5765" s="1468" t="s">
        <v>76</v>
      </c>
      <c r="J5765" s="1472" t="b">
        <v>1</v>
      </c>
      <c r="K5765" s="1468" t="s">
        <v>1204</v>
      </c>
      <c r="L5765" s="1471">
        <v>6.6839565594E10</v>
      </c>
      <c r="M5765" s="1468" t="s">
        <v>2659</v>
      </c>
      <c r="N5765" s="1468" t="s">
        <v>11395</v>
      </c>
      <c r="O5765" s="1480"/>
      <c r="P5765" s="1480"/>
    </row>
    <row r="5766">
      <c r="A5766" s="1464">
        <v>6218.0</v>
      </c>
      <c r="B5766" s="1463" t="s">
        <v>11396</v>
      </c>
      <c r="C5766" s="1463" t="s">
        <v>11397</v>
      </c>
      <c r="D5766" s="1469">
        <v>45847.0</v>
      </c>
      <c r="E5766" s="1470" t="s">
        <v>11398</v>
      </c>
      <c r="F5766" s="1471">
        <v>3.8222222E7</v>
      </c>
      <c r="G5766" s="1471">
        <v>3.8222222E7</v>
      </c>
      <c r="H5766" s="1472" t="b">
        <v>1</v>
      </c>
      <c r="I5766" s="1468" t="s">
        <v>263</v>
      </c>
      <c r="J5766" s="1472" t="b">
        <v>1</v>
      </c>
      <c r="K5766" s="1468" t="s">
        <v>4936</v>
      </c>
      <c r="L5766" s="1471">
        <v>6.6909921784E10</v>
      </c>
      <c r="M5766" s="1468" t="s">
        <v>2426</v>
      </c>
      <c r="N5766" s="1468" t="s">
        <v>263</v>
      </c>
      <c r="O5766" s="1463"/>
      <c r="P5766" s="1463"/>
    </row>
    <row r="5767">
      <c r="A5767" s="1461">
        <v>6219.0</v>
      </c>
      <c r="B5767" s="1462" t="s">
        <v>11399</v>
      </c>
      <c r="C5767" s="1463" t="s">
        <v>11400</v>
      </c>
      <c r="D5767" s="1469">
        <v>45845.0</v>
      </c>
      <c r="E5767" s="1470" t="s">
        <v>11401</v>
      </c>
      <c r="F5767" s="1471">
        <v>2.293025E7</v>
      </c>
      <c r="G5767" s="1471">
        <v>2.293025E7</v>
      </c>
      <c r="H5767" s="1472" t="b">
        <v>1</v>
      </c>
      <c r="I5767" s="1468" t="s">
        <v>76</v>
      </c>
      <c r="J5767" s="1472" t="b">
        <v>1</v>
      </c>
      <c r="K5767" s="1468" t="s">
        <v>1204</v>
      </c>
      <c r="L5767" s="1471">
        <v>6.6839565594E10</v>
      </c>
      <c r="M5767" s="1468" t="s">
        <v>2659</v>
      </c>
      <c r="N5767" s="1468" t="s">
        <v>8760</v>
      </c>
      <c r="O5767" s="1463"/>
      <c r="P5767" s="1463"/>
    </row>
    <row r="5768">
      <c r="A5768" s="1464">
        <v>6220.0</v>
      </c>
      <c r="B5768" s="1463" t="s">
        <v>11402</v>
      </c>
      <c r="C5768" s="1463" t="s">
        <v>11403</v>
      </c>
      <c r="D5768" s="1469">
        <v>45845.0</v>
      </c>
      <c r="E5768" s="1470" t="s">
        <v>11404</v>
      </c>
      <c r="F5768" s="1471">
        <v>2.4081361E7</v>
      </c>
      <c r="G5768" s="1471">
        <v>2.4081361E7</v>
      </c>
      <c r="H5768" s="1472" t="b">
        <v>1</v>
      </c>
      <c r="I5768" s="1468" t="s">
        <v>76</v>
      </c>
      <c r="J5768" s="1472" t="b">
        <v>1</v>
      </c>
      <c r="K5768" s="1468" t="s">
        <v>1204</v>
      </c>
      <c r="L5768" s="1471">
        <v>6.6839565594E10</v>
      </c>
      <c r="M5768" s="1468" t="s">
        <v>2659</v>
      </c>
      <c r="N5768" s="1468" t="s">
        <v>8559</v>
      </c>
      <c r="O5768" s="1463"/>
      <c r="P5768" s="1463"/>
    </row>
    <row r="5769">
      <c r="A5769" s="1464">
        <v>6221.0</v>
      </c>
      <c r="B5769" s="1463" t="s">
        <v>11405</v>
      </c>
      <c r="C5769" s="1463" t="s">
        <v>11406</v>
      </c>
      <c r="D5769" s="1469">
        <v>45850.0</v>
      </c>
      <c r="E5769" s="1470" t="s">
        <v>21894</v>
      </c>
      <c r="F5769" s="1471">
        <v>3.8222222E7</v>
      </c>
      <c r="G5769" s="1471">
        <v>3.8222222E7</v>
      </c>
      <c r="H5769" s="1472" t="b">
        <v>1</v>
      </c>
      <c r="I5769" s="1468" t="s">
        <v>263</v>
      </c>
      <c r="J5769" s="1472" t="b">
        <v>1</v>
      </c>
      <c r="K5769" s="1468" t="s">
        <v>4936</v>
      </c>
      <c r="L5769" s="1471">
        <v>6.6909921784E10</v>
      </c>
      <c r="M5769" s="1468" t="s">
        <v>2426</v>
      </c>
      <c r="N5769" s="1468" t="s">
        <v>263</v>
      </c>
      <c r="O5769" s="1463"/>
      <c r="P5769" s="1463"/>
    </row>
    <row r="5770">
      <c r="A5770" s="1464">
        <v>6222.0</v>
      </c>
      <c r="B5770" s="1463" t="s">
        <v>11408</v>
      </c>
      <c r="C5770" s="1463" t="s">
        <v>21895</v>
      </c>
      <c r="D5770" s="1469">
        <v>45845.0</v>
      </c>
      <c r="E5770" s="1470" t="s">
        <v>11410</v>
      </c>
      <c r="F5770" s="1471">
        <v>8.61222171E8</v>
      </c>
      <c r="G5770" s="1471">
        <v>8.61222171E8</v>
      </c>
      <c r="H5770" s="1472" t="b">
        <v>1</v>
      </c>
      <c r="I5770" s="1468" t="s">
        <v>76</v>
      </c>
      <c r="J5770" s="1472" t="b">
        <v>1</v>
      </c>
      <c r="K5770" s="1468" t="s">
        <v>1077</v>
      </c>
      <c r="L5770" s="1471">
        <v>6.6618258585E10</v>
      </c>
      <c r="M5770" s="1468" t="s">
        <v>2464</v>
      </c>
      <c r="N5770" s="1468" t="s">
        <v>6404</v>
      </c>
      <c r="O5770" s="1463"/>
      <c r="P5770" s="1463"/>
    </row>
    <row r="5771">
      <c r="A5771" s="1464">
        <v>6223.0</v>
      </c>
      <c r="B5771" s="1463" t="s">
        <v>11411</v>
      </c>
      <c r="C5771" s="1463" t="s">
        <v>11412</v>
      </c>
      <c r="D5771" s="1469">
        <v>45845.0</v>
      </c>
      <c r="E5771" s="1470" t="s">
        <v>11413</v>
      </c>
      <c r="F5771" s="1471">
        <v>8.14052226E8</v>
      </c>
      <c r="G5771" s="1471">
        <v>8.14052226E8</v>
      </c>
      <c r="H5771" s="1472" t="b">
        <v>1</v>
      </c>
      <c r="I5771" s="1468" t="s">
        <v>76</v>
      </c>
      <c r="J5771" s="1472" t="b">
        <v>1</v>
      </c>
      <c r="K5771" s="1468" t="s">
        <v>4929</v>
      </c>
      <c r="L5771" s="1475">
        <v>6.69232E15</v>
      </c>
      <c r="M5771" s="1468" t="s">
        <v>2464</v>
      </c>
      <c r="N5771" s="1468" t="s">
        <v>6702</v>
      </c>
      <c r="O5771" s="1463"/>
      <c r="P5771" s="1463"/>
    </row>
    <row r="5772">
      <c r="A5772" s="1464">
        <v>6224.0</v>
      </c>
      <c r="B5772" s="1463" t="s">
        <v>11414</v>
      </c>
      <c r="C5772" s="1463" t="s">
        <v>11415</v>
      </c>
      <c r="D5772" s="1469">
        <v>45845.0</v>
      </c>
      <c r="E5772" s="1470" t="s">
        <v>11416</v>
      </c>
      <c r="F5772" s="1471">
        <v>8.14052226E8</v>
      </c>
      <c r="G5772" s="1471">
        <v>8.14052226E8</v>
      </c>
      <c r="H5772" s="1472" t="b">
        <v>1</v>
      </c>
      <c r="I5772" s="1468" t="s">
        <v>76</v>
      </c>
      <c r="J5772" s="1472" t="b">
        <v>1</v>
      </c>
      <c r="K5772" s="1468" t="s">
        <v>4929</v>
      </c>
      <c r="L5772" s="1475">
        <v>6.69232E15</v>
      </c>
      <c r="M5772" s="1468" t="s">
        <v>2464</v>
      </c>
      <c r="N5772" s="1468" t="s">
        <v>9778</v>
      </c>
      <c r="O5772" s="1463"/>
      <c r="P5772" s="1463"/>
    </row>
    <row r="5773">
      <c r="A5773" s="1464">
        <v>6225.0</v>
      </c>
      <c r="B5773" s="1463" t="s">
        <v>1243</v>
      </c>
      <c r="C5773" s="1463" t="s">
        <v>11417</v>
      </c>
      <c r="D5773" s="1469">
        <v>45847.0</v>
      </c>
      <c r="E5773" s="1470" t="s">
        <v>11418</v>
      </c>
      <c r="F5773" s="1471">
        <v>9.80888952E8</v>
      </c>
      <c r="G5773" s="1471">
        <v>9.80888952E8</v>
      </c>
      <c r="H5773" s="1472" t="b">
        <v>1</v>
      </c>
      <c r="I5773" s="1468" t="s">
        <v>76</v>
      </c>
      <c r="J5773" s="1472" t="b">
        <v>1</v>
      </c>
      <c r="K5773" s="1468" t="s">
        <v>4929</v>
      </c>
      <c r="L5773" s="1475">
        <v>6.69232E15</v>
      </c>
      <c r="M5773" s="1468" t="s">
        <v>2659</v>
      </c>
      <c r="N5773" s="1468" t="s">
        <v>76</v>
      </c>
      <c r="O5773" s="1463"/>
      <c r="P5773" s="1463"/>
    </row>
    <row r="5774">
      <c r="A5774" s="1464">
        <v>6226.0</v>
      </c>
      <c r="B5774" s="1463" t="s">
        <v>11419</v>
      </c>
      <c r="C5774" s="1463" t="s">
        <v>11420</v>
      </c>
      <c r="D5774" s="1469">
        <v>45846.0</v>
      </c>
      <c r="E5774" s="1470" t="s">
        <v>11421</v>
      </c>
      <c r="F5774" s="1471">
        <v>8.33385345E8</v>
      </c>
      <c r="G5774" s="1471">
        <v>8.33385345E8</v>
      </c>
      <c r="H5774" s="1472" t="b">
        <v>1</v>
      </c>
      <c r="I5774" s="1468" t="s">
        <v>76</v>
      </c>
      <c r="J5774" s="1472" t="b">
        <v>1</v>
      </c>
      <c r="K5774" s="1468" t="s">
        <v>1077</v>
      </c>
      <c r="L5774" s="1471">
        <v>6.6618258585E10</v>
      </c>
      <c r="M5774" s="1468" t="s">
        <v>2464</v>
      </c>
      <c r="N5774" s="1468" t="s">
        <v>9499</v>
      </c>
      <c r="O5774" s="1463"/>
      <c r="P5774" s="1463"/>
    </row>
    <row r="5775">
      <c r="A5775" s="1464">
        <v>6227.0</v>
      </c>
      <c r="B5775" s="1463" t="s">
        <v>21896</v>
      </c>
      <c r="C5775" s="1463" t="s">
        <v>21897</v>
      </c>
      <c r="D5775" s="1469">
        <v>45845.0</v>
      </c>
      <c r="E5775" s="1470" t="s">
        <v>21898</v>
      </c>
      <c r="F5775" s="1471">
        <v>7.6304367E7</v>
      </c>
      <c r="G5775" s="1471">
        <v>7.6304367E7</v>
      </c>
      <c r="H5775" s="1472" t="b">
        <v>1</v>
      </c>
      <c r="I5775" s="1468" t="s">
        <v>244</v>
      </c>
      <c r="J5775" s="1472" t="b">
        <v>1</v>
      </c>
      <c r="K5775" s="1468" t="s">
        <v>4936</v>
      </c>
      <c r="L5775" s="1471">
        <v>6.6909921784E10</v>
      </c>
      <c r="M5775" s="1468" t="s">
        <v>2464</v>
      </c>
      <c r="N5775" s="1468" t="s">
        <v>244</v>
      </c>
      <c r="O5775" s="1463"/>
      <c r="P5775" s="1463"/>
    </row>
    <row r="5776">
      <c r="A5776" s="1464">
        <v>6228.0</v>
      </c>
      <c r="B5776" s="1463" t="s">
        <v>11422</v>
      </c>
      <c r="C5776" s="1463" t="s">
        <v>11423</v>
      </c>
      <c r="D5776" s="1469">
        <v>45846.0</v>
      </c>
      <c r="E5776" s="1470" t="s">
        <v>11424</v>
      </c>
      <c r="F5776" s="1471">
        <v>9.93944417E8</v>
      </c>
      <c r="G5776" s="1471">
        <v>9.93944417E8</v>
      </c>
      <c r="H5776" s="1472" t="b">
        <v>1</v>
      </c>
      <c r="I5776" s="1468" t="s">
        <v>76</v>
      </c>
      <c r="J5776" s="1472" t="b">
        <v>1</v>
      </c>
      <c r="K5776" s="1468" t="s">
        <v>1077</v>
      </c>
      <c r="L5776" s="1471">
        <v>6.6618258585E10</v>
      </c>
      <c r="M5776" s="1468" t="s">
        <v>2476</v>
      </c>
      <c r="N5776" s="1468" t="s">
        <v>76</v>
      </c>
      <c r="O5776" s="1463"/>
      <c r="P5776" s="1463"/>
    </row>
    <row r="5777">
      <c r="A5777" s="1464">
        <v>6229.0</v>
      </c>
      <c r="B5777" s="1463" t="s">
        <v>3237</v>
      </c>
      <c r="C5777" s="1463" t="s">
        <v>11426</v>
      </c>
      <c r="D5777" s="1469">
        <v>45845.0</v>
      </c>
      <c r="E5777" s="1470" t="s">
        <v>11427</v>
      </c>
      <c r="F5777" s="1471">
        <v>2.0953102E7</v>
      </c>
      <c r="G5777" s="1471">
        <v>2.0953102E7</v>
      </c>
      <c r="H5777" s="1472" t="b">
        <v>1</v>
      </c>
      <c r="I5777" s="1468" t="s">
        <v>76</v>
      </c>
      <c r="J5777" s="1472" t="b">
        <v>1</v>
      </c>
      <c r="K5777" s="1468" t="s">
        <v>1077</v>
      </c>
      <c r="L5777" s="1471">
        <v>6.6618258585E10</v>
      </c>
      <c r="M5777" s="1468" t="s">
        <v>3238</v>
      </c>
      <c r="N5777" s="1468" t="s">
        <v>5081</v>
      </c>
      <c r="O5777" s="1463"/>
      <c r="P5777" s="1463"/>
    </row>
    <row r="5778">
      <c r="A5778" s="1464">
        <v>6230.0</v>
      </c>
      <c r="B5778" s="1463" t="s">
        <v>11428</v>
      </c>
      <c r="C5778" s="1463" t="s">
        <v>11429</v>
      </c>
      <c r="D5778" s="1469">
        <v>45845.0</v>
      </c>
      <c r="E5778" s="1470" t="s">
        <v>11430</v>
      </c>
      <c r="F5778" s="1471">
        <v>2.0953101E7</v>
      </c>
      <c r="G5778" s="1471">
        <v>2.0953101E7</v>
      </c>
      <c r="H5778" s="1472" t="b">
        <v>1</v>
      </c>
      <c r="I5778" s="1468" t="s">
        <v>76</v>
      </c>
      <c r="J5778" s="1472" t="b">
        <v>1</v>
      </c>
      <c r="K5778" s="1468" t="s">
        <v>1077</v>
      </c>
      <c r="L5778" s="1471">
        <v>6.6618258585E10</v>
      </c>
      <c r="M5778" s="1468" t="s">
        <v>3238</v>
      </c>
      <c r="N5778" s="1468" t="s">
        <v>9258</v>
      </c>
      <c r="O5778" s="1463"/>
      <c r="P5778" s="1463"/>
    </row>
    <row r="5779">
      <c r="A5779" s="1464">
        <v>6231.0</v>
      </c>
      <c r="B5779" s="1463" t="s">
        <v>21899</v>
      </c>
      <c r="C5779" s="1463" t="s">
        <v>21900</v>
      </c>
      <c r="D5779" s="1469">
        <v>45897.0</v>
      </c>
      <c r="E5779" s="1470" t="s">
        <v>21901</v>
      </c>
      <c r="F5779" s="1471">
        <v>2.262E7</v>
      </c>
      <c r="G5779" s="1471">
        <v>2.262E7</v>
      </c>
      <c r="H5779" s="1472" t="b">
        <v>1</v>
      </c>
      <c r="I5779" s="1468" t="s">
        <v>76</v>
      </c>
      <c r="J5779" s="1472" t="b">
        <v>1</v>
      </c>
      <c r="K5779" s="1468" t="s">
        <v>4940</v>
      </c>
      <c r="L5779" s="1471">
        <v>6.68193916E10</v>
      </c>
      <c r="M5779" s="1468" t="s">
        <v>2437</v>
      </c>
      <c r="N5779" s="1468" t="s">
        <v>8626</v>
      </c>
      <c r="O5779" s="1463"/>
      <c r="P5779" s="1463"/>
    </row>
    <row r="5780">
      <c r="A5780" s="1464">
        <v>6232.0</v>
      </c>
      <c r="B5780" s="1463" t="s">
        <v>11431</v>
      </c>
      <c r="C5780" s="1463" t="s">
        <v>11432</v>
      </c>
      <c r="D5780" s="1469">
        <v>45846.0</v>
      </c>
      <c r="E5780" s="1470" t="s">
        <v>11433</v>
      </c>
      <c r="F5780" s="1471">
        <v>8.50378916E8</v>
      </c>
      <c r="G5780" s="1471">
        <v>8.50378916E8</v>
      </c>
      <c r="H5780" s="1472" t="b">
        <v>1</v>
      </c>
      <c r="I5780" s="1468" t="s">
        <v>76</v>
      </c>
      <c r="J5780" s="1472" t="b">
        <v>1</v>
      </c>
      <c r="K5780" s="1468" t="s">
        <v>1204</v>
      </c>
      <c r="L5780" s="1471">
        <v>6.6839565594E10</v>
      </c>
      <c r="M5780" s="1468" t="s">
        <v>2682</v>
      </c>
      <c r="N5780" s="1468" t="s">
        <v>5838</v>
      </c>
      <c r="O5780" s="1463"/>
      <c r="P5780" s="1463"/>
    </row>
    <row r="5781" hidden="1">
      <c r="A5781" s="1464">
        <v>6233.0</v>
      </c>
      <c r="B5781" s="1463" t="s">
        <v>21902</v>
      </c>
      <c r="C5781" s="1463" t="s">
        <v>21903</v>
      </c>
      <c r="D5781" s="1469">
        <v>45846.0</v>
      </c>
      <c r="E5781" s="1470" t="s">
        <v>21904</v>
      </c>
      <c r="F5781" s="1471">
        <v>9.25458989E8</v>
      </c>
      <c r="G5781" s="1471">
        <v>9.25458989E8</v>
      </c>
      <c r="H5781" s="1472" t="b">
        <v>0</v>
      </c>
      <c r="I5781" s="1468" t="s">
        <v>76</v>
      </c>
      <c r="J5781" s="1472" t="b">
        <v>1</v>
      </c>
      <c r="K5781" s="1468" t="s">
        <v>8467</v>
      </c>
      <c r="L5781" s="1471">
        <v>6.6952587371E10</v>
      </c>
      <c r="M5781" s="1468" t="s">
        <v>4317</v>
      </c>
      <c r="N5781" s="1468" t="s">
        <v>3864</v>
      </c>
      <c r="O5781" s="1463"/>
      <c r="P5781" s="1463"/>
    </row>
    <row r="5782">
      <c r="A5782" s="1464">
        <v>6234.0</v>
      </c>
      <c r="B5782" s="1463" t="s">
        <v>11434</v>
      </c>
      <c r="C5782" s="1463" t="s">
        <v>11435</v>
      </c>
      <c r="D5782" s="1469">
        <v>45847.0</v>
      </c>
      <c r="E5782" s="1470" t="s">
        <v>11436</v>
      </c>
      <c r="F5782" s="1471">
        <v>6.46956424E8</v>
      </c>
      <c r="G5782" s="1471">
        <v>6.46956424E8</v>
      </c>
      <c r="H5782" s="1472" t="b">
        <v>1</v>
      </c>
      <c r="I5782" s="1468" t="s">
        <v>76</v>
      </c>
      <c r="J5782" s="1472" t="b">
        <v>1</v>
      </c>
      <c r="K5782" s="1468" t="s">
        <v>4936</v>
      </c>
      <c r="L5782" s="1471">
        <v>6.6909921784E10</v>
      </c>
      <c r="M5782" s="1468" t="s">
        <v>2426</v>
      </c>
      <c r="N5782" s="1468" t="s">
        <v>4969</v>
      </c>
      <c r="O5782" s="1463"/>
      <c r="P5782" s="1463"/>
    </row>
    <row r="5783">
      <c r="A5783" s="1464">
        <v>6235.0</v>
      </c>
      <c r="B5783" s="1463" t="s">
        <v>2666</v>
      </c>
      <c r="C5783" s="1463" t="s">
        <v>11437</v>
      </c>
      <c r="D5783" s="1469">
        <v>45847.0</v>
      </c>
      <c r="E5783" s="1470" t="s">
        <v>11438</v>
      </c>
      <c r="F5783" s="1471">
        <v>8.02045646E8</v>
      </c>
      <c r="G5783" s="1471">
        <v>8.02045646E8</v>
      </c>
      <c r="H5783" s="1472" t="b">
        <v>1</v>
      </c>
      <c r="I5783" s="1468" t="s">
        <v>76</v>
      </c>
      <c r="J5783" s="1472" t="b">
        <v>1</v>
      </c>
      <c r="K5783" s="1468" t="s">
        <v>1077</v>
      </c>
      <c r="L5783" s="1471">
        <v>6.6618258585E10</v>
      </c>
      <c r="M5783" s="1468" t="s">
        <v>2432</v>
      </c>
      <c r="N5783" s="1468" t="s">
        <v>5012</v>
      </c>
      <c r="O5783" s="1463"/>
      <c r="P5783" s="1463"/>
    </row>
    <row r="5784">
      <c r="A5784" s="1464">
        <v>6236.0</v>
      </c>
      <c r="B5784" s="1463" t="s">
        <v>11439</v>
      </c>
      <c r="C5784" s="1463" t="s">
        <v>11440</v>
      </c>
      <c r="D5784" s="1469">
        <v>45847.0</v>
      </c>
      <c r="E5784" s="1470" t="s">
        <v>11441</v>
      </c>
      <c r="F5784" s="1471">
        <v>8.28749642E8</v>
      </c>
      <c r="G5784" s="1471">
        <v>8.28749642E8</v>
      </c>
      <c r="H5784" s="1472" t="b">
        <v>1</v>
      </c>
      <c r="I5784" s="1468" t="s">
        <v>76</v>
      </c>
      <c r="J5784" s="1472" t="b">
        <v>1</v>
      </c>
      <c r="K5784" s="1468" t="s">
        <v>4929</v>
      </c>
      <c r="L5784" s="1475">
        <v>6.69232E15</v>
      </c>
      <c r="M5784" s="1468" t="s">
        <v>2464</v>
      </c>
      <c r="N5784" s="1468" t="s">
        <v>76</v>
      </c>
      <c r="O5784" s="1463"/>
      <c r="P5784" s="1463"/>
    </row>
    <row r="5785">
      <c r="A5785" s="1464">
        <v>6237.0</v>
      </c>
      <c r="B5785" s="1463" t="s">
        <v>11443</v>
      </c>
      <c r="C5785" s="1463" t="s">
        <v>11444</v>
      </c>
      <c r="D5785" s="1469">
        <v>45847.0</v>
      </c>
      <c r="E5785" s="1470" t="s">
        <v>11445</v>
      </c>
      <c r="F5785" s="1471">
        <v>9.57271554E8</v>
      </c>
      <c r="G5785" s="1471">
        <v>9.57271554E8</v>
      </c>
      <c r="H5785" s="1472" t="b">
        <v>1</v>
      </c>
      <c r="I5785" s="1468" t="s">
        <v>76</v>
      </c>
      <c r="J5785" s="1472" t="b">
        <v>1</v>
      </c>
      <c r="K5785" s="1468" t="s">
        <v>1077</v>
      </c>
      <c r="L5785" s="1471">
        <v>6.6618258585E10</v>
      </c>
      <c r="M5785" s="1468" t="s">
        <v>2432</v>
      </c>
      <c r="N5785" s="1468" t="s">
        <v>11446</v>
      </c>
      <c r="O5785" s="1463"/>
      <c r="P5785" s="1463"/>
    </row>
    <row r="5786" hidden="1">
      <c r="A5786" s="1464">
        <v>6238.0</v>
      </c>
      <c r="B5786" s="1463" t="s">
        <v>11447</v>
      </c>
      <c r="C5786" s="1463" t="s">
        <v>11448</v>
      </c>
      <c r="D5786" s="1469">
        <v>45847.0</v>
      </c>
      <c r="E5786" s="1470" t="s">
        <v>11449</v>
      </c>
      <c r="F5786" s="1471">
        <v>6.40958562E8</v>
      </c>
      <c r="G5786" s="1471">
        <v>6.4095856262E10</v>
      </c>
      <c r="H5786" s="1472" t="b">
        <v>0</v>
      </c>
      <c r="I5786" s="1468" t="s">
        <v>76</v>
      </c>
      <c r="J5786" s="1472" t="b">
        <v>1</v>
      </c>
      <c r="K5786" s="1468" t="s">
        <v>1077</v>
      </c>
      <c r="L5786" s="1471">
        <v>6.6618258585E10</v>
      </c>
      <c r="M5786" s="1468" t="s">
        <v>2432</v>
      </c>
      <c r="N5786" s="1468" t="s">
        <v>76</v>
      </c>
      <c r="O5786" s="1463"/>
      <c r="P5786" s="1463"/>
    </row>
    <row r="5787">
      <c r="A5787" s="1464">
        <v>6239.0</v>
      </c>
      <c r="B5787" s="1463" t="s">
        <v>11450</v>
      </c>
      <c r="C5787" s="1463" t="s">
        <v>11451</v>
      </c>
      <c r="D5787" s="1469">
        <v>45848.0</v>
      </c>
      <c r="E5787" s="1470" t="s">
        <v>11452</v>
      </c>
      <c r="F5787" s="1471">
        <v>8.18500062E8</v>
      </c>
      <c r="G5787" s="1471">
        <v>8.18500062E8</v>
      </c>
      <c r="H5787" s="1472" t="b">
        <v>1</v>
      </c>
      <c r="I5787" s="1468" t="s">
        <v>76</v>
      </c>
      <c r="J5787" s="1472" t="b">
        <v>1</v>
      </c>
      <c r="K5787" s="1468" t="s">
        <v>4936</v>
      </c>
      <c r="L5787" s="1471">
        <v>6.6909921784E10</v>
      </c>
      <c r="M5787" s="1468" t="s">
        <v>2464</v>
      </c>
      <c r="N5787" s="1468" t="s">
        <v>11453</v>
      </c>
      <c r="O5787" s="1463"/>
      <c r="P5787" s="1463"/>
    </row>
    <row r="5788">
      <c r="A5788" s="1464">
        <v>6240.0</v>
      </c>
      <c r="B5788" s="1463" t="s">
        <v>11454</v>
      </c>
      <c r="C5788" s="1463" t="s">
        <v>11455</v>
      </c>
      <c r="D5788" s="1469">
        <v>45849.0</v>
      </c>
      <c r="E5788" s="1470" t="s">
        <v>11456</v>
      </c>
      <c r="F5788" s="1471">
        <v>8.39894999E8</v>
      </c>
      <c r="G5788" s="1471">
        <v>8.39894999E8</v>
      </c>
      <c r="H5788" s="1472" t="b">
        <v>1</v>
      </c>
      <c r="I5788" s="1468" t="s">
        <v>244</v>
      </c>
      <c r="J5788" s="1472" t="b">
        <v>1</v>
      </c>
      <c r="K5788" s="1468" t="s">
        <v>1077</v>
      </c>
      <c r="L5788" s="1471">
        <v>6.6618258585E10</v>
      </c>
      <c r="M5788" s="1468" t="s">
        <v>2937</v>
      </c>
      <c r="N5788" s="1468" t="s">
        <v>244</v>
      </c>
      <c r="O5788" s="1463"/>
      <c r="P5788" s="1463"/>
    </row>
    <row r="5789">
      <c r="A5789" s="1464">
        <v>6241.0</v>
      </c>
      <c r="B5789" s="1463" t="s">
        <v>21905</v>
      </c>
      <c r="C5789" s="1463" t="s">
        <v>21906</v>
      </c>
      <c r="D5789" s="1469">
        <v>45852.0</v>
      </c>
      <c r="E5789" s="1470" t="s">
        <v>21907</v>
      </c>
      <c r="F5789" s="1471">
        <v>9.31566626E8</v>
      </c>
      <c r="G5789" s="1471">
        <v>9.31566626E8</v>
      </c>
      <c r="H5789" s="1472" t="b">
        <v>1</v>
      </c>
      <c r="I5789" s="1468" t="s">
        <v>76</v>
      </c>
      <c r="J5789" s="1472" t="b">
        <v>1</v>
      </c>
      <c r="K5789" s="1468" t="s">
        <v>4936</v>
      </c>
      <c r="L5789" s="1471">
        <v>6.6909921784E10</v>
      </c>
      <c r="M5789" s="1468" t="s">
        <v>2464</v>
      </c>
      <c r="N5789" s="1468" t="s">
        <v>5052</v>
      </c>
      <c r="O5789" s="1463"/>
      <c r="P5789" s="1463"/>
    </row>
    <row r="5790">
      <c r="A5790" s="1464">
        <v>6242.0</v>
      </c>
      <c r="B5790" s="1463" t="s">
        <v>11458</v>
      </c>
      <c r="C5790" s="1463" t="s">
        <v>11459</v>
      </c>
      <c r="D5790" s="1469">
        <v>45853.0</v>
      </c>
      <c r="E5790" s="1470" t="s">
        <v>11460</v>
      </c>
      <c r="F5790" s="1471">
        <v>9.94424644E8</v>
      </c>
      <c r="G5790" s="1471">
        <v>9.94424644E8</v>
      </c>
      <c r="H5790" s="1472" t="b">
        <v>1</v>
      </c>
      <c r="I5790" s="1468" t="s">
        <v>76</v>
      </c>
      <c r="J5790" s="1472" t="b">
        <v>1</v>
      </c>
      <c r="K5790" s="1468" t="s">
        <v>1204</v>
      </c>
      <c r="L5790" s="1471">
        <v>6.6839565594E10</v>
      </c>
      <c r="M5790" s="1468" t="s">
        <v>4317</v>
      </c>
      <c r="N5790" s="1468" t="s">
        <v>10303</v>
      </c>
      <c r="O5790" s="1463"/>
      <c r="P5790" s="1463"/>
    </row>
    <row r="5791" hidden="1">
      <c r="A5791" s="1464">
        <v>6243.0</v>
      </c>
      <c r="B5791" s="1463" t="s">
        <v>21908</v>
      </c>
      <c r="C5791" s="1463" t="s">
        <v>21909</v>
      </c>
      <c r="D5791" s="1469">
        <v>45853.0</v>
      </c>
      <c r="E5791" s="1470" t="s">
        <v>21910</v>
      </c>
      <c r="F5791" s="1471">
        <v>6.58666014E9</v>
      </c>
      <c r="G5791" s="1471">
        <v>6.58666014E9</v>
      </c>
      <c r="H5791" s="1472" t="b">
        <v>0</v>
      </c>
      <c r="I5791" s="1468" t="s">
        <v>76</v>
      </c>
      <c r="J5791" s="1472" t="b">
        <v>1</v>
      </c>
      <c r="K5791" s="1476"/>
      <c r="L5791" s="1476"/>
      <c r="M5791" s="1468" t="s">
        <v>2937</v>
      </c>
      <c r="N5791" s="1476"/>
      <c r="O5791" s="1463"/>
      <c r="P5791" s="1463"/>
    </row>
    <row r="5792">
      <c r="A5792" s="1464">
        <v>6244.0</v>
      </c>
      <c r="B5792" s="1463" t="s">
        <v>11461</v>
      </c>
      <c r="C5792" s="1463" t="s">
        <v>11462</v>
      </c>
      <c r="D5792" s="1469">
        <v>45853.0</v>
      </c>
      <c r="E5792" s="1470" t="s">
        <v>11463</v>
      </c>
      <c r="F5792" s="1471">
        <v>9.54173703E8</v>
      </c>
      <c r="G5792" s="1471">
        <v>9.54173703E8</v>
      </c>
      <c r="H5792" s="1472" t="b">
        <v>1</v>
      </c>
      <c r="I5792" s="1468" t="s">
        <v>244</v>
      </c>
      <c r="J5792" s="1472" t="b">
        <v>1</v>
      </c>
      <c r="K5792" s="1468" t="s">
        <v>1204</v>
      </c>
      <c r="L5792" s="1471">
        <v>6.6839565594E10</v>
      </c>
      <c r="M5792" s="1468" t="s">
        <v>2659</v>
      </c>
      <c r="N5792" s="1468" t="s">
        <v>244</v>
      </c>
      <c r="O5792" s="1463"/>
      <c r="P5792" s="1463"/>
    </row>
    <row r="5793">
      <c r="A5793" s="1464">
        <v>6245.0</v>
      </c>
      <c r="B5793" s="1463" t="s">
        <v>21911</v>
      </c>
      <c r="C5793" s="1463" t="s">
        <v>21912</v>
      </c>
      <c r="D5793" s="1469">
        <v>45863.0</v>
      </c>
      <c r="E5793" s="1470" t="s">
        <v>21913</v>
      </c>
      <c r="F5793" s="1471">
        <v>7.63962E7</v>
      </c>
      <c r="G5793" s="1471">
        <v>7.63962E7</v>
      </c>
      <c r="H5793" s="1472" t="b">
        <v>1</v>
      </c>
      <c r="I5793" s="1468" t="s">
        <v>244</v>
      </c>
      <c r="J5793" s="1472" t="b">
        <v>1</v>
      </c>
      <c r="K5793" s="1468" t="s">
        <v>4929</v>
      </c>
      <c r="L5793" s="1475">
        <v>6.69232E15</v>
      </c>
      <c r="M5793" s="1468" t="s">
        <v>2426</v>
      </c>
      <c r="N5793" s="1468" t="s">
        <v>244</v>
      </c>
      <c r="O5793" s="1463"/>
      <c r="P5793" s="1463"/>
    </row>
    <row r="5794">
      <c r="A5794" s="1464">
        <v>6246.0</v>
      </c>
      <c r="B5794" s="1463" t="s">
        <v>21914</v>
      </c>
      <c r="C5794" s="1463" t="s">
        <v>21915</v>
      </c>
      <c r="D5794" s="1469">
        <v>45855.0</v>
      </c>
      <c r="E5794" s="1470" t="s">
        <v>21916</v>
      </c>
      <c r="F5794" s="1471">
        <v>9.09855556E8</v>
      </c>
      <c r="G5794" s="1471">
        <v>9.09855556E8</v>
      </c>
      <c r="H5794" s="1472" t="b">
        <v>1</v>
      </c>
      <c r="I5794" s="1468" t="s">
        <v>76</v>
      </c>
      <c r="J5794" s="1472" t="b">
        <v>1</v>
      </c>
      <c r="K5794" s="1468" t="s">
        <v>1077</v>
      </c>
      <c r="L5794" s="1471">
        <v>6.6618258585E10</v>
      </c>
      <c r="M5794" s="1468" t="s">
        <v>2464</v>
      </c>
      <c r="N5794" s="1468" t="s">
        <v>76</v>
      </c>
      <c r="O5794" s="1463"/>
      <c r="P5794" s="1463"/>
    </row>
    <row r="5795">
      <c r="A5795" s="1464">
        <v>6247.0</v>
      </c>
      <c r="B5795" s="1463" t="s">
        <v>21917</v>
      </c>
      <c r="C5795" s="1463" t="s">
        <v>21918</v>
      </c>
      <c r="D5795" s="1469">
        <v>45873.0</v>
      </c>
      <c r="E5795" s="1470" t="s">
        <v>21919</v>
      </c>
      <c r="F5795" s="1471">
        <v>9.32717878E8</v>
      </c>
      <c r="G5795" s="1471">
        <v>9.32717878E8</v>
      </c>
      <c r="H5795" s="1472" t="b">
        <v>1</v>
      </c>
      <c r="I5795" s="1468" t="s">
        <v>76</v>
      </c>
      <c r="J5795" s="1472" t="b">
        <v>1</v>
      </c>
      <c r="K5795" s="1468" t="s">
        <v>5010</v>
      </c>
      <c r="L5795" s="1471">
        <v>6.6836145662E10</v>
      </c>
      <c r="M5795" s="1468" t="s">
        <v>2464</v>
      </c>
      <c r="N5795" s="1468" t="s">
        <v>9499</v>
      </c>
      <c r="O5795" s="1463"/>
      <c r="P5795" s="1463"/>
    </row>
    <row r="5796">
      <c r="A5796" s="1464">
        <v>6248.0</v>
      </c>
      <c r="B5796" s="1463" t="s">
        <v>21920</v>
      </c>
      <c r="C5796" s="1463" t="s">
        <v>21921</v>
      </c>
      <c r="D5796" s="1469">
        <v>45855.0</v>
      </c>
      <c r="E5796" s="1470" t="s">
        <v>21922</v>
      </c>
      <c r="F5796" s="1471">
        <v>8.32736492E8</v>
      </c>
      <c r="G5796" s="1471">
        <v>8.32736492E8</v>
      </c>
      <c r="H5796" s="1472" t="b">
        <v>1</v>
      </c>
      <c r="I5796" s="1468" t="s">
        <v>76</v>
      </c>
      <c r="J5796" s="1472" t="b">
        <v>1</v>
      </c>
      <c r="K5796" s="1468" t="s">
        <v>1204</v>
      </c>
      <c r="L5796" s="1471">
        <v>6.6839565594E10</v>
      </c>
      <c r="M5796" s="1468" t="s">
        <v>3363</v>
      </c>
      <c r="N5796" s="1468" t="s">
        <v>10096</v>
      </c>
      <c r="O5796" s="1463"/>
      <c r="P5796" s="1463"/>
    </row>
    <row r="5797">
      <c r="A5797" s="1464">
        <v>6249.0</v>
      </c>
      <c r="B5797" s="1463" t="s">
        <v>21923</v>
      </c>
      <c r="C5797" s="1463" t="s">
        <v>21924</v>
      </c>
      <c r="D5797" s="1469">
        <v>45856.0</v>
      </c>
      <c r="E5797" s="1470" t="s">
        <v>21925</v>
      </c>
      <c r="F5797" s="1471">
        <v>8.22952698E8</v>
      </c>
      <c r="G5797" s="1471">
        <v>8.22952698E8</v>
      </c>
      <c r="H5797" s="1472" t="b">
        <v>1</v>
      </c>
      <c r="I5797" s="1468" t="s">
        <v>76</v>
      </c>
      <c r="J5797" s="1472" t="b">
        <v>1</v>
      </c>
      <c r="K5797" s="1468" t="s">
        <v>4936</v>
      </c>
      <c r="L5797" s="1471">
        <v>6.6909921784E10</v>
      </c>
      <c r="M5797" s="1468" t="s">
        <v>2715</v>
      </c>
      <c r="N5797" s="1468" t="s">
        <v>76</v>
      </c>
      <c r="O5797" s="1463"/>
      <c r="P5797" s="1463"/>
    </row>
    <row r="5798">
      <c r="A5798" s="1464">
        <v>6250.0</v>
      </c>
      <c r="B5798" s="1463" t="s">
        <v>21926</v>
      </c>
      <c r="C5798" s="1463" t="s">
        <v>21927</v>
      </c>
      <c r="D5798" s="1469">
        <v>45856.0</v>
      </c>
      <c r="E5798" s="1470" t="s">
        <v>21928</v>
      </c>
      <c r="F5798" s="1471">
        <v>6.27595008E8</v>
      </c>
      <c r="G5798" s="1471">
        <v>6.27595008E8</v>
      </c>
      <c r="H5798" s="1472" t="b">
        <v>1</v>
      </c>
      <c r="I5798" s="1468" t="s">
        <v>76</v>
      </c>
      <c r="J5798" s="1472" t="b">
        <v>1</v>
      </c>
      <c r="K5798" s="1468" t="s">
        <v>4936</v>
      </c>
      <c r="L5798" s="1471">
        <v>6.6909921784E10</v>
      </c>
      <c r="M5798" s="1468" t="s">
        <v>2464</v>
      </c>
      <c r="N5798" s="1468" t="s">
        <v>76</v>
      </c>
      <c r="O5798" s="1463"/>
      <c r="P5798" s="1463"/>
    </row>
    <row r="5799">
      <c r="A5799" s="1464">
        <v>6251.0</v>
      </c>
      <c r="B5799" s="1463" t="s">
        <v>21929</v>
      </c>
      <c r="C5799" s="1463" t="s">
        <v>21930</v>
      </c>
      <c r="D5799" s="1469">
        <v>45859.0</v>
      </c>
      <c r="E5799" s="1470" t="s">
        <v>21931</v>
      </c>
      <c r="F5799" s="1471">
        <v>8.55503014E8</v>
      </c>
      <c r="G5799" s="1471">
        <v>8.55503014E8</v>
      </c>
      <c r="H5799" s="1472" t="b">
        <v>1</v>
      </c>
      <c r="I5799" s="1468" t="s">
        <v>6404</v>
      </c>
      <c r="J5799" s="1472" t="b">
        <v>1</v>
      </c>
      <c r="K5799" s="1468" t="s">
        <v>4929</v>
      </c>
      <c r="L5799" s="1475">
        <v>6.69232E15</v>
      </c>
      <c r="M5799" s="1468" t="s">
        <v>2426</v>
      </c>
      <c r="N5799" s="1468" t="s">
        <v>6404</v>
      </c>
      <c r="O5799" s="1463"/>
      <c r="P5799" s="1463"/>
    </row>
    <row r="5800">
      <c r="A5800" s="1464">
        <v>6252.0</v>
      </c>
      <c r="B5800" s="1463" t="s">
        <v>21932</v>
      </c>
      <c r="C5800" s="1463" t="s">
        <v>21933</v>
      </c>
      <c r="D5800" s="1469">
        <v>45863.0</v>
      </c>
      <c r="E5800" s="1470" t="s">
        <v>21934</v>
      </c>
      <c r="F5800" s="1471">
        <v>6.39193383E8</v>
      </c>
      <c r="G5800" s="1471">
        <v>6.39193383E8</v>
      </c>
      <c r="H5800" s="1472" t="b">
        <v>1</v>
      </c>
      <c r="I5800" s="1468" t="s">
        <v>76</v>
      </c>
      <c r="J5800" s="1472" t="b">
        <v>1</v>
      </c>
      <c r="K5800" s="1468" t="s">
        <v>1204</v>
      </c>
      <c r="L5800" s="1471">
        <v>6.6839565594E10</v>
      </c>
      <c r="M5800" s="1468" t="s">
        <v>2659</v>
      </c>
      <c r="N5800" s="1468" t="s">
        <v>9507</v>
      </c>
      <c r="O5800" s="1463"/>
      <c r="P5800" s="1463"/>
    </row>
    <row r="5801">
      <c r="A5801" s="1464">
        <v>6253.0</v>
      </c>
      <c r="B5801" s="1463" t="s">
        <v>21935</v>
      </c>
      <c r="C5801" s="1463" t="s">
        <v>21936</v>
      </c>
      <c r="D5801" s="1469">
        <v>45861.0</v>
      </c>
      <c r="E5801" s="1470" t="s">
        <v>21937</v>
      </c>
      <c r="F5801" s="1471">
        <v>3.8248111E7</v>
      </c>
      <c r="G5801" s="1471">
        <v>3.8248111E7</v>
      </c>
      <c r="H5801" s="1472" t="b">
        <v>1</v>
      </c>
      <c r="I5801" s="1468" t="s">
        <v>263</v>
      </c>
      <c r="J5801" s="1472" t="b">
        <v>1</v>
      </c>
      <c r="K5801" s="1468" t="s">
        <v>4929</v>
      </c>
      <c r="L5801" s="1475">
        <v>6.69232E15</v>
      </c>
      <c r="M5801" s="1468" t="s">
        <v>2426</v>
      </c>
      <c r="N5801" s="1468" t="s">
        <v>10165</v>
      </c>
      <c r="O5801" s="1463"/>
      <c r="P5801" s="1463"/>
    </row>
    <row r="5802">
      <c r="A5802" s="1464">
        <v>6254.0</v>
      </c>
      <c r="B5802" s="1463" t="s">
        <v>21938</v>
      </c>
      <c r="C5802" s="1463" t="s">
        <v>21939</v>
      </c>
      <c r="D5802" s="1469">
        <v>45861.0</v>
      </c>
      <c r="E5802" s="1470" t="s">
        <v>21940</v>
      </c>
      <c r="F5802" s="1471">
        <v>3.8248111E7</v>
      </c>
      <c r="G5802" s="1471">
        <v>3.8248111E7</v>
      </c>
      <c r="H5802" s="1472" t="b">
        <v>1</v>
      </c>
      <c r="I5802" s="1468" t="s">
        <v>263</v>
      </c>
      <c r="J5802" s="1472" t="b">
        <v>1</v>
      </c>
      <c r="K5802" s="1468" t="s">
        <v>4929</v>
      </c>
      <c r="L5802" s="1475">
        <v>6.69232E15</v>
      </c>
      <c r="M5802" s="1468" t="s">
        <v>2426</v>
      </c>
      <c r="N5802" s="1468" t="s">
        <v>10165</v>
      </c>
      <c r="O5802" s="1463"/>
      <c r="P5802" s="1463"/>
    </row>
    <row r="5803">
      <c r="A5803" s="1464">
        <v>6255.0</v>
      </c>
      <c r="B5803" s="1463" t="s">
        <v>21941</v>
      </c>
      <c r="C5803" s="1463" t="s">
        <v>21942</v>
      </c>
      <c r="D5803" s="1469">
        <v>45869.0</v>
      </c>
      <c r="E5803" s="1470" t="s">
        <v>21943</v>
      </c>
      <c r="F5803" s="1471">
        <v>9.38232101E8</v>
      </c>
      <c r="G5803" s="1471">
        <v>9.38232101E8</v>
      </c>
      <c r="H5803" s="1472" t="b">
        <v>1</v>
      </c>
      <c r="I5803" s="1468" t="s">
        <v>76</v>
      </c>
      <c r="J5803" s="1472" t="b">
        <v>1</v>
      </c>
      <c r="K5803" s="1468" t="s">
        <v>4936</v>
      </c>
      <c r="L5803" s="1471">
        <v>6.6909921784E10</v>
      </c>
      <c r="M5803" s="1468" t="s">
        <v>10241</v>
      </c>
      <c r="N5803" s="1476"/>
      <c r="O5803" s="1463"/>
      <c r="P5803" s="1463"/>
    </row>
    <row r="5804">
      <c r="A5804" s="1464">
        <v>6256.0</v>
      </c>
      <c r="B5804" s="1463" t="s">
        <v>21944</v>
      </c>
      <c r="C5804" s="1463" t="s">
        <v>21945</v>
      </c>
      <c r="D5804" s="1469">
        <v>45869.0</v>
      </c>
      <c r="E5804" s="1470" t="s">
        <v>21946</v>
      </c>
      <c r="F5804" s="1471">
        <v>9.52056599E8</v>
      </c>
      <c r="G5804" s="1471">
        <v>9.52056599E8</v>
      </c>
      <c r="H5804" s="1472" t="b">
        <v>1</v>
      </c>
      <c r="I5804" s="1468" t="s">
        <v>76</v>
      </c>
      <c r="J5804" s="1472" t="b">
        <v>1</v>
      </c>
      <c r="K5804" s="1468" t="s">
        <v>4936</v>
      </c>
      <c r="L5804" s="1471">
        <v>6.6909921784E10</v>
      </c>
      <c r="M5804" s="1468" t="s">
        <v>10241</v>
      </c>
      <c r="N5804" s="1468" t="s">
        <v>8900</v>
      </c>
      <c r="O5804" s="1463"/>
      <c r="P5804" s="1463"/>
    </row>
    <row r="5805">
      <c r="A5805" s="1464">
        <v>6257.0</v>
      </c>
      <c r="B5805" s="1463" t="s">
        <v>21947</v>
      </c>
      <c r="C5805" s="1463" t="s">
        <v>21948</v>
      </c>
      <c r="D5805" s="1469">
        <v>45869.0</v>
      </c>
      <c r="E5805" s="1470" t="s">
        <v>21949</v>
      </c>
      <c r="F5805" s="1471">
        <v>9.53707688E8</v>
      </c>
      <c r="G5805" s="1471">
        <v>9.53707688E8</v>
      </c>
      <c r="H5805" s="1472" t="b">
        <v>1</v>
      </c>
      <c r="I5805" s="1468" t="s">
        <v>76</v>
      </c>
      <c r="J5805" s="1472" t="b">
        <v>1</v>
      </c>
      <c r="K5805" s="1468" t="s">
        <v>4936</v>
      </c>
      <c r="L5805" s="1471">
        <v>6.6909921784E10</v>
      </c>
      <c r="M5805" s="1468" t="s">
        <v>3963</v>
      </c>
      <c r="N5805" s="1468" t="s">
        <v>8626</v>
      </c>
      <c r="O5805" s="1463"/>
      <c r="P5805" s="1463"/>
    </row>
    <row r="5806">
      <c r="A5806" s="1464">
        <v>6258.0</v>
      </c>
      <c r="B5806" s="1463" t="s">
        <v>21950</v>
      </c>
      <c r="C5806" s="1463" t="s">
        <v>21951</v>
      </c>
      <c r="D5806" s="1469">
        <v>45856.0</v>
      </c>
      <c r="E5806" s="1470" t="s">
        <v>21952</v>
      </c>
      <c r="F5806" s="1471">
        <v>6.22261308E8</v>
      </c>
      <c r="G5806" s="1471">
        <v>6.22261308E8</v>
      </c>
      <c r="H5806" s="1472" t="b">
        <v>1</v>
      </c>
      <c r="I5806" s="1468" t="s">
        <v>76</v>
      </c>
      <c r="J5806" s="1472" t="b">
        <v>1</v>
      </c>
      <c r="K5806" s="1468" t="s">
        <v>4936</v>
      </c>
      <c r="L5806" s="1471">
        <v>6.6909921784E10</v>
      </c>
      <c r="M5806" s="1468" t="s">
        <v>2426</v>
      </c>
      <c r="N5806" s="1468" t="s">
        <v>9690</v>
      </c>
      <c r="O5806" s="1463"/>
      <c r="P5806" s="1463"/>
    </row>
    <row r="5807">
      <c r="A5807" s="1464">
        <v>6259.0</v>
      </c>
      <c r="B5807" s="1463" t="s">
        <v>21953</v>
      </c>
      <c r="C5807" s="1463" t="s">
        <v>21954</v>
      </c>
      <c r="D5807" s="1469">
        <v>45859.0</v>
      </c>
      <c r="E5807" s="1470" t="s">
        <v>21955</v>
      </c>
      <c r="F5807" s="1471">
        <v>9.38846555E8</v>
      </c>
      <c r="G5807" s="1471">
        <v>9.38846555E8</v>
      </c>
      <c r="H5807" s="1472" t="b">
        <v>1</v>
      </c>
      <c r="I5807" s="1468" t="s">
        <v>76</v>
      </c>
      <c r="J5807" s="1472" t="b">
        <v>1</v>
      </c>
      <c r="K5807" s="1468" t="s">
        <v>1204</v>
      </c>
      <c r="L5807" s="1471">
        <v>6.6839565594E10</v>
      </c>
      <c r="M5807" s="1468" t="s">
        <v>2432</v>
      </c>
      <c r="N5807" s="1468" t="s">
        <v>6149</v>
      </c>
      <c r="O5807" s="1463"/>
      <c r="P5807" s="1463"/>
    </row>
    <row r="5808">
      <c r="A5808" s="1464">
        <v>6260.0</v>
      </c>
      <c r="B5808" s="1463" t="s">
        <v>21956</v>
      </c>
      <c r="C5808" s="1463" t="s">
        <v>21957</v>
      </c>
      <c r="D5808" s="1469">
        <v>45859.0</v>
      </c>
      <c r="E5808" s="1470" t="s">
        <v>21958</v>
      </c>
      <c r="F5808" s="1471">
        <v>9.69806444E8</v>
      </c>
      <c r="G5808" s="1471">
        <v>9.69806444E8</v>
      </c>
      <c r="H5808" s="1472" t="b">
        <v>1</v>
      </c>
      <c r="I5808" s="1468" t="s">
        <v>76</v>
      </c>
      <c r="J5808" s="1472" t="b">
        <v>1</v>
      </c>
      <c r="K5808" s="1468" t="s">
        <v>1204</v>
      </c>
      <c r="L5808" s="1471">
        <v>6.6839565594E10</v>
      </c>
      <c r="M5808" s="1468" t="s">
        <v>2432</v>
      </c>
      <c r="N5808" s="1468" t="s">
        <v>76</v>
      </c>
      <c r="O5808" s="1463"/>
      <c r="P5808" s="1463"/>
    </row>
    <row r="5809">
      <c r="A5809" s="1464">
        <v>6261.0</v>
      </c>
      <c r="B5809" s="1463" t="s">
        <v>21959</v>
      </c>
      <c r="C5809" s="1463" t="s">
        <v>21960</v>
      </c>
      <c r="D5809" s="1469">
        <v>45859.0</v>
      </c>
      <c r="E5809" s="1470" t="s">
        <v>21961</v>
      </c>
      <c r="F5809" s="1471">
        <v>8.2697151E8</v>
      </c>
      <c r="G5809" s="1471">
        <v>8.2697151E8</v>
      </c>
      <c r="H5809" s="1472" t="b">
        <v>1</v>
      </c>
      <c r="I5809" s="1468" t="s">
        <v>76</v>
      </c>
      <c r="J5809" s="1472" t="b">
        <v>1</v>
      </c>
      <c r="K5809" s="1468" t="s">
        <v>1204</v>
      </c>
      <c r="L5809" s="1471">
        <v>6.6839565594E10</v>
      </c>
      <c r="M5809" s="1468" t="s">
        <v>2432</v>
      </c>
      <c r="N5809" s="1468" t="s">
        <v>76</v>
      </c>
      <c r="O5809" s="1463"/>
      <c r="P5809" s="1463"/>
    </row>
    <row r="5810">
      <c r="A5810" s="1464">
        <v>6262.0</v>
      </c>
      <c r="B5810" s="1463" t="s">
        <v>21962</v>
      </c>
      <c r="C5810" s="1463" t="s">
        <v>21962</v>
      </c>
      <c r="D5810" s="1469">
        <v>45859.0</v>
      </c>
      <c r="E5810" s="1470" t="s">
        <v>21963</v>
      </c>
      <c r="F5810" s="1471">
        <v>8.1908827E7</v>
      </c>
      <c r="G5810" s="1471">
        <v>8.1908827E7</v>
      </c>
      <c r="H5810" s="1472" t="b">
        <v>1</v>
      </c>
      <c r="I5810" s="1468" t="s">
        <v>120</v>
      </c>
      <c r="J5810" s="1472" t="b">
        <v>1</v>
      </c>
      <c r="K5810" s="1468" t="s">
        <v>11374</v>
      </c>
      <c r="L5810" s="1476"/>
      <c r="M5810" s="1468" t="s">
        <v>2426</v>
      </c>
      <c r="N5810" s="1476"/>
      <c r="O5810" s="1463"/>
      <c r="P5810" s="1463"/>
    </row>
    <row r="5811">
      <c r="A5811" s="1464">
        <v>6263.0</v>
      </c>
      <c r="B5811" s="1463" t="s">
        <v>21964</v>
      </c>
      <c r="C5811" s="1463" t="s">
        <v>21964</v>
      </c>
      <c r="D5811" s="1469">
        <v>45859.0</v>
      </c>
      <c r="E5811" s="1470" t="s">
        <v>21965</v>
      </c>
      <c r="F5811" s="1471">
        <v>9850433.0</v>
      </c>
      <c r="G5811" s="1471">
        <v>9.8504331E7</v>
      </c>
      <c r="H5811" s="1472" t="b">
        <v>1</v>
      </c>
      <c r="I5811" s="1468" t="s">
        <v>120</v>
      </c>
      <c r="J5811" s="1472" t="b">
        <v>1</v>
      </c>
      <c r="K5811" s="1468" t="s">
        <v>11374</v>
      </c>
      <c r="L5811" s="1476"/>
      <c r="M5811" s="1468" t="s">
        <v>2432</v>
      </c>
      <c r="N5811" s="1476"/>
      <c r="O5811" s="1463"/>
      <c r="P5811" s="1463"/>
    </row>
    <row r="5812">
      <c r="A5812" s="1464">
        <v>6264.0</v>
      </c>
      <c r="B5812" s="1463" t="s">
        <v>21966</v>
      </c>
      <c r="C5812" s="1463" t="s">
        <v>21967</v>
      </c>
      <c r="D5812" s="1469">
        <v>45894.0</v>
      </c>
      <c r="E5812" s="1470" t="s">
        <v>21968</v>
      </c>
      <c r="F5812" s="1471">
        <v>6.59414668E8</v>
      </c>
      <c r="G5812" s="1471">
        <v>6.59414668E8</v>
      </c>
      <c r="H5812" s="1472" t="b">
        <v>1</v>
      </c>
      <c r="I5812" s="1468" t="s">
        <v>76</v>
      </c>
      <c r="J5812" s="1472" t="b">
        <v>1</v>
      </c>
      <c r="K5812" s="1468" t="s">
        <v>1077</v>
      </c>
      <c r="L5812" s="1471">
        <v>6.6618258585E10</v>
      </c>
      <c r="M5812" s="1468" t="s">
        <v>2432</v>
      </c>
      <c r="N5812" s="1468" t="s">
        <v>8710</v>
      </c>
      <c r="O5812" s="1463"/>
      <c r="P5812" s="1463"/>
    </row>
    <row r="5813">
      <c r="A5813" s="1464">
        <v>6265.0</v>
      </c>
      <c r="B5813" s="1463" t="s">
        <v>21969</v>
      </c>
      <c r="C5813" s="1463" t="s">
        <v>21970</v>
      </c>
      <c r="D5813" s="1469">
        <v>45863.0</v>
      </c>
      <c r="E5813" s="1470" t="s">
        <v>21971</v>
      </c>
      <c r="F5813" s="1471">
        <v>2.2260026E7</v>
      </c>
      <c r="G5813" s="1471">
        <v>2.2260026E7</v>
      </c>
      <c r="H5813" s="1472" t="b">
        <v>1</v>
      </c>
      <c r="I5813" s="1468" t="s">
        <v>76</v>
      </c>
      <c r="J5813" s="1472" t="b">
        <v>1</v>
      </c>
      <c r="K5813" s="1468" t="s">
        <v>4936</v>
      </c>
      <c r="L5813" s="1471">
        <v>6.6909921784E10</v>
      </c>
      <c r="M5813" s="1468" t="s">
        <v>2426</v>
      </c>
      <c r="N5813" s="1468" t="s">
        <v>76</v>
      </c>
      <c r="O5813" s="1463"/>
      <c r="P5813" s="1463"/>
    </row>
    <row r="5814">
      <c r="A5814" s="1464">
        <v>6266.0</v>
      </c>
      <c r="B5814" s="1463" t="s">
        <v>21972</v>
      </c>
      <c r="C5814" s="1463" t="s">
        <v>21973</v>
      </c>
      <c r="D5814" s="1469">
        <v>45894.0</v>
      </c>
      <c r="E5814" s="1470" t="s">
        <v>21974</v>
      </c>
      <c r="F5814" s="1471">
        <v>6.59787792E8</v>
      </c>
      <c r="G5814" s="1471">
        <v>6.59787792E8</v>
      </c>
      <c r="H5814" s="1472" t="b">
        <v>1</v>
      </c>
      <c r="I5814" s="1468" t="s">
        <v>76</v>
      </c>
      <c r="J5814" s="1472" t="b">
        <v>1</v>
      </c>
      <c r="K5814" s="1468" t="s">
        <v>1077</v>
      </c>
      <c r="L5814" s="1471">
        <v>6.6618258585E10</v>
      </c>
      <c r="M5814" s="1468" t="s">
        <v>2432</v>
      </c>
      <c r="N5814" s="1468" t="s">
        <v>5052</v>
      </c>
      <c r="O5814" s="1463"/>
      <c r="P5814" s="1463"/>
    </row>
    <row r="5815">
      <c r="A5815" s="1464">
        <v>6267.0</v>
      </c>
      <c r="B5815" s="1463" t="s">
        <v>21975</v>
      </c>
      <c r="C5815" s="1463" t="s">
        <v>21976</v>
      </c>
      <c r="D5815" s="1469">
        <v>45862.0</v>
      </c>
      <c r="E5815" s="1470" t="s">
        <v>21977</v>
      </c>
      <c r="F5815" s="1471">
        <v>8.35409597E8</v>
      </c>
      <c r="G5815" s="1471">
        <v>8.35409597E8</v>
      </c>
      <c r="H5815" s="1472" t="b">
        <v>1</v>
      </c>
      <c r="I5815" s="1468" t="s">
        <v>263</v>
      </c>
      <c r="J5815" s="1472" t="b">
        <v>1</v>
      </c>
      <c r="K5815" s="1468" t="s">
        <v>4936</v>
      </c>
      <c r="L5815" s="1471">
        <v>6.6909921784E10</v>
      </c>
      <c r="M5815" s="1468" t="s">
        <v>2464</v>
      </c>
      <c r="N5815" s="1468" t="s">
        <v>263</v>
      </c>
      <c r="O5815" s="1463"/>
      <c r="P5815" s="1463"/>
    </row>
    <row r="5816">
      <c r="A5816" s="1464">
        <v>6268.0</v>
      </c>
      <c r="B5816" s="1463" t="s">
        <v>21978</v>
      </c>
      <c r="C5816" s="1463" t="s">
        <v>21979</v>
      </c>
      <c r="D5816" s="1469">
        <v>45862.0</v>
      </c>
      <c r="E5816" s="1470" t="s">
        <v>21980</v>
      </c>
      <c r="F5816" s="1471">
        <v>8.16471626E8</v>
      </c>
      <c r="G5816" s="1471">
        <v>8.16471626E8</v>
      </c>
      <c r="H5816" s="1472" t="b">
        <v>1</v>
      </c>
      <c r="I5816" s="1468" t="s">
        <v>76</v>
      </c>
      <c r="J5816" s="1472" t="b">
        <v>1</v>
      </c>
      <c r="K5816" s="1468" t="s">
        <v>4929</v>
      </c>
      <c r="L5816" s="1475">
        <v>6.69232E15</v>
      </c>
      <c r="M5816" s="1468" t="s">
        <v>3363</v>
      </c>
      <c r="N5816" s="1468" t="s">
        <v>76</v>
      </c>
      <c r="O5816" s="1463"/>
      <c r="P5816" s="1463"/>
    </row>
    <row r="5817">
      <c r="A5817" s="1464">
        <v>6269.0</v>
      </c>
      <c r="B5817" s="1463" t="s">
        <v>21981</v>
      </c>
      <c r="C5817" s="1463" t="s">
        <v>21982</v>
      </c>
      <c r="D5817" s="1469">
        <v>45860.0</v>
      </c>
      <c r="E5817" s="1470" t="s">
        <v>21983</v>
      </c>
      <c r="F5817" s="1471">
        <v>8.37914472E8</v>
      </c>
      <c r="G5817" s="1471">
        <v>8.37914472E8</v>
      </c>
      <c r="H5817" s="1472" t="b">
        <v>1</v>
      </c>
      <c r="I5817" s="1468" t="s">
        <v>76</v>
      </c>
      <c r="J5817" s="1472" t="b">
        <v>1</v>
      </c>
      <c r="K5817" s="1468" t="s">
        <v>1204</v>
      </c>
      <c r="L5817" s="1471">
        <v>6.6839565594E10</v>
      </c>
      <c r="M5817" s="1468" t="s">
        <v>3363</v>
      </c>
      <c r="N5817" s="1468" t="s">
        <v>76</v>
      </c>
      <c r="O5817" s="1463"/>
      <c r="P5817" s="1463"/>
    </row>
    <row r="5818">
      <c r="A5818" s="1464">
        <v>6270.0</v>
      </c>
      <c r="B5818" s="1463" t="s">
        <v>21984</v>
      </c>
      <c r="C5818" s="1463" t="s">
        <v>21985</v>
      </c>
      <c r="D5818" s="1469">
        <v>45860.0</v>
      </c>
      <c r="E5818" s="1470" t="s">
        <v>21986</v>
      </c>
      <c r="F5818" s="1471">
        <v>8.34436231E8</v>
      </c>
      <c r="G5818" s="1471">
        <v>8.34436231E8</v>
      </c>
      <c r="H5818" s="1472" t="b">
        <v>1</v>
      </c>
      <c r="I5818" s="1468" t="s">
        <v>76</v>
      </c>
      <c r="J5818" s="1472" t="b">
        <v>1</v>
      </c>
      <c r="K5818" s="1468" t="s">
        <v>1204</v>
      </c>
      <c r="L5818" s="1471">
        <v>6.6839565594E10</v>
      </c>
      <c r="M5818" s="1468" t="s">
        <v>3363</v>
      </c>
      <c r="N5818" s="1468" t="s">
        <v>76</v>
      </c>
      <c r="O5818" s="1463"/>
      <c r="P5818" s="1463"/>
    </row>
    <row r="5819" hidden="1">
      <c r="A5819" s="1464">
        <v>6271.0</v>
      </c>
      <c r="B5819" s="1463" t="s">
        <v>21987</v>
      </c>
      <c r="C5819" s="1463" t="s">
        <v>21988</v>
      </c>
      <c r="D5819" s="1469">
        <v>45868.0</v>
      </c>
      <c r="E5819" s="1470" t="s">
        <v>21989</v>
      </c>
      <c r="F5819" s="1471">
        <v>8.00752502E8</v>
      </c>
      <c r="G5819" s="1471">
        <v>8.00752502E8</v>
      </c>
      <c r="H5819" s="1472" t="b">
        <v>0</v>
      </c>
      <c r="I5819" s="1468" t="s">
        <v>76</v>
      </c>
      <c r="J5819" s="1472" t="b">
        <v>1</v>
      </c>
      <c r="K5819" s="1468" t="s">
        <v>1077</v>
      </c>
      <c r="L5819" s="1471">
        <v>6.6618258585E10</v>
      </c>
      <c r="M5819" s="1468" t="s">
        <v>2659</v>
      </c>
      <c r="N5819" s="1468" t="s">
        <v>8710</v>
      </c>
      <c r="O5819" s="1463"/>
      <c r="P5819" s="1463"/>
    </row>
    <row r="5820">
      <c r="A5820" s="1464">
        <v>6272.0</v>
      </c>
      <c r="B5820" s="1463" t="s">
        <v>21990</v>
      </c>
      <c r="C5820" s="1463" t="s">
        <v>21991</v>
      </c>
      <c r="D5820" s="1469">
        <v>45861.0</v>
      </c>
      <c r="E5820" s="1470" t="s">
        <v>21992</v>
      </c>
      <c r="F5820" s="1471">
        <v>9.70909627E8</v>
      </c>
      <c r="G5820" s="1471">
        <v>9.70909627E8</v>
      </c>
      <c r="H5820" s="1472" t="b">
        <v>1</v>
      </c>
      <c r="I5820" s="1468" t="s">
        <v>76</v>
      </c>
      <c r="J5820" s="1472" t="b">
        <v>1</v>
      </c>
      <c r="K5820" s="1468" t="s">
        <v>4936</v>
      </c>
      <c r="L5820" s="1471">
        <v>6.6909921784E10</v>
      </c>
      <c r="M5820" s="1468" t="s">
        <v>5391</v>
      </c>
      <c r="N5820" s="1468" t="s">
        <v>21993</v>
      </c>
      <c r="O5820" s="1463"/>
      <c r="P5820" s="1463"/>
    </row>
    <row r="5821">
      <c r="A5821" s="1464">
        <v>6273.0</v>
      </c>
      <c r="B5821" s="1463" t="s">
        <v>21994</v>
      </c>
      <c r="C5821" s="1463" t="s">
        <v>21995</v>
      </c>
      <c r="D5821" s="1469">
        <v>45868.0</v>
      </c>
      <c r="E5821" s="1470" t="s">
        <v>21996</v>
      </c>
      <c r="F5821" s="1471">
        <v>8.30961171E8</v>
      </c>
      <c r="G5821" s="1471">
        <v>8.30961171E8</v>
      </c>
      <c r="H5821" s="1472" t="b">
        <v>1</v>
      </c>
      <c r="I5821" s="1468" t="s">
        <v>76</v>
      </c>
      <c r="J5821" s="1472" t="b">
        <v>1</v>
      </c>
      <c r="K5821" s="1468" t="s">
        <v>4929</v>
      </c>
      <c r="L5821" s="1475">
        <v>6.69232E15</v>
      </c>
      <c r="M5821" s="1468" t="s">
        <v>2464</v>
      </c>
      <c r="N5821" s="1468" t="s">
        <v>76</v>
      </c>
      <c r="O5821" s="1463"/>
      <c r="P5821" s="1463"/>
    </row>
    <row r="5822">
      <c r="A5822" s="1464">
        <v>6274.0</v>
      </c>
      <c r="B5822" s="1463" t="s">
        <v>21997</v>
      </c>
      <c r="C5822" s="1463" t="s">
        <v>21998</v>
      </c>
      <c r="D5822" s="1469">
        <v>45861.0</v>
      </c>
      <c r="E5822" s="1470" t="s">
        <v>21999</v>
      </c>
      <c r="F5822" s="1471">
        <v>9.70497421E8</v>
      </c>
      <c r="G5822" s="1471">
        <v>9.70497421E8</v>
      </c>
      <c r="H5822" s="1472" t="b">
        <v>1</v>
      </c>
      <c r="I5822" s="1468" t="s">
        <v>76</v>
      </c>
      <c r="J5822" s="1472" t="b">
        <v>1</v>
      </c>
      <c r="K5822" s="1468" t="s">
        <v>4929</v>
      </c>
      <c r="L5822" s="1475">
        <v>6.69232E15</v>
      </c>
      <c r="M5822" s="1468" t="s">
        <v>2437</v>
      </c>
      <c r="N5822" s="1468" t="s">
        <v>8592</v>
      </c>
      <c r="O5822" s="1463"/>
      <c r="P5822" s="1463"/>
    </row>
    <row r="5823">
      <c r="A5823" s="1464">
        <v>6275.0</v>
      </c>
      <c r="B5823" s="1463" t="s">
        <v>22000</v>
      </c>
      <c r="C5823" s="1463" t="s">
        <v>22001</v>
      </c>
      <c r="D5823" s="1469">
        <v>45868.0</v>
      </c>
      <c r="E5823" s="1470" t="s">
        <v>22002</v>
      </c>
      <c r="F5823" s="1471">
        <v>9.82698719E8</v>
      </c>
      <c r="G5823" s="1471">
        <v>9.82698719E8</v>
      </c>
      <c r="H5823" s="1472" t="b">
        <v>1</v>
      </c>
      <c r="I5823" s="1468" t="s">
        <v>76</v>
      </c>
      <c r="J5823" s="1472" t="b">
        <v>1</v>
      </c>
      <c r="K5823" s="1468" t="s">
        <v>1077</v>
      </c>
      <c r="L5823" s="1471">
        <v>6.6618258585E10</v>
      </c>
      <c r="M5823" s="1468" t="s">
        <v>2659</v>
      </c>
      <c r="N5823" s="1468" t="s">
        <v>11790</v>
      </c>
      <c r="O5823" s="1463"/>
      <c r="P5823" s="1463"/>
    </row>
    <row r="5824" hidden="1">
      <c r="A5824" s="1464">
        <v>6276.0</v>
      </c>
      <c r="B5824" s="1463" t="s">
        <v>22003</v>
      </c>
      <c r="C5824" s="1463" t="s">
        <v>22004</v>
      </c>
      <c r="D5824" s="1469">
        <v>45868.0</v>
      </c>
      <c r="E5824" s="1470" t="s">
        <v>22005</v>
      </c>
      <c r="F5824" s="1471">
        <v>9.24794198E8</v>
      </c>
      <c r="G5824" s="1471">
        <v>9.24794198E8</v>
      </c>
      <c r="H5824" s="1472" t="b">
        <v>0</v>
      </c>
      <c r="I5824" s="1468" t="s">
        <v>76</v>
      </c>
      <c r="J5824" s="1472" t="b">
        <v>0</v>
      </c>
      <c r="K5824" s="1468" t="s">
        <v>1204</v>
      </c>
      <c r="L5824" s="1471">
        <v>6.6839565594E10</v>
      </c>
      <c r="M5824" s="1468" t="s">
        <v>2437</v>
      </c>
      <c r="N5824" s="1468" t="s">
        <v>76</v>
      </c>
      <c r="O5824" s="1463"/>
      <c r="P5824" s="1463"/>
    </row>
    <row r="5825">
      <c r="A5825" s="1464">
        <v>6277.0</v>
      </c>
      <c r="B5825" s="1463" t="s">
        <v>22006</v>
      </c>
      <c r="C5825" s="1463" t="s">
        <v>22007</v>
      </c>
      <c r="D5825" s="1469">
        <v>45863.0</v>
      </c>
      <c r="E5825" s="1470" t="s">
        <v>22008</v>
      </c>
      <c r="F5825" s="1471">
        <v>9.81571597E8</v>
      </c>
      <c r="G5825" s="1471">
        <v>9.81571597E8</v>
      </c>
      <c r="H5825" s="1472" t="b">
        <v>1</v>
      </c>
      <c r="I5825" s="1468" t="s">
        <v>244</v>
      </c>
      <c r="J5825" s="1472" t="b">
        <v>1</v>
      </c>
      <c r="K5825" s="1468" t="s">
        <v>1077</v>
      </c>
      <c r="L5825" s="1471">
        <v>6.6618258585E10</v>
      </c>
      <c r="M5825" s="1468" t="s">
        <v>2464</v>
      </c>
      <c r="N5825" s="1468" t="s">
        <v>244</v>
      </c>
      <c r="O5825" s="1463"/>
      <c r="P5825" s="1463"/>
    </row>
    <row r="5826">
      <c r="A5826" s="1464">
        <v>6278.0</v>
      </c>
      <c r="B5826" s="1463" t="s">
        <v>22009</v>
      </c>
      <c r="C5826" s="1463" t="s">
        <v>22010</v>
      </c>
      <c r="D5826" s="1469">
        <v>45868.0</v>
      </c>
      <c r="E5826" s="1470" t="s">
        <v>22011</v>
      </c>
      <c r="F5826" s="1471">
        <v>2.2044E7</v>
      </c>
      <c r="G5826" s="1471">
        <v>2.2044E7</v>
      </c>
      <c r="H5826" s="1472" t="b">
        <v>1</v>
      </c>
      <c r="I5826" s="1468" t="s">
        <v>76</v>
      </c>
      <c r="J5826" s="1472" t="b">
        <v>1</v>
      </c>
      <c r="K5826" s="1468" t="s">
        <v>4929</v>
      </c>
      <c r="L5826" s="1475">
        <v>6.69232E15</v>
      </c>
      <c r="M5826" s="1468" t="s">
        <v>2715</v>
      </c>
      <c r="N5826" s="1468" t="s">
        <v>76</v>
      </c>
      <c r="O5826" s="1463"/>
      <c r="P5826" s="1463"/>
    </row>
    <row r="5827">
      <c r="A5827" s="1464">
        <v>6279.0</v>
      </c>
      <c r="B5827" s="1463" t="s">
        <v>1768</v>
      </c>
      <c r="C5827" s="1463" t="s">
        <v>1768</v>
      </c>
      <c r="D5827" s="1469">
        <v>45863.0</v>
      </c>
      <c r="E5827" s="1470" t="s">
        <v>22012</v>
      </c>
      <c r="F5827" s="1471">
        <v>8.95293E7</v>
      </c>
      <c r="G5827" s="1471">
        <v>8.95293E7</v>
      </c>
      <c r="H5827" s="1472" t="b">
        <v>1</v>
      </c>
      <c r="I5827" s="1468" t="s">
        <v>120</v>
      </c>
      <c r="J5827" s="1472" t="b">
        <v>1</v>
      </c>
      <c r="K5827" s="1468" t="s">
        <v>11374</v>
      </c>
      <c r="L5827" s="1476"/>
      <c r="M5827" s="1468" t="s">
        <v>3238</v>
      </c>
      <c r="N5827" s="1476"/>
      <c r="O5827" s="1463"/>
      <c r="P5827" s="1463"/>
    </row>
    <row r="5828">
      <c r="A5828" s="1464">
        <v>6280.0</v>
      </c>
      <c r="B5828" s="1463" t="s">
        <v>2029</v>
      </c>
      <c r="C5828" s="1463" t="s">
        <v>2029</v>
      </c>
      <c r="D5828" s="1469">
        <v>45863.0</v>
      </c>
      <c r="E5828" s="1470" t="s">
        <v>22013</v>
      </c>
      <c r="F5828" s="1471">
        <v>8.8938534E7</v>
      </c>
      <c r="G5828" s="1471">
        <v>8.8938534E7</v>
      </c>
      <c r="H5828" s="1472" t="b">
        <v>1</v>
      </c>
      <c r="I5828" s="1468" t="s">
        <v>120</v>
      </c>
      <c r="J5828" s="1472" t="b">
        <v>1</v>
      </c>
      <c r="K5828" s="1468" t="s">
        <v>11374</v>
      </c>
      <c r="L5828" s="1476"/>
      <c r="M5828" s="1468" t="s">
        <v>3238</v>
      </c>
      <c r="N5828" s="1476"/>
      <c r="O5828" s="1463"/>
      <c r="P5828" s="1463"/>
    </row>
    <row r="5829">
      <c r="A5829" s="1464">
        <v>6281.0</v>
      </c>
      <c r="B5829" s="1463" t="s">
        <v>22014</v>
      </c>
      <c r="C5829" s="1463" t="s">
        <v>22015</v>
      </c>
      <c r="D5829" s="1469">
        <v>45869.0</v>
      </c>
      <c r="E5829" s="1470" t="s">
        <v>22016</v>
      </c>
      <c r="F5829" s="1471">
        <v>2.4832899E7</v>
      </c>
      <c r="G5829" s="1471">
        <v>2.4832899E7</v>
      </c>
      <c r="H5829" s="1472" t="b">
        <v>1</v>
      </c>
      <c r="I5829" s="1468" t="s">
        <v>76</v>
      </c>
      <c r="J5829" s="1472" t="b">
        <v>1</v>
      </c>
      <c r="K5829" s="1468" t="s">
        <v>4940</v>
      </c>
      <c r="L5829" s="1471">
        <v>6.68193916E10</v>
      </c>
      <c r="M5829" s="1468" t="s">
        <v>2437</v>
      </c>
      <c r="N5829" s="1468" t="s">
        <v>11623</v>
      </c>
      <c r="O5829" s="1463"/>
      <c r="P5829" s="1463"/>
    </row>
    <row r="5830">
      <c r="A5830" s="1464">
        <v>6282.0</v>
      </c>
      <c r="B5830" s="1463" t="s">
        <v>22017</v>
      </c>
      <c r="C5830" s="1463" t="s">
        <v>22018</v>
      </c>
      <c r="D5830" s="1469">
        <v>45867.0</v>
      </c>
      <c r="E5830" s="1470" t="s">
        <v>22019</v>
      </c>
      <c r="F5830" s="1471">
        <v>9.55620668E8</v>
      </c>
      <c r="G5830" s="1471">
        <v>9.55620668E8</v>
      </c>
      <c r="H5830" s="1472" t="b">
        <v>1</v>
      </c>
      <c r="I5830" s="1468" t="s">
        <v>76</v>
      </c>
      <c r="J5830" s="1472" t="b">
        <v>1</v>
      </c>
      <c r="K5830" s="1468" t="s">
        <v>4929</v>
      </c>
      <c r="L5830" s="1475">
        <v>6.69232E15</v>
      </c>
      <c r="M5830" s="1468" t="s">
        <v>2426</v>
      </c>
      <c r="N5830" s="1468" t="s">
        <v>76</v>
      </c>
      <c r="O5830" s="1463"/>
      <c r="P5830" s="1463"/>
    </row>
    <row r="5831">
      <c r="A5831" s="1464">
        <v>6283.0</v>
      </c>
      <c r="B5831" s="1463" t="s">
        <v>22020</v>
      </c>
      <c r="C5831" s="1463" t="s">
        <v>22021</v>
      </c>
      <c r="D5831" s="1469">
        <v>45863.0</v>
      </c>
      <c r="E5831" s="1470" t="s">
        <v>22022</v>
      </c>
      <c r="F5831" s="1471">
        <v>6.57179032E8</v>
      </c>
      <c r="G5831" s="1471">
        <v>6.57179032E8</v>
      </c>
      <c r="H5831" s="1472" t="b">
        <v>1</v>
      </c>
      <c r="I5831" s="1468" t="s">
        <v>76</v>
      </c>
      <c r="J5831" s="1472" t="b">
        <v>1</v>
      </c>
      <c r="K5831" s="1468" t="s">
        <v>4929</v>
      </c>
      <c r="L5831" s="1475">
        <v>6.69232E15</v>
      </c>
      <c r="M5831" s="1468" t="s">
        <v>2432</v>
      </c>
      <c r="N5831" s="1468" t="s">
        <v>6149</v>
      </c>
      <c r="O5831" s="1463"/>
      <c r="P5831" s="1463"/>
    </row>
    <row r="5832">
      <c r="A5832" s="1464">
        <v>6284.0</v>
      </c>
      <c r="B5832" s="1463" t="s">
        <v>22023</v>
      </c>
      <c r="C5832" s="1463" t="s">
        <v>22024</v>
      </c>
      <c r="D5832" s="1469">
        <v>45863.0</v>
      </c>
      <c r="E5832" s="1470" t="s">
        <v>22025</v>
      </c>
      <c r="F5832" s="1471">
        <v>6.57179037E8</v>
      </c>
      <c r="G5832" s="1471">
        <v>6.57179037E8</v>
      </c>
      <c r="H5832" s="1472" t="b">
        <v>1</v>
      </c>
      <c r="I5832" s="1468" t="s">
        <v>76</v>
      </c>
      <c r="J5832" s="1472" t="b">
        <v>1</v>
      </c>
      <c r="K5832" s="1468" t="s">
        <v>4929</v>
      </c>
      <c r="L5832" s="1475">
        <v>6.69232E15</v>
      </c>
      <c r="M5832" s="1468" t="s">
        <v>2432</v>
      </c>
      <c r="N5832" s="1468" t="s">
        <v>8522</v>
      </c>
      <c r="O5832" s="1463"/>
      <c r="P5832" s="1463"/>
    </row>
    <row r="5833">
      <c r="A5833" s="1464">
        <v>6285.0</v>
      </c>
      <c r="B5833" s="1463" t="s">
        <v>22026</v>
      </c>
      <c r="C5833" s="1463" t="s">
        <v>22027</v>
      </c>
      <c r="D5833" s="1469">
        <v>45863.0</v>
      </c>
      <c r="E5833" s="1470" t="s">
        <v>22028</v>
      </c>
      <c r="F5833" s="1471">
        <v>6.57179012E8</v>
      </c>
      <c r="G5833" s="1471">
        <v>6.57179012E8</v>
      </c>
      <c r="H5833" s="1472" t="b">
        <v>1</v>
      </c>
      <c r="I5833" s="1468" t="s">
        <v>76</v>
      </c>
      <c r="J5833" s="1472" t="b">
        <v>1</v>
      </c>
      <c r="K5833" s="1468" t="s">
        <v>4929</v>
      </c>
      <c r="L5833" s="1475">
        <v>6.69232E15</v>
      </c>
      <c r="M5833" s="1468" t="s">
        <v>2432</v>
      </c>
      <c r="N5833" s="1468" t="s">
        <v>8626</v>
      </c>
      <c r="O5833" s="1463"/>
      <c r="P5833" s="1463"/>
    </row>
    <row r="5834">
      <c r="A5834" s="1464">
        <v>6286.0</v>
      </c>
      <c r="B5834" s="1463" t="s">
        <v>22029</v>
      </c>
      <c r="C5834" s="1463" t="s">
        <v>22030</v>
      </c>
      <c r="D5834" s="1469">
        <v>45869.0</v>
      </c>
      <c r="E5834" s="1470" t="s">
        <v>22031</v>
      </c>
      <c r="F5834" s="1471">
        <v>8.21141507E8</v>
      </c>
      <c r="G5834" s="1471">
        <v>8.21141507E8</v>
      </c>
      <c r="H5834" s="1472" t="b">
        <v>1</v>
      </c>
      <c r="I5834" s="1468" t="s">
        <v>76</v>
      </c>
      <c r="J5834" s="1472" t="b">
        <v>1</v>
      </c>
      <c r="K5834" s="1468" t="s">
        <v>4929</v>
      </c>
      <c r="L5834" s="1475">
        <v>6.69232E15</v>
      </c>
      <c r="M5834" s="1468" t="s">
        <v>2464</v>
      </c>
      <c r="N5834" s="1468" t="s">
        <v>9258</v>
      </c>
      <c r="O5834" s="1463"/>
      <c r="P5834" s="1463"/>
    </row>
    <row r="5835">
      <c r="A5835" s="1464">
        <v>6287.0</v>
      </c>
      <c r="B5835" s="1463" t="s">
        <v>22032</v>
      </c>
      <c r="C5835" s="1463" t="s">
        <v>22033</v>
      </c>
      <c r="D5835" s="1469">
        <v>45870.0</v>
      </c>
      <c r="E5835" s="1470" t="s">
        <v>22034</v>
      </c>
      <c r="F5835" s="1471">
        <v>6.55061099E8</v>
      </c>
      <c r="G5835" s="1471">
        <v>6.55061099E8</v>
      </c>
      <c r="H5835" s="1472" t="b">
        <v>1</v>
      </c>
      <c r="I5835" s="1468" t="s">
        <v>76</v>
      </c>
      <c r="J5835" s="1472" t="b">
        <v>1</v>
      </c>
      <c r="K5835" s="1468" t="s">
        <v>4929</v>
      </c>
      <c r="L5835" s="1475">
        <v>6.69232E15</v>
      </c>
      <c r="M5835" s="1468" t="s">
        <v>2464</v>
      </c>
      <c r="N5835" s="1468" t="s">
        <v>9258</v>
      </c>
      <c r="O5835" s="1463"/>
      <c r="P5835" s="1463"/>
    </row>
    <row r="5836">
      <c r="A5836" s="1464">
        <v>6288.0</v>
      </c>
      <c r="B5836" s="1463" t="s">
        <v>22035</v>
      </c>
      <c r="C5836" s="1463" t="s">
        <v>22036</v>
      </c>
      <c r="D5836" s="1469">
        <v>45868.0</v>
      </c>
      <c r="E5836" s="1470" t="s">
        <v>22037</v>
      </c>
      <c r="F5836" s="1471">
        <v>8.5854588E8</v>
      </c>
      <c r="G5836" s="1471">
        <v>8.5854588E8</v>
      </c>
      <c r="H5836" s="1472" t="b">
        <v>1</v>
      </c>
      <c r="I5836" s="1468" t="s">
        <v>76</v>
      </c>
      <c r="J5836" s="1472" t="b">
        <v>1</v>
      </c>
      <c r="K5836" s="1468" t="s">
        <v>1204</v>
      </c>
      <c r="L5836" s="1471">
        <v>6.6839565594E10</v>
      </c>
      <c r="M5836" s="1468" t="s">
        <v>2464</v>
      </c>
      <c r="N5836" s="1468" t="s">
        <v>8570</v>
      </c>
      <c r="O5836" s="1463"/>
      <c r="P5836" s="1463"/>
    </row>
    <row r="5837">
      <c r="A5837" s="1464">
        <v>6289.0</v>
      </c>
      <c r="B5837" s="1463" t="s">
        <v>22038</v>
      </c>
      <c r="C5837" s="1463" t="s">
        <v>22039</v>
      </c>
      <c r="D5837" s="1469">
        <v>45867.0</v>
      </c>
      <c r="E5837" s="1470" t="s">
        <v>22040</v>
      </c>
      <c r="F5837" s="1471">
        <v>6.23296236E8</v>
      </c>
      <c r="G5837" s="1471">
        <v>6.23296236E8</v>
      </c>
      <c r="H5837" s="1472" t="b">
        <v>1</v>
      </c>
      <c r="I5837" s="1468" t="s">
        <v>76</v>
      </c>
      <c r="J5837" s="1472" t="b">
        <v>1</v>
      </c>
      <c r="K5837" s="1468" t="s">
        <v>4936</v>
      </c>
      <c r="L5837" s="1471">
        <v>6.6909921784E10</v>
      </c>
      <c r="M5837" s="1468" t="s">
        <v>2437</v>
      </c>
      <c r="N5837" s="1468" t="s">
        <v>9004</v>
      </c>
      <c r="O5837" s="1463"/>
      <c r="P5837" s="1463"/>
    </row>
    <row r="5838">
      <c r="A5838" s="1464">
        <v>6290.0</v>
      </c>
      <c r="B5838" s="1463" t="s">
        <v>22041</v>
      </c>
      <c r="C5838" s="1463" t="s">
        <v>22042</v>
      </c>
      <c r="D5838" s="1469">
        <v>45868.0</v>
      </c>
      <c r="E5838" s="1470" t="s">
        <v>22043</v>
      </c>
      <c r="F5838" s="1471">
        <v>8.28214658E8</v>
      </c>
      <c r="G5838" s="1471">
        <v>8.28214658E8</v>
      </c>
      <c r="H5838" s="1472" t="b">
        <v>1</v>
      </c>
      <c r="I5838" s="1468" t="s">
        <v>76</v>
      </c>
      <c r="J5838" s="1472" t="b">
        <v>1</v>
      </c>
      <c r="K5838" s="1468" t="s">
        <v>1204</v>
      </c>
      <c r="L5838" s="1471">
        <v>6.6839565594E10</v>
      </c>
      <c r="M5838" s="1468" t="s">
        <v>2437</v>
      </c>
      <c r="N5838" s="1468" t="s">
        <v>5052</v>
      </c>
      <c r="O5838" s="1463"/>
      <c r="P5838" s="1463"/>
    </row>
    <row r="5839">
      <c r="A5839" s="1464">
        <v>6291.0</v>
      </c>
      <c r="B5839" s="1463" t="s">
        <v>22044</v>
      </c>
      <c r="C5839" s="1463" t="s">
        <v>22045</v>
      </c>
      <c r="D5839" s="1469">
        <v>45868.0</v>
      </c>
      <c r="E5839" s="1470" t="s">
        <v>22046</v>
      </c>
      <c r="F5839" s="1471">
        <v>8.19223379E8</v>
      </c>
      <c r="G5839" s="1471">
        <v>8.19223379E8</v>
      </c>
      <c r="H5839" s="1472" t="b">
        <v>1</v>
      </c>
      <c r="I5839" s="1468" t="s">
        <v>76</v>
      </c>
      <c r="J5839" s="1472" t="b">
        <v>1</v>
      </c>
      <c r="K5839" s="1468" t="s">
        <v>4936</v>
      </c>
      <c r="L5839" s="1471">
        <v>6.6909921784E10</v>
      </c>
      <c r="M5839" s="1468" t="s">
        <v>2464</v>
      </c>
      <c r="N5839" s="1468" t="s">
        <v>10096</v>
      </c>
      <c r="O5839" s="1463"/>
      <c r="P5839" s="1463"/>
    </row>
    <row r="5840">
      <c r="A5840" s="1464">
        <v>6292.0</v>
      </c>
      <c r="B5840" s="1463" t="s">
        <v>22047</v>
      </c>
      <c r="C5840" s="1463" t="s">
        <v>22048</v>
      </c>
      <c r="D5840" s="1469">
        <v>45868.0</v>
      </c>
      <c r="E5840" s="1470" t="s">
        <v>22049</v>
      </c>
      <c r="F5840" s="1471">
        <v>6.12543322E8</v>
      </c>
      <c r="G5840" s="1471">
        <v>6.12543322E8</v>
      </c>
      <c r="H5840" s="1472" t="b">
        <v>1</v>
      </c>
      <c r="I5840" s="1468" t="s">
        <v>76</v>
      </c>
      <c r="J5840" s="1472" t="b">
        <v>1</v>
      </c>
      <c r="K5840" s="1468" t="s">
        <v>1204</v>
      </c>
      <c r="L5840" s="1471">
        <v>6.6839565594E10</v>
      </c>
      <c r="M5840" s="1468" t="s">
        <v>2464</v>
      </c>
      <c r="N5840" s="1468" t="s">
        <v>3864</v>
      </c>
      <c r="O5840" s="1463"/>
      <c r="P5840" s="1463"/>
    </row>
    <row r="5841">
      <c r="A5841" s="1464">
        <v>6293.0</v>
      </c>
      <c r="B5841" s="1463" t="s">
        <v>22050</v>
      </c>
      <c r="C5841" s="1463" t="s">
        <v>22051</v>
      </c>
      <c r="D5841" s="1469">
        <v>45868.0</v>
      </c>
      <c r="E5841" s="1470" t="s">
        <v>22052</v>
      </c>
      <c r="F5841" s="1471">
        <v>9.43136919E8</v>
      </c>
      <c r="G5841" s="1471">
        <v>9.43136919E8</v>
      </c>
      <c r="H5841" s="1472" t="b">
        <v>1</v>
      </c>
      <c r="I5841" s="1468" t="s">
        <v>76</v>
      </c>
      <c r="J5841" s="1472" t="b">
        <v>1</v>
      </c>
      <c r="K5841" s="1468" t="s">
        <v>1077</v>
      </c>
      <c r="L5841" s="1471">
        <v>6.6618258585E10</v>
      </c>
      <c r="M5841" s="1468" t="s">
        <v>2464</v>
      </c>
      <c r="N5841" s="1468" t="s">
        <v>9322</v>
      </c>
      <c r="O5841" s="1463"/>
      <c r="P5841" s="1463"/>
    </row>
    <row r="5842">
      <c r="A5842" s="1464">
        <v>6294.0</v>
      </c>
      <c r="B5842" s="1463" t="s">
        <v>22053</v>
      </c>
      <c r="C5842" s="1463" t="s">
        <v>22054</v>
      </c>
      <c r="D5842" s="1469">
        <v>45868.0</v>
      </c>
      <c r="E5842" s="1470" t="s">
        <v>22055</v>
      </c>
      <c r="F5842" s="1471">
        <v>6.57179017E8</v>
      </c>
      <c r="G5842" s="1471">
        <v>6.57179017E8</v>
      </c>
      <c r="H5842" s="1472" t="b">
        <v>1</v>
      </c>
      <c r="I5842" s="1468" t="s">
        <v>76</v>
      </c>
      <c r="J5842" s="1472" t="b">
        <v>1</v>
      </c>
      <c r="K5842" s="1468" t="s">
        <v>4929</v>
      </c>
      <c r="L5842" s="1475">
        <v>6.69232E15</v>
      </c>
      <c r="M5842" s="1468" t="s">
        <v>2432</v>
      </c>
      <c r="N5842" s="1468" t="s">
        <v>4998</v>
      </c>
      <c r="O5842" s="1463"/>
      <c r="P5842" s="1463"/>
    </row>
    <row r="5843">
      <c r="A5843" s="1464">
        <v>6295.0</v>
      </c>
      <c r="B5843" s="1463" t="s">
        <v>22056</v>
      </c>
      <c r="C5843" s="1463" t="s">
        <v>22057</v>
      </c>
      <c r="D5843" s="1469">
        <v>45868.0</v>
      </c>
      <c r="E5843" s="1470" t="s">
        <v>22058</v>
      </c>
      <c r="F5843" s="1471">
        <v>6.57179028E8</v>
      </c>
      <c r="G5843" s="1471">
        <v>6.57179028E8</v>
      </c>
      <c r="H5843" s="1472" t="b">
        <v>1</v>
      </c>
      <c r="I5843" s="1468" t="s">
        <v>76</v>
      </c>
      <c r="J5843" s="1472" t="b">
        <v>1</v>
      </c>
      <c r="K5843" s="1468" t="s">
        <v>4929</v>
      </c>
      <c r="L5843" s="1475">
        <v>6.69232E15</v>
      </c>
      <c r="M5843" s="1468" t="s">
        <v>2432</v>
      </c>
      <c r="N5843" s="1476"/>
      <c r="O5843" s="1463"/>
      <c r="P5843" s="1463"/>
    </row>
    <row r="5844">
      <c r="A5844" s="1464">
        <v>6296.0</v>
      </c>
      <c r="B5844" s="1463" t="s">
        <v>22059</v>
      </c>
      <c r="C5844" s="1463" t="s">
        <v>22060</v>
      </c>
      <c r="D5844" s="1469">
        <v>45868.0</v>
      </c>
      <c r="E5844" s="1470" t="s">
        <v>22061</v>
      </c>
      <c r="F5844" s="1471">
        <v>6.57179016E8</v>
      </c>
      <c r="G5844" s="1471">
        <v>6.57179016E8</v>
      </c>
      <c r="H5844" s="1472" t="b">
        <v>1</v>
      </c>
      <c r="I5844" s="1468" t="s">
        <v>76</v>
      </c>
      <c r="J5844" s="1472" t="b">
        <v>1</v>
      </c>
      <c r="K5844" s="1468" t="s">
        <v>4929</v>
      </c>
      <c r="L5844" s="1475">
        <v>6.69232E15</v>
      </c>
      <c r="M5844" s="1468" t="s">
        <v>2432</v>
      </c>
      <c r="N5844" s="1468" t="s">
        <v>4960</v>
      </c>
      <c r="O5844" s="1463"/>
      <c r="P5844" s="1463"/>
    </row>
    <row r="5845">
      <c r="A5845" s="1464">
        <v>6297.0</v>
      </c>
      <c r="B5845" s="1463" t="s">
        <v>22062</v>
      </c>
      <c r="C5845" s="1463" t="s">
        <v>22063</v>
      </c>
      <c r="D5845" s="1469">
        <v>45868.0</v>
      </c>
      <c r="E5845" s="1470" t="s">
        <v>22064</v>
      </c>
      <c r="F5845" s="1471">
        <v>6.57179014E8</v>
      </c>
      <c r="G5845" s="1471">
        <v>6.57179014E8</v>
      </c>
      <c r="H5845" s="1472" t="b">
        <v>1</v>
      </c>
      <c r="I5845" s="1468" t="s">
        <v>76</v>
      </c>
      <c r="J5845" s="1472" t="b">
        <v>1</v>
      </c>
      <c r="K5845" s="1468" t="s">
        <v>4929</v>
      </c>
      <c r="L5845" s="1475">
        <v>6.69232E15</v>
      </c>
      <c r="M5845" s="1468" t="s">
        <v>2432</v>
      </c>
      <c r="N5845" s="1468" t="s">
        <v>4960</v>
      </c>
      <c r="O5845" s="1463"/>
      <c r="P5845" s="1463"/>
    </row>
    <row r="5846">
      <c r="A5846" s="1464">
        <v>6298.0</v>
      </c>
      <c r="B5846" s="1463" t="s">
        <v>22065</v>
      </c>
      <c r="C5846" s="1463" t="s">
        <v>22066</v>
      </c>
      <c r="D5846" s="1469">
        <v>45868.0</v>
      </c>
      <c r="E5846" s="1470" t="s">
        <v>22067</v>
      </c>
      <c r="F5846" s="1471">
        <v>6.57179002E8</v>
      </c>
      <c r="G5846" s="1471">
        <v>6.57179002E8</v>
      </c>
      <c r="H5846" s="1472" t="b">
        <v>1</v>
      </c>
      <c r="I5846" s="1468" t="s">
        <v>76</v>
      </c>
      <c r="J5846" s="1472" t="b">
        <v>1</v>
      </c>
      <c r="K5846" s="1468" t="s">
        <v>4929</v>
      </c>
      <c r="L5846" s="1475">
        <v>6.69232E15</v>
      </c>
      <c r="M5846" s="1468" t="s">
        <v>2432</v>
      </c>
      <c r="N5846" s="1476"/>
      <c r="O5846" s="1463"/>
      <c r="P5846" s="1463"/>
    </row>
    <row r="5847">
      <c r="A5847" s="1464">
        <v>6299.0</v>
      </c>
      <c r="B5847" s="1463" t="s">
        <v>22068</v>
      </c>
      <c r="C5847" s="1463" t="s">
        <v>22069</v>
      </c>
      <c r="D5847" s="1469">
        <v>45868.0</v>
      </c>
      <c r="E5847" s="1470" t="s">
        <v>22070</v>
      </c>
      <c r="F5847" s="1471">
        <v>6.22979942E8</v>
      </c>
      <c r="G5847" s="1471">
        <v>6.22979942E8</v>
      </c>
      <c r="H5847" s="1472" t="b">
        <v>1</v>
      </c>
      <c r="I5847" s="1468" t="s">
        <v>76</v>
      </c>
      <c r="J5847" s="1472" t="b">
        <v>1</v>
      </c>
      <c r="K5847" s="1468" t="s">
        <v>1204</v>
      </c>
      <c r="L5847" s="1471">
        <v>6.6839565594E10</v>
      </c>
      <c r="M5847" s="1468" t="s">
        <v>2464</v>
      </c>
      <c r="N5847" s="1468" t="s">
        <v>76</v>
      </c>
      <c r="O5847" s="1463"/>
      <c r="P5847" s="1463"/>
    </row>
    <row r="5848" hidden="1">
      <c r="A5848" s="1464">
        <v>6300.0</v>
      </c>
      <c r="B5848" s="1463" t="s">
        <v>22071</v>
      </c>
      <c r="C5848" s="1463" t="s">
        <v>22072</v>
      </c>
      <c r="D5848" s="1469">
        <v>45869.0</v>
      </c>
      <c r="E5848" s="1470" t="s">
        <v>22073</v>
      </c>
      <c r="F5848" s="1471">
        <v>6.46619642E8</v>
      </c>
      <c r="G5848" s="1471">
        <v>6.46619642E8</v>
      </c>
      <c r="H5848" s="1472" t="b">
        <v>0</v>
      </c>
      <c r="I5848" s="1468" t="s">
        <v>76</v>
      </c>
      <c r="J5848" s="1472" t="b">
        <v>1</v>
      </c>
      <c r="K5848" s="1468" t="s">
        <v>1077</v>
      </c>
      <c r="L5848" s="1471">
        <v>6.6618258585E10</v>
      </c>
      <c r="M5848" s="1468" t="s">
        <v>2464</v>
      </c>
      <c r="N5848" s="1468" t="s">
        <v>8559</v>
      </c>
      <c r="O5848" s="1463"/>
      <c r="P5848" s="1463"/>
    </row>
    <row r="5849" hidden="1">
      <c r="A5849" s="1464">
        <v>6301.0</v>
      </c>
      <c r="B5849" s="1463" t="s">
        <v>22074</v>
      </c>
      <c r="C5849" s="1463" t="s">
        <v>22075</v>
      </c>
      <c r="D5849" s="1469">
        <v>45869.0</v>
      </c>
      <c r="E5849" s="1470" t="s">
        <v>22076</v>
      </c>
      <c r="F5849" s="1471">
        <v>2.2672832E7</v>
      </c>
      <c r="G5849" s="1471">
        <v>2.2672832E7</v>
      </c>
      <c r="H5849" s="1472" t="b">
        <v>0</v>
      </c>
      <c r="I5849" s="1468" t="s">
        <v>76</v>
      </c>
      <c r="J5849" s="1472" t="b">
        <v>1</v>
      </c>
      <c r="K5849" s="1468" t="s">
        <v>1077</v>
      </c>
      <c r="L5849" s="1471">
        <v>6.6618258585E10</v>
      </c>
      <c r="M5849" s="1468" t="s">
        <v>2464</v>
      </c>
      <c r="N5849" s="1468" t="s">
        <v>8743</v>
      </c>
      <c r="O5849" s="1463"/>
      <c r="P5849" s="1463"/>
    </row>
    <row r="5850">
      <c r="A5850" s="1464">
        <v>6302.0</v>
      </c>
      <c r="B5850" s="1463" t="s">
        <v>22077</v>
      </c>
      <c r="C5850" s="1463" t="s">
        <v>22078</v>
      </c>
      <c r="D5850" s="1469">
        <v>45868.0</v>
      </c>
      <c r="E5850" s="1470" t="s">
        <v>22079</v>
      </c>
      <c r="F5850" s="1471">
        <v>9.70044013E8</v>
      </c>
      <c r="G5850" s="1471">
        <v>9.70044013E8</v>
      </c>
      <c r="H5850" s="1472" t="b">
        <v>1</v>
      </c>
      <c r="I5850" s="1468" t="s">
        <v>76</v>
      </c>
      <c r="J5850" s="1472" t="b">
        <v>1</v>
      </c>
      <c r="K5850" s="1468" t="s">
        <v>4936</v>
      </c>
      <c r="L5850" s="1471">
        <v>6.6909921784E10</v>
      </c>
      <c r="M5850" s="1468" t="s">
        <v>2464</v>
      </c>
      <c r="N5850" s="1468" t="s">
        <v>9499</v>
      </c>
      <c r="O5850" s="1463"/>
      <c r="P5850" s="1463"/>
    </row>
    <row r="5851">
      <c r="A5851" s="1464">
        <v>6303.0</v>
      </c>
      <c r="B5851" s="1463" t="s">
        <v>22080</v>
      </c>
      <c r="C5851" s="1463" t="s">
        <v>22081</v>
      </c>
      <c r="D5851" s="1469">
        <v>45868.0</v>
      </c>
      <c r="E5851" s="1470" t="s">
        <v>22082</v>
      </c>
      <c r="F5851" s="1471">
        <v>8.11101061E8</v>
      </c>
      <c r="G5851" s="1471">
        <v>8.11101061E8</v>
      </c>
      <c r="H5851" s="1472" t="b">
        <v>1</v>
      </c>
      <c r="I5851" s="1468" t="s">
        <v>76</v>
      </c>
      <c r="J5851" s="1472" t="b">
        <v>1</v>
      </c>
      <c r="K5851" s="1468" t="s">
        <v>4936</v>
      </c>
      <c r="L5851" s="1471">
        <v>6.6909921784E10</v>
      </c>
      <c r="M5851" s="1468" t="s">
        <v>2464</v>
      </c>
      <c r="N5851" s="1468" t="s">
        <v>8570</v>
      </c>
      <c r="O5851" s="1463"/>
      <c r="P5851" s="1463"/>
    </row>
    <row r="5852">
      <c r="A5852" s="1464">
        <v>6304.0</v>
      </c>
      <c r="B5852" s="1463" t="s">
        <v>22083</v>
      </c>
      <c r="C5852" s="1463" t="s">
        <v>22084</v>
      </c>
      <c r="D5852" s="1469">
        <v>45868.0</v>
      </c>
      <c r="E5852" s="1470" t="s">
        <v>22085</v>
      </c>
      <c r="F5852" s="1471">
        <v>8.24907939E8</v>
      </c>
      <c r="G5852" s="1471">
        <v>8.24907939E8</v>
      </c>
      <c r="H5852" s="1472" t="b">
        <v>1</v>
      </c>
      <c r="I5852" s="1468" t="s">
        <v>76</v>
      </c>
      <c r="J5852" s="1472" t="b">
        <v>1</v>
      </c>
      <c r="K5852" s="1468" t="s">
        <v>4936</v>
      </c>
      <c r="L5852" s="1471">
        <v>6.6909921784E10</v>
      </c>
      <c r="M5852" s="1468" t="s">
        <v>2464</v>
      </c>
      <c r="N5852" s="1468" t="s">
        <v>7130</v>
      </c>
      <c r="O5852" s="1463"/>
      <c r="P5852" s="1463"/>
    </row>
    <row r="5853">
      <c r="A5853" s="1464">
        <v>6305.0</v>
      </c>
      <c r="B5853" s="1463" t="s">
        <v>22086</v>
      </c>
      <c r="C5853" s="1463" t="s">
        <v>22087</v>
      </c>
      <c r="D5853" s="1469">
        <v>45868.0</v>
      </c>
      <c r="E5853" s="1470" t="s">
        <v>22088</v>
      </c>
      <c r="F5853" s="1471">
        <v>6.58898217E8</v>
      </c>
      <c r="G5853" s="1471">
        <v>6.58898217E8</v>
      </c>
      <c r="H5853" s="1472" t="b">
        <v>1</v>
      </c>
      <c r="I5853" s="1468" t="s">
        <v>76</v>
      </c>
      <c r="J5853" s="1472" t="b">
        <v>1</v>
      </c>
      <c r="K5853" s="1468" t="s">
        <v>1077</v>
      </c>
      <c r="L5853" s="1471">
        <v>6.6618258585E10</v>
      </c>
      <c r="M5853" s="1468" t="s">
        <v>2437</v>
      </c>
      <c r="N5853" s="1468" t="s">
        <v>8980</v>
      </c>
      <c r="O5853" s="1463"/>
      <c r="P5853" s="1463"/>
    </row>
    <row r="5854">
      <c r="A5854" s="1464">
        <v>6306.0</v>
      </c>
      <c r="B5854" s="1463" t="s">
        <v>22089</v>
      </c>
      <c r="C5854" s="1463" t="s">
        <v>22090</v>
      </c>
      <c r="D5854" s="1469">
        <v>45869.0</v>
      </c>
      <c r="E5854" s="1470" t="s">
        <v>22091</v>
      </c>
      <c r="F5854" s="1471">
        <v>6.31456498E8</v>
      </c>
      <c r="G5854" s="1471">
        <v>6.31456498E8</v>
      </c>
      <c r="H5854" s="1472" t="b">
        <v>1</v>
      </c>
      <c r="I5854" s="1468" t="s">
        <v>22092</v>
      </c>
      <c r="J5854" s="1472" t="b">
        <v>1</v>
      </c>
      <c r="K5854" s="1468" t="s">
        <v>1204</v>
      </c>
      <c r="L5854" s="1471">
        <v>6.6839565594E10</v>
      </c>
      <c r="M5854" s="1468" t="s">
        <v>2464</v>
      </c>
      <c r="N5854" s="1468" t="s">
        <v>22092</v>
      </c>
      <c r="O5854" s="1463"/>
      <c r="P5854" s="1463"/>
    </row>
    <row r="5855">
      <c r="A5855" s="1464">
        <v>6307.0</v>
      </c>
      <c r="B5855" s="1463" t="s">
        <v>22093</v>
      </c>
      <c r="C5855" s="1463" t="s">
        <v>22094</v>
      </c>
      <c r="D5855" s="1469">
        <v>45868.0</v>
      </c>
      <c r="E5855" s="1470" t="s">
        <v>22095</v>
      </c>
      <c r="F5855" s="1471">
        <v>9.09107087E8</v>
      </c>
      <c r="G5855" s="1471">
        <v>9.09107087E8</v>
      </c>
      <c r="H5855" s="1472" t="b">
        <v>1</v>
      </c>
      <c r="I5855" s="1468" t="s">
        <v>76</v>
      </c>
      <c r="J5855" s="1472" t="b">
        <v>1</v>
      </c>
      <c r="K5855" s="1468" t="s">
        <v>1077</v>
      </c>
      <c r="L5855" s="1471">
        <v>6.6618258585E10</v>
      </c>
      <c r="M5855" s="1468" t="s">
        <v>2464</v>
      </c>
      <c r="N5855" s="1468" t="s">
        <v>8582</v>
      </c>
      <c r="O5855" s="1463"/>
      <c r="P5855" s="1463"/>
    </row>
    <row r="5856">
      <c r="A5856" s="1464">
        <v>6308.0</v>
      </c>
      <c r="B5856" s="1463" t="s">
        <v>22096</v>
      </c>
      <c r="C5856" s="1463" t="s">
        <v>22097</v>
      </c>
      <c r="D5856" s="1469">
        <v>45868.0</v>
      </c>
      <c r="E5856" s="1470" t="s">
        <v>22098</v>
      </c>
      <c r="F5856" s="1471">
        <v>9.56329915E8</v>
      </c>
      <c r="G5856" s="1471">
        <v>9.56329915E8</v>
      </c>
      <c r="H5856" s="1472" t="b">
        <v>1</v>
      </c>
      <c r="I5856" s="1468" t="s">
        <v>76</v>
      </c>
      <c r="J5856" s="1472" t="b">
        <v>1</v>
      </c>
      <c r="K5856" s="1468" t="s">
        <v>1077</v>
      </c>
      <c r="L5856" s="1471">
        <v>6.6618258585E10</v>
      </c>
      <c r="M5856" s="1468" t="s">
        <v>2464</v>
      </c>
      <c r="N5856" s="1468" t="s">
        <v>8522</v>
      </c>
      <c r="O5856" s="1463"/>
      <c r="P5856" s="1463"/>
    </row>
    <row r="5857">
      <c r="A5857" s="1464">
        <v>6309.0</v>
      </c>
      <c r="B5857" s="1463" t="s">
        <v>22099</v>
      </c>
      <c r="C5857" s="1463" t="s">
        <v>22099</v>
      </c>
      <c r="D5857" s="1469">
        <v>45869.0</v>
      </c>
      <c r="E5857" s="1470" t="s">
        <v>22100</v>
      </c>
      <c r="F5857" s="1471">
        <v>8.8696705E7</v>
      </c>
      <c r="G5857" s="1471">
        <v>8.8696705E7</v>
      </c>
      <c r="H5857" s="1472" t="b">
        <v>1</v>
      </c>
      <c r="I5857" s="1468" t="s">
        <v>120</v>
      </c>
      <c r="J5857" s="1472" t="b">
        <v>1</v>
      </c>
      <c r="K5857" s="1468" t="s">
        <v>11466</v>
      </c>
      <c r="L5857" s="1471">
        <v>6.6890581818E10</v>
      </c>
      <c r="M5857" s="1468" t="s">
        <v>2426</v>
      </c>
      <c r="N5857" s="1468" t="s">
        <v>9204</v>
      </c>
      <c r="O5857" s="1463"/>
      <c r="P5857" s="1463"/>
    </row>
    <row r="5858">
      <c r="A5858" s="1464">
        <v>6310.0</v>
      </c>
      <c r="B5858" s="1463" t="s">
        <v>1587</v>
      </c>
      <c r="C5858" s="1463" t="s">
        <v>1587</v>
      </c>
      <c r="D5858" s="1469">
        <v>45869.0</v>
      </c>
      <c r="E5858" s="1470" t="s">
        <v>22101</v>
      </c>
      <c r="F5858" s="1471">
        <v>8.7990379E7</v>
      </c>
      <c r="G5858" s="1471">
        <v>8.7990379E7</v>
      </c>
      <c r="H5858" s="1472" t="b">
        <v>1</v>
      </c>
      <c r="I5858" s="1468" t="s">
        <v>120</v>
      </c>
      <c r="J5858" s="1472" t="b">
        <v>1</v>
      </c>
      <c r="K5858" s="1468" t="s">
        <v>6480</v>
      </c>
      <c r="L5858" s="1471">
        <v>6.6647253923E10</v>
      </c>
      <c r="M5858" s="1468" t="s">
        <v>2426</v>
      </c>
      <c r="N5858" s="1468" t="s">
        <v>9204</v>
      </c>
      <c r="O5858" s="1463"/>
      <c r="P5858" s="1463"/>
    </row>
    <row r="5859">
      <c r="A5859" s="1464">
        <v>6311.0</v>
      </c>
      <c r="B5859" s="1463" t="s">
        <v>11464</v>
      </c>
      <c r="C5859" s="1463" t="s">
        <v>11464</v>
      </c>
      <c r="D5859" s="1469">
        <v>45869.0</v>
      </c>
      <c r="E5859" s="1470" t="s">
        <v>11465</v>
      </c>
      <c r="F5859" s="1471">
        <v>6.49161E7</v>
      </c>
      <c r="G5859" s="1471">
        <v>6.49161E7</v>
      </c>
      <c r="H5859" s="1472" t="b">
        <v>1</v>
      </c>
      <c r="I5859" s="1468" t="s">
        <v>120</v>
      </c>
      <c r="J5859" s="1472" t="b">
        <v>1</v>
      </c>
      <c r="K5859" s="1468" t="s">
        <v>11466</v>
      </c>
      <c r="L5859" s="1471">
        <v>6.6890581818E10</v>
      </c>
      <c r="M5859" s="1468" t="s">
        <v>2437</v>
      </c>
      <c r="N5859" s="1468" t="s">
        <v>9204</v>
      </c>
      <c r="O5859" s="1463"/>
      <c r="P5859" s="1463"/>
    </row>
    <row r="5860">
      <c r="A5860" s="1464">
        <v>6312.0</v>
      </c>
      <c r="B5860" s="1463" t="s">
        <v>4908</v>
      </c>
      <c r="C5860" s="1463" t="s">
        <v>11467</v>
      </c>
      <c r="D5860" s="1469">
        <v>45869.0</v>
      </c>
      <c r="E5860" s="1470" t="s">
        <v>11468</v>
      </c>
      <c r="F5860" s="1471">
        <v>6.453928E8</v>
      </c>
      <c r="G5860" s="1471">
        <v>6.453928E8</v>
      </c>
      <c r="H5860" s="1472" t="b">
        <v>1</v>
      </c>
      <c r="I5860" s="1468" t="s">
        <v>76</v>
      </c>
      <c r="J5860" s="1472" t="b">
        <v>1</v>
      </c>
      <c r="K5860" s="1468" t="s">
        <v>1204</v>
      </c>
      <c r="L5860" s="1471">
        <v>6.6839565594E10</v>
      </c>
      <c r="M5860" s="1468" t="s">
        <v>2464</v>
      </c>
      <c r="N5860" s="1468" t="s">
        <v>8860</v>
      </c>
      <c r="O5860" s="1463"/>
      <c r="P5860" s="1463"/>
    </row>
    <row r="5861">
      <c r="A5861" s="1464">
        <v>6313.0</v>
      </c>
      <c r="B5861" s="1463" t="s">
        <v>11469</v>
      </c>
      <c r="C5861" s="1463" t="s">
        <v>11470</v>
      </c>
      <c r="D5861" s="1469">
        <v>45868.0</v>
      </c>
      <c r="E5861" s="1470" t="s">
        <v>11471</v>
      </c>
      <c r="F5861" s="1471">
        <v>6.14508612E8</v>
      </c>
      <c r="G5861" s="1471">
        <v>6.14508612E8</v>
      </c>
      <c r="H5861" s="1472" t="b">
        <v>1</v>
      </c>
      <c r="I5861" s="1468" t="s">
        <v>76</v>
      </c>
      <c r="J5861" s="1472" t="b">
        <v>1</v>
      </c>
      <c r="K5861" s="1468" t="s">
        <v>1204</v>
      </c>
      <c r="L5861" s="1471">
        <v>6.6839565594E10</v>
      </c>
      <c r="M5861" s="1468" t="s">
        <v>2464</v>
      </c>
      <c r="N5861" s="1468" t="s">
        <v>3864</v>
      </c>
      <c r="O5861" s="1463"/>
      <c r="P5861" s="1463"/>
    </row>
    <row r="5862">
      <c r="A5862" s="1464">
        <v>6314.0</v>
      </c>
      <c r="B5862" s="1463" t="s">
        <v>11472</v>
      </c>
      <c r="C5862" s="1463" t="s">
        <v>11473</v>
      </c>
      <c r="D5862" s="1469">
        <v>45868.0</v>
      </c>
      <c r="E5862" s="1470" t="s">
        <v>11474</v>
      </c>
      <c r="F5862" s="1471">
        <v>8.08263626E8</v>
      </c>
      <c r="G5862" s="1471">
        <v>8.08263626E8</v>
      </c>
      <c r="H5862" s="1472" t="b">
        <v>1</v>
      </c>
      <c r="I5862" s="1468" t="s">
        <v>76</v>
      </c>
      <c r="J5862" s="1472" t="b">
        <v>1</v>
      </c>
      <c r="K5862" s="1468" t="s">
        <v>1077</v>
      </c>
      <c r="L5862" s="1471">
        <v>6.6618258585E10</v>
      </c>
      <c r="M5862" s="1468" t="s">
        <v>2432</v>
      </c>
      <c r="N5862" s="1468" t="s">
        <v>76</v>
      </c>
      <c r="O5862" s="1463"/>
      <c r="P5862" s="1463"/>
    </row>
    <row r="5863">
      <c r="A5863" s="1464">
        <v>6315.0</v>
      </c>
      <c r="B5863" s="1463" t="s">
        <v>11475</v>
      </c>
      <c r="C5863" s="1463" t="s">
        <v>11475</v>
      </c>
      <c r="D5863" s="1469">
        <v>45869.0</v>
      </c>
      <c r="E5863" s="1470" t="s">
        <v>11476</v>
      </c>
      <c r="F5863" s="1471">
        <v>8.21808303E8</v>
      </c>
      <c r="G5863" s="1471">
        <v>8.21808303E8</v>
      </c>
      <c r="H5863" s="1472" t="b">
        <v>1</v>
      </c>
      <c r="I5863" s="1468" t="s">
        <v>76</v>
      </c>
      <c r="J5863" s="1472" t="b">
        <v>1</v>
      </c>
      <c r="K5863" s="1468" t="s">
        <v>4940</v>
      </c>
      <c r="L5863" s="1471">
        <v>6.68193916E10</v>
      </c>
      <c r="M5863" s="1468" t="s">
        <v>2437</v>
      </c>
      <c r="N5863" s="1468" t="s">
        <v>76</v>
      </c>
      <c r="O5863" s="1463"/>
      <c r="P5863" s="1463"/>
    </row>
    <row r="5864" hidden="1">
      <c r="A5864" s="1464">
        <v>6316.0</v>
      </c>
      <c r="B5864" s="1463" t="s">
        <v>22102</v>
      </c>
      <c r="C5864" s="1463" t="s">
        <v>22103</v>
      </c>
      <c r="D5864" s="1469">
        <v>45869.0</v>
      </c>
      <c r="E5864" s="1470" t="s">
        <v>22104</v>
      </c>
      <c r="F5864" s="1471">
        <v>8.19924965E8</v>
      </c>
      <c r="G5864" s="1471">
        <v>8.19924965E8</v>
      </c>
      <c r="H5864" s="1472" t="b">
        <v>0</v>
      </c>
      <c r="I5864" s="1468" t="s">
        <v>76</v>
      </c>
      <c r="J5864" s="1472" t="b">
        <v>1</v>
      </c>
      <c r="K5864" s="1468" t="s">
        <v>1077</v>
      </c>
      <c r="L5864" s="1471">
        <v>6.6618258585E10</v>
      </c>
      <c r="M5864" s="1468" t="s">
        <v>2464</v>
      </c>
      <c r="N5864" s="1468" t="s">
        <v>76</v>
      </c>
      <c r="O5864" s="1463"/>
      <c r="P5864" s="1463"/>
    </row>
    <row r="5865">
      <c r="A5865" s="1464">
        <v>6317.0</v>
      </c>
      <c r="B5865" s="1463" t="s">
        <v>11477</v>
      </c>
      <c r="C5865" s="1463" t="s">
        <v>11478</v>
      </c>
      <c r="D5865" s="1469">
        <v>45869.0</v>
      </c>
      <c r="E5865" s="1470" t="s">
        <v>11479</v>
      </c>
      <c r="F5865" s="1471">
        <v>6.55245313E8</v>
      </c>
      <c r="G5865" s="1471">
        <v>6.55245313E8</v>
      </c>
      <c r="H5865" s="1472" t="b">
        <v>1</v>
      </c>
      <c r="I5865" s="1468" t="s">
        <v>76</v>
      </c>
      <c r="J5865" s="1472" t="b">
        <v>1</v>
      </c>
      <c r="K5865" s="1468" t="s">
        <v>1077</v>
      </c>
      <c r="L5865" s="1471">
        <v>6.6618258585E10</v>
      </c>
      <c r="M5865" s="1468" t="s">
        <v>2464</v>
      </c>
      <c r="N5865" s="1468" t="s">
        <v>9273</v>
      </c>
      <c r="O5865" s="1463"/>
      <c r="P5865" s="1463"/>
    </row>
    <row r="5866">
      <c r="A5866" s="1464">
        <v>6318.0</v>
      </c>
      <c r="B5866" s="1463" t="s">
        <v>11480</v>
      </c>
      <c r="C5866" s="1463" t="s">
        <v>11481</v>
      </c>
      <c r="D5866" s="1469">
        <v>45869.0</v>
      </c>
      <c r="E5866" s="1470" t="s">
        <v>11482</v>
      </c>
      <c r="F5866" s="1471">
        <v>9.52390805E8</v>
      </c>
      <c r="G5866" s="1471">
        <v>9.52390805E8</v>
      </c>
      <c r="H5866" s="1472" t="b">
        <v>1</v>
      </c>
      <c r="I5866" s="1468" t="s">
        <v>76</v>
      </c>
      <c r="J5866" s="1472" t="b">
        <v>1</v>
      </c>
      <c r="K5866" s="1468" t="s">
        <v>1204</v>
      </c>
      <c r="L5866" s="1471">
        <v>6.6839565594E10</v>
      </c>
      <c r="M5866" s="1468" t="s">
        <v>2437</v>
      </c>
      <c r="N5866" s="1468" t="s">
        <v>76</v>
      </c>
      <c r="O5866" s="1463"/>
      <c r="P5866" s="1463"/>
    </row>
    <row r="5867" hidden="1">
      <c r="A5867" s="1464">
        <v>6319.0</v>
      </c>
      <c r="B5867" s="1463" t="s">
        <v>22105</v>
      </c>
      <c r="C5867" s="1463" t="s">
        <v>22106</v>
      </c>
      <c r="D5867" s="1469">
        <v>45869.0</v>
      </c>
      <c r="E5867" s="1470" t="s">
        <v>22107</v>
      </c>
      <c r="F5867" s="1471">
        <v>9.14412929E8</v>
      </c>
      <c r="G5867" s="1471">
        <v>9.14412929E8</v>
      </c>
      <c r="H5867" s="1472" t="b">
        <v>0</v>
      </c>
      <c r="I5867" s="1468" t="s">
        <v>76</v>
      </c>
      <c r="J5867" s="1472" t="b">
        <v>1</v>
      </c>
      <c r="K5867" s="1468" t="s">
        <v>8467</v>
      </c>
      <c r="L5867" s="1471">
        <v>6.6952587371E10</v>
      </c>
      <c r="M5867" s="1468" t="s">
        <v>2659</v>
      </c>
      <c r="N5867" s="1468" t="s">
        <v>76</v>
      </c>
      <c r="O5867" s="1463"/>
      <c r="P5867" s="1463"/>
    </row>
    <row r="5868">
      <c r="A5868" s="1464">
        <v>6320.0</v>
      </c>
      <c r="B5868" s="1463" t="s">
        <v>11483</v>
      </c>
      <c r="C5868" s="1463" t="s">
        <v>11484</v>
      </c>
      <c r="D5868" s="1469">
        <v>45869.0</v>
      </c>
      <c r="E5868" s="1470" t="s">
        <v>11485</v>
      </c>
      <c r="F5868" s="1471">
        <v>2.6531783E7</v>
      </c>
      <c r="G5868" s="1471">
        <v>2.6531783E7</v>
      </c>
      <c r="H5868" s="1472" t="b">
        <v>1</v>
      </c>
      <c r="I5868" s="1468" t="s">
        <v>76</v>
      </c>
      <c r="J5868" s="1472" t="b">
        <v>1</v>
      </c>
      <c r="K5868" s="1468" t="s">
        <v>4940</v>
      </c>
      <c r="L5868" s="1471">
        <v>6.68193916E10</v>
      </c>
      <c r="M5868" s="1468" t="s">
        <v>2426</v>
      </c>
      <c r="N5868" s="1468" t="s">
        <v>4954</v>
      </c>
      <c r="O5868" s="1463"/>
      <c r="P5868" s="1463"/>
    </row>
    <row r="5869">
      <c r="A5869" s="1464">
        <v>6321.0</v>
      </c>
      <c r="B5869" s="1463" t="s">
        <v>11486</v>
      </c>
      <c r="C5869" s="1463" t="s">
        <v>11487</v>
      </c>
      <c r="D5869" s="1469">
        <v>45869.0</v>
      </c>
      <c r="E5869" s="1470" t="s">
        <v>11488</v>
      </c>
      <c r="F5869" s="1471">
        <v>2.6531783E7</v>
      </c>
      <c r="G5869" s="1471">
        <v>2.6531783E7</v>
      </c>
      <c r="H5869" s="1472" t="b">
        <v>1</v>
      </c>
      <c r="I5869" s="1468" t="s">
        <v>76</v>
      </c>
      <c r="J5869" s="1472" t="b">
        <v>1</v>
      </c>
      <c r="K5869" s="1468" t="s">
        <v>11466</v>
      </c>
      <c r="L5869" s="1471">
        <v>6.6890581818E10</v>
      </c>
      <c r="M5869" s="1468" t="s">
        <v>2426</v>
      </c>
      <c r="N5869" s="1468" t="s">
        <v>4954</v>
      </c>
      <c r="O5869" s="1463"/>
      <c r="P5869" s="1463"/>
    </row>
    <row r="5870">
      <c r="A5870" s="1464">
        <v>6322.0</v>
      </c>
      <c r="B5870" s="1463" t="s">
        <v>11489</v>
      </c>
      <c r="C5870" s="1463" t="s">
        <v>11489</v>
      </c>
      <c r="D5870" s="1469">
        <v>45869.0</v>
      </c>
      <c r="E5870" s="1470" t="s">
        <v>11490</v>
      </c>
      <c r="F5870" s="1471">
        <v>9.52474262E8</v>
      </c>
      <c r="G5870" s="1471">
        <v>9.52474262E8</v>
      </c>
      <c r="H5870" s="1472" t="b">
        <v>1</v>
      </c>
      <c r="I5870" s="1468" t="s">
        <v>76</v>
      </c>
      <c r="J5870" s="1472" t="b">
        <v>1</v>
      </c>
      <c r="K5870" s="1468" t="s">
        <v>1204</v>
      </c>
      <c r="L5870" s="1471">
        <v>6.6839565594E10</v>
      </c>
      <c r="M5870" s="1468" t="s">
        <v>2464</v>
      </c>
      <c r="N5870" s="1468" t="s">
        <v>4938</v>
      </c>
      <c r="O5870" s="1463"/>
      <c r="P5870" s="1463"/>
    </row>
    <row r="5871">
      <c r="A5871" s="1464">
        <v>6323.0</v>
      </c>
      <c r="B5871" s="1463" t="s">
        <v>11491</v>
      </c>
      <c r="C5871" s="1463" t="s">
        <v>11492</v>
      </c>
      <c r="D5871" s="1469">
        <v>45869.0</v>
      </c>
      <c r="E5871" s="1470" t="s">
        <v>11493</v>
      </c>
      <c r="F5871" s="1471">
        <v>2.1270553E7</v>
      </c>
      <c r="G5871" s="1471">
        <v>2.1270553E7</v>
      </c>
      <c r="H5871" s="1472" t="b">
        <v>1</v>
      </c>
      <c r="I5871" s="1468" t="s">
        <v>76</v>
      </c>
      <c r="J5871" s="1472" t="b">
        <v>1</v>
      </c>
      <c r="K5871" s="1468" t="s">
        <v>4929</v>
      </c>
      <c r="L5871" s="1475">
        <v>6.69232E15</v>
      </c>
      <c r="M5871" s="1468" t="s">
        <v>2464</v>
      </c>
      <c r="N5871" s="1468" t="s">
        <v>5126</v>
      </c>
      <c r="O5871" s="1463"/>
      <c r="P5871" s="1463"/>
    </row>
    <row r="5872">
      <c r="A5872" s="1464">
        <v>6324.0</v>
      </c>
      <c r="B5872" s="1463" t="s">
        <v>11494</v>
      </c>
      <c r="C5872" s="1463" t="s">
        <v>11495</v>
      </c>
      <c r="D5872" s="1469">
        <v>45869.0</v>
      </c>
      <c r="E5872" s="1470" t="s">
        <v>11496</v>
      </c>
      <c r="F5872" s="1471">
        <v>8.00810699E8</v>
      </c>
      <c r="G5872" s="1471">
        <v>8.00810699E8</v>
      </c>
      <c r="H5872" s="1472" t="b">
        <v>1</v>
      </c>
      <c r="I5872" s="1468" t="s">
        <v>76</v>
      </c>
      <c r="J5872" s="1472" t="b">
        <v>1</v>
      </c>
      <c r="K5872" s="1468" t="s">
        <v>4929</v>
      </c>
      <c r="L5872" s="1475">
        <v>6.69232E15</v>
      </c>
      <c r="M5872" s="1468" t="s">
        <v>2464</v>
      </c>
      <c r="N5872" s="1468" t="s">
        <v>5398</v>
      </c>
      <c r="O5872" s="1463"/>
      <c r="P5872" s="1463"/>
    </row>
    <row r="5873">
      <c r="A5873" s="1464">
        <v>6325.0</v>
      </c>
      <c r="B5873" s="1463" t="s">
        <v>11497</v>
      </c>
      <c r="C5873" s="1463" t="s">
        <v>11498</v>
      </c>
      <c r="D5873" s="1469">
        <v>45898.0</v>
      </c>
      <c r="E5873" s="1470" t="s">
        <v>11499</v>
      </c>
      <c r="F5873" s="1471">
        <v>7.6336123E7</v>
      </c>
      <c r="G5873" s="1471">
        <v>7.6336123E7</v>
      </c>
      <c r="H5873" s="1472" t="b">
        <v>1</v>
      </c>
      <c r="I5873" s="1468" t="s">
        <v>244</v>
      </c>
      <c r="J5873" s="1472" t="b">
        <v>1</v>
      </c>
      <c r="K5873" s="1468" t="s">
        <v>11466</v>
      </c>
      <c r="L5873" s="1471">
        <v>6.6890581818E10</v>
      </c>
      <c r="M5873" s="1468" t="s">
        <v>2426</v>
      </c>
      <c r="N5873" s="1468" t="s">
        <v>244</v>
      </c>
      <c r="O5873" s="1463"/>
      <c r="P5873" s="1463"/>
    </row>
    <row r="5874">
      <c r="A5874" s="1464">
        <v>6326.0</v>
      </c>
      <c r="B5874" s="1463" t="s">
        <v>11500</v>
      </c>
      <c r="C5874" s="1463" t="s">
        <v>11501</v>
      </c>
      <c r="D5874" s="1469">
        <v>45898.0</v>
      </c>
      <c r="E5874" s="1470" t="s">
        <v>11502</v>
      </c>
      <c r="F5874" s="1471">
        <v>7.6336123E7</v>
      </c>
      <c r="G5874" s="1471">
        <v>7.6336123E7</v>
      </c>
      <c r="H5874" s="1472" t="b">
        <v>1</v>
      </c>
      <c r="I5874" s="1468" t="s">
        <v>244</v>
      </c>
      <c r="J5874" s="1472" t="b">
        <v>1</v>
      </c>
      <c r="K5874" s="1468" t="s">
        <v>11466</v>
      </c>
      <c r="L5874" s="1471">
        <v>6.6890581818E10</v>
      </c>
      <c r="M5874" s="1468" t="s">
        <v>2426</v>
      </c>
      <c r="N5874" s="1468" t="s">
        <v>244</v>
      </c>
      <c r="O5874" s="1463"/>
      <c r="P5874" s="1463"/>
    </row>
    <row r="5875">
      <c r="A5875" s="1464">
        <v>6327.0</v>
      </c>
      <c r="B5875" s="1463" t="s">
        <v>11503</v>
      </c>
      <c r="C5875" s="1463" t="s">
        <v>11503</v>
      </c>
      <c r="D5875" s="1469">
        <v>45882.0</v>
      </c>
      <c r="E5875" s="1470" t="s">
        <v>11504</v>
      </c>
      <c r="F5875" s="1471">
        <v>9.3601618E7</v>
      </c>
      <c r="G5875" s="1471">
        <v>9.3601618E7</v>
      </c>
      <c r="H5875" s="1472" t="b">
        <v>1</v>
      </c>
      <c r="I5875" s="1468" t="s">
        <v>120</v>
      </c>
      <c r="J5875" s="1472" t="b">
        <v>1</v>
      </c>
      <c r="K5875" s="1468" t="s">
        <v>11466</v>
      </c>
      <c r="L5875" s="1471">
        <v>6.6890581818E10</v>
      </c>
      <c r="M5875" s="1468" t="s">
        <v>2440</v>
      </c>
      <c r="N5875" s="1468" t="s">
        <v>11505</v>
      </c>
      <c r="O5875" s="1463"/>
      <c r="P5875" s="1463"/>
    </row>
    <row r="5876">
      <c r="A5876" s="1464">
        <v>6328.0</v>
      </c>
      <c r="B5876" s="1463" t="s">
        <v>11506</v>
      </c>
      <c r="C5876" s="1463" t="s">
        <v>11507</v>
      </c>
      <c r="D5876" s="1469">
        <v>45875.0</v>
      </c>
      <c r="E5876" s="1470" t="s">
        <v>11508</v>
      </c>
      <c r="F5876" s="1471">
        <v>9.28926203E8</v>
      </c>
      <c r="G5876" s="1471">
        <v>9.28926203E8</v>
      </c>
      <c r="H5876" s="1472" t="b">
        <v>1</v>
      </c>
      <c r="I5876" s="1468" t="s">
        <v>76</v>
      </c>
      <c r="J5876" s="1472" t="b">
        <v>1</v>
      </c>
      <c r="K5876" s="1468" t="s">
        <v>5010</v>
      </c>
      <c r="L5876" s="1471">
        <v>6.6836145662E10</v>
      </c>
      <c r="M5876" s="1468" t="s">
        <v>2464</v>
      </c>
      <c r="N5876" s="1468" t="s">
        <v>8570</v>
      </c>
      <c r="O5876" s="1463"/>
      <c r="P5876" s="1463"/>
    </row>
    <row r="5877">
      <c r="A5877" s="1464">
        <v>6329.0</v>
      </c>
      <c r="B5877" s="1463" t="s">
        <v>11509</v>
      </c>
      <c r="C5877" s="1463" t="s">
        <v>11510</v>
      </c>
      <c r="D5877" s="1469">
        <v>45883.0</v>
      </c>
      <c r="E5877" s="1470" t="s">
        <v>11511</v>
      </c>
      <c r="F5877" s="1471">
        <v>2.2173E7</v>
      </c>
      <c r="G5877" s="1471">
        <v>2.2173E7</v>
      </c>
      <c r="H5877" s="1472" t="b">
        <v>1</v>
      </c>
      <c r="I5877" s="1468" t="s">
        <v>76</v>
      </c>
      <c r="J5877" s="1472" t="b">
        <v>1</v>
      </c>
      <c r="K5877" s="1468" t="s">
        <v>11466</v>
      </c>
      <c r="L5877" s="1471">
        <v>6.6890581818E10</v>
      </c>
      <c r="M5877" s="1468" t="s">
        <v>2426</v>
      </c>
      <c r="N5877" s="1468" t="s">
        <v>76</v>
      </c>
      <c r="O5877" s="1463"/>
      <c r="P5877" s="1463"/>
    </row>
    <row r="5878" hidden="1">
      <c r="A5878" s="1464">
        <v>6330.0</v>
      </c>
      <c r="B5878" s="1463" t="s">
        <v>22108</v>
      </c>
      <c r="C5878" s="1463" t="s">
        <v>22109</v>
      </c>
      <c r="D5878" s="1469">
        <v>45883.0</v>
      </c>
      <c r="E5878" s="1470" t="s">
        <v>22110</v>
      </c>
      <c r="F5878" s="1471">
        <v>2.2173E7</v>
      </c>
      <c r="G5878" s="1471">
        <v>2.2173E7</v>
      </c>
      <c r="H5878" s="1472" t="b">
        <v>0</v>
      </c>
      <c r="I5878" s="1468" t="s">
        <v>76</v>
      </c>
      <c r="J5878" s="1472" t="b">
        <v>0</v>
      </c>
      <c r="K5878" s="1468" t="s">
        <v>11466</v>
      </c>
      <c r="L5878" s="1471">
        <v>6.6890581818E10</v>
      </c>
      <c r="M5878" s="1468" t="s">
        <v>2464</v>
      </c>
      <c r="N5878" s="1468" t="s">
        <v>6149</v>
      </c>
      <c r="O5878" s="1463"/>
      <c r="P5878" s="1463"/>
    </row>
    <row r="5879">
      <c r="A5879" s="1464">
        <v>6331.0</v>
      </c>
      <c r="B5879" s="1463" t="s">
        <v>11512</v>
      </c>
      <c r="C5879" s="1463" t="s">
        <v>11513</v>
      </c>
      <c r="D5879" s="1469">
        <v>45876.0</v>
      </c>
      <c r="E5879" s="1470" t="s">
        <v>11514</v>
      </c>
      <c r="F5879" s="1471">
        <v>9.1848856E8</v>
      </c>
      <c r="G5879" s="1471">
        <v>9.1848856E8</v>
      </c>
      <c r="H5879" s="1472" t="b">
        <v>1</v>
      </c>
      <c r="I5879" s="1468" t="s">
        <v>76</v>
      </c>
      <c r="J5879" s="1472" t="b">
        <v>1</v>
      </c>
      <c r="K5879" s="1468" t="s">
        <v>8764</v>
      </c>
      <c r="L5879" s="1471">
        <v>6.6624294465E10</v>
      </c>
      <c r="M5879" s="1468" t="s">
        <v>2432</v>
      </c>
      <c r="N5879" s="1468" t="s">
        <v>8626</v>
      </c>
      <c r="O5879" s="1463"/>
      <c r="P5879" s="1463"/>
    </row>
    <row r="5880">
      <c r="A5880" s="1464">
        <v>6332.0</v>
      </c>
      <c r="B5880" s="1463" t="s">
        <v>11515</v>
      </c>
      <c r="C5880" s="1463" t="s">
        <v>11516</v>
      </c>
      <c r="D5880" s="1469">
        <v>45883.0</v>
      </c>
      <c r="E5880" s="1470" t="s">
        <v>11517</v>
      </c>
      <c r="F5880" s="1471">
        <v>2.2173E7</v>
      </c>
      <c r="G5880" s="1471">
        <v>2.2173E7</v>
      </c>
      <c r="H5880" s="1472" t="b">
        <v>1</v>
      </c>
      <c r="I5880" s="1468" t="s">
        <v>76</v>
      </c>
      <c r="J5880" s="1472" t="b">
        <v>1</v>
      </c>
      <c r="K5880" s="1468" t="s">
        <v>11466</v>
      </c>
      <c r="L5880" s="1471">
        <v>6.6890581818E10</v>
      </c>
      <c r="M5880" s="1468" t="s">
        <v>2426</v>
      </c>
      <c r="N5880" s="1468" t="s">
        <v>6149</v>
      </c>
      <c r="O5880" s="1463"/>
      <c r="P5880" s="1463"/>
    </row>
    <row r="5881" hidden="1">
      <c r="A5881" s="1464">
        <v>6333.0</v>
      </c>
      <c r="B5881" s="1463" t="s">
        <v>22111</v>
      </c>
      <c r="C5881" s="1463" t="s">
        <v>22111</v>
      </c>
      <c r="D5881" s="1469">
        <v>45875.0</v>
      </c>
      <c r="E5881" s="1470" t="s">
        <v>22112</v>
      </c>
      <c r="F5881" s="1471">
        <v>9.22811818E8</v>
      </c>
      <c r="G5881" s="1471">
        <v>9.22811818E8</v>
      </c>
      <c r="H5881" s="1472" t="b">
        <v>0</v>
      </c>
      <c r="I5881" s="1468" t="s">
        <v>76</v>
      </c>
      <c r="J5881" s="1472" t="b">
        <v>1</v>
      </c>
      <c r="K5881" s="1468" t="s">
        <v>5036</v>
      </c>
      <c r="L5881" s="1471">
        <v>6.6839163158E10</v>
      </c>
      <c r="M5881" s="1468" t="s">
        <v>2426</v>
      </c>
      <c r="N5881" s="1476"/>
      <c r="O5881" s="1463"/>
      <c r="P5881" s="1463"/>
    </row>
    <row r="5882">
      <c r="A5882" s="1464">
        <v>6334.0</v>
      </c>
      <c r="B5882" s="1463" t="s">
        <v>11518</v>
      </c>
      <c r="C5882" s="1463" t="s">
        <v>11519</v>
      </c>
      <c r="D5882" s="1469">
        <v>45876.0</v>
      </c>
      <c r="E5882" s="1470" t="s">
        <v>11520</v>
      </c>
      <c r="F5882" s="1471">
        <v>9.67155515E8</v>
      </c>
      <c r="G5882" s="1471">
        <v>9.67155515E8</v>
      </c>
      <c r="H5882" s="1472" t="b">
        <v>1</v>
      </c>
      <c r="I5882" s="1468" t="s">
        <v>76</v>
      </c>
      <c r="J5882" s="1472" t="b">
        <v>1</v>
      </c>
      <c r="K5882" s="1468" t="s">
        <v>11172</v>
      </c>
      <c r="L5882" s="1471">
        <v>6.6955633412E10</v>
      </c>
      <c r="M5882" s="1468" t="s">
        <v>2432</v>
      </c>
      <c r="N5882" s="1468" t="s">
        <v>11521</v>
      </c>
      <c r="O5882" s="1463"/>
      <c r="P5882" s="1463"/>
    </row>
    <row r="5883">
      <c r="A5883" s="1464">
        <v>6335.0</v>
      </c>
      <c r="B5883" s="1463" t="s">
        <v>11522</v>
      </c>
      <c r="C5883" s="1463" t="s">
        <v>11523</v>
      </c>
      <c r="D5883" s="1469">
        <v>45880.0</v>
      </c>
      <c r="E5883" s="1470" t="s">
        <v>11524</v>
      </c>
      <c r="F5883" s="1471">
        <v>8.28940999E8</v>
      </c>
      <c r="G5883" s="1471">
        <v>8.28940999E8</v>
      </c>
      <c r="H5883" s="1472" t="b">
        <v>1</v>
      </c>
      <c r="I5883" s="1468" t="s">
        <v>9778</v>
      </c>
      <c r="J5883" s="1472" t="b">
        <v>1</v>
      </c>
      <c r="K5883" s="1468" t="s">
        <v>8887</v>
      </c>
      <c r="L5883" s="1471">
        <v>6.6646639396E10</v>
      </c>
      <c r="M5883" s="1468" t="s">
        <v>2437</v>
      </c>
      <c r="N5883" s="1468" t="s">
        <v>9778</v>
      </c>
      <c r="O5883" s="1463"/>
      <c r="P5883" s="1463"/>
    </row>
    <row r="5884">
      <c r="A5884" s="1464">
        <v>6336.0</v>
      </c>
      <c r="B5884" s="1463" t="s">
        <v>11525</v>
      </c>
      <c r="C5884" s="1463" t="s">
        <v>11526</v>
      </c>
      <c r="D5884" s="1469">
        <v>45877.0</v>
      </c>
      <c r="E5884" s="1470" t="s">
        <v>11527</v>
      </c>
      <c r="F5884" s="1471">
        <v>9.67090968E8</v>
      </c>
      <c r="G5884" s="1471">
        <v>9.67090968E8</v>
      </c>
      <c r="H5884" s="1472" t="b">
        <v>1</v>
      </c>
      <c r="I5884" s="1468" t="s">
        <v>76</v>
      </c>
      <c r="J5884" s="1472" t="b">
        <v>1</v>
      </c>
      <c r="K5884" s="1468" t="s">
        <v>5010</v>
      </c>
      <c r="L5884" s="1471">
        <v>6.6836145662E10</v>
      </c>
      <c r="M5884" s="1468" t="s">
        <v>2464</v>
      </c>
      <c r="N5884" s="1468" t="s">
        <v>9499</v>
      </c>
      <c r="O5884" s="1463"/>
      <c r="P5884" s="1463"/>
    </row>
    <row r="5885">
      <c r="A5885" s="1464">
        <v>6337.0</v>
      </c>
      <c r="B5885" s="1463" t="s">
        <v>11528</v>
      </c>
      <c r="C5885" s="1463" t="s">
        <v>11529</v>
      </c>
      <c r="D5885" s="1469">
        <v>45877.0</v>
      </c>
      <c r="E5885" s="1470" t="s">
        <v>11530</v>
      </c>
      <c r="F5885" s="1471">
        <v>8.09246399E8</v>
      </c>
      <c r="G5885" s="1471">
        <v>8.09246399E8</v>
      </c>
      <c r="H5885" s="1472" t="b">
        <v>1</v>
      </c>
      <c r="I5885" s="1468" t="s">
        <v>76</v>
      </c>
      <c r="J5885" s="1472" t="b">
        <v>1</v>
      </c>
      <c r="K5885" s="1468" t="s">
        <v>6729</v>
      </c>
      <c r="L5885" s="1471">
        <v>6.6965469336E10</v>
      </c>
      <c r="M5885" s="1468" t="s">
        <v>2437</v>
      </c>
      <c r="N5885" s="1468" t="s">
        <v>76</v>
      </c>
      <c r="O5885" s="1463"/>
      <c r="P5885" s="1463"/>
    </row>
    <row r="5886">
      <c r="A5886" s="1464">
        <v>6338.0</v>
      </c>
      <c r="B5886" s="1463" t="s">
        <v>2681</v>
      </c>
      <c r="C5886" s="1463" t="s">
        <v>11531</v>
      </c>
      <c r="D5886" s="1469">
        <v>45882.0</v>
      </c>
      <c r="E5886" s="1470" t="s">
        <v>11532</v>
      </c>
      <c r="F5886" s="1471">
        <v>2.7296275E7</v>
      </c>
      <c r="G5886" s="1471">
        <v>2.7296275E7</v>
      </c>
      <c r="H5886" s="1472" t="b">
        <v>1</v>
      </c>
      <c r="I5886" s="1468" t="s">
        <v>76</v>
      </c>
      <c r="J5886" s="1472" t="b">
        <v>1</v>
      </c>
      <c r="K5886" s="1468" t="s">
        <v>5010</v>
      </c>
      <c r="L5886" s="1471">
        <v>6.6836145662E10</v>
      </c>
      <c r="M5886" s="1468" t="s">
        <v>2682</v>
      </c>
      <c r="N5886" s="1468" t="s">
        <v>8586</v>
      </c>
      <c r="O5886" s="1463"/>
      <c r="P5886" s="1463"/>
    </row>
    <row r="5887">
      <c r="A5887" s="1464">
        <v>6339.0</v>
      </c>
      <c r="B5887" s="1463" t="s">
        <v>11533</v>
      </c>
      <c r="C5887" s="1463" t="s">
        <v>11534</v>
      </c>
      <c r="D5887" s="1469">
        <v>45882.0</v>
      </c>
      <c r="E5887" s="1470" t="s">
        <v>11535</v>
      </c>
      <c r="F5887" s="1471">
        <v>6.61681277E8</v>
      </c>
      <c r="G5887" s="1471">
        <v>6.61681277E8</v>
      </c>
      <c r="H5887" s="1472" t="b">
        <v>1</v>
      </c>
      <c r="I5887" s="1468" t="s">
        <v>76</v>
      </c>
      <c r="J5887" s="1472" t="b">
        <v>1</v>
      </c>
      <c r="K5887" s="1468" t="s">
        <v>8764</v>
      </c>
      <c r="L5887" s="1471">
        <v>6.6624294465E10</v>
      </c>
      <c r="M5887" s="1468" t="s">
        <v>2426</v>
      </c>
      <c r="N5887" s="1468" t="s">
        <v>8831</v>
      </c>
      <c r="O5887" s="1463"/>
      <c r="P5887" s="1463"/>
    </row>
    <row r="5888">
      <c r="A5888" s="1464">
        <v>6340.0</v>
      </c>
      <c r="B5888" s="1463" t="s">
        <v>3327</v>
      </c>
      <c r="C5888" s="1463" t="s">
        <v>11536</v>
      </c>
      <c r="D5888" s="1469">
        <v>45887.0</v>
      </c>
      <c r="E5888" s="1470" t="s">
        <v>11537</v>
      </c>
      <c r="F5888" s="1471">
        <v>2.233706E7</v>
      </c>
      <c r="G5888" s="1471">
        <v>2.233706E7</v>
      </c>
      <c r="H5888" s="1472" t="b">
        <v>1</v>
      </c>
      <c r="I5888" s="1468" t="s">
        <v>76</v>
      </c>
      <c r="J5888" s="1472" t="b">
        <v>1</v>
      </c>
      <c r="K5888" s="1468" t="s">
        <v>8887</v>
      </c>
      <c r="L5888" s="1471">
        <v>6.6646639396E10</v>
      </c>
      <c r="M5888" s="1468" t="s">
        <v>2464</v>
      </c>
      <c r="N5888" s="1468" t="s">
        <v>76</v>
      </c>
      <c r="O5888" s="1463"/>
      <c r="P5888" s="1463"/>
    </row>
    <row r="5889">
      <c r="A5889" s="1464">
        <v>6341.0</v>
      </c>
      <c r="B5889" s="1463" t="s">
        <v>11538</v>
      </c>
      <c r="C5889" s="1463" t="s">
        <v>11539</v>
      </c>
      <c r="D5889" s="1469">
        <v>45883.0</v>
      </c>
      <c r="E5889" s="1470" t="s">
        <v>11540</v>
      </c>
      <c r="F5889" s="1471">
        <v>9.22530069E8</v>
      </c>
      <c r="G5889" s="1471">
        <v>9.22530069E8</v>
      </c>
      <c r="H5889" s="1472" t="b">
        <v>1</v>
      </c>
      <c r="I5889" s="1468" t="s">
        <v>76</v>
      </c>
      <c r="J5889" s="1472" t="b">
        <v>1</v>
      </c>
      <c r="K5889" s="1468" t="s">
        <v>11172</v>
      </c>
      <c r="L5889" s="1471">
        <v>6.6955633412E10</v>
      </c>
      <c r="M5889" s="1468" t="s">
        <v>2464</v>
      </c>
      <c r="N5889" s="1468" t="s">
        <v>11541</v>
      </c>
      <c r="O5889" s="1463"/>
      <c r="P5889" s="1463"/>
    </row>
    <row r="5890">
      <c r="A5890" s="1464">
        <v>6342.0</v>
      </c>
      <c r="B5890" s="1463" t="s">
        <v>11542</v>
      </c>
      <c r="C5890" s="1463" t="s">
        <v>11543</v>
      </c>
      <c r="D5890" s="1469">
        <v>45883.0</v>
      </c>
      <c r="E5890" s="1470" t="s">
        <v>11544</v>
      </c>
      <c r="F5890" s="1471">
        <v>9.22646998E8</v>
      </c>
      <c r="G5890" s="1471">
        <v>9.22646998E8</v>
      </c>
      <c r="H5890" s="1472" t="b">
        <v>1</v>
      </c>
      <c r="I5890" s="1468" t="s">
        <v>76</v>
      </c>
      <c r="J5890" s="1472" t="b">
        <v>1</v>
      </c>
      <c r="K5890" s="1468" t="s">
        <v>6729</v>
      </c>
      <c r="L5890" s="1471">
        <v>6.6965469336E10</v>
      </c>
      <c r="M5890" s="1468" t="s">
        <v>2432</v>
      </c>
      <c r="N5890" s="1468" t="s">
        <v>8522</v>
      </c>
      <c r="O5890" s="1463"/>
      <c r="P5890" s="1463"/>
    </row>
    <row r="5891">
      <c r="A5891" s="1464">
        <v>6343.0</v>
      </c>
      <c r="B5891" s="1463" t="s">
        <v>11545</v>
      </c>
      <c r="C5891" s="1463" t="s">
        <v>11546</v>
      </c>
      <c r="D5891" s="1469">
        <v>45896.0</v>
      </c>
      <c r="E5891" s="1470" t="s">
        <v>11547</v>
      </c>
      <c r="F5891" s="1471">
        <v>6.56641539E8</v>
      </c>
      <c r="G5891" s="1471">
        <v>6.56641539E8</v>
      </c>
      <c r="H5891" s="1472" t="b">
        <v>1</v>
      </c>
      <c r="I5891" s="1468" t="s">
        <v>76</v>
      </c>
      <c r="J5891" s="1472" t="b">
        <v>1</v>
      </c>
      <c r="K5891" s="1468" t="s">
        <v>6729</v>
      </c>
      <c r="L5891" s="1471">
        <v>6.6965469336E10</v>
      </c>
      <c r="M5891" s="1468" t="s">
        <v>2432</v>
      </c>
      <c r="N5891" s="1468" t="s">
        <v>4969</v>
      </c>
      <c r="O5891" s="1463"/>
      <c r="P5891" s="1463"/>
    </row>
    <row r="5892">
      <c r="A5892" s="1464">
        <v>6344.0</v>
      </c>
      <c r="B5892" s="1463" t="s">
        <v>808</v>
      </c>
      <c r="C5892" s="1463" t="s">
        <v>11548</v>
      </c>
      <c r="D5892" s="1469">
        <v>45896.0</v>
      </c>
      <c r="E5892" s="1470" t="s">
        <v>11549</v>
      </c>
      <c r="F5892" s="1471">
        <v>6.56641539E8</v>
      </c>
      <c r="G5892" s="1471">
        <v>6.56641539E8</v>
      </c>
      <c r="H5892" s="1472" t="b">
        <v>1</v>
      </c>
      <c r="I5892" s="1468" t="s">
        <v>76</v>
      </c>
      <c r="J5892" s="1472" t="b">
        <v>1</v>
      </c>
      <c r="K5892" s="1468" t="s">
        <v>6729</v>
      </c>
      <c r="L5892" s="1471">
        <v>6.6965469336E10</v>
      </c>
      <c r="M5892" s="1468" t="s">
        <v>2432</v>
      </c>
      <c r="N5892" s="1468" t="s">
        <v>6149</v>
      </c>
      <c r="O5892" s="1463"/>
      <c r="P5892" s="1463"/>
    </row>
    <row r="5893">
      <c r="A5893" s="1464">
        <v>6345.0</v>
      </c>
      <c r="B5893" s="1463" t="s">
        <v>3336</v>
      </c>
      <c r="C5893" s="1463" t="s">
        <v>11550</v>
      </c>
      <c r="D5893" s="1469">
        <v>45884.0</v>
      </c>
      <c r="E5893" s="1470" t="s">
        <v>11551</v>
      </c>
      <c r="F5893" s="1471">
        <v>8.19255177E8</v>
      </c>
      <c r="G5893" s="1471">
        <v>8.19255177E8</v>
      </c>
      <c r="H5893" s="1472" t="b">
        <v>1</v>
      </c>
      <c r="I5893" s="1468" t="s">
        <v>76</v>
      </c>
      <c r="J5893" s="1472" t="b">
        <v>1</v>
      </c>
      <c r="K5893" s="1468" t="s">
        <v>11172</v>
      </c>
      <c r="L5893" s="1471">
        <v>6.6955633412E10</v>
      </c>
      <c r="M5893" s="1468" t="s">
        <v>2937</v>
      </c>
      <c r="N5893" s="1468" t="s">
        <v>76</v>
      </c>
      <c r="O5893" s="1463"/>
      <c r="P5893" s="1463"/>
    </row>
    <row r="5894">
      <c r="A5894" s="1464">
        <v>6346.0</v>
      </c>
      <c r="B5894" s="1463" t="s">
        <v>11552</v>
      </c>
      <c r="C5894" s="1463" t="s">
        <v>11553</v>
      </c>
      <c r="D5894" s="1469">
        <v>45883.0</v>
      </c>
      <c r="E5894" s="1470" t="s">
        <v>11554</v>
      </c>
      <c r="F5894" s="1471">
        <v>8.70438288E8</v>
      </c>
      <c r="G5894" s="1471">
        <v>8.70438288E8</v>
      </c>
      <c r="H5894" s="1472" t="b">
        <v>1</v>
      </c>
      <c r="I5894" s="1468" t="s">
        <v>76</v>
      </c>
      <c r="J5894" s="1472" t="b">
        <v>1</v>
      </c>
      <c r="K5894" s="1468" t="s">
        <v>8764</v>
      </c>
      <c r="L5894" s="1471">
        <v>6.6624294465E10</v>
      </c>
      <c r="M5894" s="1468" t="s">
        <v>2432</v>
      </c>
      <c r="N5894" s="1468" t="s">
        <v>9782</v>
      </c>
      <c r="O5894" s="1463"/>
      <c r="P5894" s="1463"/>
    </row>
    <row r="5895">
      <c r="A5895" s="1464">
        <v>6347.0</v>
      </c>
      <c r="B5895" s="1463" t="s">
        <v>11555</v>
      </c>
      <c r="C5895" s="1463" t="s">
        <v>11556</v>
      </c>
      <c r="D5895" s="1469">
        <v>45887.0</v>
      </c>
      <c r="E5895" s="1470" t="s">
        <v>11557</v>
      </c>
      <c r="F5895" s="1471">
        <v>8.8555917E8</v>
      </c>
      <c r="G5895" s="1471">
        <v>8.8555917E8</v>
      </c>
      <c r="H5895" s="1472" t="b">
        <v>1</v>
      </c>
      <c r="I5895" s="1468" t="s">
        <v>3864</v>
      </c>
      <c r="J5895" s="1472" t="b">
        <v>1</v>
      </c>
      <c r="K5895" s="1468" t="s">
        <v>8887</v>
      </c>
      <c r="L5895" s="1471">
        <v>6.6646639396E10</v>
      </c>
      <c r="M5895" s="1468" t="s">
        <v>2464</v>
      </c>
      <c r="N5895" s="1468" t="s">
        <v>11558</v>
      </c>
      <c r="O5895" s="1463"/>
      <c r="P5895" s="1463"/>
    </row>
    <row r="5896">
      <c r="A5896" s="1464">
        <v>6348.0</v>
      </c>
      <c r="B5896" s="1463" t="s">
        <v>11559</v>
      </c>
      <c r="C5896" s="1463" t="s">
        <v>11560</v>
      </c>
      <c r="D5896" s="1469">
        <v>45887.0</v>
      </c>
      <c r="E5896" s="1470" t="s">
        <v>11561</v>
      </c>
      <c r="F5896" s="1471">
        <v>7.6366945E7</v>
      </c>
      <c r="G5896" s="1471">
        <v>7.6366945E7</v>
      </c>
      <c r="H5896" s="1472" t="b">
        <v>1</v>
      </c>
      <c r="I5896" s="1468" t="s">
        <v>244</v>
      </c>
      <c r="J5896" s="1472" t="b">
        <v>1</v>
      </c>
      <c r="K5896" s="1468" t="s">
        <v>5060</v>
      </c>
      <c r="L5896" s="1471">
        <v>6.6831455479E10</v>
      </c>
      <c r="M5896" s="1468" t="s">
        <v>2476</v>
      </c>
      <c r="N5896" s="1468" t="s">
        <v>244</v>
      </c>
      <c r="O5896" s="1463"/>
      <c r="P5896" s="1463"/>
    </row>
    <row r="5897">
      <c r="A5897" s="1464">
        <v>6349.0</v>
      </c>
      <c r="B5897" s="1463" t="s">
        <v>11562</v>
      </c>
      <c r="C5897" s="1463" t="s">
        <v>11563</v>
      </c>
      <c r="D5897" s="1469">
        <v>45887.0</v>
      </c>
      <c r="E5897" s="1470" t="s">
        <v>11564</v>
      </c>
      <c r="F5897" s="1471">
        <v>6.59211868E8</v>
      </c>
      <c r="G5897" s="1471">
        <v>6.59211868E8</v>
      </c>
      <c r="H5897" s="1472" t="b">
        <v>1</v>
      </c>
      <c r="I5897" s="1468" t="s">
        <v>76</v>
      </c>
      <c r="J5897" s="1472" t="b">
        <v>1</v>
      </c>
      <c r="K5897" s="1468" t="s">
        <v>8453</v>
      </c>
      <c r="L5897" s="1471">
        <v>6.6642366689E10</v>
      </c>
      <c r="M5897" s="1468" t="s">
        <v>2476</v>
      </c>
      <c r="N5897" s="1468" t="s">
        <v>76</v>
      </c>
      <c r="O5897" s="1463"/>
      <c r="P5897" s="1463"/>
    </row>
    <row r="5898">
      <c r="A5898" s="1464">
        <v>6350.0</v>
      </c>
      <c r="B5898" s="1463" t="s">
        <v>11565</v>
      </c>
      <c r="C5898" s="1463" t="s">
        <v>11566</v>
      </c>
      <c r="D5898" s="1469">
        <v>45888.0</v>
      </c>
      <c r="E5898" s="1470" t="s">
        <v>11567</v>
      </c>
      <c r="F5898" s="1471">
        <v>8.9664599E8</v>
      </c>
      <c r="G5898" s="1471">
        <v>8.9664599E8</v>
      </c>
      <c r="H5898" s="1472" t="b">
        <v>1</v>
      </c>
      <c r="I5898" s="1468" t="s">
        <v>76</v>
      </c>
      <c r="J5898" s="1472" t="b">
        <v>1</v>
      </c>
      <c r="K5898" s="1468" t="s">
        <v>5010</v>
      </c>
      <c r="L5898" s="1471">
        <v>6.6836145662E10</v>
      </c>
      <c r="M5898" s="1468" t="s">
        <v>2659</v>
      </c>
      <c r="N5898" s="1468" t="s">
        <v>9111</v>
      </c>
      <c r="O5898" s="1463"/>
      <c r="P5898" s="1463"/>
    </row>
    <row r="5899">
      <c r="A5899" s="1464">
        <v>6351.0</v>
      </c>
      <c r="B5899" s="1463" t="s">
        <v>11568</v>
      </c>
      <c r="C5899" s="1463" t="s">
        <v>11568</v>
      </c>
      <c r="D5899" s="1469">
        <v>45888.0</v>
      </c>
      <c r="E5899" s="1470" t="s">
        <v>11569</v>
      </c>
      <c r="F5899" s="1471">
        <v>9.4598599E7</v>
      </c>
      <c r="G5899" s="1471">
        <v>9.4598599E7</v>
      </c>
      <c r="H5899" s="1472" t="b">
        <v>1</v>
      </c>
      <c r="I5899" s="1468" t="s">
        <v>120</v>
      </c>
      <c r="J5899" s="1472" t="b">
        <v>1</v>
      </c>
      <c r="K5899" s="1468" t="s">
        <v>11374</v>
      </c>
      <c r="L5899" s="1476"/>
      <c r="M5899" s="1468" t="s">
        <v>2426</v>
      </c>
      <c r="N5899" s="1468" t="s">
        <v>11570</v>
      </c>
      <c r="O5899" s="1463"/>
      <c r="P5899" s="1463"/>
    </row>
    <row r="5900">
      <c r="A5900" s="1464">
        <v>6352.0</v>
      </c>
      <c r="B5900" s="1463" t="s">
        <v>11571</v>
      </c>
      <c r="C5900" s="1463" t="s">
        <v>11571</v>
      </c>
      <c r="D5900" s="1469">
        <v>45888.0</v>
      </c>
      <c r="E5900" s="1470" t="s">
        <v>11572</v>
      </c>
      <c r="F5900" s="1471">
        <v>8.9016056E7</v>
      </c>
      <c r="G5900" s="1471">
        <v>8.9016056E7</v>
      </c>
      <c r="H5900" s="1472" t="b">
        <v>1</v>
      </c>
      <c r="I5900" s="1468" t="s">
        <v>120</v>
      </c>
      <c r="J5900" s="1472" t="b">
        <v>1</v>
      </c>
      <c r="K5900" s="1468" t="s">
        <v>11374</v>
      </c>
      <c r="L5900" s="1476"/>
      <c r="M5900" s="1468" t="s">
        <v>2659</v>
      </c>
      <c r="N5900" s="1468" t="s">
        <v>11139</v>
      </c>
      <c r="O5900" s="1463"/>
      <c r="P5900" s="1463"/>
    </row>
    <row r="5901">
      <c r="A5901" s="1464">
        <v>6353.0</v>
      </c>
      <c r="B5901" s="1463" t="s">
        <v>11573</v>
      </c>
      <c r="C5901" s="1463" t="s">
        <v>11574</v>
      </c>
      <c r="D5901" s="1469">
        <v>45888.0</v>
      </c>
      <c r="E5901" s="1470" t="s">
        <v>11575</v>
      </c>
      <c r="F5901" s="1471">
        <v>9.81370027E8</v>
      </c>
      <c r="G5901" s="1471">
        <v>9.81370027E8</v>
      </c>
      <c r="H5901" s="1472" t="b">
        <v>1</v>
      </c>
      <c r="I5901" s="1468" t="s">
        <v>76</v>
      </c>
      <c r="J5901" s="1472" t="b">
        <v>1</v>
      </c>
      <c r="K5901" s="1468" t="s">
        <v>5060</v>
      </c>
      <c r="L5901" s="1471">
        <v>6.6831455479E10</v>
      </c>
      <c r="M5901" s="1468" t="s">
        <v>2464</v>
      </c>
      <c r="N5901" s="1468" t="s">
        <v>5052</v>
      </c>
      <c r="O5901" s="1463"/>
      <c r="P5901" s="1463"/>
    </row>
    <row r="5902">
      <c r="A5902" s="1464">
        <v>6354.0</v>
      </c>
      <c r="B5902" s="1463" t="s">
        <v>11576</v>
      </c>
      <c r="C5902" s="1463" t="s">
        <v>11577</v>
      </c>
      <c r="D5902" s="1469">
        <v>45896.0</v>
      </c>
      <c r="E5902" s="1470" t="s">
        <v>11578</v>
      </c>
      <c r="F5902" s="1471">
        <v>8.11136032E8</v>
      </c>
      <c r="G5902" s="1471">
        <v>8.11136032E8</v>
      </c>
      <c r="H5902" s="1472" t="b">
        <v>1</v>
      </c>
      <c r="I5902" s="1468" t="s">
        <v>5608</v>
      </c>
      <c r="J5902" s="1472" t="b">
        <v>1</v>
      </c>
      <c r="K5902" s="1468" t="s">
        <v>7033</v>
      </c>
      <c r="L5902" s="1471">
        <v>6.6624983639E10</v>
      </c>
      <c r="M5902" s="1468" t="s">
        <v>3024</v>
      </c>
      <c r="N5902" s="1468" t="s">
        <v>5608</v>
      </c>
      <c r="O5902" s="1463"/>
      <c r="P5902" s="1463"/>
    </row>
    <row r="5903">
      <c r="A5903" s="1464">
        <v>6355.0</v>
      </c>
      <c r="B5903" s="1463" t="s">
        <v>11579</v>
      </c>
      <c r="C5903" s="1463" t="s">
        <v>11580</v>
      </c>
      <c r="D5903" s="1469">
        <v>45896.0</v>
      </c>
      <c r="E5903" s="1470" t="s">
        <v>11581</v>
      </c>
      <c r="F5903" s="1471">
        <v>6.12242547E8</v>
      </c>
      <c r="G5903" s="1471">
        <v>6.12242547E8</v>
      </c>
      <c r="H5903" s="1472" t="b">
        <v>1</v>
      </c>
      <c r="I5903" s="1468" t="s">
        <v>76</v>
      </c>
      <c r="J5903" s="1472" t="b">
        <v>1</v>
      </c>
      <c r="K5903" s="1468" t="s">
        <v>7033</v>
      </c>
      <c r="L5903" s="1471">
        <v>6.6624983639E10</v>
      </c>
      <c r="M5903" s="1468" t="s">
        <v>2464</v>
      </c>
      <c r="N5903" s="1468" t="s">
        <v>4945</v>
      </c>
      <c r="O5903" s="1463"/>
      <c r="P5903" s="1463"/>
    </row>
    <row r="5904">
      <c r="A5904" s="1464">
        <v>6356.0</v>
      </c>
      <c r="B5904" s="1463" t="s">
        <v>11582</v>
      </c>
      <c r="C5904" s="1463" t="s">
        <v>11583</v>
      </c>
      <c r="D5904" s="1469">
        <v>45896.0</v>
      </c>
      <c r="E5904" s="1470" t="s">
        <v>11584</v>
      </c>
      <c r="F5904" s="1471">
        <v>8.9830181E8</v>
      </c>
      <c r="G5904" s="1471">
        <v>8.9830181E8</v>
      </c>
      <c r="H5904" s="1472" t="b">
        <v>1</v>
      </c>
      <c r="I5904" s="1468" t="s">
        <v>76</v>
      </c>
      <c r="J5904" s="1472" t="b">
        <v>1</v>
      </c>
      <c r="K5904" s="1468" t="s">
        <v>7033</v>
      </c>
      <c r="L5904" s="1471">
        <v>6.6624983639E10</v>
      </c>
      <c r="M5904" s="1468" t="s">
        <v>2464</v>
      </c>
      <c r="N5904" s="1468" t="s">
        <v>5712</v>
      </c>
      <c r="O5904" s="1463"/>
      <c r="P5904" s="1463"/>
    </row>
    <row r="5905">
      <c r="A5905" s="1464">
        <v>6357.0</v>
      </c>
      <c r="B5905" s="1463" t="s">
        <v>11585</v>
      </c>
      <c r="C5905" s="1463" t="s">
        <v>11585</v>
      </c>
      <c r="D5905" s="1469">
        <v>45888.0</v>
      </c>
      <c r="E5905" s="1470" t="s">
        <v>11586</v>
      </c>
      <c r="F5905" s="1471">
        <v>9.2384055E7</v>
      </c>
      <c r="G5905" s="1471">
        <v>9.2384055E7</v>
      </c>
      <c r="H5905" s="1472" t="b">
        <v>1</v>
      </c>
      <c r="I5905" s="1468" t="s">
        <v>120</v>
      </c>
      <c r="J5905" s="1472" t="b">
        <v>1</v>
      </c>
      <c r="K5905" s="1468" t="s">
        <v>11374</v>
      </c>
      <c r="L5905" s="1476"/>
      <c r="M5905" s="1468" t="s">
        <v>2937</v>
      </c>
      <c r="N5905" s="1468" t="s">
        <v>11587</v>
      </c>
      <c r="O5905" s="1463"/>
      <c r="P5905" s="1463"/>
    </row>
    <row r="5906">
      <c r="A5906" s="1464">
        <v>6358.0</v>
      </c>
      <c r="B5906" s="1463" t="s">
        <v>11588</v>
      </c>
      <c r="C5906" s="1463" t="s">
        <v>11589</v>
      </c>
      <c r="D5906" s="1469">
        <v>45896.0</v>
      </c>
      <c r="E5906" s="1470" t="s">
        <v>11590</v>
      </c>
      <c r="F5906" s="1471">
        <v>9.83899655E8</v>
      </c>
      <c r="G5906" s="1471">
        <v>9.83899655E8</v>
      </c>
      <c r="H5906" s="1472" t="b">
        <v>1</v>
      </c>
      <c r="I5906" s="1468" t="s">
        <v>76</v>
      </c>
      <c r="J5906" s="1472" t="b">
        <v>1</v>
      </c>
      <c r="K5906" s="1468" t="s">
        <v>7033</v>
      </c>
      <c r="L5906" s="1471">
        <v>6.6624983639E10</v>
      </c>
      <c r="M5906" s="1468" t="s">
        <v>2464</v>
      </c>
      <c r="N5906" s="1476"/>
      <c r="O5906" s="1463"/>
      <c r="P5906" s="1463"/>
    </row>
    <row r="5907">
      <c r="A5907" s="1464">
        <v>6359.0</v>
      </c>
      <c r="B5907" s="1463" t="s">
        <v>11591</v>
      </c>
      <c r="C5907" s="1463" t="s">
        <v>11592</v>
      </c>
      <c r="D5907" s="1469">
        <v>45888.0</v>
      </c>
      <c r="E5907" s="1470" t="s">
        <v>11593</v>
      </c>
      <c r="F5907" s="1471">
        <v>9.1684673E7</v>
      </c>
      <c r="G5907" s="1471">
        <v>9.1684673E7</v>
      </c>
      <c r="H5907" s="1472" t="b">
        <v>1</v>
      </c>
      <c r="I5907" s="1468" t="s">
        <v>120</v>
      </c>
      <c r="J5907" s="1472" t="b">
        <v>1</v>
      </c>
      <c r="K5907" s="1468" t="s">
        <v>11374</v>
      </c>
      <c r="L5907" s="1476"/>
      <c r="M5907" s="1468" t="s">
        <v>2476</v>
      </c>
      <c r="N5907" s="1468" t="s">
        <v>9707</v>
      </c>
      <c r="O5907" s="1463"/>
      <c r="P5907" s="1463"/>
    </row>
    <row r="5908">
      <c r="A5908" s="1464">
        <v>6360.0</v>
      </c>
      <c r="B5908" s="1463" t="s">
        <v>11594</v>
      </c>
      <c r="C5908" s="1463" t="s">
        <v>11595</v>
      </c>
      <c r="D5908" s="1469">
        <v>45894.0</v>
      </c>
      <c r="E5908" s="1470" t="s">
        <v>11596</v>
      </c>
      <c r="F5908" s="1471">
        <v>6.15354191E8</v>
      </c>
      <c r="G5908" s="1471">
        <v>6.15354191E8</v>
      </c>
      <c r="H5908" s="1472" t="b">
        <v>1</v>
      </c>
      <c r="I5908" s="1468" t="s">
        <v>76</v>
      </c>
      <c r="J5908" s="1472" t="b">
        <v>1</v>
      </c>
      <c r="K5908" s="1468" t="s">
        <v>8764</v>
      </c>
      <c r="L5908" s="1471">
        <v>6.6624294465E10</v>
      </c>
      <c r="M5908" s="1468" t="s">
        <v>2715</v>
      </c>
      <c r="N5908" s="1468" t="s">
        <v>10096</v>
      </c>
      <c r="O5908" s="1463"/>
      <c r="P5908" s="1463"/>
    </row>
    <row r="5909" hidden="1">
      <c r="A5909" s="1464">
        <v>6361.0</v>
      </c>
      <c r="B5909" s="1463" t="s">
        <v>22113</v>
      </c>
      <c r="C5909" s="1463" t="s">
        <v>22114</v>
      </c>
      <c r="D5909" s="1469">
        <v>45889.0</v>
      </c>
      <c r="E5909" s="1470" t="s">
        <v>22115</v>
      </c>
      <c r="F5909" s="1471">
        <v>6.57307762E8</v>
      </c>
      <c r="G5909" s="1471">
        <v>6.57307762E8</v>
      </c>
      <c r="H5909" s="1472" t="b">
        <v>0</v>
      </c>
      <c r="I5909" s="1468" t="s">
        <v>76</v>
      </c>
      <c r="J5909" s="1472" t="b">
        <v>1</v>
      </c>
      <c r="K5909" s="1468" t="s">
        <v>1077</v>
      </c>
      <c r="L5909" s="1471">
        <v>6.6618258585E10</v>
      </c>
      <c r="M5909" s="1468" t="s">
        <v>2432</v>
      </c>
      <c r="N5909" s="1476"/>
      <c r="O5909" s="1463"/>
      <c r="P5909" s="1463"/>
    </row>
    <row r="5910">
      <c r="A5910" s="1464">
        <v>6362.0</v>
      </c>
      <c r="B5910" s="1463" t="s">
        <v>11597</v>
      </c>
      <c r="C5910" s="1463" t="s">
        <v>11598</v>
      </c>
      <c r="D5910" s="1469">
        <v>45894.0</v>
      </c>
      <c r="E5910" s="1470" t="s">
        <v>11599</v>
      </c>
      <c r="F5910" s="1471">
        <v>8.61230967E8</v>
      </c>
      <c r="G5910" s="1471">
        <v>8.61230967E8</v>
      </c>
      <c r="H5910" s="1472" t="b">
        <v>1</v>
      </c>
      <c r="I5910" s="1468" t="s">
        <v>76</v>
      </c>
      <c r="J5910" s="1472" t="b">
        <v>1</v>
      </c>
      <c r="K5910" s="1468" t="s">
        <v>8764</v>
      </c>
      <c r="L5910" s="1471">
        <v>6.6624294465E10</v>
      </c>
      <c r="M5910" s="1468" t="s">
        <v>2464</v>
      </c>
      <c r="N5910" s="1468" t="s">
        <v>6702</v>
      </c>
      <c r="O5910" s="1463"/>
      <c r="P5910" s="1463"/>
    </row>
    <row r="5911">
      <c r="A5911" s="1464">
        <v>6363.0</v>
      </c>
      <c r="B5911" s="1463" t="s">
        <v>11600</v>
      </c>
      <c r="C5911" s="1463" t="s">
        <v>11601</v>
      </c>
      <c r="D5911" s="1469">
        <v>45889.0</v>
      </c>
      <c r="E5911" s="1470" t="s">
        <v>11602</v>
      </c>
      <c r="F5911" s="1471">
        <v>9.56955943E8</v>
      </c>
      <c r="G5911" s="1471">
        <v>9.56955943E8</v>
      </c>
      <c r="H5911" s="1472" t="b">
        <v>1</v>
      </c>
      <c r="I5911" s="1468" t="s">
        <v>76</v>
      </c>
      <c r="J5911" s="1472" t="b">
        <v>1</v>
      </c>
      <c r="K5911" s="1468" t="s">
        <v>5010</v>
      </c>
      <c r="L5911" s="1471">
        <v>6.6836145662E10</v>
      </c>
      <c r="M5911" s="1468" t="s">
        <v>2432</v>
      </c>
      <c r="N5911" s="1468" t="s">
        <v>4990</v>
      </c>
      <c r="O5911" s="1463"/>
      <c r="P5911" s="1463"/>
    </row>
    <row r="5912">
      <c r="A5912" s="1464">
        <v>6364.0</v>
      </c>
      <c r="B5912" s="1463" t="s">
        <v>11603</v>
      </c>
      <c r="C5912" s="1463" t="s">
        <v>11604</v>
      </c>
      <c r="D5912" s="1469">
        <v>45889.0</v>
      </c>
      <c r="E5912" s="1470" t="s">
        <v>11605</v>
      </c>
      <c r="F5912" s="1471">
        <v>9.65372753E8</v>
      </c>
      <c r="G5912" s="1471">
        <v>9.65372753E8</v>
      </c>
      <c r="H5912" s="1472" t="b">
        <v>1</v>
      </c>
      <c r="I5912" s="1468" t="s">
        <v>76</v>
      </c>
      <c r="J5912" s="1472" t="b">
        <v>1</v>
      </c>
      <c r="K5912" s="1468" t="s">
        <v>5010</v>
      </c>
      <c r="L5912" s="1471">
        <v>6.6836145662E10</v>
      </c>
      <c r="M5912" s="1468" t="s">
        <v>2432</v>
      </c>
      <c r="N5912" s="1468" t="s">
        <v>9499</v>
      </c>
      <c r="O5912" s="1463"/>
      <c r="P5912" s="1463"/>
    </row>
    <row r="5913">
      <c r="A5913" s="1464">
        <v>6365.0</v>
      </c>
      <c r="B5913" s="1463" t="s">
        <v>11606</v>
      </c>
      <c r="C5913" s="1463" t="s">
        <v>11607</v>
      </c>
      <c r="D5913" s="1469">
        <v>45900.0</v>
      </c>
      <c r="E5913" s="1470" t="s">
        <v>11608</v>
      </c>
      <c r="F5913" s="1471">
        <v>2.2536399E7</v>
      </c>
      <c r="G5913" s="1471">
        <v>2.2536399E7</v>
      </c>
      <c r="H5913" s="1472" t="b">
        <v>1</v>
      </c>
      <c r="I5913" s="1468" t="s">
        <v>76</v>
      </c>
      <c r="J5913" s="1472" t="b">
        <v>1</v>
      </c>
      <c r="K5913" s="1468" t="s">
        <v>7033</v>
      </c>
      <c r="L5913" s="1471">
        <v>6.6624983639E10</v>
      </c>
      <c r="M5913" s="1468" t="s">
        <v>2437</v>
      </c>
      <c r="N5913" s="1468" t="s">
        <v>6149</v>
      </c>
      <c r="O5913" s="1463"/>
      <c r="P5913" s="1463"/>
    </row>
    <row r="5914">
      <c r="A5914" s="1464">
        <v>6366.0</v>
      </c>
      <c r="B5914" s="1463" t="s">
        <v>3832</v>
      </c>
      <c r="C5914" s="1463" t="s">
        <v>11609</v>
      </c>
      <c r="D5914" s="1469">
        <v>45900.0</v>
      </c>
      <c r="E5914" s="1470" t="s">
        <v>11610</v>
      </c>
      <c r="F5914" s="1471">
        <v>2.16425E7</v>
      </c>
      <c r="G5914" s="1471">
        <v>2.16425E7</v>
      </c>
      <c r="H5914" s="1472" t="b">
        <v>1</v>
      </c>
      <c r="I5914" s="1468" t="s">
        <v>76</v>
      </c>
      <c r="J5914" s="1472" t="b">
        <v>1</v>
      </c>
      <c r="K5914" s="1468" t="s">
        <v>7033</v>
      </c>
      <c r="L5914" s="1471">
        <v>6.6624983639E10</v>
      </c>
      <c r="M5914" s="1468" t="s">
        <v>2437</v>
      </c>
      <c r="N5914" s="1468" t="s">
        <v>6149</v>
      </c>
      <c r="O5914" s="1463"/>
      <c r="P5914" s="1463"/>
    </row>
    <row r="5915">
      <c r="A5915" s="1464">
        <v>6367.0</v>
      </c>
      <c r="B5915" s="1463" t="s">
        <v>11611</v>
      </c>
      <c r="C5915" s="1463" t="s">
        <v>11612</v>
      </c>
      <c r="D5915" s="1469">
        <v>45896.0</v>
      </c>
      <c r="E5915" s="1470" t="s">
        <v>11613</v>
      </c>
      <c r="F5915" s="1471">
        <v>6.45911424E8</v>
      </c>
      <c r="G5915" s="1471">
        <v>6.45911424E8</v>
      </c>
      <c r="H5915" s="1472" t="b">
        <v>1</v>
      </c>
      <c r="I5915" s="1468" t="s">
        <v>76</v>
      </c>
      <c r="J5915" s="1472" t="b">
        <v>1</v>
      </c>
      <c r="K5915" s="1468" t="s">
        <v>4929</v>
      </c>
      <c r="L5915" s="1475">
        <v>6.69232E15</v>
      </c>
      <c r="M5915" s="1468" t="s">
        <v>3211</v>
      </c>
      <c r="N5915" s="1468" t="s">
        <v>4945</v>
      </c>
      <c r="O5915" s="1463"/>
      <c r="P5915" s="1463"/>
    </row>
    <row r="5916">
      <c r="A5916" s="1464">
        <v>6368.0</v>
      </c>
      <c r="B5916" s="1463" t="s">
        <v>11614</v>
      </c>
      <c r="C5916" s="1463" t="s">
        <v>11615</v>
      </c>
      <c r="D5916" s="1469">
        <v>45898.0</v>
      </c>
      <c r="E5916" s="1470" t="s">
        <v>11616</v>
      </c>
      <c r="F5916" s="1471">
        <v>2.1722333E7</v>
      </c>
      <c r="G5916" s="1471">
        <v>2.1722333E7</v>
      </c>
      <c r="H5916" s="1472" t="b">
        <v>1</v>
      </c>
      <c r="I5916" s="1468" t="s">
        <v>5052</v>
      </c>
      <c r="J5916" s="1472" t="b">
        <v>1</v>
      </c>
      <c r="K5916" s="1468" t="s">
        <v>11466</v>
      </c>
      <c r="L5916" s="1471">
        <v>6.6890581818E10</v>
      </c>
      <c r="M5916" s="1468" t="s">
        <v>2426</v>
      </c>
      <c r="N5916" s="1476"/>
      <c r="O5916" s="1463"/>
      <c r="P5916" s="1463"/>
    </row>
    <row r="5917" hidden="1">
      <c r="A5917" s="1464">
        <v>6369.0</v>
      </c>
      <c r="B5917" s="1463" t="s">
        <v>22116</v>
      </c>
      <c r="C5917" s="1463" t="s">
        <v>22117</v>
      </c>
      <c r="D5917" s="1469">
        <v>45890.0</v>
      </c>
      <c r="E5917" s="1470" t="s">
        <v>22118</v>
      </c>
      <c r="F5917" s="1471">
        <v>9.62125888E8</v>
      </c>
      <c r="G5917" s="1471">
        <v>9.62125888E8</v>
      </c>
      <c r="H5917" s="1472" t="b">
        <v>0</v>
      </c>
      <c r="I5917" s="1468" t="s">
        <v>76</v>
      </c>
      <c r="J5917" s="1472" t="b">
        <v>1</v>
      </c>
      <c r="K5917" s="1468" t="s">
        <v>8887</v>
      </c>
      <c r="L5917" s="1471">
        <v>6.6646639396E10</v>
      </c>
      <c r="M5917" s="1468" t="s">
        <v>2659</v>
      </c>
      <c r="N5917" s="1468" t="s">
        <v>8831</v>
      </c>
      <c r="O5917" s="1463"/>
      <c r="P5917" s="1463"/>
    </row>
    <row r="5918">
      <c r="A5918" s="1464">
        <v>6370.0</v>
      </c>
      <c r="B5918" s="1463" t="s">
        <v>11617</v>
      </c>
      <c r="C5918" s="1463" t="s">
        <v>11618</v>
      </c>
      <c r="D5918" s="1469">
        <v>45890.0</v>
      </c>
      <c r="E5918" s="1470" t="s">
        <v>11619</v>
      </c>
      <c r="F5918" s="1471">
        <v>8.10969822E8</v>
      </c>
      <c r="G5918" s="1471">
        <v>8.10969822E8</v>
      </c>
      <c r="H5918" s="1472" t="b">
        <v>1</v>
      </c>
      <c r="I5918" s="1468" t="s">
        <v>76</v>
      </c>
      <c r="J5918" s="1472" t="b">
        <v>1</v>
      </c>
      <c r="K5918" s="1468" t="s">
        <v>5010</v>
      </c>
      <c r="L5918" s="1471">
        <v>6.6836145662E10</v>
      </c>
      <c r="M5918" s="1468" t="s">
        <v>2659</v>
      </c>
      <c r="N5918" s="1468" t="s">
        <v>9499</v>
      </c>
      <c r="O5918" s="1463"/>
      <c r="P5918" s="1463"/>
    </row>
    <row r="5919">
      <c r="A5919" s="1464">
        <v>6371.0</v>
      </c>
      <c r="B5919" s="1463" t="s">
        <v>11620</v>
      </c>
      <c r="C5919" s="1463" t="s">
        <v>11621</v>
      </c>
      <c r="D5919" s="1469">
        <v>45890.0</v>
      </c>
      <c r="E5919" s="1470" t="s">
        <v>11622</v>
      </c>
      <c r="F5919" s="1471">
        <v>2.6563E7</v>
      </c>
      <c r="G5919" s="1471">
        <v>2.6563E7</v>
      </c>
      <c r="H5919" s="1472" t="b">
        <v>1</v>
      </c>
      <c r="I5919" s="1468" t="s">
        <v>76</v>
      </c>
      <c r="J5919" s="1472" t="b">
        <v>1</v>
      </c>
      <c r="K5919" s="1468" t="s">
        <v>4936</v>
      </c>
      <c r="L5919" s="1471">
        <v>6.6909921784E10</v>
      </c>
      <c r="M5919" s="1468" t="s">
        <v>2461</v>
      </c>
      <c r="N5919" s="1468" t="s">
        <v>11623</v>
      </c>
      <c r="O5919" s="1463"/>
      <c r="P5919" s="1463"/>
    </row>
    <row r="5920">
      <c r="A5920" s="1464">
        <v>6372.0</v>
      </c>
      <c r="B5920" s="1463" t="s">
        <v>11624</v>
      </c>
      <c r="C5920" s="1463" t="s">
        <v>11625</v>
      </c>
      <c r="D5920" s="1469">
        <v>45890.0</v>
      </c>
      <c r="E5920" s="1470" t="s">
        <v>11626</v>
      </c>
      <c r="F5920" s="1471">
        <v>9.33972952E8</v>
      </c>
      <c r="G5920" s="1471">
        <v>9.33972952E8</v>
      </c>
      <c r="H5920" s="1472" t="b">
        <v>1</v>
      </c>
      <c r="I5920" s="1468" t="s">
        <v>76</v>
      </c>
      <c r="J5920" s="1472" t="b">
        <v>1</v>
      </c>
      <c r="K5920" s="1468" t="s">
        <v>5010</v>
      </c>
      <c r="L5920" s="1471">
        <v>6.6836145662E10</v>
      </c>
      <c r="M5920" s="1468" t="s">
        <v>2464</v>
      </c>
      <c r="N5920" s="1468" t="s">
        <v>76</v>
      </c>
      <c r="O5920" s="1463"/>
      <c r="P5920" s="1463"/>
    </row>
    <row r="5921">
      <c r="A5921" s="1464">
        <v>6373.0</v>
      </c>
      <c r="B5921" s="1463" t="s">
        <v>11627</v>
      </c>
      <c r="C5921" s="1463" t="s">
        <v>11628</v>
      </c>
      <c r="D5921" s="1469">
        <v>45890.0</v>
      </c>
      <c r="E5921" s="1470" t="s">
        <v>11629</v>
      </c>
      <c r="F5921" s="1471">
        <v>9.24951074E8</v>
      </c>
      <c r="G5921" s="1471">
        <v>9.24951074E8</v>
      </c>
      <c r="H5921" s="1472" t="b">
        <v>1</v>
      </c>
      <c r="I5921" s="1468" t="s">
        <v>76</v>
      </c>
      <c r="J5921" s="1472" t="b">
        <v>1</v>
      </c>
      <c r="K5921" s="1468" t="s">
        <v>5010</v>
      </c>
      <c r="L5921" s="1471">
        <v>6.6836145662E10</v>
      </c>
      <c r="M5921" s="1468" t="s">
        <v>2659</v>
      </c>
      <c r="N5921" s="1476"/>
      <c r="O5921" s="1463"/>
      <c r="P5921" s="1463"/>
    </row>
    <row r="5922">
      <c r="A5922" s="1464">
        <v>6374.0</v>
      </c>
      <c r="B5922" s="1463" t="s">
        <v>11630</v>
      </c>
      <c r="C5922" s="1463" t="s">
        <v>11631</v>
      </c>
      <c r="D5922" s="1469">
        <v>45895.0</v>
      </c>
      <c r="E5922" s="1470" t="s">
        <v>11632</v>
      </c>
      <c r="F5922" s="1471">
        <v>9.86325454E8</v>
      </c>
      <c r="G5922" s="1471">
        <v>9.86325454E8</v>
      </c>
      <c r="H5922" s="1472" t="b">
        <v>1</v>
      </c>
      <c r="I5922" s="1468" t="s">
        <v>76</v>
      </c>
      <c r="J5922" s="1472" t="b">
        <v>1</v>
      </c>
      <c r="K5922" s="1468" t="s">
        <v>5060</v>
      </c>
      <c r="L5922" s="1471">
        <v>6.6831455479E10</v>
      </c>
      <c r="M5922" s="1468" t="s">
        <v>2464</v>
      </c>
      <c r="N5922" s="1468" t="s">
        <v>9499</v>
      </c>
      <c r="O5922" s="1463"/>
      <c r="P5922" s="1463"/>
    </row>
    <row r="5923">
      <c r="A5923" s="1464">
        <v>6375.0</v>
      </c>
      <c r="B5923" s="1463" t="s">
        <v>11633</v>
      </c>
      <c r="C5923" s="1463" t="s">
        <v>11633</v>
      </c>
      <c r="D5923" s="1469">
        <v>45891.0</v>
      </c>
      <c r="E5923" s="1470" t="s">
        <v>11634</v>
      </c>
      <c r="F5923" s="1471">
        <v>9.0123159E7</v>
      </c>
      <c r="G5923" s="1471">
        <v>9.0123159E7</v>
      </c>
      <c r="H5923" s="1472" t="b">
        <v>1</v>
      </c>
      <c r="I5923" s="1468" t="s">
        <v>120</v>
      </c>
      <c r="J5923" s="1472" t="b">
        <v>1</v>
      </c>
      <c r="K5923" s="1468" t="s">
        <v>11374</v>
      </c>
      <c r="L5923" s="1476"/>
      <c r="M5923" s="1468" t="s">
        <v>2571</v>
      </c>
      <c r="N5923" s="1468" t="s">
        <v>10173</v>
      </c>
      <c r="O5923" s="1463"/>
      <c r="P5923" s="1463"/>
    </row>
    <row r="5924">
      <c r="A5924" s="1464">
        <v>6376.0</v>
      </c>
      <c r="B5924" s="1463" t="s">
        <v>11635</v>
      </c>
      <c r="C5924" s="1463" t="s">
        <v>11635</v>
      </c>
      <c r="D5924" s="1469">
        <v>45891.0</v>
      </c>
      <c r="E5924" s="1470" t="s">
        <v>11636</v>
      </c>
      <c r="F5924" s="1471">
        <v>9.7111487E7</v>
      </c>
      <c r="G5924" s="1471">
        <v>9.7111487E7</v>
      </c>
      <c r="H5924" s="1472" t="b">
        <v>1</v>
      </c>
      <c r="I5924" s="1468" t="s">
        <v>120</v>
      </c>
      <c r="J5924" s="1472" t="b">
        <v>1</v>
      </c>
      <c r="K5924" s="1468" t="s">
        <v>11374</v>
      </c>
      <c r="L5924" s="1476"/>
      <c r="M5924" s="1468" t="s">
        <v>2571</v>
      </c>
      <c r="N5924" s="1476"/>
      <c r="O5924" s="1463"/>
      <c r="P5924" s="1463"/>
    </row>
    <row r="5925">
      <c r="A5925" s="1464">
        <v>6377.0</v>
      </c>
      <c r="B5925" s="1463" t="s">
        <v>11637</v>
      </c>
      <c r="C5925" s="1463" t="s">
        <v>11638</v>
      </c>
      <c r="D5925" s="1469">
        <v>45895.0</v>
      </c>
      <c r="E5925" s="1470" t="s">
        <v>11639</v>
      </c>
      <c r="F5925" s="1471">
        <v>8.45525515E8</v>
      </c>
      <c r="G5925" s="1471">
        <v>8.45525515E8</v>
      </c>
      <c r="H5925" s="1472" t="b">
        <v>1</v>
      </c>
      <c r="I5925" s="1468" t="s">
        <v>76</v>
      </c>
      <c r="J5925" s="1472" t="b">
        <v>1</v>
      </c>
      <c r="K5925" s="1468" t="s">
        <v>5010</v>
      </c>
      <c r="L5925" s="1471">
        <v>6.6836145662E10</v>
      </c>
      <c r="M5925" s="1468" t="s">
        <v>2432</v>
      </c>
      <c r="N5925" s="1468" t="s">
        <v>9499</v>
      </c>
      <c r="O5925" s="1463"/>
      <c r="P5925" s="1463"/>
    </row>
    <row r="5926">
      <c r="A5926" s="1464">
        <v>6378.0</v>
      </c>
      <c r="B5926" s="1463" t="s">
        <v>11640</v>
      </c>
      <c r="C5926" s="1463" t="s">
        <v>11640</v>
      </c>
      <c r="D5926" s="1469">
        <v>45894.0</v>
      </c>
      <c r="E5926" s="1470" t="s">
        <v>11641</v>
      </c>
      <c r="F5926" s="1471">
        <v>9.1274922E7</v>
      </c>
      <c r="G5926" s="1471">
        <v>9.1274922E7</v>
      </c>
      <c r="H5926" s="1472" t="b">
        <v>1</v>
      </c>
      <c r="I5926" s="1468" t="s">
        <v>120</v>
      </c>
      <c r="J5926" s="1472" t="b">
        <v>1</v>
      </c>
      <c r="K5926" s="1468" t="s">
        <v>11374</v>
      </c>
      <c r="L5926" s="1476"/>
      <c r="M5926" s="1468" t="s">
        <v>2571</v>
      </c>
      <c r="N5926" s="1468" t="s">
        <v>9461</v>
      </c>
      <c r="O5926" s="1463"/>
      <c r="P5926" s="1463"/>
    </row>
    <row r="5927">
      <c r="A5927" s="1464">
        <v>6379.0</v>
      </c>
      <c r="B5927" s="1463" t="s">
        <v>11642</v>
      </c>
      <c r="C5927" s="1463" t="s">
        <v>11642</v>
      </c>
      <c r="D5927" s="1469">
        <v>45894.0</v>
      </c>
      <c r="E5927" s="1470" t="s">
        <v>11643</v>
      </c>
      <c r="F5927" s="1471">
        <v>9.7245842E7</v>
      </c>
      <c r="G5927" s="1471">
        <v>9.7245842E7</v>
      </c>
      <c r="H5927" s="1472" t="b">
        <v>1</v>
      </c>
      <c r="I5927" s="1468" t="s">
        <v>120</v>
      </c>
      <c r="J5927" s="1472" t="b">
        <v>1</v>
      </c>
      <c r="K5927" s="1468" t="s">
        <v>11374</v>
      </c>
      <c r="L5927" s="1476"/>
      <c r="M5927" s="1468" t="s">
        <v>2571</v>
      </c>
      <c r="N5927" s="1468" t="s">
        <v>9417</v>
      </c>
      <c r="O5927" s="1463"/>
      <c r="P5927" s="1463"/>
    </row>
    <row r="5928">
      <c r="A5928" s="1464">
        <v>6380.0</v>
      </c>
      <c r="B5928" s="1463" t="s">
        <v>11644</v>
      </c>
      <c r="C5928" s="1463" t="s">
        <v>11645</v>
      </c>
      <c r="D5928" s="1469">
        <v>45911.0</v>
      </c>
      <c r="E5928" s="1470" t="s">
        <v>11646</v>
      </c>
      <c r="F5928" s="1471">
        <v>8.32629154E8</v>
      </c>
      <c r="G5928" s="1471">
        <v>8.32629154E8</v>
      </c>
      <c r="H5928" s="1472" t="b">
        <v>1</v>
      </c>
      <c r="I5928" s="1468" t="s">
        <v>76</v>
      </c>
      <c r="J5928" s="1472" t="b">
        <v>1</v>
      </c>
      <c r="K5928" s="1468" t="s">
        <v>6729</v>
      </c>
      <c r="L5928" s="1471">
        <v>6.6965469336E10</v>
      </c>
      <c r="M5928" s="1468" t="s">
        <v>4317</v>
      </c>
      <c r="N5928" s="1468" t="s">
        <v>76</v>
      </c>
      <c r="O5928" s="1463"/>
      <c r="P5928" s="1463"/>
    </row>
    <row r="5929">
      <c r="A5929" s="1464">
        <v>6381.0</v>
      </c>
      <c r="B5929" s="1463" t="s">
        <v>11647</v>
      </c>
      <c r="C5929" s="1463" t="s">
        <v>11647</v>
      </c>
      <c r="D5929" s="1469">
        <v>45894.0</v>
      </c>
      <c r="E5929" s="1470" t="s">
        <v>11648</v>
      </c>
      <c r="F5929" s="1471">
        <v>9.7245514E7</v>
      </c>
      <c r="G5929" s="1471">
        <v>9.7245514E7</v>
      </c>
      <c r="H5929" s="1472" t="b">
        <v>1</v>
      </c>
      <c r="I5929" s="1468" t="s">
        <v>120</v>
      </c>
      <c r="J5929" s="1472" t="b">
        <v>1</v>
      </c>
      <c r="K5929" s="1468" t="s">
        <v>11374</v>
      </c>
      <c r="L5929" s="1476"/>
      <c r="M5929" s="1468" t="s">
        <v>2571</v>
      </c>
      <c r="N5929" s="1468" t="s">
        <v>11649</v>
      </c>
      <c r="O5929" s="1463"/>
      <c r="P5929" s="1463"/>
    </row>
    <row r="5930">
      <c r="A5930" s="1464">
        <v>6382.0</v>
      </c>
      <c r="B5930" s="1463" t="s">
        <v>11650</v>
      </c>
      <c r="C5930" s="1463" t="s">
        <v>11651</v>
      </c>
      <c r="D5930" s="1469">
        <v>45897.0</v>
      </c>
      <c r="E5930" s="1470" t="s">
        <v>11652</v>
      </c>
      <c r="F5930" s="1471">
        <v>9.89993256E8</v>
      </c>
      <c r="G5930" s="1471">
        <v>9.89993256E8</v>
      </c>
      <c r="H5930" s="1472" t="b">
        <v>1</v>
      </c>
      <c r="I5930" s="1468" t="s">
        <v>76</v>
      </c>
      <c r="J5930" s="1472" t="b">
        <v>1</v>
      </c>
      <c r="K5930" s="1468" t="s">
        <v>6729</v>
      </c>
      <c r="L5930" s="1471">
        <v>6.6965469336E10</v>
      </c>
      <c r="M5930" s="1468" t="s">
        <v>2440</v>
      </c>
      <c r="N5930" s="1468" t="s">
        <v>76</v>
      </c>
      <c r="O5930" s="1463"/>
      <c r="P5930" s="1463"/>
    </row>
    <row r="5931">
      <c r="A5931" s="1464">
        <v>6383.0</v>
      </c>
      <c r="B5931" s="1463" t="s">
        <v>11653</v>
      </c>
      <c r="C5931" s="1463" t="s">
        <v>11654</v>
      </c>
      <c r="D5931" s="1469">
        <v>45897.0</v>
      </c>
      <c r="E5931" s="1470" t="s">
        <v>11655</v>
      </c>
      <c r="F5931" s="1471">
        <v>9.89993256E8</v>
      </c>
      <c r="G5931" s="1471">
        <v>9.89993256E8</v>
      </c>
      <c r="H5931" s="1472" t="b">
        <v>1</v>
      </c>
      <c r="I5931" s="1468" t="s">
        <v>76</v>
      </c>
      <c r="J5931" s="1472" t="b">
        <v>1</v>
      </c>
      <c r="K5931" s="1468" t="s">
        <v>6729</v>
      </c>
      <c r="L5931" s="1471">
        <v>6.6965469336E10</v>
      </c>
      <c r="M5931" s="1468" t="s">
        <v>2440</v>
      </c>
      <c r="N5931" s="1468" t="s">
        <v>76</v>
      </c>
      <c r="O5931" s="1463"/>
      <c r="P5931" s="1463"/>
    </row>
    <row r="5932">
      <c r="A5932" s="1464">
        <v>6384.0</v>
      </c>
      <c r="B5932" s="1463" t="s">
        <v>11656</v>
      </c>
      <c r="C5932" s="1463" t="s">
        <v>11657</v>
      </c>
      <c r="D5932" s="1469">
        <v>45897.0</v>
      </c>
      <c r="E5932" s="1470" t="s">
        <v>11658</v>
      </c>
      <c r="F5932" s="1471">
        <v>9.89993256E8</v>
      </c>
      <c r="G5932" s="1471">
        <v>9.89993256E8</v>
      </c>
      <c r="H5932" s="1472" t="b">
        <v>1</v>
      </c>
      <c r="I5932" s="1468" t="s">
        <v>76</v>
      </c>
      <c r="J5932" s="1472" t="b">
        <v>1</v>
      </c>
      <c r="K5932" s="1468" t="s">
        <v>6729</v>
      </c>
      <c r="L5932" s="1471">
        <v>6.6965469336E10</v>
      </c>
      <c r="M5932" s="1468" t="s">
        <v>2440</v>
      </c>
      <c r="N5932" s="1468" t="s">
        <v>8860</v>
      </c>
      <c r="O5932" s="1463"/>
      <c r="P5932" s="1463"/>
    </row>
    <row r="5933">
      <c r="A5933" s="1464">
        <v>6385.0</v>
      </c>
      <c r="B5933" s="1463" t="s">
        <v>11659</v>
      </c>
      <c r="C5933" s="1463" t="s">
        <v>11660</v>
      </c>
      <c r="D5933" s="1469">
        <v>45895.0</v>
      </c>
      <c r="E5933" s="1470" t="s">
        <v>11661</v>
      </c>
      <c r="F5933" s="1471">
        <v>9.63955646E8</v>
      </c>
      <c r="G5933" s="1471">
        <v>9.63955646E8</v>
      </c>
      <c r="H5933" s="1472" t="b">
        <v>1</v>
      </c>
      <c r="I5933" s="1468" t="s">
        <v>76</v>
      </c>
      <c r="J5933" s="1472" t="b">
        <v>1</v>
      </c>
      <c r="K5933" s="1468" t="s">
        <v>5060</v>
      </c>
      <c r="L5933" s="1471">
        <v>6.6831455479E10</v>
      </c>
      <c r="M5933" s="1468" t="s">
        <v>2432</v>
      </c>
      <c r="N5933" s="1468" t="s">
        <v>6404</v>
      </c>
      <c r="O5933" s="1463"/>
      <c r="P5933" s="1463"/>
    </row>
    <row r="5934">
      <c r="A5934" s="1464">
        <v>6386.0</v>
      </c>
      <c r="B5934" s="1463" t="s">
        <v>11662</v>
      </c>
      <c r="C5934" s="1463" t="s">
        <v>11663</v>
      </c>
      <c r="D5934" s="1469">
        <v>45895.0</v>
      </c>
      <c r="E5934" s="1470" t="s">
        <v>11664</v>
      </c>
      <c r="F5934" s="1471">
        <v>9.59530999E8</v>
      </c>
      <c r="G5934" s="1471">
        <v>9.59530999E8</v>
      </c>
      <c r="H5934" s="1472" t="b">
        <v>1</v>
      </c>
      <c r="I5934" s="1468" t="s">
        <v>76</v>
      </c>
      <c r="J5934" s="1472" t="b">
        <v>1</v>
      </c>
      <c r="K5934" s="1468" t="s">
        <v>11172</v>
      </c>
      <c r="L5934" s="1471">
        <v>6.6955633412E10</v>
      </c>
      <c r="M5934" s="1468" t="s">
        <v>4317</v>
      </c>
      <c r="N5934" s="1468" t="s">
        <v>8570</v>
      </c>
      <c r="O5934" s="1463"/>
      <c r="P5934" s="1463"/>
    </row>
    <row r="5935">
      <c r="A5935" s="1464">
        <v>6387.0</v>
      </c>
      <c r="B5935" s="1463" t="s">
        <v>11665</v>
      </c>
      <c r="C5935" s="1463" t="s">
        <v>11666</v>
      </c>
      <c r="D5935" s="1469">
        <v>45897.0</v>
      </c>
      <c r="E5935" s="1470" t="s">
        <v>11667</v>
      </c>
      <c r="F5935" s="1471">
        <v>9.46235496E8</v>
      </c>
      <c r="G5935" s="1471">
        <v>9.46235496E8</v>
      </c>
      <c r="H5935" s="1472" t="b">
        <v>1</v>
      </c>
      <c r="I5935" s="1468" t="s">
        <v>76</v>
      </c>
      <c r="J5935" s="1472" t="b">
        <v>1</v>
      </c>
      <c r="K5935" s="1468" t="s">
        <v>11172</v>
      </c>
      <c r="L5935" s="1471">
        <v>6.6955633412E10</v>
      </c>
      <c r="M5935" s="1468" t="s">
        <v>2464</v>
      </c>
      <c r="N5935" s="1468" t="s">
        <v>11668</v>
      </c>
      <c r="O5935" s="1463"/>
      <c r="P5935" s="1463"/>
    </row>
    <row r="5936">
      <c r="A5936" s="1464">
        <v>6388.0</v>
      </c>
      <c r="B5936" s="1463" t="s">
        <v>11669</v>
      </c>
      <c r="C5936" s="1463" t="s">
        <v>11669</v>
      </c>
      <c r="D5936" s="1469">
        <v>45897.0</v>
      </c>
      <c r="E5936" s="1470" t="s">
        <v>11670</v>
      </c>
      <c r="F5936" s="1471">
        <v>8.4923923E7</v>
      </c>
      <c r="G5936" s="1471">
        <v>8.4923923E7</v>
      </c>
      <c r="H5936" s="1472" t="b">
        <v>1</v>
      </c>
      <c r="I5936" s="1468" t="s">
        <v>120</v>
      </c>
      <c r="J5936" s="1472" t="b">
        <v>1</v>
      </c>
      <c r="K5936" s="1468" t="s">
        <v>11466</v>
      </c>
      <c r="L5936" s="1471">
        <v>6.6890581818E10</v>
      </c>
      <c r="M5936" s="1468" t="s">
        <v>2432</v>
      </c>
      <c r="N5936" s="1476"/>
      <c r="O5936" s="1463"/>
      <c r="P5936" s="1463"/>
    </row>
    <row r="5937">
      <c r="A5937" s="1464">
        <v>6389.0</v>
      </c>
      <c r="B5937" s="1463" t="s">
        <v>11671</v>
      </c>
      <c r="C5937" s="1463" t="s">
        <v>11671</v>
      </c>
      <c r="D5937" s="1469">
        <v>45898.0</v>
      </c>
      <c r="E5937" s="1470" t="s">
        <v>11672</v>
      </c>
      <c r="F5937" s="1471">
        <v>2.1280772E7</v>
      </c>
      <c r="G5937" s="1471">
        <v>2.1280772E7</v>
      </c>
      <c r="H5937" s="1472" t="b">
        <v>1</v>
      </c>
      <c r="I5937" s="1468" t="s">
        <v>76</v>
      </c>
      <c r="J5937" s="1472" t="b">
        <v>1</v>
      </c>
      <c r="K5937" s="1468" t="s">
        <v>8467</v>
      </c>
      <c r="L5937" s="1471">
        <v>6.6952587371E10</v>
      </c>
      <c r="M5937" s="1468" t="s">
        <v>2476</v>
      </c>
      <c r="N5937" s="1468" t="s">
        <v>76</v>
      </c>
      <c r="O5937" s="1463"/>
      <c r="P5937" s="1463"/>
    </row>
    <row r="5938">
      <c r="A5938" s="1464">
        <v>6390.0</v>
      </c>
      <c r="B5938" s="1463" t="s">
        <v>11673</v>
      </c>
      <c r="C5938" s="1463" t="s">
        <v>11674</v>
      </c>
      <c r="D5938" s="1469">
        <v>45897.0</v>
      </c>
      <c r="E5938" s="1470" t="s">
        <v>11675</v>
      </c>
      <c r="F5938" s="1471">
        <v>9.44926419E8</v>
      </c>
      <c r="G5938" s="1471">
        <v>9.44926419E8</v>
      </c>
      <c r="H5938" s="1472" t="b">
        <v>1</v>
      </c>
      <c r="I5938" s="1468" t="s">
        <v>76</v>
      </c>
      <c r="J5938" s="1472" t="b">
        <v>1</v>
      </c>
      <c r="K5938" s="1468" t="s">
        <v>6729</v>
      </c>
      <c r="L5938" s="1471">
        <v>6.6965469336E10</v>
      </c>
      <c r="M5938" s="1468" t="s">
        <v>2437</v>
      </c>
      <c r="N5938" s="1468" t="s">
        <v>76</v>
      </c>
      <c r="O5938" s="1463"/>
      <c r="P5938" s="1463"/>
    </row>
    <row r="5939">
      <c r="A5939" s="1464">
        <v>6391.0</v>
      </c>
      <c r="B5939" s="1463" t="s">
        <v>4325</v>
      </c>
      <c r="C5939" s="1463" t="s">
        <v>4325</v>
      </c>
      <c r="D5939" s="1469">
        <v>45896.0</v>
      </c>
      <c r="E5939" s="1470" t="s">
        <v>11676</v>
      </c>
      <c r="F5939" s="1471">
        <v>8.2990844E7</v>
      </c>
      <c r="G5939" s="1471">
        <v>8.2990844E7</v>
      </c>
      <c r="H5939" s="1472" t="b">
        <v>1</v>
      </c>
      <c r="I5939" s="1468" t="s">
        <v>120</v>
      </c>
      <c r="J5939" s="1472" t="b">
        <v>1</v>
      </c>
      <c r="K5939" s="1468" t="s">
        <v>11374</v>
      </c>
      <c r="L5939" s="1476"/>
      <c r="M5939" s="1468" t="s">
        <v>3363</v>
      </c>
      <c r="N5939" s="1468" t="s">
        <v>9414</v>
      </c>
      <c r="O5939" s="1463"/>
      <c r="P5939" s="1463"/>
    </row>
    <row r="5940">
      <c r="A5940" s="1464">
        <v>6392.0</v>
      </c>
      <c r="B5940" s="1463" t="s">
        <v>11677</v>
      </c>
      <c r="C5940" s="1463" t="s">
        <v>11678</v>
      </c>
      <c r="D5940" s="1469">
        <v>45897.0</v>
      </c>
      <c r="E5940" s="1470" t="s">
        <v>11679</v>
      </c>
      <c r="F5940" s="1471">
        <v>9.96076688E8</v>
      </c>
      <c r="G5940" s="1471">
        <v>9.96076688E8</v>
      </c>
      <c r="H5940" s="1472" t="b">
        <v>1</v>
      </c>
      <c r="I5940" s="1468" t="s">
        <v>76</v>
      </c>
      <c r="J5940" s="1472" t="b">
        <v>1</v>
      </c>
      <c r="K5940" s="1468" t="s">
        <v>8764</v>
      </c>
      <c r="L5940" s="1471">
        <v>6.6624294465E10</v>
      </c>
      <c r="M5940" s="1468" t="s">
        <v>2432</v>
      </c>
      <c r="N5940" s="1468" t="s">
        <v>76</v>
      </c>
      <c r="O5940" s="1463"/>
      <c r="P5940" s="1463"/>
    </row>
    <row r="5941">
      <c r="A5941" s="1464">
        <v>6393.0</v>
      </c>
      <c r="B5941" s="1463" t="s">
        <v>11680</v>
      </c>
      <c r="C5941" s="1463" t="s">
        <v>11681</v>
      </c>
      <c r="D5941" s="1469">
        <v>45898.0</v>
      </c>
      <c r="E5941" s="1470" t="s">
        <v>11682</v>
      </c>
      <c r="F5941" s="1471">
        <v>9.38155524E8</v>
      </c>
      <c r="G5941" s="1471">
        <v>9.38155524E8</v>
      </c>
      <c r="H5941" s="1472" t="b">
        <v>1</v>
      </c>
      <c r="I5941" s="1468" t="s">
        <v>3864</v>
      </c>
      <c r="J5941" s="1472" t="b">
        <v>1</v>
      </c>
      <c r="K5941" s="1468" t="s">
        <v>8467</v>
      </c>
      <c r="L5941" s="1471">
        <v>6.6952587371E10</v>
      </c>
      <c r="M5941" s="1468" t="s">
        <v>2464</v>
      </c>
      <c r="N5941" s="1468" t="s">
        <v>11683</v>
      </c>
      <c r="O5941" s="1463"/>
      <c r="P5941" s="1463"/>
    </row>
    <row r="5942">
      <c r="A5942" s="1464">
        <v>6394.0</v>
      </c>
      <c r="B5942" s="1463" t="s">
        <v>11684</v>
      </c>
      <c r="C5942" s="1463" t="s">
        <v>11685</v>
      </c>
      <c r="D5942" s="1469">
        <v>45896.0</v>
      </c>
      <c r="E5942" s="1470" t="s">
        <v>11686</v>
      </c>
      <c r="F5942" s="1471">
        <v>6.56675888E8</v>
      </c>
      <c r="G5942" s="1471">
        <v>6.56675888E8</v>
      </c>
      <c r="H5942" s="1472" t="b">
        <v>1</v>
      </c>
      <c r="I5942" s="1468" t="s">
        <v>76</v>
      </c>
      <c r="J5942" s="1472" t="b">
        <v>1</v>
      </c>
      <c r="K5942" s="1468" t="s">
        <v>6729</v>
      </c>
      <c r="L5942" s="1471">
        <v>6.6965469336E10</v>
      </c>
      <c r="M5942" s="1468" t="s">
        <v>2715</v>
      </c>
      <c r="N5942" s="1468" t="s">
        <v>76</v>
      </c>
      <c r="O5942" s="1463"/>
      <c r="P5942" s="1463"/>
    </row>
    <row r="5943">
      <c r="A5943" s="1464">
        <v>6395.0</v>
      </c>
      <c r="B5943" s="1463" t="s">
        <v>11687</v>
      </c>
      <c r="C5943" s="1463" t="s">
        <v>11688</v>
      </c>
      <c r="D5943" s="1469">
        <v>45896.0</v>
      </c>
      <c r="E5943" s="1470" t="s">
        <v>11689</v>
      </c>
      <c r="F5943" s="1471">
        <v>8.00063357E8</v>
      </c>
      <c r="G5943" s="1471">
        <v>8.00063357E8</v>
      </c>
      <c r="H5943" s="1472" t="b">
        <v>1</v>
      </c>
      <c r="I5943" s="1468" t="s">
        <v>76</v>
      </c>
      <c r="J5943" s="1472" t="b">
        <v>1</v>
      </c>
      <c r="K5943" s="1468" t="s">
        <v>11172</v>
      </c>
      <c r="L5943" s="1471">
        <v>6.6955633412E10</v>
      </c>
      <c r="M5943" s="1468" t="s">
        <v>2464</v>
      </c>
      <c r="N5943" s="1468" t="s">
        <v>8656</v>
      </c>
      <c r="O5943" s="1463"/>
      <c r="P5943" s="1463"/>
    </row>
    <row r="5944">
      <c r="A5944" s="1464">
        <v>6396.0</v>
      </c>
      <c r="B5944" s="1463" t="s">
        <v>11690</v>
      </c>
      <c r="C5944" s="1463" t="s">
        <v>11691</v>
      </c>
      <c r="D5944" s="1469">
        <v>45896.0</v>
      </c>
      <c r="E5944" s="1470" t="s">
        <v>11692</v>
      </c>
      <c r="F5944" s="1471">
        <v>8.00063357E8</v>
      </c>
      <c r="G5944" s="1471">
        <v>8.00063357E8</v>
      </c>
      <c r="H5944" s="1472" t="b">
        <v>1</v>
      </c>
      <c r="I5944" s="1468" t="s">
        <v>76</v>
      </c>
      <c r="J5944" s="1472" t="b">
        <v>1</v>
      </c>
      <c r="K5944" s="1468" t="s">
        <v>11172</v>
      </c>
      <c r="L5944" s="1471">
        <v>6.6955633412E10</v>
      </c>
      <c r="M5944" s="1468" t="s">
        <v>2464</v>
      </c>
      <c r="N5944" s="1468" t="s">
        <v>8760</v>
      </c>
      <c r="O5944" s="1463"/>
      <c r="P5944" s="1463"/>
    </row>
    <row r="5945" hidden="1">
      <c r="A5945" s="1464">
        <v>6397.0</v>
      </c>
      <c r="B5945" s="1463" t="s">
        <v>22119</v>
      </c>
      <c r="C5945" s="1463" t="s">
        <v>22120</v>
      </c>
      <c r="D5945" s="1469">
        <v>45896.0</v>
      </c>
      <c r="E5945" s="1470" t="s">
        <v>22121</v>
      </c>
      <c r="F5945" s="1475">
        <v>6.608E11</v>
      </c>
      <c r="G5945" s="1475">
        <v>6.608E11</v>
      </c>
      <c r="H5945" s="1472" t="b">
        <v>0</v>
      </c>
      <c r="I5945" s="1468" t="s">
        <v>76</v>
      </c>
      <c r="J5945" s="1472" t="b">
        <v>0</v>
      </c>
      <c r="K5945" s="1476"/>
      <c r="L5945" s="1476"/>
      <c r="M5945" s="1468" t="s">
        <v>2464</v>
      </c>
      <c r="N5945" s="1476"/>
      <c r="O5945" s="1463"/>
      <c r="P5945" s="1463"/>
    </row>
    <row r="5946">
      <c r="A5946" s="1464">
        <v>6398.0</v>
      </c>
      <c r="B5946" s="1463" t="s">
        <v>11693</v>
      </c>
      <c r="C5946" s="1463" t="s">
        <v>11694</v>
      </c>
      <c r="D5946" s="1469">
        <v>45898.0</v>
      </c>
      <c r="E5946" s="1470" t="s">
        <v>11695</v>
      </c>
      <c r="F5946" s="1471">
        <v>6.17238288E8</v>
      </c>
      <c r="G5946" s="1471">
        <v>6.17238288E8</v>
      </c>
      <c r="H5946" s="1472" t="b">
        <v>1</v>
      </c>
      <c r="I5946" s="1468" t="s">
        <v>3864</v>
      </c>
      <c r="J5946" s="1472" t="b">
        <v>1</v>
      </c>
      <c r="K5946" s="1468" t="s">
        <v>8467</v>
      </c>
      <c r="L5946" s="1471">
        <v>6.6952587371E10</v>
      </c>
      <c r="M5946" s="1468" t="s">
        <v>2464</v>
      </c>
      <c r="N5946" s="1468" t="s">
        <v>11696</v>
      </c>
      <c r="O5946" s="1463"/>
      <c r="P5946" s="1463"/>
    </row>
    <row r="5947">
      <c r="A5947" s="1464">
        <v>6399.0</v>
      </c>
      <c r="B5947" s="1463" t="s">
        <v>3369</v>
      </c>
      <c r="C5947" s="1463" t="s">
        <v>11697</v>
      </c>
      <c r="D5947" s="1469">
        <v>45897.0</v>
      </c>
      <c r="E5947" s="1470" t="s">
        <v>11698</v>
      </c>
      <c r="F5947" s="1471">
        <v>8.02634223E8</v>
      </c>
      <c r="G5947" s="1471">
        <v>8.02634223E8</v>
      </c>
      <c r="H5947" s="1472" t="b">
        <v>1</v>
      </c>
      <c r="I5947" s="1468" t="s">
        <v>76</v>
      </c>
      <c r="J5947" s="1472" t="b">
        <v>1</v>
      </c>
      <c r="K5947" s="1468" t="s">
        <v>5060</v>
      </c>
      <c r="L5947" s="1471">
        <v>6.6831455479E10</v>
      </c>
      <c r="M5947" s="1468" t="s">
        <v>2432</v>
      </c>
      <c r="N5947" s="1468" t="s">
        <v>6149</v>
      </c>
      <c r="O5947" s="1463"/>
      <c r="P5947" s="1463"/>
    </row>
    <row r="5948">
      <c r="A5948" s="1464">
        <v>6400.0</v>
      </c>
      <c r="B5948" s="1463" t="s">
        <v>11699</v>
      </c>
      <c r="C5948" s="1463" t="s">
        <v>11700</v>
      </c>
      <c r="D5948" s="1469">
        <v>45896.0</v>
      </c>
      <c r="E5948" s="1470" t="s">
        <v>11701</v>
      </c>
      <c r="F5948" s="1471">
        <v>6.17423223E8</v>
      </c>
      <c r="G5948" s="1471">
        <v>6.17423223E8</v>
      </c>
      <c r="H5948" s="1472" t="b">
        <v>1</v>
      </c>
      <c r="I5948" s="1468" t="s">
        <v>76</v>
      </c>
      <c r="J5948" s="1472" t="b">
        <v>1</v>
      </c>
      <c r="K5948" s="1468" t="s">
        <v>5060</v>
      </c>
      <c r="L5948" s="1471">
        <v>6.6831455479E10</v>
      </c>
      <c r="M5948" s="1468" t="s">
        <v>2432</v>
      </c>
      <c r="N5948" s="1468" t="s">
        <v>5235</v>
      </c>
      <c r="O5948" s="1463"/>
      <c r="P5948" s="1463"/>
    </row>
    <row r="5949">
      <c r="A5949" s="1464">
        <v>6401.0</v>
      </c>
      <c r="B5949" s="1463" t="s">
        <v>11702</v>
      </c>
      <c r="C5949" s="1463" t="s">
        <v>11703</v>
      </c>
      <c r="D5949" s="1469">
        <v>45896.0</v>
      </c>
      <c r="E5949" s="1470" t="s">
        <v>11704</v>
      </c>
      <c r="F5949" s="1471">
        <v>6.60518558E8</v>
      </c>
      <c r="G5949" s="1471">
        <v>6.60518558E8</v>
      </c>
      <c r="H5949" s="1472" t="b">
        <v>1</v>
      </c>
      <c r="I5949" s="1468" t="s">
        <v>76</v>
      </c>
      <c r="J5949" s="1472" t="b">
        <v>1</v>
      </c>
      <c r="K5949" s="1468" t="s">
        <v>5060</v>
      </c>
      <c r="L5949" s="1471">
        <v>6.6831455479E10</v>
      </c>
      <c r="M5949" s="1468" t="s">
        <v>2432</v>
      </c>
      <c r="N5949" s="1468" t="s">
        <v>8760</v>
      </c>
      <c r="O5949" s="1463"/>
      <c r="P5949" s="1463"/>
    </row>
    <row r="5950">
      <c r="A5950" s="1464">
        <v>6402.0</v>
      </c>
      <c r="B5950" s="1463" t="s">
        <v>11705</v>
      </c>
      <c r="C5950" s="1463" t="s">
        <v>11706</v>
      </c>
      <c r="D5950" s="1469">
        <v>45896.0</v>
      </c>
      <c r="E5950" s="1470" t="s">
        <v>11707</v>
      </c>
      <c r="F5950" s="1471">
        <v>6.35153228E8</v>
      </c>
      <c r="G5950" s="1471">
        <v>6.35153228E8</v>
      </c>
      <c r="H5950" s="1472" t="b">
        <v>1</v>
      </c>
      <c r="I5950" s="1468" t="s">
        <v>76</v>
      </c>
      <c r="J5950" s="1472" t="b">
        <v>1</v>
      </c>
      <c r="K5950" s="1468" t="s">
        <v>5060</v>
      </c>
      <c r="L5950" s="1471">
        <v>6.6831455479E10</v>
      </c>
      <c r="M5950" s="1468" t="s">
        <v>2432</v>
      </c>
      <c r="N5950" s="1468" t="s">
        <v>6149</v>
      </c>
      <c r="O5950" s="1463"/>
      <c r="P5950" s="1463"/>
    </row>
    <row r="5951">
      <c r="A5951" s="1464">
        <v>6403.0</v>
      </c>
      <c r="B5951" s="1463" t="s">
        <v>11708</v>
      </c>
      <c r="C5951" s="1463" t="s">
        <v>11709</v>
      </c>
      <c r="D5951" s="1469">
        <v>45897.0</v>
      </c>
      <c r="E5951" s="1470" t="s">
        <v>11710</v>
      </c>
      <c r="F5951" s="1471">
        <v>6.41014854E8</v>
      </c>
      <c r="G5951" s="1471">
        <v>6.41014854E8</v>
      </c>
      <c r="H5951" s="1472" t="b">
        <v>1</v>
      </c>
      <c r="I5951" s="1468" t="s">
        <v>76</v>
      </c>
      <c r="J5951" s="1472" t="b">
        <v>1</v>
      </c>
      <c r="K5951" s="1468" t="s">
        <v>5060</v>
      </c>
      <c r="L5951" s="1471">
        <v>6.6831455479E10</v>
      </c>
      <c r="M5951" s="1468" t="s">
        <v>2432</v>
      </c>
      <c r="N5951" s="1468" t="s">
        <v>6149</v>
      </c>
      <c r="O5951" s="1463"/>
      <c r="P5951" s="1463"/>
    </row>
    <row r="5952">
      <c r="A5952" s="1464">
        <v>6404.0</v>
      </c>
      <c r="B5952" s="1463" t="s">
        <v>11711</v>
      </c>
      <c r="C5952" s="1463" t="s">
        <v>11712</v>
      </c>
      <c r="D5952" s="1469">
        <v>45897.0</v>
      </c>
      <c r="E5952" s="1470" t="s">
        <v>11713</v>
      </c>
      <c r="F5952" s="1471">
        <v>6.35153225E8</v>
      </c>
      <c r="G5952" s="1471">
        <v>6.35153225E8</v>
      </c>
      <c r="H5952" s="1472" t="b">
        <v>1</v>
      </c>
      <c r="I5952" s="1468" t="s">
        <v>76</v>
      </c>
      <c r="J5952" s="1472" t="b">
        <v>1</v>
      </c>
      <c r="K5952" s="1468" t="s">
        <v>5060</v>
      </c>
      <c r="L5952" s="1471">
        <v>6.6831455479E10</v>
      </c>
      <c r="M5952" s="1468" t="s">
        <v>2432</v>
      </c>
      <c r="N5952" s="1468" t="s">
        <v>4998</v>
      </c>
      <c r="O5952" s="1463"/>
      <c r="P5952" s="1463"/>
    </row>
    <row r="5953">
      <c r="A5953" s="1464">
        <v>6405.0</v>
      </c>
      <c r="B5953" s="1463" t="s">
        <v>11714</v>
      </c>
      <c r="C5953" s="1463" t="s">
        <v>11715</v>
      </c>
      <c r="D5953" s="1469">
        <v>45897.0</v>
      </c>
      <c r="E5953" s="1470" t="s">
        <v>11716</v>
      </c>
      <c r="F5953" s="1471">
        <v>6.35153226E8</v>
      </c>
      <c r="G5953" s="1471">
        <v>6.35153226E8</v>
      </c>
      <c r="H5953" s="1472" t="b">
        <v>1</v>
      </c>
      <c r="I5953" s="1468" t="s">
        <v>76</v>
      </c>
      <c r="J5953" s="1472" t="b">
        <v>1</v>
      </c>
      <c r="K5953" s="1468" t="s">
        <v>5060</v>
      </c>
      <c r="L5953" s="1471">
        <v>6.6831455479E10</v>
      </c>
      <c r="M5953" s="1468" t="s">
        <v>2432</v>
      </c>
      <c r="N5953" s="1468" t="s">
        <v>8626</v>
      </c>
      <c r="O5953" s="1463"/>
      <c r="P5953" s="1463"/>
    </row>
    <row r="5954">
      <c r="A5954" s="1464">
        <v>6406.0</v>
      </c>
      <c r="B5954" s="1463" t="s">
        <v>11717</v>
      </c>
      <c r="C5954" s="1463" t="s">
        <v>11718</v>
      </c>
      <c r="D5954" s="1469">
        <v>45897.0</v>
      </c>
      <c r="E5954" s="1470" t="s">
        <v>11719</v>
      </c>
      <c r="F5954" s="1471">
        <v>9.09366199E8</v>
      </c>
      <c r="G5954" s="1471">
        <v>9.09366199E8</v>
      </c>
      <c r="H5954" s="1472" t="b">
        <v>1</v>
      </c>
      <c r="I5954" s="1468" t="s">
        <v>76</v>
      </c>
      <c r="J5954" s="1472" t="b">
        <v>1</v>
      </c>
      <c r="K5954" s="1468" t="s">
        <v>5010</v>
      </c>
      <c r="L5954" s="1471">
        <v>6.6836145662E10</v>
      </c>
      <c r="M5954" s="1468" t="s">
        <v>2432</v>
      </c>
      <c r="N5954" s="1468" t="s">
        <v>76</v>
      </c>
      <c r="O5954" s="1463"/>
      <c r="P5954" s="1463"/>
    </row>
    <row r="5955">
      <c r="A5955" s="1464">
        <v>6407.0</v>
      </c>
      <c r="B5955" s="1463" t="s">
        <v>11720</v>
      </c>
      <c r="C5955" s="1463" t="s">
        <v>11721</v>
      </c>
      <c r="D5955" s="1469">
        <v>45897.0</v>
      </c>
      <c r="E5955" s="1470" t="s">
        <v>11722</v>
      </c>
      <c r="F5955" s="1471">
        <v>9.96154155E8</v>
      </c>
      <c r="G5955" s="1471">
        <v>9.96154155E8</v>
      </c>
      <c r="H5955" s="1472" t="b">
        <v>1</v>
      </c>
      <c r="I5955" s="1468" t="s">
        <v>76</v>
      </c>
      <c r="J5955" s="1472" t="b">
        <v>1</v>
      </c>
      <c r="K5955" s="1468" t="s">
        <v>5010</v>
      </c>
      <c r="L5955" s="1471">
        <v>6.6836145662E10</v>
      </c>
      <c r="M5955" s="1468" t="s">
        <v>2432</v>
      </c>
      <c r="N5955" s="1468" t="s">
        <v>76</v>
      </c>
      <c r="O5955" s="1463"/>
      <c r="P5955" s="1463"/>
    </row>
    <row r="5956">
      <c r="A5956" s="1464">
        <v>6408.0</v>
      </c>
      <c r="B5956" s="1463" t="s">
        <v>11723</v>
      </c>
      <c r="C5956" s="1463" t="s">
        <v>11724</v>
      </c>
      <c r="D5956" s="1469">
        <v>45897.0</v>
      </c>
      <c r="E5956" s="1470" t="s">
        <v>11725</v>
      </c>
      <c r="F5956" s="1471">
        <v>6.56604666E8</v>
      </c>
      <c r="G5956" s="1471">
        <v>6.56604666E8</v>
      </c>
      <c r="H5956" s="1472" t="b">
        <v>1</v>
      </c>
      <c r="I5956" s="1468" t="s">
        <v>76</v>
      </c>
      <c r="J5956" s="1472" t="b">
        <v>1</v>
      </c>
      <c r="K5956" s="1468" t="s">
        <v>5010</v>
      </c>
      <c r="L5956" s="1471">
        <v>6.6836145662E10</v>
      </c>
      <c r="M5956" s="1468" t="s">
        <v>2432</v>
      </c>
      <c r="N5956" s="1468" t="s">
        <v>76</v>
      </c>
      <c r="O5956" s="1463"/>
      <c r="P5956" s="1463"/>
    </row>
    <row r="5957">
      <c r="A5957" s="1464">
        <v>6409.0</v>
      </c>
      <c r="B5957" s="1463" t="s">
        <v>11726</v>
      </c>
      <c r="C5957" s="1463" t="s">
        <v>11727</v>
      </c>
      <c r="D5957" s="1469">
        <v>45897.0</v>
      </c>
      <c r="E5957" s="1470" t="s">
        <v>11728</v>
      </c>
      <c r="F5957" s="1471">
        <v>9.80465999E8</v>
      </c>
      <c r="G5957" s="1471">
        <v>9.80465999E8</v>
      </c>
      <c r="H5957" s="1472" t="b">
        <v>1</v>
      </c>
      <c r="I5957" s="1468" t="s">
        <v>76</v>
      </c>
      <c r="J5957" s="1472" t="b">
        <v>1</v>
      </c>
      <c r="K5957" s="1468" t="s">
        <v>5010</v>
      </c>
      <c r="L5957" s="1471">
        <v>6.6836145662E10</v>
      </c>
      <c r="M5957" s="1468" t="s">
        <v>2432</v>
      </c>
      <c r="N5957" s="1468" t="s">
        <v>76</v>
      </c>
      <c r="O5957" s="1463"/>
      <c r="P5957" s="1463"/>
    </row>
    <row r="5958">
      <c r="A5958" s="1464">
        <v>6410.0</v>
      </c>
      <c r="B5958" s="1463" t="s">
        <v>11729</v>
      </c>
      <c r="C5958" s="1463" t="s">
        <v>11730</v>
      </c>
      <c r="D5958" s="1469">
        <v>45897.0</v>
      </c>
      <c r="E5958" s="1470" t="s">
        <v>11731</v>
      </c>
      <c r="F5958" s="1471">
        <v>9.79704555E8</v>
      </c>
      <c r="G5958" s="1471">
        <v>9.79704555E8</v>
      </c>
      <c r="H5958" s="1472" t="b">
        <v>1</v>
      </c>
      <c r="I5958" s="1468" t="s">
        <v>76</v>
      </c>
      <c r="J5958" s="1472" t="b">
        <v>1</v>
      </c>
      <c r="K5958" s="1468" t="s">
        <v>5010</v>
      </c>
      <c r="L5958" s="1471">
        <v>6.6836145662E10</v>
      </c>
      <c r="M5958" s="1468" t="s">
        <v>2432</v>
      </c>
      <c r="N5958" s="1468" t="s">
        <v>76</v>
      </c>
      <c r="O5958" s="1463"/>
      <c r="P5958" s="1463"/>
    </row>
    <row r="5959">
      <c r="A5959" s="1464">
        <v>6411.0</v>
      </c>
      <c r="B5959" s="1463" t="s">
        <v>3244</v>
      </c>
      <c r="C5959" s="1463" t="s">
        <v>11732</v>
      </c>
      <c r="D5959" s="1469">
        <v>45897.0</v>
      </c>
      <c r="E5959" s="1470" t="s">
        <v>11733</v>
      </c>
      <c r="F5959" s="1471">
        <v>9.08989992E8</v>
      </c>
      <c r="G5959" s="1471">
        <v>9.08989992E8</v>
      </c>
      <c r="H5959" s="1472" t="b">
        <v>1</v>
      </c>
      <c r="I5959" s="1468" t="s">
        <v>76</v>
      </c>
      <c r="J5959" s="1472" t="b">
        <v>1</v>
      </c>
      <c r="K5959" s="1468" t="s">
        <v>5010</v>
      </c>
      <c r="L5959" s="1471">
        <v>6.6836145662E10</v>
      </c>
      <c r="M5959" s="1468" t="s">
        <v>2432</v>
      </c>
      <c r="N5959" s="1468" t="s">
        <v>76</v>
      </c>
      <c r="O5959" s="1463"/>
      <c r="P5959" s="1463"/>
    </row>
    <row r="5960">
      <c r="A5960" s="1464">
        <v>6412.0</v>
      </c>
      <c r="B5960" s="1463" t="s">
        <v>11734</v>
      </c>
      <c r="C5960" s="1463" t="s">
        <v>11735</v>
      </c>
      <c r="D5960" s="1469">
        <v>45900.0</v>
      </c>
      <c r="E5960" s="1470" t="s">
        <v>11736</v>
      </c>
      <c r="F5960" s="1471">
        <v>6.19824625E8</v>
      </c>
      <c r="G5960" s="1471">
        <v>6.19824625E8</v>
      </c>
      <c r="H5960" s="1472" t="b">
        <v>1</v>
      </c>
      <c r="I5960" s="1468" t="s">
        <v>76</v>
      </c>
      <c r="J5960" s="1472" t="b">
        <v>1</v>
      </c>
      <c r="K5960" s="1468" t="s">
        <v>7033</v>
      </c>
      <c r="L5960" s="1471">
        <v>6.6624983639E10</v>
      </c>
      <c r="M5960" s="1468" t="s">
        <v>2464</v>
      </c>
      <c r="N5960" s="1468" t="s">
        <v>8670</v>
      </c>
      <c r="O5960" s="1463"/>
      <c r="P5960" s="1463"/>
    </row>
    <row r="5961">
      <c r="A5961" s="1464">
        <v>6413.0</v>
      </c>
      <c r="B5961" s="1463" t="s">
        <v>11737</v>
      </c>
      <c r="C5961" s="1463" t="s">
        <v>11738</v>
      </c>
      <c r="D5961" s="1469">
        <v>45900.0</v>
      </c>
      <c r="E5961" s="1470" t="s">
        <v>11739</v>
      </c>
      <c r="F5961" s="1471">
        <v>6.19824625E8</v>
      </c>
      <c r="G5961" s="1471">
        <v>6.19824625E8</v>
      </c>
      <c r="H5961" s="1472" t="b">
        <v>1</v>
      </c>
      <c r="I5961" s="1468" t="s">
        <v>76</v>
      </c>
      <c r="J5961" s="1472" t="b">
        <v>1</v>
      </c>
      <c r="K5961" s="1468" t="s">
        <v>7033</v>
      </c>
      <c r="L5961" s="1471">
        <v>6.6624983639E10</v>
      </c>
      <c r="M5961" s="1468" t="s">
        <v>2464</v>
      </c>
      <c r="N5961" s="1468" t="s">
        <v>9507</v>
      </c>
      <c r="O5961" s="1463"/>
      <c r="P5961" s="1463"/>
    </row>
    <row r="5962">
      <c r="A5962" s="1464">
        <v>6414.0</v>
      </c>
      <c r="B5962" s="1463" t="s">
        <v>11740</v>
      </c>
      <c r="C5962" s="1463" t="s">
        <v>8043</v>
      </c>
      <c r="D5962" s="1469">
        <v>45898.0</v>
      </c>
      <c r="E5962" s="1470" t="s">
        <v>11741</v>
      </c>
      <c r="F5962" s="1471">
        <v>6.49456697E8</v>
      </c>
      <c r="G5962" s="1471">
        <v>6.49456697E8</v>
      </c>
      <c r="H5962" s="1472" t="b">
        <v>1</v>
      </c>
      <c r="I5962" s="1468" t="s">
        <v>76</v>
      </c>
      <c r="J5962" s="1472" t="b">
        <v>1</v>
      </c>
      <c r="K5962" s="1468" t="s">
        <v>8467</v>
      </c>
      <c r="L5962" s="1471">
        <v>6.6952587371E10</v>
      </c>
      <c r="M5962" s="1468" t="s">
        <v>2464</v>
      </c>
      <c r="N5962" s="1468" t="s">
        <v>8831</v>
      </c>
      <c r="O5962" s="1463"/>
      <c r="P5962" s="1463"/>
    </row>
    <row r="5963">
      <c r="A5963" s="1464">
        <v>6415.0</v>
      </c>
      <c r="B5963" s="1463" t="s">
        <v>11742</v>
      </c>
      <c r="C5963" s="1463" t="s">
        <v>11743</v>
      </c>
      <c r="D5963" s="1469">
        <v>45898.0</v>
      </c>
      <c r="E5963" s="1470" t="s">
        <v>11744</v>
      </c>
      <c r="F5963" s="1471">
        <v>9.72516263E8</v>
      </c>
      <c r="G5963" s="1471">
        <v>9.72516263E8</v>
      </c>
      <c r="H5963" s="1472" t="b">
        <v>1</v>
      </c>
      <c r="I5963" s="1468" t="s">
        <v>76</v>
      </c>
      <c r="J5963" s="1472" t="b">
        <v>1</v>
      </c>
      <c r="K5963" s="1468" t="s">
        <v>8467</v>
      </c>
      <c r="L5963" s="1471">
        <v>6.6952587371E10</v>
      </c>
      <c r="M5963" s="1468" t="s">
        <v>2464</v>
      </c>
      <c r="N5963" s="1468" t="s">
        <v>8831</v>
      </c>
      <c r="O5963" s="1463"/>
      <c r="P5963" s="1463"/>
    </row>
    <row r="5964" hidden="1">
      <c r="A5964" s="1464">
        <v>6416.0</v>
      </c>
      <c r="B5964" s="1463" t="s">
        <v>7591</v>
      </c>
      <c r="C5964" s="1463" t="s">
        <v>7592</v>
      </c>
      <c r="D5964" s="1469">
        <v>45324.0</v>
      </c>
      <c r="E5964" s="1470" t="s">
        <v>22122</v>
      </c>
      <c r="F5964" s="1471">
        <v>2.5663333E7</v>
      </c>
      <c r="G5964" s="1471">
        <v>2.5663333E7</v>
      </c>
      <c r="H5964" s="1472" t="b">
        <v>0</v>
      </c>
      <c r="I5964" s="1468" t="s">
        <v>76</v>
      </c>
      <c r="J5964" s="1472" t="b">
        <v>1</v>
      </c>
      <c r="K5964" s="1468" t="s">
        <v>1077</v>
      </c>
      <c r="L5964" s="1471">
        <v>6.6618258585E10</v>
      </c>
      <c r="M5964" s="1468" t="s">
        <v>2432</v>
      </c>
      <c r="N5964" s="1468" t="s">
        <v>6093</v>
      </c>
      <c r="O5964" s="1463"/>
      <c r="P5964" s="1463"/>
    </row>
    <row r="5965">
      <c r="A5965" s="1464">
        <v>6417.0</v>
      </c>
      <c r="B5965" s="1463" t="s">
        <v>11745</v>
      </c>
      <c r="C5965" s="1463" t="s">
        <v>11746</v>
      </c>
      <c r="D5965" s="1469">
        <v>45898.0</v>
      </c>
      <c r="E5965" s="1470" t="s">
        <v>11747</v>
      </c>
      <c r="F5965" s="1471">
        <v>9.61985448E8</v>
      </c>
      <c r="G5965" s="1471">
        <v>9.61985448E8</v>
      </c>
      <c r="H5965" s="1472" t="b">
        <v>1</v>
      </c>
      <c r="I5965" s="1468" t="s">
        <v>6296</v>
      </c>
      <c r="J5965" s="1472" t="b">
        <v>1</v>
      </c>
      <c r="K5965" s="1468" t="s">
        <v>8887</v>
      </c>
      <c r="L5965" s="1471">
        <v>6.6646639396E10</v>
      </c>
      <c r="M5965" s="1468" t="s">
        <v>2432</v>
      </c>
      <c r="N5965" s="1468" t="s">
        <v>6296</v>
      </c>
      <c r="O5965" s="1463"/>
      <c r="P5965" s="1463"/>
    </row>
    <row r="5966">
      <c r="A5966" s="1464">
        <v>6418.0</v>
      </c>
      <c r="B5966" s="1463" t="s">
        <v>11748</v>
      </c>
      <c r="C5966" s="1463" t="s">
        <v>11748</v>
      </c>
      <c r="D5966" s="1469">
        <v>45899.0</v>
      </c>
      <c r="E5966" s="1470" t="s">
        <v>11749</v>
      </c>
      <c r="F5966" s="1471">
        <v>8.00815392E8</v>
      </c>
      <c r="G5966" s="1471">
        <v>8.00815392E8</v>
      </c>
      <c r="H5966" s="1472" t="b">
        <v>1</v>
      </c>
      <c r="I5966" s="1468" t="s">
        <v>76</v>
      </c>
      <c r="J5966" s="1472" t="b">
        <v>1</v>
      </c>
      <c r="K5966" s="1468" t="s">
        <v>8764</v>
      </c>
      <c r="L5966" s="1471">
        <v>6.6624294465E10</v>
      </c>
      <c r="M5966" s="1468" t="s">
        <v>2437</v>
      </c>
      <c r="N5966" s="1468" t="s">
        <v>76</v>
      </c>
      <c r="O5966" s="1463"/>
      <c r="P5966" s="1463"/>
    </row>
    <row r="5967">
      <c r="A5967" s="1464">
        <v>6419.0</v>
      </c>
      <c r="B5967" s="1463" t="s">
        <v>11750</v>
      </c>
      <c r="C5967" s="1463" t="s">
        <v>11751</v>
      </c>
      <c r="D5967" s="1469">
        <v>45898.0</v>
      </c>
      <c r="E5967" s="1470" t="s">
        <v>11752</v>
      </c>
      <c r="F5967" s="1471">
        <v>9.25329867E8</v>
      </c>
      <c r="G5967" s="1471">
        <v>9.25329867E8</v>
      </c>
      <c r="H5967" s="1472" t="b">
        <v>1</v>
      </c>
      <c r="I5967" s="1468" t="s">
        <v>6296</v>
      </c>
      <c r="J5967" s="1472" t="b">
        <v>1</v>
      </c>
      <c r="K5967" s="1468" t="s">
        <v>8887</v>
      </c>
      <c r="L5967" s="1471">
        <v>6.6646639396E10</v>
      </c>
      <c r="M5967" s="1468" t="s">
        <v>2432</v>
      </c>
      <c r="N5967" s="1468" t="s">
        <v>6296</v>
      </c>
      <c r="O5967" s="1463"/>
      <c r="P5967" s="1463"/>
    </row>
    <row r="5968">
      <c r="A5968" s="1464">
        <v>6420.0</v>
      </c>
      <c r="B5968" s="1463" t="s">
        <v>11753</v>
      </c>
      <c r="C5968" s="1463" t="s">
        <v>11754</v>
      </c>
      <c r="D5968" s="1469">
        <v>45898.0</v>
      </c>
      <c r="E5968" s="1470" t="s">
        <v>11755</v>
      </c>
      <c r="F5968" s="1471">
        <v>9.49497744E8</v>
      </c>
      <c r="G5968" s="1471">
        <v>9.49497744E8</v>
      </c>
      <c r="H5968" s="1472" t="b">
        <v>1</v>
      </c>
      <c r="I5968" s="1468" t="s">
        <v>3864</v>
      </c>
      <c r="J5968" s="1472" t="b">
        <v>1</v>
      </c>
      <c r="K5968" s="1468" t="s">
        <v>8764</v>
      </c>
      <c r="L5968" s="1471">
        <v>6.6624294465E10</v>
      </c>
      <c r="M5968" s="1468" t="s">
        <v>2426</v>
      </c>
      <c r="N5968" s="1468" t="s">
        <v>7130</v>
      </c>
      <c r="O5968" s="1463"/>
      <c r="P5968" s="1463"/>
    </row>
    <row r="5969">
      <c r="A5969" s="1464">
        <v>6421.0</v>
      </c>
      <c r="B5969" s="1463" t="s">
        <v>11756</v>
      </c>
      <c r="C5969" s="1463" t="s">
        <v>11757</v>
      </c>
      <c r="D5969" s="1469">
        <v>45898.0</v>
      </c>
      <c r="E5969" s="1470" t="s">
        <v>11758</v>
      </c>
      <c r="F5969" s="1471">
        <v>9.92284949E8</v>
      </c>
      <c r="G5969" s="1471">
        <v>9.92284949E8</v>
      </c>
      <c r="H5969" s="1472" t="b">
        <v>1</v>
      </c>
      <c r="I5969" s="1468" t="s">
        <v>3864</v>
      </c>
      <c r="J5969" s="1472" t="b">
        <v>1</v>
      </c>
      <c r="K5969" s="1468" t="s">
        <v>8764</v>
      </c>
      <c r="L5969" s="1471">
        <v>6.6624294465E10</v>
      </c>
      <c r="M5969" s="1468" t="s">
        <v>2426</v>
      </c>
      <c r="N5969" s="1468" t="s">
        <v>7130</v>
      </c>
      <c r="O5969" s="1463"/>
      <c r="P5969" s="1463"/>
    </row>
    <row r="5970">
      <c r="A5970" s="1464">
        <v>6422.0</v>
      </c>
      <c r="B5970" s="1463" t="s">
        <v>11759</v>
      </c>
      <c r="C5970" s="1463" t="s">
        <v>11760</v>
      </c>
      <c r="D5970" s="1469">
        <v>45898.0</v>
      </c>
      <c r="E5970" s="1470" t="s">
        <v>11761</v>
      </c>
      <c r="F5970" s="1471">
        <v>6.56507406E8</v>
      </c>
      <c r="G5970" s="1471">
        <v>6.56507406E8</v>
      </c>
      <c r="H5970" s="1472" t="b">
        <v>1</v>
      </c>
      <c r="I5970" s="1468" t="s">
        <v>76</v>
      </c>
      <c r="J5970" s="1472" t="b">
        <v>1</v>
      </c>
      <c r="K5970" s="1468" t="s">
        <v>8887</v>
      </c>
      <c r="L5970" s="1471">
        <v>6.6646639396E10</v>
      </c>
      <c r="M5970" s="1468" t="s">
        <v>2432</v>
      </c>
      <c r="N5970" s="1468" t="s">
        <v>6296</v>
      </c>
      <c r="O5970" s="1463"/>
      <c r="P5970" s="1463"/>
    </row>
    <row r="5971">
      <c r="A5971" s="1464">
        <v>6423.0</v>
      </c>
      <c r="B5971" s="1463" t="s">
        <v>11762</v>
      </c>
      <c r="C5971" s="1463" t="s">
        <v>11763</v>
      </c>
      <c r="D5971" s="1469">
        <v>45898.0</v>
      </c>
      <c r="E5971" s="1470" t="s">
        <v>11764</v>
      </c>
      <c r="F5971" s="1471">
        <v>9.6034287E8</v>
      </c>
      <c r="G5971" s="1471">
        <v>9.6034287E8</v>
      </c>
      <c r="H5971" s="1472" t="b">
        <v>1</v>
      </c>
      <c r="I5971" s="1468" t="s">
        <v>6296</v>
      </c>
      <c r="J5971" s="1472" t="b">
        <v>1</v>
      </c>
      <c r="K5971" s="1468" t="s">
        <v>8887</v>
      </c>
      <c r="L5971" s="1471">
        <v>6.6646639396E10</v>
      </c>
      <c r="M5971" s="1468" t="s">
        <v>2432</v>
      </c>
      <c r="N5971" s="1468" t="s">
        <v>6296</v>
      </c>
      <c r="O5971" s="1463"/>
      <c r="P5971" s="1463"/>
    </row>
    <row r="5972">
      <c r="A5972" s="1464">
        <v>6424.0</v>
      </c>
      <c r="B5972" s="1463" t="s">
        <v>11765</v>
      </c>
      <c r="C5972" s="1463" t="s">
        <v>11766</v>
      </c>
      <c r="D5972" s="1469">
        <v>45898.0</v>
      </c>
      <c r="E5972" s="1470" t="s">
        <v>11767</v>
      </c>
      <c r="F5972" s="1471">
        <v>8.29327371E8</v>
      </c>
      <c r="G5972" s="1471">
        <v>8.29327371E8</v>
      </c>
      <c r="H5972" s="1472" t="b">
        <v>1</v>
      </c>
      <c r="I5972" s="1468" t="s">
        <v>6296</v>
      </c>
      <c r="J5972" s="1472" t="b">
        <v>1</v>
      </c>
      <c r="K5972" s="1468" t="s">
        <v>8887</v>
      </c>
      <c r="L5972" s="1471">
        <v>6.6646639396E10</v>
      </c>
      <c r="M5972" s="1468" t="s">
        <v>2432</v>
      </c>
      <c r="N5972" s="1468" t="s">
        <v>6296</v>
      </c>
      <c r="O5972" s="1463"/>
      <c r="P5972" s="1463"/>
    </row>
    <row r="5973">
      <c r="A5973" s="1464">
        <v>6425.0</v>
      </c>
      <c r="B5973" s="1463" t="s">
        <v>11768</v>
      </c>
      <c r="C5973" s="1463" t="s">
        <v>11769</v>
      </c>
      <c r="D5973" s="1469">
        <v>45898.0</v>
      </c>
      <c r="E5973" s="1470" t="s">
        <v>11770</v>
      </c>
      <c r="F5973" s="1471">
        <v>8.213015E8</v>
      </c>
      <c r="G5973" s="1471">
        <v>8.213015E8</v>
      </c>
      <c r="H5973" s="1472" t="b">
        <v>1</v>
      </c>
      <c r="I5973" s="1468" t="s">
        <v>76</v>
      </c>
      <c r="J5973" s="1472" t="b">
        <v>1</v>
      </c>
      <c r="K5973" s="1468" t="s">
        <v>8887</v>
      </c>
      <c r="L5973" s="1471">
        <v>6.6646639396E10</v>
      </c>
      <c r="M5973" s="1468" t="s">
        <v>2432</v>
      </c>
      <c r="N5973" s="1468" t="s">
        <v>11771</v>
      </c>
      <c r="O5973" s="1463"/>
      <c r="P5973" s="1463"/>
    </row>
    <row r="5974">
      <c r="A5974" s="1464">
        <v>6426.0</v>
      </c>
      <c r="B5974" s="1463" t="s">
        <v>11772</v>
      </c>
      <c r="C5974" s="1463" t="s">
        <v>11773</v>
      </c>
      <c r="D5974" s="1469">
        <v>45898.0</v>
      </c>
      <c r="E5974" s="1470" t="s">
        <v>11774</v>
      </c>
      <c r="F5974" s="1471">
        <v>2.2367777E7</v>
      </c>
      <c r="G5974" s="1471">
        <v>2.2367777E7</v>
      </c>
      <c r="H5974" s="1472" t="b">
        <v>1</v>
      </c>
      <c r="I5974" s="1468" t="s">
        <v>76</v>
      </c>
      <c r="J5974" s="1472" t="b">
        <v>1</v>
      </c>
      <c r="K5974" s="1468" t="s">
        <v>5010</v>
      </c>
      <c r="L5974" s="1471">
        <v>6.6836145662E10</v>
      </c>
      <c r="M5974" s="1468" t="s">
        <v>2464</v>
      </c>
      <c r="N5974" s="1468" t="s">
        <v>76</v>
      </c>
      <c r="O5974" s="1463"/>
      <c r="P5974" s="1463"/>
    </row>
    <row r="5975" hidden="1">
      <c r="A5975" s="1464">
        <v>6427.0</v>
      </c>
      <c r="B5975" s="1463" t="s">
        <v>22123</v>
      </c>
      <c r="C5975" s="1463" t="s">
        <v>22123</v>
      </c>
      <c r="D5975" s="1469">
        <v>45898.0</v>
      </c>
      <c r="E5975" s="1470" t="s">
        <v>22124</v>
      </c>
      <c r="F5975" s="1471">
        <v>2.2367777E7</v>
      </c>
      <c r="G5975" s="1471">
        <v>2.2367777E7</v>
      </c>
      <c r="H5975" s="1472" t="b">
        <v>0</v>
      </c>
      <c r="I5975" s="1468" t="s">
        <v>76</v>
      </c>
      <c r="J5975" s="1472" t="b">
        <v>0</v>
      </c>
      <c r="K5975" s="1476"/>
      <c r="L5975" s="1476"/>
      <c r="M5975" s="1468" t="s">
        <v>2426</v>
      </c>
      <c r="N5975" s="1468" t="s">
        <v>76</v>
      </c>
      <c r="O5975" s="1463"/>
      <c r="P5975" s="1463"/>
    </row>
    <row r="5976">
      <c r="A5976" s="1464">
        <v>6428.0</v>
      </c>
      <c r="B5976" s="1463" t="s">
        <v>11775</v>
      </c>
      <c r="C5976" s="1463" t="s">
        <v>11775</v>
      </c>
      <c r="D5976" s="1469">
        <v>45897.0</v>
      </c>
      <c r="E5976" s="1470" t="s">
        <v>11776</v>
      </c>
      <c r="F5976" s="1471">
        <v>2.227058E7</v>
      </c>
      <c r="G5976" s="1471">
        <v>2.227058E7</v>
      </c>
      <c r="H5976" s="1472" t="b">
        <v>1</v>
      </c>
      <c r="I5976" s="1468" t="s">
        <v>76</v>
      </c>
      <c r="J5976" s="1472" t="b">
        <v>1</v>
      </c>
      <c r="K5976" s="1468" t="s">
        <v>5060</v>
      </c>
      <c r="L5976" s="1471">
        <v>6.6831455479E10</v>
      </c>
      <c r="M5976" s="1468" t="s">
        <v>2432</v>
      </c>
      <c r="N5976" s="1468" t="s">
        <v>8710</v>
      </c>
      <c r="O5976" s="1463"/>
      <c r="P5976" s="1463"/>
    </row>
    <row r="5977">
      <c r="A5977" s="1464">
        <v>6429.0</v>
      </c>
      <c r="B5977" s="1463" t="s">
        <v>11777</v>
      </c>
      <c r="C5977" s="1463" t="s">
        <v>11778</v>
      </c>
      <c r="D5977" s="1469">
        <v>45898.0</v>
      </c>
      <c r="E5977" s="1470" t="s">
        <v>11779</v>
      </c>
      <c r="F5977" s="1471">
        <v>8.11468585E8</v>
      </c>
      <c r="G5977" s="1471">
        <v>8.11468585E8</v>
      </c>
      <c r="H5977" s="1472" t="b">
        <v>1</v>
      </c>
      <c r="I5977" s="1468" t="s">
        <v>6399</v>
      </c>
      <c r="J5977" s="1472" t="b">
        <v>1</v>
      </c>
      <c r="K5977" s="1468" t="s">
        <v>11172</v>
      </c>
      <c r="L5977" s="1471">
        <v>6.6955633412E10</v>
      </c>
      <c r="M5977" s="1468" t="s">
        <v>4317</v>
      </c>
      <c r="N5977" s="1468" t="s">
        <v>6399</v>
      </c>
      <c r="O5977" s="1463"/>
      <c r="P5977" s="1463"/>
    </row>
    <row r="5978">
      <c r="A5978" s="1464">
        <v>6430.0</v>
      </c>
      <c r="B5978" s="1463" t="s">
        <v>11780</v>
      </c>
      <c r="C5978" s="1463" t="s">
        <v>11780</v>
      </c>
      <c r="D5978" s="1469">
        <v>45900.0</v>
      </c>
      <c r="E5978" s="1470" t="s">
        <v>11781</v>
      </c>
      <c r="F5978" s="1471">
        <v>8.98888667E8</v>
      </c>
      <c r="G5978" s="1471">
        <v>8.98888667E8</v>
      </c>
      <c r="H5978" s="1472" t="b">
        <v>1</v>
      </c>
      <c r="I5978" s="1468" t="s">
        <v>76</v>
      </c>
      <c r="J5978" s="1472" t="b">
        <v>1</v>
      </c>
      <c r="K5978" s="1468" t="s">
        <v>8467</v>
      </c>
      <c r="L5978" s="1471">
        <v>6.6952587371E10</v>
      </c>
      <c r="M5978" s="1468" t="s">
        <v>2464</v>
      </c>
      <c r="N5978" s="1468" t="s">
        <v>10096</v>
      </c>
      <c r="O5978" s="1463"/>
      <c r="P5978" s="1463"/>
    </row>
    <row r="5979">
      <c r="A5979" s="1464">
        <v>6431.0</v>
      </c>
      <c r="B5979" s="1463" t="s">
        <v>11782</v>
      </c>
      <c r="C5979" s="1463" t="s">
        <v>11783</v>
      </c>
      <c r="D5979" s="1469">
        <v>45898.0</v>
      </c>
      <c r="E5979" s="1470" t="s">
        <v>11784</v>
      </c>
      <c r="F5979" s="1471">
        <v>6.11989965E8</v>
      </c>
      <c r="G5979" s="1471">
        <v>6.11989965E8</v>
      </c>
      <c r="H5979" s="1472" t="b">
        <v>1</v>
      </c>
      <c r="I5979" s="1468" t="s">
        <v>76</v>
      </c>
      <c r="J5979" s="1472" t="b">
        <v>1</v>
      </c>
      <c r="K5979" s="1468" t="s">
        <v>11172</v>
      </c>
      <c r="L5979" s="1471">
        <v>6.6955633412E10</v>
      </c>
      <c r="M5979" s="1468" t="s">
        <v>2437</v>
      </c>
      <c r="N5979" s="1468" t="s">
        <v>8522</v>
      </c>
      <c r="O5979" s="1463"/>
      <c r="P5979" s="1463"/>
    </row>
    <row r="5980">
      <c r="A5980" s="1464">
        <v>6432.0</v>
      </c>
      <c r="B5980" s="1463" t="s">
        <v>11785</v>
      </c>
      <c r="C5980" s="1463" t="s">
        <v>11785</v>
      </c>
      <c r="D5980" s="1469">
        <v>45898.0</v>
      </c>
      <c r="E5980" s="1470" t="s">
        <v>11786</v>
      </c>
      <c r="F5980" s="1471">
        <v>6.879267E7</v>
      </c>
      <c r="G5980" s="1471">
        <v>6.879267E7</v>
      </c>
      <c r="H5980" s="1472" t="b">
        <v>1</v>
      </c>
      <c r="I5980" s="1468" t="s">
        <v>120</v>
      </c>
      <c r="J5980" s="1472" t="b">
        <v>1</v>
      </c>
      <c r="K5980" s="1468" t="s">
        <v>11466</v>
      </c>
      <c r="L5980" s="1471">
        <v>6.6890581818E10</v>
      </c>
      <c r="M5980" s="1468" t="s">
        <v>2426</v>
      </c>
      <c r="N5980" s="1468" t="s">
        <v>9461</v>
      </c>
      <c r="O5980" s="1463"/>
      <c r="P5980" s="1463"/>
    </row>
    <row r="5981">
      <c r="A5981" s="1464">
        <v>6433.0</v>
      </c>
      <c r="B5981" s="1463" t="s">
        <v>11787</v>
      </c>
      <c r="C5981" s="1463" t="s">
        <v>11788</v>
      </c>
      <c r="D5981" s="1469">
        <v>45898.0</v>
      </c>
      <c r="E5981" s="1470" t="s">
        <v>11789</v>
      </c>
      <c r="F5981" s="1471">
        <v>8.6885299E8</v>
      </c>
      <c r="G5981" s="1471">
        <v>8.6885299E8</v>
      </c>
      <c r="H5981" s="1472" t="b">
        <v>1</v>
      </c>
      <c r="I5981" s="1468" t="s">
        <v>5052</v>
      </c>
      <c r="J5981" s="1472" t="b">
        <v>1</v>
      </c>
      <c r="K5981" s="1468" t="s">
        <v>5060</v>
      </c>
      <c r="L5981" s="1471">
        <v>6.6831455479E10</v>
      </c>
      <c r="M5981" s="1468" t="s">
        <v>2426</v>
      </c>
      <c r="N5981" s="1468" t="s">
        <v>11790</v>
      </c>
      <c r="O5981" s="1463"/>
      <c r="P5981" s="1463"/>
    </row>
    <row r="5982">
      <c r="A5982" s="1464">
        <v>6434.0</v>
      </c>
      <c r="B5982" s="1463" t="s">
        <v>11791</v>
      </c>
      <c r="C5982" s="1463" t="s">
        <v>11792</v>
      </c>
      <c r="D5982" s="1469">
        <v>45900.0</v>
      </c>
      <c r="E5982" s="1470" t="s">
        <v>11793</v>
      </c>
      <c r="F5982" s="1471">
        <v>6.13693697E8</v>
      </c>
      <c r="G5982" s="1471">
        <v>6.13693697E8</v>
      </c>
      <c r="H5982" s="1472" t="b">
        <v>1</v>
      </c>
      <c r="I5982" s="1468" t="s">
        <v>76</v>
      </c>
      <c r="J5982" s="1472" t="b">
        <v>1</v>
      </c>
      <c r="K5982" s="1468" t="s">
        <v>7033</v>
      </c>
      <c r="L5982" s="1471">
        <v>6.6624983639E10</v>
      </c>
      <c r="M5982" s="1468" t="s">
        <v>2440</v>
      </c>
      <c r="N5982" s="1468" t="s">
        <v>76</v>
      </c>
      <c r="O5982" s="1463"/>
      <c r="P5982" s="1463"/>
    </row>
    <row r="5983">
      <c r="A5983" s="1464">
        <v>6435.0</v>
      </c>
      <c r="B5983" s="1463" t="s">
        <v>11794</v>
      </c>
      <c r="C5983" s="1463" t="s">
        <v>11795</v>
      </c>
      <c r="D5983" s="1469">
        <v>45900.0</v>
      </c>
      <c r="E5983" s="1470" t="s">
        <v>11796</v>
      </c>
      <c r="F5983" s="1471">
        <v>9.42423388E8</v>
      </c>
      <c r="G5983" s="1471">
        <v>9.42423388E8</v>
      </c>
      <c r="H5983" s="1472" t="b">
        <v>1</v>
      </c>
      <c r="I5983" s="1468" t="s">
        <v>76</v>
      </c>
      <c r="J5983" s="1472" t="b">
        <v>1</v>
      </c>
      <c r="K5983" s="1468" t="s">
        <v>8467</v>
      </c>
      <c r="L5983" s="1471">
        <v>6.6952587371E10</v>
      </c>
      <c r="M5983" s="1468" t="s">
        <v>2659</v>
      </c>
      <c r="N5983" s="1468" t="s">
        <v>76</v>
      </c>
      <c r="O5983" s="1463"/>
      <c r="P5983" s="1463"/>
    </row>
    <row r="5984">
      <c r="A5984" s="1464">
        <v>6436.0</v>
      </c>
      <c r="B5984" s="1463" t="s">
        <v>11797</v>
      </c>
      <c r="C5984" s="1463" t="s">
        <v>11798</v>
      </c>
      <c r="D5984" s="1469">
        <v>45900.0</v>
      </c>
      <c r="E5984" s="1470" t="s">
        <v>11799</v>
      </c>
      <c r="F5984" s="1471">
        <v>8.66659792E8</v>
      </c>
      <c r="G5984" s="1471">
        <v>8.66659792E8</v>
      </c>
      <c r="H5984" s="1472" t="b">
        <v>1</v>
      </c>
      <c r="I5984" s="1468" t="s">
        <v>76</v>
      </c>
      <c r="J5984" s="1472" t="b">
        <v>1</v>
      </c>
      <c r="K5984" s="1468" t="s">
        <v>8467</v>
      </c>
      <c r="L5984" s="1471">
        <v>6.6952587371E10</v>
      </c>
      <c r="M5984" s="1468" t="s">
        <v>2659</v>
      </c>
      <c r="N5984" s="1468" t="s">
        <v>76</v>
      </c>
      <c r="O5984" s="1463"/>
      <c r="P5984" s="1463"/>
    </row>
    <row r="5985">
      <c r="A5985" s="1464">
        <v>6437.0</v>
      </c>
      <c r="B5985" s="1463" t="s">
        <v>11800</v>
      </c>
      <c r="C5985" s="1463" t="s">
        <v>11801</v>
      </c>
      <c r="D5985" s="1469">
        <v>45898.0</v>
      </c>
      <c r="E5985" s="1470" t="s">
        <v>11802</v>
      </c>
      <c r="F5985" s="1471">
        <v>8.81672888E8</v>
      </c>
      <c r="G5985" s="1471">
        <v>8.81672888E8</v>
      </c>
      <c r="H5985" s="1472" t="b">
        <v>1</v>
      </c>
      <c r="I5985" s="1468" t="s">
        <v>76</v>
      </c>
      <c r="J5985" s="1472" t="b">
        <v>1</v>
      </c>
      <c r="K5985" s="1468" t="s">
        <v>5010</v>
      </c>
      <c r="L5985" s="1471">
        <v>6.6836145662E10</v>
      </c>
      <c r="M5985" s="1468" t="s">
        <v>2659</v>
      </c>
      <c r="N5985" s="1468" t="s">
        <v>76</v>
      </c>
      <c r="O5985" s="1463"/>
      <c r="P5985" s="1463"/>
    </row>
    <row r="5986">
      <c r="A5986" s="1464">
        <v>6438.0</v>
      </c>
      <c r="B5986" s="1463" t="s">
        <v>11803</v>
      </c>
      <c r="C5986" s="1463" t="s">
        <v>11804</v>
      </c>
      <c r="D5986" s="1469">
        <v>45898.0</v>
      </c>
      <c r="E5986" s="1470" t="s">
        <v>11805</v>
      </c>
      <c r="F5986" s="1471">
        <v>2.718326E7</v>
      </c>
      <c r="G5986" s="1471">
        <v>2.718326E7</v>
      </c>
      <c r="H5986" s="1472" t="b">
        <v>1</v>
      </c>
      <c r="I5986" s="1468" t="s">
        <v>76</v>
      </c>
      <c r="J5986" s="1472" t="b">
        <v>1</v>
      </c>
      <c r="K5986" s="1468" t="s">
        <v>6729</v>
      </c>
      <c r="L5986" s="1471">
        <v>6.6965469336E10</v>
      </c>
      <c r="M5986" s="1468" t="s">
        <v>2437</v>
      </c>
      <c r="N5986" s="1468" t="s">
        <v>10096</v>
      </c>
      <c r="O5986" s="1463"/>
      <c r="P5986" s="1463"/>
    </row>
    <row r="5987">
      <c r="A5987" s="1464">
        <v>6439.0</v>
      </c>
      <c r="B5987" s="1463" t="s">
        <v>11806</v>
      </c>
      <c r="C5987" s="1463" t="s">
        <v>11806</v>
      </c>
      <c r="D5987" s="1469">
        <v>45899.0</v>
      </c>
      <c r="E5987" s="1470" t="s">
        <v>11807</v>
      </c>
      <c r="F5987" s="1471">
        <v>9.59747479E8</v>
      </c>
      <c r="G5987" s="1471">
        <v>9.59747479E8</v>
      </c>
      <c r="H5987" s="1472" t="b">
        <v>1</v>
      </c>
      <c r="I5987" s="1468" t="s">
        <v>76</v>
      </c>
      <c r="J5987" s="1472" t="b">
        <v>1</v>
      </c>
      <c r="K5987" s="1468" t="s">
        <v>8764</v>
      </c>
      <c r="L5987" s="1471">
        <v>6.6624294465E10</v>
      </c>
      <c r="M5987" s="1468" t="s">
        <v>2426</v>
      </c>
      <c r="N5987" s="1468" t="s">
        <v>4998</v>
      </c>
      <c r="O5987" s="1463"/>
      <c r="P5987" s="1463"/>
    </row>
    <row r="5988">
      <c r="A5988" s="1464">
        <v>6440.0</v>
      </c>
      <c r="B5988" s="1463" t="s">
        <v>11808</v>
      </c>
      <c r="C5988" s="1463" t="s">
        <v>11809</v>
      </c>
      <c r="D5988" s="1469">
        <v>45902.0</v>
      </c>
      <c r="E5988" s="1470" t="s">
        <v>11810</v>
      </c>
      <c r="F5988" s="1471">
        <v>9.30833336E8</v>
      </c>
      <c r="G5988" s="1471">
        <v>9.30833336E8</v>
      </c>
      <c r="H5988" s="1472" t="b">
        <v>1</v>
      </c>
      <c r="I5988" s="1468" t="s">
        <v>76</v>
      </c>
      <c r="J5988" s="1472" t="b">
        <v>1</v>
      </c>
      <c r="K5988" s="1468" t="s">
        <v>8453</v>
      </c>
      <c r="L5988" s="1471">
        <v>6.6642366689E10</v>
      </c>
      <c r="M5988" s="1468" t="s">
        <v>2464</v>
      </c>
      <c r="N5988" s="1468" t="s">
        <v>11811</v>
      </c>
      <c r="O5988" s="1463"/>
      <c r="P5988" s="1463"/>
    </row>
    <row r="5989">
      <c r="A5989" s="1464">
        <v>6441.0</v>
      </c>
      <c r="B5989" s="1463" t="s">
        <v>11812</v>
      </c>
      <c r="C5989" s="1463" t="s">
        <v>11812</v>
      </c>
      <c r="D5989" s="1469">
        <v>45902.0</v>
      </c>
      <c r="E5989" s="1470" t="s">
        <v>11813</v>
      </c>
      <c r="F5989" s="1471">
        <v>8.7797153E7</v>
      </c>
      <c r="G5989" s="1471">
        <v>8.7797153E7</v>
      </c>
      <c r="H5989" s="1472" t="b">
        <v>1</v>
      </c>
      <c r="I5989" s="1468" t="s">
        <v>120</v>
      </c>
      <c r="J5989" s="1472" t="b">
        <v>1</v>
      </c>
      <c r="K5989" s="1468" t="s">
        <v>11374</v>
      </c>
      <c r="L5989" s="1476"/>
      <c r="M5989" s="1468" t="s">
        <v>2571</v>
      </c>
      <c r="N5989" s="1476"/>
      <c r="O5989" s="1463"/>
      <c r="P5989" s="1463"/>
    </row>
    <row r="5990">
      <c r="A5990" s="1464">
        <v>6442.0</v>
      </c>
      <c r="B5990" s="1463" t="s">
        <v>11814</v>
      </c>
      <c r="C5990" s="1463" t="s">
        <v>11815</v>
      </c>
      <c r="D5990" s="1469">
        <v>45917.0</v>
      </c>
      <c r="E5990" s="1470" t="s">
        <v>11816</v>
      </c>
      <c r="F5990" s="1471">
        <v>9.3254129E8</v>
      </c>
      <c r="G5990" s="1471">
        <v>9.3254129E8</v>
      </c>
      <c r="H5990" s="1472" t="b">
        <v>1</v>
      </c>
      <c r="I5990" s="1468" t="s">
        <v>76</v>
      </c>
      <c r="J5990" s="1472" t="b">
        <v>1</v>
      </c>
      <c r="K5990" s="1468" t="s">
        <v>6729</v>
      </c>
      <c r="L5990" s="1471">
        <v>6.6965469336E10</v>
      </c>
      <c r="M5990" s="1468" t="s">
        <v>2437</v>
      </c>
      <c r="N5990" s="1468" t="s">
        <v>76</v>
      </c>
      <c r="O5990" s="1463"/>
      <c r="P5990" s="1463"/>
    </row>
    <row r="5991">
      <c r="A5991" s="1464">
        <v>6443.0</v>
      </c>
      <c r="B5991" s="1463" t="s">
        <v>11817</v>
      </c>
      <c r="C5991" s="1463" t="s">
        <v>11818</v>
      </c>
      <c r="D5991" s="1469">
        <v>45903.0</v>
      </c>
      <c r="E5991" s="1470" t="s">
        <v>11819</v>
      </c>
      <c r="F5991" s="1471">
        <v>9.57048689E8</v>
      </c>
      <c r="G5991" s="1471">
        <v>9.57048689E8</v>
      </c>
      <c r="H5991" s="1472" t="b">
        <v>1</v>
      </c>
      <c r="I5991" s="1468" t="s">
        <v>76</v>
      </c>
      <c r="J5991" s="1472" t="b">
        <v>1</v>
      </c>
      <c r="K5991" s="1468" t="s">
        <v>5010</v>
      </c>
      <c r="L5991" s="1471">
        <v>6.6836145662E10</v>
      </c>
      <c r="M5991" s="1468" t="s">
        <v>2432</v>
      </c>
      <c r="N5991" s="1468" t="s">
        <v>8870</v>
      </c>
      <c r="O5991" s="1463"/>
      <c r="P5991" s="1463"/>
    </row>
    <row r="5992">
      <c r="A5992" s="1464">
        <v>6444.0</v>
      </c>
      <c r="B5992" s="1463" t="s">
        <v>11820</v>
      </c>
      <c r="C5992" s="1463" t="s">
        <v>11821</v>
      </c>
      <c r="D5992" s="1469">
        <v>45904.0</v>
      </c>
      <c r="E5992" s="1470" t="s">
        <v>11822</v>
      </c>
      <c r="F5992" s="1471">
        <v>2.2814238E7</v>
      </c>
      <c r="G5992" s="1471">
        <v>2.2814238E7</v>
      </c>
      <c r="H5992" s="1472" t="b">
        <v>1</v>
      </c>
      <c r="I5992" s="1468" t="s">
        <v>76</v>
      </c>
      <c r="J5992" s="1472" t="b">
        <v>1</v>
      </c>
      <c r="K5992" s="1468" t="s">
        <v>6729</v>
      </c>
      <c r="L5992" s="1471">
        <v>6.6965469336E10</v>
      </c>
      <c r="M5992" s="1468" t="s">
        <v>2682</v>
      </c>
      <c r="N5992" s="1468" t="s">
        <v>5370</v>
      </c>
      <c r="O5992" s="1463"/>
      <c r="P5992" s="1463"/>
    </row>
    <row r="5993">
      <c r="A5993" s="1464">
        <v>6445.0</v>
      </c>
      <c r="B5993" s="1463" t="s">
        <v>11823</v>
      </c>
      <c r="C5993" s="1463" t="s">
        <v>11824</v>
      </c>
      <c r="D5993" s="1469">
        <v>45908.0</v>
      </c>
      <c r="E5993" s="1470" t="s">
        <v>11825</v>
      </c>
      <c r="F5993" s="1471">
        <v>8.29288284E8</v>
      </c>
      <c r="G5993" s="1471">
        <v>8.29288284E8</v>
      </c>
      <c r="H5993" s="1472" t="b">
        <v>1</v>
      </c>
      <c r="I5993" s="1468" t="s">
        <v>76</v>
      </c>
      <c r="J5993" s="1472" t="b">
        <v>1</v>
      </c>
      <c r="K5993" s="1468" t="s">
        <v>6729</v>
      </c>
      <c r="L5993" s="1471">
        <v>6.6965469336E10</v>
      </c>
      <c r="M5993" s="1468" t="s">
        <v>2937</v>
      </c>
      <c r="N5993" s="1468" t="s">
        <v>76</v>
      </c>
      <c r="O5993" s="1463"/>
      <c r="P5993" s="1463"/>
    </row>
    <row r="5994">
      <c r="A5994" s="1464">
        <v>6446.0</v>
      </c>
      <c r="B5994" s="1463" t="s">
        <v>11826</v>
      </c>
      <c r="C5994" s="1463" t="s">
        <v>11827</v>
      </c>
      <c r="D5994" s="1469">
        <v>45905.0</v>
      </c>
      <c r="E5994" s="1470" t="s">
        <v>11828</v>
      </c>
      <c r="F5994" s="1471">
        <v>8.77112818E8</v>
      </c>
      <c r="G5994" s="1471">
        <v>8.77112818E8</v>
      </c>
      <c r="H5994" s="1472" t="b">
        <v>1</v>
      </c>
      <c r="I5994" s="1468" t="s">
        <v>76</v>
      </c>
      <c r="J5994" s="1472" t="b">
        <v>1</v>
      </c>
      <c r="K5994" s="1468" t="s">
        <v>11172</v>
      </c>
      <c r="L5994" s="1471">
        <v>6.6955633412E10</v>
      </c>
      <c r="M5994" s="1468" t="s">
        <v>2659</v>
      </c>
      <c r="N5994" s="1468" t="s">
        <v>11829</v>
      </c>
      <c r="O5994" s="1463"/>
      <c r="P5994" s="1463"/>
    </row>
    <row r="5995">
      <c r="A5995" s="1464">
        <v>6447.0</v>
      </c>
      <c r="B5995" s="1463" t="s">
        <v>11830</v>
      </c>
      <c r="C5995" s="1463" t="s">
        <v>11831</v>
      </c>
      <c r="D5995" s="1469">
        <v>45905.0</v>
      </c>
      <c r="E5995" s="1470" t="s">
        <v>11832</v>
      </c>
      <c r="F5995" s="1471">
        <v>6.12672365E8</v>
      </c>
      <c r="G5995" s="1471">
        <v>6.12672365E8</v>
      </c>
      <c r="H5995" s="1472" t="b">
        <v>1</v>
      </c>
      <c r="I5995" s="1468" t="s">
        <v>76</v>
      </c>
      <c r="J5995" s="1472" t="b">
        <v>1</v>
      </c>
      <c r="K5995" s="1468" t="s">
        <v>8453</v>
      </c>
      <c r="L5995" s="1471">
        <v>6.6642366689E10</v>
      </c>
      <c r="M5995" s="1468" t="s">
        <v>2464</v>
      </c>
      <c r="N5995" s="1468" t="s">
        <v>8723</v>
      </c>
      <c r="O5995" s="1463"/>
      <c r="P5995" s="1463"/>
    </row>
    <row r="5996">
      <c r="A5996" s="1464">
        <v>6448.0</v>
      </c>
      <c r="B5996" s="1463" t="s">
        <v>11833</v>
      </c>
      <c r="C5996" s="1463" t="s">
        <v>11833</v>
      </c>
      <c r="D5996" s="1469">
        <v>45908.0</v>
      </c>
      <c r="E5996" s="1470" t="s">
        <v>11834</v>
      </c>
      <c r="F5996" s="1471">
        <v>6.4686289E7</v>
      </c>
      <c r="G5996" s="1471">
        <v>6.4686289E7</v>
      </c>
      <c r="H5996" s="1472" t="b">
        <v>1</v>
      </c>
      <c r="I5996" s="1468" t="s">
        <v>120</v>
      </c>
      <c r="J5996" s="1472" t="b">
        <v>1</v>
      </c>
      <c r="K5996" s="1468" t="s">
        <v>11374</v>
      </c>
      <c r="L5996" s="1476"/>
      <c r="M5996" s="1468" t="s">
        <v>2937</v>
      </c>
      <c r="N5996" s="1476"/>
      <c r="O5996" s="1463"/>
      <c r="P5996" s="1463"/>
    </row>
    <row r="5997">
      <c r="A5997" s="1464">
        <v>6449.0</v>
      </c>
      <c r="B5997" s="1463" t="s">
        <v>11835</v>
      </c>
      <c r="C5997" s="1463" t="s">
        <v>11835</v>
      </c>
      <c r="D5997" s="1469">
        <v>45908.0</v>
      </c>
      <c r="E5997" s="1470" t="s">
        <v>11836</v>
      </c>
      <c r="F5997" s="1471">
        <v>6.2610384E7</v>
      </c>
      <c r="G5997" s="1471">
        <v>6.2610384E7</v>
      </c>
      <c r="H5997" s="1472" t="b">
        <v>1</v>
      </c>
      <c r="I5997" s="1468" t="s">
        <v>120</v>
      </c>
      <c r="J5997" s="1472" t="b">
        <v>1</v>
      </c>
      <c r="K5997" s="1468" t="s">
        <v>11374</v>
      </c>
      <c r="L5997" s="1476"/>
      <c r="M5997" s="1468" t="s">
        <v>2937</v>
      </c>
      <c r="N5997" s="1476"/>
      <c r="O5997" s="1463"/>
      <c r="P5997" s="1463"/>
    </row>
    <row r="5998">
      <c r="A5998" s="1464">
        <v>6450.0</v>
      </c>
      <c r="B5998" s="1463" t="s">
        <v>11837</v>
      </c>
      <c r="C5998" s="1463" t="s">
        <v>11837</v>
      </c>
      <c r="D5998" s="1469">
        <v>45908.0</v>
      </c>
      <c r="E5998" s="1470" t="s">
        <v>11838</v>
      </c>
      <c r="F5998" s="1471">
        <v>6.2547326E7</v>
      </c>
      <c r="G5998" s="1471">
        <v>6.2547326E7</v>
      </c>
      <c r="H5998" s="1472" t="b">
        <v>1</v>
      </c>
      <c r="I5998" s="1468" t="s">
        <v>120</v>
      </c>
      <c r="J5998" s="1472" t="b">
        <v>1</v>
      </c>
      <c r="K5998" s="1468" t="s">
        <v>11374</v>
      </c>
      <c r="L5998" s="1476"/>
      <c r="M5998" s="1468" t="s">
        <v>2937</v>
      </c>
      <c r="N5998" s="1476"/>
      <c r="O5998" s="1463"/>
      <c r="P5998" s="1463"/>
    </row>
    <row r="5999">
      <c r="A5999" s="1464">
        <v>6451.0</v>
      </c>
      <c r="B5999" s="1463" t="s">
        <v>11839</v>
      </c>
      <c r="C5999" s="1463" t="s">
        <v>11839</v>
      </c>
      <c r="D5999" s="1469">
        <v>45908.0</v>
      </c>
      <c r="E5999" s="1470" t="s">
        <v>11840</v>
      </c>
      <c r="F5999" s="1471">
        <v>6.2436826E7</v>
      </c>
      <c r="G5999" s="1471">
        <v>6.2436826E7</v>
      </c>
      <c r="H5999" s="1472" t="b">
        <v>1</v>
      </c>
      <c r="I5999" s="1468" t="s">
        <v>120</v>
      </c>
      <c r="J5999" s="1472" t="b">
        <v>1</v>
      </c>
      <c r="K5999" s="1468" t="s">
        <v>11374</v>
      </c>
      <c r="L5999" s="1476"/>
      <c r="M5999" s="1468" t="s">
        <v>2937</v>
      </c>
      <c r="N5999" s="1476"/>
      <c r="O5999" s="1463"/>
      <c r="P5999" s="1463"/>
    </row>
    <row r="6000">
      <c r="A6000" s="1464">
        <v>6452.0</v>
      </c>
      <c r="B6000" s="1463" t="s">
        <v>11841</v>
      </c>
      <c r="C6000" s="1463" t="s">
        <v>11841</v>
      </c>
      <c r="D6000" s="1469">
        <v>45908.0</v>
      </c>
      <c r="E6000" s="1470" t="s">
        <v>11842</v>
      </c>
      <c r="F6000" s="1471">
        <v>6.3639789E7</v>
      </c>
      <c r="G6000" s="1471">
        <v>6.3639789E7</v>
      </c>
      <c r="H6000" s="1472" t="b">
        <v>1</v>
      </c>
      <c r="I6000" s="1468" t="s">
        <v>120</v>
      </c>
      <c r="J6000" s="1472" t="b">
        <v>1</v>
      </c>
      <c r="K6000" s="1468" t="s">
        <v>11374</v>
      </c>
      <c r="L6000" s="1476"/>
      <c r="M6000" s="1468" t="s">
        <v>2937</v>
      </c>
      <c r="N6000" s="1476"/>
      <c r="O6000" s="1463"/>
      <c r="P6000" s="1463"/>
    </row>
    <row r="6001">
      <c r="A6001" s="1464">
        <v>6453.0</v>
      </c>
      <c r="B6001" s="1463" t="s">
        <v>11843</v>
      </c>
      <c r="C6001" s="1463" t="s">
        <v>11843</v>
      </c>
      <c r="D6001" s="1469">
        <v>45908.0</v>
      </c>
      <c r="E6001" s="1470" t="s">
        <v>11844</v>
      </c>
      <c r="F6001" s="1471">
        <v>6.2520706E7</v>
      </c>
      <c r="G6001" s="1471">
        <v>6.2520706E7</v>
      </c>
      <c r="H6001" s="1472" t="b">
        <v>1</v>
      </c>
      <c r="I6001" s="1468" t="s">
        <v>120</v>
      </c>
      <c r="J6001" s="1472" t="b">
        <v>1</v>
      </c>
      <c r="K6001" s="1468" t="s">
        <v>11374</v>
      </c>
      <c r="L6001" s="1476"/>
      <c r="M6001" s="1468" t="s">
        <v>2937</v>
      </c>
      <c r="N6001" s="1476"/>
      <c r="O6001" s="1463"/>
      <c r="P6001" s="1463"/>
    </row>
    <row r="6002">
      <c r="A6002" s="1464">
        <v>6454.0</v>
      </c>
      <c r="B6002" s="1463" t="s">
        <v>3381</v>
      </c>
      <c r="C6002" s="1463" t="s">
        <v>11845</v>
      </c>
      <c r="D6002" s="1469">
        <v>45905.0</v>
      </c>
      <c r="E6002" s="1470" t="s">
        <v>11846</v>
      </c>
      <c r="F6002" s="1471">
        <v>9.48768535E8</v>
      </c>
      <c r="G6002" s="1471">
        <v>9.48768535E8</v>
      </c>
      <c r="H6002" s="1472" t="b">
        <v>1</v>
      </c>
      <c r="I6002" s="1468" t="s">
        <v>76</v>
      </c>
      <c r="J6002" s="1472" t="b">
        <v>1</v>
      </c>
      <c r="K6002" s="1468" t="s">
        <v>5010</v>
      </c>
      <c r="L6002" s="1471">
        <v>6.6836145662E10</v>
      </c>
      <c r="M6002" s="1468" t="s">
        <v>2464</v>
      </c>
      <c r="N6002" s="1468" t="s">
        <v>8586</v>
      </c>
      <c r="O6002" s="1463"/>
      <c r="P6002" s="1463"/>
    </row>
    <row r="6003">
      <c r="A6003" s="1464">
        <v>6455.0</v>
      </c>
      <c r="B6003" s="1463" t="s">
        <v>11847</v>
      </c>
      <c r="C6003" s="1463" t="s">
        <v>11847</v>
      </c>
      <c r="D6003" s="1469">
        <v>45908.0</v>
      </c>
      <c r="E6003" s="1470" t="s">
        <v>11848</v>
      </c>
      <c r="F6003" s="1471">
        <v>6.2500797E7</v>
      </c>
      <c r="G6003" s="1471">
        <v>6.2500797E7</v>
      </c>
      <c r="H6003" s="1472" t="b">
        <v>1</v>
      </c>
      <c r="I6003" s="1468" t="s">
        <v>120</v>
      </c>
      <c r="J6003" s="1472" t="b">
        <v>1</v>
      </c>
      <c r="K6003" s="1468" t="s">
        <v>11374</v>
      </c>
      <c r="L6003" s="1476"/>
      <c r="M6003" s="1468" t="s">
        <v>2937</v>
      </c>
      <c r="N6003" s="1476"/>
      <c r="O6003" s="1463"/>
      <c r="P6003" s="1463"/>
    </row>
    <row r="6004">
      <c r="A6004" s="1464">
        <v>6456.0</v>
      </c>
      <c r="B6004" s="1463" t="s">
        <v>11849</v>
      </c>
      <c r="C6004" s="1463" t="s">
        <v>11850</v>
      </c>
      <c r="D6004" s="1469">
        <v>45905.0</v>
      </c>
      <c r="E6004" s="1470" t="s">
        <v>11851</v>
      </c>
      <c r="F6004" s="1471">
        <v>9.23784864E8</v>
      </c>
      <c r="G6004" s="1471">
        <v>9.23784864E8</v>
      </c>
      <c r="H6004" s="1472" t="b">
        <v>1</v>
      </c>
      <c r="I6004" s="1468" t="s">
        <v>76</v>
      </c>
      <c r="J6004" s="1472" t="b">
        <v>1</v>
      </c>
      <c r="K6004" s="1468" t="s">
        <v>5010</v>
      </c>
      <c r="L6004" s="1471">
        <v>6.6836145662E10</v>
      </c>
      <c r="M6004" s="1468" t="s">
        <v>2464</v>
      </c>
      <c r="N6004" s="1468" t="s">
        <v>9273</v>
      </c>
      <c r="O6004" s="1463"/>
      <c r="P6004" s="1463"/>
    </row>
    <row r="6005">
      <c r="A6005" s="1464">
        <v>6457.0</v>
      </c>
      <c r="B6005" s="1463" t="s">
        <v>11852</v>
      </c>
      <c r="C6005" s="1463" t="s">
        <v>11853</v>
      </c>
      <c r="D6005" s="1469">
        <v>45924.0</v>
      </c>
      <c r="E6005" s="1470" t="s">
        <v>11854</v>
      </c>
      <c r="F6005" s="1471">
        <v>6.24154793E8</v>
      </c>
      <c r="G6005" s="1471">
        <v>6.24154793E8</v>
      </c>
      <c r="H6005" s="1472" t="b">
        <v>1</v>
      </c>
      <c r="I6005" s="1468" t="s">
        <v>9778</v>
      </c>
      <c r="J6005" s="1472" t="b">
        <v>1</v>
      </c>
      <c r="K6005" s="1468" t="s">
        <v>5060</v>
      </c>
      <c r="L6005" s="1471">
        <v>6.6831455479E10</v>
      </c>
      <c r="M6005" s="1468" t="s">
        <v>2464</v>
      </c>
      <c r="N6005" s="1468" t="s">
        <v>9778</v>
      </c>
      <c r="O6005" s="1463"/>
      <c r="P6005" s="1463"/>
    </row>
    <row r="6006">
      <c r="A6006" s="1464">
        <v>6458.0</v>
      </c>
      <c r="B6006" s="1463" t="s">
        <v>11855</v>
      </c>
      <c r="C6006" s="1463" t="s">
        <v>11855</v>
      </c>
      <c r="D6006" s="1469">
        <v>45908.0</v>
      </c>
      <c r="E6006" s="1470" t="s">
        <v>11856</v>
      </c>
      <c r="F6006" s="1471">
        <v>9.3628626E7</v>
      </c>
      <c r="G6006" s="1471">
        <v>9.3628626E7</v>
      </c>
      <c r="H6006" s="1472" t="b">
        <v>1</v>
      </c>
      <c r="I6006" s="1468" t="s">
        <v>120</v>
      </c>
      <c r="J6006" s="1472" t="b">
        <v>1</v>
      </c>
      <c r="K6006" s="1468" t="s">
        <v>11374</v>
      </c>
      <c r="L6006" s="1476"/>
      <c r="M6006" s="1468" t="s">
        <v>2426</v>
      </c>
      <c r="N6006" s="1468" t="s">
        <v>9204</v>
      </c>
      <c r="O6006" s="1463"/>
      <c r="P6006" s="1463"/>
    </row>
    <row r="6007">
      <c r="A6007" s="1464">
        <v>6459.0</v>
      </c>
      <c r="B6007" s="1463" t="s">
        <v>11857</v>
      </c>
      <c r="C6007" s="1463" t="s">
        <v>11857</v>
      </c>
      <c r="D6007" s="1469">
        <v>45909.0</v>
      </c>
      <c r="E6007" s="1470" t="s">
        <v>11858</v>
      </c>
      <c r="F6007" s="1471">
        <v>2.0288347E7</v>
      </c>
      <c r="G6007" s="1471">
        <v>2.0288347E7</v>
      </c>
      <c r="H6007" s="1472" t="b">
        <v>1</v>
      </c>
      <c r="I6007" s="1468" t="s">
        <v>76</v>
      </c>
      <c r="J6007" s="1472" t="b">
        <v>1</v>
      </c>
      <c r="K6007" s="1468" t="s">
        <v>6729</v>
      </c>
      <c r="L6007" s="1471">
        <v>6.6965469336E10</v>
      </c>
      <c r="M6007" s="1468" t="s">
        <v>2464</v>
      </c>
      <c r="N6007" s="1476"/>
      <c r="O6007" s="1463"/>
      <c r="P6007" s="1463"/>
    </row>
    <row r="6008">
      <c r="A6008" s="1464">
        <v>6460.0</v>
      </c>
      <c r="B6008" s="1463" t="s">
        <v>11859</v>
      </c>
      <c r="C6008" s="1463" t="s">
        <v>11860</v>
      </c>
      <c r="D6008" s="1469">
        <v>45912.0</v>
      </c>
      <c r="E6008" s="1470" t="s">
        <v>11861</v>
      </c>
      <c r="F6008" s="1471">
        <v>8.30183094E8</v>
      </c>
      <c r="G6008" s="1471">
        <v>8.30183094E8</v>
      </c>
      <c r="H6008" s="1472" t="b">
        <v>1</v>
      </c>
      <c r="I6008" s="1468" t="s">
        <v>76</v>
      </c>
      <c r="J6008" s="1472" t="b">
        <v>1</v>
      </c>
      <c r="K6008" s="1468" t="s">
        <v>7033</v>
      </c>
      <c r="L6008" s="1471">
        <v>6.6624983639E10</v>
      </c>
      <c r="M6008" s="1468" t="s">
        <v>2426</v>
      </c>
      <c r="N6008" s="1468" t="s">
        <v>5165</v>
      </c>
      <c r="O6008" s="1463"/>
      <c r="P6008" s="1463"/>
    </row>
    <row r="6009">
      <c r="A6009" s="1464">
        <v>6461.0</v>
      </c>
      <c r="B6009" s="1463" t="s">
        <v>11862</v>
      </c>
      <c r="C6009" s="1463" t="s">
        <v>11863</v>
      </c>
      <c r="D6009" s="1469">
        <v>45910.0</v>
      </c>
      <c r="E6009" s="1470" t="s">
        <v>11864</v>
      </c>
      <c r="F6009" s="1471">
        <v>9.72326069E8</v>
      </c>
      <c r="G6009" s="1471">
        <v>9.72326069E8</v>
      </c>
      <c r="H6009" s="1472" t="b">
        <v>1</v>
      </c>
      <c r="I6009" s="1468" t="s">
        <v>76</v>
      </c>
      <c r="J6009" s="1472" t="b">
        <v>1</v>
      </c>
      <c r="K6009" s="1468" t="s">
        <v>6729</v>
      </c>
      <c r="L6009" s="1471">
        <v>6.6965469336E10</v>
      </c>
      <c r="M6009" s="1468" t="s">
        <v>2682</v>
      </c>
      <c r="N6009" s="1468" t="s">
        <v>9273</v>
      </c>
      <c r="O6009" s="1463"/>
      <c r="P6009" s="1463"/>
    </row>
    <row r="6010">
      <c r="A6010" s="1464">
        <v>6462.0</v>
      </c>
      <c r="B6010" s="1463" t="s">
        <v>3249</v>
      </c>
      <c r="C6010" s="1463" t="s">
        <v>3249</v>
      </c>
      <c r="D6010" s="1469">
        <v>45922.0</v>
      </c>
      <c r="E6010" s="1470" t="s">
        <v>11865</v>
      </c>
      <c r="F6010" s="1471">
        <v>9.78962666E8</v>
      </c>
      <c r="G6010" s="1471">
        <v>9.78962666E8</v>
      </c>
      <c r="H6010" s="1472" t="b">
        <v>1</v>
      </c>
      <c r="I6010" s="1468" t="s">
        <v>76</v>
      </c>
      <c r="J6010" s="1472" t="b">
        <v>1</v>
      </c>
      <c r="K6010" s="1468" t="s">
        <v>5060</v>
      </c>
      <c r="L6010" s="1471">
        <v>6.6831455479E10</v>
      </c>
      <c r="M6010" s="1468" t="s">
        <v>2426</v>
      </c>
      <c r="N6010" s="1468" t="s">
        <v>8656</v>
      </c>
      <c r="O6010" s="1463"/>
      <c r="P6010" s="1463"/>
    </row>
    <row r="6011">
      <c r="A6011" s="1464">
        <v>6463.0</v>
      </c>
      <c r="B6011" s="1463" t="s">
        <v>11866</v>
      </c>
      <c r="C6011" s="1463" t="s">
        <v>11867</v>
      </c>
      <c r="D6011" s="1469">
        <v>45911.0</v>
      </c>
      <c r="E6011" s="1470" t="s">
        <v>11868</v>
      </c>
      <c r="F6011" s="1471">
        <v>8.32936225E8</v>
      </c>
      <c r="G6011" s="1471">
        <v>8.32936225E8</v>
      </c>
      <c r="H6011" s="1472" t="b">
        <v>1</v>
      </c>
      <c r="I6011" s="1468" t="s">
        <v>76</v>
      </c>
      <c r="J6011" s="1472" t="b">
        <v>1</v>
      </c>
      <c r="K6011" s="1468" t="s">
        <v>5010</v>
      </c>
      <c r="L6011" s="1471">
        <v>6.6836145662E10</v>
      </c>
      <c r="M6011" s="1468" t="s">
        <v>2659</v>
      </c>
      <c r="N6011" s="1468" t="s">
        <v>9499</v>
      </c>
      <c r="O6011" s="1463"/>
      <c r="P6011" s="1463"/>
    </row>
    <row r="6012">
      <c r="A6012" s="1464">
        <v>6464.0</v>
      </c>
      <c r="B6012" s="1463" t="s">
        <v>2685</v>
      </c>
      <c r="C6012" s="1463" t="s">
        <v>11869</v>
      </c>
      <c r="D6012" s="1469">
        <v>45912.0</v>
      </c>
      <c r="E6012" s="1470" t="s">
        <v>11870</v>
      </c>
      <c r="F6012" s="1471">
        <v>9.09174189E8</v>
      </c>
      <c r="G6012" s="1471">
        <v>9.09174189E8</v>
      </c>
      <c r="H6012" s="1472" t="b">
        <v>1</v>
      </c>
      <c r="I6012" s="1468" t="s">
        <v>76</v>
      </c>
      <c r="J6012" s="1472" t="b">
        <v>1</v>
      </c>
      <c r="K6012" s="1468" t="s">
        <v>5036</v>
      </c>
      <c r="L6012" s="1471">
        <v>6.6839163158E10</v>
      </c>
      <c r="M6012" s="1468" t="s">
        <v>2464</v>
      </c>
      <c r="N6012" s="1468" t="s">
        <v>5081</v>
      </c>
      <c r="O6012" s="1463"/>
      <c r="P6012" s="1463"/>
    </row>
    <row r="6013">
      <c r="A6013" s="1464">
        <v>6465.0</v>
      </c>
      <c r="B6013" s="1463" t="s">
        <v>11871</v>
      </c>
      <c r="C6013" s="1463" t="s">
        <v>11871</v>
      </c>
      <c r="D6013" s="1469">
        <v>45911.0</v>
      </c>
      <c r="E6013" s="1470" t="s">
        <v>11872</v>
      </c>
      <c r="F6013" s="1471">
        <v>9.7829839E7</v>
      </c>
      <c r="G6013" s="1471">
        <v>9.7829839E7</v>
      </c>
      <c r="H6013" s="1472" t="b">
        <v>1</v>
      </c>
      <c r="I6013" s="1468" t="s">
        <v>120</v>
      </c>
      <c r="J6013" s="1472" t="b">
        <v>1</v>
      </c>
      <c r="K6013" s="1468" t="s">
        <v>11374</v>
      </c>
      <c r="L6013" s="1476"/>
      <c r="M6013" s="1468" t="s">
        <v>2432</v>
      </c>
      <c r="N6013" s="1476"/>
      <c r="O6013" s="1463"/>
      <c r="P6013" s="1463"/>
    </row>
    <row r="6014">
      <c r="A6014" s="1464">
        <v>6466.0</v>
      </c>
      <c r="B6014" s="1463" t="s">
        <v>11873</v>
      </c>
      <c r="C6014" s="1463" t="s">
        <v>11874</v>
      </c>
      <c r="D6014" s="1469">
        <v>45917.0</v>
      </c>
      <c r="E6014" s="1470" t="s">
        <v>11875</v>
      </c>
      <c r="F6014" s="1471">
        <v>6.13633367E8</v>
      </c>
      <c r="G6014" s="1471">
        <v>6.13633367E8</v>
      </c>
      <c r="H6014" s="1472" t="b">
        <v>1</v>
      </c>
      <c r="I6014" s="1468" t="s">
        <v>76</v>
      </c>
      <c r="J6014" s="1472" t="b">
        <v>1</v>
      </c>
      <c r="K6014" s="1468" t="s">
        <v>11466</v>
      </c>
      <c r="L6014" s="1471">
        <v>6.6890581818E10</v>
      </c>
      <c r="M6014" s="1468" t="s">
        <v>2464</v>
      </c>
      <c r="N6014" s="1468" t="s">
        <v>4931</v>
      </c>
      <c r="O6014" s="1463"/>
      <c r="P6014" s="1463"/>
    </row>
    <row r="6015">
      <c r="A6015" s="1464">
        <v>6467.0</v>
      </c>
      <c r="B6015" s="1463" t="s">
        <v>11876</v>
      </c>
      <c r="C6015" s="1463" t="s">
        <v>11877</v>
      </c>
      <c r="D6015" s="1469">
        <v>45915.0</v>
      </c>
      <c r="E6015" s="1470" t="s">
        <v>11878</v>
      </c>
      <c r="F6015" s="1471">
        <v>8.15251987E8</v>
      </c>
      <c r="G6015" s="1471">
        <v>8.15251987E8</v>
      </c>
      <c r="H6015" s="1472" t="b">
        <v>1</v>
      </c>
      <c r="I6015" s="1468" t="s">
        <v>76</v>
      </c>
      <c r="J6015" s="1472" t="b">
        <v>1</v>
      </c>
      <c r="K6015" s="1468" t="s">
        <v>5060</v>
      </c>
      <c r="L6015" s="1471">
        <v>6.6831455479E10</v>
      </c>
      <c r="M6015" s="1468" t="s">
        <v>2464</v>
      </c>
      <c r="N6015" s="1468" t="s">
        <v>11879</v>
      </c>
      <c r="O6015" s="1463"/>
      <c r="P6015" s="1463"/>
    </row>
    <row r="6016">
      <c r="A6016" s="1464">
        <v>6468.0</v>
      </c>
      <c r="B6016" s="1463" t="s">
        <v>11880</v>
      </c>
      <c r="C6016" s="1463" t="s">
        <v>11881</v>
      </c>
      <c r="D6016" s="1469">
        <v>45912.0</v>
      </c>
      <c r="E6016" s="1470" t="s">
        <v>11882</v>
      </c>
      <c r="F6016" s="1471">
        <v>8.7742396E8</v>
      </c>
      <c r="G6016" s="1471">
        <v>8.7742396E8</v>
      </c>
      <c r="H6016" s="1472" t="b">
        <v>1</v>
      </c>
      <c r="I6016" s="1468" t="s">
        <v>5052</v>
      </c>
      <c r="J6016" s="1472" t="b">
        <v>1</v>
      </c>
      <c r="K6016" s="1468" t="s">
        <v>8453</v>
      </c>
      <c r="L6016" s="1471">
        <v>6.6642366689E10</v>
      </c>
      <c r="M6016" s="1468" t="s">
        <v>2426</v>
      </c>
      <c r="N6016" s="1468" t="s">
        <v>5052</v>
      </c>
      <c r="O6016" s="1463"/>
      <c r="P6016" s="1463"/>
    </row>
    <row r="6017">
      <c r="A6017" s="1464">
        <v>6469.0</v>
      </c>
      <c r="B6017" s="1463" t="s">
        <v>11883</v>
      </c>
      <c r="C6017" s="1463" t="s">
        <v>11884</v>
      </c>
      <c r="D6017" s="1469">
        <v>45915.0</v>
      </c>
      <c r="E6017" s="1470" t="s">
        <v>11885</v>
      </c>
      <c r="F6017" s="1471">
        <v>6.42239474E8</v>
      </c>
      <c r="G6017" s="1471">
        <v>6.42239474E8</v>
      </c>
      <c r="H6017" s="1472" t="b">
        <v>1</v>
      </c>
      <c r="I6017" s="1468" t="s">
        <v>76</v>
      </c>
      <c r="J6017" s="1472" t="b">
        <v>1</v>
      </c>
      <c r="K6017" s="1468" t="s">
        <v>8453</v>
      </c>
      <c r="L6017" s="1471">
        <v>6.6642366689E10</v>
      </c>
      <c r="M6017" s="1468" t="s">
        <v>2432</v>
      </c>
      <c r="N6017" s="1468" t="s">
        <v>11811</v>
      </c>
      <c r="O6017" s="1463"/>
      <c r="P6017" s="1463"/>
    </row>
    <row r="6018">
      <c r="A6018" s="1464">
        <v>6470.0</v>
      </c>
      <c r="B6018" s="1463" t="s">
        <v>3865</v>
      </c>
      <c r="C6018" s="1463" t="s">
        <v>11886</v>
      </c>
      <c r="D6018" s="1469">
        <v>45912.0</v>
      </c>
      <c r="E6018" s="1470" t="s">
        <v>11887</v>
      </c>
      <c r="F6018" s="1471">
        <v>8.02912977E8</v>
      </c>
      <c r="G6018" s="1471">
        <v>8.02912977E8</v>
      </c>
      <c r="H6018" s="1472" t="b">
        <v>1</v>
      </c>
      <c r="I6018" s="1468" t="s">
        <v>3864</v>
      </c>
      <c r="J6018" s="1472" t="b">
        <v>1</v>
      </c>
      <c r="K6018" s="1468" t="s">
        <v>8764</v>
      </c>
      <c r="L6018" s="1471">
        <v>6.6624294465E10</v>
      </c>
      <c r="M6018" s="1468" t="s">
        <v>2437</v>
      </c>
      <c r="N6018" s="1468" t="s">
        <v>11683</v>
      </c>
      <c r="O6018" s="1463"/>
      <c r="P6018" s="1463"/>
    </row>
    <row r="6019">
      <c r="A6019" s="1464">
        <v>6471.0</v>
      </c>
      <c r="B6019" s="1463" t="s">
        <v>11888</v>
      </c>
      <c r="C6019" s="1463" t="s">
        <v>11889</v>
      </c>
      <c r="D6019" s="1469">
        <v>45912.0</v>
      </c>
      <c r="E6019" s="1470" t="s">
        <v>11890</v>
      </c>
      <c r="F6019" s="1471">
        <v>9.26541333E8</v>
      </c>
      <c r="G6019" s="1471">
        <v>9.26541333E8</v>
      </c>
      <c r="H6019" s="1472" t="b">
        <v>1</v>
      </c>
      <c r="I6019" s="1468" t="s">
        <v>6296</v>
      </c>
      <c r="J6019" s="1472" t="b">
        <v>1</v>
      </c>
      <c r="K6019" s="1468" t="s">
        <v>6729</v>
      </c>
      <c r="L6019" s="1471">
        <v>6.6965469336E10</v>
      </c>
      <c r="M6019" s="1468" t="s">
        <v>2464</v>
      </c>
      <c r="N6019" s="1468" t="s">
        <v>6296</v>
      </c>
      <c r="O6019" s="1463"/>
      <c r="P6019" s="1463"/>
    </row>
    <row r="6020" hidden="1">
      <c r="A6020" s="1464">
        <v>6472.0</v>
      </c>
      <c r="B6020" s="1463" t="s">
        <v>22125</v>
      </c>
      <c r="C6020" s="1463" t="s">
        <v>22125</v>
      </c>
      <c r="D6020" s="1469">
        <v>45912.0</v>
      </c>
      <c r="E6020" s="1470" t="s">
        <v>22126</v>
      </c>
      <c r="F6020" s="1471">
        <v>3.8978789E7</v>
      </c>
      <c r="G6020" s="1471">
        <v>3.8978789E7</v>
      </c>
      <c r="H6020" s="1472" t="b">
        <v>0</v>
      </c>
      <c r="I6020" s="1468" t="s">
        <v>6644</v>
      </c>
      <c r="J6020" s="1472" t="b">
        <v>1</v>
      </c>
      <c r="K6020" s="1468" t="s">
        <v>6729</v>
      </c>
      <c r="L6020" s="1471">
        <v>6.6965469336E10</v>
      </c>
      <c r="M6020" s="1468" t="s">
        <v>2536</v>
      </c>
      <c r="N6020" s="1468" t="s">
        <v>6644</v>
      </c>
      <c r="O6020" s="1463"/>
      <c r="P6020" s="1463"/>
    </row>
    <row r="6021">
      <c r="A6021" s="1464">
        <v>6473.0</v>
      </c>
      <c r="B6021" s="1463" t="s">
        <v>11891</v>
      </c>
      <c r="C6021" s="1463" t="s">
        <v>11892</v>
      </c>
      <c r="D6021" s="1469">
        <v>45915.0</v>
      </c>
      <c r="E6021" s="1470" t="s">
        <v>11893</v>
      </c>
      <c r="F6021" s="1471">
        <v>9.66679324E8</v>
      </c>
      <c r="G6021" s="1471">
        <v>9.66679324E8</v>
      </c>
      <c r="H6021" s="1472" t="b">
        <v>1</v>
      </c>
      <c r="I6021" s="1468" t="s">
        <v>76</v>
      </c>
      <c r="J6021" s="1472" t="b">
        <v>1</v>
      </c>
      <c r="K6021" s="1468" t="s">
        <v>5010</v>
      </c>
      <c r="L6021" s="1471">
        <v>6.6836145662E10</v>
      </c>
      <c r="M6021" s="1468" t="s">
        <v>2464</v>
      </c>
      <c r="N6021" s="1468" t="s">
        <v>6149</v>
      </c>
      <c r="O6021" s="1463"/>
      <c r="P6021" s="1463"/>
    </row>
    <row r="6022">
      <c r="A6022" s="1464">
        <v>6474.0</v>
      </c>
      <c r="B6022" s="1463" t="s">
        <v>11894</v>
      </c>
      <c r="C6022" s="1463" t="s">
        <v>11895</v>
      </c>
      <c r="D6022" s="1469">
        <v>45915.0</v>
      </c>
      <c r="E6022" s="1470" t="s">
        <v>11896</v>
      </c>
      <c r="F6022" s="1471">
        <v>9.59521352E8</v>
      </c>
      <c r="G6022" s="1471">
        <v>9.59521352E8</v>
      </c>
      <c r="H6022" s="1472" t="b">
        <v>1</v>
      </c>
      <c r="I6022" s="1468" t="s">
        <v>76</v>
      </c>
      <c r="J6022" s="1472" t="b">
        <v>1</v>
      </c>
      <c r="K6022" s="1468" t="s">
        <v>8453</v>
      </c>
      <c r="L6022" s="1471">
        <v>6.6642366689E10</v>
      </c>
      <c r="M6022" s="1468" t="s">
        <v>2437</v>
      </c>
      <c r="N6022" s="1468" t="s">
        <v>8670</v>
      </c>
      <c r="O6022" s="1463"/>
      <c r="P6022" s="1463"/>
    </row>
    <row r="6023">
      <c r="A6023" s="1464">
        <v>6475.0</v>
      </c>
      <c r="B6023" s="1463" t="s">
        <v>11897</v>
      </c>
      <c r="C6023" s="1463" t="s">
        <v>11898</v>
      </c>
      <c r="D6023" s="1469">
        <v>45915.0</v>
      </c>
      <c r="E6023" s="1470" t="s">
        <v>11899</v>
      </c>
      <c r="F6023" s="1471">
        <v>9.17876444E8</v>
      </c>
      <c r="G6023" s="1471">
        <v>9.17876444E8</v>
      </c>
      <c r="H6023" s="1472" t="b">
        <v>1</v>
      </c>
      <c r="I6023" s="1468" t="s">
        <v>76</v>
      </c>
      <c r="J6023" s="1472" t="b">
        <v>1</v>
      </c>
      <c r="K6023" s="1468" t="s">
        <v>6729</v>
      </c>
      <c r="L6023" s="1471">
        <v>6.6965469336E10</v>
      </c>
      <c r="M6023" s="1468" t="s">
        <v>2437</v>
      </c>
      <c r="N6023" s="1468" t="s">
        <v>76</v>
      </c>
      <c r="O6023" s="1463"/>
      <c r="P6023" s="1463"/>
    </row>
    <row r="6024" hidden="1">
      <c r="A6024" s="1464">
        <v>6476.0</v>
      </c>
      <c r="B6024" s="1463" t="s">
        <v>22127</v>
      </c>
      <c r="C6024" s="1463" t="s">
        <v>22128</v>
      </c>
      <c r="D6024" s="1469">
        <v>45916.0</v>
      </c>
      <c r="E6024" s="1470" t="s">
        <v>22129</v>
      </c>
      <c r="F6024" s="1471">
        <v>3.8933888E7</v>
      </c>
      <c r="G6024" s="1471">
        <v>3.8933888E7</v>
      </c>
      <c r="H6024" s="1472" t="b">
        <v>0</v>
      </c>
      <c r="I6024" s="1468" t="s">
        <v>263</v>
      </c>
      <c r="J6024" s="1472" t="b">
        <v>1</v>
      </c>
      <c r="K6024" s="1468" t="s">
        <v>7033</v>
      </c>
      <c r="L6024" s="1471">
        <v>6.6624983639E10</v>
      </c>
      <c r="M6024" s="1468" t="s">
        <v>2426</v>
      </c>
      <c r="N6024" s="1468" t="s">
        <v>263</v>
      </c>
      <c r="O6024" s="1463"/>
      <c r="P6024" s="1463"/>
    </row>
    <row r="6025" hidden="1">
      <c r="A6025" s="1464">
        <v>6477.0</v>
      </c>
      <c r="B6025" s="1463" t="s">
        <v>22130</v>
      </c>
      <c r="C6025" s="1463" t="s">
        <v>22131</v>
      </c>
      <c r="D6025" s="1469">
        <v>45916.0</v>
      </c>
      <c r="E6025" s="1470" t="s">
        <v>22132</v>
      </c>
      <c r="F6025" s="1471">
        <v>3.8933888E7</v>
      </c>
      <c r="G6025" s="1471">
        <v>3.8933888E7</v>
      </c>
      <c r="H6025" s="1472" t="b">
        <v>0</v>
      </c>
      <c r="I6025" s="1468" t="s">
        <v>263</v>
      </c>
      <c r="J6025" s="1472" t="b">
        <v>1</v>
      </c>
      <c r="K6025" s="1468" t="s">
        <v>7033</v>
      </c>
      <c r="L6025" s="1471">
        <v>6.6624983639E10</v>
      </c>
      <c r="M6025" s="1468" t="s">
        <v>2426</v>
      </c>
      <c r="N6025" s="1468" t="s">
        <v>263</v>
      </c>
      <c r="O6025" s="1463"/>
      <c r="P6025" s="1463"/>
    </row>
    <row r="6026" hidden="1">
      <c r="A6026" s="1464">
        <v>6478.0</v>
      </c>
      <c r="B6026" s="1463" t="s">
        <v>22133</v>
      </c>
      <c r="C6026" s="1463" t="s">
        <v>22134</v>
      </c>
      <c r="D6026" s="1469">
        <v>45916.0</v>
      </c>
      <c r="E6026" s="1470" t="s">
        <v>22135</v>
      </c>
      <c r="F6026" s="1471">
        <v>3.8933888E7</v>
      </c>
      <c r="G6026" s="1471">
        <v>3.8933888E7</v>
      </c>
      <c r="H6026" s="1472" t="b">
        <v>0</v>
      </c>
      <c r="I6026" s="1468" t="s">
        <v>263</v>
      </c>
      <c r="J6026" s="1472" t="b">
        <v>1</v>
      </c>
      <c r="K6026" s="1468" t="s">
        <v>7033</v>
      </c>
      <c r="L6026" s="1471">
        <v>6.6624983639E10</v>
      </c>
      <c r="M6026" s="1468" t="s">
        <v>2426</v>
      </c>
      <c r="N6026" s="1468" t="s">
        <v>263</v>
      </c>
      <c r="O6026" s="1463"/>
      <c r="P6026" s="1463"/>
    </row>
    <row r="6027" hidden="1">
      <c r="A6027" s="1464">
        <v>6479.0</v>
      </c>
      <c r="B6027" s="1463" t="s">
        <v>22136</v>
      </c>
      <c r="C6027" s="1463" t="s">
        <v>22137</v>
      </c>
      <c r="D6027" s="1469">
        <v>45916.0</v>
      </c>
      <c r="E6027" s="1470" t="s">
        <v>22138</v>
      </c>
      <c r="F6027" s="1471">
        <v>3.8933888E7</v>
      </c>
      <c r="G6027" s="1471">
        <v>3.8933888E7</v>
      </c>
      <c r="H6027" s="1472" t="b">
        <v>0</v>
      </c>
      <c r="I6027" s="1468" t="s">
        <v>263</v>
      </c>
      <c r="J6027" s="1472" t="b">
        <v>1</v>
      </c>
      <c r="K6027" s="1468" t="s">
        <v>7033</v>
      </c>
      <c r="L6027" s="1471">
        <v>6.6624983639E10</v>
      </c>
      <c r="M6027" s="1468" t="s">
        <v>2426</v>
      </c>
      <c r="N6027" s="1468" t="s">
        <v>263</v>
      </c>
      <c r="O6027" s="1463"/>
      <c r="P6027" s="1463"/>
    </row>
    <row r="6028" hidden="1">
      <c r="A6028" s="1464">
        <v>6480.0</v>
      </c>
      <c r="B6028" s="1463" t="s">
        <v>22139</v>
      </c>
      <c r="C6028" s="1463" t="s">
        <v>22140</v>
      </c>
      <c r="D6028" s="1469">
        <v>45916.0</v>
      </c>
      <c r="E6028" s="1470" t="s">
        <v>22141</v>
      </c>
      <c r="F6028" s="1471">
        <v>3.8933888E7</v>
      </c>
      <c r="G6028" s="1471">
        <v>3.8933888E7</v>
      </c>
      <c r="H6028" s="1472" t="b">
        <v>0</v>
      </c>
      <c r="I6028" s="1468" t="s">
        <v>263</v>
      </c>
      <c r="J6028" s="1472" t="b">
        <v>1</v>
      </c>
      <c r="K6028" s="1468" t="s">
        <v>7033</v>
      </c>
      <c r="L6028" s="1471">
        <v>6.6624983639E10</v>
      </c>
      <c r="M6028" s="1468" t="s">
        <v>2426</v>
      </c>
      <c r="N6028" s="1468" t="s">
        <v>263</v>
      </c>
      <c r="O6028" s="1463"/>
      <c r="P6028" s="1463"/>
    </row>
    <row r="6029">
      <c r="A6029" s="1464">
        <v>6481.0</v>
      </c>
      <c r="B6029" s="1463" t="s">
        <v>11900</v>
      </c>
      <c r="C6029" s="1463" t="s">
        <v>11900</v>
      </c>
      <c r="D6029" s="1469">
        <v>45926.0</v>
      </c>
      <c r="E6029" s="1470" t="s">
        <v>11901</v>
      </c>
      <c r="F6029" s="1471">
        <v>9.1738082E7</v>
      </c>
      <c r="G6029" s="1471">
        <v>9.1738082E7</v>
      </c>
      <c r="H6029" s="1472" t="b">
        <v>1</v>
      </c>
      <c r="I6029" s="1468" t="s">
        <v>120</v>
      </c>
      <c r="J6029" s="1472" t="b">
        <v>1</v>
      </c>
      <c r="K6029" s="1468" t="s">
        <v>11466</v>
      </c>
      <c r="L6029" s="1471">
        <v>6.6890581818E10</v>
      </c>
      <c r="M6029" s="1468" t="s">
        <v>2437</v>
      </c>
      <c r="N6029" s="1476"/>
      <c r="O6029" s="1463"/>
      <c r="P6029" s="1463"/>
    </row>
    <row r="6030">
      <c r="A6030" s="1464">
        <v>6482.0</v>
      </c>
      <c r="B6030" s="1463" t="s">
        <v>11902</v>
      </c>
      <c r="C6030" s="1463" t="s">
        <v>11903</v>
      </c>
      <c r="D6030" s="1469">
        <v>45924.0</v>
      </c>
      <c r="E6030" s="1470" t="s">
        <v>11904</v>
      </c>
      <c r="F6030" s="1471">
        <v>8.16355959E8</v>
      </c>
      <c r="G6030" s="1471">
        <v>8.16355959E8</v>
      </c>
      <c r="H6030" s="1472" t="b">
        <v>1</v>
      </c>
      <c r="I6030" s="1468" t="s">
        <v>76</v>
      </c>
      <c r="J6030" s="1472" t="b">
        <v>1</v>
      </c>
      <c r="K6030" s="1468" t="s">
        <v>5060</v>
      </c>
      <c r="L6030" s="1471">
        <v>6.6831455479E10</v>
      </c>
      <c r="M6030" s="1468" t="s">
        <v>2432</v>
      </c>
      <c r="N6030" s="1468" t="s">
        <v>9507</v>
      </c>
      <c r="O6030" s="1463"/>
      <c r="P6030" s="1463"/>
    </row>
    <row r="6031">
      <c r="A6031" s="1464">
        <v>6483.0</v>
      </c>
      <c r="B6031" s="1463" t="s">
        <v>1203</v>
      </c>
      <c r="C6031" s="1463" t="s">
        <v>11905</v>
      </c>
      <c r="D6031" s="1469">
        <v>45917.0</v>
      </c>
      <c r="E6031" s="1470" t="s">
        <v>11906</v>
      </c>
      <c r="F6031" s="1471">
        <v>8.21080079E8</v>
      </c>
      <c r="G6031" s="1471">
        <v>8.21080079E8</v>
      </c>
      <c r="H6031" s="1472" t="b">
        <v>1</v>
      </c>
      <c r="I6031" s="1468" t="s">
        <v>76</v>
      </c>
      <c r="J6031" s="1472" t="b">
        <v>1</v>
      </c>
      <c r="K6031" s="1468" t="s">
        <v>5010</v>
      </c>
      <c r="L6031" s="1471">
        <v>6.6836145662E10</v>
      </c>
      <c r="M6031" s="1468" t="s">
        <v>2464</v>
      </c>
      <c r="N6031" s="1468" t="s">
        <v>76</v>
      </c>
      <c r="O6031" s="1463"/>
      <c r="P6031" s="1463"/>
    </row>
    <row r="6032">
      <c r="A6032" s="1464">
        <v>6484.0</v>
      </c>
      <c r="B6032" s="1463" t="s">
        <v>11907</v>
      </c>
      <c r="C6032" s="1463" t="s">
        <v>11908</v>
      </c>
      <c r="D6032" s="1469">
        <v>45917.0</v>
      </c>
      <c r="E6032" s="1470" t="s">
        <v>11909</v>
      </c>
      <c r="F6032" s="1471">
        <v>9.55588307E8</v>
      </c>
      <c r="G6032" s="1471">
        <v>9.55588307E8</v>
      </c>
      <c r="H6032" s="1472" t="b">
        <v>1</v>
      </c>
      <c r="I6032" s="1468" t="s">
        <v>76</v>
      </c>
      <c r="J6032" s="1472" t="b">
        <v>1</v>
      </c>
      <c r="K6032" s="1468" t="s">
        <v>5010</v>
      </c>
      <c r="L6032" s="1471">
        <v>6.6836145662E10</v>
      </c>
      <c r="M6032" s="1468" t="s">
        <v>2659</v>
      </c>
      <c r="N6032" s="1468" t="s">
        <v>8973</v>
      </c>
      <c r="O6032" s="1463"/>
      <c r="P6032" s="1463"/>
    </row>
    <row r="6033">
      <c r="A6033" s="1464">
        <v>6485.0</v>
      </c>
      <c r="B6033" s="1463" t="s">
        <v>11910</v>
      </c>
      <c r="C6033" s="1463" t="s">
        <v>11911</v>
      </c>
      <c r="D6033" s="1469">
        <v>45917.0</v>
      </c>
      <c r="E6033" s="1470" t="s">
        <v>11912</v>
      </c>
      <c r="F6033" s="1471">
        <v>9.55588307E8</v>
      </c>
      <c r="G6033" s="1471">
        <v>9.55588307E8</v>
      </c>
      <c r="H6033" s="1472" t="b">
        <v>1</v>
      </c>
      <c r="I6033" s="1468" t="s">
        <v>76</v>
      </c>
      <c r="J6033" s="1472" t="b">
        <v>1</v>
      </c>
      <c r="K6033" s="1468" t="s">
        <v>5010</v>
      </c>
      <c r="L6033" s="1471">
        <v>6.6836145662E10</v>
      </c>
      <c r="M6033" s="1468" t="s">
        <v>2659</v>
      </c>
      <c r="N6033" s="1468" t="s">
        <v>9273</v>
      </c>
      <c r="O6033" s="1463"/>
      <c r="P6033" s="1463"/>
    </row>
    <row r="6034">
      <c r="A6034" s="1464">
        <v>6486.0</v>
      </c>
      <c r="B6034" s="1463" t="s">
        <v>11913</v>
      </c>
      <c r="C6034" s="1463" t="s">
        <v>11914</v>
      </c>
      <c r="D6034" s="1469">
        <v>45923.0</v>
      </c>
      <c r="E6034" s="1470" t="s">
        <v>11915</v>
      </c>
      <c r="F6034" s="1471">
        <v>2.8003533E7</v>
      </c>
      <c r="G6034" s="1471">
        <v>2.8003533E7</v>
      </c>
      <c r="H6034" s="1472" t="b">
        <v>1</v>
      </c>
      <c r="I6034" s="1468" t="s">
        <v>76</v>
      </c>
      <c r="J6034" s="1472" t="b">
        <v>1</v>
      </c>
      <c r="K6034" s="1468" t="s">
        <v>8887</v>
      </c>
      <c r="L6034" s="1471">
        <v>6.6646639396E10</v>
      </c>
      <c r="M6034" s="1468" t="s">
        <v>2464</v>
      </c>
      <c r="N6034" s="1468" t="s">
        <v>6244</v>
      </c>
      <c r="O6034" s="1463"/>
      <c r="P6034" s="1463"/>
    </row>
    <row r="6035" hidden="1">
      <c r="A6035" s="1464">
        <v>6487.0</v>
      </c>
      <c r="B6035" s="1463" t="s">
        <v>22142</v>
      </c>
      <c r="C6035" s="1463" t="s">
        <v>22142</v>
      </c>
      <c r="D6035" s="1469">
        <v>45918.0</v>
      </c>
      <c r="E6035" s="1470" t="s">
        <v>22143</v>
      </c>
      <c r="F6035" s="1475">
        <v>6.60979E11</v>
      </c>
      <c r="G6035" s="1475">
        <v>6.60979E11</v>
      </c>
      <c r="H6035" s="1472" t="b">
        <v>0</v>
      </c>
      <c r="I6035" s="1468" t="s">
        <v>76</v>
      </c>
      <c r="J6035" s="1472" t="b">
        <v>0</v>
      </c>
      <c r="K6035" s="1476"/>
      <c r="L6035" s="1476"/>
      <c r="M6035" s="1468" t="s">
        <v>2426</v>
      </c>
      <c r="N6035" s="1476"/>
      <c r="O6035" s="1463"/>
      <c r="P6035" s="1463"/>
    </row>
    <row r="6036">
      <c r="A6036" s="1464">
        <v>6488.0</v>
      </c>
      <c r="B6036" s="1463" t="s">
        <v>11916</v>
      </c>
      <c r="C6036" s="1463" t="s">
        <v>11917</v>
      </c>
      <c r="D6036" s="1469">
        <v>45918.0</v>
      </c>
      <c r="E6036" s="1470" t="s">
        <v>11918</v>
      </c>
      <c r="F6036" s="1471">
        <v>8.93555559E8</v>
      </c>
      <c r="G6036" s="1471">
        <v>8.93555559E8</v>
      </c>
      <c r="H6036" s="1472" t="b">
        <v>1</v>
      </c>
      <c r="I6036" s="1468" t="s">
        <v>76</v>
      </c>
      <c r="J6036" s="1472" t="b">
        <v>1</v>
      </c>
      <c r="K6036" s="1468" t="s">
        <v>6729</v>
      </c>
      <c r="L6036" s="1471">
        <v>6.6965469336E10</v>
      </c>
      <c r="M6036" s="1468" t="s">
        <v>2437</v>
      </c>
      <c r="N6036" s="1468" t="s">
        <v>5093</v>
      </c>
      <c r="O6036" s="1463"/>
      <c r="P6036" s="1463"/>
    </row>
    <row r="6037">
      <c r="A6037" s="1464">
        <v>6489.0</v>
      </c>
      <c r="B6037" s="1463" t="s">
        <v>11919</v>
      </c>
      <c r="C6037" s="1463" t="s">
        <v>11920</v>
      </c>
      <c r="D6037" s="1469">
        <v>45918.0</v>
      </c>
      <c r="E6037" s="1470" t="s">
        <v>11921</v>
      </c>
      <c r="F6037" s="1471">
        <v>9.57808392E8</v>
      </c>
      <c r="G6037" s="1471">
        <v>9.57808392E8</v>
      </c>
      <c r="H6037" s="1472" t="b">
        <v>1</v>
      </c>
      <c r="I6037" s="1468" t="s">
        <v>4990</v>
      </c>
      <c r="J6037" s="1472" t="b">
        <v>1</v>
      </c>
      <c r="K6037" s="1468" t="s">
        <v>8764</v>
      </c>
      <c r="L6037" s="1471">
        <v>6.6624294465E10</v>
      </c>
      <c r="M6037" s="1468" t="s">
        <v>2464</v>
      </c>
      <c r="N6037" s="1476"/>
      <c r="O6037" s="1463"/>
      <c r="P6037" s="1463"/>
    </row>
    <row r="6038" hidden="1">
      <c r="A6038" s="1464">
        <v>6490.0</v>
      </c>
      <c r="B6038" s="1463" t="s">
        <v>22144</v>
      </c>
      <c r="C6038" s="1463" t="s">
        <v>22145</v>
      </c>
      <c r="D6038" s="1469">
        <v>45918.0</v>
      </c>
      <c r="E6038" s="1470" t="s">
        <v>22146</v>
      </c>
      <c r="F6038" s="1471">
        <v>2.0218888E7</v>
      </c>
      <c r="G6038" s="1471">
        <v>2.0218888E7</v>
      </c>
      <c r="H6038" s="1472" t="b">
        <v>0</v>
      </c>
      <c r="I6038" s="1468" t="s">
        <v>76</v>
      </c>
      <c r="J6038" s="1472" t="b">
        <v>1</v>
      </c>
      <c r="K6038" s="1468" t="s">
        <v>11466</v>
      </c>
      <c r="L6038" s="1471">
        <v>6.6890581818E10</v>
      </c>
      <c r="M6038" s="1468" t="s">
        <v>2426</v>
      </c>
      <c r="N6038" s="1468" t="s">
        <v>8582</v>
      </c>
      <c r="O6038" s="1463"/>
      <c r="P6038" s="1463"/>
    </row>
    <row r="6039">
      <c r="A6039" s="1464">
        <v>6491.0</v>
      </c>
      <c r="B6039" s="1463" t="s">
        <v>11922</v>
      </c>
      <c r="C6039" s="1463" t="s">
        <v>11922</v>
      </c>
      <c r="D6039" s="1469">
        <v>45919.0</v>
      </c>
      <c r="E6039" s="1470" t="s">
        <v>11923</v>
      </c>
      <c r="F6039" s="1471">
        <v>8.1268844E7</v>
      </c>
      <c r="G6039" s="1471">
        <v>8.1268844E7</v>
      </c>
      <c r="H6039" s="1472" t="b">
        <v>1</v>
      </c>
      <c r="I6039" s="1468" t="s">
        <v>120</v>
      </c>
      <c r="J6039" s="1472" t="b">
        <v>1</v>
      </c>
      <c r="K6039" s="1468" t="s">
        <v>11466</v>
      </c>
      <c r="L6039" s="1471">
        <v>6.6890581818E10</v>
      </c>
      <c r="M6039" s="1468" t="s">
        <v>3211</v>
      </c>
      <c r="N6039" s="1468" t="s">
        <v>11924</v>
      </c>
      <c r="O6039" s="1463"/>
      <c r="P6039" s="1463"/>
    </row>
    <row r="6040">
      <c r="A6040" s="1464">
        <v>6492.0</v>
      </c>
      <c r="B6040" s="1463" t="s">
        <v>11925</v>
      </c>
      <c r="C6040" s="1463" t="s">
        <v>11926</v>
      </c>
      <c r="D6040" s="1469">
        <v>45923.0</v>
      </c>
      <c r="E6040" s="1470" t="s">
        <v>11927</v>
      </c>
      <c r="F6040" s="1471">
        <v>5.3270051E7</v>
      </c>
      <c r="G6040" s="1471">
        <v>5.3270051E7</v>
      </c>
      <c r="H6040" s="1472" t="b">
        <v>1</v>
      </c>
      <c r="I6040" s="1468" t="s">
        <v>6296</v>
      </c>
      <c r="J6040" s="1472" t="b">
        <v>1</v>
      </c>
      <c r="K6040" s="1468" t="s">
        <v>5060</v>
      </c>
      <c r="L6040" s="1471">
        <v>6.6831455479E10</v>
      </c>
      <c r="M6040" s="1468" t="s">
        <v>2476</v>
      </c>
      <c r="N6040" s="1468" t="s">
        <v>6296</v>
      </c>
      <c r="O6040" s="1463"/>
      <c r="P6040" s="1463"/>
    </row>
    <row r="6041">
      <c r="A6041" s="1464">
        <v>6493.0</v>
      </c>
      <c r="B6041" s="1463" t="s">
        <v>11928</v>
      </c>
      <c r="C6041" s="1463" t="s">
        <v>11929</v>
      </c>
      <c r="D6041" s="1469">
        <v>45924.0</v>
      </c>
      <c r="E6041" s="1470" t="s">
        <v>11930</v>
      </c>
      <c r="F6041" s="1471">
        <v>9.92928598E8</v>
      </c>
      <c r="G6041" s="1471">
        <v>9.92928598E8</v>
      </c>
      <c r="H6041" s="1472" t="b">
        <v>1</v>
      </c>
      <c r="I6041" s="1468" t="s">
        <v>76</v>
      </c>
      <c r="J6041" s="1472" t="b">
        <v>1</v>
      </c>
      <c r="K6041" s="1468" t="s">
        <v>11172</v>
      </c>
      <c r="L6041" s="1471">
        <v>6.6955633412E10</v>
      </c>
      <c r="M6041" s="1468" t="s">
        <v>2682</v>
      </c>
      <c r="N6041" s="1468" t="s">
        <v>11790</v>
      </c>
      <c r="O6041" s="1463"/>
      <c r="P6041" s="1463"/>
    </row>
    <row r="6042">
      <c r="A6042" s="1464">
        <v>6494.0</v>
      </c>
      <c r="B6042" s="1463" t="s">
        <v>11931</v>
      </c>
      <c r="C6042" s="1463" t="s">
        <v>11931</v>
      </c>
      <c r="D6042" s="1469">
        <v>45924.0</v>
      </c>
      <c r="E6042" s="1470" t="s">
        <v>11932</v>
      </c>
      <c r="F6042" s="1471">
        <v>8.0838659E7</v>
      </c>
      <c r="G6042" s="1471">
        <v>8.0838659E7</v>
      </c>
      <c r="H6042" s="1472" t="b">
        <v>1</v>
      </c>
      <c r="I6042" s="1468" t="s">
        <v>120</v>
      </c>
      <c r="J6042" s="1472" t="b">
        <v>1</v>
      </c>
      <c r="K6042" s="1468" t="s">
        <v>11466</v>
      </c>
      <c r="L6042" s="1471">
        <v>6.6890581818E10</v>
      </c>
      <c r="M6042" s="1468" t="s">
        <v>2440</v>
      </c>
      <c r="N6042" s="1468" t="s">
        <v>11933</v>
      </c>
      <c r="O6042" s="1463"/>
      <c r="P6042" s="1463"/>
    </row>
    <row r="6043">
      <c r="A6043" s="1464">
        <v>6495.0</v>
      </c>
      <c r="B6043" s="1463" t="s">
        <v>11934</v>
      </c>
      <c r="C6043" s="1463" t="s">
        <v>11935</v>
      </c>
      <c r="D6043" s="1469">
        <v>45924.0</v>
      </c>
      <c r="E6043" s="1470" t="s">
        <v>11936</v>
      </c>
      <c r="F6043" s="1471">
        <v>9.90924179E8</v>
      </c>
      <c r="G6043" s="1471">
        <v>9.90924179E8</v>
      </c>
      <c r="H6043" s="1472" t="b">
        <v>1</v>
      </c>
      <c r="I6043" s="1468" t="s">
        <v>76</v>
      </c>
      <c r="J6043" s="1472" t="b">
        <v>1</v>
      </c>
      <c r="K6043" s="1468" t="s">
        <v>8764</v>
      </c>
      <c r="L6043" s="1471">
        <v>6.6624294465E10</v>
      </c>
      <c r="M6043" s="1468" t="s">
        <v>4317</v>
      </c>
      <c r="N6043" s="1468" t="s">
        <v>5196</v>
      </c>
      <c r="O6043" s="1463"/>
      <c r="P6043" s="1463"/>
    </row>
    <row r="6044">
      <c r="A6044" s="1464">
        <v>6496.0</v>
      </c>
      <c r="B6044" s="1463" t="s">
        <v>11937</v>
      </c>
      <c r="C6044" s="1463" t="s">
        <v>11938</v>
      </c>
      <c r="D6044" s="1469">
        <v>45924.0</v>
      </c>
      <c r="E6044" s="1470" t="s">
        <v>11939</v>
      </c>
      <c r="F6044" s="1471">
        <v>9.90924179E8</v>
      </c>
      <c r="G6044" s="1471">
        <v>9.90924179E8</v>
      </c>
      <c r="H6044" s="1472" t="b">
        <v>1</v>
      </c>
      <c r="I6044" s="1468" t="s">
        <v>76</v>
      </c>
      <c r="J6044" s="1472" t="b">
        <v>1</v>
      </c>
      <c r="K6044" s="1468" t="s">
        <v>8764</v>
      </c>
      <c r="L6044" s="1471">
        <v>6.6624294465E10</v>
      </c>
      <c r="M6044" s="1468" t="s">
        <v>4317</v>
      </c>
      <c r="N6044" s="1468" t="s">
        <v>5196</v>
      </c>
      <c r="O6044" s="1463"/>
      <c r="P6044" s="1463"/>
    </row>
    <row r="6045">
      <c r="A6045" s="1464">
        <v>6497.0</v>
      </c>
      <c r="B6045" s="1463" t="s">
        <v>11940</v>
      </c>
      <c r="C6045" s="1463" t="s">
        <v>11941</v>
      </c>
      <c r="D6045" s="1469">
        <v>45922.0</v>
      </c>
      <c r="E6045" s="1470" t="s">
        <v>11942</v>
      </c>
      <c r="F6045" s="1471">
        <v>9.23622536E8</v>
      </c>
      <c r="G6045" s="1471">
        <v>9.23622536E8</v>
      </c>
      <c r="H6045" s="1472" t="b">
        <v>1</v>
      </c>
      <c r="I6045" s="1468" t="s">
        <v>9778</v>
      </c>
      <c r="J6045" s="1472" t="b">
        <v>1</v>
      </c>
      <c r="K6045" s="1468" t="s">
        <v>8764</v>
      </c>
      <c r="L6045" s="1471">
        <v>6.6624294465E10</v>
      </c>
      <c r="M6045" s="1468" t="s">
        <v>2464</v>
      </c>
      <c r="N6045" s="1468" t="s">
        <v>9778</v>
      </c>
      <c r="O6045" s="1463"/>
      <c r="P6045" s="1463"/>
    </row>
    <row r="6046" hidden="1">
      <c r="A6046" s="1464">
        <v>6498.0</v>
      </c>
      <c r="B6046" s="1463" t="s">
        <v>22147</v>
      </c>
      <c r="C6046" s="1463" t="s">
        <v>22148</v>
      </c>
      <c r="D6046" s="1469">
        <v>45922.0</v>
      </c>
      <c r="E6046" s="1470" t="s">
        <v>22149</v>
      </c>
      <c r="F6046" s="1471">
        <v>2.2540404E7</v>
      </c>
      <c r="G6046" s="1471">
        <v>2.2540404E7</v>
      </c>
      <c r="H6046" s="1472" t="b">
        <v>0</v>
      </c>
      <c r="I6046" s="1468" t="s">
        <v>76</v>
      </c>
      <c r="J6046" s="1472" t="b">
        <v>1</v>
      </c>
      <c r="K6046" s="1468" t="s">
        <v>8764</v>
      </c>
      <c r="L6046" s="1471">
        <v>6.6624294465E10</v>
      </c>
      <c r="M6046" s="1468" t="s">
        <v>2426</v>
      </c>
      <c r="N6046" s="1468" t="s">
        <v>76</v>
      </c>
      <c r="O6046" s="1463"/>
      <c r="P6046" s="1463"/>
    </row>
    <row r="6047">
      <c r="A6047" s="1464">
        <v>6499.0</v>
      </c>
      <c r="B6047" s="1463" t="s">
        <v>11943</v>
      </c>
      <c r="C6047" s="1463" t="s">
        <v>11943</v>
      </c>
      <c r="D6047" s="1469">
        <v>45924.0</v>
      </c>
      <c r="E6047" s="1470" t="s">
        <v>11944</v>
      </c>
      <c r="F6047" s="1471">
        <v>8.8566101E7</v>
      </c>
      <c r="G6047" s="1471">
        <v>8.8566101E7</v>
      </c>
      <c r="H6047" s="1472" t="b">
        <v>1</v>
      </c>
      <c r="I6047" s="1468" t="s">
        <v>120</v>
      </c>
      <c r="J6047" s="1472" t="b">
        <v>1</v>
      </c>
      <c r="K6047" s="1468" t="s">
        <v>11466</v>
      </c>
      <c r="L6047" s="1471">
        <v>6.6890581818E10</v>
      </c>
      <c r="M6047" s="1468" t="s">
        <v>2440</v>
      </c>
      <c r="N6047" s="1468" t="s">
        <v>11945</v>
      </c>
      <c r="O6047" s="1463"/>
      <c r="P6047" s="1463"/>
    </row>
    <row r="6048" hidden="1">
      <c r="A6048" s="1464">
        <v>6500.0</v>
      </c>
      <c r="B6048" s="1463" t="s">
        <v>21743</v>
      </c>
      <c r="C6048" s="1463" t="s">
        <v>21743</v>
      </c>
      <c r="D6048" s="1469">
        <v>45922.0</v>
      </c>
      <c r="E6048" s="1470" t="s">
        <v>22150</v>
      </c>
      <c r="F6048" s="1471">
        <v>6.28274333E8</v>
      </c>
      <c r="G6048" s="1471">
        <v>6.28274333E8</v>
      </c>
      <c r="H6048" s="1472" t="b">
        <v>0</v>
      </c>
      <c r="I6048" s="1468" t="s">
        <v>120</v>
      </c>
      <c r="J6048" s="1472" t="b">
        <v>1</v>
      </c>
      <c r="K6048" s="1468" t="s">
        <v>5142</v>
      </c>
      <c r="L6048" s="1471">
        <v>6.620964333E9</v>
      </c>
      <c r="M6048" s="1468" t="s">
        <v>22151</v>
      </c>
      <c r="N6048" s="1468" t="s">
        <v>22152</v>
      </c>
      <c r="O6048" s="1463"/>
      <c r="P6048" s="1463"/>
    </row>
    <row r="6049">
      <c r="A6049" s="1464">
        <v>6501.0</v>
      </c>
      <c r="B6049" s="1463" t="s">
        <v>11946</v>
      </c>
      <c r="C6049" s="1463" t="s">
        <v>11947</v>
      </c>
      <c r="D6049" s="1469">
        <v>45923.0</v>
      </c>
      <c r="E6049" s="1470" t="s">
        <v>11948</v>
      </c>
      <c r="F6049" s="1471">
        <v>6.29399787E8</v>
      </c>
      <c r="G6049" s="1471">
        <v>6.29399787E8</v>
      </c>
      <c r="H6049" s="1472" t="b">
        <v>1</v>
      </c>
      <c r="I6049" s="1468" t="s">
        <v>76</v>
      </c>
      <c r="J6049" s="1472" t="b">
        <v>1</v>
      </c>
      <c r="K6049" s="1468" t="s">
        <v>6729</v>
      </c>
      <c r="L6049" s="1471">
        <v>6.6965469336E10</v>
      </c>
      <c r="M6049" s="1468" t="s">
        <v>2426</v>
      </c>
      <c r="N6049" s="1468" t="s">
        <v>76</v>
      </c>
      <c r="O6049" s="1463"/>
      <c r="P6049" s="1463"/>
    </row>
    <row r="6050">
      <c r="A6050" s="1464">
        <v>6502.0</v>
      </c>
      <c r="B6050" s="1463" t="s">
        <v>11949</v>
      </c>
      <c r="C6050" s="1463" t="s">
        <v>11950</v>
      </c>
      <c r="D6050" s="1469">
        <v>45923.0</v>
      </c>
      <c r="E6050" s="1470" t="s">
        <v>11951</v>
      </c>
      <c r="F6050" s="1471">
        <v>8.38173131E8</v>
      </c>
      <c r="G6050" s="1471">
        <v>8.38173131E8</v>
      </c>
      <c r="H6050" s="1472" t="b">
        <v>1</v>
      </c>
      <c r="I6050" s="1468" t="s">
        <v>76</v>
      </c>
      <c r="J6050" s="1472" t="b">
        <v>1</v>
      </c>
      <c r="K6050" s="1468" t="s">
        <v>5060</v>
      </c>
      <c r="L6050" s="1471">
        <v>6.6831455479E10</v>
      </c>
      <c r="M6050" s="1468" t="s">
        <v>2432</v>
      </c>
      <c r="N6050" s="1468" t="s">
        <v>11952</v>
      </c>
      <c r="O6050" s="1463"/>
      <c r="P6050" s="1463"/>
    </row>
    <row r="6051">
      <c r="A6051" s="1464">
        <v>6503.0</v>
      </c>
      <c r="B6051" s="1463" t="s">
        <v>11953</v>
      </c>
      <c r="C6051" s="1463" t="s">
        <v>11954</v>
      </c>
      <c r="D6051" s="1469">
        <v>45923.0</v>
      </c>
      <c r="E6051" s="1470" t="s">
        <v>11955</v>
      </c>
      <c r="F6051" s="1471">
        <v>9.89455989E8</v>
      </c>
      <c r="G6051" s="1471">
        <v>9.89455989E8</v>
      </c>
      <c r="H6051" s="1472" t="b">
        <v>1</v>
      </c>
      <c r="I6051" s="1468" t="s">
        <v>76</v>
      </c>
      <c r="J6051" s="1472" t="b">
        <v>1</v>
      </c>
      <c r="K6051" s="1468" t="s">
        <v>5010</v>
      </c>
      <c r="L6051" s="1471">
        <v>6.6836145662E10</v>
      </c>
      <c r="M6051" s="1468" t="s">
        <v>2464</v>
      </c>
      <c r="N6051" s="1468" t="s">
        <v>4990</v>
      </c>
      <c r="O6051" s="1463"/>
      <c r="P6051" s="1463"/>
    </row>
    <row r="6052">
      <c r="A6052" s="1464">
        <v>6504.0</v>
      </c>
      <c r="B6052" s="1463" t="s">
        <v>11956</v>
      </c>
      <c r="C6052" s="1463" t="s">
        <v>11957</v>
      </c>
      <c r="D6052" s="1469">
        <v>45923.0</v>
      </c>
      <c r="E6052" s="1470" t="s">
        <v>11958</v>
      </c>
      <c r="F6052" s="1471">
        <v>9.89455989E8</v>
      </c>
      <c r="G6052" s="1471">
        <v>9.89455989E8</v>
      </c>
      <c r="H6052" s="1472" t="b">
        <v>1</v>
      </c>
      <c r="I6052" s="1468" t="s">
        <v>76</v>
      </c>
      <c r="J6052" s="1472" t="b">
        <v>1</v>
      </c>
      <c r="K6052" s="1468" t="s">
        <v>5010</v>
      </c>
      <c r="L6052" s="1471">
        <v>6.6836145662E10</v>
      </c>
      <c r="M6052" s="1468" t="s">
        <v>2464</v>
      </c>
      <c r="N6052" s="1468" t="s">
        <v>4990</v>
      </c>
      <c r="O6052" s="1463"/>
      <c r="P6052" s="1463"/>
    </row>
    <row r="6053" hidden="1">
      <c r="A6053" s="1464">
        <v>6505.0</v>
      </c>
      <c r="B6053" s="1463" t="s">
        <v>22153</v>
      </c>
      <c r="C6053" s="1463" t="s">
        <v>22154</v>
      </c>
      <c r="D6053" s="1469">
        <v>45923.0</v>
      </c>
      <c r="E6053" s="1470" t="s">
        <v>22155</v>
      </c>
      <c r="F6053" s="1471">
        <v>2.2529334E7</v>
      </c>
      <c r="G6053" s="1471">
        <v>2.2529334E7</v>
      </c>
      <c r="H6053" s="1472" t="b">
        <v>0</v>
      </c>
      <c r="I6053" s="1468" t="s">
        <v>76</v>
      </c>
      <c r="J6053" s="1472" t="b">
        <v>1</v>
      </c>
      <c r="K6053" s="1468" t="s">
        <v>11466</v>
      </c>
      <c r="L6053" s="1471">
        <v>6.6890581818E10</v>
      </c>
      <c r="M6053" s="1468" t="s">
        <v>3363</v>
      </c>
      <c r="N6053" s="1468" t="s">
        <v>6149</v>
      </c>
      <c r="O6053" s="1463"/>
      <c r="P6053" s="1463"/>
    </row>
    <row r="6054" hidden="1">
      <c r="A6054" s="1464">
        <v>6506.0</v>
      </c>
      <c r="B6054" s="1463" t="s">
        <v>22156</v>
      </c>
      <c r="C6054" s="1463" t="s">
        <v>22157</v>
      </c>
      <c r="D6054" s="1469">
        <v>45923.0</v>
      </c>
      <c r="E6054" s="1470" t="s">
        <v>22158</v>
      </c>
      <c r="F6054" s="1471">
        <v>2.0077128E7</v>
      </c>
      <c r="G6054" s="1471">
        <v>2.0077128E7</v>
      </c>
      <c r="H6054" s="1472" t="b">
        <v>0</v>
      </c>
      <c r="I6054" s="1468" t="s">
        <v>76</v>
      </c>
      <c r="J6054" s="1472" t="b">
        <v>1</v>
      </c>
      <c r="K6054" s="1468" t="s">
        <v>11466</v>
      </c>
      <c r="L6054" s="1471">
        <v>6.6890581818E10</v>
      </c>
      <c r="M6054" s="1468" t="s">
        <v>3363</v>
      </c>
      <c r="N6054" s="1468" t="s">
        <v>76</v>
      </c>
      <c r="O6054" s="1463"/>
      <c r="P6054" s="1463"/>
    </row>
    <row r="6055" hidden="1">
      <c r="A6055" s="1464">
        <v>6507.0</v>
      </c>
      <c r="B6055" s="1463" t="s">
        <v>22159</v>
      </c>
      <c r="C6055" s="1463" t="s">
        <v>22160</v>
      </c>
      <c r="D6055" s="1469">
        <v>45923.0</v>
      </c>
      <c r="E6055" s="1470" t="s">
        <v>22161</v>
      </c>
      <c r="F6055" s="1471">
        <v>2.1084663E7</v>
      </c>
      <c r="G6055" s="1471">
        <v>2.1084663E7</v>
      </c>
      <c r="H6055" s="1472" t="b">
        <v>0</v>
      </c>
      <c r="I6055" s="1468" t="s">
        <v>76</v>
      </c>
      <c r="J6055" s="1472" t="b">
        <v>1</v>
      </c>
      <c r="K6055" s="1468" t="s">
        <v>11466</v>
      </c>
      <c r="L6055" s="1471">
        <v>6.6890581818E10</v>
      </c>
      <c r="M6055" s="1468" t="s">
        <v>3363</v>
      </c>
      <c r="N6055" s="1468" t="s">
        <v>9273</v>
      </c>
      <c r="O6055" s="1463"/>
      <c r="P6055" s="1463"/>
    </row>
    <row r="6056" hidden="1">
      <c r="A6056" s="1464">
        <v>6508.0</v>
      </c>
      <c r="B6056" s="1463" t="s">
        <v>22162</v>
      </c>
      <c r="C6056" s="1463" t="s">
        <v>22163</v>
      </c>
      <c r="D6056" s="1469">
        <v>45923.0</v>
      </c>
      <c r="E6056" s="1470" t="s">
        <v>22164</v>
      </c>
      <c r="F6056" s="1471">
        <v>2.1052223E7</v>
      </c>
      <c r="G6056" s="1471">
        <v>2.1052223E7</v>
      </c>
      <c r="H6056" s="1472" t="b">
        <v>0</v>
      </c>
      <c r="I6056" s="1468" t="s">
        <v>76</v>
      </c>
      <c r="J6056" s="1472" t="b">
        <v>1</v>
      </c>
      <c r="K6056" s="1468" t="s">
        <v>11466</v>
      </c>
      <c r="L6056" s="1471">
        <v>6.6890581818E10</v>
      </c>
      <c r="M6056" s="1468" t="s">
        <v>3363</v>
      </c>
      <c r="N6056" s="1468" t="s">
        <v>5192</v>
      </c>
      <c r="O6056" s="1463"/>
      <c r="P6056" s="1463"/>
    </row>
    <row r="6057">
      <c r="A6057" s="1464">
        <v>6509.0</v>
      </c>
      <c r="B6057" s="1463" t="s">
        <v>11959</v>
      </c>
      <c r="C6057" s="1463" t="s">
        <v>11960</v>
      </c>
      <c r="D6057" s="1469">
        <v>45924.0</v>
      </c>
      <c r="E6057" s="1470" t="s">
        <v>11961</v>
      </c>
      <c r="F6057" s="1471">
        <v>8.86496393E8</v>
      </c>
      <c r="G6057" s="1471">
        <v>8.86496393E8</v>
      </c>
      <c r="H6057" s="1472" t="b">
        <v>1</v>
      </c>
      <c r="I6057" s="1468" t="s">
        <v>76</v>
      </c>
      <c r="J6057" s="1472" t="b">
        <v>1</v>
      </c>
      <c r="K6057" s="1468" t="s">
        <v>8453</v>
      </c>
      <c r="L6057" s="1471">
        <v>6.6642366689E10</v>
      </c>
      <c r="M6057" s="1468" t="s">
        <v>2464</v>
      </c>
      <c r="N6057" s="1468" t="s">
        <v>3864</v>
      </c>
      <c r="O6057" s="1463"/>
      <c r="P6057" s="1463"/>
    </row>
    <row r="6058" hidden="1">
      <c r="A6058" s="1464">
        <v>6510.0</v>
      </c>
      <c r="B6058" s="1463" t="s">
        <v>22165</v>
      </c>
      <c r="C6058" s="1463" t="s">
        <v>22166</v>
      </c>
      <c r="D6058" s="1469">
        <v>45923.0</v>
      </c>
      <c r="E6058" s="1470" t="s">
        <v>22167</v>
      </c>
      <c r="F6058" s="1471">
        <v>2.0036599E7</v>
      </c>
      <c r="G6058" s="1471">
        <v>2.0036599E7</v>
      </c>
      <c r="H6058" s="1472" t="b">
        <v>0</v>
      </c>
      <c r="I6058" s="1468" t="s">
        <v>76</v>
      </c>
      <c r="J6058" s="1472" t="b">
        <v>1</v>
      </c>
      <c r="K6058" s="1468" t="s">
        <v>11466</v>
      </c>
      <c r="L6058" s="1471">
        <v>6.6890581818E10</v>
      </c>
      <c r="M6058" s="1468" t="s">
        <v>3363</v>
      </c>
      <c r="N6058" s="1468" t="s">
        <v>4969</v>
      </c>
      <c r="O6058" s="1463"/>
      <c r="P6058" s="1463"/>
    </row>
    <row r="6059" hidden="1">
      <c r="A6059" s="1464">
        <v>6511.0</v>
      </c>
      <c r="B6059" s="1463" t="s">
        <v>22168</v>
      </c>
      <c r="C6059" s="1463" t="s">
        <v>22169</v>
      </c>
      <c r="D6059" s="1469">
        <v>45923.0</v>
      </c>
      <c r="E6059" s="1470" t="s">
        <v>22170</v>
      </c>
      <c r="F6059" s="1471">
        <v>6.23306336E8</v>
      </c>
      <c r="G6059" s="1471">
        <v>6.23306336E8</v>
      </c>
      <c r="H6059" s="1472" t="b">
        <v>0</v>
      </c>
      <c r="I6059" s="1468" t="s">
        <v>76</v>
      </c>
      <c r="J6059" s="1472" t="b">
        <v>1</v>
      </c>
      <c r="K6059" s="1468" t="s">
        <v>11466</v>
      </c>
      <c r="L6059" s="1471">
        <v>6.6890581818E10</v>
      </c>
      <c r="M6059" s="1468" t="s">
        <v>3363</v>
      </c>
      <c r="N6059" s="1468" t="s">
        <v>8656</v>
      </c>
      <c r="O6059" s="1463"/>
      <c r="P6059" s="1463"/>
    </row>
    <row r="6060" hidden="1">
      <c r="A6060" s="1464">
        <v>6512.0</v>
      </c>
      <c r="B6060" s="1463" t="s">
        <v>22171</v>
      </c>
      <c r="C6060" s="1463" t="s">
        <v>22172</v>
      </c>
      <c r="D6060" s="1469">
        <v>45923.0</v>
      </c>
      <c r="E6060" s="1470" t="s">
        <v>22173</v>
      </c>
      <c r="F6060" s="1471">
        <v>6.23306336E8</v>
      </c>
      <c r="G6060" s="1471">
        <v>6.23306336E8</v>
      </c>
      <c r="H6060" s="1472" t="b">
        <v>0</v>
      </c>
      <c r="I6060" s="1468" t="s">
        <v>76</v>
      </c>
      <c r="J6060" s="1472" t="b">
        <v>1</v>
      </c>
      <c r="K6060" s="1468" t="s">
        <v>11466</v>
      </c>
      <c r="L6060" s="1471">
        <v>6.6890581818E10</v>
      </c>
      <c r="M6060" s="1468" t="s">
        <v>3363</v>
      </c>
      <c r="N6060" s="1468" t="s">
        <v>76</v>
      </c>
      <c r="O6060" s="1463"/>
      <c r="P6060" s="1463"/>
    </row>
    <row r="6061" hidden="1">
      <c r="A6061" s="1464">
        <v>6513.0</v>
      </c>
      <c r="B6061" s="1463" t="s">
        <v>22174</v>
      </c>
      <c r="C6061" s="1463" t="s">
        <v>22175</v>
      </c>
      <c r="D6061" s="1469">
        <v>45924.0</v>
      </c>
      <c r="E6061" s="1470" t="s">
        <v>22176</v>
      </c>
      <c r="F6061" s="1471">
        <v>2.1509153E7</v>
      </c>
      <c r="G6061" s="1471">
        <v>2.1509153E7</v>
      </c>
      <c r="H6061" s="1472" t="b">
        <v>0</v>
      </c>
      <c r="I6061" s="1468" t="s">
        <v>76</v>
      </c>
      <c r="J6061" s="1472" t="b">
        <v>1</v>
      </c>
      <c r="K6061" s="1468" t="s">
        <v>11466</v>
      </c>
      <c r="L6061" s="1471">
        <v>6.6890581818E10</v>
      </c>
      <c r="M6061" s="1468" t="s">
        <v>3363</v>
      </c>
      <c r="N6061" s="1476"/>
      <c r="O6061" s="1463"/>
      <c r="P6061" s="1463"/>
    </row>
    <row r="6062">
      <c r="A6062" s="1464">
        <v>6514.0</v>
      </c>
      <c r="B6062" s="1463" t="s">
        <v>11962</v>
      </c>
      <c r="C6062" s="1463" t="s">
        <v>11963</v>
      </c>
      <c r="D6062" s="1469">
        <v>45924.0</v>
      </c>
      <c r="E6062" s="1470" t="s">
        <v>11964</v>
      </c>
      <c r="F6062" s="1471">
        <v>9.24519241E8</v>
      </c>
      <c r="G6062" s="1471">
        <v>9.24519241E8</v>
      </c>
      <c r="H6062" s="1472" t="b">
        <v>1</v>
      </c>
      <c r="I6062" s="1468" t="s">
        <v>76</v>
      </c>
      <c r="J6062" s="1472" t="b">
        <v>1</v>
      </c>
      <c r="K6062" s="1468" t="s">
        <v>11172</v>
      </c>
      <c r="L6062" s="1471">
        <v>6.6955633412E10</v>
      </c>
      <c r="M6062" s="1468" t="s">
        <v>2464</v>
      </c>
      <c r="N6062" s="1468" t="s">
        <v>11965</v>
      </c>
      <c r="O6062" s="1463"/>
      <c r="P6062" s="1463"/>
    </row>
    <row r="6063" hidden="1">
      <c r="A6063" s="1464">
        <v>6515.0</v>
      </c>
      <c r="B6063" s="1463" t="s">
        <v>22177</v>
      </c>
      <c r="C6063" s="1463" t="s">
        <v>22178</v>
      </c>
      <c r="D6063" s="1469">
        <v>45924.0</v>
      </c>
      <c r="E6063" s="1470" t="s">
        <v>22179</v>
      </c>
      <c r="F6063" s="1471">
        <v>6.38988998E8</v>
      </c>
      <c r="G6063" s="1471">
        <v>6.38988998E8</v>
      </c>
      <c r="H6063" s="1472" t="b">
        <v>0</v>
      </c>
      <c r="I6063" s="1468" t="s">
        <v>76</v>
      </c>
      <c r="J6063" s="1472" t="b">
        <v>1</v>
      </c>
      <c r="K6063" s="1468" t="s">
        <v>11466</v>
      </c>
      <c r="L6063" s="1471">
        <v>6.6890581818E10</v>
      </c>
      <c r="M6063" s="1468" t="s">
        <v>3363</v>
      </c>
      <c r="N6063" s="1468" t="s">
        <v>6149</v>
      </c>
      <c r="O6063" s="1463"/>
      <c r="P6063" s="1463"/>
    </row>
    <row r="6064" hidden="1">
      <c r="A6064" s="1464">
        <v>6516.0</v>
      </c>
      <c r="B6064" s="1463" t="s">
        <v>986</v>
      </c>
      <c r="C6064" s="1463" t="s">
        <v>22180</v>
      </c>
      <c r="D6064" s="1469">
        <v>45924.0</v>
      </c>
      <c r="E6064" s="1470" t="s">
        <v>22181</v>
      </c>
      <c r="F6064" s="1471">
        <v>8.2979395E8</v>
      </c>
      <c r="G6064" s="1471">
        <v>8.2979395E8</v>
      </c>
      <c r="H6064" s="1472" t="b">
        <v>0</v>
      </c>
      <c r="I6064" s="1468" t="s">
        <v>76</v>
      </c>
      <c r="J6064" s="1472" t="b">
        <v>1</v>
      </c>
      <c r="K6064" s="1468" t="s">
        <v>8887</v>
      </c>
      <c r="L6064" s="1471">
        <v>6.6646639396E10</v>
      </c>
      <c r="M6064" s="1468" t="s">
        <v>2437</v>
      </c>
      <c r="N6064" s="1468" t="s">
        <v>76</v>
      </c>
      <c r="O6064" s="1463"/>
      <c r="P6064" s="1463"/>
    </row>
    <row r="6065" hidden="1">
      <c r="A6065" s="1464">
        <v>6517.0</v>
      </c>
      <c r="B6065" s="1463" t="s">
        <v>22182</v>
      </c>
      <c r="C6065" s="1463" t="s">
        <v>22183</v>
      </c>
      <c r="D6065" s="1469">
        <v>45924.0</v>
      </c>
      <c r="E6065" s="1470" t="s">
        <v>22184</v>
      </c>
      <c r="F6065" s="1471">
        <v>6.52644242E8</v>
      </c>
      <c r="G6065" s="1471">
        <v>6.52644242E8</v>
      </c>
      <c r="H6065" s="1472" t="b">
        <v>0</v>
      </c>
      <c r="I6065" s="1468" t="s">
        <v>76</v>
      </c>
      <c r="J6065" s="1472" t="b">
        <v>1</v>
      </c>
      <c r="K6065" s="1476"/>
      <c r="L6065" s="1476"/>
      <c r="M6065" s="1468" t="s">
        <v>3363</v>
      </c>
      <c r="N6065" s="1468" t="s">
        <v>11558</v>
      </c>
      <c r="O6065" s="1463"/>
      <c r="P6065" s="1463"/>
    </row>
    <row r="6066" hidden="1">
      <c r="A6066" s="1464">
        <v>6518.0</v>
      </c>
      <c r="B6066" s="1463" t="s">
        <v>22185</v>
      </c>
      <c r="C6066" s="1463" t="s">
        <v>22186</v>
      </c>
      <c r="D6066" s="1469">
        <v>45924.0</v>
      </c>
      <c r="E6066" s="1470" t="s">
        <v>22187</v>
      </c>
      <c r="F6066" s="1471">
        <v>2.1029469E7</v>
      </c>
      <c r="G6066" s="1471">
        <v>2.1029469E7</v>
      </c>
      <c r="H6066" s="1472" t="b">
        <v>0</v>
      </c>
      <c r="I6066" s="1468" t="s">
        <v>76</v>
      </c>
      <c r="J6066" s="1472" t="b">
        <v>1</v>
      </c>
      <c r="K6066" s="1468" t="s">
        <v>11466</v>
      </c>
      <c r="L6066" s="1471">
        <v>6.6890581818E10</v>
      </c>
      <c r="M6066" s="1468" t="s">
        <v>3363</v>
      </c>
      <c r="N6066" s="1468" t="s">
        <v>6149</v>
      </c>
      <c r="O6066" s="1463"/>
      <c r="P6066" s="1463"/>
    </row>
    <row r="6067" hidden="1">
      <c r="A6067" s="1464">
        <v>6519.0</v>
      </c>
      <c r="B6067" s="1463" t="s">
        <v>22188</v>
      </c>
      <c r="C6067" s="1463" t="s">
        <v>22189</v>
      </c>
      <c r="D6067" s="1469">
        <v>45924.0</v>
      </c>
      <c r="E6067" s="1470" t="s">
        <v>22190</v>
      </c>
      <c r="F6067" s="1471">
        <v>2.297045E7</v>
      </c>
      <c r="G6067" s="1471">
        <v>2.297045E7</v>
      </c>
      <c r="H6067" s="1472" t="b">
        <v>0</v>
      </c>
      <c r="I6067" s="1468" t="s">
        <v>76</v>
      </c>
      <c r="J6067" s="1472" t="b">
        <v>1</v>
      </c>
      <c r="K6067" s="1468" t="s">
        <v>11466</v>
      </c>
      <c r="L6067" s="1471">
        <v>6.6890581818E10</v>
      </c>
      <c r="M6067" s="1468" t="s">
        <v>3363</v>
      </c>
      <c r="N6067" s="1468" t="s">
        <v>7130</v>
      </c>
      <c r="O6067" s="1463"/>
      <c r="P6067" s="1463"/>
    </row>
    <row r="6068" hidden="1">
      <c r="A6068" s="1464">
        <v>6520.0</v>
      </c>
      <c r="B6068" s="1463" t="s">
        <v>22191</v>
      </c>
      <c r="C6068" s="1463" t="s">
        <v>22191</v>
      </c>
      <c r="D6068" s="1469">
        <v>45924.0</v>
      </c>
      <c r="E6068" s="1470" t="s">
        <v>22192</v>
      </c>
      <c r="F6068" s="1471">
        <v>9.78962666E8</v>
      </c>
      <c r="G6068" s="1471">
        <v>9.78962666E8</v>
      </c>
      <c r="H6068" s="1472" t="b">
        <v>0</v>
      </c>
      <c r="I6068" s="1468" t="s">
        <v>76</v>
      </c>
      <c r="J6068" s="1472" t="b">
        <v>1</v>
      </c>
      <c r="K6068" s="1468" t="s">
        <v>5142</v>
      </c>
      <c r="L6068" s="1471">
        <v>6.620964333E9</v>
      </c>
      <c r="M6068" s="1468" t="s">
        <v>2426</v>
      </c>
      <c r="N6068" s="1476"/>
      <c r="O6068" s="1463"/>
      <c r="P6068" s="1463"/>
    </row>
    <row r="6069" hidden="1">
      <c r="A6069" s="1464">
        <v>6521.0</v>
      </c>
      <c r="B6069" s="1463" t="s">
        <v>22193</v>
      </c>
      <c r="C6069" s="1463" t="s">
        <v>22194</v>
      </c>
      <c r="D6069" s="1469">
        <v>45924.0</v>
      </c>
      <c r="E6069" s="1470" t="s">
        <v>22195</v>
      </c>
      <c r="F6069" s="1471">
        <v>2.1083665E7</v>
      </c>
      <c r="G6069" s="1471">
        <v>2.1083665E7</v>
      </c>
      <c r="H6069" s="1472" t="b">
        <v>0</v>
      </c>
      <c r="I6069" s="1468" t="s">
        <v>76</v>
      </c>
      <c r="J6069" s="1472" t="b">
        <v>1</v>
      </c>
      <c r="K6069" s="1468" t="s">
        <v>11466</v>
      </c>
      <c r="L6069" s="1471">
        <v>6.6890581818E10</v>
      </c>
      <c r="M6069" s="1468" t="s">
        <v>3363</v>
      </c>
      <c r="N6069" s="1468" t="s">
        <v>8522</v>
      </c>
      <c r="O6069" s="1463"/>
      <c r="P6069" s="1463"/>
    </row>
    <row r="6070" hidden="1">
      <c r="A6070" s="1464">
        <v>6522.0</v>
      </c>
      <c r="B6070" s="1463" t="s">
        <v>22196</v>
      </c>
      <c r="C6070" s="1463" t="s">
        <v>22197</v>
      </c>
      <c r="D6070" s="1469">
        <v>45924.0</v>
      </c>
      <c r="E6070" s="1470" t="s">
        <v>22198</v>
      </c>
      <c r="F6070" s="1471">
        <v>8.0221949E8</v>
      </c>
      <c r="G6070" s="1471">
        <v>8.0221949E8</v>
      </c>
      <c r="H6070" s="1472" t="b">
        <v>0</v>
      </c>
      <c r="I6070" s="1468" t="s">
        <v>76</v>
      </c>
      <c r="J6070" s="1472" t="b">
        <v>1</v>
      </c>
      <c r="K6070" s="1468" t="s">
        <v>8453</v>
      </c>
      <c r="L6070" s="1471">
        <v>6.6642366689E10</v>
      </c>
      <c r="M6070" s="1468" t="s">
        <v>2437</v>
      </c>
      <c r="N6070" s="1468" t="s">
        <v>5633</v>
      </c>
      <c r="O6070" s="1463"/>
      <c r="P6070" s="1463"/>
    </row>
    <row r="6071" hidden="1">
      <c r="A6071" s="1464">
        <v>6523.0</v>
      </c>
      <c r="B6071" s="1463" t="s">
        <v>22199</v>
      </c>
      <c r="C6071" s="1463" t="s">
        <v>22200</v>
      </c>
      <c r="D6071" s="1469">
        <v>45924.0</v>
      </c>
      <c r="E6071" s="1470" t="s">
        <v>22201</v>
      </c>
      <c r="F6071" s="1471">
        <v>9.25217317E8</v>
      </c>
      <c r="G6071" s="1471">
        <v>9.25217317E8</v>
      </c>
      <c r="H6071" s="1472" t="b">
        <v>0</v>
      </c>
      <c r="I6071" s="1468" t="s">
        <v>76</v>
      </c>
      <c r="J6071" s="1472" t="b">
        <v>1</v>
      </c>
      <c r="K6071" s="1468" t="s">
        <v>8453</v>
      </c>
      <c r="L6071" s="1471">
        <v>6.6642366689E10</v>
      </c>
      <c r="M6071" s="1468" t="s">
        <v>2437</v>
      </c>
      <c r="N6071" s="1468" t="s">
        <v>5229</v>
      </c>
      <c r="O6071" s="1463"/>
      <c r="P6071" s="1463"/>
    </row>
    <row r="6072" hidden="1">
      <c r="A6072" s="1464">
        <v>6524.0</v>
      </c>
      <c r="B6072" s="1463" t="s">
        <v>22202</v>
      </c>
      <c r="C6072" s="1463" t="s">
        <v>22203</v>
      </c>
      <c r="D6072" s="1469">
        <v>45924.0</v>
      </c>
      <c r="E6072" s="1470" t="s">
        <v>22204</v>
      </c>
      <c r="F6072" s="1471">
        <v>9.83605155E8</v>
      </c>
      <c r="G6072" s="1471">
        <v>9.83605155E8</v>
      </c>
      <c r="H6072" s="1472" t="b">
        <v>0</v>
      </c>
      <c r="I6072" s="1468" t="s">
        <v>76</v>
      </c>
      <c r="J6072" s="1472" t="b">
        <v>1</v>
      </c>
      <c r="K6072" s="1468" t="s">
        <v>8453</v>
      </c>
      <c r="L6072" s="1471">
        <v>6.6642366689E10</v>
      </c>
      <c r="M6072" s="1468" t="s">
        <v>2437</v>
      </c>
      <c r="N6072" s="1476"/>
      <c r="O6072" s="1463"/>
      <c r="P6072" s="1463"/>
    </row>
    <row r="6073" hidden="1">
      <c r="A6073" s="1464">
        <v>6525.0</v>
      </c>
      <c r="B6073" s="1463" t="s">
        <v>22205</v>
      </c>
      <c r="C6073" s="1463" t="s">
        <v>22206</v>
      </c>
      <c r="D6073" s="1469">
        <v>45924.0</v>
      </c>
      <c r="E6073" s="1470" t="s">
        <v>22207</v>
      </c>
      <c r="F6073" s="1471">
        <v>9.23979737E8</v>
      </c>
      <c r="G6073" s="1471">
        <v>9.23979737E8</v>
      </c>
      <c r="H6073" s="1472" t="b">
        <v>0</v>
      </c>
      <c r="I6073" s="1468" t="s">
        <v>76</v>
      </c>
      <c r="J6073" s="1472" t="b">
        <v>1</v>
      </c>
      <c r="K6073" s="1468" t="s">
        <v>8453</v>
      </c>
      <c r="L6073" s="1471">
        <v>6.6642366689E10</v>
      </c>
      <c r="M6073" s="1468" t="s">
        <v>2437</v>
      </c>
      <c r="N6073" s="1476"/>
      <c r="O6073" s="1463"/>
      <c r="P6073" s="1463"/>
    </row>
    <row r="6074" hidden="1">
      <c r="A6074" s="1464">
        <v>6526.0</v>
      </c>
      <c r="B6074" s="1463" t="s">
        <v>22208</v>
      </c>
      <c r="C6074" s="1463" t="s">
        <v>22209</v>
      </c>
      <c r="D6074" s="1469">
        <v>45924.0</v>
      </c>
      <c r="E6074" s="1470" t="s">
        <v>22210</v>
      </c>
      <c r="F6074" s="1471">
        <v>9.83605155E8</v>
      </c>
      <c r="G6074" s="1471">
        <v>9.83605155E8</v>
      </c>
      <c r="H6074" s="1472" t="b">
        <v>0</v>
      </c>
      <c r="I6074" s="1468" t="s">
        <v>76</v>
      </c>
      <c r="J6074" s="1472" t="b">
        <v>1</v>
      </c>
      <c r="K6074" s="1468" t="s">
        <v>8453</v>
      </c>
      <c r="L6074" s="1471">
        <v>6.6642366689E10</v>
      </c>
      <c r="M6074" s="1468" t="s">
        <v>2437</v>
      </c>
      <c r="N6074" s="1476"/>
      <c r="O6074" s="1463"/>
      <c r="P6074" s="1463"/>
    </row>
    <row r="6075" hidden="1">
      <c r="A6075" s="1464">
        <v>6527.0</v>
      </c>
      <c r="B6075" s="1463" t="s">
        <v>22211</v>
      </c>
      <c r="C6075" s="1463" t="s">
        <v>22212</v>
      </c>
      <c r="D6075" s="1469">
        <v>45924.0</v>
      </c>
      <c r="E6075" s="1470" t="s">
        <v>22213</v>
      </c>
      <c r="F6075" s="1471">
        <v>9.28395844E8</v>
      </c>
      <c r="G6075" s="1471">
        <v>9.28395844E8</v>
      </c>
      <c r="H6075" s="1472" t="b">
        <v>0</v>
      </c>
      <c r="I6075" s="1468" t="s">
        <v>76</v>
      </c>
      <c r="J6075" s="1472" t="b">
        <v>1</v>
      </c>
      <c r="K6075" s="1468" t="s">
        <v>8453</v>
      </c>
      <c r="L6075" s="1471">
        <v>6.6642366689E10</v>
      </c>
      <c r="M6075" s="1468" t="s">
        <v>2437</v>
      </c>
      <c r="N6075" s="1468" t="s">
        <v>4998</v>
      </c>
      <c r="O6075" s="1463"/>
      <c r="P6075" s="1463"/>
    </row>
    <row r="6076" hidden="1">
      <c r="A6076" s="1464">
        <v>6528.0</v>
      </c>
      <c r="B6076" s="1463" t="s">
        <v>22214</v>
      </c>
      <c r="C6076" s="1463" t="s">
        <v>22215</v>
      </c>
      <c r="D6076" s="1469">
        <v>45924.0</v>
      </c>
      <c r="E6076" s="1470" t="s">
        <v>22216</v>
      </c>
      <c r="F6076" s="1471">
        <v>8.32858678E8</v>
      </c>
      <c r="G6076" s="1471">
        <v>8.32858678E8</v>
      </c>
      <c r="H6076" s="1472" t="b">
        <v>0</v>
      </c>
      <c r="I6076" s="1468" t="s">
        <v>263</v>
      </c>
      <c r="J6076" s="1472" t="b">
        <v>1</v>
      </c>
      <c r="K6076" s="1468" t="s">
        <v>8764</v>
      </c>
      <c r="L6076" s="1471">
        <v>6.6624294465E10</v>
      </c>
      <c r="M6076" s="1468" t="s">
        <v>2464</v>
      </c>
      <c r="N6076" s="1468" t="s">
        <v>263</v>
      </c>
      <c r="O6076" s="1463"/>
      <c r="P6076" s="1463"/>
    </row>
    <row r="6077" hidden="1">
      <c r="A6077" s="1464">
        <v>6529.0</v>
      </c>
      <c r="B6077" s="1463" t="s">
        <v>22217</v>
      </c>
      <c r="C6077" s="1463" t="s">
        <v>22218</v>
      </c>
      <c r="D6077" s="1469">
        <v>45925.0</v>
      </c>
      <c r="E6077" s="1470" t="s">
        <v>22219</v>
      </c>
      <c r="F6077" s="1471">
        <v>9.68265969E8</v>
      </c>
      <c r="G6077" s="1471">
        <v>9.68265969E8</v>
      </c>
      <c r="H6077" s="1472" t="b">
        <v>0</v>
      </c>
      <c r="I6077" s="1468" t="s">
        <v>76</v>
      </c>
      <c r="J6077" s="1472" t="b">
        <v>1</v>
      </c>
      <c r="K6077" s="1468" t="s">
        <v>8887</v>
      </c>
      <c r="L6077" s="1471">
        <v>6.6646639396E10</v>
      </c>
      <c r="M6077" s="1468" t="s">
        <v>2464</v>
      </c>
      <c r="N6077" s="1468" t="s">
        <v>76</v>
      </c>
      <c r="O6077" s="1463"/>
      <c r="P6077" s="1463"/>
    </row>
    <row r="6078" hidden="1">
      <c r="A6078" s="1464">
        <v>6530.0</v>
      </c>
      <c r="B6078" s="1463" t="s">
        <v>22220</v>
      </c>
      <c r="C6078" s="1463" t="s">
        <v>22221</v>
      </c>
      <c r="D6078" s="1469">
        <v>45925.0</v>
      </c>
      <c r="E6078" s="1470" t="s">
        <v>22222</v>
      </c>
      <c r="F6078" s="1471">
        <v>2.2500999E7</v>
      </c>
      <c r="G6078" s="1471">
        <v>2.2500999E7</v>
      </c>
      <c r="H6078" s="1472" t="b">
        <v>0</v>
      </c>
      <c r="I6078" s="1468" t="s">
        <v>76</v>
      </c>
      <c r="J6078" s="1472" t="b">
        <v>1</v>
      </c>
      <c r="K6078" s="1468" t="s">
        <v>8764</v>
      </c>
      <c r="L6078" s="1471">
        <v>6.6624294465E10</v>
      </c>
      <c r="M6078" s="1468" t="s">
        <v>2426</v>
      </c>
      <c r="N6078" s="1468" t="s">
        <v>6149</v>
      </c>
      <c r="O6078" s="1463"/>
      <c r="P6078" s="1463"/>
    </row>
    <row r="6079" hidden="1">
      <c r="A6079" s="1464">
        <v>6531.0</v>
      </c>
      <c r="B6079" s="1463" t="s">
        <v>22223</v>
      </c>
      <c r="C6079" s="1463" t="s">
        <v>22224</v>
      </c>
      <c r="D6079" s="1469">
        <v>45925.0</v>
      </c>
      <c r="E6079" s="1470" t="s">
        <v>22225</v>
      </c>
      <c r="F6079" s="1471">
        <v>9.97926989E8</v>
      </c>
      <c r="G6079" s="1471">
        <v>9.97926989E8</v>
      </c>
      <c r="H6079" s="1472" t="b">
        <v>0</v>
      </c>
      <c r="I6079" s="1468" t="s">
        <v>76</v>
      </c>
      <c r="J6079" s="1472" t="b">
        <v>1</v>
      </c>
      <c r="K6079" s="1468" t="s">
        <v>8453</v>
      </c>
      <c r="L6079" s="1471">
        <v>6.6642366689E10</v>
      </c>
      <c r="M6079" s="1468" t="s">
        <v>2437</v>
      </c>
      <c r="N6079" s="1468" t="s">
        <v>9499</v>
      </c>
      <c r="O6079" s="1463"/>
      <c r="P6079" s="1463"/>
    </row>
    <row r="6080">
      <c r="A6080" s="1464">
        <v>6532.0</v>
      </c>
      <c r="B6080" s="1463" t="s">
        <v>11966</v>
      </c>
      <c r="C6080" s="1463" t="s">
        <v>11967</v>
      </c>
      <c r="D6080" s="1469">
        <v>45926.0</v>
      </c>
      <c r="E6080" s="1470" t="s">
        <v>11968</v>
      </c>
      <c r="F6080" s="1471">
        <v>9.33833299E8</v>
      </c>
      <c r="G6080" s="1471">
        <v>9.33833299E8</v>
      </c>
      <c r="H6080" s="1472" t="b">
        <v>1</v>
      </c>
      <c r="I6080" s="1468" t="s">
        <v>76</v>
      </c>
      <c r="J6080" s="1472" t="b">
        <v>1</v>
      </c>
      <c r="K6080" s="1468" t="s">
        <v>6729</v>
      </c>
      <c r="L6080" s="1471">
        <v>6.6965469336E10</v>
      </c>
      <c r="M6080" s="1468" t="s">
        <v>2464</v>
      </c>
      <c r="N6080" s="1476"/>
      <c r="O6080" s="1463"/>
      <c r="P6080" s="1463"/>
    </row>
    <row r="6081" hidden="1">
      <c r="A6081" s="1464">
        <v>6533.0</v>
      </c>
      <c r="B6081" s="1463" t="s">
        <v>22226</v>
      </c>
      <c r="C6081" s="1463" t="s">
        <v>22227</v>
      </c>
      <c r="D6081" s="1469">
        <v>45926.0</v>
      </c>
      <c r="E6081" s="1470" t="s">
        <v>22228</v>
      </c>
      <c r="F6081" s="1471">
        <v>6.31594998E8</v>
      </c>
      <c r="G6081" s="1471">
        <v>6.31594998E8</v>
      </c>
      <c r="H6081" s="1472" t="b">
        <v>0</v>
      </c>
      <c r="I6081" s="1468" t="s">
        <v>76</v>
      </c>
      <c r="J6081" s="1472" t="b">
        <v>1</v>
      </c>
      <c r="K6081" s="1468" t="s">
        <v>11172</v>
      </c>
      <c r="L6081" s="1471">
        <v>6.6955633412E10</v>
      </c>
      <c r="M6081" s="1468" t="s">
        <v>2464</v>
      </c>
      <c r="N6081" s="1468" t="s">
        <v>76</v>
      </c>
      <c r="O6081" s="1463"/>
      <c r="P6081" s="1463"/>
    </row>
    <row r="6082" hidden="1">
      <c r="A6082" s="1464">
        <v>6534.0</v>
      </c>
      <c r="B6082" s="1463" t="s">
        <v>22229</v>
      </c>
      <c r="C6082" s="1463" t="s">
        <v>22230</v>
      </c>
      <c r="D6082" s="1469">
        <v>45926.0</v>
      </c>
      <c r="E6082" s="1470" t="s">
        <v>22231</v>
      </c>
      <c r="F6082" s="1471">
        <v>8.99146492E8</v>
      </c>
      <c r="G6082" s="1471">
        <v>8.99146492E8</v>
      </c>
      <c r="H6082" s="1472" t="b">
        <v>0</v>
      </c>
      <c r="I6082" s="1468" t="s">
        <v>6296</v>
      </c>
      <c r="J6082" s="1472" t="b">
        <v>1</v>
      </c>
      <c r="K6082" s="1468" t="s">
        <v>5060</v>
      </c>
      <c r="L6082" s="1471">
        <v>6.6831455479E10</v>
      </c>
      <c r="M6082" s="1468" t="s">
        <v>2937</v>
      </c>
      <c r="N6082" s="1468" t="s">
        <v>6296</v>
      </c>
      <c r="O6082" s="1463"/>
      <c r="P6082" s="1463"/>
    </row>
    <row r="6083" hidden="1">
      <c r="A6083" s="1464">
        <v>6535.0</v>
      </c>
      <c r="B6083" s="1463" t="s">
        <v>22232</v>
      </c>
      <c r="C6083" s="1463" t="s">
        <v>22233</v>
      </c>
      <c r="D6083" s="1469">
        <v>45926.0</v>
      </c>
      <c r="E6083" s="1470" t="s">
        <v>22234</v>
      </c>
      <c r="F6083" s="1471">
        <v>8.99146492E8</v>
      </c>
      <c r="G6083" s="1471">
        <v>8.99146492E8</v>
      </c>
      <c r="H6083" s="1472" t="b">
        <v>0</v>
      </c>
      <c r="I6083" s="1468" t="s">
        <v>6296</v>
      </c>
      <c r="J6083" s="1472" t="b">
        <v>1</v>
      </c>
      <c r="K6083" s="1468" t="s">
        <v>5060</v>
      </c>
      <c r="L6083" s="1471">
        <v>6.6831455479E10</v>
      </c>
      <c r="M6083" s="1468" t="s">
        <v>2536</v>
      </c>
      <c r="N6083" s="1468" t="s">
        <v>6296</v>
      </c>
      <c r="O6083" s="1463"/>
      <c r="P6083" s="1463"/>
    </row>
    <row r="6084">
      <c r="A6084" s="1464">
        <v>6536.0</v>
      </c>
      <c r="B6084" s="1463" t="s">
        <v>11969</v>
      </c>
      <c r="C6084" s="1463" t="s">
        <v>11970</v>
      </c>
      <c r="D6084" s="1469">
        <v>45929.0</v>
      </c>
      <c r="E6084" s="1470" t="s">
        <v>11971</v>
      </c>
      <c r="F6084" s="1471">
        <v>9.35816454E8</v>
      </c>
      <c r="G6084" s="1471">
        <v>9.35816454E8</v>
      </c>
      <c r="H6084" s="1472" t="b">
        <v>1</v>
      </c>
      <c r="I6084" s="1468" t="s">
        <v>76</v>
      </c>
      <c r="J6084" s="1472" t="b">
        <v>1</v>
      </c>
      <c r="K6084" s="1468" t="s">
        <v>5060</v>
      </c>
      <c r="L6084" s="1471">
        <v>6.6831455479E10</v>
      </c>
      <c r="M6084" s="1468" t="s">
        <v>2432</v>
      </c>
      <c r="N6084" s="1468" t="s">
        <v>3864</v>
      </c>
      <c r="O6084" s="1463" t="s">
        <v>3864</v>
      </c>
      <c r="P6084" s="1463" t="s">
        <v>5959</v>
      </c>
    </row>
    <row r="6085">
      <c r="A6085" s="1464">
        <v>6537.0</v>
      </c>
      <c r="B6085" s="1463" t="s">
        <v>11972</v>
      </c>
      <c r="C6085" s="1463" t="s">
        <v>11973</v>
      </c>
      <c r="D6085" s="1469">
        <v>45930.0</v>
      </c>
      <c r="E6085" s="1470" t="s">
        <v>11974</v>
      </c>
      <c r="F6085" s="1471">
        <v>6.47644463E8</v>
      </c>
      <c r="G6085" s="1471">
        <v>6.47644463E8</v>
      </c>
      <c r="H6085" s="1472" t="b">
        <v>1</v>
      </c>
      <c r="I6085" s="1468" t="s">
        <v>76</v>
      </c>
      <c r="J6085" s="1472" t="b">
        <v>1</v>
      </c>
      <c r="K6085" s="1468" t="s">
        <v>6729</v>
      </c>
      <c r="L6085" s="1471">
        <v>6.6965469336E10</v>
      </c>
      <c r="M6085" s="1468" t="s">
        <v>4317</v>
      </c>
      <c r="N6085" s="1468" t="s">
        <v>5249</v>
      </c>
      <c r="O6085" s="1463"/>
      <c r="P6085" s="1463" t="s">
        <v>6387</v>
      </c>
    </row>
    <row r="6086">
      <c r="A6086" s="1464">
        <v>6538.0</v>
      </c>
      <c r="B6086" s="1463" t="s">
        <v>11975</v>
      </c>
      <c r="C6086" s="1463" t="s">
        <v>11976</v>
      </c>
      <c r="D6086" s="1469">
        <v>45930.0</v>
      </c>
      <c r="E6086" s="1470" t="s">
        <v>11977</v>
      </c>
      <c r="F6086" s="1471">
        <v>6.47644463E8</v>
      </c>
      <c r="G6086" s="1471">
        <v>6.47644463E8</v>
      </c>
      <c r="H6086" s="1472" t="b">
        <v>1</v>
      </c>
      <c r="I6086" s="1468" t="s">
        <v>76</v>
      </c>
      <c r="J6086" s="1472" t="b">
        <v>1</v>
      </c>
      <c r="K6086" s="1468" t="s">
        <v>6729</v>
      </c>
      <c r="L6086" s="1471">
        <v>6.6965469336E10</v>
      </c>
      <c r="M6086" s="1468" t="s">
        <v>4317</v>
      </c>
      <c r="N6086" s="1468"/>
      <c r="O6086" s="1463"/>
      <c r="P6086" s="1463" t="s">
        <v>6387</v>
      </c>
    </row>
    <row r="6087">
      <c r="A6087" s="1464">
        <v>6539.0</v>
      </c>
      <c r="B6087" s="1463" t="s">
        <v>11978</v>
      </c>
      <c r="C6087" s="1463" t="s">
        <v>11979</v>
      </c>
      <c r="D6087" s="1469">
        <v>45930.0</v>
      </c>
      <c r="E6087" s="1470" t="s">
        <v>11980</v>
      </c>
      <c r="F6087" s="1471">
        <v>6.47644463E8</v>
      </c>
      <c r="G6087" s="1471">
        <v>6.47644463E8</v>
      </c>
      <c r="H6087" s="1472" t="b">
        <v>1</v>
      </c>
      <c r="I6087" s="1468" t="s">
        <v>76</v>
      </c>
      <c r="J6087" s="1472" t="b">
        <v>1</v>
      </c>
      <c r="K6087" s="1468" t="s">
        <v>6729</v>
      </c>
      <c r="L6087" s="1471">
        <v>6.6965469336E10</v>
      </c>
      <c r="M6087" s="1468" t="s">
        <v>4317</v>
      </c>
      <c r="N6087" s="1468"/>
      <c r="O6087" s="1463"/>
      <c r="P6087" s="1463" t="s">
        <v>6387</v>
      </c>
    </row>
    <row r="6088">
      <c r="A6088" s="1464">
        <v>6540.0</v>
      </c>
      <c r="B6088" s="1463" t="s">
        <v>11981</v>
      </c>
      <c r="C6088" s="1463" t="s">
        <v>11982</v>
      </c>
      <c r="D6088" s="1469">
        <v>45930.0</v>
      </c>
      <c r="E6088" s="1470" t="s">
        <v>11983</v>
      </c>
      <c r="F6088" s="1471">
        <v>6.47644463E8</v>
      </c>
      <c r="G6088" s="1471">
        <v>6.47644463E8</v>
      </c>
      <c r="H6088" s="1472" t="b">
        <v>1</v>
      </c>
      <c r="I6088" s="1468" t="s">
        <v>76</v>
      </c>
      <c r="J6088" s="1472" t="b">
        <v>1</v>
      </c>
      <c r="K6088" s="1468" t="s">
        <v>6729</v>
      </c>
      <c r="L6088" s="1471">
        <v>6.6965469336E10</v>
      </c>
      <c r="M6088" s="1468" t="s">
        <v>4317</v>
      </c>
      <c r="N6088" s="1468"/>
      <c r="O6088" s="1463"/>
      <c r="P6088" s="1463" t="s">
        <v>6387</v>
      </c>
    </row>
    <row r="6089">
      <c r="A6089" s="1464">
        <v>6541.0</v>
      </c>
      <c r="B6089" s="1463" t="s">
        <v>11984</v>
      </c>
      <c r="C6089" s="1463" t="s">
        <v>11985</v>
      </c>
      <c r="D6089" s="1469">
        <v>45930.0</v>
      </c>
      <c r="E6089" s="1470" t="s">
        <v>11986</v>
      </c>
      <c r="F6089" s="1471">
        <v>6.47644463E8</v>
      </c>
      <c r="G6089" s="1471">
        <v>6.47644463E8</v>
      </c>
      <c r="H6089" s="1472" t="b">
        <v>1</v>
      </c>
      <c r="I6089" s="1468" t="s">
        <v>76</v>
      </c>
      <c r="J6089" s="1472" t="b">
        <v>1</v>
      </c>
      <c r="K6089" s="1468" t="s">
        <v>6729</v>
      </c>
      <c r="L6089" s="1471">
        <v>6.6965469336E10</v>
      </c>
      <c r="M6089" s="1468" t="s">
        <v>4317</v>
      </c>
      <c r="N6089" s="1468"/>
      <c r="O6089" s="1463"/>
      <c r="P6089" s="1463" t="s">
        <v>6387</v>
      </c>
    </row>
    <row r="6090">
      <c r="A6090" s="1464">
        <v>6542.0</v>
      </c>
      <c r="B6090" s="1463" t="s">
        <v>11987</v>
      </c>
      <c r="C6090" s="1463" t="s">
        <v>11988</v>
      </c>
      <c r="D6090" s="1469">
        <v>45929.0</v>
      </c>
      <c r="E6090" s="1470" t="s">
        <v>11989</v>
      </c>
      <c r="F6090" s="1471">
        <v>8.73556086E8</v>
      </c>
      <c r="G6090" s="1471">
        <v>8.73556086E8</v>
      </c>
      <c r="H6090" s="1472" t="b">
        <v>1</v>
      </c>
      <c r="I6090" s="1468" t="s">
        <v>6296</v>
      </c>
      <c r="J6090" s="1472" t="b">
        <v>1</v>
      </c>
      <c r="K6090" s="1468" t="s">
        <v>11172</v>
      </c>
      <c r="L6090" s="1471">
        <v>6.6955633412E10</v>
      </c>
      <c r="M6090" s="1468" t="s">
        <v>3363</v>
      </c>
      <c r="N6090" s="1468" t="s">
        <v>6296</v>
      </c>
      <c r="O6090" s="1463" t="s">
        <v>6296</v>
      </c>
      <c r="P6090" s="1463" t="s">
        <v>3363</v>
      </c>
    </row>
    <row r="6091">
      <c r="A6091" s="1464">
        <v>6543.0</v>
      </c>
      <c r="B6091" s="1463" t="s">
        <v>11990</v>
      </c>
      <c r="C6091" s="1463" t="s">
        <v>11991</v>
      </c>
      <c r="D6091" s="1469">
        <v>45929.0</v>
      </c>
      <c r="E6091" s="1470" t="s">
        <v>11992</v>
      </c>
      <c r="F6091" s="1471">
        <v>9.98992886E8</v>
      </c>
      <c r="G6091" s="1471">
        <v>9.98992886E8</v>
      </c>
      <c r="H6091" s="1472" t="b">
        <v>1</v>
      </c>
      <c r="I6091" s="1468" t="s">
        <v>76</v>
      </c>
      <c r="J6091" s="1472" t="b">
        <v>1</v>
      </c>
      <c r="K6091" s="1468" t="s">
        <v>11172</v>
      </c>
      <c r="L6091" s="1471">
        <v>6.6955633412E10</v>
      </c>
      <c r="M6091" s="1468" t="s">
        <v>3363</v>
      </c>
      <c r="N6091" s="1468" t="s">
        <v>6296</v>
      </c>
      <c r="O6091" s="1463" t="s">
        <v>6296</v>
      </c>
      <c r="P6091" s="1463" t="s">
        <v>3363</v>
      </c>
    </row>
    <row r="6092">
      <c r="A6092" s="1464">
        <v>6544.0</v>
      </c>
      <c r="B6092" s="1463" t="s">
        <v>11993</v>
      </c>
      <c r="C6092" s="1463" t="s">
        <v>11994</v>
      </c>
      <c r="D6092" s="1469">
        <v>45929.0</v>
      </c>
      <c r="E6092" s="1470" t="s">
        <v>11995</v>
      </c>
      <c r="F6092" s="1471">
        <v>9.69392886E8</v>
      </c>
      <c r="G6092" s="1471">
        <v>9.69392886E8</v>
      </c>
      <c r="H6092" s="1472" t="b">
        <v>1</v>
      </c>
      <c r="I6092" s="1468" t="s">
        <v>76</v>
      </c>
      <c r="J6092" s="1472" t="b">
        <v>1</v>
      </c>
      <c r="K6092" s="1468" t="s">
        <v>11172</v>
      </c>
      <c r="L6092" s="1471">
        <v>6.6955633412E10</v>
      </c>
      <c r="M6092" s="1468" t="s">
        <v>3363</v>
      </c>
      <c r="N6092" s="1468" t="s">
        <v>6093</v>
      </c>
      <c r="O6092" s="1463" t="s">
        <v>8670</v>
      </c>
      <c r="P6092" s="1463" t="s">
        <v>3363</v>
      </c>
    </row>
    <row r="6093">
      <c r="A6093" s="1464">
        <v>6545.0</v>
      </c>
      <c r="B6093" s="1463" t="s">
        <v>11996</v>
      </c>
      <c r="C6093" s="1463" t="s">
        <v>11997</v>
      </c>
      <c r="D6093" s="1469">
        <v>45929.0</v>
      </c>
      <c r="E6093" s="1470" t="s">
        <v>11998</v>
      </c>
      <c r="F6093" s="1471">
        <v>8.99038568E8</v>
      </c>
      <c r="G6093" s="1471">
        <v>8.99038568E8</v>
      </c>
      <c r="H6093" s="1472" t="b">
        <v>1</v>
      </c>
      <c r="I6093" s="1468" t="s">
        <v>5608</v>
      </c>
      <c r="J6093" s="1472" t="b">
        <v>1</v>
      </c>
      <c r="K6093" s="1468" t="s">
        <v>5060</v>
      </c>
      <c r="L6093" s="1471">
        <v>6.6831455479E10</v>
      </c>
      <c r="M6093" s="1468" t="s">
        <v>4048</v>
      </c>
      <c r="N6093" s="1468" t="s">
        <v>5608</v>
      </c>
      <c r="O6093" s="1463" t="s">
        <v>5608</v>
      </c>
      <c r="P6093" s="1463" t="s">
        <v>4048</v>
      </c>
    </row>
    <row r="6094">
      <c r="A6094" s="1464">
        <v>6546.0</v>
      </c>
      <c r="B6094" s="1463" t="s">
        <v>11999</v>
      </c>
      <c r="C6094" s="1463" t="s">
        <v>11999</v>
      </c>
      <c r="D6094" s="1469">
        <v>45931.0</v>
      </c>
      <c r="E6094" s="1470" t="s">
        <v>12000</v>
      </c>
      <c r="F6094" s="1471">
        <v>8.1200889E7</v>
      </c>
      <c r="G6094" s="1471">
        <v>8.1200889E7</v>
      </c>
      <c r="H6094" s="1472" t="b">
        <v>1</v>
      </c>
      <c r="I6094" s="1468" t="s">
        <v>120</v>
      </c>
      <c r="J6094" s="1472" t="b">
        <v>1</v>
      </c>
      <c r="K6094" s="1468" t="s">
        <v>11374</v>
      </c>
      <c r="L6094" s="1471"/>
      <c r="M6094" s="1468" t="s">
        <v>2426</v>
      </c>
      <c r="N6094" s="1468"/>
      <c r="O6094" s="1463"/>
      <c r="P6094" s="1463" t="s">
        <v>5024</v>
      </c>
    </row>
    <row r="6095">
      <c r="A6095" s="1464">
        <v>6547.0</v>
      </c>
      <c r="B6095" s="1463" t="s">
        <v>12001</v>
      </c>
      <c r="C6095" s="1463" t="s">
        <v>12001</v>
      </c>
      <c r="D6095" s="1469">
        <v>45930.0</v>
      </c>
      <c r="E6095" s="1470" t="s">
        <v>12002</v>
      </c>
      <c r="F6095" s="1471">
        <v>2.7078873E7</v>
      </c>
      <c r="G6095" s="1471">
        <v>2.7078873E7</v>
      </c>
      <c r="H6095" s="1472" t="b">
        <v>1</v>
      </c>
      <c r="I6095" s="1468" t="s">
        <v>76</v>
      </c>
      <c r="J6095" s="1472" t="b">
        <v>1</v>
      </c>
      <c r="K6095" s="1468" t="s">
        <v>8887</v>
      </c>
      <c r="L6095" s="1471">
        <v>6.6646639396E10</v>
      </c>
      <c r="M6095" s="1468" t="s">
        <v>2437</v>
      </c>
      <c r="N6095" s="1468" t="s">
        <v>5072</v>
      </c>
      <c r="O6095" s="1463" t="s">
        <v>76</v>
      </c>
      <c r="P6095" s="1463" t="s">
        <v>12003</v>
      </c>
    </row>
    <row r="6096">
      <c r="A6096" s="1464">
        <v>6548.0</v>
      </c>
      <c r="B6096" s="1463" t="s">
        <v>3263</v>
      </c>
      <c r="C6096" s="1463" t="s">
        <v>12004</v>
      </c>
      <c r="D6096" s="1469">
        <v>45930.0</v>
      </c>
      <c r="E6096" s="1470" t="s">
        <v>12005</v>
      </c>
      <c r="F6096" s="1471">
        <v>2.4832899E7</v>
      </c>
      <c r="G6096" s="1471">
        <v>2.4832899E7</v>
      </c>
      <c r="H6096" s="1472" t="b">
        <v>1</v>
      </c>
      <c r="I6096" s="1468" t="s">
        <v>76</v>
      </c>
      <c r="J6096" s="1472" t="b">
        <v>1</v>
      </c>
      <c r="K6096" s="1468" t="s">
        <v>11466</v>
      </c>
      <c r="L6096" s="1471">
        <v>6.6890581818E10</v>
      </c>
      <c r="M6096" s="1468" t="s">
        <v>2426</v>
      </c>
      <c r="N6096" s="1468"/>
      <c r="O6096" s="1463" t="s">
        <v>5093</v>
      </c>
      <c r="P6096" s="1463" t="s">
        <v>2426</v>
      </c>
    </row>
    <row r="6097">
      <c r="A6097" s="1464">
        <v>6549.0</v>
      </c>
      <c r="B6097" s="1463" t="s">
        <v>12006</v>
      </c>
      <c r="C6097" s="1463" t="s">
        <v>12006</v>
      </c>
      <c r="D6097" s="1469">
        <v>45931.0</v>
      </c>
      <c r="E6097" s="1470" t="s">
        <v>12007</v>
      </c>
      <c r="F6097" s="1471">
        <v>9.0121298E7</v>
      </c>
      <c r="G6097" s="1471">
        <v>9.0121298E7</v>
      </c>
      <c r="H6097" s="1472" t="b">
        <v>1</v>
      </c>
      <c r="I6097" s="1468" t="s">
        <v>120</v>
      </c>
      <c r="J6097" s="1472" t="b">
        <v>1</v>
      </c>
      <c r="K6097" s="1468" t="s">
        <v>11374</v>
      </c>
      <c r="L6097" s="1471"/>
      <c r="M6097" s="1468" t="s">
        <v>2476</v>
      </c>
      <c r="N6097" s="1468"/>
      <c r="O6097" s="1463"/>
      <c r="P6097" s="1463" t="s">
        <v>12008</v>
      </c>
    </row>
    <row r="6098">
      <c r="A6098" s="1464">
        <v>6550.0</v>
      </c>
      <c r="B6098" s="1463" t="s">
        <v>12009</v>
      </c>
      <c r="C6098" s="1463" t="s">
        <v>12010</v>
      </c>
      <c r="D6098" s="1469">
        <v>45931.0</v>
      </c>
      <c r="E6098" s="1470" t="s">
        <v>12011</v>
      </c>
      <c r="F6098" s="1471">
        <v>9.14996649E8</v>
      </c>
      <c r="G6098" s="1471">
        <v>9.14996649E8</v>
      </c>
      <c r="H6098" s="1472" t="b">
        <v>1</v>
      </c>
      <c r="I6098" s="1468" t="s">
        <v>76</v>
      </c>
      <c r="J6098" s="1472" t="b">
        <v>1</v>
      </c>
      <c r="K6098" s="1468" t="s">
        <v>8764</v>
      </c>
      <c r="L6098" s="1471">
        <v>6.6624294465E10</v>
      </c>
      <c r="M6098" s="1468" t="s">
        <v>2464</v>
      </c>
      <c r="N6098" s="1468" t="s">
        <v>9778</v>
      </c>
      <c r="O6098" s="1463" t="s">
        <v>9778</v>
      </c>
      <c r="P6098" s="1463" t="s">
        <v>2464</v>
      </c>
    </row>
    <row r="6099">
      <c r="A6099" s="1464">
        <v>6551.0</v>
      </c>
      <c r="B6099" s="1463" t="s">
        <v>12012</v>
      </c>
      <c r="C6099" s="1463" t="s">
        <v>12012</v>
      </c>
      <c r="D6099" s="1469">
        <v>45931.0</v>
      </c>
      <c r="E6099" s="1470" t="s">
        <v>12013</v>
      </c>
      <c r="F6099" s="1471">
        <v>9.1056782E7</v>
      </c>
      <c r="G6099" s="1471">
        <v>9.1056782E7</v>
      </c>
      <c r="H6099" s="1472" t="b">
        <v>1</v>
      </c>
      <c r="I6099" s="1468" t="s">
        <v>120</v>
      </c>
      <c r="J6099" s="1472" t="b">
        <v>1</v>
      </c>
      <c r="K6099" s="1468" t="s">
        <v>11374</v>
      </c>
      <c r="L6099" s="1471"/>
      <c r="M6099" s="1468" t="s">
        <v>3238</v>
      </c>
      <c r="N6099" s="1468"/>
      <c r="O6099" s="1463"/>
      <c r="P6099" s="1463" t="s">
        <v>12014</v>
      </c>
    </row>
    <row r="6100">
      <c r="A6100" s="1464">
        <v>6552.0</v>
      </c>
      <c r="B6100" s="1463" t="s">
        <v>12015</v>
      </c>
      <c r="C6100" s="1463" t="s">
        <v>12016</v>
      </c>
      <c r="D6100" s="1469">
        <v>45930.0</v>
      </c>
      <c r="E6100" s="1470" t="s">
        <v>12017</v>
      </c>
      <c r="F6100" s="1471">
        <v>3.8978789E7</v>
      </c>
      <c r="G6100" s="1471">
        <v>3.8978789E7</v>
      </c>
      <c r="H6100" s="1472" t="b">
        <v>1</v>
      </c>
      <c r="I6100" s="1468" t="s">
        <v>6644</v>
      </c>
      <c r="J6100" s="1472" t="b">
        <v>1</v>
      </c>
      <c r="K6100" s="1468" t="s">
        <v>6729</v>
      </c>
      <c r="L6100" s="1471">
        <v>6.6965469336E10</v>
      </c>
      <c r="M6100" s="1468" t="s">
        <v>2426</v>
      </c>
      <c r="N6100" s="1468" t="s">
        <v>6644</v>
      </c>
      <c r="O6100" s="1463" t="s">
        <v>6644</v>
      </c>
      <c r="P6100" s="1463" t="s">
        <v>2426</v>
      </c>
    </row>
    <row r="6101">
      <c r="A6101" s="1464">
        <v>6553.0</v>
      </c>
      <c r="B6101" s="1463" t="s">
        <v>12018</v>
      </c>
      <c r="C6101" s="1463" t="s">
        <v>12019</v>
      </c>
      <c r="D6101" s="1469">
        <v>45930.0</v>
      </c>
      <c r="E6101" s="1470" t="s">
        <v>12020</v>
      </c>
      <c r="F6101" s="1471">
        <v>2.5202525E7</v>
      </c>
      <c r="G6101" s="1471">
        <v>2.5202525E7</v>
      </c>
      <c r="H6101" s="1472" t="b">
        <v>1</v>
      </c>
      <c r="I6101" s="1468" t="s">
        <v>76</v>
      </c>
      <c r="J6101" s="1472" t="b">
        <v>1</v>
      </c>
      <c r="K6101" s="1468" t="s">
        <v>8764</v>
      </c>
      <c r="L6101" s="1471">
        <v>6.6624294465E10</v>
      </c>
      <c r="M6101" s="1468" t="s">
        <v>2536</v>
      </c>
      <c r="N6101" s="1468"/>
      <c r="O6101" s="1463"/>
      <c r="P6101" s="1463" t="s">
        <v>2536</v>
      </c>
    </row>
    <row r="6102">
      <c r="A6102" s="1464">
        <v>6554.0</v>
      </c>
      <c r="B6102" s="1463" t="s">
        <v>12021</v>
      </c>
      <c r="C6102" s="1463" t="s">
        <v>12021</v>
      </c>
      <c r="D6102" s="1469">
        <v>45931.0</v>
      </c>
      <c r="E6102" s="1470" t="s">
        <v>12022</v>
      </c>
      <c r="F6102" s="1471">
        <v>9.1056782E7</v>
      </c>
      <c r="G6102" s="1471">
        <v>9.1056782E7</v>
      </c>
      <c r="H6102" s="1472" t="b">
        <v>1</v>
      </c>
      <c r="I6102" s="1468" t="s">
        <v>120</v>
      </c>
      <c r="J6102" s="1472" t="b">
        <v>1</v>
      </c>
      <c r="K6102" s="1468" t="s">
        <v>11374</v>
      </c>
      <c r="L6102" s="1471"/>
      <c r="M6102" s="1468" t="s">
        <v>3238</v>
      </c>
      <c r="N6102" s="1468"/>
      <c r="O6102" s="1463"/>
      <c r="P6102" s="1463" t="s">
        <v>12023</v>
      </c>
    </row>
    <row r="6103">
      <c r="A6103" s="1464">
        <v>6555.0</v>
      </c>
      <c r="B6103" s="1463" t="s">
        <v>12024</v>
      </c>
      <c r="C6103" s="1463" t="s">
        <v>12025</v>
      </c>
      <c r="D6103" s="1469">
        <v>45930.0</v>
      </c>
      <c r="E6103" s="1470" t="s">
        <v>12026</v>
      </c>
      <c r="F6103" s="1471">
        <v>6.26894959E8</v>
      </c>
      <c r="G6103" s="1471">
        <v>6.26894959E8</v>
      </c>
      <c r="H6103" s="1472" t="b">
        <v>1</v>
      </c>
      <c r="I6103" s="1468" t="s">
        <v>76</v>
      </c>
      <c r="J6103" s="1472" t="b">
        <v>1</v>
      </c>
      <c r="K6103" s="1468" t="s">
        <v>11172</v>
      </c>
      <c r="L6103" s="1471">
        <v>6.6955633412E10</v>
      </c>
      <c r="M6103" s="1468" t="s">
        <v>2440</v>
      </c>
      <c r="N6103" s="1468" t="s">
        <v>5052</v>
      </c>
      <c r="O6103" s="1463" t="s">
        <v>5052</v>
      </c>
      <c r="P6103" s="1463" t="s">
        <v>8175</v>
      </c>
    </row>
    <row r="6104">
      <c r="A6104" s="1464">
        <v>6556.0</v>
      </c>
      <c r="B6104" s="1463" t="s">
        <v>12027</v>
      </c>
      <c r="C6104" s="1463" t="s">
        <v>12028</v>
      </c>
      <c r="D6104" s="1469">
        <v>45930.0</v>
      </c>
      <c r="E6104" s="1470" t="s">
        <v>12029</v>
      </c>
      <c r="F6104" s="1471">
        <v>6.26894959E8</v>
      </c>
      <c r="G6104" s="1471">
        <v>6.26894959E8</v>
      </c>
      <c r="H6104" s="1472" t="b">
        <v>1</v>
      </c>
      <c r="I6104" s="1468" t="s">
        <v>76</v>
      </c>
      <c r="J6104" s="1472" t="b">
        <v>1</v>
      </c>
      <c r="K6104" s="1468" t="s">
        <v>11172</v>
      </c>
      <c r="L6104" s="1471">
        <v>6.6955633412E10</v>
      </c>
      <c r="M6104" s="1468" t="s">
        <v>2464</v>
      </c>
      <c r="N6104" s="1468" t="s">
        <v>5052</v>
      </c>
      <c r="O6104" s="1463" t="s">
        <v>5052</v>
      </c>
      <c r="P6104" s="1463" t="s">
        <v>12030</v>
      </c>
    </row>
    <row r="6105">
      <c r="A6105" s="1464">
        <v>6557.0</v>
      </c>
      <c r="B6105" s="1463" t="s">
        <v>12031</v>
      </c>
      <c r="C6105" s="1463" t="s">
        <v>12032</v>
      </c>
      <c r="D6105" s="1469">
        <v>45930.0</v>
      </c>
      <c r="E6105" s="1470" t="s">
        <v>12033</v>
      </c>
      <c r="F6105" s="1471">
        <v>9.59897994E8</v>
      </c>
      <c r="G6105" s="1471">
        <v>9.59897994E8</v>
      </c>
      <c r="H6105" s="1472" t="b">
        <v>1</v>
      </c>
      <c r="I6105" s="1468" t="s">
        <v>76</v>
      </c>
      <c r="J6105" s="1472" t="b">
        <v>1</v>
      </c>
      <c r="K6105" s="1468" t="s">
        <v>6729</v>
      </c>
      <c r="L6105" s="1471">
        <v>6.6965469336E10</v>
      </c>
      <c r="M6105" s="1468" t="s">
        <v>2464</v>
      </c>
      <c r="N6105" s="1468"/>
      <c r="O6105" s="1463" t="s">
        <v>7725</v>
      </c>
      <c r="P6105" s="1463" t="s">
        <v>2464</v>
      </c>
    </row>
    <row r="6106">
      <c r="A6106" s="1464">
        <v>6558.0</v>
      </c>
      <c r="B6106" s="1463" t="s">
        <v>12034</v>
      </c>
      <c r="C6106" s="1463" t="s">
        <v>12035</v>
      </c>
      <c r="D6106" s="1469">
        <v>45930.0</v>
      </c>
      <c r="E6106" s="1470" t="s">
        <v>12036</v>
      </c>
      <c r="F6106" s="1471">
        <v>9.87463691E8</v>
      </c>
      <c r="G6106" s="1471">
        <v>9.87463691E8</v>
      </c>
      <c r="H6106" s="1472" t="b">
        <v>1</v>
      </c>
      <c r="I6106" s="1468" t="s">
        <v>76</v>
      </c>
      <c r="J6106" s="1472" t="b">
        <v>1</v>
      </c>
      <c r="K6106" s="1468" t="s">
        <v>5060</v>
      </c>
      <c r="L6106" s="1471">
        <v>6.6831455479E10</v>
      </c>
      <c r="M6106" s="1468" t="s">
        <v>2464</v>
      </c>
      <c r="N6106" s="1468"/>
      <c r="O6106" s="1463" t="s">
        <v>6149</v>
      </c>
      <c r="P6106" s="1463" t="s">
        <v>2464</v>
      </c>
    </row>
    <row r="6107" hidden="1">
      <c r="A6107" s="1464">
        <v>6559.0</v>
      </c>
      <c r="B6107" s="1463" t="s">
        <v>22235</v>
      </c>
      <c r="C6107" s="1463" t="s">
        <v>22236</v>
      </c>
      <c r="D6107" s="1469">
        <v>45930.0</v>
      </c>
      <c r="E6107" s="1470" t="s">
        <v>22237</v>
      </c>
      <c r="F6107" s="1471">
        <v>6.57329857E8</v>
      </c>
      <c r="G6107" s="1471">
        <v>6.57329857E8</v>
      </c>
      <c r="H6107" s="1472" t="b">
        <v>0</v>
      </c>
      <c r="I6107" s="1468" t="s">
        <v>76</v>
      </c>
      <c r="J6107" s="1472" t="b">
        <v>1</v>
      </c>
      <c r="K6107" s="1468" t="s">
        <v>1077</v>
      </c>
      <c r="L6107" s="1471">
        <v>6.6618258585E10</v>
      </c>
      <c r="M6107" s="1468" t="s">
        <v>2432</v>
      </c>
      <c r="N6107" s="1468"/>
      <c r="O6107" s="1463"/>
      <c r="P6107" s="1463" t="s">
        <v>2432</v>
      </c>
    </row>
    <row r="6108">
      <c r="A6108" s="1464">
        <v>6560.0</v>
      </c>
      <c r="B6108" s="1463" t="s">
        <v>12037</v>
      </c>
      <c r="C6108" s="1463" t="s">
        <v>12038</v>
      </c>
      <c r="D6108" s="1469">
        <v>45930.0</v>
      </c>
      <c r="E6108" s="1470" t="s">
        <v>12039</v>
      </c>
      <c r="F6108" s="1471">
        <v>2.1882853E7</v>
      </c>
      <c r="G6108" s="1471">
        <v>2.1882853E7</v>
      </c>
      <c r="H6108" s="1472" t="b">
        <v>1</v>
      </c>
      <c r="I6108" s="1468" t="s">
        <v>76</v>
      </c>
      <c r="J6108" s="1472" t="b">
        <v>1</v>
      </c>
      <c r="K6108" s="1468" t="s">
        <v>8887</v>
      </c>
      <c r="L6108" s="1471">
        <v>6.6646639396E10</v>
      </c>
      <c r="M6108" s="1468" t="s">
        <v>2464</v>
      </c>
      <c r="N6108" s="1468" t="s">
        <v>5398</v>
      </c>
      <c r="O6108" s="1463" t="s">
        <v>5012</v>
      </c>
      <c r="P6108" s="1463" t="s">
        <v>12040</v>
      </c>
    </row>
    <row r="6109">
      <c r="A6109" s="1464">
        <v>6561.0</v>
      </c>
      <c r="B6109" s="1463" t="s">
        <v>12041</v>
      </c>
      <c r="C6109" s="1463" t="s">
        <v>12042</v>
      </c>
      <c r="D6109" s="1469">
        <v>45930.0</v>
      </c>
      <c r="E6109" s="1470" t="s">
        <v>12043</v>
      </c>
      <c r="F6109" s="1471">
        <v>8.35388824E8</v>
      </c>
      <c r="G6109" s="1471">
        <v>8.35388824E8</v>
      </c>
      <c r="H6109" s="1472" t="b">
        <v>1</v>
      </c>
      <c r="I6109" s="1468" t="s">
        <v>76</v>
      </c>
      <c r="J6109" s="1472" t="b">
        <v>1</v>
      </c>
      <c r="K6109" s="1468" t="s">
        <v>8887</v>
      </c>
      <c r="L6109" s="1471">
        <v>6.6646639396E10</v>
      </c>
      <c r="M6109" s="1468" t="s">
        <v>2659</v>
      </c>
      <c r="N6109" s="1468" t="s">
        <v>8221</v>
      </c>
      <c r="O6109" s="1463" t="s">
        <v>4998</v>
      </c>
      <c r="P6109" s="1463" t="s">
        <v>2659</v>
      </c>
    </row>
    <row r="6110">
      <c r="A6110" s="1464">
        <v>6562.0</v>
      </c>
      <c r="B6110" s="1463" t="s">
        <v>12044</v>
      </c>
      <c r="C6110" s="1463" t="s">
        <v>12045</v>
      </c>
      <c r="D6110" s="1469">
        <v>45930.0</v>
      </c>
      <c r="E6110" s="1470" t="s">
        <v>12046</v>
      </c>
      <c r="F6110" s="1471">
        <v>9.78962924E8</v>
      </c>
      <c r="G6110" s="1471">
        <v>9.78962924E8</v>
      </c>
      <c r="H6110" s="1472" t="b">
        <v>1</v>
      </c>
      <c r="I6110" s="1468" t="s">
        <v>76</v>
      </c>
      <c r="J6110" s="1472" t="b">
        <v>1</v>
      </c>
      <c r="K6110" s="1468" t="s">
        <v>5060</v>
      </c>
      <c r="L6110" s="1471">
        <v>6.6831455479E10</v>
      </c>
      <c r="M6110" s="1468" t="s">
        <v>2464</v>
      </c>
      <c r="N6110" s="1468"/>
      <c r="O6110" s="1463"/>
      <c r="P6110" s="1463" t="s">
        <v>9030</v>
      </c>
    </row>
    <row r="6111">
      <c r="A6111" s="1464">
        <v>6563.0</v>
      </c>
      <c r="B6111" s="1463" t="s">
        <v>12047</v>
      </c>
      <c r="C6111" s="1463" t="s">
        <v>12048</v>
      </c>
      <c r="D6111" s="1469">
        <v>45930.0</v>
      </c>
      <c r="E6111" s="1470" t="s">
        <v>12049</v>
      </c>
      <c r="F6111" s="1471">
        <v>6.53824555E8</v>
      </c>
      <c r="G6111" s="1471">
        <v>6.53824555E8</v>
      </c>
      <c r="H6111" s="1472" t="b">
        <v>1</v>
      </c>
      <c r="I6111" s="1468" t="s">
        <v>244</v>
      </c>
      <c r="J6111" s="1472" t="b">
        <v>1</v>
      </c>
      <c r="K6111" s="1468" t="s">
        <v>8887</v>
      </c>
      <c r="L6111" s="1471">
        <v>6.6646639396E10</v>
      </c>
      <c r="M6111" s="1468" t="s">
        <v>2432</v>
      </c>
      <c r="N6111" s="1468" t="s">
        <v>244</v>
      </c>
      <c r="O6111" s="1463" t="s">
        <v>244</v>
      </c>
      <c r="P6111" s="1463" t="s">
        <v>2432</v>
      </c>
    </row>
    <row r="6112">
      <c r="A6112" s="1464">
        <v>6564.0</v>
      </c>
      <c r="B6112" s="1463" t="s">
        <v>12050</v>
      </c>
      <c r="C6112" s="1463" t="s">
        <v>12051</v>
      </c>
      <c r="D6112" s="1469">
        <v>45930.0</v>
      </c>
      <c r="E6112" s="1470" t="s">
        <v>12052</v>
      </c>
      <c r="F6112" s="1471">
        <v>6.56126688E8</v>
      </c>
      <c r="G6112" s="1471">
        <v>6.56126688E8</v>
      </c>
      <c r="H6112" s="1472" t="b">
        <v>1</v>
      </c>
      <c r="I6112" s="1468" t="s">
        <v>76</v>
      </c>
      <c r="J6112" s="1472" t="b">
        <v>1</v>
      </c>
      <c r="K6112" s="1468" t="s">
        <v>6729</v>
      </c>
      <c r="L6112" s="1471">
        <v>6.6965469336E10</v>
      </c>
      <c r="M6112" s="1468" t="s">
        <v>2437</v>
      </c>
      <c r="N6112" s="1468" t="s">
        <v>5370</v>
      </c>
      <c r="O6112" s="1463" t="s">
        <v>76</v>
      </c>
      <c r="P6112" s="1463" t="s">
        <v>2437</v>
      </c>
    </row>
    <row r="6113">
      <c r="A6113" s="1464">
        <v>6565.0</v>
      </c>
      <c r="B6113" s="1463" t="s">
        <v>12053</v>
      </c>
      <c r="C6113" s="1463" t="s">
        <v>12053</v>
      </c>
      <c r="D6113" s="1469">
        <v>45931.0</v>
      </c>
      <c r="E6113" s="1470" t="s">
        <v>12054</v>
      </c>
      <c r="F6113" s="1471">
        <v>8.7768278E7</v>
      </c>
      <c r="G6113" s="1471">
        <v>8.7768278E7</v>
      </c>
      <c r="H6113" s="1472" t="b">
        <v>1</v>
      </c>
      <c r="I6113" s="1468" t="s">
        <v>120</v>
      </c>
      <c r="J6113" s="1472" t="b">
        <v>1</v>
      </c>
      <c r="K6113" s="1468" t="s">
        <v>11374</v>
      </c>
      <c r="L6113" s="1471"/>
      <c r="M6113" s="1468" t="s">
        <v>3238</v>
      </c>
      <c r="N6113" s="1468"/>
      <c r="O6113" s="1463"/>
      <c r="P6113" s="1463" t="s">
        <v>3238</v>
      </c>
    </row>
    <row r="6114">
      <c r="A6114" s="1464">
        <v>6566.0</v>
      </c>
      <c r="B6114" s="1463" t="s">
        <v>12055</v>
      </c>
      <c r="C6114" s="1463" t="s">
        <v>12055</v>
      </c>
      <c r="D6114" s="1469">
        <v>45930.0</v>
      </c>
      <c r="E6114" s="1470" t="s">
        <v>12056</v>
      </c>
      <c r="F6114" s="1471">
        <v>9.3363125E7</v>
      </c>
      <c r="G6114" s="1471">
        <v>9.3363125E7</v>
      </c>
      <c r="H6114" s="1472" t="b">
        <v>1</v>
      </c>
      <c r="I6114" s="1468" t="s">
        <v>120</v>
      </c>
      <c r="J6114" s="1472" t="b">
        <v>1</v>
      </c>
      <c r="K6114" s="1468" t="s">
        <v>11466</v>
      </c>
      <c r="L6114" s="1471">
        <v>6.6890581818E10</v>
      </c>
      <c r="M6114" s="1468" t="s">
        <v>2937</v>
      </c>
      <c r="N6114" s="1468"/>
      <c r="O6114" s="1463"/>
      <c r="P6114" s="1463" t="s">
        <v>2937</v>
      </c>
    </row>
    <row r="6115">
      <c r="A6115" s="1464">
        <v>6567.0</v>
      </c>
      <c r="B6115" s="1463" t="s">
        <v>12057</v>
      </c>
      <c r="C6115" s="1463" t="s">
        <v>12058</v>
      </c>
      <c r="D6115" s="1469">
        <v>45930.0</v>
      </c>
      <c r="E6115" s="1470" t="s">
        <v>12059</v>
      </c>
      <c r="F6115" s="1471">
        <v>9.82801098E8</v>
      </c>
      <c r="G6115" s="1471">
        <v>9.82801098E8</v>
      </c>
      <c r="H6115" s="1472" t="b">
        <v>1</v>
      </c>
      <c r="I6115" s="1468" t="s">
        <v>76</v>
      </c>
      <c r="J6115" s="1472" t="b">
        <v>1</v>
      </c>
      <c r="K6115" s="1468" t="s">
        <v>11172</v>
      </c>
      <c r="L6115" s="1471">
        <v>6.6955633412E10</v>
      </c>
      <c r="M6115" s="1468" t="s">
        <v>2464</v>
      </c>
      <c r="N6115" s="1468"/>
      <c r="O6115" s="1463" t="s">
        <v>5052</v>
      </c>
      <c r="P6115" s="1463" t="s">
        <v>2464</v>
      </c>
    </row>
    <row r="6116">
      <c r="A6116" s="1464">
        <v>6568.0</v>
      </c>
      <c r="B6116" s="1463" t="s">
        <v>12060</v>
      </c>
      <c r="C6116" s="1463" t="s">
        <v>12061</v>
      </c>
      <c r="D6116" s="1469">
        <v>45930.0</v>
      </c>
      <c r="E6116" s="1470" t="s">
        <v>12062</v>
      </c>
      <c r="F6116" s="1471">
        <v>9.22479655E8</v>
      </c>
      <c r="G6116" s="1471">
        <v>9.22479655E8</v>
      </c>
      <c r="H6116" s="1472" t="b">
        <v>1</v>
      </c>
      <c r="I6116" s="1468" t="s">
        <v>76</v>
      </c>
      <c r="J6116" s="1472" t="b">
        <v>1</v>
      </c>
      <c r="K6116" s="1468" t="s">
        <v>8764</v>
      </c>
      <c r="L6116" s="1471">
        <v>6.6624294465E10</v>
      </c>
      <c r="M6116" s="1468" t="s">
        <v>2432</v>
      </c>
      <c r="N6116" s="1468" t="s">
        <v>5267</v>
      </c>
      <c r="O6116" s="1463" t="s">
        <v>76</v>
      </c>
      <c r="P6116" s="1463" t="s">
        <v>2432</v>
      </c>
    </row>
    <row r="6117">
      <c r="A6117" s="1464">
        <v>6569.0</v>
      </c>
      <c r="B6117" s="1463" t="s">
        <v>12063</v>
      </c>
      <c r="C6117" s="1463" t="s">
        <v>12064</v>
      </c>
      <c r="D6117" s="1469">
        <v>45930.0</v>
      </c>
      <c r="E6117" s="1470" t="s">
        <v>12065</v>
      </c>
      <c r="F6117" s="1471">
        <v>2.2457999E7</v>
      </c>
      <c r="G6117" s="1471">
        <v>2.2457999E7</v>
      </c>
      <c r="H6117" s="1472" t="b">
        <v>1</v>
      </c>
      <c r="I6117" s="1468" t="s">
        <v>76</v>
      </c>
      <c r="J6117" s="1472" t="b">
        <v>1</v>
      </c>
      <c r="K6117" s="1468" t="s">
        <v>8887</v>
      </c>
      <c r="L6117" s="1471">
        <v>6.6646639396E10</v>
      </c>
      <c r="M6117" s="1468" t="s">
        <v>2426</v>
      </c>
      <c r="N6117" s="1468"/>
      <c r="O6117" s="1463"/>
      <c r="P6117" s="1463" t="s">
        <v>12066</v>
      </c>
    </row>
    <row r="6118">
      <c r="A6118" s="1464">
        <v>6570.0</v>
      </c>
      <c r="B6118" s="1463" t="s">
        <v>12067</v>
      </c>
      <c r="C6118" s="1463" t="s">
        <v>12068</v>
      </c>
      <c r="D6118" s="1469">
        <v>45931.0</v>
      </c>
      <c r="E6118" s="1470" t="s">
        <v>12069</v>
      </c>
      <c r="F6118" s="1471">
        <v>9.93655455E8</v>
      </c>
      <c r="G6118" s="1471">
        <v>9.93655455E8</v>
      </c>
      <c r="H6118" s="1472" t="b">
        <v>1</v>
      </c>
      <c r="I6118" s="1468" t="s">
        <v>76</v>
      </c>
      <c r="J6118" s="1472" t="b">
        <v>1</v>
      </c>
      <c r="K6118" s="1468" t="s">
        <v>6729</v>
      </c>
      <c r="L6118" s="1471">
        <v>6.6965469336E10</v>
      </c>
      <c r="M6118" s="1468" t="s">
        <v>2464</v>
      </c>
      <c r="N6118" s="1468" t="s">
        <v>5740</v>
      </c>
      <c r="O6118" s="1463" t="s">
        <v>76</v>
      </c>
      <c r="P6118" s="1463" t="s">
        <v>12070</v>
      </c>
    </row>
    <row r="6119">
      <c r="A6119" s="1464">
        <v>6571.0</v>
      </c>
      <c r="B6119" s="1463" t="s">
        <v>12071</v>
      </c>
      <c r="C6119" s="1463" t="s">
        <v>12072</v>
      </c>
      <c r="D6119" s="1469">
        <v>45932.0</v>
      </c>
      <c r="E6119" s="1470" t="s">
        <v>12073</v>
      </c>
      <c r="F6119" s="1471">
        <v>2.29455E7</v>
      </c>
      <c r="G6119" s="1471">
        <v>2.29455E7</v>
      </c>
      <c r="H6119" s="1472" t="b">
        <v>1</v>
      </c>
      <c r="I6119" s="1468" t="s">
        <v>76</v>
      </c>
      <c r="J6119" s="1472" t="b">
        <v>1</v>
      </c>
      <c r="K6119" s="1468" t="s">
        <v>5010</v>
      </c>
      <c r="L6119" s="1471">
        <v>6.6836145662E10</v>
      </c>
      <c r="M6119" s="1468" t="s">
        <v>2659</v>
      </c>
      <c r="N6119" s="1468" t="s">
        <v>5998</v>
      </c>
      <c r="O6119" s="1463"/>
      <c r="P6119" s="1463" t="s">
        <v>6624</v>
      </c>
    </row>
    <row r="6120">
      <c r="A6120" s="1464">
        <v>6572.0</v>
      </c>
      <c r="B6120" s="1463" t="s">
        <v>12074</v>
      </c>
      <c r="C6120" s="1463" t="s">
        <v>12075</v>
      </c>
      <c r="D6120" s="1469">
        <v>45932.0</v>
      </c>
      <c r="E6120" s="1470" t="s">
        <v>12076</v>
      </c>
      <c r="F6120" s="1471">
        <v>6.39695356E8</v>
      </c>
      <c r="G6120" s="1471">
        <v>6.39695356E8</v>
      </c>
      <c r="H6120" s="1472" t="b">
        <v>1</v>
      </c>
      <c r="I6120" s="1468" t="s">
        <v>9778</v>
      </c>
      <c r="J6120" s="1472" t="b">
        <v>1</v>
      </c>
      <c r="K6120" s="1468" t="s">
        <v>8764</v>
      </c>
      <c r="L6120" s="1471">
        <v>6.6624294465E10</v>
      </c>
      <c r="M6120" s="1468" t="s">
        <v>2464</v>
      </c>
      <c r="N6120" s="1468" t="s">
        <v>9778</v>
      </c>
      <c r="O6120" s="1463" t="s">
        <v>9778</v>
      </c>
      <c r="P6120" s="1463" t="s">
        <v>5155</v>
      </c>
    </row>
    <row r="6121">
      <c r="A6121" s="1464">
        <v>6573.0</v>
      </c>
      <c r="B6121" s="1463" t="s">
        <v>12077</v>
      </c>
      <c r="C6121" s="1463" t="s">
        <v>12078</v>
      </c>
      <c r="D6121" s="1469">
        <v>45933.0</v>
      </c>
      <c r="E6121" s="1470" t="s">
        <v>12079</v>
      </c>
      <c r="F6121" s="1471">
        <v>9.84232829E8</v>
      </c>
      <c r="G6121" s="1471">
        <v>9.84232829E8</v>
      </c>
      <c r="H6121" s="1472" t="b">
        <v>1</v>
      </c>
      <c r="I6121" s="1468" t="s">
        <v>76</v>
      </c>
      <c r="J6121" s="1472" t="b">
        <v>1</v>
      </c>
      <c r="K6121" s="1468" t="s">
        <v>6729</v>
      </c>
      <c r="L6121" s="1471">
        <v>6.6965469336E10</v>
      </c>
      <c r="M6121" s="1468" t="s">
        <v>2937</v>
      </c>
      <c r="N6121" s="1468" t="s">
        <v>12080</v>
      </c>
      <c r="O6121" s="1463" t="s">
        <v>11696</v>
      </c>
      <c r="P6121" s="1463" t="s">
        <v>10543</v>
      </c>
    </row>
    <row r="6122">
      <c r="A6122" s="1464">
        <v>6574.0</v>
      </c>
      <c r="B6122" s="1463" t="s">
        <v>12081</v>
      </c>
      <c r="C6122" s="1463" t="s">
        <v>12082</v>
      </c>
      <c r="D6122" s="1469">
        <v>45933.0</v>
      </c>
      <c r="E6122" s="1470" t="s">
        <v>12083</v>
      </c>
      <c r="F6122" s="1471">
        <v>6.45295402E8</v>
      </c>
      <c r="G6122" s="1471">
        <v>6.45295402E8</v>
      </c>
      <c r="H6122" s="1472" t="b">
        <v>1</v>
      </c>
      <c r="I6122" s="1468" t="s">
        <v>76</v>
      </c>
      <c r="J6122" s="1472" t="b">
        <v>1</v>
      </c>
      <c r="K6122" s="1468" t="s">
        <v>5010</v>
      </c>
      <c r="L6122" s="1471">
        <v>6.6836145662E10</v>
      </c>
      <c r="M6122" s="1468" t="s">
        <v>2432</v>
      </c>
      <c r="N6122" s="1468" t="s">
        <v>5213</v>
      </c>
      <c r="O6122" s="1463" t="s">
        <v>8710</v>
      </c>
      <c r="P6122" s="1463" t="s">
        <v>2432</v>
      </c>
    </row>
    <row r="6123" hidden="1">
      <c r="A6123" s="1464">
        <v>6575.0</v>
      </c>
      <c r="B6123" s="1463" t="s">
        <v>22238</v>
      </c>
      <c r="C6123" s="1463" t="s">
        <v>22239</v>
      </c>
      <c r="D6123" s="1469">
        <v>45933.0</v>
      </c>
      <c r="E6123" s="1470" t="s">
        <v>22240</v>
      </c>
      <c r="F6123" s="1471">
        <v>9.59365393E8</v>
      </c>
      <c r="G6123" s="1471">
        <v>9.59365393E8</v>
      </c>
      <c r="H6123" s="1472" t="b">
        <v>0</v>
      </c>
      <c r="I6123" s="1468" t="s">
        <v>5608</v>
      </c>
      <c r="J6123" s="1472" t="b">
        <v>1</v>
      </c>
      <c r="K6123" s="1468" t="s">
        <v>5060</v>
      </c>
      <c r="L6123" s="1471">
        <v>6.6831455479E10</v>
      </c>
      <c r="M6123" s="1468" t="s">
        <v>2937</v>
      </c>
      <c r="N6123" s="1468" t="s">
        <v>5608</v>
      </c>
      <c r="O6123" s="1463" t="s">
        <v>5608</v>
      </c>
      <c r="P6123" s="1463" t="s">
        <v>6044</v>
      </c>
    </row>
    <row r="6124" hidden="1">
      <c r="A6124" s="1464">
        <v>6576.0</v>
      </c>
      <c r="B6124" s="1463" t="s">
        <v>22241</v>
      </c>
      <c r="C6124" s="1463" t="s">
        <v>22242</v>
      </c>
      <c r="D6124" s="1469">
        <v>45936.0</v>
      </c>
      <c r="E6124" s="1470" t="s">
        <v>22243</v>
      </c>
      <c r="F6124" s="1471">
        <v>2.1113821E7</v>
      </c>
      <c r="G6124" s="1471">
        <v>2.1113821E7</v>
      </c>
      <c r="H6124" s="1472" t="b">
        <v>0</v>
      </c>
      <c r="I6124" s="1468" t="s">
        <v>76</v>
      </c>
      <c r="J6124" s="1472" t="b">
        <v>1</v>
      </c>
      <c r="K6124" s="1468" t="s">
        <v>5060</v>
      </c>
      <c r="L6124" s="1471">
        <v>6.6831455479E10</v>
      </c>
      <c r="M6124" s="1468" t="s">
        <v>2437</v>
      </c>
      <c r="N6124" s="1468" t="s">
        <v>5002</v>
      </c>
      <c r="O6124" s="1463" t="s">
        <v>10469</v>
      </c>
      <c r="P6124" s="1463" t="s">
        <v>22244</v>
      </c>
    </row>
    <row r="6125" hidden="1">
      <c r="A6125" s="1464">
        <v>6577.0</v>
      </c>
      <c r="B6125" s="1463" t="s">
        <v>22245</v>
      </c>
      <c r="C6125" s="1463" t="s">
        <v>22246</v>
      </c>
      <c r="D6125" s="1469">
        <v>45936.0</v>
      </c>
      <c r="E6125" s="1470" t="s">
        <v>22247</v>
      </c>
      <c r="F6125" s="1475">
        <v>6.60832E11</v>
      </c>
      <c r="G6125" s="1475">
        <v>6.60832E11</v>
      </c>
      <c r="H6125" s="1472" t="b">
        <v>0</v>
      </c>
      <c r="I6125" s="1468" t="s">
        <v>76</v>
      </c>
      <c r="J6125" s="1472" t="b">
        <v>1</v>
      </c>
      <c r="K6125" s="1468"/>
      <c r="L6125" s="1471"/>
      <c r="M6125" s="1468" t="s">
        <v>2659</v>
      </c>
      <c r="N6125" s="1468" t="s">
        <v>6749</v>
      </c>
      <c r="O6125" s="1463" t="s">
        <v>8586</v>
      </c>
      <c r="P6125" s="1463" t="s">
        <v>2659</v>
      </c>
    </row>
    <row r="6126">
      <c r="A6126" s="1471">
        <v>6578.0</v>
      </c>
      <c r="B6126" s="1468" t="s">
        <v>22248</v>
      </c>
      <c r="C6126" s="1468" t="s">
        <v>22249</v>
      </c>
      <c r="D6126" s="1484">
        <v>45936.0</v>
      </c>
      <c r="E6126" s="1470" t="s">
        <v>22250</v>
      </c>
      <c r="F6126" s="1475">
        <v>8.32276676E8</v>
      </c>
      <c r="G6126" s="1485"/>
      <c r="H6126" s="1485" t="b">
        <v>1</v>
      </c>
      <c r="I6126" s="1468" t="s">
        <v>76</v>
      </c>
      <c r="J6126" s="1472" t="b">
        <v>1</v>
      </c>
      <c r="K6126" s="1468" t="s">
        <v>8764</v>
      </c>
      <c r="L6126" s="1471">
        <v>6.6624294465E10</v>
      </c>
      <c r="M6126" s="1468" t="s">
        <v>2659</v>
      </c>
      <c r="N6126" s="1468" t="s">
        <v>6749</v>
      </c>
      <c r="O6126" s="1468" t="s">
        <v>6749</v>
      </c>
      <c r="P6126" s="1468" t="s">
        <v>2659</v>
      </c>
    </row>
    <row r="6127">
      <c r="A6127" s="1471">
        <v>6579.0</v>
      </c>
      <c r="B6127" s="1468" t="s">
        <v>22251</v>
      </c>
      <c r="C6127" s="1468" t="s">
        <v>22252</v>
      </c>
      <c r="D6127" s="1484">
        <v>45939.0</v>
      </c>
      <c r="E6127" s="1470" t="s">
        <v>22253</v>
      </c>
      <c r="F6127" s="1475">
        <v>9.4960998E8</v>
      </c>
      <c r="G6127" s="1485"/>
      <c r="H6127" s="1485" t="b">
        <v>1</v>
      </c>
      <c r="I6127" s="1468" t="s">
        <v>76</v>
      </c>
      <c r="J6127" s="1472" t="b">
        <v>1</v>
      </c>
      <c r="K6127" s="1468" t="s">
        <v>8453</v>
      </c>
      <c r="L6127" s="1471">
        <v>6.6642366689E10</v>
      </c>
      <c r="M6127" s="1468" t="s">
        <v>2464</v>
      </c>
      <c r="N6127" s="1468" t="s">
        <v>6404</v>
      </c>
      <c r="O6127" s="1468" t="s">
        <v>6404</v>
      </c>
      <c r="P6127" s="1468" t="s">
        <v>5094</v>
      </c>
    </row>
    <row r="6128">
      <c r="A6128" s="1471">
        <v>6580.0</v>
      </c>
      <c r="B6128" s="1468" t="s">
        <v>22254</v>
      </c>
      <c r="C6128" s="1468" t="s">
        <v>22255</v>
      </c>
      <c r="D6128" s="1484">
        <v>45938.0</v>
      </c>
      <c r="E6128" s="1470" t="s">
        <v>22256</v>
      </c>
      <c r="F6128" s="1475">
        <v>9.63266958E8</v>
      </c>
      <c r="G6128" s="1485"/>
      <c r="H6128" s="1485" t="b">
        <v>1</v>
      </c>
      <c r="I6128" s="1468" t="s">
        <v>76</v>
      </c>
      <c r="J6128" s="1472" t="b">
        <v>1</v>
      </c>
      <c r="K6128" s="1468" t="s">
        <v>11172</v>
      </c>
      <c r="L6128" s="1471">
        <v>6.6955633412E10</v>
      </c>
      <c r="M6128" s="1468" t="s">
        <v>2659</v>
      </c>
      <c r="N6128" s="1468" t="s">
        <v>5963</v>
      </c>
      <c r="O6128" s="1468" t="s">
        <v>3864</v>
      </c>
      <c r="P6128" s="1468" t="s">
        <v>2659</v>
      </c>
    </row>
    <row r="6129">
      <c r="A6129" s="1471">
        <v>6581.0</v>
      </c>
      <c r="B6129" s="1468" t="s">
        <v>22257</v>
      </c>
      <c r="C6129" s="1468" t="s">
        <v>22258</v>
      </c>
      <c r="D6129" s="1484">
        <v>45938.0</v>
      </c>
      <c r="E6129" s="1470" t="s">
        <v>22259</v>
      </c>
      <c r="F6129" s="1475">
        <v>8.82699542E8</v>
      </c>
      <c r="G6129" s="1485"/>
      <c r="H6129" s="1485" t="b">
        <v>1</v>
      </c>
      <c r="I6129" s="1468" t="s">
        <v>76</v>
      </c>
      <c r="J6129" s="1472" t="b">
        <v>1</v>
      </c>
      <c r="K6129" s="1468" t="s">
        <v>22260</v>
      </c>
      <c r="L6129" s="1471">
        <v>6.6629566659E10</v>
      </c>
      <c r="M6129" s="1468" t="s">
        <v>2464</v>
      </c>
      <c r="N6129" s="1468" t="s">
        <v>6125</v>
      </c>
      <c r="O6129" s="1468" t="s">
        <v>8973</v>
      </c>
      <c r="P6129" s="1468" t="s">
        <v>10666</v>
      </c>
    </row>
    <row r="6130">
      <c r="A6130" s="1471">
        <v>6582.0</v>
      </c>
      <c r="B6130" s="1468" t="s">
        <v>22261</v>
      </c>
      <c r="C6130" s="1468" t="s">
        <v>22262</v>
      </c>
      <c r="D6130" s="1484">
        <v>45940.0</v>
      </c>
      <c r="E6130" s="1470" t="s">
        <v>22263</v>
      </c>
      <c r="F6130" s="1475">
        <v>8.91221518E8</v>
      </c>
      <c r="G6130" s="1485"/>
      <c r="H6130" s="1485" t="b">
        <v>1</v>
      </c>
      <c r="I6130" s="1468" t="s">
        <v>76</v>
      </c>
      <c r="J6130" s="1472" t="b">
        <v>1</v>
      </c>
      <c r="K6130" s="1468" t="s">
        <v>6729</v>
      </c>
      <c r="L6130" s="1471">
        <v>6.6965469336E10</v>
      </c>
      <c r="M6130" s="1468" t="s">
        <v>2440</v>
      </c>
      <c r="N6130" s="1476"/>
      <c r="O6130" s="1468" t="s">
        <v>5370</v>
      </c>
      <c r="P6130" s="1468" t="s">
        <v>2440</v>
      </c>
    </row>
    <row r="6131">
      <c r="A6131" s="1471">
        <v>6583.0</v>
      </c>
      <c r="B6131" s="1468" t="s">
        <v>22264</v>
      </c>
      <c r="C6131" s="1468" t="s">
        <v>22265</v>
      </c>
      <c r="D6131" s="1484">
        <v>45939.0</v>
      </c>
      <c r="E6131" s="1470" t="s">
        <v>22266</v>
      </c>
      <c r="F6131" s="1475">
        <v>8.41255592E8</v>
      </c>
      <c r="G6131" s="1485"/>
      <c r="H6131" s="1485" t="b">
        <v>1</v>
      </c>
      <c r="I6131" s="1468" t="s">
        <v>76</v>
      </c>
      <c r="J6131" s="1472" t="b">
        <v>1</v>
      </c>
      <c r="K6131" s="1468" t="s">
        <v>8453</v>
      </c>
      <c r="L6131" s="1471">
        <v>6.6642366689E10</v>
      </c>
      <c r="M6131" s="1468" t="s">
        <v>2464</v>
      </c>
      <c r="N6131" s="1468" t="s">
        <v>5422</v>
      </c>
      <c r="O6131" s="1468" t="s">
        <v>6149</v>
      </c>
      <c r="P6131" s="1468" t="s">
        <v>2464</v>
      </c>
    </row>
    <row r="6132">
      <c r="A6132" s="1471">
        <v>6584.0</v>
      </c>
      <c r="B6132" s="1468" t="s">
        <v>22267</v>
      </c>
      <c r="C6132" s="1468" t="s">
        <v>22268</v>
      </c>
      <c r="D6132" s="1484">
        <v>45940.0</v>
      </c>
      <c r="E6132" s="1470" t="s">
        <v>22269</v>
      </c>
      <c r="F6132" s="1475">
        <v>6.56144246E8</v>
      </c>
      <c r="G6132" s="1485"/>
      <c r="H6132" s="1485" t="b">
        <v>1</v>
      </c>
      <c r="I6132" s="1468" t="s">
        <v>76</v>
      </c>
      <c r="J6132" s="1472" t="b">
        <v>1</v>
      </c>
      <c r="K6132" s="1468" t="s">
        <v>5010</v>
      </c>
      <c r="L6132" s="1471">
        <v>6.6836145662E10</v>
      </c>
      <c r="M6132" s="1468" t="s">
        <v>3363</v>
      </c>
      <c r="N6132" s="1468" t="s">
        <v>6070</v>
      </c>
      <c r="O6132" s="1468" t="s">
        <v>8570</v>
      </c>
      <c r="P6132" s="1468" t="s">
        <v>3363</v>
      </c>
    </row>
    <row r="6133">
      <c r="A6133" s="1471">
        <v>6585.0</v>
      </c>
      <c r="B6133" s="1468" t="s">
        <v>22270</v>
      </c>
      <c r="C6133" s="1468" t="s">
        <v>22271</v>
      </c>
      <c r="D6133" s="1484">
        <v>45940.0</v>
      </c>
      <c r="E6133" s="1470" t="s">
        <v>22272</v>
      </c>
      <c r="F6133" s="1475">
        <v>8.04625936E8</v>
      </c>
      <c r="G6133" s="1485"/>
      <c r="H6133" s="1485" t="b">
        <v>1</v>
      </c>
      <c r="I6133" s="1468" t="s">
        <v>76</v>
      </c>
      <c r="J6133" s="1472" t="b">
        <v>1</v>
      </c>
      <c r="K6133" s="1468" t="s">
        <v>5010</v>
      </c>
      <c r="L6133" s="1471">
        <v>6.6836145662E10</v>
      </c>
      <c r="M6133" s="1468" t="s">
        <v>3363</v>
      </c>
      <c r="N6133" s="1468" t="s">
        <v>4998</v>
      </c>
      <c r="O6133" s="1468" t="s">
        <v>5192</v>
      </c>
      <c r="P6133" s="1468" t="s">
        <v>3363</v>
      </c>
    </row>
    <row r="6134">
      <c r="A6134" s="1471">
        <v>6586.0</v>
      </c>
      <c r="B6134" s="1468" t="s">
        <v>22273</v>
      </c>
      <c r="C6134" s="1468" t="s">
        <v>22274</v>
      </c>
      <c r="D6134" s="1484">
        <v>45940.0</v>
      </c>
      <c r="E6134" s="1470" t="s">
        <v>22275</v>
      </c>
      <c r="F6134" s="1475">
        <v>6.49694988E8</v>
      </c>
      <c r="G6134" s="1485"/>
      <c r="H6134" s="1485" t="b">
        <v>1</v>
      </c>
      <c r="I6134" s="1468" t="s">
        <v>76</v>
      </c>
      <c r="J6134" s="1472" t="b">
        <v>1</v>
      </c>
      <c r="K6134" s="1468" t="s">
        <v>5010</v>
      </c>
      <c r="L6134" s="1471">
        <v>6.6836145662E10</v>
      </c>
      <c r="M6134" s="1468" t="s">
        <v>3363</v>
      </c>
      <c r="N6134" s="1468" t="s">
        <v>4986</v>
      </c>
      <c r="O6134" s="1468" t="s">
        <v>8522</v>
      </c>
      <c r="P6134" s="1468" t="s">
        <v>3363</v>
      </c>
    </row>
    <row r="6135">
      <c r="A6135" s="1471">
        <v>6587.0</v>
      </c>
      <c r="B6135" s="1468" t="s">
        <v>22276</v>
      </c>
      <c r="C6135" s="1468" t="s">
        <v>22277</v>
      </c>
      <c r="D6135" s="1484">
        <v>45940.0</v>
      </c>
      <c r="E6135" s="1470" t="s">
        <v>22278</v>
      </c>
      <c r="F6135" s="1475">
        <v>9.97134153E8</v>
      </c>
      <c r="G6135" s="1485"/>
      <c r="H6135" s="1485" t="b">
        <v>1</v>
      </c>
      <c r="I6135" s="1468" t="s">
        <v>76</v>
      </c>
      <c r="J6135" s="1472" t="b">
        <v>1</v>
      </c>
      <c r="K6135" s="1468" t="s">
        <v>6729</v>
      </c>
      <c r="L6135" s="1471">
        <v>6.6965469336E10</v>
      </c>
      <c r="M6135" s="1468" t="s">
        <v>2659</v>
      </c>
      <c r="N6135" s="1468" t="s">
        <v>6473</v>
      </c>
      <c r="O6135" s="1476"/>
      <c r="P6135" s="1468" t="s">
        <v>2659</v>
      </c>
    </row>
    <row r="6136">
      <c r="A6136" s="1471">
        <v>6588.0</v>
      </c>
      <c r="B6136" s="1468" t="s">
        <v>22279</v>
      </c>
      <c r="C6136" s="1468" t="s">
        <v>22280</v>
      </c>
      <c r="D6136" s="1484">
        <v>45944.0</v>
      </c>
      <c r="E6136" s="1470" t="s">
        <v>22281</v>
      </c>
      <c r="F6136" s="1475">
        <v>6.29382456E8</v>
      </c>
      <c r="G6136" s="1485"/>
      <c r="H6136" s="1485" t="b">
        <v>1</v>
      </c>
      <c r="I6136" s="1468" t="s">
        <v>76</v>
      </c>
      <c r="J6136" s="1472" t="b">
        <v>1</v>
      </c>
      <c r="K6136" s="1468" t="s">
        <v>8764</v>
      </c>
      <c r="L6136" s="1471">
        <v>6.6624294465E10</v>
      </c>
      <c r="M6136" s="1468" t="s">
        <v>2464</v>
      </c>
      <c r="N6136" s="1468" t="s">
        <v>4960</v>
      </c>
      <c r="O6136" s="1468" t="s">
        <v>4960</v>
      </c>
      <c r="P6136" s="1468" t="s">
        <v>2464</v>
      </c>
    </row>
    <row r="6137">
      <c r="A6137" s="1471">
        <v>6589.0</v>
      </c>
      <c r="B6137" s="1468" t="s">
        <v>22282</v>
      </c>
      <c r="C6137" s="1468" t="s">
        <v>22283</v>
      </c>
      <c r="D6137" s="1484">
        <v>45944.0</v>
      </c>
      <c r="E6137" s="1470" t="s">
        <v>22284</v>
      </c>
      <c r="F6137" s="1475">
        <v>6.44926533E8</v>
      </c>
      <c r="G6137" s="1485"/>
      <c r="H6137" s="1485" t="b">
        <v>1</v>
      </c>
      <c r="I6137" s="1468" t="s">
        <v>76</v>
      </c>
      <c r="J6137" s="1472" t="b">
        <v>1</v>
      </c>
      <c r="K6137" s="1468" t="s">
        <v>6729</v>
      </c>
      <c r="L6137" s="1471">
        <v>6.6965469336E10</v>
      </c>
      <c r="M6137" s="1468" t="s">
        <v>4317</v>
      </c>
      <c r="N6137" s="1468" t="s">
        <v>5228</v>
      </c>
      <c r="O6137" s="1468" t="s">
        <v>10096</v>
      </c>
      <c r="P6137" s="1468" t="s">
        <v>6387</v>
      </c>
    </row>
    <row r="6138">
      <c r="A6138" s="1471">
        <v>6590.0</v>
      </c>
      <c r="B6138" s="1468" t="s">
        <v>22285</v>
      </c>
      <c r="C6138" s="1468" t="s">
        <v>22285</v>
      </c>
      <c r="D6138" s="1484">
        <v>45946.0</v>
      </c>
      <c r="E6138" s="1470" t="s">
        <v>22286</v>
      </c>
      <c r="F6138" s="1475">
        <v>9.1510015E7</v>
      </c>
      <c r="G6138" s="1485"/>
      <c r="H6138" s="1485" t="b">
        <v>1</v>
      </c>
      <c r="I6138" s="1468" t="s">
        <v>120</v>
      </c>
      <c r="J6138" s="1472" t="b">
        <v>1</v>
      </c>
      <c r="K6138" s="1468" t="s">
        <v>11374</v>
      </c>
      <c r="L6138" s="1476"/>
      <c r="M6138" s="1468" t="s">
        <v>2461</v>
      </c>
      <c r="N6138" s="1476"/>
      <c r="O6138" s="1476"/>
      <c r="P6138" s="1468" t="s">
        <v>2461</v>
      </c>
    </row>
    <row r="6139" hidden="1">
      <c r="A6139" s="1471">
        <v>6591.0</v>
      </c>
      <c r="B6139" s="1468" t="s">
        <v>22287</v>
      </c>
      <c r="C6139" s="1468" t="s">
        <v>22288</v>
      </c>
      <c r="D6139" s="1484">
        <v>45961.0</v>
      </c>
      <c r="E6139" s="1470" t="s">
        <v>22289</v>
      </c>
      <c r="F6139" s="1475">
        <v>3.89306E7</v>
      </c>
      <c r="G6139" s="1485"/>
      <c r="H6139" s="1485" t="b">
        <v>0</v>
      </c>
      <c r="I6139" s="1468" t="s">
        <v>263</v>
      </c>
      <c r="J6139" s="1472" t="b">
        <v>1</v>
      </c>
      <c r="K6139" s="1468" t="s">
        <v>11466</v>
      </c>
      <c r="L6139" s="1471">
        <v>6.6890581818E10</v>
      </c>
      <c r="M6139" s="1468" t="s">
        <v>2426</v>
      </c>
      <c r="N6139" s="1468" t="s">
        <v>263</v>
      </c>
      <c r="O6139" s="1468" t="s">
        <v>263</v>
      </c>
      <c r="P6139" s="1468" t="s">
        <v>2426</v>
      </c>
    </row>
    <row r="6140">
      <c r="A6140" s="1471">
        <v>6592.0</v>
      </c>
      <c r="B6140" s="1468" t="s">
        <v>22290</v>
      </c>
      <c r="C6140" s="1468" t="s">
        <v>22291</v>
      </c>
      <c r="D6140" s="1484">
        <v>45957.0</v>
      </c>
      <c r="E6140" s="1470" t="s">
        <v>22292</v>
      </c>
      <c r="F6140" s="1475">
        <v>8.86248689E8</v>
      </c>
      <c r="G6140" s="1485"/>
      <c r="H6140" s="1485" t="b">
        <v>1</v>
      </c>
      <c r="I6140" s="1468" t="s">
        <v>76</v>
      </c>
      <c r="J6140" s="1472" t="b">
        <v>1</v>
      </c>
      <c r="K6140" s="1468" t="s">
        <v>7033</v>
      </c>
      <c r="L6140" s="1471">
        <v>6.6624983639E10</v>
      </c>
      <c r="M6140" s="1468" t="s">
        <v>2464</v>
      </c>
      <c r="N6140" s="1468" t="s">
        <v>5081</v>
      </c>
      <c r="O6140" s="1468" t="s">
        <v>8559</v>
      </c>
      <c r="P6140" s="1468" t="s">
        <v>8730</v>
      </c>
    </row>
    <row r="6141">
      <c r="A6141" s="1471">
        <v>6593.0</v>
      </c>
      <c r="B6141" s="1468" t="s">
        <v>22293</v>
      </c>
      <c r="C6141" s="1468" t="s">
        <v>22293</v>
      </c>
      <c r="D6141" s="1484">
        <v>45946.0</v>
      </c>
      <c r="E6141" s="1470" t="s">
        <v>22294</v>
      </c>
      <c r="F6141" s="1475">
        <v>8.87915447E8</v>
      </c>
      <c r="G6141" s="1485"/>
      <c r="H6141" s="1485" t="b">
        <v>1</v>
      </c>
      <c r="I6141" s="1468" t="s">
        <v>5848</v>
      </c>
      <c r="J6141" s="1472" t="b">
        <v>1</v>
      </c>
      <c r="K6141" s="1476"/>
      <c r="L6141" s="1476"/>
      <c r="M6141" s="1468" t="s">
        <v>2464</v>
      </c>
      <c r="N6141" s="1468" t="s">
        <v>5848</v>
      </c>
      <c r="O6141" s="1468" t="s">
        <v>5848</v>
      </c>
      <c r="P6141" s="1468" t="s">
        <v>2464</v>
      </c>
    </row>
    <row r="6142">
      <c r="A6142" s="1471">
        <v>6594.0</v>
      </c>
      <c r="B6142" s="1468" t="s">
        <v>22295</v>
      </c>
      <c r="C6142" s="1468" t="s">
        <v>22296</v>
      </c>
      <c r="D6142" s="1484">
        <v>45950.0</v>
      </c>
      <c r="E6142" s="1470" t="s">
        <v>22297</v>
      </c>
      <c r="F6142" s="1475">
        <v>9.47063335E8</v>
      </c>
      <c r="G6142" s="1485"/>
      <c r="H6142" s="1485" t="b">
        <v>1</v>
      </c>
      <c r="I6142" s="1468" t="s">
        <v>6296</v>
      </c>
      <c r="J6142" s="1472" t="b">
        <v>1</v>
      </c>
      <c r="K6142" s="1468" t="s">
        <v>8764</v>
      </c>
      <c r="L6142" s="1471">
        <v>6.6624294465E10</v>
      </c>
      <c r="M6142" s="1468" t="s">
        <v>2464</v>
      </c>
      <c r="N6142" s="1468" t="s">
        <v>6296</v>
      </c>
      <c r="O6142" s="1468" t="s">
        <v>6296</v>
      </c>
      <c r="P6142" s="1468" t="s">
        <v>6139</v>
      </c>
    </row>
    <row r="6143">
      <c r="A6143" s="1471">
        <v>6595.0</v>
      </c>
      <c r="B6143" s="1468" t="s">
        <v>22298</v>
      </c>
      <c r="C6143" s="1468" t="s">
        <v>22299</v>
      </c>
      <c r="D6143" s="1484">
        <v>45946.0</v>
      </c>
      <c r="E6143" s="1470" t="s">
        <v>22300</v>
      </c>
      <c r="F6143" s="1475">
        <v>3.819939E7</v>
      </c>
      <c r="G6143" s="1485"/>
      <c r="H6143" s="1485" t="b">
        <v>1</v>
      </c>
      <c r="I6143" s="1468" t="s">
        <v>263</v>
      </c>
      <c r="J6143" s="1472" t="b">
        <v>1</v>
      </c>
      <c r="K6143" s="1468" t="s">
        <v>22260</v>
      </c>
      <c r="L6143" s="1471">
        <v>6.6629566659E10</v>
      </c>
      <c r="M6143" s="1468" t="s">
        <v>2426</v>
      </c>
      <c r="N6143" s="1468" t="s">
        <v>263</v>
      </c>
      <c r="O6143" s="1468" t="s">
        <v>263</v>
      </c>
      <c r="P6143" s="1468" t="s">
        <v>5402</v>
      </c>
    </row>
    <row r="6144">
      <c r="A6144" s="1471">
        <v>6596.0</v>
      </c>
      <c r="B6144" s="1468" t="s">
        <v>22301</v>
      </c>
      <c r="C6144" s="1468" t="s">
        <v>22302</v>
      </c>
      <c r="D6144" s="1484">
        <v>45947.0</v>
      </c>
      <c r="E6144" s="1470" t="s">
        <v>22303</v>
      </c>
      <c r="F6144" s="1475">
        <v>8.33137778E8</v>
      </c>
      <c r="G6144" s="1485"/>
      <c r="H6144" s="1485" t="b">
        <v>1</v>
      </c>
      <c r="I6144" s="1468" t="s">
        <v>4990</v>
      </c>
      <c r="J6144" s="1472" t="b">
        <v>1</v>
      </c>
      <c r="K6144" s="1468" t="s">
        <v>5010</v>
      </c>
      <c r="L6144" s="1471">
        <v>6.6836145662E10</v>
      </c>
      <c r="M6144" s="1468" t="s">
        <v>3363</v>
      </c>
      <c r="N6144" s="1468" t="s">
        <v>4990</v>
      </c>
      <c r="O6144" s="1468" t="s">
        <v>4990</v>
      </c>
      <c r="P6144" s="1468" t="s">
        <v>3363</v>
      </c>
    </row>
    <row r="6145">
      <c r="A6145" s="1471">
        <v>6597.0</v>
      </c>
      <c r="B6145" s="1468" t="s">
        <v>22304</v>
      </c>
      <c r="C6145" s="1468" t="s">
        <v>22304</v>
      </c>
      <c r="D6145" s="1484">
        <v>45947.0</v>
      </c>
      <c r="E6145" s="1470" t="s">
        <v>22305</v>
      </c>
      <c r="F6145" s="1475">
        <v>8.7794569E7</v>
      </c>
      <c r="G6145" s="1485"/>
      <c r="H6145" s="1485" t="b">
        <v>1</v>
      </c>
      <c r="I6145" s="1468" t="s">
        <v>120</v>
      </c>
      <c r="J6145" s="1472" t="b">
        <v>1</v>
      </c>
      <c r="K6145" s="1468" t="s">
        <v>11374</v>
      </c>
      <c r="L6145" s="1476"/>
      <c r="M6145" s="1468" t="s">
        <v>2426</v>
      </c>
      <c r="N6145" s="1476"/>
      <c r="O6145" s="1468" t="s">
        <v>9996</v>
      </c>
      <c r="P6145" s="1468" t="s">
        <v>2426</v>
      </c>
    </row>
    <row r="6146">
      <c r="A6146" s="1471">
        <v>6598.0</v>
      </c>
      <c r="B6146" s="1468" t="s">
        <v>22306</v>
      </c>
      <c r="C6146" s="1468" t="s">
        <v>22306</v>
      </c>
      <c r="D6146" s="1484">
        <v>45951.0</v>
      </c>
      <c r="E6146" s="1470" t="s">
        <v>22307</v>
      </c>
      <c r="F6146" s="1475">
        <v>6.2065815E7</v>
      </c>
      <c r="G6146" s="1485"/>
      <c r="H6146" s="1485" t="b">
        <v>1</v>
      </c>
      <c r="I6146" s="1468" t="s">
        <v>120</v>
      </c>
      <c r="J6146" s="1472" t="b">
        <v>1</v>
      </c>
      <c r="K6146" s="1468" t="s">
        <v>11374</v>
      </c>
      <c r="L6146" s="1476"/>
      <c r="M6146" s="1468" t="s">
        <v>3211</v>
      </c>
      <c r="N6146" s="1476"/>
      <c r="O6146" s="1468" t="s">
        <v>22308</v>
      </c>
      <c r="P6146" s="1468" t="s">
        <v>3211</v>
      </c>
    </row>
    <row r="6147">
      <c r="A6147" s="1471">
        <v>6599.0</v>
      </c>
      <c r="B6147" s="1468" t="s">
        <v>22309</v>
      </c>
      <c r="C6147" s="1468" t="s">
        <v>22310</v>
      </c>
      <c r="D6147" s="1484">
        <v>45951.0</v>
      </c>
      <c r="E6147" s="1470" t="s">
        <v>22311</v>
      </c>
      <c r="F6147" s="1475">
        <v>6.46979169E8</v>
      </c>
      <c r="G6147" s="1485"/>
      <c r="H6147" s="1485" t="b">
        <v>1</v>
      </c>
      <c r="I6147" s="1468" t="s">
        <v>263</v>
      </c>
      <c r="J6147" s="1472" t="b">
        <v>1</v>
      </c>
      <c r="K6147" s="1468" t="s">
        <v>8764</v>
      </c>
      <c r="L6147" s="1471">
        <v>6.6624294465E10</v>
      </c>
      <c r="M6147" s="1468" t="s">
        <v>2432</v>
      </c>
      <c r="N6147" s="1468" t="s">
        <v>263</v>
      </c>
      <c r="O6147" s="1468" t="s">
        <v>263</v>
      </c>
      <c r="P6147" s="1468" t="s">
        <v>2432</v>
      </c>
    </row>
    <row r="6148">
      <c r="A6148" s="1471">
        <v>6600.0</v>
      </c>
      <c r="B6148" s="1468" t="s">
        <v>22312</v>
      </c>
      <c r="C6148" s="1468" t="s">
        <v>22313</v>
      </c>
      <c r="D6148" s="1484">
        <v>45950.0</v>
      </c>
      <c r="E6148" s="1470" t="s">
        <v>22314</v>
      </c>
      <c r="F6148" s="1475">
        <v>8.42456996E8</v>
      </c>
      <c r="G6148" s="1485"/>
      <c r="H6148" s="1485" t="b">
        <v>1</v>
      </c>
      <c r="I6148" s="1468" t="s">
        <v>3864</v>
      </c>
      <c r="J6148" s="1472" t="b">
        <v>1</v>
      </c>
      <c r="K6148" s="1468" t="s">
        <v>22315</v>
      </c>
      <c r="L6148" s="1471">
        <v>6.6945424566E10</v>
      </c>
      <c r="M6148" s="1468" t="s">
        <v>3024</v>
      </c>
      <c r="N6148" s="1468" t="s">
        <v>3864</v>
      </c>
      <c r="O6148" s="1476"/>
      <c r="P6148" s="1468" t="s">
        <v>22316</v>
      </c>
    </row>
    <row r="6149">
      <c r="A6149" s="1471">
        <v>6601.0</v>
      </c>
      <c r="B6149" s="1468" t="s">
        <v>22317</v>
      </c>
      <c r="C6149" s="1468" t="s">
        <v>22318</v>
      </c>
      <c r="D6149" s="1484">
        <v>45950.0</v>
      </c>
      <c r="E6149" s="1470" t="s">
        <v>22319</v>
      </c>
      <c r="F6149" s="1475">
        <v>3.3087047E7</v>
      </c>
      <c r="G6149" s="1485"/>
      <c r="H6149" s="1485" t="b">
        <v>1</v>
      </c>
      <c r="I6149" s="1468" t="s">
        <v>263</v>
      </c>
      <c r="J6149" s="1472" t="b">
        <v>1</v>
      </c>
      <c r="K6149" s="1468" t="s">
        <v>22315</v>
      </c>
      <c r="L6149" s="1471">
        <v>6.6945424566E10</v>
      </c>
      <c r="M6149" s="1468" t="s">
        <v>2464</v>
      </c>
      <c r="N6149" s="1468" t="s">
        <v>263</v>
      </c>
      <c r="O6149" s="1468" t="s">
        <v>263</v>
      </c>
      <c r="P6149" s="1468" t="s">
        <v>2464</v>
      </c>
    </row>
    <row r="6150">
      <c r="A6150" s="1471">
        <v>6602.0</v>
      </c>
      <c r="B6150" s="1468" t="s">
        <v>22320</v>
      </c>
      <c r="C6150" s="1468" t="s">
        <v>22321</v>
      </c>
      <c r="D6150" s="1484">
        <v>45950.0</v>
      </c>
      <c r="E6150" s="1470" t="s">
        <v>22322</v>
      </c>
      <c r="F6150" s="1475">
        <v>8.42456996E8</v>
      </c>
      <c r="G6150" s="1485"/>
      <c r="H6150" s="1485" t="b">
        <v>1</v>
      </c>
      <c r="I6150" s="1468" t="s">
        <v>5541</v>
      </c>
      <c r="J6150" s="1472" t="b">
        <v>1</v>
      </c>
      <c r="K6150" s="1468" t="s">
        <v>22315</v>
      </c>
      <c r="L6150" s="1471">
        <v>6.6945424566E10</v>
      </c>
      <c r="M6150" s="1468" t="s">
        <v>3024</v>
      </c>
      <c r="N6150" s="1468" t="s">
        <v>5541</v>
      </c>
      <c r="O6150" s="1468" t="s">
        <v>5541</v>
      </c>
      <c r="P6150" s="1468" t="s">
        <v>22316</v>
      </c>
    </row>
    <row r="6151" hidden="1">
      <c r="A6151" s="1471">
        <v>6603.0</v>
      </c>
      <c r="B6151" s="1468" t="s">
        <v>22323</v>
      </c>
      <c r="C6151" s="1468" t="s">
        <v>22323</v>
      </c>
      <c r="D6151" s="1484">
        <v>45949.0</v>
      </c>
      <c r="E6151" s="1470" t="s">
        <v>22324</v>
      </c>
      <c r="F6151" s="1475">
        <v>6.60636E11</v>
      </c>
      <c r="G6151" s="1485"/>
      <c r="H6151" s="1485" t="b">
        <v>0</v>
      </c>
      <c r="I6151" s="1468" t="s">
        <v>76</v>
      </c>
      <c r="J6151" s="1472" t="b">
        <v>1</v>
      </c>
      <c r="K6151" s="1476"/>
      <c r="L6151" s="1476"/>
      <c r="M6151" s="1468" t="s">
        <v>2432</v>
      </c>
      <c r="N6151" s="1476"/>
      <c r="O6151" s="1476"/>
      <c r="P6151" s="1468" t="s">
        <v>2432</v>
      </c>
    </row>
    <row r="6152">
      <c r="A6152" s="1471">
        <v>6604.0</v>
      </c>
      <c r="B6152" s="1468" t="s">
        <v>22325</v>
      </c>
      <c r="C6152" s="1468" t="s">
        <v>22326</v>
      </c>
      <c r="D6152" s="1484">
        <v>45954.0</v>
      </c>
      <c r="E6152" s="1470" t="s">
        <v>22327</v>
      </c>
      <c r="F6152" s="1475">
        <v>9.11686999E8</v>
      </c>
      <c r="G6152" s="1485"/>
      <c r="H6152" s="1485" t="b">
        <v>1</v>
      </c>
      <c r="I6152" s="1468" t="s">
        <v>263</v>
      </c>
      <c r="J6152" s="1472" t="b">
        <v>1</v>
      </c>
      <c r="K6152" s="1468" t="s">
        <v>8764</v>
      </c>
      <c r="L6152" s="1471">
        <v>6.6624294465E10</v>
      </c>
      <c r="M6152" s="1468" t="s">
        <v>2426</v>
      </c>
      <c r="N6152" s="1468" t="s">
        <v>263</v>
      </c>
      <c r="O6152" s="1468" t="s">
        <v>263</v>
      </c>
      <c r="P6152" s="1468" t="s">
        <v>22328</v>
      </c>
    </row>
    <row r="6153">
      <c r="A6153" s="1471">
        <v>6605.0</v>
      </c>
      <c r="B6153" s="1468" t="s">
        <v>22329</v>
      </c>
      <c r="C6153" s="1468" t="s">
        <v>22330</v>
      </c>
      <c r="D6153" s="1484">
        <v>45959.0</v>
      </c>
      <c r="E6153" s="1470" t="s">
        <v>22331</v>
      </c>
      <c r="F6153" s="1475">
        <v>9.18895264E8</v>
      </c>
      <c r="G6153" s="1485"/>
      <c r="H6153" s="1485" t="b">
        <v>1</v>
      </c>
      <c r="I6153" s="1468" t="s">
        <v>76</v>
      </c>
      <c r="J6153" s="1472" t="b">
        <v>1</v>
      </c>
      <c r="K6153" s="1468" t="s">
        <v>7033</v>
      </c>
      <c r="L6153" s="1471">
        <v>6.6624983639E10</v>
      </c>
      <c r="M6153" s="1468" t="s">
        <v>2426</v>
      </c>
      <c r="N6153" s="1468" t="s">
        <v>5072</v>
      </c>
      <c r="O6153" s="1468" t="s">
        <v>8710</v>
      </c>
      <c r="P6153" s="1468" t="s">
        <v>2426</v>
      </c>
    </row>
    <row r="6154">
      <c r="A6154" s="1471">
        <v>6606.0</v>
      </c>
      <c r="B6154" s="1468" t="s">
        <v>22332</v>
      </c>
      <c r="C6154" s="1468" t="s">
        <v>22333</v>
      </c>
      <c r="D6154" s="1484">
        <v>45961.0</v>
      </c>
      <c r="E6154" s="1470" t="s">
        <v>22334</v>
      </c>
      <c r="F6154" s="1475">
        <v>3.89306E7</v>
      </c>
      <c r="G6154" s="1485"/>
      <c r="H6154" s="1485" t="b">
        <v>1</v>
      </c>
      <c r="I6154" s="1468" t="s">
        <v>263</v>
      </c>
      <c r="J6154" s="1472" t="b">
        <v>1</v>
      </c>
      <c r="K6154" s="1468" t="s">
        <v>11466</v>
      </c>
      <c r="L6154" s="1471">
        <v>6.6890581818E10</v>
      </c>
      <c r="M6154" s="1468" t="s">
        <v>2426</v>
      </c>
      <c r="N6154" s="1468" t="s">
        <v>263</v>
      </c>
      <c r="O6154" s="1468" t="s">
        <v>263</v>
      </c>
      <c r="P6154" s="1468" t="s">
        <v>2426</v>
      </c>
    </row>
    <row r="6155">
      <c r="A6155" s="1471">
        <v>6607.0</v>
      </c>
      <c r="B6155" s="1468" t="s">
        <v>22335</v>
      </c>
      <c r="C6155" s="1468" t="s">
        <v>22336</v>
      </c>
      <c r="D6155" s="1484">
        <v>45957.0</v>
      </c>
      <c r="E6155" s="1470" t="s">
        <v>22337</v>
      </c>
      <c r="F6155" s="1475">
        <v>8.76347493E8</v>
      </c>
      <c r="G6155" s="1485"/>
      <c r="H6155" s="1485" t="b">
        <v>1</v>
      </c>
      <c r="I6155" s="1468" t="s">
        <v>5541</v>
      </c>
      <c r="J6155" s="1472" t="b">
        <v>1</v>
      </c>
      <c r="K6155" s="1468" t="s">
        <v>22315</v>
      </c>
      <c r="L6155" s="1471">
        <v>6.6945424566E10</v>
      </c>
      <c r="M6155" s="1468" t="s">
        <v>2437</v>
      </c>
      <c r="N6155" s="1468" t="s">
        <v>5541</v>
      </c>
      <c r="O6155" s="1468" t="s">
        <v>5541</v>
      </c>
      <c r="P6155" s="1468" t="s">
        <v>22338</v>
      </c>
    </row>
    <row r="6156">
      <c r="A6156" s="1471">
        <v>6608.0</v>
      </c>
      <c r="B6156" s="1468" t="s">
        <v>22339</v>
      </c>
      <c r="C6156" s="1468" t="s">
        <v>22340</v>
      </c>
      <c r="D6156" s="1484">
        <v>45951.0</v>
      </c>
      <c r="E6156" s="1470" t="s">
        <v>22341</v>
      </c>
      <c r="F6156" s="1475">
        <v>6.50546266E8</v>
      </c>
      <c r="G6156" s="1485"/>
      <c r="H6156" s="1485" t="b">
        <v>1</v>
      </c>
      <c r="I6156" s="1468" t="s">
        <v>6296</v>
      </c>
      <c r="J6156" s="1472" t="b">
        <v>1</v>
      </c>
      <c r="K6156" s="1468" t="s">
        <v>6729</v>
      </c>
      <c r="L6156" s="1471">
        <v>6.6965469336E10</v>
      </c>
      <c r="M6156" s="1468" t="s">
        <v>2464</v>
      </c>
      <c r="N6156" s="1468" t="s">
        <v>6296</v>
      </c>
      <c r="O6156" s="1468" t="s">
        <v>6296</v>
      </c>
      <c r="P6156" s="1468" t="s">
        <v>9236</v>
      </c>
    </row>
    <row r="6157">
      <c r="A6157" s="1471">
        <v>6609.0</v>
      </c>
      <c r="B6157" s="1468" t="s">
        <v>22342</v>
      </c>
      <c r="C6157" s="1468" t="s">
        <v>22343</v>
      </c>
      <c r="D6157" s="1484">
        <v>45951.0</v>
      </c>
      <c r="E6157" s="1470" t="s">
        <v>22344</v>
      </c>
      <c r="F6157" s="1475">
        <v>9.44263628E8</v>
      </c>
      <c r="G6157" s="1485"/>
      <c r="H6157" s="1485" t="b">
        <v>1</v>
      </c>
      <c r="I6157" s="1468" t="s">
        <v>76</v>
      </c>
      <c r="J6157" s="1472" t="b">
        <v>1</v>
      </c>
      <c r="K6157" s="1468" t="s">
        <v>5010</v>
      </c>
      <c r="L6157" s="1471">
        <v>6.6836145662E10</v>
      </c>
      <c r="M6157" s="1468" t="s">
        <v>2659</v>
      </c>
      <c r="N6157" s="1468" t="s">
        <v>5052</v>
      </c>
      <c r="O6157" s="1468" t="s">
        <v>5052</v>
      </c>
      <c r="P6157" s="1468" t="s">
        <v>8490</v>
      </c>
    </row>
    <row r="6158">
      <c r="A6158" s="1471">
        <v>6610.0</v>
      </c>
      <c r="B6158" s="1468" t="s">
        <v>22345</v>
      </c>
      <c r="C6158" s="1468" t="s">
        <v>22346</v>
      </c>
      <c r="D6158" s="1484">
        <v>45951.0</v>
      </c>
      <c r="E6158" s="1470" t="s">
        <v>22347</v>
      </c>
      <c r="F6158" s="1475">
        <v>6.32262505E8</v>
      </c>
      <c r="G6158" s="1485"/>
      <c r="H6158" s="1485" t="b">
        <v>1</v>
      </c>
      <c r="I6158" s="1468" t="s">
        <v>76</v>
      </c>
      <c r="J6158" s="1472" t="b">
        <v>1</v>
      </c>
      <c r="K6158" s="1468" t="s">
        <v>8764</v>
      </c>
      <c r="L6158" s="1471">
        <v>6.6624294465E10</v>
      </c>
      <c r="M6158" s="1468" t="s">
        <v>2937</v>
      </c>
      <c r="N6158" s="1468" t="s">
        <v>5998</v>
      </c>
      <c r="O6158" s="1476"/>
      <c r="P6158" s="1468" t="s">
        <v>2937</v>
      </c>
    </row>
    <row r="6159">
      <c r="A6159" s="1471">
        <v>6611.0</v>
      </c>
      <c r="B6159" s="1468" t="s">
        <v>22348</v>
      </c>
      <c r="C6159" s="1468" t="s">
        <v>22349</v>
      </c>
      <c r="D6159" s="1484">
        <v>45957.0</v>
      </c>
      <c r="E6159" s="1470" t="s">
        <v>22350</v>
      </c>
      <c r="F6159" s="1475">
        <v>6.287007E8</v>
      </c>
      <c r="G6159" s="1485"/>
      <c r="H6159" s="1485" t="b">
        <v>1</v>
      </c>
      <c r="I6159" s="1468" t="s">
        <v>263</v>
      </c>
      <c r="J6159" s="1472" t="b">
        <v>1</v>
      </c>
      <c r="K6159" s="1468" t="s">
        <v>22315</v>
      </c>
      <c r="L6159" s="1471">
        <v>6.6945424566E10</v>
      </c>
      <c r="M6159" s="1468" t="s">
        <v>2440</v>
      </c>
      <c r="N6159" s="1468" t="s">
        <v>9778</v>
      </c>
      <c r="O6159" s="1468" t="s">
        <v>9778</v>
      </c>
      <c r="P6159" s="1468" t="s">
        <v>5687</v>
      </c>
    </row>
    <row r="6160">
      <c r="A6160" s="1471">
        <v>6612.0</v>
      </c>
      <c r="B6160" s="1468" t="s">
        <v>22351</v>
      </c>
      <c r="C6160" s="1468" t="s">
        <v>22352</v>
      </c>
      <c r="D6160" s="1484">
        <v>45952.0</v>
      </c>
      <c r="E6160" s="1470" t="s">
        <v>22353</v>
      </c>
      <c r="F6160" s="1475">
        <v>6.419476E8</v>
      </c>
      <c r="G6160" s="1485"/>
      <c r="H6160" s="1485" t="b">
        <v>1</v>
      </c>
      <c r="I6160" s="1468" t="s">
        <v>76</v>
      </c>
      <c r="J6160" s="1472" t="b">
        <v>1</v>
      </c>
      <c r="K6160" s="1468" t="s">
        <v>11172</v>
      </c>
      <c r="L6160" s="1471">
        <v>6.6955633412E10</v>
      </c>
      <c r="M6160" s="1468" t="s">
        <v>4317</v>
      </c>
      <c r="N6160" s="1468" t="s">
        <v>5428</v>
      </c>
      <c r="O6160" s="1476"/>
      <c r="P6160" s="1468" t="s">
        <v>22354</v>
      </c>
    </row>
    <row r="6161">
      <c r="A6161" s="1471">
        <v>6613.0</v>
      </c>
      <c r="B6161" s="1468" t="s">
        <v>22355</v>
      </c>
      <c r="C6161" s="1468" t="s">
        <v>22356</v>
      </c>
      <c r="D6161" s="1484">
        <v>45952.0</v>
      </c>
      <c r="E6161" s="1470" t="s">
        <v>22357</v>
      </c>
      <c r="F6161" s="1475">
        <v>9.58468653E8</v>
      </c>
      <c r="G6161" s="1485"/>
      <c r="H6161" s="1485" t="b">
        <v>1</v>
      </c>
      <c r="I6161" s="1468" t="s">
        <v>76</v>
      </c>
      <c r="J6161" s="1472" t="b">
        <v>1</v>
      </c>
      <c r="K6161" s="1468" t="s">
        <v>6729</v>
      </c>
      <c r="L6161" s="1471">
        <v>6.6965469336E10</v>
      </c>
      <c r="M6161" s="1468" t="s">
        <v>2464</v>
      </c>
      <c r="N6161" s="1468" t="s">
        <v>4986</v>
      </c>
      <c r="O6161" s="1468" t="s">
        <v>8522</v>
      </c>
      <c r="P6161" s="1468" t="s">
        <v>2464</v>
      </c>
    </row>
    <row r="6162">
      <c r="A6162" s="1471">
        <v>6614.0</v>
      </c>
      <c r="B6162" s="1468" t="s">
        <v>22358</v>
      </c>
      <c r="C6162" s="1468" t="s">
        <v>22359</v>
      </c>
      <c r="D6162" s="1484">
        <v>45954.0</v>
      </c>
      <c r="E6162" s="1470" t="s">
        <v>22360</v>
      </c>
      <c r="F6162" s="1475">
        <v>6.41671815E8</v>
      </c>
      <c r="G6162" s="1485"/>
      <c r="H6162" s="1485" t="b">
        <v>1</v>
      </c>
      <c r="I6162" s="1468" t="s">
        <v>76</v>
      </c>
      <c r="J6162" s="1472" t="b">
        <v>1</v>
      </c>
      <c r="K6162" s="1468" t="s">
        <v>11172</v>
      </c>
      <c r="L6162" s="1471">
        <v>6.6955633412E10</v>
      </c>
      <c r="M6162" s="1468" t="s">
        <v>2464</v>
      </c>
      <c r="N6162" s="1468" t="s">
        <v>6093</v>
      </c>
      <c r="O6162" s="1468" t="s">
        <v>8670</v>
      </c>
      <c r="P6162" s="1468" t="s">
        <v>9875</v>
      </c>
    </row>
    <row r="6163" hidden="1">
      <c r="A6163" s="1471">
        <v>6615.0</v>
      </c>
      <c r="B6163" s="1468" t="s">
        <v>22361</v>
      </c>
      <c r="C6163" s="1468" t="s">
        <v>22359</v>
      </c>
      <c r="D6163" s="1484">
        <v>45952.0</v>
      </c>
      <c r="E6163" s="1470" t="s">
        <v>22362</v>
      </c>
      <c r="F6163" s="1475">
        <v>6.60642E11</v>
      </c>
      <c r="G6163" s="1485"/>
      <c r="H6163" s="1485" t="b">
        <v>0</v>
      </c>
      <c r="I6163" s="1468" t="s">
        <v>76</v>
      </c>
      <c r="J6163" s="1472" t="b">
        <v>1</v>
      </c>
      <c r="K6163" s="1476"/>
      <c r="L6163" s="1476"/>
      <c r="M6163" s="1468" t="s">
        <v>2464</v>
      </c>
      <c r="N6163" s="1476"/>
      <c r="O6163" s="1476"/>
      <c r="P6163" s="1468" t="s">
        <v>2464</v>
      </c>
    </row>
    <row r="6164">
      <c r="A6164" s="1471">
        <v>6616.0</v>
      </c>
      <c r="B6164" s="1468" t="s">
        <v>22363</v>
      </c>
      <c r="C6164" s="1468" t="s">
        <v>22364</v>
      </c>
      <c r="D6164" s="1484">
        <v>45958.0</v>
      </c>
      <c r="E6164" s="1470" t="s">
        <v>22365</v>
      </c>
      <c r="F6164" s="1475">
        <v>2.4523777E7</v>
      </c>
      <c r="G6164" s="1485"/>
      <c r="H6164" s="1485" t="b">
        <v>1</v>
      </c>
      <c r="I6164" s="1468" t="s">
        <v>76</v>
      </c>
      <c r="J6164" s="1472" t="b">
        <v>1</v>
      </c>
      <c r="K6164" s="1468" t="s">
        <v>8887</v>
      </c>
      <c r="L6164" s="1471">
        <v>6.6646639396E10</v>
      </c>
      <c r="M6164" s="1468" t="s">
        <v>2464</v>
      </c>
      <c r="N6164" s="1468" t="s">
        <v>5113</v>
      </c>
      <c r="O6164" s="1468" t="s">
        <v>5113</v>
      </c>
      <c r="P6164" s="1468" t="s">
        <v>2464</v>
      </c>
    </row>
    <row r="6165">
      <c r="A6165" s="1471">
        <v>6617.0</v>
      </c>
      <c r="B6165" s="1468" t="s">
        <v>22366</v>
      </c>
      <c r="C6165" s="1468" t="s">
        <v>22367</v>
      </c>
      <c r="D6165" s="1484">
        <v>45961.0</v>
      </c>
      <c r="E6165" s="1470" t="s">
        <v>22368</v>
      </c>
      <c r="F6165" s="1475">
        <v>8.32325651E8</v>
      </c>
      <c r="G6165" s="1485"/>
      <c r="H6165" s="1485" t="b">
        <v>1</v>
      </c>
      <c r="I6165" s="1468" t="s">
        <v>76</v>
      </c>
      <c r="J6165" s="1472" t="b">
        <v>1</v>
      </c>
      <c r="K6165" s="1468" t="s">
        <v>6729</v>
      </c>
      <c r="L6165" s="1471">
        <v>6.6965469336E10</v>
      </c>
      <c r="M6165" s="1468" t="s">
        <v>2715</v>
      </c>
      <c r="N6165" s="1468" t="s">
        <v>5098</v>
      </c>
      <c r="O6165" s="1468" t="s">
        <v>21444</v>
      </c>
      <c r="P6165" s="1468" t="s">
        <v>22369</v>
      </c>
    </row>
    <row r="6166">
      <c r="A6166" s="1471">
        <v>6618.0</v>
      </c>
      <c r="B6166" s="1468" t="s">
        <v>22370</v>
      </c>
      <c r="C6166" s="1468" t="s">
        <v>22371</v>
      </c>
      <c r="D6166" s="1484">
        <v>45961.0</v>
      </c>
      <c r="E6166" s="1470" t="s">
        <v>22372</v>
      </c>
      <c r="F6166" s="1475">
        <v>8.25289161E8</v>
      </c>
      <c r="G6166" s="1485"/>
      <c r="H6166" s="1485" t="b">
        <v>1</v>
      </c>
      <c r="I6166" s="1468" t="s">
        <v>76</v>
      </c>
      <c r="J6166" s="1472" t="b">
        <v>1</v>
      </c>
      <c r="K6166" s="1468" t="s">
        <v>6729</v>
      </c>
      <c r="L6166" s="1471">
        <v>6.6965469336E10</v>
      </c>
      <c r="M6166" s="1468" t="s">
        <v>2715</v>
      </c>
      <c r="N6166" s="1468" t="s">
        <v>12080</v>
      </c>
      <c r="O6166" s="1468" t="s">
        <v>11683</v>
      </c>
      <c r="P6166" s="1468" t="s">
        <v>22369</v>
      </c>
    </row>
    <row r="6167" hidden="1">
      <c r="A6167" s="1471">
        <v>6619.0</v>
      </c>
      <c r="B6167" s="1468" t="s">
        <v>22373</v>
      </c>
      <c r="C6167" s="1468" t="s">
        <v>22373</v>
      </c>
      <c r="D6167" s="1484">
        <v>45954.0</v>
      </c>
      <c r="E6167" s="1470" t="s">
        <v>22374</v>
      </c>
      <c r="F6167" s="1475">
        <v>8.13123839E8</v>
      </c>
      <c r="G6167" s="1485"/>
      <c r="H6167" s="1485" t="b">
        <v>0</v>
      </c>
      <c r="I6167" s="1468" t="s">
        <v>76</v>
      </c>
      <c r="J6167" s="1472" t="b">
        <v>0</v>
      </c>
      <c r="K6167" s="1476"/>
      <c r="L6167" s="1476"/>
      <c r="M6167" s="1468" t="s">
        <v>2432</v>
      </c>
      <c r="N6167" s="1468" t="s">
        <v>6466</v>
      </c>
      <c r="O6167" s="1468" t="s">
        <v>9258</v>
      </c>
      <c r="P6167" s="1468" t="s">
        <v>2432</v>
      </c>
    </row>
    <row r="6168">
      <c r="A6168" s="1471">
        <v>6620.0</v>
      </c>
      <c r="B6168" s="1468" t="s">
        <v>22375</v>
      </c>
      <c r="C6168" s="1468" t="s">
        <v>22376</v>
      </c>
      <c r="D6168" s="1484">
        <v>45961.0</v>
      </c>
      <c r="E6168" s="1470" t="s">
        <v>22377</v>
      </c>
      <c r="F6168" s="1475">
        <v>5.2090601E7</v>
      </c>
      <c r="G6168" s="1485"/>
      <c r="H6168" s="1485" t="b">
        <v>1</v>
      </c>
      <c r="I6168" s="1468" t="s">
        <v>6296</v>
      </c>
      <c r="J6168" s="1472" t="b">
        <v>1</v>
      </c>
      <c r="K6168" s="1468" t="s">
        <v>7033</v>
      </c>
      <c r="L6168" s="1471">
        <v>6.6624983639E10</v>
      </c>
      <c r="M6168" s="1468" t="s">
        <v>3024</v>
      </c>
      <c r="N6168" s="1468" t="s">
        <v>6296</v>
      </c>
      <c r="O6168" s="1468" t="s">
        <v>6296</v>
      </c>
      <c r="P6168" s="1468" t="s">
        <v>22378</v>
      </c>
    </row>
    <row r="6169">
      <c r="A6169" s="1471">
        <v>6621.0</v>
      </c>
      <c r="B6169" s="1468" t="s">
        <v>22379</v>
      </c>
      <c r="C6169" s="1468" t="s">
        <v>22380</v>
      </c>
      <c r="D6169" s="1484">
        <v>45961.0</v>
      </c>
      <c r="E6169" s="1470" t="s">
        <v>22381</v>
      </c>
      <c r="F6169" s="1475">
        <v>5.2090603E7</v>
      </c>
      <c r="G6169" s="1485"/>
      <c r="H6169" s="1485" t="b">
        <v>1</v>
      </c>
      <c r="I6169" s="1468" t="s">
        <v>6296</v>
      </c>
      <c r="J6169" s="1472" t="b">
        <v>1</v>
      </c>
      <c r="K6169" s="1468" t="s">
        <v>7033</v>
      </c>
      <c r="L6169" s="1471">
        <v>6.6624983639E10</v>
      </c>
      <c r="M6169" s="1468" t="s">
        <v>2682</v>
      </c>
      <c r="N6169" s="1468" t="s">
        <v>6296</v>
      </c>
      <c r="O6169" s="1468" t="s">
        <v>6296</v>
      </c>
      <c r="P6169" s="1468" t="s">
        <v>22382</v>
      </c>
    </row>
    <row r="6170">
      <c r="A6170" s="1471">
        <v>6622.0</v>
      </c>
      <c r="B6170" s="1468" t="s">
        <v>22383</v>
      </c>
      <c r="C6170" s="1468" t="s">
        <v>22384</v>
      </c>
      <c r="D6170" s="1484">
        <v>45961.0</v>
      </c>
      <c r="E6170" s="1470" t="s">
        <v>22385</v>
      </c>
      <c r="F6170" s="1475">
        <v>5.20906E7</v>
      </c>
      <c r="G6170" s="1485"/>
      <c r="H6170" s="1485" t="b">
        <v>1</v>
      </c>
      <c r="I6170" s="1468" t="s">
        <v>6296</v>
      </c>
      <c r="J6170" s="1472" t="b">
        <v>1</v>
      </c>
      <c r="K6170" s="1468" t="s">
        <v>7033</v>
      </c>
      <c r="L6170" s="1471">
        <v>6.6624983639E10</v>
      </c>
      <c r="M6170" s="1468" t="s">
        <v>3024</v>
      </c>
      <c r="N6170" s="1468" t="s">
        <v>6296</v>
      </c>
      <c r="O6170" s="1468" t="s">
        <v>6296</v>
      </c>
      <c r="P6170" s="1468" t="s">
        <v>22386</v>
      </c>
    </row>
    <row r="6171">
      <c r="A6171" s="1471">
        <v>6623.0</v>
      </c>
      <c r="B6171" s="1468" t="s">
        <v>22387</v>
      </c>
      <c r="C6171" s="1468" t="s">
        <v>22388</v>
      </c>
      <c r="D6171" s="1484">
        <v>45958.0</v>
      </c>
      <c r="E6171" s="1470" t="s">
        <v>22389</v>
      </c>
      <c r="F6171" s="1475">
        <v>9.70172662E8</v>
      </c>
      <c r="G6171" s="1485"/>
      <c r="H6171" s="1485" t="b">
        <v>1</v>
      </c>
      <c r="I6171" s="1468" t="s">
        <v>263</v>
      </c>
      <c r="J6171" s="1472" t="b">
        <v>1</v>
      </c>
      <c r="K6171" s="1468" t="s">
        <v>22315</v>
      </c>
      <c r="L6171" s="1471">
        <v>6.6945424566E10</v>
      </c>
      <c r="M6171" s="1468" t="s">
        <v>2464</v>
      </c>
      <c r="N6171" s="1468" t="s">
        <v>263</v>
      </c>
      <c r="O6171" s="1468" t="s">
        <v>263</v>
      </c>
      <c r="P6171" s="1468" t="s">
        <v>2464</v>
      </c>
    </row>
    <row r="6172">
      <c r="A6172" s="1471">
        <v>6624.0</v>
      </c>
      <c r="B6172" s="1468" t="s">
        <v>22390</v>
      </c>
      <c r="C6172" s="1468" t="s">
        <v>22391</v>
      </c>
      <c r="D6172" s="1484">
        <v>45959.0</v>
      </c>
      <c r="E6172" s="1470" t="s">
        <v>22392</v>
      </c>
      <c r="F6172" s="1475">
        <v>6.1371419E8</v>
      </c>
      <c r="G6172" s="1485"/>
      <c r="H6172" s="1485" t="b">
        <v>1</v>
      </c>
      <c r="I6172" s="1468" t="s">
        <v>76</v>
      </c>
      <c r="J6172" s="1472" t="b">
        <v>1</v>
      </c>
      <c r="K6172" s="1468" t="s">
        <v>7033</v>
      </c>
      <c r="L6172" s="1471">
        <v>6.6624983639E10</v>
      </c>
      <c r="M6172" s="1468" t="s">
        <v>2432</v>
      </c>
      <c r="N6172" s="1468" t="s">
        <v>5398</v>
      </c>
      <c r="O6172" s="1468" t="s">
        <v>5012</v>
      </c>
      <c r="P6172" s="1468" t="s">
        <v>22393</v>
      </c>
    </row>
    <row r="6173" hidden="1">
      <c r="A6173" s="1471">
        <v>6625.0</v>
      </c>
      <c r="B6173" s="1468" t="s">
        <v>22394</v>
      </c>
      <c r="C6173" s="1468" t="s">
        <v>22395</v>
      </c>
      <c r="D6173" s="1484">
        <v>45957.0</v>
      </c>
      <c r="E6173" s="1470" t="s">
        <v>22396</v>
      </c>
      <c r="F6173" s="1475">
        <v>3.3168542E7</v>
      </c>
      <c r="G6173" s="1485"/>
      <c r="H6173" s="1485" t="b">
        <v>0</v>
      </c>
      <c r="I6173" s="1468" t="s">
        <v>76</v>
      </c>
      <c r="J6173" s="1472" t="b">
        <v>1</v>
      </c>
      <c r="K6173" s="1468" t="s">
        <v>11466</v>
      </c>
      <c r="L6173" s="1471">
        <v>6.6890581818E10</v>
      </c>
      <c r="M6173" s="1468" t="s">
        <v>2426</v>
      </c>
      <c r="N6173" s="1468" t="s">
        <v>263</v>
      </c>
      <c r="O6173" s="1468" t="s">
        <v>263</v>
      </c>
      <c r="P6173" s="1468" t="s">
        <v>5402</v>
      </c>
    </row>
    <row r="6174">
      <c r="A6174" s="1471">
        <v>6626.0</v>
      </c>
      <c r="B6174" s="1468" t="s">
        <v>22397</v>
      </c>
      <c r="C6174" s="1468" t="s">
        <v>22398</v>
      </c>
      <c r="D6174" s="1484">
        <v>45957.0</v>
      </c>
      <c r="E6174" s="1470" t="s">
        <v>22399</v>
      </c>
      <c r="F6174" s="1475">
        <v>9.54474616E8</v>
      </c>
      <c r="G6174" s="1485"/>
      <c r="H6174" s="1485" t="b">
        <v>1</v>
      </c>
      <c r="I6174" s="1468" t="s">
        <v>76</v>
      </c>
      <c r="J6174" s="1472" t="b">
        <v>1</v>
      </c>
      <c r="K6174" s="1468" t="s">
        <v>22260</v>
      </c>
      <c r="L6174" s="1471">
        <v>6.6629566659E10</v>
      </c>
      <c r="M6174" s="1468" t="s">
        <v>2464</v>
      </c>
      <c r="N6174" s="1468" t="s">
        <v>22400</v>
      </c>
      <c r="O6174" s="1468" t="s">
        <v>22400</v>
      </c>
      <c r="P6174" s="1468" t="s">
        <v>8548</v>
      </c>
    </row>
    <row r="6175">
      <c r="A6175" s="1471">
        <v>6627.0</v>
      </c>
      <c r="B6175" s="1468" t="s">
        <v>22401</v>
      </c>
      <c r="C6175" s="1468" t="s">
        <v>22402</v>
      </c>
      <c r="D6175" s="1484">
        <v>45960.0</v>
      </c>
      <c r="E6175" s="1470" t="s">
        <v>22403</v>
      </c>
      <c r="F6175" s="1475">
        <v>6.56390515E8</v>
      </c>
      <c r="G6175" s="1485"/>
      <c r="H6175" s="1485" t="b">
        <v>1</v>
      </c>
      <c r="I6175" s="1468" t="s">
        <v>76</v>
      </c>
      <c r="J6175" s="1472" t="b">
        <v>1</v>
      </c>
      <c r="K6175" s="1468" t="s">
        <v>11466</v>
      </c>
      <c r="L6175" s="1471">
        <v>6.6890581818E10</v>
      </c>
      <c r="M6175" s="1468" t="s">
        <v>2536</v>
      </c>
      <c r="N6175" s="1476"/>
      <c r="O6175" s="1476"/>
      <c r="P6175" s="1468" t="s">
        <v>2536</v>
      </c>
    </row>
    <row r="6176">
      <c r="A6176" s="1471">
        <v>6628.0</v>
      </c>
      <c r="B6176" s="1468" t="s">
        <v>22404</v>
      </c>
      <c r="C6176" s="1468" t="s">
        <v>22405</v>
      </c>
      <c r="D6176" s="1484">
        <v>45959.0</v>
      </c>
      <c r="E6176" s="1470" t="s">
        <v>22406</v>
      </c>
      <c r="F6176" s="1475">
        <v>9.36035599E8</v>
      </c>
      <c r="G6176" s="1485"/>
      <c r="H6176" s="1485" t="b">
        <v>1</v>
      </c>
      <c r="I6176" s="1468" t="s">
        <v>76</v>
      </c>
      <c r="J6176" s="1472" t="b">
        <v>1</v>
      </c>
      <c r="K6176" s="1468" t="s">
        <v>8453</v>
      </c>
      <c r="L6176" s="1471">
        <v>6.6642366689E10</v>
      </c>
      <c r="M6176" s="1468" t="s">
        <v>2432</v>
      </c>
      <c r="N6176" s="1468" t="s">
        <v>22407</v>
      </c>
      <c r="O6176" s="1468" t="s">
        <v>22407</v>
      </c>
      <c r="P6176" s="1468" t="s">
        <v>2432</v>
      </c>
    </row>
    <row r="6177">
      <c r="A6177" s="1471">
        <v>6629.0</v>
      </c>
      <c r="B6177" s="1468" t="s">
        <v>22408</v>
      </c>
      <c r="C6177" s="1468" t="s">
        <v>22409</v>
      </c>
      <c r="D6177" s="1484">
        <v>45958.0</v>
      </c>
      <c r="E6177" s="1470" t="s">
        <v>22410</v>
      </c>
      <c r="F6177" s="1475">
        <v>6.23485665E8</v>
      </c>
      <c r="G6177" s="1485"/>
      <c r="H6177" s="1485" t="b">
        <v>1</v>
      </c>
      <c r="I6177" s="1468" t="s">
        <v>76</v>
      </c>
      <c r="J6177" s="1472" t="b">
        <v>1</v>
      </c>
      <c r="K6177" s="1468" t="s">
        <v>8453</v>
      </c>
      <c r="L6177" s="1471">
        <v>6.6642366689E10</v>
      </c>
      <c r="M6177" s="1468" t="s">
        <v>2464</v>
      </c>
      <c r="N6177" s="1468" t="s">
        <v>5113</v>
      </c>
      <c r="O6177" s="1468" t="s">
        <v>9258</v>
      </c>
      <c r="P6177" s="1468" t="s">
        <v>6139</v>
      </c>
    </row>
    <row r="6178">
      <c r="A6178" s="1471">
        <v>6630.0</v>
      </c>
      <c r="B6178" s="1468" t="s">
        <v>22411</v>
      </c>
      <c r="C6178" s="1468" t="s">
        <v>22412</v>
      </c>
      <c r="D6178" s="1484">
        <v>45961.0</v>
      </c>
      <c r="E6178" s="1470" t="s">
        <v>22413</v>
      </c>
      <c r="F6178" s="1475">
        <v>8.43071122E8</v>
      </c>
      <c r="G6178" s="1485"/>
      <c r="H6178" s="1485" t="b">
        <v>1</v>
      </c>
      <c r="I6178" s="1468" t="s">
        <v>76</v>
      </c>
      <c r="J6178" s="1472" t="b">
        <v>1</v>
      </c>
      <c r="K6178" s="1468" t="s">
        <v>7033</v>
      </c>
      <c r="L6178" s="1471">
        <v>6.6624983639E10</v>
      </c>
      <c r="M6178" s="1468" t="s">
        <v>2476</v>
      </c>
      <c r="N6178" s="1468" t="s">
        <v>4937</v>
      </c>
      <c r="O6178" s="1476"/>
      <c r="P6178" s="1468" t="s">
        <v>22414</v>
      </c>
    </row>
    <row r="6179">
      <c r="A6179" s="1471">
        <v>6631.0</v>
      </c>
      <c r="B6179" s="1468" t="s">
        <v>22415</v>
      </c>
      <c r="C6179" s="1468" t="s">
        <v>22416</v>
      </c>
      <c r="D6179" s="1484">
        <v>45960.0</v>
      </c>
      <c r="E6179" s="1470" t="s">
        <v>22417</v>
      </c>
      <c r="F6179" s="1475">
        <v>6.56296142E8</v>
      </c>
      <c r="G6179" s="1485"/>
      <c r="H6179" s="1485" t="b">
        <v>1</v>
      </c>
      <c r="I6179" s="1468" t="s">
        <v>6244</v>
      </c>
      <c r="J6179" s="1472" t="b">
        <v>1</v>
      </c>
      <c r="K6179" s="1468" t="s">
        <v>22260</v>
      </c>
      <c r="L6179" s="1471">
        <v>6.6629566659E10</v>
      </c>
      <c r="M6179" s="1468" t="s">
        <v>2464</v>
      </c>
      <c r="N6179" s="1468" t="s">
        <v>6244</v>
      </c>
      <c r="O6179" s="1468" t="s">
        <v>6244</v>
      </c>
      <c r="P6179" s="1468" t="s">
        <v>5881</v>
      </c>
    </row>
    <row r="6180">
      <c r="A6180" s="1471">
        <v>6632.0</v>
      </c>
      <c r="B6180" s="1468" t="s">
        <v>22418</v>
      </c>
      <c r="C6180" s="1468" t="s">
        <v>22419</v>
      </c>
      <c r="D6180" s="1484">
        <v>45961.0</v>
      </c>
      <c r="E6180" s="1470" t="s">
        <v>22420</v>
      </c>
      <c r="F6180" s="1475">
        <v>9.2765588E8</v>
      </c>
      <c r="G6180" s="1485"/>
      <c r="H6180" s="1485" t="b">
        <v>1</v>
      </c>
      <c r="I6180" s="1468" t="s">
        <v>76</v>
      </c>
      <c r="J6180" s="1472" t="b">
        <v>1</v>
      </c>
      <c r="K6180" s="1468" t="s">
        <v>8764</v>
      </c>
      <c r="L6180" s="1471">
        <v>6.6624294465E10</v>
      </c>
      <c r="M6180" s="1468" t="s">
        <v>2937</v>
      </c>
      <c r="N6180" s="1468" t="s">
        <v>6056</v>
      </c>
      <c r="O6180" s="1476"/>
      <c r="P6180" s="1468" t="s">
        <v>22421</v>
      </c>
    </row>
    <row r="6181">
      <c r="A6181" s="1471">
        <v>6633.0</v>
      </c>
      <c r="B6181" s="1468" t="s">
        <v>22422</v>
      </c>
      <c r="C6181" s="1468" t="s">
        <v>22423</v>
      </c>
      <c r="D6181" s="1484">
        <v>45959.0</v>
      </c>
      <c r="E6181" s="1470" t="s">
        <v>22424</v>
      </c>
      <c r="F6181" s="1475">
        <v>9.67896644E8</v>
      </c>
      <c r="G6181" s="1485"/>
      <c r="H6181" s="1485" t="b">
        <v>1</v>
      </c>
      <c r="I6181" s="1468" t="s">
        <v>76</v>
      </c>
      <c r="J6181" s="1472" t="b">
        <v>1</v>
      </c>
      <c r="K6181" s="1468" t="s">
        <v>22315</v>
      </c>
      <c r="L6181" s="1471">
        <v>6.6945424566E10</v>
      </c>
      <c r="M6181" s="1468" t="s">
        <v>2464</v>
      </c>
      <c r="N6181" s="1468" t="s">
        <v>4990</v>
      </c>
      <c r="O6181" s="1468" t="s">
        <v>4990</v>
      </c>
      <c r="P6181" s="1468" t="s">
        <v>2464</v>
      </c>
    </row>
    <row r="6182">
      <c r="A6182" s="1471">
        <v>6634.0</v>
      </c>
      <c r="B6182" s="1468" t="s">
        <v>22425</v>
      </c>
      <c r="C6182" s="1468" t="s">
        <v>22426</v>
      </c>
      <c r="D6182" s="1484">
        <v>45959.0</v>
      </c>
      <c r="E6182" s="1470" t="s">
        <v>22427</v>
      </c>
      <c r="F6182" s="1475">
        <v>2.4372168E7</v>
      </c>
      <c r="G6182" s="1485"/>
      <c r="H6182" s="1485" t="b">
        <v>1</v>
      </c>
      <c r="I6182" s="1468" t="s">
        <v>76</v>
      </c>
      <c r="J6182" s="1472" t="b">
        <v>1</v>
      </c>
      <c r="K6182" s="1468" t="s">
        <v>5060</v>
      </c>
      <c r="L6182" s="1471">
        <v>6.6831455479E10</v>
      </c>
      <c r="M6182" s="1468" t="s">
        <v>2464</v>
      </c>
      <c r="N6182" s="1476"/>
      <c r="O6182" s="1476"/>
      <c r="P6182" s="1468" t="s">
        <v>22428</v>
      </c>
    </row>
    <row r="6183">
      <c r="A6183" s="1471">
        <v>6635.0</v>
      </c>
      <c r="B6183" s="1468" t="s">
        <v>22429</v>
      </c>
      <c r="C6183" s="1468" t="s">
        <v>22429</v>
      </c>
      <c r="D6183" s="1484">
        <v>45959.0</v>
      </c>
      <c r="E6183" s="1470" t="s">
        <v>22430</v>
      </c>
      <c r="F6183" s="1475">
        <v>8.43249388E8</v>
      </c>
      <c r="G6183" s="1485"/>
      <c r="H6183" s="1485" t="b">
        <v>1</v>
      </c>
      <c r="I6183" s="1468" t="s">
        <v>76</v>
      </c>
      <c r="J6183" s="1472" t="b">
        <v>1</v>
      </c>
      <c r="K6183" s="1468" t="s">
        <v>6729</v>
      </c>
      <c r="L6183" s="1471">
        <v>6.6965469336E10</v>
      </c>
      <c r="M6183" s="1468" t="s">
        <v>2437</v>
      </c>
      <c r="N6183" s="1468" t="s">
        <v>5267</v>
      </c>
      <c r="O6183" s="1476"/>
      <c r="P6183" s="1468" t="s">
        <v>2437</v>
      </c>
    </row>
    <row r="6184">
      <c r="A6184" s="1471">
        <v>6636.0</v>
      </c>
      <c r="B6184" s="1468" t="s">
        <v>22431</v>
      </c>
      <c r="C6184" s="1468" t="s">
        <v>22432</v>
      </c>
      <c r="D6184" s="1484">
        <v>45959.0</v>
      </c>
      <c r="E6184" s="1470" t="s">
        <v>22433</v>
      </c>
      <c r="F6184" s="1475">
        <v>6.39366663E8</v>
      </c>
      <c r="G6184" s="1485"/>
      <c r="H6184" s="1485" t="b">
        <v>1</v>
      </c>
      <c r="I6184" s="1468" t="s">
        <v>76</v>
      </c>
      <c r="J6184" s="1472" t="b">
        <v>1</v>
      </c>
      <c r="K6184" s="1468" t="s">
        <v>8453</v>
      </c>
      <c r="L6184" s="1471">
        <v>6.6642366689E10</v>
      </c>
      <c r="M6184" s="1468" t="s">
        <v>2426</v>
      </c>
      <c r="N6184" s="1468" t="s">
        <v>5469</v>
      </c>
      <c r="O6184" s="1476"/>
      <c r="P6184" s="1468" t="s">
        <v>22434</v>
      </c>
    </row>
    <row r="6185">
      <c r="A6185" s="1471">
        <v>6637.0</v>
      </c>
      <c r="B6185" s="1468" t="s">
        <v>22435</v>
      </c>
      <c r="C6185" s="1468" t="s">
        <v>22436</v>
      </c>
      <c r="D6185" s="1484">
        <v>45959.0</v>
      </c>
      <c r="E6185" s="1470" t="s">
        <v>22437</v>
      </c>
      <c r="F6185" s="1475">
        <v>8.00057008E8</v>
      </c>
      <c r="G6185" s="1485"/>
      <c r="H6185" s="1485" t="b">
        <v>1</v>
      </c>
      <c r="I6185" s="1468" t="s">
        <v>76</v>
      </c>
      <c r="J6185" s="1472" t="b">
        <v>1</v>
      </c>
      <c r="K6185" s="1468" t="s">
        <v>6729</v>
      </c>
      <c r="L6185" s="1471">
        <v>6.6965469336E10</v>
      </c>
      <c r="M6185" s="1468" t="s">
        <v>2437</v>
      </c>
      <c r="N6185" s="1476"/>
      <c r="O6185" s="1468" t="s">
        <v>76</v>
      </c>
      <c r="P6185" s="1468" t="s">
        <v>2437</v>
      </c>
    </row>
    <row r="6186">
      <c r="A6186" s="1471">
        <v>6638.0</v>
      </c>
      <c r="B6186" s="1468" t="s">
        <v>22438</v>
      </c>
      <c r="C6186" s="1468" t="s">
        <v>22439</v>
      </c>
      <c r="D6186" s="1484">
        <v>45959.0</v>
      </c>
      <c r="E6186" s="1470" t="s">
        <v>22440</v>
      </c>
      <c r="F6186" s="1475">
        <v>9.24142455E8</v>
      </c>
      <c r="G6186" s="1485"/>
      <c r="H6186" s="1485" t="b">
        <v>1</v>
      </c>
      <c r="I6186" s="1468" t="s">
        <v>76</v>
      </c>
      <c r="J6186" s="1472" t="b">
        <v>1</v>
      </c>
      <c r="K6186" s="1468" t="s">
        <v>11172</v>
      </c>
      <c r="L6186" s="1471">
        <v>6.6955633412E10</v>
      </c>
      <c r="M6186" s="1468" t="s">
        <v>2464</v>
      </c>
      <c r="N6186" s="1468" t="s">
        <v>5052</v>
      </c>
      <c r="O6186" s="1468" t="s">
        <v>5052</v>
      </c>
      <c r="P6186" s="1468" t="s">
        <v>11442</v>
      </c>
    </row>
    <row r="6187">
      <c r="A6187" s="1471">
        <v>6639.0</v>
      </c>
      <c r="B6187" s="1468" t="s">
        <v>22441</v>
      </c>
      <c r="C6187" s="1468" t="s">
        <v>22442</v>
      </c>
      <c r="D6187" s="1484">
        <v>45961.0</v>
      </c>
      <c r="E6187" s="1470" t="s">
        <v>22443</v>
      </c>
      <c r="F6187" s="1475">
        <v>9.6748988E8</v>
      </c>
      <c r="G6187" s="1485"/>
      <c r="H6187" s="1485" t="b">
        <v>1</v>
      </c>
      <c r="I6187" s="1468" t="s">
        <v>76</v>
      </c>
      <c r="J6187" s="1472" t="b">
        <v>1</v>
      </c>
      <c r="K6187" s="1468" t="s">
        <v>11172</v>
      </c>
      <c r="L6187" s="1471">
        <v>6.6955633412E10</v>
      </c>
      <c r="M6187" s="1468" t="s">
        <v>2464</v>
      </c>
      <c r="N6187" s="1468" t="s">
        <v>5213</v>
      </c>
      <c r="O6187" s="1468" t="s">
        <v>5213</v>
      </c>
      <c r="P6187" s="1468" t="s">
        <v>2464</v>
      </c>
    </row>
    <row r="6188">
      <c r="A6188" s="1471">
        <v>6640.0</v>
      </c>
      <c r="B6188" s="1468" t="s">
        <v>22444</v>
      </c>
      <c r="C6188" s="1468" t="s">
        <v>22445</v>
      </c>
      <c r="D6188" s="1484">
        <v>45959.0</v>
      </c>
      <c r="E6188" s="1470" t="s">
        <v>22446</v>
      </c>
      <c r="F6188" s="1475">
        <v>9.26996592E8</v>
      </c>
      <c r="G6188" s="1485"/>
      <c r="H6188" s="1485" t="b">
        <v>1</v>
      </c>
      <c r="I6188" s="1468" t="s">
        <v>76</v>
      </c>
      <c r="J6188" s="1472" t="b">
        <v>1</v>
      </c>
      <c r="K6188" s="1468" t="s">
        <v>6729</v>
      </c>
      <c r="L6188" s="1471">
        <v>6.6965469336E10</v>
      </c>
      <c r="M6188" s="1468" t="s">
        <v>4317</v>
      </c>
      <c r="N6188" s="1468" t="s">
        <v>5143</v>
      </c>
      <c r="O6188" s="1476"/>
      <c r="P6188" s="1468" t="s">
        <v>4317</v>
      </c>
    </row>
    <row r="6189" hidden="1">
      <c r="A6189" s="1471">
        <v>6641.0</v>
      </c>
      <c r="B6189" s="1468" t="s">
        <v>22447</v>
      </c>
      <c r="C6189" s="1468" t="s">
        <v>22448</v>
      </c>
      <c r="D6189" s="1484">
        <v>45960.0</v>
      </c>
      <c r="E6189" s="1470" t="s">
        <v>22449</v>
      </c>
      <c r="F6189" s="1475">
        <v>8.09986454E8</v>
      </c>
      <c r="G6189" s="1485"/>
      <c r="H6189" s="1485" t="b">
        <v>0</v>
      </c>
      <c r="I6189" s="1468" t="s">
        <v>76</v>
      </c>
      <c r="J6189" s="1472" t="b">
        <v>0</v>
      </c>
      <c r="K6189" s="1468" t="s">
        <v>5060</v>
      </c>
      <c r="L6189" s="1471">
        <v>6.6831455479E10</v>
      </c>
      <c r="M6189" s="1468" t="s">
        <v>2937</v>
      </c>
      <c r="N6189" s="1476"/>
      <c r="O6189" s="1468" t="s">
        <v>4945</v>
      </c>
      <c r="P6189" s="1468" t="s">
        <v>22450</v>
      </c>
    </row>
    <row r="6190">
      <c r="A6190" s="1471">
        <v>6642.0</v>
      </c>
      <c r="B6190" s="1468" t="s">
        <v>22451</v>
      </c>
      <c r="C6190" s="1468" t="s">
        <v>22452</v>
      </c>
      <c r="D6190" s="1484">
        <v>45959.0</v>
      </c>
      <c r="E6190" s="1470" t="s">
        <v>22453</v>
      </c>
      <c r="F6190" s="1475">
        <v>9.88944422E8</v>
      </c>
      <c r="G6190" s="1485"/>
      <c r="H6190" s="1485" t="b">
        <v>1</v>
      </c>
      <c r="I6190" s="1468" t="s">
        <v>76</v>
      </c>
      <c r="J6190" s="1472" t="b">
        <v>1</v>
      </c>
      <c r="K6190" s="1468" t="s">
        <v>8764</v>
      </c>
      <c r="L6190" s="1471">
        <v>6.6624294465E10</v>
      </c>
      <c r="M6190" s="1468" t="s">
        <v>2426</v>
      </c>
      <c r="N6190" s="1468" t="s">
        <v>5164</v>
      </c>
      <c r="O6190" s="1468" t="s">
        <v>76</v>
      </c>
      <c r="P6190" s="1468" t="s">
        <v>2426</v>
      </c>
    </row>
    <row r="6191">
      <c r="A6191" s="1471">
        <v>6643.0</v>
      </c>
      <c r="B6191" s="1468" t="s">
        <v>22454</v>
      </c>
      <c r="C6191" s="1468" t="s">
        <v>22455</v>
      </c>
      <c r="D6191" s="1484">
        <v>45961.0</v>
      </c>
      <c r="E6191" s="1470" t="s">
        <v>22456</v>
      </c>
      <c r="F6191" s="1475">
        <v>8.00209666E8</v>
      </c>
      <c r="G6191" s="1485"/>
      <c r="H6191" s="1485" t="b">
        <v>1</v>
      </c>
      <c r="I6191" s="1468" t="s">
        <v>76</v>
      </c>
      <c r="J6191" s="1472" t="b">
        <v>1</v>
      </c>
      <c r="K6191" s="1468" t="s">
        <v>8887</v>
      </c>
      <c r="L6191" s="1471">
        <v>6.6646639396E10</v>
      </c>
      <c r="M6191" s="1468" t="s">
        <v>2464</v>
      </c>
      <c r="N6191" s="1468" t="s">
        <v>22457</v>
      </c>
      <c r="O6191" s="1468" t="s">
        <v>22457</v>
      </c>
      <c r="P6191" s="1468" t="s">
        <v>5144</v>
      </c>
    </row>
    <row r="6192">
      <c r="A6192" s="1471">
        <v>6644.0</v>
      </c>
      <c r="B6192" s="1468" t="s">
        <v>22458</v>
      </c>
      <c r="C6192" s="1468" t="s">
        <v>22459</v>
      </c>
      <c r="D6192" s="1484">
        <v>45960.0</v>
      </c>
      <c r="E6192" s="1470" t="s">
        <v>22460</v>
      </c>
      <c r="F6192" s="1475">
        <v>9.21026888E8</v>
      </c>
      <c r="G6192" s="1485"/>
      <c r="H6192" s="1485" t="b">
        <v>1</v>
      </c>
      <c r="I6192" s="1468" t="s">
        <v>6644</v>
      </c>
      <c r="J6192" s="1472" t="b">
        <v>1</v>
      </c>
      <c r="K6192" s="1468" t="s">
        <v>6729</v>
      </c>
      <c r="L6192" s="1471">
        <v>6.6965469336E10</v>
      </c>
      <c r="M6192" s="1468" t="s">
        <v>2464</v>
      </c>
      <c r="N6192" s="1468" t="s">
        <v>6644</v>
      </c>
      <c r="O6192" s="1468" t="s">
        <v>6644</v>
      </c>
      <c r="P6192" s="1468" t="s">
        <v>2464</v>
      </c>
    </row>
    <row r="6193" hidden="1">
      <c r="A6193" s="1471">
        <v>6645.0</v>
      </c>
      <c r="B6193" s="1468" t="s">
        <v>22461</v>
      </c>
      <c r="C6193" s="1468" t="s">
        <v>22462</v>
      </c>
      <c r="D6193" s="1484">
        <v>45292.0</v>
      </c>
      <c r="E6193" s="1470" t="s">
        <v>22463</v>
      </c>
      <c r="F6193" s="1475">
        <v>6.687654321E10</v>
      </c>
      <c r="G6193" s="1485"/>
      <c r="H6193" s="1485" t="b">
        <v>0</v>
      </c>
      <c r="I6193" s="1468" t="s">
        <v>76</v>
      </c>
      <c r="J6193" s="1472" t="b">
        <v>1</v>
      </c>
      <c r="K6193" s="1468" t="s">
        <v>22464</v>
      </c>
      <c r="L6193" s="1471">
        <v>6.6813993344E10</v>
      </c>
      <c r="M6193" s="1476"/>
      <c r="N6193" s="1476"/>
      <c r="O6193" s="1468" t="s">
        <v>6404</v>
      </c>
      <c r="P6193" s="1468" t="s">
        <v>5024</v>
      </c>
    </row>
    <row r="6194" hidden="1">
      <c r="A6194" s="1471">
        <v>6646.0</v>
      </c>
      <c r="B6194" s="1468" t="s">
        <v>22465</v>
      </c>
      <c r="C6194" s="1468" t="s">
        <v>22465</v>
      </c>
      <c r="D6194" s="1484">
        <v>45931.0</v>
      </c>
      <c r="E6194" s="1470" t="s">
        <v>22466</v>
      </c>
      <c r="F6194" s="1475">
        <v>6.60611E11</v>
      </c>
      <c r="G6194" s="1485"/>
      <c r="H6194" s="1485" t="b">
        <v>0</v>
      </c>
      <c r="I6194" s="1468" t="s">
        <v>76</v>
      </c>
      <c r="J6194" s="1472" t="b">
        <v>1</v>
      </c>
      <c r="K6194" s="1468" t="s">
        <v>22464</v>
      </c>
      <c r="L6194" s="1471">
        <v>6.6813993344E10</v>
      </c>
      <c r="M6194" s="1476"/>
      <c r="N6194" s="1476"/>
      <c r="O6194" s="1468" t="s">
        <v>6149</v>
      </c>
      <c r="P6194" s="1468" t="s">
        <v>22467</v>
      </c>
    </row>
    <row r="6195">
      <c r="A6195" s="1471">
        <v>6647.0</v>
      </c>
      <c r="B6195" s="1468" t="s">
        <v>22468</v>
      </c>
      <c r="C6195" s="1468" t="s">
        <v>22469</v>
      </c>
      <c r="D6195" s="1484">
        <v>45961.0</v>
      </c>
      <c r="E6195" s="1470" t="s">
        <v>22470</v>
      </c>
      <c r="F6195" s="1475">
        <v>9.34143336E8</v>
      </c>
      <c r="G6195" s="1485"/>
      <c r="H6195" s="1485" t="b">
        <v>1</v>
      </c>
      <c r="I6195" s="1468" t="s">
        <v>76</v>
      </c>
      <c r="J6195" s="1472" t="b">
        <v>1</v>
      </c>
      <c r="K6195" s="1468" t="s">
        <v>22315</v>
      </c>
      <c r="L6195" s="1471">
        <v>6.6945424566E10</v>
      </c>
      <c r="M6195" s="1468" t="s">
        <v>3363</v>
      </c>
      <c r="N6195" s="1468" t="s">
        <v>22471</v>
      </c>
      <c r="O6195" s="1468" t="s">
        <v>22471</v>
      </c>
      <c r="P6195" s="1468" t="s">
        <v>21647</v>
      </c>
    </row>
    <row r="6196">
      <c r="A6196" s="1471">
        <v>6648.0</v>
      </c>
      <c r="B6196" s="1468" t="s">
        <v>22472</v>
      </c>
      <c r="C6196" s="1468" t="s">
        <v>22473</v>
      </c>
      <c r="D6196" s="1484">
        <v>45961.0</v>
      </c>
      <c r="E6196" s="1470" t="s">
        <v>22474</v>
      </c>
      <c r="F6196" s="1475">
        <v>9.34143336E8</v>
      </c>
      <c r="G6196" s="1485"/>
      <c r="H6196" s="1485" t="b">
        <v>1</v>
      </c>
      <c r="I6196" s="1468" t="s">
        <v>76</v>
      </c>
      <c r="J6196" s="1472" t="b">
        <v>1</v>
      </c>
      <c r="K6196" s="1468" t="s">
        <v>22315</v>
      </c>
      <c r="L6196" s="1471">
        <v>6.6945424566E10</v>
      </c>
      <c r="M6196" s="1468" t="s">
        <v>3363</v>
      </c>
      <c r="N6196" s="1468" t="s">
        <v>7507</v>
      </c>
      <c r="O6196" s="1476"/>
      <c r="P6196" s="1468" t="s">
        <v>21647</v>
      </c>
    </row>
    <row r="6197">
      <c r="A6197" s="1471">
        <v>6649.0</v>
      </c>
      <c r="B6197" s="1468" t="s">
        <v>22475</v>
      </c>
      <c r="C6197" s="1468" t="s">
        <v>22476</v>
      </c>
      <c r="D6197" s="1484">
        <v>45961.0</v>
      </c>
      <c r="E6197" s="1470" t="s">
        <v>22477</v>
      </c>
      <c r="F6197" s="1475">
        <v>9.21026888E8</v>
      </c>
      <c r="G6197" s="1485"/>
      <c r="H6197" s="1485" t="b">
        <v>1</v>
      </c>
      <c r="I6197" s="1468" t="s">
        <v>5608</v>
      </c>
      <c r="J6197" s="1472" t="b">
        <v>1</v>
      </c>
      <c r="K6197" s="1468" t="s">
        <v>8887</v>
      </c>
      <c r="L6197" s="1471">
        <v>6.6646639396E10</v>
      </c>
      <c r="M6197" s="1468" t="s">
        <v>2464</v>
      </c>
      <c r="N6197" s="1468" t="s">
        <v>5608</v>
      </c>
      <c r="O6197" s="1468" t="s">
        <v>22478</v>
      </c>
      <c r="P6197" s="1468" t="s">
        <v>2464</v>
      </c>
    </row>
    <row r="6198" hidden="1">
      <c r="A6198" s="1471">
        <v>6650.0</v>
      </c>
      <c r="B6198" s="1468" t="s">
        <v>22479</v>
      </c>
      <c r="C6198" s="1468" t="s">
        <v>22480</v>
      </c>
      <c r="D6198" s="1484">
        <v>45960.0</v>
      </c>
      <c r="E6198" s="1470" t="s">
        <v>22481</v>
      </c>
      <c r="F6198" s="1475">
        <v>9.6683022E8</v>
      </c>
      <c r="G6198" s="1485"/>
      <c r="H6198" s="1485" t="b">
        <v>0</v>
      </c>
      <c r="I6198" s="1468" t="s">
        <v>6296</v>
      </c>
      <c r="J6198" s="1472" t="b">
        <v>0</v>
      </c>
      <c r="K6198" s="1468" t="s">
        <v>22260</v>
      </c>
      <c r="L6198" s="1471">
        <v>6.6629566659E10</v>
      </c>
      <c r="M6198" s="1468" t="s">
        <v>2464</v>
      </c>
      <c r="N6198" s="1468" t="s">
        <v>6296</v>
      </c>
      <c r="O6198" s="1468" t="s">
        <v>6296</v>
      </c>
      <c r="P6198" s="1468" t="s">
        <v>22482</v>
      </c>
    </row>
    <row r="6199">
      <c r="A6199" s="1471">
        <v>6651.0</v>
      </c>
      <c r="B6199" s="1468" t="s">
        <v>22483</v>
      </c>
      <c r="C6199" s="1468" t="s">
        <v>22484</v>
      </c>
      <c r="D6199" s="1484">
        <v>45960.0</v>
      </c>
      <c r="E6199" s="1470" t="s">
        <v>22485</v>
      </c>
      <c r="F6199" s="1475">
        <v>6.39266991E8</v>
      </c>
      <c r="G6199" s="1485"/>
      <c r="H6199" s="1485" t="b">
        <v>1</v>
      </c>
      <c r="I6199" s="1468" t="s">
        <v>76</v>
      </c>
      <c r="J6199" s="1472" t="b">
        <v>1</v>
      </c>
      <c r="K6199" s="1468" t="s">
        <v>8887</v>
      </c>
      <c r="L6199" s="1471">
        <v>6.6646639396E10</v>
      </c>
      <c r="M6199" s="1468" t="s">
        <v>2476</v>
      </c>
      <c r="N6199" s="1476"/>
      <c r="O6199" s="1476"/>
      <c r="P6199" s="1468" t="s">
        <v>22486</v>
      </c>
    </row>
    <row r="6200">
      <c r="A6200" s="1471">
        <v>6652.0</v>
      </c>
      <c r="B6200" s="1468" t="s">
        <v>22487</v>
      </c>
      <c r="C6200" s="1468" t="s">
        <v>22488</v>
      </c>
      <c r="D6200" s="1484">
        <v>45962.0</v>
      </c>
      <c r="E6200" s="1470" t="s">
        <v>22489</v>
      </c>
      <c r="F6200" s="1475">
        <v>9.54251424E8</v>
      </c>
      <c r="G6200" s="1485"/>
      <c r="H6200" s="1485" t="b">
        <v>1</v>
      </c>
      <c r="I6200" s="1468" t="s">
        <v>76</v>
      </c>
      <c r="J6200" s="1472" t="b">
        <v>1</v>
      </c>
      <c r="K6200" s="1468" t="s">
        <v>8764</v>
      </c>
      <c r="L6200" s="1471">
        <v>6.6624294465E10</v>
      </c>
      <c r="M6200" s="1468" t="s">
        <v>2476</v>
      </c>
      <c r="N6200" s="1476"/>
      <c r="O6200" s="1468" t="s">
        <v>4945</v>
      </c>
      <c r="P6200" s="1468" t="s">
        <v>22490</v>
      </c>
    </row>
    <row r="6201">
      <c r="A6201" s="1471">
        <v>6653.0</v>
      </c>
      <c r="B6201" s="1468" t="s">
        <v>22491</v>
      </c>
      <c r="C6201" s="1468" t="s">
        <v>22491</v>
      </c>
      <c r="D6201" s="1484">
        <v>45960.0</v>
      </c>
      <c r="E6201" s="1470" t="s">
        <v>22492</v>
      </c>
      <c r="F6201" s="1475">
        <v>8.79666966E8</v>
      </c>
      <c r="G6201" s="1485"/>
      <c r="H6201" s="1485" t="b">
        <v>1</v>
      </c>
      <c r="I6201" s="1468" t="s">
        <v>76</v>
      </c>
      <c r="J6201" s="1472" t="b">
        <v>1</v>
      </c>
      <c r="K6201" s="1468" t="s">
        <v>5060</v>
      </c>
      <c r="L6201" s="1471">
        <v>6.6831455479E10</v>
      </c>
      <c r="M6201" s="1468" t="s">
        <v>2432</v>
      </c>
      <c r="N6201" s="1468" t="s">
        <v>4951</v>
      </c>
      <c r="O6201" s="1476"/>
      <c r="P6201" s="1468" t="s">
        <v>2432</v>
      </c>
    </row>
    <row r="6202" hidden="1">
      <c r="A6202" s="1471">
        <v>6654.0</v>
      </c>
      <c r="B6202" s="1468" t="s">
        <v>22493</v>
      </c>
      <c r="C6202" s="1468" t="s">
        <v>22494</v>
      </c>
      <c r="D6202" s="1484">
        <v>45931.0</v>
      </c>
      <c r="E6202" s="1470" t="s">
        <v>22495</v>
      </c>
      <c r="F6202" s="1486" t="s">
        <v>22496</v>
      </c>
      <c r="G6202" s="1485"/>
      <c r="H6202" s="1485" t="b">
        <v>0</v>
      </c>
      <c r="I6202" s="1468" t="s">
        <v>76</v>
      </c>
      <c r="J6202" s="1472" t="b">
        <v>1</v>
      </c>
      <c r="K6202" s="1468" t="s">
        <v>22464</v>
      </c>
      <c r="L6202" s="1471">
        <v>6.6813993344E10</v>
      </c>
      <c r="M6202" s="1476"/>
      <c r="N6202" s="1476"/>
      <c r="O6202" s="1468" t="s">
        <v>5229</v>
      </c>
      <c r="P6202" s="1468" t="s">
        <v>2659</v>
      </c>
    </row>
    <row r="6203" hidden="1">
      <c r="A6203" s="1471">
        <v>6655.0</v>
      </c>
      <c r="B6203" s="1468" t="s">
        <v>22497</v>
      </c>
      <c r="C6203" s="1468" t="s">
        <v>22498</v>
      </c>
      <c r="D6203" s="1484">
        <v>45931.0</v>
      </c>
      <c r="E6203" s="1470" t="s">
        <v>22499</v>
      </c>
      <c r="F6203" s="1475">
        <v>8.29933813E8</v>
      </c>
      <c r="G6203" s="1485"/>
      <c r="H6203" s="1485" t="b">
        <v>0</v>
      </c>
      <c r="I6203" s="1468" t="s">
        <v>76</v>
      </c>
      <c r="J6203" s="1472" t="b">
        <v>1</v>
      </c>
      <c r="K6203" s="1468" t="s">
        <v>22464</v>
      </c>
      <c r="L6203" s="1471">
        <v>6.6813993344E10</v>
      </c>
      <c r="M6203" s="1476"/>
      <c r="N6203" s="1476"/>
      <c r="O6203" s="1468" t="s">
        <v>4951</v>
      </c>
      <c r="P6203" s="1468" t="s">
        <v>2536</v>
      </c>
    </row>
    <row r="6204" hidden="1">
      <c r="A6204" s="1471">
        <v>6656.0</v>
      </c>
      <c r="B6204" s="1468" t="s">
        <v>22500</v>
      </c>
      <c r="C6204" s="1468" t="s">
        <v>22500</v>
      </c>
      <c r="D6204" s="1484">
        <v>45931.0</v>
      </c>
      <c r="E6204" s="1470" t="s">
        <v>22501</v>
      </c>
      <c r="F6204" s="1475">
        <v>8.89102559E8</v>
      </c>
      <c r="G6204" s="1485"/>
      <c r="H6204" s="1485" t="b">
        <v>0</v>
      </c>
      <c r="I6204" s="1468" t="s">
        <v>76</v>
      </c>
      <c r="J6204" s="1472" t="b">
        <v>1</v>
      </c>
      <c r="K6204" s="1468" t="s">
        <v>5060</v>
      </c>
      <c r="L6204" s="1471">
        <v>6.6831455479E10</v>
      </c>
      <c r="M6204" s="1468" t="s">
        <v>2464</v>
      </c>
      <c r="N6204" s="1468" t="s">
        <v>5061</v>
      </c>
      <c r="O6204" s="1468" t="s">
        <v>8743</v>
      </c>
      <c r="P6204" s="1468" t="s">
        <v>2464</v>
      </c>
    </row>
    <row r="6205">
      <c r="A6205" s="1471">
        <v>6657.0</v>
      </c>
      <c r="B6205" s="1468" t="s">
        <v>22502</v>
      </c>
      <c r="C6205" s="1468" t="s">
        <v>22503</v>
      </c>
      <c r="D6205" s="1484">
        <v>45961.0</v>
      </c>
      <c r="E6205" s="1470" t="s">
        <v>22504</v>
      </c>
      <c r="F6205" s="1475">
        <v>2.1620139E7</v>
      </c>
      <c r="G6205" s="1485"/>
      <c r="H6205" s="1485" t="b">
        <v>1</v>
      </c>
      <c r="I6205" s="1468" t="s">
        <v>76</v>
      </c>
      <c r="J6205" s="1472" t="b">
        <v>1</v>
      </c>
      <c r="K6205" s="1468" t="s">
        <v>8453</v>
      </c>
      <c r="L6205" s="1471">
        <v>6.6642366689E10</v>
      </c>
      <c r="M6205" s="1468" t="s">
        <v>2464</v>
      </c>
      <c r="N6205" s="1468" t="s">
        <v>5165</v>
      </c>
      <c r="O6205" s="1468" t="s">
        <v>5165</v>
      </c>
      <c r="P6205" s="1468" t="s">
        <v>5881</v>
      </c>
    </row>
    <row r="6206">
      <c r="A6206" s="1471">
        <v>6658.0</v>
      </c>
      <c r="B6206" s="1468" t="s">
        <v>22505</v>
      </c>
      <c r="C6206" s="1468" t="s">
        <v>22506</v>
      </c>
      <c r="D6206" s="1484">
        <v>45960.0</v>
      </c>
      <c r="E6206" s="1470" t="s">
        <v>22507</v>
      </c>
      <c r="F6206" s="1475">
        <v>8.89102559E8</v>
      </c>
      <c r="G6206" s="1485"/>
      <c r="H6206" s="1485" t="b">
        <v>1</v>
      </c>
      <c r="I6206" s="1468" t="s">
        <v>76</v>
      </c>
      <c r="J6206" s="1472" t="b">
        <v>1</v>
      </c>
      <c r="K6206" s="1468" t="s">
        <v>5060</v>
      </c>
      <c r="L6206" s="1471">
        <v>6.6831455479E10</v>
      </c>
      <c r="M6206" s="1468" t="s">
        <v>2464</v>
      </c>
      <c r="N6206" s="1468" t="s">
        <v>5061</v>
      </c>
      <c r="O6206" s="1468" t="s">
        <v>8743</v>
      </c>
      <c r="P6206" s="1468" t="s">
        <v>2464</v>
      </c>
    </row>
    <row r="6207">
      <c r="A6207" s="1471">
        <v>6659.0</v>
      </c>
      <c r="B6207" s="1468" t="s">
        <v>22508</v>
      </c>
      <c r="C6207" s="1468" t="s">
        <v>22508</v>
      </c>
      <c r="D6207" s="1484">
        <v>45960.0</v>
      </c>
      <c r="E6207" s="1470" t="s">
        <v>22509</v>
      </c>
      <c r="F6207" s="1475">
        <v>8.551015E7</v>
      </c>
      <c r="G6207" s="1485"/>
      <c r="H6207" s="1485" t="b">
        <v>1</v>
      </c>
      <c r="I6207" s="1468" t="s">
        <v>120</v>
      </c>
      <c r="J6207" s="1472" t="b">
        <v>1</v>
      </c>
      <c r="K6207" s="1468" t="s">
        <v>11374</v>
      </c>
      <c r="L6207" s="1476"/>
      <c r="M6207" s="1468" t="s">
        <v>2440</v>
      </c>
      <c r="N6207" s="1476"/>
      <c r="O6207" s="1468" t="s">
        <v>22510</v>
      </c>
      <c r="P6207" s="1468" t="s">
        <v>2440</v>
      </c>
    </row>
    <row r="6208">
      <c r="A6208" s="1471">
        <v>6660.0</v>
      </c>
      <c r="B6208" s="1468" t="s">
        <v>22511</v>
      </c>
      <c r="C6208" s="1468" t="s">
        <v>22511</v>
      </c>
      <c r="D6208" s="1484">
        <v>45960.0</v>
      </c>
      <c r="E6208" s="1470" t="s">
        <v>22512</v>
      </c>
      <c r="F6208" s="1475">
        <v>8.2613992E7</v>
      </c>
      <c r="G6208" s="1485"/>
      <c r="H6208" s="1485" t="b">
        <v>1</v>
      </c>
      <c r="I6208" s="1468" t="s">
        <v>120</v>
      </c>
      <c r="J6208" s="1472" t="b">
        <v>1</v>
      </c>
      <c r="K6208" s="1468" t="s">
        <v>11374</v>
      </c>
      <c r="L6208" s="1476"/>
      <c r="M6208" s="1468" t="s">
        <v>2440</v>
      </c>
      <c r="N6208" s="1476"/>
      <c r="O6208" s="1468" t="s">
        <v>10071</v>
      </c>
      <c r="P6208" s="1468" t="s">
        <v>2440</v>
      </c>
    </row>
    <row r="6209">
      <c r="A6209" s="1471">
        <v>6661.0</v>
      </c>
      <c r="B6209" s="1468" t="s">
        <v>22513</v>
      </c>
      <c r="C6209" s="1468" t="s">
        <v>22513</v>
      </c>
      <c r="D6209" s="1484">
        <v>45961.0</v>
      </c>
      <c r="E6209" s="1470" t="s">
        <v>22514</v>
      </c>
      <c r="F6209" s="1475">
        <v>6.54399314E8</v>
      </c>
      <c r="G6209" s="1485"/>
      <c r="H6209" s="1485" t="b">
        <v>1</v>
      </c>
      <c r="I6209" s="1468" t="s">
        <v>76</v>
      </c>
      <c r="J6209" s="1472" t="b">
        <v>1</v>
      </c>
      <c r="K6209" s="1468" t="s">
        <v>5010</v>
      </c>
      <c r="L6209" s="1471">
        <v>6.6836145662E10</v>
      </c>
      <c r="M6209" s="1468" t="s">
        <v>2571</v>
      </c>
      <c r="N6209" s="1468" t="s">
        <v>4998</v>
      </c>
      <c r="O6209" s="1468" t="s">
        <v>4998</v>
      </c>
      <c r="P6209" s="1468" t="s">
        <v>2571</v>
      </c>
    </row>
    <row r="6210">
      <c r="A6210" s="1471">
        <v>6662.0</v>
      </c>
      <c r="B6210" s="1468" t="s">
        <v>22515</v>
      </c>
      <c r="C6210" s="1468" t="s">
        <v>22516</v>
      </c>
      <c r="D6210" s="1484">
        <v>45961.0</v>
      </c>
      <c r="E6210" s="1470" t="s">
        <v>22517</v>
      </c>
      <c r="F6210" s="1475">
        <v>9.22635262E8</v>
      </c>
      <c r="G6210" s="1485"/>
      <c r="H6210" s="1485" t="b">
        <v>1</v>
      </c>
      <c r="I6210" s="1468" t="s">
        <v>76</v>
      </c>
      <c r="J6210" s="1472" t="b">
        <v>1</v>
      </c>
      <c r="K6210" s="1468" t="s">
        <v>5060</v>
      </c>
      <c r="L6210" s="1471">
        <v>6.6831455479E10</v>
      </c>
      <c r="M6210" s="1468" t="s">
        <v>2432</v>
      </c>
      <c r="N6210" s="1468" t="s">
        <v>22407</v>
      </c>
      <c r="O6210" s="1468" t="s">
        <v>22407</v>
      </c>
      <c r="P6210" s="1468" t="s">
        <v>8324</v>
      </c>
    </row>
    <row r="6211">
      <c r="A6211" s="1471">
        <v>6663.0</v>
      </c>
      <c r="B6211" s="1468" t="s">
        <v>22518</v>
      </c>
      <c r="C6211" s="1468" t="s">
        <v>22519</v>
      </c>
      <c r="D6211" s="1484">
        <v>45960.0</v>
      </c>
      <c r="E6211" s="1470" t="s">
        <v>22520</v>
      </c>
      <c r="F6211" s="1475">
        <v>6.14018417E8</v>
      </c>
      <c r="G6211" s="1485"/>
      <c r="H6211" s="1485" t="b">
        <v>1</v>
      </c>
      <c r="I6211" s="1468" t="s">
        <v>76</v>
      </c>
      <c r="J6211" s="1472" t="b">
        <v>1</v>
      </c>
      <c r="K6211" s="1468" t="s">
        <v>11172</v>
      </c>
      <c r="L6211" s="1471">
        <v>6.6955633412E10</v>
      </c>
      <c r="M6211" s="1468" t="s">
        <v>2464</v>
      </c>
      <c r="N6211" s="1468" t="s">
        <v>5284</v>
      </c>
      <c r="O6211" s="1468" t="s">
        <v>76</v>
      </c>
      <c r="P6211" s="1468" t="s">
        <v>5881</v>
      </c>
    </row>
    <row r="6212">
      <c r="A6212" s="1471">
        <v>6664.0</v>
      </c>
      <c r="B6212" s="1468" t="s">
        <v>22521</v>
      </c>
      <c r="C6212" s="1468" t="s">
        <v>22521</v>
      </c>
      <c r="D6212" s="1484">
        <v>45961.0</v>
      </c>
      <c r="E6212" s="1470" t="s">
        <v>22522</v>
      </c>
      <c r="F6212" s="1475">
        <v>2.2457999E7</v>
      </c>
      <c r="G6212" s="1485"/>
      <c r="H6212" s="1485" t="b">
        <v>1</v>
      </c>
      <c r="I6212" s="1468" t="s">
        <v>76</v>
      </c>
      <c r="J6212" s="1472" t="b">
        <v>1</v>
      </c>
      <c r="K6212" s="1468" t="s">
        <v>8887</v>
      </c>
      <c r="L6212" s="1471">
        <v>6.6646639396E10</v>
      </c>
      <c r="M6212" s="1468" t="s">
        <v>2426</v>
      </c>
      <c r="N6212" s="1468" t="s">
        <v>5398</v>
      </c>
      <c r="O6212" s="1476"/>
      <c r="P6212" s="1468" t="s">
        <v>5402</v>
      </c>
    </row>
    <row r="6213">
      <c r="A6213" s="1471">
        <v>6665.0</v>
      </c>
      <c r="B6213" s="1468" t="s">
        <v>22523</v>
      </c>
      <c r="C6213" s="1468" t="s">
        <v>22524</v>
      </c>
      <c r="D6213" s="1484">
        <v>45961.0</v>
      </c>
      <c r="E6213" s="1470" t="s">
        <v>22525</v>
      </c>
      <c r="F6213" s="1475">
        <v>6.18793436E8</v>
      </c>
      <c r="G6213" s="1485"/>
      <c r="H6213" s="1485" t="b">
        <v>1</v>
      </c>
      <c r="I6213" s="1468" t="s">
        <v>76</v>
      </c>
      <c r="J6213" s="1472" t="b">
        <v>1</v>
      </c>
      <c r="K6213" s="1468" t="s">
        <v>7033</v>
      </c>
      <c r="L6213" s="1471">
        <v>6.6624983639E10</v>
      </c>
      <c r="M6213" s="1468" t="s">
        <v>2426</v>
      </c>
      <c r="N6213" s="1468" t="s">
        <v>5370</v>
      </c>
      <c r="O6213" s="1468" t="s">
        <v>5370</v>
      </c>
      <c r="P6213" s="1468" t="s">
        <v>5402</v>
      </c>
    </row>
    <row r="6214" hidden="1">
      <c r="A6214" s="1471">
        <v>6666.0</v>
      </c>
      <c r="B6214" s="1468" t="s">
        <v>22526</v>
      </c>
      <c r="C6214" s="1468" t="s">
        <v>22526</v>
      </c>
      <c r="D6214" s="1484">
        <v>45960.0</v>
      </c>
      <c r="E6214" s="1470" t="s">
        <v>22527</v>
      </c>
      <c r="F6214" s="1475">
        <v>6.0163023311E10</v>
      </c>
      <c r="G6214" s="1485"/>
      <c r="H6214" s="1485" t="b">
        <v>0</v>
      </c>
      <c r="I6214" s="1468" t="s">
        <v>22528</v>
      </c>
      <c r="J6214" s="1472" t="b">
        <v>1</v>
      </c>
      <c r="K6214" s="1476"/>
      <c r="L6214" s="1476"/>
      <c r="M6214" s="1468" t="s">
        <v>7814</v>
      </c>
      <c r="N6214" s="1476"/>
      <c r="O6214" s="1476"/>
      <c r="P6214" s="1468" t="s">
        <v>7814</v>
      </c>
    </row>
    <row r="6215">
      <c r="A6215" s="1471">
        <v>6667.0</v>
      </c>
      <c r="B6215" s="1468" t="s">
        <v>22529</v>
      </c>
      <c r="C6215" s="1468" t="s">
        <v>22530</v>
      </c>
      <c r="D6215" s="1484">
        <v>45961.0</v>
      </c>
      <c r="E6215" s="1470" t="s">
        <v>22531</v>
      </c>
      <c r="F6215" s="1475">
        <v>6.16519615E8</v>
      </c>
      <c r="G6215" s="1485"/>
      <c r="H6215" s="1485" t="b">
        <v>1</v>
      </c>
      <c r="I6215" s="1468" t="s">
        <v>76</v>
      </c>
      <c r="J6215" s="1472" t="b">
        <v>1</v>
      </c>
      <c r="K6215" s="1468" t="s">
        <v>8764</v>
      </c>
      <c r="L6215" s="1471">
        <v>6.6624294465E10</v>
      </c>
      <c r="M6215" s="1468" t="s">
        <v>2464</v>
      </c>
      <c r="N6215" s="1476"/>
      <c r="O6215" s="1476"/>
      <c r="P6215" s="1468" t="s">
        <v>2464</v>
      </c>
    </row>
    <row r="6216">
      <c r="A6216" s="1471">
        <v>6668.0</v>
      </c>
      <c r="B6216" s="1468" t="s">
        <v>22532</v>
      </c>
      <c r="C6216" s="1468" t="s">
        <v>22533</v>
      </c>
      <c r="D6216" s="1484">
        <v>45961.0</v>
      </c>
      <c r="E6216" s="1470" t="s">
        <v>22534</v>
      </c>
      <c r="F6216" s="1475">
        <v>6.36542654E8</v>
      </c>
      <c r="G6216" s="1485"/>
      <c r="H6216" s="1485" t="b">
        <v>1</v>
      </c>
      <c r="I6216" s="1468" t="s">
        <v>76</v>
      </c>
      <c r="J6216" s="1472" t="b">
        <v>1</v>
      </c>
      <c r="K6216" s="1468" t="s">
        <v>22315</v>
      </c>
      <c r="L6216" s="1471">
        <v>6.6945424566E10</v>
      </c>
      <c r="M6216" s="1468" t="s">
        <v>2464</v>
      </c>
      <c r="N6216" s="1468" t="s">
        <v>7382</v>
      </c>
      <c r="O6216" s="1468" t="s">
        <v>10469</v>
      </c>
      <c r="P6216" s="1468" t="s">
        <v>22535</v>
      </c>
    </row>
    <row r="6217">
      <c r="A6217" s="1471">
        <v>6669.0</v>
      </c>
      <c r="B6217" s="1468" t="s">
        <v>22536</v>
      </c>
      <c r="C6217" s="1468" t="s">
        <v>22537</v>
      </c>
      <c r="D6217" s="1484">
        <v>45961.0</v>
      </c>
      <c r="E6217" s="1470" t="s">
        <v>22538</v>
      </c>
      <c r="F6217" s="1475">
        <v>3.3112999E7</v>
      </c>
      <c r="G6217" s="1485"/>
      <c r="H6217" s="1485" t="b">
        <v>1</v>
      </c>
      <c r="I6217" s="1468" t="s">
        <v>263</v>
      </c>
      <c r="J6217" s="1472" t="b">
        <v>1</v>
      </c>
      <c r="K6217" s="1468" t="s">
        <v>8887</v>
      </c>
      <c r="L6217" s="1471">
        <v>6.6646639396E10</v>
      </c>
      <c r="M6217" s="1468" t="s">
        <v>2476</v>
      </c>
      <c r="N6217" s="1468" t="s">
        <v>263</v>
      </c>
      <c r="O6217" s="1468" t="s">
        <v>263</v>
      </c>
      <c r="P6217" s="1468" t="s">
        <v>7244</v>
      </c>
    </row>
    <row r="6218">
      <c r="A6218" s="1471">
        <v>6670.0</v>
      </c>
      <c r="B6218" s="1468" t="s">
        <v>22539</v>
      </c>
      <c r="C6218" s="1468" t="s">
        <v>22540</v>
      </c>
      <c r="D6218" s="1484">
        <v>45961.0</v>
      </c>
      <c r="E6218" s="1470" t="s">
        <v>22541</v>
      </c>
      <c r="F6218" s="1475">
        <v>6.31456415E8</v>
      </c>
      <c r="G6218" s="1485"/>
      <c r="H6218" s="1485" t="b">
        <v>1</v>
      </c>
      <c r="I6218" s="1468" t="s">
        <v>76</v>
      </c>
      <c r="J6218" s="1472" t="b">
        <v>1</v>
      </c>
      <c r="K6218" s="1468" t="s">
        <v>22260</v>
      </c>
      <c r="L6218" s="1471">
        <v>6.6629566659E10</v>
      </c>
      <c r="M6218" s="1468" t="s">
        <v>2464</v>
      </c>
      <c r="N6218" s="1468" t="s">
        <v>11558</v>
      </c>
      <c r="O6218" s="1468" t="s">
        <v>22542</v>
      </c>
      <c r="P6218" s="1468" t="s">
        <v>5881</v>
      </c>
    </row>
    <row r="6219">
      <c r="A6219" s="1471">
        <v>6671.0</v>
      </c>
      <c r="B6219" s="1468" t="s">
        <v>22543</v>
      </c>
      <c r="C6219" s="1468" t="s">
        <v>22543</v>
      </c>
      <c r="D6219" s="1484">
        <v>45961.0</v>
      </c>
      <c r="E6219" s="1470" t="s">
        <v>22544</v>
      </c>
      <c r="F6219" s="1475">
        <v>8.2078628E8</v>
      </c>
      <c r="G6219" s="1485"/>
      <c r="H6219" s="1485" t="b">
        <v>1</v>
      </c>
      <c r="I6219" s="1468" t="s">
        <v>76</v>
      </c>
      <c r="J6219" s="1472" t="b">
        <v>1</v>
      </c>
      <c r="K6219" s="1468" t="s">
        <v>5010</v>
      </c>
      <c r="L6219" s="1471">
        <v>6.6836145662E10</v>
      </c>
      <c r="M6219" s="1468" t="s">
        <v>2476</v>
      </c>
      <c r="N6219" s="1468" t="s">
        <v>5102</v>
      </c>
      <c r="O6219" s="1468" t="s">
        <v>11395</v>
      </c>
      <c r="P6219" s="1468" t="s">
        <v>22545</v>
      </c>
    </row>
    <row r="6220">
      <c r="A6220" s="1471">
        <v>6672.0</v>
      </c>
      <c r="B6220" s="1468" t="s">
        <v>22546</v>
      </c>
      <c r="C6220" s="1468" t="s">
        <v>22547</v>
      </c>
      <c r="D6220" s="1484">
        <v>45961.0</v>
      </c>
      <c r="E6220" s="1470" t="s">
        <v>22548</v>
      </c>
      <c r="F6220" s="1475">
        <v>6.44146635E8</v>
      </c>
      <c r="G6220" s="1485"/>
      <c r="H6220" s="1485" t="b">
        <v>1</v>
      </c>
      <c r="I6220" s="1468" t="s">
        <v>76</v>
      </c>
      <c r="J6220" s="1472" t="b">
        <v>1</v>
      </c>
      <c r="K6220" s="1468" t="s">
        <v>6729</v>
      </c>
      <c r="L6220" s="1471">
        <v>6.6965469336E10</v>
      </c>
      <c r="M6220" s="1468" t="s">
        <v>2437</v>
      </c>
      <c r="N6220" s="1468" t="s">
        <v>6056</v>
      </c>
      <c r="O6220" s="1468" t="s">
        <v>76</v>
      </c>
      <c r="P6220" s="1468" t="s">
        <v>2437</v>
      </c>
    </row>
    <row r="6221">
      <c r="A6221" s="1471">
        <v>6673.0</v>
      </c>
      <c r="B6221" s="1468" t="s">
        <v>22549</v>
      </c>
      <c r="C6221" s="1468" t="s">
        <v>22550</v>
      </c>
      <c r="D6221" s="1484">
        <v>45961.0</v>
      </c>
      <c r="E6221" s="1470" t="s">
        <v>22551</v>
      </c>
      <c r="F6221" s="1475">
        <v>3.3112999E7</v>
      </c>
      <c r="G6221" s="1485"/>
      <c r="H6221" s="1485" t="b">
        <v>1</v>
      </c>
      <c r="I6221" s="1468" t="s">
        <v>263</v>
      </c>
      <c r="J6221" s="1472" t="b">
        <v>1</v>
      </c>
      <c r="K6221" s="1468" t="s">
        <v>8887</v>
      </c>
      <c r="L6221" s="1471">
        <v>6.6646639396E10</v>
      </c>
      <c r="M6221" s="1468" t="s">
        <v>2426</v>
      </c>
      <c r="N6221" s="1468" t="s">
        <v>263</v>
      </c>
      <c r="O6221" s="1468" t="s">
        <v>263</v>
      </c>
      <c r="P6221" s="1468" t="s">
        <v>2426</v>
      </c>
    </row>
    <row r="6222" hidden="1">
      <c r="A6222" s="1471">
        <v>6674.0</v>
      </c>
      <c r="B6222" s="1468" t="s">
        <v>22552</v>
      </c>
      <c r="C6222" s="1468" t="s">
        <v>10863</v>
      </c>
      <c r="D6222" s="1484">
        <v>45931.0</v>
      </c>
      <c r="E6222" s="1470" t="s">
        <v>22553</v>
      </c>
      <c r="F6222" s="1475">
        <v>6.60808E11</v>
      </c>
      <c r="G6222" s="1485"/>
      <c r="H6222" s="1485" t="b">
        <v>0</v>
      </c>
      <c r="I6222" s="1468" t="s">
        <v>76</v>
      </c>
      <c r="J6222" s="1472" t="b">
        <v>1</v>
      </c>
      <c r="K6222" s="1468" t="s">
        <v>22464</v>
      </c>
      <c r="L6222" s="1471">
        <v>6.6813993344E10</v>
      </c>
      <c r="M6222" s="1476"/>
      <c r="N6222" s="1476"/>
      <c r="O6222" s="1468" t="s">
        <v>5838</v>
      </c>
      <c r="P6222" s="1468" t="s">
        <v>22554</v>
      </c>
    </row>
    <row r="6223">
      <c r="A6223" s="1471">
        <v>6675.0</v>
      </c>
      <c r="B6223" s="1468" t="s">
        <v>22555</v>
      </c>
      <c r="C6223" s="1468" t="s">
        <v>22556</v>
      </c>
      <c r="D6223" s="1484">
        <v>45961.0</v>
      </c>
      <c r="E6223" s="1470" t="s">
        <v>22557</v>
      </c>
      <c r="F6223" s="1475">
        <v>2.1182853E7</v>
      </c>
      <c r="G6223" s="1485"/>
      <c r="H6223" s="1485" t="b">
        <v>1</v>
      </c>
      <c r="I6223" s="1468" t="s">
        <v>76</v>
      </c>
      <c r="J6223" s="1472" t="b">
        <v>1</v>
      </c>
      <c r="K6223" s="1468" t="s">
        <v>8887</v>
      </c>
      <c r="L6223" s="1471">
        <v>6.6646639396E10</v>
      </c>
      <c r="M6223" s="1468" t="s">
        <v>2426</v>
      </c>
      <c r="N6223" s="1476"/>
      <c r="O6223" s="1476"/>
      <c r="P6223" s="1468" t="s">
        <v>2426</v>
      </c>
    </row>
    <row r="6224">
      <c r="A6224" s="1471">
        <v>6676.0</v>
      </c>
      <c r="B6224" s="1468" t="s">
        <v>22558</v>
      </c>
      <c r="C6224" s="1468" t="s">
        <v>22559</v>
      </c>
      <c r="D6224" s="1484">
        <v>45961.0</v>
      </c>
      <c r="E6224" s="1470" t="s">
        <v>22560</v>
      </c>
      <c r="F6224" s="1475">
        <v>9.85985442E8</v>
      </c>
      <c r="G6224" s="1485"/>
      <c r="H6224" s="1485" t="b">
        <v>1</v>
      </c>
      <c r="I6224" s="1468" t="s">
        <v>6244</v>
      </c>
      <c r="J6224" s="1472" t="b">
        <v>1</v>
      </c>
      <c r="K6224" s="1468" t="s">
        <v>22260</v>
      </c>
      <c r="L6224" s="1471">
        <v>6.6629566659E10</v>
      </c>
      <c r="M6224" s="1468" t="s">
        <v>2437</v>
      </c>
      <c r="N6224" s="1468" t="s">
        <v>6244</v>
      </c>
      <c r="O6224" s="1468" t="s">
        <v>6244</v>
      </c>
      <c r="P6224" s="1468" t="s">
        <v>22561</v>
      </c>
    </row>
    <row r="6225" hidden="1">
      <c r="A6225" s="1471">
        <v>6677.0</v>
      </c>
      <c r="B6225" s="1468" t="s">
        <v>22562</v>
      </c>
      <c r="C6225" s="1468" t="s">
        <v>22562</v>
      </c>
      <c r="D6225" s="1484">
        <v>45931.0</v>
      </c>
      <c r="E6225" s="1470" t="s">
        <v>22563</v>
      </c>
      <c r="F6225" s="1486" t="s">
        <v>22564</v>
      </c>
      <c r="G6225" s="1485"/>
      <c r="H6225" s="1485" t="b">
        <v>0</v>
      </c>
      <c r="I6225" s="1468" t="s">
        <v>76</v>
      </c>
      <c r="J6225" s="1472" t="b">
        <v>1</v>
      </c>
      <c r="K6225" s="1468" t="s">
        <v>22464</v>
      </c>
      <c r="L6225" s="1471">
        <v>6.6813993344E10</v>
      </c>
      <c r="M6225" s="1476"/>
      <c r="N6225" s="1476"/>
      <c r="O6225" s="1468" t="s">
        <v>4931</v>
      </c>
      <c r="P6225" s="1468" t="s">
        <v>22565</v>
      </c>
    </row>
    <row r="6226">
      <c r="A6226" s="1471">
        <v>6678.0</v>
      </c>
      <c r="B6226" s="1468" t="s">
        <v>22566</v>
      </c>
      <c r="C6226" s="1468" t="s">
        <v>22567</v>
      </c>
      <c r="D6226" s="1484">
        <v>45963.0</v>
      </c>
      <c r="E6226" s="1470" t="s">
        <v>22568</v>
      </c>
      <c r="F6226" s="1475">
        <v>8.16742493E8</v>
      </c>
      <c r="G6226" s="1485"/>
      <c r="H6226" s="1485" t="b">
        <v>1</v>
      </c>
      <c r="I6226" s="1468" t="s">
        <v>76</v>
      </c>
      <c r="J6226" s="1472" t="b">
        <v>1</v>
      </c>
      <c r="K6226" s="1468" t="s">
        <v>8764</v>
      </c>
      <c r="L6226" s="1471">
        <v>6.6624294465E10</v>
      </c>
      <c r="M6226" s="1468" t="s">
        <v>2464</v>
      </c>
      <c r="N6226" s="1468" t="s">
        <v>5398</v>
      </c>
      <c r="O6226" s="1468" t="s">
        <v>5398</v>
      </c>
      <c r="P6226" s="1468" t="s">
        <v>8342</v>
      </c>
    </row>
    <row r="6227">
      <c r="A6227" s="1471">
        <v>6679.0</v>
      </c>
      <c r="B6227" s="1468" t="s">
        <v>22569</v>
      </c>
      <c r="C6227" s="1468" t="s">
        <v>22570</v>
      </c>
      <c r="D6227" s="1484">
        <v>45961.0</v>
      </c>
      <c r="E6227" s="1470" t="s">
        <v>22571</v>
      </c>
      <c r="F6227" s="1475">
        <v>8.37787412E8</v>
      </c>
      <c r="G6227" s="1485"/>
      <c r="H6227" s="1485" t="b">
        <v>1</v>
      </c>
      <c r="I6227" s="1468" t="s">
        <v>9905</v>
      </c>
      <c r="J6227" s="1472" t="b">
        <v>1</v>
      </c>
      <c r="K6227" s="1468" t="s">
        <v>11172</v>
      </c>
      <c r="L6227" s="1471">
        <v>6.6955633412E10</v>
      </c>
      <c r="M6227" s="1468" t="s">
        <v>4317</v>
      </c>
      <c r="N6227" s="1468" t="s">
        <v>9905</v>
      </c>
      <c r="O6227" s="1468" t="s">
        <v>9905</v>
      </c>
      <c r="P6227" s="1468" t="s">
        <v>6387</v>
      </c>
    </row>
    <row r="6228">
      <c r="A6228" s="1471">
        <v>6680.0</v>
      </c>
      <c r="B6228" s="1468" t="s">
        <v>22572</v>
      </c>
      <c r="C6228" s="1468" t="s">
        <v>22573</v>
      </c>
      <c r="D6228" s="1484">
        <v>45961.0</v>
      </c>
      <c r="E6228" s="1470" t="s">
        <v>22574</v>
      </c>
      <c r="F6228" s="1475">
        <v>6.38628568E8</v>
      </c>
      <c r="G6228" s="1485"/>
      <c r="H6228" s="1485" t="b">
        <v>1</v>
      </c>
      <c r="I6228" s="1468" t="s">
        <v>76</v>
      </c>
      <c r="J6228" s="1472" t="b">
        <v>1</v>
      </c>
      <c r="K6228" s="1468" t="s">
        <v>11172</v>
      </c>
      <c r="L6228" s="1471">
        <v>6.6955633412E10</v>
      </c>
      <c r="M6228" s="1468" t="s">
        <v>4317</v>
      </c>
      <c r="N6228" s="1476"/>
      <c r="O6228" s="1476"/>
      <c r="P6228" s="1468" t="s">
        <v>6387</v>
      </c>
    </row>
    <row r="6229">
      <c r="A6229" s="1471">
        <v>6681.0</v>
      </c>
      <c r="B6229" s="1468" t="s">
        <v>22575</v>
      </c>
      <c r="C6229" s="1468" t="s">
        <v>22576</v>
      </c>
      <c r="D6229" s="1484">
        <v>45961.0</v>
      </c>
      <c r="E6229" s="1470" t="s">
        <v>22577</v>
      </c>
      <c r="F6229" s="1475">
        <v>8.02619625E8</v>
      </c>
      <c r="G6229" s="1485"/>
      <c r="H6229" s="1485" t="b">
        <v>1</v>
      </c>
      <c r="I6229" s="1468" t="s">
        <v>76</v>
      </c>
      <c r="J6229" s="1472" t="b">
        <v>1</v>
      </c>
      <c r="K6229" s="1468" t="s">
        <v>11172</v>
      </c>
      <c r="L6229" s="1471">
        <v>6.6955633412E10</v>
      </c>
      <c r="M6229" s="1468" t="s">
        <v>4317</v>
      </c>
      <c r="N6229" s="1476"/>
      <c r="O6229" s="1476"/>
      <c r="P6229" s="1468" t="s">
        <v>6387</v>
      </c>
    </row>
    <row r="6230">
      <c r="A6230" s="1471">
        <v>6682.0</v>
      </c>
      <c r="B6230" s="1468" t="s">
        <v>22578</v>
      </c>
      <c r="C6230" s="1468" t="s">
        <v>22579</v>
      </c>
      <c r="D6230" s="1484">
        <v>45961.0</v>
      </c>
      <c r="E6230" s="1470" t="s">
        <v>22580</v>
      </c>
      <c r="F6230" s="1475">
        <v>9.09933328E8</v>
      </c>
      <c r="G6230" s="1485"/>
      <c r="H6230" s="1485" t="b">
        <v>1</v>
      </c>
      <c r="I6230" s="1468" t="s">
        <v>76</v>
      </c>
      <c r="J6230" s="1472" t="b">
        <v>1</v>
      </c>
      <c r="K6230" s="1468" t="s">
        <v>11172</v>
      </c>
      <c r="L6230" s="1471">
        <v>6.6955633412E10</v>
      </c>
      <c r="M6230" s="1468" t="s">
        <v>4317</v>
      </c>
      <c r="N6230" s="1476"/>
      <c r="O6230" s="1476"/>
      <c r="P6230" s="1468" t="s">
        <v>6387</v>
      </c>
    </row>
    <row r="6231">
      <c r="A6231" s="1471">
        <v>6683.0</v>
      </c>
      <c r="B6231" s="1468" t="s">
        <v>22581</v>
      </c>
      <c r="C6231" s="1468" t="s">
        <v>22582</v>
      </c>
      <c r="D6231" s="1484">
        <v>45961.0</v>
      </c>
      <c r="E6231" s="1470" t="s">
        <v>22583</v>
      </c>
      <c r="F6231" s="1475">
        <v>6.41562856E8</v>
      </c>
      <c r="G6231" s="1485"/>
      <c r="H6231" s="1485" t="b">
        <v>1</v>
      </c>
      <c r="I6231" s="1468" t="s">
        <v>76</v>
      </c>
      <c r="J6231" s="1472" t="b">
        <v>1</v>
      </c>
      <c r="K6231" s="1468" t="s">
        <v>11172</v>
      </c>
      <c r="L6231" s="1471">
        <v>6.6955633412E10</v>
      </c>
      <c r="M6231" s="1468" t="s">
        <v>4317</v>
      </c>
      <c r="N6231" s="1468" t="s">
        <v>22584</v>
      </c>
      <c r="O6231" s="1468" t="s">
        <v>22584</v>
      </c>
      <c r="P6231" s="1468" t="s">
        <v>6387</v>
      </c>
    </row>
    <row r="6232">
      <c r="A6232" s="1471">
        <v>6684.0</v>
      </c>
      <c r="B6232" s="1468" t="s">
        <v>22585</v>
      </c>
      <c r="C6232" s="1468" t="s">
        <v>22586</v>
      </c>
      <c r="D6232" s="1484">
        <v>45961.0</v>
      </c>
      <c r="E6232" s="1470" t="s">
        <v>22587</v>
      </c>
      <c r="F6232" s="1475">
        <v>6.41421986E8</v>
      </c>
      <c r="G6232" s="1485"/>
      <c r="H6232" s="1485" t="b">
        <v>1</v>
      </c>
      <c r="I6232" s="1468" t="s">
        <v>76</v>
      </c>
      <c r="J6232" s="1472" t="b">
        <v>1</v>
      </c>
      <c r="K6232" s="1468" t="s">
        <v>11172</v>
      </c>
      <c r="L6232" s="1471">
        <v>6.6955633412E10</v>
      </c>
      <c r="M6232" s="1468" t="s">
        <v>4317</v>
      </c>
      <c r="N6232" s="1476"/>
      <c r="O6232" s="1476"/>
      <c r="P6232" s="1468" t="s">
        <v>6387</v>
      </c>
    </row>
    <row r="6233">
      <c r="A6233" s="1471">
        <v>6685.0</v>
      </c>
      <c r="B6233" s="1468" t="s">
        <v>22588</v>
      </c>
      <c r="C6233" s="1468" t="s">
        <v>22589</v>
      </c>
      <c r="D6233" s="1484">
        <v>45961.0</v>
      </c>
      <c r="E6233" s="1470" t="s">
        <v>22590</v>
      </c>
      <c r="F6233" s="1475">
        <v>9.55533851E8</v>
      </c>
      <c r="G6233" s="1485"/>
      <c r="H6233" s="1485" t="b">
        <v>1</v>
      </c>
      <c r="I6233" s="1468" t="s">
        <v>76</v>
      </c>
      <c r="J6233" s="1472" t="b">
        <v>1</v>
      </c>
      <c r="K6233" s="1468" t="s">
        <v>11172</v>
      </c>
      <c r="L6233" s="1471">
        <v>6.6955633412E10</v>
      </c>
      <c r="M6233" s="1468" t="s">
        <v>4317</v>
      </c>
      <c r="N6233" s="1476"/>
      <c r="O6233" s="1476"/>
      <c r="P6233" s="1468" t="s">
        <v>6387</v>
      </c>
    </row>
    <row r="6234">
      <c r="A6234" s="1471">
        <v>6686.0</v>
      </c>
      <c r="B6234" s="1468" t="s">
        <v>22591</v>
      </c>
      <c r="C6234" s="1468" t="s">
        <v>22592</v>
      </c>
      <c r="D6234" s="1484">
        <v>45961.0</v>
      </c>
      <c r="E6234" s="1470" t="s">
        <v>22593</v>
      </c>
      <c r="F6234" s="1475">
        <v>8.12485895E8</v>
      </c>
      <c r="G6234" s="1485"/>
      <c r="H6234" s="1485" t="b">
        <v>1</v>
      </c>
      <c r="I6234" s="1468" t="s">
        <v>76</v>
      </c>
      <c r="J6234" s="1472" t="b">
        <v>1</v>
      </c>
      <c r="K6234" s="1468" t="s">
        <v>11172</v>
      </c>
      <c r="L6234" s="1471">
        <v>6.6955633412E10</v>
      </c>
      <c r="M6234" s="1468" t="s">
        <v>4317</v>
      </c>
      <c r="N6234" s="1476"/>
      <c r="O6234" s="1476"/>
      <c r="P6234" s="1468" t="s">
        <v>6387</v>
      </c>
    </row>
    <row r="6235" hidden="1">
      <c r="A6235" s="1471">
        <v>6687.0</v>
      </c>
      <c r="B6235" s="1468" t="s">
        <v>22594</v>
      </c>
      <c r="C6235" s="1468" t="s">
        <v>22594</v>
      </c>
      <c r="D6235" s="1484">
        <v>45964.0</v>
      </c>
      <c r="E6235" s="1470" t="s">
        <v>22595</v>
      </c>
      <c r="F6235" s="1475">
        <v>6.00172E11</v>
      </c>
      <c r="G6235" s="1485"/>
      <c r="H6235" s="1485" t="b">
        <v>0</v>
      </c>
      <c r="I6235" s="1468" t="s">
        <v>22528</v>
      </c>
      <c r="J6235" s="1472" t="b">
        <v>1</v>
      </c>
      <c r="K6235" s="1468" t="s">
        <v>11466</v>
      </c>
      <c r="L6235" s="1471">
        <v>6.6890581818E10</v>
      </c>
      <c r="M6235" s="1468" t="s">
        <v>2476</v>
      </c>
      <c r="N6235" s="1476"/>
      <c r="O6235" s="1476"/>
      <c r="P6235" s="1468" t="s">
        <v>2476</v>
      </c>
    </row>
    <row r="6236">
      <c r="A6236" s="1471">
        <v>6688.0</v>
      </c>
      <c r="B6236" s="1468" t="s">
        <v>22596</v>
      </c>
      <c r="C6236" s="1468" t="s">
        <v>22596</v>
      </c>
      <c r="D6236" s="1484">
        <v>45964.0</v>
      </c>
      <c r="E6236" s="1470" t="s">
        <v>22597</v>
      </c>
      <c r="F6236" s="1475">
        <v>9.4751611E7</v>
      </c>
      <c r="G6236" s="1485"/>
      <c r="H6236" s="1485" t="b">
        <v>1</v>
      </c>
      <c r="I6236" s="1468" t="s">
        <v>120</v>
      </c>
      <c r="J6236" s="1472" t="b">
        <v>1</v>
      </c>
      <c r="K6236" s="1468" t="s">
        <v>11374</v>
      </c>
      <c r="L6236" s="1476"/>
      <c r="M6236" s="1468" t="s">
        <v>2476</v>
      </c>
      <c r="N6236" s="1476"/>
      <c r="O6236" s="1468" t="s">
        <v>10056</v>
      </c>
      <c r="P6236" s="1468" t="s">
        <v>22598</v>
      </c>
    </row>
    <row r="6237">
      <c r="A6237" s="1471">
        <v>6689.0</v>
      </c>
      <c r="B6237" s="1468" t="s">
        <v>22599</v>
      </c>
      <c r="C6237" s="1468" t="s">
        <v>22600</v>
      </c>
      <c r="D6237" s="1484">
        <v>45965.0</v>
      </c>
      <c r="E6237" s="1470" t="s">
        <v>22601</v>
      </c>
      <c r="F6237" s="1475">
        <v>6.4480248E8</v>
      </c>
      <c r="G6237" s="1485"/>
      <c r="H6237" s="1485" t="b">
        <v>1</v>
      </c>
      <c r="I6237" s="1468" t="s">
        <v>76</v>
      </c>
      <c r="J6237" s="1472" t="b">
        <v>1</v>
      </c>
      <c r="K6237" s="1468" t="s">
        <v>22315</v>
      </c>
      <c r="L6237" s="1471">
        <v>6.6945424566E10</v>
      </c>
      <c r="M6237" s="1468" t="s">
        <v>3363</v>
      </c>
      <c r="N6237" s="1468" t="s">
        <v>5510</v>
      </c>
      <c r="O6237" s="1468" t="s">
        <v>5510</v>
      </c>
      <c r="P6237" s="1468" t="s">
        <v>3363</v>
      </c>
    </row>
    <row r="6238" hidden="1">
      <c r="A6238" s="1471">
        <v>6690.0</v>
      </c>
      <c r="B6238" s="1468" t="s">
        <v>22602</v>
      </c>
      <c r="C6238" s="1468" t="s">
        <v>22602</v>
      </c>
      <c r="D6238" s="1484">
        <v>45931.0</v>
      </c>
      <c r="E6238" s="1470" t="s">
        <v>22603</v>
      </c>
      <c r="F6238" s="1486" t="s">
        <v>22604</v>
      </c>
      <c r="G6238" s="1485"/>
      <c r="H6238" s="1485" t="b">
        <v>0</v>
      </c>
      <c r="I6238" s="1468" t="s">
        <v>22528</v>
      </c>
      <c r="J6238" s="1472" t="b">
        <v>1</v>
      </c>
      <c r="K6238" s="1476"/>
      <c r="L6238" s="1476"/>
      <c r="M6238" s="1476"/>
      <c r="N6238" s="1476"/>
      <c r="O6238" s="1476"/>
      <c r="P6238" s="1468" t="s">
        <v>6706</v>
      </c>
    </row>
    <row r="6239" hidden="1">
      <c r="A6239" s="1471">
        <v>6691.0</v>
      </c>
      <c r="B6239" s="1468" t="s">
        <v>22605</v>
      </c>
      <c r="C6239" s="1468" t="s">
        <v>22606</v>
      </c>
      <c r="D6239" s="1484">
        <v>45931.0</v>
      </c>
      <c r="E6239" s="1470" t="s">
        <v>22607</v>
      </c>
      <c r="F6239" s="1486" t="s">
        <v>22604</v>
      </c>
      <c r="G6239" s="1485"/>
      <c r="H6239" s="1485" t="b">
        <v>0</v>
      </c>
      <c r="I6239" s="1468" t="s">
        <v>22528</v>
      </c>
      <c r="J6239" s="1472" t="b">
        <v>1</v>
      </c>
      <c r="K6239" s="1468" t="s">
        <v>22464</v>
      </c>
      <c r="L6239" s="1471">
        <v>6.6813993344E10</v>
      </c>
      <c r="M6239" s="1476"/>
      <c r="N6239" s="1476"/>
      <c r="O6239" s="1476"/>
      <c r="P6239" s="1468" t="s">
        <v>6706</v>
      </c>
    </row>
    <row r="6240" hidden="1">
      <c r="A6240" s="1471">
        <v>6692.0</v>
      </c>
      <c r="B6240" s="1468" t="s">
        <v>22608</v>
      </c>
      <c r="C6240" s="1468" t="s">
        <v>22608</v>
      </c>
      <c r="D6240" s="1484">
        <v>45931.0</v>
      </c>
      <c r="E6240" s="1470" t="s">
        <v>22609</v>
      </c>
      <c r="F6240" s="1475">
        <v>6.594381234E9</v>
      </c>
      <c r="G6240" s="1485"/>
      <c r="H6240" s="1485" t="b">
        <v>0</v>
      </c>
      <c r="I6240" s="1468" t="s">
        <v>120</v>
      </c>
      <c r="J6240" s="1472" t="b">
        <v>1</v>
      </c>
      <c r="K6240" s="1476"/>
      <c r="L6240" s="1476"/>
      <c r="M6240" s="1476"/>
      <c r="N6240" s="1476"/>
      <c r="O6240" s="1468" t="s">
        <v>10108</v>
      </c>
      <c r="P6240" s="1468" t="s">
        <v>2937</v>
      </c>
    </row>
    <row r="6241">
      <c r="A6241" s="1471">
        <v>6693.0</v>
      </c>
      <c r="B6241" s="1468" t="s">
        <v>22610</v>
      </c>
      <c r="C6241" s="1468" t="s">
        <v>22611</v>
      </c>
      <c r="D6241" s="1484">
        <v>45967.0</v>
      </c>
      <c r="E6241" s="1470" t="s">
        <v>22612</v>
      </c>
      <c r="F6241" s="1475">
        <v>6.43624942E8</v>
      </c>
      <c r="G6241" s="1485"/>
      <c r="H6241" s="1485" t="b">
        <v>1</v>
      </c>
      <c r="I6241" s="1468" t="s">
        <v>5691</v>
      </c>
      <c r="J6241" s="1472" t="b">
        <v>1</v>
      </c>
      <c r="K6241" s="1468" t="s">
        <v>8887</v>
      </c>
      <c r="L6241" s="1471">
        <v>6.6646639396E10</v>
      </c>
      <c r="M6241" s="1468" t="s">
        <v>2464</v>
      </c>
      <c r="N6241" s="1468" t="s">
        <v>5691</v>
      </c>
      <c r="O6241" s="1468" t="s">
        <v>5691</v>
      </c>
      <c r="P6241" s="1468" t="s">
        <v>22613</v>
      </c>
    </row>
    <row r="6242" hidden="1">
      <c r="A6242" s="1471">
        <v>6694.0</v>
      </c>
      <c r="B6242" s="1468" t="s">
        <v>22614</v>
      </c>
      <c r="C6242" s="1468" t="s">
        <v>22615</v>
      </c>
      <c r="D6242" s="1484">
        <v>45967.0</v>
      </c>
      <c r="E6242" s="1470" t="s">
        <v>22616</v>
      </c>
      <c r="F6242" s="1475">
        <v>6.6026281111E10</v>
      </c>
      <c r="G6242" s="1485"/>
      <c r="H6242" s="1485" t="b">
        <v>0</v>
      </c>
      <c r="I6242" s="1468" t="s">
        <v>76</v>
      </c>
      <c r="J6242" s="1472" t="b">
        <v>1</v>
      </c>
      <c r="K6242" s="1476"/>
      <c r="L6242" s="1476"/>
      <c r="M6242" s="1468" t="s">
        <v>2659</v>
      </c>
      <c r="N6242" s="1476"/>
      <c r="O6242" s="1476"/>
      <c r="P6242" s="1468" t="s">
        <v>2659</v>
      </c>
    </row>
    <row r="6243" hidden="1">
      <c r="A6243" s="1471">
        <v>6695.0</v>
      </c>
      <c r="B6243" s="1468" t="s">
        <v>22617</v>
      </c>
      <c r="C6243" s="1468" t="s">
        <v>22618</v>
      </c>
      <c r="D6243" s="1484">
        <v>45967.0</v>
      </c>
      <c r="E6243" s="1470" t="s">
        <v>22619</v>
      </c>
      <c r="F6243" s="1475">
        <v>2.6315111E7</v>
      </c>
      <c r="G6243" s="1485"/>
      <c r="H6243" s="1485" t="b">
        <v>0</v>
      </c>
      <c r="I6243" s="1468" t="s">
        <v>76</v>
      </c>
      <c r="J6243" s="1472" t="b">
        <v>1</v>
      </c>
      <c r="K6243" s="1468" t="s">
        <v>5060</v>
      </c>
      <c r="L6243" s="1471">
        <v>6.6831455479E10</v>
      </c>
      <c r="M6243" s="1468" t="s">
        <v>2659</v>
      </c>
      <c r="N6243" s="1476"/>
      <c r="O6243" s="1476"/>
      <c r="P6243" s="1468" t="s">
        <v>2659</v>
      </c>
    </row>
    <row r="6244">
      <c r="A6244" s="1471">
        <v>6696.0</v>
      </c>
      <c r="B6244" s="1468" t="s">
        <v>22620</v>
      </c>
      <c r="C6244" s="1468" t="s">
        <v>22621</v>
      </c>
      <c r="D6244" s="1484">
        <v>45968.0</v>
      </c>
      <c r="E6244" s="1470" t="s">
        <v>22622</v>
      </c>
      <c r="F6244" s="1475">
        <v>6.11966691E8</v>
      </c>
      <c r="G6244" s="1485"/>
      <c r="H6244" s="1485" t="b">
        <v>1</v>
      </c>
      <c r="I6244" s="1468" t="s">
        <v>6244</v>
      </c>
      <c r="J6244" s="1472" t="b">
        <v>1</v>
      </c>
      <c r="K6244" s="1468" t="s">
        <v>6729</v>
      </c>
      <c r="L6244" s="1471">
        <v>6.6965469336E10</v>
      </c>
      <c r="M6244" s="1468" t="s">
        <v>2437</v>
      </c>
      <c r="N6244" s="1468" t="s">
        <v>6244</v>
      </c>
      <c r="O6244" s="1468" t="s">
        <v>6244</v>
      </c>
      <c r="P6244" s="1468" t="s">
        <v>6490</v>
      </c>
    </row>
    <row r="6245" hidden="1">
      <c r="A6245" s="1471">
        <v>6697.0</v>
      </c>
      <c r="B6245" s="1468" t="s">
        <v>22623</v>
      </c>
      <c r="C6245" s="1468" t="s">
        <v>22624</v>
      </c>
      <c r="D6245" s="1484">
        <v>45971.0</v>
      </c>
      <c r="E6245" s="1470" t="s">
        <v>22625</v>
      </c>
      <c r="F6245" s="1475">
        <v>8.22949629E8</v>
      </c>
      <c r="G6245" s="1485"/>
      <c r="H6245" s="1485" t="b">
        <v>0</v>
      </c>
      <c r="I6245" s="1468" t="s">
        <v>6244</v>
      </c>
      <c r="J6245" s="1472" t="b">
        <v>1</v>
      </c>
      <c r="K6245" s="1468" t="s">
        <v>22260</v>
      </c>
      <c r="L6245" s="1471">
        <v>6.6629566659E10</v>
      </c>
      <c r="M6245" s="1468" t="s">
        <v>2464</v>
      </c>
      <c r="N6245" s="1468" t="s">
        <v>6244</v>
      </c>
      <c r="O6245" s="1468" t="s">
        <v>6244</v>
      </c>
      <c r="P6245" s="1468" t="s">
        <v>22626</v>
      </c>
    </row>
    <row r="6246">
      <c r="A6246" s="1471">
        <v>6698.0</v>
      </c>
      <c r="B6246" s="1468" t="s">
        <v>22627</v>
      </c>
      <c r="C6246" s="1468" t="s">
        <v>22628</v>
      </c>
      <c r="D6246" s="1484">
        <v>45971.0</v>
      </c>
      <c r="E6246" s="1470" t="s">
        <v>22629</v>
      </c>
      <c r="F6246" s="1475">
        <v>2.2819918E7</v>
      </c>
      <c r="G6246" s="1485"/>
      <c r="H6246" s="1485" t="b">
        <v>1</v>
      </c>
      <c r="I6246" s="1468" t="s">
        <v>76</v>
      </c>
      <c r="J6246" s="1472" t="b">
        <v>1</v>
      </c>
      <c r="K6246" s="1468" t="s">
        <v>22260</v>
      </c>
      <c r="L6246" s="1471">
        <v>6.6629566659E10</v>
      </c>
      <c r="M6246" s="1468" t="s">
        <v>2426</v>
      </c>
      <c r="N6246" s="1468" t="s">
        <v>5370</v>
      </c>
      <c r="O6246" s="1468" t="s">
        <v>8723</v>
      </c>
      <c r="P6246" s="1468" t="s">
        <v>6371</v>
      </c>
    </row>
  </sheetData>
  <autoFilter ref="$A$1:$P$6246">
    <filterColumn colId="7">
      <filters>
        <filter val="TRUE"/>
      </filters>
    </filterColumn>
    <sortState ref="A1:P6246">
      <sortCondition ref="A1:A6246"/>
      <sortCondition descending="1" ref="I1:I6246"/>
    </sortState>
  </autoFilter>
  <mergeCells count="758">
    <mergeCell ref="N268:O268"/>
    <mergeCell ref="N275:O275"/>
    <mergeCell ref="N294:O294"/>
    <mergeCell ref="N295:O295"/>
    <mergeCell ref="N297:O297"/>
    <mergeCell ref="N299:O299"/>
    <mergeCell ref="N308:O308"/>
    <mergeCell ref="N310:O310"/>
    <mergeCell ref="N311:O311"/>
    <mergeCell ref="N317:O317"/>
    <mergeCell ref="N318:O318"/>
    <mergeCell ref="N319:O319"/>
    <mergeCell ref="N335:O335"/>
    <mergeCell ref="N336:O336"/>
    <mergeCell ref="N343:O343"/>
    <mergeCell ref="N353:O353"/>
    <mergeCell ref="N356:O356"/>
    <mergeCell ref="N373:O373"/>
    <mergeCell ref="N376:O376"/>
    <mergeCell ref="N378:O378"/>
    <mergeCell ref="N380:O380"/>
    <mergeCell ref="N388:O388"/>
    <mergeCell ref="N389:O389"/>
    <mergeCell ref="N393:O393"/>
    <mergeCell ref="N400:O400"/>
    <mergeCell ref="N402:O402"/>
    <mergeCell ref="N408:O408"/>
    <mergeCell ref="N421:O421"/>
    <mergeCell ref="N4:O4"/>
    <mergeCell ref="N19:O19"/>
    <mergeCell ref="N21:O21"/>
    <mergeCell ref="M25:N25"/>
    <mergeCell ref="N30:O30"/>
    <mergeCell ref="N48:O48"/>
    <mergeCell ref="N53:O53"/>
    <mergeCell ref="N58:O58"/>
    <mergeCell ref="N70:O70"/>
    <mergeCell ref="N83:O83"/>
    <mergeCell ref="N84:O84"/>
    <mergeCell ref="N98:O98"/>
    <mergeCell ref="N109:O109"/>
    <mergeCell ref="N126:O126"/>
    <mergeCell ref="N129:O129"/>
    <mergeCell ref="N131:O131"/>
    <mergeCell ref="N137:O137"/>
    <mergeCell ref="N138:O138"/>
    <mergeCell ref="N144:O144"/>
    <mergeCell ref="N149:O149"/>
    <mergeCell ref="N156:O156"/>
    <mergeCell ref="N166:O166"/>
    <mergeCell ref="N169:O169"/>
    <mergeCell ref="N170:O170"/>
    <mergeCell ref="N171:O171"/>
    <mergeCell ref="N181:O181"/>
    <mergeCell ref="N186:O186"/>
    <mergeCell ref="N187:O187"/>
    <mergeCell ref="N197:O197"/>
    <mergeCell ref="N206:O206"/>
    <mergeCell ref="N214:O214"/>
    <mergeCell ref="N220:O220"/>
    <mergeCell ref="N223:O223"/>
    <mergeCell ref="N226:O226"/>
    <mergeCell ref="N241:O241"/>
    <mergeCell ref="N242:O242"/>
    <mergeCell ref="N248:O248"/>
    <mergeCell ref="N251:O251"/>
    <mergeCell ref="N261:O261"/>
    <mergeCell ref="N263:O263"/>
    <mergeCell ref="M266:N266"/>
    <mergeCell ref="M267:N267"/>
    <mergeCell ref="M422:N422"/>
    <mergeCell ref="M423:N423"/>
    <mergeCell ref="N426:O426"/>
    <mergeCell ref="N435:O435"/>
    <mergeCell ref="N460:O460"/>
    <mergeCell ref="N461:O461"/>
    <mergeCell ref="N463:O463"/>
    <mergeCell ref="N471:O471"/>
    <mergeCell ref="N483:O483"/>
    <mergeCell ref="N491:O491"/>
    <mergeCell ref="N507:O507"/>
    <mergeCell ref="N512:O512"/>
    <mergeCell ref="N517:O517"/>
    <mergeCell ref="N526:O526"/>
    <mergeCell ref="N537:O537"/>
    <mergeCell ref="N553:O553"/>
    <mergeCell ref="M558:N558"/>
    <mergeCell ref="N561:O561"/>
    <mergeCell ref="N565:O565"/>
    <mergeCell ref="M580:N580"/>
    <mergeCell ref="N582:O582"/>
    <mergeCell ref="N584:O584"/>
    <mergeCell ref="M585:N585"/>
    <mergeCell ref="N586:O586"/>
    <mergeCell ref="M587:N587"/>
    <mergeCell ref="N590:O590"/>
    <mergeCell ref="M591:N591"/>
    <mergeCell ref="M596:N596"/>
    <mergeCell ref="N605:O605"/>
    <mergeCell ref="M606:N606"/>
    <mergeCell ref="M608:N608"/>
    <mergeCell ref="N612:O612"/>
    <mergeCell ref="N615:O615"/>
    <mergeCell ref="M632:N632"/>
    <mergeCell ref="M634:N634"/>
    <mergeCell ref="N636:O636"/>
    <mergeCell ref="M637:N637"/>
    <mergeCell ref="N641:O641"/>
    <mergeCell ref="N644:O644"/>
    <mergeCell ref="N652:O652"/>
    <mergeCell ref="N657:O657"/>
    <mergeCell ref="M661:N661"/>
    <mergeCell ref="N663:O663"/>
    <mergeCell ref="N675:O675"/>
    <mergeCell ref="N683:O683"/>
    <mergeCell ref="N690:O690"/>
    <mergeCell ref="N695:O695"/>
    <mergeCell ref="N698:O698"/>
    <mergeCell ref="M700:N700"/>
    <mergeCell ref="N701:O701"/>
    <mergeCell ref="N703:O703"/>
    <mergeCell ref="N714:O714"/>
    <mergeCell ref="N717:O717"/>
    <mergeCell ref="M725:N725"/>
    <mergeCell ref="N744:O744"/>
    <mergeCell ref="N759:O759"/>
    <mergeCell ref="N952:O952"/>
    <mergeCell ref="N955:O955"/>
    <mergeCell ref="N960:O960"/>
    <mergeCell ref="M963:N963"/>
    <mergeCell ref="N965:O965"/>
    <mergeCell ref="M980:N980"/>
    <mergeCell ref="N994:O994"/>
    <mergeCell ref="N995:O995"/>
    <mergeCell ref="M997:N997"/>
    <mergeCell ref="N1000:O1000"/>
    <mergeCell ref="M1006:N1006"/>
    <mergeCell ref="M1010:N1010"/>
    <mergeCell ref="M1019:N1019"/>
    <mergeCell ref="M1021:N1021"/>
    <mergeCell ref="N776:O776"/>
    <mergeCell ref="N777:O777"/>
    <mergeCell ref="N778:O778"/>
    <mergeCell ref="M782:N782"/>
    <mergeCell ref="N784:O784"/>
    <mergeCell ref="N786:O786"/>
    <mergeCell ref="M795:N795"/>
    <mergeCell ref="N794:O794"/>
    <mergeCell ref="N801:O801"/>
    <mergeCell ref="N810:O810"/>
    <mergeCell ref="N818:O818"/>
    <mergeCell ref="M819:N819"/>
    <mergeCell ref="M821:N821"/>
    <mergeCell ref="M841:N841"/>
    <mergeCell ref="N840:O840"/>
    <mergeCell ref="N846:O846"/>
    <mergeCell ref="N848:O848"/>
    <mergeCell ref="N863:O863"/>
    <mergeCell ref="O865:P865"/>
    <mergeCell ref="N875:O875"/>
    <mergeCell ref="N876:O876"/>
    <mergeCell ref="N879:O879"/>
    <mergeCell ref="N884:O884"/>
    <mergeCell ref="N889:O889"/>
    <mergeCell ref="M892:N892"/>
    <mergeCell ref="N893:O893"/>
    <mergeCell ref="M895:N895"/>
    <mergeCell ref="M900:N900"/>
    <mergeCell ref="N898:O898"/>
    <mergeCell ref="N905:O905"/>
    <mergeCell ref="N910:O910"/>
    <mergeCell ref="M912:N912"/>
    <mergeCell ref="N913:O913"/>
    <mergeCell ref="N914:O914"/>
    <mergeCell ref="N917:O917"/>
    <mergeCell ref="N924:O924"/>
    <mergeCell ref="M925:N925"/>
    <mergeCell ref="N935:O935"/>
    <mergeCell ref="N936:O936"/>
    <mergeCell ref="M944:N944"/>
    <mergeCell ref="N946:O946"/>
    <mergeCell ref="M953:N953"/>
    <mergeCell ref="M1030:N1030"/>
    <mergeCell ref="N1046:O1046"/>
    <mergeCell ref="N1073:O1073"/>
    <mergeCell ref="N1074:O1074"/>
    <mergeCell ref="N1078:O1078"/>
    <mergeCell ref="M1079:N1079"/>
    <mergeCell ref="N1081:O1081"/>
    <mergeCell ref="N1084:O1084"/>
    <mergeCell ref="N1087:O1087"/>
    <mergeCell ref="N1090:O1090"/>
    <mergeCell ref="N1096:O1096"/>
    <mergeCell ref="N1098:O1098"/>
    <mergeCell ref="N1111:O1111"/>
    <mergeCell ref="N1113:O1113"/>
    <mergeCell ref="N1115:O1115"/>
    <mergeCell ref="N1120:O1120"/>
    <mergeCell ref="N1123:O1123"/>
    <mergeCell ref="N1124:O1124"/>
    <mergeCell ref="N1125:O1125"/>
    <mergeCell ref="N1161:O1161"/>
    <mergeCell ref="N1162:O1162"/>
    <mergeCell ref="N1180:O1180"/>
    <mergeCell ref="N1182:O1182"/>
    <mergeCell ref="N1186:O1186"/>
    <mergeCell ref="N1190:O1190"/>
    <mergeCell ref="N1213:O1213"/>
    <mergeCell ref="N1221:O1221"/>
    <mergeCell ref="N1226:O1226"/>
    <mergeCell ref="N1233:O1233"/>
    <mergeCell ref="N1243:O1243"/>
    <mergeCell ref="N1249:O1249"/>
    <mergeCell ref="M1251:N1251"/>
    <mergeCell ref="N1263:O1263"/>
    <mergeCell ref="N1274:O1274"/>
    <mergeCell ref="N1285:O1285"/>
    <mergeCell ref="N1286:O1286"/>
    <mergeCell ref="M1294:N1294"/>
    <mergeCell ref="N1314:O1314"/>
    <mergeCell ref="N1322:O1322"/>
    <mergeCell ref="M1327:N1327"/>
    <mergeCell ref="N1334:O1334"/>
    <mergeCell ref="N1335:O1335"/>
    <mergeCell ref="N1338:O1338"/>
    <mergeCell ref="N1349:O1349"/>
    <mergeCell ref="N1359:O1359"/>
    <mergeCell ref="N1360:O1360"/>
    <mergeCell ref="N1366:O1366"/>
    <mergeCell ref="N1369:O1369"/>
    <mergeCell ref="M1375:N1375"/>
    <mergeCell ref="N1376:O1376"/>
    <mergeCell ref="M1377:N1377"/>
    <mergeCell ref="M1382:N1382"/>
    <mergeCell ref="N1385:O1385"/>
    <mergeCell ref="O1410:P1410"/>
    <mergeCell ref="N1413:O1413"/>
    <mergeCell ref="M1417:N1417"/>
    <mergeCell ref="M2889:N2889"/>
    <mergeCell ref="M2890:N2890"/>
    <mergeCell ref="N2911:O2911"/>
    <mergeCell ref="M2936:N2936"/>
    <mergeCell ref="N2947:O2947"/>
    <mergeCell ref="M2978:N2978"/>
    <mergeCell ref="M2984:N2984"/>
    <mergeCell ref="N2998:O2998"/>
    <mergeCell ref="M3004:N3004"/>
    <mergeCell ref="M3015:N3015"/>
    <mergeCell ref="N3028:O3028"/>
    <mergeCell ref="M3030:N3030"/>
    <mergeCell ref="N3037:O3037"/>
    <mergeCell ref="N3038:O3038"/>
    <mergeCell ref="M2590:N2590"/>
    <mergeCell ref="M2601:N2601"/>
    <mergeCell ref="M2602:N2602"/>
    <mergeCell ref="O2606:P2606"/>
    <mergeCell ref="M2610:N2610"/>
    <mergeCell ref="M2615:N2615"/>
    <mergeCell ref="N2624:O2624"/>
    <mergeCell ref="M2634:N2634"/>
    <mergeCell ref="N2637:O2637"/>
    <mergeCell ref="O2641:P2641"/>
    <mergeCell ref="O2654:P2654"/>
    <mergeCell ref="M2660:N2660"/>
    <mergeCell ref="N2672:O2672"/>
    <mergeCell ref="O2686:P2686"/>
    <mergeCell ref="N2707:O2707"/>
    <mergeCell ref="M2717:N2717"/>
    <mergeCell ref="N2720:O2720"/>
    <mergeCell ref="N2737:O2737"/>
    <mergeCell ref="M2740:N2740"/>
    <mergeCell ref="N2746:O2746"/>
    <mergeCell ref="M2747:N2747"/>
    <mergeCell ref="M2763:N2763"/>
    <mergeCell ref="M2765:N2765"/>
    <mergeCell ref="M2773:N2773"/>
    <mergeCell ref="O2784:P2784"/>
    <mergeCell ref="M2748:N2748"/>
    <mergeCell ref="M2752:N2752"/>
    <mergeCell ref="M2757:N2757"/>
    <mergeCell ref="M2758:N2758"/>
    <mergeCell ref="M2759:N2759"/>
    <mergeCell ref="N2760:O2760"/>
    <mergeCell ref="M2761:N2761"/>
    <mergeCell ref="M2855:N2855"/>
    <mergeCell ref="M2856:N2856"/>
    <mergeCell ref="M2868:N2868"/>
    <mergeCell ref="N2874:O2874"/>
    <mergeCell ref="M2885:N2885"/>
    <mergeCell ref="M2886:N2886"/>
    <mergeCell ref="M2888:N2888"/>
    <mergeCell ref="N3066:O3066"/>
    <mergeCell ref="N3073:O3073"/>
    <mergeCell ref="O3076:P3076"/>
    <mergeCell ref="M3094:N3094"/>
    <mergeCell ref="N3105:O3105"/>
    <mergeCell ref="M3132:N3132"/>
    <mergeCell ref="M3138:N3138"/>
    <mergeCell ref="N3146:O3146"/>
    <mergeCell ref="N3184:O3184"/>
    <mergeCell ref="N3209:O3209"/>
    <mergeCell ref="O3222:P3222"/>
    <mergeCell ref="M3240:N3240"/>
    <mergeCell ref="N3243:O3243"/>
    <mergeCell ref="O3245:P3245"/>
    <mergeCell ref="N3248:O3248"/>
    <mergeCell ref="M3258:N3258"/>
    <mergeCell ref="O3261:P3261"/>
    <mergeCell ref="N3273:O3273"/>
    <mergeCell ref="M3276:N3276"/>
    <mergeCell ref="N3291:O3291"/>
    <mergeCell ref="N3307:O3307"/>
    <mergeCell ref="M3312:N3312"/>
    <mergeCell ref="N3313:O3313"/>
    <mergeCell ref="N3318:O3318"/>
    <mergeCell ref="M3319:N3319"/>
    <mergeCell ref="N3320:O3320"/>
    <mergeCell ref="M3323:N3323"/>
    <mergeCell ref="N3324:O3324"/>
    <mergeCell ref="M3325:N3325"/>
    <mergeCell ref="N3326:O3326"/>
    <mergeCell ref="M3328:N3328"/>
    <mergeCell ref="M3332:N3332"/>
    <mergeCell ref="N3334:O3334"/>
    <mergeCell ref="M3344:N3344"/>
    <mergeCell ref="N3355:O3355"/>
    <mergeCell ref="N3366:O3366"/>
    <mergeCell ref="N3371:O3371"/>
    <mergeCell ref="M3374:N3374"/>
    <mergeCell ref="M3378:N3378"/>
    <mergeCell ref="M3381:N3381"/>
    <mergeCell ref="N3382:O3382"/>
    <mergeCell ref="M3389:N3389"/>
    <mergeCell ref="M3390:N3390"/>
    <mergeCell ref="N3396:O3396"/>
    <mergeCell ref="N3413:O3413"/>
    <mergeCell ref="N3414:O3414"/>
    <mergeCell ref="N3431:O3431"/>
    <mergeCell ref="N3437:O3437"/>
    <mergeCell ref="M3438:N3438"/>
    <mergeCell ref="M3440:N3440"/>
    <mergeCell ref="N3444:O3444"/>
    <mergeCell ref="N3448:O3448"/>
    <mergeCell ref="M3449:N3449"/>
    <mergeCell ref="M3453:N3453"/>
    <mergeCell ref="N3457:O3457"/>
    <mergeCell ref="M3465:N3465"/>
    <mergeCell ref="N3477:O3477"/>
    <mergeCell ref="N3486:O3486"/>
    <mergeCell ref="N3495:O3495"/>
    <mergeCell ref="N3509:O3509"/>
    <mergeCell ref="N3521:O3521"/>
    <mergeCell ref="N3530:O3530"/>
    <mergeCell ref="N3544:O3544"/>
    <mergeCell ref="N3555:O3555"/>
    <mergeCell ref="N3560:O3560"/>
    <mergeCell ref="N3564:O3564"/>
    <mergeCell ref="N3567:O3567"/>
    <mergeCell ref="M3568:N3568"/>
    <mergeCell ref="N3572:O3572"/>
    <mergeCell ref="M3575:N3575"/>
    <mergeCell ref="N3580:O3580"/>
    <mergeCell ref="M3581:N3581"/>
    <mergeCell ref="N3583:O3583"/>
    <mergeCell ref="N3585:O3585"/>
    <mergeCell ref="N3590:O3590"/>
    <mergeCell ref="M3593:N3593"/>
    <mergeCell ref="N3594:O3594"/>
    <mergeCell ref="N3598:O3598"/>
    <mergeCell ref="M3600:N3600"/>
    <mergeCell ref="N3619:O3619"/>
    <mergeCell ref="M3627:N3627"/>
    <mergeCell ref="N3634:O3634"/>
    <mergeCell ref="N3643:O3643"/>
    <mergeCell ref="M3647:N3647"/>
    <mergeCell ref="N3651:O3651"/>
    <mergeCell ref="N3653:O3653"/>
    <mergeCell ref="N3662:O3662"/>
    <mergeCell ref="M3663:N3663"/>
    <mergeCell ref="M3681:N3681"/>
    <mergeCell ref="N3690:O3690"/>
    <mergeCell ref="M3696:N3696"/>
    <mergeCell ref="M3708:N3708"/>
    <mergeCell ref="M3709:N3709"/>
    <mergeCell ref="N3729:O3729"/>
    <mergeCell ref="N3733:O3733"/>
    <mergeCell ref="N3735:O3735"/>
    <mergeCell ref="N3736:O3736"/>
    <mergeCell ref="M3737:N3737"/>
    <mergeCell ref="N3746:O3746"/>
    <mergeCell ref="N3753:O3753"/>
    <mergeCell ref="M3764:N3764"/>
    <mergeCell ref="M3765:N3765"/>
    <mergeCell ref="M3768:N3768"/>
    <mergeCell ref="N3780:O3780"/>
    <mergeCell ref="N3787:O3787"/>
    <mergeCell ref="M3821:N3821"/>
    <mergeCell ref="M3838:N3838"/>
    <mergeCell ref="M3841:N3841"/>
    <mergeCell ref="N3854:O3854"/>
    <mergeCell ref="M3861:N3861"/>
    <mergeCell ref="N3863:O3863"/>
    <mergeCell ref="N3871:O3871"/>
    <mergeCell ref="N3872:O3872"/>
    <mergeCell ref="M3875:N3875"/>
    <mergeCell ref="N3880:O3880"/>
    <mergeCell ref="N3893:O3893"/>
    <mergeCell ref="M3906:N3906"/>
    <mergeCell ref="M3910:N3910"/>
    <mergeCell ref="N3924:O3924"/>
    <mergeCell ref="N3925:O3925"/>
    <mergeCell ref="M3926:N3926"/>
    <mergeCell ref="M3927:N3927"/>
    <mergeCell ref="M3936:N3936"/>
    <mergeCell ref="N3959:O3959"/>
    <mergeCell ref="N3964:O3964"/>
    <mergeCell ref="N3967:O3967"/>
    <mergeCell ref="M3978:N3978"/>
    <mergeCell ref="M3983:N3983"/>
    <mergeCell ref="N3990:O3990"/>
    <mergeCell ref="N3991:O3991"/>
    <mergeCell ref="M3995:N3995"/>
    <mergeCell ref="N4009:O4009"/>
    <mergeCell ref="N4011:O4011"/>
    <mergeCell ref="M4024:N4024"/>
    <mergeCell ref="N4030:O4030"/>
    <mergeCell ref="N4035:O4035"/>
    <mergeCell ref="N4041:O4041"/>
    <mergeCell ref="N4064:O4064"/>
    <mergeCell ref="N4067:O4067"/>
    <mergeCell ref="N4117:O4117"/>
    <mergeCell ref="N4123:O4123"/>
    <mergeCell ref="M4125:N4125"/>
    <mergeCell ref="N4135:O4135"/>
    <mergeCell ref="M4154:N4154"/>
    <mergeCell ref="N4185:O4185"/>
    <mergeCell ref="N4188:O4188"/>
    <mergeCell ref="M4190:N4190"/>
    <mergeCell ref="N4193:O4193"/>
    <mergeCell ref="M4196:N4196"/>
    <mergeCell ref="M4207:N4207"/>
    <mergeCell ref="M4211:N4211"/>
    <mergeCell ref="M4227:N4227"/>
    <mergeCell ref="M4233:N4233"/>
    <mergeCell ref="M4256:N4256"/>
    <mergeCell ref="M4276:N4276"/>
    <mergeCell ref="N4286:O4286"/>
    <mergeCell ref="N4288:O4288"/>
    <mergeCell ref="M4297:N4297"/>
    <mergeCell ref="M4314:N4314"/>
    <mergeCell ref="N4322:O4322"/>
    <mergeCell ref="M4325:N4325"/>
    <mergeCell ref="N4342:O4342"/>
    <mergeCell ref="M4343:N4343"/>
    <mergeCell ref="M4344:N4344"/>
    <mergeCell ref="N4370:O4370"/>
    <mergeCell ref="N4374:O4374"/>
    <mergeCell ref="N4383:O4383"/>
    <mergeCell ref="N4384:O4384"/>
    <mergeCell ref="N4394:O4394"/>
    <mergeCell ref="M4425:N4425"/>
    <mergeCell ref="N4440:O4440"/>
    <mergeCell ref="N4460:O4460"/>
    <mergeCell ref="M4486:N4486"/>
    <mergeCell ref="M4488:N4488"/>
    <mergeCell ref="M4491:N4491"/>
    <mergeCell ref="M4501:N4501"/>
    <mergeCell ref="N4538:O4538"/>
    <mergeCell ref="M4540:N4540"/>
    <mergeCell ref="N4564:O4564"/>
    <mergeCell ref="M4567:N4567"/>
    <mergeCell ref="M4577:N4577"/>
    <mergeCell ref="M4588:N4588"/>
    <mergeCell ref="M4605:N4605"/>
    <mergeCell ref="N4610:O4610"/>
    <mergeCell ref="M4623:N4623"/>
    <mergeCell ref="M4634:N4634"/>
    <mergeCell ref="M4646:N4646"/>
    <mergeCell ref="M4647:N4647"/>
    <mergeCell ref="N4662:O4662"/>
    <mergeCell ref="M4669:N4669"/>
    <mergeCell ref="M4685:N4685"/>
    <mergeCell ref="M4696:N4696"/>
    <mergeCell ref="M4704:N4704"/>
    <mergeCell ref="M4705:N4705"/>
    <mergeCell ref="M4706:N4706"/>
    <mergeCell ref="M4707:N4707"/>
    <mergeCell ref="M4713:N4713"/>
    <mergeCell ref="N4726:O4726"/>
    <mergeCell ref="N4747:O4747"/>
    <mergeCell ref="M4750:N4750"/>
    <mergeCell ref="N4763:O4763"/>
    <mergeCell ref="N4765:O4765"/>
    <mergeCell ref="N4773:O4773"/>
    <mergeCell ref="M5528:N5528"/>
    <mergeCell ref="M5565:N5565"/>
    <mergeCell ref="M5582:N5582"/>
    <mergeCell ref="M5590:N5590"/>
    <mergeCell ref="M5618:N5618"/>
    <mergeCell ref="M5620:N5620"/>
    <mergeCell ref="M5621:N5621"/>
    <mergeCell ref="M5728:N5728"/>
    <mergeCell ref="M5735:N5735"/>
    <mergeCell ref="M5622:N5622"/>
    <mergeCell ref="M5638:N5638"/>
    <mergeCell ref="M5639:N5639"/>
    <mergeCell ref="M5647:N5647"/>
    <mergeCell ref="M5659:N5659"/>
    <mergeCell ref="M5684:N5684"/>
    <mergeCell ref="M5687:N5687"/>
    <mergeCell ref="N4790:O4790"/>
    <mergeCell ref="M4796:N4796"/>
    <mergeCell ref="M4808:N4808"/>
    <mergeCell ref="M4847:N4847"/>
    <mergeCell ref="M4851:N4851"/>
    <mergeCell ref="M4869:N4869"/>
    <mergeCell ref="M4878:N4878"/>
    <mergeCell ref="M4879:N4879"/>
    <mergeCell ref="N4927:O4927"/>
    <mergeCell ref="N4959:O4959"/>
    <mergeCell ref="M4979:N4979"/>
    <mergeCell ref="M5022:N5022"/>
    <mergeCell ref="N5042:O5042"/>
    <mergeCell ref="M5077:N5077"/>
    <mergeCell ref="M5113:N5113"/>
    <mergeCell ref="M5114:N5114"/>
    <mergeCell ref="N5125:O5125"/>
    <mergeCell ref="N5155:O5155"/>
    <mergeCell ref="M5179:N5179"/>
    <mergeCell ref="M5194:N5194"/>
    <mergeCell ref="M5241:N5241"/>
    <mergeCell ref="M5275:N5275"/>
    <mergeCell ref="M5284:N5284"/>
    <mergeCell ref="M5285:N5285"/>
    <mergeCell ref="M5327:N5327"/>
    <mergeCell ref="N5332:O5332"/>
    <mergeCell ref="M5342:N5342"/>
    <mergeCell ref="M5345:N5345"/>
    <mergeCell ref="N5353:O5353"/>
    <mergeCell ref="M5363:N5363"/>
    <mergeCell ref="M5374:N5374"/>
    <mergeCell ref="N5380:O5380"/>
    <mergeCell ref="M5390:N5390"/>
    <mergeCell ref="N5412:O5412"/>
    <mergeCell ref="N5414:O5414"/>
    <mergeCell ref="N5425:O5425"/>
    <mergeCell ref="N5433:O5433"/>
    <mergeCell ref="N5440:O5440"/>
    <mergeCell ref="N5448:O5448"/>
    <mergeCell ref="M5449:N5449"/>
    <mergeCell ref="M5483:N5483"/>
    <mergeCell ref="M5515:N5515"/>
    <mergeCell ref="M5689:N5689"/>
    <mergeCell ref="M5690:N5690"/>
    <mergeCell ref="N5739:O5739"/>
    <mergeCell ref="N1659:O1659"/>
    <mergeCell ref="M1661:N1661"/>
    <mergeCell ref="N1663:O1663"/>
    <mergeCell ref="M1670:N1670"/>
    <mergeCell ref="N1674:O1674"/>
    <mergeCell ref="M1676:N1676"/>
    <mergeCell ref="N1687:O1687"/>
    <mergeCell ref="M1689:N1689"/>
    <mergeCell ref="N1691:O1691"/>
    <mergeCell ref="M1696:N1696"/>
    <mergeCell ref="M1697:N1697"/>
    <mergeCell ref="N1700:O1700"/>
    <mergeCell ref="N1702:O1702"/>
    <mergeCell ref="N1719:O1719"/>
    <mergeCell ref="M1720:N1720"/>
    <mergeCell ref="M1731:N1731"/>
    <mergeCell ref="N1732:O1732"/>
    <mergeCell ref="M1736:N1736"/>
    <mergeCell ref="M1744:N1744"/>
    <mergeCell ref="M1745:N1745"/>
    <mergeCell ref="N1747:O1747"/>
    <mergeCell ref="M1758:N1758"/>
    <mergeCell ref="M1762:N1762"/>
    <mergeCell ref="N1771:O1771"/>
    <mergeCell ref="M1772:N1772"/>
    <mergeCell ref="N1775:O1775"/>
    <mergeCell ref="N1776:O1776"/>
    <mergeCell ref="N1779:O1779"/>
    <mergeCell ref="M1791:N1791"/>
    <mergeCell ref="M1794:N1794"/>
    <mergeCell ref="N1801:O1801"/>
    <mergeCell ref="N1807:O1807"/>
    <mergeCell ref="N1808:O1808"/>
    <mergeCell ref="N1814:O1814"/>
    <mergeCell ref="M1825:N1825"/>
    <mergeCell ref="M1828:N1828"/>
    <mergeCell ref="N1830:O1830"/>
    <mergeCell ref="M1831:N1831"/>
    <mergeCell ref="M1839:N1839"/>
    <mergeCell ref="N1846:O1846"/>
    <mergeCell ref="M1849:N1849"/>
    <mergeCell ref="M1853:N1853"/>
    <mergeCell ref="N1435:O1435"/>
    <mergeCell ref="M1436:N1436"/>
    <mergeCell ref="N1441:O1441"/>
    <mergeCell ref="M1446:N1446"/>
    <mergeCell ref="N1447:O1447"/>
    <mergeCell ref="N1467:O1467"/>
    <mergeCell ref="N1471:O1471"/>
    <mergeCell ref="N1476:O1476"/>
    <mergeCell ref="N1477:O1477"/>
    <mergeCell ref="N1482:O1482"/>
    <mergeCell ref="N1484:O1484"/>
    <mergeCell ref="O1485:P1485"/>
    <mergeCell ref="M1505:N1505"/>
    <mergeCell ref="N1507:O1507"/>
    <mergeCell ref="M1508:N1508"/>
    <mergeCell ref="M1516:N1516"/>
    <mergeCell ref="M1520:N1520"/>
    <mergeCell ref="N1522:O1522"/>
    <mergeCell ref="M1548:N1548"/>
    <mergeCell ref="M1550:N1550"/>
    <mergeCell ref="M1551:N1551"/>
    <mergeCell ref="M1555:N1555"/>
    <mergeCell ref="M1561:N1561"/>
    <mergeCell ref="M1564:N1564"/>
    <mergeCell ref="N1572:O1572"/>
    <mergeCell ref="M1577:N1577"/>
    <mergeCell ref="M1578:N1578"/>
    <mergeCell ref="N1579:O1579"/>
    <mergeCell ref="N1582:O1582"/>
    <mergeCell ref="M1588:N1588"/>
    <mergeCell ref="N1589:O1589"/>
    <mergeCell ref="N1610:O1610"/>
    <mergeCell ref="N1623:O1623"/>
    <mergeCell ref="M1625:N1625"/>
    <mergeCell ref="N1629:O1629"/>
    <mergeCell ref="N1630:O1630"/>
    <mergeCell ref="M1635:N1635"/>
    <mergeCell ref="N1640:O1640"/>
    <mergeCell ref="N1641:O1641"/>
    <mergeCell ref="M1649:N1649"/>
    <mergeCell ref="N1651:O1651"/>
    <mergeCell ref="N1653:O1653"/>
    <mergeCell ref="M1862:N1862"/>
    <mergeCell ref="M1881:N1881"/>
    <mergeCell ref="M1883:N1883"/>
    <mergeCell ref="M1888:N1888"/>
    <mergeCell ref="M1892:N1892"/>
    <mergeCell ref="N1894:O1894"/>
    <mergeCell ref="M1903:N1903"/>
    <mergeCell ref="M2136:N2136"/>
    <mergeCell ref="M2144:N2144"/>
    <mergeCell ref="N2147:O2147"/>
    <mergeCell ref="M2153:N2153"/>
    <mergeCell ref="N2154:O2154"/>
    <mergeCell ref="M2160:N2160"/>
    <mergeCell ref="M2163:N2163"/>
    <mergeCell ref="M2166:N2166"/>
    <mergeCell ref="M2167:N2167"/>
    <mergeCell ref="M2168:N2168"/>
    <mergeCell ref="M2170:N2170"/>
    <mergeCell ref="N2173:O2173"/>
    <mergeCell ref="M2175:N2175"/>
    <mergeCell ref="N2176:O2176"/>
    <mergeCell ref="N1909:O1909"/>
    <mergeCell ref="M1914:N1914"/>
    <mergeCell ref="M1917:N1917"/>
    <mergeCell ref="N1932:O1932"/>
    <mergeCell ref="M1933:N1933"/>
    <mergeCell ref="M1946:N1946"/>
    <mergeCell ref="N1950:O1950"/>
    <mergeCell ref="N1951:O1951"/>
    <mergeCell ref="N1952:O1952"/>
    <mergeCell ref="M1955:N1955"/>
    <mergeCell ref="O1974:P1974"/>
    <mergeCell ref="M1977:N1977"/>
    <mergeCell ref="M1980:N1980"/>
    <mergeCell ref="M1981:N1981"/>
    <mergeCell ref="N1982:O1982"/>
    <mergeCell ref="N1985:O1985"/>
    <mergeCell ref="M1992:N1992"/>
    <mergeCell ref="M1996:N1996"/>
    <mergeCell ref="N1997:O1997"/>
    <mergeCell ref="M1999:N1999"/>
    <mergeCell ref="M2001:N2001"/>
    <mergeCell ref="M2007:N2007"/>
    <mergeCell ref="N2008:O2008"/>
    <mergeCell ref="N2009:O2009"/>
    <mergeCell ref="M2010:N2010"/>
    <mergeCell ref="N2015:O2015"/>
    <mergeCell ref="N2024:O2024"/>
    <mergeCell ref="N2027:O2027"/>
    <mergeCell ref="M2038:N2038"/>
    <mergeCell ref="N2045:O2045"/>
    <mergeCell ref="M2049:N2049"/>
    <mergeCell ref="N2051:O2051"/>
    <mergeCell ref="M2053:N2053"/>
    <mergeCell ref="N2074:O2074"/>
    <mergeCell ref="M2076:N2076"/>
    <mergeCell ref="M2101:N2101"/>
    <mergeCell ref="M2104:N2104"/>
    <mergeCell ref="N2108:O2108"/>
    <mergeCell ref="N2118:O2118"/>
    <mergeCell ref="M2122:N2122"/>
    <mergeCell ref="N2123:O2123"/>
    <mergeCell ref="N2134:O2134"/>
    <mergeCell ref="M2182:N2182"/>
    <mergeCell ref="M2183:N2183"/>
    <mergeCell ref="M2191:N2191"/>
    <mergeCell ref="M2193:N2193"/>
    <mergeCell ref="M2194:N2194"/>
    <mergeCell ref="M2195:N2195"/>
    <mergeCell ref="M2198:N2198"/>
    <mergeCell ref="M2199:N2199"/>
    <mergeCell ref="N2202:O2202"/>
    <mergeCell ref="N2204:O2204"/>
    <mergeCell ref="M2205:N2205"/>
    <mergeCell ref="N2207:O2207"/>
    <mergeCell ref="M2213:N2213"/>
    <mergeCell ref="N2219:O2219"/>
    <mergeCell ref="M2220:N2220"/>
    <mergeCell ref="M2221:N2221"/>
    <mergeCell ref="M2222:N2222"/>
    <mergeCell ref="M2226:N2226"/>
    <mergeCell ref="M2236:N2236"/>
    <mergeCell ref="M2276:N2276"/>
    <mergeCell ref="M2282:N2282"/>
    <mergeCell ref="N2286:O2286"/>
    <mergeCell ref="N2294:O2294"/>
    <mergeCell ref="M2295:N2295"/>
    <mergeCell ref="M2311:N2311"/>
    <mergeCell ref="M2313:N2313"/>
    <mergeCell ref="N2333:O2333"/>
    <mergeCell ref="N2336:O2336"/>
    <mergeCell ref="M2341:N2341"/>
    <mergeCell ref="N2343:O2343"/>
    <mergeCell ref="N2355:O2355"/>
    <mergeCell ref="N2361:O2361"/>
    <mergeCell ref="N2385:O2385"/>
    <mergeCell ref="N2401:O2401"/>
    <mergeCell ref="M2411:N2411"/>
    <mergeCell ref="N2425:O2425"/>
    <mergeCell ref="M2426:N2426"/>
    <mergeCell ref="N2437:O2437"/>
    <mergeCell ref="M2441:N2441"/>
    <mergeCell ref="M2444:N2444"/>
    <mergeCell ref="N2452:O2452"/>
    <mergeCell ref="N2455:O2455"/>
    <mergeCell ref="N2462:O2462"/>
    <mergeCell ref="M2463:N2463"/>
    <mergeCell ref="O2469:P2469"/>
    <mergeCell ref="N2483:O2483"/>
    <mergeCell ref="M2486:N2486"/>
    <mergeCell ref="N2495:O2495"/>
    <mergeCell ref="M2526:N2526"/>
    <mergeCell ref="N2519:O2519"/>
    <mergeCell ref="N2541:O2541"/>
    <mergeCell ref="N2544:O2544"/>
    <mergeCell ref="M2552:N2552"/>
    <mergeCell ref="N2569:O2569"/>
    <mergeCell ref="N2572:O2572"/>
    <mergeCell ref="M2579:N2579"/>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 r:id="rId5055" ref="E5056"/>
    <hyperlink r:id="rId5056" ref="E5057"/>
    <hyperlink r:id="rId5057" ref="E5058"/>
    <hyperlink r:id="rId5058" ref="E5059"/>
    <hyperlink r:id="rId5059" ref="E5060"/>
    <hyperlink r:id="rId5060" ref="E5061"/>
    <hyperlink r:id="rId5061" ref="E5062"/>
    <hyperlink r:id="rId5062" ref="E5063"/>
    <hyperlink r:id="rId5063" ref="E5064"/>
    <hyperlink r:id="rId5064" ref="E5065"/>
    <hyperlink r:id="rId5065" ref="E5066"/>
    <hyperlink r:id="rId5066" ref="E5067"/>
    <hyperlink r:id="rId5067" ref="E5068"/>
    <hyperlink r:id="rId5068" ref="E5069"/>
    <hyperlink r:id="rId5069" ref="E5070"/>
    <hyperlink r:id="rId5070" ref="E5071"/>
    <hyperlink r:id="rId5071" ref="E5072"/>
    <hyperlink r:id="rId5072" ref="E5073"/>
    <hyperlink r:id="rId5073" ref="E5074"/>
    <hyperlink r:id="rId5074" ref="E5075"/>
    <hyperlink r:id="rId5075" ref="E5076"/>
    <hyperlink r:id="rId5076" ref="E5077"/>
    <hyperlink r:id="rId5077" ref="E5078"/>
    <hyperlink r:id="rId5078" ref="E5079"/>
    <hyperlink r:id="rId5079" ref="E5080"/>
    <hyperlink r:id="rId5080" ref="E5081"/>
    <hyperlink r:id="rId5081" ref="E5082"/>
    <hyperlink r:id="rId5082" ref="E5083"/>
    <hyperlink r:id="rId5083" ref="E5084"/>
    <hyperlink r:id="rId5084" ref="E5085"/>
    <hyperlink r:id="rId5085" ref="E5086"/>
    <hyperlink r:id="rId5086" ref="E5087"/>
    <hyperlink r:id="rId5087" ref="E5088"/>
    <hyperlink r:id="rId5088" ref="E5089"/>
    <hyperlink r:id="rId5089" ref="E5090"/>
    <hyperlink r:id="rId5090" ref="E5091"/>
    <hyperlink r:id="rId5091" ref="E5092"/>
    <hyperlink r:id="rId5092" ref="E5093"/>
    <hyperlink r:id="rId5093" ref="E5094"/>
    <hyperlink r:id="rId5094" ref="E5095"/>
    <hyperlink r:id="rId5095" ref="E5096"/>
    <hyperlink r:id="rId5096" ref="E5097"/>
    <hyperlink r:id="rId5097" ref="E5098"/>
    <hyperlink r:id="rId5098" ref="E5099"/>
    <hyperlink r:id="rId5099" ref="E5100"/>
    <hyperlink r:id="rId5100" ref="E5101"/>
    <hyperlink r:id="rId5101" ref="E5102"/>
    <hyperlink r:id="rId5102" ref="E5103"/>
    <hyperlink r:id="rId5103" ref="E5104"/>
    <hyperlink r:id="rId5104" ref="E5105"/>
    <hyperlink r:id="rId5105" ref="E5106"/>
    <hyperlink r:id="rId5106" ref="E5107"/>
    <hyperlink r:id="rId5107" ref="E5108"/>
    <hyperlink r:id="rId5108" ref="E5109"/>
    <hyperlink r:id="rId5109" ref="E5110"/>
    <hyperlink r:id="rId5110" ref="E5111"/>
    <hyperlink r:id="rId5111" ref="E5112"/>
    <hyperlink r:id="rId5112" ref="E5113"/>
    <hyperlink r:id="rId5113" ref="E5114"/>
    <hyperlink r:id="rId5114" ref="E5115"/>
    <hyperlink r:id="rId5115" ref="E5116"/>
    <hyperlink r:id="rId5116" ref="E5117"/>
    <hyperlink r:id="rId5117" ref="E5118"/>
    <hyperlink r:id="rId5118" ref="E5119"/>
    <hyperlink r:id="rId5119" ref="E5120"/>
    <hyperlink r:id="rId5120" ref="E5121"/>
    <hyperlink r:id="rId5121" ref="E5122"/>
    <hyperlink r:id="rId5122" ref="E5123"/>
    <hyperlink r:id="rId5123" ref="E5124"/>
    <hyperlink r:id="rId5124" ref="E5125"/>
    <hyperlink r:id="rId5125" ref="E5126"/>
    <hyperlink r:id="rId5126" ref="E5127"/>
    <hyperlink r:id="rId5127" ref="E5128"/>
    <hyperlink r:id="rId5128" ref="E5129"/>
    <hyperlink r:id="rId5129" ref="E5130"/>
    <hyperlink r:id="rId5130" ref="E5131"/>
    <hyperlink r:id="rId5131" ref="E5132"/>
    <hyperlink r:id="rId5132" ref="E5133"/>
    <hyperlink r:id="rId5133" ref="E5134"/>
    <hyperlink r:id="rId5134" ref="E5135"/>
    <hyperlink r:id="rId5135" ref="E5136"/>
    <hyperlink r:id="rId5136" ref="E5137"/>
    <hyperlink r:id="rId5137" ref="E5138"/>
    <hyperlink r:id="rId5138" ref="E5139"/>
    <hyperlink r:id="rId5139" ref="E5140"/>
    <hyperlink r:id="rId5140" ref="E5141"/>
    <hyperlink r:id="rId5141" ref="E5142"/>
    <hyperlink r:id="rId5142" ref="E5143"/>
    <hyperlink r:id="rId5143" ref="E5144"/>
    <hyperlink r:id="rId5144" ref="E5145"/>
    <hyperlink r:id="rId5145" ref="E5146"/>
    <hyperlink r:id="rId5146" ref="E5147"/>
    <hyperlink r:id="rId5147" ref="E5148"/>
    <hyperlink r:id="rId5148" ref="E5149"/>
    <hyperlink r:id="rId5149" ref="E5150"/>
    <hyperlink r:id="rId5150" ref="E5151"/>
    <hyperlink r:id="rId5151" ref="E5152"/>
    <hyperlink r:id="rId5152" ref="E5153"/>
    <hyperlink r:id="rId5153" ref="E5154"/>
    <hyperlink r:id="rId5154" ref="E5155"/>
    <hyperlink r:id="rId5155" ref="E5156"/>
    <hyperlink r:id="rId5156" ref="E5157"/>
    <hyperlink r:id="rId5157" ref="E5158"/>
    <hyperlink r:id="rId5158" ref="E5159"/>
    <hyperlink r:id="rId5159" ref="E5160"/>
    <hyperlink r:id="rId5160" ref="E5161"/>
    <hyperlink r:id="rId5161" ref="E5162"/>
    <hyperlink r:id="rId5162" ref="E5163"/>
    <hyperlink r:id="rId5163" ref="E5164"/>
    <hyperlink r:id="rId5164" ref="E5165"/>
    <hyperlink r:id="rId5165" ref="E5166"/>
    <hyperlink r:id="rId5166" ref="E5167"/>
    <hyperlink r:id="rId5167" ref="E5168"/>
    <hyperlink r:id="rId5168" ref="E5169"/>
    <hyperlink r:id="rId5169" ref="E5170"/>
    <hyperlink r:id="rId5170" ref="E5171"/>
    <hyperlink r:id="rId5171" ref="E5172"/>
    <hyperlink r:id="rId5172" ref="E5173"/>
    <hyperlink r:id="rId5173" ref="E5174"/>
    <hyperlink r:id="rId5174" ref="E5175"/>
    <hyperlink r:id="rId5175" ref="E5176"/>
    <hyperlink r:id="rId5176" ref="E5177"/>
    <hyperlink r:id="rId5177" ref="E5178"/>
    <hyperlink r:id="rId5178" ref="E5179"/>
    <hyperlink r:id="rId5179" ref="E5180"/>
    <hyperlink r:id="rId5180" ref="E5181"/>
    <hyperlink r:id="rId5181" ref="E5182"/>
    <hyperlink r:id="rId5182" ref="E5183"/>
    <hyperlink r:id="rId5183" ref="E5184"/>
    <hyperlink r:id="rId5184" ref="E5185"/>
    <hyperlink r:id="rId5185" ref="E5186"/>
    <hyperlink r:id="rId5186" ref="E5187"/>
    <hyperlink r:id="rId5187" ref="E5188"/>
    <hyperlink r:id="rId5188" ref="E5189"/>
    <hyperlink r:id="rId5189" ref="E5190"/>
    <hyperlink r:id="rId5190" ref="E5191"/>
    <hyperlink r:id="rId5191" ref="E5192"/>
    <hyperlink r:id="rId5192" ref="E5193"/>
    <hyperlink r:id="rId5193" ref="E5194"/>
    <hyperlink r:id="rId5194" ref="E5195"/>
    <hyperlink r:id="rId5195" ref="E5196"/>
    <hyperlink r:id="rId5196" ref="E5197"/>
    <hyperlink r:id="rId5197" ref="E5198"/>
    <hyperlink r:id="rId5198" ref="E5199"/>
    <hyperlink r:id="rId5199" ref="E5200"/>
    <hyperlink r:id="rId5200" ref="E5201"/>
    <hyperlink r:id="rId5201" ref="E5202"/>
    <hyperlink r:id="rId5202" ref="E5203"/>
    <hyperlink r:id="rId5203" ref="E5204"/>
    <hyperlink r:id="rId5204" ref="E5205"/>
    <hyperlink r:id="rId5205" ref="E5206"/>
    <hyperlink r:id="rId5206" ref="E5207"/>
    <hyperlink r:id="rId5207" ref="E5208"/>
    <hyperlink r:id="rId5208" ref="E5209"/>
    <hyperlink r:id="rId5209" ref="E5210"/>
    <hyperlink r:id="rId5210" ref="E5211"/>
    <hyperlink r:id="rId5211" ref="E5212"/>
    <hyperlink r:id="rId5212" ref="E5213"/>
    <hyperlink r:id="rId5213" ref="E5214"/>
    <hyperlink r:id="rId5214" ref="E5215"/>
    <hyperlink r:id="rId5215" ref="E5216"/>
    <hyperlink r:id="rId5216" ref="E5217"/>
    <hyperlink r:id="rId5217" ref="E5218"/>
    <hyperlink r:id="rId5218" ref="E5219"/>
    <hyperlink r:id="rId5219" ref="E5220"/>
    <hyperlink r:id="rId5220" ref="E5221"/>
    <hyperlink r:id="rId5221" ref="E5222"/>
    <hyperlink r:id="rId5222" ref="E5223"/>
    <hyperlink r:id="rId5223" ref="E5224"/>
    <hyperlink r:id="rId5224" ref="E5225"/>
    <hyperlink r:id="rId5225" ref="E5226"/>
    <hyperlink r:id="rId5226" ref="E5227"/>
    <hyperlink r:id="rId5227" ref="E5228"/>
    <hyperlink r:id="rId5228" ref="E5229"/>
    <hyperlink r:id="rId5229" ref="E5230"/>
    <hyperlink r:id="rId5230" ref="E5231"/>
    <hyperlink r:id="rId5231" ref="E5232"/>
    <hyperlink r:id="rId5232" ref="E5233"/>
    <hyperlink r:id="rId5233" ref="E5234"/>
    <hyperlink r:id="rId5234" ref="E5235"/>
    <hyperlink r:id="rId5235" ref="E5236"/>
    <hyperlink r:id="rId5236" ref="E5237"/>
    <hyperlink r:id="rId5237" ref="E5238"/>
    <hyperlink r:id="rId5238" ref="E5239"/>
    <hyperlink r:id="rId5239" ref="E5240"/>
    <hyperlink r:id="rId5240" ref="E5241"/>
    <hyperlink r:id="rId5241" ref="E5242"/>
    <hyperlink r:id="rId5242" ref="E5243"/>
    <hyperlink r:id="rId5243" ref="E5244"/>
    <hyperlink r:id="rId5244" ref="E5245"/>
    <hyperlink r:id="rId5245" ref="E5246"/>
    <hyperlink r:id="rId5246" ref="E5247"/>
    <hyperlink r:id="rId5247" ref="E5248"/>
    <hyperlink r:id="rId5248" ref="E5249"/>
    <hyperlink r:id="rId5249" ref="E5250"/>
    <hyperlink r:id="rId5250" ref="E5251"/>
    <hyperlink r:id="rId5251" ref="E5252"/>
    <hyperlink r:id="rId5252" ref="E5253"/>
    <hyperlink r:id="rId5253" ref="E5254"/>
    <hyperlink r:id="rId5254" ref="E5255"/>
    <hyperlink r:id="rId5255" ref="E5256"/>
    <hyperlink r:id="rId5256" ref="E5257"/>
    <hyperlink r:id="rId5257" ref="E5258"/>
    <hyperlink r:id="rId5258" ref="E5259"/>
    <hyperlink r:id="rId5259" ref="E5260"/>
    <hyperlink r:id="rId5260" ref="E5261"/>
    <hyperlink r:id="rId5261" ref="E5262"/>
    <hyperlink r:id="rId5262" ref="E5263"/>
    <hyperlink r:id="rId5263" ref="E5264"/>
    <hyperlink r:id="rId5264" ref="E5265"/>
    <hyperlink r:id="rId5265" ref="E5266"/>
    <hyperlink r:id="rId5266" ref="E5267"/>
    <hyperlink r:id="rId5267" ref="E5268"/>
    <hyperlink r:id="rId5268" ref="E5269"/>
    <hyperlink r:id="rId5269" ref="E5270"/>
    <hyperlink r:id="rId5270" ref="E5271"/>
    <hyperlink r:id="rId5271" ref="E5272"/>
    <hyperlink r:id="rId5272" ref="E5273"/>
    <hyperlink r:id="rId5273" ref="E5274"/>
    <hyperlink r:id="rId5274" ref="E5275"/>
    <hyperlink r:id="rId5275" ref="E5276"/>
    <hyperlink r:id="rId5276" ref="E5277"/>
    <hyperlink r:id="rId5277" ref="E5278"/>
    <hyperlink r:id="rId5278" ref="E5279"/>
    <hyperlink r:id="rId5279" ref="E5280"/>
    <hyperlink r:id="rId5280" ref="E5281"/>
    <hyperlink r:id="rId5281" ref="E5282"/>
    <hyperlink r:id="rId5282" ref="E5283"/>
    <hyperlink r:id="rId5283" ref="E5284"/>
    <hyperlink r:id="rId5284" ref="E5285"/>
    <hyperlink r:id="rId5285" ref="E5286"/>
    <hyperlink r:id="rId5286" ref="E5287"/>
    <hyperlink r:id="rId5287" ref="E5288"/>
    <hyperlink r:id="rId5288" ref="E5289"/>
    <hyperlink r:id="rId5289" ref="E5290"/>
    <hyperlink r:id="rId5290" ref="E5291"/>
    <hyperlink r:id="rId5291" ref="E5292"/>
    <hyperlink r:id="rId5292" ref="E5293"/>
    <hyperlink r:id="rId5293" ref="E5294"/>
    <hyperlink r:id="rId5294" ref="E5295"/>
    <hyperlink r:id="rId5295" ref="E5296"/>
    <hyperlink r:id="rId5296" ref="E5297"/>
    <hyperlink r:id="rId5297" ref="E5298"/>
    <hyperlink r:id="rId5298" ref="E5299"/>
    <hyperlink r:id="rId5299" ref="E5300"/>
    <hyperlink r:id="rId5300" ref="E5301"/>
    <hyperlink r:id="rId5301" ref="E5302"/>
    <hyperlink r:id="rId5302" ref="E5303"/>
    <hyperlink r:id="rId5303" ref="E5304"/>
    <hyperlink r:id="rId5304" ref="E5305"/>
    <hyperlink r:id="rId5305" ref="E5306"/>
    <hyperlink r:id="rId5306" ref="E5307"/>
    <hyperlink r:id="rId5307" ref="E5308"/>
    <hyperlink r:id="rId5308" ref="E5309"/>
    <hyperlink r:id="rId5309" ref="E5310"/>
    <hyperlink r:id="rId5310" ref="E5311"/>
    <hyperlink r:id="rId5311" ref="E5312"/>
    <hyperlink r:id="rId5312" ref="E5313"/>
    <hyperlink r:id="rId5313" ref="E5314"/>
    <hyperlink r:id="rId5314" ref="E5315"/>
    <hyperlink r:id="rId5315" ref="E5316"/>
    <hyperlink r:id="rId5316" ref="E5317"/>
    <hyperlink r:id="rId5317" ref="E5318"/>
    <hyperlink r:id="rId5318" ref="E5319"/>
    <hyperlink r:id="rId5319" ref="E5320"/>
    <hyperlink r:id="rId5320" ref="E5321"/>
    <hyperlink r:id="rId5321" ref="E5322"/>
    <hyperlink r:id="rId5322" ref="E5323"/>
    <hyperlink r:id="rId5323" ref="E5324"/>
    <hyperlink r:id="rId5324" ref="E5325"/>
    <hyperlink r:id="rId5325" ref="E5326"/>
    <hyperlink r:id="rId5326" ref="E5327"/>
    <hyperlink r:id="rId5327" ref="E5328"/>
    <hyperlink r:id="rId5328" ref="E5329"/>
    <hyperlink r:id="rId5329" ref="E5330"/>
    <hyperlink r:id="rId5330" ref="E5331"/>
    <hyperlink r:id="rId5331" ref="E5332"/>
    <hyperlink r:id="rId5332" ref="E5333"/>
    <hyperlink r:id="rId5333" ref="E5334"/>
    <hyperlink r:id="rId5334" ref="E5335"/>
    <hyperlink r:id="rId5335" ref="E5336"/>
    <hyperlink r:id="rId5336" ref="E5337"/>
    <hyperlink r:id="rId5337" ref="E5338"/>
    <hyperlink r:id="rId5338" ref="E5339"/>
    <hyperlink r:id="rId5339" ref="E5340"/>
    <hyperlink r:id="rId5340" ref="E5341"/>
    <hyperlink r:id="rId5341" ref="E5342"/>
    <hyperlink r:id="rId5342" ref="E5343"/>
    <hyperlink r:id="rId5343" ref="E5344"/>
    <hyperlink r:id="rId5344" ref="E5345"/>
    <hyperlink r:id="rId5345" ref="E5346"/>
    <hyperlink r:id="rId5346" ref="E5347"/>
    <hyperlink r:id="rId5347" ref="E5348"/>
    <hyperlink r:id="rId5348" ref="E5349"/>
    <hyperlink r:id="rId5349" ref="E5350"/>
    <hyperlink r:id="rId5350" ref="E5351"/>
    <hyperlink r:id="rId5351" ref="E5352"/>
    <hyperlink r:id="rId5352" ref="E5353"/>
    <hyperlink r:id="rId5353" ref="E5354"/>
    <hyperlink r:id="rId5354" ref="E5355"/>
    <hyperlink r:id="rId5355" ref="E5356"/>
    <hyperlink r:id="rId5356" ref="E5357"/>
    <hyperlink r:id="rId5357" ref="E5358"/>
    <hyperlink r:id="rId5358" ref="E5359"/>
    <hyperlink r:id="rId5359" ref="E5360"/>
    <hyperlink r:id="rId5360" ref="E5361"/>
    <hyperlink r:id="rId5361" ref="E5362"/>
    <hyperlink r:id="rId5362" ref="E5363"/>
    <hyperlink r:id="rId5363" ref="E5364"/>
    <hyperlink r:id="rId5364" ref="E5365"/>
    <hyperlink r:id="rId5365" ref="E5366"/>
    <hyperlink r:id="rId5366" ref="E5367"/>
    <hyperlink r:id="rId5367" ref="E5368"/>
    <hyperlink r:id="rId5368" ref="E5369"/>
    <hyperlink r:id="rId5369" ref="E5370"/>
    <hyperlink r:id="rId5370" ref="E5371"/>
    <hyperlink r:id="rId5371" ref="E5372"/>
    <hyperlink r:id="rId5372" ref="E5373"/>
    <hyperlink r:id="rId5373" ref="E5374"/>
    <hyperlink r:id="rId5374" ref="E5375"/>
    <hyperlink r:id="rId5375" ref="E5376"/>
    <hyperlink r:id="rId5376" ref="E5377"/>
    <hyperlink r:id="rId5377" ref="E5378"/>
    <hyperlink r:id="rId5378" ref="E5379"/>
    <hyperlink r:id="rId5379" ref="E5380"/>
    <hyperlink r:id="rId5380" ref="E5381"/>
    <hyperlink r:id="rId5381" ref="E5382"/>
    <hyperlink r:id="rId5382" ref="E5383"/>
    <hyperlink r:id="rId5383" ref="E5384"/>
    <hyperlink r:id="rId5384" ref="E5385"/>
    <hyperlink r:id="rId5385" ref="E5386"/>
    <hyperlink r:id="rId5386" ref="E5387"/>
    <hyperlink r:id="rId5387" ref="E5388"/>
    <hyperlink r:id="rId5388" ref="E5389"/>
    <hyperlink r:id="rId5389" ref="E5390"/>
    <hyperlink r:id="rId5390" ref="E5391"/>
    <hyperlink r:id="rId5391" ref="E5392"/>
    <hyperlink r:id="rId5392" ref="E5393"/>
    <hyperlink r:id="rId5393" ref="E5394"/>
    <hyperlink r:id="rId5394" ref="E5395"/>
    <hyperlink r:id="rId5395" ref="E5396"/>
    <hyperlink r:id="rId5396" ref="E5397"/>
    <hyperlink r:id="rId5397" ref="E5398"/>
    <hyperlink r:id="rId5398" ref="E5399"/>
    <hyperlink r:id="rId5399" ref="E5400"/>
    <hyperlink r:id="rId5400" ref="E5401"/>
    <hyperlink r:id="rId5401" ref="E5402"/>
    <hyperlink r:id="rId5402" ref="E5403"/>
    <hyperlink r:id="rId5403" ref="E5404"/>
    <hyperlink r:id="rId5404" ref="E5405"/>
    <hyperlink r:id="rId5405" ref="E5406"/>
    <hyperlink r:id="rId5406" ref="E5407"/>
    <hyperlink r:id="rId5407" ref="E5408"/>
    <hyperlink r:id="rId5408" ref="E5409"/>
    <hyperlink r:id="rId5409" ref="E5410"/>
    <hyperlink r:id="rId5410" ref="E5411"/>
    <hyperlink r:id="rId5411" ref="E5412"/>
    <hyperlink r:id="rId5412" ref="E5413"/>
    <hyperlink r:id="rId5413" ref="E5414"/>
    <hyperlink r:id="rId5414" ref="E5415"/>
    <hyperlink r:id="rId5415" ref="E5416"/>
    <hyperlink r:id="rId5416" ref="E5417"/>
    <hyperlink r:id="rId5417" ref="E5418"/>
    <hyperlink r:id="rId5418" ref="E5419"/>
    <hyperlink r:id="rId5419" ref="E5420"/>
    <hyperlink r:id="rId5420" ref="E5421"/>
    <hyperlink r:id="rId5421" ref="E5422"/>
    <hyperlink r:id="rId5422" ref="E5423"/>
    <hyperlink r:id="rId5423" ref="E5424"/>
    <hyperlink r:id="rId5424" ref="E5425"/>
    <hyperlink r:id="rId5425" ref="E5426"/>
    <hyperlink r:id="rId5426" ref="E5427"/>
    <hyperlink r:id="rId5427" ref="E5428"/>
    <hyperlink r:id="rId5428" ref="E5429"/>
    <hyperlink r:id="rId5429" ref="E5430"/>
    <hyperlink r:id="rId5430" ref="E5431"/>
    <hyperlink r:id="rId5431" ref="E5432"/>
    <hyperlink r:id="rId5432" ref="E5433"/>
    <hyperlink r:id="rId5433" ref="E5434"/>
    <hyperlink r:id="rId5434" ref="E5435"/>
    <hyperlink r:id="rId5435" ref="E5436"/>
    <hyperlink r:id="rId5436" ref="E5437"/>
    <hyperlink r:id="rId5437" ref="E5438"/>
    <hyperlink r:id="rId5438" ref="E5439"/>
    <hyperlink r:id="rId5439" ref="E5440"/>
    <hyperlink r:id="rId5440" ref="E5441"/>
    <hyperlink r:id="rId5441" ref="E5442"/>
    <hyperlink r:id="rId5442" ref="E5443"/>
    <hyperlink r:id="rId5443" ref="E5444"/>
    <hyperlink r:id="rId5444" ref="E5445"/>
    <hyperlink r:id="rId5445" ref="E5446"/>
    <hyperlink r:id="rId5446" ref="E5447"/>
    <hyperlink r:id="rId5447" ref="E5448"/>
    <hyperlink r:id="rId5448" ref="E5449"/>
    <hyperlink r:id="rId5449" ref="E5450"/>
    <hyperlink r:id="rId5450" ref="E5451"/>
    <hyperlink r:id="rId5451" ref="E5452"/>
    <hyperlink r:id="rId5452" ref="E5453"/>
    <hyperlink r:id="rId5453" ref="E5454"/>
    <hyperlink r:id="rId5454" ref="E5455"/>
    <hyperlink r:id="rId5455" ref="E5456"/>
    <hyperlink r:id="rId5456" ref="E5457"/>
    <hyperlink r:id="rId5457" ref="E5458"/>
    <hyperlink r:id="rId5458" ref="E5459"/>
    <hyperlink r:id="rId5459" ref="E5460"/>
    <hyperlink r:id="rId5460" ref="E5461"/>
    <hyperlink r:id="rId5461" ref="E5462"/>
    <hyperlink r:id="rId5462" ref="E5463"/>
    <hyperlink r:id="rId5463" ref="E5464"/>
    <hyperlink r:id="rId5464" ref="E5465"/>
    <hyperlink r:id="rId5465" ref="E5466"/>
    <hyperlink r:id="rId5466" ref="E5467"/>
    <hyperlink r:id="rId5467" ref="E5468"/>
    <hyperlink r:id="rId5468" ref="E5469"/>
    <hyperlink r:id="rId5469" ref="E5470"/>
    <hyperlink r:id="rId5470" ref="E5471"/>
    <hyperlink r:id="rId5471" ref="E5472"/>
    <hyperlink r:id="rId5472" ref="E5473"/>
    <hyperlink r:id="rId5473" ref="E5474"/>
    <hyperlink r:id="rId5474" ref="E5475"/>
    <hyperlink r:id="rId5475" ref="E5476"/>
    <hyperlink r:id="rId5476" ref="E5477"/>
    <hyperlink r:id="rId5477" ref="E5478"/>
    <hyperlink r:id="rId5478" ref="E5479"/>
    <hyperlink r:id="rId5479" ref="E5480"/>
    <hyperlink r:id="rId5480" ref="E5481"/>
    <hyperlink r:id="rId5481" ref="E5482"/>
    <hyperlink r:id="rId5482" ref="E5483"/>
    <hyperlink r:id="rId5483" ref="E5484"/>
    <hyperlink r:id="rId5484" ref="E5485"/>
    <hyperlink r:id="rId5485" ref="E5486"/>
    <hyperlink r:id="rId5486" ref="E5487"/>
    <hyperlink r:id="rId5487" ref="E5488"/>
    <hyperlink r:id="rId5488" ref="E5489"/>
    <hyperlink r:id="rId5489" ref="E5490"/>
    <hyperlink r:id="rId5490" ref="E5491"/>
    <hyperlink r:id="rId5491" ref="E5492"/>
    <hyperlink r:id="rId5492" ref="E5493"/>
    <hyperlink r:id="rId5493" ref="E5494"/>
    <hyperlink r:id="rId5494" ref="E5495"/>
    <hyperlink r:id="rId5495" ref="E5496"/>
    <hyperlink r:id="rId5496" ref="E5497"/>
    <hyperlink r:id="rId5497" ref="E5498"/>
    <hyperlink r:id="rId5498" ref="E5499"/>
    <hyperlink r:id="rId5499" ref="E5500"/>
    <hyperlink r:id="rId5500" ref="E5501"/>
    <hyperlink r:id="rId5501" ref="E5502"/>
    <hyperlink r:id="rId5502" ref="E5503"/>
    <hyperlink r:id="rId5503" ref="E5504"/>
    <hyperlink r:id="rId5504" ref="E5505"/>
    <hyperlink r:id="rId5505" ref="E5506"/>
    <hyperlink r:id="rId5506" ref="E5507"/>
    <hyperlink r:id="rId5507" ref="E5508"/>
    <hyperlink r:id="rId5508" ref="E5509"/>
    <hyperlink r:id="rId5509" ref="E5510"/>
    <hyperlink r:id="rId5510" ref="E5511"/>
    <hyperlink r:id="rId5511" ref="E5512"/>
    <hyperlink r:id="rId5512" ref="E5513"/>
    <hyperlink r:id="rId5513" ref="E5514"/>
    <hyperlink r:id="rId5514" ref="E5515"/>
    <hyperlink r:id="rId5515" ref="E5516"/>
    <hyperlink r:id="rId5516" ref="E5517"/>
    <hyperlink r:id="rId5517" ref="E5518"/>
    <hyperlink r:id="rId5518" ref="E5519"/>
    <hyperlink r:id="rId5519" ref="E5520"/>
    <hyperlink r:id="rId5520" ref="E5521"/>
    <hyperlink r:id="rId5521" ref="E5522"/>
    <hyperlink r:id="rId5522" ref="E5523"/>
    <hyperlink r:id="rId5523" ref="E5524"/>
    <hyperlink r:id="rId5524" ref="E5525"/>
    <hyperlink r:id="rId5525" ref="E5526"/>
    <hyperlink r:id="rId5526" ref="E5527"/>
    <hyperlink r:id="rId5527" ref="E5528"/>
    <hyperlink r:id="rId5528" ref="E5529"/>
    <hyperlink r:id="rId5529" ref="E5530"/>
    <hyperlink r:id="rId5530" ref="E5531"/>
    <hyperlink r:id="rId5531" ref="E5532"/>
    <hyperlink r:id="rId5532" ref="E5533"/>
    <hyperlink r:id="rId5533" ref="E5534"/>
    <hyperlink r:id="rId5534" ref="E5535"/>
    <hyperlink r:id="rId5535" ref="E5536"/>
    <hyperlink r:id="rId5536" ref="E5537"/>
    <hyperlink r:id="rId5537" ref="E5538"/>
    <hyperlink r:id="rId5538" ref="E5539"/>
    <hyperlink r:id="rId5539" ref="E5540"/>
    <hyperlink r:id="rId5540" ref="E5541"/>
    <hyperlink r:id="rId5541" ref="E5542"/>
    <hyperlink r:id="rId5542" ref="E5543"/>
    <hyperlink r:id="rId5543" ref="E5544"/>
    <hyperlink r:id="rId5544" ref="E5545"/>
    <hyperlink r:id="rId5545" ref="E5546"/>
    <hyperlink r:id="rId5546" ref="E5547"/>
    <hyperlink r:id="rId5547" ref="E5548"/>
    <hyperlink r:id="rId5548" ref="E5549"/>
    <hyperlink r:id="rId5549" ref="E5550"/>
    <hyperlink r:id="rId5550" ref="E5551"/>
    <hyperlink r:id="rId5551" ref="E5552"/>
    <hyperlink r:id="rId5552" ref="E5553"/>
    <hyperlink r:id="rId5553" ref="E5554"/>
    <hyperlink r:id="rId5554" ref="E5555"/>
    <hyperlink r:id="rId5555" ref="E5556"/>
    <hyperlink r:id="rId5556" ref="E5557"/>
    <hyperlink r:id="rId5557" ref="E5558"/>
    <hyperlink r:id="rId5558" ref="E5559"/>
    <hyperlink r:id="rId5559" ref="E5560"/>
    <hyperlink r:id="rId5560" ref="E5561"/>
    <hyperlink r:id="rId5561" ref="E5562"/>
    <hyperlink r:id="rId5562" ref="E5563"/>
    <hyperlink r:id="rId5563" ref="E5564"/>
    <hyperlink r:id="rId5564" ref="E5565"/>
    <hyperlink r:id="rId5565" ref="E5566"/>
    <hyperlink r:id="rId5566" ref="E5567"/>
    <hyperlink r:id="rId5567" ref="E5568"/>
    <hyperlink r:id="rId5568" ref="E5569"/>
    <hyperlink r:id="rId5569" ref="E5570"/>
    <hyperlink r:id="rId5570" ref="E5571"/>
    <hyperlink r:id="rId5571" ref="E5572"/>
    <hyperlink r:id="rId5572" ref="E5573"/>
    <hyperlink r:id="rId5573" ref="E5574"/>
    <hyperlink r:id="rId5574" ref="E5575"/>
    <hyperlink r:id="rId5575" ref="E5576"/>
    <hyperlink r:id="rId5576" ref="E5577"/>
    <hyperlink r:id="rId5577" ref="E5578"/>
    <hyperlink r:id="rId5578" ref="E5579"/>
    <hyperlink r:id="rId5579" ref="E5580"/>
    <hyperlink r:id="rId5580" ref="E5581"/>
    <hyperlink r:id="rId5581" ref="E5582"/>
    <hyperlink r:id="rId5582" ref="E5583"/>
    <hyperlink r:id="rId5583" ref="E5584"/>
    <hyperlink r:id="rId5584" ref="E5585"/>
    <hyperlink r:id="rId5585" ref="E5586"/>
    <hyperlink r:id="rId5586" ref="E5587"/>
    <hyperlink r:id="rId5587" ref="E5588"/>
    <hyperlink r:id="rId5588" ref="E5589"/>
    <hyperlink r:id="rId5589" ref="E5590"/>
    <hyperlink r:id="rId5590" ref="E5591"/>
    <hyperlink r:id="rId5591" ref="E5592"/>
    <hyperlink r:id="rId5592" ref="E5593"/>
    <hyperlink r:id="rId5593" ref="E5594"/>
    <hyperlink r:id="rId5594" ref="E5595"/>
    <hyperlink r:id="rId5595" ref="E5596"/>
    <hyperlink r:id="rId5596" ref="E5597"/>
    <hyperlink r:id="rId5597" ref="E5598"/>
    <hyperlink r:id="rId5598" ref="E5599"/>
    <hyperlink r:id="rId5599" ref="E5600"/>
    <hyperlink r:id="rId5600" ref="E5601"/>
    <hyperlink r:id="rId5601" ref="E5602"/>
    <hyperlink r:id="rId5602" ref="E5603"/>
    <hyperlink r:id="rId5603" ref="E5604"/>
    <hyperlink r:id="rId5604" ref="E5605"/>
    <hyperlink r:id="rId5605" ref="E5606"/>
    <hyperlink r:id="rId5606" ref="E5607"/>
    <hyperlink r:id="rId5607" ref="E5608"/>
    <hyperlink r:id="rId5608" ref="E5609"/>
    <hyperlink r:id="rId5609" ref="E5610"/>
    <hyperlink r:id="rId5610" ref="E5611"/>
    <hyperlink r:id="rId5611" ref="E5612"/>
    <hyperlink r:id="rId5612" ref="E5613"/>
    <hyperlink r:id="rId5613" ref="E5614"/>
    <hyperlink r:id="rId5614" ref="E5615"/>
    <hyperlink r:id="rId5615" ref="E5616"/>
    <hyperlink r:id="rId5616" ref="E5617"/>
    <hyperlink r:id="rId5617" ref="E5618"/>
    <hyperlink r:id="rId5618" ref="E5619"/>
    <hyperlink r:id="rId5619" ref="E5620"/>
    <hyperlink r:id="rId5620" ref="E5621"/>
    <hyperlink r:id="rId5621" ref="E5622"/>
    <hyperlink r:id="rId5622" ref="E5623"/>
    <hyperlink r:id="rId5623" ref="E5624"/>
    <hyperlink r:id="rId5624" ref="E5625"/>
    <hyperlink r:id="rId5625" ref="E5626"/>
    <hyperlink r:id="rId5626" ref="E5627"/>
    <hyperlink r:id="rId5627" ref="E5628"/>
    <hyperlink r:id="rId5628" ref="E5629"/>
    <hyperlink r:id="rId5629" ref="E5630"/>
    <hyperlink r:id="rId5630" ref="E5631"/>
    <hyperlink r:id="rId5631" ref="E5632"/>
    <hyperlink r:id="rId5632" ref="E5633"/>
    <hyperlink r:id="rId5633" ref="E5634"/>
    <hyperlink r:id="rId5634" ref="E5635"/>
    <hyperlink r:id="rId5635" ref="E5636"/>
    <hyperlink r:id="rId5636" ref="E5637"/>
    <hyperlink r:id="rId5637" ref="E5638"/>
    <hyperlink r:id="rId5638" ref="E5639"/>
    <hyperlink r:id="rId5639" ref="E5640"/>
    <hyperlink r:id="rId5640" ref="E5641"/>
    <hyperlink r:id="rId5641" ref="E5642"/>
    <hyperlink r:id="rId5642" ref="E5643"/>
    <hyperlink r:id="rId5643" ref="E5644"/>
    <hyperlink r:id="rId5644" ref="E5645"/>
    <hyperlink r:id="rId5645" ref="E5646"/>
    <hyperlink r:id="rId5646" ref="E5647"/>
    <hyperlink r:id="rId5647" ref="E5648"/>
    <hyperlink r:id="rId5648" ref="E5649"/>
    <hyperlink r:id="rId5649" ref="E5650"/>
    <hyperlink r:id="rId5650" ref="E5651"/>
    <hyperlink r:id="rId5651" ref="E5652"/>
    <hyperlink r:id="rId5652" ref="E5653"/>
    <hyperlink r:id="rId5653" ref="E5654"/>
    <hyperlink r:id="rId5654" ref="E5655"/>
    <hyperlink r:id="rId5655" ref="E5656"/>
    <hyperlink r:id="rId5656" ref="E5657"/>
    <hyperlink r:id="rId5657" ref="E5658"/>
    <hyperlink r:id="rId5658" ref="E5659"/>
    <hyperlink r:id="rId5659" ref="E5660"/>
    <hyperlink r:id="rId5660" ref="E5661"/>
    <hyperlink r:id="rId5661" ref="E5662"/>
    <hyperlink r:id="rId5662" ref="E5663"/>
    <hyperlink r:id="rId5663" ref="E5664"/>
    <hyperlink r:id="rId5664" ref="E5665"/>
    <hyperlink r:id="rId5665" ref="E5666"/>
    <hyperlink r:id="rId5666" ref="E5667"/>
    <hyperlink r:id="rId5667" ref="E5668"/>
    <hyperlink r:id="rId5668" ref="E5669"/>
    <hyperlink r:id="rId5669" ref="E5670"/>
    <hyperlink r:id="rId5670" ref="E5671"/>
    <hyperlink r:id="rId5671" ref="E5672"/>
    <hyperlink r:id="rId5672" ref="E5673"/>
    <hyperlink r:id="rId5673" ref="E5674"/>
    <hyperlink r:id="rId5674" ref="E5675"/>
    <hyperlink r:id="rId5675" ref="E5676"/>
    <hyperlink r:id="rId5676" ref="E5677"/>
    <hyperlink r:id="rId5677" ref="E5678"/>
    <hyperlink r:id="rId5678" ref="E5679"/>
    <hyperlink r:id="rId5679" ref="E5680"/>
    <hyperlink r:id="rId5680" ref="E5681"/>
    <hyperlink r:id="rId5681" ref="E5682"/>
    <hyperlink r:id="rId5682" ref="E5683"/>
    <hyperlink r:id="rId5683" ref="E5684"/>
    <hyperlink r:id="rId5684" ref="E5685"/>
    <hyperlink r:id="rId5685" ref="E5686"/>
    <hyperlink r:id="rId5686" ref="E5687"/>
    <hyperlink r:id="rId5687" ref="E5688"/>
    <hyperlink r:id="rId5688" ref="E5689"/>
    <hyperlink r:id="rId5689" ref="E5690"/>
    <hyperlink r:id="rId5690" ref="E5691"/>
    <hyperlink r:id="rId5691" ref="E5692"/>
    <hyperlink r:id="rId5692" ref="E5693"/>
    <hyperlink r:id="rId5693" ref="E5694"/>
    <hyperlink r:id="rId5694" ref="E5695"/>
    <hyperlink r:id="rId5695" ref="E5696"/>
    <hyperlink r:id="rId5696" ref="E5697"/>
    <hyperlink r:id="rId5697" ref="E5698"/>
    <hyperlink r:id="rId5698" ref="E5699"/>
    <hyperlink r:id="rId5699" ref="E5700"/>
    <hyperlink r:id="rId5700" ref="E5701"/>
    <hyperlink r:id="rId5701" ref="E5702"/>
    <hyperlink r:id="rId5702" ref="E5703"/>
    <hyperlink r:id="rId5703" ref="E5704"/>
    <hyperlink r:id="rId5704" ref="E5705"/>
    <hyperlink r:id="rId5705" ref="E5706"/>
    <hyperlink r:id="rId5706" ref="E5707"/>
    <hyperlink r:id="rId5707" ref="E5708"/>
    <hyperlink r:id="rId5708" ref="E5709"/>
    <hyperlink r:id="rId5709" ref="E5710"/>
    <hyperlink r:id="rId5710" ref="E5711"/>
    <hyperlink r:id="rId5711" ref="E5712"/>
    <hyperlink r:id="rId5712" ref="E5713"/>
    <hyperlink r:id="rId5713" ref="E5714"/>
    <hyperlink r:id="rId5714" ref="E5715"/>
    <hyperlink r:id="rId5715" ref="E5716"/>
    <hyperlink r:id="rId5716" ref="E5717"/>
    <hyperlink r:id="rId5717" ref="E5718"/>
    <hyperlink r:id="rId5718" ref="E5719"/>
    <hyperlink r:id="rId5719" ref="E5720"/>
    <hyperlink r:id="rId5720" ref="E5721"/>
    <hyperlink r:id="rId5721" ref="E5722"/>
    <hyperlink r:id="rId5722" ref="E5723"/>
    <hyperlink r:id="rId5723" ref="E5724"/>
    <hyperlink r:id="rId5724" ref="E5725"/>
    <hyperlink r:id="rId5725" ref="E5726"/>
    <hyperlink r:id="rId5726" ref="E5727"/>
    <hyperlink r:id="rId5727" ref="E5728"/>
    <hyperlink r:id="rId5728" ref="E5729"/>
    <hyperlink r:id="rId5729" ref="E5730"/>
    <hyperlink r:id="rId5730" ref="E5731"/>
    <hyperlink r:id="rId5731" ref="E5732"/>
    <hyperlink r:id="rId5732" ref="E5733"/>
    <hyperlink r:id="rId5733" ref="E5734"/>
    <hyperlink r:id="rId5734" ref="E5735"/>
    <hyperlink r:id="rId5735" ref="E5736"/>
    <hyperlink r:id="rId5736" ref="E5737"/>
    <hyperlink r:id="rId5737" ref="E5738"/>
    <hyperlink r:id="rId5738" ref="E5739"/>
    <hyperlink r:id="rId5739" ref="E5740"/>
    <hyperlink r:id="rId5740" ref="E5741"/>
    <hyperlink r:id="rId5741" ref="E5742"/>
    <hyperlink r:id="rId5742" ref="E5743"/>
    <hyperlink r:id="rId5743" ref="E5744"/>
    <hyperlink r:id="rId5744" ref="E5745"/>
    <hyperlink r:id="rId5745" ref="E5746"/>
    <hyperlink r:id="rId5746" ref="E5747"/>
    <hyperlink r:id="rId5747" ref="E5748"/>
    <hyperlink r:id="rId5748" ref="E5749"/>
    <hyperlink r:id="rId5749" ref="E5750"/>
    <hyperlink r:id="rId5750" ref="E5751"/>
    <hyperlink r:id="rId5751" ref="E5752"/>
    <hyperlink r:id="rId5752" ref="E5753"/>
    <hyperlink r:id="rId5753" ref="E5754"/>
    <hyperlink r:id="rId5754" ref="E5755"/>
    <hyperlink r:id="rId5755" ref="E5756"/>
    <hyperlink r:id="rId5756" ref="E5757"/>
    <hyperlink r:id="rId5757" ref="E5758"/>
    <hyperlink r:id="rId5758" ref="E5759"/>
    <hyperlink r:id="rId5759" ref="E5760"/>
    <hyperlink r:id="rId5760" ref="E5761"/>
    <hyperlink r:id="rId5761" ref="E5762"/>
    <hyperlink r:id="rId5762" ref="E5763"/>
    <hyperlink r:id="rId5763" ref="E5764"/>
    <hyperlink r:id="rId5764" ref="E5765"/>
    <hyperlink r:id="rId5765" ref="E5766"/>
    <hyperlink r:id="rId5766" ref="E5767"/>
    <hyperlink r:id="rId5767" ref="E5768"/>
    <hyperlink r:id="rId5768" ref="E5769"/>
    <hyperlink r:id="rId5769" ref="E5770"/>
    <hyperlink r:id="rId5770" ref="E5771"/>
    <hyperlink r:id="rId5771" ref="E5772"/>
    <hyperlink r:id="rId5772" ref="E5773"/>
    <hyperlink r:id="rId5773" ref="E5774"/>
    <hyperlink r:id="rId5774" ref="E5775"/>
    <hyperlink r:id="rId5775" ref="E5776"/>
    <hyperlink r:id="rId5776" ref="E5777"/>
    <hyperlink r:id="rId5777" ref="E5778"/>
    <hyperlink r:id="rId5778" ref="E5779"/>
    <hyperlink r:id="rId5779" ref="E5780"/>
    <hyperlink r:id="rId5780" ref="E5781"/>
    <hyperlink r:id="rId5781" ref="E5782"/>
    <hyperlink r:id="rId5782" ref="E5783"/>
    <hyperlink r:id="rId5783" ref="E5784"/>
    <hyperlink r:id="rId5784" ref="E5785"/>
    <hyperlink r:id="rId5785" ref="E5786"/>
    <hyperlink r:id="rId5786" ref="E5787"/>
    <hyperlink r:id="rId5787" ref="E5788"/>
    <hyperlink r:id="rId5788" ref="E5789"/>
    <hyperlink r:id="rId5789" ref="E5790"/>
    <hyperlink r:id="rId5790" ref="E5791"/>
    <hyperlink r:id="rId5791" ref="E5792"/>
    <hyperlink r:id="rId5792" ref="E5793"/>
    <hyperlink r:id="rId5793" ref="E5794"/>
    <hyperlink r:id="rId5794" ref="E5795"/>
    <hyperlink r:id="rId5795" ref="E5796"/>
    <hyperlink r:id="rId5796" ref="E5797"/>
    <hyperlink r:id="rId5797" ref="E5798"/>
    <hyperlink r:id="rId5798" ref="E5799"/>
    <hyperlink r:id="rId5799" ref="E5800"/>
    <hyperlink r:id="rId5800" ref="E5801"/>
    <hyperlink r:id="rId5801" ref="E5802"/>
    <hyperlink r:id="rId5802" ref="E5803"/>
    <hyperlink r:id="rId5803" ref="E5804"/>
    <hyperlink r:id="rId5804" ref="E5805"/>
    <hyperlink r:id="rId5805" ref="E5806"/>
    <hyperlink r:id="rId5806" ref="E5807"/>
    <hyperlink r:id="rId5807" ref="E5808"/>
    <hyperlink r:id="rId5808" ref="E5809"/>
    <hyperlink r:id="rId5809" ref="E5810"/>
    <hyperlink r:id="rId5810" ref="E5811"/>
    <hyperlink r:id="rId5811" ref="E5812"/>
    <hyperlink r:id="rId5812" ref="E5813"/>
    <hyperlink r:id="rId5813" ref="E5814"/>
    <hyperlink r:id="rId5814" ref="E5815"/>
    <hyperlink r:id="rId5815" ref="E5816"/>
    <hyperlink r:id="rId5816" ref="E5817"/>
    <hyperlink r:id="rId5817" ref="E5818"/>
    <hyperlink r:id="rId5818" ref="E5819"/>
    <hyperlink r:id="rId5819" ref="E5820"/>
    <hyperlink r:id="rId5820" ref="E5821"/>
    <hyperlink r:id="rId5821" ref="E5822"/>
    <hyperlink r:id="rId5822" ref="E5823"/>
    <hyperlink r:id="rId5823" ref="E5824"/>
    <hyperlink r:id="rId5824" ref="E5825"/>
    <hyperlink r:id="rId5825" ref="E5826"/>
    <hyperlink r:id="rId5826" ref="E5827"/>
    <hyperlink r:id="rId5827" ref="E5828"/>
    <hyperlink r:id="rId5828" ref="E5829"/>
    <hyperlink r:id="rId5829" ref="E5830"/>
    <hyperlink r:id="rId5830" ref="E5831"/>
    <hyperlink r:id="rId5831" ref="E5832"/>
    <hyperlink r:id="rId5832" ref="E5833"/>
    <hyperlink r:id="rId5833" ref="E5834"/>
    <hyperlink r:id="rId5834" ref="E5835"/>
    <hyperlink r:id="rId5835" ref="E5836"/>
    <hyperlink r:id="rId5836" ref="E5837"/>
    <hyperlink r:id="rId5837" ref="E5838"/>
    <hyperlink r:id="rId5838" ref="E5839"/>
    <hyperlink r:id="rId5839" ref="E5840"/>
    <hyperlink r:id="rId5840" ref="E5841"/>
    <hyperlink r:id="rId5841" ref="E5842"/>
    <hyperlink r:id="rId5842" ref="E5843"/>
    <hyperlink r:id="rId5843" ref="E5844"/>
    <hyperlink r:id="rId5844" ref="E5845"/>
    <hyperlink r:id="rId5845" ref="E5846"/>
    <hyperlink r:id="rId5846" ref="E5847"/>
    <hyperlink r:id="rId5847" ref="E5848"/>
    <hyperlink r:id="rId5848" ref="E5849"/>
    <hyperlink r:id="rId5849" ref="E5850"/>
    <hyperlink r:id="rId5850" ref="E5851"/>
    <hyperlink r:id="rId5851" ref="E5852"/>
    <hyperlink r:id="rId5852" ref="E5853"/>
    <hyperlink r:id="rId5853" ref="E5854"/>
    <hyperlink r:id="rId5854" ref="E5855"/>
    <hyperlink r:id="rId5855" ref="E5856"/>
    <hyperlink r:id="rId5856" ref="E5857"/>
    <hyperlink r:id="rId5857" ref="E5858"/>
    <hyperlink r:id="rId5858" ref="E5859"/>
    <hyperlink r:id="rId5859" ref="E5860"/>
    <hyperlink r:id="rId5860" ref="E5861"/>
    <hyperlink r:id="rId5861" ref="E5862"/>
    <hyperlink r:id="rId5862" ref="E5863"/>
    <hyperlink r:id="rId5863" ref="E5864"/>
    <hyperlink r:id="rId5864" ref="E5865"/>
    <hyperlink r:id="rId5865" ref="E5866"/>
    <hyperlink r:id="rId5866" ref="E5867"/>
    <hyperlink r:id="rId5867" ref="E5868"/>
    <hyperlink r:id="rId5868" ref="E5869"/>
    <hyperlink r:id="rId5869" ref="E5870"/>
    <hyperlink r:id="rId5870" ref="E5871"/>
    <hyperlink r:id="rId5871" ref="E5872"/>
    <hyperlink r:id="rId5872" ref="E5873"/>
    <hyperlink r:id="rId5873" ref="E5874"/>
    <hyperlink r:id="rId5874" ref="E5875"/>
    <hyperlink r:id="rId5875" ref="E5876"/>
    <hyperlink r:id="rId5876" ref="E5877"/>
    <hyperlink r:id="rId5877" ref="E5878"/>
    <hyperlink r:id="rId5878" ref="E5879"/>
    <hyperlink r:id="rId5879" ref="E5880"/>
    <hyperlink r:id="rId5880" ref="E5881"/>
    <hyperlink r:id="rId5881" ref="E5882"/>
    <hyperlink r:id="rId5882" ref="E5883"/>
    <hyperlink r:id="rId5883" ref="E5884"/>
    <hyperlink r:id="rId5884" ref="E5885"/>
    <hyperlink r:id="rId5885" ref="E5886"/>
    <hyperlink r:id="rId5886" ref="E5887"/>
    <hyperlink r:id="rId5887" ref="E5888"/>
    <hyperlink r:id="rId5888" ref="E5889"/>
    <hyperlink r:id="rId5889" ref="E5890"/>
    <hyperlink r:id="rId5890" ref="E5891"/>
    <hyperlink r:id="rId5891" ref="E5892"/>
    <hyperlink r:id="rId5892" ref="E5893"/>
    <hyperlink r:id="rId5893" ref="E5894"/>
    <hyperlink r:id="rId5894" ref="E5895"/>
    <hyperlink r:id="rId5895" ref="E5896"/>
    <hyperlink r:id="rId5896" ref="E5897"/>
    <hyperlink r:id="rId5897" ref="E5898"/>
    <hyperlink r:id="rId5898" ref="E5899"/>
    <hyperlink r:id="rId5899" ref="E5900"/>
    <hyperlink r:id="rId5900" ref="E5901"/>
    <hyperlink r:id="rId5901" ref="E5902"/>
    <hyperlink r:id="rId5902" ref="E5903"/>
    <hyperlink r:id="rId5903" ref="E5904"/>
    <hyperlink r:id="rId5904" ref="E5905"/>
    <hyperlink r:id="rId5905" ref="E5906"/>
    <hyperlink r:id="rId5906" ref="E5907"/>
    <hyperlink r:id="rId5907" ref="E5908"/>
    <hyperlink r:id="rId5908" ref="E5909"/>
    <hyperlink r:id="rId5909" ref="E5910"/>
    <hyperlink r:id="rId5910" ref="E5911"/>
    <hyperlink r:id="rId5911" ref="E5912"/>
    <hyperlink r:id="rId5912" ref="E5913"/>
    <hyperlink r:id="rId5913" ref="E5914"/>
    <hyperlink r:id="rId5914" ref="E5915"/>
    <hyperlink r:id="rId5915" ref="E5916"/>
    <hyperlink r:id="rId5916" ref="E5917"/>
    <hyperlink r:id="rId5917" ref="E5918"/>
    <hyperlink r:id="rId5918" ref="E5919"/>
    <hyperlink r:id="rId5919" ref="E5920"/>
    <hyperlink r:id="rId5920" ref="E5921"/>
    <hyperlink r:id="rId5921" ref="E5922"/>
    <hyperlink r:id="rId5922" ref="E5923"/>
    <hyperlink r:id="rId5923" ref="E5924"/>
    <hyperlink r:id="rId5924" ref="E5925"/>
    <hyperlink r:id="rId5925" ref="E5926"/>
    <hyperlink r:id="rId5926" ref="E5927"/>
    <hyperlink r:id="rId5927" ref="E5928"/>
    <hyperlink r:id="rId5928" ref="E5929"/>
    <hyperlink r:id="rId5929" ref="E5930"/>
    <hyperlink r:id="rId5930" ref="E5931"/>
    <hyperlink r:id="rId5931" ref="E5932"/>
    <hyperlink r:id="rId5932" ref="E5933"/>
    <hyperlink r:id="rId5933" ref="E5934"/>
    <hyperlink r:id="rId5934" ref="E5935"/>
    <hyperlink r:id="rId5935" ref="E5936"/>
    <hyperlink r:id="rId5936" ref="E5937"/>
    <hyperlink r:id="rId5937" ref="E5938"/>
    <hyperlink r:id="rId5938" ref="E5939"/>
    <hyperlink r:id="rId5939" ref="E5940"/>
    <hyperlink r:id="rId5940" ref="E5941"/>
    <hyperlink r:id="rId5941" ref="E5942"/>
    <hyperlink r:id="rId5942" ref="E5943"/>
    <hyperlink r:id="rId5943" ref="E5944"/>
    <hyperlink r:id="rId5944" ref="E5945"/>
    <hyperlink r:id="rId5945" ref="E5946"/>
    <hyperlink r:id="rId5946" ref="E5947"/>
    <hyperlink r:id="rId5947" ref="E5948"/>
    <hyperlink r:id="rId5948" ref="E5949"/>
    <hyperlink r:id="rId5949" ref="E5950"/>
    <hyperlink r:id="rId5950" ref="E5951"/>
    <hyperlink r:id="rId5951" ref="E5952"/>
    <hyperlink r:id="rId5952" ref="E5953"/>
    <hyperlink r:id="rId5953" ref="E5954"/>
    <hyperlink r:id="rId5954" ref="E5955"/>
    <hyperlink r:id="rId5955" ref="E5956"/>
    <hyperlink r:id="rId5956" ref="E5957"/>
    <hyperlink r:id="rId5957" ref="E5958"/>
    <hyperlink r:id="rId5958" ref="E5959"/>
    <hyperlink r:id="rId5959" ref="E5960"/>
    <hyperlink r:id="rId5960" ref="E5961"/>
    <hyperlink r:id="rId5961" ref="E5962"/>
    <hyperlink r:id="rId5962" ref="E5963"/>
    <hyperlink r:id="rId5963" ref="E5964"/>
    <hyperlink r:id="rId5964" ref="E5965"/>
    <hyperlink r:id="rId5965" ref="E5966"/>
    <hyperlink r:id="rId5966" ref="E5967"/>
    <hyperlink r:id="rId5967" ref="E5968"/>
    <hyperlink r:id="rId5968" ref="E5969"/>
    <hyperlink r:id="rId5969" ref="E5970"/>
    <hyperlink r:id="rId5970" ref="E5971"/>
    <hyperlink r:id="rId5971" ref="E5972"/>
    <hyperlink r:id="rId5972" ref="E5973"/>
    <hyperlink r:id="rId5973" ref="E5974"/>
    <hyperlink r:id="rId5974" ref="E5975"/>
    <hyperlink r:id="rId5975" ref="E5976"/>
    <hyperlink r:id="rId5976" ref="E5977"/>
    <hyperlink r:id="rId5977" ref="E5978"/>
    <hyperlink r:id="rId5978" ref="E5979"/>
    <hyperlink r:id="rId5979" ref="E5980"/>
    <hyperlink r:id="rId5980" ref="E5981"/>
    <hyperlink r:id="rId5981" ref="E5982"/>
    <hyperlink r:id="rId5982" ref="E5983"/>
    <hyperlink r:id="rId5983" ref="E5984"/>
    <hyperlink r:id="rId5984" ref="E5985"/>
    <hyperlink r:id="rId5985" ref="E5986"/>
    <hyperlink r:id="rId5986" ref="E5987"/>
    <hyperlink r:id="rId5987" ref="E5988"/>
    <hyperlink r:id="rId5988" ref="E5989"/>
    <hyperlink r:id="rId5989" ref="E5990"/>
    <hyperlink r:id="rId5990" ref="E5991"/>
    <hyperlink r:id="rId5991" ref="E5992"/>
    <hyperlink r:id="rId5992" ref="E5993"/>
    <hyperlink r:id="rId5993" ref="E5994"/>
    <hyperlink r:id="rId5994" ref="E5995"/>
    <hyperlink r:id="rId5995" ref="E5996"/>
    <hyperlink r:id="rId5996" ref="E5997"/>
    <hyperlink r:id="rId5997" ref="E5998"/>
    <hyperlink r:id="rId5998" ref="E5999"/>
    <hyperlink r:id="rId5999" ref="E6000"/>
    <hyperlink r:id="rId6000" ref="E6001"/>
    <hyperlink r:id="rId6001" ref="E6002"/>
    <hyperlink r:id="rId6002" ref="E6003"/>
    <hyperlink r:id="rId6003" ref="E6004"/>
    <hyperlink r:id="rId6004" ref="E6005"/>
    <hyperlink r:id="rId6005" ref="E6006"/>
    <hyperlink r:id="rId6006" ref="E6007"/>
    <hyperlink r:id="rId6007" ref="E6008"/>
    <hyperlink r:id="rId6008" ref="E6009"/>
    <hyperlink r:id="rId6009" ref="E6010"/>
    <hyperlink r:id="rId6010" ref="E6011"/>
    <hyperlink r:id="rId6011" ref="E6012"/>
    <hyperlink r:id="rId6012" ref="E6013"/>
    <hyperlink r:id="rId6013" ref="E6014"/>
    <hyperlink r:id="rId6014" ref="E6015"/>
    <hyperlink r:id="rId6015" ref="E6016"/>
    <hyperlink r:id="rId6016" ref="E6017"/>
    <hyperlink r:id="rId6017" ref="E6018"/>
    <hyperlink r:id="rId6018" ref="E6019"/>
    <hyperlink r:id="rId6019" ref="E6020"/>
    <hyperlink r:id="rId6020" ref="E6021"/>
    <hyperlink r:id="rId6021" ref="E6022"/>
    <hyperlink r:id="rId6022" ref="E6023"/>
    <hyperlink r:id="rId6023" ref="E6024"/>
    <hyperlink r:id="rId6024" ref="E6025"/>
    <hyperlink r:id="rId6025" ref="E6026"/>
    <hyperlink r:id="rId6026" ref="E6027"/>
    <hyperlink r:id="rId6027" ref="E6028"/>
    <hyperlink r:id="rId6028" ref="E6029"/>
    <hyperlink r:id="rId6029" ref="E6030"/>
    <hyperlink r:id="rId6030" ref="E6031"/>
    <hyperlink r:id="rId6031" ref="E6032"/>
    <hyperlink r:id="rId6032" ref="E6033"/>
    <hyperlink r:id="rId6033" ref="E6034"/>
    <hyperlink r:id="rId6034" ref="E6035"/>
    <hyperlink r:id="rId6035" ref="E6036"/>
    <hyperlink r:id="rId6036" ref="E6037"/>
    <hyperlink r:id="rId6037" ref="E6038"/>
    <hyperlink r:id="rId6038" ref="E6039"/>
    <hyperlink r:id="rId6039" ref="E6040"/>
    <hyperlink r:id="rId6040" ref="E6041"/>
    <hyperlink r:id="rId6041" ref="E6042"/>
    <hyperlink r:id="rId6042" ref="E6043"/>
    <hyperlink r:id="rId6043" ref="E6044"/>
    <hyperlink r:id="rId6044" ref="E6045"/>
    <hyperlink r:id="rId6045" ref="E6046"/>
    <hyperlink r:id="rId6046" ref="E6047"/>
    <hyperlink r:id="rId6047" ref="E6048"/>
    <hyperlink r:id="rId6048" ref="E6049"/>
    <hyperlink r:id="rId6049" ref="E6050"/>
    <hyperlink r:id="rId6050" ref="E6051"/>
    <hyperlink r:id="rId6051" ref="E6052"/>
    <hyperlink r:id="rId6052" ref="E6053"/>
    <hyperlink r:id="rId6053" ref="E6054"/>
    <hyperlink r:id="rId6054" ref="E6055"/>
    <hyperlink r:id="rId6055" ref="E6056"/>
    <hyperlink r:id="rId6056" ref="E6057"/>
    <hyperlink r:id="rId6057" ref="E6058"/>
    <hyperlink r:id="rId6058" ref="E6059"/>
    <hyperlink r:id="rId6059" ref="E6060"/>
    <hyperlink r:id="rId6060" ref="E6061"/>
    <hyperlink r:id="rId6061" ref="E6062"/>
    <hyperlink r:id="rId6062" ref="E6063"/>
    <hyperlink r:id="rId6063" ref="E6064"/>
    <hyperlink r:id="rId6064" ref="E6065"/>
    <hyperlink r:id="rId6065" ref="E6066"/>
    <hyperlink r:id="rId6066" ref="E6067"/>
    <hyperlink r:id="rId6067" ref="E6068"/>
    <hyperlink r:id="rId6068" ref="E6069"/>
    <hyperlink r:id="rId6069" ref="E6070"/>
    <hyperlink r:id="rId6070" ref="E6071"/>
    <hyperlink r:id="rId6071" ref="E6072"/>
    <hyperlink r:id="rId6072" ref="E6073"/>
    <hyperlink r:id="rId6073" ref="E6074"/>
    <hyperlink r:id="rId6074" ref="E6075"/>
    <hyperlink r:id="rId6075" ref="E6076"/>
    <hyperlink r:id="rId6076" ref="E6077"/>
    <hyperlink r:id="rId6077" ref="E6078"/>
    <hyperlink r:id="rId6078" ref="E6079"/>
    <hyperlink r:id="rId6079" ref="E6080"/>
    <hyperlink r:id="rId6080" ref="E6081"/>
    <hyperlink r:id="rId6081" ref="E6082"/>
    <hyperlink r:id="rId6082" ref="E6083"/>
    <hyperlink r:id="rId6083" ref="E6084"/>
    <hyperlink r:id="rId6084" ref="E6085"/>
    <hyperlink r:id="rId6085" ref="E6086"/>
    <hyperlink r:id="rId6086" ref="E6087"/>
    <hyperlink r:id="rId6087" ref="E6088"/>
    <hyperlink r:id="rId6088" ref="E6089"/>
    <hyperlink r:id="rId6089" ref="E6090"/>
    <hyperlink r:id="rId6090" ref="E6091"/>
    <hyperlink r:id="rId6091" ref="E6092"/>
    <hyperlink r:id="rId6092" ref="E6093"/>
    <hyperlink r:id="rId6093" ref="E6094"/>
    <hyperlink r:id="rId6094" ref="E6095"/>
    <hyperlink r:id="rId6095" ref="E6096"/>
    <hyperlink r:id="rId6096" ref="E6097"/>
    <hyperlink r:id="rId6097" ref="E6098"/>
    <hyperlink r:id="rId6098" ref="E6099"/>
    <hyperlink r:id="rId6099" ref="E6100"/>
    <hyperlink r:id="rId6100" ref="E6101"/>
    <hyperlink r:id="rId6101" ref="E6102"/>
    <hyperlink r:id="rId6102" ref="E6103"/>
    <hyperlink r:id="rId6103" ref="E6104"/>
    <hyperlink r:id="rId6104" ref="E6105"/>
    <hyperlink r:id="rId6105" ref="E6106"/>
    <hyperlink r:id="rId6106" ref="E6107"/>
    <hyperlink r:id="rId6107" ref="E6108"/>
    <hyperlink r:id="rId6108" ref="E6109"/>
    <hyperlink r:id="rId6109" ref="E6110"/>
    <hyperlink r:id="rId6110" ref="E6111"/>
    <hyperlink r:id="rId6111" ref="E6112"/>
    <hyperlink r:id="rId6112" ref="E6113"/>
    <hyperlink r:id="rId6113" ref="E6114"/>
    <hyperlink r:id="rId6114" ref="E6115"/>
    <hyperlink r:id="rId6115" ref="E6116"/>
    <hyperlink r:id="rId6116" ref="E6117"/>
    <hyperlink r:id="rId6117" ref="E6118"/>
    <hyperlink r:id="rId6118" ref="E6119"/>
    <hyperlink r:id="rId6119" ref="E6120"/>
    <hyperlink r:id="rId6120" ref="E6121"/>
    <hyperlink r:id="rId6121" ref="E6122"/>
    <hyperlink r:id="rId6122" ref="E6123"/>
    <hyperlink r:id="rId6123" ref="E6124"/>
    <hyperlink r:id="rId6124" ref="E6125"/>
    <hyperlink r:id="rId6125" ref="E6126"/>
    <hyperlink r:id="rId6126" ref="E6127"/>
    <hyperlink r:id="rId6127" ref="E6128"/>
    <hyperlink r:id="rId6128" ref="E6129"/>
    <hyperlink r:id="rId6129" ref="E6130"/>
    <hyperlink r:id="rId6130" ref="E6131"/>
    <hyperlink r:id="rId6131" ref="E6132"/>
    <hyperlink r:id="rId6132" ref="E6133"/>
    <hyperlink r:id="rId6133" ref="E6134"/>
    <hyperlink r:id="rId6134" ref="E6135"/>
    <hyperlink r:id="rId6135" ref="E6136"/>
    <hyperlink r:id="rId6136" ref="E6137"/>
    <hyperlink r:id="rId6137" ref="E6138"/>
    <hyperlink r:id="rId6138" ref="E6139"/>
    <hyperlink r:id="rId6139" ref="E6140"/>
    <hyperlink r:id="rId6140" ref="E6141"/>
    <hyperlink r:id="rId6141" ref="E6142"/>
    <hyperlink r:id="rId6142" ref="E6143"/>
    <hyperlink r:id="rId6143" ref="E6144"/>
    <hyperlink r:id="rId6144" ref="E6145"/>
    <hyperlink r:id="rId6145" ref="E6146"/>
    <hyperlink r:id="rId6146" ref="E6147"/>
    <hyperlink r:id="rId6147" ref="E6148"/>
    <hyperlink r:id="rId6148" ref="E6149"/>
    <hyperlink r:id="rId6149" ref="E6150"/>
    <hyperlink r:id="rId6150" ref="E6151"/>
    <hyperlink r:id="rId6151" ref="E6152"/>
    <hyperlink r:id="rId6152" ref="E6153"/>
    <hyperlink r:id="rId6153" ref="E6154"/>
    <hyperlink r:id="rId6154" ref="E6155"/>
    <hyperlink r:id="rId6155" ref="E6156"/>
    <hyperlink r:id="rId6156" ref="E6157"/>
    <hyperlink r:id="rId6157" ref="E6158"/>
    <hyperlink r:id="rId6158" ref="E6159"/>
    <hyperlink r:id="rId6159" ref="E6160"/>
    <hyperlink r:id="rId6160" ref="E6161"/>
    <hyperlink r:id="rId6161" ref="E6162"/>
    <hyperlink r:id="rId6162" ref="E6163"/>
    <hyperlink r:id="rId6163" ref="E6164"/>
    <hyperlink r:id="rId6164" ref="E6165"/>
    <hyperlink r:id="rId6165" ref="E6166"/>
    <hyperlink r:id="rId6166" ref="E6167"/>
    <hyperlink r:id="rId6167" ref="E6168"/>
    <hyperlink r:id="rId6168" ref="E6169"/>
    <hyperlink r:id="rId6169" ref="E6170"/>
    <hyperlink r:id="rId6170" ref="E6171"/>
    <hyperlink r:id="rId6171" ref="E6172"/>
    <hyperlink r:id="rId6172" ref="E6173"/>
    <hyperlink r:id="rId6173" ref="E6174"/>
    <hyperlink r:id="rId6174" ref="E6175"/>
    <hyperlink r:id="rId6175" ref="E6176"/>
    <hyperlink r:id="rId6176" ref="E6177"/>
    <hyperlink r:id="rId6177" ref="E6178"/>
    <hyperlink r:id="rId6178" ref="E6179"/>
    <hyperlink r:id="rId6179" ref="E6180"/>
    <hyperlink r:id="rId6180" ref="E6181"/>
    <hyperlink r:id="rId6181" ref="E6182"/>
    <hyperlink r:id="rId6182" ref="E6183"/>
    <hyperlink r:id="rId6183" ref="E6184"/>
    <hyperlink r:id="rId6184" ref="E6185"/>
    <hyperlink r:id="rId6185" ref="E6186"/>
    <hyperlink r:id="rId6186" ref="E6187"/>
    <hyperlink r:id="rId6187" ref="E6188"/>
    <hyperlink r:id="rId6188" ref="E6189"/>
    <hyperlink r:id="rId6189" ref="E6190"/>
    <hyperlink r:id="rId6190" ref="E6191"/>
    <hyperlink r:id="rId6191" ref="E6192"/>
    <hyperlink r:id="rId6192" ref="E6193"/>
    <hyperlink r:id="rId6193" ref="E6194"/>
    <hyperlink r:id="rId6194" ref="E6195"/>
    <hyperlink r:id="rId6195" ref="E6196"/>
    <hyperlink r:id="rId6196" ref="E6197"/>
    <hyperlink r:id="rId6197" ref="E6198"/>
    <hyperlink r:id="rId6198" ref="E6199"/>
    <hyperlink r:id="rId6199" ref="E6200"/>
    <hyperlink r:id="rId6200" ref="E6201"/>
    <hyperlink r:id="rId6201" ref="E6202"/>
    <hyperlink r:id="rId6202" ref="E6203"/>
    <hyperlink r:id="rId6203" ref="E6204"/>
    <hyperlink r:id="rId6204" ref="E6205"/>
    <hyperlink r:id="rId6205" ref="E6206"/>
    <hyperlink r:id="rId6206" ref="E6207"/>
    <hyperlink r:id="rId6207" ref="E6208"/>
    <hyperlink r:id="rId6208" ref="E6209"/>
    <hyperlink r:id="rId6209" ref="E6210"/>
    <hyperlink r:id="rId6210" ref="E6211"/>
    <hyperlink r:id="rId6211" ref="E6212"/>
    <hyperlink r:id="rId6212" ref="E6213"/>
    <hyperlink r:id="rId6213" ref="E6214"/>
    <hyperlink r:id="rId6214" ref="E6215"/>
    <hyperlink r:id="rId6215" ref="E6216"/>
    <hyperlink r:id="rId6216" ref="E6217"/>
    <hyperlink r:id="rId6217" ref="E6218"/>
    <hyperlink r:id="rId6218" ref="E6219"/>
    <hyperlink r:id="rId6219" ref="E6220"/>
    <hyperlink r:id="rId6220" ref="E6221"/>
    <hyperlink r:id="rId6221" ref="E6222"/>
    <hyperlink r:id="rId6222" ref="E6223"/>
    <hyperlink r:id="rId6223" ref="E6224"/>
    <hyperlink r:id="rId6224" ref="E6225"/>
    <hyperlink r:id="rId6225" ref="E6226"/>
    <hyperlink r:id="rId6226" ref="E6227"/>
    <hyperlink r:id="rId6227" ref="E6228"/>
    <hyperlink r:id="rId6228" ref="E6229"/>
    <hyperlink r:id="rId6229" ref="E6230"/>
    <hyperlink r:id="rId6230" ref="E6231"/>
    <hyperlink r:id="rId6231" ref="E6232"/>
    <hyperlink r:id="rId6232" ref="E6233"/>
    <hyperlink r:id="rId6233" ref="E6234"/>
    <hyperlink r:id="rId6234" ref="E6235"/>
    <hyperlink r:id="rId6235" ref="E6236"/>
    <hyperlink r:id="rId6236" ref="E6237"/>
    <hyperlink r:id="rId6237" ref="E6238"/>
    <hyperlink r:id="rId6238" ref="E6239"/>
    <hyperlink r:id="rId6239" ref="E6240"/>
    <hyperlink r:id="rId6240" ref="E6241"/>
    <hyperlink r:id="rId6241" ref="E6242"/>
    <hyperlink r:id="rId6242" ref="E6243"/>
    <hyperlink r:id="rId6243" ref="E6244"/>
    <hyperlink r:id="rId6244" ref="E6245"/>
    <hyperlink r:id="rId6245" ref="E6246"/>
  </hyperlinks>
  <drawing r:id="rId624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88"/>
    <col customWidth="1" min="2" max="2" width="21.63"/>
    <col customWidth="1" min="3" max="3" width="20.88"/>
  </cols>
  <sheetData>
    <row r="1">
      <c r="A1" s="1487"/>
      <c r="E1" s="1487"/>
      <c r="F1" s="1487"/>
      <c r="G1" s="1487"/>
      <c r="H1" s="1487"/>
      <c r="I1" s="1487"/>
      <c r="J1" s="1487"/>
      <c r="K1" s="1487"/>
      <c r="L1" s="1487"/>
      <c r="M1" s="1487"/>
      <c r="N1" s="1487"/>
      <c r="O1" s="1487"/>
      <c r="P1" s="1487"/>
      <c r="Q1" s="1487"/>
      <c r="R1" s="1487"/>
      <c r="S1" s="1487"/>
      <c r="T1" s="1487"/>
      <c r="U1" s="1487"/>
      <c r="V1" s="1487"/>
      <c r="W1" s="1487"/>
      <c r="X1" s="1487"/>
      <c r="Y1" s="1487"/>
      <c r="Z1" s="1487"/>
      <c r="AA1" s="1487"/>
      <c r="AB1" s="1487"/>
    </row>
    <row r="2">
      <c r="A2" s="1487"/>
      <c r="B2" s="1488" t="s">
        <v>22630</v>
      </c>
      <c r="C2" s="1487"/>
      <c r="D2" s="1487"/>
      <c r="E2" s="1487"/>
      <c r="F2" s="1487"/>
      <c r="G2" s="1487"/>
      <c r="H2" s="1487"/>
      <c r="I2" s="1487"/>
      <c r="J2" s="1487"/>
      <c r="K2" s="1487"/>
      <c r="L2" s="1487"/>
      <c r="M2" s="1487"/>
      <c r="N2" s="1487"/>
      <c r="O2" s="1487"/>
      <c r="P2" s="1487"/>
      <c r="Q2" s="1487"/>
      <c r="R2" s="1487"/>
      <c r="S2" s="1487"/>
      <c r="T2" s="1487"/>
      <c r="U2" s="1487"/>
      <c r="V2" s="1487"/>
      <c r="W2" s="1487"/>
      <c r="X2" s="1487"/>
      <c r="Y2" s="1487"/>
      <c r="Z2" s="1487"/>
      <c r="AA2" s="1487"/>
      <c r="AB2" s="1487"/>
    </row>
    <row r="3">
      <c r="A3" s="1487"/>
      <c r="B3" s="1489" t="s">
        <v>22631</v>
      </c>
      <c r="C3" s="1487"/>
      <c r="D3" s="1487"/>
      <c r="E3" s="1487"/>
      <c r="F3" s="1487"/>
      <c r="G3" s="1487"/>
      <c r="H3" s="1487"/>
      <c r="I3" s="1487"/>
      <c r="J3" s="1487"/>
      <c r="K3" s="1487"/>
      <c r="L3" s="1487"/>
      <c r="M3" s="1487"/>
      <c r="N3" s="1487"/>
      <c r="O3" s="1487"/>
      <c r="P3" s="1487"/>
      <c r="Q3" s="1487"/>
      <c r="R3" s="1487"/>
      <c r="S3" s="1487"/>
      <c r="T3" s="1487"/>
      <c r="U3" s="1487"/>
      <c r="V3" s="1487"/>
      <c r="W3" s="1487"/>
      <c r="X3" s="1487"/>
      <c r="Y3" s="1487"/>
      <c r="Z3" s="1487"/>
      <c r="AA3" s="1487"/>
      <c r="AB3" s="1487"/>
    </row>
    <row r="4">
      <c r="A4" s="1487"/>
      <c r="B4" s="1487"/>
      <c r="C4" s="1487"/>
      <c r="D4" s="1490"/>
      <c r="E4" s="1490"/>
      <c r="F4" s="1490"/>
      <c r="G4" s="1487"/>
      <c r="H4" s="1487"/>
      <c r="I4" s="1487"/>
      <c r="J4" s="1487"/>
      <c r="K4" s="1487"/>
      <c r="L4" s="1487"/>
      <c r="M4" s="1487"/>
      <c r="N4" s="1487"/>
      <c r="O4" s="1487"/>
      <c r="P4" s="1487"/>
      <c r="Q4" s="1487"/>
      <c r="R4" s="1487"/>
      <c r="S4" s="1487"/>
      <c r="T4" s="1487"/>
      <c r="U4" s="1487"/>
      <c r="V4" s="1487"/>
      <c r="W4" s="1487"/>
      <c r="X4" s="1487"/>
      <c r="Y4" s="1487"/>
      <c r="Z4" s="1487"/>
      <c r="AA4" s="1487"/>
      <c r="AB4" s="1487"/>
    </row>
    <row r="5">
      <c r="A5" s="1487"/>
      <c r="B5" s="1487"/>
      <c r="C5" s="1489"/>
      <c r="D5" s="1487"/>
      <c r="E5" s="1487"/>
      <c r="F5" s="1491"/>
      <c r="G5" s="1487"/>
      <c r="H5" s="1487"/>
      <c r="I5" s="1487"/>
      <c r="J5" s="1487"/>
      <c r="K5" s="1487"/>
      <c r="L5" s="1487"/>
      <c r="M5" s="1487"/>
      <c r="N5" s="1487"/>
      <c r="O5" s="1487"/>
      <c r="P5" s="1487"/>
      <c r="Q5" s="1487"/>
      <c r="R5" s="1487"/>
      <c r="S5" s="1487"/>
      <c r="T5" s="1487"/>
      <c r="U5" s="1487"/>
      <c r="V5" s="1487"/>
      <c r="W5" s="1487"/>
      <c r="X5" s="1487"/>
      <c r="Y5" s="1487"/>
      <c r="Z5" s="1487"/>
      <c r="AA5" s="1487"/>
      <c r="AB5" s="1487"/>
    </row>
    <row r="6">
      <c r="A6" s="1487"/>
      <c r="B6" s="1487"/>
      <c r="C6" s="1489"/>
      <c r="D6" s="1487"/>
      <c r="E6" s="1487"/>
      <c r="F6" s="1491"/>
      <c r="G6" s="1492"/>
      <c r="H6" s="1492"/>
      <c r="I6" s="1492"/>
      <c r="J6" s="1492"/>
      <c r="K6" s="1492"/>
      <c r="L6" s="1492"/>
      <c r="M6" s="1492"/>
      <c r="N6" s="1492"/>
      <c r="O6" s="1492"/>
      <c r="P6" s="1487"/>
      <c r="Q6" s="1487"/>
      <c r="R6" s="1487"/>
      <c r="S6" s="1487"/>
      <c r="T6" s="1487"/>
      <c r="U6" s="1487"/>
      <c r="V6" s="1487"/>
      <c r="W6" s="1487"/>
      <c r="X6" s="1487"/>
      <c r="Y6" s="1487"/>
      <c r="Z6" s="1487"/>
      <c r="AA6" s="1487"/>
      <c r="AB6" s="1487"/>
    </row>
    <row r="7">
      <c r="A7" s="1487"/>
      <c r="B7" s="1487"/>
      <c r="C7" s="1489"/>
      <c r="D7" s="1487"/>
      <c r="E7" s="1487"/>
      <c r="F7" s="1491"/>
      <c r="G7" s="1492"/>
      <c r="H7" s="1492"/>
      <c r="I7" s="1492"/>
      <c r="J7" s="1492"/>
      <c r="K7" s="1492"/>
      <c r="L7" s="1492"/>
      <c r="M7" s="1492"/>
      <c r="N7" s="1492"/>
      <c r="O7" s="1492"/>
      <c r="P7" s="1487"/>
      <c r="Q7" s="1487"/>
      <c r="R7" s="1487"/>
      <c r="S7" s="1487"/>
      <c r="T7" s="1487"/>
      <c r="U7" s="1487"/>
      <c r="V7" s="1487"/>
      <c r="W7" s="1487"/>
      <c r="X7" s="1487"/>
      <c r="Y7" s="1487"/>
      <c r="Z7" s="1487"/>
      <c r="AA7" s="1487"/>
      <c r="AB7" s="1487"/>
    </row>
    <row r="8">
      <c r="A8" s="1487"/>
      <c r="B8" s="1487"/>
      <c r="C8" s="1487"/>
      <c r="D8" s="1492"/>
      <c r="E8" s="1492"/>
      <c r="F8" s="1492"/>
      <c r="G8" s="1492"/>
      <c r="H8" s="1492"/>
      <c r="I8" s="1492"/>
      <c r="J8" s="1492"/>
      <c r="K8" s="1492"/>
      <c r="L8" s="1492"/>
      <c r="M8" s="1492"/>
      <c r="N8" s="1492"/>
      <c r="O8" s="1492"/>
      <c r="P8" s="1487"/>
      <c r="Q8" s="1487"/>
      <c r="R8" s="1487"/>
      <c r="S8" s="1487"/>
      <c r="T8" s="1487"/>
      <c r="U8" s="1487"/>
      <c r="V8" s="1487"/>
      <c r="W8" s="1487"/>
      <c r="X8" s="1487"/>
      <c r="Y8" s="1487"/>
      <c r="Z8" s="1487"/>
      <c r="AA8" s="1487"/>
      <c r="AB8" s="1487"/>
    </row>
    <row r="9">
      <c r="A9" s="1487"/>
      <c r="B9" s="1493" t="s">
        <v>22632</v>
      </c>
      <c r="C9" s="1487"/>
      <c r="D9" s="1494" t="s">
        <v>22633</v>
      </c>
      <c r="E9" s="1494" t="s">
        <v>22634</v>
      </c>
      <c r="F9" s="1494" t="s">
        <v>22635</v>
      </c>
      <c r="G9" s="1494" t="s">
        <v>22636</v>
      </c>
      <c r="H9" s="1494" t="s">
        <v>22637</v>
      </c>
      <c r="I9" s="1494" t="s">
        <v>22638</v>
      </c>
      <c r="J9" s="1494" t="s">
        <v>22639</v>
      </c>
      <c r="K9" s="1494" t="s">
        <v>22640</v>
      </c>
      <c r="L9" s="1494" t="s">
        <v>22641</v>
      </c>
      <c r="M9" s="1494" t="s">
        <v>22642</v>
      </c>
      <c r="N9" s="1494" t="s">
        <v>22643</v>
      </c>
      <c r="O9" s="1494" t="s">
        <v>22644</v>
      </c>
      <c r="P9" s="1487"/>
      <c r="Q9" s="1487"/>
      <c r="R9" s="1487"/>
      <c r="S9" s="1487"/>
      <c r="T9" s="1487"/>
      <c r="U9" s="1487"/>
      <c r="V9" s="1487"/>
      <c r="W9" s="1487"/>
      <c r="X9" s="1487"/>
      <c r="Y9" s="1487"/>
      <c r="Z9" s="1487"/>
      <c r="AA9" s="1487"/>
      <c r="AB9" s="1487"/>
    </row>
    <row r="10">
      <c r="A10" s="1487"/>
      <c r="B10" s="1487"/>
      <c r="C10" s="1495" t="s">
        <v>22645</v>
      </c>
      <c r="D10" s="1496">
        <f>COUNTIFS(
  Restaurant[Target Date], "&gt;=" &amp; DATE(2025, COLUMN()-3, 1),
  Restaurant[Target Date], "&lt;" &amp; EOMONTH(DATE(2025, COLUMN()-3, 1), 0) + 1,
  Restaurant[Sales Check], "validated"
)</f>
        <v>1</v>
      </c>
      <c r="E10" s="1496">
        <f>COUNTIFS(
  Restaurant[Target Date], "&gt;=" &amp; DATE(2025, COLUMN()-3, 1),
  Restaurant[Target Date], "&lt;" &amp; EOMONTH(DATE(2025, COLUMN()-3, 1), 0) + 1,
  Restaurant[Sales Check], "validated"
)</f>
        <v>2</v>
      </c>
      <c r="F10" s="1496">
        <f>COUNTIFS(
  Restaurant[Target Date], "&gt;=" &amp; DATE(2025, COLUMN()-3, 1),
  Restaurant[Target Date], "&lt;" &amp; EOMONTH(DATE(2025, COLUMN()-3, 1), 0) + 1,
  Restaurant[Sales Check], "validated"
)</f>
        <v>19</v>
      </c>
      <c r="G10" s="1496">
        <f>COUNTIFS(
  Restaurant[Target Date], "&gt;=" &amp; DATE(2025, COLUMN()-3, 1),
  Restaurant[Target Date], "&lt;" &amp; EOMONTH(DATE(2025, COLUMN()-3, 1), 0) + 1,
  Restaurant[Sales Check], "validated"
)</f>
        <v>23</v>
      </c>
      <c r="H10" s="1496">
        <f>COUNTIFS(
  Restaurant[Target Date], "&gt;=" &amp; DATE(2025, COLUMN()-3, 1),
  Restaurant[Target Date], "&lt;" &amp; EOMONTH(DATE(2025, COLUMN()-3, 1), 0) + 1,
  Restaurant[Sales Check], "validated"
)</f>
        <v>48</v>
      </c>
      <c r="I10" s="1496">
        <f>COUNTIFS(
  Restaurant[Target Date], "&gt;=" &amp; DATE(2025, COLUMN()-3, 1),
  Restaurant[Target Date], "&lt;" &amp; EOMONTH(DATE(2025, COLUMN()-3, 1), 0) + 1,
  Restaurant[Sales Check], "validated"
)</f>
        <v>31</v>
      </c>
      <c r="J10" s="1496">
        <f>COUNTIFS(
  Restaurant[Target Date], "&gt;=" &amp; DATE(2025, COLUMN()-3, 1),
  Restaurant[Target Date], "&lt;" &amp; EOMONTH(DATE(2025, COLUMN()-3, 1), 0) + 1,
  Restaurant[Sales Check], "validated"
)</f>
        <v>17</v>
      </c>
      <c r="K10" s="1496">
        <f>COUNTIFS(
  Restaurant[Target Date], "&gt;=" &amp; DATE(2025, COLUMN()-3, 1),
  Restaurant[Target Date], "&lt;" &amp; EOMONTH(DATE(2025, COLUMN()-3, 1), 0) + 1,
  Restaurant[Sales Check], "validated"
)</f>
        <v>0</v>
      </c>
      <c r="L10" s="1496">
        <f>COUNTIFS(
  Restaurant[Target Date], "&gt;=" &amp; DATE(2025, COLUMN()-3, 1),
  Restaurant[Target Date], "&lt;" &amp; EOMONTH(DATE(2025, COLUMN()-3, 1), 0) + 1,
  Restaurant[Sales Check], "validated"
)</f>
        <v>0</v>
      </c>
      <c r="M10" s="1496">
        <f>COUNTIFS(
  Restaurant[Target Date], "&gt;=" &amp; DATE(2025, COLUMN()-3, 1),
  Restaurant[Target Date], "&lt;" &amp; EOMONTH(DATE(2025, COLUMN()-3, 1), 0) + 1,
  Restaurant[Sales Check], "validated"
)</f>
        <v>3</v>
      </c>
      <c r="N10" s="1496">
        <f>COUNTIFS(
  Restaurant[Target Date], "&gt;=" &amp; DATE(2025, COLUMN()-3, 1),
  Restaurant[Target Date], "&lt;" &amp; EOMONTH(DATE(2025, COLUMN()-3, 1), 0) + 1,
  Restaurant[Sales Check], "validated"
)</f>
        <v>12</v>
      </c>
      <c r="O10" s="1496">
        <f>COUNTIFS(
  Restaurant[Target Date], "&gt;=" &amp; DATE(2025, COLUMN()-3, 1),
  Restaurant[Target Date], "&lt;" &amp; EOMONTH(DATE(2025, COLUMN()-3, 1), 0) + 1,
  Restaurant[Sales Check], "validated"
)</f>
        <v>0</v>
      </c>
      <c r="P10" s="1487"/>
      <c r="Q10" s="1487"/>
      <c r="R10" s="1487"/>
      <c r="S10" s="1487"/>
      <c r="T10" s="1487"/>
      <c r="U10" s="1487"/>
      <c r="V10" s="1487"/>
      <c r="W10" s="1487"/>
      <c r="X10" s="1487"/>
      <c r="Y10" s="1487"/>
      <c r="Z10" s="1487"/>
      <c r="AA10" s="1487"/>
      <c r="AB10" s="1487"/>
    </row>
    <row r="11">
      <c r="A11" s="1487"/>
      <c r="B11" s="1487"/>
      <c r="C11" s="1497" t="s">
        <v>22646</v>
      </c>
      <c r="D11" s="1497">
        <f>COUNTIFS(
  Posts[Post Date], "&gt;=" &amp; DATE(2025, COLUMN()-3, 1),
   Posts[Post Date], "&lt;" &amp; EOMONTH(DATE(2025, COLUMN()-3, 1), 0) + 1
)</f>
        <v>10</v>
      </c>
      <c r="E11" s="1497">
        <f>COUNTIFS(
  Posts[Post Date], "&gt;=" &amp; DATE(2025, COLUMN()-3, 1),
   Posts[Post Date], "&lt;" &amp; EOMONTH(DATE(2025, COLUMN()-3, 1), 0) + 1
)</f>
        <v>39</v>
      </c>
      <c r="F11" s="1497">
        <f>COUNTIFS(
  Posts[Post Date], "&gt;=" &amp; DATE(2025, COLUMN()-3, 1),
   Posts[Post Date], "&lt;" &amp; EOMONTH(DATE(2025, COLUMN()-3, 1), 0) + 1
)</f>
        <v>31</v>
      </c>
      <c r="G11" s="1497">
        <f>COUNTIFS(
  Posts[Post Date], "&gt;=" &amp; DATE(2025, COLUMN()-3, 1),
   Posts[Post Date], "&lt;" &amp; EOMONTH(DATE(2025, COLUMN()-3, 1), 0) + 1
)</f>
        <v>32</v>
      </c>
      <c r="H11" s="1497">
        <f>COUNTIFS(
  Posts[Post Date], "&gt;=" &amp; DATE(2025, COLUMN()-3, 1),
   Posts[Post Date], "&lt;" &amp; EOMONTH(DATE(2025, COLUMN()-3, 1), 0) + 1
)</f>
        <v>32</v>
      </c>
      <c r="I11" s="1497">
        <f>COUNTIFS(
  Posts[Post Date], "&gt;=" &amp; DATE(2025, COLUMN()-3, 1),
   Posts[Post Date], "&lt;" &amp; EOMONTH(DATE(2025, COLUMN()-3, 1), 0) + 1
)</f>
        <v>56</v>
      </c>
      <c r="J11" s="1497">
        <f>COUNTIFS(
  Posts[Post Date], "&gt;=" &amp; DATE(2025, COLUMN()-3, 1),
   Posts[Post Date], "&lt;" &amp; EOMONTH(DATE(2025, COLUMN()-3, 1), 0) + 1
)</f>
        <v>84</v>
      </c>
      <c r="K11" s="1497">
        <f>COUNTIFS(
  Posts[Post Date], "&gt;=" &amp; DATE(2025, COLUMN()-3, 1),
   Posts[Post Date], "&lt;" &amp; EOMONTH(DATE(2025, COLUMN()-3, 1), 0) + 1
)</f>
        <v>134</v>
      </c>
      <c r="L11" s="1497">
        <f>COUNTIFS(
  Posts[Post Date], "&gt;=" &amp; DATE(2025, COLUMN()-3, 1),
   Posts[Post Date], "&lt;" &amp; EOMONTH(DATE(2025, COLUMN()-3, 1), 0) + 1
)</f>
        <v>167</v>
      </c>
      <c r="M11" s="1497">
        <f>COUNTIFS(
  Posts[Post Date], "&gt;=" &amp; DATE(2025, COLUMN()-3, 1),
   Posts[Post Date], "&lt;" &amp; EOMONTH(DATE(2025, COLUMN()-3, 1), 0) + 1
)</f>
        <v>188</v>
      </c>
      <c r="N11" s="1497">
        <f>COUNTIFS(
  Posts[Post Date], "&gt;=" &amp; DATE(2025, COLUMN()-3, 1),
   Posts[Post Date], "&lt;" &amp; EOMONTH(DATE(2025, COLUMN()-3, 1), 0) + 1
)</f>
        <v>91</v>
      </c>
      <c r="O11" s="1497">
        <f>COUNTIFS(
  Posts[Post Date], "&gt;=" &amp; DATE(2025, COLUMN()-3, 1),
   Posts[Post Date], "&lt;" &amp; EOMONTH(DATE(2025, COLUMN()-3, 1), 0) + 1
)</f>
        <v>0</v>
      </c>
      <c r="P11" s="1487"/>
      <c r="Q11" s="1487"/>
      <c r="R11" s="1487"/>
      <c r="S11" s="1487"/>
      <c r="T11" s="1487"/>
      <c r="U11" s="1487"/>
      <c r="V11" s="1487"/>
      <c r="W11" s="1487"/>
      <c r="X11" s="1487"/>
      <c r="Y11" s="1487"/>
      <c r="Z11" s="1487"/>
      <c r="AA11" s="1487"/>
      <c r="AB11" s="1487"/>
    </row>
    <row r="12">
      <c r="A12" s="1487"/>
      <c r="B12" s="1487"/>
      <c r="C12" s="1498"/>
      <c r="D12" s="1499"/>
      <c r="E12" s="1499"/>
      <c r="F12" s="1499"/>
      <c r="G12" s="1499"/>
      <c r="H12" s="1499"/>
      <c r="I12" s="1499"/>
      <c r="J12" s="1499"/>
      <c r="K12" s="1499"/>
      <c r="L12" s="1499"/>
      <c r="M12" s="1499"/>
      <c r="N12" s="1499"/>
      <c r="O12" s="1499"/>
      <c r="P12" s="1487"/>
      <c r="Q12" s="1487"/>
      <c r="R12" s="1487"/>
      <c r="S12" s="1487"/>
      <c r="T12" s="1487"/>
      <c r="U12" s="1487"/>
      <c r="V12" s="1487"/>
      <c r="W12" s="1492">
        <v>16.5</v>
      </c>
      <c r="X12" s="1500">
        <v>40000.0</v>
      </c>
      <c r="Y12" s="1487"/>
      <c r="Z12" s="1487"/>
      <c r="AA12" s="1487"/>
      <c r="AB12" s="1487"/>
    </row>
    <row r="13">
      <c r="A13" s="1487"/>
      <c r="B13" s="1487"/>
      <c r="C13" s="1498" t="s">
        <v>22647</v>
      </c>
      <c r="D13" s="1499">
        <f t="shared" ref="D13:O13" si="1">IFERROR(D11/D10,"")</f>
        <v>10</v>
      </c>
      <c r="E13" s="1499">
        <f t="shared" si="1"/>
        <v>19.5</v>
      </c>
      <c r="F13" s="1499">
        <f t="shared" si="1"/>
        <v>1.631578947</v>
      </c>
      <c r="G13" s="1499">
        <f t="shared" si="1"/>
        <v>1.391304348</v>
      </c>
      <c r="H13" s="1499">
        <f t="shared" si="1"/>
        <v>0.6666666667</v>
      </c>
      <c r="I13" s="1501">
        <f t="shared" si="1"/>
        <v>1.806451613</v>
      </c>
      <c r="J13" s="1501">
        <f t="shared" si="1"/>
        <v>4.941176471</v>
      </c>
      <c r="K13" s="1499" t="str">
        <f t="shared" si="1"/>
        <v/>
      </c>
      <c r="L13" s="1499" t="str">
        <f t="shared" si="1"/>
        <v/>
      </c>
      <c r="M13" s="1499">
        <f t="shared" si="1"/>
        <v>62.66666667</v>
      </c>
      <c r="N13" s="1499">
        <f t="shared" si="1"/>
        <v>7.583333333</v>
      </c>
      <c r="O13" s="1499" t="str">
        <f t="shared" si="1"/>
        <v/>
      </c>
      <c r="P13" s="1487"/>
      <c r="Q13" s="1487"/>
      <c r="R13" s="1487"/>
      <c r="S13" s="1487"/>
      <c r="T13" s="1487"/>
      <c r="U13" s="1487"/>
      <c r="V13" s="1487"/>
      <c r="W13" s="1492">
        <v>1000.0</v>
      </c>
      <c r="X13" s="1492">
        <v>250.0</v>
      </c>
      <c r="Y13" s="1487">
        <f>X13/X12</f>
        <v>0.00625</v>
      </c>
      <c r="Z13" s="1487">
        <f>Y13*1000</f>
        <v>6.25</v>
      </c>
      <c r="AA13" s="1487"/>
      <c r="AB13" s="1487"/>
    </row>
    <row r="14">
      <c r="A14" s="1487"/>
      <c r="B14" s="1487"/>
      <c r="C14" s="1496"/>
      <c r="D14" s="1496"/>
      <c r="E14" s="1496"/>
      <c r="F14" s="1496"/>
      <c r="G14" s="1496"/>
      <c r="H14" s="1496"/>
      <c r="I14" s="1496"/>
      <c r="J14" s="1496"/>
      <c r="K14" s="1496"/>
      <c r="L14" s="1496"/>
      <c r="M14" s="1496"/>
      <c r="N14" s="1496"/>
      <c r="O14" s="1496"/>
      <c r="P14" s="1487"/>
      <c r="Q14" s="1487"/>
      <c r="R14" s="1487"/>
      <c r="S14" s="1487"/>
      <c r="T14" s="1487"/>
      <c r="U14" s="1487"/>
      <c r="V14" s="1487"/>
      <c r="W14" s="1487"/>
      <c r="AA14" s="1487"/>
      <c r="AB14" s="1487"/>
    </row>
    <row r="15">
      <c r="A15" s="1487"/>
      <c r="B15" s="1487"/>
      <c r="C15" s="1496"/>
      <c r="D15" s="1496"/>
      <c r="E15" s="1496"/>
      <c r="F15" s="1496"/>
      <c r="G15" s="1496"/>
      <c r="H15" s="1496"/>
      <c r="I15" s="1496"/>
      <c r="J15" s="1496"/>
      <c r="K15" s="1496"/>
      <c r="L15" s="1496"/>
      <c r="M15" s="1496"/>
      <c r="N15" s="1496"/>
      <c r="O15" s="1496"/>
      <c r="P15" s="1487"/>
      <c r="Q15" s="1487"/>
      <c r="R15" s="1487"/>
      <c r="S15" s="1487"/>
      <c r="T15" s="1487"/>
      <c r="U15" s="1487"/>
      <c r="V15" s="1487"/>
      <c r="W15" s="1487">
        <f>X12/W13</f>
        <v>40</v>
      </c>
      <c r="X15" s="1487">
        <f>W15*W12</f>
        <v>660</v>
      </c>
      <c r="Y15" s="1487"/>
      <c r="Z15" s="1487"/>
      <c r="AA15" s="1487"/>
      <c r="AB15" s="1487"/>
    </row>
    <row r="16">
      <c r="A16" s="1487"/>
      <c r="B16" s="1487"/>
      <c r="C16" s="1497" t="s">
        <v>22648</v>
      </c>
      <c r="D16" s="1502">
        <f t="shared" ref="D16:O16" si="2">SUM(D10:D14)</f>
        <v>21</v>
      </c>
      <c r="E16" s="1502">
        <f t="shared" si="2"/>
        <v>60.5</v>
      </c>
      <c r="F16" s="1502">
        <f t="shared" si="2"/>
        <v>51.63157895</v>
      </c>
      <c r="G16" s="1502">
        <f t="shared" si="2"/>
        <v>56.39130435</v>
      </c>
      <c r="H16" s="1502">
        <f t="shared" si="2"/>
        <v>80.66666667</v>
      </c>
      <c r="I16" s="1503">
        <f t="shared" si="2"/>
        <v>88.80645161</v>
      </c>
      <c r="J16" s="1503">
        <f t="shared" si="2"/>
        <v>105.9411765</v>
      </c>
      <c r="K16" s="1503">
        <f t="shared" si="2"/>
        <v>134</v>
      </c>
      <c r="L16" s="1502">
        <f t="shared" si="2"/>
        <v>167</v>
      </c>
      <c r="M16" s="1502">
        <f t="shared" si="2"/>
        <v>253.6666667</v>
      </c>
      <c r="N16" s="1502">
        <f t="shared" si="2"/>
        <v>110.5833333</v>
      </c>
      <c r="O16" s="1502">
        <f t="shared" si="2"/>
        <v>0</v>
      </c>
      <c r="P16" s="1487"/>
      <c r="Q16" s="1487"/>
      <c r="R16" s="1487"/>
      <c r="S16" s="1487"/>
      <c r="T16" s="1487"/>
      <c r="U16" s="1487"/>
      <c r="V16" s="1487"/>
      <c r="W16" s="1487"/>
      <c r="X16" s="1487"/>
      <c r="Y16" s="1487"/>
      <c r="Z16" s="1487"/>
      <c r="AA16" s="1487"/>
      <c r="AB16" s="1487"/>
    </row>
    <row r="17">
      <c r="A17" s="1487"/>
      <c r="B17" s="1487"/>
      <c r="C17" s="1487"/>
      <c r="D17" s="1487"/>
      <c r="E17" s="1487"/>
      <c r="F17" s="1487"/>
      <c r="G17" s="1487"/>
      <c r="H17" s="1487"/>
      <c r="I17" s="1487"/>
      <c r="J17" s="1487"/>
      <c r="K17" s="1487"/>
      <c r="L17" s="1487"/>
      <c r="M17" s="1487"/>
      <c r="N17" s="1487"/>
      <c r="O17" s="1487"/>
      <c r="P17" s="1487"/>
      <c r="Q17" s="1487"/>
      <c r="R17" s="1487"/>
      <c r="S17" s="1487"/>
      <c r="T17" s="1487"/>
      <c r="U17" s="1487"/>
      <c r="V17" s="1487"/>
      <c r="W17" s="1487"/>
      <c r="X17" s="1487"/>
      <c r="Y17" s="1487"/>
      <c r="Z17" s="1487"/>
      <c r="AA17" s="1487"/>
      <c r="AB17" s="1487"/>
    </row>
    <row r="18">
      <c r="A18" s="1487"/>
      <c r="B18" s="1493" t="s">
        <v>22649</v>
      </c>
      <c r="C18" s="1487"/>
      <c r="D18" s="1487"/>
      <c r="E18" s="1487"/>
      <c r="F18" s="1487"/>
      <c r="G18" s="1487"/>
      <c r="H18" s="1487"/>
      <c r="I18" s="1487"/>
      <c r="J18" s="1487"/>
      <c r="K18" s="1487"/>
      <c r="L18" s="1487"/>
      <c r="M18" s="1487"/>
      <c r="N18" s="1487"/>
      <c r="O18" s="1487"/>
      <c r="P18" s="1487"/>
      <c r="Q18" s="1487"/>
      <c r="R18" s="1487"/>
      <c r="S18" s="1487"/>
      <c r="T18" s="1487"/>
      <c r="U18" s="1487"/>
      <c r="V18" s="1487"/>
      <c r="W18" s="1487"/>
      <c r="X18" s="1487"/>
      <c r="Y18" s="1487"/>
      <c r="Z18" s="1487"/>
      <c r="AA18" s="1487"/>
      <c r="AB18" s="1487"/>
    </row>
    <row r="19">
      <c r="A19" s="1487"/>
      <c r="B19" s="1487"/>
      <c r="C19" s="1497" t="s">
        <v>22650</v>
      </c>
      <c r="D19" s="1504">
        <f>SUMIFS(
  Restaurant[Fee per content],
  Restaurant[Target Date], "&gt;=" &amp; DATE(2025, COLUMN()-3, 1),
  Restaurant[Target Date], "&lt;" &amp; EOMONTH(DATE(2025, COLUMN()-3, 1), 0) + 1
)
</f>
        <v>52835.46</v>
      </c>
      <c r="E19" s="1504">
        <f>SUMIFS(
  Restaurant[Fee per content],
  Restaurant[Target Date], "&gt;=" &amp; DATE(2025, COLUMN()-3, 1),
  Restaurant[Target Date], "&lt;" &amp; EOMONTH(DATE(2025, COLUMN()-3, 1), 0) + 1
)
</f>
        <v>41058.74</v>
      </c>
      <c r="F19" s="1504">
        <f>SUMIFS(
  Restaurant[Fee per content],
  Restaurant[Target Date], "&gt;=" &amp; DATE(2025, COLUMN()-3, 1),
  Restaurant[Target Date], "&lt;" &amp; EOMONTH(DATE(2025, COLUMN()-3, 1), 0) + 1
)
</f>
        <v>170995.4225</v>
      </c>
      <c r="G19" s="1504">
        <f>SUMIFS(
  Restaurant[Fee per content],
  Restaurant[Target Date], "&gt;=" &amp; DATE(2025, COLUMN()-3, 1),
  Restaurant[Target Date], "&lt;" &amp; EOMONTH(DATE(2025, COLUMN()-3, 1), 0) + 1
)
</f>
        <v>260207.3305</v>
      </c>
      <c r="H19" s="1504">
        <f>SUMIFS(
  Restaurant[Fee per content],
  Restaurant[Target Date], "&gt;=" &amp; DATE(2025, COLUMN()-3, 1),
  Restaurant[Target Date], "&lt;" &amp; EOMONTH(DATE(2025, COLUMN()-3, 1), 0) + 1
)
</f>
        <v>330102.0168</v>
      </c>
      <c r="I19" s="1504">
        <f>SUMIFS(
  Restaurant[Fee per content],
  Restaurant[Target Date], "&gt;=" &amp; DATE(2025, COLUMN()-3, 1),
  Restaurant[Target Date], "&lt;" &amp; EOMONTH(DATE(2025, COLUMN()-3, 1), 0) + 1
)
</f>
        <v>276321.445</v>
      </c>
      <c r="J19" s="1504">
        <f>SUMIFS(
  Restaurant[Fee per content],
  Restaurant[Target Date], "&gt;=" &amp; DATE(2025, COLUMN()-3, 1),
  Restaurant[Target Date], "&lt;" &amp; EOMONTH(DATE(2025, COLUMN()-3, 1), 0) + 1
)
</f>
        <v>186320.7034</v>
      </c>
      <c r="K19" s="1504">
        <f>SUMIFS(
  Restaurant[Fee per content],
  Restaurant[Target Date], "&gt;=" &amp; DATE(2025, COLUMN()-3, 1),
  Restaurant[Target Date], "&lt;" &amp; EOMONTH(DATE(2025, COLUMN()-3, 1), 0) + 1
)
</f>
        <v>164673.0283</v>
      </c>
      <c r="L19" s="1504">
        <f>SUMIFS(
  Restaurant[Fee per content],
  Restaurant[Target Date], "&gt;=" &amp; DATE(2025, COLUMN()-3, 1),
  Restaurant[Target Date], "&lt;" &amp; EOMONTH(DATE(2025, COLUMN()-3, 1), 0) + 1
)
</f>
        <v>296750.155</v>
      </c>
      <c r="M19" s="1504">
        <f>SUMIFS(
  Restaurant[Fee per content],
  Restaurant[Target Date], "&gt;=" &amp; DATE(2025, COLUMN()-3, 1),
  Restaurant[Target Date], "&lt;" &amp; EOMONTH(DATE(2025, COLUMN()-3, 1), 0) + 1
)
</f>
        <v>202786.91</v>
      </c>
      <c r="N19" s="1504">
        <f>SUMIFS(
  Restaurant[Fee per content],
  Restaurant[Target Date], "&gt;=" &amp; DATE(2025, COLUMN()-3, 1),
  Restaurant[Target Date], "&lt;" &amp; EOMONTH(DATE(2025, COLUMN()-3, 1), 0) + 1
)
</f>
        <v>248638.745</v>
      </c>
      <c r="O19" s="1504">
        <f>SUMIFS(
  Restaurant[Fee per content],
  Restaurant[Target Date], "&gt;=" &amp; DATE(2025, COLUMN()-3, 1),
  Restaurant[Target Date], "&lt;" &amp; EOMONTH(DATE(2025, COLUMN()-3, 1), 0) + 1
)
</f>
        <v>33007.944</v>
      </c>
      <c r="P19" s="1487"/>
      <c r="Q19" s="1487"/>
      <c r="R19" s="1487"/>
      <c r="S19" s="1487"/>
      <c r="T19" s="1487"/>
      <c r="U19" s="1487"/>
      <c r="V19" s="1487"/>
      <c r="W19" s="1487"/>
      <c r="X19" s="1487"/>
      <c r="Y19" s="1487"/>
      <c r="Z19" s="1487"/>
      <c r="AA19" s="1487"/>
      <c r="AB19" s="1487"/>
    </row>
    <row r="20">
      <c r="A20" s="1487"/>
      <c r="B20" s="1487"/>
      <c r="C20" s="1505" t="s">
        <v>22651</v>
      </c>
      <c r="D20" s="1496"/>
      <c r="E20" s="1496"/>
      <c r="F20" s="1506"/>
      <c r="G20" s="1506"/>
      <c r="H20" s="1506"/>
      <c r="I20" s="1506"/>
      <c r="J20" s="1506"/>
      <c r="K20" s="1507">
        <f>SUMIFS(
  Restaurant[Fee per content],Restaurant[Country],"Singapore",
  Restaurant[Target Date], "&gt;=" &amp; DATE(2025, COLUMN()-3, 1),
  Restaurant[Target Date], "&lt;" &amp; EOMONTH(DATE(2025, COLUMN()-3, 1), 0) + 1
)
</f>
        <v>0</v>
      </c>
      <c r="L20" s="1496"/>
      <c r="M20" s="1496"/>
      <c r="N20" s="1496"/>
      <c r="O20" s="1496"/>
      <c r="P20" s="1487"/>
      <c r="Q20" s="1487"/>
      <c r="R20" s="1487"/>
      <c r="S20" s="1487"/>
      <c r="T20" s="1487"/>
      <c r="U20" s="1487"/>
      <c r="V20" s="1487"/>
      <c r="W20" s="1487"/>
      <c r="X20" s="1487"/>
      <c r="Y20" s="1487"/>
      <c r="Z20" s="1487"/>
      <c r="AA20" s="1487"/>
      <c r="AB20" s="1487"/>
    </row>
    <row r="21">
      <c r="A21" s="1487"/>
      <c r="B21" s="1487"/>
      <c r="C21" s="1505" t="s">
        <v>2553</v>
      </c>
      <c r="D21" s="1496"/>
      <c r="E21" s="1496"/>
      <c r="F21" s="1506"/>
      <c r="G21" s="1506"/>
      <c r="H21" s="1506"/>
      <c r="I21" s="1506"/>
      <c r="J21" s="1506"/>
      <c r="K21" s="1507">
        <f>SUMIFS(
  Restaurant[Fee per content],Restaurant[Country],"Bangkok",
  Restaurant[Target Date], "&gt;=" &amp; DATE(2025, COLUMN()-3, 1),
  Restaurant[Target Date], "&lt;" &amp; EOMONTH(DATE(2025, COLUMN()-3, 1), 0) + 1
)
</f>
        <v>131341.0283</v>
      </c>
      <c r="L21" s="1496"/>
      <c r="M21" s="1496"/>
      <c r="N21" s="1496"/>
      <c r="O21" s="1496"/>
      <c r="P21" s="1487"/>
      <c r="Q21" s="1487"/>
      <c r="R21" s="1487"/>
      <c r="S21" s="1487"/>
      <c r="T21" s="1487"/>
      <c r="U21" s="1487"/>
      <c r="V21" s="1487"/>
      <c r="W21" s="1487"/>
      <c r="X21" s="1487"/>
      <c r="Y21" s="1487"/>
      <c r="Z21" s="1487"/>
      <c r="AA21" s="1487"/>
      <c r="AB21" s="1487"/>
    </row>
    <row r="22">
      <c r="A22" s="1487"/>
      <c r="B22" s="1487"/>
      <c r="C22" s="1497" t="s">
        <v>22652</v>
      </c>
      <c r="D22" s="1496"/>
      <c r="E22" s="1496"/>
      <c r="F22" s="1506">
        <f t="shared" ref="F22:J22" si="3">F19/F11</f>
        <v>5515.981371</v>
      </c>
      <c r="G22" s="1506">
        <f t="shared" si="3"/>
        <v>8131.479079</v>
      </c>
      <c r="H22" s="1506">
        <f t="shared" si="3"/>
        <v>10315.68803</v>
      </c>
      <c r="I22" s="1506">
        <f t="shared" si="3"/>
        <v>4934.311518</v>
      </c>
      <c r="J22" s="1506">
        <f t="shared" si="3"/>
        <v>2218.103612</v>
      </c>
      <c r="K22" s="1496"/>
      <c r="L22" s="1496"/>
      <c r="M22" s="1496"/>
      <c r="N22" s="1496"/>
      <c r="O22" s="1496"/>
      <c r="P22" s="1487"/>
      <c r="Q22" s="1487"/>
      <c r="R22" s="1487"/>
      <c r="S22" s="1487"/>
      <c r="T22" s="1487"/>
      <c r="U22" s="1487"/>
      <c r="V22" s="1487"/>
      <c r="W22" s="1487"/>
      <c r="X22" s="1487"/>
      <c r="Y22" s="1487"/>
      <c r="Z22" s="1487"/>
      <c r="AA22" s="1487"/>
      <c r="AB22" s="1487"/>
    </row>
    <row r="23">
      <c r="A23" s="1487"/>
      <c r="B23" s="1492" t="s">
        <v>313</v>
      </c>
      <c r="C23" s="1492" t="s">
        <v>2409</v>
      </c>
      <c r="D23" s="1487"/>
      <c r="E23" s="1487"/>
      <c r="F23" s="1487"/>
      <c r="G23" s="1487"/>
      <c r="H23" s="1487"/>
      <c r="I23" s="1487"/>
      <c r="J23" s="1487"/>
      <c r="K23" s="1487"/>
      <c r="L23" s="1487"/>
      <c r="M23" s="1487"/>
      <c r="N23" s="1487"/>
      <c r="O23" s="1487"/>
      <c r="P23" s="1487"/>
      <c r="Q23" s="1487"/>
      <c r="R23" s="1487"/>
      <c r="S23" s="1487"/>
      <c r="T23" s="1487"/>
      <c r="U23" s="1487"/>
      <c r="V23" s="1487"/>
      <c r="W23" s="1487"/>
      <c r="X23" s="1487"/>
      <c r="Y23" s="1487"/>
      <c r="Z23" s="1487"/>
      <c r="AA23" s="1487"/>
      <c r="AB23" s="1487"/>
    </row>
    <row r="24">
      <c r="A24" s="1487"/>
      <c r="B24" s="1487"/>
      <c r="C24" s="1487"/>
      <c r="D24" s="1508"/>
      <c r="E24" s="1508"/>
      <c r="F24" s="1508"/>
      <c r="G24" s="1508"/>
      <c r="H24" s="1508"/>
      <c r="I24" s="1508"/>
      <c r="J24" s="1508"/>
      <c r="K24" s="1508"/>
      <c r="L24" s="1508"/>
      <c r="M24" s="1487"/>
      <c r="N24" s="1487"/>
      <c r="O24" s="1487"/>
      <c r="P24" s="1487"/>
      <c r="Q24" s="1487"/>
      <c r="R24" s="1487"/>
      <c r="S24" s="1487"/>
      <c r="T24" s="1487"/>
      <c r="U24" s="1487"/>
      <c r="V24" s="1487"/>
      <c r="W24" s="1487"/>
      <c r="X24" s="1487"/>
      <c r="Y24" s="1487"/>
      <c r="Z24" s="1487"/>
      <c r="AA24" s="1487"/>
      <c r="AB24" s="1487"/>
    </row>
    <row r="25">
      <c r="A25" s="1487"/>
      <c r="B25" s="1493" t="s">
        <v>22653</v>
      </c>
      <c r="C25" s="1487"/>
      <c r="D25" s="1494" t="s">
        <v>22633</v>
      </c>
      <c r="E25" s="1494" t="s">
        <v>22634</v>
      </c>
      <c r="F25" s="1494" t="s">
        <v>22635</v>
      </c>
      <c r="G25" s="1494" t="s">
        <v>22636</v>
      </c>
      <c r="H25" s="1494" t="s">
        <v>22637</v>
      </c>
      <c r="I25" s="1494" t="s">
        <v>22638</v>
      </c>
      <c r="J25" s="1494" t="s">
        <v>22639</v>
      </c>
      <c r="K25" s="1494" t="s">
        <v>22640</v>
      </c>
      <c r="L25" s="1494" t="s">
        <v>22641</v>
      </c>
      <c r="M25" s="1494" t="s">
        <v>22642</v>
      </c>
      <c r="N25" s="1494" t="s">
        <v>22643</v>
      </c>
      <c r="O25" s="1494" t="s">
        <v>22644</v>
      </c>
      <c r="P25" s="1487"/>
      <c r="Q25" s="1487"/>
      <c r="R25" s="1487"/>
      <c r="S25" s="1487"/>
      <c r="T25" s="1487"/>
      <c r="U25" s="1487"/>
      <c r="V25" s="1487"/>
      <c r="W25" s="1487"/>
      <c r="X25" s="1487"/>
      <c r="Y25" s="1487"/>
      <c r="Z25" s="1487"/>
      <c r="AA25" s="1487"/>
      <c r="AB25" s="1487"/>
    </row>
    <row r="26">
      <c r="A26" s="1487"/>
      <c r="B26" s="1509"/>
      <c r="C26" s="1497" t="s">
        <v>22654</v>
      </c>
      <c r="D26" s="1510">
        <f>COUNTIFS(
  Posts[Post Date], "&gt;=" &amp; DATE(2025, COLUMN()-3, 1),
   Posts[Post Date], "&lt;" &amp; EOMONTH(DATE(2025, COLUMN()-3, 1), 0) + 1
)</f>
        <v>10</v>
      </c>
      <c r="E26" s="1510">
        <f>COUNTIFS(
  Posts[Post Date], "&gt;=" &amp; DATE(2025, COLUMN()-3, 1),
   Posts[Post Date], "&lt;" &amp; EOMONTH(DATE(2025, COLUMN()-3, 1), 0) + 1
)</f>
        <v>39</v>
      </c>
      <c r="F26" s="1510">
        <f>COUNTIFS(
  Posts[Post Date], "&gt;=" &amp; DATE(2025, COLUMN()-3, 1),
   Posts[Post Date], "&lt;" &amp; EOMONTH(DATE(2025, COLUMN()-3, 1), 0) + 1
)</f>
        <v>31</v>
      </c>
      <c r="G26" s="1510">
        <f>COUNTIFS(
  Posts[Post Date], "&gt;=" &amp; DATE(2025, COLUMN()-3, 1),
   Posts[Post Date], "&lt;" &amp; EOMONTH(DATE(2025, COLUMN()-3, 1), 0) + 1
)</f>
        <v>32</v>
      </c>
      <c r="H26" s="1510">
        <f>COUNTIFS(
  Posts[Post Date], "&gt;=" &amp; DATE(2025, COLUMN()-3, 1),
   Posts[Post Date], "&lt;" &amp; EOMONTH(DATE(2025, COLUMN()-3, 1), 0) + 1
)</f>
        <v>32</v>
      </c>
      <c r="I26" s="1510">
        <f>COUNTIFS(
  Posts[Post Date], "&gt;=" &amp; DATE(2025, COLUMN()-3, 1),
   Posts[Post Date], "&lt;" &amp; EOMONTH(DATE(2025, COLUMN()-3, 1), 0) + 1
)</f>
        <v>56</v>
      </c>
      <c r="J26" s="1510">
        <f>COUNTIFS(
  Posts[Post Date], "&gt;=" &amp; DATE(2025, COLUMN()-3, 1),
   Posts[Post Date], "&lt;" &amp; EOMONTH(DATE(2025, COLUMN()-3, 1), 0) + 1
)</f>
        <v>84</v>
      </c>
      <c r="K26" s="1510">
        <f>COUNTIFS(
  Posts[Post Date], "&gt;=" &amp; DATE(2025, COLUMN()-3, 1),
   Posts[Post Date], "&lt;" &amp; EOMONTH(DATE(2025, COLUMN()-3, 1), 0) + 1
)</f>
        <v>134</v>
      </c>
      <c r="L26" s="1510">
        <f>COUNTIFS(
  Posts[Post Date], "&gt;=" &amp; DATE(2025, COLUMN()-3, 1),
   Posts[Post Date], "&lt;" &amp; EOMONTH(DATE(2025, COLUMN()-3, 1), 0) + 1
)</f>
        <v>167</v>
      </c>
      <c r="M26" s="1510">
        <f>COUNTIFS(
  Posts[Post Date], "&gt;=" &amp; DATE(2025, COLUMN()-3, 1),
   Posts[Post Date], "&lt;" &amp; EOMONTH(DATE(2025, COLUMN()-3, 1), 0) + 1
)</f>
        <v>188</v>
      </c>
      <c r="N26" s="1510">
        <f>COUNTIFS(
  Posts[Post Date], "&gt;=" &amp; DATE(2025, COLUMN()-3, 1),
   Posts[Post Date], "&lt;" &amp; EOMONTH(DATE(2025, COLUMN()-3, 1), 0) + 1
)</f>
        <v>91</v>
      </c>
      <c r="O26" s="1510">
        <f>COUNTIFS(
  Posts[Post Date], "&gt;=" &amp; DATE(2025, COLUMN()-3, 1),
   Posts[Post Date], "&lt;" &amp; EOMONTH(DATE(2025, COLUMN()-3, 1), 0) + 1
)</f>
        <v>0</v>
      </c>
      <c r="P26" s="1487"/>
      <c r="Q26" s="1487"/>
      <c r="R26" s="1487"/>
      <c r="S26" s="1487"/>
      <c r="T26" s="1487"/>
      <c r="U26" s="1487"/>
      <c r="V26" s="1487"/>
      <c r="W26" s="1487"/>
      <c r="X26" s="1487"/>
      <c r="Y26" s="1487"/>
      <c r="Z26" s="1487"/>
      <c r="AA26" s="1487"/>
      <c r="AB26" s="1487"/>
    </row>
    <row r="27">
      <c r="A27" s="1487"/>
      <c r="B27" s="1509"/>
      <c r="C27" s="1497" t="s">
        <v>2397</v>
      </c>
      <c r="D27" s="1510">
        <f>SUMIFS(
  Posts[Views (+10],
  Posts[Post Date], "&gt;=" &amp; DATE(2025, COLUMN()-3, 1),
  Posts[Post Date], "&lt;" &amp; EOMONTH(DATE(2025, COLUMN()-3, 1), 0) + 1
)
</f>
        <v>68749</v>
      </c>
      <c r="E27" s="1510">
        <f>SUMIFS(
  Posts[Views (+10],
  Posts[Post Date], "&gt;=" &amp; DATE(2025, COLUMN()-3, 1),
  Posts[Post Date], "&lt;" &amp; EOMONTH(DATE(2025, COLUMN()-3, 1), 0) + 1
)
</f>
        <v>1112658</v>
      </c>
      <c r="F27" s="1510">
        <f>SUMIFS(
  Posts[Views (+10],
  Posts[Post Date], "&gt;=" &amp; DATE(2025, COLUMN()-3, 1),
  Posts[Post Date], "&lt;" &amp; EOMONTH(DATE(2025, COLUMN()-3, 1), 0) + 1
)
</f>
        <v>268850</v>
      </c>
      <c r="G27" s="1510">
        <f>SUMIFS(
  Posts[Views (+10],
  Posts[Post Date], "&gt;=" &amp; DATE(2025, COLUMN()-3, 1),
  Posts[Post Date], "&lt;" &amp; EOMONTH(DATE(2025, COLUMN()-3, 1), 0) + 1
)
</f>
        <v>455144</v>
      </c>
      <c r="H27" s="1510">
        <f>SUMIFS(
  Posts[Views (+10],
  Posts[Post Date], "&gt;=" &amp; DATE(2025, COLUMN()-3, 1),
  Posts[Post Date], "&lt;" &amp; EOMONTH(DATE(2025, COLUMN()-3, 1), 0) + 1
)
</f>
        <v>631173</v>
      </c>
      <c r="I27" s="1510">
        <f>SUMIFS(
  Posts[Views (+10],
  Posts[Post Date], "&gt;=" &amp; DATE(2025, COLUMN()-3, 1),
  Posts[Post Date], "&lt;" &amp; EOMONTH(DATE(2025, COLUMN()-3, 1), 0) + 1
)
</f>
        <v>1577211</v>
      </c>
      <c r="J27" s="1510">
        <f>SUMIFS(
  Posts[Views (+10],
  Posts[Post Date], "&gt;=" &amp; DATE(2025, COLUMN()-3, 1),
  Posts[Post Date], "&lt;" &amp; EOMONTH(DATE(2025, COLUMN()-3, 1), 0) + 1
)
</f>
        <v>3579195</v>
      </c>
      <c r="K27" s="1510">
        <f>SUMIFS(
  Posts[Views (+10],
  Posts[Post Date], "&gt;=" &amp; DATE(2025, COLUMN()-3, 1),
  Posts[Post Date], "&lt;" &amp; EOMONTH(DATE(2025, COLUMN()-3, 1), 0) + 1
)
</f>
        <v>4457011</v>
      </c>
      <c r="L27" s="1510">
        <f>SUMIFS(
  Posts[Views (+10],
  Posts[Post Date], "&gt;=" &amp; DATE(2025, COLUMN()-3, 1),
  Posts[Post Date], "&lt;" &amp; EOMONTH(DATE(2025, COLUMN()-3, 1), 0) + 1
)
</f>
        <v>3986625</v>
      </c>
      <c r="M27" s="1510">
        <f>SUMIFS(
  Posts[Views (+10],
  Posts[Post Date], "&gt;=" &amp; DATE(2025, COLUMN()-3, 1),
  Posts[Post Date], "&lt;" &amp; EOMONTH(DATE(2025, COLUMN()-3, 1), 0) + 1
)
</f>
        <v>3936528</v>
      </c>
      <c r="N27" s="1510">
        <f>SUMIFS(
  Posts[Views (+10],
  Posts[Post Date], "&gt;=" &amp; DATE(2025, COLUMN()-3, 1),
  Posts[Post Date], "&lt;" &amp; EOMONTH(DATE(2025, COLUMN()-3, 1), 0) + 1
)
</f>
        <v>1265002</v>
      </c>
      <c r="O27" s="1510">
        <f>SUMIFS(
  Posts[Views (+10],
  Posts[Post Date], "&gt;=" &amp; DATE(2025, COLUMN()-3, 1),
  Posts[Post Date], "&lt;" &amp; EOMONTH(DATE(2025, COLUMN()-3, 1), 0) + 1
)
</f>
        <v>0</v>
      </c>
      <c r="P27" s="1487"/>
      <c r="Q27" s="1487"/>
      <c r="R27" s="1487"/>
      <c r="S27" s="1487"/>
      <c r="T27" s="1487"/>
      <c r="U27" s="1487"/>
      <c r="V27" s="1487"/>
      <c r="W27" s="1487"/>
      <c r="X27" s="1487"/>
      <c r="Y27" s="1487"/>
      <c r="Z27" s="1487"/>
      <c r="AA27" s="1487"/>
      <c r="AB27" s="1487"/>
    </row>
    <row r="28">
      <c r="A28" s="1487"/>
      <c r="B28" s="1511"/>
      <c r="C28" s="1497" t="s">
        <v>22655</v>
      </c>
      <c r="D28" s="1512">
        <f t="shared" ref="D28:O28" si="4">IFERROR(D27/D26,"")</f>
        <v>6874.9</v>
      </c>
      <c r="E28" s="1512">
        <f t="shared" si="4"/>
        <v>28529.69231</v>
      </c>
      <c r="F28" s="1512">
        <f t="shared" si="4"/>
        <v>8672.580645</v>
      </c>
      <c r="G28" s="1512">
        <f t="shared" si="4"/>
        <v>14223.25</v>
      </c>
      <c r="H28" s="1512">
        <f t="shared" si="4"/>
        <v>19724.15625</v>
      </c>
      <c r="I28" s="1512">
        <f t="shared" si="4"/>
        <v>28164.48214</v>
      </c>
      <c r="J28" s="1512">
        <f t="shared" si="4"/>
        <v>42609.46429</v>
      </c>
      <c r="K28" s="1512">
        <f t="shared" si="4"/>
        <v>33261.27612</v>
      </c>
      <c r="L28" s="1512">
        <f t="shared" si="4"/>
        <v>23872.00599</v>
      </c>
      <c r="M28" s="1512">
        <f t="shared" si="4"/>
        <v>20938.97872</v>
      </c>
      <c r="N28" s="1512">
        <f t="shared" si="4"/>
        <v>13901.12088</v>
      </c>
      <c r="O28" s="1512" t="str">
        <f t="shared" si="4"/>
        <v/>
      </c>
      <c r="P28" s="1487"/>
      <c r="Q28" s="1487"/>
      <c r="R28" s="1487"/>
      <c r="S28" s="1487"/>
      <c r="T28" s="1487"/>
      <c r="U28" s="1487"/>
      <c r="V28" s="1487"/>
      <c r="W28" s="1487"/>
      <c r="X28" s="1487"/>
      <c r="Y28" s="1487"/>
      <c r="Z28" s="1487"/>
      <c r="AA28" s="1487"/>
      <c r="AB28" s="1487"/>
    </row>
    <row r="29">
      <c r="A29" s="1487"/>
      <c r="B29" s="1509"/>
      <c r="C29" s="1497" t="s">
        <v>2409</v>
      </c>
      <c r="D29" s="1510">
        <f t="shared" ref="D29:O29" si="5">iferror((D19/D27)*1000,"")</f>
        <v>768.5269604</v>
      </c>
      <c r="E29" s="1510">
        <f t="shared" si="5"/>
        <v>36.90149174</v>
      </c>
      <c r="F29" s="1510">
        <f t="shared" si="5"/>
        <v>636.0253766</v>
      </c>
      <c r="G29" s="1510">
        <f t="shared" si="5"/>
        <v>571.7033083</v>
      </c>
      <c r="H29" s="1510">
        <f t="shared" si="5"/>
        <v>522.9976834</v>
      </c>
      <c r="I29" s="1510">
        <f t="shared" si="5"/>
        <v>175.1962451</v>
      </c>
      <c r="J29" s="1510">
        <f t="shared" si="5"/>
        <v>52.05659468</v>
      </c>
      <c r="K29" s="1510">
        <f t="shared" si="5"/>
        <v>36.94696474</v>
      </c>
      <c r="L29" s="1510">
        <f t="shared" si="5"/>
        <v>74.43643558</v>
      </c>
      <c r="M29" s="1510">
        <f t="shared" si="5"/>
        <v>51.5141541</v>
      </c>
      <c r="N29" s="1510">
        <f t="shared" si="5"/>
        <v>196.5520568</v>
      </c>
      <c r="O29" s="1510" t="str">
        <f t="shared" si="5"/>
        <v/>
      </c>
      <c r="P29" s="1487"/>
      <c r="Q29" s="1487"/>
      <c r="R29" s="1487"/>
      <c r="S29" s="1487"/>
      <c r="T29" s="1487"/>
      <c r="U29" s="1487"/>
      <c r="V29" s="1487"/>
      <c r="W29" s="1487"/>
      <c r="X29" s="1487"/>
      <c r="Y29" s="1487"/>
      <c r="Z29" s="1487"/>
      <c r="AA29" s="1487"/>
      <c r="AB29" s="1487"/>
    </row>
    <row r="30">
      <c r="A30" s="1487"/>
      <c r="B30" s="1511"/>
      <c r="C30" s="1487"/>
      <c r="D30" s="1513"/>
      <c r="E30" s="1513"/>
      <c r="F30" s="1513"/>
      <c r="G30" s="1513"/>
      <c r="H30" s="1513"/>
      <c r="I30" s="1513"/>
      <c r="J30" s="1514"/>
      <c r="K30" s="1513"/>
      <c r="L30" s="1513"/>
      <c r="M30" s="1513"/>
      <c r="N30" s="1513"/>
      <c r="O30" s="1513"/>
      <c r="P30" s="1487"/>
      <c r="Q30" s="1487"/>
      <c r="R30" s="1487"/>
      <c r="S30" s="1487"/>
      <c r="T30" s="1487"/>
      <c r="U30" s="1487"/>
      <c r="V30" s="1487"/>
      <c r="W30" s="1487"/>
      <c r="X30" s="1487"/>
      <c r="Y30" s="1487"/>
      <c r="Z30" s="1487"/>
      <c r="AA30" s="1487"/>
      <c r="AB30" s="1487"/>
    </row>
    <row r="31">
      <c r="A31" s="1487"/>
      <c r="B31" s="1487"/>
      <c r="C31" s="1497" t="s">
        <v>22656</v>
      </c>
      <c r="D31" s="1510">
        <v>30.0</v>
      </c>
      <c r="E31" s="1510">
        <v>30.0</v>
      </c>
      <c r="F31" s="1510">
        <v>30.0</v>
      </c>
      <c r="G31" s="1510">
        <v>30.0</v>
      </c>
      <c r="H31" s="1510">
        <v>30.0</v>
      </c>
      <c r="I31" s="1510">
        <v>30.0</v>
      </c>
      <c r="J31" s="1510">
        <v>100.0</v>
      </c>
      <c r="K31" s="1510">
        <v>30.0</v>
      </c>
      <c r="L31" s="1510">
        <v>30.0</v>
      </c>
      <c r="M31" s="1510">
        <v>30.0</v>
      </c>
      <c r="N31" s="1510">
        <v>30.0</v>
      </c>
      <c r="O31" s="1510">
        <v>30.0</v>
      </c>
      <c r="P31" s="1487"/>
      <c r="Q31" s="1487"/>
      <c r="R31" s="1487"/>
      <c r="S31" s="1487"/>
      <c r="T31" s="1487"/>
      <c r="U31" s="1487"/>
      <c r="V31" s="1487"/>
      <c r="W31" s="1487"/>
      <c r="X31" s="1487"/>
      <c r="Y31" s="1487"/>
      <c r="Z31" s="1487"/>
      <c r="AA31" s="1487"/>
      <c r="AB31" s="1487"/>
    </row>
    <row r="32">
      <c r="A32" s="1487"/>
      <c r="B32" s="1487"/>
      <c r="C32" s="1498" t="s">
        <v>22657</v>
      </c>
      <c r="D32" s="1512">
        <f t="shared" ref="D32:O32" si="6">D29-D31</f>
        <v>738.5269604</v>
      </c>
      <c r="E32" s="1512">
        <f t="shared" si="6"/>
        <v>6.901491743</v>
      </c>
      <c r="F32" s="1512">
        <f t="shared" si="6"/>
        <v>606.0253766</v>
      </c>
      <c r="G32" s="1512">
        <f t="shared" si="6"/>
        <v>541.7033083</v>
      </c>
      <c r="H32" s="1512">
        <f t="shared" si="6"/>
        <v>492.9976834</v>
      </c>
      <c r="I32" s="1512">
        <f t="shared" si="6"/>
        <v>145.1962451</v>
      </c>
      <c r="J32" s="1512">
        <f t="shared" si="6"/>
        <v>-47.94340532</v>
      </c>
      <c r="K32" s="1512">
        <f t="shared" si="6"/>
        <v>6.946964744</v>
      </c>
      <c r="L32" s="1512">
        <f t="shared" si="6"/>
        <v>44.43643558</v>
      </c>
      <c r="M32" s="1512">
        <f t="shared" si="6"/>
        <v>21.5141541</v>
      </c>
      <c r="N32" s="1512">
        <f t="shared" si="6"/>
        <v>166.5520568</v>
      </c>
      <c r="O32" s="1512">
        <f t="shared" si="6"/>
        <v>-30</v>
      </c>
      <c r="P32" s="1487"/>
      <c r="Q32" s="1487"/>
      <c r="R32" s="1487"/>
      <c r="S32" s="1487"/>
      <c r="T32" s="1487"/>
      <c r="U32" s="1487"/>
      <c r="V32" s="1487"/>
      <c r="W32" s="1487"/>
      <c r="X32" s="1487"/>
      <c r="Y32" s="1487"/>
      <c r="Z32" s="1487"/>
      <c r="AA32" s="1487"/>
      <c r="AB32" s="1487"/>
    </row>
    <row r="33">
      <c r="A33" s="1487"/>
      <c r="B33" s="1487"/>
      <c r="C33" s="1487"/>
      <c r="D33" s="1487"/>
      <c r="E33" s="1487"/>
      <c r="F33" s="1487"/>
      <c r="G33" s="1487"/>
      <c r="H33" s="1487"/>
      <c r="I33" s="1487"/>
      <c r="J33" s="1487"/>
      <c r="K33" s="1487"/>
      <c r="L33" s="1487"/>
      <c r="M33" s="1487"/>
      <c r="N33" s="1487"/>
      <c r="O33" s="1487"/>
      <c r="P33" s="1487"/>
      <c r="Q33" s="1487"/>
      <c r="R33" s="1487"/>
      <c r="S33" s="1487"/>
      <c r="T33" s="1487"/>
      <c r="U33" s="1487"/>
      <c r="V33" s="1487"/>
      <c r="W33" s="1487"/>
      <c r="X33" s="1487"/>
      <c r="Y33" s="1487"/>
      <c r="Z33" s="1487"/>
      <c r="AA33" s="1487"/>
      <c r="AB33" s="1487"/>
    </row>
    <row r="34">
      <c r="A34" s="1487"/>
      <c r="B34" s="1493" t="s">
        <v>22658</v>
      </c>
      <c r="C34" s="1487"/>
      <c r="D34" s="1487"/>
      <c r="E34" s="1487"/>
      <c r="F34" s="1487"/>
      <c r="G34" s="1487"/>
      <c r="H34" s="1487"/>
      <c r="I34" s="1487"/>
      <c r="J34" s="1487"/>
      <c r="K34" s="1487"/>
      <c r="L34" s="1487"/>
      <c r="M34" s="1487"/>
      <c r="N34" s="1487"/>
      <c r="O34" s="1487"/>
      <c r="P34" s="1487"/>
      <c r="Q34" s="1487"/>
      <c r="R34" s="1487"/>
      <c r="S34" s="1487"/>
      <c r="T34" s="1487"/>
      <c r="U34" s="1487"/>
      <c r="V34" s="1487"/>
      <c r="W34" s="1487"/>
      <c r="X34" s="1487"/>
      <c r="Y34" s="1487"/>
      <c r="Z34" s="1487"/>
      <c r="AA34" s="1487"/>
      <c r="AB34" s="1487"/>
    </row>
    <row r="35">
      <c r="A35" s="1487"/>
      <c r="B35" s="1492" t="str">
        <f>"Top 5 by "&amp;B50</f>
        <v>Top 5 by views</v>
      </c>
      <c r="C35" s="1515" t="s">
        <v>22659</v>
      </c>
      <c r="D35" s="1487"/>
      <c r="E35" s="1487"/>
      <c r="F35" s="1487"/>
      <c r="G35" s="1487"/>
      <c r="H35" s="1487"/>
      <c r="I35" s="1487"/>
      <c r="J35" s="1487"/>
      <c r="K35" s="1487"/>
      <c r="L35" s="1487"/>
      <c r="M35" s="1487"/>
      <c r="N35" s="1487"/>
      <c r="O35" s="1487"/>
      <c r="P35" s="1487"/>
      <c r="Q35" s="1487"/>
      <c r="R35" s="1487"/>
      <c r="S35" s="1487"/>
      <c r="T35" s="1487"/>
      <c r="U35" s="1487"/>
      <c r="V35" s="1487"/>
      <c r="W35" s="1487"/>
      <c r="X35" s="1487"/>
      <c r="Y35" s="1487"/>
      <c r="Z35" s="1487"/>
      <c r="AA35" s="1487"/>
      <c r="AB35" s="1487"/>
    </row>
    <row r="36">
      <c r="A36" s="1487"/>
      <c r="B36" s="1487"/>
      <c r="C36" s="1516">
        <v>1.0</v>
      </c>
      <c r="D36" s="1517">
        <f t="shared" ref="D36:N36" si="7">LARGE(D$52:D94,$C36)</f>
        <v>50495</v>
      </c>
      <c r="E36" s="1517">
        <f t="shared" si="7"/>
        <v>171706</v>
      </c>
      <c r="F36" s="1517">
        <f t="shared" si="7"/>
        <v>51263</v>
      </c>
      <c r="G36" s="1517">
        <f t="shared" si="7"/>
        <v>48833</v>
      </c>
      <c r="H36" s="1517">
        <f t="shared" si="7"/>
        <v>162390</v>
      </c>
      <c r="I36" s="1517">
        <f t="shared" si="7"/>
        <v>115758</v>
      </c>
      <c r="J36" s="1517">
        <f t="shared" si="7"/>
        <v>1720404</v>
      </c>
      <c r="K36" s="1517">
        <f t="shared" si="7"/>
        <v>781000</v>
      </c>
      <c r="L36" s="1517">
        <f t="shared" si="7"/>
        <v>458885</v>
      </c>
      <c r="M36" s="1517">
        <f t="shared" si="7"/>
        <v>261540</v>
      </c>
      <c r="N36" s="1517">
        <f t="shared" si="7"/>
        <v>379598</v>
      </c>
      <c r="O36" s="1487"/>
      <c r="P36" s="1487"/>
      <c r="Q36" s="1487"/>
      <c r="R36" s="1487"/>
      <c r="S36" s="1487"/>
      <c r="T36" s="1487"/>
      <c r="U36" s="1487"/>
      <c r="V36" s="1487"/>
      <c r="W36" s="1487"/>
      <c r="X36" s="1487"/>
      <c r="Y36" s="1487"/>
      <c r="Z36" s="1487"/>
      <c r="AA36" s="1487"/>
      <c r="AB36" s="1487"/>
    </row>
    <row r="37">
      <c r="A37" s="1487"/>
      <c r="B37" s="1487"/>
      <c r="C37" s="1516">
        <v>2.0</v>
      </c>
      <c r="D37" s="1517">
        <f t="shared" ref="D37:N37" si="8">LARGE(D$52:D95,$C37)</f>
        <v>0</v>
      </c>
      <c r="E37" s="1517">
        <f t="shared" si="8"/>
        <v>0</v>
      </c>
      <c r="F37" s="1517">
        <f t="shared" si="8"/>
        <v>0</v>
      </c>
      <c r="G37" s="1517">
        <f t="shared" si="8"/>
        <v>0</v>
      </c>
      <c r="H37" s="1517">
        <f t="shared" si="8"/>
        <v>146972</v>
      </c>
      <c r="I37" s="1517">
        <f t="shared" si="8"/>
        <v>72400</v>
      </c>
      <c r="J37" s="1517">
        <f t="shared" si="8"/>
        <v>793985</v>
      </c>
      <c r="K37" s="1517">
        <f t="shared" si="8"/>
        <v>410063</v>
      </c>
      <c r="L37" s="1517">
        <f t="shared" si="8"/>
        <v>209523</v>
      </c>
      <c r="M37" s="1517">
        <f t="shared" si="8"/>
        <v>89722</v>
      </c>
      <c r="N37" s="1517">
        <f t="shared" si="8"/>
        <v>191112</v>
      </c>
      <c r="O37" s="1487"/>
      <c r="P37" s="1487"/>
      <c r="Q37" s="1487"/>
      <c r="R37" s="1487"/>
      <c r="S37" s="1487"/>
      <c r="T37" s="1487"/>
      <c r="U37" s="1487"/>
      <c r="V37" s="1487"/>
      <c r="W37" s="1487"/>
      <c r="X37" s="1487"/>
      <c r="Y37" s="1487"/>
      <c r="Z37" s="1487"/>
      <c r="AA37" s="1487"/>
      <c r="AB37" s="1487"/>
    </row>
    <row r="38">
      <c r="A38" s="1487"/>
      <c r="B38" s="1487"/>
      <c r="C38" s="1516">
        <v>3.0</v>
      </c>
      <c r="D38" s="1517">
        <f t="shared" ref="D38:N38" si="9">LARGE(D$52:D96,$C38)</f>
        <v>0</v>
      </c>
      <c r="E38" s="1517">
        <f t="shared" si="9"/>
        <v>0</v>
      </c>
      <c r="F38" s="1517">
        <f t="shared" si="9"/>
        <v>0</v>
      </c>
      <c r="G38" s="1517">
        <f t="shared" si="9"/>
        <v>0</v>
      </c>
      <c r="H38" s="1517">
        <f t="shared" si="9"/>
        <v>21400</v>
      </c>
      <c r="I38" s="1517">
        <f t="shared" si="9"/>
        <v>42502</v>
      </c>
      <c r="J38" s="1517">
        <f t="shared" si="9"/>
        <v>293960</v>
      </c>
      <c r="K38" s="1517">
        <f t="shared" si="9"/>
        <v>227162</v>
      </c>
      <c r="L38" s="1517">
        <f t="shared" si="9"/>
        <v>183046</v>
      </c>
      <c r="M38" s="1517">
        <f t="shared" si="9"/>
        <v>71369</v>
      </c>
      <c r="N38" s="1517">
        <f t="shared" si="9"/>
        <v>9722</v>
      </c>
      <c r="O38" s="1487"/>
      <c r="P38" s="1487"/>
      <c r="Q38" s="1487"/>
      <c r="R38" s="1487"/>
      <c r="S38" s="1487"/>
      <c r="T38" s="1487"/>
      <c r="U38" s="1487"/>
      <c r="V38" s="1487"/>
      <c r="W38" s="1487"/>
      <c r="X38" s="1487"/>
      <c r="Y38" s="1487"/>
      <c r="Z38" s="1487"/>
      <c r="AA38" s="1487"/>
      <c r="AB38" s="1487"/>
    </row>
    <row r="39">
      <c r="A39" s="1487"/>
      <c r="B39" s="1487"/>
      <c r="C39" s="1516">
        <v>4.0</v>
      </c>
      <c r="D39" s="1517">
        <f t="shared" ref="D39:N39" si="10">LARGE(D$52:D97,$C39)</f>
        <v>0</v>
      </c>
      <c r="E39" s="1517">
        <f t="shared" si="10"/>
        <v>0</v>
      </c>
      <c r="F39" s="1517">
        <f t="shared" si="10"/>
        <v>0</v>
      </c>
      <c r="G39" s="1517">
        <f t="shared" si="10"/>
        <v>0</v>
      </c>
      <c r="H39" s="1517">
        <f t="shared" si="10"/>
        <v>0</v>
      </c>
      <c r="I39" s="1517">
        <f t="shared" si="10"/>
        <v>24500</v>
      </c>
      <c r="J39" s="1517">
        <f t="shared" si="10"/>
        <v>213848</v>
      </c>
      <c r="K39" s="1517">
        <f t="shared" si="10"/>
        <v>148410</v>
      </c>
      <c r="L39" s="1517">
        <f t="shared" si="10"/>
        <v>143900</v>
      </c>
      <c r="M39" s="1517">
        <f t="shared" si="10"/>
        <v>61729</v>
      </c>
      <c r="N39" s="1517">
        <f t="shared" si="10"/>
        <v>8706</v>
      </c>
      <c r="O39" s="1487"/>
      <c r="P39" s="1487"/>
      <c r="Q39" s="1487"/>
      <c r="R39" s="1487"/>
      <c r="S39" s="1487"/>
      <c r="T39" s="1487"/>
      <c r="U39" s="1487"/>
      <c r="V39" s="1487"/>
      <c r="W39" s="1487"/>
      <c r="X39" s="1487"/>
      <c r="Y39" s="1487"/>
      <c r="Z39" s="1487"/>
      <c r="AA39" s="1487"/>
      <c r="AB39" s="1487"/>
    </row>
    <row r="40">
      <c r="A40" s="1487"/>
      <c r="B40" s="1492"/>
      <c r="C40" s="1516">
        <v>5.0</v>
      </c>
      <c r="D40" s="1517">
        <f t="shared" ref="D40:N40" si="11">LARGE(D$52:D98,$C40)</f>
        <v>0</v>
      </c>
      <c r="E40" s="1517">
        <f t="shared" si="11"/>
        <v>0</v>
      </c>
      <c r="F40" s="1517">
        <f t="shared" si="11"/>
        <v>0</v>
      </c>
      <c r="G40" s="1517">
        <f t="shared" si="11"/>
        <v>0</v>
      </c>
      <c r="H40" s="1517">
        <f t="shared" si="11"/>
        <v>0</v>
      </c>
      <c r="I40" s="1517">
        <f t="shared" si="11"/>
        <v>3753</v>
      </c>
      <c r="J40" s="1517">
        <f t="shared" si="11"/>
        <v>213848</v>
      </c>
      <c r="K40" s="1517">
        <f t="shared" si="11"/>
        <v>141551</v>
      </c>
      <c r="L40" s="1517">
        <f t="shared" si="11"/>
        <v>130376</v>
      </c>
      <c r="M40" s="1517">
        <f t="shared" si="11"/>
        <v>45557</v>
      </c>
      <c r="N40" s="1517">
        <f t="shared" si="11"/>
        <v>8039</v>
      </c>
      <c r="O40" s="1487"/>
      <c r="P40" s="1487"/>
      <c r="Q40" s="1487"/>
      <c r="R40" s="1487"/>
      <c r="S40" s="1487"/>
      <c r="T40" s="1487"/>
      <c r="U40" s="1487"/>
      <c r="V40" s="1487"/>
      <c r="W40" s="1487"/>
      <c r="X40" s="1487"/>
      <c r="Y40" s="1487"/>
      <c r="Z40" s="1487"/>
      <c r="AA40" s="1487"/>
      <c r="AB40" s="1487"/>
    </row>
    <row r="41">
      <c r="A41" s="1487"/>
      <c r="B41" s="1492"/>
      <c r="C41" s="1487"/>
      <c r="D41" s="1487"/>
      <c r="E41" s="1487"/>
      <c r="F41" s="1487"/>
      <c r="G41" s="1487"/>
      <c r="H41" s="1487"/>
      <c r="I41" s="1487"/>
      <c r="J41" s="1487"/>
      <c r="K41" s="1487"/>
      <c r="L41" s="1487"/>
      <c r="M41" s="1487"/>
      <c r="N41" s="1487"/>
      <c r="O41" s="1487"/>
      <c r="P41" s="1487"/>
      <c r="Q41" s="1487"/>
      <c r="R41" s="1487"/>
      <c r="S41" s="1487"/>
      <c r="T41" s="1487"/>
      <c r="U41" s="1487"/>
      <c r="V41" s="1487"/>
      <c r="W41" s="1487"/>
      <c r="X41" s="1487"/>
      <c r="Y41" s="1487"/>
      <c r="Z41" s="1487"/>
      <c r="AA41" s="1487"/>
      <c r="AB41" s="1487"/>
    </row>
    <row r="42">
      <c r="A42" s="1487"/>
      <c r="B42" s="1492"/>
      <c r="C42" s="1516">
        <v>1.0</v>
      </c>
      <c r="D42" s="1518" t="str">
        <f t="shared" ref="D42:H42" si="12">if(sum(D51:D251)=0,"",INDEX($C51:$C251,MATCH(LARGE(D51:D251,$C36),D51:D251,0)))</f>
        <v>Siam Yacht Club Royal Orchid Sheraton Riverside</v>
      </c>
      <c r="E42" s="1518" t="str">
        <f t="shared" si="12"/>
        <v>Siam Yacht Club Royal Orchid Sheraton Riverside</v>
      </c>
      <c r="F42" s="1518" t="str">
        <f t="shared" si="12"/>
        <v>Siam Yacht Club Royal Orchid Sheraton Riverside</v>
      </c>
      <c r="G42" s="1518" t="str">
        <f t="shared" si="12"/>
        <v>Butcher Factory by Bangkok Butcher</v>
      </c>
      <c r="H42" s="1518" t="str">
        <f t="shared" si="12"/>
        <v>Copper Beyond Buffet Gaysorn Amarin (Hungry Hub)</v>
      </c>
      <c r="I42" s="1518" t="str">
        <f t="shared" ref="I42:M42" si="13">if(sum(I$51:I251)=0,"",INDEX($C$51:$C251,MATCH(LARGE(I$51:I251,$C36),I$51:I251,0)))</f>
        <v>China Table Radisson Blu Plaza Bangkok</v>
      </c>
      <c r="J42" s="1519" t="str">
        <f t="shared" si="13"/>
        <v>Copper Beyond Buffet The Sense Pinklao (Hungry Hub)</v>
      </c>
      <c r="K42" s="1518" t="str">
        <f t="shared" si="13"/>
        <v>Siam Yacht Club Royal Orchid Sheraton Riverside</v>
      </c>
      <c r="L42" s="1518" t="str">
        <f t="shared" si="13"/>
        <v>Copper Beyond Buffet Gaysorn Amarin (Hungry Hub)</v>
      </c>
      <c r="M42" s="1520" t="str">
        <f t="shared" si="13"/>
        <v>Edge at Pan Pacific Hotel Singapore</v>
      </c>
      <c r="N42" s="1521" t="str">
        <f t="shared" ref="N42:O42" si="14">if(sum(N51:N251)=0,"",INDEX($C51:$C251,MATCH(LARGE(N51:N251,$C36),N51:N251,0)))</f>
        <v>Siam Yacht Club Royal Orchid Sheraton Riverside</v>
      </c>
      <c r="O42" s="1521" t="str">
        <f t="shared" si="14"/>
        <v/>
      </c>
      <c r="P42" s="1487"/>
      <c r="Q42" s="1487"/>
      <c r="R42" s="1487"/>
      <c r="S42" s="1487"/>
      <c r="T42" s="1487"/>
      <c r="U42" s="1487"/>
      <c r="V42" s="1487"/>
      <c r="W42" s="1487"/>
      <c r="X42" s="1487"/>
      <c r="Y42" s="1487"/>
      <c r="Z42" s="1487"/>
      <c r="AA42" s="1487"/>
      <c r="AB42" s="1487"/>
    </row>
    <row r="43">
      <c r="A43" s="1487"/>
      <c r="B43" s="1493"/>
      <c r="C43" s="1516">
        <v>2.0</v>
      </c>
      <c r="D43" s="1518" t="str">
        <f t="shared" ref="D43:H43" si="15">if(sum(D52:D252)=0,"",INDEX($C52:$C252,MATCH(LARGE(D52:D252,$C37),D52:D252,0)))</f>
        <v>Copper Beyond Buffet Gaysorn Amarin (Hungry Hub)</v>
      </c>
      <c r="E43" s="1518" t="str">
        <f t="shared" si="15"/>
        <v>JUBANG Premium Aged BBQ Bangkhunnon</v>
      </c>
      <c r="F43" s="1518" t="str">
        <f t="shared" si="15"/>
        <v>Copper Beyond Buffet Gaysorn Amarin (Hungry Hub)</v>
      </c>
      <c r="G43" s="1518" t="str">
        <f t="shared" si="15"/>
        <v>Siam Yacht Club Royal Orchid Sheraton Riverside</v>
      </c>
      <c r="H43" s="1518" t="str">
        <f t="shared" si="15"/>
        <v>Siam Yacht Club Royal Orchid Sheraton Riverside</v>
      </c>
      <c r="I43" s="1518" t="str">
        <f t="shared" ref="I43:N43" si="16">if(sum(I$51:I252)=0,"",INDEX($C$51:$C252,MATCH(LARGE(I$51:I252,$C37),I$51:I252,0)))</f>
        <v>Siam Yacht Club Royal Orchid Sheraton Riverside</v>
      </c>
      <c r="J43" s="1518" t="str">
        <f t="shared" si="16"/>
        <v>Vertigo TOO Banyan Tree</v>
      </c>
      <c r="K43" s="1518" t="str">
        <f t="shared" si="16"/>
        <v>Bangkok Wonderland</v>
      </c>
      <c r="L43" s="1518" t="str">
        <f t="shared" si="16"/>
        <v>Veganerie Concept</v>
      </c>
      <c r="M43" s="1518" t="str">
        <f t="shared" si="16"/>
        <v>NAMA Japanese and Seafood Buffet (Hungry Hub)</v>
      </c>
      <c r="N43" s="1518" t="str">
        <f t="shared" si="16"/>
        <v>Streats Cafe at ibis Styles Bangkok Ratchada</v>
      </c>
      <c r="O43" s="1487"/>
      <c r="P43" s="1487"/>
      <c r="Q43" s="1487"/>
      <c r="R43" s="1487"/>
      <c r="S43" s="1487"/>
      <c r="T43" s="1487"/>
      <c r="U43" s="1487"/>
      <c r="V43" s="1487"/>
      <c r="W43" s="1487"/>
      <c r="X43" s="1487"/>
      <c r="Y43" s="1487"/>
      <c r="Z43" s="1487"/>
      <c r="AA43" s="1487"/>
      <c r="AB43" s="1487"/>
    </row>
    <row r="44">
      <c r="A44" s="1487"/>
      <c r="B44" s="1493"/>
      <c r="C44" s="1516">
        <v>3.0</v>
      </c>
      <c r="D44" s="1518" t="str">
        <f t="shared" ref="D44:H44" si="17">if(sum(D53:D253)=0,"",INDEX($C53:$C253,MATCH(LARGE(D53:D253,$C38),D53:D253,0)))</f>
        <v>Copper Beyond Buffet Gaysorn Amarin</v>
      </c>
      <c r="E44" s="1518" t="str">
        <f t="shared" si="17"/>
        <v>Copper Beyond Buffet Gaysorn Amarin</v>
      </c>
      <c r="F44" s="1518" t="str">
        <f t="shared" si="17"/>
        <v>Copper Beyond Buffet Gaysorn Amarin</v>
      </c>
      <c r="G44" s="1518" t="str">
        <f t="shared" si="17"/>
        <v>Copper Beyond Buffet Gaysorn Amarin</v>
      </c>
      <c r="H44" s="1518" t="str">
        <f t="shared" si="17"/>
        <v>NAMA Japanese and Seafood Buffet (Hungry Hub)</v>
      </c>
      <c r="I44" s="1518" t="str">
        <f t="shared" ref="I44:N44" si="18">if(sum(I$51:I253)=0,"",INDEX($C$51:$C253,MATCH(LARGE(I$51:I253,$C38),I$51:I253,0)))</f>
        <v>Ambrosia at Ten Six Hundred, Chao Phraya, Bangkok by Preference</v>
      </c>
      <c r="J44" s="1518" t="str">
        <f t="shared" si="18"/>
        <v>Seafresh Riverside Buffet</v>
      </c>
      <c r="K44" s="1518" t="str">
        <f t="shared" si="18"/>
        <v>SOL and LUNA BKK Rooftop</v>
      </c>
      <c r="L44" s="1518" t="str">
        <f t="shared" si="18"/>
        <v>Dark Waters Rooftop Bar &amp; Riverside</v>
      </c>
      <c r="M44" s="1518" t="str">
        <f t="shared" si="18"/>
        <v>AVA Brasserie at InterContinental Bangkok Sukhumvit</v>
      </c>
      <c r="N44" s="1518" t="str">
        <f t="shared" si="18"/>
        <v>Copper Beyond Buffet Gaysorn Amarin (Hungry Hub)</v>
      </c>
      <c r="O44" s="1487"/>
      <c r="P44" s="1487"/>
      <c r="Q44" s="1487"/>
      <c r="R44" s="1487"/>
      <c r="S44" s="1487"/>
      <c r="T44" s="1487"/>
      <c r="U44" s="1487"/>
      <c r="V44" s="1487"/>
      <c r="W44" s="1487"/>
      <c r="X44" s="1487"/>
      <c r="Y44" s="1487"/>
      <c r="Z44" s="1487"/>
      <c r="AA44" s="1487"/>
      <c r="AB44" s="1487"/>
    </row>
    <row r="45">
      <c r="A45" s="1487"/>
      <c r="B45" s="1493"/>
      <c r="C45" s="1516">
        <v>4.0</v>
      </c>
      <c r="D45" s="1518" t="str">
        <f t="shared" ref="D45:H45" si="19">if(sum(D54:D254)=0,"",INDEX($C54:$C254,MATCH(LARGE(D54:D254,$C39),D54:D254,0)))</f>
        <v>Oishi Grand Siam Paragon</v>
      </c>
      <c r="E45" s="1518" t="str">
        <f t="shared" si="19"/>
        <v>Oishi Grand Siam Paragon</v>
      </c>
      <c r="F45" s="1518" t="str">
        <f t="shared" si="19"/>
        <v>Oishi Grand Siam Paragon</v>
      </c>
      <c r="G45" s="1518" t="str">
        <f t="shared" si="19"/>
        <v>Oishi Grand Siam Paragon</v>
      </c>
      <c r="H45" s="1518" t="str">
        <f t="shared" si="19"/>
        <v>Giorgio's Riverside Royal Orchid Sheraton Hotel</v>
      </c>
      <c r="I45" s="1518" t="str">
        <f t="shared" ref="I45:N45" si="20">if(sum(I$51:I254)=0,"",INDEX($C$51:$C254,MATCH(LARGE(I$51:I254,$C39),I$51:I254,0)))</f>
        <v>Prince Cafe at Prince Palace Hotel Bangkok</v>
      </c>
      <c r="J45" s="1518" t="str">
        <f t="shared" si="20"/>
        <v>Copper Aquarium Restaurant</v>
      </c>
      <c r="K45" s="1518" t="str">
        <f t="shared" si="20"/>
        <v>Copper Beyond Buffet Gaysorn Amarin</v>
      </c>
      <c r="L45" s="1518" t="str">
        <f t="shared" si="20"/>
        <v>Saffron Cruise by Banyan Tree</v>
      </c>
      <c r="M45" s="1518" t="str">
        <f t="shared" si="20"/>
        <v>AVA Brasserie at InterContinental Bangkok Sukhumvit</v>
      </c>
      <c r="N45" s="1518" t="str">
        <f t="shared" si="20"/>
        <v>Spectrum Rooftop at Hyatt Regency Bangkok Sukhumvit</v>
      </c>
      <c r="O45" s="1487"/>
      <c r="P45" s="1487"/>
      <c r="Q45" s="1487"/>
      <c r="R45" s="1487"/>
      <c r="S45" s="1487"/>
      <c r="T45" s="1487"/>
      <c r="U45" s="1487"/>
      <c r="V45" s="1487"/>
      <c r="W45" s="1487"/>
      <c r="X45" s="1487"/>
      <c r="Y45" s="1487"/>
      <c r="Z45" s="1487"/>
      <c r="AA45" s="1487"/>
      <c r="AB45" s="1487"/>
    </row>
    <row r="46">
      <c r="A46" s="1487"/>
      <c r="B46" s="1493"/>
      <c r="C46" s="1516">
        <v>5.0</v>
      </c>
      <c r="D46" s="1518" t="str">
        <f t="shared" ref="D46:N46" si="21">if(sum(D$51:D255)=0,"",INDEX($C$51:$C255,MATCH(LARGE(D$51:D255,$C40),D$51:D255,0)))</f>
        <v>Sirimahannop Asiatique The Riverfront</v>
      </c>
      <c r="E46" s="1518" t="str">
        <f t="shared" si="21"/>
        <v>Sirimahannop Asiatique The Riverfront</v>
      </c>
      <c r="F46" s="1518" t="str">
        <f t="shared" si="21"/>
        <v>Sirimahannop Asiatique The Riverfront</v>
      </c>
      <c r="G46" s="1518" t="str">
        <f t="shared" si="21"/>
        <v>Sirimahannop Asiatique The Riverfront</v>
      </c>
      <c r="H46" s="1518" t="str">
        <f t="shared" si="21"/>
        <v>Giorgio's Riverside Royal Orchid Sheraton Hotel</v>
      </c>
      <c r="I46" s="1519" t="str">
        <f t="shared" si="21"/>
        <v>Copper Beyond Buffet The Sense Pinklao (Hungry Hub)</v>
      </c>
      <c r="J46" s="1518" t="str">
        <f t="shared" si="21"/>
        <v>Copper Beyond Buffet Gaysorn Amarin</v>
      </c>
      <c r="K46" s="1518" t="str">
        <f t="shared" si="21"/>
        <v>Sky on 20 Rooftop Bar at Novotel Bangkok Sukhumvit 20</v>
      </c>
      <c r="L46" s="1518" t="str">
        <f t="shared" si="21"/>
        <v>Great Harbour International Buffet</v>
      </c>
      <c r="M46" s="1518" t="str">
        <f t="shared" si="21"/>
        <v>Copper Beyond Buffet Gaysorn Amarin (Hungry Hub)</v>
      </c>
      <c r="N46" s="1518" t="str">
        <f t="shared" si="21"/>
        <v>Beef Express Corporate Delivery</v>
      </c>
      <c r="O46" s="1487"/>
      <c r="P46" s="1487"/>
      <c r="Q46" s="1487"/>
      <c r="R46" s="1487"/>
      <c r="S46" s="1487"/>
      <c r="T46" s="1487"/>
      <c r="U46" s="1487"/>
      <c r="V46" s="1487"/>
      <c r="W46" s="1487"/>
      <c r="X46" s="1487"/>
      <c r="Y46" s="1487"/>
      <c r="Z46" s="1487"/>
      <c r="AA46" s="1487"/>
      <c r="AB46" s="1487"/>
    </row>
    <row r="47">
      <c r="A47" s="1487"/>
      <c r="B47" s="1493"/>
      <c r="C47" s="1487"/>
      <c r="D47" s="1521"/>
      <c r="E47" s="1521"/>
      <c r="F47" s="1521"/>
      <c r="G47" s="1521"/>
      <c r="H47" s="1521"/>
      <c r="I47" s="1521"/>
      <c r="J47" s="1521"/>
      <c r="K47" s="1521"/>
      <c r="L47" s="1521"/>
      <c r="M47" s="1521"/>
      <c r="N47" s="1487"/>
      <c r="O47" s="1487"/>
      <c r="P47" s="1487"/>
      <c r="Q47" s="1487"/>
      <c r="R47" s="1487"/>
      <c r="S47" s="1487"/>
      <c r="T47" s="1487"/>
      <c r="U47" s="1487"/>
      <c r="V47" s="1487"/>
      <c r="W47" s="1487"/>
      <c r="X47" s="1487"/>
      <c r="Y47" s="1487"/>
      <c r="Z47" s="1487"/>
      <c r="AA47" s="1487"/>
      <c r="AB47" s="1487"/>
    </row>
    <row r="48">
      <c r="A48" s="1487"/>
      <c r="B48" s="1493"/>
      <c r="C48" s="1487"/>
      <c r="D48" s="1487"/>
      <c r="E48" s="1487"/>
      <c r="F48" s="1487"/>
      <c r="G48" s="1487"/>
      <c r="H48" s="1487"/>
      <c r="I48" s="1487"/>
      <c r="J48" s="1487"/>
      <c r="K48" s="1487"/>
      <c r="L48" s="1487"/>
      <c r="M48" s="1487"/>
      <c r="N48" s="1487"/>
      <c r="O48" s="1487"/>
      <c r="P48" s="1487"/>
      <c r="Q48" s="1487"/>
      <c r="R48" s="1487"/>
      <c r="S48" s="1487"/>
      <c r="T48" s="1487"/>
      <c r="U48" s="1487"/>
      <c r="V48" s="1487"/>
      <c r="W48" s="1487"/>
      <c r="X48" s="1487"/>
      <c r="Y48" s="1487"/>
      <c r="Z48" s="1487"/>
      <c r="AA48" s="1487"/>
      <c r="AB48" s="1487"/>
    </row>
    <row r="49">
      <c r="A49" s="1487"/>
      <c r="B49" s="1493" t="s">
        <v>22660</v>
      </c>
      <c r="C49" s="1487"/>
      <c r="D49" s="1487"/>
      <c r="E49" s="1487"/>
      <c r="F49" s="1487"/>
      <c r="G49" s="1487"/>
      <c r="H49" s="1487"/>
      <c r="I49" s="1487"/>
      <c r="J49" s="1487"/>
      <c r="K49" s="1487"/>
      <c r="L49" s="1487"/>
      <c r="M49" s="1487"/>
      <c r="N49" s="1487"/>
      <c r="O49" s="1487"/>
      <c r="P49" s="1487"/>
      <c r="Q49" s="1487"/>
      <c r="R49" s="1487"/>
      <c r="S49" s="1487"/>
      <c r="T49" s="1487"/>
      <c r="U49" s="1487"/>
      <c r="V49" s="1487"/>
      <c r="W49" s="1487"/>
      <c r="X49" s="1487"/>
      <c r="Y49" s="1487"/>
      <c r="Z49" s="1487"/>
      <c r="AA49" s="1487"/>
      <c r="AB49" s="1487"/>
    </row>
    <row r="50">
      <c r="A50" s="1487"/>
      <c r="B50" s="1492" t="s">
        <v>22661</v>
      </c>
      <c r="C50" s="1487"/>
      <c r="D50" s="1487"/>
      <c r="E50" s="1487"/>
      <c r="F50" s="1487"/>
      <c r="G50" s="1487"/>
      <c r="H50" s="1487"/>
      <c r="I50" s="1487"/>
      <c r="J50" s="1487"/>
      <c r="K50" s="1487"/>
      <c r="L50" s="1487"/>
      <c r="M50" s="1487"/>
      <c r="N50" s="1487"/>
      <c r="O50" s="1487"/>
      <c r="P50" s="1487"/>
      <c r="Q50" s="1487"/>
      <c r="R50" s="1487"/>
      <c r="S50" s="1487"/>
      <c r="T50" s="1487"/>
      <c r="U50" s="1487"/>
      <c r="V50" s="1487"/>
      <c r="W50" s="1487"/>
      <c r="X50" s="1487"/>
      <c r="Y50" s="1487"/>
      <c r="Z50" s="1487"/>
      <c r="AA50" s="1487"/>
      <c r="AB50" s="1487"/>
    </row>
    <row r="51">
      <c r="A51" s="1487"/>
      <c r="B51" s="1489"/>
      <c r="C51" s="1487" t="str">
        <f t="array" ref="C51:C352">UNIQUE(Posts[Restaurant Name])</f>
        <v>Sirimahannop Asiatique The Riverfront</v>
      </c>
      <c r="D51" s="1522">
        <f>if($B$50="posts",COUNTIFS(
  Posts[D+1], "&gt;=" &amp; DATE(2025, COLUMN()-3, 1),
   Posts[D+1], "&lt;" &amp; EOMONTH(DATE(2025, COLUMN()-3, 1), 0) + 1,
 Posts[Restaurant Name],$C51),SUMIFS(Posts[Views (+10], Posts[D+1], "&gt;=" &amp; DATE(2025, COLUMN()-3, 1),
   Posts[D+1], "&lt;" &amp; EOMONTH(DATE(2025, COLUMN()-3, 1), 0) + 1,
 Posts[Restaurant Name],$C51))</f>
        <v>0</v>
      </c>
      <c r="E51" s="1522">
        <f>if($B$50="posts",COUNTIFS(
  Posts[D+1], "&gt;=" &amp; DATE(2025, COLUMN()-3, 1),
   Posts[D+1], "&lt;" &amp; EOMONTH(DATE(2025, COLUMN()-3, 1), 0) + 1,
 Posts[Restaurant Name],$C51),SUMIFS(Posts[Views (+10], Posts[D+1], "&gt;=" &amp; DATE(2025, COLUMN()-3, 1),
   Posts[D+1], "&lt;" &amp; EOMONTH(DATE(2025, COLUMN()-3, 1), 0) + 1,
 Posts[Restaurant Name],$C51))</f>
        <v>0</v>
      </c>
      <c r="F51" s="1522">
        <f>if($B$50="posts",COUNTIFS(
  Posts[D+1], "&gt;=" &amp; DATE(2025, COLUMN()-3, 1),
   Posts[D+1], "&lt;" &amp; EOMONTH(DATE(2025, COLUMN()-3, 1), 0) + 1,
 Posts[Restaurant Name],$C51),SUMIFS(Posts[Views (+10], Posts[D+1], "&gt;=" &amp; DATE(2025, COLUMN()-3, 1),
   Posts[D+1], "&lt;" &amp; EOMONTH(DATE(2025, COLUMN()-3, 1), 0) + 1,
 Posts[Restaurant Name],$C51))</f>
        <v>0</v>
      </c>
      <c r="G51" s="1522">
        <f>if($B$50="posts",COUNTIFS(
  Posts[D+1], "&gt;=" &amp; DATE(2025, COLUMN()-3, 1),
   Posts[D+1], "&lt;" &amp; EOMONTH(DATE(2025, COLUMN()-3, 1), 0) + 1,
 Posts[Restaurant Name],$C51),SUMIFS(Posts[Views (+10], Posts[D+1], "&gt;=" &amp; DATE(2025, COLUMN()-3, 1),
   Posts[D+1], "&lt;" &amp; EOMONTH(DATE(2025, COLUMN()-3, 1), 0) + 1,
 Posts[Restaurant Name],$C51))</f>
        <v>0</v>
      </c>
      <c r="H51" s="1522">
        <f>if($B$50="posts",COUNTIFS(
  Posts[D+1], "&gt;=" &amp; DATE(2025, COLUMN()-3, 1),
   Posts[D+1], "&lt;" &amp; EOMONTH(DATE(2025, COLUMN()-3, 1), 0) + 1,
 Posts[Restaurant Name],$C51),SUMIFS(Posts[Views (+10], Posts[D+1], "&gt;=" &amp; DATE(2025, COLUMN()-3, 1),
   Posts[D+1], "&lt;" &amp; EOMONTH(DATE(2025, COLUMN()-3, 1), 0) + 1,
 Posts[Restaurant Name],$C51))</f>
        <v>0</v>
      </c>
      <c r="I51" s="1522">
        <f>if($B$50="posts",COUNTIFS(
  Posts[D+1], "&gt;=" &amp; DATE(2025, COLUMN()-3, 1),
   Posts[D+1], "&lt;" &amp; EOMONTH(DATE(2025, COLUMN()-3, 1), 0) + 1,
 Posts[Restaurant Name],$C51),SUMIFS(Posts[Views (+10], Posts[D+1], "&gt;=" &amp; DATE(2025, COLUMN()-3, 1),
   Posts[D+1], "&lt;" &amp; EOMONTH(DATE(2025, COLUMN()-3, 1), 0) + 1,
 Posts[Restaurant Name],$C51))</f>
        <v>0</v>
      </c>
      <c r="J51" s="1522">
        <f>if($B$50="posts",COUNTIFS(
  Posts[D+1], "&gt;=" &amp; DATE(2025, COLUMN()-3, 1),
   Posts[D+1], "&lt;" &amp; EOMONTH(DATE(2025, COLUMN()-3, 1), 0) + 1,
 Posts[Restaurant Name],$C51),SUMIFS(Posts[Views (+10], Posts[D+1], "&gt;=" &amp; DATE(2025, COLUMN()-3, 1),
   Posts[D+1], "&lt;" &amp; EOMONTH(DATE(2025, COLUMN()-3, 1), 0) + 1,
 Posts[Restaurant Name],$C51))</f>
        <v>1723</v>
      </c>
      <c r="K51" s="1522">
        <f>if($B$50="posts",COUNTIFS(
  Posts[D+1], "&gt;=" &amp; DATE(2025, COLUMN()-3, 1),
   Posts[D+1], "&lt;" &amp; EOMONTH(DATE(2025, COLUMN()-3, 1), 0) + 1,
 Posts[Restaurant Name],$C51),SUMIFS(Posts[Views (+10], Posts[D+1], "&gt;=" &amp; DATE(2025, COLUMN()-3, 1),
   Posts[D+1], "&lt;" &amp; EOMONTH(DATE(2025, COLUMN()-3, 1), 0) + 1,
 Posts[Restaurant Name],$C51))</f>
        <v>3549</v>
      </c>
      <c r="L51" s="1522">
        <f>if($B$50="posts",COUNTIFS(
  Posts[D+1], "&gt;=" &amp; DATE(2025, COLUMN()-3, 1),
   Posts[D+1], "&lt;" &amp; EOMONTH(DATE(2025, COLUMN()-3, 1), 0) + 1,
 Posts[Restaurant Name],$C51),SUMIFS(Posts[Views (+10], Posts[D+1], "&gt;=" &amp; DATE(2025, COLUMN()-3, 1),
   Posts[D+1], "&lt;" &amp; EOMONTH(DATE(2025, COLUMN()-3, 1), 0) + 1,
 Posts[Restaurant Name],$C51))</f>
        <v>10005</v>
      </c>
      <c r="M51" s="1522">
        <f>if($B$50="posts",COUNTIFS(
  Posts[D+1], "&gt;=" &amp; DATE(2025, COLUMN()-3, 1),
   Posts[D+1], "&lt;" &amp; EOMONTH(DATE(2025, COLUMN()-3, 1), 0) + 1,
 Posts[Restaurant Name],$C51),SUMIFS(Posts[Views (+10], Posts[D+1], "&gt;=" &amp; DATE(2025, COLUMN()-3, 1),
   Posts[D+1], "&lt;" &amp; EOMONTH(DATE(2025, COLUMN()-3, 1), 0) + 1,
 Posts[Restaurant Name],$C51))</f>
        <v>0</v>
      </c>
      <c r="N51" s="1522">
        <f>if($B$50="posts",COUNTIFS(
  Posts[D+1], "&gt;=" &amp; DATE(2025, COLUMN()-3, 1),
   Posts[D+1], "&lt;" &amp; EOMONTH(DATE(2025, COLUMN()-3, 1), 0) + 1,
 Posts[Restaurant Name],$C51),SUMIFS(Posts[Views (+10], Posts[D+1], "&gt;=" &amp; DATE(2025, COLUMN()-3, 1),
   Posts[D+1], "&lt;" &amp; EOMONTH(DATE(2025, COLUMN()-3, 1), 0) + 1,
 Posts[Restaurant Name],$C51))</f>
        <v>0</v>
      </c>
      <c r="O51" s="1522">
        <f>if($B$50="posts",COUNTIFS(
  Posts[D+1], "&gt;=" &amp; DATE(2025, COLUMN()-3, 1),
   Posts[D+1], "&lt;" &amp; EOMONTH(DATE(2025, COLUMN()-3, 1), 0) + 1,
 Posts[Restaurant Name],$C51),SUMIFS(Posts[Views (+10], Posts[D+1], "&gt;=" &amp; DATE(2025, COLUMN()-3, 1),
   Posts[D+1], "&lt;" &amp; EOMONTH(DATE(2025, COLUMN()-3, 1), 0) + 1,
 Posts[Restaurant Name],$C51))</f>
        <v>0</v>
      </c>
      <c r="P51" s="1487"/>
      <c r="Q51" s="1487"/>
      <c r="R51" s="1487"/>
      <c r="S51" s="1487"/>
      <c r="T51" s="1487"/>
      <c r="U51" s="1487"/>
      <c r="V51" s="1487"/>
      <c r="W51" s="1487"/>
      <c r="X51" s="1487"/>
      <c r="Y51" s="1487"/>
      <c r="Z51" s="1487"/>
      <c r="AA51" s="1487"/>
      <c r="AB51" s="1487"/>
    </row>
    <row r="52">
      <c r="A52" s="1487"/>
      <c r="B52" s="1487"/>
      <c r="C52" s="1487" t="s">
        <v>128</v>
      </c>
      <c r="D52" s="1522">
        <f>if($B$50="posts",COUNTIFS(
  Posts[D+1], "&gt;=" &amp; DATE(2025, COLUMN()-3, 1),
   Posts[D+1], "&lt;" &amp; EOMONTH(DATE(2025, COLUMN()-3, 1), 0) + 1,
 Posts[Restaurant Name],$C52),SUMIFS(Posts[Views (+10], Posts[D+1], "&gt;=" &amp; DATE(2025, COLUMN()-3, 1),
   Posts[D+1], "&lt;" &amp; EOMONTH(DATE(2025, COLUMN()-3, 1), 0) + 1,
 Posts[Restaurant Name],$C52))</f>
        <v>0</v>
      </c>
      <c r="E52" s="1522">
        <f>if($B$50="posts",COUNTIFS(
  Posts[D+1], "&gt;=" &amp; DATE(2025, COLUMN()-3, 1),
   Posts[D+1], "&lt;" &amp; EOMONTH(DATE(2025, COLUMN()-3, 1), 0) + 1,
 Posts[Restaurant Name],$C52),SUMIFS(Posts[Views (+10], Posts[D+1], "&gt;=" &amp; DATE(2025, COLUMN()-3, 1),
   Posts[D+1], "&lt;" &amp; EOMONTH(DATE(2025, COLUMN()-3, 1), 0) + 1,
 Posts[Restaurant Name],$C52))</f>
        <v>0</v>
      </c>
      <c r="F52" s="1522">
        <f>if($B$50="posts",COUNTIFS(
  Posts[D+1], "&gt;=" &amp; DATE(2025, COLUMN()-3, 1),
   Posts[D+1], "&lt;" &amp; EOMONTH(DATE(2025, COLUMN()-3, 1), 0) + 1,
 Posts[Restaurant Name],$C52),SUMIFS(Posts[Views (+10], Posts[D+1], "&gt;=" &amp; DATE(2025, COLUMN()-3, 1),
   Posts[D+1], "&lt;" &amp; EOMONTH(DATE(2025, COLUMN()-3, 1), 0) + 1,
 Posts[Restaurant Name],$C52))</f>
        <v>0</v>
      </c>
      <c r="G52" s="1522">
        <f>if($B$50="posts",COUNTIFS(
  Posts[D+1], "&gt;=" &amp; DATE(2025, COLUMN()-3, 1),
   Posts[D+1], "&lt;" &amp; EOMONTH(DATE(2025, COLUMN()-3, 1), 0) + 1,
 Posts[Restaurant Name],$C52),SUMIFS(Posts[Views (+10], Posts[D+1], "&gt;=" &amp; DATE(2025, COLUMN()-3, 1),
   Posts[D+1], "&lt;" &amp; EOMONTH(DATE(2025, COLUMN()-3, 1), 0) + 1,
 Posts[Restaurant Name],$C52))</f>
        <v>0</v>
      </c>
      <c r="H52" s="1522">
        <f>if($B$50="posts",COUNTIFS(
  Posts[D+1], "&gt;=" &amp; DATE(2025, COLUMN()-3, 1),
   Posts[D+1], "&lt;" &amp; EOMONTH(DATE(2025, COLUMN()-3, 1), 0) + 1,
 Posts[Restaurant Name],$C52),SUMIFS(Posts[Views (+10], Posts[D+1], "&gt;=" &amp; DATE(2025, COLUMN()-3, 1),
   Posts[D+1], "&lt;" &amp; EOMONTH(DATE(2025, COLUMN()-3, 1), 0) + 1,
 Posts[Restaurant Name],$C52))</f>
        <v>162390</v>
      </c>
      <c r="I52" s="1522">
        <f>if($B$50="posts",COUNTIFS(
  Posts[D+1], "&gt;=" &amp; DATE(2025, COLUMN()-3, 1),
   Posts[D+1], "&lt;" &amp; EOMONTH(DATE(2025, COLUMN()-3, 1), 0) + 1,
 Posts[Restaurant Name],$C52),SUMIFS(Posts[Views (+10], Posts[D+1], "&gt;=" &amp; DATE(2025, COLUMN()-3, 1),
   Posts[D+1], "&lt;" &amp; EOMONTH(DATE(2025, COLUMN()-3, 1), 0) + 1,
 Posts[Restaurant Name],$C52))</f>
        <v>0</v>
      </c>
      <c r="J52" s="1522">
        <f>if($B$50="posts",COUNTIFS(
  Posts[D+1], "&gt;=" &amp; DATE(2025, COLUMN()-3, 1),
   Posts[D+1], "&lt;" &amp; EOMONTH(DATE(2025, COLUMN()-3, 1), 0) + 1,
 Posts[Restaurant Name],$C52),SUMIFS(Posts[Views (+10], Posts[D+1], "&gt;=" &amp; DATE(2025, COLUMN()-3, 1),
   Posts[D+1], "&lt;" &amp; EOMONTH(DATE(2025, COLUMN()-3, 1), 0) + 1,
 Posts[Restaurant Name],$C52))</f>
        <v>0</v>
      </c>
      <c r="K52" s="1522">
        <f>if($B$50="posts",COUNTIFS(
  Posts[D+1], "&gt;=" &amp; DATE(2025, COLUMN()-3, 1),
   Posts[D+1], "&lt;" &amp; EOMONTH(DATE(2025, COLUMN()-3, 1), 0) + 1,
 Posts[Restaurant Name],$C52),SUMIFS(Posts[Views (+10], Posts[D+1], "&gt;=" &amp; DATE(2025, COLUMN()-3, 1),
   Posts[D+1], "&lt;" &amp; EOMONTH(DATE(2025, COLUMN()-3, 1), 0) + 1,
 Posts[Restaurant Name],$C52))</f>
        <v>52552</v>
      </c>
      <c r="L52" s="1522">
        <f>if($B$50="posts",COUNTIFS(
  Posts[D+1], "&gt;=" &amp; DATE(2025, COLUMN()-3, 1),
   Posts[D+1], "&lt;" &amp; EOMONTH(DATE(2025, COLUMN()-3, 1), 0) + 1,
 Posts[Restaurant Name],$C52),SUMIFS(Posts[Views (+10], Posts[D+1], "&gt;=" &amp; DATE(2025, COLUMN()-3, 1),
   Posts[D+1], "&lt;" &amp; EOMONTH(DATE(2025, COLUMN()-3, 1), 0) + 1,
 Posts[Restaurant Name],$C52))</f>
        <v>458885</v>
      </c>
      <c r="M52" s="1522">
        <f>if($B$50="posts",COUNTIFS(
  Posts[D+1], "&gt;=" &amp; DATE(2025, COLUMN()-3, 1),
   Posts[D+1], "&lt;" &amp; EOMONTH(DATE(2025, COLUMN()-3, 1), 0) + 1,
 Posts[Restaurant Name],$C52),SUMIFS(Posts[Views (+10], Posts[D+1], "&gt;=" &amp; DATE(2025, COLUMN()-3, 1),
   Posts[D+1], "&lt;" &amp; EOMONTH(DATE(2025, COLUMN()-3, 1), 0) + 1,
 Posts[Restaurant Name],$C52))</f>
        <v>89722</v>
      </c>
      <c r="N52" s="1522">
        <f>if($B$50="posts",COUNTIFS(
  Posts[D+1], "&gt;=" &amp; DATE(2025, COLUMN()-3, 1),
   Posts[D+1], "&lt;" &amp; EOMONTH(DATE(2025, COLUMN()-3, 1), 0) + 1,
 Posts[Restaurant Name],$C52),SUMIFS(Posts[Views (+10], Posts[D+1], "&gt;=" &amp; DATE(2025, COLUMN()-3, 1),
   Posts[D+1], "&lt;" &amp; EOMONTH(DATE(2025, COLUMN()-3, 1), 0) + 1,
 Posts[Restaurant Name],$C52))</f>
        <v>191112</v>
      </c>
      <c r="O52" s="1522">
        <f>if($B$50="posts",COUNTIFS(
  Posts[D+1], "&gt;=" &amp; DATE(2025, COLUMN()-3, 1),
   Posts[D+1], "&lt;" &amp; EOMONTH(DATE(2025, COLUMN()-3, 1), 0) + 1,
 Posts[Restaurant Name],$C52),SUMIFS(Posts[Views (+10], Posts[D+1], "&gt;=" &amp; DATE(2025, COLUMN()-3, 1),
   Posts[D+1], "&lt;" &amp; EOMONTH(DATE(2025, COLUMN()-3, 1), 0) + 1,
 Posts[Restaurant Name],$C52))</f>
        <v>0</v>
      </c>
      <c r="P52" s="1487"/>
      <c r="Q52" s="1487"/>
      <c r="R52" s="1487"/>
      <c r="S52" s="1487"/>
      <c r="T52" s="1487"/>
      <c r="U52" s="1487"/>
      <c r="V52" s="1487"/>
      <c r="W52" s="1487"/>
      <c r="X52" s="1487"/>
      <c r="Y52" s="1487"/>
      <c r="Z52" s="1487"/>
      <c r="AA52" s="1487"/>
      <c r="AB52" s="1487"/>
    </row>
    <row r="53">
      <c r="A53" s="1487"/>
      <c r="B53" s="1487"/>
      <c r="C53" s="1487" t="s">
        <v>1255</v>
      </c>
      <c r="D53" s="1522">
        <f>if($B$50="posts",COUNTIFS(
  Posts[D+1], "&gt;=" &amp; DATE(2025, COLUMN()-3, 1),
   Posts[D+1], "&lt;" &amp; EOMONTH(DATE(2025, COLUMN()-3, 1), 0) + 1,
 Posts[Restaurant Name],$C53),SUMIFS(Posts[Views (+10], Posts[D+1], "&gt;=" &amp; DATE(2025, COLUMN()-3, 1),
   Posts[D+1], "&lt;" &amp; EOMONTH(DATE(2025, COLUMN()-3, 1), 0) + 1,
 Posts[Restaurant Name],$C53))</f>
        <v>0</v>
      </c>
      <c r="E53" s="1522">
        <f>if($B$50="posts",COUNTIFS(
  Posts[D+1], "&gt;=" &amp; DATE(2025, COLUMN()-3, 1),
   Posts[D+1], "&lt;" &amp; EOMONTH(DATE(2025, COLUMN()-3, 1), 0) + 1,
 Posts[Restaurant Name],$C53),SUMIFS(Posts[Views (+10], Posts[D+1], "&gt;=" &amp; DATE(2025, COLUMN()-3, 1),
   Posts[D+1], "&lt;" &amp; EOMONTH(DATE(2025, COLUMN()-3, 1), 0) + 1,
 Posts[Restaurant Name],$C53))</f>
        <v>0</v>
      </c>
      <c r="F53" s="1522">
        <f>if($B$50="posts",COUNTIFS(
  Posts[D+1], "&gt;=" &amp; DATE(2025, COLUMN()-3, 1),
   Posts[D+1], "&lt;" &amp; EOMONTH(DATE(2025, COLUMN()-3, 1), 0) + 1,
 Posts[Restaurant Name],$C53),SUMIFS(Posts[Views (+10], Posts[D+1], "&gt;=" &amp; DATE(2025, COLUMN()-3, 1),
   Posts[D+1], "&lt;" &amp; EOMONTH(DATE(2025, COLUMN()-3, 1), 0) + 1,
 Posts[Restaurant Name],$C53))</f>
        <v>0</v>
      </c>
      <c r="G53" s="1522">
        <f>if($B$50="posts",COUNTIFS(
  Posts[D+1], "&gt;=" &amp; DATE(2025, COLUMN()-3, 1),
   Posts[D+1], "&lt;" &amp; EOMONTH(DATE(2025, COLUMN()-3, 1), 0) + 1,
 Posts[Restaurant Name],$C53),SUMIFS(Posts[Views (+10], Posts[D+1], "&gt;=" &amp; DATE(2025, COLUMN()-3, 1),
   Posts[D+1], "&lt;" &amp; EOMONTH(DATE(2025, COLUMN()-3, 1), 0) + 1,
 Posts[Restaurant Name],$C53))</f>
        <v>0</v>
      </c>
      <c r="H53" s="1522">
        <f>if($B$50="posts",COUNTIFS(
  Posts[D+1], "&gt;=" &amp; DATE(2025, COLUMN()-3, 1),
   Posts[D+1], "&lt;" &amp; EOMONTH(DATE(2025, COLUMN()-3, 1), 0) + 1,
 Posts[Restaurant Name],$C53),SUMIFS(Posts[Views (+10], Posts[D+1], "&gt;=" &amp; DATE(2025, COLUMN()-3, 1),
   Posts[D+1], "&lt;" &amp; EOMONTH(DATE(2025, COLUMN()-3, 1), 0) + 1,
 Posts[Restaurant Name],$C53))</f>
        <v>0</v>
      </c>
      <c r="I53" s="1522">
        <f>if($B$50="posts",COUNTIFS(
  Posts[D+1], "&gt;=" &amp; DATE(2025, COLUMN()-3, 1),
   Posts[D+1], "&lt;" &amp; EOMONTH(DATE(2025, COLUMN()-3, 1), 0) + 1,
 Posts[Restaurant Name],$C53),SUMIFS(Posts[Views (+10], Posts[D+1], "&gt;=" &amp; DATE(2025, COLUMN()-3, 1),
   Posts[D+1], "&lt;" &amp; EOMONTH(DATE(2025, COLUMN()-3, 1), 0) + 1,
 Posts[Restaurant Name],$C53))</f>
        <v>0</v>
      </c>
      <c r="J53" s="1522">
        <f>if($B$50="posts",COUNTIFS(
  Posts[D+1], "&gt;=" &amp; DATE(2025, COLUMN()-3, 1),
   Posts[D+1], "&lt;" &amp; EOMONTH(DATE(2025, COLUMN()-3, 1), 0) + 1,
 Posts[Restaurant Name],$C53),SUMIFS(Posts[Views (+10], Posts[D+1], "&gt;=" &amp; DATE(2025, COLUMN()-3, 1),
   Posts[D+1], "&lt;" &amp; EOMONTH(DATE(2025, COLUMN()-3, 1), 0) + 1,
 Posts[Restaurant Name],$C53))</f>
        <v>293960</v>
      </c>
      <c r="K53" s="1522">
        <f>if($B$50="posts",COUNTIFS(
  Posts[D+1], "&gt;=" &amp; DATE(2025, COLUMN()-3, 1),
   Posts[D+1], "&lt;" &amp; EOMONTH(DATE(2025, COLUMN()-3, 1), 0) + 1,
 Posts[Restaurant Name],$C53),SUMIFS(Posts[Views (+10], Posts[D+1], "&gt;=" &amp; DATE(2025, COLUMN()-3, 1),
   Posts[D+1], "&lt;" &amp; EOMONTH(DATE(2025, COLUMN()-3, 1), 0) + 1,
 Posts[Restaurant Name],$C53))</f>
        <v>227162</v>
      </c>
      <c r="L53" s="1522">
        <f>if($B$50="posts",COUNTIFS(
  Posts[D+1], "&gt;=" &amp; DATE(2025, COLUMN()-3, 1),
   Posts[D+1], "&lt;" &amp; EOMONTH(DATE(2025, COLUMN()-3, 1), 0) + 1,
 Posts[Restaurant Name],$C53),SUMIFS(Posts[Views (+10], Posts[D+1], "&gt;=" &amp; DATE(2025, COLUMN()-3, 1),
   Posts[D+1], "&lt;" &amp; EOMONTH(DATE(2025, COLUMN()-3, 1), 0) + 1,
 Posts[Restaurant Name],$C53))</f>
        <v>26300</v>
      </c>
      <c r="M53" s="1522">
        <f>if($B$50="posts",COUNTIFS(
  Posts[D+1], "&gt;=" &amp; DATE(2025, COLUMN()-3, 1),
   Posts[D+1], "&lt;" &amp; EOMONTH(DATE(2025, COLUMN()-3, 1), 0) + 1,
 Posts[Restaurant Name],$C53),SUMIFS(Posts[Views (+10], Posts[D+1], "&gt;=" &amp; DATE(2025, COLUMN()-3, 1),
   Posts[D+1], "&lt;" &amp; EOMONTH(DATE(2025, COLUMN()-3, 1), 0) + 1,
 Posts[Restaurant Name],$C53))</f>
        <v>0</v>
      </c>
      <c r="N53" s="1522">
        <f>if($B$50="posts",COUNTIFS(
  Posts[D+1], "&gt;=" &amp; DATE(2025, COLUMN()-3, 1),
   Posts[D+1], "&lt;" &amp; EOMONTH(DATE(2025, COLUMN()-3, 1), 0) + 1,
 Posts[Restaurant Name],$C53),SUMIFS(Posts[Views (+10], Posts[D+1], "&gt;=" &amp; DATE(2025, COLUMN()-3, 1),
   Posts[D+1], "&lt;" &amp; EOMONTH(DATE(2025, COLUMN()-3, 1), 0) + 1,
 Posts[Restaurant Name],$C53))</f>
        <v>0</v>
      </c>
      <c r="O53" s="1522">
        <f>if($B$50="posts",COUNTIFS(
  Posts[D+1], "&gt;=" &amp; DATE(2025, COLUMN()-3, 1),
   Posts[D+1], "&lt;" &amp; EOMONTH(DATE(2025, COLUMN()-3, 1), 0) + 1,
 Posts[Restaurant Name],$C53),SUMIFS(Posts[Views (+10], Posts[D+1], "&gt;=" &amp; DATE(2025, COLUMN()-3, 1),
   Posts[D+1], "&lt;" &amp; EOMONTH(DATE(2025, COLUMN()-3, 1), 0) + 1,
 Posts[Restaurant Name],$C53))</f>
        <v>0</v>
      </c>
      <c r="P53" s="1487"/>
      <c r="Q53" s="1487"/>
      <c r="R53" s="1487"/>
      <c r="S53" s="1487"/>
      <c r="T53" s="1487"/>
      <c r="U53" s="1487"/>
      <c r="V53" s="1487"/>
      <c r="W53" s="1487"/>
      <c r="X53" s="1487"/>
      <c r="Y53" s="1487"/>
      <c r="Z53" s="1487"/>
      <c r="AA53" s="1487"/>
      <c r="AB53" s="1487"/>
    </row>
    <row r="54">
      <c r="A54" s="1487"/>
      <c r="B54" s="1487"/>
      <c r="C54" s="1487" t="s">
        <v>153</v>
      </c>
      <c r="D54" s="1522">
        <f>if($B$50="posts",COUNTIFS(
  Posts[D+1], "&gt;=" &amp; DATE(2025, COLUMN()-3, 1),
   Posts[D+1], "&lt;" &amp; EOMONTH(DATE(2025, COLUMN()-3, 1), 0) + 1,
 Posts[Restaurant Name],$C54),SUMIFS(Posts[Views (+10], Posts[D+1], "&gt;=" &amp; DATE(2025, COLUMN()-3, 1),
   Posts[D+1], "&lt;" &amp; EOMONTH(DATE(2025, COLUMN()-3, 1), 0) + 1,
 Posts[Restaurant Name],$C54))</f>
        <v>0</v>
      </c>
      <c r="E54" s="1522">
        <f>if($B$50="posts",COUNTIFS(
  Posts[D+1], "&gt;=" &amp; DATE(2025, COLUMN()-3, 1),
   Posts[D+1], "&lt;" &amp; EOMONTH(DATE(2025, COLUMN()-3, 1), 0) + 1,
 Posts[Restaurant Name],$C54),SUMIFS(Posts[Views (+10], Posts[D+1], "&gt;=" &amp; DATE(2025, COLUMN()-3, 1),
   Posts[D+1], "&lt;" &amp; EOMONTH(DATE(2025, COLUMN()-3, 1), 0) + 1,
 Posts[Restaurant Name],$C54))</f>
        <v>0</v>
      </c>
      <c r="F54" s="1522">
        <f>if($B$50="posts",COUNTIFS(
  Posts[D+1], "&gt;=" &amp; DATE(2025, COLUMN()-3, 1),
   Posts[D+1], "&lt;" &amp; EOMONTH(DATE(2025, COLUMN()-3, 1), 0) + 1,
 Posts[Restaurant Name],$C54),SUMIFS(Posts[Views (+10], Posts[D+1], "&gt;=" &amp; DATE(2025, COLUMN()-3, 1),
   Posts[D+1], "&lt;" &amp; EOMONTH(DATE(2025, COLUMN()-3, 1), 0) + 1,
 Posts[Restaurant Name],$C54))</f>
        <v>0</v>
      </c>
      <c r="G54" s="1522">
        <f>if($B$50="posts",COUNTIFS(
  Posts[D+1], "&gt;=" &amp; DATE(2025, COLUMN()-3, 1),
   Posts[D+1], "&lt;" &amp; EOMONTH(DATE(2025, COLUMN()-3, 1), 0) + 1,
 Posts[Restaurant Name],$C54),SUMIFS(Posts[Views (+10], Posts[D+1], "&gt;=" &amp; DATE(2025, COLUMN()-3, 1),
   Posts[D+1], "&lt;" &amp; EOMONTH(DATE(2025, COLUMN()-3, 1), 0) + 1,
 Posts[Restaurant Name],$C54))</f>
        <v>0</v>
      </c>
      <c r="H54" s="1522">
        <f>if($B$50="posts",COUNTIFS(
  Posts[D+1], "&gt;=" &amp; DATE(2025, COLUMN()-3, 1),
   Posts[D+1], "&lt;" &amp; EOMONTH(DATE(2025, COLUMN()-3, 1), 0) + 1,
 Posts[Restaurant Name],$C54),SUMIFS(Posts[Views (+10], Posts[D+1], "&gt;=" &amp; DATE(2025, COLUMN()-3, 1),
   Posts[D+1], "&lt;" &amp; EOMONTH(DATE(2025, COLUMN()-3, 1), 0) + 1,
 Posts[Restaurant Name],$C54))</f>
        <v>0</v>
      </c>
      <c r="I54" s="1522">
        <f>if($B$50="posts",COUNTIFS(
  Posts[D+1], "&gt;=" &amp; DATE(2025, COLUMN()-3, 1),
   Posts[D+1], "&lt;" &amp; EOMONTH(DATE(2025, COLUMN()-3, 1), 0) + 1,
 Posts[Restaurant Name],$C54),SUMIFS(Posts[Views (+10], Posts[D+1], "&gt;=" &amp; DATE(2025, COLUMN()-3, 1),
   Posts[D+1], "&lt;" &amp; EOMONTH(DATE(2025, COLUMN()-3, 1), 0) + 1,
 Posts[Restaurant Name],$C54))</f>
        <v>42502</v>
      </c>
      <c r="J54" s="1522">
        <f>if($B$50="posts",COUNTIFS(
  Posts[D+1], "&gt;=" &amp; DATE(2025, COLUMN()-3, 1),
   Posts[D+1], "&lt;" &amp; EOMONTH(DATE(2025, COLUMN()-3, 1), 0) + 1,
 Posts[Restaurant Name],$C54),SUMIFS(Posts[Views (+10], Posts[D+1], "&gt;=" &amp; DATE(2025, COLUMN()-3, 1),
   Posts[D+1], "&lt;" &amp; EOMONTH(DATE(2025, COLUMN()-3, 1), 0) + 1,
 Posts[Restaurant Name],$C54))</f>
        <v>22540</v>
      </c>
      <c r="K54" s="1522">
        <f>if($B$50="posts",COUNTIFS(
  Posts[D+1], "&gt;=" &amp; DATE(2025, COLUMN()-3, 1),
   Posts[D+1], "&lt;" &amp; EOMONTH(DATE(2025, COLUMN()-3, 1), 0) + 1,
 Posts[Restaurant Name],$C54),SUMIFS(Posts[Views (+10], Posts[D+1], "&gt;=" &amp; DATE(2025, COLUMN()-3, 1),
   Posts[D+1], "&lt;" &amp; EOMONTH(DATE(2025, COLUMN()-3, 1), 0) + 1,
 Posts[Restaurant Name],$C54))</f>
        <v>112171</v>
      </c>
      <c r="L54" s="1522">
        <f>if($B$50="posts",COUNTIFS(
  Posts[D+1], "&gt;=" &amp; DATE(2025, COLUMN()-3, 1),
   Posts[D+1], "&lt;" &amp; EOMONTH(DATE(2025, COLUMN()-3, 1), 0) + 1,
 Posts[Restaurant Name],$C54),SUMIFS(Posts[Views (+10], Posts[D+1], "&gt;=" &amp; DATE(2025, COLUMN()-3, 1),
   Posts[D+1], "&lt;" &amp; EOMONTH(DATE(2025, COLUMN()-3, 1), 0) + 1,
 Posts[Restaurant Name],$C54))</f>
        <v>0</v>
      </c>
      <c r="M54" s="1522">
        <f>if($B$50="posts",COUNTIFS(
  Posts[D+1], "&gt;=" &amp; DATE(2025, COLUMN()-3, 1),
   Posts[D+1], "&lt;" &amp; EOMONTH(DATE(2025, COLUMN()-3, 1), 0) + 1,
 Posts[Restaurant Name],$C54),SUMIFS(Posts[Views (+10], Posts[D+1], "&gt;=" &amp; DATE(2025, COLUMN()-3, 1),
   Posts[D+1], "&lt;" &amp; EOMONTH(DATE(2025, COLUMN()-3, 1), 0) + 1,
 Posts[Restaurant Name],$C54))</f>
        <v>0</v>
      </c>
      <c r="N54" s="1522">
        <f>if($B$50="posts",COUNTIFS(
  Posts[D+1], "&gt;=" &amp; DATE(2025, COLUMN()-3, 1),
   Posts[D+1], "&lt;" &amp; EOMONTH(DATE(2025, COLUMN()-3, 1), 0) + 1,
 Posts[Restaurant Name],$C54),SUMIFS(Posts[Views (+10], Posts[D+1], "&gt;=" &amp; DATE(2025, COLUMN()-3, 1),
   Posts[D+1], "&lt;" &amp; EOMONTH(DATE(2025, COLUMN()-3, 1), 0) + 1,
 Posts[Restaurant Name],$C54))</f>
        <v>0</v>
      </c>
      <c r="O54" s="1522">
        <f>if($B$50="posts",COUNTIFS(
  Posts[D+1], "&gt;=" &amp; DATE(2025, COLUMN()-3, 1),
   Posts[D+1], "&lt;" &amp; EOMONTH(DATE(2025, COLUMN()-3, 1), 0) + 1,
 Posts[Restaurant Name],$C54),SUMIFS(Posts[Views (+10], Posts[D+1], "&gt;=" &amp; DATE(2025, COLUMN()-3, 1),
   Posts[D+1], "&lt;" &amp; EOMONTH(DATE(2025, COLUMN()-3, 1), 0) + 1,
 Posts[Restaurant Name],$C54))</f>
        <v>0</v>
      </c>
      <c r="P54" s="1487"/>
      <c r="Q54" s="1487"/>
      <c r="R54" s="1487"/>
      <c r="S54" s="1487"/>
      <c r="T54" s="1487"/>
      <c r="U54" s="1487"/>
      <c r="V54" s="1487"/>
      <c r="W54" s="1487"/>
      <c r="X54" s="1487"/>
      <c r="Y54" s="1487"/>
      <c r="Z54" s="1487"/>
      <c r="AA54" s="1487"/>
      <c r="AB54" s="1487"/>
    </row>
    <row r="55">
      <c r="A55" s="1487"/>
      <c r="B55" s="1487"/>
      <c r="C55" s="1487" t="s">
        <v>425</v>
      </c>
      <c r="D55" s="1522">
        <f>if($B$50="posts",COUNTIFS(
  Posts[D+1], "&gt;=" &amp; DATE(2025, COLUMN()-3, 1),
   Posts[D+1], "&lt;" &amp; EOMONTH(DATE(2025, COLUMN()-3, 1), 0) + 1,
 Posts[Restaurant Name],$C55),SUMIFS(Posts[Views (+10], Posts[D+1], "&gt;=" &amp; DATE(2025, COLUMN()-3, 1),
   Posts[D+1], "&lt;" &amp; EOMONTH(DATE(2025, COLUMN()-3, 1), 0) + 1,
 Posts[Restaurant Name],$C55))</f>
        <v>0</v>
      </c>
      <c r="E55" s="1522">
        <f>if($B$50="posts",COUNTIFS(
  Posts[D+1], "&gt;=" &amp; DATE(2025, COLUMN()-3, 1),
   Posts[D+1], "&lt;" &amp; EOMONTH(DATE(2025, COLUMN()-3, 1), 0) + 1,
 Posts[Restaurant Name],$C55),SUMIFS(Posts[Views (+10], Posts[D+1], "&gt;=" &amp; DATE(2025, COLUMN()-3, 1),
   Posts[D+1], "&lt;" &amp; EOMONTH(DATE(2025, COLUMN()-3, 1), 0) + 1,
 Posts[Restaurant Name],$C55))</f>
        <v>0</v>
      </c>
      <c r="F55" s="1522">
        <f>if($B$50="posts",COUNTIFS(
  Posts[D+1], "&gt;=" &amp; DATE(2025, COLUMN()-3, 1),
   Posts[D+1], "&lt;" &amp; EOMONTH(DATE(2025, COLUMN()-3, 1), 0) + 1,
 Posts[Restaurant Name],$C55),SUMIFS(Posts[Views (+10], Posts[D+1], "&gt;=" &amp; DATE(2025, COLUMN()-3, 1),
   Posts[D+1], "&lt;" &amp; EOMONTH(DATE(2025, COLUMN()-3, 1), 0) + 1,
 Posts[Restaurant Name],$C55))</f>
        <v>0</v>
      </c>
      <c r="G55" s="1522">
        <f>if($B$50="posts",COUNTIFS(
  Posts[D+1], "&gt;=" &amp; DATE(2025, COLUMN()-3, 1),
   Posts[D+1], "&lt;" &amp; EOMONTH(DATE(2025, COLUMN()-3, 1), 0) + 1,
 Posts[Restaurant Name],$C55),SUMIFS(Posts[Views (+10], Posts[D+1], "&gt;=" &amp; DATE(2025, COLUMN()-3, 1),
   Posts[D+1], "&lt;" &amp; EOMONTH(DATE(2025, COLUMN()-3, 1), 0) + 1,
 Posts[Restaurant Name],$C55))</f>
        <v>0</v>
      </c>
      <c r="H55" s="1522">
        <f>if($B$50="posts",COUNTIFS(
  Posts[D+1], "&gt;=" &amp; DATE(2025, COLUMN()-3, 1),
   Posts[D+1], "&lt;" &amp; EOMONTH(DATE(2025, COLUMN()-3, 1), 0) + 1,
 Posts[Restaurant Name],$C55),SUMIFS(Posts[Views (+10], Posts[D+1], "&gt;=" &amp; DATE(2025, COLUMN()-3, 1),
   Posts[D+1], "&lt;" &amp; EOMONTH(DATE(2025, COLUMN()-3, 1), 0) + 1,
 Posts[Restaurant Name],$C55))</f>
        <v>0</v>
      </c>
      <c r="I55" s="1522">
        <f>if($B$50="posts",COUNTIFS(
  Posts[D+1], "&gt;=" &amp; DATE(2025, COLUMN()-3, 1),
   Posts[D+1], "&lt;" &amp; EOMONTH(DATE(2025, COLUMN()-3, 1), 0) + 1,
 Posts[Restaurant Name],$C55),SUMIFS(Posts[Views (+10], Posts[D+1], "&gt;=" &amp; DATE(2025, COLUMN()-3, 1),
   Posts[D+1], "&lt;" &amp; EOMONTH(DATE(2025, COLUMN()-3, 1), 0) + 1,
 Posts[Restaurant Name],$C55))</f>
        <v>0</v>
      </c>
      <c r="J55" s="1522">
        <f>if($B$50="posts",COUNTIFS(
  Posts[D+1], "&gt;=" &amp; DATE(2025, COLUMN()-3, 1),
   Posts[D+1], "&lt;" &amp; EOMONTH(DATE(2025, COLUMN()-3, 1), 0) + 1,
 Posts[Restaurant Name],$C55),SUMIFS(Posts[Views (+10], Posts[D+1], "&gt;=" &amp; DATE(2025, COLUMN()-3, 1),
   Posts[D+1], "&lt;" &amp; EOMONTH(DATE(2025, COLUMN()-3, 1), 0) + 1,
 Posts[Restaurant Name],$C55))</f>
        <v>0</v>
      </c>
      <c r="K55" s="1522">
        <f>if($B$50="posts",COUNTIFS(
  Posts[D+1], "&gt;=" &amp; DATE(2025, COLUMN()-3, 1),
   Posts[D+1], "&lt;" &amp; EOMONTH(DATE(2025, COLUMN()-3, 1), 0) + 1,
 Posts[Restaurant Name],$C55),SUMIFS(Posts[Views (+10], Posts[D+1], "&gt;=" &amp; DATE(2025, COLUMN()-3, 1),
   Posts[D+1], "&lt;" &amp; EOMONTH(DATE(2025, COLUMN()-3, 1), 0) + 1,
 Posts[Restaurant Name],$C55))</f>
        <v>102775</v>
      </c>
      <c r="L55" s="1522">
        <f>if($B$50="posts",COUNTIFS(
  Posts[D+1], "&gt;=" &amp; DATE(2025, COLUMN()-3, 1),
   Posts[D+1], "&lt;" &amp; EOMONTH(DATE(2025, COLUMN()-3, 1), 0) + 1,
 Posts[Restaurant Name],$C55),SUMIFS(Posts[Views (+10], Posts[D+1], "&gt;=" &amp; DATE(2025, COLUMN()-3, 1),
   Posts[D+1], "&lt;" &amp; EOMONTH(DATE(2025, COLUMN()-3, 1), 0) + 1,
 Posts[Restaurant Name],$C55))</f>
        <v>12895</v>
      </c>
      <c r="M55" s="1522">
        <f>if($B$50="posts",COUNTIFS(
  Posts[D+1], "&gt;=" &amp; DATE(2025, COLUMN()-3, 1),
   Posts[D+1], "&lt;" &amp; EOMONTH(DATE(2025, COLUMN()-3, 1), 0) + 1,
 Posts[Restaurant Name],$C55),SUMIFS(Posts[Views (+10], Posts[D+1], "&gt;=" &amp; DATE(2025, COLUMN()-3, 1),
   Posts[D+1], "&lt;" &amp; EOMONTH(DATE(2025, COLUMN()-3, 1), 0) + 1,
 Posts[Restaurant Name],$C55))</f>
        <v>0</v>
      </c>
      <c r="N55" s="1522">
        <f>if($B$50="posts",COUNTIFS(
  Posts[D+1], "&gt;=" &amp; DATE(2025, COLUMN()-3, 1),
   Posts[D+1], "&lt;" &amp; EOMONTH(DATE(2025, COLUMN()-3, 1), 0) + 1,
 Posts[Restaurant Name],$C55),SUMIFS(Posts[Views (+10], Posts[D+1], "&gt;=" &amp; DATE(2025, COLUMN()-3, 1),
   Posts[D+1], "&lt;" &amp; EOMONTH(DATE(2025, COLUMN()-3, 1), 0) + 1,
 Posts[Restaurant Name],$C55))</f>
        <v>0</v>
      </c>
      <c r="O55" s="1522">
        <f>if($B$50="posts",COUNTIFS(
  Posts[D+1], "&gt;=" &amp; DATE(2025, COLUMN()-3, 1),
   Posts[D+1], "&lt;" &amp; EOMONTH(DATE(2025, COLUMN()-3, 1), 0) + 1,
 Posts[Restaurant Name],$C55),SUMIFS(Posts[Views (+10], Posts[D+1], "&gt;=" &amp; DATE(2025, COLUMN()-3, 1),
   Posts[D+1], "&lt;" &amp; EOMONTH(DATE(2025, COLUMN()-3, 1), 0) + 1,
 Posts[Restaurant Name],$C55))</f>
        <v>0</v>
      </c>
      <c r="P55" s="1487"/>
      <c r="Q55" s="1487"/>
      <c r="R55" s="1487"/>
      <c r="S55" s="1487"/>
      <c r="T55" s="1487"/>
      <c r="U55" s="1487"/>
      <c r="V55" s="1487"/>
      <c r="W55" s="1487"/>
      <c r="X55" s="1487"/>
      <c r="Y55" s="1487"/>
      <c r="Z55" s="1487"/>
      <c r="AA55" s="1487"/>
      <c r="AB55" s="1487"/>
    </row>
    <row r="56">
      <c r="A56" s="1487"/>
      <c r="B56" s="1487"/>
      <c r="C56" s="1487" t="s">
        <v>401</v>
      </c>
      <c r="D56" s="1522">
        <f>if($B$50="posts",COUNTIFS(
  Posts[D+1], "&gt;=" &amp; DATE(2025, COLUMN()-3, 1),
   Posts[D+1], "&lt;" &amp; EOMONTH(DATE(2025, COLUMN()-3, 1), 0) + 1,
 Posts[Restaurant Name],$C56),SUMIFS(Posts[Views (+10], Posts[D+1], "&gt;=" &amp; DATE(2025, COLUMN()-3, 1),
   Posts[D+1], "&lt;" &amp; EOMONTH(DATE(2025, COLUMN()-3, 1), 0) + 1,
 Posts[Restaurant Name],$C56))</f>
        <v>0</v>
      </c>
      <c r="E56" s="1522">
        <f>if($B$50="posts",COUNTIFS(
  Posts[D+1], "&gt;=" &amp; DATE(2025, COLUMN()-3, 1),
   Posts[D+1], "&lt;" &amp; EOMONTH(DATE(2025, COLUMN()-3, 1), 0) + 1,
 Posts[Restaurant Name],$C56),SUMIFS(Posts[Views (+10], Posts[D+1], "&gt;=" &amp; DATE(2025, COLUMN()-3, 1),
   Posts[D+1], "&lt;" &amp; EOMONTH(DATE(2025, COLUMN()-3, 1), 0) + 1,
 Posts[Restaurant Name],$C56))</f>
        <v>0</v>
      </c>
      <c r="F56" s="1522">
        <f>if($B$50="posts",COUNTIFS(
  Posts[D+1], "&gt;=" &amp; DATE(2025, COLUMN()-3, 1),
   Posts[D+1], "&lt;" &amp; EOMONTH(DATE(2025, COLUMN()-3, 1), 0) + 1,
 Posts[Restaurant Name],$C56),SUMIFS(Posts[Views (+10], Posts[D+1], "&gt;=" &amp; DATE(2025, COLUMN()-3, 1),
   Posts[D+1], "&lt;" &amp; EOMONTH(DATE(2025, COLUMN()-3, 1), 0) + 1,
 Posts[Restaurant Name],$C56))</f>
        <v>0</v>
      </c>
      <c r="G56" s="1522">
        <f>if($B$50="posts",COUNTIFS(
  Posts[D+1], "&gt;=" &amp; DATE(2025, COLUMN()-3, 1),
   Posts[D+1], "&lt;" &amp; EOMONTH(DATE(2025, COLUMN()-3, 1), 0) + 1,
 Posts[Restaurant Name],$C56),SUMIFS(Posts[Views (+10], Posts[D+1], "&gt;=" &amp; DATE(2025, COLUMN()-3, 1),
   Posts[D+1], "&lt;" &amp; EOMONTH(DATE(2025, COLUMN()-3, 1), 0) + 1,
 Posts[Restaurant Name],$C56))</f>
        <v>0</v>
      </c>
      <c r="H56" s="1522">
        <f>if($B$50="posts",COUNTIFS(
  Posts[D+1], "&gt;=" &amp; DATE(2025, COLUMN()-3, 1),
   Posts[D+1], "&lt;" &amp; EOMONTH(DATE(2025, COLUMN()-3, 1), 0) + 1,
 Posts[Restaurant Name],$C56),SUMIFS(Posts[Views (+10], Posts[D+1], "&gt;=" &amp; DATE(2025, COLUMN()-3, 1),
   Posts[D+1], "&lt;" &amp; EOMONTH(DATE(2025, COLUMN()-3, 1), 0) + 1,
 Posts[Restaurant Name],$C56))</f>
        <v>0</v>
      </c>
      <c r="I56" s="1522">
        <f>if($B$50="posts",COUNTIFS(
  Posts[D+1], "&gt;=" &amp; DATE(2025, COLUMN()-3, 1),
   Posts[D+1], "&lt;" &amp; EOMONTH(DATE(2025, COLUMN()-3, 1), 0) + 1,
 Posts[Restaurant Name],$C56),SUMIFS(Posts[Views (+10], Posts[D+1], "&gt;=" &amp; DATE(2025, COLUMN()-3, 1),
   Posts[D+1], "&lt;" &amp; EOMONTH(DATE(2025, COLUMN()-3, 1), 0) + 1,
 Posts[Restaurant Name],$C56))</f>
        <v>0</v>
      </c>
      <c r="J56" s="1522">
        <f>if($B$50="posts",COUNTIFS(
  Posts[D+1], "&gt;=" &amp; DATE(2025, COLUMN()-3, 1),
   Posts[D+1], "&lt;" &amp; EOMONTH(DATE(2025, COLUMN()-3, 1), 0) + 1,
 Posts[Restaurant Name],$C56),SUMIFS(Posts[Views (+10], Posts[D+1], "&gt;=" &amp; DATE(2025, COLUMN()-3, 1),
   Posts[D+1], "&lt;" &amp; EOMONTH(DATE(2025, COLUMN()-3, 1), 0) + 1,
 Posts[Restaurant Name],$C56))</f>
        <v>16978</v>
      </c>
      <c r="K56" s="1522">
        <f>if($B$50="posts",COUNTIFS(
  Posts[D+1], "&gt;=" &amp; DATE(2025, COLUMN()-3, 1),
   Posts[D+1], "&lt;" &amp; EOMONTH(DATE(2025, COLUMN()-3, 1), 0) + 1,
 Posts[Restaurant Name],$C56),SUMIFS(Posts[Views (+10], Posts[D+1], "&gt;=" &amp; DATE(2025, COLUMN()-3, 1),
   Posts[D+1], "&lt;" &amp; EOMONTH(DATE(2025, COLUMN()-3, 1), 0) + 1,
 Posts[Restaurant Name],$C56))</f>
        <v>141551</v>
      </c>
      <c r="L56" s="1522">
        <f>if($B$50="posts",COUNTIFS(
  Posts[D+1], "&gt;=" &amp; DATE(2025, COLUMN()-3, 1),
   Posts[D+1], "&lt;" &amp; EOMONTH(DATE(2025, COLUMN()-3, 1), 0) + 1,
 Posts[Restaurant Name],$C56),SUMIFS(Posts[Views (+10], Posts[D+1], "&gt;=" &amp; DATE(2025, COLUMN()-3, 1),
   Posts[D+1], "&lt;" &amp; EOMONTH(DATE(2025, COLUMN()-3, 1), 0) + 1,
 Posts[Restaurant Name],$C56))</f>
        <v>90693</v>
      </c>
      <c r="M56" s="1522">
        <f>if($B$50="posts",COUNTIFS(
  Posts[D+1], "&gt;=" &amp; DATE(2025, COLUMN()-3, 1),
   Posts[D+1], "&lt;" &amp; EOMONTH(DATE(2025, COLUMN()-3, 1), 0) + 1,
 Posts[Restaurant Name],$C56),SUMIFS(Posts[Views (+10], Posts[D+1], "&gt;=" &amp; DATE(2025, COLUMN()-3, 1),
   Posts[D+1], "&lt;" &amp; EOMONTH(DATE(2025, COLUMN()-3, 1), 0) + 1,
 Posts[Restaurant Name],$C56))</f>
        <v>19337</v>
      </c>
      <c r="N56" s="1522">
        <f>if($B$50="posts",COUNTIFS(
  Posts[D+1], "&gt;=" &amp; DATE(2025, COLUMN()-3, 1),
   Posts[D+1], "&lt;" &amp; EOMONTH(DATE(2025, COLUMN()-3, 1), 0) + 1,
 Posts[Restaurant Name],$C56),SUMIFS(Posts[Views (+10], Posts[D+1], "&gt;=" &amp; DATE(2025, COLUMN()-3, 1),
   Posts[D+1], "&lt;" &amp; EOMONTH(DATE(2025, COLUMN()-3, 1), 0) + 1,
 Posts[Restaurant Name],$C56))</f>
        <v>0</v>
      </c>
      <c r="O56" s="1522">
        <f>if($B$50="posts",COUNTIFS(
  Posts[D+1], "&gt;=" &amp; DATE(2025, COLUMN()-3, 1),
   Posts[D+1], "&lt;" &amp; EOMONTH(DATE(2025, COLUMN()-3, 1), 0) + 1,
 Posts[Restaurant Name],$C56),SUMIFS(Posts[Views (+10], Posts[D+1], "&gt;=" &amp; DATE(2025, COLUMN()-3, 1),
   Posts[D+1], "&lt;" &amp; EOMONTH(DATE(2025, COLUMN()-3, 1), 0) + 1,
 Posts[Restaurant Name],$C56))</f>
        <v>0</v>
      </c>
      <c r="P56" s="1487"/>
      <c r="Q56" s="1487"/>
      <c r="R56" s="1487"/>
      <c r="S56" s="1487"/>
      <c r="T56" s="1487"/>
      <c r="U56" s="1487"/>
      <c r="V56" s="1487"/>
      <c r="W56" s="1487"/>
      <c r="X56" s="1487"/>
      <c r="Y56" s="1487"/>
      <c r="Z56" s="1487"/>
      <c r="AA56" s="1487"/>
      <c r="AB56" s="1487"/>
    </row>
    <row r="57">
      <c r="A57" s="1487"/>
      <c r="B57" s="1487"/>
      <c r="C57" s="1487" t="s">
        <v>174</v>
      </c>
      <c r="D57" s="1522">
        <f>if($B$50="posts",COUNTIFS(
  Posts[D+1], "&gt;=" &amp; DATE(2025, COLUMN()-3, 1),
   Posts[D+1], "&lt;" &amp; EOMONTH(DATE(2025, COLUMN()-3, 1), 0) + 1,
 Posts[Restaurant Name],$C57),SUMIFS(Posts[Views (+10], Posts[D+1], "&gt;=" &amp; DATE(2025, COLUMN()-3, 1),
   Posts[D+1], "&lt;" &amp; EOMONTH(DATE(2025, COLUMN()-3, 1), 0) + 1,
 Posts[Restaurant Name],$C57))</f>
        <v>0</v>
      </c>
      <c r="E57" s="1522">
        <f>if($B$50="posts",COUNTIFS(
  Posts[D+1], "&gt;=" &amp; DATE(2025, COLUMN()-3, 1),
   Posts[D+1], "&lt;" &amp; EOMONTH(DATE(2025, COLUMN()-3, 1), 0) + 1,
 Posts[Restaurant Name],$C57),SUMIFS(Posts[Views (+10], Posts[D+1], "&gt;=" &amp; DATE(2025, COLUMN()-3, 1),
   Posts[D+1], "&lt;" &amp; EOMONTH(DATE(2025, COLUMN()-3, 1), 0) + 1,
 Posts[Restaurant Name],$C57))</f>
        <v>0</v>
      </c>
      <c r="F57" s="1522">
        <f>if($B$50="posts",COUNTIFS(
  Posts[D+1], "&gt;=" &amp; DATE(2025, COLUMN()-3, 1),
   Posts[D+1], "&lt;" &amp; EOMONTH(DATE(2025, COLUMN()-3, 1), 0) + 1,
 Posts[Restaurant Name],$C57),SUMIFS(Posts[Views (+10], Posts[D+1], "&gt;=" &amp; DATE(2025, COLUMN()-3, 1),
   Posts[D+1], "&lt;" &amp; EOMONTH(DATE(2025, COLUMN()-3, 1), 0) + 1,
 Posts[Restaurant Name],$C57))</f>
        <v>0</v>
      </c>
      <c r="G57" s="1522">
        <f>if($B$50="posts",COUNTIFS(
  Posts[D+1], "&gt;=" &amp; DATE(2025, COLUMN()-3, 1),
   Posts[D+1], "&lt;" &amp; EOMONTH(DATE(2025, COLUMN()-3, 1), 0) + 1,
 Posts[Restaurant Name],$C57),SUMIFS(Posts[Views (+10], Posts[D+1], "&gt;=" &amp; DATE(2025, COLUMN()-3, 1),
   Posts[D+1], "&lt;" &amp; EOMONTH(DATE(2025, COLUMN()-3, 1), 0) + 1,
 Posts[Restaurant Name],$C57))</f>
        <v>0</v>
      </c>
      <c r="H57" s="1522">
        <f>if($B$50="posts",COUNTIFS(
  Posts[D+1], "&gt;=" &amp; DATE(2025, COLUMN()-3, 1),
   Posts[D+1], "&lt;" &amp; EOMONTH(DATE(2025, COLUMN()-3, 1), 0) + 1,
 Posts[Restaurant Name],$C57),SUMIFS(Posts[Views (+10], Posts[D+1], "&gt;=" &amp; DATE(2025, COLUMN()-3, 1),
   Posts[D+1], "&lt;" &amp; EOMONTH(DATE(2025, COLUMN()-3, 1), 0) + 1,
 Posts[Restaurant Name],$C57))</f>
        <v>0</v>
      </c>
      <c r="I57" s="1522">
        <f>if($B$50="posts",COUNTIFS(
  Posts[D+1], "&gt;=" &amp; DATE(2025, COLUMN()-3, 1),
   Posts[D+1], "&lt;" &amp; EOMONTH(DATE(2025, COLUMN()-3, 1), 0) + 1,
 Posts[Restaurant Name],$C57),SUMIFS(Posts[Views (+10], Posts[D+1], "&gt;=" &amp; DATE(2025, COLUMN()-3, 1),
   Posts[D+1], "&lt;" &amp; EOMONTH(DATE(2025, COLUMN()-3, 1), 0) + 1,
 Posts[Restaurant Name],$C57))</f>
        <v>447</v>
      </c>
      <c r="J57" s="1522">
        <f>if($B$50="posts",COUNTIFS(
  Posts[D+1], "&gt;=" &amp; DATE(2025, COLUMN()-3, 1),
   Posts[D+1], "&lt;" &amp; EOMONTH(DATE(2025, COLUMN()-3, 1), 0) + 1,
 Posts[Restaurant Name],$C57),SUMIFS(Posts[Views (+10], Posts[D+1], "&gt;=" &amp; DATE(2025, COLUMN()-3, 1),
   Posts[D+1], "&lt;" &amp; EOMONTH(DATE(2025, COLUMN()-3, 1), 0) + 1,
 Posts[Restaurant Name],$C57))</f>
        <v>0</v>
      </c>
      <c r="K57" s="1522">
        <f>if($B$50="posts",COUNTIFS(
  Posts[D+1], "&gt;=" &amp; DATE(2025, COLUMN()-3, 1),
   Posts[D+1], "&lt;" &amp; EOMONTH(DATE(2025, COLUMN()-3, 1), 0) + 1,
 Posts[Restaurant Name],$C57),SUMIFS(Posts[Views (+10], Posts[D+1], "&gt;=" &amp; DATE(2025, COLUMN()-3, 1),
   Posts[D+1], "&lt;" &amp; EOMONTH(DATE(2025, COLUMN()-3, 1), 0) + 1,
 Posts[Restaurant Name],$C57))</f>
        <v>148410</v>
      </c>
      <c r="L57" s="1522">
        <f>if($B$50="posts",COUNTIFS(
  Posts[D+1], "&gt;=" &amp; DATE(2025, COLUMN()-3, 1),
   Posts[D+1], "&lt;" &amp; EOMONTH(DATE(2025, COLUMN()-3, 1), 0) + 1,
 Posts[Restaurant Name],$C57),SUMIFS(Posts[Views (+10], Posts[D+1], "&gt;=" &amp; DATE(2025, COLUMN()-3, 1),
   Posts[D+1], "&lt;" &amp; EOMONTH(DATE(2025, COLUMN()-3, 1), 0) + 1,
 Posts[Restaurant Name],$C57))</f>
        <v>4513</v>
      </c>
      <c r="M57" s="1522">
        <f>if($B$50="posts",COUNTIFS(
  Posts[D+1], "&gt;=" &amp; DATE(2025, COLUMN()-3, 1),
   Posts[D+1], "&lt;" &amp; EOMONTH(DATE(2025, COLUMN()-3, 1), 0) + 1,
 Posts[Restaurant Name],$C57),SUMIFS(Posts[Views (+10], Posts[D+1], "&gt;=" &amp; DATE(2025, COLUMN()-3, 1),
   Posts[D+1], "&lt;" &amp; EOMONTH(DATE(2025, COLUMN()-3, 1), 0) + 1,
 Posts[Restaurant Name],$C57))</f>
        <v>71369</v>
      </c>
      <c r="N57" s="1522">
        <f>if($B$50="posts",COUNTIFS(
  Posts[D+1], "&gt;=" &amp; DATE(2025, COLUMN()-3, 1),
   Posts[D+1], "&lt;" &amp; EOMONTH(DATE(2025, COLUMN()-3, 1), 0) + 1,
 Posts[Restaurant Name],$C57),SUMIFS(Posts[Views (+10], Posts[D+1], "&gt;=" &amp; DATE(2025, COLUMN()-3, 1),
   Posts[D+1], "&lt;" &amp; EOMONTH(DATE(2025, COLUMN()-3, 1), 0) + 1,
 Posts[Restaurant Name],$C57))</f>
        <v>0</v>
      </c>
      <c r="O57" s="1522">
        <f>if($B$50="posts",COUNTIFS(
  Posts[D+1], "&gt;=" &amp; DATE(2025, COLUMN()-3, 1),
   Posts[D+1], "&lt;" &amp; EOMONTH(DATE(2025, COLUMN()-3, 1), 0) + 1,
 Posts[Restaurant Name],$C57),SUMIFS(Posts[Views (+10], Posts[D+1], "&gt;=" &amp; DATE(2025, COLUMN()-3, 1),
   Posts[D+1], "&lt;" &amp; EOMONTH(DATE(2025, COLUMN()-3, 1), 0) + 1,
 Posts[Restaurant Name],$C57))</f>
        <v>0</v>
      </c>
      <c r="P57" s="1487"/>
      <c r="Q57" s="1487"/>
      <c r="R57" s="1487"/>
      <c r="S57" s="1487"/>
      <c r="T57" s="1487"/>
      <c r="U57" s="1487"/>
      <c r="V57" s="1487"/>
      <c r="W57" s="1487"/>
      <c r="X57" s="1487"/>
      <c r="Y57" s="1487"/>
      <c r="Z57" s="1487"/>
      <c r="AA57" s="1487"/>
      <c r="AB57" s="1487"/>
    </row>
    <row r="58">
      <c r="A58" s="1487"/>
      <c r="B58" s="1487"/>
      <c r="C58" s="1487" t="s">
        <v>140</v>
      </c>
      <c r="D58" s="1522">
        <f>if($B$50="posts",COUNTIFS(
  Posts[D+1], "&gt;=" &amp; DATE(2025, COLUMN()-3, 1),
   Posts[D+1], "&lt;" &amp; EOMONTH(DATE(2025, COLUMN()-3, 1), 0) + 1,
 Posts[Restaurant Name],$C58),SUMIFS(Posts[Views (+10], Posts[D+1], "&gt;=" &amp; DATE(2025, COLUMN()-3, 1),
   Posts[D+1], "&lt;" &amp; EOMONTH(DATE(2025, COLUMN()-3, 1), 0) + 1,
 Posts[Restaurant Name],$C58))</f>
        <v>0</v>
      </c>
      <c r="E58" s="1522">
        <f>if($B$50="posts",COUNTIFS(
  Posts[D+1], "&gt;=" &amp; DATE(2025, COLUMN()-3, 1),
   Posts[D+1], "&lt;" &amp; EOMONTH(DATE(2025, COLUMN()-3, 1), 0) + 1,
 Posts[Restaurant Name],$C58),SUMIFS(Posts[Views (+10], Posts[D+1], "&gt;=" &amp; DATE(2025, COLUMN()-3, 1),
   Posts[D+1], "&lt;" &amp; EOMONTH(DATE(2025, COLUMN()-3, 1), 0) + 1,
 Posts[Restaurant Name],$C58))</f>
        <v>0</v>
      </c>
      <c r="F58" s="1522">
        <f>if($B$50="posts",COUNTIFS(
  Posts[D+1], "&gt;=" &amp; DATE(2025, COLUMN()-3, 1),
   Posts[D+1], "&lt;" &amp; EOMONTH(DATE(2025, COLUMN()-3, 1), 0) + 1,
 Posts[Restaurant Name],$C58),SUMIFS(Posts[Views (+10], Posts[D+1], "&gt;=" &amp; DATE(2025, COLUMN()-3, 1),
   Posts[D+1], "&lt;" &amp; EOMONTH(DATE(2025, COLUMN()-3, 1), 0) + 1,
 Posts[Restaurant Name],$C58))</f>
        <v>0</v>
      </c>
      <c r="G58" s="1522">
        <f>if($B$50="posts",COUNTIFS(
  Posts[D+1], "&gt;=" &amp; DATE(2025, COLUMN()-3, 1),
   Posts[D+1], "&lt;" &amp; EOMONTH(DATE(2025, COLUMN()-3, 1), 0) + 1,
 Posts[Restaurant Name],$C58),SUMIFS(Posts[Views (+10], Posts[D+1], "&gt;=" &amp; DATE(2025, COLUMN()-3, 1),
   Posts[D+1], "&lt;" &amp; EOMONTH(DATE(2025, COLUMN()-3, 1), 0) + 1,
 Posts[Restaurant Name],$C58))</f>
        <v>0</v>
      </c>
      <c r="H58" s="1522">
        <f>if($B$50="posts",COUNTIFS(
  Posts[D+1], "&gt;=" &amp; DATE(2025, COLUMN()-3, 1),
   Posts[D+1], "&lt;" &amp; EOMONTH(DATE(2025, COLUMN()-3, 1), 0) + 1,
 Posts[Restaurant Name],$C58),SUMIFS(Posts[Views (+10], Posts[D+1], "&gt;=" &amp; DATE(2025, COLUMN()-3, 1),
   Posts[D+1], "&lt;" &amp; EOMONTH(DATE(2025, COLUMN()-3, 1), 0) + 1,
 Posts[Restaurant Name],$C58))</f>
        <v>21400</v>
      </c>
      <c r="I58" s="1522">
        <f>if($B$50="posts",COUNTIFS(
  Posts[D+1], "&gt;=" &amp; DATE(2025, COLUMN()-3, 1),
   Posts[D+1], "&lt;" &amp; EOMONTH(DATE(2025, COLUMN()-3, 1), 0) + 1,
 Posts[Restaurant Name],$C58),SUMIFS(Posts[Views (+10], Posts[D+1], "&gt;=" &amp; DATE(2025, COLUMN()-3, 1),
   Posts[D+1], "&lt;" &amp; EOMONTH(DATE(2025, COLUMN()-3, 1), 0) + 1,
 Posts[Restaurant Name],$C58))</f>
        <v>0</v>
      </c>
      <c r="J58" s="1522">
        <f>if($B$50="posts",COUNTIFS(
  Posts[D+1], "&gt;=" &amp; DATE(2025, COLUMN()-3, 1),
   Posts[D+1], "&lt;" &amp; EOMONTH(DATE(2025, COLUMN()-3, 1), 0) + 1,
 Posts[Restaurant Name],$C58),SUMIFS(Posts[Views (+10], Posts[D+1], "&gt;=" &amp; DATE(2025, COLUMN()-3, 1),
   Posts[D+1], "&lt;" &amp; EOMONTH(DATE(2025, COLUMN()-3, 1), 0) + 1,
 Posts[Restaurant Name],$C58))</f>
        <v>0</v>
      </c>
      <c r="K58" s="1522">
        <f>if($B$50="posts",COUNTIFS(
  Posts[D+1], "&gt;=" &amp; DATE(2025, COLUMN()-3, 1),
   Posts[D+1], "&lt;" &amp; EOMONTH(DATE(2025, COLUMN()-3, 1), 0) + 1,
 Posts[Restaurant Name],$C58),SUMIFS(Posts[Views (+10], Posts[D+1], "&gt;=" &amp; DATE(2025, COLUMN()-3, 1),
   Posts[D+1], "&lt;" &amp; EOMONTH(DATE(2025, COLUMN()-3, 1), 0) + 1,
 Posts[Restaurant Name],$C58))</f>
        <v>82087</v>
      </c>
      <c r="L58" s="1522">
        <f>if($B$50="posts",COUNTIFS(
  Posts[D+1], "&gt;=" &amp; DATE(2025, COLUMN()-3, 1),
   Posts[D+1], "&lt;" &amp; EOMONTH(DATE(2025, COLUMN()-3, 1), 0) + 1,
 Posts[Restaurant Name],$C58),SUMIFS(Posts[Views (+10], Posts[D+1], "&gt;=" &amp; DATE(2025, COLUMN()-3, 1),
   Posts[D+1], "&lt;" &amp; EOMONTH(DATE(2025, COLUMN()-3, 1), 0) + 1,
 Posts[Restaurant Name],$C58))</f>
        <v>130376</v>
      </c>
      <c r="M58" s="1522">
        <f>if($B$50="posts",COUNTIFS(
  Posts[D+1], "&gt;=" &amp; DATE(2025, COLUMN()-3, 1),
   Posts[D+1], "&lt;" &amp; EOMONTH(DATE(2025, COLUMN()-3, 1), 0) + 1,
 Posts[Restaurant Name],$C58),SUMIFS(Posts[Views (+10], Posts[D+1], "&gt;=" &amp; DATE(2025, COLUMN()-3, 1),
   Posts[D+1], "&lt;" &amp; EOMONTH(DATE(2025, COLUMN()-3, 1), 0) + 1,
 Posts[Restaurant Name],$C58))</f>
        <v>261540</v>
      </c>
      <c r="N58" s="1522">
        <f>if($B$50="posts",COUNTIFS(
  Posts[D+1], "&gt;=" &amp; DATE(2025, COLUMN()-3, 1),
   Posts[D+1], "&lt;" &amp; EOMONTH(DATE(2025, COLUMN()-3, 1), 0) + 1,
 Posts[Restaurant Name],$C58),SUMIFS(Posts[Views (+10], Posts[D+1], "&gt;=" &amp; DATE(2025, COLUMN()-3, 1),
   Posts[D+1], "&lt;" &amp; EOMONTH(DATE(2025, COLUMN()-3, 1), 0) + 1,
 Posts[Restaurant Name],$C58))</f>
        <v>8706</v>
      </c>
      <c r="O58" s="1522">
        <f>if($B$50="posts",COUNTIFS(
  Posts[D+1], "&gt;=" &amp; DATE(2025, COLUMN()-3, 1),
   Posts[D+1], "&lt;" &amp; EOMONTH(DATE(2025, COLUMN()-3, 1), 0) + 1,
 Posts[Restaurant Name],$C58),SUMIFS(Posts[Views (+10], Posts[D+1], "&gt;=" &amp; DATE(2025, COLUMN()-3, 1),
   Posts[D+1], "&lt;" &amp; EOMONTH(DATE(2025, COLUMN()-3, 1), 0) + 1,
 Posts[Restaurant Name],$C58))</f>
        <v>0</v>
      </c>
      <c r="P58" s="1487"/>
      <c r="Q58" s="1487"/>
      <c r="R58" s="1487"/>
      <c r="S58" s="1487"/>
      <c r="T58" s="1487"/>
      <c r="U58" s="1487"/>
      <c r="V58" s="1487"/>
      <c r="W58" s="1487"/>
      <c r="X58" s="1487"/>
      <c r="Y58" s="1487"/>
      <c r="Z58" s="1487"/>
      <c r="AA58" s="1487"/>
      <c r="AB58" s="1487"/>
    </row>
    <row r="59">
      <c r="A59" s="1487"/>
      <c r="B59" s="1487"/>
      <c r="C59" s="1487" t="s">
        <v>89</v>
      </c>
      <c r="D59" s="1522">
        <f>if($B$50="posts",COUNTIFS(
  Posts[D+1], "&gt;=" &amp; DATE(2025, COLUMN()-3, 1),
   Posts[D+1], "&lt;" &amp; EOMONTH(DATE(2025, COLUMN()-3, 1), 0) + 1,
 Posts[Restaurant Name],$C59),SUMIFS(Posts[Views (+10], Posts[D+1], "&gt;=" &amp; DATE(2025, COLUMN()-3, 1),
   Posts[D+1], "&lt;" &amp; EOMONTH(DATE(2025, COLUMN()-3, 1), 0) + 1,
 Posts[Restaurant Name],$C59))</f>
        <v>0</v>
      </c>
      <c r="E59" s="1522">
        <f>if($B$50="posts",COUNTIFS(
  Posts[D+1], "&gt;=" &amp; DATE(2025, COLUMN()-3, 1),
   Posts[D+1], "&lt;" &amp; EOMONTH(DATE(2025, COLUMN()-3, 1), 0) + 1,
 Posts[Restaurant Name],$C59),SUMIFS(Posts[Views (+10], Posts[D+1], "&gt;=" &amp; DATE(2025, COLUMN()-3, 1),
   Posts[D+1], "&lt;" &amp; EOMONTH(DATE(2025, COLUMN()-3, 1), 0) + 1,
 Posts[Restaurant Name],$C59))</f>
        <v>0</v>
      </c>
      <c r="F59" s="1522">
        <f>if($B$50="posts",COUNTIFS(
  Posts[D+1], "&gt;=" &amp; DATE(2025, COLUMN()-3, 1),
   Posts[D+1], "&lt;" &amp; EOMONTH(DATE(2025, COLUMN()-3, 1), 0) + 1,
 Posts[Restaurant Name],$C59),SUMIFS(Posts[Views (+10], Posts[D+1], "&gt;=" &amp; DATE(2025, COLUMN()-3, 1),
   Posts[D+1], "&lt;" &amp; EOMONTH(DATE(2025, COLUMN()-3, 1), 0) + 1,
 Posts[Restaurant Name],$C59))</f>
        <v>0</v>
      </c>
      <c r="G59" s="1522">
        <f>if($B$50="posts",COUNTIFS(
  Posts[D+1], "&gt;=" &amp; DATE(2025, COLUMN()-3, 1),
   Posts[D+1], "&lt;" &amp; EOMONTH(DATE(2025, COLUMN()-3, 1), 0) + 1,
 Posts[Restaurant Name],$C59),SUMIFS(Posts[Views (+10], Posts[D+1], "&gt;=" &amp; DATE(2025, COLUMN()-3, 1),
   Posts[D+1], "&lt;" &amp; EOMONTH(DATE(2025, COLUMN()-3, 1), 0) + 1,
 Posts[Restaurant Name],$C59))</f>
        <v>0</v>
      </c>
      <c r="H59" s="1522">
        <f>if($B$50="posts",COUNTIFS(
  Posts[D+1], "&gt;=" &amp; DATE(2025, COLUMN()-3, 1),
   Posts[D+1], "&lt;" &amp; EOMONTH(DATE(2025, COLUMN()-3, 1), 0) + 1,
 Posts[Restaurant Name],$C59),SUMIFS(Posts[Views (+10], Posts[D+1], "&gt;=" &amp; DATE(2025, COLUMN()-3, 1),
   Posts[D+1], "&lt;" &amp; EOMONTH(DATE(2025, COLUMN()-3, 1), 0) + 1,
 Posts[Restaurant Name],$C59))</f>
        <v>0</v>
      </c>
      <c r="I59" s="1522">
        <f>if($B$50="posts",COUNTIFS(
  Posts[D+1], "&gt;=" &amp; DATE(2025, COLUMN()-3, 1),
   Posts[D+1], "&lt;" &amp; EOMONTH(DATE(2025, COLUMN()-3, 1), 0) + 1,
 Posts[Restaurant Name],$C59),SUMIFS(Posts[Views (+10], Posts[D+1], "&gt;=" &amp; DATE(2025, COLUMN()-3, 1),
   Posts[D+1], "&lt;" &amp; EOMONTH(DATE(2025, COLUMN()-3, 1), 0) + 1,
 Posts[Restaurant Name],$C59))</f>
        <v>0</v>
      </c>
      <c r="J59" s="1522">
        <f>if($B$50="posts",COUNTIFS(
  Posts[D+1], "&gt;=" &amp; DATE(2025, COLUMN()-3, 1),
   Posts[D+1], "&lt;" &amp; EOMONTH(DATE(2025, COLUMN()-3, 1), 0) + 1,
 Posts[Restaurant Name],$C59),SUMIFS(Posts[Views (+10], Posts[D+1], "&gt;=" &amp; DATE(2025, COLUMN()-3, 1),
   Posts[D+1], "&lt;" &amp; EOMONTH(DATE(2025, COLUMN()-3, 1), 0) + 1,
 Posts[Restaurant Name],$C59))</f>
        <v>0</v>
      </c>
      <c r="K59" s="1522">
        <f>if($B$50="posts",COUNTIFS(
  Posts[D+1], "&gt;=" &amp; DATE(2025, COLUMN()-3, 1),
   Posts[D+1], "&lt;" &amp; EOMONTH(DATE(2025, COLUMN()-3, 1), 0) + 1,
 Posts[Restaurant Name],$C59),SUMIFS(Posts[Views (+10], Posts[D+1], "&gt;=" &amp; DATE(2025, COLUMN()-3, 1),
   Posts[D+1], "&lt;" &amp; EOMONTH(DATE(2025, COLUMN()-3, 1), 0) + 1,
 Posts[Restaurant Name],$C59))</f>
        <v>0</v>
      </c>
      <c r="L59" s="1522">
        <f>if($B$50="posts",COUNTIFS(
  Posts[D+1], "&gt;=" &amp; DATE(2025, COLUMN()-3, 1),
   Posts[D+1], "&lt;" &amp; EOMONTH(DATE(2025, COLUMN()-3, 1), 0) + 1,
 Posts[Restaurant Name],$C59),SUMIFS(Posts[Views (+10], Posts[D+1], "&gt;=" &amp; DATE(2025, COLUMN()-3, 1),
   Posts[D+1], "&lt;" &amp; EOMONTH(DATE(2025, COLUMN()-3, 1), 0) + 1,
 Posts[Restaurant Name],$C59))</f>
        <v>53991</v>
      </c>
      <c r="M59" s="1522">
        <f>if($B$50="posts",COUNTIFS(
  Posts[D+1], "&gt;=" &amp; DATE(2025, COLUMN()-3, 1),
   Posts[D+1], "&lt;" &amp; EOMONTH(DATE(2025, COLUMN()-3, 1), 0) + 1,
 Posts[Restaurant Name],$C59),SUMIFS(Posts[Views (+10], Posts[D+1], "&gt;=" &amp; DATE(2025, COLUMN()-3, 1),
   Posts[D+1], "&lt;" &amp; EOMONTH(DATE(2025, COLUMN()-3, 1), 0) + 1,
 Posts[Restaurant Name],$C59))</f>
        <v>0</v>
      </c>
      <c r="N59" s="1522">
        <f>if($B$50="posts",COUNTIFS(
  Posts[D+1], "&gt;=" &amp; DATE(2025, COLUMN()-3, 1),
   Posts[D+1], "&lt;" &amp; EOMONTH(DATE(2025, COLUMN()-3, 1), 0) + 1,
 Posts[Restaurant Name],$C59),SUMIFS(Posts[Views (+10], Posts[D+1], "&gt;=" &amp; DATE(2025, COLUMN()-3, 1),
   Posts[D+1], "&lt;" &amp; EOMONTH(DATE(2025, COLUMN()-3, 1), 0) + 1,
 Posts[Restaurant Name],$C59))</f>
        <v>0</v>
      </c>
      <c r="O59" s="1522">
        <f>if($B$50="posts",COUNTIFS(
  Posts[D+1], "&gt;=" &amp; DATE(2025, COLUMN()-3, 1),
   Posts[D+1], "&lt;" &amp; EOMONTH(DATE(2025, COLUMN()-3, 1), 0) + 1,
 Posts[Restaurant Name],$C59),SUMIFS(Posts[Views (+10], Posts[D+1], "&gt;=" &amp; DATE(2025, COLUMN()-3, 1),
   Posts[D+1], "&lt;" &amp; EOMONTH(DATE(2025, COLUMN()-3, 1), 0) + 1,
 Posts[Restaurant Name],$C59))</f>
        <v>0</v>
      </c>
      <c r="P59" s="1487"/>
      <c r="Q59" s="1487"/>
      <c r="R59" s="1487"/>
      <c r="S59" s="1487"/>
      <c r="T59" s="1487"/>
      <c r="U59" s="1487"/>
      <c r="V59" s="1487"/>
      <c r="W59" s="1487"/>
      <c r="X59" s="1487"/>
      <c r="Y59" s="1487"/>
      <c r="Z59" s="1487"/>
      <c r="AA59" s="1487"/>
      <c r="AB59" s="1487"/>
    </row>
    <row r="60">
      <c r="A60" s="1487"/>
      <c r="B60" s="1487"/>
      <c r="C60" s="1487" t="s">
        <v>295</v>
      </c>
      <c r="D60" s="1522">
        <f>if($B$50="posts",COUNTIFS(
  Posts[D+1], "&gt;=" &amp; DATE(2025, COLUMN()-3, 1),
   Posts[D+1], "&lt;" &amp; EOMONTH(DATE(2025, COLUMN()-3, 1), 0) + 1,
 Posts[Restaurant Name],$C60),SUMIFS(Posts[Views (+10], Posts[D+1], "&gt;=" &amp; DATE(2025, COLUMN()-3, 1),
   Posts[D+1], "&lt;" &amp; EOMONTH(DATE(2025, COLUMN()-3, 1), 0) + 1,
 Posts[Restaurant Name],$C60))</f>
        <v>0</v>
      </c>
      <c r="E60" s="1522">
        <f>if($B$50="posts",COUNTIFS(
  Posts[D+1], "&gt;=" &amp; DATE(2025, COLUMN()-3, 1),
   Posts[D+1], "&lt;" &amp; EOMONTH(DATE(2025, COLUMN()-3, 1), 0) + 1,
 Posts[Restaurant Name],$C60),SUMIFS(Posts[Views (+10], Posts[D+1], "&gt;=" &amp; DATE(2025, COLUMN()-3, 1),
   Posts[D+1], "&lt;" &amp; EOMONTH(DATE(2025, COLUMN()-3, 1), 0) + 1,
 Posts[Restaurant Name],$C60))</f>
        <v>0</v>
      </c>
      <c r="F60" s="1522">
        <f>if($B$50="posts",COUNTIFS(
  Posts[D+1], "&gt;=" &amp; DATE(2025, COLUMN()-3, 1),
   Posts[D+1], "&lt;" &amp; EOMONTH(DATE(2025, COLUMN()-3, 1), 0) + 1,
 Posts[Restaurant Name],$C60),SUMIFS(Posts[Views (+10], Posts[D+1], "&gt;=" &amp; DATE(2025, COLUMN()-3, 1),
   Posts[D+1], "&lt;" &amp; EOMONTH(DATE(2025, COLUMN()-3, 1), 0) + 1,
 Posts[Restaurant Name],$C60))</f>
        <v>0</v>
      </c>
      <c r="G60" s="1522">
        <f>if($B$50="posts",COUNTIFS(
  Posts[D+1], "&gt;=" &amp; DATE(2025, COLUMN()-3, 1),
   Posts[D+1], "&lt;" &amp; EOMONTH(DATE(2025, COLUMN()-3, 1), 0) + 1,
 Posts[Restaurant Name],$C60),SUMIFS(Posts[Views (+10], Posts[D+1], "&gt;=" &amp; DATE(2025, COLUMN()-3, 1),
   Posts[D+1], "&lt;" &amp; EOMONTH(DATE(2025, COLUMN()-3, 1), 0) + 1,
 Posts[Restaurant Name],$C60))</f>
        <v>0</v>
      </c>
      <c r="H60" s="1522">
        <f>if($B$50="posts",COUNTIFS(
  Posts[D+1], "&gt;=" &amp; DATE(2025, COLUMN()-3, 1),
   Posts[D+1], "&lt;" &amp; EOMONTH(DATE(2025, COLUMN()-3, 1), 0) + 1,
 Posts[Restaurant Name],$C60),SUMIFS(Posts[Views (+10], Posts[D+1], "&gt;=" &amp; DATE(2025, COLUMN()-3, 1),
   Posts[D+1], "&lt;" &amp; EOMONTH(DATE(2025, COLUMN()-3, 1), 0) + 1,
 Posts[Restaurant Name],$C60))</f>
        <v>0</v>
      </c>
      <c r="I60" s="1522">
        <f>if($B$50="posts",COUNTIFS(
  Posts[D+1], "&gt;=" &amp; DATE(2025, COLUMN()-3, 1),
   Posts[D+1], "&lt;" &amp; EOMONTH(DATE(2025, COLUMN()-3, 1), 0) + 1,
 Posts[Restaurant Name],$C60),SUMIFS(Posts[Views (+10], Posts[D+1], "&gt;=" &amp; DATE(2025, COLUMN()-3, 1),
   Posts[D+1], "&lt;" &amp; EOMONTH(DATE(2025, COLUMN()-3, 1), 0) + 1,
 Posts[Restaurant Name],$C60))</f>
        <v>0</v>
      </c>
      <c r="J60" s="1522">
        <f>if($B$50="posts",COUNTIFS(
  Posts[D+1], "&gt;=" &amp; DATE(2025, COLUMN()-3, 1),
   Posts[D+1], "&lt;" &amp; EOMONTH(DATE(2025, COLUMN()-3, 1), 0) + 1,
 Posts[Restaurant Name],$C60),SUMIFS(Posts[Views (+10], Posts[D+1], "&gt;=" &amp; DATE(2025, COLUMN()-3, 1),
   Posts[D+1], "&lt;" &amp; EOMONTH(DATE(2025, COLUMN()-3, 1), 0) + 1,
 Posts[Restaurant Name],$C60))</f>
        <v>0</v>
      </c>
      <c r="K60" s="1522">
        <f>if($B$50="posts",COUNTIFS(
  Posts[D+1], "&gt;=" &amp; DATE(2025, COLUMN()-3, 1),
   Posts[D+1], "&lt;" &amp; EOMONTH(DATE(2025, COLUMN()-3, 1), 0) + 1,
 Posts[Restaurant Name],$C60),SUMIFS(Posts[Views (+10], Posts[D+1], "&gt;=" &amp; DATE(2025, COLUMN()-3, 1),
   Posts[D+1], "&lt;" &amp; EOMONTH(DATE(2025, COLUMN()-3, 1), 0) + 1,
 Posts[Restaurant Name],$C60))</f>
        <v>0</v>
      </c>
      <c r="L60" s="1522">
        <f>if($B$50="posts",COUNTIFS(
  Posts[D+1], "&gt;=" &amp; DATE(2025, COLUMN()-3, 1),
   Posts[D+1], "&lt;" &amp; EOMONTH(DATE(2025, COLUMN()-3, 1), 0) + 1,
 Posts[Restaurant Name],$C60),SUMIFS(Posts[Views (+10], Posts[D+1], "&gt;=" &amp; DATE(2025, COLUMN()-3, 1),
   Posts[D+1], "&lt;" &amp; EOMONTH(DATE(2025, COLUMN()-3, 1), 0) + 1,
 Posts[Restaurant Name],$C60))</f>
        <v>81968</v>
      </c>
      <c r="M60" s="1522">
        <f>if($B$50="posts",COUNTIFS(
  Posts[D+1], "&gt;=" &amp; DATE(2025, COLUMN()-3, 1),
   Posts[D+1], "&lt;" &amp; EOMONTH(DATE(2025, COLUMN()-3, 1), 0) + 1,
 Posts[Restaurant Name],$C60),SUMIFS(Posts[Views (+10], Posts[D+1], "&gt;=" &amp; DATE(2025, COLUMN()-3, 1),
   Posts[D+1], "&lt;" &amp; EOMONTH(DATE(2025, COLUMN()-3, 1), 0) + 1,
 Posts[Restaurant Name],$C60))</f>
        <v>0</v>
      </c>
      <c r="N60" s="1522">
        <f>if($B$50="posts",COUNTIFS(
  Posts[D+1], "&gt;=" &amp; DATE(2025, COLUMN()-3, 1),
   Posts[D+1], "&lt;" &amp; EOMONTH(DATE(2025, COLUMN()-3, 1), 0) + 1,
 Posts[Restaurant Name],$C60),SUMIFS(Posts[Views (+10], Posts[D+1], "&gt;=" &amp; DATE(2025, COLUMN()-3, 1),
   Posts[D+1], "&lt;" &amp; EOMONTH(DATE(2025, COLUMN()-3, 1), 0) + 1,
 Posts[Restaurant Name],$C60))</f>
        <v>0</v>
      </c>
      <c r="O60" s="1522">
        <f>if($B$50="posts",COUNTIFS(
  Posts[D+1], "&gt;=" &amp; DATE(2025, COLUMN()-3, 1),
   Posts[D+1], "&lt;" &amp; EOMONTH(DATE(2025, COLUMN()-3, 1), 0) + 1,
 Posts[Restaurant Name],$C60),SUMIFS(Posts[Views (+10], Posts[D+1], "&gt;=" &amp; DATE(2025, COLUMN()-3, 1),
   Posts[D+1], "&lt;" &amp; EOMONTH(DATE(2025, COLUMN()-3, 1), 0) + 1,
 Posts[Restaurant Name],$C60))</f>
        <v>0</v>
      </c>
      <c r="P60" s="1487"/>
      <c r="Q60" s="1487"/>
      <c r="R60" s="1487"/>
      <c r="S60" s="1487"/>
      <c r="T60" s="1487"/>
      <c r="U60" s="1487"/>
      <c r="V60" s="1487"/>
      <c r="W60" s="1487"/>
      <c r="X60" s="1487"/>
      <c r="Y60" s="1487"/>
      <c r="Z60" s="1487"/>
      <c r="AA60" s="1487"/>
      <c r="AB60" s="1487"/>
    </row>
    <row r="61">
      <c r="A61" s="1487"/>
      <c r="B61" s="1487"/>
      <c r="C61" s="1487" t="s">
        <v>2471</v>
      </c>
      <c r="D61" s="1522">
        <f>if($B$50="posts",COUNTIFS(
  Posts[D+1], "&gt;=" &amp; DATE(2025, COLUMN()-3, 1),
   Posts[D+1], "&lt;" &amp; EOMONTH(DATE(2025, COLUMN()-3, 1), 0) + 1,
 Posts[Restaurant Name],$C61),SUMIFS(Posts[Views (+10], Posts[D+1], "&gt;=" &amp; DATE(2025, COLUMN()-3, 1),
   Posts[D+1], "&lt;" &amp; EOMONTH(DATE(2025, COLUMN()-3, 1), 0) + 1,
 Posts[Restaurant Name],$C61))</f>
        <v>0</v>
      </c>
      <c r="E61" s="1522">
        <f>if($B$50="posts",COUNTIFS(
  Posts[D+1], "&gt;=" &amp; DATE(2025, COLUMN()-3, 1),
   Posts[D+1], "&lt;" &amp; EOMONTH(DATE(2025, COLUMN()-3, 1), 0) + 1,
 Posts[Restaurant Name],$C61),SUMIFS(Posts[Views (+10], Posts[D+1], "&gt;=" &amp; DATE(2025, COLUMN()-3, 1),
   Posts[D+1], "&lt;" &amp; EOMONTH(DATE(2025, COLUMN()-3, 1), 0) + 1,
 Posts[Restaurant Name],$C61))</f>
        <v>0</v>
      </c>
      <c r="F61" s="1522">
        <f>if($B$50="posts",COUNTIFS(
  Posts[D+1], "&gt;=" &amp; DATE(2025, COLUMN()-3, 1),
   Posts[D+1], "&lt;" &amp; EOMONTH(DATE(2025, COLUMN()-3, 1), 0) + 1,
 Posts[Restaurant Name],$C61),SUMIFS(Posts[Views (+10], Posts[D+1], "&gt;=" &amp; DATE(2025, COLUMN()-3, 1),
   Posts[D+1], "&lt;" &amp; EOMONTH(DATE(2025, COLUMN()-3, 1), 0) + 1,
 Posts[Restaurant Name],$C61))</f>
        <v>0</v>
      </c>
      <c r="G61" s="1522">
        <f>if($B$50="posts",COUNTIFS(
  Posts[D+1], "&gt;=" &amp; DATE(2025, COLUMN()-3, 1),
   Posts[D+1], "&lt;" &amp; EOMONTH(DATE(2025, COLUMN()-3, 1), 0) + 1,
 Posts[Restaurant Name],$C61),SUMIFS(Posts[Views (+10], Posts[D+1], "&gt;=" &amp; DATE(2025, COLUMN()-3, 1),
   Posts[D+1], "&lt;" &amp; EOMONTH(DATE(2025, COLUMN()-3, 1), 0) + 1,
 Posts[Restaurant Name],$C61))</f>
        <v>0</v>
      </c>
      <c r="H61" s="1522">
        <f>if($B$50="posts",COUNTIFS(
  Posts[D+1], "&gt;=" &amp; DATE(2025, COLUMN()-3, 1),
   Posts[D+1], "&lt;" &amp; EOMONTH(DATE(2025, COLUMN()-3, 1), 0) + 1,
 Posts[Restaurant Name],$C61),SUMIFS(Posts[Views (+10], Posts[D+1], "&gt;=" &amp; DATE(2025, COLUMN()-3, 1),
   Posts[D+1], "&lt;" &amp; EOMONTH(DATE(2025, COLUMN()-3, 1), 0) + 1,
 Posts[Restaurant Name],$C61))</f>
        <v>0</v>
      </c>
      <c r="I61" s="1522">
        <f>if($B$50="posts",COUNTIFS(
  Posts[D+1], "&gt;=" &amp; DATE(2025, COLUMN()-3, 1),
   Posts[D+1], "&lt;" &amp; EOMONTH(DATE(2025, COLUMN()-3, 1), 0) + 1,
 Posts[Restaurant Name],$C61),SUMIFS(Posts[Views (+10], Posts[D+1], "&gt;=" &amp; DATE(2025, COLUMN()-3, 1),
   Posts[D+1], "&lt;" &amp; EOMONTH(DATE(2025, COLUMN()-3, 1), 0) + 1,
 Posts[Restaurant Name],$C61))</f>
        <v>0</v>
      </c>
      <c r="J61" s="1522">
        <f>if($B$50="posts",COUNTIFS(
  Posts[D+1], "&gt;=" &amp; DATE(2025, COLUMN()-3, 1),
   Posts[D+1], "&lt;" &amp; EOMONTH(DATE(2025, COLUMN()-3, 1), 0) + 1,
 Posts[Restaurant Name],$C61),SUMIFS(Posts[Views (+10], Posts[D+1], "&gt;=" &amp; DATE(2025, COLUMN()-3, 1),
   Posts[D+1], "&lt;" &amp; EOMONTH(DATE(2025, COLUMN()-3, 1), 0) + 1,
 Posts[Restaurant Name],$C61))</f>
        <v>6583</v>
      </c>
      <c r="K61" s="1522">
        <f>if($B$50="posts",COUNTIFS(
  Posts[D+1], "&gt;=" &amp; DATE(2025, COLUMN()-3, 1),
   Posts[D+1], "&lt;" &amp; EOMONTH(DATE(2025, COLUMN()-3, 1), 0) + 1,
 Posts[Restaurant Name],$C61),SUMIFS(Posts[Views (+10], Posts[D+1], "&gt;=" &amp; DATE(2025, COLUMN()-3, 1),
   Posts[D+1], "&lt;" &amp; EOMONTH(DATE(2025, COLUMN()-3, 1), 0) + 1,
 Posts[Restaurant Name],$C61))</f>
        <v>0</v>
      </c>
      <c r="L61" s="1522">
        <f>if($B$50="posts",COUNTIFS(
  Posts[D+1], "&gt;=" &amp; DATE(2025, COLUMN()-3, 1),
   Posts[D+1], "&lt;" &amp; EOMONTH(DATE(2025, COLUMN()-3, 1), 0) + 1,
 Posts[Restaurant Name],$C61),SUMIFS(Posts[Views (+10], Posts[D+1], "&gt;=" &amp; DATE(2025, COLUMN()-3, 1),
   Posts[D+1], "&lt;" &amp; EOMONTH(DATE(2025, COLUMN()-3, 1), 0) + 1,
 Posts[Restaurant Name],$C61))</f>
        <v>0</v>
      </c>
      <c r="M61" s="1522">
        <f>if($B$50="posts",COUNTIFS(
  Posts[D+1], "&gt;=" &amp; DATE(2025, COLUMN()-3, 1),
   Posts[D+1], "&lt;" &amp; EOMONTH(DATE(2025, COLUMN()-3, 1), 0) + 1,
 Posts[Restaurant Name],$C61),SUMIFS(Posts[Views (+10], Posts[D+1], "&gt;=" &amp; DATE(2025, COLUMN()-3, 1),
   Posts[D+1], "&lt;" &amp; EOMONTH(DATE(2025, COLUMN()-3, 1), 0) + 1,
 Posts[Restaurant Name],$C61))</f>
        <v>61729</v>
      </c>
      <c r="N61" s="1522">
        <f>if($B$50="posts",COUNTIFS(
  Posts[D+1], "&gt;=" &amp; DATE(2025, COLUMN()-3, 1),
   Posts[D+1], "&lt;" &amp; EOMONTH(DATE(2025, COLUMN()-3, 1), 0) + 1,
 Posts[Restaurant Name],$C61),SUMIFS(Posts[Views (+10], Posts[D+1], "&gt;=" &amp; DATE(2025, COLUMN()-3, 1),
   Posts[D+1], "&lt;" &amp; EOMONTH(DATE(2025, COLUMN()-3, 1), 0) + 1,
 Posts[Restaurant Name],$C61))</f>
        <v>0</v>
      </c>
      <c r="O61" s="1522">
        <f>if($B$50="posts",COUNTIFS(
  Posts[D+1], "&gt;=" &amp; DATE(2025, COLUMN()-3, 1),
   Posts[D+1], "&lt;" &amp; EOMONTH(DATE(2025, COLUMN()-3, 1), 0) + 1,
 Posts[Restaurant Name],$C61),SUMIFS(Posts[Views (+10], Posts[D+1], "&gt;=" &amp; DATE(2025, COLUMN()-3, 1),
   Posts[D+1], "&lt;" &amp; EOMONTH(DATE(2025, COLUMN()-3, 1), 0) + 1,
 Posts[Restaurant Name],$C61))</f>
        <v>0</v>
      </c>
      <c r="P61" s="1487"/>
      <c r="Q61" s="1487"/>
      <c r="R61" s="1487"/>
      <c r="S61" s="1487"/>
      <c r="T61" s="1487"/>
      <c r="U61" s="1487"/>
      <c r="V61" s="1487"/>
      <c r="W61" s="1487"/>
      <c r="X61" s="1487"/>
      <c r="Y61" s="1487"/>
      <c r="Z61" s="1487"/>
      <c r="AA61" s="1487"/>
      <c r="AB61" s="1487"/>
    </row>
    <row r="62">
      <c r="A62" s="1487"/>
      <c r="B62" s="1487"/>
      <c r="C62" s="1487" t="s">
        <v>258</v>
      </c>
      <c r="D62" s="1522">
        <f>if($B$50="posts",COUNTIFS(
  Posts[D+1], "&gt;=" &amp; DATE(2025, COLUMN()-3, 1),
   Posts[D+1], "&lt;" &amp; EOMONTH(DATE(2025, COLUMN()-3, 1), 0) + 1,
 Posts[Restaurant Name],$C62),SUMIFS(Posts[Views (+10], Posts[D+1], "&gt;=" &amp; DATE(2025, COLUMN()-3, 1),
   Posts[D+1], "&lt;" &amp; EOMONTH(DATE(2025, COLUMN()-3, 1), 0) + 1,
 Posts[Restaurant Name],$C62))</f>
        <v>0</v>
      </c>
      <c r="E62" s="1522">
        <f>if($B$50="posts",COUNTIFS(
  Posts[D+1], "&gt;=" &amp; DATE(2025, COLUMN()-3, 1),
   Posts[D+1], "&lt;" &amp; EOMONTH(DATE(2025, COLUMN()-3, 1), 0) + 1,
 Posts[Restaurant Name],$C62),SUMIFS(Posts[Views (+10], Posts[D+1], "&gt;=" &amp; DATE(2025, COLUMN()-3, 1),
   Posts[D+1], "&lt;" &amp; EOMONTH(DATE(2025, COLUMN()-3, 1), 0) + 1,
 Posts[Restaurant Name],$C62))</f>
        <v>0</v>
      </c>
      <c r="F62" s="1522">
        <f>if($B$50="posts",COUNTIFS(
  Posts[D+1], "&gt;=" &amp; DATE(2025, COLUMN()-3, 1),
   Posts[D+1], "&lt;" &amp; EOMONTH(DATE(2025, COLUMN()-3, 1), 0) + 1,
 Posts[Restaurant Name],$C62),SUMIFS(Posts[Views (+10], Posts[D+1], "&gt;=" &amp; DATE(2025, COLUMN()-3, 1),
   Posts[D+1], "&lt;" &amp; EOMONTH(DATE(2025, COLUMN()-3, 1), 0) + 1,
 Posts[Restaurant Name],$C62))</f>
        <v>0</v>
      </c>
      <c r="G62" s="1522">
        <f>if($B$50="posts",COUNTIFS(
  Posts[D+1], "&gt;=" &amp; DATE(2025, COLUMN()-3, 1),
   Posts[D+1], "&lt;" &amp; EOMONTH(DATE(2025, COLUMN()-3, 1), 0) + 1,
 Posts[Restaurant Name],$C62),SUMIFS(Posts[Views (+10], Posts[D+1], "&gt;=" &amp; DATE(2025, COLUMN()-3, 1),
   Posts[D+1], "&lt;" &amp; EOMONTH(DATE(2025, COLUMN()-3, 1), 0) + 1,
 Posts[Restaurant Name],$C62))</f>
        <v>0</v>
      </c>
      <c r="H62" s="1522">
        <f>if($B$50="posts",COUNTIFS(
  Posts[D+1], "&gt;=" &amp; DATE(2025, COLUMN()-3, 1),
   Posts[D+1], "&lt;" &amp; EOMONTH(DATE(2025, COLUMN()-3, 1), 0) + 1,
 Posts[Restaurant Name],$C62),SUMIFS(Posts[Views (+10], Posts[D+1], "&gt;=" &amp; DATE(2025, COLUMN()-3, 1),
   Posts[D+1], "&lt;" &amp; EOMONTH(DATE(2025, COLUMN()-3, 1), 0) + 1,
 Posts[Restaurant Name],$C62))</f>
        <v>0</v>
      </c>
      <c r="I62" s="1522">
        <f>if($B$50="posts",COUNTIFS(
  Posts[D+1], "&gt;=" &amp; DATE(2025, COLUMN()-3, 1),
   Posts[D+1], "&lt;" &amp; EOMONTH(DATE(2025, COLUMN()-3, 1), 0) + 1,
 Posts[Restaurant Name],$C62),SUMIFS(Posts[Views (+10], Posts[D+1], "&gt;=" &amp; DATE(2025, COLUMN()-3, 1),
   Posts[D+1], "&lt;" &amp; EOMONTH(DATE(2025, COLUMN()-3, 1), 0) + 1,
 Posts[Restaurant Name],$C62))</f>
        <v>0</v>
      </c>
      <c r="J62" s="1522">
        <f>if($B$50="posts",COUNTIFS(
  Posts[D+1], "&gt;=" &amp; DATE(2025, COLUMN()-3, 1),
   Posts[D+1], "&lt;" &amp; EOMONTH(DATE(2025, COLUMN()-3, 1), 0) + 1,
 Posts[Restaurant Name],$C62),SUMIFS(Posts[Views (+10], Posts[D+1], "&gt;=" &amp; DATE(2025, COLUMN()-3, 1),
   Posts[D+1], "&lt;" &amp; EOMONTH(DATE(2025, COLUMN()-3, 1), 0) + 1,
 Posts[Restaurant Name],$C62))</f>
        <v>25041</v>
      </c>
      <c r="K62" s="1522">
        <f>if($B$50="posts",COUNTIFS(
  Posts[D+1], "&gt;=" &amp; DATE(2025, COLUMN()-3, 1),
   Posts[D+1], "&lt;" &amp; EOMONTH(DATE(2025, COLUMN()-3, 1), 0) + 1,
 Posts[Restaurant Name],$C62),SUMIFS(Posts[Views (+10], Posts[D+1], "&gt;=" &amp; DATE(2025, COLUMN()-3, 1),
   Posts[D+1], "&lt;" &amp; EOMONTH(DATE(2025, COLUMN()-3, 1), 0) + 1,
 Posts[Restaurant Name],$C62))</f>
        <v>0</v>
      </c>
      <c r="L62" s="1522">
        <f>if($B$50="posts",COUNTIFS(
  Posts[D+1], "&gt;=" &amp; DATE(2025, COLUMN()-3, 1),
   Posts[D+1], "&lt;" &amp; EOMONTH(DATE(2025, COLUMN()-3, 1), 0) + 1,
 Posts[Restaurant Name],$C62),SUMIFS(Posts[Views (+10], Posts[D+1], "&gt;=" &amp; DATE(2025, COLUMN()-3, 1),
   Posts[D+1], "&lt;" &amp; EOMONTH(DATE(2025, COLUMN()-3, 1), 0) + 1,
 Posts[Restaurant Name],$C62))</f>
        <v>1131</v>
      </c>
      <c r="M62" s="1522">
        <f>if($B$50="posts",COUNTIFS(
  Posts[D+1], "&gt;=" &amp; DATE(2025, COLUMN()-3, 1),
   Posts[D+1], "&lt;" &amp; EOMONTH(DATE(2025, COLUMN()-3, 1), 0) + 1,
 Posts[Restaurant Name],$C62),SUMIFS(Posts[Views (+10], Posts[D+1], "&gt;=" &amp; DATE(2025, COLUMN()-3, 1),
   Posts[D+1], "&lt;" &amp; EOMONTH(DATE(2025, COLUMN()-3, 1), 0) + 1,
 Posts[Restaurant Name],$C62))</f>
        <v>0</v>
      </c>
      <c r="N62" s="1522">
        <f>if($B$50="posts",COUNTIFS(
  Posts[D+1], "&gt;=" &amp; DATE(2025, COLUMN()-3, 1),
   Posts[D+1], "&lt;" &amp; EOMONTH(DATE(2025, COLUMN()-3, 1), 0) + 1,
 Posts[Restaurant Name],$C62),SUMIFS(Posts[Views (+10], Posts[D+1], "&gt;=" &amp; DATE(2025, COLUMN()-3, 1),
   Posts[D+1], "&lt;" &amp; EOMONTH(DATE(2025, COLUMN()-3, 1), 0) + 1,
 Posts[Restaurant Name],$C62))</f>
        <v>0</v>
      </c>
      <c r="O62" s="1522">
        <f>if($B$50="posts",COUNTIFS(
  Posts[D+1], "&gt;=" &amp; DATE(2025, COLUMN()-3, 1),
   Posts[D+1], "&lt;" &amp; EOMONTH(DATE(2025, COLUMN()-3, 1), 0) + 1,
 Posts[Restaurant Name],$C62),SUMIFS(Posts[Views (+10], Posts[D+1], "&gt;=" &amp; DATE(2025, COLUMN()-3, 1),
   Posts[D+1], "&lt;" &amp; EOMONTH(DATE(2025, COLUMN()-3, 1), 0) + 1,
 Posts[Restaurant Name],$C62))</f>
        <v>0</v>
      </c>
      <c r="P62" s="1487"/>
      <c r="Q62" s="1487"/>
      <c r="R62" s="1487"/>
      <c r="S62" s="1487"/>
      <c r="T62" s="1487"/>
      <c r="U62" s="1487"/>
      <c r="V62" s="1487"/>
      <c r="W62" s="1487"/>
      <c r="X62" s="1487"/>
      <c r="Y62" s="1487"/>
      <c r="Z62" s="1487"/>
      <c r="AA62" s="1487"/>
      <c r="AB62" s="1487"/>
    </row>
    <row r="63">
      <c r="A63" s="1487"/>
      <c r="B63" s="1487"/>
      <c r="C63" s="1487" t="s">
        <v>233</v>
      </c>
      <c r="D63" s="1522">
        <f>if($B$50="posts",COUNTIFS(
  Posts[D+1], "&gt;=" &amp; DATE(2025, COLUMN()-3, 1),
   Posts[D+1], "&lt;" &amp; EOMONTH(DATE(2025, COLUMN()-3, 1), 0) + 1,
 Posts[Restaurant Name],$C63),SUMIFS(Posts[Views (+10], Posts[D+1], "&gt;=" &amp; DATE(2025, COLUMN()-3, 1),
   Posts[D+1], "&lt;" &amp; EOMONTH(DATE(2025, COLUMN()-3, 1), 0) + 1,
 Posts[Restaurant Name],$C63))</f>
        <v>0</v>
      </c>
      <c r="E63" s="1522">
        <f>if($B$50="posts",COUNTIFS(
  Posts[D+1], "&gt;=" &amp; DATE(2025, COLUMN()-3, 1),
   Posts[D+1], "&lt;" &amp; EOMONTH(DATE(2025, COLUMN()-3, 1), 0) + 1,
 Posts[Restaurant Name],$C63),SUMIFS(Posts[Views (+10], Posts[D+1], "&gt;=" &amp; DATE(2025, COLUMN()-3, 1),
   Posts[D+1], "&lt;" &amp; EOMONTH(DATE(2025, COLUMN()-3, 1), 0) + 1,
 Posts[Restaurant Name],$C63))</f>
        <v>0</v>
      </c>
      <c r="F63" s="1522">
        <f>if($B$50="posts",COUNTIFS(
  Posts[D+1], "&gt;=" &amp; DATE(2025, COLUMN()-3, 1),
   Posts[D+1], "&lt;" &amp; EOMONTH(DATE(2025, COLUMN()-3, 1), 0) + 1,
 Posts[Restaurant Name],$C63),SUMIFS(Posts[Views (+10], Posts[D+1], "&gt;=" &amp; DATE(2025, COLUMN()-3, 1),
   Posts[D+1], "&lt;" &amp; EOMONTH(DATE(2025, COLUMN()-3, 1), 0) + 1,
 Posts[Restaurant Name],$C63))</f>
        <v>0</v>
      </c>
      <c r="G63" s="1522">
        <f>if($B$50="posts",COUNTIFS(
  Posts[D+1], "&gt;=" &amp; DATE(2025, COLUMN()-3, 1),
   Posts[D+1], "&lt;" &amp; EOMONTH(DATE(2025, COLUMN()-3, 1), 0) + 1,
 Posts[Restaurant Name],$C63),SUMIFS(Posts[Views (+10], Posts[D+1], "&gt;=" &amp; DATE(2025, COLUMN()-3, 1),
   Posts[D+1], "&lt;" &amp; EOMONTH(DATE(2025, COLUMN()-3, 1), 0) + 1,
 Posts[Restaurant Name],$C63))</f>
        <v>0</v>
      </c>
      <c r="H63" s="1522">
        <f>if($B$50="posts",COUNTIFS(
  Posts[D+1], "&gt;=" &amp; DATE(2025, COLUMN()-3, 1),
   Posts[D+1], "&lt;" &amp; EOMONTH(DATE(2025, COLUMN()-3, 1), 0) + 1,
 Posts[Restaurant Name],$C63),SUMIFS(Posts[Views (+10], Posts[D+1], "&gt;=" &amp; DATE(2025, COLUMN()-3, 1),
   Posts[D+1], "&lt;" &amp; EOMONTH(DATE(2025, COLUMN()-3, 1), 0) + 1,
 Posts[Restaurant Name],$C63))</f>
        <v>0</v>
      </c>
      <c r="I63" s="1522">
        <f>if($B$50="posts",COUNTIFS(
  Posts[D+1], "&gt;=" &amp; DATE(2025, COLUMN()-3, 1),
   Posts[D+1], "&lt;" &amp; EOMONTH(DATE(2025, COLUMN()-3, 1), 0) + 1,
 Posts[Restaurant Name],$C63),SUMIFS(Posts[Views (+10], Posts[D+1], "&gt;=" &amp; DATE(2025, COLUMN()-3, 1),
   Posts[D+1], "&lt;" &amp; EOMONTH(DATE(2025, COLUMN()-3, 1), 0) + 1,
 Posts[Restaurant Name],$C63))</f>
        <v>0</v>
      </c>
      <c r="J63" s="1522">
        <f>if($B$50="posts",COUNTIFS(
  Posts[D+1], "&gt;=" &amp; DATE(2025, COLUMN()-3, 1),
   Posts[D+1], "&lt;" &amp; EOMONTH(DATE(2025, COLUMN()-3, 1), 0) + 1,
 Posts[Restaurant Name],$C63),SUMIFS(Posts[Views (+10], Posts[D+1], "&gt;=" &amp; DATE(2025, COLUMN()-3, 1),
   Posts[D+1], "&lt;" &amp; EOMONTH(DATE(2025, COLUMN()-3, 1), 0) + 1,
 Posts[Restaurant Name],$C63))</f>
        <v>7242</v>
      </c>
      <c r="K63" s="1522">
        <f>if($B$50="posts",COUNTIFS(
  Posts[D+1], "&gt;=" &amp; DATE(2025, COLUMN()-3, 1),
   Posts[D+1], "&lt;" &amp; EOMONTH(DATE(2025, COLUMN()-3, 1), 0) + 1,
 Posts[Restaurant Name],$C63),SUMIFS(Posts[Views (+10], Posts[D+1], "&gt;=" &amp; DATE(2025, COLUMN()-3, 1),
   Posts[D+1], "&lt;" &amp; EOMONTH(DATE(2025, COLUMN()-3, 1), 0) + 1,
 Posts[Restaurant Name],$C63))</f>
        <v>0</v>
      </c>
      <c r="L63" s="1522">
        <f>if($B$50="posts",COUNTIFS(
  Posts[D+1], "&gt;=" &amp; DATE(2025, COLUMN()-3, 1),
   Posts[D+1], "&lt;" &amp; EOMONTH(DATE(2025, COLUMN()-3, 1), 0) + 1,
 Posts[Restaurant Name],$C63),SUMIFS(Posts[Views (+10], Posts[D+1], "&gt;=" &amp; DATE(2025, COLUMN()-3, 1),
   Posts[D+1], "&lt;" &amp; EOMONTH(DATE(2025, COLUMN()-3, 1), 0) + 1,
 Posts[Restaurant Name],$C63))</f>
        <v>0</v>
      </c>
      <c r="M63" s="1522">
        <f>if($B$50="posts",COUNTIFS(
  Posts[D+1], "&gt;=" &amp; DATE(2025, COLUMN()-3, 1),
   Posts[D+1], "&lt;" &amp; EOMONTH(DATE(2025, COLUMN()-3, 1), 0) + 1,
 Posts[Restaurant Name],$C63),SUMIFS(Posts[Views (+10], Posts[D+1], "&gt;=" &amp; DATE(2025, COLUMN()-3, 1),
   Posts[D+1], "&lt;" &amp; EOMONTH(DATE(2025, COLUMN()-3, 1), 0) + 1,
 Posts[Restaurant Name],$C63))</f>
        <v>0</v>
      </c>
      <c r="N63" s="1522">
        <f>if($B$50="posts",COUNTIFS(
  Posts[D+1], "&gt;=" &amp; DATE(2025, COLUMN()-3, 1),
   Posts[D+1], "&lt;" &amp; EOMONTH(DATE(2025, COLUMN()-3, 1), 0) + 1,
 Posts[Restaurant Name],$C63),SUMIFS(Posts[Views (+10], Posts[D+1], "&gt;=" &amp; DATE(2025, COLUMN()-3, 1),
   Posts[D+1], "&lt;" &amp; EOMONTH(DATE(2025, COLUMN()-3, 1), 0) + 1,
 Posts[Restaurant Name],$C63))</f>
        <v>0</v>
      </c>
      <c r="O63" s="1522">
        <f>if($B$50="posts",COUNTIFS(
  Posts[D+1], "&gt;=" &amp; DATE(2025, COLUMN()-3, 1),
   Posts[D+1], "&lt;" &amp; EOMONTH(DATE(2025, COLUMN()-3, 1), 0) + 1,
 Posts[Restaurant Name],$C63),SUMIFS(Posts[Views (+10], Posts[D+1], "&gt;=" &amp; DATE(2025, COLUMN()-3, 1),
   Posts[D+1], "&lt;" &amp; EOMONTH(DATE(2025, COLUMN()-3, 1), 0) + 1,
 Posts[Restaurant Name],$C63))</f>
        <v>0</v>
      </c>
      <c r="P63" s="1487"/>
      <c r="Q63" s="1487"/>
      <c r="R63" s="1487"/>
      <c r="S63" s="1487"/>
      <c r="T63" s="1487"/>
      <c r="U63" s="1487"/>
      <c r="V63" s="1487"/>
      <c r="W63" s="1487"/>
      <c r="X63" s="1487"/>
      <c r="Y63" s="1487"/>
      <c r="Z63" s="1487"/>
      <c r="AA63" s="1487"/>
      <c r="AB63" s="1487"/>
    </row>
    <row r="64">
      <c r="A64" s="1487"/>
      <c r="B64" s="1487"/>
      <c r="C64" s="1487" t="s">
        <v>2480</v>
      </c>
      <c r="D64" s="1522">
        <f>if($B$50="posts",COUNTIFS(
  Posts[D+1], "&gt;=" &amp; DATE(2025, COLUMN()-3, 1),
   Posts[D+1], "&lt;" &amp; EOMONTH(DATE(2025, COLUMN()-3, 1), 0) + 1,
 Posts[Restaurant Name],$C64),SUMIFS(Posts[Views (+10], Posts[D+1], "&gt;=" &amp; DATE(2025, COLUMN()-3, 1),
   Posts[D+1], "&lt;" &amp; EOMONTH(DATE(2025, COLUMN()-3, 1), 0) + 1,
 Posts[Restaurant Name],$C64))</f>
        <v>0</v>
      </c>
      <c r="E64" s="1522">
        <f>if($B$50="posts",COUNTIFS(
  Posts[D+1], "&gt;=" &amp; DATE(2025, COLUMN()-3, 1),
   Posts[D+1], "&lt;" &amp; EOMONTH(DATE(2025, COLUMN()-3, 1), 0) + 1,
 Posts[Restaurant Name],$C64),SUMIFS(Posts[Views (+10], Posts[D+1], "&gt;=" &amp; DATE(2025, COLUMN()-3, 1),
   Posts[D+1], "&lt;" &amp; EOMONTH(DATE(2025, COLUMN()-3, 1), 0) + 1,
 Posts[Restaurant Name],$C64))</f>
        <v>0</v>
      </c>
      <c r="F64" s="1522">
        <f>if($B$50="posts",COUNTIFS(
  Posts[D+1], "&gt;=" &amp; DATE(2025, COLUMN()-3, 1),
   Posts[D+1], "&lt;" &amp; EOMONTH(DATE(2025, COLUMN()-3, 1), 0) + 1,
 Posts[Restaurant Name],$C64),SUMIFS(Posts[Views (+10], Posts[D+1], "&gt;=" &amp; DATE(2025, COLUMN()-3, 1),
   Posts[D+1], "&lt;" &amp; EOMONTH(DATE(2025, COLUMN()-3, 1), 0) + 1,
 Posts[Restaurant Name],$C64))</f>
        <v>0</v>
      </c>
      <c r="G64" s="1522">
        <f>if($B$50="posts",COUNTIFS(
  Posts[D+1], "&gt;=" &amp; DATE(2025, COLUMN()-3, 1),
   Posts[D+1], "&lt;" &amp; EOMONTH(DATE(2025, COLUMN()-3, 1), 0) + 1,
 Posts[Restaurant Name],$C64),SUMIFS(Posts[Views (+10], Posts[D+1], "&gt;=" &amp; DATE(2025, COLUMN()-3, 1),
   Posts[D+1], "&lt;" &amp; EOMONTH(DATE(2025, COLUMN()-3, 1), 0) + 1,
 Posts[Restaurant Name],$C64))</f>
        <v>0</v>
      </c>
      <c r="H64" s="1522">
        <f>if($B$50="posts",COUNTIFS(
  Posts[D+1], "&gt;=" &amp; DATE(2025, COLUMN()-3, 1),
   Posts[D+1], "&lt;" &amp; EOMONTH(DATE(2025, COLUMN()-3, 1), 0) + 1,
 Posts[Restaurant Name],$C64),SUMIFS(Posts[Views (+10], Posts[D+1], "&gt;=" &amp; DATE(2025, COLUMN()-3, 1),
   Posts[D+1], "&lt;" &amp; EOMONTH(DATE(2025, COLUMN()-3, 1), 0) + 1,
 Posts[Restaurant Name],$C64))</f>
        <v>0</v>
      </c>
      <c r="I64" s="1522">
        <f>if($B$50="posts",COUNTIFS(
  Posts[D+1], "&gt;=" &amp; DATE(2025, COLUMN()-3, 1),
   Posts[D+1], "&lt;" &amp; EOMONTH(DATE(2025, COLUMN()-3, 1), 0) + 1,
 Posts[Restaurant Name],$C64),SUMIFS(Posts[Views (+10], Posts[D+1], "&gt;=" &amp; DATE(2025, COLUMN()-3, 1),
   Posts[D+1], "&lt;" &amp; EOMONTH(DATE(2025, COLUMN()-3, 1), 0) + 1,
 Posts[Restaurant Name],$C64))</f>
        <v>0</v>
      </c>
      <c r="J64" s="1522">
        <f>if($B$50="posts",COUNTIFS(
  Posts[D+1], "&gt;=" &amp; DATE(2025, COLUMN()-3, 1),
   Posts[D+1], "&lt;" &amp; EOMONTH(DATE(2025, COLUMN()-3, 1), 0) + 1,
 Posts[Restaurant Name],$C64),SUMIFS(Posts[Views (+10], Posts[D+1], "&gt;=" &amp; DATE(2025, COLUMN()-3, 1),
   Posts[D+1], "&lt;" &amp; EOMONTH(DATE(2025, COLUMN()-3, 1), 0) + 1,
 Posts[Restaurant Name],$C64))</f>
        <v>31115</v>
      </c>
      <c r="K64" s="1522">
        <f>if($B$50="posts",COUNTIFS(
  Posts[D+1], "&gt;=" &amp; DATE(2025, COLUMN()-3, 1),
   Posts[D+1], "&lt;" &amp; EOMONTH(DATE(2025, COLUMN()-3, 1), 0) + 1,
 Posts[Restaurant Name],$C64),SUMIFS(Posts[Views (+10], Posts[D+1], "&gt;=" &amp; DATE(2025, COLUMN()-3, 1),
   Posts[D+1], "&lt;" &amp; EOMONTH(DATE(2025, COLUMN()-3, 1), 0) + 1,
 Posts[Restaurant Name],$C64))</f>
        <v>27029</v>
      </c>
      <c r="L64" s="1522">
        <f>if($B$50="posts",COUNTIFS(
  Posts[D+1], "&gt;=" &amp; DATE(2025, COLUMN()-3, 1),
   Posts[D+1], "&lt;" &amp; EOMONTH(DATE(2025, COLUMN()-3, 1), 0) + 1,
 Posts[Restaurant Name],$C64),SUMIFS(Posts[Views (+10], Posts[D+1], "&gt;=" &amp; DATE(2025, COLUMN()-3, 1),
   Posts[D+1], "&lt;" &amp; EOMONTH(DATE(2025, COLUMN()-3, 1), 0) + 1,
 Posts[Restaurant Name],$C64))</f>
        <v>0</v>
      </c>
      <c r="M64" s="1522">
        <f>if($B$50="posts",COUNTIFS(
  Posts[D+1], "&gt;=" &amp; DATE(2025, COLUMN()-3, 1),
   Posts[D+1], "&lt;" &amp; EOMONTH(DATE(2025, COLUMN()-3, 1), 0) + 1,
 Posts[Restaurant Name],$C64),SUMIFS(Posts[Views (+10], Posts[D+1], "&gt;=" &amp; DATE(2025, COLUMN()-3, 1),
   Posts[D+1], "&lt;" &amp; EOMONTH(DATE(2025, COLUMN()-3, 1), 0) + 1,
 Posts[Restaurant Name],$C64))</f>
        <v>0</v>
      </c>
      <c r="N64" s="1522">
        <f>if($B$50="posts",COUNTIFS(
  Posts[D+1], "&gt;=" &amp; DATE(2025, COLUMN()-3, 1),
   Posts[D+1], "&lt;" &amp; EOMONTH(DATE(2025, COLUMN()-3, 1), 0) + 1,
 Posts[Restaurant Name],$C64),SUMIFS(Posts[Views (+10], Posts[D+1], "&gt;=" &amp; DATE(2025, COLUMN()-3, 1),
   Posts[D+1], "&lt;" &amp; EOMONTH(DATE(2025, COLUMN()-3, 1), 0) + 1,
 Posts[Restaurant Name],$C64))</f>
        <v>0</v>
      </c>
      <c r="O64" s="1522">
        <f>if($B$50="posts",COUNTIFS(
  Posts[D+1], "&gt;=" &amp; DATE(2025, COLUMN()-3, 1),
   Posts[D+1], "&lt;" &amp; EOMONTH(DATE(2025, COLUMN()-3, 1), 0) + 1,
 Posts[Restaurant Name],$C64),SUMIFS(Posts[Views (+10], Posts[D+1], "&gt;=" &amp; DATE(2025, COLUMN()-3, 1),
   Posts[D+1], "&lt;" &amp; EOMONTH(DATE(2025, COLUMN()-3, 1), 0) + 1,
 Posts[Restaurant Name],$C64))</f>
        <v>0</v>
      </c>
      <c r="P64" s="1487"/>
      <c r="Q64" s="1487"/>
      <c r="R64" s="1487"/>
      <c r="S64" s="1487"/>
      <c r="T64" s="1487"/>
      <c r="U64" s="1487"/>
      <c r="V64" s="1487"/>
      <c r="W64" s="1487"/>
      <c r="X64" s="1487"/>
      <c r="Y64" s="1487"/>
      <c r="Z64" s="1487"/>
      <c r="AA64" s="1487"/>
      <c r="AB64" s="1487"/>
    </row>
    <row r="65">
      <c r="A65" s="1487"/>
      <c r="B65" s="1487"/>
      <c r="C65" s="1487" t="s">
        <v>184</v>
      </c>
      <c r="D65" s="1522">
        <f>if($B$50="posts",COUNTIFS(
  Posts[D+1], "&gt;=" &amp; DATE(2025, COLUMN()-3, 1),
   Posts[D+1], "&lt;" &amp; EOMONTH(DATE(2025, COLUMN()-3, 1), 0) + 1,
 Posts[Restaurant Name],$C65),SUMIFS(Posts[Views (+10], Posts[D+1], "&gt;=" &amp; DATE(2025, COLUMN()-3, 1),
   Posts[D+1], "&lt;" &amp; EOMONTH(DATE(2025, COLUMN()-3, 1), 0) + 1,
 Posts[Restaurant Name],$C65))</f>
        <v>50495</v>
      </c>
      <c r="E65" s="1522">
        <f>if($B$50="posts",COUNTIFS(
  Posts[D+1], "&gt;=" &amp; DATE(2025, COLUMN()-3, 1),
   Posts[D+1], "&lt;" &amp; EOMONTH(DATE(2025, COLUMN()-3, 1), 0) + 1,
 Posts[Restaurant Name],$C65),SUMIFS(Posts[Views (+10], Posts[D+1], "&gt;=" &amp; DATE(2025, COLUMN()-3, 1),
   Posts[D+1], "&lt;" &amp; EOMONTH(DATE(2025, COLUMN()-3, 1), 0) + 1,
 Posts[Restaurant Name],$C65))</f>
        <v>171706</v>
      </c>
      <c r="F65" s="1522">
        <f>if($B$50="posts",COUNTIFS(
  Posts[D+1], "&gt;=" &amp; DATE(2025, COLUMN()-3, 1),
   Posts[D+1], "&lt;" &amp; EOMONTH(DATE(2025, COLUMN()-3, 1), 0) + 1,
 Posts[Restaurant Name],$C65),SUMIFS(Posts[Views (+10], Posts[D+1], "&gt;=" &amp; DATE(2025, COLUMN()-3, 1),
   Posts[D+1], "&lt;" &amp; EOMONTH(DATE(2025, COLUMN()-3, 1), 0) + 1,
 Posts[Restaurant Name],$C65))</f>
        <v>51263</v>
      </c>
      <c r="G65" s="1522">
        <f>if($B$50="posts",COUNTIFS(
  Posts[D+1], "&gt;=" &amp; DATE(2025, COLUMN()-3, 1),
   Posts[D+1], "&lt;" &amp; EOMONTH(DATE(2025, COLUMN()-3, 1), 0) + 1,
 Posts[Restaurant Name],$C65),SUMIFS(Posts[Views (+10], Posts[D+1], "&gt;=" &amp; DATE(2025, COLUMN()-3, 1),
   Posts[D+1], "&lt;" &amp; EOMONTH(DATE(2025, COLUMN()-3, 1), 0) + 1,
 Posts[Restaurant Name],$C65))</f>
        <v>48833</v>
      </c>
      <c r="H65" s="1522">
        <f>if($B$50="posts",COUNTIFS(
  Posts[D+1], "&gt;=" &amp; DATE(2025, COLUMN()-3, 1),
   Posts[D+1], "&lt;" &amp; EOMONTH(DATE(2025, COLUMN()-3, 1), 0) + 1,
 Posts[Restaurant Name],$C65),SUMIFS(Posts[Views (+10], Posts[D+1], "&gt;=" &amp; DATE(2025, COLUMN()-3, 1),
   Posts[D+1], "&lt;" &amp; EOMONTH(DATE(2025, COLUMN()-3, 1), 0) + 1,
 Posts[Restaurant Name],$C65))</f>
        <v>146972</v>
      </c>
      <c r="I65" s="1522">
        <f>if($B$50="posts",COUNTIFS(
  Posts[D+1], "&gt;=" &amp; DATE(2025, COLUMN()-3, 1),
   Posts[D+1], "&lt;" &amp; EOMONTH(DATE(2025, COLUMN()-3, 1), 0) + 1,
 Posts[Restaurant Name],$C65),SUMIFS(Posts[Views (+10], Posts[D+1], "&gt;=" &amp; DATE(2025, COLUMN()-3, 1),
   Posts[D+1], "&lt;" &amp; EOMONTH(DATE(2025, COLUMN()-3, 1), 0) + 1,
 Posts[Restaurant Name],$C65))</f>
        <v>115758</v>
      </c>
      <c r="J65" s="1522">
        <f>if($B$50="posts",COUNTIFS(
  Posts[D+1], "&gt;=" &amp; DATE(2025, COLUMN()-3, 1),
   Posts[D+1], "&lt;" &amp; EOMONTH(DATE(2025, COLUMN()-3, 1), 0) + 1,
 Posts[Restaurant Name],$C65),SUMIFS(Posts[Views (+10], Posts[D+1], "&gt;=" &amp; DATE(2025, COLUMN()-3, 1),
   Posts[D+1], "&lt;" &amp; EOMONTH(DATE(2025, COLUMN()-3, 1), 0) + 1,
 Posts[Restaurant Name],$C65))</f>
        <v>124610</v>
      </c>
      <c r="K65" s="1522">
        <f>if($B$50="posts",COUNTIFS(
  Posts[D+1], "&gt;=" &amp; DATE(2025, COLUMN()-3, 1),
   Posts[D+1], "&lt;" &amp; EOMONTH(DATE(2025, COLUMN()-3, 1), 0) + 1,
 Posts[Restaurant Name],$C65),SUMIFS(Posts[Views (+10], Posts[D+1], "&gt;=" &amp; DATE(2025, COLUMN()-3, 1),
   Posts[D+1], "&lt;" &amp; EOMONTH(DATE(2025, COLUMN()-3, 1), 0) + 1,
 Posts[Restaurant Name],$C65))</f>
        <v>781000</v>
      </c>
      <c r="L65" s="1522">
        <f>if($B$50="posts",COUNTIFS(
  Posts[D+1], "&gt;=" &amp; DATE(2025, COLUMN()-3, 1),
   Posts[D+1], "&lt;" &amp; EOMONTH(DATE(2025, COLUMN()-3, 1), 0) + 1,
 Posts[Restaurant Name],$C65),SUMIFS(Posts[Views (+10], Posts[D+1], "&gt;=" &amp; DATE(2025, COLUMN()-3, 1),
   Posts[D+1], "&lt;" &amp; EOMONTH(DATE(2025, COLUMN()-3, 1), 0) + 1,
 Posts[Restaurant Name],$C65))</f>
        <v>20600</v>
      </c>
      <c r="M65" s="1522">
        <f>if($B$50="posts",COUNTIFS(
  Posts[D+1], "&gt;=" &amp; DATE(2025, COLUMN()-3, 1),
   Posts[D+1], "&lt;" &amp; EOMONTH(DATE(2025, COLUMN()-3, 1), 0) + 1,
 Posts[Restaurant Name],$C65),SUMIFS(Posts[Views (+10], Posts[D+1], "&gt;=" &amp; DATE(2025, COLUMN()-3, 1),
   Posts[D+1], "&lt;" &amp; EOMONTH(DATE(2025, COLUMN()-3, 1), 0) + 1,
 Posts[Restaurant Name],$C65))</f>
        <v>0</v>
      </c>
      <c r="N65" s="1522">
        <f>if($B$50="posts",COUNTIFS(
  Posts[D+1], "&gt;=" &amp; DATE(2025, COLUMN()-3, 1),
   Posts[D+1], "&lt;" &amp; EOMONTH(DATE(2025, COLUMN()-3, 1), 0) + 1,
 Posts[Restaurant Name],$C65),SUMIFS(Posts[Views (+10], Posts[D+1], "&gt;=" &amp; DATE(2025, COLUMN()-3, 1),
   Posts[D+1], "&lt;" &amp; EOMONTH(DATE(2025, COLUMN()-3, 1), 0) + 1,
 Posts[Restaurant Name],$C65))</f>
        <v>379598</v>
      </c>
      <c r="O65" s="1522">
        <f>if($B$50="posts",COUNTIFS(
  Posts[D+1], "&gt;=" &amp; DATE(2025, COLUMN()-3, 1),
   Posts[D+1], "&lt;" &amp; EOMONTH(DATE(2025, COLUMN()-3, 1), 0) + 1,
 Posts[Restaurant Name],$C65),SUMIFS(Posts[Views (+10], Posts[D+1], "&gt;=" &amp; DATE(2025, COLUMN()-3, 1),
   Posts[D+1], "&lt;" &amp; EOMONTH(DATE(2025, COLUMN()-3, 1), 0) + 1,
 Posts[Restaurant Name],$C65))</f>
        <v>0</v>
      </c>
      <c r="P65" s="1487"/>
      <c r="Q65" s="1487"/>
      <c r="R65" s="1487"/>
      <c r="S65" s="1487"/>
      <c r="T65" s="1487"/>
      <c r="U65" s="1487"/>
      <c r="V65" s="1487"/>
      <c r="W65" s="1487"/>
      <c r="X65" s="1487"/>
      <c r="Y65" s="1487"/>
      <c r="Z65" s="1487"/>
      <c r="AA65" s="1487"/>
      <c r="AB65" s="1487"/>
    </row>
    <row r="66">
      <c r="A66" s="1487"/>
      <c r="B66" s="1487"/>
      <c r="C66" s="1487" t="s">
        <v>956</v>
      </c>
      <c r="D66" s="1522">
        <f>if($B$50="posts",COUNTIFS(
  Posts[D+1], "&gt;=" &amp; DATE(2025, COLUMN()-3, 1),
   Posts[D+1], "&lt;" &amp; EOMONTH(DATE(2025, COLUMN()-3, 1), 0) + 1,
 Posts[Restaurant Name],$C66),SUMIFS(Posts[Views (+10], Posts[D+1], "&gt;=" &amp; DATE(2025, COLUMN()-3, 1),
   Posts[D+1], "&lt;" &amp; EOMONTH(DATE(2025, COLUMN()-3, 1), 0) + 1,
 Posts[Restaurant Name],$C66))</f>
        <v>0</v>
      </c>
      <c r="E66" s="1522">
        <f>if($B$50="posts",COUNTIFS(
  Posts[D+1], "&gt;=" &amp; DATE(2025, COLUMN()-3, 1),
   Posts[D+1], "&lt;" &amp; EOMONTH(DATE(2025, COLUMN()-3, 1), 0) + 1,
 Posts[Restaurant Name],$C66),SUMIFS(Posts[Views (+10], Posts[D+1], "&gt;=" &amp; DATE(2025, COLUMN()-3, 1),
   Posts[D+1], "&lt;" &amp; EOMONTH(DATE(2025, COLUMN()-3, 1), 0) + 1,
 Posts[Restaurant Name],$C66))</f>
        <v>0</v>
      </c>
      <c r="F66" s="1522">
        <f>if($B$50="posts",COUNTIFS(
  Posts[D+1], "&gt;=" &amp; DATE(2025, COLUMN()-3, 1),
   Posts[D+1], "&lt;" &amp; EOMONTH(DATE(2025, COLUMN()-3, 1), 0) + 1,
 Posts[Restaurant Name],$C66),SUMIFS(Posts[Views (+10], Posts[D+1], "&gt;=" &amp; DATE(2025, COLUMN()-3, 1),
   Posts[D+1], "&lt;" &amp; EOMONTH(DATE(2025, COLUMN()-3, 1), 0) + 1,
 Posts[Restaurant Name],$C66))</f>
        <v>0</v>
      </c>
      <c r="G66" s="1522">
        <f>if($B$50="posts",COUNTIFS(
  Posts[D+1], "&gt;=" &amp; DATE(2025, COLUMN()-3, 1),
   Posts[D+1], "&lt;" &amp; EOMONTH(DATE(2025, COLUMN()-3, 1), 0) + 1,
 Posts[Restaurant Name],$C66),SUMIFS(Posts[Views (+10], Posts[D+1], "&gt;=" &amp; DATE(2025, COLUMN()-3, 1),
   Posts[D+1], "&lt;" &amp; EOMONTH(DATE(2025, COLUMN()-3, 1), 0) + 1,
 Posts[Restaurant Name],$C66))</f>
        <v>0</v>
      </c>
      <c r="H66" s="1522">
        <f>if($B$50="posts",COUNTIFS(
  Posts[D+1], "&gt;=" &amp; DATE(2025, COLUMN()-3, 1),
   Posts[D+1], "&lt;" &amp; EOMONTH(DATE(2025, COLUMN()-3, 1), 0) + 1,
 Posts[Restaurant Name],$C66),SUMIFS(Posts[Views (+10], Posts[D+1], "&gt;=" &amp; DATE(2025, COLUMN()-3, 1),
   Posts[D+1], "&lt;" &amp; EOMONTH(DATE(2025, COLUMN()-3, 1), 0) + 1,
 Posts[Restaurant Name],$C66))</f>
        <v>0</v>
      </c>
      <c r="I66" s="1522">
        <f>if($B$50="posts",COUNTIFS(
  Posts[D+1], "&gt;=" &amp; DATE(2025, COLUMN()-3, 1),
   Posts[D+1], "&lt;" &amp; EOMONTH(DATE(2025, COLUMN()-3, 1), 0) + 1,
 Posts[Restaurant Name],$C66),SUMIFS(Posts[Views (+10], Posts[D+1], "&gt;=" &amp; DATE(2025, COLUMN()-3, 1),
   Posts[D+1], "&lt;" &amp; EOMONTH(DATE(2025, COLUMN()-3, 1), 0) + 1,
 Posts[Restaurant Name],$C66))</f>
        <v>0</v>
      </c>
      <c r="J66" s="1522">
        <f>if($B$50="posts",COUNTIFS(
  Posts[D+1], "&gt;=" &amp; DATE(2025, COLUMN()-3, 1),
   Posts[D+1], "&lt;" &amp; EOMONTH(DATE(2025, COLUMN()-3, 1), 0) + 1,
 Posts[Restaurant Name],$C66),SUMIFS(Posts[Views (+10], Posts[D+1], "&gt;=" &amp; DATE(2025, COLUMN()-3, 1),
   Posts[D+1], "&lt;" &amp; EOMONTH(DATE(2025, COLUMN()-3, 1), 0) + 1,
 Posts[Restaurant Name],$C66))</f>
        <v>0</v>
      </c>
      <c r="K66" s="1522">
        <f>if($B$50="posts",COUNTIFS(
  Posts[D+1], "&gt;=" &amp; DATE(2025, COLUMN()-3, 1),
   Posts[D+1], "&lt;" &amp; EOMONTH(DATE(2025, COLUMN()-3, 1), 0) + 1,
 Posts[Restaurant Name],$C66),SUMIFS(Posts[Views (+10], Posts[D+1], "&gt;=" &amp; DATE(2025, COLUMN()-3, 1),
   Posts[D+1], "&lt;" &amp; EOMONTH(DATE(2025, COLUMN()-3, 1), 0) + 1,
 Posts[Restaurant Name],$C66))</f>
        <v>0</v>
      </c>
      <c r="L66" s="1522">
        <f>if($B$50="posts",COUNTIFS(
  Posts[D+1], "&gt;=" &amp; DATE(2025, COLUMN()-3, 1),
   Posts[D+1], "&lt;" &amp; EOMONTH(DATE(2025, COLUMN()-3, 1), 0) + 1,
 Posts[Restaurant Name],$C66),SUMIFS(Posts[Views (+10], Posts[D+1], "&gt;=" &amp; DATE(2025, COLUMN()-3, 1),
   Posts[D+1], "&lt;" &amp; EOMONTH(DATE(2025, COLUMN()-3, 1), 0) + 1,
 Posts[Restaurant Name],$C66))</f>
        <v>0</v>
      </c>
      <c r="M66" s="1522">
        <f>if($B$50="posts",COUNTIFS(
  Posts[D+1], "&gt;=" &amp; DATE(2025, COLUMN()-3, 1),
   Posts[D+1], "&lt;" &amp; EOMONTH(DATE(2025, COLUMN()-3, 1), 0) + 1,
 Posts[Restaurant Name],$C66),SUMIFS(Posts[Views (+10], Posts[D+1], "&gt;=" &amp; DATE(2025, COLUMN()-3, 1),
   Posts[D+1], "&lt;" &amp; EOMONTH(DATE(2025, COLUMN()-3, 1), 0) + 1,
 Posts[Restaurant Name],$C66))</f>
        <v>0</v>
      </c>
      <c r="N66" s="1522">
        <f>if($B$50="posts",COUNTIFS(
  Posts[D+1], "&gt;=" &amp; DATE(2025, COLUMN()-3, 1),
   Posts[D+1], "&lt;" &amp; EOMONTH(DATE(2025, COLUMN()-3, 1), 0) + 1,
 Posts[Restaurant Name],$C66),SUMIFS(Posts[Views (+10], Posts[D+1], "&gt;=" &amp; DATE(2025, COLUMN()-3, 1),
   Posts[D+1], "&lt;" &amp; EOMONTH(DATE(2025, COLUMN()-3, 1), 0) + 1,
 Posts[Restaurant Name],$C66))</f>
        <v>0</v>
      </c>
      <c r="O66" s="1522">
        <f>if($B$50="posts",COUNTIFS(
  Posts[D+1], "&gt;=" &amp; DATE(2025, COLUMN()-3, 1),
   Posts[D+1], "&lt;" &amp; EOMONTH(DATE(2025, COLUMN()-3, 1), 0) + 1,
 Posts[Restaurant Name],$C66),SUMIFS(Posts[Views (+10], Posts[D+1], "&gt;=" &amp; DATE(2025, COLUMN()-3, 1),
   Posts[D+1], "&lt;" &amp; EOMONTH(DATE(2025, COLUMN()-3, 1), 0) + 1,
 Posts[Restaurant Name],$C66))</f>
        <v>0</v>
      </c>
      <c r="P66" s="1487"/>
      <c r="Q66" s="1487"/>
      <c r="R66" s="1487"/>
      <c r="S66" s="1487"/>
      <c r="T66" s="1487"/>
      <c r="U66" s="1487"/>
      <c r="V66" s="1487"/>
      <c r="W66" s="1487"/>
      <c r="X66" s="1487"/>
      <c r="Y66" s="1487"/>
      <c r="Z66" s="1487"/>
      <c r="AA66" s="1487"/>
      <c r="AB66" s="1487"/>
    </row>
    <row r="67">
      <c r="A67" s="1487"/>
      <c r="B67" s="1487"/>
      <c r="C67" s="1487" t="s">
        <v>77</v>
      </c>
      <c r="D67" s="1522">
        <f>if($B$50="posts",COUNTIFS(
  Posts[D+1], "&gt;=" &amp; DATE(2025, COLUMN()-3, 1),
   Posts[D+1], "&lt;" &amp; EOMONTH(DATE(2025, COLUMN()-3, 1), 0) + 1,
 Posts[Restaurant Name],$C67),SUMIFS(Posts[Views (+10], Posts[D+1], "&gt;=" &amp; DATE(2025, COLUMN()-3, 1),
   Posts[D+1], "&lt;" &amp; EOMONTH(DATE(2025, COLUMN()-3, 1), 0) + 1,
 Posts[Restaurant Name],$C67))</f>
        <v>0</v>
      </c>
      <c r="E67" s="1522">
        <f>if($B$50="posts",COUNTIFS(
  Posts[D+1], "&gt;=" &amp; DATE(2025, COLUMN()-3, 1),
   Posts[D+1], "&lt;" &amp; EOMONTH(DATE(2025, COLUMN()-3, 1), 0) + 1,
 Posts[Restaurant Name],$C67),SUMIFS(Posts[Views (+10], Posts[D+1], "&gt;=" &amp; DATE(2025, COLUMN()-3, 1),
   Posts[D+1], "&lt;" &amp; EOMONTH(DATE(2025, COLUMN()-3, 1), 0) + 1,
 Posts[Restaurant Name],$C67))</f>
        <v>0</v>
      </c>
      <c r="F67" s="1522">
        <f>if($B$50="posts",COUNTIFS(
  Posts[D+1], "&gt;=" &amp; DATE(2025, COLUMN()-3, 1),
   Posts[D+1], "&lt;" &amp; EOMONTH(DATE(2025, COLUMN()-3, 1), 0) + 1,
 Posts[Restaurant Name],$C67),SUMIFS(Posts[Views (+10], Posts[D+1], "&gt;=" &amp; DATE(2025, COLUMN()-3, 1),
   Posts[D+1], "&lt;" &amp; EOMONTH(DATE(2025, COLUMN()-3, 1), 0) + 1,
 Posts[Restaurant Name],$C67))</f>
        <v>0</v>
      </c>
      <c r="G67" s="1522">
        <f>if($B$50="posts",COUNTIFS(
  Posts[D+1], "&gt;=" &amp; DATE(2025, COLUMN()-3, 1),
   Posts[D+1], "&lt;" &amp; EOMONTH(DATE(2025, COLUMN()-3, 1), 0) + 1,
 Posts[Restaurant Name],$C67),SUMIFS(Posts[Views (+10], Posts[D+1], "&gt;=" &amp; DATE(2025, COLUMN()-3, 1),
   Posts[D+1], "&lt;" &amp; EOMONTH(DATE(2025, COLUMN()-3, 1), 0) + 1,
 Posts[Restaurant Name],$C67))</f>
        <v>0</v>
      </c>
      <c r="H67" s="1522">
        <f>if($B$50="posts",COUNTIFS(
  Posts[D+1], "&gt;=" &amp; DATE(2025, COLUMN()-3, 1),
   Posts[D+1], "&lt;" &amp; EOMONTH(DATE(2025, COLUMN()-3, 1), 0) + 1,
 Posts[Restaurant Name],$C67),SUMIFS(Posts[Views (+10], Posts[D+1], "&gt;=" &amp; DATE(2025, COLUMN()-3, 1),
   Posts[D+1], "&lt;" &amp; EOMONTH(DATE(2025, COLUMN()-3, 1), 0) + 1,
 Posts[Restaurant Name],$C67))</f>
        <v>0</v>
      </c>
      <c r="I67" s="1522">
        <f>if($B$50="posts",COUNTIFS(
  Posts[D+1], "&gt;=" &amp; DATE(2025, COLUMN()-3, 1),
   Posts[D+1], "&lt;" &amp; EOMONTH(DATE(2025, COLUMN()-3, 1), 0) + 1,
 Posts[Restaurant Name],$C67),SUMIFS(Posts[Views (+10], Posts[D+1], "&gt;=" &amp; DATE(2025, COLUMN()-3, 1),
   Posts[D+1], "&lt;" &amp; EOMONTH(DATE(2025, COLUMN()-3, 1), 0) + 1,
 Posts[Restaurant Name],$C67))</f>
        <v>0</v>
      </c>
      <c r="J67" s="1522">
        <f>if($B$50="posts",COUNTIFS(
  Posts[D+1], "&gt;=" &amp; DATE(2025, COLUMN()-3, 1),
   Posts[D+1], "&lt;" &amp; EOMONTH(DATE(2025, COLUMN()-3, 1), 0) + 1,
 Posts[Restaurant Name],$C67),SUMIFS(Posts[Views (+10], Posts[D+1], "&gt;=" &amp; DATE(2025, COLUMN()-3, 1),
   Posts[D+1], "&lt;" &amp; EOMONTH(DATE(2025, COLUMN()-3, 1), 0) + 1,
 Posts[Restaurant Name],$C67))</f>
        <v>793985</v>
      </c>
      <c r="K67" s="1522">
        <f>if($B$50="posts",COUNTIFS(
  Posts[D+1], "&gt;=" &amp; DATE(2025, COLUMN()-3, 1),
   Posts[D+1], "&lt;" &amp; EOMONTH(DATE(2025, COLUMN()-3, 1), 0) + 1,
 Posts[Restaurant Name],$C67),SUMIFS(Posts[Views (+10], Posts[D+1], "&gt;=" &amp; DATE(2025, COLUMN()-3, 1),
   Posts[D+1], "&lt;" &amp; EOMONTH(DATE(2025, COLUMN()-3, 1), 0) + 1,
 Posts[Restaurant Name],$C67))</f>
        <v>0</v>
      </c>
      <c r="L67" s="1522">
        <f>if($B$50="posts",COUNTIFS(
  Posts[D+1], "&gt;=" &amp; DATE(2025, COLUMN()-3, 1),
   Posts[D+1], "&lt;" &amp; EOMONTH(DATE(2025, COLUMN()-3, 1), 0) + 1,
 Posts[Restaurant Name],$C67),SUMIFS(Posts[Views (+10], Posts[D+1], "&gt;=" &amp; DATE(2025, COLUMN()-3, 1),
   Posts[D+1], "&lt;" &amp; EOMONTH(DATE(2025, COLUMN()-3, 1), 0) + 1,
 Posts[Restaurant Name],$C67))</f>
        <v>0</v>
      </c>
      <c r="M67" s="1522">
        <f>if($B$50="posts",COUNTIFS(
  Posts[D+1], "&gt;=" &amp; DATE(2025, COLUMN()-3, 1),
   Posts[D+1], "&lt;" &amp; EOMONTH(DATE(2025, COLUMN()-3, 1), 0) + 1,
 Posts[Restaurant Name],$C67),SUMIFS(Posts[Views (+10], Posts[D+1], "&gt;=" &amp; DATE(2025, COLUMN()-3, 1),
   Posts[D+1], "&lt;" &amp; EOMONTH(DATE(2025, COLUMN()-3, 1), 0) + 1,
 Posts[Restaurant Name],$C67))</f>
        <v>0</v>
      </c>
      <c r="N67" s="1522">
        <f>if($B$50="posts",COUNTIFS(
  Posts[D+1], "&gt;=" &amp; DATE(2025, COLUMN()-3, 1),
   Posts[D+1], "&lt;" &amp; EOMONTH(DATE(2025, COLUMN()-3, 1), 0) + 1,
 Posts[Restaurant Name],$C67),SUMIFS(Posts[Views (+10], Posts[D+1], "&gt;=" &amp; DATE(2025, COLUMN()-3, 1),
   Posts[D+1], "&lt;" &amp; EOMONTH(DATE(2025, COLUMN()-3, 1), 0) + 1,
 Posts[Restaurant Name],$C67))</f>
        <v>0</v>
      </c>
      <c r="O67" s="1522">
        <f>if($B$50="posts",COUNTIFS(
  Posts[D+1], "&gt;=" &amp; DATE(2025, COLUMN()-3, 1),
   Posts[D+1], "&lt;" &amp; EOMONTH(DATE(2025, COLUMN()-3, 1), 0) + 1,
 Posts[Restaurant Name],$C67),SUMIFS(Posts[Views (+10], Posts[D+1], "&gt;=" &amp; DATE(2025, COLUMN()-3, 1),
   Posts[D+1], "&lt;" &amp; EOMONTH(DATE(2025, COLUMN()-3, 1), 0) + 1,
 Posts[Restaurant Name],$C67))</f>
        <v>0</v>
      </c>
      <c r="P67" s="1487"/>
      <c r="Q67" s="1487"/>
      <c r="R67" s="1487"/>
      <c r="S67" s="1487"/>
      <c r="T67" s="1487"/>
      <c r="U67" s="1487"/>
      <c r="V67" s="1487"/>
      <c r="W67" s="1487"/>
      <c r="X67" s="1487"/>
      <c r="Y67" s="1487"/>
      <c r="Z67" s="1487"/>
      <c r="AA67" s="1487"/>
      <c r="AB67" s="1487"/>
    </row>
    <row r="68">
      <c r="A68" s="1487"/>
      <c r="B68" s="1487"/>
      <c r="C68" s="1523" t="s">
        <v>283</v>
      </c>
      <c r="D68" s="1522">
        <f>if($B$50="posts",COUNTIFS(
  Posts[D+1], "&gt;=" &amp; DATE(2025, COLUMN()-3, 1),
   Posts[D+1], "&lt;" &amp; EOMONTH(DATE(2025, COLUMN()-3, 1), 0) + 1,
 Posts[Restaurant Name],$C68),SUMIFS(Posts[Views (+10], Posts[D+1], "&gt;=" &amp; DATE(2025, COLUMN()-3, 1),
   Posts[D+1], "&lt;" &amp; EOMONTH(DATE(2025, COLUMN()-3, 1), 0) + 1,
 Posts[Restaurant Name],$C68))</f>
        <v>0</v>
      </c>
      <c r="E68" s="1522">
        <f>if($B$50="posts",COUNTIFS(
  Posts[D+1], "&gt;=" &amp; DATE(2025, COLUMN()-3, 1),
   Posts[D+1], "&lt;" &amp; EOMONTH(DATE(2025, COLUMN()-3, 1), 0) + 1,
 Posts[Restaurant Name],$C68),SUMIFS(Posts[Views (+10], Posts[D+1], "&gt;=" &amp; DATE(2025, COLUMN()-3, 1),
   Posts[D+1], "&lt;" &amp; EOMONTH(DATE(2025, COLUMN()-3, 1), 0) + 1,
 Posts[Restaurant Name],$C68))</f>
        <v>0</v>
      </c>
      <c r="F68" s="1522">
        <f>if($B$50="posts",COUNTIFS(
  Posts[D+1], "&gt;=" &amp; DATE(2025, COLUMN()-3, 1),
   Posts[D+1], "&lt;" &amp; EOMONTH(DATE(2025, COLUMN()-3, 1), 0) + 1,
 Posts[Restaurant Name],$C68),SUMIFS(Posts[Views (+10], Posts[D+1], "&gt;=" &amp; DATE(2025, COLUMN()-3, 1),
   Posts[D+1], "&lt;" &amp; EOMONTH(DATE(2025, COLUMN()-3, 1), 0) + 1,
 Posts[Restaurant Name],$C68))</f>
        <v>0</v>
      </c>
      <c r="G68" s="1522">
        <f>if($B$50="posts",COUNTIFS(
  Posts[D+1], "&gt;=" &amp; DATE(2025, COLUMN()-3, 1),
   Posts[D+1], "&lt;" &amp; EOMONTH(DATE(2025, COLUMN()-3, 1), 0) + 1,
 Posts[Restaurant Name],$C68),SUMIFS(Posts[Views (+10], Posts[D+1], "&gt;=" &amp; DATE(2025, COLUMN()-3, 1),
   Posts[D+1], "&lt;" &amp; EOMONTH(DATE(2025, COLUMN()-3, 1), 0) + 1,
 Posts[Restaurant Name],$C68))</f>
        <v>0</v>
      </c>
      <c r="H68" s="1522">
        <f>if($B$50="posts",COUNTIFS(
  Posts[D+1], "&gt;=" &amp; DATE(2025, COLUMN()-3, 1),
   Posts[D+1], "&lt;" &amp; EOMONTH(DATE(2025, COLUMN()-3, 1), 0) + 1,
 Posts[Restaurant Name],$C68),SUMIFS(Posts[Views (+10], Posts[D+1], "&gt;=" &amp; DATE(2025, COLUMN()-3, 1),
   Posts[D+1], "&lt;" &amp; EOMONTH(DATE(2025, COLUMN()-3, 1), 0) + 1,
 Posts[Restaurant Name],$C68))</f>
        <v>0</v>
      </c>
      <c r="I68" s="1522">
        <f>if($B$50="posts",COUNTIFS(
  Posts[D+1], "&gt;=" &amp; DATE(2025, COLUMN()-3, 1),
   Posts[D+1], "&lt;" &amp; EOMONTH(DATE(2025, COLUMN()-3, 1), 0) + 1,
 Posts[Restaurant Name],$C68),SUMIFS(Posts[Views (+10], Posts[D+1], "&gt;=" &amp; DATE(2025, COLUMN()-3, 1),
   Posts[D+1], "&lt;" &amp; EOMONTH(DATE(2025, COLUMN()-3, 1), 0) + 1,
 Posts[Restaurant Name],$C68))</f>
        <v>72400</v>
      </c>
      <c r="J68" s="1522">
        <f>if($B$50="posts",COUNTIFS(
  Posts[D+1], "&gt;=" &amp; DATE(2025, COLUMN()-3, 1),
   Posts[D+1], "&lt;" &amp; EOMONTH(DATE(2025, COLUMN()-3, 1), 0) + 1,
 Posts[Restaurant Name],$C68),SUMIFS(Posts[Views (+10], Posts[D+1], "&gt;=" &amp; DATE(2025, COLUMN()-3, 1),
   Posts[D+1], "&lt;" &amp; EOMONTH(DATE(2025, COLUMN()-3, 1), 0) + 1,
 Posts[Restaurant Name],$C68))</f>
        <v>1720404</v>
      </c>
      <c r="K68" s="1522">
        <f>if($B$50="posts",COUNTIFS(
  Posts[D+1], "&gt;=" &amp; DATE(2025, COLUMN()-3, 1),
   Posts[D+1], "&lt;" &amp; EOMONTH(DATE(2025, COLUMN()-3, 1), 0) + 1,
 Posts[Restaurant Name],$C68),SUMIFS(Posts[Views (+10], Posts[D+1], "&gt;=" &amp; DATE(2025, COLUMN()-3, 1),
   Posts[D+1], "&lt;" &amp; EOMONTH(DATE(2025, COLUMN()-3, 1), 0) + 1,
 Posts[Restaurant Name],$C68))</f>
        <v>3111</v>
      </c>
      <c r="L68" s="1522">
        <f>if($B$50="posts",COUNTIFS(
  Posts[D+1], "&gt;=" &amp; DATE(2025, COLUMN()-3, 1),
   Posts[D+1], "&lt;" &amp; EOMONTH(DATE(2025, COLUMN()-3, 1), 0) + 1,
 Posts[Restaurant Name],$C68),SUMIFS(Posts[Views (+10], Posts[D+1], "&gt;=" &amp; DATE(2025, COLUMN()-3, 1),
   Posts[D+1], "&lt;" &amp; EOMONTH(DATE(2025, COLUMN()-3, 1), 0) + 1,
 Posts[Restaurant Name],$C68))</f>
        <v>7135</v>
      </c>
      <c r="M68" s="1522">
        <f>if($B$50="posts",COUNTIFS(
  Posts[D+1], "&gt;=" &amp; DATE(2025, COLUMN()-3, 1),
   Posts[D+1], "&lt;" &amp; EOMONTH(DATE(2025, COLUMN()-3, 1), 0) + 1,
 Posts[Restaurant Name],$C68),SUMIFS(Posts[Views (+10], Posts[D+1], "&gt;=" &amp; DATE(2025, COLUMN()-3, 1),
   Posts[D+1], "&lt;" &amp; EOMONTH(DATE(2025, COLUMN()-3, 1), 0) + 1,
 Posts[Restaurant Name],$C68))</f>
        <v>0</v>
      </c>
      <c r="N68" s="1522">
        <f>if($B$50="posts",COUNTIFS(
  Posts[D+1], "&gt;=" &amp; DATE(2025, COLUMN()-3, 1),
   Posts[D+1], "&lt;" &amp; EOMONTH(DATE(2025, COLUMN()-3, 1), 0) + 1,
 Posts[Restaurant Name],$C68),SUMIFS(Posts[Views (+10], Posts[D+1], "&gt;=" &amp; DATE(2025, COLUMN()-3, 1),
   Posts[D+1], "&lt;" &amp; EOMONTH(DATE(2025, COLUMN()-3, 1), 0) + 1,
 Posts[Restaurant Name],$C68))</f>
        <v>0</v>
      </c>
      <c r="O68" s="1522">
        <f>if($B$50="posts",COUNTIFS(
  Posts[D+1], "&gt;=" &amp; DATE(2025, COLUMN()-3, 1),
   Posts[D+1], "&lt;" &amp; EOMONTH(DATE(2025, COLUMN()-3, 1), 0) + 1,
 Posts[Restaurant Name],$C68),SUMIFS(Posts[Views (+10], Posts[D+1], "&gt;=" &amp; DATE(2025, COLUMN()-3, 1),
   Posts[D+1], "&lt;" &amp; EOMONTH(DATE(2025, COLUMN()-3, 1), 0) + 1,
 Posts[Restaurant Name],$C68))</f>
        <v>0</v>
      </c>
      <c r="P68" s="1487"/>
      <c r="Q68" s="1487"/>
      <c r="R68" s="1487"/>
      <c r="S68" s="1487"/>
      <c r="T68" s="1487"/>
      <c r="U68" s="1487"/>
      <c r="V68" s="1487"/>
      <c r="W68" s="1487"/>
      <c r="X68" s="1487"/>
      <c r="Y68" s="1487"/>
      <c r="Z68" s="1487"/>
      <c r="AA68" s="1487"/>
      <c r="AB68" s="1487"/>
    </row>
    <row r="69">
      <c r="A69" s="1487"/>
      <c r="B69" s="1487"/>
      <c r="C69" s="1487" t="s">
        <v>306</v>
      </c>
      <c r="D69" s="1522">
        <f>if($B$50="posts",COUNTIFS(
  Posts[D+1], "&gt;=" &amp; DATE(2025, COLUMN()-3, 1),
   Posts[D+1], "&lt;" &amp; EOMONTH(DATE(2025, COLUMN()-3, 1), 0) + 1,
 Posts[Restaurant Name],$C69),SUMIFS(Posts[Views (+10], Posts[D+1], "&gt;=" &amp; DATE(2025, COLUMN()-3, 1),
   Posts[D+1], "&lt;" &amp; EOMONTH(DATE(2025, COLUMN()-3, 1), 0) + 1,
 Posts[Restaurant Name],$C69))</f>
        <v>0</v>
      </c>
      <c r="E69" s="1522">
        <f>if($B$50="posts",COUNTIFS(
  Posts[D+1], "&gt;=" &amp; DATE(2025, COLUMN()-3, 1),
   Posts[D+1], "&lt;" &amp; EOMONTH(DATE(2025, COLUMN()-3, 1), 0) + 1,
 Posts[Restaurant Name],$C69),SUMIFS(Posts[Views (+10], Posts[D+1], "&gt;=" &amp; DATE(2025, COLUMN()-3, 1),
   Posts[D+1], "&lt;" &amp; EOMONTH(DATE(2025, COLUMN()-3, 1), 0) + 1,
 Posts[Restaurant Name],$C69))</f>
        <v>0</v>
      </c>
      <c r="F69" s="1522">
        <f>if($B$50="posts",COUNTIFS(
  Posts[D+1], "&gt;=" &amp; DATE(2025, COLUMN()-3, 1),
   Posts[D+1], "&lt;" &amp; EOMONTH(DATE(2025, COLUMN()-3, 1), 0) + 1,
 Posts[Restaurant Name],$C69),SUMIFS(Posts[Views (+10], Posts[D+1], "&gt;=" &amp; DATE(2025, COLUMN()-3, 1),
   Posts[D+1], "&lt;" &amp; EOMONTH(DATE(2025, COLUMN()-3, 1), 0) + 1,
 Posts[Restaurant Name],$C69))</f>
        <v>0</v>
      </c>
      <c r="G69" s="1522">
        <f>if($B$50="posts",COUNTIFS(
  Posts[D+1], "&gt;=" &amp; DATE(2025, COLUMN()-3, 1),
   Posts[D+1], "&lt;" &amp; EOMONTH(DATE(2025, COLUMN()-3, 1), 0) + 1,
 Posts[Restaurant Name],$C69),SUMIFS(Posts[Views (+10], Posts[D+1], "&gt;=" &amp; DATE(2025, COLUMN()-3, 1),
   Posts[D+1], "&lt;" &amp; EOMONTH(DATE(2025, COLUMN()-3, 1), 0) + 1,
 Posts[Restaurant Name],$C69))</f>
        <v>0</v>
      </c>
      <c r="H69" s="1522">
        <f>if($B$50="posts",COUNTIFS(
  Posts[D+1], "&gt;=" &amp; DATE(2025, COLUMN()-3, 1),
   Posts[D+1], "&lt;" &amp; EOMONTH(DATE(2025, COLUMN()-3, 1), 0) + 1,
 Posts[Restaurant Name],$C69),SUMIFS(Posts[Views (+10], Posts[D+1], "&gt;=" &amp; DATE(2025, COLUMN()-3, 1),
   Posts[D+1], "&lt;" &amp; EOMONTH(DATE(2025, COLUMN()-3, 1), 0) + 1,
 Posts[Restaurant Name],$C69))</f>
        <v>0</v>
      </c>
      <c r="I69" s="1522">
        <f>if($B$50="posts",COUNTIFS(
  Posts[D+1], "&gt;=" &amp; DATE(2025, COLUMN()-3, 1),
   Posts[D+1], "&lt;" &amp; EOMONTH(DATE(2025, COLUMN()-3, 1), 0) + 1,
 Posts[Restaurant Name],$C69),SUMIFS(Posts[Views (+10], Posts[D+1], "&gt;=" &amp; DATE(2025, COLUMN()-3, 1),
   Posts[D+1], "&lt;" &amp; EOMONTH(DATE(2025, COLUMN()-3, 1), 0) + 1,
 Posts[Restaurant Name],$C69))</f>
        <v>0</v>
      </c>
      <c r="J69" s="1522">
        <f>if($B$50="posts",COUNTIFS(
  Posts[D+1], "&gt;=" &amp; DATE(2025, COLUMN()-3, 1),
   Posts[D+1], "&lt;" &amp; EOMONTH(DATE(2025, COLUMN()-3, 1), 0) + 1,
 Posts[Restaurant Name],$C69),SUMIFS(Posts[Views (+10], Posts[D+1], "&gt;=" &amp; DATE(2025, COLUMN()-3, 1),
   Posts[D+1], "&lt;" &amp; EOMONTH(DATE(2025, COLUMN()-3, 1), 0) + 1,
 Posts[Restaurant Name],$C69))</f>
        <v>74703</v>
      </c>
      <c r="K69" s="1522">
        <f>if($B$50="posts",COUNTIFS(
  Posts[D+1], "&gt;=" &amp; DATE(2025, COLUMN()-3, 1),
   Posts[D+1], "&lt;" &amp; EOMONTH(DATE(2025, COLUMN()-3, 1), 0) + 1,
 Posts[Restaurant Name],$C69),SUMIFS(Posts[Views (+10], Posts[D+1], "&gt;=" &amp; DATE(2025, COLUMN()-3, 1),
   Posts[D+1], "&lt;" &amp; EOMONTH(DATE(2025, COLUMN()-3, 1), 0) + 1,
 Posts[Restaurant Name],$C69))</f>
        <v>0</v>
      </c>
      <c r="L69" s="1522">
        <f>if($B$50="posts",COUNTIFS(
  Posts[D+1], "&gt;=" &amp; DATE(2025, COLUMN()-3, 1),
   Posts[D+1], "&lt;" &amp; EOMONTH(DATE(2025, COLUMN()-3, 1), 0) + 1,
 Posts[Restaurant Name],$C69),SUMIFS(Posts[Views (+10], Posts[D+1], "&gt;=" &amp; DATE(2025, COLUMN()-3, 1),
   Posts[D+1], "&lt;" &amp; EOMONTH(DATE(2025, COLUMN()-3, 1), 0) + 1,
 Posts[Restaurant Name],$C69))</f>
        <v>0</v>
      </c>
      <c r="M69" s="1522">
        <f>if($B$50="posts",COUNTIFS(
  Posts[D+1], "&gt;=" &amp; DATE(2025, COLUMN()-3, 1),
   Posts[D+1], "&lt;" &amp; EOMONTH(DATE(2025, COLUMN()-3, 1), 0) + 1,
 Posts[Restaurant Name],$C69),SUMIFS(Posts[Views (+10], Posts[D+1], "&gt;=" &amp; DATE(2025, COLUMN()-3, 1),
   Posts[D+1], "&lt;" &amp; EOMONTH(DATE(2025, COLUMN()-3, 1), 0) + 1,
 Posts[Restaurant Name],$C69))</f>
        <v>0</v>
      </c>
      <c r="N69" s="1522">
        <f>if($B$50="posts",COUNTIFS(
  Posts[D+1], "&gt;=" &amp; DATE(2025, COLUMN()-3, 1),
   Posts[D+1], "&lt;" &amp; EOMONTH(DATE(2025, COLUMN()-3, 1), 0) + 1,
 Posts[Restaurant Name],$C69),SUMIFS(Posts[Views (+10], Posts[D+1], "&gt;=" &amp; DATE(2025, COLUMN()-3, 1),
   Posts[D+1], "&lt;" &amp; EOMONTH(DATE(2025, COLUMN()-3, 1), 0) + 1,
 Posts[Restaurant Name],$C69))</f>
        <v>0</v>
      </c>
      <c r="O69" s="1522">
        <f>if($B$50="posts",COUNTIFS(
  Posts[D+1], "&gt;=" &amp; DATE(2025, COLUMN()-3, 1),
   Posts[D+1], "&lt;" &amp; EOMONTH(DATE(2025, COLUMN()-3, 1), 0) + 1,
 Posts[Restaurant Name],$C69),SUMIFS(Posts[Views (+10], Posts[D+1], "&gt;=" &amp; DATE(2025, COLUMN()-3, 1),
   Posts[D+1], "&lt;" &amp; EOMONTH(DATE(2025, COLUMN()-3, 1), 0) + 1,
 Posts[Restaurant Name],$C69))</f>
        <v>0</v>
      </c>
      <c r="P69" s="1487"/>
      <c r="Q69" s="1487"/>
      <c r="R69" s="1487"/>
      <c r="S69" s="1487"/>
      <c r="T69" s="1487"/>
      <c r="U69" s="1487"/>
      <c r="V69" s="1487"/>
      <c r="W69" s="1487"/>
      <c r="X69" s="1487"/>
      <c r="Y69" s="1487"/>
      <c r="Z69" s="1487"/>
      <c r="AA69" s="1487"/>
      <c r="AB69" s="1487"/>
    </row>
    <row r="70">
      <c r="A70" s="1487"/>
      <c r="B70" s="1487"/>
      <c r="C70" s="1487" t="s">
        <v>377</v>
      </c>
      <c r="D70" s="1522">
        <f>if($B$50="posts",COUNTIFS(
  Posts[D+1], "&gt;=" &amp; DATE(2025, COLUMN()-3, 1),
   Posts[D+1], "&lt;" &amp; EOMONTH(DATE(2025, COLUMN()-3, 1), 0) + 1,
 Posts[Restaurant Name],$C70),SUMIFS(Posts[Views (+10], Posts[D+1], "&gt;=" &amp; DATE(2025, COLUMN()-3, 1),
   Posts[D+1], "&lt;" &amp; EOMONTH(DATE(2025, COLUMN()-3, 1), 0) + 1,
 Posts[Restaurant Name],$C70))</f>
        <v>0</v>
      </c>
      <c r="E70" s="1522">
        <f>if($B$50="posts",COUNTIFS(
  Posts[D+1], "&gt;=" &amp; DATE(2025, COLUMN()-3, 1),
   Posts[D+1], "&lt;" &amp; EOMONTH(DATE(2025, COLUMN()-3, 1), 0) + 1,
 Posts[Restaurant Name],$C70),SUMIFS(Posts[Views (+10], Posts[D+1], "&gt;=" &amp; DATE(2025, COLUMN()-3, 1),
   Posts[D+1], "&lt;" &amp; EOMONTH(DATE(2025, COLUMN()-3, 1), 0) + 1,
 Posts[Restaurant Name],$C70))</f>
        <v>0</v>
      </c>
      <c r="F70" s="1522">
        <f>if($B$50="posts",COUNTIFS(
  Posts[D+1], "&gt;=" &amp; DATE(2025, COLUMN()-3, 1),
   Posts[D+1], "&lt;" &amp; EOMONTH(DATE(2025, COLUMN()-3, 1), 0) + 1,
 Posts[Restaurant Name],$C70),SUMIFS(Posts[Views (+10], Posts[D+1], "&gt;=" &amp; DATE(2025, COLUMN()-3, 1),
   Posts[D+1], "&lt;" &amp; EOMONTH(DATE(2025, COLUMN()-3, 1), 0) + 1,
 Posts[Restaurant Name],$C70))</f>
        <v>0</v>
      </c>
      <c r="G70" s="1522">
        <f>if($B$50="posts",COUNTIFS(
  Posts[D+1], "&gt;=" &amp; DATE(2025, COLUMN()-3, 1),
   Posts[D+1], "&lt;" &amp; EOMONTH(DATE(2025, COLUMN()-3, 1), 0) + 1,
 Posts[Restaurant Name],$C70),SUMIFS(Posts[Views (+10], Posts[D+1], "&gt;=" &amp; DATE(2025, COLUMN()-3, 1),
   Posts[D+1], "&lt;" &amp; EOMONTH(DATE(2025, COLUMN()-3, 1), 0) + 1,
 Posts[Restaurant Name],$C70))</f>
        <v>0</v>
      </c>
      <c r="H70" s="1522">
        <f>if($B$50="posts",COUNTIFS(
  Posts[D+1], "&gt;=" &amp; DATE(2025, COLUMN()-3, 1),
   Posts[D+1], "&lt;" &amp; EOMONTH(DATE(2025, COLUMN()-3, 1), 0) + 1,
 Posts[Restaurant Name],$C70),SUMIFS(Posts[Views (+10], Posts[D+1], "&gt;=" &amp; DATE(2025, COLUMN()-3, 1),
   Posts[D+1], "&lt;" &amp; EOMONTH(DATE(2025, COLUMN()-3, 1), 0) + 1,
 Posts[Restaurant Name],$C70))</f>
        <v>0</v>
      </c>
      <c r="I70" s="1522">
        <f>if($B$50="posts",COUNTIFS(
  Posts[D+1], "&gt;=" &amp; DATE(2025, COLUMN()-3, 1),
   Posts[D+1], "&lt;" &amp; EOMONTH(DATE(2025, COLUMN()-3, 1), 0) + 1,
 Posts[Restaurant Name],$C70),SUMIFS(Posts[Views (+10], Posts[D+1], "&gt;=" &amp; DATE(2025, COLUMN()-3, 1),
   Posts[D+1], "&lt;" &amp; EOMONTH(DATE(2025, COLUMN()-3, 1), 0) + 1,
 Posts[Restaurant Name],$C70))</f>
        <v>0</v>
      </c>
      <c r="J70" s="1522">
        <f>if($B$50="posts",COUNTIFS(
  Posts[D+1], "&gt;=" &amp; DATE(2025, COLUMN()-3, 1),
   Posts[D+1], "&lt;" &amp; EOMONTH(DATE(2025, COLUMN()-3, 1), 0) + 1,
 Posts[Restaurant Name],$C70),SUMIFS(Posts[Views (+10], Posts[D+1], "&gt;=" &amp; DATE(2025, COLUMN()-3, 1),
   Posts[D+1], "&lt;" &amp; EOMONTH(DATE(2025, COLUMN()-3, 1), 0) + 1,
 Posts[Restaurant Name],$C70))</f>
        <v>5109</v>
      </c>
      <c r="K70" s="1522">
        <f>if($B$50="posts",COUNTIFS(
  Posts[D+1], "&gt;=" &amp; DATE(2025, COLUMN()-3, 1),
   Posts[D+1], "&lt;" &amp; EOMONTH(DATE(2025, COLUMN()-3, 1), 0) + 1,
 Posts[Restaurant Name],$C70),SUMIFS(Posts[Views (+10], Posts[D+1], "&gt;=" &amp; DATE(2025, COLUMN()-3, 1),
   Posts[D+1], "&lt;" &amp; EOMONTH(DATE(2025, COLUMN()-3, 1), 0) + 1,
 Posts[Restaurant Name],$C70))</f>
        <v>4209</v>
      </c>
      <c r="L70" s="1522">
        <f>if($B$50="posts",COUNTIFS(
  Posts[D+1], "&gt;=" &amp; DATE(2025, COLUMN()-3, 1),
   Posts[D+1], "&lt;" &amp; EOMONTH(DATE(2025, COLUMN()-3, 1), 0) + 1,
 Posts[Restaurant Name],$C70),SUMIFS(Posts[Views (+10], Posts[D+1], "&gt;=" &amp; DATE(2025, COLUMN()-3, 1),
   Posts[D+1], "&lt;" &amp; EOMONTH(DATE(2025, COLUMN()-3, 1), 0) + 1,
 Posts[Restaurant Name],$C70))</f>
        <v>0</v>
      </c>
      <c r="M70" s="1522">
        <f>if($B$50="posts",COUNTIFS(
  Posts[D+1], "&gt;=" &amp; DATE(2025, COLUMN()-3, 1),
   Posts[D+1], "&lt;" &amp; EOMONTH(DATE(2025, COLUMN()-3, 1), 0) + 1,
 Posts[Restaurant Name],$C70),SUMIFS(Posts[Views (+10], Posts[D+1], "&gt;=" &amp; DATE(2025, COLUMN()-3, 1),
   Posts[D+1], "&lt;" &amp; EOMONTH(DATE(2025, COLUMN()-3, 1), 0) + 1,
 Posts[Restaurant Name],$C70))</f>
        <v>0</v>
      </c>
      <c r="N70" s="1522">
        <f>if($B$50="posts",COUNTIFS(
  Posts[D+1], "&gt;=" &amp; DATE(2025, COLUMN()-3, 1),
   Posts[D+1], "&lt;" &amp; EOMONTH(DATE(2025, COLUMN()-3, 1), 0) + 1,
 Posts[Restaurant Name],$C70),SUMIFS(Posts[Views (+10], Posts[D+1], "&gt;=" &amp; DATE(2025, COLUMN()-3, 1),
   Posts[D+1], "&lt;" &amp; EOMONTH(DATE(2025, COLUMN()-3, 1), 0) + 1,
 Posts[Restaurant Name],$C70))</f>
        <v>0</v>
      </c>
      <c r="O70" s="1522">
        <f>if($B$50="posts",COUNTIFS(
  Posts[D+1], "&gt;=" &amp; DATE(2025, COLUMN()-3, 1),
   Posts[D+1], "&lt;" &amp; EOMONTH(DATE(2025, COLUMN()-3, 1), 0) + 1,
 Posts[Restaurant Name],$C70),SUMIFS(Posts[Views (+10], Posts[D+1], "&gt;=" &amp; DATE(2025, COLUMN()-3, 1),
   Posts[D+1], "&lt;" &amp; EOMONTH(DATE(2025, COLUMN()-3, 1), 0) + 1,
 Posts[Restaurant Name],$C70))</f>
        <v>0</v>
      </c>
      <c r="P70" s="1487"/>
      <c r="Q70" s="1487"/>
      <c r="R70" s="1487"/>
      <c r="S70" s="1487"/>
      <c r="T70" s="1487"/>
      <c r="U70" s="1487"/>
      <c r="V70" s="1487"/>
      <c r="W70" s="1487"/>
      <c r="X70" s="1487"/>
      <c r="Y70" s="1487"/>
      <c r="Z70" s="1487"/>
      <c r="AA70" s="1487"/>
      <c r="AB70" s="1487"/>
    </row>
    <row r="71">
      <c r="A71" s="1487"/>
      <c r="B71" s="1487"/>
      <c r="C71" s="1487" t="s">
        <v>341</v>
      </c>
      <c r="D71" s="1522">
        <f>if($B$50="posts",COUNTIFS(
  Posts[D+1], "&gt;=" &amp; DATE(2025, COLUMN()-3, 1),
   Posts[D+1], "&lt;" &amp; EOMONTH(DATE(2025, COLUMN()-3, 1), 0) + 1,
 Posts[Restaurant Name],$C71),SUMIFS(Posts[Views (+10], Posts[D+1], "&gt;=" &amp; DATE(2025, COLUMN()-3, 1),
   Posts[D+1], "&lt;" &amp; EOMONTH(DATE(2025, COLUMN()-3, 1), 0) + 1,
 Posts[Restaurant Name],$C71))</f>
        <v>0</v>
      </c>
      <c r="E71" s="1522">
        <f>if($B$50="posts",COUNTIFS(
  Posts[D+1], "&gt;=" &amp; DATE(2025, COLUMN()-3, 1),
   Posts[D+1], "&lt;" &amp; EOMONTH(DATE(2025, COLUMN()-3, 1), 0) + 1,
 Posts[Restaurant Name],$C71),SUMIFS(Posts[Views (+10], Posts[D+1], "&gt;=" &amp; DATE(2025, COLUMN()-3, 1),
   Posts[D+1], "&lt;" &amp; EOMONTH(DATE(2025, COLUMN()-3, 1), 0) + 1,
 Posts[Restaurant Name],$C71))</f>
        <v>0</v>
      </c>
      <c r="F71" s="1522">
        <f>if($B$50="posts",COUNTIFS(
  Posts[D+1], "&gt;=" &amp; DATE(2025, COLUMN()-3, 1),
   Posts[D+1], "&lt;" &amp; EOMONTH(DATE(2025, COLUMN()-3, 1), 0) + 1,
 Posts[Restaurant Name],$C71),SUMIFS(Posts[Views (+10], Posts[D+1], "&gt;=" &amp; DATE(2025, COLUMN()-3, 1),
   Posts[D+1], "&lt;" &amp; EOMONTH(DATE(2025, COLUMN()-3, 1), 0) + 1,
 Posts[Restaurant Name],$C71))</f>
        <v>0</v>
      </c>
      <c r="G71" s="1522">
        <f>if($B$50="posts",COUNTIFS(
  Posts[D+1], "&gt;=" &amp; DATE(2025, COLUMN()-3, 1),
   Posts[D+1], "&lt;" &amp; EOMONTH(DATE(2025, COLUMN()-3, 1), 0) + 1,
 Posts[Restaurant Name],$C71),SUMIFS(Posts[Views (+10], Posts[D+1], "&gt;=" &amp; DATE(2025, COLUMN()-3, 1),
   Posts[D+1], "&lt;" &amp; EOMONTH(DATE(2025, COLUMN()-3, 1), 0) + 1,
 Posts[Restaurant Name],$C71))</f>
        <v>0</v>
      </c>
      <c r="H71" s="1522">
        <f>if($B$50="posts",COUNTIFS(
  Posts[D+1], "&gt;=" &amp; DATE(2025, COLUMN()-3, 1),
   Posts[D+1], "&lt;" &amp; EOMONTH(DATE(2025, COLUMN()-3, 1), 0) + 1,
 Posts[Restaurant Name],$C71),SUMIFS(Posts[Views (+10], Posts[D+1], "&gt;=" &amp; DATE(2025, COLUMN()-3, 1),
   Posts[D+1], "&lt;" &amp; EOMONTH(DATE(2025, COLUMN()-3, 1), 0) + 1,
 Posts[Restaurant Name],$C71))</f>
        <v>0</v>
      </c>
      <c r="I71" s="1522">
        <f>if($B$50="posts",COUNTIFS(
  Posts[D+1], "&gt;=" &amp; DATE(2025, COLUMN()-3, 1),
   Posts[D+1], "&lt;" &amp; EOMONTH(DATE(2025, COLUMN()-3, 1), 0) + 1,
 Posts[Restaurant Name],$C71),SUMIFS(Posts[Views (+10], Posts[D+1], "&gt;=" &amp; DATE(2025, COLUMN()-3, 1),
   Posts[D+1], "&lt;" &amp; EOMONTH(DATE(2025, COLUMN()-3, 1), 0) + 1,
 Posts[Restaurant Name],$C71))</f>
        <v>0</v>
      </c>
      <c r="J71" s="1522">
        <f>if($B$50="posts",COUNTIFS(
  Posts[D+1], "&gt;=" &amp; DATE(2025, COLUMN()-3, 1),
   Posts[D+1], "&lt;" &amp; EOMONTH(DATE(2025, COLUMN()-3, 1), 0) + 1,
 Posts[Restaurant Name],$C71),SUMIFS(Posts[Views (+10], Posts[D+1], "&gt;=" &amp; DATE(2025, COLUMN()-3, 1),
   Posts[D+1], "&lt;" &amp; EOMONTH(DATE(2025, COLUMN()-3, 1), 0) + 1,
 Posts[Restaurant Name],$C71))</f>
        <v>8869</v>
      </c>
      <c r="K71" s="1522">
        <f>if($B$50="posts",COUNTIFS(
  Posts[D+1], "&gt;=" &amp; DATE(2025, COLUMN()-3, 1),
   Posts[D+1], "&lt;" &amp; EOMONTH(DATE(2025, COLUMN()-3, 1), 0) + 1,
 Posts[Restaurant Name],$C71),SUMIFS(Posts[Views (+10], Posts[D+1], "&gt;=" &amp; DATE(2025, COLUMN()-3, 1),
   Posts[D+1], "&lt;" &amp; EOMONTH(DATE(2025, COLUMN()-3, 1), 0) + 1,
 Posts[Restaurant Name],$C71))</f>
        <v>34129</v>
      </c>
      <c r="L71" s="1522">
        <f>if($B$50="posts",COUNTIFS(
  Posts[D+1], "&gt;=" &amp; DATE(2025, COLUMN()-3, 1),
   Posts[D+1], "&lt;" &amp; EOMONTH(DATE(2025, COLUMN()-3, 1), 0) + 1,
 Posts[Restaurant Name],$C71),SUMIFS(Posts[Views (+10], Posts[D+1], "&gt;=" &amp; DATE(2025, COLUMN()-3, 1),
   Posts[D+1], "&lt;" &amp; EOMONTH(DATE(2025, COLUMN()-3, 1), 0) + 1,
 Posts[Restaurant Name],$C71))</f>
        <v>0</v>
      </c>
      <c r="M71" s="1522">
        <f>if($B$50="posts",COUNTIFS(
  Posts[D+1], "&gt;=" &amp; DATE(2025, COLUMN()-3, 1),
   Posts[D+1], "&lt;" &amp; EOMONTH(DATE(2025, COLUMN()-3, 1), 0) + 1,
 Posts[Restaurant Name],$C71),SUMIFS(Posts[Views (+10], Posts[D+1], "&gt;=" &amp; DATE(2025, COLUMN()-3, 1),
   Posts[D+1], "&lt;" &amp; EOMONTH(DATE(2025, COLUMN()-3, 1), 0) + 1,
 Posts[Restaurant Name],$C71))</f>
        <v>0</v>
      </c>
      <c r="N71" s="1522">
        <f>if($B$50="posts",COUNTIFS(
  Posts[D+1], "&gt;=" &amp; DATE(2025, COLUMN()-3, 1),
   Posts[D+1], "&lt;" &amp; EOMONTH(DATE(2025, COLUMN()-3, 1), 0) + 1,
 Posts[Restaurant Name],$C71),SUMIFS(Posts[Views (+10], Posts[D+1], "&gt;=" &amp; DATE(2025, COLUMN()-3, 1),
   Posts[D+1], "&lt;" &amp; EOMONTH(DATE(2025, COLUMN()-3, 1), 0) + 1,
 Posts[Restaurant Name],$C71))</f>
        <v>0</v>
      </c>
      <c r="O71" s="1522">
        <f>if($B$50="posts",COUNTIFS(
  Posts[D+1], "&gt;=" &amp; DATE(2025, COLUMN()-3, 1),
   Posts[D+1], "&lt;" &amp; EOMONTH(DATE(2025, COLUMN()-3, 1), 0) + 1,
 Posts[Restaurant Name],$C71),SUMIFS(Posts[Views (+10], Posts[D+1], "&gt;=" &amp; DATE(2025, COLUMN()-3, 1),
   Posts[D+1], "&lt;" &amp; EOMONTH(DATE(2025, COLUMN()-3, 1), 0) + 1,
 Posts[Restaurant Name],$C71))</f>
        <v>0</v>
      </c>
      <c r="P71" s="1487"/>
      <c r="Q71" s="1487"/>
      <c r="R71" s="1487"/>
      <c r="S71" s="1487"/>
      <c r="T71" s="1487"/>
      <c r="U71" s="1487"/>
      <c r="V71" s="1487"/>
      <c r="W71" s="1487"/>
      <c r="X71" s="1487"/>
      <c r="Y71" s="1487"/>
      <c r="Z71" s="1487"/>
      <c r="AA71" s="1487"/>
      <c r="AB71" s="1487"/>
    </row>
    <row r="72">
      <c r="A72" s="1487"/>
      <c r="B72" s="1487"/>
      <c r="C72" s="1487" t="s">
        <v>165</v>
      </c>
      <c r="D72" s="1522">
        <f>if($B$50="posts",COUNTIFS(
  Posts[D+1], "&gt;=" &amp; DATE(2025, COLUMN()-3, 1),
   Posts[D+1], "&lt;" &amp; EOMONTH(DATE(2025, COLUMN()-3, 1), 0) + 1,
 Posts[Restaurant Name],$C72),SUMIFS(Posts[Views (+10], Posts[D+1], "&gt;=" &amp; DATE(2025, COLUMN()-3, 1),
   Posts[D+1], "&lt;" &amp; EOMONTH(DATE(2025, COLUMN()-3, 1), 0) + 1,
 Posts[Restaurant Name],$C72))</f>
        <v>0</v>
      </c>
      <c r="E72" s="1522">
        <f>if($B$50="posts",COUNTIFS(
  Posts[D+1], "&gt;=" &amp; DATE(2025, COLUMN()-3, 1),
   Posts[D+1], "&lt;" &amp; EOMONTH(DATE(2025, COLUMN()-3, 1), 0) + 1,
 Posts[Restaurant Name],$C72),SUMIFS(Posts[Views (+10], Posts[D+1], "&gt;=" &amp; DATE(2025, COLUMN()-3, 1),
   Posts[D+1], "&lt;" &amp; EOMONTH(DATE(2025, COLUMN()-3, 1), 0) + 1,
 Posts[Restaurant Name],$C72))</f>
        <v>0</v>
      </c>
      <c r="F72" s="1522">
        <f>if($B$50="posts",COUNTIFS(
  Posts[D+1], "&gt;=" &amp; DATE(2025, COLUMN()-3, 1),
   Posts[D+1], "&lt;" &amp; EOMONTH(DATE(2025, COLUMN()-3, 1), 0) + 1,
 Posts[Restaurant Name],$C72),SUMIFS(Posts[Views (+10], Posts[D+1], "&gt;=" &amp; DATE(2025, COLUMN()-3, 1),
   Posts[D+1], "&lt;" &amp; EOMONTH(DATE(2025, COLUMN()-3, 1), 0) + 1,
 Posts[Restaurant Name],$C72))</f>
        <v>0</v>
      </c>
      <c r="G72" s="1522">
        <f>if($B$50="posts",COUNTIFS(
  Posts[D+1], "&gt;=" &amp; DATE(2025, COLUMN()-3, 1),
   Posts[D+1], "&lt;" &amp; EOMONTH(DATE(2025, COLUMN()-3, 1), 0) + 1,
 Posts[Restaurant Name],$C72),SUMIFS(Posts[Views (+10], Posts[D+1], "&gt;=" &amp; DATE(2025, COLUMN()-3, 1),
   Posts[D+1], "&lt;" &amp; EOMONTH(DATE(2025, COLUMN()-3, 1), 0) + 1,
 Posts[Restaurant Name],$C72))</f>
        <v>0</v>
      </c>
      <c r="H72" s="1522">
        <f>if($B$50="posts",COUNTIFS(
  Posts[D+1], "&gt;=" &amp; DATE(2025, COLUMN()-3, 1),
   Posts[D+1], "&lt;" &amp; EOMONTH(DATE(2025, COLUMN()-3, 1), 0) + 1,
 Posts[Restaurant Name],$C72),SUMIFS(Posts[Views (+10], Posts[D+1], "&gt;=" &amp; DATE(2025, COLUMN()-3, 1),
   Posts[D+1], "&lt;" &amp; EOMONTH(DATE(2025, COLUMN()-3, 1), 0) + 1,
 Posts[Restaurant Name],$C72))</f>
        <v>0</v>
      </c>
      <c r="I72" s="1522">
        <f>if($B$50="posts",COUNTIFS(
  Posts[D+1], "&gt;=" &amp; DATE(2025, COLUMN()-3, 1),
   Posts[D+1], "&lt;" &amp; EOMONTH(DATE(2025, COLUMN()-3, 1), 0) + 1,
 Posts[Restaurant Name],$C72),SUMIFS(Posts[Views (+10], Posts[D+1], "&gt;=" &amp; DATE(2025, COLUMN()-3, 1),
   Posts[D+1], "&lt;" &amp; EOMONTH(DATE(2025, COLUMN()-3, 1), 0) + 1,
 Posts[Restaurant Name],$C72))</f>
        <v>24500</v>
      </c>
      <c r="J72" s="1522">
        <f>if($B$50="posts",COUNTIFS(
  Posts[D+1], "&gt;=" &amp; DATE(2025, COLUMN()-3, 1),
   Posts[D+1], "&lt;" &amp; EOMONTH(DATE(2025, COLUMN()-3, 1), 0) + 1,
 Posts[Restaurant Name],$C72),SUMIFS(Posts[Views (+10], Posts[D+1], "&gt;=" &amp; DATE(2025, COLUMN()-3, 1),
   Posts[D+1], "&lt;" &amp; EOMONTH(DATE(2025, COLUMN()-3, 1), 0) + 1,
 Posts[Restaurant Name],$C72))</f>
        <v>0</v>
      </c>
      <c r="K72" s="1522">
        <f>if($B$50="posts",COUNTIFS(
  Posts[D+1], "&gt;=" &amp; DATE(2025, COLUMN()-3, 1),
   Posts[D+1], "&lt;" &amp; EOMONTH(DATE(2025, COLUMN()-3, 1), 0) + 1,
 Posts[Restaurant Name],$C72),SUMIFS(Posts[Views (+10], Posts[D+1], "&gt;=" &amp; DATE(2025, COLUMN()-3, 1),
   Posts[D+1], "&lt;" &amp; EOMONTH(DATE(2025, COLUMN()-3, 1), 0) + 1,
 Posts[Restaurant Name],$C72))</f>
        <v>0</v>
      </c>
      <c r="L72" s="1522">
        <f>if($B$50="posts",COUNTIFS(
  Posts[D+1], "&gt;=" &amp; DATE(2025, COLUMN()-3, 1),
   Posts[D+1], "&lt;" &amp; EOMONTH(DATE(2025, COLUMN()-3, 1), 0) + 1,
 Posts[Restaurant Name],$C72),SUMIFS(Posts[Views (+10], Posts[D+1], "&gt;=" &amp; DATE(2025, COLUMN()-3, 1),
   Posts[D+1], "&lt;" &amp; EOMONTH(DATE(2025, COLUMN()-3, 1), 0) + 1,
 Posts[Restaurant Name],$C72))</f>
        <v>209523</v>
      </c>
      <c r="M72" s="1522">
        <f>if($B$50="posts",COUNTIFS(
  Posts[D+1], "&gt;=" &amp; DATE(2025, COLUMN()-3, 1),
   Posts[D+1], "&lt;" &amp; EOMONTH(DATE(2025, COLUMN()-3, 1), 0) + 1,
 Posts[Restaurant Name],$C72),SUMIFS(Posts[Views (+10], Posts[D+1], "&gt;=" &amp; DATE(2025, COLUMN()-3, 1),
   Posts[D+1], "&lt;" &amp; EOMONTH(DATE(2025, COLUMN()-3, 1), 0) + 1,
 Posts[Restaurant Name],$C72))</f>
        <v>0</v>
      </c>
      <c r="N72" s="1522">
        <f>if($B$50="posts",COUNTIFS(
  Posts[D+1], "&gt;=" &amp; DATE(2025, COLUMN()-3, 1),
   Posts[D+1], "&lt;" &amp; EOMONTH(DATE(2025, COLUMN()-3, 1), 0) + 1,
 Posts[Restaurant Name],$C72),SUMIFS(Posts[Views (+10], Posts[D+1], "&gt;=" &amp; DATE(2025, COLUMN()-3, 1),
   Posts[D+1], "&lt;" &amp; EOMONTH(DATE(2025, COLUMN()-3, 1), 0) + 1,
 Posts[Restaurant Name],$C72))</f>
        <v>0</v>
      </c>
      <c r="O72" s="1522">
        <f>if($B$50="posts",COUNTIFS(
  Posts[D+1], "&gt;=" &amp; DATE(2025, COLUMN()-3, 1),
   Posts[D+1], "&lt;" &amp; EOMONTH(DATE(2025, COLUMN()-3, 1), 0) + 1,
 Posts[Restaurant Name],$C72),SUMIFS(Posts[Views (+10], Posts[D+1], "&gt;=" &amp; DATE(2025, COLUMN()-3, 1),
   Posts[D+1], "&lt;" &amp; EOMONTH(DATE(2025, COLUMN()-3, 1), 0) + 1,
 Posts[Restaurant Name],$C72))</f>
        <v>0</v>
      </c>
      <c r="P72" s="1487"/>
      <c r="Q72" s="1487"/>
      <c r="R72" s="1487"/>
      <c r="S72" s="1487"/>
      <c r="T72" s="1487"/>
      <c r="U72" s="1487"/>
      <c r="V72" s="1487"/>
      <c r="W72" s="1487"/>
      <c r="X72" s="1487"/>
      <c r="Y72" s="1487"/>
      <c r="Z72" s="1487"/>
      <c r="AA72" s="1487"/>
      <c r="AB72" s="1487"/>
    </row>
    <row r="73">
      <c r="A73" s="1487"/>
      <c r="B73" s="1487"/>
      <c r="C73" s="1487" t="s">
        <v>83</v>
      </c>
      <c r="D73" s="1522">
        <f>if($B$50="posts",COUNTIFS(
  Posts[D+1], "&gt;=" &amp; DATE(2025, COLUMN()-3, 1),
   Posts[D+1], "&lt;" &amp; EOMONTH(DATE(2025, COLUMN()-3, 1), 0) + 1,
 Posts[Restaurant Name],$C73),SUMIFS(Posts[Views (+10], Posts[D+1], "&gt;=" &amp; DATE(2025, COLUMN()-3, 1),
   Posts[D+1], "&lt;" &amp; EOMONTH(DATE(2025, COLUMN()-3, 1), 0) + 1,
 Posts[Restaurant Name],$C73))</f>
        <v>0</v>
      </c>
      <c r="E73" s="1522">
        <f>if($B$50="posts",COUNTIFS(
  Posts[D+1], "&gt;=" &amp; DATE(2025, COLUMN()-3, 1),
   Posts[D+1], "&lt;" &amp; EOMONTH(DATE(2025, COLUMN()-3, 1), 0) + 1,
 Posts[Restaurant Name],$C73),SUMIFS(Posts[Views (+10], Posts[D+1], "&gt;=" &amp; DATE(2025, COLUMN()-3, 1),
   Posts[D+1], "&lt;" &amp; EOMONTH(DATE(2025, COLUMN()-3, 1), 0) + 1,
 Posts[Restaurant Name],$C73))</f>
        <v>0</v>
      </c>
      <c r="F73" s="1522">
        <f>if($B$50="posts",COUNTIFS(
  Posts[D+1], "&gt;=" &amp; DATE(2025, COLUMN()-3, 1),
   Posts[D+1], "&lt;" &amp; EOMONTH(DATE(2025, COLUMN()-3, 1), 0) + 1,
 Posts[Restaurant Name],$C73),SUMIFS(Posts[Views (+10], Posts[D+1], "&gt;=" &amp; DATE(2025, COLUMN()-3, 1),
   Posts[D+1], "&lt;" &amp; EOMONTH(DATE(2025, COLUMN()-3, 1), 0) + 1,
 Posts[Restaurant Name],$C73))</f>
        <v>0</v>
      </c>
      <c r="G73" s="1522">
        <f>if($B$50="posts",COUNTIFS(
  Posts[D+1], "&gt;=" &amp; DATE(2025, COLUMN()-3, 1),
   Posts[D+1], "&lt;" &amp; EOMONTH(DATE(2025, COLUMN()-3, 1), 0) + 1,
 Posts[Restaurant Name],$C73),SUMIFS(Posts[Views (+10], Posts[D+1], "&gt;=" &amp; DATE(2025, COLUMN()-3, 1),
   Posts[D+1], "&lt;" &amp; EOMONTH(DATE(2025, COLUMN()-3, 1), 0) + 1,
 Posts[Restaurant Name],$C73))</f>
        <v>0</v>
      </c>
      <c r="H73" s="1522">
        <f>if($B$50="posts",COUNTIFS(
  Posts[D+1], "&gt;=" &amp; DATE(2025, COLUMN()-3, 1),
   Posts[D+1], "&lt;" &amp; EOMONTH(DATE(2025, COLUMN()-3, 1), 0) + 1,
 Posts[Restaurant Name],$C73),SUMIFS(Posts[Views (+10], Posts[D+1], "&gt;=" &amp; DATE(2025, COLUMN()-3, 1),
   Posts[D+1], "&lt;" &amp; EOMONTH(DATE(2025, COLUMN()-3, 1), 0) + 1,
 Posts[Restaurant Name],$C73))</f>
        <v>0</v>
      </c>
      <c r="I73" s="1522">
        <f>if($B$50="posts",COUNTIFS(
  Posts[D+1], "&gt;=" &amp; DATE(2025, COLUMN()-3, 1),
   Posts[D+1], "&lt;" &amp; EOMONTH(DATE(2025, COLUMN()-3, 1), 0) + 1,
 Posts[Restaurant Name],$C73),SUMIFS(Posts[Views (+10], Posts[D+1], "&gt;=" &amp; DATE(2025, COLUMN()-3, 1),
   Posts[D+1], "&lt;" &amp; EOMONTH(DATE(2025, COLUMN()-3, 1), 0) + 1,
 Posts[Restaurant Name],$C73))</f>
        <v>0</v>
      </c>
      <c r="J73" s="1522">
        <f>if($B$50="posts",COUNTIFS(
  Posts[D+1], "&gt;=" &amp; DATE(2025, COLUMN()-3, 1),
   Posts[D+1], "&lt;" &amp; EOMONTH(DATE(2025, COLUMN()-3, 1), 0) + 1,
 Posts[Restaurant Name],$C73),SUMIFS(Posts[Views (+10], Posts[D+1], "&gt;=" &amp; DATE(2025, COLUMN()-3, 1),
   Posts[D+1], "&lt;" &amp; EOMONTH(DATE(2025, COLUMN()-3, 1), 0) + 1,
 Posts[Restaurant Name],$C73))</f>
        <v>0</v>
      </c>
      <c r="K73" s="1522">
        <f>if($B$50="posts",COUNTIFS(
  Posts[D+1], "&gt;=" &amp; DATE(2025, COLUMN()-3, 1),
   Posts[D+1], "&lt;" &amp; EOMONTH(DATE(2025, COLUMN()-3, 1), 0) + 1,
 Posts[Restaurant Name],$C73),SUMIFS(Posts[Views (+10], Posts[D+1], "&gt;=" &amp; DATE(2025, COLUMN()-3, 1),
   Posts[D+1], "&lt;" &amp; EOMONTH(DATE(2025, COLUMN()-3, 1), 0) + 1,
 Posts[Restaurant Name],$C73))</f>
        <v>0</v>
      </c>
      <c r="L73" s="1522">
        <f>if($B$50="posts",COUNTIFS(
  Posts[D+1], "&gt;=" &amp; DATE(2025, COLUMN()-3, 1),
   Posts[D+1], "&lt;" &amp; EOMONTH(DATE(2025, COLUMN()-3, 1), 0) + 1,
 Posts[Restaurant Name],$C73),SUMIFS(Posts[Views (+10], Posts[D+1], "&gt;=" &amp; DATE(2025, COLUMN()-3, 1),
   Posts[D+1], "&lt;" &amp; EOMONTH(DATE(2025, COLUMN()-3, 1), 0) + 1,
 Posts[Restaurant Name],$C73))</f>
        <v>13156</v>
      </c>
      <c r="M73" s="1522">
        <f>if($B$50="posts",COUNTIFS(
  Posts[D+1], "&gt;=" &amp; DATE(2025, COLUMN()-3, 1),
   Posts[D+1], "&lt;" &amp; EOMONTH(DATE(2025, COLUMN()-3, 1), 0) + 1,
 Posts[Restaurant Name],$C73),SUMIFS(Posts[Views (+10], Posts[D+1], "&gt;=" &amp; DATE(2025, COLUMN()-3, 1),
   Posts[D+1], "&lt;" &amp; EOMONTH(DATE(2025, COLUMN()-3, 1), 0) + 1,
 Posts[Restaurant Name],$C73))</f>
        <v>435</v>
      </c>
      <c r="N73" s="1522">
        <f>if($B$50="posts",COUNTIFS(
  Posts[D+1], "&gt;=" &amp; DATE(2025, COLUMN()-3, 1),
   Posts[D+1], "&lt;" &amp; EOMONTH(DATE(2025, COLUMN()-3, 1), 0) + 1,
 Posts[Restaurant Name],$C73),SUMIFS(Posts[Views (+10], Posts[D+1], "&gt;=" &amp; DATE(2025, COLUMN()-3, 1),
   Posts[D+1], "&lt;" &amp; EOMONTH(DATE(2025, COLUMN()-3, 1), 0) + 1,
 Posts[Restaurant Name],$C73))</f>
        <v>5314</v>
      </c>
      <c r="O73" s="1522">
        <f>if($B$50="posts",COUNTIFS(
  Posts[D+1], "&gt;=" &amp; DATE(2025, COLUMN()-3, 1),
   Posts[D+1], "&lt;" &amp; EOMONTH(DATE(2025, COLUMN()-3, 1), 0) + 1,
 Posts[Restaurant Name],$C73),SUMIFS(Posts[Views (+10], Posts[D+1], "&gt;=" &amp; DATE(2025, COLUMN()-3, 1),
   Posts[D+1], "&lt;" &amp; EOMONTH(DATE(2025, COLUMN()-3, 1), 0) + 1,
 Posts[Restaurant Name],$C73))</f>
        <v>0</v>
      </c>
      <c r="P73" s="1487"/>
      <c r="Q73" s="1487"/>
      <c r="R73" s="1487"/>
      <c r="S73" s="1487"/>
      <c r="T73" s="1487"/>
      <c r="U73" s="1487"/>
      <c r="V73" s="1487"/>
      <c r="W73" s="1487"/>
      <c r="X73" s="1487"/>
      <c r="Y73" s="1487"/>
      <c r="Z73" s="1487"/>
      <c r="AA73" s="1487"/>
      <c r="AB73" s="1487"/>
    </row>
    <row r="74">
      <c r="A74" s="1487"/>
      <c r="B74" s="1487"/>
      <c r="C74" s="1487" t="s">
        <v>962</v>
      </c>
      <c r="D74" s="1522">
        <f>if($B$50="posts",COUNTIFS(
  Posts[D+1], "&gt;=" &amp; DATE(2025, COLUMN()-3, 1),
   Posts[D+1], "&lt;" &amp; EOMONTH(DATE(2025, COLUMN()-3, 1), 0) + 1,
 Posts[Restaurant Name],$C74),SUMIFS(Posts[Views (+10], Posts[D+1], "&gt;=" &amp; DATE(2025, COLUMN()-3, 1),
   Posts[D+1], "&lt;" &amp; EOMONTH(DATE(2025, COLUMN()-3, 1), 0) + 1,
 Posts[Restaurant Name],$C74))</f>
        <v>0</v>
      </c>
      <c r="E74" s="1522">
        <f>if($B$50="posts",COUNTIFS(
  Posts[D+1], "&gt;=" &amp; DATE(2025, COLUMN()-3, 1),
   Posts[D+1], "&lt;" &amp; EOMONTH(DATE(2025, COLUMN()-3, 1), 0) + 1,
 Posts[Restaurant Name],$C74),SUMIFS(Posts[Views (+10], Posts[D+1], "&gt;=" &amp; DATE(2025, COLUMN()-3, 1),
   Posts[D+1], "&lt;" &amp; EOMONTH(DATE(2025, COLUMN()-3, 1), 0) + 1,
 Posts[Restaurant Name],$C74))</f>
        <v>0</v>
      </c>
      <c r="F74" s="1522">
        <f>if($B$50="posts",COUNTIFS(
  Posts[D+1], "&gt;=" &amp; DATE(2025, COLUMN()-3, 1),
   Posts[D+1], "&lt;" &amp; EOMONTH(DATE(2025, COLUMN()-3, 1), 0) + 1,
 Posts[Restaurant Name],$C74),SUMIFS(Posts[Views (+10], Posts[D+1], "&gt;=" &amp; DATE(2025, COLUMN()-3, 1),
   Posts[D+1], "&lt;" &amp; EOMONTH(DATE(2025, COLUMN()-3, 1), 0) + 1,
 Posts[Restaurant Name],$C74))</f>
        <v>0</v>
      </c>
      <c r="G74" s="1522">
        <f>if($B$50="posts",COUNTIFS(
  Posts[D+1], "&gt;=" &amp; DATE(2025, COLUMN()-3, 1),
   Posts[D+1], "&lt;" &amp; EOMONTH(DATE(2025, COLUMN()-3, 1), 0) + 1,
 Posts[Restaurant Name],$C74),SUMIFS(Posts[Views (+10], Posts[D+1], "&gt;=" &amp; DATE(2025, COLUMN()-3, 1),
   Posts[D+1], "&lt;" &amp; EOMONTH(DATE(2025, COLUMN()-3, 1), 0) + 1,
 Posts[Restaurant Name],$C74))</f>
        <v>0</v>
      </c>
      <c r="H74" s="1522">
        <f>if($B$50="posts",COUNTIFS(
  Posts[D+1], "&gt;=" &amp; DATE(2025, COLUMN()-3, 1),
   Posts[D+1], "&lt;" &amp; EOMONTH(DATE(2025, COLUMN()-3, 1), 0) + 1,
 Posts[Restaurant Name],$C74),SUMIFS(Posts[Views (+10], Posts[D+1], "&gt;=" &amp; DATE(2025, COLUMN()-3, 1),
   Posts[D+1], "&lt;" &amp; EOMONTH(DATE(2025, COLUMN()-3, 1), 0) + 1,
 Posts[Restaurant Name],$C74))</f>
        <v>0</v>
      </c>
      <c r="I74" s="1522">
        <f>if($B$50="posts",COUNTIFS(
  Posts[D+1], "&gt;=" &amp; DATE(2025, COLUMN()-3, 1),
   Posts[D+1], "&lt;" &amp; EOMONTH(DATE(2025, COLUMN()-3, 1), 0) + 1,
 Posts[Restaurant Name],$C74),SUMIFS(Posts[Views (+10], Posts[D+1], "&gt;=" &amp; DATE(2025, COLUMN()-3, 1),
   Posts[D+1], "&lt;" &amp; EOMONTH(DATE(2025, COLUMN()-3, 1), 0) + 1,
 Posts[Restaurant Name],$C74))</f>
        <v>0</v>
      </c>
      <c r="J74" s="1522">
        <f>if($B$50="posts",COUNTIFS(
  Posts[D+1], "&gt;=" &amp; DATE(2025, COLUMN()-3, 1),
   Posts[D+1], "&lt;" &amp; EOMONTH(DATE(2025, COLUMN()-3, 1), 0) + 1,
 Posts[Restaurant Name],$C74),SUMIFS(Posts[Views (+10], Posts[D+1], "&gt;=" &amp; DATE(2025, COLUMN()-3, 1),
   Posts[D+1], "&lt;" &amp; EOMONTH(DATE(2025, COLUMN()-3, 1), 0) + 1,
 Posts[Restaurant Name],$C74))</f>
        <v>11474</v>
      </c>
      <c r="K74" s="1522">
        <f>if($B$50="posts",COUNTIFS(
  Posts[D+1], "&gt;=" &amp; DATE(2025, COLUMN()-3, 1),
   Posts[D+1], "&lt;" &amp; EOMONTH(DATE(2025, COLUMN()-3, 1), 0) + 1,
 Posts[Restaurant Name],$C74),SUMIFS(Posts[Views (+10], Posts[D+1], "&gt;=" &amp; DATE(2025, COLUMN()-3, 1),
   Posts[D+1], "&lt;" &amp; EOMONTH(DATE(2025, COLUMN()-3, 1), 0) + 1,
 Posts[Restaurant Name],$C74))</f>
        <v>0</v>
      </c>
      <c r="L74" s="1522">
        <f>if($B$50="posts",COUNTIFS(
  Posts[D+1], "&gt;=" &amp; DATE(2025, COLUMN()-3, 1),
   Posts[D+1], "&lt;" &amp; EOMONTH(DATE(2025, COLUMN()-3, 1), 0) + 1,
 Posts[Restaurant Name],$C74),SUMIFS(Posts[Views (+10], Posts[D+1], "&gt;=" &amp; DATE(2025, COLUMN()-3, 1),
   Posts[D+1], "&lt;" &amp; EOMONTH(DATE(2025, COLUMN()-3, 1), 0) + 1,
 Posts[Restaurant Name],$C74))</f>
        <v>0</v>
      </c>
      <c r="M74" s="1522">
        <f>if($B$50="posts",COUNTIFS(
  Posts[D+1], "&gt;=" &amp; DATE(2025, COLUMN()-3, 1),
   Posts[D+1], "&lt;" &amp; EOMONTH(DATE(2025, COLUMN()-3, 1), 0) + 1,
 Posts[Restaurant Name],$C74),SUMIFS(Posts[Views (+10], Posts[D+1], "&gt;=" &amp; DATE(2025, COLUMN()-3, 1),
   Posts[D+1], "&lt;" &amp; EOMONTH(DATE(2025, COLUMN()-3, 1), 0) + 1,
 Posts[Restaurant Name],$C74))</f>
        <v>0</v>
      </c>
      <c r="N74" s="1522">
        <f>if($B$50="posts",COUNTIFS(
  Posts[D+1], "&gt;=" &amp; DATE(2025, COLUMN()-3, 1),
   Posts[D+1], "&lt;" &amp; EOMONTH(DATE(2025, COLUMN()-3, 1), 0) + 1,
 Posts[Restaurant Name],$C74),SUMIFS(Posts[Views (+10], Posts[D+1], "&gt;=" &amp; DATE(2025, COLUMN()-3, 1),
   Posts[D+1], "&lt;" &amp; EOMONTH(DATE(2025, COLUMN()-3, 1), 0) + 1,
 Posts[Restaurant Name],$C74))</f>
        <v>8039</v>
      </c>
      <c r="O74" s="1522">
        <f>if($B$50="posts",COUNTIFS(
  Posts[D+1], "&gt;=" &amp; DATE(2025, COLUMN()-3, 1),
   Posts[D+1], "&lt;" &amp; EOMONTH(DATE(2025, COLUMN()-3, 1), 0) + 1,
 Posts[Restaurant Name],$C74),SUMIFS(Posts[Views (+10], Posts[D+1], "&gt;=" &amp; DATE(2025, COLUMN()-3, 1),
   Posts[D+1], "&lt;" &amp; EOMONTH(DATE(2025, COLUMN()-3, 1), 0) + 1,
 Posts[Restaurant Name],$C74))</f>
        <v>0</v>
      </c>
      <c r="P74" s="1487"/>
      <c r="Q74" s="1487"/>
      <c r="R74" s="1487"/>
      <c r="S74" s="1487"/>
      <c r="T74" s="1487"/>
      <c r="U74" s="1487"/>
      <c r="V74" s="1487"/>
      <c r="W74" s="1487"/>
      <c r="X74" s="1487"/>
      <c r="Y74" s="1487"/>
      <c r="Z74" s="1487"/>
      <c r="AA74" s="1487"/>
      <c r="AB74" s="1487"/>
    </row>
    <row r="75">
      <c r="A75" s="1487"/>
      <c r="B75" s="1487"/>
      <c r="C75" s="1487" t="s">
        <v>134</v>
      </c>
      <c r="D75" s="1522">
        <f>if($B$50="posts",COUNTIFS(
  Posts[D+1], "&gt;=" &amp; DATE(2025, COLUMN()-3, 1),
   Posts[D+1], "&lt;" &amp; EOMONTH(DATE(2025, COLUMN()-3, 1), 0) + 1,
 Posts[Restaurant Name],$C75),SUMIFS(Posts[Views (+10], Posts[D+1], "&gt;=" &amp; DATE(2025, COLUMN()-3, 1),
   Posts[D+1], "&lt;" &amp; EOMONTH(DATE(2025, COLUMN()-3, 1), 0) + 1,
 Posts[Restaurant Name],$C75))</f>
        <v>0</v>
      </c>
      <c r="E75" s="1522">
        <f>if($B$50="posts",COUNTIFS(
  Posts[D+1], "&gt;=" &amp; DATE(2025, COLUMN()-3, 1),
   Posts[D+1], "&lt;" &amp; EOMONTH(DATE(2025, COLUMN()-3, 1), 0) + 1,
 Posts[Restaurant Name],$C75),SUMIFS(Posts[Views (+10], Posts[D+1], "&gt;=" &amp; DATE(2025, COLUMN()-3, 1),
   Posts[D+1], "&lt;" &amp; EOMONTH(DATE(2025, COLUMN()-3, 1), 0) + 1,
 Posts[Restaurant Name],$C75))</f>
        <v>0</v>
      </c>
      <c r="F75" s="1522">
        <f>if($B$50="posts",COUNTIFS(
  Posts[D+1], "&gt;=" &amp; DATE(2025, COLUMN()-3, 1),
   Posts[D+1], "&lt;" &amp; EOMONTH(DATE(2025, COLUMN()-3, 1), 0) + 1,
 Posts[Restaurant Name],$C75),SUMIFS(Posts[Views (+10], Posts[D+1], "&gt;=" &amp; DATE(2025, COLUMN()-3, 1),
   Posts[D+1], "&lt;" &amp; EOMONTH(DATE(2025, COLUMN()-3, 1), 0) + 1,
 Posts[Restaurant Name],$C75))</f>
        <v>0</v>
      </c>
      <c r="G75" s="1522">
        <f>if($B$50="posts",COUNTIFS(
  Posts[D+1], "&gt;=" &amp; DATE(2025, COLUMN()-3, 1),
   Posts[D+1], "&lt;" &amp; EOMONTH(DATE(2025, COLUMN()-3, 1), 0) + 1,
 Posts[Restaurant Name],$C75),SUMIFS(Posts[Views (+10], Posts[D+1], "&gt;=" &amp; DATE(2025, COLUMN()-3, 1),
   Posts[D+1], "&lt;" &amp; EOMONTH(DATE(2025, COLUMN()-3, 1), 0) + 1,
 Posts[Restaurant Name],$C75))</f>
        <v>0</v>
      </c>
      <c r="H75" s="1522">
        <f>if($B$50="posts",COUNTIFS(
  Posts[D+1], "&gt;=" &amp; DATE(2025, COLUMN()-3, 1),
   Posts[D+1], "&lt;" &amp; EOMONTH(DATE(2025, COLUMN()-3, 1), 0) + 1,
 Posts[Restaurant Name],$C75),SUMIFS(Posts[Views (+10], Posts[D+1], "&gt;=" &amp; DATE(2025, COLUMN()-3, 1),
   Posts[D+1], "&lt;" &amp; EOMONTH(DATE(2025, COLUMN()-3, 1), 0) + 1,
 Posts[Restaurant Name],$C75))</f>
        <v>0</v>
      </c>
      <c r="I75" s="1522">
        <f>if($B$50="posts",COUNTIFS(
  Posts[D+1], "&gt;=" &amp; DATE(2025, COLUMN()-3, 1),
   Posts[D+1], "&lt;" &amp; EOMONTH(DATE(2025, COLUMN()-3, 1), 0) + 1,
 Posts[Restaurant Name],$C75),SUMIFS(Posts[Views (+10], Posts[D+1], "&gt;=" &amp; DATE(2025, COLUMN()-3, 1),
   Posts[D+1], "&lt;" &amp; EOMONTH(DATE(2025, COLUMN()-3, 1), 0) + 1,
 Posts[Restaurant Name],$C75))</f>
        <v>0</v>
      </c>
      <c r="J75" s="1522">
        <f>if($B$50="posts",COUNTIFS(
  Posts[D+1], "&gt;=" &amp; DATE(2025, COLUMN()-3, 1),
   Posts[D+1], "&lt;" &amp; EOMONTH(DATE(2025, COLUMN()-3, 1), 0) + 1,
 Posts[Restaurant Name],$C75),SUMIFS(Posts[Views (+10], Posts[D+1], "&gt;=" &amp; DATE(2025, COLUMN()-3, 1),
   Posts[D+1], "&lt;" &amp; EOMONTH(DATE(2025, COLUMN()-3, 1), 0) + 1,
 Posts[Restaurant Name],$C75))</f>
        <v>17147</v>
      </c>
      <c r="K75" s="1522">
        <f>if($B$50="posts",COUNTIFS(
  Posts[D+1], "&gt;=" &amp; DATE(2025, COLUMN()-3, 1),
   Posts[D+1], "&lt;" &amp; EOMONTH(DATE(2025, COLUMN()-3, 1), 0) + 1,
 Posts[Restaurant Name],$C75),SUMIFS(Posts[Views (+10], Posts[D+1], "&gt;=" &amp; DATE(2025, COLUMN()-3, 1),
   Posts[D+1], "&lt;" &amp; EOMONTH(DATE(2025, COLUMN()-3, 1), 0) + 1,
 Posts[Restaurant Name],$C75))</f>
        <v>358</v>
      </c>
      <c r="L75" s="1522">
        <f>if($B$50="posts",COUNTIFS(
  Posts[D+1], "&gt;=" &amp; DATE(2025, COLUMN()-3, 1),
   Posts[D+1], "&lt;" &amp; EOMONTH(DATE(2025, COLUMN()-3, 1), 0) + 1,
 Posts[Restaurant Name],$C75),SUMIFS(Posts[Views (+10], Posts[D+1], "&gt;=" &amp; DATE(2025, COLUMN()-3, 1),
   Posts[D+1], "&lt;" &amp; EOMONTH(DATE(2025, COLUMN()-3, 1), 0) + 1,
 Posts[Restaurant Name],$C75))</f>
        <v>0</v>
      </c>
      <c r="M75" s="1522">
        <f>if($B$50="posts",COUNTIFS(
  Posts[D+1], "&gt;=" &amp; DATE(2025, COLUMN()-3, 1),
   Posts[D+1], "&lt;" &amp; EOMONTH(DATE(2025, COLUMN()-3, 1), 0) + 1,
 Posts[Restaurant Name],$C75),SUMIFS(Posts[Views (+10], Posts[D+1], "&gt;=" &amp; DATE(2025, COLUMN()-3, 1),
   Posts[D+1], "&lt;" &amp; EOMONTH(DATE(2025, COLUMN()-3, 1), 0) + 1,
 Posts[Restaurant Name],$C75))</f>
        <v>0</v>
      </c>
      <c r="N75" s="1522">
        <f>if($B$50="posts",COUNTIFS(
  Posts[D+1], "&gt;=" &amp; DATE(2025, COLUMN()-3, 1),
   Posts[D+1], "&lt;" &amp; EOMONTH(DATE(2025, COLUMN()-3, 1), 0) + 1,
 Posts[Restaurant Name],$C75),SUMIFS(Posts[Views (+10], Posts[D+1], "&gt;=" &amp; DATE(2025, COLUMN()-3, 1),
   Posts[D+1], "&lt;" &amp; EOMONTH(DATE(2025, COLUMN()-3, 1), 0) + 1,
 Posts[Restaurant Name],$C75))</f>
        <v>0</v>
      </c>
      <c r="O75" s="1522">
        <f>if($B$50="posts",COUNTIFS(
  Posts[D+1], "&gt;=" &amp; DATE(2025, COLUMN()-3, 1),
   Posts[D+1], "&lt;" &amp; EOMONTH(DATE(2025, COLUMN()-3, 1), 0) + 1,
 Posts[Restaurant Name],$C75),SUMIFS(Posts[Views (+10], Posts[D+1], "&gt;=" &amp; DATE(2025, COLUMN()-3, 1),
   Posts[D+1], "&lt;" &amp; EOMONTH(DATE(2025, COLUMN()-3, 1), 0) + 1,
 Posts[Restaurant Name],$C75))</f>
        <v>0</v>
      </c>
      <c r="P75" s="1487"/>
      <c r="Q75" s="1487"/>
      <c r="R75" s="1487"/>
      <c r="S75" s="1487"/>
      <c r="T75" s="1487"/>
      <c r="U75" s="1487"/>
      <c r="V75" s="1487"/>
      <c r="W75" s="1487"/>
      <c r="X75" s="1487"/>
      <c r="Y75" s="1487"/>
      <c r="Z75" s="1487"/>
      <c r="AA75" s="1487"/>
      <c r="AB75" s="1487"/>
    </row>
    <row r="76">
      <c r="A76" s="1487"/>
      <c r="B76" s="1487"/>
      <c r="C76" s="1487" t="s">
        <v>453</v>
      </c>
      <c r="D76" s="1522">
        <f>if($B$50="posts",COUNTIFS(
  Posts[D+1], "&gt;=" &amp; DATE(2025, COLUMN()-3, 1),
   Posts[D+1], "&lt;" &amp; EOMONTH(DATE(2025, COLUMN()-3, 1), 0) + 1,
 Posts[Restaurant Name],$C76),SUMIFS(Posts[Views (+10], Posts[D+1], "&gt;=" &amp; DATE(2025, COLUMN()-3, 1),
   Posts[D+1], "&lt;" &amp; EOMONTH(DATE(2025, COLUMN()-3, 1), 0) + 1,
 Posts[Restaurant Name],$C76))</f>
        <v>0</v>
      </c>
      <c r="E76" s="1522">
        <f>if($B$50="posts",COUNTIFS(
  Posts[D+1], "&gt;=" &amp; DATE(2025, COLUMN()-3, 1),
   Posts[D+1], "&lt;" &amp; EOMONTH(DATE(2025, COLUMN()-3, 1), 0) + 1,
 Posts[Restaurant Name],$C76),SUMIFS(Posts[Views (+10], Posts[D+1], "&gt;=" &amp; DATE(2025, COLUMN()-3, 1),
   Posts[D+1], "&lt;" &amp; EOMONTH(DATE(2025, COLUMN()-3, 1), 0) + 1,
 Posts[Restaurant Name],$C76))</f>
        <v>0</v>
      </c>
      <c r="F76" s="1522">
        <f>if($B$50="posts",COUNTIFS(
  Posts[D+1], "&gt;=" &amp; DATE(2025, COLUMN()-3, 1),
   Posts[D+1], "&lt;" &amp; EOMONTH(DATE(2025, COLUMN()-3, 1), 0) + 1,
 Posts[Restaurant Name],$C76),SUMIFS(Posts[Views (+10], Posts[D+1], "&gt;=" &amp; DATE(2025, COLUMN()-3, 1),
   Posts[D+1], "&lt;" &amp; EOMONTH(DATE(2025, COLUMN()-3, 1), 0) + 1,
 Posts[Restaurant Name],$C76))</f>
        <v>0</v>
      </c>
      <c r="G76" s="1522">
        <f>if($B$50="posts",COUNTIFS(
  Posts[D+1], "&gt;=" &amp; DATE(2025, COLUMN()-3, 1),
   Posts[D+1], "&lt;" &amp; EOMONTH(DATE(2025, COLUMN()-3, 1), 0) + 1,
 Posts[Restaurant Name],$C76),SUMIFS(Posts[Views (+10], Posts[D+1], "&gt;=" &amp; DATE(2025, COLUMN()-3, 1),
   Posts[D+1], "&lt;" &amp; EOMONTH(DATE(2025, COLUMN()-3, 1), 0) + 1,
 Posts[Restaurant Name],$C76))</f>
        <v>0</v>
      </c>
      <c r="H76" s="1522">
        <f>if($B$50="posts",COUNTIFS(
  Posts[D+1], "&gt;=" &amp; DATE(2025, COLUMN()-3, 1),
   Posts[D+1], "&lt;" &amp; EOMONTH(DATE(2025, COLUMN()-3, 1), 0) + 1,
 Posts[Restaurant Name],$C76),SUMIFS(Posts[Views (+10], Posts[D+1], "&gt;=" &amp; DATE(2025, COLUMN()-3, 1),
   Posts[D+1], "&lt;" &amp; EOMONTH(DATE(2025, COLUMN()-3, 1), 0) + 1,
 Posts[Restaurant Name],$C76))</f>
        <v>0</v>
      </c>
      <c r="I76" s="1522">
        <f>if($B$50="posts",COUNTIFS(
  Posts[D+1], "&gt;=" &amp; DATE(2025, COLUMN()-3, 1),
   Posts[D+1], "&lt;" &amp; EOMONTH(DATE(2025, COLUMN()-3, 1), 0) + 1,
 Posts[Restaurant Name],$C76),SUMIFS(Posts[Views (+10], Posts[D+1], "&gt;=" &amp; DATE(2025, COLUMN()-3, 1),
   Posts[D+1], "&lt;" &amp; EOMONTH(DATE(2025, COLUMN()-3, 1), 0) + 1,
 Posts[Restaurant Name],$C76))</f>
        <v>0</v>
      </c>
      <c r="J76" s="1522">
        <f>if($B$50="posts",COUNTIFS(
  Posts[D+1], "&gt;=" &amp; DATE(2025, COLUMN()-3, 1),
   Posts[D+1], "&lt;" &amp; EOMONTH(DATE(2025, COLUMN()-3, 1), 0) + 1,
 Posts[Restaurant Name],$C76),SUMIFS(Posts[Views (+10], Posts[D+1], "&gt;=" &amp; DATE(2025, COLUMN()-3, 1),
   Posts[D+1], "&lt;" &amp; EOMONTH(DATE(2025, COLUMN()-3, 1), 0) + 1,
 Posts[Restaurant Name],$C76))</f>
        <v>0</v>
      </c>
      <c r="K76" s="1522">
        <f>if($B$50="posts",COUNTIFS(
  Posts[D+1], "&gt;=" &amp; DATE(2025, COLUMN()-3, 1),
   Posts[D+1], "&lt;" &amp; EOMONTH(DATE(2025, COLUMN()-3, 1), 0) + 1,
 Posts[Restaurant Name],$C76),SUMIFS(Posts[Views (+10], Posts[D+1], "&gt;=" &amp; DATE(2025, COLUMN()-3, 1),
   Posts[D+1], "&lt;" &amp; EOMONTH(DATE(2025, COLUMN()-3, 1), 0) + 1,
 Posts[Restaurant Name],$C76))</f>
        <v>0</v>
      </c>
      <c r="L76" s="1522">
        <f>if($B$50="posts",COUNTIFS(
  Posts[D+1], "&gt;=" &amp; DATE(2025, COLUMN()-3, 1),
   Posts[D+1], "&lt;" &amp; EOMONTH(DATE(2025, COLUMN()-3, 1), 0) + 1,
 Posts[Restaurant Name],$C76),SUMIFS(Posts[Views (+10], Posts[D+1], "&gt;=" &amp; DATE(2025, COLUMN()-3, 1),
   Posts[D+1], "&lt;" &amp; EOMONTH(DATE(2025, COLUMN()-3, 1), 0) + 1,
 Posts[Restaurant Name],$C76))</f>
        <v>27464</v>
      </c>
      <c r="M76" s="1522">
        <f>if($B$50="posts",COUNTIFS(
  Posts[D+1], "&gt;=" &amp; DATE(2025, COLUMN()-3, 1),
   Posts[D+1], "&lt;" &amp; EOMONTH(DATE(2025, COLUMN()-3, 1), 0) + 1,
 Posts[Restaurant Name],$C76),SUMIFS(Posts[Views (+10], Posts[D+1], "&gt;=" &amp; DATE(2025, COLUMN()-3, 1),
   Posts[D+1], "&lt;" &amp; EOMONTH(DATE(2025, COLUMN()-3, 1), 0) + 1,
 Posts[Restaurant Name],$C76))</f>
        <v>0</v>
      </c>
      <c r="N76" s="1522">
        <f>if($B$50="posts",COUNTIFS(
  Posts[D+1], "&gt;=" &amp; DATE(2025, COLUMN()-3, 1),
   Posts[D+1], "&lt;" &amp; EOMONTH(DATE(2025, COLUMN()-3, 1), 0) + 1,
 Posts[Restaurant Name],$C76),SUMIFS(Posts[Views (+10], Posts[D+1], "&gt;=" &amp; DATE(2025, COLUMN()-3, 1),
   Posts[D+1], "&lt;" &amp; EOMONTH(DATE(2025, COLUMN()-3, 1), 0) + 1,
 Posts[Restaurant Name],$C76))</f>
        <v>0</v>
      </c>
      <c r="O76" s="1522">
        <f>if($B$50="posts",COUNTIFS(
  Posts[D+1], "&gt;=" &amp; DATE(2025, COLUMN()-3, 1),
   Posts[D+1], "&lt;" &amp; EOMONTH(DATE(2025, COLUMN()-3, 1), 0) + 1,
 Posts[Restaurant Name],$C76),SUMIFS(Posts[Views (+10], Posts[D+1], "&gt;=" &amp; DATE(2025, COLUMN()-3, 1),
   Posts[D+1], "&lt;" &amp; EOMONTH(DATE(2025, COLUMN()-3, 1), 0) + 1,
 Posts[Restaurant Name],$C76))</f>
        <v>0</v>
      </c>
      <c r="P76" s="1487"/>
      <c r="Q76" s="1487"/>
      <c r="R76" s="1487"/>
      <c r="S76" s="1487"/>
      <c r="T76" s="1487"/>
      <c r="U76" s="1487"/>
      <c r="V76" s="1487"/>
      <c r="W76" s="1487"/>
      <c r="X76" s="1487"/>
      <c r="Y76" s="1487"/>
      <c r="Z76" s="1487"/>
      <c r="AA76" s="1487"/>
      <c r="AB76" s="1487"/>
    </row>
    <row r="77">
      <c r="A77" s="1487"/>
      <c r="B77" s="1487"/>
      <c r="C77" s="1487" t="s">
        <v>183</v>
      </c>
      <c r="D77" s="1522">
        <f>if($B$50="posts",COUNTIFS(
  Posts[D+1], "&gt;=" &amp; DATE(2025, COLUMN()-3, 1),
   Posts[D+1], "&lt;" &amp; EOMONTH(DATE(2025, COLUMN()-3, 1), 0) + 1,
 Posts[Restaurant Name],$C77),SUMIFS(Posts[Views (+10], Posts[D+1], "&gt;=" &amp; DATE(2025, COLUMN()-3, 1),
   Posts[D+1], "&lt;" &amp; EOMONTH(DATE(2025, COLUMN()-3, 1), 0) + 1,
 Posts[Restaurant Name],$C77))</f>
        <v>0</v>
      </c>
      <c r="E77" s="1522">
        <f>if($B$50="posts",COUNTIFS(
  Posts[D+1], "&gt;=" &amp; DATE(2025, COLUMN()-3, 1),
   Posts[D+1], "&lt;" &amp; EOMONTH(DATE(2025, COLUMN()-3, 1), 0) + 1,
 Posts[Restaurant Name],$C77),SUMIFS(Posts[Views (+10], Posts[D+1], "&gt;=" &amp; DATE(2025, COLUMN()-3, 1),
   Posts[D+1], "&lt;" &amp; EOMONTH(DATE(2025, COLUMN()-3, 1), 0) + 1,
 Posts[Restaurant Name],$C77))</f>
        <v>0</v>
      </c>
      <c r="F77" s="1522">
        <f>if($B$50="posts",COUNTIFS(
  Posts[D+1], "&gt;=" &amp; DATE(2025, COLUMN()-3, 1),
   Posts[D+1], "&lt;" &amp; EOMONTH(DATE(2025, COLUMN()-3, 1), 0) + 1,
 Posts[Restaurant Name],$C77),SUMIFS(Posts[Views (+10], Posts[D+1], "&gt;=" &amp; DATE(2025, COLUMN()-3, 1),
   Posts[D+1], "&lt;" &amp; EOMONTH(DATE(2025, COLUMN()-3, 1), 0) + 1,
 Posts[Restaurant Name],$C77))</f>
        <v>0</v>
      </c>
      <c r="G77" s="1522">
        <f>if($B$50="posts",COUNTIFS(
  Posts[D+1], "&gt;=" &amp; DATE(2025, COLUMN()-3, 1),
   Posts[D+1], "&lt;" &amp; EOMONTH(DATE(2025, COLUMN()-3, 1), 0) + 1,
 Posts[Restaurant Name],$C77),SUMIFS(Posts[Views (+10], Posts[D+1], "&gt;=" &amp; DATE(2025, COLUMN()-3, 1),
   Posts[D+1], "&lt;" &amp; EOMONTH(DATE(2025, COLUMN()-3, 1), 0) + 1,
 Posts[Restaurant Name],$C77))</f>
        <v>0</v>
      </c>
      <c r="H77" s="1522">
        <f>if($B$50="posts",COUNTIFS(
  Posts[D+1], "&gt;=" &amp; DATE(2025, COLUMN()-3, 1),
   Posts[D+1], "&lt;" &amp; EOMONTH(DATE(2025, COLUMN()-3, 1), 0) + 1,
 Posts[Restaurant Name],$C77),SUMIFS(Posts[Views (+10], Posts[D+1], "&gt;=" &amp; DATE(2025, COLUMN()-3, 1),
   Posts[D+1], "&lt;" &amp; EOMONTH(DATE(2025, COLUMN()-3, 1), 0) + 1,
 Posts[Restaurant Name],$C77))</f>
        <v>0</v>
      </c>
      <c r="I77" s="1522">
        <f>if($B$50="posts",COUNTIFS(
  Posts[D+1], "&gt;=" &amp; DATE(2025, COLUMN()-3, 1),
   Posts[D+1], "&lt;" &amp; EOMONTH(DATE(2025, COLUMN()-3, 1), 0) + 1,
 Posts[Restaurant Name],$C77),SUMIFS(Posts[Views (+10], Posts[D+1], "&gt;=" &amp; DATE(2025, COLUMN()-3, 1),
   Posts[D+1], "&lt;" &amp; EOMONTH(DATE(2025, COLUMN()-3, 1), 0) + 1,
 Posts[Restaurant Name],$C77))</f>
        <v>0</v>
      </c>
      <c r="J77" s="1522">
        <f>if($B$50="posts",COUNTIFS(
  Posts[D+1], "&gt;=" &amp; DATE(2025, COLUMN()-3, 1),
   Posts[D+1], "&lt;" &amp; EOMONTH(DATE(2025, COLUMN()-3, 1), 0) + 1,
 Posts[Restaurant Name],$C77),SUMIFS(Posts[Views (+10], Posts[D+1], "&gt;=" &amp; DATE(2025, COLUMN()-3, 1),
   Posts[D+1], "&lt;" &amp; EOMONTH(DATE(2025, COLUMN()-3, 1), 0) + 1,
 Posts[Restaurant Name],$C77))</f>
        <v>37968</v>
      </c>
      <c r="K77" s="1522">
        <f>if($B$50="posts",COUNTIFS(
  Posts[D+1], "&gt;=" &amp; DATE(2025, COLUMN()-3, 1),
   Posts[D+1], "&lt;" &amp; EOMONTH(DATE(2025, COLUMN()-3, 1), 0) + 1,
 Posts[Restaurant Name],$C77),SUMIFS(Posts[Views (+10], Posts[D+1], "&gt;=" &amp; DATE(2025, COLUMN()-3, 1),
   Posts[D+1], "&lt;" &amp; EOMONTH(DATE(2025, COLUMN()-3, 1), 0) + 1,
 Posts[Restaurant Name],$C77))</f>
        <v>111818</v>
      </c>
      <c r="L77" s="1522">
        <f>if($B$50="posts",COUNTIFS(
  Posts[D+1], "&gt;=" &amp; DATE(2025, COLUMN()-3, 1),
   Posts[D+1], "&lt;" &amp; EOMONTH(DATE(2025, COLUMN()-3, 1), 0) + 1,
 Posts[Restaurant Name],$C77),SUMIFS(Posts[Views (+10], Posts[D+1], "&gt;=" &amp; DATE(2025, COLUMN()-3, 1),
   Posts[D+1], "&lt;" &amp; EOMONTH(DATE(2025, COLUMN()-3, 1), 0) + 1,
 Posts[Restaurant Name],$C77))</f>
        <v>0</v>
      </c>
      <c r="M77" s="1522">
        <f>if($B$50="posts",COUNTIFS(
  Posts[D+1], "&gt;=" &amp; DATE(2025, COLUMN()-3, 1),
   Posts[D+1], "&lt;" &amp; EOMONTH(DATE(2025, COLUMN()-3, 1), 0) + 1,
 Posts[Restaurant Name],$C77),SUMIFS(Posts[Views (+10], Posts[D+1], "&gt;=" &amp; DATE(2025, COLUMN()-3, 1),
   Posts[D+1], "&lt;" &amp; EOMONTH(DATE(2025, COLUMN()-3, 1), 0) + 1,
 Posts[Restaurant Name],$C77))</f>
        <v>0</v>
      </c>
      <c r="N77" s="1522">
        <f>if($B$50="posts",COUNTIFS(
  Posts[D+1], "&gt;=" &amp; DATE(2025, COLUMN()-3, 1),
   Posts[D+1], "&lt;" &amp; EOMONTH(DATE(2025, COLUMN()-3, 1), 0) + 1,
 Posts[Restaurant Name],$C77),SUMIFS(Posts[Views (+10], Posts[D+1], "&gt;=" &amp; DATE(2025, COLUMN()-3, 1),
   Posts[D+1], "&lt;" &amp; EOMONTH(DATE(2025, COLUMN()-3, 1), 0) + 1,
 Posts[Restaurant Name],$C77))</f>
        <v>0</v>
      </c>
      <c r="O77" s="1522">
        <f>if($B$50="posts",COUNTIFS(
  Posts[D+1], "&gt;=" &amp; DATE(2025, COLUMN()-3, 1),
   Posts[D+1], "&lt;" &amp; EOMONTH(DATE(2025, COLUMN()-3, 1), 0) + 1,
 Posts[Restaurant Name],$C77),SUMIFS(Posts[Views (+10], Posts[D+1], "&gt;=" &amp; DATE(2025, COLUMN()-3, 1),
   Posts[D+1], "&lt;" &amp; EOMONTH(DATE(2025, COLUMN()-3, 1), 0) + 1,
 Posts[Restaurant Name],$C77))</f>
        <v>0</v>
      </c>
      <c r="P77" s="1487"/>
      <c r="Q77" s="1487"/>
      <c r="R77" s="1487"/>
      <c r="S77" s="1487"/>
      <c r="T77" s="1487"/>
      <c r="U77" s="1487"/>
      <c r="V77" s="1487"/>
      <c r="W77" s="1487"/>
      <c r="X77" s="1487"/>
      <c r="Y77" s="1487"/>
      <c r="Z77" s="1487"/>
      <c r="AA77" s="1487"/>
      <c r="AB77" s="1487"/>
    </row>
    <row r="78">
      <c r="A78" s="1487"/>
      <c r="B78" s="1487"/>
      <c r="C78" s="1487" t="s">
        <v>363</v>
      </c>
      <c r="D78" s="1522">
        <f>if($B$50="posts",COUNTIFS(
  Posts[D+1], "&gt;=" &amp; DATE(2025, COLUMN()-3, 1),
   Posts[D+1], "&lt;" &amp; EOMONTH(DATE(2025, COLUMN()-3, 1), 0) + 1,
 Posts[Restaurant Name],$C78),SUMIFS(Posts[Views (+10], Posts[D+1], "&gt;=" &amp; DATE(2025, COLUMN()-3, 1),
   Posts[D+1], "&lt;" &amp; EOMONTH(DATE(2025, COLUMN()-3, 1), 0) + 1,
 Posts[Restaurant Name],$C78))</f>
        <v>0</v>
      </c>
      <c r="E78" s="1522">
        <f>if($B$50="posts",COUNTIFS(
  Posts[D+1], "&gt;=" &amp; DATE(2025, COLUMN()-3, 1),
   Posts[D+1], "&lt;" &amp; EOMONTH(DATE(2025, COLUMN()-3, 1), 0) + 1,
 Posts[Restaurant Name],$C78),SUMIFS(Posts[Views (+10], Posts[D+1], "&gt;=" &amp; DATE(2025, COLUMN()-3, 1),
   Posts[D+1], "&lt;" &amp; EOMONTH(DATE(2025, COLUMN()-3, 1), 0) + 1,
 Posts[Restaurant Name],$C78))</f>
        <v>0</v>
      </c>
      <c r="F78" s="1522">
        <f>if($B$50="posts",COUNTIFS(
  Posts[D+1], "&gt;=" &amp; DATE(2025, COLUMN()-3, 1),
   Posts[D+1], "&lt;" &amp; EOMONTH(DATE(2025, COLUMN()-3, 1), 0) + 1,
 Posts[Restaurant Name],$C78),SUMIFS(Posts[Views (+10], Posts[D+1], "&gt;=" &amp; DATE(2025, COLUMN()-3, 1),
   Posts[D+1], "&lt;" &amp; EOMONTH(DATE(2025, COLUMN()-3, 1), 0) + 1,
 Posts[Restaurant Name],$C78))</f>
        <v>0</v>
      </c>
      <c r="G78" s="1522">
        <f>if($B$50="posts",COUNTIFS(
  Posts[D+1], "&gt;=" &amp; DATE(2025, COLUMN()-3, 1),
   Posts[D+1], "&lt;" &amp; EOMONTH(DATE(2025, COLUMN()-3, 1), 0) + 1,
 Posts[Restaurant Name],$C78),SUMIFS(Posts[Views (+10], Posts[D+1], "&gt;=" &amp; DATE(2025, COLUMN()-3, 1),
   Posts[D+1], "&lt;" &amp; EOMONTH(DATE(2025, COLUMN()-3, 1), 0) + 1,
 Posts[Restaurant Name],$C78))</f>
        <v>0</v>
      </c>
      <c r="H78" s="1522">
        <f>if($B$50="posts",COUNTIFS(
  Posts[D+1], "&gt;=" &amp; DATE(2025, COLUMN()-3, 1),
   Posts[D+1], "&lt;" &amp; EOMONTH(DATE(2025, COLUMN()-3, 1), 0) + 1,
 Posts[Restaurant Name],$C78),SUMIFS(Posts[Views (+10], Posts[D+1], "&gt;=" &amp; DATE(2025, COLUMN()-3, 1),
   Posts[D+1], "&lt;" &amp; EOMONTH(DATE(2025, COLUMN()-3, 1), 0) + 1,
 Posts[Restaurant Name],$C78))</f>
        <v>0</v>
      </c>
      <c r="I78" s="1522">
        <f>if($B$50="posts",COUNTIFS(
  Posts[D+1], "&gt;=" &amp; DATE(2025, COLUMN()-3, 1),
   Posts[D+1], "&lt;" &amp; EOMONTH(DATE(2025, COLUMN()-3, 1), 0) + 1,
 Posts[Restaurant Name],$C78),SUMIFS(Posts[Views (+10], Posts[D+1], "&gt;=" &amp; DATE(2025, COLUMN()-3, 1),
   Posts[D+1], "&lt;" &amp; EOMONTH(DATE(2025, COLUMN()-3, 1), 0) + 1,
 Posts[Restaurant Name],$C78))</f>
        <v>0</v>
      </c>
      <c r="J78" s="1522">
        <f>if($B$50="posts",COUNTIFS(
  Posts[D+1], "&gt;=" &amp; DATE(2025, COLUMN()-3, 1),
   Posts[D+1], "&lt;" &amp; EOMONTH(DATE(2025, COLUMN()-3, 1), 0) + 1,
 Posts[Restaurant Name],$C78),SUMIFS(Posts[Views (+10], Posts[D+1], "&gt;=" &amp; DATE(2025, COLUMN()-3, 1),
   Posts[D+1], "&lt;" &amp; EOMONTH(DATE(2025, COLUMN()-3, 1), 0) + 1,
 Posts[Restaurant Name],$C78))</f>
        <v>74053</v>
      </c>
      <c r="K78" s="1522">
        <f>if($B$50="posts",COUNTIFS(
  Posts[D+1], "&gt;=" &amp; DATE(2025, COLUMN()-3, 1),
   Posts[D+1], "&lt;" &amp; EOMONTH(DATE(2025, COLUMN()-3, 1), 0) + 1,
 Posts[Restaurant Name],$C78),SUMIFS(Posts[Views (+10], Posts[D+1], "&gt;=" &amp; DATE(2025, COLUMN()-3, 1),
   Posts[D+1], "&lt;" &amp; EOMONTH(DATE(2025, COLUMN()-3, 1), 0) + 1,
 Posts[Restaurant Name],$C78))</f>
        <v>0</v>
      </c>
      <c r="L78" s="1522">
        <f>if($B$50="posts",COUNTIFS(
  Posts[D+1], "&gt;=" &amp; DATE(2025, COLUMN()-3, 1),
   Posts[D+1], "&lt;" &amp; EOMONTH(DATE(2025, COLUMN()-3, 1), 0) + 1,
 Posts[Restaurant Name],$C78),SUMIFS(Posts[Views (+10], Posts[D+1], "&gt;=" &amp; DATE(2025, COLUMN()-3, 1),
   Posts[D+1], "&lt;" &amp; EOMONTH(DATE(2025, COLUMN()-3, 1), 0) + 1,
 Posts[Restaurant Name],$C78))</f>
        <v>0</v>
      </c>
      <c r="M78" s="1522">
        <f>if($B$50="posts",COUNTIFS(
  Posts[D+1], "&gt;=" &amp; DATE(2025, COLUMN()-3, 1),
   Posts[D+1], "&lt;" &amp; EOMONTH(DATE(2025, COLUMN()-3, 1), 0) + 1,
 Posts[Restaurant Name],$C78),SUMIFS(Posts[Views (+10], Posts[D+1], "&gt;=" &amp; DATE(2025, COLUMN()-3, 1),
   Posts[D+1], "&lt;" &amp; EOMONTH(DATE(2025, COLUMN()-3, 1), 0) + 1,
 Posts[Restaurant Name],$C78))</f>
        <v>0</v>
      </c>
      <c r="N78" s="1522">
        <f>if($B$50="posts",COUNTIFS(
  Posts[D+1], "&gt;=" &amp; DATE(2025, COLUMN()-3, 1),
   Posts[D+1], "&lt;" &amp; EOMONTH(DATE(2025, COLUMN()-3, 1), 0) + 1,
 Posts[Restaurant Name],$C78),SUMIFS(Posts[Views (+10], Posts[D+1], "&gt;=" &amp; DATE(2025, COLUMN()-3, 1),
   Posts[D+1], "&lt;" &amp; EOMONTH(DATE(2025, COLUMN()-3, 1), 0) + 1,
 Posts[Restaurant Name],$C78))</f>
        <v>0</v>
      </c>
      <c r="O78" s="1522">
        <f>if($B$50="posts",COUNTIFS(
  Posts[D+1], "&gt;=" &amp; DATE(2025, COLUMN()-3, 1),
   Posts[D+1], "&lt;" &amp; EOMONTH(DATE(2025, COLUMN()-3, 1), 0) + 1,
 Posts[Restaurant Name],$C78),SUMIFS(Posts[Views (+10], Posts[D+1], "&gt;=" &amp; DATE(2025, COLUMN()-3, 1),
   Posts[D+1], "&lt;" &amp; EOMONTH(DATE(2025, COLUMN()-3, 1), 0) + 1,
 Posts[Restaurant Name],$C78))</f>
        <v>0</v>
      </c>
      <c r="P78" s="1487"/>
      <c r="Q78" s="1487"/>
      <c r="R78" s="1487"/>
      <c r="S78" s="1487"/>
      <c r="T78" s="1487"/>
      <c r="U78" s="1487"/>
      <c r="V78" s="1487"/>
      <c r="W78" s="1487"/>
      <c r="X78" s="1487"/>
      <c r="Y78" s="1487"/>
      <c r="Z78" s="1487"/>
      <c r="AA78" s="1487"/>
      <c r="AB78" s="1487"/>
    </row>
    <row r="79">
      <c r="A79" s="1487"/>
      <c r="B79" s="1487"/>
      <c r="C79" s="1487" t="s">
        <v>284</v>
      </c>
      <c r="D79" s="1522">
        <f>if($B$50="posts",COUNTIFS(
  Posts[D+1], "&gt;=" &amp; DATE(2025, COLUMN()-3, 1),
   Posts[D+1], "&lt;" &amp; EOMONTH(DATE(2025, COLUMN()-3, 1), 0) + 1,
 Posts[Restaurant Name],$C79),SUMIFS(Posts[Views (+10], Posts[D+1], "&gt;=" &amp; DATE(2025, COLUMN()-3, 1),
   Posts[D+1], "&lt;" &amp; EOMONTH(DATE(2025, COLUMN()-3, 1), 0) + 1,
 Posts[Restaurant Name],$C79))</f>
        <v>0</v>
      </c>
      <c r="E79" s="1522">
        <f>if($B$50="posts",COUNTIFS(
  Posts[D+1], "&gt;=" &amp; DATE(2025, COLUMN()-3, 1),
   Posts[D+1], "&lt;" &amp; EOMONTH(DATE(2025, COLUMN()-3, 1), 0) + 1,
 Posts[Restaurant Name],$C79),SUMIFS(Posts[Views (+10], Posts[D+1], "&gt;=" &amp; DATE(2025, COLUMN()-3, 1),
   Posts[D+1], "&lt;" &amp; EOMONTH(DATE(2025, COLUMN()-3, 1), 0) + 1,
 Posts[Restaurant Name],$C79))</f>
        <v>0</v>
      </c>
      <c r="F79" s="1522">
        <f>if($B$50="posts",COUNTIFS(
  Posts[D+1], "&gt;=" &amp; DATE(2025, COLUMN()-3, 1),
   Posts[D+1], "&lt;" &amp; EOMONTH(DATE(2025, COLUMN()-3, 1), 0) + 1,
 Posts[Restaurant Name],$C79),SUMIFS(Posts[Views (+10], Posts[D+1], "&gt;=" &amp; DATE(2025, COLUMN()-3, 1),
   Posts[D+1], "&lt;" &amp; EOMONTH(DATE(2025, COLUMN()-3, 1), 0) + 1,
 Posts[Restaurant Name],$C79))</f>
        <v>0</v>
      </c>
      <c r="G79" s="1522">
        <f>if($B$50="posts",COUNTIFS(
  Posts[D+1], "&gt;=" &amp; DATE(2025, COLUMN()-3, 1),
   Posts[D+1], "&lt;" &amp; EOMONTH(DATE(2025, COLUMN()-3, 1), 0) + 1,
 Posts[Restaurant Name],$C79),SUMIFS(Posts[Views (+10], Posts[D+1], "&gt;=" &amp; DATE(2025, COLUMN()-3, 1),
   Posts[D+1], "&lt;" &amp; EOMONTH(DATE(2025, COLUMN()-3, 1), 0) + 1,
 Posts[Restaurant Name],$C79))</f>
        <v>0</v>
      </c>
      <c r="H79" s="1522">
        <f>if($B$50="posts",COUNTIFS(
  Posts[D+1], "&gt;=" &amp; DATE(2025, COLUMN()-3, 1),
   Posts[D+1], "&lt;" &amp; EOMONTH(DATE(2025, COLUMN()-3, 1), 0) + 1,
 Posts[Restaurant Name],$C79),SUMIFS(Posts[Views (+10], Posts[D+1], "&gt;=" &amp; DATE(2025, COLUMN()-3, 1),
   Posts[D+1], "&lt;" &amp; EOMONTH(DATE(2025, COLUMN()-3, 1), 0) + 1,
 Posts[Restaurant Name],$C79))</f>
        <v>0</v>
      </c>
      <c r="I79" s="1522">
        <f>if($B$50="posts",COUNTIFS(
  Posts[D+1], "&gt;=" &amp; DATE(2025, COLUMN()-3, 1),
   Posts[D+1], "&lt;" &amp; EOMONTH(DATE(2025, COLUMN()-3, 1), 0) + 1,
 Posts[Restaurant Name],$C79),SUMIFS(Posts[Views (+10], Posts[D+1], "&gt;=" &amp; DATE(2025, COLUMN()-3, 1),
   Posts[D+1], "&lt;" &amp; EOMONTH(DATE(2025, COLUMN()-3, 1), 0) + 1,
 Posts[Restaurant Name],$C79))</f>
        <v>0</v>
      </c>
      <c r="J79" s="1522">
        <f>if($B$50="posts",COUNTIFS(
  Posts[D+1], "&gt;=" &amp; DATE(2025, COLUMN()-3, 1),
   Posts[D+1], "&lt;" &amp; EOMONTH(DATE(2025, COLUMN()-3, 1), 0) + 1,
 Posts[Restaurant Name],$C79),SUMIFS(Posts[Views (+10], Posts[D+1], "&gt;=" &amp; DATE(2025, COLUMN()-3, 1),
   Posts[D+1], "&lt;" &amp; EOMONTH(DATE(2025, COLUMN()-3, 1), 0) + 1,
 Posts[Restaurant Name],$C79))</f>
        <v>25423</v>
      </c>
      <c r="K79" s="1522">
        <f>if($B$50="posts",COUNTIFS(
  Posts[D+1], "&gt;=" &amp; DATE(2025, COLUMN()-3, 1),
   Posts[D+1], "&lt;" &amp; EOMONTH(DATE(2025, COLUMN()-3, 1), 0) + 1,
 Posts[Restaurant Name],$C79),SUMIFS(Posts[Views (+10], Posts[D+1], "&gt;=" &amp; DATE(2025, COLUMN()-3, 1),
   Posts[D+1], "&lt;" &amp; EOMONTH(DATE(2025, COLUMN()-3, 1), 0) + 1,
 Posts[Restaurant Name],$C79))</f>
        <v>0</v>
      </c>
      <c r="L79" s="1522">
        <f>if($B$50="posts",COUNTIFS(
  Posts[D+1], "&gt;=" &amp; DATE(2025, COLUMN()-3, 1),
   Posts[D+1], "&lt;" &amp; EOMONTH(DATE(2025, COLUMN()-3, 1), 0) + 1,
 Posts[Restaurant Name],$C79),SUMIFS(Posts[Views (+10], Posts[D+1], "&gt;=" &amp; DATE(2025, COLUMN()-3, 1),
   Posts[D+1], "&lt;" &amp; EOMONTH(DATE(2025, COLUMN()-3, 1), 0) + 1,
 Posts[Restaurant Name],$C79))</f>
        <v>0</v>
      </c>
      <c r="M79" s="1522">
        <f>if($B$50="posts",COUNTIFS(
  Posts[D+1], "&gt;=" &amp; DATE(2025, COLUMN()-3, 1),
   Posts[D+1], "&lt;" &amp; EOMONTH(DATE(2025, COLUMN()-3, 1), 0) + 1,
 Posts[Restaurant Name],$C79),SUMIFS(Posts[Views (+10], Posts[D+1], "&gt;=" &amp; DATE(2025, COLUMN()-3, 1),
   Posts[D+1], "&lt;" &amp; EOMONTH(DATE(2025, COLUMN()-3, 1), 0) + 1,
 Posts[Restaurant Name],$C79))</f>
        <v>0</v>
      </c>
      <c r="N79" s="1522">
        <f>if($B$50="posts",COUNTIFS(
  Posts[D+1], "&gt;=" &amp; DATE(2025, COLUMN()-3, 1),
   Posts[D+1], "&lt;" &amp; EOMONTH(DATE(2025, COLUMN()-3, 1), 0) + 1,
 Posts[Restaurant Name],$C79),SUMIFS(Posts[Views (+10], Posts[D+1], "&gt;=" &amp; DATE(2025, COLUMN()-3, 1),
   Posts[D+1], "&lt;" &amp; EOMONTH(DATE(2025, COLUMN()-3, 1), 0) + 1,
 Posts[Restaurant Name],$C79))</f>
        <v>0</v>
      </c>
      <c r="O79" s="1522">
        <f>if($B$50="posts",COUNTIFS(
  Posts[D+1], "&gt;=" &amp; DATE(2025, COLUMN()-3, 1),
   Posts[D+1], "&lt;" &amp; EOMONTH(DATE(2025, COLUMN()-3, 1), 0) + 1,
 Posts[Restaurant Name],$C79),SUMIFS(Posts[Views (+10], Posts[D+1], "&gt;=" &amp; DATE(2025, COLUMN()-3, 1),
   Posts[D+1], "&lt;" &amp; EOMONTH(DATE(2025, COLUMN()-3, 1), 0) + 1,
 Posts[Restaurant Name],$C79))</f>
        <v>0</v>
      </c>
      <c r="P79" s="1487"/>
      <c r="Q79" s="1487"/>
      <c r="R79" s="1487"/>
      <c r="S79" s="1487"/>
      <c r="T79" s="1487"/>
      <c r="U79" s="1487"/>
      <c r="V79" s="1487"/>
      <c r="W79" s="1487"/>
      <c r="X79" s="1487"/>
      <c r="Y79" s="1487"/>
      <c r="Z79" s="1487"/>
      <c r="AA79" s="1487"/>
      <c r="AB79" s="1487"/>
    </row>
    <row r="80">
      <c r="A80" s="1487"/>
      <c r="B80" s="1487"/>
      <c r="C80" s="1487" t="s">
        <v>370</v>
      </c>
      <c r="D80" s="1522">
        <f>if($B$50="posts",COUNTIFS(
  Posts[D+1], "&gt;=" &amp; DATE(2025, COLUMN()-3, 1),
   Posts[D+1], "&lt;" &amp; EOMONTH(DATE(2025, COLUMN()-3, 1), 0) + 1,
 Posts[Restaurant Name],$C80),SUMIFS(Posts[Views (+10], Posts[D+1], "&gt;=" &amp; DATE(2025, COLUMN()-3, 1),
   Posts[D+1], "&lt;" &amp; EOMONTH(DATE(2025, COLUMN()-3, 1), 0) + 1,
 Posts[Restaurant Name],$C80))</f>
        <v>0</v>
      </c>
      <c r="E80" s="1522">
        <f>if($B$50="posts",COUNTIFS(
  Posts[D+1], "&gt;=" &amp; DATE(2025, COLUMN()-3, 1),
   Posts[D+1], "&lt;" &amp; EOMONTH(DATE(2025, COLUMN()-3, 1), 0) + 1,
 Posts[Restaurant Name],$C80),SUMIFS(Posts[Views (+10], Posts[D+1], "&gt;=" &amp; DATE(2025, COLUMN()-3, 1),
   Posts[D+1], "&lt;" &amp; EOMONTH(DATE(2025, COLUMN()-3, 1), 0) + 1,
 Posts[Restaurant Name],$C80))</f>
        <v>0</v>
      </c>
      <c r="F80" s="1522">
        <f>if($B$50="posts",COUNTIFS(
  Posts[D+1], "&gt;=" &amp; DATE(2025, COLUMN()-3, 1),
   Posts[D+1], "&lt;" &amp; EOMONTH(DATE(2025, COLUMN()-3, 1), 0) + 1,
 Posts[Restaurant Name],$C80),SUMIFS(Posts[Views (+10], Posts[D+1], "&gt;=" &amp; DATE(2025, COLUMN()-3, 1),
   Posts[D+1], "&lt;" &amp; EOMONTH(DATE(2025, COLUMN()-3, 1), 0) + 1,
 Posts[Restaurant Name],$C80))</f>
        <v>0</v>
      </c>
      <c r="G80" s="1522">
        <f>if($B$50="posts",COUNTIFS(
  Posts[D+1], "&gt;=" &amp; DATE(2025, COLUMN()-3, 1),
   Posts[D+1], "&lt;" &amp; EOMONTH(DATE(2025, COLUMN()-3, 1), 0) + 1,
 Posts[Restaurant Name],$C80),SUMIFS(Posts[Views (+10], Posts[D+1], "&gt;=" &amp; DATE(2025, COLUMN()-3, 1),
   Posts[D+1], "&lt;" &amp; EOMONTH(DATE(2025, COLUMN()-3, 1), 0) + 1,
 Posts[Restaurant Name],$C80))</f>
        <v>0</v>
      </c>
      <c r="H80" s="1522">
        <f>if($B$50="posts",COUNTIFS(
  Posts[D+1], "&gt;=" &amp; DATE(2025, COLUMN()-3, 1),
   Posts[D+1], "&lt;" &amp; EOMONTH(DATE(2025, COLUMN()-3, 1), 0) + 1,
 Posts[Restaurant Name],$C80),SUMIFS(Posts[Views (+10], Posts[D+1], "&gt;=" &amp; DATE(2025, COLUMN()-3, 1),
   Posts[D+1], "&lt;" &amp; EOMONTH(DATE(2025, COLUMN()-3, 1), 0) + 1,
 Posts[Restaurant Name],$C80))</f>
        <v>0</v>
      </c>
      <c r="I80" s="1522">
        <f>if($B$50="posts",COUNTIFS(
  Posts[D+1], "&gt;=" &amp; DATE(2025, COLUMN()-3, 1),
   Posts[D+1], "&lt;" &amp; EOMONTH(DATE(2025, COLUMN()-3, 1), 0) + 1,
 Posts[Restaurant Name],$C80),SUMIFS(Posts[Views (+10], Posts[D+1], "&gt;=" &amp; DATE(2025, COLUMN()-3, 1),
   Posts[D+1], "&lt;" &amp; EOMONTH(DATE(2025, COLUMN()-3, 1), 0) + 1,
 Posts[Restaurant Name],$C80))</f>
        <v>0</v>
      </c>
      <c r="J80" s="1522">
        <f>if($B$50="posts",COUNTIFS(
  Posts[D+1], "&gt;=" &amp; DATE(2025, COLUMN()-3, 1),
   Posts[D+1], "&lt;" &amp; EOMONTH(DATE(2025, COLUMN()-3, 1), 0) + 1,
 Posts[Restaurant Name],$C80),SUMIFS(Posts[Views (+10], Posts[D+1], "&gt;=" &amp; DATE(2025, COLUMN()-3, 1),
   Posts[D+1], "&lt;" &amp; EOMONTH(DATE(2025, COLUMN()-3, 1), 0) + 1,
 Posts[Restaurant Name],$C80))</f>
        <v>39041</v>
      </c>
      <c r="K80" s="1522">
        <f>if($B$50="posts",COUNTIFS(
  Posts[D+1], "&gt;=" &amp; DATE(2025, COLUMN()-3, 1),
   Posts[D+1], "&lt;" &amp; EOMONTH(DATE(2025, COLUMN()-3, 1), 0) + 1,
 Posts[Restaurant Name],$C80),SUMIFS(Posts[Views (+10], Posts[D+1], "&gt;=" &amp; DATE(2025, COLUMN()-3, 1),
   Posts[D+1], "&lt;" &amp; EOMONTH(DATE(2025, COLUMN()-3, 1), 0) + 1,
 Posts[Restaurant Name],$C80))</f>
        <v>0</v>
      </c>
      <c r="L80" s="1522">
        <f>if($B$50="posts",COUNTIFS(
  Posts[D+1], "&gt;=" &amp; DATE(2025, COLUMN()-3, 1),
   Posts[D+1], "&lt;" &amp; EOMONTH(DATE(2025, COLUMN()-3, 1), 0) + 1,
 Posts[Restaurant Name],$C80),SUMIFS(Posts[Views (+10], Posts[D+1], "&gt;=" &amp; DATE(2025, COLUMN()-3, 1),
   Posts[D+1], "&lt;" &amp; EOMONTH(DATE(2025, COLUMN()-3, 1), 0) + 1,
 Posts[Restaurant Name],$C80))</f>
        <v>0</v>
      </c>
      <c r="M80" s="1522">
        <f>if($B$50="posts",COUNTIFS(
  Posts[D+1], "&gt;=" &amp; DATE(2025, COLUMN()-3, 1),
   Posts[D+1], "&lt;" &amp; EOMONTH(DATE(2025, COLUMN()-3, 1), 0) + 1,
 Posts[Restaurant Name],$C80),SUMIFS(Posts[Views (+10], Posts[D+1], "&gt;=" &amp; DATE(2025, COLUMN()-3, 1),
   Posts[D+1], "&lt;" &amp; EOMONTH(DATE(2025, COLUMN()-3, 1), 0) + 1,
 Posts[Restaurant Name],$C80))</f>
        <v>0</v>
      </c>
      <c r="N80" s="1522">
        <f>if($B$50="posts",COUNTIFS(
  Posts[D+1], "&gt;=" &amp; DATE(2025, COLUMN()-3, 1),
   Posts[D+1], "&lt;" &amp; EOMONTH(DATE(2025, COLUMN()-3, 1), 0) + 1,
 Posts[Restaurant Name],$C80),SUMIFS(Posts[Views (+10], Posts[D+1], "&gt;=" &amp; DATE(2025, COLUMN()-3, 1),
   Posts[D+1], "&lt;" &amp; EOMONTH(DATE(2025, COLUMN()-3, 1), 0) + 1,
 Posts[Restaurant Name],$C80))</f>
        <v>0</v>
      </c>
      <c r="O80" s="1522">
        <f>if($B$50="posts",COUNTIFS(
  Posts[D+1], "&gt;=" &amp; DATE(2025, COLUMN()-3, 1),
   Posts[D+1], "&lt;" &amp; EOMONTH(DATE(2025, COLUMN()-3, 1), 0) + 1,
 Posts[Restaurant Name],$C80),SUMIFS(Posts[Views (+10], Posts[D+1], "&gt;=" &amp; DATE(2025, COLUMN()-3, 1),
   Posts[D+1], "&lt;" &amp; EOMONTH(DATE(2025, COLUMN()-3, 1), 0) + 1,
 Posts[Restaurant Name],$C80))</f>
        <v>0</v>
      </c>
      <c r="P80" s="1487"/>
      <c r="Q80" s="1487"/>
      <c r="R80" s="1487"/>
      <c r="S80" s="1487"/>
      <c r="T80" s="1487"/>
      <c r="U80" s="1487"/>
      <c r="V80" s="1487"/>
      <c r="W80" s="1487"/>
      <c r="X80" s="1487"/>
      <c r="Y80" s="1487"/>
      <c r="Z80" s="1487"/>
      <c r="AA80" s="1487"/>
      <c r="AB80" s="1487"/>
    </row>
    <row r="81">
      <c r="A81" s="1487"/>
      <c r="B81" s="1487"/>
      <c r="C81" s="1487" t="s">
        <v>296</v>
      </c>
      <c r="D81" s="1522">
        <f>if($B$50="posts",COUNTIFS(
  Posts[D+1], "&gt;=" &amp; DATE(2025, COLUMN()-3, 1),
   Posts[D+1], "&lt;" &amp; EOMONTH(DATE(2025, COLUMN()-3, 1), 0) + 1,
 Posts[Restaurant Name],$C81),SUMIFS(Posts[Views (+10], Posts[D+1], "&gt;=" &amp; DATE(2025, COLUMN()-3, 1),
   Posts[D+1], "&lt;" &amp; EOMONTH(DATE(2025, COLUMN()-3, 1), 0) + 1,
 Posts[Restaurant Name],$C81))</f>
        <v>0</v>
      </c>
      <c r="E81" s="1522">
        <f>if($B$50="posts",COUNTIFS(
  Posts[D+1], "&gt;=" &amp; DATE(2025, COLUMN()-3, 1),
   Posts[D+1], "&lt;" &amp; EOMONTH(DATE(2025, COLUMN()-3, 1), 0) + 1,
 Posts[Restaurant Name],$C81),SUMIFS(Posts[Views (+10], Posts[D+1], "&gt;=" &amp; DATE(2025, COLUMN()-3, 1),
   Posts[D+1], "&lt;" &amp; EOMONTH(DATE(2025, COLUMN()-3, 1), 0) + 1,
 Posts[Restaurant Name],$C81))</f>
        <v>0</v>
      </c>
      <c r="F81" s="1522">
        <f>if($B$50="posts",COUNTIFS(
  Posts[D+1], "&gt;=" &amp; DATE(2025, COLUMN()-3, 1),
   Posts[D+1], "&lt;" &amp; EOMONTH(DATE(2025, COLUMN()-3, 1), 0) + 1,
 Posts[Restaurant Name],$C81),SUMIFS(Posts[Views (+10], Posts[D+1], "&gt;=" &amp; DATE(2025, COLUMN()-3, 1),
   Posts[D+1], "&lt;" &amp; EOMONTH(DATE(2025, COLUMN()-3, 1), 0) + 1,
 Posts[Restaurant Name],$C81))</f>
        <v>0</v>
      </c>
      <c r="G81" s="1522">
        <f>if($B$50="posts",COUNTIFS(
  Posts[D+1], "&gt;=" &amp; DATE(2025, COLUMN()-3, 1),
   Posts[D+1], "&lt;" &amp; EOMONTH(DATE(2025, COLUMN()-3, 1), 0) + 1,
 Posts[Restaurant Name],$C81),SUMIFS(Posts[Views (+10], Posts[D+1], "&gt;=" &amp; DATE(2025, COLUMN()-3, 1),
   Posts[D+1], "&lt;" &amp; EOMONTH(DATE(2025, COLUMN()-3, 1), 0) + 1,
 Posts[Restaurant Name],$C81))</f>
        <v>0</v>
      </c>
      <c r="H81" s="1522">
        <f>if($B$50="posts",COUNTIFS(
  Posts[D+1], "&gt;=" &amp; DATE(2025, COLUMN()-3, 1),
   Posts[D+1], "&lt;" &amp; EOMONTH(DATE(2025, COLUMN()-3, 1), 0) + 1,
 Posts[Restaurant Name],$C81),SUMIFS(Posts[Views (+10], Posts[D+1], "&gt;=" &amp; DATE(2025, COLUMN()-3, 1),
   Posts[D+1], "&lt;" &amp; EOMONTH(DATE(2025, COLUMN()-3, 1), 0) + 1,
 Posts[Restaurant Name],$C81))</f>
        <v>0</v>
      </c>
      <c r="I81" s="1522">
        <f>if($B$50="posts",COUNTIFS(
  Posts[D+1], "&gt;=" &amp; DATE(2025, COLUMN()-3, 1),
   Posts[D+1], "&lt;" &amp; EOMONTH(DATE(2025, COLUMN()-3, 1), 0) + 1,
 Posts[Restaurant Name],$C81),SUMIFS(Posts[Views (+10], Posts[D+1], "&gt;=" &amp; DATE(2025, COLUMN()-3, 1),
   Posts[D+1], "&lt;" &amp; EOMONTH(DATE(2025, COLUMN()-3, 1), 0) + 1,
 Posts[Restaurant Name],$C81))</f>
        <v>0</v>
      </c>
      <c r="J81" s="1522">
        <f>if($B$50="posts",COUNTIFS(
  Posts[D+1], "&gt;=" &amp; DATE(2025, COLUMN()-3, 1),
   Posts[D+1], "&lt;" &amp; EOMONTH(DATE(2025, COLUMN()-3, 1), 0) + 1,
 Posts[Restaurant Name],$C81),SUMIFS(Posts[Views (+10], Posts[D+1], "&gt;=" &amp; DATE(2025, COLUMN()-3, 1),
   Posts[D+1], "&lt;" &amp; EOMONTH(DATE(2025, COLUMN()-3, 1), 0) + 1,
 Posts[Restaurant Name],$C81))</f>
        <v>27861</v>
      </c>
      <c r="K81" s="1522">
        <f>if($B$50="posts",COUNTIFS(
  Posts[D+1], "&gt;=" &amp; DATE(2025, COLUMN()-3, 1),
   Posts[D+1], "&lt;" &amp; EOMONTH(DATE(2025, COLUMN()-3, 1), 0) + 1,
 Posts[Restaurant Name],$C81),SUMIFS(Posts[Views (+10], Posts[D+1], "&gt;=" &amp; DATE(2025, COLUMN()-3, 1),
   Posts[D+1], "&lt;" &amp; EOMONTH(DATE(2025, COLUMN()-3, 1), 0) + 1,
 Posts[Restaurant Name],$C81))</f>
        <v>46487</v>
      </c>
      <c r="L81" s="1522">
        <f>if($B$50="posts",COUNTIFS(
  Posts[D+1], "&gt;=" &amp; DATE(2025, COLUMN()-3, 1),
   Posts[D+1], "&lt;" &amp; EOMONTH(DATE(2025, COLUMN()-3, 1), 0) + 1,
 Posts[Restaurant Name],$C81),SUMIFS(Posts[Views (+10], Posts[D+1], "&gt;=" &amp; DATE(2025, COLUMN()-3, 1),
   Posts[D+1], "&lt;" &amp; EOMONTH(DATE(2025, COLUMN()-3, 1), 0) + 1,
 Posts[Restaurant Name],$C81))</f>
        <v>0</v>
      </c>
      <c r="M81" s="1522">
        <f>if($B$50="posts",COUNTIFS(
  Posts[D+1], "&gt;=" &amp; DATE(2025, COLUMN()-3, 1),
   Posts[D+1], "&lt;" &amp; EOMONTH(DATE(2025, COLUMN()-3, 1), 0) + 1,
 Posts[Restaurant Name],$C81),SUMIFS(Posts[Views (+10], Posts[D+1], "&gt;=" &amp; DATE(2025, COLUMN()-3, 1),
   Posts[D+1], "&lt;" &amp; EOMONTH(DATE(2025, COLUMN()-3, 1), 0) + 1,
 Posts[Restaurant Name],$C81))</f>
        <v>0</v>
      </c>
      <c r="N81" s="1522">
        <f>if($B$50="posts",COUNTIFS(
  Posts[D+1], "&gt;=" &amp; DATE(2025, COLUMN()-3, 1),
   Posts[D+1], "&lt;" &amp; EOMONTH(DATE(2025, COLUMN()-3, 1), 0) + 1,
 Posts[Restaurant Name],$C81),SUMIFS(Posts[Views (+10], Posts[D+1], "&gt;=" &amp; DATE(2025, COLUMN()-3, 1),
   Posts[D+1], "&lt;" &amp; EOMONTH(DATE(2025, COLUMN()-3, 1), 0) + 1,
 Posts[Restaurant Name],$C81))</f>
        <v>0</v>
      </c>
      <c r="O81" s="1522">
        <f>if($B$50="posts",COUNTIFS(
  Posts[D+1], "&gt;=" &amp; DATE(2025, COLUMN()-3, 1),
   Posts[D+1], "&lt;" &amp; EOMONTH(DATE(2025, COLUMN()-3, 1), 0) + 1,
 Posts[Restaurant Name],$C81),SUMIFS(Posts[Views (+10], Posts[D+1], "&gt;=" &amp; DATE(2025, COLUMN()-3, 1),
   Posts[D+1], "&lt;" &amp; EOMONTH(DATE(2025, COLUMN()-3, 1), 0) + 1,
 Posts[Restaurant Name],$C81))</f>
        <v>0</v>
      </c>
      <c r="P81" s="1487"/>
      <c r="Q81" s="1487"/>
      <c r="R81" s="1487"/>
      <c r="S81" s="1487"/>
      <c r="T81" s="1487"/>
      <c r="U81" s="1487"/>
      <c r="V81" s="1487"/>
      <c r="W81" s="1487"/>
      <c r="X81" s="1487"/>
      <c r="Y81" s="1487"/>
      <c r="Z81" s="1487"/>
      <c r="AA81" s="1487"/>
      <c r="AB81" s="1487"/>
    </row>
    <row r="82">
      <c r="A82" s="1487"/>
      <c r="B82" s="1487"/>
      <c r="C82" s="1487" t="s">
        <v>205</v>
      </c>
      <c r="D82" s="1522">
        <f>if($B$50="posts",COUNTIFS(
  Posts[D+1], "&gt;=" &amp; DATE(2025, COLUMN()-3, 1),
   Posts[D+1], "&lt;" &amp; EOMONTH(DATE(2025, COLUMN()-3, 1), 0) + 1,
 Posts[Restaurant Name],$C82),SUMIFS(Posts[Views (+10], Posts[D+1], "&gt;=" &amp; DATE(2025, COLUMN()-3, 1),
   Posts[D+1], "&lt;" &amp; EOMONTH(DATE(2025, COLUMN()-3, 1), 0) + 1,
 Posts[Restaurant Name],$C82))</f>
        <v>0</v>
      </c>
      <c r="E82" s="1522">
        <f>if($B$50="posts",COUNTIFS(
  Posts[D+1], "&gt;=" &amp; DATE(2025, COLUMN()-3, 1),
   Posts[D+1], "&lt;" &amp; EOMONTH(DATE(2025, COLUMN()-3, 1), 0) + 1,
 Posts[Restaurant Name],$C82),SUMIFS(Posts[Views (+10], Posts[D+1], "&gt;=" &amp; DATE(2025, COLUMN()-3, 1),
   Posts[D+1], "&lt;" &amp; EOMONTH(DATE(2025, COLUMN()-3, 1), 0) + 1,
 Posts[Restaurant Name],$C82))</f>
        <v>0</v>
      </c>
      <c r="F82" s="1522">
        <f>if($B$50="posts",COUNTIFS(
  Posts[D+1], "&gt;=" &amp; DATE(2025, COLUMN()-3, 1),
   Posts[D+1], "&lt;" &amp; EOMONTH(DATE(2025, COLUMN()-3, 1), 0) + 1,
 Posts[Restaurant Name],$C82),SUMIFS(Posts[Views (+10], Posts[D+1], "&gt;=" &amp; DATE(2025, COLUMN()-3, 1),
   Posts[D+1], "&lt;" &amp; EOMONTH(DATE(2025, COLUMN()-3, 1), 0) + 1,
 Posts[Restaurant Name],$C82))</f>
        <v>0</v>
      </c>
      <c r="G82" s="1522">
        <f>if($B$50="posts",COUNTIFS(
  Posts[D+1], "&gt;=" &amp; DATE(2025, COLUMN()-3, 1),
   Posts[D+1], "&lt;" &amp; EOMONTH(DATE(2025, COLUMN()-3, 1), 0) + 1,
 Posts[Restaurant Name],$C82),SUMIFS(Posts[Views (+10], Posts[D+1], "&gt;=" &amp; DATE(2025, COLUMN()-3, 1),
   Posts[D+1], "&lt;" &amp; EOMONTH(DATE(2025, COLUMN()-3, 1), 0) + 1,
 Posts[Restaurant Name],$C82))</f>
        <v>0</v>
      </c>
      <c r="H82" s="1522">
        <f>if($B$50="posts",COUNTIFS(
  Posts[D+1], "&gt;=" &amp; DATE(2025, COLUMN()-3, 1),
   Posts[D+1], "&lt;" &amp; EOMONTH(DATE(2025, COLUMN()-3, 1), 0) + 1,
 Posts[Restaurant Name],$C82),SUMIFS(Posts[Views (+10], Posts[D+1], "&gt;=" &amp; DATE(2025, COLUMN()-3, 1),
   Posts[D+1], "&lt;" &amp; EOMONTH(DATE(2025, COLUMN()-3, 1), 0) + 1,
 Posts[Restaurant Name],$C82))</f>
        <v>0</v>
      </c>
      <c r="I82" s="1522">
        <f>if($B$50="posts",COUNTIFS(
  Posts[D+1], "&gt;=" &amp; DATE(2025, COLUMN()-3, 1),
   Posts[D+1], "&lt;" &amp; EOMONTH(DATE(2025, COLUMN()-3, 1), 0) + 1,
 Posts[Restaurant Name],$C82),SUMIFS(Posts[Views (+10], Posts[D+1], "&gt;=" &amp; DATE(2025, COLUMN()-3, 1),
   Posts[D+1], "&lt;" &amp; EOMONTH(DATE(2025, COLUMN()-3, 1), 0) + 1,
 Posts[Restaurant Name],$C82))</f>
        <v>0</v>
      </c>
      <c r="J82" s="1522">
        <f>if($B$50="posts",COUNTIFS(
  Posts[D+1], "&gt;=" &amp; DATE(2025, COLUMN()-3, 1),
   Posts[D+1], "&lt;" &amp; EOMONTH(DATE(2025, COLUMN()-3, 1), 0) + 1,
 Posts[Restaurant Name],$C82),SUMIFS(Posts[Views (+10], Posts[D+1], "&gt;=" &amp; DATE(2025, COLUMN()-3, 1),
   Posts[D+1], "&lt;" &amp; EOMONTH(DATE(2025, COLUMN()-3, 1), 0) + 1,
 Posts[Restaurant Name],$C82))</f>
        <v>18604</v>
      </c>
      <c r="K82" s="1522">
        <f>if($B$50="posts",COUNTIFS(
  Posts[D+1], "&gt;=" &amp; DATE(2025, COLUMN()-3, 1),
   Posts[D+1], "&lt;" &amp; EOMONTH(DATE(2025, COLUMN()-3, 1), 0) + 1,
 Posts[Restaurant Name],$C82),SUMIFS(Posts[Views (+10], Posts[D+1], "&gt;=" &amp; DATE(2025, COLUMN()-3, 1),
   Posts[D+1], "&lt;" &amp; EOMONTH(DATE(2025, COLUMN()-3, 1), 0) + 1,
 Posts[Restaurant Name],$C82))</f>
        <v>0</v>
      </c>
      <c r="L82" s="1522">
        <f>if($B$50="posts",COUNTIFS(
  Posts[D+1], "&gt;=" &amp; DATE(2025, COLUMN()-3, 1),
   Posts[D+1], "&lt;" &amp; EOMONTH(DATE(2025, COLUMN()-3, 1), 0) + 1,
 Posts[Restaurant Name],$C82),SUMIFS(Posts[Views (+10], Posts[D+1], "&gt;=" &amp; DATE(2025, COLUMN()-3, 1),
   Posts[D+1], "&lt;" &amp; EOMONTH(DATE(2025, COLUMN()-3, 1), 0) + 1,
 Posts[Restaurant Name],$C82))</f>
        <v>0</v>
      </c>
      <c r="M82" s="1522">
        <f>if($B$50="posts",COUNTIFS(
  Posts[D+1], "&gt;=" &amp; DATE(2025, COLUMN()-3, 1),
   Posts[D+1], "&lt;" &amp; EOMONTH(DATE(2025, COLUMN()-3, 1), 0) + 1,
 Posts[Restaurant Name],$C82),SUMIFS(Posts[Views (+10], Posts[D+1], "&gt;=" &amp; DATE(2025, COLUMN()-3, 1),
   Posts[D+1], "&lt;" &amp; EOMONTH(DATE(2025, COLUMN()-3, 1), 0) + 1,
 Posts[Restaurant Name],$C82))</f>
        <v>0</v>
      </c>
      <c r="N82" s="1522">
        <f>if($B$50="posts",COUNTIFS(
  Posts[D+1], "&gt;=" &amp; DATE(2025, COLUMN()-3, 1),
   Posts[D+1], "&lt;" &amp; EOMONTH(DATE(2025, COLUMN()-3, 1), 0) + 1,
 Posts[Restaurant Name],$C82),SUMIFS(Posts[Views (+10], Posts[D+1], "&gt;=" &amp; DATE(2025, COLUMN()-3, 1),
   Posts[D+1], "&lt;" &amp; EOMONTH(DATE(2025, COLUMN()-3, 1), 0) + 1,
 Posts[Restaurant Name],$C82))</f>
        <v>0</v>
      </c>
      <c r="O82" s="1522">
        <f>if($B$50="posts",COUNTIFS(
  Posts[D+1], "&gt;=" &amp; DATE(2025, COLUMN()-3, 1),
   Posts[D+1], "&lt;" &amp; EOMONTH(DATE(2025, COLUMN()-3, 1), 0) + 1,
 Posts[Restaurant Name],$C82),SUMIFS(Posts[Views (+10], Posts[D+1], "&gt;=" &amp; DATE(2025, COLUMN()-3, 1),
   Posts[D+1], "&lt;" &amp; EOMONTH(DATE(2025, COLUMN()-3, 1), 0) + 1,
 Posts[Restaurant Name],$C82))</f>
        <v>0</v>
      </c>
      <c r="P82" s="1487"/>
      <c r="Q82" s="1487"/>
      <c r="R82" s="1487"/>
      <c r="S82" s="1487"/>
      <c r="T82" s="1487"/>
      <c r="U82" s="1487"/>
      <c r="V82" s="1487"/>
      <c r="W82" s="1487"/>
      <c r="X82" s="1487"/>
      <c r="Y82" s="1487"/>
      <c r="Z82" s="1487"/>
      <c r="AA82" s="1487"/>
      <c r="AB82" s="1487"/>
    </row>
    <row r="83">
      <c r="A83" s="1487"/>
      <c r="B83" s="1487"/>
      <c r="C83" s="1523" t="s">
        <v>330</v>
      </c>
      <c r="D83" s="1522">
        <f>if($B$50="posts",COUNTIFS(
  Posts[D+1], "&gt;=" &amp; DATE(2025, COLUMN()-3, 1),
   Posts[D+1], "&lt;" &amp; EOMONTH(DATE(2025, COLUMN()-3, 1), 0) + 1,
 Posts[Restaurant Name],$C83),SUMIFS(Posts[Views (+10], Posts[D+1], "&gt;=" &amp; DATE(2025, COLUMN()-3, 1),
   Posts[D+1], "&lt;" &amp; EOMONTH(DATE(2025, COLUMN()-3, 1), 0) + 1,
 Posts[Restaurant Name],$C83))</f>
        <v>0</v>
      </c>
      <c r="E83" s="1522">
        <f>if($B$50="posts",COUNTIFS(
  Posts[D+1], "&gt;=" &amp; DATE(2025, COLUMN()-3, 1),
   Posts[D+1], "&lt;" &amp; EOMONTH(DATE(2025, COLUMN()-3, 1), 0) + 1,
 Posts[Restaurant Name],$C83),SUMIFS(Posts[Views (+10], Posts[D+1], "&gt;=" &amp; DATE(2025, COLUMN()-3, 1),
   Posts[D+1], "&lt;" &amp; EOMONTH(DATE(2025, COLUMN()-3, 1), 0) + 1,
 Posts[Restaurant Name],$C83))</f>
        <v>0</v>
      </c>
      <c r="F83" s="1522">
        <f>if($B$50="posts",COUNTIFS(
  Posts[D+1], "&gt;=" &amp; DATE(2025, COLUMN()-3, 1),
   Posts[D+1], "&lt;" &amp; EOMONTH(DATE(2025, COLUMN()-3, 1), 0) + 1,
 Posts[Restaurant Name],$C83),SUMIFS(Posts[Views (+10], Posts[D+1], "&gt;=" &amp; DATE(2025, COLUMN()-3, 1),
   Posts[D+1], "&lt;" &amp; EOMONTH(DATE(2025, COLUMN()-3, 1), 0) + 1,
 Posts[Restaurant Name],$C83))</f>
        <v>0</v>
      </c>
      <c r="G83" s="1522">
        <f>if($B$50="posts",COUNTIFS(
  Posts[D+1], "&gt;=" &amp; DATE(2025, COLUMN()-3, 1),
   Posts[D+1], "&lt;" &amp; EOMONTH(DATE(2025, COLUMN()-3, 1), 0) + 1,
 Posts[Restaurant Name],$C83),SUMIFS(Posts[Views (+10], Posts[D+1], "&gt;=" &amp; DATE(2025, COLUMN()-3, 1),
   Posts[D+1], "&lt;" &amp; EOMONTH(DATE(2025, COLUMN()-3, 1), 0) + 1,
 Posts[Restaurant Name],$C83))</f>
        <v>0</v>
      </c>
      <c r="H83" s="1522">
        <f>if($B$50="posts",COUNTIFS(
  Posts[D+1], "&gt;=" &amp; DATE(2025, COLUMN()-3, 1),
   Posts[D+1], "&lt;" &amp; EOMONTH(DATE(2025, COLUMN()-3, 1), 0) + 1,
 Posts[Restaurant Name],$C83),SUMIFS(Posts[Views (+10], Posts[D+1], "&gt;=" &amp; DATE(2025, COLUMN()-3, 1),
   Posts[D+1], "&lt;" &amp; EOMONTH(DATE(2025, COLUMN()-3, 1), 0) + 1,
 Posts[Restaurant Name],$C83))</f>
        <v>0</v>
      </c>
      <c r="I83" s="1522">
        <f>if($B$50="posts",COUNTIFS(
  Posts[D+1], "&gt;=" &amp; DATE(2025, COLUMN()-3, 1),
   Posts[D+1], "&lt;" &amp; EOMONTH(DATE(2025, COLUMN()-3, 1), 0) + 1,
 Posts[Restaurant Name],$C83),SUMIFS(Posts[Views (+10], Posts[D+1], "&gt;=" &amp; DATE(2025, COLUMN()-3, 1),
   Posts[D+1], "&lt;" &amp; EOMONTH(DATE(2025, COLUMN()-3, 1), 0) + 1,
 Posts[Restaurant Name],$C83))</f>
        <v>0</v>
      </c>
      <c r="J83" s="1522">
        <f>if($B$50="posts",COUNTIFS(
  Posts[D+1], "&gt;=" &amp; DATE(2025, COLUMN()-3, 1),
   Posts[D+1], "&lt;" &amp; EOMONTH(DATE(2025, COLUMN()-3, 1), 0) + 1,
 Posts[Restaurant Name],$C83),SUMIFS(Posts[Views (+10], Posts[D+1], "&gt;=" &amp; DATE(2025, COLUMN()-3, 1),
   Posts[D+1], "&lt;" &amp; EOMONTH(DATE(2025, COLUMN()-3, 1), 0) + 1,
 Posts[Restaurant Name],$C83))</f>
        <v>13817</v>
      </c>
      <c r="K83" s="1522">
        <f>if($B$50="posts",COUNTIFS(
  Posts[D+1], "&gt;=" &amp; DATE(2025, COLUMN()-3, 1),
   Posts[D+1], "&lt;" &amp; EOMONTH(DATE(2025, COLUMN()-3, 1), 0) + 1,
 Posts[Restaurant Name],$C83),SUMIFS(Posts[Views (+10], Posts[D+1], "&gt;=" &amp; DATE(2025, COLUMN()-3, 1),
   Posts[D+1], "&lt;" &amp; EOMONTH(DATE(2025, COLUMN()-3, 1), 0) + 1,
 Posts[Restaurant Name],$C83))</f>
        <v>0</v>
      </c>
      <c r="L83" s="1522">
        <f>if($B$50="posts",COUNTIFS(
  Posts[D+1], "&gt;=" &amp; DATE(2025, COLUMN()-3, 1),
   Posts[D+1], "&lt;" &amp; EOMONTH(DATE(2025, COLUMN()-3, 1), 0) + 1,
 Posts[Restaurant Name],$C83),SUMIFS(Posts[Views (+10], Posts[D+1], "&gt;=" &amp; DATE(2025, COLUMN()-3, 1),
   Posts[D+1], "&lt;" &amp; EOMONTH(DATE(2025, COLUMN()-3, 1), 0) + 1,
 Posts[Restaurant Name],$C83))</f>
        <v>542</v>
      </c>
      <c r="M83" s="1522">
        <f>if($B$50="posts",COUNTIFS(
  Posts[D+1], "&gt;=" &amp; DATE(2025, COLUMN()-3, 1),
   Posts[D+1], "&lt;" &amp; EOMONTH(DATE(2025, COLUMN()-3, 1), 0) + 1,
 Posts[Restaurant Name],$C83),SUMIFS(Posts[Views (+10], Posts[D+1], "&gt;=" &amp; DATE(2025, COLUMN()-3, 1),
   Posts[D+1], "&lt;" &amp; EOMONTH(DATE(2025, COLUMN()-3, 1), 0) + 1,
 Posts[Restaurant Name],$C83))</f>
        <v>2961</v>
      </c>
      <c r="N83" s="1522">
        <f>if($B$50="posts",COUNTIFS(
  Posts[D+1], "&gt;=" &amp; DATE(2025, COLUMN()-3, 1),
   Posts[D+1], "&lt;" &amp; EOMONTH(DATE(2025, COLUMN()-3, 1), 0) + 1,
 Posts[Restaurant Name],$C83),SUMIFS(Posts[Views (+10], Posts[D+1], "&gt;=" &amp; DATE(2025, COLUMN()-3, 1),
   Posts[D+1], "&lt;" &amp; EOMONTH(DATE(2025, COLUMN()-3, 1), 0) + 1,
 Posts[Restaurant Name],$C83))</f>
        <v>0</v>
      </c>
      <c r="O83" s="1522">
        <f>if($B$50="posts",COUNTIFS(
  Posts[D+1], "&gt;=" &amp; DATE(2025, COLUMN()-3, 1),
   Posts[D+1], "&lt;" &amp; EOMONTH(DATE(2025, COLUMN()-3, 1), 0) + 1,
 Posts[Restaurant Name],$C83),SUMIFS(Posts[Views (+10], Posts[D+1], "&gt;=" &amp; DATE(2025, COLUMN()-3, 1),
   Posts[D+1], "&lt;" &amp; EOMONTH(DATE(2025, COLUMN()-3, 1), 0) + 1,
 Posts[Restaurant Name],$C83))</f>
        <v>0</v>
      </c>
      <c r="P83" s="1487"/>
      <c r="Q83" s="1487"/>
      <c r="R83" s="1487"/>
      <c r="S83" s="1487"/>
      <c r="T83" s="1487"/>
      <c r="U83" s="1487"/>
      <c r="V83" s="1487"/>
      <c r="W83" s="1487"/>
      <c r="X83" s="1487"/>
      <c r="Y83" s="1487"/>
      <c r="Z83" s="1487"/>
      <c r="AA83" s="1487"/>
      <c r="AB83" s="1487"/>
    </row>
    <row r="84">
      <c r="A84" s="1487"/>
      <c r="B84" s="1487"/>
      <c r="C84" s="1487" t="s">
        <v>253</v>
      </c>
      <c r="D84" s="1522">
        <f>if($B$50="posts",COUNTIFS(
  Posts[D+1], "&gt;=" &amp; DATE(2025, COLUMN()-3, 1),
   Posts[D+1], "&lt;" &amp; EOMONTH(DATE(2025, COLUMN()-3, 1), 0) + 1,
 Posts[Restaurant Name],$C84),SUMIFS(Posts[Views (+10], Posts[D+1], "&gt;=" &amp; DATE(2025, COLUMN()-3, 1),
   Posts[D+1], "&lt;" &amp; EOMONTH(DATE(2025, COLUMN()-3, 1), 0) + 1,
 Posts[Restaurant Name],$C84))</f>
        <v>0</v>
      </c>
      <c r="E84" s="1522">
        <f>if($B$50="posts",COUNTIFS(
  Posts[D+1], "&gt;=" &amp; DATE(2025, COLUMN()-3, 1),
   Posts[D+1], "&lt;" &amp; EOMONTH(DATE(2025, COLUMN()-3, 1), 0) + 1,
 Posts[Restaurant Name],$C84),SUMIFS(Posts[Views (+10], Posts[D+1], "&gt;=" &amp; DATE(2025, COLUMN()-3, 1),
   Posts[D+1], "&lt;" &amp; EOMONTH(DATE(2025, COLUMN()-3, 1), 0) + 1,
 Posts[Restaurant Name],$C84))</f>
        <v>0</v>
      </c>
      <c r="F84" s="1522">
        <f>if($B$50="posts",COUNTIFS(
  Posts[D+1], "&gt;=" &amp; DATE(2025, COLUMN()-3, 1),
   Posts[D+1], "&lt;" &amp; EOMONTH(DATE(2025, COLUMN()-3, 1), 0) + 1,
 Posts[Restaurant Name],$C84),SUMIFS(Posts[Views (+10], Posts[D+1], "&gt;=" &amp; DATE(2025, COLUMN()-3, 1),
   Posts[D+1], "&lt;" &amp; EOMONTH(DATE(2025, COLUMN()-3, 1), 0) + 1,
 Posts[Restaurant Name],$C84))</f>
        <v>0</v>
      </c>
      <c r="G84" s="1522">
        <f>if($B$50="posts",COUNTIFS(
  Posts[D+1], "&gt;=" &amp; DATE(2025, COLUMN()-3, 1),
   Posts[D+1], "&lt;" &amp; EOMONTH(DATE(2025, COLUMN()-3, 1), 0) + 1,
 Posts[Restaurant Name],$C84),SUMIFS(Posts[Views (+10], Posts[D+1], "&gt;=" &amp; DATE(2025, COLUMN()-3, 1),
   Posts[D+1], "&lt;" &amp; EOMONTH(DATE(2025, COLUMN()-3, 1), 0) + 1,
 Posts[Restaurant Name],$C84))</f>
        <v>0</v>
      </c>
      <c r="H84" s="1522">
        <f>if($B$50="posts",COUNTIFS(
  Posts[D+1], "&gt;=" &amp; DATE(2025, COLUMN()-3, 1),
   Posts[D+1], "&lt;" &amp; EOMONTH(DATE(2025, COLUMN()-3, 1), 0) + 1,
 Posts[Restaurant Name],$C84),SUMIFS(Posts[Views (+10], Posts[D+1], "&gt;=" &amp; DATE(2025, COLUMN()-3, 1),
   Posts[D+1], "&lt;" &amp; EOMONTH(DATE(2025, COLUMN()-3, 1), 0) + 1,
 Posts[Restaurant Name],$C84))</f>
        <v>0</v>
      </c>
      <c r="I84" s="1522">
        <f>if($B$50="posts",COUNTIFS(
  Posts[D+1], "&gt;=" &amp; DATE(2025, COLUMN()-3, 1),
   Posts[D+1], "&lt;" &amp; EOMONTH(DATE(2025, COLUMN()-3, 1), 0) + 1,
 Posts[Restaurant Name],$C84),SUMIFS(Posts[Views (+10], Posts[D+1], "&gt;=" &amp; DATE(2025, COLUMN()-3, 1),
   Posts[D+1], "&lt;" &amp; EOMONTH(DATE(2025, COLUMN()-3, 1), 0) + 1,
 Posts[Restaurant Name],$C84))</f>
        <v>0</v>
      </c>
      <c r="J84" s="1522">
        <f>if($B$50="posts",COUNTIFS(
  Posts[D+1], "&gt;=" &amp; DATE(2025, COLUMN()-3, 1),
   Posts[D+1], "&lt;" &amp; EOMONTH(DATE(2025, COLUMN()-3, 1), 0) + 1,
 Posts[Restaurant Name],$C84),SUMIFS(Posts[Views (+10], Posts[D+1], "&gt;=" &amp; DATE(2025, COLUMN()-3, 1),
   Posts[D+1], "&lt;" &amp; EOMONTH(DATE(2025, COLUMN()-3, 1), 0) + 1,
 Posts[Restaurant Name],$C84))</f>
        <v>14212</v>
      </c>
      <c r="K84" s="1522">
        <f>if($B$50="posts",COUNTIFS(
  Posts[D+1], "&gt;=" &amp; DATE(2025, COLUMN()-3, 1),
   Posts[D+1], "&lt;" &amp; EOMONTH(DATE(2025, COLUMN()-3, 1), 0) + 1,
 Posts[Restaurant Name],$C84),SUMIFS(Posts[Views (+10], Posts[D+1], "&gt;=" &amp; DATE(2025, COLUMN()-3, 1),
   Posts[D+1], "&lt;" &amp; EOMONTH(DATE(2025, COLUMN()-3, 1), 0) + 1,
 Posts[Restaurant Name],$C84))</f>
        <v>0</v>
      </c>
      <c r="L84" s="1522">
        <f>if($B$50="posts",COUNTIFS(
  Posts[D+1], "&gt;=" &amp; DATE(2025, COLUMN()-3, 1),
   Posts[D+1], "&lt;" &amp; EOMONTH(DATE(2025, COLUMN()-3, 1), 0) + 1,
 Posts[Restaurant Name],$C84),SUMIFS(Posts[Views (+10], Posts[D+1], "&gt;=" &amp; DATE(2025, COLUMN()-3, 1),
   Posts[D+1], "&lt;" &amp; EOMONTH(DATE(2025, COLUMN()-3, 1), 0) + 1,
 Posts[Restaurant Name],$C84))</f>
        <v>0</v>
      </c>
      <c r="M84" s="1522">
        <f>if($B$50="posts",COUNTIFS(
  Posts[D+1], "&gt;=" &amp; DATE(2025, COLUMN()-3, 1),
   Posts[D+1], "&lt;" &amp; EOMONTH(DATE(2025, COLUMN()-3, 1), 0) + 1,
 Posts[Restaurant Name],$C84),SUMIFS(Posts[Views (+10], Posts[D+1], "&gt;=" &amp; DATE(2025, COLUMN()-3, 1),
   Posts[D+1], "&lt;" &amp; EOMONTH(DATE(2025, COLUMN()-3, 1), 0) + 1,
 Posts[Restaurant Name],$C84))</f>
        <v>0</v>
      </c>
      <c r="N84" s="1522">
        <f>if($B$50="posts",COUNTIFS(
  Posts[D+1], "&gt;=" &amp; DATE(2025, COLUMN()-3, 1),
   Posts[D+1], "&lt;" &amp; EOMONTH(DATE(2025, COLUMN()-3, 1), 0) + 1,
 Posts[Restaurant Name],$C84),SUMIFS(Posts[Views (+10], Posts[D+1], "&gt;=" &amp; DATE(2025, COLUMN()-3, 1),
   Posts[D+1], "&lt;" &amp; EOMONTH(DATE(2025, COLUMN()-3, 1), 0) + 1,
 Posts[Restaurant Name],$C84))</f>
        <v>0</v>
      </c>
      <c r="O84" s="1522">
        <f>if($B$50="posts",COUNTIFS(
  Posts[D+1], "&gt;=" &amp; DATE(2025, COLUMN()-3, 1),
   Posts[D+1], "&lt;" &amp; EOMONTH(DATE(2025, COLUMN()-3, 1), 0) + 1,
 Posts[Restaurant Name],$C84),SUMIFS(Posts[Views (+10], Posts[D+1], "&gt;=" &amp; DATE(2025, COLUMN()-3, 1),
   Posts[D+1], "&lt;" &amp; EOMONTH(DATE(2025, COLUMN()-3, 1), 0) + 1,
 Posts[Restaurant Name],$C84))</f>
        <v>0</v>
      </c>
      <c r="P84" s="1487"/>
      <c r="Q84" s="1487"/>
      <c r="R84" s="1487"/>
      <c r="S84" s="1487"/>
      <c r="T84" s="1487"/>
      <c r="U84" s="1487"/>
      <c r="V84" s="1487"/>
      <c r="W84" s="1487"/>
      <c r="X84" s="1487"/>
      <c r="Y84" s="1487"/>
      <c r="Z84" s="1487"/>
      <c r="AA84" s="1487"/>
      <c r="AB84" s="1487"/>
    </row>
    <row r="85">
      <c r="A85" s="1487"/>
      <c r="B85" s="1487"/>
      <c r="C85" s="1487" t="s">
        <v>440</v>
      </c>
      <c r="D85" s="1522">
        <f>if($B$50="posts",COUNTIFS(
  Posts[D+1], "&gt;=" &amp; DATE(2025, COLUMN()-3, 1),
   Posts[D+1], "&lt;" &amp; EOMONTH(DATE(2025, COLUMN()-3, 1), 0) + 1,
 Posts[Restaurant Name],$C85),SUMIFS(Posts[Views (+10], Posts[D+1], "&gt;=" &amp; DATE(2025, COLUMN()-3, 1),
   Posts[D+1], "&lt;" &amp; EOMONTH(DATE(2025, COLUMN()-3, 1), 0) + 1,
 Posts[Restaurant Name],$C85))</f>
        <v>0</v>
      </c>
      <c r="E85" s="1522">
        <f>if($B$50="posts",COUNTIFS(
  Posts[D+1], "&gt;=" &amp; DATE(2025, COLUMN()-3, 1),
   Posts[D+1], "&lt;" &amp; EOMONTH(DATE(2025, COLUMN()-3, 1), 0) + 1,
 Posts[Restaurant Name],$C85),SUMIFS(Posts[Views (+10], Posts[D+1], "&gt;=" &amp; DATE(2025, COLUMN()-3, 1),
   Posts[D+1], "&lt;" &amp; EOMONTH(DATE(2025, COLUMN()-3, 1), 0) + 1,
 Posts[Restaurant Name],$C85))</f>
        <v>0</v>
      </c>
      <c r="F85" s="1522">
        <f>if($B$50="posts",COUNTIFS(
  Posts[D+1], "&gt;=" &amp; DATE(2025, COLUMN()-3, 1),
   Posts[D+1], "&lt;" &amp; EOMONTH(DATE(2025, COLUMN()-3, 1), 0) + 1,
 Posts[Restaurant Name],$C85),SUMIFS(Posts[Views (+10], Posts[D+1], "&gt;=" &amp; DATE(2025, COLUMN()-3, 1),
   Posts[D+1], "&lt;" &amp; EOMONTH(DATE(2025, COLUMN()-3, 1), 0) + 1,
 Posts[Restaurant Name],$C85))</f>
        <v>0</v>
      </c>
      <c r="G85" s="1522">
        <f>if($B$50="posts",COUNTIFS(
  Posts[D+1], "&gt;=" &amp; DATE(2025, COLUMN()-3, 1),
   Posts[D+1], "&lt;" &amp; EOMONTH(DATE(2025, COLUMN()-3, 1), 0) + 1,
 Posts[Restaurant Name],$C85),SUMIFS(Posts[Views (+10], Posts[D+1], "&gt;=" &amp; DATE(2025, COLUMN()-3, 1),
   Posts[D+1], "&lt;" &amp; EOMONTH(DATE(2025, COLUMN()-3, 1), 0) + 1,
 Posts[Restaurant Name],$C85))</f>
        <v>0</v>
      </c>
      <c r="H85" s="1522">
        <f>if($B$50="posts",COUNTIFS(
  Posts[D+1], "&gt;=" &amp; DATE(2025, COLUMN()-3, 1),
   Posts[D+1], "&lt;" &amp; EOMONTH(DATE(2025, COLUMN()-3, 1), 0) + 1,
 Posts[Restaurant Name],$C85),SUMIFS(Posts[Views (+10], Posts[D+1], "&gt;=" &amp; DATE(2025, COLUMN()-3, 1),
   Posts[D+1], "&lt;" &amp; EOMONTH(DATE(2025, COLUMN()-3, 1), 0) + 1,
 Posts[Restaurant Name],$C85))</f>
        <v>0</v>
      </c>
      <c r="I85" s="1522">
        <f>if($B$50="posts",COUNTIFS(
  Posts[D+1], "&gt;=" &amp; DATE(2025, COLUMN()-3, 1),
   Posts[D+1], "&lt;" &amp; EOMONTH(DATE(2025, COLUMN()-3, 1), 0) + 1,
 Posts[Restaurant Name],$C85),SUMIFS(Posts[Views (+10], Posts[D+1], "&gt;=" &amp; DATE(2025, COLUMN()-3, 1),
   Posts[D+1], "&lt;" &amp; EOMONTH(DATE(2025, COLUMN()-3, 1), 0) + 1,
 Posts[Restaurant Name],$C85))</f>
        <v>0</v>
      </c>
      <c r="J85" s="1522">
        <f>if($B$50="posts",COUNTIFS(
  Posts[D+1], "&gt;=" &amp; DATE(2025, COLUMN()-3, 1),
   Posts[D+1], "&lt;" &amp; EOMONTH(DATE(2025, COLUMN()-3, 1), 0) + 1,
 Posts[Restaurant Name],$C85),SUMIFS(Posts[Views (+10], Posts[D+1], "&gt;=" &amp; DATE(2025, COLUMN()-3, 1),
   Posts[D+1], "&lt;" &amp; EOMONTH(DATE(2025, COLUMN()-3, 1), 0) + 1,
 Posts[Restaurant Name],$C85))</f>
        <v>86400</v>
      </c>
      <c r="K85" s="1522">
        <f>if($B$50="posts",COUNTIFS(
  Posts[D+1], "&gt;=" &amp; DATE(2025, COLUMN()-3, 1),
   Posts[D+1], "&lt;" &amp; EOMONTH(DATE(2025, COLUMN()-3, 1), 0) + 1,
 Posts[Restaurant Name],$C85),SUMIFS(Posts[Views (+10], Posts[D+1], "&gt;=" &amp; DATE(2025, COLUMN()-3, 1),
   Posts[D+1], "&lt;" &amp; EOMONTH(DATE(2025, COLUMN()-3, 1), 0) + 1,
 Posts[Restaurant Name],$C85))</f>
        <v>410063</v>
      </c>
      <c r="L85" s="1522">
        <f>if($B$50="posts",COUNTIFS(
  Posts[D+1], "&gt;=" &amp; DATE(2025, COLUMN()-3, 1),
   Posts[D+1], "&lt;" &amp; EOMONTH(DATE(2025, COLUMN()-3, 1), 0) + 1,
 Posts[Restaurant Name],$C85),SUMIFS(Posts[Views (+10], Posts[D+1], "&gt;=" &amp; DATE(2025, COLUMN()-3, 1),
   Posts[D+1], "&lt;" &amp; EOMONTH(DATE(2025, COLUMN()-3, 1), 0) + 1,
 Posts[Restaurant Name],$C85))</f>
        <v>0</v>
      </c>
      <c r="M85" s="1522">
        <f>if($B$50="posts",COUNTIFS(
  Posts[D+1], "&gt;=" &amp; DATE(2025, COLUMN()-3, 1),
   Posts[D+1], "&lt;" &amp; EOMONTH(DATE(2025, COLUMN()-3, 1), 0) + 1,
 Posts[Restaurant Name],$C85),SUMIFS(Posts[Views (+10], Posts[D+1], "&gt;=" &amp; DATE(2025, COLUMN()-3, 1),
   Posts[D+1], "&lt;" &amp; EOMONTH(DATE(2025, COLUMN()-3, 1), 0) + 1,
 Posts[Restaurant Name],$C85))</f>
        <v>45557</v>
      </c>
      <c r="N85" s="1522">
        <f>if($B$50="posts",COUNTIFS(
  Posts[D+1], "&gt;=" &amp; DATE(2025, COLUMN()-3, 1),
   Posts[D+1], "&lt;" &amp; EOMONTH(DATE(2025, COLUMN()-3, 1), 0) + 1,
 Posts[Restaurant Name],$C85),SUMIFS(Posts[Views (+10], Posts[D+1], "&gt;=" &amp; DATE(2025, COLUMN()-3, 1),
   Posts[D+1], "&lt;" &amp; EOMONTH(DATE(2025, COLUMN()-3, 1), 0) + 1,
 Posts[Restaurant Name],$C85))</f>
        <v>0</v>
      </c>
      <c r="O85" s="1522">
        <f>if($B$50="posts",COUNTIFS(
  Posts[D+1], "&gt;=" &amp; DATE(2025, COLUMN()-3, 1),
   Posts[D+1], "&lt;" &amp; EOMONTH(DATE(2025, COLUMN()-3, 1), 0) + 1,
 Posts[Restaurant Name],$C85),SUMIFS(Posts[Views (+10], Posts[D+1], "&gt;=" &amp; DATE(2025, COLUMN()-3, 1),
   Posts[D+1], "&lt;" &amp; EOMONTH(DATE(2025, COLUMN()-3, 1), 0) + 1,
 Posts[Restaurant Name],$C85))</f>
        <v>0</v>
      </c>
      <c r="P85" s="1487"/>
      <c r="Q85" s="1487"/>
      <c r="R85" s="1487"/>
      <c r="S85" s="1487"/>
      <c r="T85" s="1487"/>
      <c r="U85" s="1487"/>
      <c r="V85" s="1487"/>
      <c r="W85" s="1487"/>
      <c r="X85" s="1487"/>
      <c r="Y85" s="1487"/>
      <c r="Z85" s="1487"/>
      <c r="AA85" s="1487"/>
      <c r="AB85" s="1487"/>
    </row>
    <row r="86">
      <c r="A86" s="1487"/>
      <c r="B86" s="1487"/>
      <c r="C86" s="1487" t="s">
        <v>136</v>
      </c>
      <c r="D86" s="1522">
        <f>if($B$50="posts",COUNTIFS(
  Posts[D+1], "&gt;=" &amp; DATE(2025, COLUMN()-3, 1),
   Posts[D+1], "&lt;" &amp; EOMONTH(DATE(2025, COLUMN()-3, 1), 0) + 1,
 Posts[Restaurant Name],$C86),SUMIFS(Posts[Views (+10], Posts[D+1], "&gt;=" &amp; DATE(2025, COLUMN()-3, 1),
   Posts[D+1], "&lt;" &amp; EOMONTH(DATE(2025, COLUMN()-3, 1), 0) + 1,
 Posts[Restaurant Name],$C86))</f>
        <v>0</v>
      </c>
      <c r="E86" s="1522">
        <f>if($B$50="posts",COUNTIFS(
  Posts[D+1], "&gt;=" &amp; DATE(2025, COLUMN()-3, 1),
   Posts[D+1], "&lt;" &amp; EOMONTH(DATE(2025, COLUMN()-3, 1), 0) + 1,
 Posts[Restaurant Name],$C86),SUMIFS(Posts[Views (+10], Posts[D+1], "&gt;=" &amp; DATE(2025, COLUMN()-3, 1),
   Posts[D+1], "&lt;" &amp; EOMONTH(DATE(2025, COLUMN()-3, 1), 0) + 1,
 Posts[Restaurant Name],$C86))</f>
        <v>0</v>
      </c>
      <c r="F86" s="1522">
        <f>if($B$50="posts",COUNTIFS(
  Posts[D+1], "&gt;=" &amp; DATE(2025, COLUMN()-3, 1),
   Posts[D+1], "&lt;" &amp; EOMONTH(DATE(2025, COLUMN()-3, 1), 0) + 1,
 Posts[Restaurant Name],$C86),SUMIFS(Posts[Views (+10], Posts[D+1], "&gt;=" &amp; DATE(2025, COLUMN()-3, 1),
   Posts[D+1], "&lt;" &amp; EOMONTH(DATE(2025, COLUMN()-3, 1), 0) + 1,
 Posts[Restaurant Name],$C86))</f>
        <v>0</v>
      </c>
      <c r="G86" s="1522">
        <f>if($B$50="posts",COUNTIFS(
  Posts[D+1], "&gt;=" &amp; DATE(2025, COLUMN()-3, 1),
   Posts[D+1], "&lt;" &amp; EOMONTH(DATE(2025, COLUMN()-3, 1), 0) + 1,
 Posts[Restaurant Name],$C86),SUMIFS(Posts[Views (+10], Posts[D+1], "&gt;=" &amp; DATE(2025, COLUMN()-3, 1),
   Posts[D+1], "&lt;" &amp; EOMONTH(DATE(2025, COLUMN()-3, 1), 0) + 1,
 Posts[Restaurant Name],$C86))</f>
        <v>0</v>
      </c>
      <c r="H86" s="1522">
        <f>if($B$50="posts",COUNTIFS(
  Posts[D+1], "&gt;=" &amp; DATE(2025, COLUMN()-3, 1),
   Posts[D+1], "&lt;" &amp; EOMONTH(DATE(2025, COLUMN()-3, 1), 0) + 1,
 Posts[Restaurant Name],$C86),SUMIFS(Posts[Views (+10], Posts[D+1], "&gt;=" &amp; DATE(2025, COLUMN()-3, 1),
   Posts[D+1], "&lt;" &amp; EOMONTH(DATE(2025, COLUMN()-3, 1), 0) + 1,
 Posts[Restaurant Name],$C86))</f>
        <v>0</v>
      </c>
      <c r="I86" s="1522">
        <f>if($B$50="posts",COUNTIFS(
  Posts[D+1], "&gt;=" &amp; DATE(2025, COLUMN()-3, 1),
   Posts[D+1], "&lt;" &amp; EOMONTH(DATE(2025, COLUMN()-3, 1), 0) + 1,
 Posts[Restaurant Name],$C86),SUMIFS(Posts[Views (+10], Posts[D+1], "&gt;=" &amp; DATE(2025, COLUMN()-3, 1),
   Posts[D+1], "&lt;" &amp; EOMONTH(DATE(2025, COLUMN()-3, 1), 0) + 1,
 Posts[Restaurant Name],$C86))</f>
        <v>3753</v>
      </c>
      <c r="J86" s="1522">
        <f>if($B$50="posts",COUNTIFS(
  Posts[D+1], "&gt;=" &amp; DATE(2025, COLUMN()-3, 1),
   Posts[D+1], "&lt;" &amp; EOMONTH(DATE(2025, COLUMN()-3, 1), 0) + 1,
 Posts[Restaurant Name],$C86),SUMIFS(Posts[Views (+10], Posts[D+1], "&gt;=" &amp; DATE(2025, COLUMN()-3, 1),
   Posts[D+1], "&lt;" &amp; EOMONTH(DATE(2025, COLUMN()-3, 1), 0) + 1,
 Posts[Restaurant Name],$C86))</f>
        <v>18400</v>
      </c>
      <c r="K86" s="1522">
        <f>if($B$50="posts",COUNTIFS(
  Posts[D+1], "&gt;=" &amp; DATE(2025, COLUMN()-3, 1),
   Posts[D+1], "&lt;" &amp; EOMONTH(DATE(2025, COLUMN()-3, 1), 0) + 1,
 Posts[Restaurant Name],$C86),SUMIFS(Posts[Views (+10], Posts[D+1], "&gt;=" &amp; DATE(2025, COLUMN()-3, 1),
   Posts[D+1], "&lt;" &amp; EOMONTH(DATE(2025, COLUMN()-3, 1), 0) + 1,
 Posts[Restaurant Name],$C86))</f>
        <v>82067</v>
      </c>
      <c r="L86" s="1522">
        <f>if($B$50="posts",COUNTIFS(
  Posts[D+1], "&gt;=" &amp; DATE(2025, COLUMN()-3, 1),
   Posts[D+1], "&lt;" &amp; EOMONTH(DATE(2025, COLUMN()-3, 1), 0) + 1,
 Posts[Restaurant Name],$C86),SUMIFS(Posts[Views (+10], Posts[D+1], "&gt;=" &amp; DATE(2025, COLUMN()-3, 1),
   Posts[D+1], "&lt;" &amp; EOMONTH(DATE(2025, COLUMN()-3, 1), 0) + 1,
 Posts[Restaurant Name],$C86))</f>
        <v>574</v>
      </c>
      <c r="M86" s="1522">
        <f>if($B$50="posts",COUNTIFS(
  Posts[D+1], "&gt;=" &amp; DATE(2025, COLUMN()-3, 1),
   Posts[D+1], "&lt;" &amp; EOMONTH(DATE(2025, COLUMN()-3, 1), 0) + 1,
 Posts[Restaurant Name],$C86),SUMIFS(Posts[Views (+10], Posts[D+1], "&gt;=" &amp; DATE(2025, COLUMN()-3, 1),
   Posts[D+1], "&lt;" &amp; EOMONTH(DATE(2025, COLUMN()-3, 1), 0) + 1,
 Posts[Restaurant Name],$C86))</f>
        <v>0</v>
      </c>
      <c r="N86" s="1522">
        <f>if($B$50="posts",COUNTIFS(
  Posts[D+1], "&gt;=" &amp; DATE(2025, COLUMN()-3, 1),
   Posts[D+1], "&lt;" &amp; EOMONTH(DATE(2025, COLUMN()-3, 1), 0) + 1,
 Posts[Restaurant Name],$C86),SUMIFS(Posts[Views (+10], Posts[D+1], "&gt;=" &amp; DATE(2025, COLUMN()-3, 1),
   Posts[D+1], "&lt;" &amp; EOMONTH(DATE(2025, COLUMN()-3, 1), 0) + 1,
 Posts[Restaurant Name],$C86))</f>
        <v>0</v>
      </c>
      <c r="O86" s="1522">
        <f>if($B$50="posts",COUNTIFS(
  Posts[D+1], "&gt;=" &amp; DATE(2025, COLUMN()-3, 1),
   Posts[D+1], "&lt;" &amp; EOMONTH(DATE(2025, COLUMN()-3, 1), 0) + 1,
 Posts[Restaurant Name],$C86),SUMIFS(Posts[Views (+10], Posts[D+1], "&gt;=" &amp; DATE(2025, COLUMN()-3, 1),
   Posts[D+1], "&lt;" &amp; EOMONTH(DATE(2025, COLUMN()-3, 1), 0) + 1,
 Posts[Restaurant Name],$C86))</f>
        <v>0</v>
      </c>
      <c r="P86" s="1487"/>
      <c r="Q86" s="1487"/>
      <c r="R86" s="1487"/>
      <c r="S86" s="1487"/>
      <c r="T86" s="1487"/>
      <c r="U86" s="1487"/>
      <c r="V86" s="1487"/>
      <c r="W86" s="1487"/>
      <c r="X86" s="1487"/>
      <c r="Y86" s="1487"/>
      <c r="Z86" s="1487"/>
      <c r="AA86" s="1487"/>
      <c r="AB86" s="1487"/>
    </row>
    <row r="87">
      <c r="A87" s="1487"/>
      <c r="B87" s="1487"/>
      <c r="C87" s="1487" t="s">
        <v>2658</v>
      </c>
      <c r="D87" s="1522">
        <f>if($B$50="posts",COUNTIFS(
  Posts[D+1], "&gt;=" &amp; DATE(2025, COLUMN()-3, 1),
   Posts[D+1], "&lt;" &amp; EOMONTH(DATE(2025, COLUMN()-3, 1), 0) + 1,
 Posts[Restaurant Name],$C87),SUMIFS(Posts[Views (+10], Posts[D+1], "&gt;=" &amp; DATE(2025, COLUMN()-3, 1),
   Posts[D+1], "&lt;" &amp; EOMONTH(DATE(2025, COLUMN()-3, 1), 0) + 1,
 Posts[Restaurant Name],$C87))</f>
        <v>0</v>
      </c>
      <c r="E87" s="1522">
        <f>if($B$50="posts",COUNTIFS(
  Posts[D+1], "&gt;=" &amp; DATE(2025, COLUMN()-3, 1),
   Posts[D+1], "&lt;" &amp; EOMONTH(DATE(2025, COLUMN()-3, 1), 0) + 1,
 Posts[Restaurant Name],$C87),SUMIFS(Posts[Views (+10], Posts[D+1], "&gt;=" &amp; DATE(2025, COLUMN()-3, 1),
   Posts[D+1], "&lt;" &amp; EOMONTH(DATE(2025, COLUMN()-3, 1), 0) + 1,
 Posts[Restaurant Name],$C87))</f>
        <v>0</v>
      </c>
      <c r="F87" s="1522">
        <f>if($B$50="posts",COUNTIFS(
  Posts[D+1], "&gt;=" &amp; DATE(2025, COLUMN()-3, 1),
   Posts[D+1], "&lt;" &amp; EOMONTH(DATE(2025, COLUMN()-3, 1), 0) + 1,
 Posts[Restaurant Name],$C87),SUMIFS(Posts[Views (+10], Posts[D+1], "&gt;=" &amp; DATE(2025, COLUMN()-3, 1),
   Posts[D+1], "&lt;" &amp; EOMONTH(DATE(2025, COLUMN()-3, 1), 0) + 1,
 Posts[Restaurant Name],$C87))</f>
        <v>0</v>
      </c>
      <c r="G87" s="1522">
        <f>if($B$50="posts",COUNTIFS(
  Posts[D+1], "&gt;=" &amp; DATE(2025, COLUMN()-3, 1),
   Posts[D+1], "&lt;" &amp; EOMONTH(DATE(2025, COLUMN()-3, 1), 0) + 1,
 Posts[Restaurant Name],$C87),SUMIFS(Posts[Views (+10], Posts[D+1], "&gt;=" &amp; DATE(2025, COLUMN()-3, 1),
   Posts[D+1], "&lt;" &amp; EOMONTH(DATE(2025, COLUMN()-3, 1), 0) + 1,
 Posts[Restaurant Name],$C87))</f>
        <v>0</v>
      </c>
      <c r="H87" s="1522">
        <f>if($B$50="posts",COUNTIFS(
  Posts[D+1], "&gt;=" &amp; DATE(2025, COLUMN()-3, 1),
   Posts[D+1], "&lt;" &amp; EOMONTH(DATE(2025, COLUMN()-3, 1), 0) + 1,
 Posts[Restaurant Name],$C87),SUMIFS(Posts[Views (+10], Posts[D+1], "&gt;=" &amp; DATE(2025, COLUMN()-3, 1),
   Posts[D+1], "&lt;" &amp; EOMONTH(DATE(2025, COLUMN()-3, 1), 0) + 1,
 Posts[Restaurant Name],$C87))</f>
        <v>0</v>
      </c>
      <c r="I87" s="1522">
        <f>if($B$50="posts",COUNTIFS(
  Posts[D+1], "&gt;=" &amp; DATE(2025, COLUMN()-3, 1),
   Posts[D+1], "&lt;" &amp; EOMONTH(DATE(2025, COLUMN()-3, 1), 0) + 1,
 Posts[Restaurant Name],$C87),SUMIFS(Posts[Views (+10], Posts[D+1], "&gt;=" &amp; DATE(2025, COLUMN()-3, 1),
   Posts[D+1], "&lt;" &amp; EOMONTH(DATE(2025, COLUMN()-3, 1), 0) + 1,
 Posts[Restaurant Name],$C87))</f>
        <v>0</v>
      </c>
      <c r="J87" s="1522">
        <f>if($B$50="posts",COUNTIFS(
  Posts[D+1], "&gt;=" &amp; DATE(2025, COLUMN()-3, 1),
   Posts[D+1], "&lt;" &amp; EOMONTH(DATE(2025, COLUMN()-3, 1), 0) + 1,
 Posts[Restaurant Name],$C87),SUMIFS(Posts[Views (+10], Posts[D+1], "&gt;=" &amp; DATE(2025, COLUMN()-3, 1),
   Posts[D+1], "&lt;" &amp; EOMONTH(DATE(2025, COLUMN()-3, 1), 0) + 1,
 Posts[Restaurant Name],$C87))</f>
        <v>0</v>
      </c>
      <c r="K87" s="1522">
        <f>if($B$50="posts",COUNTIFS(
  Posts[D+1], "&gt;=" &amp; DATE(2025, COLUMN()-3, 1),
   Posts[D+1], "&lt;" &amp; EOMONTH(DATE(2025, COLUMN()-3, 1), 0) + 1,
 Posts[Restaurant Name],$C87),SUMIFS(Posts[Views (+10], Posts[D+1], "&gt;=" &amp; DATE(2025, COLUMN()-3, 1),
   Posts[D+1], "&lt;" &amp; EOMONTH(DATE(2025, COLUMN()-3, 1), 0) + 1,
 Posts[Restaurant Name],$C87))</f>
        <v>606</v>
      </c>
      <c r="L87" s="1522">
        <f>if($B$50="posts",COUNTIFS(
  Posts[D+1], "&gt;=" &amp; DATE(2025, COLUMN()-3, 1),
   Posts[D+1], "&lt;" &amp; EOMONTH(DATE(2025, COLUMN()-3, 1), 0) + 1,
 Posts[Restaurant Name],$C87),SUMIFS(Posts[Views (+10], Posts[D+1], "&gt;=" &amp; DATE(2025, COLUMN()-3, 1),
   Posts[D+1], "&lt;" &amp; EOMONTH(DATE(2025, COLUMN()-3, 1), 0) + 1,
 Posts[Restaurant Name],$C87))</f>
        <v>0</v>
      </c>
      <c r="M87" s="1522">
        <f>if($B$50="posts",COUNTIFS(
  Posts[D+1], "&gt;=" &amp; DATE(2025, COLUMN()-3, 1),
   Posts[D+1], "&lt;" &amp; EOMONTH(DATE(2025, COLUMN()-3, 1), 0) + 1,
 Posts[Restaurant Name],$C87),SUMIFS(Posts[Views (+10], Posts[D+1], "&gt;=" &amp; DATE(2025, COLUMN()-3, 1),
   Posts[D+1], "&lt;" &amp; EOMONTH(DATE(2025, COLUMN()-3, 1), 0) + 1,
 Posts[Restaurant Name],$C87))</f>
        <v>0</v>
      </c>
      <c r="N87" s="1522">
        <f>if($B$50="posts",COUNTIFS(
  Posts[D+1], "&gt;=" &amp; DATE(2025, COLUMN()-3, 1),
   Posts[D+1], "&lt;" &amp; EOMONTH(DATE(2025, COLUMN()-3, 1), 0) + 1,
 Posts[Restaurant Name],$C87),SUMIFS(Posts[Views (+10], Posts[D+1], "&gt;=" &amp; DATE(2025, COLUMN()-3, 1),
   Posts[D+1], "&lt;" &amp; EOMONTH(DATE(2025, COLUMN()-3, 1), 0) + 1,
 Posts[Restaurant Name],$C87))</f>
        <v>2788</v>
      </c>
      <c r="O87" s="1522">
        <f>if($B$50="posts",COUNTIFS(
  Posts[D+1], "&gt;=" &amp; DATE(2025, COLUMN()-3, 1),
   Posts[D+1], "&lt;" &amp; EOMONTH(DATE(2025, COLUMN()-3, 1), 0) + 1,
 Posts[Restaurant Name],$C87),SUMIFS(Posts[Views (+10], Posts[D+1], "&gt;=" &amp; DATE(2025, COLUMN()-3, 1),
   Posts[D+1], "&lt;" &amp; EOMONTH(DATE(2025, COLUMN()-3, 1), 0) + 1,
 Posts[Restaurant Name],$C87))</f>
        <v>0</v>
      </c>
      <c r="P87" s="1487"/>
      <c r="Q87" s="1487"/>
      <c r="R87" s="1487"/>
      <c r="S87" s="1487"/>
      <c r="T87" s="1487"/>
      <c r="U87" s="1487"/>
      <c r="V87" s="1487"/>
      <c r="W87" s="1487"/>
      <c r="X87" s="1487"/>
      <c r="Y87" s="1487"/>
      <c r="Z87" s="1487"/>
      <c r="AA87" s="1487"/>
      <c r="AB87" s="1487"/>
    </row>
    <row r="88">
      <c r="A88" s="1487"/>
      <c r="B88" s="1487"/>
      <c r="C88" s="1487" t="s">
        <v>2666</v>
      </c>
      <c r="D88" s="1522">
        <f>if($B$50="posts",COUNTIFS(
  Posts[D+1], "&gt;=" &amp; DATE(2025, COLUMN()-3, 1),
   Posts[D+1], "&lt;" &amp; EOMONTH(DATE(2025, COLUMN()-3, 1), 0) + 1,
 Posts[Restaurant Name],$C88),SUMIFS(Posts[Views (+10], Posts[D+1], "&gt;=" &amp; DATE(2025, COLUMN()-3, 1),
   Posts[D+1], "&lt;" &amp; EOMONTH(DATE(2025, COLUMN()-3, 1), 0) + 1,
 Posts[Restaurant Name],$C88))</f>
        <v>0</v>
      </c>
      <c r="E88" s="1522">
        <f>if($B$50="posts",COUNTIFS(
  Posts[D+1], "&gt;=" &amp; DATE(2025, COLUMN()-3, 1),
   Posts[D+1], "&lt;" &amp; EOMONTH(DATE(2025, COLUMN()-3, 1), 0) + 1,
 Posts[Restaurant Name],$C88),SUMIFS(Posts[Views (+10], Posts[D+1], "&gt;=" &amp; DATE(2025, COLUMN()-3, 1),
   Posts[D+1], "&lt;" &amp; EOMONTH(DATE(2025, COLUMN()-3, 1), 0) + 1,
 Posts[Restaurant Name],$C88))</f>
        <v>0</v>
      </c>
      <c r="F88" s="1522">
        <f>if($B$50="posts",COUNTIFS(
  Posts[D+1], "&gt;=" &amp; DATE(2025, COLUMN()-3, 1),
   Posts[D+1], "&lt;" &amp; EOMONTH(DATE(2025, COLUMN()-3, 1), 0) + 1,
 Posts[Restaurant Name],$C88),SUMIFS(Posts[Views (+10], Posts[D+1], "&gt;=" &amp; DATE(2025, COLUMN()-3, 1),
   Posts[D+1], "&lt;" &amp; EOMONTH(DATE(2025, COLUMN()-3, 1), 0) + 1,
 Posts[Restaurant Name],$C88))</f>
        <v>0</v>
      </c>
      <c r="G88" s="1522">
        <f>if($B$50="posts",COUNTIFS(
  Posts[D+1], "&gt;=" &amp; DATE(2025, COLUMN()-3, 1),
   Posts[D+1], "&lt;" &amp; EOMONTH(DATE(2025, COLUMN()-3, 1), 0) + 1,
 Posts[Restaurant Name],$C88),SUMIFS(Posts[Views (+10], Posts[D+1], "&gt;=" &amp; DATE(2025, COLUMN()-3, 1),
   Posts[D+1], "&lt;" &amp; EOMONTH(DATE(2025, COLUMN()-3, 1), 0) + 1,
 Posts[Restaurant Name],$C88))</f>
        <v>0</v>
      </c>
      <c r="H88" s="1522">
        <f>if($B$50="posts",COUNTIFS(
  Posts[D+1], "&gt;=" &amp; DATE(2025, COLUMN()-3, 1),
   Posts[D+1], "&lt;" &amp; EOMONTH(DATE(2025, COLUMN()-3, 1), 0) + 1,
 Posts[Restaurant Name],$C88),SUMIFS(Posts[Views (+10], Posts[D+1], "&gt;=" &amp; DATE(2025, COLUMN()-3, 1),
   Posts[D+1], "&lt;" &amp; EOMONTH(DATE(2025, COLUMN()-3, 1), 0) + 1,
 Posts[Restaurant Name],$C88))</f>
        <v>0</v>
      </c>
      <c r="I88" s="1522">
        <f>if($B$50="posts",COUNTIFS(
  Posts[D+1], "&gt;=" &amp; DATE(2025, COLUMN()-3, 1),
   Posts[D+1], "&lt;" &amp; EOMONTH(DATE(2025, COLUMN()-3, 1), 0) + 1,
 Posts[Restaurant Name],$C88),SUMIFS(Posts[Views (+10], Posts[D+1], "&gt;=" &amp; DATE(2025, COLUMN()-3, 1),
   Posts[D+1], "&lt;" &amp; EOMONTH(DATE(2025, COLUMN()-3, 1), 0) + 1,
 Posts[Restaurant Name],$C88))</f>
        <v>0</v>
      </c>
      <c r="J88" s="1522">
        <f>if($B$50="posts",COUNTIFS(
  Posts[D+1], "&gt;=" &amp; DATE(2025, COLUMN()-3, 1),
   Posts[D+1], "&lt;" &amp; EOMONTH(DATE(2025, COLUMN()-3, 1), 0) + 1,
 Posts[Restaurant Name],$C88),SUMIFS(Posts[Views (+10], Posts[D+1], "&gt;=" &amp; DATE(2025, COLUMN()-3, 1),
   Posts[D+1], "&lt;" &amp; EOMONTH(DATE(2025, COLUMN()-3, 1), 0) + 1,
 Posts[Restaurant Name],$C88))</f>
        <v>0</v>
      </c>
      <c r="K88" s="1522">
        <f>if($B$50="posts",COUNTIFS(
  Posts[D+1], "&gt;=" &amp; DATE(2025, COLUMN()-3, 1),
   Posts[D+1], "&lt;" &amp; EOMONTH(DATE(2025, COLUMN()-3, 1), 0) + 1,
 Posts[Restaurant Name],$C88),SUMIFS(Posts[Views (+10], Posts[D+1], "&gt;=" &amp; DATE(2025, COLUMN()-3, 1),
   Posts[D+1], "&lt;" &amp; EOMONTH(DATE(2025, COLUMN()-3, 1), 0) + 1,
 Posts[Restaurant Name],$C88))</f>
        <v>0</v>
      </c>
      <c r="L88" s="1522">
        <f>if($B$50="posts",COUNTIFS(
  Posts[D+1], "&gt;=" &amp; DATE(2025, COLUMN()-3, 1),
   Posts[D+1], "&lt;" &amp; EOMONTH(DATE(2025, COLUMN()-3, 1), 0) + 1,
 Posts[Restaurant Name],$C88),SUMIFS(Posts[Views (+10], Posts[D+1], "&gt;=" &amp; DATE(2025, COLUMN()-3, 1),
   Posts[D+1], "&lt;" &amp; EOMONTH(DATE(2025, COLUMN()-3, 1), 0) + 1,
 Posts[Restaurant Name],$C88))</f>
        <v>45100</v>
      </c>
      <c r="M88" s="1522">
        <f>if($B$50="posts",COUNTIFS(
  Posts[D+1], "&gt;=" &amp; DATE(2025, COLUMN()-3, 1),
   Posts[D+1], "&lt;" &amp; EOMONTH(DATE(2025, COLUMN()-3, 1), 0) + 1,
 Posts[Restaurant Name],$C88),SUMIFS(Posts[Views (+10], Posts[D+1], "&gt;=" &amp; DATE(2025, COLUMN()-3, 1),
   Posts[D+1], "&lt;" &amp; EOMONTH(DATE(2025, COLUMN()-3, 1), 0) + 1,
 Posts[Restaurant Name],$C88))</f>
        <v>0</v>
      </c>
      <c r="N88" s="1522">
        <f>if($B$50="posts",COUNTIFS(
  Posts[D+1], "&gt;=" &amp; DATE(2025, COLUMN()-3, 1),
   Posts[D+1], "&lt;" &amp; EOMONTH(DATE(2025, COLUMN()-3, 1), 0) + 1,
 Posts[Restaurant Name],$C88),SUMIFS(Posts[Views (+10], Posts[D+1], "&gt;=" &amp; DATE(2025, COLUMN()-3, 1),
   Posts[D+1], "&lt;" &amp; EOMONTH(DATE(2025, COLUMN()-3, 1), 0) + 1,
 Posts[Restaurant Name],$C88))</f>
        <v>0</v>
      </c>
      <c r="O88" s="1522">
        <f>if($B$50="posts",COUNTIFS(
  Posts[D+1], "&gt;=" &amp; DATE(2025, COLUMN()-3, 1),
   Posts[D+1], "&lt;" &amp; EOMONTH(DATE(2025, COLUMN()-3, 1), 0) + 1,
 Posts[Restaurant Name],$C88),SUMIFS(Posts[Views (+10], Posts[D+1], "&gt;=" &amp; DATE(2025, COLUMN()-3, 1),
   Posts[D+1], "&lt;" &amp; EOMONTH(DATE(2025, COLUMN()-3, 1), 0) + 1,
 Posts[Restaurant Name],$C88))</f>
        <v>0</v>
      </c>
      <c r="P88" s="1487"/>
      <c r="Q88" s="1487"/>
      <c r="R88" s="1487"/>
      <c r="S88" s="1487"/>
      <c r="T88" s="1487"/>
      <c r="U88" s="1487"/>
      <c r="V88" s="1487"/>
      <c r="W88" s="1487"/>
      <c r="X88" s="1487"/>
      <c r="Y88" s="1487"/>
      <c r="Z88" s="1487"/>
      <c r="AA88" s="1487"/>
      <c r="AB88" s="1487"/>
    </row>
    <row r="89">
      <c r="A89" s="1487"/>
      <c r="B89" s="1487"/>
      <c r="C89" s="1487" t="s">
        <v>2669</v>
      </c>
      <c r="D89" s="1522">
        <f>if($B$50="posts",COUNTIFS(
  Posts[D+1], "&gt;=" &amp; DATE(2025, COLUMN()-3, 1),
   Posts[D+1], "&lt;" &amp; EOMONTH(DATE(2025, COLUMN()-3, 1), 0) + 1,
 Posts[Restaurant Name],$C89),SUMIFS(Posts[Views (+10], Posts[D+1], "&gt;=" &amp; DATE(2025, COLUMN()-3, 1),
   Posts[D+1], "&lt;" &amp; EOMONTH(DATE(2025, COLUMN()-3, 1), 0) + 1,
 Posts[Restaurant Name],$C89))</f>
        <v>0</v>
      </c>
      <c r="E89" s="1522">
        <f>if($B$50="posts",COUNTIFS(
  Posts[D+1], "&gt;=" &amp; DATE(2025, COLUMN()-3, 1),
   Posts[D+1], "&lt;" &amp; EOMONTH(DATE(2025, COLUMN()-3, 1), 0) + 1,
 Posts[Restaurant Name],$C89),SUMIFS(Posts[Views (+10], Posts[D+1], "&gt;=" &amp; DATE(2025, COLUMN()-3, 1),
   Posts[D+1], "&lt;" &amp; EOMONTH(DATE(2025, COLUMN()-3, 1), 0) + 1,
 Posts[Restaurant Name],$C89))</f>
        <v>0</v>
      </c>
      <c r="F89" s="1522">
        <f>if($B$50="posts",COUNTIFS(
  Posts[D+1], "&gt;=" &amp; DATE(2025, COLUMN()-3, 1),
   Posts[D+1], "&lt;" &amp; EOMONTH(DATE(2025, COLUMN()-3, 1), 0) + 1,
 Posts[Restaurant Name],$C89),SUMIFS(Posts[Views (+10], Posts[D+1], "&gt;=" &amp; DATE(2025, COLUMN()-3, 1),
   Posts[D+1], "&lt;" &amp; EOMONTH(DATE(2025, COLUMN()-3, 1), 0) + 1,
 Posts[Restaurant Name],$C89))</f>
        <v>0</v>
      </c>
      <c r="G89" s="1522">
        <f>if($B$50="posts",COUNTIFS(
  Posts[D+1], "&gt;=" &amp; DATE(2025, COLUMN()-3, 1),
   Posts[D+1], "&lt;" &amp; EOMONTH(DATE(2025, COLUMN()-3, 1), 0) + 1,
 Posts[Restaurant Name],$C89),SUMIFS(Posts[Views (+10], Posts[D+1], "&gt;=" &amp; DATE(2025, COLUMN()-3, 1),
   Posts[D+1], "&lt;" &amp; EOMONTH(DATE(2025, COLUMN()-3, 1), 0) + 1,
 Posts[Restaurant Name],$C89))</f>
        <v>0</v>
      </c>
      <c r="H89" s="1522">
        <f>if($B$50="posts",COUNTIFS(
  Posts[D+1], "&gt;=" &amp; DATE(2025, COLUMN()-3, 1),
   Posts[D+1], "&lt;" &amp; EOMONTH(DATE(2025, COLUMN()-3, 1), 0) + 1,
 Posts[Restaurant Name],$C89),SUMIFS(Posts[Views (+10], Posts[D+1], "&gt;=" &amp; DATE(2025, COLUMN()-3, 1),
   Posts[D+1], "&lt;" &amp; EOMONTH(DATE(2025, COLUMN()-3, 1), 0) + 1,
 Posts[Restaurant Name],$C89))</f>
        <v>0</v>
      </c>
      <c r="I89" s="1522">
        <f>if($B$50="posts",COUNTIFS(
  Posts[D+1], "&gt;=" &amp; DATE(2025, COLUMN()-3, 1),
   Posts[D+1], "&lt;" &amp; EOMONTH(DATE(2025, COLUMN()-3, 1), 0) + 1,
 Posts[Restaurant Name],$C89),SUMIFS(Posts[Views (+10], Posts[D+1], "&gt;=" &amp; DATE(2025, COLUMN()-3, 1),
   Posts[D+1], "&lt;" &amp; EOMONTH(DATE(2025, COLUMN()-3, 1), 0) + 1,
 Posts[Restaurant Name],$C89))</f>
        <v>0</v>
      </c>
      <c r="J89" s="1522">
        <f>if($B$50="posts",COUNTIFS(
  Posts[D+1], "&gt;=" &amp; DATE(2025, COLUMN()-3, 1),
   Posts[D+1], "&lt;" &amp; EOMONTH(DATE(2025, COLUMN()-3, 1), 0) + 1,
 Posts[Restaurant Name],$C89),SUMIFS(Posts[Views (+10], Posts[D+1], "&gt;=" &amp; DATE(2025, COLUMN()-3, 1),
   Posts[D+1], "&lt;" &amp; EOMONTH(DATE(2025, COLUMN()-3, 1), 0) + 1,
 Posts[Restaurant Name],$C89))</f>
        <v>0</v>
      </c>
      <c r="K89" s="1522">
        <f>if($B$50="posts",COUNTIFS(
  Posts[D+1], "&gt;=" &amp; DATE(2025, COLUMN()-3, 1),
   Posts[D+1], "&lt;" &amp; EOMONTH(DATE(2025, COLUMN()-3, 1), 0) + 1,
 Posts[Restaurant Name],$C89),SUMIFS(Posts[Views (+10], Posts[D+1], "&gt;=" &amp; DATE(2025, COLUMN()-3, 1),
   Posts[D+1], "&lt;" &amp; EOMONTH(DATE(2025, COLUMN()-3, 1), 0) + 1,
 Posts[Restaurant Name],$C89))</f>
        <v>3508</v>
      </c>
      <c r="L89" s="1522">
        <f>if($B$50="posts",COUNTIFS(
  Posts[D+1], "&gt;=" &amp; DATE(2025, COLUMN()-3, 1),
   Posts[D+1], "&lt;" &amp; EOMONTH(DATE(2025, COLUMN()-3, 1), 0) + 1,
 Posts[Restaurant Name],$C89),SUMIFS(Posts[Views (+10], Posts[D+1], "&gt;=" &amp; DATE(2025, COLUMN()-3, 1),
   Posts[D+1], "&lt;" &amp; EOMONTH(DATE(2025, COLUMN()-3, 1), 0) + 1,
 Posts[Restaurant Name],$C89))</f>
        <v>842</v>
      </c>
      <c r="M89" s="1522">
        <f>if($B$50="posts",COUNTIFS(
  Posts[D+1], "&gt;=" &amp; DATE(2025, COLUMN()-3, 1),
   Posts[D+1], "&lt;" &amp; EOMONTH(DATE(2025, COLUMN()-3, 1), 0) + 1,
 Posts[Restaurant Name],$C89),SUMIFS(Posts[Views (+10], Posts[D+1], "&gt;=" &amp; DATE(2025, COLUMN()-3, 1),
   Posts[D+1], "&lt;" &amp; EOMONTH(DATE(2025, COLUMN()-3, 1), 0) + 1,
 Posts[Restaurant Name],$C89))</f>
        <v>0</v>
      </c>
      <c r="N89" s="1522">
        <f>if($B$50="posts",COUNTIFS(
  Posts[D+1], "&gt;=" &amp; DATE(2025, COLUMN()-3, 1),
   Posts[D+1], "&lt;" &amp; EOMONTH(DATE(2025, COLUMN()-3, 1), 0) + 1,
 Posts[Restaurant Name],$C89),SUMIFS(Posts[Views (+10], Posts[D+1], "&gt;=" &amp; DATE(2025, COLUMN()-3, 1),
   Posts[D+1], "&lt;" &amp; EOMONTH(DATE(2025, COLUMN()-3, 1), 0) + 1,
 Posts[Restaurant Name],$C89))</f>
        <v>0</v>
      </c>
      <c r="O89" s="1522">
        <f>if($B$50="posts",COUNTIFS(
  Posts[D+1], "&gt;=" &amp; DATE(2025, COLUMN()-3, 1),
   Posts[D+1], "&lt;" &amp; EOMONTH(DATE(2025, COLUMN()-3, 1), 0) + 1,
 Posts[Restaurant Name],$C89),SUMIFS(Posts[Views (+10], Posts[D+1], "&gt;=" &amp; DATE(2025, COLUMN()-3, 1),
   Posts[D+1], "&lt;" &amp; EOMONTH(DATE(2025, COLUMN()-3, 1), 0) + 1,
 Posts[Restaurant Name],$C89))</f>
        <v>0</v>
      </c>
      <c r="P89" s="1487"/>
      <c r="Q89" s="1487"/>
      <c r="R89" s="1487"/>
      <c r="S89" s="1487"/>
      <c r="T89" s="1487"/>
      <c r="U89" s="1487"/>
      <c r="V89" s="1487"/>
      <c r="W89" s="1487"/>
      <c r="X89" s="1487"/>
      <c r="Y89" s="1487"/>
      <c r="Z89" s="1487"/>
      <c r="AA89" s="1487"/>
      <c r="AB89" s="1487"/>
    </row>
    <row r="90">
      <c r="A90" s="1487"/>
      <c r="B90" s="1487"/>
      <c r="C90" s="1487" t="s">
        <v>156</v>
      </c>
      <c r="D90" s="1522">
        <f>if($B$50="posts",COUNTIFS(
  Posts[D+1], "&gt;=" &amp; DATE(2025, COLUMN()-3, 1),
   Posts[D+1], "&lt;" &amp; EOMONTH(DATE(2025, COLUMN()-3, 1), 0) + 1,
 Posts[Restaurant Name],$C90),SUMIFS(Posts[Views (+10], Posts[D+1], "&gt;=" &amp; DATE(2025, COLUMN()-3, 1),
   Posts[D+1], "&lt;" &amp; EOMONTH(DATE(2025, COLUMN()-3, 1), 0) + 1,
 Posts[Restaurant Name],$C90))</f>
        <v>0</v>
      </c>
      <c r="E90" s="1522">
        <f>if($B$50="posts",COUNTIFS(
  Posts[D+1], "&gt;=" &amp; DATE(2025, COLUMN()-3, 1),
   Posts[D+1], "&lt;" &amp; EOMONTH(DATE(2025, COLUMN()-3, 1), 0) + 1,
 Posts[Restaurant Name],$C90),SUMIFS(Posts[Views (+10], Posts[D+1], "&gt;=" &amp; DATE(2025, COLUMN()-3, 1),
   Posts[D+1], "&lt;" &amp; EOMONTH(DATE(2025, COLUMN()-3, 1), 0) + 1,
 Posts[Restaurant Name],$C90))</f>
        <v>0</v>
      </c>
      <c r="F90" s="1522">
        <f>if($B$50="posts",COUNTIFS(
  Posts[D+1], "&gt;=" &amp; DATE(2025, COLUMN()-3, 1),
   Posts[D+1], "&lt;" &amp; EOMONTH(DATE(2025, COLUMN()-3, 1), 0) + 1,
 Posts[Restaurant Name],$C90),SUMIFS(Posts[Views (+10], Posts[D+1], "&gt;=" &amp; DATE(2025, COLUMN()-3, 1),
   Posts[D+1], "&lt;" &amp; EOMONTH(DATE(2025, COLUMN()-3, 1), 0) + 1,
 Posts[Restaurant Name],$C90))</f>
        <v>0</v>
      </c>
      <c r="G90" s="1522">
        <f>if($B$50="posts",COUNTIFS(
  Posts[D+1], "&gt;=" &amp; DATE(2025, COLUMN()-3, 1),
   Posts[D+1], "&lt;" &amp; EOMONTH(DATE(2025, COLUMN()-3, 1), 0) + 1,
 Posts[Restaurant Name],$C90),SUMIFS(Posts[Views (+10], Posts[D+1], "&gt;=" &amp; DATE(2025, COLUMN()-3, 1),
   Posts[D+1], "&lt;" &amp; EOMONTH(DATE(2025, COLUMN()-3, 1), 0) + 1,
 Posts[Restaurant Name],$C90))</f>
        <v>0</v>
      </c>
      <c r="H90" s="1522">
        <f>if($B$50="posts",COUNTIFS(
  Posts[D+1], "&gt;=" &amp; DATE(2025, COLUMN()-3, 1),
   Posts[D+1], "&lt;" &amp; EOMONTH(DATE(2025, COLUMN()-3, 1), 0) + 1,
 Posts[Restaurant Name],$C90),SUMIFS(Posts[Views (+10], Posts[D+1], "&gt;=" &amp; DATE(2025, COLUMN()-3, 1),
   Posts[D+1], "&lt;" &amp; EOMONTH(DATE(2025, COLUMN()-3, 1), 0) + 1,
 Posts[Restaurant Name],$C90))</f>
        <v>0</v>
      </c>
      <c r="I90" s="1522">
        <f>if($B$50="posts",COUNTIFS(
  Posts[D+1], "&gt;=" &amp; DATE(2025, COLUMN()-3, 1),
   Posts[D+1], "&lt;" &amp; EOMONTH(DATE(2025, COLUMN()-3, 1), 0) + 1,
 Posts[Restaurant Name],$C90),SUMIFS(Posts[Views (+10], Posts[D+1], "&gt;=" &amp; DATE(2025, COLUMN()-3, 1),
   Posts[D+1], "&lt;" &amp; EOMONTH(DATE(2025, COLUMN()-3, 1), 0) + 1,
 Posts[Restaurant Name],$C90))</f>
        <v>0</v>
      </c>
      <c r="J90" s="1522">
        <f>if($B$50="posts",COUNTIFS(
  Posts[D+1], "&gt;=" &amp; DATE(2025, COLUMN()-3, 1),
   Posts[D+1], "&lt;" &amp; EOMONTH(DATE(2025, COLUMN()-3, 1), 0) + 1,
 Posts[Restaurant Name],$C90),SUMIFS(Posts[Views (+10], Posts[D+1], "&gt;=" &amp; DATE(2025, COLUMN()-3, 1),
   Posts[D+1], "&lt;" &amp; EOMONTH(DATE(2025, COLUMN()-3, 1), 0) + 1,
 Posts[Restaurant Name],$C90))</f>
        <v>0</v>
      </c>
      <c r="K90" s="1522">
        <f>if($B$50="posts",COUNTIFS(
  Posts[D+1], "&gt;=" &amp; DATE(2025, COLUMN()-3, 1),
   Posts[D+1], "&lt;" &amp; EOMONTH(DATE(2025, COLUMN()-3, 1), 0) + 1,
 Posts[Restaurant Name],$C90),SUMIFS(Posts[Views (+10], Posts[D+1], "&gt;=" &amp; DATE(2025, COLUMN()-3, 1),
   Posts[D+1], "&lt;" &amp; EOMONTH(DATE(2025, COLUMN()-3, 1), 0) + 1,
 Posts[Restaurant Name],$C90))</f>
        <v>0</v>
      </c>
      <c r="L90" s="1522">
        <f>if($B$50="posts",COUNTIFS(
  Posts[D+1], "&gt;=" &amp; DATE(2025, COLUMN()-3, 1),
   Posts[D+1], "&lt;" &amp; EOMONTH(DATE(2025, COLUMN()-3, 1), 0) + 1,
 Posts[Restaurant Name],$C90),SUMIFS(Posts[Views (+10], Posts[D+1], "&gt;=" &amp; DATE(2025, COLUMN()-3, 1),
   Posts[D+1], "&lt;" &amp; EOMONTH(DATE(2025, COLUMN()-3, 1), 0) + 1,
 Posts[Restaurant Name],$C90))</f>
        <v>38773</v>
      </c>
      <c r="M90" s="1522">
        <f>if($B$50="posts",COUNTIFS(
  Posts[D+1], "&gt;=" &amp; DATE(2025, COLUMN()-3, 1),
   Posts[D+1], "&lt;" &amp; EOMONTH(DATE(2025, COLUMN()-3, 1), 0) + 1,
 Posts[Restaurant Name],$C90),SUMIFS(Posts[Views (+10], Posts[D+1], "&gt;=" &amp; DATE(2025, COLUMN()-3, 1),
   Posts[D+1], "&lt;" &amp; EOMONTH(DATE(2025, COLUMN()-3, 1), 0) + 1,
 Posts[Restaurant Name],$C90))</f>
        <v>0</v>
      </c>
      <c r="N90" s="1522">
        <f>if($B$50="posts",COUNTIFS(
  Posts[D+1], "&gt;=" &amp; DATE(2025, COLUMN()-3, 1),
   Posts[D+1], "&lt;" &amp; EOMONTH(DATE(2025, COLUMN()-3, 1), 0) + 1,
 Posts[Restaurant Name],$C90),SUMIFS(Posts[Views (+10], Posts[D+1], "&gt;=" &amp; DATE(2025, COLUMN()-3, 1),
   Posts[D+1], "&lt;" &amp; EOMONTH(DATE(2025, COLUMN()-3, 1), 0) + 1,
 Posts[Restaurant Name],$C90))</f>
        <v>0</v>
      </c>
      <c r="O90" s="1522">
        <f>if($B$50="posts",COUNTIFS(
  Posts[D+1], "&gt;=" &amp; DATE(2025, COLUMN()-3, 1),
   Posts[D+1], "&lt;" &amp; EOMONTH(DATE(2025, COLUMN()-3, 1), 0) + 1,
 Posts[Restaurant Name],$C90),SUMIFS(Posts[Views (+10], Posts[D+1], "&gt;=" &amp; DATE(2025, COLUMN()-3, 1),
   Posts[D+1], "&lt;" &amp; EOMONTH(DATE(2025, COLUMN()-3, 1), 0) + 1,
 Posts[Restaurant Name],$C90))</f>
        <v>0</v>
      </c>
      <c r="P90" s="1487"/>
      <c r="Q90" s="1487"/>
      <c r="R90" s="1487"/>
      <c r="S90" s="1487"/>
      <c r="T90" s="1487"/>
      <c r="U90" s="1487"/>
      <c r="V90" s="1487"/>
      <c r="W90" s="1487"/>
      <c r="X90" s="1487"/>
      <c r="Y90" s="1487"/>
      <c r="Z90" s="1487"/>
      <c r="AA90" s="1487"/>
      <c r="AB90" s="1487"/>
    </row>
    <row r="91">
      <c r="A91" s="1487"/>
      <c r="B91" s="1487"/>
      <c r="C91" s="1487" t="s">
        <v>376</v>
      </c>
      <c r="D91" s="1522">
        <f>if($B$50="posts",COUNTIFS(
  Posts[D+1], "&gt;=" &amp; DATE(2025, COLUMN()-3, 1),
   Posts[D+1], "&lt;" &amp; EOMONTH(DATE(2025, COLUMN()-3, 1), 0) + 1,
 Posts[Restaurant Name],$C91),SUMIFS(Posts[Views (+10], Posts[D+1], "&gt;=" &amp; DATE(2025, COLUMN()-3, 1),
   Posts[D+1], "&lt;" &amp; EOMONTH(DATE(2025, COLUMN()-3, 1), 0) + 1,
 Posts[Restaurant Name],$C91))</f>
        <v>0</v>
      </c>
      <c r="E91" s="1522">
        <f>if($B$50="posts",COUNTIFS(
  Posts[D+1], "&gt;=" &amp; DATE(2025, COLUMN()-3, 1),
   Posts[D+1], "&lt;" &amp; EOMONTH(DATE(2025, COLUMN()-3, 1), 0) + 1,
 Posts[Restaurant Name],$C91),SUMIFS(Posts[Views (+10], Posts[D+1], "&gt;=" &amp; DATE(2025, COLUMN()-3, 1),
   Posts[D+1], "&lt;" &amp; EOMONTH(DATE(2025, COLUMN()-3, 1), 0) + 1,
 Posts[Restaurant Name],$C91))</f>
        <v>0</v>
      </c>
      <c r="F91" s="1522">
        <f>if($B$50="posts",COUNTIFS(
  Posts[D+1], "&gt;=" &amp; DATE(2025, COLUMN()-3, 1),
   Posts[D+1], "&lt;" &amp; EOMONTH(DATE(2025, COLUMN()-3, 1), 0) + 1,
 Posts[Restaurant Name],$C91),SUMIFS(Posts[Views (+10], Posts[D+1], "&gt;=" &amp; DATE(2025, COLUMN()-3, 1),
   Posts[D+1], "&lt;" &amp; EOMONTH(DATE(2025, COLUMN()-3, 1), 0) + 1,
 Posts[Restaurant Name],$C91))</f>
        <v>0</v>
      </c>
      <c r="G91" s="1522">
        <f>if($B$50="posts",COUNTIFS(
  Posts[D+1], "&gt;=" &amp; DATE(2025, COLUMN()-3, 1),
   Posts[D+1], "&lt;" &amp; EOMONTH(DATE(2025, COLUMN()-3, 1), 0) + 1,
 Posts[Restaurant Name],$C91),SUMIFS(Posts[Views (+10], Posts[D+1], "&gt;=" &amp; DATE(2025, COLUMN()-3, 1),
   Posts[D+1], "&lt;" &amp; EOMONTH(DATE(2025, COLUMN()-3, 1), 0) + 1,
 Posts[Restaurant Name],$C91))</f>
        <v>0</v>
      </c>
      <c r="H91" s="1522">
        <f>if($B$50="posts",COUNTIFS(
  Posts[D+1], "&gt;=" &amp; DATE(2025, COLUMN()-3, 1),
   Posts[D+1], "&lt;" &amp; EOMONTH(DATE(2025, COLUMN()-3, 1), 0) + 1,
 Posts[Restaurant Name],$C91),SUMIFS(Posts[Views (+10], Posts[D+1], "&gt;=" &amp; DATE(2025, COLUMN()-3, 1),
   Posts[D+1], "&lt;" &amp; EOMONTH(DATE(2025, COLUMN()-3, 1), 0) + 1,
 Posts[Restaurant Name],$C91))</f>
        <v>0</v>
      </c>
      <c r="I91" s="1522">
        <f>if($B$50="posts",COUNTIFS(
  Posts[D+1], "&gt;=" &amp; DATE(2025, COLUMN()-3, 1),
   Posts[D+1], "&lt;" &amp; EOMONTH(DATE(2025, COLUMN()-3, 1), 0) + 1,
 Posts[Restaurant Name],$C91),SUMIFS(Posts[Views (+10], Posts[D+1], "&gt;=" &amp; DATE(2025, COLUMN()-3, 1),
   Posts[D+1], "&lt;" &amp; EOMONTH(DATE(2025, COLUMN()-3, 1), 0) + 1,
 Posts[Restaurant Name],$C91))</f>
        <v>0</v>
      </c>
      <c r="J91" s="1522">
        <f>if($B$50="posts",COUNTIFS(
  Posts[D+1], "&gt;=" &amp; DATE(2025, COLUMN()-3, 1),
   Posts[D+1], "&lt;" &amp; EOMONTH(DATE(2025, COLUMN()-3, 1), 0) + 1,
 Posts[Restaurant Name],$C91),SUMIFS(Posts[Views (+10], Posts[D+1], "&gt;=" &amp; DATE(2025, COLUMN()-3, 1),
   Posts[D+1], "&lt;" &amp; EOMONTH(DATE(2025, COLUMN()-3, 1), 0) + 1,
 Posts[Restaurant Name],$C91))</f>
        <v>0</v>
      </c>
      <c r="K91" s="1522">
        <f>if($B$50="posts",COUNTIFS(
  Posts[D+1], "&gt;=" &amp; DATE(2025, COLUMN()-3, 1),
   Posts[D+1], "&lt;" &amp; EOMONTH(DATE(2025, COLUMN()-3, 1), 0) + 1,
 Posts[Restaurant Name],$C91),SUMIFS(Posts[Views (+10], Posts[D+1], "&gt;=" &amp; DATE(2025, COLUMN()-3, 1),
   Posts[D+1], "&lt;" &amp; EOMONTH(DATE(2025, COLUMN()-3, 1), 0) + 1,
 Posts[Restaurant Name],$C91))</f>
        <v>280</v>
      </c>
      <c r="L91" s="1522">
        <f>if($B$50="posts",COUNTIFS(
  Posts[D+1], "&gt;=" &amp; DATE(2025, COLUMN()-3, 1),
   Posts[D+1], "&lt;" &amp; EOMONTH(DATE(2025, COLUMN()-3, 1), 0) + 1,
 Posts[Restaurant Name],$C91),SUMIFS(Posts[Views (+10], Posts[D+1], "&gt;=" &amp; DATE(2025, COLUMN()-3, 1),
   Posts[D+1], "&lt;" &amp; EOMONTH(DATE(2025, COLUMN()-3, 1), 0) + 1,
 Posts[Restaurant Name],$C91))</f>
        <v>12122</v>
      </c>
      <c r="M91" s="1522">
        <f>if($B$50="posts",COUNTIFS(
  Posts[D+1], "&gt;=" &amp; DATE(2025, COLUMN()-3, 1),
   Posts[D+1], "&lt;" &amp; EOMONTH(DATE(2025, COLUMN()-3, 1), 0) + 1,
 Posts[Restaurant Name],$C91),SUMIFS(Posts[Views (+10], Posts[D+1], "&gt;=" &amp; DATE(2025, COLUMN()-3, 1),
   Posts[D+1], "&lt;" &amp; EOMONTH(DATE(2025, COLUMN()-3, 1), 0) + 1,
 Posts[Restaurant Name],$C91))</f>
        <v>0</v>
      </c>
      <c r="N91" s="1522">
        <f>if($B$50="posts",COUNTIFS(
  Posts[D+1], "&gt;=" &amp; DATE(2025, COLUMN()-3, 1),
   Posts[D+1], "&lt;" &amp; EOMONTH(DATE(2025, COLUMN()-3, 1), 0) + 1,
 Posts[Restaurant Name],$C91),SUMIFS(Posts[Views (+10], Posts[D+1], "&gt;=" &amp; DATE(2025, COLUMN()-3, 1),
   Posts[D+1], "&lt;" &amp; EOMONTH(DATE(2025, COLUMN()-3, 1), 0) + 1,
 Posts[Restaurant Name],$C91))</f>
        <v>0</v>
      </c>
      <c r="O91" s="1522">
        <f>if($B$50="posts",COUNTIFS(
  Posts[D+1], "&gt;=" &amp; DATE(2025, COLUMN()-3, 1),
   Posts[D+1], "&lt;" &amp; EOMONTH(DATE(2025, COLUMN()-3, 1), 0) + 1,
 Posts[Restaurant Name],$C91),SUMIFS(Posts[Views (+10], Posts[D+1], "&gt;=" &amp; DATE(2025, COLUMN()-3, 1),
   Posts[D+1], "&lt;" &amp; EOMONTH(DATE(2025, COLUMN()-3, 1), 0) + 1,
 Posts[Restaurant Name],$C91))</f>
        <v>0</v>
      </c>
      <c r="P91" s="1487"/>
      <c r="Q91" s="1487"/>
      <c r="R91" s="1487"/>
      <c r="S91" s="1487"/>
      <c r="T91" s="1487"/>
      <c r="U91" s="1487"/>
      <c r="V91" s="1487"/>
      <c r="W91" s="1487"/>
      <c r="X91" s="1487"/>
      <c r="Y91" s="1487"/>
      <c r="Z91" s="1487"/>
      <c r="AA91" s="1487"/>
      <c r="AB91" s="1487"/>
    </row>
    <row r="92">
      <c r="A92" s="1487"/>
      <c r="B92" s="1487"/>
      <c r="C92" s="1487" t="s">
        <v>2678</v>
      </c>
      <c r="D92" s="1522">
        <f>if($B$50="posts",COUNTIFS(
  Posts[D+1], "&gt;=" &amp; DATE(2025, COLUMN()-3, 1),
   Posts[D+1], "&lt;" &amp; EOMONTH(DATE(2025, COLUMN()-3, 1), 0) + 1,
 Posts[Restaurant Name],$C92),SUMIFS(Posts[Views (+10], Posts[D+1], "&gt;=" &amp; DATE(2025, COLUMN()-3, 1),
   Posts[D+1], "&lt;" &amp; EOMONTH(DATE(2025, COLUMN()-3, 1), 0) + 1,
 Posts[Restaurant Name],$C92))</f>
        <v>0</v>
      </c>
      <c r="E92" s="1522">
        <f>if($B$50="posts",COUNTIFS(
  Posts[D+1], "&gt;=" &amp; DATE(2025, COLUMN()-3, 1),
   Posts[D+1], "&lt;" &amp; EOMONTH(DATE(2025, COLUMN()-3, 1), 0) + 1,
 Posts[Restaurant Name],$C92),SUMIFS(Posts[Views (+10], Posts[D+1], "&gt;=" &amp; DATE(2025, COLUMN()-3, 1),
   Posts[D+1], "&lt;" &amp; EOMONTH(DATE(2025, COLUMN()-3, 1), 0) + 1,
 Posts[Restaurant Name],$C92))</f>
        <v>0</v>
      </c>
      <c r="F92" s="1522">
        <f>if($B$50="posts",COUNTIFS(
  Posts[D+1], "&gt;=" &amp; DATE(2025, COLUMN()-3, 1),
   Posts[D+1], "&lt;" &amp; EOMONTH(DATE(2025, COLUMN()-3, 1), 0) + 1,
 Posts[Restaurant Name],$C92),SUMIFS(Posts[Views (+10], Posts[D+1], "&gt;=" &amp; DATE(2025, COLUMN()-3, 1),
   Posts[D+1], "&lt;" &amp; EOMONTH(DATE(2025, COLUMN()-3, 1), 0) + 1,
 Posts[Restaurant Name],$C92))</f>
        <v>0</v>
      </c>
      <c r="G92" s="1522">
        <f>if($B$50="posts",COUNTIFS(
  Posts[D+1], "&gt;=" &amp; DATE(2025, COLUMN()-3, 1),
   Posts[D+1], "&lt;" &amp; EOMONTH(DATE(2025, COLUMN()-3, 1), 0) + 1,
 Posts[Restaurant Name],$C92),SUMIFS(Posts[Views (+10], Posts[D+1], "&gt;=" &amp; DATE(2025, COLUMN()-3, 1),
   Posts[D+1], "&lt;" &amp; EOMONTH(DATE(2025, COLUMN()-3, 1), 0) + 1,
 Posts[Restaurant Name],$C92))</f>
        <v>0</v>
      </c>
      <c r="H92" s="1522">
        <f>if($B$50="posts",COUNTIFS(
  Posts[D+1], "&gt;=" &amp; DATE(2025, COLUMN()-3, 1),
   Posts[D+1], "&lt;" &amp; EOMONTH(DATE(2025, COLUMN()-3, 1), 0) + 1,
 Posts[Restaurant Name],$C92),SUMIFS(Posts[Views (+10], Posts[D+1], "&gt;=" &amp; DATE(2025, COLUMN()-3, 1),
   Posts[D+1], "&lt;" &amp; EOMONTH(DATE(2025, COLUMN()-3, 1), 0) + 1,
 Posts[Restaurant Name],$C92))</f>
        <v>0</v>
      </c>
      <c r="I92" s="1522">
        <f>if($B$50="posts",COUNTIFS(
  Posts[D+1], "&gt;=" &amp; DATE(2025, COLUMN()-3, 1),
   Posts[D+1], "&lt;" &amp; EOMONTH(DATE(2025, COLUMN()-3, 1), 0) + 1,
 Posts[Restaurant Name],$C92),SUMIFS(Posts[Views (+10], Posts[D+1], "&gt;=" &amp; DATE(2025, COLUMN()-3, 1),
   Posts[D+1], "&lt;" &amp; EOMONTH(DATE(2025, COLUMN()-3, 1), 0) + 1,
 Posts[Restaurant Name],$C92))</f>
        <v>0</v>
      </c>
      <c r="J92" s="1522">
        <f>if($B$50="posts",COUNTIFS(
  Posts[D+1], "&gt;=" &amp; DATE(2025, COLUMN()-3, 1),
   Posts[D+1], "&lt;" &amp; EOMONTH(DATE(2025, COLUMN()-3, 1), 0) + 1,
 Posts[Restaurant Name],$C92),SUMIFS(Posts[Views (+10], Posts[D+1], "&gt;=" &amp; DATE(2025, COLUMN()-3, 1),
   Posts[D+1], "&lt;" &amp; EOMONTH(DATE(2025, COLUMN()-3, 1), 0) + 1,
 Posts[Restaurant Name],$C92))</f>
        <v>0</v>
      </c>
      <c r="K92" s="1522">
        <f>if($B$50="posts",COUNTIFS(
  Posts[D+1], "&gt;=" &amp; DATE(2025, COLUMN()-3, 1),
   Posts[D+1], "&lt;" &amp; EOMONTH(DATE(2025, COLUMN()-3, 1), 0) + 1,
 Posts[Restaurant Name],$C92),SUMIFS(Posts[Views (+10], Posts[D+1], "&gt;=" &amp; DATE(2025, COLUMN()-3, 1),
   Posts[D+1], "&lt;" &amp; EOMONTH(DATE(2025, COLUMN()-3, 1), 0) + 1,
 Posts[Restaurant Name],$C92))</f>
        <v>0</v>
      </c>
      <c r="L92" s="1522">
        <f>if($B$50="posts",COUNTIFS(
  Posts[D+1], "&gt;=" &amp; DATE(2025, COLUMN()-3, 1),
   Posts[D+1], "&lt;" &amp; EOMONTH(DATE(2025, COLUMN()-3, 1), 0) + 1,
 Posts[Restaurant Name],$C92),SUMIFS(Posts[Views (+10], Posts[D+1], "&gt;=" &amp; DATE(2025, COLUMN()-3, 1),
   Posts[D+1], "&lt;" &amp; EOMONTH(DATE(2025, COLUMN()-3, 1), 0) + 1,
 Posts[Restaurant Name],$C92))</f>
        <v>183046</v>
      </c>
      <c r="M92" s="1522">
        <f>if($B$50="posts",COUNTIFS(
  Posts[D+1], "&gt;=" &amp; DATE(2025, COLUMN()-3, 1),
   Posts[D+1], "&lt;" &amp; EOMONTH(DATE(2025, COLUMN()-3, 1), 0) + 1,
 Posts[Restaurant Name],$C92),SUMIFS(Posts[Views (+10], Posts[D+1], "&gt;=" &amp; DATE(2025, COLUMN()-3, 1),
   Posts[D+1], "&lt;" &amp; EOMONTH(DATE(2025, COLUMN()-3, 1), 0) + 1,
 Posts[Restaurant Name],$C92))</f>
        <v>0</v>
      </c>
      <c r="N92" s="1522">
        <f>if($B$50="posts",COUNTIFS(
  Posts[D+1], "&gt;=" &amp; DATE(2025, COLUMN()-3, 1),
   Posts[D+1], "&lt;" &amp; EOMONTH(DATE(2025, COLUMN()-3, 1), 0) + 1,
 Posts[Restaurant Name],$C92),SUMIFS(Posts[Views (+10], Posts[D+1], "&gt;=" &amp; DATE(2025, COLUMN()-3, 1),
   Posts[D+1], "&lt;" &amp; EOMONTH(DATE(2025, COLUMN()-3, 1), 0) + 1,
 Posts[Restaurant Name],$C92))</f>
        <v>0</v>
      </c>
      <c r="O92" s="1522">
        <f>if($B$50="posts",COUNTIFS(
  Posts[D+1], "&gt;=" &amp; DATE(2025, COLUMN()-3, 1),
   Posts[D+1], "&lt;" &amp; EOMONTH(DATE(2025, COLUMN()-3, 1), 0) + 1,
 Posts[Restaurant Name],$C92),SUMIFS(Posts[Views (+10], Posts[D+1], "&gt;=" &amp; DATE(2025, COLUMN()-3, 1),
   Posts[D+1], "&lt;" &amp; EOMONTH(DATE(2025, COLUMN()-3, 1), 0) + 1,
 Posts[Restaurant Name],$C92))</f>
        <v>0</v>
      </c>
      <c r="P92" s="1487"/>
      <c r="Q92" s="1487"/>
      <c r="R92" s="1487"/>
      <c r="S92" s="1487"/>
      <c r="T92" s="1487"/>
      <c r="U92" s="1487"/>
      <c r="V92" s="1487"/>
      <c r="W92" s="1487"/>
      <c r="X92" s="1487"/>
      <c r="Y92" s="1487"/>
      <c r="Z92" s="1487"/>
      <c r="AA92" s="1487"/>
      <c r="AB92" s="1487"/>
    </row>
    <row r="93">
      <c r="A93" s="1487"/>
      <c r="B93" s="1487"/>
      <c r="C93" s="1487" t="s">
        <v>2681</v>
      </c>
      <c r="D93" s="1522">
        <f>if($B$50="posts",COUNTIFS(
  Posts[D+1], "&gt;=" &amp; DATE(2025, COLUMN()-3, 1),
   Posts[D+1], "&lt;" &amp; EOMONTH(DATE(2025, COLUMN()-3, 1), 0) + 1,
 Posts[Restaurant Name],$C93),SUMIFS(Posts[Views (+10], Posts[D+1], "&gt;=" &amp; DATE(2025, COLUMN()-3, 1),
   Posts[D+1], "&lt;" &amp; EOMONTH(DATE(2025, COLUMN()-3, 1), 0) + 1,
 Posts[Restaurant Name],$C93))</f>
        <v>0</v>
      </c>
      <c r="E93" s="1522">
        <f>if($B$50="posts",COUNTIFS(
  Posts[D+1], "&gt;=" &amp; DATE(2025, COLUMN()-3, 1),
   Posts[D+1], "&lt;" &amp; EOMONTH(DATE(2025, COLUMN()-3, 1), 0) + 1,
 Posts[Restaurant Name],$C93),SUMIFS(Posts[Views (+10], Posts[D+1], "&gt;=" &amp; DATE(2025, COLUMN()-3, 1),
   Posts[D+1], "&lt;" &amp; EOMONTH(DATE(2025, COLUMN()-3, 1), 0) + 1,
 Posts[Restaurant Name],$C93))</f>
        <v>0</v>
      </c>
      <c r="F93" s="1522">
        <f>if($B$50="posts",COUNTIFS(
  Posts[D+1], "&gt;=" &amp; DATE(2025, COLUMN()-3, 1),
   Posts[D+1], "&lt;" &amp; EOMONTH(DATE(2025, COLUMN()-3, 1), 0) + 1,
 Posts[Restaurant Name],$C93),SUMIFS(Posts[Views (+10], Posts[D+1], "&gt;=" &amp; DATE(2025, COLUMN()-3, 1),
   Posts[D+1], "&lt;" &amp; EOMONTH(DATE(2025, COLUMN()-3, 1), 0) + 1,
 Posts[Restaurant Name],$C93))</f>
        <v>0</v>
      </c>
      <c r="G93" s="1522">
        <f>if($B$50="posts",COUNTIFS(
  Posts[D+1], "&gt;=" &amp; DATE(2025, COLUMN()-3, 1),
   Posts[D+1], "&lt;" &amp; EOMONTH(DATE(2025, COLUMN()-3, 1), 0) + 1,
 Posts[Restaurant Name],$C93),SUMIFS(Posts[Views (+10], Posts[D+1], "&gt;=" &amp; DATE(2025, COLUMN()-3, 1),
   Posts[D+1], "&lt;" &amp; EOMONTH(DATE(2025, COLUMN()-3, 1), 0) + 1,
 Posts[Restaurant Name],$C93))</f>
        <v>0</v>
      </c>
      <c r="H93" s="1522">
        <f>if($B$50="posts",COUNTIFS(
  Posts[D+1], "&gt;=" &amp; DATE(2025, COLUMN()-3, 1),
   Posts[D+1], "&lt;" &amp; EOMONTH(DATE(2025, COLUMN()-3, 1), 0) + 1,
 Posts[Restaurant Name],$C93),SUMIFS(Posts[Views (+10], Posts[D+1], "&gt;=" &amp; DATE(2025, COLUMN()-3, 1),
   Posts[D+1], "&lt;" &amp; EOMONTH(DATE(2025, COLUMN()-3, 1), 0) + 1,
 Posts[Restaurant Name],$C93))</f>
        <v>0</v>
      </c>
      <c r="I93" s="1522">
        <f>if($B$50="posts",COUNTIFS(
  Posts[D+1], "&gt;=" &amp; DATE(2025, COLUMN()-3, 1),
   Posts[D+1], "&lt;" &amp; EOMONTH(DATE(2025, COLUMN()-3, 1), 0) + 1,
 Posts[Restaurant Name],$C93),SUMIFS(Posts[Views (+10], Posts[D+1], "&gt;=" &amp; DATE(2025, COLUMN()-3, 1),
   Posts[D+1], "&lt;" &amp; EOMONTH(DATE(2025, COLUMN()-3, 1), 0) + 1,
 Posts[Restaurant Name],$C93))</f>
        <v>0</v>
      </c>
      <c r="J93" s="1522">
        <f>if($B$50="posts",COUNTIFS(
  Posts[D+1], "&gt;=" &amp; DATE(2025, COLUMN()-3, 1),
   Posts[D+1], "&lt;" &amp; EOMONTH(DATE(2025, COLUMN()-3, 1), 0) + 1,
 Posts[Restaurant Name],$C93),SUMIFS(Posts[Views (+10], Posts[D+1], "&gt;=" &amp; DATE(2025, COLUMN()-3, 1),
   Posts[D+1], "&lt;" &amp; EOMONTH(DATE(2025, COLUMN()-3, 1), 0) + 1,
 Posts[Restaurant Name],$C93))</f>
        <v>0</v>
      </c>
      <c r="K93" s="1522">
        <f>if($B$50="posts",COUNTIFS(
  Posts[D+1], "&gt;=" &amp; DATE(2025, COLUMN()-3, 1),
   Posts[D+1], "&lt;" &amp; EOMONTH(DATE(2025, COLUMN()-3, 1), 0) + 1,
 Posts[Restaurant Name],$C93),SUMIFS(Posts[Views (+10], Posts[D+1], "&gt;=" &amp; DATE(2025, COLUMN()-3, 1),
   Posts[D+1], "&lt;" &amp; EOMONTH(DATE(2025, COLUMN()-3, 1), 0) + 1,
 Posts[Restaurant Name],$C93))</f>
        <v>0</v>
      </c>
      <c r="L93" s="1522">
        <f>if($B$50="posts",COUNTIFS(
  Posts[D+1], "&gt;=" &amp; DATE(2025, COLUMN()-3, 1),
   Posts[D+1], "&lt;" &amp; EOMONTH(DATE(2025, COLUMN()-3, 1), 0) + 1,
 Posts[Restaurant Name],$C93),SUMIFS(Posts[Views (+10], Posts[D+1], "&gt;=" &amp; DATE(2025, COLUMN()-3, 1),
   Posts[D+1], "&lt;" &amp; EOMONTH(DATE(2025, COLUMN()-3, 1), 0) + 1,
 Posts[Restaurant Name],$C93))</f>
        <v>143900</v>
      </c>
      <c r="M93" s="1522">
        <f>if($B$50="posts",COUNTIFS(
  Posts[D+1], "&gt;=" &amp; DATE(2025, COLUMN()-3, 1),
   Posts[D+1], "&lt;" &amp; EOMONTH(DATE(2025, COLUMN()-3, 1), 0) + 1,
 Posts[Restaurant Name],$C93),SUMIFS(Posts[Views (+10], Posts[D+1], "&gt;=" &amp; DATE(2025, COLUMN()-3, 1),
   Posts[D+1], "&lt;" &amp; EOMONTH(DATE(2025, COLUMN()-3, 1), 0) + 1,
 Posts[Restaurant Name],$C93))</f>
        <v>3758</v>
      </c>
      <c r="N93" s="1522">
        <f>if($B$50="posts",COUNTIFS(
  Posts[D+1], "&gt;=" &amp; DATE(2025, COLUMN()-3, 1),
   Posts[D+1], "&lt;" &amp; EOMONTH(DATE(2025, COLUMN()-3, 1), 0) + 1,
 Posts[Restaurant Name],$C93),SUMIFS(Posts[Views (+10], Posts[D+1], "&gt;=" &amp; DATE(2025, COLUMN()-3, 1),
   Posts[D+1], "&lt;" &amp; EOMONTH(DATE(2025, COLUMN()-3, 1), 0) + 1,
 Posts[Restaurant Name],$C93))</f>
        <v>9722</v>
      </c>
      <c r="O93" s="1522">
        <f>if($B$50="posts",COUNTIFS(
  Posts[D+1], "&gt;=" &amp; DATE(2025, COLUMN()-3, 1),
   Posts[D+1], "&lt;" &amp; EOMONTH(DATE(2025, COLUMN()-3, 1), 0) + 1,
 Posts[Restaurant Name],$C93),SUMIFS(Posts[Views (+10], Posts[D+1], "&gt;=" &amp; DATE(2025, COLUMN()-3, 1),
   Posts[D+1], "&lt;" &amp; EOMONTH(DATE(2025, COLUMN()-3, 1), 0) + 1,
 Posts[Restaurant Name],$C93))</f>
        <v>0</v>
      </c>
      <c r="P93" s="1487"/>
      <c r="Q93" s="1487"/>
      <c r="R93" s="1487"/>
      <c r="S93" s="1487"/>
      <c r="T93" s="1487"/>
      <c r="U93" s="1487"/>
      <c r="V93" s="1487"/>
      <c r="W93" s="1487"/>
      <c r="X93" s="1487"/>
      <c r="Y93" s="1487"/>
      <c r="Z93" s="1487"/>
      <c r="AA93" s="1487"/>
      <c r="AB93" s="1487"/>
    </row>
    <row r="94">
      <c r="A94" s="1487"/>
      <c r="B94" s="1487"/>
      <c r="C94" s="1487" t="s">
        <v>2685</v>
      </c>
      <c r="D94" s="1522">
        <f>if($B$50="posts",COUNTIFS(
  Posts[D+1], "&gt;=" &amp; DATE(2025, COLUMN()-3, 1),
   Posts[D+1], "&lt;" &amp; EOMONTH(DATE(2025, COLUMN()-3, 1), 0) + 1,
 Posts[Restaurant Name],$C94),SUMIFS(Posts[Views (+10], Posts[D+1], "&gt;=" &amp; DATE(2025, COLUMN()-3, 1),
   Posts[D+1], "&lt;" &amp; EOMONTH(DATE(2025, COLUMN()-3, 1), 0) + 1,
 Posts[Restaurant Name],$C94))</f>
        <v>0</v>
      </c>
      <c r="E94" s="1522">
        <f>if($B$50="posts",COUNTIFS(
  Posts[D+1], "&gt;=" &amp; DATE(2025, COLUMN()-3, 1),
   Posts[D+1], "&lt;" &amp; EOMONTH(DATE(2025, COLUMN()-3, 1), 0) + 1,
 Posts[Restaurant Name],$C94),SUMIFS(Posts[Views (+10], Posts[D+1], "&gt;=" &amp; DATE(2025, COLUMN()-3, 1),
   Posts[D+1], "&lt;" &amp; EOMONTH(DATE(2025, COLUMN()-3, 1), 0) + 1,
 Posts[Restaurant Name],$C94))</f>
        <v>0</v>
      </c>
      <c r="F94" s="1522">
        <f>if($B$50="posts",COUNTIFS(
  Posts[D+1], "&gt;=" &amp; DATE(2025, COLUMN()-3, 1),
   Posts[D+1], "&lt;" &amp; EOMONTH(DATE(2025, COLUMN()-3, 1), 0) + 1,
 Posts[Restaurant Name],$C94),SUMIFS(Posts[Views (+10], Posts[D+1], "&gt;=" &amp; DATE(2025, COLUMN()-3, 1),
   Posts[D+1], "&lt;" &amp; EOMONTH(DATE(2025, COLUMN()-3, 1), 0) + 1,
 Posts[Restaurant Name],$C94))</f>
        <v>0</v>
      </c>
      <c r="G94" s="1522">
        <f>if($B$50="posts",COUNTIFS(
  Posts[D+1], "&gt;=" &amp; DATE(2025, COLUMN()-3, 1),
   Posts[D+1], "&lt;" &amp; EOMONTH(DATE(2025, COLUMN()-3, 1), 0) + 1,
 Posts[Restaurant Name],$C94),SUMIFS(Posts[Views (+10], Posts[D+1], "&gt;=" &amp; DATE(2025, COLUMN()-3, 1),
   Posts[D+1], "&lt;" &amp; EOMONTH(DATE(2025, COLUMN()-3, 1), 0) + 1,
 Posts[Restaurant Name],$C94))</f>
        <v>0</v>
      </c>
      <c r="H94" s="1522">
        <f>if($B$50="posts",COUNTIFS(
  Posts[D+1], "&gt;=" &amp; DATE(2025, COLUMN()-3, 1),
   Posts[D+1], "&lt;" &amp; EOMONTH(DATE(2025, COLUMN()-3, 1), 0) + 1,
 Posts[Restaurant Name],$C94),SUMIFS(Posts[Views (+10], Posts[D+1], "&gt;=" &amp; DATE(2025, COLUMN()-3, 1),
   Posts[D+1], "&lt;" &amp; EOMONTH(DATE(2025, COLUMN()-3, 1), 0) + 1,
 Posts[Restaurant Name],$C94))</f>
        <v>0</v>
      </c>
      <c r="I94" s="1522">
        <f>if($B$50="posts",COUNTIFS(
  Posts[D+1], "&gt;=" &amp; DATE(2025, COLUMN()-3, 1),
   Posts[D+1], "&lt;" &amp; EOMONTH(DATE(2025, COLUMN()-3, 1), 0) + 1,
 Posts[Restaurant Name],$C94),SUMIFS(Posts[Views (+10], Posts[D+1], "&gt;=" &amp; DATE(2025, COLUMN()-3, 1),
   Posts[D+1], "&lt;" &amp; EOMONTH(DATE(2025, COLUMN()-3, 1), 0) + 1,
 Posts[Restaurant Name],$C94))</f>
        <v>0</v>
      </c>
      <c r="J94" s="1522">
        <f>if($B$50="posts",COUNTIFS(
  Posts[D+1], "&gt;=" &amp; DATE(2025, COLUMN()-3, 1),
   Posts[D+1], "&lt;" &amp; EOMONTH(DATE(2025, COLUMN()-3, 1), 0) + 1,
 Posts[Restaurant Name],$C94),SUMIFS(Posts[Views (+10], Posts[D+1], "&gt;=" &amp; DATE(2025, COLUMN()-3, 1),
   Posts[D+1], "&lt;" &amp; EOMONTH(DATE(2025, COLUMN()-3, 1), 0) + 1,
 Posts[Restaurant Name],$C94))</f>
        <v>0</v>
      </c>
      <c r="K94" s="1522">
        <f>if($B$50="posts",COUNTIFS(
  Posts[D+1], "&gt;=" &amp; DATE(2025, COLUMN()-3, 1),
   Posts[D+1], "&lt;" &amp; EOMONTH(DATE(2025, COLUMN()-3, 1), 0) + 1,
 Posts[Restaurant Name],$C94),SUMIFS(Posts[Views (+10], Posts[D+1], "&gt;=" &amp; DATE(2025, COLUMN()-3, 1),
   Posts[D+1], "&lt;" &amp; EOMONTH(DATE(2025, COLUMN()-3, 1), 0) + 1,
 Posts[Restaurant Name],$C94))</f>
        <v>0</v>
      </c>
      <c r="L94" s="1522">
        <f>if($B$50="posts",COUNTIFS(
  Posts[D+1], "&gt;=" &amp; DATE(2025, COLUMN()-3, 1),
   Posts[D+1], "&lt;" &amp; EOMONTH(DATE(2025, COLUMN()-3, 1), 0) + 1,
 Posts[Restaurant Name],$C94),SUMIFS(Posts[Views (+10], Posts[D+1], "&gt;=" &amp; DATE(2025, COLUMN()-3, 1),
   Posts[D+1], "&lt;" &amp; EOMONTH(DATE(2025, COLUMN()-3, 1), 0) + 1,
 Posts[Restaurant Name],$C94))</f>
        <v>5243</v>
      </c>
      <c r="M94" s="1522">
        <f>if($B$50="posts",COUNTIFS(
  Posts[D+1], "&gt;=" &amp; DATE(2025, COLUMN()-3, 1),
   Posts[D+1], "&lt;" &amp; EOMONTH(DATE(2025, COLUMN()-3, 1), 0) + 1,
 Posts[Restaurant Name],$C94),SUMIFS(Posts[Views (+10], Posts[D+1], "&gt;=" &amp; DATE(2025, COLUMN()-3, 1),
   Posts[D+1], "&lt;" &amp; EOMONTH(DATE(2025, COLUMN()-3, 1), 0) + 1,
 Posts[Restaurant Name],$C94))</f>
        <v>0</v>
      </c>
      <c r="N94" s="1522">
        <f>if($B$50="posts",COUNTIFS(
  Posts[D+1], "&gt;=" &amp; DATE(2025, COLUMN()-3, 1),
   Posts[D+1], "&lt;" &amp; EOMONTH(DATE(2025, COLUMN()-3, 1), 0) + 1,
 Posts[Restaurant Name],$C94),SUMIFS(Posts[Views (+10], Posts[D+1], "&gt;=" &amp; DATE(2025, COLUMN()-3, 1),
   Posts[D+1], "&lt;" &amp; EOMONTH(DATE(2025, COLUMN()-3, 1), 0) + 1,
 Posts[Restaurant Name],$C94))</f>
        <v>0</v>
      </c>
      <c r="O94" s="1522">
        <f>if($B$50="posts",COUNTIFS(
  Posts[D+1], "&gt;=" &amp; DATE(2025, COLUMN()-3, 1),
   Posts[D+1], "&lt;" &amp; EOMONTH(DATE(2025, COLUMN()-3, 1), 0) + 1,
 Posts[Restaurant Name],$C94),SUMIFS(Posts[Views (+10], Posts[D+1], "&gt;=" &amp; DATE(2025, COLUMN()-3, 1),
   Posts[D+1], "&lt;" &amp; EOMONTH(DATE(2025, COLUMN()-3, 1), 0) + 1,
 Posts[Restaurant Name],$C94))</f>
        <v>0</v>
      </c>
      <c r="P94" s="1487"/>
      <c r="Q94" s="1487"/>
      <c r="R94" s="1487"/>
      <c r="S94" s="1487"/>
      <c r="T94" s="1487"/>
      <c r="U94" s="1487"/>
      <c r="V94" s="1487"/>
      <c r="W94" s="1487"/>
      <c r="X94" s="1487"/>
      <c r="Y94" s="1487"/>
      <c r="Z94" s="1487"/>
      <c r="AA94" s="1487"/>
      <c r="AB94" s="1487"/>
    </row>
    <row r="95">
      <c r="A95" s="1487"/>
      <c r="B95" s="1487"/>
      <c r="C95" s="1487" t="s">
        <v>2688</v>
      </c>
      <c r="D95" s="1522">
        <f>if($B$50="posts",COUNTIFS(
  Posts[D+1], "&gt;=" &amp; DATE(2025, COLUMN()-3, 1),
   Posts[D+1], "&lt;" &amp; EOMONTH(DATE(2025, COLUMN()-3, 1), 0) + 1,
 Posts[Restaurant Name],$C95),SUMIFS(Posts[Views (+10], Posts[D+1], "&gt;=" &amp; DATE(2025, COLUMN()-3, 1),
   Posts[D+1], "&lt;" &amp; EOMONTH(DATE(2025, COLUMN()-3, 1), 0) + 1,
 Posts[Restaurant Name],$C95))</f>
        <v>0</v>
      </c>
      <c r="E95" s="1522">
        <f>if($B$50="posts",COUNTIFS(
  Posts[D+1], "&gt;=" &amp; DATE(2025, COLUMN()-3, 1),
   Posts[D+1], "&lt;" &amp; EOMONTH(DATE(2025, COLUMN()-3, 1), 0) + 1,
 Posts[Restaurant Name],$C95),SUMIFS(Posts[Views (+10], Posts[D+1], "&gt;=" &amp; DATE(2025, COLUMN()-3, 1),
   Posts[D+1], "&lt;" &amp; EOMONTH(DATE(2025, COLUMN()-3, 1), 0) + 1,
 Posts[Restaurant Name],$C95))</f>
        <v>0</v>
      </c>
      <c r="F95" s="1522">
        <f>if($B$50="posts",COUNTIFS(
  Posts[D+1], "&gt;=" &amp; DATE(2025, COLUMN()-3, 1),
   Posts[D+1], "&lt;" &amp; EOMONTH(DATE(2025, COLUMN()-3, 1), 0) + 1,
 Posts[Restaurant Name],$C95),SUMIFS(Posts[Views (+10], Posts[D+1], "&gt;=" &amp; DATE(2025, COLUMN()-3, 1),
   Posts[D+1], "&lt;" &amp; EOMONTH(DATE(2025, COLUMN()-3, 1), 0) + 1,
 Posts[Restaurant Name],$C95))</f>
        <v>0</v>
      </c>
      <c r="G95" s="1522">
        <f>if($B$50="posts",COUNTIFS(
  Posts[D+1], "&gt;=" &amp; DATE(2025, COLUMN()-3, 1),
   Posts[D+1], "&lt;" &amp; EOMONTH(DATE(2025, COLUMN()-3, 1), 0) + 1,
 Posts[Restaurant Name],$C95),SUMIFS(Posts[Views (+10], Posts[D+1], "&gt;=" &amp; DATE(2025, COLUMN()-3, 1),
   Posts[D+1], "&lt;" &amp; EOMONTH(DATE(2025, COLUMN()-3, 1), 0) + 1,
 Posts[Restaurant Name],$C95))</f>
        <v>0</v>
      </c>
      <c r="H95" s="1522">
        <f>if($B$50="posts",COUNTIFS(
  Posts[D+1], "&gt;=" &amp; DATE(2025, COLUMN()-3, 1),
   Posts[D+1], "&lt;" &amp; EOMONTH(DATE(2025, COLUMN()-3, 1), 0) + 1,
 Posts[Restaurant Name],$C95),SUMIFS(Posts[Views (+10], Posts[D+1], "&gt;=" &amp; DATE(2025, COLUMN()-3, 1),
   Posts[D+1], "&lt;" &amp; EOMONTH(DATE(2025, COLUMN()-3, 1), 0) + 1,
 Posts[Restaurant Name],$C95))</f>
        <v>0</v>
      </c>
      <c r="I95" s="1522">
        <f>if($B$50="posts",COUNTIFS(
  Posts[D+1], "&gt;=" &amp; DATE(2025, COLUMN()-3, 1),
   Posts[D+1], "&lt;" &amp; EOMONTH(DATE(2025, COLUMN()-3, 1), 0) + 1,
 Posts[Restaurant Name],$C95),SUMIFS(Posts[Views (+10], Posts[D+1], "&gt;=" &amp; DATE(2025, COLUMN()-3, 1),
   Posts[D+1], "&lt;" &amp; EOMONTH(DATE(2025, COLUMN()-3, 1), 0) + 1,
 Posts[Restaurant Name],$C95))</f>
        <v>0</v>
      </c>
      <c r="J95" s="1522">
        <f>if($B$50="posts",COUNTIFS(
  Posts[D+1], "&gt;=" &amp; DATE(2025, COLUMN()-3, 1),
   Posts[D+1], "&lt;" &amp; EOMONTH(DATE(2025, COLUMN()-3, 1), 0) + 1,
 Posts[Restaurant Name],$C95),SUMIFS(Posts[Views (+10], Posts[D+1], "&gt;=" &amp; DATE(2025, COLUMN()-3, 1),
   Posts[D+1], "&lt;" &amp; EOMONTH(DATE(2025, COLUMN()-3, 1), 0) + 1,
 Posts[Restaurant Name],$C95))</f>
        <v>0</v>
      </c>
      <c r="K95" s="1522">
        <f>if($B$50="posts",COUNTIFS(
  Posts[D+1], "&gt;=" &amp; DATE(2025, COLUMN()-3, 1),
   Posts[D+1], "&lt;" &amp; EOMONTH(DATE(2025, COLUMN()-3, 1), 0) + 1,
 Posts[Restaurant Name],$C95),SUMIFS(Posts[Views (+10], Posts[D+1], "&gt;=" &amp; DATE(2025, COLUMN()-3, 1),
   Posts[D+1], "&lt;" &amp; EOMONTH(DATE(2025, COLUMN()-3, 1), 0) + 1,
 Posts[Restaurant Name],$C95))</f>
        <v>0</v>
      </c>
      <c r="L95" s="1522">
        <f>if($B$50="posts",COUNTIFS(
  Posts[D+1], "&gt;=" &amp; DATE(2025, COLUMN()-3, 1),
   Posts[D+1], "&lt;" &amp; EOMONTH(DATE(2025, COLUMN()-3, 1), 0) + 1,
 Posts[Restaurant Name],$C95),SUMIFS(Posts[Views (+10], Posts[D+1], "&gt;=" &amp; DATE(2025, COLUMN()-3, 1),
   Posts[D+1], "&lt;" &amp; EOMONTH(DATE(2025, COLUMN()-3, 1), 0) + 1,
 Posts[Restaurant Name],$C95))</f>
        <v>7923</v>
      </c>
      <c r="M95" s="1522">
        <f>if($B$50="posts",COUNTIFS(
  Posts[D+1], "&gt;=" &amp; DATE(2025, COLUMN()-3, 1),
   Posts[D+1], "&lt;" &amp; EOMONTH(DATE(2025, COLUMN()-3, 1), 0) + 1,
 Posts[Restaurant Name],$C95),SUMIFS(Posts[Views (+10], Posts[D+1], "&gt;=" &amp; DATE(2025, COLUMN()-3, 1),
   Posts[D+1], "&lt;" &amp; EOMONTH(DATE(2025, COLUMN()-3, 1), 0) + 1,
 Posts[Restaurant Name],$C95))</f>
        <v>0</v>
      </c>
      <c r="N95" s="1522">
        <f>if($B$50="posts",COUNTIFS(
  Posts[D+1], "&gt;=" &amp; DATE(2025, COLUMN()-3, 1),
   Posts[D+1], "&lt;" &amp; EOMONTH(DATE(2025, COLUMN()-3, 1), 0) + 1,
 Posts[Restaurant Name],$C95),SUMIFS(Posts[Views (+10], Posts[D+1], "&gt;=" &amp; DATE(2025, COLUMN()-3, 1),
   Posts[D+1], "&lt;" &amp; EOMONTH(DATE(2025, COLUMN()-3, 1), 0) + 1,
 Posts[Restaurant Name],$C95))</f>
        <v>0</v>
      </c>
      <c r="O95" s="1522">
        <f>if($B$50="posts",COUNTIFS(
  Posts[D+1], "&gt;=" &amp; DATE(2025, COLUMN()-3, 1),
   Posts[D+1], "&lt;" &amp; EOMONTH(DATE(2025, COLUMN()-3, 1), 0) + 1,
 Posts[Restaurant Name],$C95),SUMIFS(Posts[Views (+10], Posts[D+1], "&gt;=" &amp; DATE(2025, COLUMN()-3, 1),
   Posts[D+1], "&lt;" &amp; EOMONTH(DATE(2025, COLUMN()-3, 1), 0) + 1,
 Posts[Restaurant Name],$C95))</f>
        <v>0</v>
      </c>
      <c r="P95" s="1487"/>
      <c r="Q95" s="1487"/>
      <c r="R95" s="1487"/>
      <c r="S95" s="1487"/>
      <c r="T95" s="1487"/>
      <c r="U95" s="1487"/>
      <c r="V95" s="1487"/>
      <c r="W95" s="1487"/>
      <c r="X95" s="1487"/>
      <c r="Y95" s="1487"/>
      <c r="Z95" s="1487"/>
      <c r="AA95" s="1487"/>
      <c r="AB95" s="1487"/>
    </row>
    <row r="96">
      <c r="A96" s="1487"/>
      <c r="B96" s="1487"/>
      <c r="C96" s="1487" t="s">
        <v>899</v>
      </c>
      <c r="D96" s="1522">
        <f>if($B$50="posts",COUNTIFS(
  Posts[D+1], "&gt;=" &amp; DATE(2025, COLUMN()-3, 1),
   Posts[D+1], "&lt;" &amp; EOMONTH(DATE(2025, COLUMN()-3, 1), 0) + 1,
 Posts[Restaurant Name],$C96),SUMIFS(Posts[Views (+10], Posts[D+1], "&gt;=" &amp; DATE(2025, COLUMN()-3, 1),
   Posts[D+1], "&lt;" &amp; EOMONTH(DATE(2025, COLUMN()-3, 1), 0) + 1,
 Posts[Restaurant Name],$C96))</f>
        <v>0</v>
      </c>
      <c r="E96" s="1522">
        <f>if($B$50="posts",COUNTIFS(
  Posts[D+1], "&gt;=" &amp; DATE(2025, COLUMN()-3, 1),
   Posts[D+1], "&lt;" &amp; EOMONTH(DATE(2025, COLUMN()-3, 1), 0) + 1,
 Posts[Restaurant Name],$C96),SUMIFS(Posts[Views (+10], Posts[D+1], "&gt;=" &amp; DATE(2025, COLUMN()-3, 1),
   Posts[D+1], "&lt;" &amp; EOMONTH(DATE(2025, COLUMN()-3, 1), 0) + 1,
 Posts[Restaurant Name],$C96))</f>
        <v>0</v>
      </c>
      <c r="F96" s="1522">
        <f>if($B$50="posts",COUNTIFS(
  Posts[D+1], "&gt;=" &amp; DATE(2025, COLUMN()-3, 1),
   Posts[D+1], "&lt;" &amp; EOMONTH(DATE(2025, COLUMN()-3, 1), 0) + 1,
 Posts[Restaurant Name],$C96),SUMIFS(Posts[Views (+10], Posts[D+1], "&gt;=" &amp; DATE(2025, COLUMN()-3, 1),
   Posts[D+1], "&lt;" &amp; EOMONTH(DATE(2025, COLUMN()-3, 1), 0) + 1,
 Posts[Restaurant Name],$C96))</f>
        <v>0</v>
      </c>
      <c r="G96" s="1522">
        <f>if($B$50="posts",COUNTIFS(
  Posts[D+1], "&gt;=" &amp; DATE(2025, COLUMN()-3, 1),
   Posts[D+1], "&lt;" &amp; EOMONTH(DATE(2025, COLUMN()-3, 1), 0) + 1,
 Posts[Restaurant Name],$C96),SUMIFS(Posts[Views (+10], Posts[D+1], "&gt;=" &amp; DATE(2025, COLUMN()-3, 1),
   Posts[D+1], "&lt;" &amp; EOMONTH(DATE(2025, COLUMN()-3, 1), 0) + 1,
 Posts[Restaurant Name],$C96))</f>
        <v>0</v>
      </c>
      <c r="H96" s="1522">
        <f>if($B$50="posts",COUNTIFS(
  Posts[D+1], "&gt;=" &amp; DATE(2025, COLUMN()-3, 1),
   Posts[D+1], "&lt;" &amp; EOMONTH(DATE(2025, COLUMN()-3, 1), 0) + 1,
 Posts[Restaurant Name],$C96),SUMIFS(Posts[Views (+10], Posts[D+1], "&gt;=" &amp; DATE(2025, COLUMN()-3, 1),
   Posts[D+1], "&lt;" &amp; EOMONTH(DATE(2025, COLUMN()-3, 1), 0) + 1,
 Posts[Restaurant Name],$C96))</f>
        <v>0</v>
      </c>
      <c r="I96" s="1522">
        <f>if($B$50="posts",COUNTIFS(
  Posts[D+1], "&gt;=" &amp; DATE(2025, COLUMN()-3, 1),
   Posts[D+1], "&lt;" &amp; EOMONTH(DATE(2025, COLUMN()-3, 1), 0) + 1,
 Posts[Restaurant Name],$C96),SUMIFS(Posts[Views (+10], Posts[D+1], "&gt;=" &amp; DATE(2025, COLUMN()-3, 1),
   Posts[D+1], "&lt;" &amp; EOMONTH(DATE(2025, COLUMN()-3, 1), 0) + 1,
 Posts[Restaurant Name],$C96))</f>
        <v>0</v>
      </c>
      <c r="J96" s="1522">
        <f>if($B$50="posts",COUNTIFS(
  Posts[D+1], "&gt;=" &amp; DATE(2025, COLUMN()-3, 1),
   Posts[D+1], "&lt;" &amp; EOMONTH(DATE(2025, COLUMN()-3, 1), 0) + 1,
 Posts[Restaurant Name],$C96),SUMIFS(Posts[Views (+10], Posts[D+1], "&gt;=" &amp; DATE(2025, COLUMN()-3, 1),
   Posts[D+1], "&lt;" &amp; EOMONTH(DATE(2025, COLUMN()-3, 1), 0) + 1,
 Posts[Restaurant Name],$C96))</f>
        <v>213848</v>
      </c>
      <c r="K96" s="1522">
        <f>if($B$50="posts",COUNTIFS(
  Posts[D+1], "&gt;=" &amp; DATE(2025, COLUMN()-3, 1),
   Posts[D+1], "&lt;" &amp; EOMONTH(DATE(2025, COLUMN()-3, 1), 0) + 1,
 Posts[Restaurant Name],$C96),SUMIFS(Posts[Views (+10], Posts[D+1], "&gt;=" &amp; DATE(2025, COLUMN()-3, 1),
   Posts[D+1], "&lt;" &amp; EOMONTH(DATE(2025, COLUMN()-3, 1), 0) + 1,
 Posts[Restaurant Name],$C96))</f>
        <v>0</v>
      </c>
      <c r="L96" s="1522">
        <f>if($B$50="posts",COUNTIFS(
  Posts[D+1], "&gt;=" &amp; DATE(2025, COLUMN()-3, 1),
   Posts[D+1], "&lt;" &amp; EOMONTH(DATE(2025, COLUMN()-3, 1), 0) + 1,
 Posts[Restaurant Name],$C96),SUMIFS(Posts[Views (+10], Posts[D+1], "&gt;=" &amp; DATE(2025, COLUMN()-3, 1),
   Posts[D+1], "&lt;" &amp; EOMONTH(DATE(2025, COLUMN()-3, 1), 0) + 1,
 Posts[Restaurant Name],$C96))</f>
        <v>9948</v>
      </c>
      <c r="M96" s="1522">
        <f>if($B$50="posts",COUNTIFS(
  Posts[D+1], "&gt;=" &amp; DATE(2025, COLUMN()-3, 1),
   Posts[D+1], "&lt;" &amp; EOMONTH(DATE(2025, COLUMN()-3, 1), 0) + 1,
 Posts[Restaurant Name],$C96),SUMIFS(Posts[Views (+10], Posts[D+1], "&gt;=" &amp; DATE(2025, COLUMN()-3, 1),
   Posts[D+1], "&lt;" &amp; EOMONTH(DATE(2025, COLUMN()-3, 1), 0) + 1,
 Posts[Restaurant Name],$C96))</f>
        <v>0</v>
      </c>
      <c r="N96" s="1522">
        <f>if($B$50="posts",COUNTIFS(
  Posts[D+1], "&gt;=" &amp; DATE(2025, COLUMN()-3, 1),
   Posts[D+1], "&lt;" &amp; EOMONTH(DATE(2025, COLUMN()-3, 1), 0) + 1,
 Posts[Restaurant Name],$C96),SUMIFS(Posts[Views (+10], Posts[D+1], "&gt;=" &amp; DATE(2025, COLUMN()-3, 1),
   Posts[D+1], "&lt;" &amp; EOMONTH(DATE(2025, COLUMN()-3, 1), 0) + 1,
 Posts[Restaurant Name],$C96))</f>
        <v>0</v>
      </c>
      <c r="O96" s="1522">
        <f>if($B$50="posts",COUNTIFS(
  Posts[D+1], "&gt;=" &amp; DATE(2025, COLUMN()-3, 1),
   Posts[D+1], "&lt;" &amp; EOMONTH(DATE(2025, COLUMN()-3, 1), 0) + 1,
 Posts[Restaurant Name],$C96),SUMIFS(Posts[Views (+10], Posts[D+1], "&gt;=" &amp; DATE(2025, COLUMN()-3, 1),
   Posts[D+1], "&lt;" &amp; EOMONTH(DATE(2025, COLUMN()-3, 1), 0) + 1,
 Posts[Restaurant Name],$C96))</f>
        <v>0</v>
      </c>
      <c r="P96" s="1487"/>
      <c r="Q96" s="1487"/>
      <c r="R96" s="1487"/>
      <c r="S96" s="1487"/>
      <c r="T96" s="1487"/>
      <c r="U96" s="1487"/>
      <c r="V96" s="1487"/>
      <c r="W96" s="1487"/>
      <c r="X96" s="1487"/>
      <c r="Y96" s="1487"/>
      <c r="Z96" s="1487"/>
      <c r="AA96" s="1487"/>
      <c r="AB96" s="1487"/>
    </row>
    <row r="97">
      <c r="A97" s="1487"/>
      <c r="B97" s="1487"/>
      <c r="C97" s="1487" t="s">
        <v>2693</v>
      </c>
      <c r="D97" s="1522">
        <f>if($B$50="posts",COUNTIFS(
  Posts[D+1], "&gt;=" &amp; DATE(2025, COLUMN()-3, 1),
   Posts[D+1], "&lt;" &amp; EOMONTH(DATE(2025, COLUMN()-3, 1), 0) + 1,
 Posts[Restaurant Name],$C97),SUMIFS(Posts[Views (+10], Posts[D+1], "&gt;=" &amp; DATE(2025, COLUMN()-3, 1),
   Posts[D+1], "&lt;" &amp; EOMONTH(DATE(2025, COLUMN()-3, 1), 0) + 1,
 Posts[Restaurant Name],$C97))</f>
        <v>0</v>
      </c>
      <c r="E97" s="1522">
        <f>if($B$50="posts",COUNTIFS(
  Posts[D+1], "&gt;=" &amp; DATE(2025, COLUMN()-3, 1),
   Posts[D+1], "&lt;" &amp; EOMONTH(DATE(2025, COLUMN()-3, 1), 0) + 1,
 Posts[Restaurant Name],$C97),SUMIFS(Posts[Views (+10], Posts[D+1], "&gt;=" &amp; DATE(2025, COLUMN()-3, 1),
   Posts[D+1], "&lt;" &amp; EOMONTH(DATE(2025, COLUMN()-3, 1), 0) + 1,
 Posts[Restaurant Name],$C97))</f>
        <v>0</v>
      </c>
      <c r="F97" s="1522">
        <f>if($B$50="posts",COUNTIFS(
  Posts[D+1], "&gt;=" &amp; DATE(2025, COLUMN()-3, 1),
   Posts[D+1], "&lt;" &amp; EOMONTH(DATE(2025, COLUMN()-3, 1), 0) + 1,
 Posts[Restaurant Name],$C97),SUMIFS(Posts[Views (+10], Posts[D+1], "&gt;=" &amp; DATE(2025, COLUMN()-3, 1),
   Posts[D+1], "&lt;" &amp; EOMONTH(DATE(2025, COLUMN()-3, 1), 0) + 1,
 Posts[Restaurant Name],$C97))</f>
        <v>0</v>
      </c>
      <c r="G97" s="1522">
        <f>if($B$50="posts",COUNTIFS(
  Posts[D+1], "&gt;=" &amp; DATE(2025, COLUMN()-3, 1),
   Posts[D+1], "&lt;" &amp; EOMONTH(DATE(2025, COLUMN()-3, 1), 0) + 1,
 Posts[Restaurant Name],$C97),SUMIFS(Posts[Views (+10], Posts[D+1], "&gt;=" &amp; DATE(2025, COLUMN()-3, 1),
   Posts[D+1], "&lt;" &amp; EOMONTH(DATE(2025, COLUMN()-3, 1), 0) + 1,
 Posts[Restaurant Name],$C97))</f>
        <v>0</v>
      </c>
      <c r="H97" s="1522">
        <f>if($B$50="posts",COUNTIFS(
  Posts[D+1], "&gt;=" &amp; DATE(2025, COLUMN()-3, 1),
   Posts[D+1], "&lt;" &amp; EOMONTH(DATE(2025, COLUMN()-3, 1), 0) + 1,
 Posts[Restaurant Name],$C97),SUMIFS(Posts[Views (+10], Posts[D+1], "&gt;=" &amp; DATE(2025, COLUMN()-3, 1),
   Posts[D+1], "&lt;" &amp; EOMONTH(DATE(2025, COLUMN()-3, 1), 0) + 1,
 Posts[Restaurant Name],$C97))</f>
        <v>0</v>
      </c>
      <c r="I97" s="1522">
        <f>if($B$50="posts",COUNTIFS(
  Posts[D+1], "&gt;=" &amp; DATE(2025, COLUMN()-3, 1),
   Posts[D+1], "&lt;" &amp; EOMONTH(DATE(2025, COLUMN()-3, 1), 0) + 1,
 Posts[Restaurant Name],$C97),SUMIFS(Posts[Views (+10], Posts[D+1], "&gt;=" &amp; DATE(2025, COLUMN()-3, 1),
   Posts[D+1], "&lt;" &amp; EOMONTH(DATE(2025, COLUMN()-3, 1), 0) + 1,
 Posts[Restaurant Name],$C97))</f>
        <v>0</v>
      </c>
      <c r="J97" s="1522">
        <f>if($B$50="posts",COUNTIFS(
  Posts[D+1], "&gt;=" &amp; DATE(2025, COLUMN()-3, 1),
   Posts[D+1], "&lt;" &amp; EOMONTH(DATE(2025, COLUMN()-3, 1), 0) + 1,
 Posts[Restaurant Name],$C97),SUMIFS(Posts[Views (+10], Posts[D+1], "&gt;=" &amp; DATE(2025, COLUMN()-3, 1),
   Posts[D+1], "&lt;" &amp; EOMONTH(DATE(2025, COLUMN()-3, 1), 0) + 1,
 Posts[Restaurant Name],$C97))</f>
        <v>0</v>
      </c>
      <c r="K97" s="1522">
        <f>if($B$50="posts",COUNTIFS(
  Posts[D+1], "&gt;=" &amp; DATE(2025, COLUMN()-3, 1),
   Posts[D+1], "&lt;" &amp; EOMONTH(DATE(2025, COLUMN()-3, 1), 0) + 1,
 Posts[Restaurant Name],$C97),SUMIFS(Posts[Views (+10], Posts[D+1], "&gt;=" &amp; DATE(2025, COLUMN()-3, 1),
   Posts[D+1], "&lt;" &amp; EOMONTH(DATE(2025, COLUMN()-3, 1), 0) + 1,
 Posts[Restaurant Name],$C97))</f>
        <v>0</v>
      </c>
      <c r="L97" s="1522">
        <f>if($B$50="posts",COUNTIFS(
  Posts[D+1], "&gt;=" &amp; DATE(2025, COLUMN()-3, 1),
   Posts[D+1], "&lt;" &amp; EOMONTH(DATE(2025, COLUMN()-3, 1), 0) + 1,
 Posts[Restaurant Name],$C97),SUMIFS(Posts[Views (+10], Posts[D+1], "&gt;=" &amp; DATE(2025, COLUMN()-3, 1),
   Posts[D+1], "&lt;" &amp; EOMONTH(DATE(2025, COLUMN()-3, 1), 0) + 1,
 Posts[Restaurant Name],$C97))</f>
        <v>27806</v>
      </c>
      <c r="M97" s="1522">
        <f>if($B$50="posts",COUNTIFS(
  Posts[D+1], "&gt;=" &amp; DATE(2025, COLUMN()-3, 1),
   Posts[D+1], "&lt;" &amp; EOMONTH(DATE(2025, COLUMN()-3, 1), 0) + 1,
 Posts[Restaurant Name],$C97),SUMIFS(Posts[Views (+10], Posts[D+1], "&gt;=" &amp; DATE(2025, COLUMN()-3, 1),
   Posts[D+1], "&lt;" &amp; EOMONTH(DATE(2025, COLUMN()-3, 1), 0) + 1,
 Posts[Restaurant Name],$C97))</f>
        <v>4482</v>
      </c>
      <c r="N97" s="1522">
        <f>if($B$50="posts",COUNTIFS(
  Posts[D+1], "&gt;=" &amp; DATE(2025, COLUMN()-3, 1),
   Posts[D+1], "&lt;" &amp; EOMONTH(DATE(2025, COLUMN()-3, 1), 0) + 1,
 Posts[Restaurant Name],$C97),SUMIFS(Posts[Views (+10], Posts[D+1], "&gt;=" &amp; DATE(2025, COLUMN()-3, 1),
   Posts[D+1], "&lt;" &amp; EOMONTH(DATE(2025, COLUMN()-3, 1), 0) + 1,
 Posts[Restaurant Name],$C97))</f>
        <v>0</v>
      </c>
      <c r="O97" s="1522">
        <f>if($B$50="posts",COUNTIFS(
  Posts[D+1], "&gt;=" &amp; DATE(2025, COLUMN()-3, 1),
   Posts[D+1], "&lt;" &amp; EOMONTH(DATE(2025, COLUMN()-3, 1), 0) + 1,
 Posts[Restaurant Name],$C97),SUMIFS(Posts[Views (+10], Posts[D+1], "&gt;=" &amp; DATE(2025, COLUMN()-3, 1),
   Posts[D+1], "&lt;" &amp; EOMONTH(DATE(2025, COLUMN()-3, 1), 0) + 1,
 Posts[Restaurant Name],$C97))</f>
        <v>0</v>
      </c>
      <c r="P97" s="1487"/>
      <c r="Q97" s="1487"/>
      <c r="R97" s="1487"/>
      <c r="S97" s="1487"/>
      <c r="T97" s="1487"/>
      <c r="U97" s="1487"/>
      <c r="V97" s="1487"/>
      <c r="W97" s="1487"/>
      <c r="X97" s="1487"/>
      <c r="Y97" s="1487"/>
      <c r="Z97" s="1487"/>
      <c r="AA97" s="1487"/>
      <c r="AB97" s="1487"/>
    </row>
    <row r="98">
      <c r="A98" s="1487"/>
      <c r="B98" s="1487"/>
      <c r="C98" s="1487" t="s">
        <v>2696</v>
      </c>
      <c r="D98" s="1522">
        <f>if($B$50="posts",COUNTIFS(
  Posts[D+1], "&gt;=" &amp; DATE(2025, COLUMN()-3, 1),
   Posts[D+1], "&lt;" &amp; EOMONTH(DATE(2025, COLUMN()-3, 1), 0) + 1,
 Posts[Restaurant Name],$C98),SUMIFS(Posts[Views (+10], Posts[D+1], "&gt;=" &amp; DATE(2025, COLUMN()-3, 1),
   Posts[D+1], "&lt;" &amp; EOMONTH(DATE(2025, COLUMN()-3, 1), 0) + 1,
 Posts[Restaurant Name],$C98))</f>
        <v>0</v>
      </c>
      <c r="E98" s="1522">
        <f>if($B$50="posts",COUNTIFS(
  Posts[D+1], "&gt;=" &amp; DATE(2025, COLUMN()-3, 1),
   Posts[D+1], "&lt;" &amp; EOMONTH(DATE(2025, COLUMN()-3, 1), 0) + 1,
 Posts[Restaurant Name],$C98),SUMIFS(Posts[Views (+10], Posts[D+1], "&gt;=" &amp; DATE(2025, COLUMN()-3, 1),
   Posts[D+1], "&lt;" &amp; EOMONTH(DATE(2025, COLUMN()-3, 1), 0) + 1,
 Posts[Restaurant Name],$C98))</f>
        <v>0</v>
      </c>
      <c r="F98" s="1522">
        <f>if($B$50="posts",COUNTIFS(
  Posts[D+1], "&gt;=" &amp; DATE(2025, COLUMN()-3, 1),
   Posts[D+1], "&lt;" &amp; EOMONTH(DATE(2025, COLUMN()-3, 1), 0) + 1,
 Posts[Restaurant Name],$C98),SUMIFS(Posts[Views (+10], Posts[D+1], "&gt;=" &amp; DATE(2025, COLUMN()-3, 1),
   Posts[D+1], "&lt;" &amp; EOMONTH(DATE(2025, COLUMN()-3, 1), 0) + 1,
 Posts[Restaurant Name],$C98))</f>
        <v>0</v>
      </c>
      <c r="G98" s="1522">
        <f>if($B$50="posts",COUNTIFS(
  Posts[D+1], "&gt;=" &amp; DATE(2025, COLUMN()-3, 1),
   Posts[D+1], "&lt;" &amp; EOMONTH(DATE(2025, COLUMN()-3, 1), 0) + 1,
 Posts[Restaurant Name],$C98),SUMIFS(Posts[Views (+10], Posts[D+1], "&gt;=" &amp; DATE(2025, COLUMN()-3, 1),
   Posts[D+1], "&lt;" &amp; EOMONTH(DATE(2025, COLUMN()-3, 1), 0) + 1,
 Posts[Restaurant Name],$C98))</f>
        <v>0</v>
      </c>
      <c r="H98" s="1522">
        <f>if($B$50="posts",COUNTIFS(
  Posts[D+1], "&gt;=" &amp; DATE(2025, COLUMN()-3, 1),
   Posts[D+1], "&lt;" &amp; EOMONTH(DATE(2025, COLUMN()-3, 1), 0) + 1,
 Posts[Restaurant Name],$C98),SUMIFS(Posts[Views (+10], Posts[D+1], "&gt;=" &amp; DATE(2025, COLUMN()-3, 1),
   Posts[D+1], "&lt;" &amp; EOMONTH(DATE(2025, COLUMN()-3, 1), 0) + 1,
 Posts[Restaurant Name],$C98))</f>
        <v>0</v>
      </c>
      <c r="I98" s="1522">
        <f>if($B$50="posts",COUNTIFS(
  Posts[D+1], "&gt;=" &amp; DATE(2025, COLUMN()-3, 1),
   Posts[D+1], "&lt;" &amp; EOMONTH(DATE(2025, COLUMN()-3, 1), 0) + 1,
 Posts[Restaurant Name],$C98),SUMIFS(Posts[Views (+10], Posts[D+1], "&gt;=" &amp; DATE(2025, COLUMN()-3, 1),
   Posts[D+1], "&lt;" &amp; EOMONTH(DATE(2025, COLUMN()-3, 1), 0) + 1,
 Posts[Restaurant Name],$C98))</f>
        <v>0</v>
      </c>
      <c r="J98" s="1522">
        <f>if($B$50="posts",COUNTIFS(
  Posts[D+1], "&gt;=" &amp; DATE(2025, COLUMN()-3, 1),
   Posts[D+1], "&lt;" &amp; EOMONTH(DATE(2025, COLUMN()-3, 1), 0) + 1,
 Posts[Restaurant Name],$C98),SUMIFS(Posts[Views (+10], Posts[D+1], "&gt;=" &amp; DATE(2025, COLUMN()-3, 1),
   Posts[D+1], "&lt;" &amp; EOMONTH(DATE(2025, COLUMN()-3, 1), 0) + 1,
 Posts[Restaurant Name],$C98))</f>
        <v>296000</v>
      </c>
      <c r="K98" s="1522">
        <f>if($B$50="posts",COUNTIFS(
  Posts[D+1], "&gt;=" &amp; DATE(2025, COLUMN()-3, 1),
   Posts[D+1], "&lt;" &amp; EOMONTH(DATE(2025, COLUMN()-3, 1), 0) + 1,
 Posts[Restaurant Name],$C98),SUMIFS(Posts[Views (+10], Posts[D+1], "&gt;=" &amp; DATE(2025, COLUMN()-3, 1),
   Posts[D+1], "&lt;" &amp; EOMONTH(DATE(2025, COLUMN()-3, 1), 0) + 1,
 Posts[Restaurant Name],$C98))</f>
        <v>0</v>
      </c>
      <c r="L98" s="1522">
        <f>if($B$50="posts",COUNTIFS(
  Posts[D+1], "&gt;=" &amp; DATE(2025, COLUMN()-3, 1),
   Posts[D+1], "&lt;" &amp; EOMONTH(DATE(2025, COLUMN()-3, 1), 0) + 1,
 Posts[Restaurant Name],$C98),SUMIFS(Posts[Views (+10], Posts[D+1], "&gt;=" &amp; DATE(2025, COLUMN()-3, 1),
   Posts[D+1], "&lt;" &amp; EOMONTH(DATE(2025, COLUMN()-3, 1), 0) + 1,
 Posts[Restaurant Name],$C98))</f>
        <v>0</v>
      </c>
      <c r="M98" s="1522">
        <f>if($B$50="posts",COUNTIFS(
  Posts[D+1], "&gt;=" &amp; DATE(2025, COLUMN()-3, 1),
   Posts[D+1], "&lt;" &amp; EOMONTH(DATE(2025, COLUMN()-3, 1), 0) + 1,
 Posts[Restaurant Name],$C98),SUMIFS(Posts[Views (+10], Posts[D+1], "&gt;=" &amp; DATE(2025, COLUMN()-3, 1),
   Posts[D+1], "&lt;" &amp; EOMONTH(DATE(2025, COLUMN()-3, 1), 0) + 1,
 Posts[Restaurant Name],$C98))</f>
        <v>0</v>
      </c>
      <c r="N98" s="1522">
        <f>if($B$50="posts",COUNTIFS(
  Posts[D+1], "&gt;=" &amp; DATE(2025, COLUMN()-3, 1),
   Posts[D+1], "&lt;" &amp; EOMONTH(DATE(2025, COLUMN()-3, 1), 0) + 1,
 Posts[Restaurant Name],$C98),SUMIFS(Posts[Views (+10], Posts[D+1], "&gt;=" &amp; DATE(2025, COLUMN()-3, 1),
   Posts[D+1], "&lt;" &amp; EOMONTH(DATE(2025, COLUMN()-3, 1), 0) + 1,
 Posts[Restaurant Name],$C98))</f>
        <v>0</v>
      </c>
      <c r="O98" s="1522">
        <f>if($B$50="posts",COUNTIFS(
  Posts[D+1], "&gt;=" &amp; DATE(2025, COLUMN()-3, 1),
   Posts[D+1], "&lt;" &amp; EOMONTH(DATE(2025, COLUMN()-3, 1), 0) + 1,
 Posts[Restaurant Name],$C98),SUMIFS(Posts[Views (+10], Posts[D+1], "&gt;=" &amp; DATE(2025, COLUMN()-3, 1),
   Posts[D+1], "&lt;" &amp; EOMONTH(DATE(2025, COLUMN()-3, 1), 0) + 1,
 Posts[Restaurant Name],$C98))</f>
        <v>0</v>
      </c>
      <c r="P98" s="1487"/>
      <c r="Q98" s="1487"/>
      <c r="R98" s="1487"/>
      <c r="S98" s="1487"/>
      <c r="T98" s="1487"/>
      <c r="U98" s="1487"/>
      <c r="V98" s="1487"/>
      <c r="W98" s="1487"/>
      <c r="X98" s="1487"/>
      <c r="Y98" s="1487"/>
      <c r="Z98" s="1487"/>
      <c r="AA98" s="1487"/>
      <c r="AB98" s="1487"/>
    </row>
    <row r="99">
      <c r="A99" s="1487"/>
      <c r="B99" s="1487"/>
      <c r="C99" s="1487" t="s">
        <v>2699</v>
      </c>
      <c r="D99" s="1522">
        <f>if($B$50="posts",COUNTIFS(
  Posts[D+1], "&gt;=" &amp; DATE(2025, COLUMN()-3, 1),
   Posts[D+1], "&lt;" &amp; EOMONTH(DATE(2025, COLUMN()-3, 1), 0) + 1,
 Posts[Restaurant Name],$C99),SUMIFS(Posts[Views (+10], Posts[D+1], "&gt;=" &amp; DATE(2025, COLUMN()-3, 1),
   Posts[D+1], "&lt;" &amp; EOMONTH(DATE(2025, COLUMN()-3, 1), 0) + 1,
 Posts[Restaurant Name],$C99))</f>
        <v>0</v>
      </c>
      <c r="E99" s="1522">
        <f>if($B$50="posts",COUNTIFS(
  Posts[D+1], "&gt;=" &amp; DATE(2025, COLUMN()-3, 1),
   Posts[D+1], "&lt;" &amp; EOMONTH(DATE(2025, COLUMN()-3, 1), 0) + 1,
 Posts[Restaurant Name],$C99),SUMIFS(Posts[Views (+10], Posts[D+1], "&gt;=" &amp; DATE(2025, COLUMN()-3, 1),
   Posts[D+1], "&lt;" &amp; EOMONTH(DATE(2025, COLUMN()-3, 1), 0) + 1,
 Posts[Restaurant Name],$C99))</f>
        <v>0</v>
      </c>
      <c r="F99" s="1522">
        <f>if($B$50="posts",COUNTIFS(
  Posts[D+1], "&gt;=" &amp; DATE(2025, COLUMN()-3, 1),
   Posts[D+1], "&lt;" &amp; EOMONTH(DATE(2025, COLUMN()-3, 1), 0) + 1,
 Posts[Restaurant Name],$C99),SUMIFS(Posts[Views (+10], Posts[D+1], "&gt;=" &amp; DATE(2025, COLUMN()-3, 1),
   Posts[D+1], "&lt;" &amp; EOMONTH(DATE(2025, COLUMN()-3, 1), 0) + 1,
 Posts[Restaurant Name],$C99))</f>
        <v>0</v>
      </c>
      <c r="G99" s="1522">
        <f>if($B$50="posts",COUNTIFS(
  Posts[D+1], "&gt;=" &amp; DATE(2025, COLUMN()-3, 1),
   Posts[D+1], "&lt;" &amp; EOMONTH(DATE(2025, COLUMN()-3, 1), 0) + 1,
 Posts[Restaurant Name],$C99),SUMIFS(Posts[Views (+10], Posts[D+1], "&gt;=" &amp; DATE(2025, COLUMN()-3, 1),
   Posts[D+1], "&lt;" &amp; EOMONTH(DATE(2025, COLUMN()-3, 1), 0) + 1,
 Posts[Restaurant Name],$C99))</f>
        <v>0</v>
      </c>
      <c r="H99" s="1522">
        <f>if($B$50="posts",COUNTIFS(
  Posts[D+1], "&gt;=" &amp; DATE(2025, COLUMN()-3, 1),
   Posts[D+1], "&lt;" &amp; EOMONTH(DATE(2025, COLUMN()-3, 1), 0) + 1,
 Posts[Restaurant Name],$C99),SUMIFS(Posts[Views (+10], Posts[D+1], "&gt;=" &amp; DATE(2025, COLUMN()-3, 1),
   Posts[D+1], "&lt;" &amp; EOMONTH(DATE(2025, COLUMN()-3, 1), 0) + 1,
 Posts[Restaurant Name],$C99))</f>
        <v>0</v>
      </c>
      <c r="I99" s="1522">
        <f>if($B$50="posts",COUNTIFS(
  Posts[D+1], "&gt;=" &amp; DATE(2025, COLUMN()-3, 1),
   Posts[D+1], "&lt;" &amp; EOMONTH(DATE(2025, COLUMN()-3, 1), 0) + 1,
 Posts[Restaurant Name],$C99),SUMIFS(Posts[Views (+10], Posts[D+1], "&gt;=" &amp; DATE(2025, COLUMN()-3, 1),
   Posts[D+1], "&lt;" &amp; EOMONTH(DATE(2025, COLUMN()-3, 1), 0) + 1,
 Posts[Restaurant Name],$C99))</f>
        <v>0</v>
      </c>
      <c r="J99" s="1522">
        <f>if($B$50="posts",COUNTIFS(
  Posts[D+1], "&gt;=" &amp; DATE(2025, COLUMN()-3, 1),
   Posts[D+1], "&lt;" &amp; EOMONTH(DATE(2025, COLUMN()-3, 1), 0) + 1,
 Posts[Restaurant Name],$C99),SUMIFS(Posts[Views (+10], Posts[D+1], "&gt;=" &amp; DATE(2025, COLUMN()-3, 1),
   Posts[D+1], "&lt;" &amp; EOMONTH(DATE(2025, COLUMN()-3, 1), 0) + 1,
 Posts[Restaurant Name],$C99))</f>
        <v>0</v>
      </c>
      <c r="K99" s="1522">
        <f>if($B$50="posts",COUNTIFS(
  Posts[D+1], "&gt;=" &amp; DATE(2025, COLUMN()-3, 1),
   Posts[D+1], "&lt;" &amp; EOMONTH(DATE(2025, COLUMN()-3, 1), 0) + 1,
 Posts[Restaurant Name],$C99),SUMIFS(Posts[Views (+10], Posts[D+1], "&gt;=" &amp; DATE(2025, COLUMN()-3, 1),
   Posts[D+1], "&lt;" &amp; EOMONTH(DATE(2025, COLUMN()-3, 1), 0) + 1,
 Posts[Restaurant Name],$C99))</f>
        <v>0</v>
      </c>
      <c r="L99" s="1522">
        <f>if($B$50="posts",COUNTIFS(
  Posts[D+1], "&gt;=" &amp; DATE(2025, COLUMN()-3, 1),
   Posts[D+1], "&lt;" &amp; EOMONTH(DATE(2025, COLUMN()-3, 1), 0) + 1,
 Posts[Restaurant Name],$C99),SUMIFS(Posts[Views (+10], Posts[D+1], "&gt;=" &amp; DATE(2025, COLUMN()-3, 1),
   Posts[D+1], "&lt;" &amp; EOMONTH(DATE(2025, COLUMN()-3, 1), 0) + 1,
 Posts[Restaurant Name],$C99))</f>
        <v>0</v>
      </c>
      <c r="M99" s="1522">
        <f>if($B$50="posts",COUNTIFS(
  Posts[D+1], "&gt;=" &amp; DATE(2025, COLUMN()-3, 1),
   Posts[D+1], "&lt;" &amp; EOMONTH(DATE(2025, COLUMN()-3, 1), 0) + 1,
 Posts[Restaurant Name],$C99),SUMIFS(Posts[Views (+10], Posts[D+1], "&gt;=" &amp; DATE(2025, COLUMN()-3, 1),
   Posts[D+1], "&lt;" &amp; EOMONTH(DATE(2025, COLUMN()-3, 1), 0) + 1,
 Posts[Restaurant Name],$C99))</f>
        <v>0</v>
      </c>
      <c r="N99" s="1522">
        <f>if($B$50="posts",COUNTIFS(
  Posts[D+1], "&gt;=" &amp; DATE(2025, COLUMN()-3, 1),
   Posts[D+1], "&lt;" &amp; EOMONTH(DATE(2025, COLUMN()-3, 1), 0) + 1,
 Posts[Restaurant Name],$C99),SUMIFS(Posts[Views (+10], Posts[D+1], "&gt;=" &amp; DATE(2025, COLUMN()-3, 1),
   Posts[D+1], "&lt;" &amp; EOMONTH(DATE(2025, COLUMN()-3, 1), 0) + 1,
 Posts[Restaurant Name],$C99))</f>
        <v>0</v>
      </c>
      <c r="O99" s="1522">
        <f>if($B$50="posts",COUNTIFS(
  Posts[D+1], "&gt;=" &amp; DATE(2025, COLUMN()-3, 1),
   Posts[D+1], "&lt;" &amp; EOMONTH(DATE(2025, COLUMN()-3, 1), 0) + 1,
 Posts[Restaurant Name],$C99),SUMIFS(Posts[Views (+10], Posts[D+1], "&gt;=" &amp; DATE(2025, COLUMN()-3, 1),
   Posts[D+1], "&lt;" &amp; EOMONTH(DATE(2025, COLUMN()-3, 1), 0) + 1,
 Posts[Restaurant Name],$C99))</f>
        <v>0</v>
      </c>
      <c r="P99" s="1487"/>
      <c r="Q99" s="1487"/>
      <c r="R99" s="1487"/>
      <c r="S99" s="1487"/>
      <c r="T99" s="1487"/>
      <c r="U99" s="1487"/>
      <c r="V99" s="1487"/>
      <c r="W99" s="1487"/>
      <c r="X99" s="1487"/>
      <c r="Y99" s="1487"/>
      <c r="Z99" s="1487"/>
      <c r="AA99" s="1487"/>
      <c r="AB99" s="1487"/>
    </row>
    <row r="100">
      <c r="A100" s="1487"/>
      <c r="B100" s="1487"/>
      <c r="C100" s="1487" t="s">
        <v>2702</v>
      </c>
      <c r="D100" s="1522">
        <f>if($B$50="posts",COUNTIFS(
  Posts[D+1], "&gt;=" &amp; DATE(2025, COLUMN()-3, 1),
   Posts[D+1], "&lt;" &amp; EOMONTH(DATE(2025, COLUMN()-3, 1), 0) + 1,
 Posts[Restaurant Name],$C100),SUMIFS(Posts[Views (+10], Posts[D+1], "&gt;=" &amp; DATE(2025, COLUMN()-3, 1),
   Posts[D+1], "&lt;" &amp; EOMONTH(DATE(2025, COLUMN()-3, 1), 0) + 1,
 Posts[Restaurant Name],$C100))</f>
        <v>0</v>
      </c>
      <c r="E100" s="1522">
        <f>if($B$50="posts",COUNTIFS(
  Posts[D+1], "&gt;=" &amp; DATE(2025, COLUMN()-3, 1),
   Posts[D+1], "&lt;" &amp; EOMONTH(DATE(2025, COLUMN()-3, 1), 0) + 1,
 Posts[Restaurant Name],$C100),SUMIFS(Posts[Views (+10], Posts[D+1], "&gt;=" &amp; DATE(2025, COLUMN()-3, 1),
   Posts[D+1], "&lt;" &amp; EOMONTH(DATE(2025, COLUMN()-3, 1), 0) + 1,
 Posts[Restaurant Name],$C100))</f>
        <v>0</v>
      </c>
      <c r="F100" s="1522">
        <f>if($B$50="posts",COUNTIFS(
  Posts[D+1], "&gt;=" &amp; DATE(2025, COLUMN()-3, 1),
   Posts[D+1], "&lt;" &amp; EOMONTH(DATE(2025, COLUMN()-3, 1), 0) + 1,
 Posts[Restaurant Name],$C100),SUMIFS(Posts[Views (+10], Posts[D+1], "&gt;=" &amp; DATE(2025, COLUMN()-3, 1),
   Posts[D+1], "&lt;" &amp; EOMONTH(DATE(2025, COLUMN()-3, 1), 0) + 1,
 Posts[Restaurant Name],$C100))</f>
        <v>0</v>
      </c>
      <c r="G100" s="1522">
        <f>if($B$50="posts",COUNTIFS(
  Posts[D+1], "&gt;=" &amp; DATE(2025, COLUMN()-3, 1),
   Posts[D+1], "&lt;" &amp; EOMONTH(DATE(2025, COLUMN()-3, 1), 0) + 1,
 Posts[Restaurant Name],$C100),SUMIFS(Posts[Views (+10], Posts[D+1], "&gt;=" &amp; DATE(2025, COLUMN()-3, 1),
   Posts[D+1], "&lt;" &amp; EOMONTH(DATE(2025, COLUMN()-3, 1), 0) + 1,
 Posts[Restaurant Name],$C100))</f>
        <v>0</v>
      </c>
      <c r="H100" s="1522">
        <f>if($B$50="posts",COUNTIFS(
  Posts[D+1], "&gt;=" &amp; DATE(2025, COLUMN()-3, 1),
   Posts[D+1], "&lt;" &amp; EOMONTH(DATE(2025, COLUMN()-3, 1), 0) + 1,
 Posts[Restaurant Name],$C100),SUMIFS(Posts[Views (+10], Posts[D+1], "&gt;=" &amp; DATE(2025, COLUMN()-3, 1),
   Posts[D+1], "&lt;" &amp; EOMONTH(DATE(2025, COLUMN()-3, 1), 0) + 1,
 Posts[Restaurant Name],$C100))</f>
        <v>0</v>
      </c>
      <c r="I100" s="1522">
        <f>if($B$50="posts",COUNTIFS(
  Posts[D+1], "&gt;=" &amp; DATE(2025, COLUMN()-3, 1),
   Posts[D+1], "&lt;" &amp; EOMONTH(DATE(2025, COLUMN()-3, 1), 0) + 1,
 Posts[Restaurant Name],$C100),SUMIFS(Posts[Views (+10], Posts[D+1], "&gt;=" &amp; DATE(2025, COLUMN()-3, 1),
   Posts[D+1], "&lt;" &amp; EOMONTH(DATE(2025, COLUMN()-3, 1), 0) + 1,
 Posts[Restaurant Name],$C100))</f>
        <v>354</v>
      </c>
      <c r="J100" s="1522">
        <f>if($B$50="posts",COUNTIFS(
  Posts[D+1], "&gt;=" &amp; DATE(2025, COLUMN()-3, 1),
   Posts[D+1], "&lt;" &amp; EOMONTH(DATE(2025, COLUMN()-3, 1), 0) + 1,
 Posts[Restaurant Name],$C100),SUMIFS(Posts[Views (+10], Posts[D+1], "&gt;=" &amp; DATE(2025, COLUMN()-3, 1),
   Posts[D+1], "&lt;" &amp; EOMONTH(DATE(2025, COLUMN()-3, 1), 0) + 1,
 Posts[Restaurant Name],$C100))</f>
        <v>0</v>
      </c>
      <c r="K100" s="1522">
        <f>if($B$50="posts",COUNTIFS(
  Posts[D+1], "&gt;=" &amp; DATE(2025, COLUMN()-3, 1),
   Posts[D+1], "&lt;" &amp; EOMONTH(DATE(2025, COLUMN()-3, 1), 0) + 1,
 Posts[Restaurant Name],$C100),SUMIFS(Posts[Views (+10], Posts[D+1], "&gt;=" &amp; DATE(2025, COLUMN()-3, 1),
   Posts[D+1], "&lt;" &amp; EOMONTH(DATE(2025, COLUMN()-3, 1), 0) + 1,
 Posts[Restaurant Name],$C100))</f>
        <v>578</v>
      </c>
      <c r="L100" s="1522">
        <f>if($B$50="posts",COUNTIFS(
  Posts[D+1], "&gt;=" &amp; DATE(2025, COLUMN()-3, 1),
   Posts[D+1], "&lt;" &amp; EOMONTH(DATE(2025, COLUMN()-3, 1), 0) + 1,
 Posts[Restaurant Name],$C100),SUMIFS(Posts[Views (+10], Posts[D+1], "&gt;=" &amp; DATE(2025, COLUMN()-3, 1),
   Posts[D+1], "&lt;" &amp; EOMONTH(DATE(2025, COLUMN()-3, 1), 0) + 1,
 Posts[Restaurant Name],$C100))</f>
        <v>0</v>
      </c>
      <c r="M100" s="1522">
        <f>if($B$50="posts",COUNTIFS(
  Posts[D+1], "&gt;=" &amp; DATE(2025, COLUMN()-3, 1),
   Posts[D+1], "&lt;" &amp; EOMONTH(DATE(2025, COLUMN()-3, 1), 0) + 1,
 Posts[Restaurant Name],$C100),SUMIFS(Posts[Views (+10], Posts[D+1], "&gt;=" &amp; DATE(2025, COLUMN()-3, 1),
   Posts[D+1], "&lt;" &amp; EOMONTH(DATE(2025, COLUMN()-3, 1), 0) + 1,
 Posts[Restaurant Name],$C100))</f>
        <v>0</v>
      </c>
      <c r="N100" s="1522">
        <f>if($B$50="posts",COUNTIFS(
  Posts[D+1], "&gt;=" &amp; DATE(2025, COLUMN()-3, 1),
   Posts[D+1], "&lt;" &amp; EOMONTH(DATE(2025, COLUMN()-3, 1), 0) + 1,
 Posts[Restaurant Name],$C100),SUMIFS(Posts[Views (+10], Posts[D+1], "&gt;=" &amp; DATE(2025, COLUMN()-3, 1),
   Posts[D+1], "&lt;" &amp; EOMONTH(DATE(2025, COLUMN()-3, 1), 0) + 1,
 Posts[Restaurant Name],$C100))</f>
        <v>0</v>
      </c>
      <c r="O100" s="1522">
        <f>if($B$50="posts",COUNTIFS(
  Posts[D+1], "&gt;=" &amp; DATE(2025, COLUMN()-3, 1),
   Posts[D+1], "&lt;" &amp; EOMONTH(DATE(2025, COLUMN()-3, 1), 0) + 1,
 Posts[Restaurant Name],$C100),SUMIFS(Posts[Views (+10], Posts[D+1], "&gt;=" &amp; DATE(2025, COLUMN()-3, 1),
   Posts[D+1], "&lt;" &amp; EOMONTH(DATE(2025, COLUMN()-3, 1), 0) + 1,
 Posts[Restaurant Name],$C100))</f>
        <v>0</v>
      </c>
      <c r="P100" s="1487"/>
      <c r="Q100" s="1487"/>
      <c r="R100" s="1487"/>
      <c r="S100" s="1487"/>
      <c r="T100" s="1487"/>
      <c r="U100" s="1487"/>
      <c r="V100" s="1487"/>
      <c r="W100" s="1487"/>
      <c r="X100" s="1487"/>
      <c r="Y100" s="1487"/>
      <c r="Z100" s="1487"/>
      <c r="AA100" s="1487"/>
      <c r="AB100" s="1487"/>
    </row>
    <row r="101">
      <c r="A101" s="1487"/>
      <c r="B101" s="1487"/>
      <c r="C101" s="1487" t="s">
        <v>225</v>
      </c>
      <c r="D101" s="1522">
        <f>if($B$50="posts",COUNTIFS(
  Posts[D+1], "&gt;=" &amp; DATE(2025, COLUMN()-3, 1),
   Posts[D+1], "&lt;" &amp; EOMONTH(DATE(2025, COLUMN()-3, 1), 0) + 1,
 Posts[Restaurant Name],$C101),SUMIFS(Posts[Views (+10], Posts[D+1], "&gt;=" &amp; DATE(2025, COLUMN()-3, 1),
   Posts[D+1], "&lt;" &amp; EOMONTH(DATE(2025, COLUMN()-3, 1), 0) + 1,
 Posts[Restaurant Name],$C101))</f>
        <v>0</v>
      </c>
      <c r="E101" s="1522">
        <f>if($B$50="posts",COUNTIFS(
  Posts[D+1], "&gt;=" &amp; DATE(2025, COLUMN()-3, 1),
   Posts[D+1], "&lt;" &amp; EOMONTH(DATE(2025, COLUMN()-3, 1), 0) + 1,
 Posts[Restaurant Name],$C101),SUMIFS(Posts[Views (+10], Posts[D+1], "&gt;=" &amp; DATE(2025, COLUMN()-3, 1),
   Posts[D+1], "&lt;" &amp; EOMONTH(DATE(2025, COLUMN()-3, 1), 0) + 1,
 Posts[Restaurant Name],$C101))</f>
        <v>0</v>
      </c>
      <c r="F101" s="1522">
        <f>if($B$50="posts",COUNTIFS(
  Posts[D+1], "&gt;=" &amp; DATE(2025, COLUMN()-3, 1),
   Posts[D+1], "&lt;" &amp; EOMONTH(DATE(2025, COLUMN()-3, 1), 0) + 1,
 Posts[Restaurant Name],$C101),SUMIFS(Posts[Views (+10], Posts[D+1], "&gt;=" &amp; DATE(2025, COLUMN()-3, 1),
   Posts[D+1], "&lt;" &amp; EOMONTH(DATE(2025, COLUMN()-3, 1), 0) + 1,
 Posts[Restaurant Name],$C101))</f>
        <v>0</v>
      </c>
      <c r="G101" s="1522">
        <f>if($B$50="posts",COUNTIFS(
  Posts[D+1], "&gt;=" &amp; DATE(2025, COLUMN()-3, 1),
   Posts[D+1], "&lt;" &amp; EOMONTH(DATE(2025, COLUMN()-3, 1), 0) + 1,
 Posts[Restaurant Name],$C101),SUMIFS(Posts[Views (+10], Posts[D+1], "&gt;=" &amp; DATE(2025, COLUMN()-3, 1),
   Posts[D+1], "&lt;" &amp; EOMONTH(DATE(2025, COLUMN()-3, 1), 0) + 1,
 Posts[Restaurant Name],$C101))</f>
        <v>0</v>
      </c>
      <c r="H101" s="1522">
        <f>if($B$50="posts",COUNTIFS(
  Posts[D+1], "&gt;=" &amp; DATE(2025, COLUMN()-3, 1),
   Posts[D+1], "&lt;" &amp; EOMONTH(DATE(2025, COLUMN()-3, 1), 0) + 1,
 Posts[Restaurant Name],$C101),SUMIFS(Posts[Views (+10], Posts[D+1], "&gt;=" &amp; DATE(2025, COLUMN()-3, 1),
   Posts[D+1], "&lt;" &amp; EOMONTH(DATE(2025, COLUMN()-3, 1), 0) + 1,
 Posts[Restaurant Name],$C101))</f>
        <v>0</v>
      </c>
      <c r="I101" s="1522">
        <f>if($B$50="posts",COUNTIFS(
  Posts[D+1], "&gt;=" &amp; DATE(2025, COLUMN()-3, 1),
   Posts[D+1], "&lt;" &amp; EOMONTH(DATE(2025, COLUMN()-3, 1), 0) + 1,
 Posts[Restaurant Name],$C101),SUMIFS(Posts[Views (+10], Posts[D+1], "&gt;=" &amp; DATE(2025, COLUMN()-3, 1),
   Posts[D+1], "&lt;" &amp; EOMONTH(DATE(2025, COLUMN()-3, 1), 0) + 1,
 Posts[Restaurant Name],$C101))</f>
        <v>0</v>
      </c>
      <c r="J101" s="1522">
        <f>if($B$50="posts",COUNTIFS(
  Posts[D+1], "&gt;=" &amp; DATE(2025, COLUMN()-3, 1),
   Posts[D+1], "&lt;" &amp; EOMONTH(DATE(2025, COLUMN()-3, 1), 0) + 1,
 Posts[Restaurant Name],$C101),SUMIFS(Posts[Views (+10], Posts[D+1], "&gt;=" &amp; DATE(2025, COLUMN()-3, 1),
   Posts[D+1], "&lt;" &amp; EOMONTH(DATE(2025, COLUMN()-3, 1), 0) + 1,
 Posts[Restaurant Name],$C101))</f>
        <v>0</v>
      </c>
      <c r="K101" s="1522">
        <f>if($B$50="posts",COUNTIFS(
  Posts[D+1], "&gt;=" &amp; DATE(2025, COLUMN()-3, 1),
   Posts[D+1], "&lt;" &amp; EOMONTH(DATE(2025, COLUMN()-3, 1), 0) + 1,
 Posts[Restaurant Name],$C101),SUMIFS(Posts[Views (+10], Posts[D+1], "&gt;=" &amp; DATE(2025, COLUMN()-3, 1),
   Posts[D+1], "&lt;" &amp; EOMONTH(DATE(2025, COLUMN()-3, 1), 0) + 1,
 Posts[Restaurant Name],$C101))</f>
        <v>0</v>
      </c>
      <c r="L101" s="1522">
        <f>if($B$50="posts",COUNTIFS(
  Posts[D+1], "&gt;=" &amp; DATE(2025, COLUMN()-3, 1),
   Posts[D+1], "&lt;" &amp; EOMONTH(DATE(2025, COLUMN()-3, 1), 0) + 1,
 Posts[Restaurant Name],$C101),SUMIFS(Posts[Views (+10], Posts[D+1], "&gt;=" &amp; DATE(2025, COLUMN()-3, 1),
   Posts[D+1], "&lt;" &amp; EOMONTH(DATE(2025, COLUMN()-3, 1), 0) + 1,
 Posts[Restaurant Name],$C101))</f>
        <v>540</v>
      </c>
      <c r="M101" s="1522">
        <f>if($B$50="posts",COUNTIFS(
  Posts[D+1], "&gt;=" &amp; DATE(2025, COLUMN()-3, 1),
   Posts[D+1], "&lt;" &amp; EOMONTH(DATE(2025, COLUMN()-3, 1), 0) + 1,
 Posts[Restaurant Name],$C101),SUMIFS(Posts[Views (+10], Posts[D+1], "&gt;=" &amp; DATE(2025, COLUMN()-3, 1),
   Posts[D+1], "&lt;" &amp; EOMONTH(DATE(2025, COLUMN()-3, 1), 0) + 1,
 Posts[Restaurant Name],$C101))</f>
        <v>2299</v>
      </c>
      <c r="N101" s="1522">
        <f>if($B$50="posts",COUNTIFS(
  Posts[D+1], "&gt;=" &amp; DATE(2025, COLUMN()-3, 1),
   Posts[D+1], "&lt;" &amp; EOMONTH(DATE(2025, COLUMN()-3, 1), 0) + 1,
 Posts[Restaurant Name],$C101),SUMIFS(Posts[Views (+10], Posts[D+1], "&gt;=" &amp; DATE(2025, COLUMN()-3, 1),
   Posts[D+1], "&lt;" &amp; EOMONTH(DATE(2025, COLUMN()-3, 1), 0) + 1,
 Posts[Restaurant Name],$C101))</f>
        <v>0</v>
      </c>
      <c r="O101" s="1522">
        <f>if($B$50="posts",COUNTIFS(
  Posts[D+1], "&gt;=" &amp; DATE(2025, COLUMN()-3, 1),
   Posts[D+1], "&lt;" &amp; EOMONTH(DATE(2025, COLUMN()-3, 1), 0) + 1,
 Posts[Restaurant Name],$C101),SUMIFS(Posts[Views (+10], Posts[D+1], "&gt;=" &amp; DATE(2025, COLUMN()-3, 1),
   Posts[D+1], "&lt;" &amp; EOMONTH(DATE(2025, COLUMN()-3, 1), 0) + 1,
 Posts[Restaurant Name],$C101))</f>
        <v>0</v>
      </c>
      <c r="P101" s="1487"/>
      <c r="Q101" s="1487"/>
      <c r="R101" s="1487"/>
      <c r="S101" s="1487"/>
      <c r="T101" s="1487"/>
      <c r="U101" s="1487"/>
      <c r="V101" s="1487"/>
      <c r="W101" s="1487"/>
      <c r="X101" s="1487"/>
      <c r="Y101" s="1487"/>
      <c r="Z101" s="1487"/>
      <c r="AA101" s="1487"/>
      <c r="AB101" s="1487"/>
    </row>
    <row r="102">
      <c r="A102" s="1487"/>
      <c r="B102" s="1487"/>
      <c r="C102" s="1487" t="s">
        <v>2711</v>
      </c>
      <c r="D102" s="1522">
        <f>if($B$50="posts",COUNTIFS(
  Posts[D+1], "&gt;=" &amp; DATE(2025, COLUMN()-3, 1),
   Posts[D+1], "&lt;" &amp; EOMONTH(DATE(2025, COLUMN()-3, 1), 0) + 1,
 Posts[Restaurant Name],$C102),SUMIFS(Posts[Views (+10], Posts[D+1], "&gt;=" &amp; DATE(2025, COLUMN()-3, 1),
   Posts[D+1], "&lt;" &amp; EOMONTH(DATE(2025, COLUMN()-3, 1), 0) + 1,
 Posts[Restaurant Name],$C102))</f>
        <v>0</v>
      </c>
      <c r="E102" s="1522">
        <f>if($B$50="posts",COUNTIFS(
  Posts[D+1], "&gt;=" &amp; DATE(2025, COLUMN()-3, 1),
   Posts[D+1], "&lt;" &amp; EOMONTH(DATE(2025, COLUMN()-3, 1), 0) + 1,
 Posts[Restaurant Name],$C102),SUMIFS(Posts[Views (+10], Posts[D+1], "&gt;=" &amp; DATE(2025, COLUMN()-3, 1),
   Posts[D+1], "&lt;" &amp; EOMONTH(DATE(2025, COLUMN()-3, 1), 0) + 1,
 Posts[Restaurant Name],$C102))</f>
        <v>0</v>
      </c>
      <c r="F102" s="1522">
        <f>if($B$50="posts",COUNTIFS(
  Posts[D+1], "&gt;=" &amp; DATE(2025, COLUMN()-3, 1),
   Posts[D+1], "&lt;" &amp; EOMONTH(DATE(2025, COLUMN()-3, 1), 0) + 1,
 Posts[Restaurant Name],$C102),SUMIFS(Posts[Views (+10], Posts[D+1], "&gt;=" &amp; DATE(2025, COLUMN()-3, 1),
   Posts[D+1], "&lt;" &amp; EOMONTH(DATE(2025, COLUMN()-3, 1), 0) + 1,
 Posts[Restaurant Name],$C102))</f>
        <v>0</v>
      </c>
      <c r="G102" s="1522">
        <f>if($B$50="posts",COUNTIFS(
  Posts[D+1], "&gt;=" &amp; DATE(2025, COLUMN()-3, 1),
   Posts[D+1], "&lt;" &amp; EOMONTH(DATE(2025, COLUMN()-3, 1), 0) + 1,
 Posts[Restaurant Name],$C102),SUMIFS(Posts[Views (+10], Posts[D+1], "&gt;=" &amp; DATE(2025, COLUMN()-3, 1),
   Posts[D+1], "&lt;" &amp; EOMONTH(DATE(2025, COLUMN()-3, 1), 0) + 1,
 Posts[Restaurant Name],$C102))</f>
        <v>0</v>
      </c>
      <c r="H102" s="1522">
        <f>if($B$50="posts",COUNTIFS(
  Posts[D+1], "&gt;=" &amp; DATE(2025, COLUMN()-3, 1),
   Posts[D+1], "&lt;" &amp; EOMONTH(DATE(2025, COLUMN()-3, 1), 0) + 1,
 Posts[Restaurant Name],$C102),SUMIFS(Posts[Views (+10], Posts[D+1], "&gt;=" &amp; DATE(2025, COLUMN()-3, 1),
   Posts[D+1], "&lt;" &amp; EOMONTH(DATE(2025, COLUMN()-3, 1), 0) + 1,
 Posts[Restaurant Name],$C102))</f>
        <v>0</v>
      </c>
      <c r="I102" s="1522">
        <f>if($B$50="posts",COUNTIFS(
  Posts[D+1], "&gt;=" &amp; DATE(2025, COLUMN()-3, 1),
   Posts[D+1], "&lt;" &amp; EOMONTH(DATE(2025, COLUMN()-3, 1), 0) + 1,
 Posts[Restaurant Name],$C102),SUMIFS(Posts[Views (+10], Posts[D+1], "&gt;=" &amp; DATE(2025, COLUMN()-3, 1),
   Posts[D+1], "&lt;" &amp; EOMONTH(DATE(2025, COLUMN()-3, 1), 0) + 1,
 Posts[Restaurant Name],$C102))</f>
        <v>0</v>
      </c>
      <c r="J102" s="1522">
        <f>if($B$50="posts",COUNTIFS(
  Posts[D+1], "&gt;=" &amp; DATE(2025, COLUMN()-3, 1),
   Posts[D+1], "&lt;" &amp; EOMONTH(DATE(2025, COLUMN()-3, 1), 0) + 1,
 Posts[Restaurant Name],$C102),SUMIFS(Posts[Views (+10], Posts[D+1], "&gt;=" &amp; DATE(2025, COLUMN()-3, 1),
   Posts[D+1], "&lt;" &amp; EOMONTH(DATE(2025, COLUMN()-3, 1), 0) + 1,
 Posts[Restaurant Name],$C102))</f>
        <v>0</v>
      </c>
      <c r="K102" s="1522">
        <f>if($B$50="posts",COUNTIFS(
  Posts[D+1], "&gt;=" &amp; DATE(2025, COLUMN()-3, 1),
   Posts[D+1], "&lt;" &amp; EOMONTH(DATE(2025, COLUMN()-3, 1), 0) + 1,
 Posts[Restaurant Name],$C102),SUMIFS(Posts[Views (+10], Posts[D+1], "&gt;=" &amp; DATE(2025, COLUMN()-3, 1),
   Posts[D+1], "&lt;" &amp; EOMONTH(DATE(2025, COLUMN()-3, 1), 0) + 1,
 Posts[Restaurant Name],$C102))</f>
        <v>0</v>
      </c>
      <c r="L102" s="1522">
        <f>if($B$50="posts",COUNTIFS(
  Posts[D+1], "&gt;=" &amp; DATE(2025, COLUMN()-3, 1),
   Posts[D+1], "&lt;" &amp; EOMONTH(DATE(2025, COLUMN()-3, 1), 0) + 1,
 Posts[Restaurant Name],$C102),SUMIFS(Posts[Views (+10], Posts[D+1], "&gt;=" &amp; DATE(2025, COLUMN()-3, 1),
   Posts[D+1], "&lt;" &amp; EOMONTH(DATE(2025, COLUMN()-3, 1), 0) + 1,
 Posts[Restaurant Name],$C102))</f>
        <v>0</v>
      </c>
      <c r="M102" s="1522">
        <f>if($B$50="posts",COUNTIFS(
  Posts[D+1], "&gt;=" &amp; DATE(2025, COLUMN()-3, 1),
   Posts[D+1], "&lt;" &amp; EOMONTH(DATE(2025, COLUMN()-3, 1), 0) + 1,
 Posts[Restaurant Name],$C102),SUMIFS(Posts[Views (+10], Posts[D+1], "&gt;=" &amp; DATE(2025, COLUMN()-3, 1),
   Posts[D+1], "&lt;" &amp; EOMONTH(DATE(2025, COLUMN()-3, 1), 0) + 1,
 Posts[Restaurant Name],$C102))</f>
        <v>399</v>
      </c>
      <c r="N102" s="1522">
        <f>if($B$50="posts",COUNTIFS(
  Posts[D+1], "&gt;=" &amp; DATE(2025, COLUMN()-3, 1),
   Posts[D+1], "&lt;" &amp; EOMONTH(DATE(2025, COLUMN()-3, 1), 0) + 1,
 Posts[Restaurant Name],$C102),SUMIFS(Posts[Views (+10], Posts[D+1], "&gt;=" &amp; DATE(2025, COLUMN()-3, 1),
   Posts[D+1], "&lt;" &amp; EOMONTH(DATE(2025, COLUMN()-3, 1), 0) + 1,
 Posts[Restaurant Name],$C102))</f>
        <v>0</v>
      </c>
      <c r="O102" s="1522">
        <f>if($B$50="posts",COUNTIFS(
  Posts[D+1], "&gt;=" &amp; DATE(2025, COLUMN()-3, 1),
   Posts[D+1], "&lt;" &amp; EOMONTH(DATE(2025, COLUMN()-3, 1), 0) + 1,
 Posts[Restaurant Name],$C102),SUMIFS(Posts[Views (+10], Posts[D+1], "&gt;=" &amp; DATE(2025, COLUMN()-3, 1),
   Posts[D+1], "&lt;" &amp; EOMONTH(DATE(2025, COLUMN()-3, 1), 0) + 1,
 Posts[Restaurant Name],$C102))</f>
        <v>0</v>
      </c>
      <c r="P102" s="1487"/>
      <c r="Q102" s="1487"/>
      <c r="R102" s="1487"/>
      <c r="S102" s="1487"/>
      <c r="T102" s="1487"/>
      <c r="U102" s="1487"/>
      <c r="V102" s="1487"/>
      <c r="W102" s="1487"/>
      <c r="X102" s="1487"/>
      <c r="Y102" s="1487"/>
      <c r="Z102" s="1487"/>
      <c r="AA102" s="1487"/>
      <c r="AB102" s="1487"/>
    </row>
    <row r="103">
      <c r="A103" s="1487"/>
      <c r="B103" s="1487"/>
      <c r="C103" s="1487" t="s">
        <v>2714</v>
      </c>
      <c r="D103" s="1522">
        <f>if($B$50="posts",COUNTIFS(
  Posts[D+1], "&gt;=" &amp; DATE(2025, COLUMN()-3, 1),
   Posts[D+1], "&lt;" &amp; EOMONTH(DATE(2025, COLUMN()-3, 1), 0) + 1,
 Posts[Restaurant Name],$C103),SUMIFS(Posts[Views (+10], Posts[D+1], "&gt;=" &amp; DATE(2025, COLUMN()-3, 1),
   Posts[D+1], "&lt;" &amp; EOMONTH(DATE(2025, COLUMN()-3, 1), 0) + 1,
 Posts[Restaurant Name],$C103))</f>
        <v>0</v>
      </c>
      <c r="E103" s="1522">
        <f>if($B$50="posts",COUNTIFS(
  Posts[D+1], "&gt;=" &amp; DATE(2025, COLUMN()-3, 1),
   Posts[D+1], "&lt;" &amp; EOMONTH(DATE(2025, COLUMN()-3, 1), 0) + 1,
 Posts[Restaurant Name],$C103),SUMIFS(Posts[Views (+10], Posts[D+1], "&gt;=" &amp; DATE(2025, COLUMN()-3, 1),
   Posts[D+1], "&lt;" &amp; EOMONTH(DATE(2025, COLUMN()-3, 1), 0) + 1,
 Posts[Restaurant Name],$C103))</f>
        <v>0</v>
      </c>
      <c r="F103" s="1522">
        <f>if($B$50="posts",COUNTIFS(
  Posts[D+1], "&gt;=" &amp; DATE(2025, COLUMN()-3, 1),
   Posts[D+1], "&lt;" &amp; EOMONTH(DATE(2025, COLUMN()-3, 1), 0) + 1,
 Posts[Restaurant Name],$C103),SUMIFS(Posts[Views (+10], Posts[D+1], "&gt;=" &amp; DATE(2025, COLUMN()-3, 1),
   Posts[D+1], "&lt;" &amp; EOMONTH(DATE(2025, COLUMN()-3, 1), 0) + 1,
 Posts[Restaurant Name],$C103))</f>
        <v>0</v>
      </c>
      <c r="G103" s="1522">
        <f>if($B$50="posts",COUNTIFS(
  Posts[D+1], "&gt;=" &amp; DATE(2025, COLUMN()-3, 1),
   Posts[D+1], "&lt;" &amp; EOMONTH(DATE(2025, COLUMN()-3, 1), 0) + 1,
 Posts[Restaurant Name],$C103),SUMIFS(Posts[Views (+10], Posts[D+1], "&gt;=" &amp; DATE(2025, COLUMN()-3, 1),
   Posts[D+1], "&lt;" &amp; EOMONTH(DATE(2025, COLUMN()-3, 1), 0) + 1,
 Posts[Restaurant Name],$C103))</f>
        <v>0</v>
      </c>
      <c r="H103" s="1522">
        <f>if($B$50="posts",COUNTIFS(
  Posts[D+1], "&gt;=" &amp; DATE(2025, COLUMN()-3, 1),
   Posts[D+1], "&lt;" &amp; EOMONTH(DATE(2025, COLUMN()-3, 1), 0) + 1,
 Posts[Restaurant Name],$C103),SUMIFS(Posts[Views (+10], Posts[D+1], "&gt;=" &amp; DATE(2025, COLUMN()-3, 1),
   Posts[D+1], "&lt;" &amp; EOMONTH(DATE(2025, COLUMN()-3, 1), 0) + 1,
 Posts[Restaurant Name],$C103))</f>
        <v>0</v>
      </c>
      <c r="I103" s="1522">
        <f>if($B$50="posts",COUNTIFS(
  Posts[D+1], "&gt;=" &amp; DATE(2025, COLUMN()-3, 1),
   Posts[D+1], "&lt;" &amp; EOMONTH(DATE(2025, COLUMN()-3, 1), 0) + 1,
 Posts[Restaurant Name],$C103),SUMIFS(Posts[Views (+10], Posts[D+1], "&gt;=" &amp; DATE(2025, COLUMN()-3, 1),
   Posts[D+1], "&lt;" &amp; EOMONTH(DATE(2025, COLUMN()-3, 1), 0) + 1,
 Posts[Restaurant Name],$C103))</f>
        <v>0</v>
      </c>
      <c r="J103" s="1522">
        <f>if($B$50="posts",COUNTIFS(
  Posts[D+1], "&gt;=" &amp; DATE(2025, COLUMN()-3, 1),
   Posts[D+1], "&lt;" &amp; EOMONTH(DATE(2025, COLUMN()-3, 1), 0) + 1,
 Posts[Restaurant Name],$C103),SUMIFS(Posts[Views (+10], Posts[D+1], "&gt;=" &amp; DATE(2025, COLUMN()-3, 1),
   Posts[D+1], "&lt;" &amp; EOMONTH(DATE(2025, COLUMN()-3, 1), 0) + 1,
 Posts[Restaurant Name],$C103))</f>
        <v>0</v>
      </c>
      <c r="K103" s="1522">
        <f>if($B$50="posts",COUNTIFS(
  Posts[D+1], "&gt;=" &amp; DATE(2025, COLUMN()-3, 1),
   Posts[D+1], "&lt;" &amp; EOMONTH(DATE(2025, COLUMN()-3, 1), 0) + 1,
 Posts[Restaurant Name],$C103),SUMIFS(Posts[Views (+10], Posts[D+1], "&gt;=" &amp; DATE(2025, COLUMN()-3, 1),
   Posts[D+1], "&lt;" &amp; EOMONTH(DATE(2025, COLUMN()-3, 1), 0) + 1,
 Posts[Restaurant Name],$C103))</f>
        <v>0</v>
      </c>
      <c r="L103" s="1522">
        <f>if($B$50="posts",COUNTIFS(
  Posts[D+1], "&gt;=" &amp; DATE(2025, COLUMN()-3, 1),
   Posts[D+1], "&lt;" &amp; EOMONTH(DATE(2025, COLUMN()-3, 1), 0) + 1,
 Posts[Restaurant Name],$C103),SUMIFS(Posts[Views (+10], Posts[D+1], "&gt;=" &amp; DATE(2025, COLUMN()-3, 1),
   Posts[D+1], "&lt;" &amp; EOMONTH(DATE(2025, COLUMN()-3, 1), 0) + 1,
 Posts[Restaurant Name],$C103))</f>
        <v>4335</v>
      </c>
      <c r="M103" s="1522">
        <f>if($B$50="posts",COUNTIFS(
  Posts[D+1], "&gt;=" &amp; DATE(2025, COLUMN()-3, 1),
   Posts[D+1], "&lt;" &amp; EOMONTH(DATE(2025, COLUMN()-3, 1), 0) + 1,
 Posts[Restaurant Name],$C103),SUMIFS(Posts[Views (+10], Posts[D+1], "&gt;=" &amp; DATE(2025, COLUMN()-3, 1),
   Posts[D+1], "&lt;" &amp; EOMONTH(DATE(2025, COLUMN()-3, 1), 0) + 1,
 Posts[Restaurant Name],$C103))</f>
        <v>2549</v>
      </c>
      <c r="N103" s="1522">
        <f>if($B$50="posts",COUNTIFS(
  Posts[D+1], "&gt;=" &amp; DATE(2025, COLUMN()-3, 1),
   Posts[D+1], "&lt;" &amp; EOMONTH(DATE(2025, COLUMN()-3, 1), 0) + 1,
 Posts[Restaurant Name],$C103),SUMIFS(Posts[Views (+10], Posts[D+1], "&gt;=" &amp; DATE(2025, COLUMN()-3, 1),
   Posts[D+1], "&lt;" &amp; EOMONTH(DATE(2025, COLUMN()-3, 1), 0) + 1,
 Posts[Restaurant Name],$C103))</f>
        <v>0</v>
      </c>
      <c r="O103" s="1522">
        <f>if($B$50="posts",COUNTIFS(
  Posts[D+1], "&gt;=" &amp; DATE(2025, COLUMN()-3, 1),
   Posts[D+1], "&lt;" &amp; EOMONTH(DATE(2025, COLUMN()-3, 1), 0) + 1,
 Posts[Restaurant Name],$C103),SUMIFS(Posts[Views (+10], Posts[D+1], "&gt;=" &amp; DATE(2025, COLUMN()-3, 1),
   Posts[D+1], "&lt;" &amp; EOMONTH(DATE(2025, COLUMN()-3, 1), 0) + 1,
 Posts[Restaurant Name],$C103))</f>
        <v>0</v>
      </c>
      <c r="P103" s="1487"/>
      <c r="Q103" s="1487"/>
      <c r="R103" s="1487"/>
      <c r="S103" s="1487"/>
      <c r="T103" s="1487"/>
      <c r="U103" s="1487"/>
      <c r="V103" s="1487"/>
      <c r="W103" s="1487"/>
      <c r="X103" s="1487"/>
      <c r="Y103" s="1487"/>
      <c r="Z103" s="1487"/>
      <c r="AA103" s="1487"/>
      <c r="AB103" s="1487"/>
    </row>
    <row r="104">
      <c r="A104" s="1487"/>
      <c r="B104" s="1487"/>
      <c r="C104" s="1487" t="s">
        <v>2718</v>
      </c>
      <c r="D104" s="1522">
        <f>if($B$50="posts",COUNTIFS(
  Posts[D+1], "&gt;=" &amp; DATE(2025, COLUMN()-3, 1),
   Posts[D+1], "&lt;" &amp; EOMONTH(DATE(2025, COLUMN()-3, 1), 0) + 1,
 Posts[Restaurant Name],$C104),SUMIFS(Posts[Views (+10], Posts[D+1], "&gt;=" &amp; DATE(2025, COLUMN()-3, 1),
   Posts[D+1], "&lt;" &amp; EOMONTH(DATE(2025, COLUMN()-3, 1), 0) + 1,
 Posts[Restaurant Name],$C104))</f>
        <v>0</v>
      </c>
      <c r="E104" s="1522">
        <f>if($B$50="posts",COUNTIFS(
  Posts[D+1], "&gt;=" &amp; DATE(2025, COLUMN()-3, 1),
   Posts[D+1], "&lt;" &amp; EOMONTH(DATE(2025, COLUMN()-3, 1), 0) + 1,
 Posts[Restaurant Name],$C104),SUMIFS(Posts[Views (+10], Posts[D+1], "&gt;=" &amp; DATE(2025, COLUMN()-3, 1),
   Posts[D+1], "&lt;" &amp; EOMONTH(DATE(2025, COLUMN()-3, 1), 0) + 1,
 Posts[Restaurant Name],$C104))</f>
        <v>0</v>
      </c>
      <c r="F104" s="1522">
        <f>if($B$50="posts",COUNTIFS(
  Posts[D+1], "&gt;=" &amp; DATE(2025, COLUMN()-3, 1),
   Posts[D+1], "&lt;" &amp; EOMONTH(DATE(2025, COLUMN()-3, 1), 0) + 1,
 Posts[Restaurant Name],$C104),SUMIFS(Posts[Views (+10], Posts[D+1], "&gt;=" &amp; DATE(2025, COLUMN()-3, 1),
   Posts[D+1], "&lt;" &amp; EOMONTH(DATE(2025, COLUMN()-3, 1), 0) + 1,
 Posts[Restaurant Name],$C104))</f>
        <v>0</v>
      </c>
      <c r="G104" s="1522">
        <f>if($B$50="posts",COUNTIFS(
  Posts[D+1], "&gt;=" &amp; DATE(2025, COLUMN()-3, 1),
   Posts[D+1], "&lt;" &amp; EOMONTH(DATE(2025, COLUMN()-3, 1), 0) + 1,
 Posts[Restaurant Name],$C104),SUMIFS(Posts[Views (+10], Posts[D+1], "&gt;=" &amp; DATE(2025, COLUMN()-3, 1),
   Posts[D+1], "&lt;" &amp; EOMONTH(DATE(2025, COLUMN()-3, 1), 0) + 1,
 Posts[Restaurant Name],$C104))</f>
        <v>0</v>
      </c>
      <c r="H104" s="1522">
        <f>if($B$50="posts",COUNTIFS(
  Posts[D+1], "&gt;=" &amp; DATE(2025, COLUMN()-3, 1),
   Posts[D+1], "&lt;" &amp; EOMONTH(DATE(2025, COLUMN()-3, 1), 0) + 1,
 Posts[Restaurant Name],$C104),SUMIFS(Posts[Views (+10], Posts[D+1], "&gt;=" &amp; DATE(2025, COLUMN()-3, 1),
   Posts[D+1], "&lt;" &amp; EOMONTH(DATE(2025, COLUMN()-3, 1), 0) + 1,
 Posts[Restaurant Name],$C104))</f>
        <v>0</v>
      </c>
      <c r="I104" s="1522">
        <f>if($B$50="posts",COUNTIFS(
  Posts[D+1], "&gt;=" &amp; DATE(2025, COLUMN()-3, 1),
   Posts[D+1], "&lt;" &amp; EOMONTH(DATE(2025, COLUMN()-3, 1), 0) + 1,
 Posts[Restaurant Name],$C104),SUMIFS(Posts[Views (+10], Posts[D+1], "&gt;=" &amp; DATE(2025, COLUMN()-3, 1),
   Posts[D+1], "&lt;" &amp; EOMONTH(DATE(2025, COLUMN()-3, 1), 0) + 1,
 Posts[Restaurant Name],$C104))</f>
        <v>0</v>
      </c>
      <c r="J104" s="1522">
        <f>if($B$50="posts",COUNTIFS(
  Posts[D+1], "&gt;=" &amp; DATE(2025, COLUMN()-3, 1),
   Posts[D+1], "&lt;" &amp; EOMONTH(DATE(2025, COLUMN()-3, 1), 0) + 1,
 Posts[Restaurant Name],$C104),SUMIFS(Posts[Views (+10], Posts[D+1], "&gt;=" &amp; DATE(2025, COLUMN()-3, 1),
   Posts[D+1], "&lt;" &amp; EOMONTH(DATE(2025, COLUMN()-3, 1), 0) + 1,
 Posts[Restaurant Name],$C104))</f>
        <v>0</v>
      </c>
      <c r="K104" s="1522">
        <f>if($B$50="posts",COUNTIFS(
  Posts[D+1], "&gt;=" &amp; DATE(2025, COLUMN()-3, 1),
   Posts[D+1], "&lt;" &amp; EOMONTH(DATE(2025, COLUMN()-3, 1), 0) + 1,
 Posts[Restaurant Name],$C104),SUMIFS(Posts[Views (+10], Posts[D+1], "&gt;=" &amp; DATE(2025, COLUMN()-3, 1),
   Posts[D+1], "&lt;" &amp; EOMONTH(DATE(2025, COLUMN()-3, 1), 0) + 1,
 Posts[Restaurant Name],$C104))</f>
        <v>0</v>
      </c>
      <c r="L104" s="1522">
        <f>if($B$50="posts",COUNTIFS(
  Posts[D+1], "&gt;=" &amp; DATE(2025, COLUMN()-3, 1),
   Posts[D+1], "&lt;" &amp; EOMONTH(DATE(2025, COLUMN()-3, 1), 0) + 1,
 Posts[Restaurant Name],$C104),SUMIFS(Posts[Views (+10], Posts[D+1], "&gt;=" &amp; DATE(2025, COLUMN()-3, 1),
   Posts[D+1], "&lt;" &amp; EOMONTH(DATE(2025, COLUMN()-3, 1), 0) + 1,
 Posts[Restaurant Name],$C104))</f>
        <v>0</v>
      </c>
      <c r="M104" s="1522">
        <f>if($B$50="posts",COUNTIFS(
  Posts[D+1], "&gt;=" &amp; DATE(2025, COLUMN()-3, 1),
   Posts[D+1], "&lt;" &amp; EOMONTH(DATE(2025, COLUMN()-3, 1), 0) + 1,
 Posts[Restaurant Name],$C104),SUMIFS(Posts[Views (+10], Posts[D+1], "&gt;=" &amp; DATE(2025, COLUMN()-3, 1),
   Posts[D+1], "&lt;" &amp; EOMONTH(DATE(2025, COLUMN()-3, 1), 0) + 1,
 Posts[Restaurant Name],$C104))</f>
        <v>42352</v>
      </c>
      <c r="N104" s="1522">
        <f>if($B$50="posts",COUNTIFS(
  Posts[D+1], "&gt;=" &amp; DATE(2025, COLUMN()-3, 1),
   Posts[D+1], "&lt;" &amp; EOMONTH(DATE(2025, COLUMN()-3, 1), 0) + 1,
 Posts[Restaurant Name],$C104),SUMIFS(Posts[Views (+10], Posts[D+1], "&gt;=" &amp; DATE(2025, COLUMN()-3, 1),
   Posts[D+1], "&lt;" &amp; EOMONTH(DATE(2025, COLUMN()-3, 1), 0) + 1,
 Posts[Restaurant Name],$C104))</f>
        <v>7692</v>
      </c>
      <c r="O104" s="1522">
        <f>if($B$50="posts",COUNTIFS(
  Posts[D+1], "&gt;=" &amp; DATE(2025, COLUMN()-3, 1),
   Posts[D+1], "&lt;" &amp; EOMONTH(DATE(2025, COLUMN()-3, 1), 0) + 1,
 Posts[Restaurant Name],$C104),SUMIFS(Posts[Views (+10], Posts[D+1], "&gt;=" &amp; DATE(2025, COLUMN()-3, 1),
   Posts[D+1], "&lt;" &amp; EOMONTH(DATE(2025, COLUMN()-3, 1), 0) + 1,
 Posts[Restaurant Name],$C104))</f>
        <v>0</v>
      </c>
      <c r="P104" s="1487"/>
      <c r="Q104" s="1487"/>
      <c r="R104" s="1487"/>
      <c r="S104" s="1487"/>
      <c r="T104" s="1487"/>
      <c r="U104" s="1487"/>
      <c r="V104" s="1487"/>
      <c r="W104" s="1487"/>
      <c r="X104" s="1487"/>
      <c r="Y104" s="1487"/>
      <c r="Z104" s="1487"/>
      <c r="AA104" s="1487"/>
      <c r="AB104" s="1487"/>
    </row>
    <row r="105">
      <c r="A105" s="1487"/>
      <c r="B105" s="1487"/>
      <c r="C105" s="1487" t="s">
        <v>2721</v>
      </c>
      <c r="D105" s="1522">
        <f>if($B$50="posts",COUNTIFS(
  Posts[D+1], "&gt;=" &amp; DATE(2025, COLUMN()-3, 1),
   Posts[D+1], "&lt;" &amp; EOMONTH(DATE(2025, COLUMN()-3, 1), 0) + 1,
 Posts[Restaurant Name],$C105),SUMIFS(Posts[Views (+10], Posts[D+1], "&gt;=" &amp; DATE(2025, COLUMN()-3, 1),
   Posts[D+1], "&lt;" &amp; EOMONTH(DATE(2025, COLUMN()-3, 1), 0) + 1,
 Posts[Restaurant Name],$C105))</f>
        <v>0</v>
      </c>
      <c r="E105" s="1522">
        <f>if($B$50="posts",COUNTIFS(
  Posts[D+1], "&gt;=" &amp; DATE(2025, COLUMN()-3, 1),
   Posts[D+1], "&lt;" &amp; EOMONTH(DATE(2025, COLUMN()-3, 1), 0) + 1,
 Posts[Restaurant Name],$C105),SUMIFS(Posts[Views (+10], Posts[D+1], "&gt;=" &amp; DATE(2025, COLUMN()-3, 1),
   Posts[D+1], "&lt;" &amp; EOMONTH(DATE(2025, COLUMN()-3, 1), 0) + 1,
 Posts[Restaurant Name],$C105))</f>
        <v>0</v>
      </c>
      <c r="F105" s="1522">
        <f>if($B$50="posts",COUNTIFS(
  Posts[D+1], "&gt;=" &amp; DATE(2025, COLUMN()-3, 1),
   Posts[D+1], "&lt;" &amp; EOMONTH(DATE(2025, COLUMN()-3, 1), 0) + 1,
 Posts[Restaurant Name],$C105),SUMIFS(Posts[Views (+10], Posts[D+1], "&gt;=" &amp; DATE(2025, COLUMN()-3, 1),
   Posts[D+1], "&lt;" &amp; EOMONTH(DATE(2025, COLUMN()-3, 1), 0) + 1,
 Posts[Restaurant Name],$C105))</f>
        <v>0</v>
      </c>
      <c r="G105" s="1522">
        <f>if($B$50="posts",COUNTIFS(
  Posts[D+1], "&gt;=" &amp; DATE(2025, COLUMN()-3, 1),
   Posts[D+1], "&lt;" &amp; EOMONTH(DATE(2025, COLUMN()-3, 1), 0) + 1,
 Posts[Restaurant Name],$C105),SUMIFS(Posts[Views (+10], Posts[D+1], "&gt;=" &amp; DATE(2025, COLUMN()-3, 1),
   Posts[D+1], "&lt;" &amp; EOMONTH(DATE(2025, COLUMN()-3, 1), 0) + 1,
 Posts[Restaurant Name],$C105))</f>
        <v>0</v>
      </c>
      <c r="H105" s="1522">
        <f>if($B$50="posts",COUNTIFS(
  Posts[D+1], "&gt;=" &amp; DATE(2025, COLUMN()-3, 1),
   Posts[D+1], "&lt;" &amp; EOMONTH(DATE(2025, COLUMN()-3, 1), 0) + 1,
 Posts[Restaurant Name],$C105),SUMIFS(Posts[Views (+10], Posts[D+1], "&gt;=" &amp; DATE(2025, COLUMN()-3, 1),
   Posts[D+1], "&lt;" &amp; EOMONTH(DATE(2025, COLUMN()-3, 1), 0) + 1,
 Posts[Restaurant Name],$C105))</f>
        <v>0</v>
      </c>
      <c r="I105" s="1522">
        <f>if($B$50="posts",COUNTIFS(
  Posts[D+1], "&gt;=" &amp; DATE(2025, COLUMN()-3, 1),
   Posts[D+1], "&lt;" &amp; EOMONTH(DATE(2025, COLUMN()-3, 1), 0) + 1,
 Posts[Restaurant Name],$C105),SUMIFS(Posts[Views (+10], Posts[D+1], "&gt;=" &amp; DATE(2025, COLUMN()-3, 1),
   Posts[D+1], "&lt;" &amp; EOMONTH(DATE(2025, COLUMN()-3, 1), 0) + 1,
 Posts[Restaurant Name],$C105))</f>
        <v>0</v>
      </c>
      <c r="J105" s="1522">
        <f>if($B$50="posts",COUNTIFS(
  Posts[D+1], "&gt;=" &amp; DATE(2025, COLUMN()-3, 1),
   Posts[D+1], "&lt;" &amp; EOMONTH(DATE(2025, COLUMN()-3, 1), 0) + 1,
 Posts[Restaurant Name],$C105),SUMIFS(Posts[Views (+10], Posts[D+1], "&gt;=" &amp; DATE(2025, COLUMN()-3, 1),
   Posts[D+1], "&lt;" &amp; EOMONTH(DATE(2025, COLUMN()-3, 1), 0) + 1,
 Posts[Restaurant Name],$C105))</f>
        <v>305472</v>
      </c>
      <c r="K105" s="1522">
        <f>if($B$50="posts",COUNTIFS(
  Posts[D+1], "&gt;=" &amp; DATE(2025, COLUMN()-3, 1),
   Posts[D+1], "&lt;" &amp; EOMONTH(DATE(2025, COLUMN()-3, 1), 0) + 1,
 Posts[Restaurant Name],$C105),SUMIFS(Posts[Views (+10], Posts[D+1], "&gt;=" &amp; DATE(2025, COLUMN()-3, 1),
   Posts[D+1], "&lt;" &amp; EOMONTH(DATE(2025, COLUMN()-3, 1), 0) + 1,
 Posts[Restaurant Name],$C105))</f>
        <v>0</v>
      </c>
      <c r="L105" s="1522">
        <f>if($B$50="posts",COUNTIFS(
  Posts[D+1], "&gt;=" &amp; DATE(2025, COLUMN()-3, 1),
   Posts[D+1], "&lt;" &amp; EOMONTH(DATE(2025, COLUMN()-3, 1), 0) + 1,
 Posts[Restaurant Name],$C105),SUMIFS(Posts[Views (+10], Posts[D+1], "&gt;=" &amp; DATE(2025, COLUMN()-3, 1),
   Posts[D+1], "&lt;" &amp; EOMONTH(DATE(2025, COLUMN()-3, 1), 0) + 1,
 Posts[Restaurant Name],$C105))</f>
        <v>0</v>
      </c>
      <c r="M105" s="1522">
        <f>if($B$50="posts",COUNTIFS(
  Posts[D+1], "&gt;=" &amp; DATE(2025, COLUMN()-3, 1),
   Posts[D+1], "&lt;" &amp; EOMONTH(DATE(2025, COLUMN()-3, 1), 0) + 1,
 Posts[Restaurant Name],$C105),SUMIFS(Posts[Views (+10], Posts[D+1], "&gt;=" &amp; DATE(2025, COLUMN()-3, 1),
   Posts[D+1], "&lt;" &amp; EOMONTH(DATE(2025, COLUMN()-3, 1), 0) + 1,
 Posts[Restaurant Name],$C105))</f>
        <v>6889</v>
      </c>
      <c r="N105" s="1522">
        <f>if($B$50="posts",COUNTIFS(
  Posts[D+1], "&gt;=" &amp; DATE(2025, COLUMN()-3, 1),
   Posts[D+1], "&lt;" &amp; EOMONTH(DATE(2025, COLUMN()-3, 1), 0) + 1,
 Posts[Restaurant Name],$C105),SUMIFS(Posts[Views (+10], Posts[D+1], "&gt;=" &amp; DATE(2025, COLUMN()-3, 1),
   Posts[D+1], "&lt;" &amp; EOMONTH(DATE(2025, COLUMN()-3, 1), 0) + 1,
 Posts[Restaurant Name],$C105))</f>
        <v>0</v>
      </c>
      <c r="O105" s="1522">
        <f>if($B$50="posts",COUNTIFS(
  Posts[D+1], "&gt;=" &amp; DATE(2025, COLUMN()-3, 1),
   Posts[D+1], "&lt;" &amp; EOMONTH(DATE(2025, COLUMN()-3, 1), 0) + 1,
 Posts[Restaurant Name],$C105),SUMIFS(Posts[Views (+10], Posts[D+1], "&gt;=" &amp; DATE(2025, COLUMN()-3, 1),
   Posts[D+1], "&lt;" &amp; EOMONTH(DATE(2025, COLUMN()-3, 1), 0) + 1,
 Posts[Restaurant Name],$C105))</f>
        <v>0</v>
      </c>
      <c r="P105" s="1487"/>
      <c r="Q105" s="1487"/>
      <c r="R105" s="1487"/>
      <c r="S105" s="1487"/>
      <c r="T105" s="1487"/>
      <c r="U105" s="1487"/>
      <c r="V105" s="1487"/>
      <c r="W105" s="1487"/>
      <c r="X105" s="1487"/>
      <c r="Y105" s="1487"/>
      <c r="Z105" s="1487"/>
      <c r="AA105" s="1487"/>
      <c r="AB105" s="1487"/>
    </row>
    <row r="106">
      <c r="A106" s="1487"/>
      <c r="B106" s="1487"/>
      <c r="C106" s="1487" t="s">
        <v>2724</v>
      </c>
      <c r="D106" s="1522">
        <f>if($B$50="posts",COUNTIFS(
  Posts[D+1], "&gt;=" &amp; DATE(2025, COLUMN()-3, 1),
   Posts[D+1], "&lt;" &amp; EOMONTH(DATE(2025, COLUMN()-3, 1), 0) + 1,
 Posts[Restaurant Name],$C106),SUMIFS(Posts[Views (+10], Posts[D+1], "&gt;=" &amp; DATE(2025, COLUMN()-3, 1),
   Posts[D+1], "&lt;" &amp; EOMONTH(DATE(2025, COLUMN()-3, 1), 0) + 1,
 Posts[Restaurant Name],$C106))</f>
        <v>0</v>
      </c>
      <c r="E106" s="1522">
        <f>if($B$50="posts",COUNTIFS(
  Posts[D+1], "&gt;=" &amp; DATE(2025, COLUMN()-3, 1),
   Posts[D+1], "&lt;" &amp; EOMONTH(DATE(2025, COLUMN()-3, 1), 0) + 1,
 Posts[Restaurant Name],$C106),SUMIFS(Posts[Views (+10], Posts[D+1], "&gt;=" &amp; DATE(2025, COLUMN()-3, 1),
   Posts[D+1], "&lt;" &amp; EOMONTH(DATE(2025, COLUMN()-3, 1), 0) + 1,
 Posts[Restaurant Name],$C106))</f>
        <v>0</v>
      </c>
      <c r="F106" s="1522">
        <f>if($B$50="posts",COUNTIFS(
  Posts[D+1], "&gt;=" &amp; DATE(2025, COLUMN()-3, 1),
   Posts[D+1], "&lt;" &amp; EOMONTH(DATE(2025, COLUMN()-3, 1), 0) + 1,
 Posts[Restaurant Name],$C106),SUMIFS(Posts[Views (+10], Posts[D+1], "&gt;=" &amp; DATE(2025, COLUMN()-3, 1),
   Posts[D+1], "&lt;" &amp; EOMONTH(DATE(2025, COLUMN()-3, 1), 0) + 1,
 Posts[Restaurant Name],$C106))</f>
        <v>0</v>
      </c>
      <c r="G106" s="1522">
        <f>if($B$50="posts",COUNTIFS(
  Posts[D+1], "&gt;=" &amp; DATE(2025, COLUMN()-3, 1),
   Posts[D+1], "&lt;" &amp; EOMONTH(DATE(2025, COLUMN()-3, 1), 0) + 1,
 Posts[Restaurant Name],$C106),SUMIFS(Posts[Views (+10], Posts[D+1], "&gt;=" &amp; DATE(2025, COLUMN()-3, 1),
   Posts[D+1], "&lt;" &amp; EOMONTH(DATE(2025, COLUMN()-3, 1), 0) + 1,
 Posts[Restaurant Name],$C106))</f>
        <v>0</v>
      </c>
      <c r="H106" s="1522">
        <f>if($B$50="posts",COUNTIFS(
  Posts[D+1], "&gt;=" &amp; DATE(2025, COLUMN()-3, 1),
   Posts[D+1], "&lt;" &amp; EOMONTH(DATE(2025, COLUMN()-3, 1), 0) + 1,
 Posts[Restaurant Name],$C106),SUMIFS(Posts[Views (+10], Posts[D+1], "&gt;=" &amp; DATE(2025, COLUMN()-3, 1),
   Posts[D+1], "&lt;" &amp; EOMONTH(DATE(2025, COLUMN()-3, 1), 0) + 1,
 Posts[Restaurant Name],$C106))</f>
        <v>0</v>
      </c>
      <c r="I106" s="1522">
        <f>if($B$50="posts",COUNTIFS(
  Posts[D+1], "&gt;=" &amp; DATE(2025, COLUMN()-3, 1),
   Posts[D+1], "&lt;" &amp; EOMONTH(DATE(2025, COLUMN()-3, 1), 0) + 1,
 Posts[Restaurant Name],$C106),SUMIFS(Posts[Views (+10], Posts[D+1], "&gt;=" &amp; DATE(2025, COLUMN()-3, 1),
   Posts[D+1], "&lt;" &amp; EOMONTH(DATE(2025, COLUMN()-3, 1), 0) + 1,
 Posts[Restaurant Name],$C106))</f>
        <v>0</v>
      </c>
      <c r="J106" s="1522">
        <f>if($B$50="posts",COUNTIFS(
  Posts[D+1], "&gt;=" &amp; DATE(2025, COLUMN()-3, 1),
   Posts[D+1], "&lt;" &amp; EOMONTH(DATE(2025, COLUMN()-3, 1), 0) + 1,
 Posts[Restaurant Name],$C106),SUMIFS(Posts[Views (+10], Posts[D+1], "&gt;=" &amp; DATE(2025, COLUMN()-3, 1),
   Posts[D+1], "&lt;" &amp; EOMONTH(DATE(2025, COLUMN()-3, 1), 0) + 1,
 Posts[Restaurant Name],$C106))</f>
        <v>0</v>
      </c>
      <c r="K106" s="1522">
        <f>if($B$50="posts",COUNTIFS(
  Posts[D+1], "&gt;=" &amp; DATE(2025, COLUMN()-3, 1),
   Posts[D+1], "&lt;" &amp; EOMONTH(DATE(2025, COLUMN()-3, 1), 0) + 1,
 Posts[Restaurant Name],$C106),SUMIFS(Posts[Views (+10], Posts[D+1], "&gt;=" &amp; DATE(2025, COLUMN()-3, 1),
   Posts[D+1], "&lt;" &amp; EOMONTH(DATE(2025, COLUMN()-3, 1), 0) + 1,
 Posts[Restaurant Name],$C106))</f>
        <v>0</v>
      </c>
      <c r="L106" s="1522">
        <f>if($B$50="posts",COUNTIFS(
  Posts[D+1], "&gt;=" &amp; DATE(2025, COLUMN()-3, 1),
   Posts[D+1], "&lt;" &amp; EOMONTH(DATE(2025, COLUMN()-3, 1), 0) + 1,
 Posts[Restaurant Name],$C106),SUMIFS(Posts[Views (+10], Posts[D+1], "&gt;=" &amp; DATE(2025, COLUMN()-3, 1),
   Posts[D+1], "&lt;" &amp; EOMONTH(DATE(2025, COLUMN()-3, 1), 0) + 1,
 Posts[Restaurant Name],$C106))</f>
        <v>0</v>
      </c>
      <c r="M106" s="1522">
        <f>if($B$50="posts",COUNTIFS(
  Posts[D+1], "&gt;=" &amp; DATE(2025, COLUMN()-3, 1),
   Posts[D+1], "&lt;" &amp; EOMONTH(DATE(2025, COLUMN()-3, 1), 0) + 1,
 Posts[Restaurant Name],$C106),SUMIFS(Posts[Views (+10], Posts[D+1], "&gt;=" &amp; DATE(2025, COLUMN()-3, 1),
   Posts[D+1], "&lt;" &amp; EOMONTH(DATE(2025, COLUMN()-3, 1), 0) + 1,
 Posts[Restaurant Name],$C106))</f>
        <v>2463</v>
      </c>
      <c r="N106" s="1522">
        <f>if($B$50="posts",COUNTIFS(
  Posts[D+1], "&gt;=" &amp; DATE(2025, COLUMN()-3, 1),
   Posts[D+1], "&lt;" &amp; EOMONTH(DATE(2025, COLUMN()-3, 1), 0) + 1,
 Posts[Restaurant Name],$C106),SUMIFS(Posts[Views (+10], Posts[D+1], "&gt;=" &amp; DATE(2025, COLUMN()-3, 1),
   Posts[D+1], "&lt;" &amp; EOMONTH(DATE(2025, COLUMN()-3, 1), 0) + 1,
 Posts[Restaurant Name],$C106))</f>
        <v>0</v>
      </c>
      <c r="O106" s="1522">
        <f>if($B$50="posts",COUNTIFS(
  Posts[D+1], "&gt;=" &amp; DATE(2025, COLUMN()-3, 1),
   Posts[D+1], "&lt;" &amp; EOMONTH(DATE(2025, COLUMN()-3, 1), 0) + 1,
 Posts[Restaurant Name],$C106),SUMIFS(Posts[Views (+10], Posts[D+1], "&gt;=" &amp; DATE(2025, COLUMN()-3, 1),
   Posts[D+1], "&lt;" &amp; EOMONTH(DATE(2025, COLUMN()-3, 1), 0) + 1,
 Posts[Restaurant Name],$C106))</f>
        <v>0</v>
      </c>
      <c r="P106" s="1487"/>
      <c r="Q106" s="1487"/>
      <c r="R106" s="1487"/>
      <c r="S106" s="1487"/>
      <c r="T106" s="1487"/>
      <c r="U106" s="1487"/>
      <c r="V106" s="1487"/>
      <c r="W106" s="1487"/>
      <c r="X106" s="1487"/>
      <c r="Y106" s="1487"/>
      <c r="Z106" s="1487"/>
      <c r="AA106" s="1487"/>
      <c r="AB106" s="1487"/>
    </row>
    <row r="107">
      <c r="A107" s="1487"/>
      <c r="B107" s="1487"/>
      <c r="C107" s="1487" t="s">
        <v>2727</v>
      </c>
      <c r="D107" s="1522">
        <f>if($B$50="posts",COUNTIFS(
  Posts[D+1], "&gt;=" &amp; DATE(2025, COLUMN()-3, 1),
   Posts[D+1], "&lt;" &amp; EOMONTH(DATE(2025, COLUMN()-3, 1), 0) + 1,
 Posts[Restaurant Name],$C107),SUMIFS(Posts[Views (+10], Posts[D+1], "&gt;=" &amp; DATE(2025, COLUMN()-3, 1),
   Posts[D+1], "&lt;" &amp; EOMONTH(DATE(2025, COLUMN()-3, 1), 0) + 1,
 Posts[Restaurant Name],$C107))</f>
        <v>0</v>
      </c>
      <c r="E107" s="1522">
        <f>if($B$50="posts",COUNTIFS(
  Posts[D+1], "&gt;=" &amp; DATE(2025, COLUMN()-3, 1),
   Posts[D+1], "&lt;" &amp; EOMONTH(DATE(2025, COLUMN()-3, 1), 0) + 1,
 Posts[Restaurant Name],$C107),SUMIFS(Posts[Views (+10], Posts[D+1], "&gt;=" &amp; DATE(2025, COLUMN()-3, 1),
   Posts[D+1], "&lt;" &amp; EOMONTH(DATE(2025, COLUMN()-3, 1), 0) + 1,
 Posts[Restaurant Name],$C107))</f>
        <v>0</v>
      </c>
      <c r="F107" s="1522">
        <f>if($B$50="posts",COUNTIFS(
  Posts[D+1], "&gt;=" &amp; DATE(2025, COLUMN()-3, 1),
   Posts[D+1], "&lt;" &amp; EOMONTH(DATE(2025, COLUMN()-3, 1), 0) + 1,
 Posts[Restaurant Name],$C107),SUMIFS(Posts[Views (+10], Posts[D+1], "&gt;=" &amp; DATE(2025, COLUMN()-3, 1),
   Posts[D+1], "&lt;" &amp; EOMONTH(DATE(2025, COLUMN()-3, 1), 0) + 1,
 Posts[Restaurant Name],$C107))</f>
        <v>0</v>
      </c>
      <c r="G107" s="1522">
        <f>if($B$50="posts",COUNTIFS(
  Posts[D+1], "&gt;=" &amp; DATE(2025, COLUMN()-3, 1),
   Posts[D+1], "&lt;" &amp; EOMONTH(DATE(2025, COLUMN()-3, 1), 0) + 1,
 Posts[Restaurant Name],$C107),SUMIFS(Posts[Views (+10], Posts[D+1], "&gt;=" &amp; DATE(2025, COLUMN()-3, 1),
   Posts[D+1], "&lt;" &amp; EOMONTH(DATE(2025, COLUMN()-3, 1), 0) + 1,
 Posts[Restaurant Name],$C107))</f>
        <v>0</v>
      </c>
      <c r="H107" s="1522">
        <f>if($B$50="posts",COUNTIFS(
  Posts[D+1], "&gt;=" &amp; DATE(2025, COLUMN()-3, 1),
   Posts[D+1], "&lt;" &amp; EOMONTH(DATE(2025, COLUMN()-3, 1), 0) + 1,
 Posts[Restaurant Name],$C107),SUMIFS(Posts[Views (+10], Posts[D+1], "&gt;=" &amp; DATE(2025, COLUMN()-3, 1),
   Posts[D+1], "&lt;" &amp; EOMONTH(DATE(2025, COLUMN()-3, 1), 0) + 1,
 Posts[Restaurant Name],$C107))</f>
        <v>0</v>
      </c>
      <c r="I107" s="1522">
        <f>if($B$50="posts",COUNTIFS(
  Posts[D+1], "&gt;=" &amp; DATE(2025, COLUMN()-3, 1),
   Posts[D+1], "&lt;" &amp; EOMONTH(DATE(2025, COLUMN()-3, 1), 0) + 1,
 Posts[Restaurant Name],$C107),SUMIFS(Posts[Views (+10], Posts[D+1], "&gt;=" &amp; DATE(2025, COLUMN()-3, 1),
   Posts[D+1], "&lt;" &amp; EOMONTH(DATE(2025, COLUMN()-3, 1), 0) + 1,
 Posts[Restaurant Name],$C107))</f>
        <v>0</v>
      </c>
      <c r="J107" s="1522">
        <f>if($B$50="posts",COUNTIFS(
  Posts[D+1], "&gt;=" &amp; DATE(2025, COLUMN()-3, 1),
   Posts[D+1], "&lt;" &amp; EOMONTH(DATE(2025, COLUMN()-3, 1), 0) + 1,
 Posts[Restaurant Name],$C107),SUMIFS(Posts[Views (+10], Posts[D+1], "&gt;=" &amp; DATE(2025, COLUMN()-3, 1),
   Posts[D+1], "&lt;" &amp; EOMONTH(DATE(2025, COLUMN()-3, 1), 0) + 1,
 Posts[Restaurant Name],$C107))</f>
        <v>0</v>
      </c>
      <c r="K107" s="1522">
        <f>if($B$50="posts",COUNTIFS(
  Posts[D+1], "&gt;=" &amp; DATE(2025, COLUMN()-3, 1),
   Posts[D+1], "&lt;" &amp; EOMONTH(DATE(2025, COLUMN()-3, 1), 0) + 1,
 Posts[Restaurant Name],$C107),SUMIFS(Posts[Views (+10], Posts[D+1], "&gt;=" &amp; DATE(2025, COLUMN()-3, 1),
   Posts[D+1], "&lt;" &amp; EOMONTH(DATE(2025, COLUMN()-3, 1), 0) + 1,
 Posts[Restaurant Name],$C107))</f>
        <v>0</v>
      </c>
      <c r="L107" s="1522">
        <f>if($B$50="posts",COUNTIFS(
  Posts[D+1], "&gt;=" &amp; DATE(2025, COLUMN()-3, 1),
   Posts[D+1], "&lt;" &amp; EOMONTH(DATE(2025, COLUMN()-3, 1), 0) + 1,
 Posts[Restaurant Name],$C107),SUMIFS(Posts[Views (+10], Posts[D+1], "&gt;=" &amp; DATE(2025, COLUMN()-3, 1),
   Posts[D+1], "&lt;" &amp; EOMONTH(DATE(2025, COLUMN()-3, 1), 0) + 1,
 Posts[Restaurant Name],$C107))</f>
        <v>0</v>
      </c>
      <c r="M107" s="1522">
        <f>if($B$50="posts",COUNTIFS(
  Posts[D+1], "&gt;=" &amp; DATE(2025, COLUMN()-3, 1),
   Posts[D+1], "&lt;" &amp; EOMONTH(DATE(2025, COLUMN()-3, 1), 0) + 1,
 Posts[Restaurant Name],$C107),SUMIFS(Posts[Views (+10], Posts[D+1], "&gt;=" &amp; DATE(2025, COLUMN()-3, 1),
   Posts[D+1], "&lt;" &amp; EOMONTH(DATE(2025, COLUMN()-3, 1), 0) + 1,
 Posts[Restaurant Name],$C107))</f>
        <v>37233</v>
      </c>
      <c r="N107" s="1522">
        <f>if($B$50="posts",COUNTIFS(
  Posts[D+1], "&gt;=" &amp; DATE(2025, COLUMN()-3, 1),
   Posts[D+1], "&lt;" &amp; EOMONTH(DATE(2025, COLUMN()-3, 1), 0) + 1,
 Posts[Restaurant Name],$C107),SUMIFS(Posts[Views (+10], Posts[D+1], "&gt;=" &amp; DATE(2025, COLUMN()-3, 1),
   Posts[D+1], "&lt;" &amp; EOMONTH(DATE(2025, COLUMN()-3, 1), 0) + 1,
 Posts[Restaurant Name],$C107))</f>
        <v>0</v>
      </c>
      <c r="O107" s="1522">
        <f>if($B$50="posts",COUNTIFS(
  Posts[D+1], "&gt;=" &amp; DATE(2025, COLUMN()-3, 1),
   Posts[D+1], "&lt;" &amp; EOMONTH(DATE(2025, COLUMN()-3, 1), 0) + 1,
 Posts[Restaurant Name],$C107),SUMIFS(Posts[Views (+10], Posts[D+1], "&gt;=" &amp; DATE(2025, COLUMN()-3, 1),
   Posts[D+1], "&lt;" &amp; EOMONTH(DATE(2025, COLUMN()-3, 1), 0) + 1,
 Posts[Restaurant Name],$C107))</f>
        <v>0</v>
      </c>
      <c r="P107" s="1487"/>
      <c r="Q107" s="1487"/>
      <c r="R107" s="1487"/>
      <c r="S107" s="1487"/>
      <c r="T107" s="1487"/>
      <c r="U107" s="1487"/>
      <c r="V107" s="1487"/>
      <c r="W107" s="1487"/>
      <c r="X107" s="1487"/>
      <c r="Y107" s="1487"/>
      <c r="Z107" s="1487"/>
      <c r="AA107" s="1487"/>
      <c r="AB107" s="1487"/>
    </row>
    <row r="108">
      <c r="A108" s="1487"/>
      <c r="B108" s="1487"/>
      <c r="C108" s="1487" t="s">
        <v>2730</v>
      </c>
      <c r="D108" s="1522">
        <f>if($B$50="posts",COUNTIFS(
  Posts[D+1], "&gt;=" &amp; DATE(2025, COLUMN()-3, 1),
   Posts[D+1], "&lt;" &amp; EOMONTH(DATE(2025, COLUMN()-3, 1), 0) + 1,
 Posts[Restaurant Name],$C108),SUMIFS(Posts[Views (+10], Posts[D+1], "&gt;=" &amp; DATE(2025, COLUMN()-3, 1),
   Posts[D+1], "&lt;" &amp; EOMONTH(DATE(2025, COLUMN()-3, 1), 0) + 1,
 Posts[Restaurant Name],$C108))</f>
        <v>0</v>
      </c>
      <c r="E108" s="1522">
        <f>if($B$50="posts",COUNTIFS(
  Posts[D+1], "&gt;=" &amp; DATE(2025, COLUMN()-3, 1),
   Posts[D+1], "&lt;" &amp; EOMONTH(DATE(2025, COLUMN()-3, 1), 0) + 1,
 Posts[Restaurant Name],$C108),SUMIFS(Posts[Views (+10], Posts[D+1], "&gt;=" &amp; DATE(2025, COLUMN()-3, 1),
   Posts[D+1], "&lt;" &amp; EOMONTH(DATE(2025, COLUMN()-3, 1), 0) + 1,
 Posts[Restaurant Name],$C108))</f>
        <v>0</v>
      </c>
      <c r="F108" s="1522">
        <f>if($B$50="posts",COUNTIFS(
  Posts[D+1], "&gt;=" &amp; DATE(2025, COLUMN()-3, 1),
   Posts[D+1], "&lt;" &amp; EOMONTH(DATE(2025, COLUMN()-3, 1), 0) + 1,
 Posts[Restaurant Name],$C108),SUMIFS(Posts[Views (+10], Posts[D+1], "&gt;=" &amp; DATE(2025, COLUMN()-3, 1),
   Posts[D+1], "&lt;" &amp; EOMONTH(DATE(2025, COLUMN()-3, 1), 0) + 1,
 Posts[Restaurant Name],$C108))</f>
        <v>0</v>
      </c>
      <c r="G108" s="1522">
        <f>if($B$50="posts",COUNTIFS(
  Posts[D+1], "&gt;=" &amp; DATE(2025, COLUMN()-3, 1),
   Posts[D+1], "&lt;" &amp; EOMONTH(DATE(2025, COLUMN()-3, 1), 0) + 1,
 Posts[Restaurant Name],$C108),SUMIFS(Posts[Views (+10], Posts[D+1], "&gt;=" &amp; DATE(2025, COLUMN()-3, 1),
   Posts[D+1], "&lt;" &amp; EOMONTH(DATE(2025, COLUMN()-3, 1), 0) + 1,
 Posts[Restaurant Name],$C108))</f>
        <v>0</v>
      </c>
      <c r="H108" s="1522">
        <f>if($B$50="posts",COUNTIFS(
  Posts[D+1], "&gt;=" &amp; DATE(2025, COLUMN()-3, 1),
   Posts[D+1], "&lt;" &amp; EOMONTH(DATE(2025, COLUMN()-3, 1), 0) + 1,
 Posts[Restaurant Name],$C108),SUMIFS(Posts[Views (+10], Posts[D+1], "&gt;=" &amp; DATE(2025, COLUMN()-3, 1),
   Posts[D+1], "&lt;" &amp; EOMONTH(DATE(2025, COLUMN()-3, 1), 0) + 1,
 Posts[Restaurant Name],$C108))</f>
        <v>0</v>
      </c>
      <c r="I108" s="1522">
        <f>if($B$50="posts",COUNTIFS(
  Posts[D+1], "&gt;=" &amp; DATE(2025, COLUMN()-3, 1),
   Posts[D+1], "&lt;" &amp; EOMONTH(DATE(2025, COLUMN()-3, 1), 0) + 1,
 Posts[Restaurant Name],$C108),SUMIFS(Posts[Views (+10], Posts[D+1], "&gt;=" &amp; DATE(2025, COLUMN()-3, 1),
   Posts[D+1], "&lt;" &amp; EOMONTH(DATE(2025, COLUMN()-3, 1), 0) + 1,
 Posts[Restaurant Name],$C108))</f>
        <v>0</v>
      </c>
      <c r="J108" s="1522">
        <f>if($B$50="posts",COUNTIFS(
  Posts[D+1], "&gt;=" &amp; DATE(2025, COLUMN()-3, 1),
   Posts[D+1], "&lt;" &amp; EOMONTH(DATE(2025, COLUMN()-3, 1), 0) + 1,
 Posts[Restaurant Name],$C108),SUMIFS(Posts[Views (+10], Posts[D+1], "&gt;=" &amp; DATE(2025, COLUMN()-3, 1),
   Posts[D+1], "&lt;" &amp; EOMONTH(DATE(2025, COLUMN()-3, 1), 0) + 1,
 Posts[Restaurant Name],$C108))</f>
        <v>0</v>
      </c>
      <c r="K108" s="1522">
        <f>if($B$50="posts",COUNTIFS(
  Posts[D+1], "&gt;=" &amp; DATE(2025, COLUMN()-3, 1),
   Posts[D+1], "&lt;" &amp; EOMONTH(DATE(2025, COLUMN()-3, 1), 0) + 1,
 Posts[Restaurant Name],$C108),SUMIFS(Posts[Views (+10], Posts[D+1], "&gt;=" &amp; DATE(2025, COLUMN()-3, 1),
   Posts[D+1], "&lt;" &amp; EOMONTH(DATE(2025, COLUMN()-3, 1), 0) + 1,
 Posts[Restaurant Name],$C108))</f>
        <v>0</v>
      </c>
      <c r="L108" s="1522">
        <f>if($B$50="posts",COUNTIFS(
  Posts[D+1], "&gt;=" &amp; DATE(2025, COLUMN()-3, 1),
   Posts[D+1], "&lt;" &amp; EOMONTH(DATE(2025, COLUMN()-3, 1), 0) + 1,
 Posts[Restaurant Name],$C108),SUMIFS(Posts[Views (+10], Posts[D+1], "&gt;=" &amp; DATE(2025, COLUMN()-3, 1),
   Posts[D+1], "&lt;" &amp; EOMONTH(DATE(2025, COLUMN()-3, 1), 0) + 1,
 Posts[Restaurant Name],$C108))</f>
        <v>0</v>
      </c>
      <c r="M108" s="1522">
        <f>if($B$50="posts",COUNTIFS(
  Posts[D+1], "&gt;=" &amp; DATE(2025, COLUMN()-3, 1),
   Posts[D+1], "&lt;" &amp; EOMONTH(DATE(2025, COLUMN()-3, 1), 0) + 1,
 Posts[Restaurant Name],$C108),SUMIFS(Posts[Views (+10], Posts[D+1], "&gt;=" &amp; DATE(2025, COLUMN()-3, 1),
   Posts[D+1], "&lt;" &amp; EOMONTH(DATE(2025, COLUMN()-3, 1), 0) + 1,
 Posts[Restaurant Name],$C108))</f>
        <v>2837</v>
      </c>
      <c r="N108" s="1522">
        <f>if($B$50="posts",COUNTIFS(
  Posts[D+1], "&gt;=" &amp; DATE(2025, COLUMN()-3, 1),
   Posts[D+1], "&lt;" &amp; EOMONTH(DATE(2025, COLUMN()-3, 1), 0) + 1,
 Posts[Restaurant Name],$C108),SUMIFS(Posts[Views (+10], Posts[D+1], "&gt;=" &amp; DATE(2025, COLUMN()-3, 1),
   Posts[D+1], "&lt;" &amp; EOMONTH(DATE(2025, COLUMN()-3, 1), 0) + 1,
 Posts[Restaurant Name],$C108))</f>
        <v>0</v>
      </c>
      <c r="O108" s="1522">
        <f>if($B$50="posts",COUNTIFS(
  Posts[D+1], "&gt;=" &amp; DATE(2025, COLUMN()-3, 1),
   Posts[D+1], "&lt;" &amp; EOMONTH(DATE(2025, COLUMN()-3, 1), 0) + 1,
 Posts[Restaurant Name],$C108),SUMIFS(Posts[Views (+10], Posts[D+1], "&gt;=" &amp; DATE(2025, COLUMN()-3, 1),
   Posts[D+1], "&lt;" &amp; EOMONTH(DATE(2025, COLUMN()-3, 1), 0) + 1,
 Posts[Restaurant Name],$C108))</f>
        <v>0</v>
      </c>
      <c r="P108" s="1487"/>
      <c r="Q108" s="1487"/>
      <c r="R108" s="1487"/>
      <c r="S108" s="1487"/>
      <c r="T108" s="1487"/>
      <c r="U108" s="1487"/>
      <c r="V108" s="1487"/>
      <c r="W108" s="1487"/>
      <c r="X108" s="1487"/>
      <c r="Y108" s="1487"/>
      <c r="Z108" s="1487"/>
      <c r="AA108" s="1487"/>
      <c r="AB108" s="1487"/>
    </row>
    <row r="109">
      <c r="A109" s="1487"/>
      <c r="B109" s="1487"/>
      <c r="C109" s="1487" t="s">
        <v>2733</v>
      </c>
      <c r="D109" s="1522">
        <f>if($B$50="posts",COUNTIFS(
  Posts[D+1], "&gt;=" &amp; DATE(2025, COLUMN()-3, 1),
   Posts[D+1], "&lt;" &amp; EOMONTH(DATE(2025, COLUMN()-3, 1), 0) + 1,
 Posts[Restaurant Name],$C109),SUMIFS(Posts[Views (+10], Posts[D+1], "&gt;=" &amp; DATE(2025, COLUMN()-3, 1),
   Posts[D+1], "&lt;" &amp; EOMONTH(DATE(2025, COLUMN()-3, 1), 0) + 1,
 Posts[Restaurant Name],$C109))</f>
        <v>0</v>
      </c>
      <c r="E109" s="1522">
        <f>if($B$50="posts",COUNTIFS(
  Posts[D+1], "&gt;=" &amp; DATE(2025, COLUMN()-3, 1),
   Posts[D+1], "&lt;" &amp; EOMONTH(DATE(2025, COLUMN()-3, 1), 0) + 1,
 Posts[Restaurant Name],$C109),SUMIFS(Posts[Views (+10], Posts[D+1], "&gt;=" &amp; DATE(2025, COLUMN()-3, 1),
   Posts[D+1], "&lt;" &amp; EOMONTH(DATE(2025, COLUMN()-3, 1), 0) + 1,
 Posts[Restaurant Name],$C109))</f>
        <v>0</v>
      </c>
      <c r="F109" s="1522">
        <f>if($B$50="posts",COUNTIFS(
  Posts[D+1], "&gt;=" &amp; DATE(2025, COLUMN()-3, 1),
   Posts[D+1], "&lt;" &amp; EOMONTH(DATE(2025, COLUMN()-3, 1), 0) + 1,
 Posts[Restaurant Name],$C109),SUMIFS(Posts[Views (+10], Posts[D+1], "&gt;=" &amp; DATE(2025, COLUMN()-3, 1),
   Posts[D+1], "&lt;" &amp; EOMONTH(DATE(2025, COLUMN()-3, 1), 0) + 1,
 Posts[Restaurant Name],$C109))</f>
        <v>0</v>
      </c>
      <c r="G109" s="1522">
        <f>if($B$50="posts",COUNTIFS(
  Posts[D+1], "&gt;=" &amp; DATE(2025, COLUMN()-3, 1),
   Posts[D+1], "&lt;" &amp; EOMONTH(DATE(2025, COLUMN()-3, 1), 0) + 1,
 Posts[Restaurant Name],$C109),SUMIFS(Posts[Views (+10], Posts[D+1], "&gt;=" &amp; DATE(2025, COLUMN()-3, 1),
   Posts[D+1], "&lt;" &amp; EOMONTH(DATE(2025, COLUMN()-3, 1), 0) + 1,
 Posts[Restaurant Name],$C109))</f>
        <v>0</v>
      </c>
      <c r="H109" s="1522">
        <f>if($B$50="posts",COUNTIFS(
  Posts[D+1], "&gt;=" &amp; DATE(2025, COLUMN()-3, 1),
   Posts[D+1], "&lt;" &amp; EOMONTH(DATE(2025, COLUMN()-3, 1), 0) + 1,
 Posts[Restaurant Name],$C109),SUMIFS(Posts[Views (+10], Posts[D+1], "&gt;=" &amp; DATE(2025, COLUMN()-3, 1),
   Posts[D+1], "&lt;" &amp; EOMONTH(DATE(2025, COLUMN()-3, 1), 0) + 1,
 Posts[Restaurant Name],$C109))</f>
        <v>0</v>
      </c>
      <c r="I109" s="1522">
        <f>if($B$50="posts",COUNTIFS(
  Posts[D+1], "&gt;=" &amp; DATE(2025, COLUMN()-3, 1),
   Posts[D+1], "&lt;" &amp; EOMONTH(DATE(2025, COLUMN()-3, 1), 0) + 1,
 Posts[Restaurant Name],$C109),SUMIFS(Posts[Views (+10], Posts[D+1], "&gt;=" &amp; DATE(2025, COLUMN()-3, 1),
   Posts[D+1], "&lt;" &amp; EOMONTH(DATE(2025, COLUMN()-3, 1), 0) + 1,
 Posts[Restaurant Name],$C109))</f>
        <v>0</v>
      </c>
      <c r="J109" s="1522">
        <f>if($B$50="posts",COUNTIFS(
  Posts[D+1], "&gt;=" &amp; DATE(2025, COLUMN()-3, 1),
   Posts[D+1], "&lt;" &amp; EOMONTH(DATE(2025, COLUMN()-3, 1), 0) + 1,
 Posts[Restaurant Name],$C109),SUMIFS(Posts[Views (+10], Posts[D+1], "&gt;=" &amp; DATE(2025, COLUMN()-3, 1),
   Posts[D+1], "&lt;" &amp; EOMONTH(DATE(2025, COLUMN()-3, 1), 0) + 1,
 Posts[Restaurant Name],$C109))</f>
        <v>0</v>
      </c>
      <c r="K109" s="1522">
        <f>if($B$50="posts",COUNTIFS(
  Posts[D+1], "&gt;=" &amp; DATE(2025, COLUMN()-3, 1),
   Posts[D+1], "&lt;" &amp; EOMONTH(DATE(2025, COLUMN()-3, 1), 0) + 1,
 Posts[Restaurant Name],$C109),SUMIFS(Posts[Views (+10], Posts[D+1], "&gt;=" &amp; DATE(2025, COLUMN()-3, 1),
   Posts[D+1], "&lt;" &amp; EOMONTH(DATE(2025, COLUMN()-3, 1), 0) + 1,
 Posts[Restaurant Name],$C109))</f>
        <v>0</v>
      </c>
      <c r="L109" s="1522">
        <f>if($B$50="posts",COUNTIFS(
  Posts[D+1], "&gt;=" &amp; DATE(2025, COLUMN()-3, 1),
   Posts[D+1], "&lt;" &amp; EOMONTH(DATE(2025, COLUMN()-3, 1), 0) + 1,
 Posts[Restaurant Name],$C109),SUMIFS(Posts[Views (+10], Posts[D+1], "&gt;=" &amp; DATE(2025, COLUMN()-3, 1),
   Posts[D+1], "&lt;" &amp; EOMONTH(DATE(2025, COLUMN()-3, 1), 0) + 1,
 Posts[Restaurant Name],$C109))</f>
        <v>0</v>
      </c>
      <c r="M109" s="1522">
        <f>if($B$50="posts",COUNTIFS(
  Posts[D+1], "&gt;=" &amp; DATE(2025, COLUMN()-3, 1),
   Posts[D+1], "&lt;" &amp; EOMONTH(DATE(2025, COLUMN()-3, 1), 0) + 1,
 Posts[Restaurant Name],$C109),SUMIFS(Posts[Views (+10], Posts[D+1], "&gt;=" &amp; DATE(2025, COLUMN()-3, 1),
   Posts[D+1], "&lt;" &amp; EOMONTH(DATE(2025, COLUMN()-3, 1), 0) + 1,
 Posts[Restaurant Name],$C109))</f>
        <v>7178</v>
      </c>
      <c r="N109" s="1522">
        <f>if($B$50="posts",COUNTIFS(
  Posts[D+1], "&gt;=" &amp; DATE(2025, COLUMN()-3, 1),
   Posts[D+1], "&lt;" &amp; EOMONTH(DATE(2025, COLUMN()-3, 1), 0) + 1,
 Posts[Restaurant Name],$C109),SUMIFS(Posts[Views (+10], Posts[D+1], "&gt;=" &amp; DATE(2025, COLUMN()-3, 1),
   Posts[D+1], "&lt;" &amp; EOMONTH(DATE(2025, COLUMN()-3, 1), 0) + 1,
 Posts[Restaurant Name],$C109))</f>
        <v>0</v>
      </c>
      <c r="O109" s="1522">
        <f>if($B$50="posts",COUNTIFS(
  Posts[D+1], "&gt;=" &amp; DATE(2025, COLUMN()-3, 1),
   Posts[D+1], "&lt;" &amp; EOMONTH(DATE(2025, COLUMN()-3, 1), 0) + 1,
 Posts[Restaurant Name],$C109),SUMIFS(Posts[Views (+10], Posts[D+1], "&gt;=" &amp; DATE(2025, COLUMN()-3, 1),
   Posts[D+1], "&lt;" &amp; EOMONTH(DATE(2025, COLUMN()-3, 1), 0) + 1,
 Posts[Restaurant Name],$C109))</f>
        <v>0</v>
      </c>
      <c r="P109" s="1487"/>
      <c r="Q109" s="1487"/>
      <c r="R109" s="1487"/>
      <c r="S109" s="1487"/>
      <c r="T109" s="1487"/>
      <c r="U109" s="1487"/>
      <c r="V109" s="1487"/>
      <c r="W109" s="1487"/>
      <c r="X109" s="1487"/>
      <c r="Y109" s="1487"/>
      <c r="Z109" s="1487"/>
      <c r="AA109" s="1487"/>
      <c r="AB109" s="1487"/>
    </row>
    <row r="110">
      <c r="A110" s="1487"/>
      <c r="B110" s="1487"/>
      <c r="C110" s="1487" t="s">
        <v>2736</v>
      </c>
      <c r="D110" s="1522">
        <f>if($B$50="posts",COUNTIFS(
  Posts[D+1], "&gt;=" &amp; DATE(2025, COLUMN()-3, 1),
   Posts[D+1], "&lt;" &amp; EOMONTH(DATE(2025, COLUMN()-3, 1), 0) + 1,
 Posts[Restaurant Name],$C110),SUMIFS(Posts[Views (+10], Posts[D+1], "&gt;=" &amp; DATE(2025, COLUMN()-3, 1),
   Posts[D+1], "&lt;" &amp; EOMONTH(DATE(2025, COLUMN()-3, 1), 0) + 1,
 Posts[Restaurant Name],$C110))</f>
        <v>0</v>
      </c>
      <c r="E110" s="1522">
        <f>if($B$50="posts",COUNTIFS(
  Posts[D+1], "&gt;=" &amp; DATE(2025, COLUMN()-3, 1),
   Posts[D+1], "&lt;" &amp; EOMONTH(DATE(2025, COLUMN()-3, 1), 0) + 1,
 Posts[Restaurant Name],$C110),SUMIFS(Posts[Views (+10], Posts[D+1], "&gt;=" &amp; DATE(2025, COLUMN()-3, 1),
   Posts[D+1], "&lt;" &amp; EOMONTH(DATE(2025, COLUMN()-3, 1), 0) + 1,
 Posts[Restaurant Name],$C110))</f>
        <v>0</v>
      </c>
      <c r="F110" s="1522">
        <f>if($B$50="posts",COUNTIFS(
  Posts[D+1], "&gt;=" &amp; DATE(2025, COLUMN()-3, 1),
   Posts[D+1], "&lt;" &amp; EOMONTH(DATE(2025, COLUMN()-3, 1), 0) + 1,
 Posts[Restaurant Name],$C110),SUMIFS(Posts[Views (+10], Posts[D+1], "&gt;=" &amp; DATE(2025, COLUMN()-3, 1),
   Posts[D+1], "&lt;" &amp; EOMONTH(DATE(2025, COLUMN()-3, 1), 0) + 1,
 Posts[Restaurant Name],$C110))</f>
        <v>0</v>
      </c>
      <c r="G110" s="1522">
        <f>if($B$50="posts",COUNTIFS(
  Posts[D+1], "&gt;=" &amp; DATE(2025, COLUMN()-3, 1),
   Posts[D+1], "&lt;" &amp; EOMONTH(DATE(2025, COLUMN()-3, 1), 0) + 1,
 Posts[Restaurant Name],$C110),SUMIFS(Posts[Views (+10], Posts[D+1], "&gt;=" &amp; DATE(2025, COLUMN()-3, 1),
   Posts[D+1], "&lt;" &amp; EOMONTH(DATE(2025, COLUMN()-3, 1), 0) + 1,
 Posts[Restaurant Name],$C110))</f>
        <v>0</v>
      </c>
      <c r="H110" s="1522">
        <f>if($B$50="posts",COUNTIFS(
  Posts[D+1], "&gt;=" &amp; DATE(2025, COLUMN()-3, 1),
   Posts[D+1], "&lt;" &amp; EOMONTH(DATE(2025, COLUMN()-3, 1), 0) + 1,
 Posts[Restaurant Name],$C110),SUMIFS(Posts[Views (+10], Posts[D+1], "&gt;=" &amp; DATE(2025, COLUMN()-3, 1),
   Posts[D+1], "&lt;" &amp; EOMONTH(DATE(2025, COLUMN()-3, 1), 0) + 1,
 Posts[Restaurant Name],$C110))</f>
        <v>0</v>
      </c>
      <c r="I110" s="1522">
        <f>if($B$50="posts",COUNTIFS(
  Posts[D+1], "&gt;=" &amp; DATE(2025, COLUMN()-3, 1),
   Posts[D+1], "&lt;" &amp; EOMONTH(DATE(2025, COLUMN()-3, 1), 0) + 1,
 Posts[Restaurant Name],$C110),SUMIFS(Posts[Views (+10], Posts[D+1], "&gt;=" &amp; DATE(2025, COLUMN()-3, 1),
   Posts[D+1], "&lt;" &amp; EOMONTH(DATE(2025, COLUMN()-3, 1), 0) + 1,
 Posts[Restaurant Name],$C110))</f>
        <v>0</v>
      </c>
      <c r="J110" s="1522">
        <f>if($B$50="posts",COUNTIFS(
  Posts[D+1], "&gt;=" &amp; DATE(2025, COLUMN()-3, 1),
   Posts[D+1], "&lt;" &amp; EOMONTH(DATE(2025, COLUMN()-3, 1), 0) + 1,
 Posts[Restaurant Name],$C110),SUMIFS(Posts[Views (+10], Posts[D+1], "&gt;=" &amp; DATE(2025, COLUMN()-3, 1),
   Posts[D+1], "&lt;" &amp; EOMONTH(DATE(2025, COLUMN()-3, 1), 0) + 1,
 Posts[Restaurant Name],$C110))</f>
        <v>0</v>
      </c>
      <c r="K110" s="1522">
        <f>if($B$50="posts",COUNTIFS(
  Posts[D+1], "&gt;=" &amp; DATE(2025, COLUMN()-3, 1),
   Posts[D+1], "&lt;" &amp; EOMONTH(DATE(2025, COLUMN()-3, 1), 0) + 1,
 Posts[Restaurant Name],$C110),SUMIFS(Posts[Views (+10], Posts[D+1], "&gt;=" &amp; DATE(2025, COLUMN()-3, 1),
   Posts[D+1], "&lt;" &amp; EOMONTH(DATE(2025, COLUMN()-3, 1), 0) + 1,
 Posts[Restaurant Name],$C110))</f>
        <v>0</v>
      </c>
      <c r="L110" s="1522">
        <f>if($B$50="posts",COUNTIFS(
  Posts[D+1], "&gt;=" &amp; DATE(2025, COLUMN()-3, 1),
   Posts[D+1], "&lt;" &amp; EOMONTH(DATE(2025, COLUMN()-3, 1), 0) + 1,
 Posts[Restaurant Name],$C110),SUMIFS(Posts[Views (+10], Posts[D+1], "&gt;=" &amp; DATE(2025, COLUMN()-3, 1),
   Posts[D+1], "&lt;" &amp; EOMONTH(DATE(2025, COLUMN()-3, 1), 0) + 1,
 Posts[Restaurant Name],$C110))</f>
        <v>0</v>
      </c>
      <c r="M110" s="1522">
        <f>if($B$50="posts",COUNTIFS(
  Posts[D+1], "&gt;=" &amp; DATE(2025, COLUMN()-3, 1),
   Posts[D+1], "&lt;" &amp; EOMONTH(DATE(2025, COLUMN()-3, 1), 0) + 1,
 Posts[Restaurant Name],$C110),SUMIFS(Posts[Views (+10], Posts[D+1], "&gt;=" &amp; DATE(2025, COLUMN()-3, 1),
   Posts[D+1], "&lt;" &amp; EOMONTH(DATE(2025, COLUMN()-3, 1), 0) + 1,
 Posts[Restaurant Name],$C110))</f>
        <v>4770</v>
      </c>
      <c r="N110" s="1522">
        <f>if($B$50="posts",COUNTIFS(
  Posts[D+1], "&gt;=" &amp; DATE(2025, COLUMN()-3, 1),
   Posts[D+1], "&lt;" &amp; EOMONTH(DATE(2025, COLUMN()-3, 1), 0) + 1,
 Posts[Restaurant Name],$C110),SUMIFS(Posts[Views (+10], Posts[D+1], "&gt;=" &amp; DATE(2025, COLUMN()-3, 1),
   Posts[D+1], "&lt;" &amp; EOMONTH(DATE(2025, COLUMN()-3, 1), 0) + 1,
 Posts[Restaurant Name],$C110))</f>
        <v>0</v>
      </c>
      <c r="O110" s="1522">
        <f>if($B$50="posts",COUNTIFS(
  Posts[D+1], "&gt;=" &amp; DATE(2025, COLUMN()-3, 1),
   Posts[D+1], "&lt;" &amp; EOMONTH(DATE(2025, COLUMN()-3, 1), 0) + 1,
 Posts[Restaurant Name],$C110),SUMIFS(Posts[Views (+10], Posts[D+1], "&gt;=" &amp; DATE(2025, COLUMN()-3, 1),
   Posts[D+1], "&lt;" &amp; EOMONTH(DATE(2025, COLUMN()-3, 1), 0) + 1,
 Posts[Restaurant Name],$C110))</f>
        <v>0</v>
      </c>
      <c r="P110" s="1487"/>
      <c r="Q110" s="1487"/>
      <c r="R110" s="1487"/>
      <c r="S110" s="1487"/>
      <c r="T110" s="1487"/>
      <c r="U110" s="1487"/>
      <c r="V110" s="1487"/>
      <c r="W110" s="1487"/>
      <c r="X110" s="1487"/>
      <c r="Y110" s="1487"/>
      <c r="Z110" s="1487"/>
      <c r="AA110" s="1487"/>
      <c r="AB110" s="1487"/>
    </row>
    <row r="111">
      <c r="A111" s="1487"/>
      <c r="B111" s="1487"/>
      <c r="C111" s="1487" t="s">
        <v>2739</v>
      </c>
      <c r="D111" s="1522">
        <f>if($B$50="posts",COUNTIFS(
  Posts[D+1], "&gt;=" &amp; DATE(2025, COLUMN()-3, 1),
   Posts[D+1], "&lt;" &amp; EOMONTH(DATE(2025, COLUMN()-3, 1), 0) + 1,
 Posts[Restaurant Name],$C111),SUMIFS(Posts[Views (+10], Posts[D+1], "&gt;=" &amp; DATE(2025, COLUMN()-3, 1),
   Posts[D+1], "&lt;" &amp; EOMONTH(DATE(2025, COLUMN()-3, 1), 0) + 1,
 Posts[Restaurant Name],$C111))</f>
        <v>0</v>
      </c>
      <c r="E111" s="1522">
        <f>if($B$50="posts",COUNTIFS(
  Posts[D+1], "&gt;=" &amp; DATE(2025, COLUMN()-3, 1),
   Posts[D+1], "&lt;" &amp; EOMONTH(DATE(2025, COLUMN()-3, 1), 0) + 1,
 Posts[Restaurant Name],$C111),SUMIFS(Posts[Views (+10], Posts[D+1], "&gt;=" &amp; DATE(2025, COLUMN()-3, 1),
   Posts[D+1], "&lt;" &amp; EOMONTH(DATE(2025, COLUMN()-3, 1), 0) + 1,
 Posts[Restaurant Name],$C111))</f>
        <v>0</v>
      </c>
      <c r="F111" s="1522">
        <f>if($B$50="posts",COUNTIFS(
  Posts[D+1], "&gt;=" &amp; DATE(2025, COLUMN()-3, 1),
   Posts[D+1], "&lt;" &amp; EOMONTH(DATE(2025, COLUMN()-3, 1), 0) + 1,
 Posts[Restaurant Name],$C111),SUMIFS(Posts[Views (+10], Posts[D+1], "&gt;=" &amp; DATE(2025, COLUMN()-3, 1),
   Posts[D+1], "&lt;" &amp; EOMONTH(DATE(2025, COLUMN()-3, 1), 0) + 1,
 Posts[Restaurant Name],$C111))</f>
        <v>0</v>
      </c>
      <c r="G111" s="1522">
        <f>if($B$50="posts",COUNTIFS(
  Posts[D+1], "&gt;=" &amp; DATE(2025, COLUMN()-3, 1),
   Posts[D+1], "&lt;" &amp; EOMONTH(DATE(2025, COLUMN()-3, 1), 0) + 1,
 Posts[Restaurant Name],$C111),SUMIFS(Posts[Views (+10], Posts[D+1], "&gt;=" &amp; DATE(2025, COLUMN()-3, 1),
   Posts[D+1], "&lt;" &amp; EOMONTH(DATE(2025, COLUMN()-3, 1), 0) + 1,
 Posts[Restaurant Name],$C111))</f>
        <v>0</v>
      </c>
      <c r="H111" s="1522">
        <f>if($B$50="posts",COUNTIFS(
  Posts[D+1], "&gt;=" &amp; DATE(2025, COLUMN()-3, 1),
   Posts[D+1], "&lt;" &amp; EOMONTH(DATE(2025, COLUMN()-3, 1), 0) + 1,
 Posts[Restaurant Name],$C111),SUMIFS(Posts[Views (+10], Posts[D+1], "&gt;=" &amp; DATE(2025, COLUMN()-3, 1),
   Posts[D+1], "&lt;" &amp; EOMONTH(DATE(2025, COLUMN()-3, 1), 0) + 1,
 Posts[Restaurant Name],$C111))</f>
        <v>0</v>
      </c>
      <c r="I111" s="1522">
        <f>if($B$50="posts",COUNTIFS(
  Posts[D+1], "&gt;=" &amp; DATE(2025, COLUMN()-3, 1),
   Posts[D+1], "&lt;" &amp; EOMONTH(DATE(2025, COLUMN()-3, 1), 0) + 1,
 Posts[Restaurant Name],$C111),SUMIFS(Posts[Views (+10], Posts[D+1], "&gt;=" &amp; DATE(2025, COLUMN()-3, 1),
   Posts[D+1], "&lt;" &amp; EOMONTH(DATE(2025, COLUMN()-3, 1), 0) + 1,
 Posts[Restaurant Name],$C111))</f>
        <v>0</v>
      </c>
      <c r="J111" s="1522">
        <f>if($B$50="posts",COUNTIFS(
  Posts[D+1], "&gt;=" &amp; DATE(2025, COLUMN()-3, 1),
   Posts[D+1], "&lt;" &amp; EOMONTH(DATE(2025, COLUMN()-3, 1), 0) + 1,
 Posts[Restaurant Name],$C111),SUMIFS(Posts[Views (+10], Posts[D+1], "&gt;=" &amp; DATE(2025, COLUMN()-3, 1),
   Posts[D+1], "&lt;" &amp; EOMONTH(DATE(2025, COLUMN()-3, 1), 0) + 1,
 Posts[Restaurant Name],$C111))</f>
        <v>0</v>
      </c>
      <c r="K111" s="1522">
        <f>if($B$50="posts",COUNTIFS(
  Posts[D+1], "&gt;=" &amp; DATE(2025, COLUMN()-3, 1),
   Posts[D+1], "&lt;" &amp; EOMONTH(DATE(2025, COLUMN()-3, 1), 0) + 1,
 Posts[Restaurant Name],$C111),SUMIFS(Posts[Views (+10], Posts[D+1], "&gt;=" &amp; DATE(2025, COLUMN()-3, 1),
   Posts[D+1], "&lt;" &amp; EOMONTH(DATE(2025, COLUMN()-3, 1), 0) + 1,
 Posts[Restaurant Name],$C111))</f>
        <v>0</v>
      </c>
      <c r="L111" s="1522">
        <f>if($B$50="posts",COUNTIFS(
  Posts[D+1], "&gt;=" &amp; DATE(2025, COLUMN()-3, 1),
   Posts[D+1], "&lt;" &amp; EOMONTH(DATE(2025, COLUMN()-3, 1), 0) + 1,
 Posts[Restaurant Name],$C111),SUMIFS(Posts[Views (+10], Posts[D+1], "&gt;=" &amp; DATE(2025, COLUMN()-3, 1),
   Posts[D+1], "&lt;" &amp; EOMONTH(DATE(2025, COLUMN()-3, 1), 0) + 1,
 Posts[Restaurant Name],$C111))</f>
        <v>0</v>
      </c>
      <c r="M111" s="1522">
        <f>if($B$50="posts",COUNTIFS(
  Posts[D+1], "&gt;=" &amp; DATE(2025, COLUMN()-3, 1),
   Posts[D+1], "&lt;" &amp; EOMONTH(DATE(2025, COLUMN()-3, 1), 0) + 1,
 Posts[Restaurant Name],$C111),SUMIFS(Posts[Views (+10], Posts[D+1], "&gt;=" &amp; DATE(2025, COLUMN()-3, 1),
   Posts[D+1], "&lt;" &amp; EOMONTH(DATE(2025, COLUMN()-3, 1), 0) + 1,
 Posts[Restaurant Name],$C111))</f>
        <v>272</v>
      </c>
      <c r="N111" s="1522">
        <f>if($B$50="posts",COUNTIFS(
  Posts[D+1], "&gt;=" &amp; DATE(2025, COLUMN()-3, 1),
   Posts[D+1], "&lt;" &amp; EOMONTH(DATE(2025, COLUMN()-3, 1), 0) + 1,
 Posts[Restaurant Name],$C111),SUMIFS(Posts[Views (+10], Posts[D+1], "&gt;=" &amp; DATE(2025, COLUMN()-3, 1),
   Posts[D+1], "&lt;" &amp; EOMONTH(DATE(2025, COLUMN()-3, 1), 0) + 1,
 Posts[Restaurant Name],$C111))</f>
        <v>0</v>
      </c>
      <c r="O111" s="1522">
        <f>if($B$50="posts",COUNTIFS(
  Posts[D+1], "&gt;=" &amp; DATE(2025, COLUMN()-3, 1),
   Posts[D+1], "&lt;" &amp; EOMONTH(DATE(2025, COLUMN()-3, 1), 0) + 1,
 Posts[Restaurant Name],$C111),SUMIFS(Posts[Views (+10], Posts[D+1], "&gt;=" &amp; DATE(2025, COLUMN()-3, 1),
   Posts[D+1], "&lt;" &amp; EOMONTH(DATE(2025, COLUMN()-3, 1), 0) + 1,
 Posts[Restaurant Name],$C111))</f>
        <v>0</v>
      </c>
      <c r="P111" s="1487"/>
      <c r="Q111" s="1487"/>
      <c r="R111" s="1487"/>
      <c r="S111" s="1487"/>
      <c r="T111" s="1487"/>
      <c r="U111" s="1487"/>
      <c r="V111" s="1487"/>
      <c r="W111" s="1487"/>
      <c r="X111" s="1487"/>
      <c r="Y111" s="1487"/>
      <c r="Z111" s="1487"/>
      <c r="AA111" s="1487"/>
      <c r="AB111" s="1487"/>
    </row>
    <row r="112">
      <c r="A112" s="1487"/>
      <c r="B112" s="1487"/>
      <c r="C112" s="1487" t="s">
        <v>2742</v>
      </c>
      <c r="D112" s="1522">
        <f>if($B$50="posts",COUNTIFS(
  Posts[D+1], "&gt;=" &amp; DATE(2025, COLUMN()-3, 1),
   Posts[D+1], "&lt;" &amp; EOMONTH(DATE(2025, COLUMN()-3, 1), 0) + 1,
 Posts[Restaurant Name],$C112),SUMIFS(Posts[Views (+10], Posts[D+1], "&gt;=" &amp; DATE(2025, COLUMN()-3, 1),
   Posts[D+1], "&lt;" &amp; EOMONTH(DATE(2025, COLUMN()-3, 1), 0) + 1,
 Posts[Restaurant Name],$C112))</f>
        <v>0</v>
      </c>
      <c r="E112" s="1522">
        <f>if($B$50="posts",COUNTIFS(
  Posts[D+1], "&gt;=" &amp; DATE(2025, COLUMN()-3, 1),
   Posts[D+1], "&lt;" &amp; EOMONTH(DATE(2025, COLUMN()-3, 1), 0) + 1,
 Posts[Restaurant Name],$C112),SUMIFS(Posts[Views (+10], Posts[D+1], "&gt;=" &amp; DATE(2025, COLUMN()-3, 1),
   Posts[D+1], "&lt;" &amp; EOMONTH(DATE(2025, COLUMN()-3, 1), 0) + 1,
 Posts[Restaurant Name],$C112))</f>
        <v>0</v>
      </c>
      <c r="F112" s="1522">
        <f>if($B$50="posts",COUNTIFS(
  Posts[D+1], "&gt;=" &amp; DATE(2025, COLUMN()-3, 1),
   Posts[D+1], "&lt;" &amp; EOMONTH(DATE(2025, COLUMN()-3, 1), 0) + 1,
 Posts[Restaurant Name],$C112),SUMIFS(Posts[Views (+10], Posts[D+1], "&gt;=" &amp; DATE(2025, COLUMN()-3, 1),
   Posts[D+1], "&lt;" &amp; EOMONTH(DATE(2025, COLUMN()-3, 1), 0) + 1,
 Posts[Restaurant Name],$C112))</f>
        <v>0</v>
      </c>
      <c r="G112" s="1522">
        <f>if($B$50="posts",COUNTIFS(
  Posts[D+1], "&gt;=" &amp; DATE(2025, COLUMN()-3, 1),
   Posts[D+1], "&lt;" &amp; EOMONTH(DATE(2025, COLUMN()-3, 1), 0) + 1,
 Posts[Restaurant Name],$C112),SUMIFS(Posts[Views (+10], Posts[D+1], "&gt;=" &amp; DATE(2025, COLUMN()-3, 1),
   Posts[D+1], "&lt;" &amp; EOMONTH(DATE(2025, COLUMN()-3, 1), 0) + 1,
 Posts[Restaurant Name],$C112))</f>
        <v>0</v>
      </c>
      <c r="H112" s="1522">
        <f>if($B$50="posts",COUNTIFS(
  Posts[D+1], "&gt;=" &amp; DATE(2025, COLUMN()-3, 1),
   Posts[D+1], "&lt;" &amp; EOMONTH(DATE(2025, COLUMN()-3, 1), 0) + 1,
 Posts[Restaurant Name],$C112),SUMIFS(Posts[Views (+10], Posts[D+1], "&gt;=" &amp; DATE(2025, COLUMN()-3, 1),
   Posts[D+1], "&lt;" &amp; EOMONTH(DATE(2025, COLUMN()-3, 1), 0) + 1,
 Posts[Restaurant Name],$C112))</f>
        <v>0</v>
      </c>
      <c r="I112" s="1522">
        <f>if($B$50="posts",COUNTIFS(
  Posts[D+1], "&gt;=" &amp; DATE(2025, COLUMN()-3, 1),
   Posts[D+1], "&lt;" &amp; EOMONTH(DATE(2025, COLUMN()-3, 1), 0) + 1,
 Posts[Restaurant Name],$C112),SUMIFS(Posts[Views (+10], Posts[D+1], "&gt;=" &amp; DATE(2025, COLUMN()-3, 1),
   Posts[D+1], "&lt;" &amp; EOMONTH(DATE(2025, COLUMN()-3, 1), 0) + 1,
 Posts[Restaurant Name],$C112))</f>
        <v>0</v>
      </c>
      <c r="J112" s="1522">
        <f>if($B$50="posts",COUNTIFS(
  Posts[D+1], "&gt;=" &amp; DATE(2025, COLUMN()-3, 1),
   Posts[D+1], "&lt;" &amp; EOMONTH(DATE(2025, COLUMN()-3, 1), 0) + 1,
 Posts[Restaurant Name],$C112),SUMIFS(Posts[Views (+10], Posts[D+1], "&gt;=" &amp; DATE(2025, COLUMN()-3, 1),
   Posts[D+1], "&lt;" &amp; EOMONTH(DATE(2025, COLUMN()-3, 1), 0) + 1,
 Posts[Restaurant Name],$C112))</f>
        <v>0</v>
      </c>
      <c r="K112" s="1522">
        <f>if($B$50="posts",COUNTIFS(
  Posts[D+1], "&gt;=" &amp; DATE(2025, COLUMN()-3, 1),
   Posts[D+1], "&lt;" &amp; EOMONTH(DATE(2025, COLUMN()-3, 1), 0) + 1,
 Posts[Restaurant Name],$C112),SUMIFS(Posts[Views (+10], Posts[D+1], "&gt;=" &amp; DATE(2025, COLUMN()-3, 1),
   Posts[D+1], "&lt;" &amp; EOMONTH(DATE(2025, COLUMN()-3, 1), 0) + 1,
 Posts[Restaurant Name],$C112))</f>
        <v>0</v>
      </c>
      <c r="L112" s="1522">
        <f>if($B$50="posts",COUNTIFS(
  Posts[D+1], "&gt;=" &amp; DATE(2025, COLUMN()-3, 1),
   Posts[D+1], "&lt;" &amp; EOMONTH(DATE(2025, COLUMN()-3, 1), 0) + 1,
 Posts[Restaurant Name],$C112),SUMIFS(Posts[Views (+10], Posts[D+1], "&gt;=" &amp; DATE(2025, COLUMN()-3, 1),
   Posts[D+1], "&lt;" &amp; EOMONTH(DATE(2025, COLUMN()-3, 1), 0) + 1,
 Posts[Restaurant Name],$C112))</f>
        <v>0</v>
      </c>
      <c r="M112" s="1522">
        <f>if($B$50="posts",COUNTIFS(
  Posts[D+1], "&gt;=" &amp; DATE(2025, COLUMN()-3, 1),
   Posts[D+1], "&lt;" &amp; EOMONTH(DATE(2025, COLUMN()-3, 1), 0) + 1,
 Posts[Restaurant Name],$C112),SUMIFS(Posts[Views (+10], Posts[D+1], "&gt;=" &amp; DATE(2025, COLUMN()-3, 1),
   Posts[D+1], "&lt;" &amp; EOMONTH(DATE(2025, COLUMN()-3, 1), 0) + 1,
 Posts[Restaurant Name],$C112))</f>
        <v>0</v>
      </c>
      <c r="N112" s="1522">
        <f>if($B$50="posts",COUNTIFS(
  Posts[D+1], "&gt;=" &amp; DATE(2025, COLUMN()-3, 1),
   Posts[D+1], "&lt;" &amp; EOMONTH(DATE(2025, COLUMN()-3, 1), 0) + 1,
 Posts[Restaurant Name],$C112),SUMIFS(Posts[Views (+10], Posts[D+1], "&gt;=" &amp; DATE(2025, COLUMN()-3, 1),
   Posts[D+1], "&lt;" &amp; EOMONTH(DATE(2025, COLUMN()-3, 1), 0) + 1,
 Posts[Restaurant Name],$C112))</f>
        <v>1638</v>
      </c>
      <c r="O112" s="1522">
        <f>if($B$50="posts",COUNTIFS(
  Posts[D+1], "&gt;=" &amp; DATE(2025, COLUMN()-3, 1),
   Posts[D+1], "&lt;" &amp; EOMONTH(DATE(2025, COLUMN()-3, 1), 0) + 1,
 Posts[Restaurant Name],$C112),SUMIFS(Posts[Views (+10], Posts[D+1], "&gt;=" &amp; DATE(2025, COLUMN()-3, 1),
   Posts[D+1], "&lt;" &amp; EOMONTH(DATE(2025, COLUMN()-3, 1), 0) + 1,
 Posts[Restaurant Name],$C112))</f>
        <v>0</v>
      </c>
      <c r="P112" s="1487"/>
      <c r="Q112" s="1487"/>
      <c r="R112" s="1487"/>
      <c r="S112" s="1487"/>
      <c r="T112" s="1487"/>
      <c r="U112" s="1487"/>
      <c r="V112" s="1487"/>
      <c r="W112" s="1487"/>
      <c r="X112" s="1487"/>
      <c r="Y112" s="1487"/>
      <c r="Z112" s="1487"/>
      <c r="AA112" s="1487"/>
      <c r="AB112" s="1487"/>
    </row>
    <row r="113">
      <c r="A113" s="1487"/>
      <c r="B113" s="1487"/>
      <c r="C113" s="1487" t="s">
        <v>2745</v>
      </c>
      <c r="D113" s="1522">
        <f>if($B$50="posts",COUNTIFS(
  Posts[D+1], "&gt;=" &amp; DATE(2025, COLUMN()-3, 1),
   Posts[D+1], "&lt;" &amp; EOMONTH(DATE(2025, COLUMN()-3, 1), 0) + 1,
 Posts[Restaurant Name],$C113),SUMIFS(Posts[Views (+10], Posts[D+1], "&gt;=" &amp; DATE(2025, COLUMN()-3, 1),
   Posts[D+1], "&lt;" &amp; EOMONTH(DATE(2025, COLUMN()-3, 1), 0) + 1,
 Posts[Restaurant Name],$C113))</f>
        <v>0</v>
      </c>
      <c r="E113" s="1522">
        <f>if($B$50="posts",COUNTIFS(
  Posts[D+1], "&gt;=" &amp; DATE(2025, COLUMN()-3, 1),
   Posts[D+1], "&lt;" &amp; EOMONTH(DATE(2025, COLUMN()-3, 1), 0) + 1,
 Posts[Restaurant Name],$C113),SUMIFS(Posts[Views (+10], Posts[D+1], "&gt;=" &amp; DATE(2025, COLUMN()-3, 1),
   Posts[D+1], "&lt;" &amp; EOMONTH(DATE(2025, COLUMN()-3, 1), 0) + 1,
 Posts[Restaurant Name],$C113))</f>
        <v>0</v>
      </c>
      <c r="F113" s="1522">
        <f>if($B$50="posts",COUNTIFS(
  Posts[D+1], "&gt;=" &amp; DATE(2025, COLUMN()-3, 1),
   Posts[D+1], "&lt;" &amp; EOMONTH(DATE(2025, COLUMN()-3, 1), 0) + 1,
 Posts[Restaurant Name],$C113),SUMIFS(Posts[Views (+10], Posts[D+1], "&gt;=" &amp; DATE(2025, COLUMN()-3, 1),
   Posts[D+1], "&lt;" &amp; EOMONTH(DATE(2025, COLUMN()-3, 1), 0) + 1,
 Posts[Restaurant Name],$C113))</f>
        <v>0</v>
      </c>
      <c r="G113" s="1522">
        <f>if($B$50="posts",COUNTIFS(
  Posts[D+1], "&gt;=" &amp; DATE(2025, COLUMN()-3, 1),
   Posts[D+1], "&lt;" &amp; EOMONTH(DATE(2025, COLUMN()-3, 1), 0) + 1,
 Posts[Restaurant Name],$C113),SUMIFS(Posts[Views (+10], Posts[D+1], "&gt;=" &amp; DATE(2025, COLUMN()-3, 1),
   Posts[D+1], "&lt;" &amp; EOMONTH(DATE(2025, COLUMN()-3, 1), 0) + 1,
 Posts[Restaurant Name],$C113))</f>
        <v>0</v>
      </c>
      <c r="H113" s="1522">
        <f>if($B$50="posts",COUNTIFS(
  Posts[D+1], "&gt;=" &amp; DATE(2025, COLUMN()-3, 1),
   Posts[D+1], "&lt;" &amp; EOMONTH(DATE(2025, COLUMN()-3, 1), 0) + 1,
 Posts[Restaurant Name],$C113),SUMIFS(Posts[Views (+10], Posts[D+1], "&gt;=" &amp; DATE(2025, COLUMN()-3, 1),
   Posts[D+1], "&lt;" &amp; EOMONTH(DATE(2025, COLUMN()-3, 1), 0) + 1,
 Posts[Restaurant Name],$C113))</f>
        <v>0</v>
      </c>
      <c r="I113" s="1522">
        <f>if($B$50="posts",COUNTIFS(
  Posts[D+1], "&gt;=" &amp; DATE(2025, COLUMN()-3, 1),
   Posts[D+1], "&lt;" &amp; EOMONTH(DATE(2025, COLUMN()-3, 1), 0) + 1,
 Posts[Restaurant Name],$C113),SUMIFS(Posts[Views (+10], Posts[D+1], "&gt;=" &amp; DATE(2025, COLUMN()-3, 1),
   Posts[D+1], "&lt;" &amp; EOMONTH(DATE(2025, COLUMN()-3, 1), 0) + 1,
 Posts[Restaurant Name],$C113))</f>
        <v>0</v>
      </c>
      <c r="J113" s="1522">
        <f>if($B$50="posts",COUNTIFS(
  Posts[D+1], "&gt;=" &amp; DATE(2025, COLUMN()-3, 1),
   Posts[D+1], "&lt;" &amp; EOMONTH(DATE(2025, COLUMN()-3, 1), 0) + 1,
 Posts[Restaurant Name],$C113),SUMIFS(Posts[Views (+10], Posts[D+1], "&gt;=" &amp; DATE(2025, COLUMN()-3, 1),
   Posts[D+1], "&lt;" &amp; EOMONTH(DATE(2025, COLUMN()-3, 1), 0) + 1,
 Posts[Restaurant Name],$C113))</f>
        <v>0</v>
      </c>
      <c r="K113" s="1522">
        <f>if($B$50="posts",COUNTIFS(
  Posts[D+1], "&gt;=" &amp; DATE(2025, COLUMN()-3, 1),
   Posts[D+1], "&lt;" &amp; EOMONTH(DATE(2025, COLUMN()-3, 1), 0) + 1,
 Posts[Restaurant Name],$C113),SUMIFS(Posts[Views (+10], Posts[D+1], "&gt;=" &amp; DATE(2025, COLUMN()-3, 1),
   Posts[D+1], "&lt;" &amp; EOMONTH(DATE(2025, COLUMN()-3, 1), 0) + 1,
 Posts[Restaurant Name],$C113))</f>
        <v>0</v>
      </c>
      <c r="L113" s="1522">
        <f>if($B$50="posts",COUNTIFS(
  Posts[D+1], "&gt;=" &amp; DATE(2025, COLUMN()-3, 1),
   Posts[D+1], "&lt;" &amp; EOMONTH(DATE(2025, COLUMN()-3, 1), 0) + 1,
 Posts[Restaurant Name],$C113),SUMIFS(Posts[Views (+10], Posts[D+1], "&gt;=" &amp; DATE(2025, COLUMN()-3, 1),
   Posts[D+1], "&lt;" &amp; EOMONTH(DATE(2025, COLUMN()-3, 1), 0) + 1,
 Posts[Restaurant Name],$C113))</f>
        <v>0</v>
      </c>
      <c r="M113" s="1522">
        <f>if($B$50="posts",COUNTIFS(
  Posts[D+1], "&gt;=" &amp; DATE(2025, COLUMN()-3, 1),
   Posts[D+1], "&lt;" &amp; EOMONTH(DATE(2025, COLUMN()-3, 1), 0) + 1,
 Posts[Restaurant Name],$C113),SUMIFS(Posts[Views (+10], Posts[D+1], "&gt;=" &amp; DATE(2025, COLUMN()-3, 1),
   Posts[D+1], "&lt;" &amp; EOMONTH(DATE(2025, COLUMN()-3, 1), 0) + 1,
 Posts[Restaurant Name],$C113))</f>
        <v>0</v>
      </c>
      <c r="N113" s="1522">
        <f>if($B$50="posts",COUNTIFS(
  Posts[D+1], "&gt;=" &amp; DATE(2025, COLUMN()-3, 1),
   Posts[D+1], "&lt;" &amp; EOMONTH(DATE(2025, COLUMN()-3, 1), 0) + 1,
 Posts[Restaurant Name],$C113),SUMIFS(Posts[Views (+10], Posts[D+1], "&gt;=" &amp; DATE(2025, COLUMN()-3, 1),
   Posts[D+1], "&lt;" &amp; EOMONTH(DATE(2025, COLUMN()-3, 1), 0) + 1,
 Posts[Restaurant Name],$C113))</f>
        <v>4163</v>
      </c>
      <c r="O113" s="1522">
        <f>if($B$50="posts",COUNTIFS(
  Posts[D+1], "&gt;=" &amp; DATE(2025, COLUMN()-3, 1),
   Posts[D+1], "&lt;" &amp; EOMONTH(DATE(2025, COLUMN()-3, 1), 0) + 1,
 Posts[Restaurant Name],$C113),SUMIFS(Posts[Views (+10], Posts[D+1], "&gt;=" &amp; DATE(2025, COLUMN()-3, 1),
   Posts[D+1], "&lt;" &amp; EOMONTH(DATE(2025, COLUMN()-3, 1), 0) + 1,
 Posts[Restaurant Name],$C113))</f>
        <v>0</v>
      </c>
      <c r="P113" s="1487"/>
      <c r="Q113" s="1487"/>
      <c r="R113" s="1487"/>
      <c r="S113" s="1487"/>
      <c r="T113" s="1487"/>
      <c r="U113" s="1487"/>
      <c r="V113" s="1487"/>
      <c r="W113" s="1487"/>
      <c r="X113" s="1487"/>
      <c r="Y113" s="1487"/>
      <c r="Z113" s="1487"/>
      <c r="AA113" s="1487"/>
      <c r="AB113" s="1487"/>
    </row>
    <row r="114">
      <c r="A114" s="1487"/>
      <c r="B114" s="1487"/>
      <c r="C114" s="1487" t="s">
        <v>2748</v>
      </c>
      <c r="D114" s="1522">
        <f>if($B$50="posts",COUNTIFS(
  Posts[D+1], "&gt;=" &amp; DATE(2025, COLUMN()-3, 1),
   Posts[D+1], "&lt;" &amp; EOMONTH(DATE(2025, COLUMN()-3, 1), 0) + 1,
 Posts[Restaurant Name],$C114),SUMIFS(Posts[Views (+10], Posts[D+1], "&gt;=" &amp; DATE(2025, COLUMN()-3, 1),
   Posts[D+1], "&lt;" &amp; EOMONTH(DATE(2025, COLUMN()-3, 1), 0) + 1,
 Posts[Restaurant Name],$C114))</f>
        <v>0</v>
      </c>
      <c r="E114" s="1522">
        <f>if($B$50="posts",COUNTIFS(
  Posts[D+1], "&gt;=" &amp; DATE(2025, COLUMN()-3, 1),
   Posts[D+1], "&lt;" &amp; EOMONTH(DATE(2025, COLUMN()-3, 1), 0) + 1,
 Posts[Restaurant Name],$C114),SUMIFS(Posts[Views (+10], Posts[D+1], "&gt;=" &amp; DATE(2025, COLUMN()-3, 1),
   Posts[D+1], "&lt;" &amp; EOMONTH(DATE(2025, COLUMN()-3, 1), 0) + 1,
 Posts[Restaurant Name],$C114))</f>
        <v>0</v>
      </c>
      <c r="F114" s="1522">
        <f>if($B$50="posts",COUNTIFS(
  Posts[D+1], "&gt;=" &amp; DATE(2025, COLUMN()-3, 1),
   Posts[D+1], "&lt;" &amp; EOMONTH(DATE(2025, COLUMN()-3, 1), 0) + 1,
 Posts[Restaurant Name],$C114),SUMIFS(Posts[Views (+10], Posts[D+1], "&gt;=" &amp; DATE(2025, COLUMN()-3, 1),
   Posts[D+1], "&lt;" &amp; EOMONTH(DATE(2025, COLUMN()-3, 1), 0) + 1,
 Posts[Restaurant Name],$C114))</f>
        <v>0</v>
      </c>
      <c r="G114" s="1522">
        <f>if($B$50="posts",COUNTIFS(
  Posts[D+1], "&gt;=" &amp; DATE(2025, COLUMN()-3, 1),
   Posts[D+1], "&lt;" &amp; EOMONTH(DATE(2025, COLUMN()-3, 1), 0) + 1,
 Posts[Restaurant Name],$C114),SUMIFS(Posts[Views (+10], Posts[D+1], "&gt;=" &amp; DATE(2025, COLUMN()-3, 1),
   Posts[D+1], "&lt;" &amp; EOMONTH(DATE(2025, COLUMN()-3, 1), 0) + 1,
 Posts[Restaurant Name],$C114))</f>
        <v>0</v>
      </c>
      <c r="H114" s="1522">
        <f>if($B$50="posts",COUNTIFS(
  Posts[D+1], "&gt;=" &amp; DATE(2025, COLUMN()-3, 1),
   Posts[D+1], "&lt;" &amp; EOMONTH(DATE(2025, COLUMN()-3, 1), 0) + 1,
 Posts[Restaurant Name],$C114),SUMIFS(Posts[Views (+10], Posts[D+1], "&gt;=" &amp; DATE(2025, COLUMN()-3, 1),
   Posts[D+1], "&lt;" &amp; EOMONTH(DATE(2025, COLUMN()-3, 1), 0) + 1,
 Posts[Restaurant Name],$C114))</f>
        <v>0</v>
      </c>
      <c r="I114" s="1522">
        <f>if($B$50="posts",COUNTIFS(
  Posts[D+1], "&gt;=" &amp; DATE(2025, COLUMN()-3, 1),
   Posts[D+1], "&lt;" &amp; EOMONTH(DATE(2025, COLUMN()-3, 1), 0) + 1,
 Posts[Restaurant Name],$C114),SUMIFS(Posts[Views (+10], Posts[D+1], "&gt;=" &amp; DATE(2025, COLUMN()-3, 1),
   Posts[D+1], "&lt;" &amp; EOMONTH(DATE(2025, COLUMN()-3, 1), 0) + 1,
 Posts[Restaurant Name],$C114))</f>
        <v>0</v>
      </c>
      <c r="J114" s="1522">
        <f>if($B$50="posts",COUNTIFS(
  Posts[D+1], "&gt;=" &amp; DATE(2025, COLUMN()-3, 1),
   Posts[D+1], "&lt;" &amp; EOMONTH(DATE(2025, COLUMN()-3, 1), 0) + 1,
 Posts[Restaurant Name],$C114),SUMIFS(Posts[Views (+10], Posts[D+1], "&gt;=" &amp; DATE(2025, COLUMN()-3, 1),
   Posts[D+1], "&lt;" &amp; EOMONTH(DATE(2025, COLUMN()-3, 1), 0) + 1,
 Posts[Restaurant Name],$C114))</f>
        <v>0</v>
      </c>
      <c r="K114" s="1522">
        <f>if($B$50="posts",COUNTIFS(
  Posts[D+1], "&gt;=" &amp; DATE(2025, COLUMN()-3, 1),
   Posts[D+1], "&lt;" &amp; EOMONTH(DATE(2025, COLUMN()-3, 1), 0) + 1,
 Posts[Restaurant Name],$C114),SUMIFS(Posts[Views (+10], Posts[D+1], "&gt;=" &amp; DATE(2025, COLUMN()-3, 1),
   Posts[D+1], "&lt;" &amp; EOMONTH(DATE(2025, COLUMN()-3, 1), 0) + 1,
 Posts[Restaurant Name],$C114))</f>
        <v>0</v>
      </c>
      <c r="L114" s="1522">
        <f>if($B$50="posts",COUNTIFS(
  Posts[D+1], "&gt;=" &amp; DATE(2025, COLUMN()-3, 1),
   Posts[D+1], "&lt;" &amp; EOMONTH(DATE(2025, COLUMN()-3, 1), 0) + 1,
 Posts[Restaurant Name],$C114),SUMIFS(Posts[Views (+10], Posts[D+1], "&gt;=" &amp; DATE(2025, COLUMN()-3, 1),
   Posts[D+1], "&lt;" &amp; EOMONTH(DATE(2025, COLUMN()-3, 1), 0) + 1,
 Posts[Restaurant Name],$C114))</f>
        <v>0</v>
      </c>
      <c r="M114" s="1522">
        <f>if($B$50="posts",COUNTIFS(
  Posts[D+1], "&gt;=" &amp; DATE(2025, COLUMN()-3, 1),
   Posts[D+1], "&lt;" &amp; EOMONTH(DATE(2025, COLUMN()-3, 1), 0) + 1,
 Posts[Restaurant Name],$C114),SUMIFS(Posts[Views (+10], Posts[D+1], "&gt;=" &amp; DATE(2025, COLUMN()-3, 1),
   Posts[D+1], "&lt;" &amp; EOMONTH(DATE(2025, COLUMN()-3, 1), 0) + 1,
 Posts[Restaurant Name],$C114))</f>
        <v>0</v>
      </c>
      <c r="N114" s="1522">
        <f>if($B$50="posts",COUNTIFS(
  Posts[D+1], "&gt;=" &amp; DATE(2025, COLUMN()-3, 1),
   Posts[D+1], "&lt;" &amp; EOMONTH(DATE(2025, COLUMN()-3, 1), 0) + 1,
 Posts[Restaurant Name],$C114),SUMIFS(Posts[Views (+10], Posts[D+1], "&gt;=" &amp; DATE(2025, COLUMN()-3, 1),
   Posts[D+1], "&lt;" &amp; EOMONTH(DATE(2025, COLUMN()-3, 1), 0) + 1,
 Posts[Restaurant Name],$C114))</f>
        <v>856</v>
      </c>
      <c r="O114" s="1522">
        <f>if($B$50="posts",COUNTIFS(
  Posts[D+1], "&gt;=" &amp; DATE(2025, COLUMN()-3, 1),
   Posts[D+1], "&lt;" &amp; EOMONTH(DATE(2025, COLUMN()-3, 1), 0) + 1,
 Posts[Restaurant Name],$C114),SUMIFS(Posts[Views (+10], Posts[D+1], "&gt;=" &amp; DATE(2025, COLUMN()-3, 1),
   Posts[D+1], "&lt;" &amp; EOMONTH(DATE(2025, COLUMN()-3, 1), 0) + 1,
 Posts[Restaurant Name],$C114))</f>
        <v>0</v>
      </c>
      <c r="P114" s="1487"/>
      <c r="Q114" s="1487"/>
      <c r="R114" s="1487"/>
      <c r="S114" s="1487"/>
      <c r="T114" s="1487"/>
      <c r="U114" s="1487"/>
      <c r="V114" s="1487"/>
      <c r="W114" s="1487"/>
      <c r="X114" s="1487"/>
      <c r="Y114" s="1487"/>
      <c r="Z114" s="1487"/>
      <c r="AA114" s="1487"/>
      <c r="AB114" s="1487"/>
    </row>
    <row r="115">
      <c r="A115" s="1487"/>
      <c r="B115" s="1487"/>
      <c r="C115" s="1487" t="s">
        <v>2753</v>
      </c>
      <c r="D115" s="1522">
        <f>if($B$50="posts",COUNTIFS(
  Posts[D+1], "&gt;=" &amp; DATE(2025, COLUMN()-3, 1),
   Posts[D+1], "&lt;" &amp; EOMONTH(DATE(2025, COLUMN()-3, 1), 0) + 1,
 Posts[Restaurant Name],$C115),SUMIFS(Posts[Views (+10], Posts[D+1], "&gt;=" &amp; DATE(2025, COLUMN()-3, 1),
   Posts[D+1], "&lt;" &amp; EOMONTH(DATE(2025, COLUMN()-3, 1), 0) + 1,
 Posts[Restaurant Name],$C115))</f>
        <v>0</v>
      </c>
      <c r="E115" s="1522">
        <f>if($B$50="posts",COUNTIFS(
  Posts[D+1], "&gt;=" &amp; DATE(2025, COLUMN()-3, 1),
   Posts[D+1], "&lt;" &amp; EOMONTH(DATE(2025, COLUMN()-3, 1), 0) + 1,
 Posts[Restaurant Name],$C115),SUMIFS(Posts[Views (+10], Posts[D+1], "&gt;=" &amp; DATE(2025, COLUMN()-3, 1),
   Posts[D+1], "&lt;" &amp; EOMONTH(DATE(2025, COLUMN()-3, 1), 0) + 1,
 Posts[Restaurant Name],$C115))</f>
        <v>0</v>
      </c>
      <c r="F115" s="1522">
        <f>if($B$50="posts",COUNTIFS(
  Posts[D+1], "&gt;=" &amp; DATE(2025, COLUMN()-3, 1),
   Posts[D+1], "&lt;" &amp; EOMONTH(DATE(2025, COLUMN()-3, 1), 0) + 1,
 Posts[Restaurant Name],$C115),SUMIFS(Posts[Views (+10], Posts[D+1], "&gt;=" &amp; DATE(2025, COLUMN()-3, 1),
   Posts[D+1], "&lt;" &amp; EOMONTH(DATE(2025, COLUMN()-3, 1), 0) + 1,
 Posts[Restaurant Name],$C115))</f>
        <v>0</v>
      </c>
      <c r="G115" s="1522">
        <f>if($B$50="posts",COUNTIFS(
  Posts[D+1], "&gt;=" &amp; DATE(2025, COLUMN()-3, 1),
   Posts[D+1], "&lt;" &amp; EOMONTH(DATE(2025, COLUMN()-3, 1), 0) + 1,
 Posts[Restaurant Name],$C115),SUMIFS(Posts[Views (+10], Posts[D+1], "&gt;=" &amp; DATE(2025, COLUMN()-3, 1),
   Posts[D+1], "&lt;" &amp; EOMONTH(DATE(2025, COLUMN()-3, 1), 0) + 1,
 Posts[Restaurant Name],$C115))</f>
        <v>0</v>
      </c>
      <c r="H115" s="1522">
        <f>if($B$50="posts",COUNTIFS(
  Posts[D+1], "&gt;=" &amp; DATE(2025, COLUMN()-3, 1),
   Posts[D+1], "&lt;" &amp; EOMONTH(DATE(2025, COLUMN()-3, 1), 0) + 1,
 Posts[Restaurant Name],$C115),SUMIFS(Posts[Views (+10], Posts[D+1], "&gt;=" &amp; DATE(2025, COLUMN()-3, 1),
   Posts[D+1], "&lt;" &amp; EOMONTH(DATE(2025, COLUMN()-3, 1), 0) + 1,
 Posts[Restaurant Name],$C115))</f>
        <v>0</v>
      </c>
      <c r="I115" s="1522">
        <f>if($B$50="posts",COUNTIFS(
  Posts[D+1], "&gt;=" &amp; DATE(2025, COLUMN()-3, 1),
   Posts[D+1], "&lt;" &amp; EOMONTH(DATE(2025, COLUMN()-3, 1), 0) + 1,
 Posts[Restaurant Name],$C115),SUMIFS(Posts[Views (+10], Posts[D+1], "&gt;=" &amp; DATE(2025, COLUMN()-3, 1),
   Posts[D+1], "&lt;" &amp; EOMONTH(DATE(2025, COLUMN()-3, 1), 0) + 1,
 Posts[Restaurant Name],$C115))</f>
        <v>0</v>
      </c>
      <c r="J115" s="1522">
        <f>if($B$50="posts",COUNTIFS(
  Posts[D+1], "&gt;=" &amp; DATE(2025, COLUMN()-3, 1),
   Posts[D+1], "&lt;" &amp; EOMONTH(DATE(2025, COLUMN()-3, 1), 0) + 1,
 Posts[Restaurant Name],$C115),SUMIFS(Posts[Views (+10], Posts[D+1], "&gt;=" &amp; DATE(2025, COLUMN()-3, 1),
   Posts[D+1], "&lt;" &amp; EOMONTH(DATE(2025, COLUMN()-3, 1), 0) + 1,
 Posts[Restaurant Name],$C115))</f>
        <v>0</v>
      </c>
      <c r="K115" s="1522">
        <f>if($B$50="posts",COUNTIFS(
  Posts[D+1], "&gt;=" &amp; DATE(2025, COLUMN()-3, 1),
   Posts[D+1], "&lt;" &amp; EOMONTH(DATE(2025, COLUMN()-3, 1), 0) + 1,
 Posts[Restaurant Name],$C115),SUMIFS(Posts[Views (+10], Posts[D+1], "&gt;=" &amp; DATE(2025, COLUMN()-3, 1),
   Posts[D+1], "&lt;" &amp; EOMONTH(DATE(2025, COLUMN()-3, 1), 0) + 1,
 Posts[Restaurant Name],$C115))</f>
        <v>835</v>
      </c>
      <c r="L115" s="1522">
        <f>if($B$50="posts",COUNTIFS(
  Posts[D+1], "&gt;=" &amp; DATE(2025, COLUMN()-3, 1),
   Posts[D+1], "&lt;" &amp; EOMONTH(DATE(2025, COLUMN()-3, 1), 0) + 1,
 Posts[Restaurant Name],$C115),SUMIFS(Posts[Views (+10], Posts[D+1], "&gt;=" &amp; DATE(2025, COLUMN()-3, 1),
   Posts[D+1], "&lt;" &amp; EOMONTH(DATE(2025, COLUMN()-3, 1), 0) + 1,
 Posts[Restaurant Name],$C115))</f>
        <v>0</v>
      </c>
      <c r="M115" s="1522">
        <f>if($B$50="posts",COUNTIFS(
  Posts[D+1], "&gt;=" &amp; DATE(2025, COLUMN()-3, 1),
   Posts[D+1], "&lt;" &amp; EOMONTH(DATE(2025, COLUMN()-3, 1), 0) + 1,
 Posts[Restaurant Name],$C115),SUMIFS(Posts[Views (+10], Posts[D+1], "&gt;=" &amp; DATE(2025, COLUMN()-3, 1),
   Posts[D+1], "&lt;" &amp; EOMONTH(DATE(2025, COLUMN()-3, 1), 0) + 1,
 Posts[Restaurant Name],$C115))</f>
        <v>0</v>
      </c>
      <c r="N115" s="1522">
        <f>if($B$50="posts",COUNTIFS(
  Posts[D+1], "&gt;=" &amp; DATE(2025, COLUMN()-3, 1),
   Posts[D+1], "&lt;" &amp; EOMONTH(DATE(2025, COLUMN()-3, 1), 0) + 1,
 Posts[Restaurant Name],$C115),SUMIFS(Posts[Views (+10], Posts[D+1], "&gt;=" &amp; DATE(2025, COLUMN()-3, 1),
   Posts[D+1], "&lt;" &amp; EOMONTH(DATE(2025, COLUMN()-3, 1), 0) + 1,
 Posts[Restaurant Name],$C115))</f>
        <v>345</v>
      </c>
      <c r="O115" s="1522">
        <f>if($B$50="posts",COUNTIFS(
  Posts[D+1], "&gt;=" &amp; DATE(2025, COLUMN()-3, 1),
   Posts[D+1], "&lt;" &amp; EOMONTH(DATE(2025, COLUMN()-3, 1), 0) + 1,
 Posts[Restaurant Name],$C115),SUMIFS(Posts[Views (+10], Posts[D+1], "&gt;=" &amp; DATE(2025, COLUMN()-3, 1),
   Posts[D+1], "&lt;" &amp; EOMONTH(DATE(2025, COLUMN()-3, 1), 0) + 1,
 Posts[Restaurant Name],$C115))</f>
        <v>0</v>
      </c>
      <c r="P115" s="1487"/>
      <c r="Q115" s="1487"/>
      <c r="R115" s="1487"/>
      <c r="S115" s="1487"/>
      <c r="T115" s="1487"/>
      <c r="U115" s="1487"/>
      <c r="V115" s="1487"/>
      <c r="W115" s="1487"/>
      <c r="X115" s="1487"/>
      <c r="Y115" s="1487"/>
      <c r="Z115" s="1487"/>
      <c r="AA115" s="1487"/>
      <c r="AB115" s="1487"/>
    </row>
    <row r="116">
      <c r="A116" s="1487"/>
      <c r="B116" s="1487"/>
      <c r="C116" s="1487" t="s">
        <v>1004</v>
      </c>
      <c r="D116" s="1522">
        <f>if($B$50="posts",COUNTIFS(
  Posts[D+1], "&gt;=" &amp; DATE(2025, COLUMN()-3, 1),
   Posts[D+1], "&lt;" &amp; EOMONTH(DATE(2025, COLUMN()-3, 1), 0) + 1,
 Posts[Restaurant Name],$C116),SUMIFS(Posts[Views (+10], Posts[D+1], "&gt;=" &amp; DATE(2025, COLUMN()-3, 1),
   Posts[D+1], "&lt;" &amp; EOMONTH(DATE(2025, COLUMN()-3, 1), 0) + 1,
 Posts[Restaurant Name],$C116))</f>
        <v>0</v>
      </c>
      <c r="E116" s="1522">
        <f>if($B$50="posts",COUNTIFS(
  Posts[D+1], "&gt;=" &amp; DATE(2025, COLUMN()-3, 1),
   Posts[D+1], "&lt;" &amp; EOMONTH(DATE(2025, COLUMN()-3, 1), 0) + 1,
 Posts[Restaurant Name],$C116),SUMIFS(Posts[Views (+10], Posts[D+1], "&gt;=" &amp; DATE(2025, COLUMN()-3, 1),
   Posts[D+1], "&lt;" &amp; EOMONTH(DATE(2025, COLUMN()-3, 1), 0) + 1,
 Posts[Restaurant Name],$C116))</f>
        <v>0</v>
      </c>
      <c r="F116" s="1522">
        <f>if($B$50="posts",COUNTIFS(
  Posts[D+1], "&gt;=" &amp; DATE(2025, COLUMN()-3, 1),
   Posts[D+1], "&lt;" &amp; EOMONTH(DATE(2025, COLUMN()-3, 1), 0) + 1,
 Posts[Restaurant Name],$C116),SUMIFS(Posts[Views (+10], Posts[D+1], "&gt;=" &amp; DATE(2025, COLUMN()-3, 1),
   Posts[D+1], "&lt;" &amp; EOMONTH(DATE(2025, COLUMN()-3, 1), 0) + 1,
 Posts[Restaurant Name],$C116))</f>
        <v>0</v>
      </c>
      <c r="G116" s="1522">
        <f>if($B$50="posts",COUNTIFS(
  Posts[D+1], "&gt;=" &amp; DATE(2025, COLUMN()-3, 1),
   Posts[D+1], "&lt;" &amp; EOMONTH(DATE(2025, COLUMN()-3, 1), 0) + 1,
 Posts[Restaurant Name],$C116),SUMIFS(Posts[Views (+10], Posts[D+1], "&gt;=" &amp; DATE(2025, COLUMN()-3, 1),
   Posts[D+1], "&lt;" &amp; EOMONTH(DATE(2025, COLUMN()-3, 1), 0) + 1,
 Posts[Restaurant Name],$C116))</f>
        <v>0</v>
      </c>
      <c r="H116" s="1522">
        <f>if($B$50="posts",COUNTIFS(
  Posts[D+1], "&gt;=" &amp; DATE(2025, COLUMN()-3, 1),
   Posts[D+1], "&lt;" &amp; EOMONTH(DATE(2025, COLUMN()-3, 1), 0) + 1,
 Posts[Restaurant Name],$C116),SUMIFS(Posts[Views (+10], Posts[D+1], "&gt;=" &amp; DATE(2025, COLUMN()-3, 1),
   Posts[D+1], "&lt;" &amp; EOMONTH(DATE(2025, COLUMN()-3, 1), 0) + 1,
 Posts[Restaurant Name],$C116))</f>
        <v>0</v>
      </c>
      <c r="I116" s="1522">
        <f>if($B$50="posts",COUNTIFS(
  Posts[D+1], "&gt;=" &amp; DATE(2025, COLUMN()-3, 1),
   Posts[D+1], "&lt;" &amp; EOMONTH(DATE(2025, COLUMN()-3, 1), 0) + 1,
 Posts[Restaurant Name],$C116),SUMIFS(Posts[Views (+10], Posts[D+1], "&gt;=" &amp; DATE(2025, COLUMN()-3, 1),
   Posts[D+1], "&lt;" &amp; EOMONTH(DATE(2025, COLUMN()-3, 1), 0) + 1,
 Posts[Restaurant Name],$C116))</f>
        <v>0</v>
      </c>
      <c r="J116" s="1522">
        <f>if($B$50="posts",COUNTIFS(
  Posts[D+1], "&gt;=" &amp; DATE(2025, COLUMN()-3, 1),
   Posts[D+1], "&lt;" &amp; EOMONTH(DATE(2025, COLUMN()-3, 1), 0) + 1,
 Posts[Restaurant Name],$C116),SUMIFS(Posts[Views (+10], Posts[D+1], "&gt;=" &amp; DATE(2025, COLUMN()-3, 1),
   Posts[D+1], "&lt;" &amp; EOMONTH(DATE(2025, COLUMN()-3, 1), 0) + 1,
 Posts[Restaurant Name],$C116))</f>
        <v>0</v>
      </c>
      <c r="K116" s="1522">
        <f>if($B$50="posts",COUNTIFS(
  Posts[D+1], "&gt;=" &amp; DATE(2025, COLUMN()-3, 1),
   Posts[D+1], "&lt;" &amp; EOMONTH(DATE(2025, COLUMN()-3, 1), 0) + 1,
 Posts[Restaurant Name],$C116),SUMIFS(Posts[Views (+10], Posts[D+1], "&gt;=" &amp; DATE(2025, COLUMN()-3, 1),
   Posts[D+1], "&lt;" &amp; EOMONTH(DATE(2025, COLUMN()-3, 1), 0) + 1,
 Posts[Restaurant Name],$C116))</f>
        <v>0</v>
      </c>
      <c r="L116" s="1522">
        <f>if($B$50="posts",COUNTIFS(
  Posts[D+1], "&gt;=" &amp; DATE(2025, COLUMN()-3, 1),
   Posts[D+1], "&lt;" &amp; EOMONTH(DATE(2025, COLUMN()-3, 1), 0) + 1,
 Posts[Restaurant Name],$C116),SUMIFS(Posts[Views (+10], Posts[D+1], "&gt;=" &amp; DATE(2025, COLUMN()-3, 1),
   Posts[D+1], "&lt;" &amp; EOMONTH(DATE(2025, COLUMN()-3, 1), 0) + 1,
 Posts[Restaurant Name],$C116))</f>
        <v>96500</v>
      </c>
      <c r="M116" s="1522">
        <f>if($B$50="posts",COUNTIFS(
  Posts[D+1], "&gt;=" &amp; DATE(2025, COLUMN()-3, 1),
   Posts[D+1], "&lt;" &amp; EOMONTH(DATE(2025, COLUMN()-3, 1), 0) + 1,
 Posts[Restaurant Name],$C116),SUMIFS(Posts[Views (+10], Posts[D+1], "&gt;=" &amp; DATE(2025, COLUMN()-3, 1),
   Posts[D+1], "&lt;" &amp; EOMONTH(DATE(2025, COLUMN()-3, 1), 0) + 1,
 Posts[Restaurant Name],$C116))</f>
        <v>0</v>
      </c>
      <c r="N116" s="1522">
        <f>if($B$50="posts",COUNTIFS(
  Posts[D+1], "&gt;=" &amp; DATE(2025, COLUMN()-3, 1),
   Posts[D+1], "&lt;" &amp; EOMONTH(DATE(2025, COLUMN()-3, 1), 0) + 1,
 Posts[Restaurant Name],$C116),SUMIFS(Posts[Views (+10], Posts[D+1], "&gt;=" &amp; DATE(2025, COLUMN()-3, 1),
   Posts[D+1], "&lt;" &amp; EOMONTH(DATE(2025, COLUMN()-3, 1), 0) + 1,
 Posts[Restaurant Name],$C116))</f>
        <v>9081</v>
      </c>
      <c r="O116" s="1522">
        <f>if($B$50="posts",COUNTIFS(
  Posts[D+1], "&gt;=" &amp; DATE(2025, COLUMN()-3, 1),
   Posts[D+1], "&lt;" &amp; EOMONTH(DATE(2025, COLUMN()-3, 1), 0) + 1,
 Posts[Restaurant Name],$C116),SUMIFS(Posts[Views (+10], Posts[D+1], "&gt;=" &amp; DATE(2025, COLUMN()-3, 1),
   Posts[D+1], "&lt;" &amp; EOMONTH(DATE(2025, COLUMN()-3, 1), 0) + 1,
 Posts[Restaurant Name],$C116))</f>
        <v>0</v>
      </c>
      <c r="P116" s="1487"/>
      <c r="Q116" s="1487"/>
      <c r="R116" s="1487"/>
      <c r="S116" s="1487"/>
      <c r="T116" s="1487"/>
      <c r="U116" s="1487"/>
      <c r="V116" s="1487"/>
      <c r="W116" s="1487"/>
      <c r="X116" s="1487"/>
      <c r="Y116" s="1487"/>
      <c r="Z116" s="1487"/>
      <c r="AA116" s="1487"/>
      <c r="AB116" s="1487"/>
    </row>
    <row r="117">
      <c r="A117" s="1487"/>
      <c r="B117" s="1487"/>
      <c r="C117" s="1487" t="s">
        <v>1397</v>
      </c>
      <c r="D117" s="1522">
        <f>if($B$50="posts",COUNTIFS(
  Posts[D+1], "&gt;=" &amp; DATE(2025, COLUMN()-3, 1),
   Posts[D+1], "&lt;" &amp; EOMONTH(DATE(2025, COLUMN()-3, 1), 0) + 1,
 Posts[Restaurant Name],$C117),SUMIFS(Posts[Views (+10], Posts[D+1], "&gt;=" &amp; DATE(2025, COLUMN()-3, 1),
   Posts[D+1], "&lt;" &amp; EOMONTH(DATE(2025, COLUMN()-3, 1), 0) + 1,
 Posts[Restaurant Name],$C117))</f>
        <v>0</v>
      </c>
      <c r="E117" s="1522">
        <f>if($B$50="posts",COUNTIFS(
  Posts[D+1], "&gt;=" &amp; DATE(2025, COLUMN()-3, 1),
   Posts[D+1], "&lt;" &amp; EOMONTH(DATE(2025, COLUMN()-3, 1), 0) + 1,
 Posts[Restaurant Name],$C117),SUMIFS(Posts[Views (+10], Posts[D+1], "&gt;=" &amp; DATE(2025, COLUMN()-3, 1),
   Posts[D+1], "&lt;" &amp; EOMONTH(DATE(2025, COLUMN()-3, 1), 0) + 1,
 Posts[Restaurant Name],$C117))</f>
        <v>0</v>
      </c>
      <c r="F117" s="1522">
        <f>if($B$50="posts",COUNTIFS(
  Posts[D+1], "&gt;=" &amp; DATE(2025, COLUMN()-3, 1),
   Posts[D+1], "&lt;" &amp; EOMONTH(DATE(2025, COLUMN()-3, 1), 0) + 1,
 Posts[Restaurant Name],$C117),SUMIFS(Posts[Views (+10], Posts[D+1], "&gt;=" &amp; DATE(2025, COLUMN()-3, 1),
   Posts[D+1], "&lt;" &amp; EOMONTH(DATE(2025, COLUMN()-3, 1), 0) + 1,
 Posts[Restaurant Name],$C117))</f>
        <v>0</v>
      </c>
      <c r="G117" s="1522">
        <f>if($B$50="posts",COUNTIFS(
  Posts[D+1], "&gt;=" &amp; DATE(2025, COLUMN()-3, 1),
   Posts[D+1], "&lt;" &amp; EOMONTH(DATE(2025, COLUMN()-3, 1), 0) + 1,
 Posts[Restaurant Name],$C117),SUMIFS(Posts[Views (+10], Posts[D+1], "&gt;=" &amp; DATE(2025, COLUMN()-3, 1),
   Posts[D+1], "&lt;" &amp; EOMONTH(DATE(2025, COLUMN()-3, 1), 0) + 1,
 Posts[Restaurant Name],$C117))</f>
        <v>0</v>
      </c>
      <c r="H117" s="1522">
        <f>if($B$50="posts",COUNTIFS(
  Posts[D+1], "&gt;=" &amp; DATE(2025, COLUMN()-3, 1),
   Posts[D+1], "&lt;" &amp; EOMONTH(DATE(2025, COLUMN()-3, 1), 0) + 1,
 Posts[Restaurant Name],$C117),SUMIFS(Posts[Views (+10], Posts[D+1], "&gt;=" &amp; DATE(2025, COLUMN()-3, 1),
   Posts[D+1], "&lt;" &amp; EOMONTH(DATE(2025, COLUMN()-3, 1), 0) + 1,
 Posts[Restaurant Name],$C117))</f>
        <v>0</v>
      </c>
      <c r="I117" s="1522">
        <f>if($B$50="posts",COUNTIFS(
  Posts[D+1], "&gt;=" &amp; DATE(2025, COLUMN()-3, 1),
   Posts[D+1], "&lt;" &amp; EOMONTH(DATE(2025, COLUMN()-3, 1), 0) + 1,
 Posts[Restaurant Name],$C117),SUMIFS(Posts[Views (+10], Posts[D+1], "&gt;=" &amp; DATE(2025, COLUMN()-3, 1),
   Posts[D+1], "&lt;" &amp; EOMONTH(DATE(2025, COLUMN()-3, 1), 0) + 1,
 Posts[Restaurant Name],$C117))</f>
        <v>0</v>
      </c>
      <c r="J117" s="1522">
        <f>if($B$50="posts",COUNTIFS(
  Posts[D+1], "&gt;=" &amp; DATE(2025, COLUMN()-3, 1),
   Posts[D+1], "&lt;" &amp; EOMONTH(DATE(2025, COLUMN()-3, 1), 0) + 1,
 Posts[Restaurant Name],$C117),SUMIFS(Posts[Views (+10], Posts[D+1], "&gt;=" &amp; DATE(2025, COLUMN()-3, 1),
   Posts[D+1], "&lt;" &amp; EOMONTH(DATE(2025, COLUMN()-3, 1), 0) + 1,
 Posts[Restaurant Name],$C117))</f>
        <v>0</v>
      </c>
      <c r="K117" s="1522">
        <f>if($B$50="posts",COUNTIFS(
  Posts[D+1], "&gt;=" &amp; DATE(2025, COLUMN()-3, 1),
   Posts[D+1], "&lt;" &amp; EOMONTH(DATE(2025, COLUMN()-3, 1), 0) + 1,
 Posts[Restaurant Name],$C117),SUMIFS(Posts[Views (+10], Posts[D+1], "&gt;=" &amp; DATE(2025, COLUMN()-3, 1),
   Posts[D+1], "&lt;" &amp; EOMONTH(DATE(2025, COLUMN()-3, 1), 0) + 1,
 Posts[Restaurant Name],$C117))</f>
        <v>0</v>
      </c>
      <c r="L117" s="1522">
        <f>if($B$50="posts",COUNTIFS(
  Posts[D+1], "&gt;=" &amp; DATE(2025, COLUMN()-3, 1),
   Posts[D+1], "&lt;" &amp; EOMONTH(DATE(2025, COLUMN()-3, 1), 0) + 1,
 Posts[Restaurant Name],$C117),SUMIFS(Posts[Views (+10], Posts[D+1], "&gt;=" &amp; DATE(2025, COLUMN()-3, 1),
   Posts[D+1], "&lt;" &amp; EOMONTH(DATE(2025, COLUMN()-3, 1), 0) + 1,
 Posts[Restaurant Name],$C117))</f>
        <v>20478</v>
      </c>
      <c r="M117" s="1522">
        <f>if($B$50="posts",COUNTIFS(
  Posts[D+1], "&gt;=" &amp; DATE(2025, COLUMN()-3, 1),
   Posts[D+1], "&lt;" &amp; EOMONTH(DATE(2025, COLUMN()-3, 1), 0) + 1,
 Posts[Restaurant Name],$C117),SUMIFS(Posts[Views (+10], Posts[D+1], "&gt;=" &amp; DATE(2025, COLUMN()-3, 1),
   Posts[D+1], "&lt;" &amp; EOMONTH(DATE(2025, COLUMN()-3, 1), 0) + 1,
 Posts[Restaurant Name],$C117))</f>
        <v>0</v>
      </c>
      <c r="N117" s="1522">
        <f>if($B$50="posts",COUNTIFS(
  Posts[D+1], "&gt;=" &amp; DATE(2025, COLUMN()-3, 1),
   Posts[D+1], "&lt;" &amp; EOMONTH(DATE(2025, COLUMN()-3, 1), 0) + 1,
 Posts[Restaurant Name],$C117),SUMIFS(Posts[Views (+10], Posts[D+1], "&gt;=" &amp; DATE(2025, COLUMN()-3, 1),
   Posts[D+1], "&lt;" &amp; EOMONTH(DATE(2025, COLUMN()-3, 1), 0) + 1,
 Posts[Restaurant Name],$C117))</f>
        <v>410</v>
      </c>
      <c r="O117" s="1522">
        <f>if($B$50="posts",COUNTIFS(
  Posts[D+1], "&gt;=" &amp; DATE(2025, COLUMN()-3, 1),
   Posts[D+1], "&lt;" &amp; EOMONTH(DATE(2025, COLUMN()-3, 1), 0) + 1,
 Posts[Restaurant Name],$C117),SUMIFS(Posts[Views (+10], Posts[D+1], "&gt;=" &amp; DATE(2025, COLUMN()-3, 1),
   Posts[D+1], "&lt;" &amp; EOMONTH(DATE(2025, COLUMN()-3, 1), 0) + 1,
 Posts[Restaurant Name],$C117))</f>
        <v>0</v>
      </c>
      <c r="P117" s="1487"/>
      <c r="Q117" s="1487"/>
      <c r="R117" s="1487"/>
      <c r="S117" s="1487"/>
      <c r="T117" s="1487"/>
      <c r="U117" s="1487"/>
      <c r="V117" s="1487"/>
      <c r="W117" s="1487"/>
      <c r="X117" s="1487"/>
      <c r="Y117" s="1487"/>
      <c r="Z117" s="1487"/>
      <c r="AA117" s="1487"/>
      <c r="AB117" s="1487"/>
    </row>
    <row r="118">
      <c r="A118" s="1487"/>
      <c r="B118" s="1487"/>
      <c r="C118" s="1487" t="s">
        <v>2760</v>
      </c>
      <c r="D118" s="1522">
        <f>if($B$50="posts",COUNTIFS(
  Posts[D+1], "&gt;=" &amp; DATE(2025, COLUMN()-3, 1),
   Posts[D+1], "&lt;" &amp; EOMONTH(DATE(2025, COLUMN()-3, 1), 0) + 1,
 Posts[Restaurant Name],$C118),SUMIFS(Posts[Views (+10], Posts[D+1], "&gt;=" &amp; DATE(2025, COLUMN()-3, 1),
   Posts[D+1], "&lt;" &amp; EOMONTH(DATE(2025, COLUMN()-3, 1), 0) + 1,
 Posts[Restaurant Name],$C118))</f>
        <v>0</v>
      </c>
      <c r="E118" s="1522">
        <f>if($B$50="posts",COUNTIFS(
  Posts[D+1], "&gt;=" &amp; DATE(2025, COLUMN()-3, 1),
   Posts[D+1], "&lt;" &amp; EOMONTH(DATE(2025, COLUMN()-3, 1), 0) + 1,
 Posts[Restaurant Name],$C118),SUMIFS(Posts[Views (+10], Posts[D+1], "&gt;=" &amp; DATE(2025, COLUMN()-3, 1),
   Posts[D+1], "&lt;" &amp; EOMONTH(DATE(2025, COLUMN()-3, 1), 0) + 1,
 Posts[Restaurant Name],$C118))</f>
        <v>0</v>
      </c>
      <c r="F118" s="1522">
        <f>if($B$50="posts",COUNTIFS(
  Posts[D+1], "&gt;=" &amp; DATE(2025, COLUMN()-3, 1),
   Posts[D+1], "&lt;" &amp; EOMONTH(DATE(2025, COLUMN()-3, 1), 0) + 1,
 Posts[Restaurant Name],$C118),SUMIFS(Posts[Views (+10], Posts[D+1], "&gt;=" &amp; DATE(2025, COLUMN()-3, 1),
   Posts[D+1], "&lt;" &amp; EOMONTH(DATE(2025, COLUMN()-3, 1), 0) + 1,
 Posts[Restaurant Name],$C118))</f>
        <v>0</v>
      </c>
      <c r="G118" s="1522">
        <f>if($B$50="posts",COUNTIFS(
  Posts[D+1], "&gt;=" &amp; DATE(2025, COLUMN()-3, 1),
   Posts[D+1], "&lt;" &amp; EOMONTH(DATE(2025, COLUMN()-3, 1), 0) + 1,
 Posts[Restaurant Name],$C118),SUMIFS(Posts[Views (+10], Posts[D+1], "&gt;=" &amp; DATE(2025, COLUMN()-3, 1),
   Posts[D+1], "&lt;" &amp; EOMONTH(DATE(2025, COLUMN()-3, 1), 0) + 1,
 Posts[Restaurant Name],$C118))</f>
        <v>0</v>
      </c>
      <c r="H118" s="1522">
        <f>if($B$50="posts",COUNTIFS(
  Posts[D+1], "&gt;=" &amp; DATE(2025, COLUMN()-3, 1),
   Posts[D+1], "&lt;" &amp; EOMONTH(DATE(2025, COLUMN()-3, 1), 0) + 1,
 Posts[Restaurant Name],$C118),SUMIFS(Posts[Views (+10], Posts[D+1], "&gt;=" &amp; DATE(2025, COLUMN()-3, 1),
   Posts[D+1], "&lt;" &amp; EOMONTH(DATE(2025, COLUMN()-3, 1), 0) + 1,
 Posts[Restaurant Name],$C118))</f>
        <v>0</v>
      </c>
      <c r="I118" s="1522">
        <f>if($B$50="posts",COUNTIFS(
  Posts[D+1], "&gt;=" &amp; DATE(2025, COLUMN()-3, 1),
   Posts[D+1], "&lt;" &amp; EOMONTH(DATE(2025, COLUMN()-3, 1), 0) + 1,
 Posts[Restaurant Name],$C118),SUMIFS(Posts[Views (+10], Posts[D+1], "&gt;=" &amp; DATE(2025, COLUMN()-3, 1),
   Posts[D+1], "&lt;" &amp; EOMONTH(DATE(2025, COLUMN()-3, 1), 0) + 1,
 Posts[Restaurant Name],$C118))</f>
        <v>0</v>
      </c>
      <c r="J118" s="1522">
        <f>if($B$50="posts",COUNTIFS(
  Posts[D+1], "&gt;=" &amp; DATE(2025, COLUMN()-3, 1),
   Posts[D+1], "&lt;" &amp; EOMONTH(DATE(2025, COLUMN()-3, 1), 0) + 1,
 Posts[Restaurant Name],$C118),SUMIFS(Posts[Views (+10], Posts[D+1], "&gt;=" &amp; DATE(2025, COLUMN()-3, 1),
   Posts[D+1], "&lt;" &amp; EOMONTH(DATE(2025, COLUMN()-3, 1), 0) + 1,
 Posts[Restaurant Name],$C118))</f>
        <v>0</v>
      </c>
      <c r="K118" s="1522">
        <f>if($B$50="posts",COUNTIFS(
  Posts[D+1], "&gt;=" &amp; DATE(2025, COLUMN()-3, 1),
   Posts[D+1], "&lt;" &amp; EOMONTH(DATE(2025, COLUMN()-3, 1), 0) + 1,
 Posts[Restaurant Name],$C118),SUMIFS(Posts[Views (+10], Posts[D+1], "&gt;=" &amp; DATE(2025, COLUMN()-3, 1),
   Posts[D+1], "&lt;" &amp; EOMONTH(DATE(2025, COLUMN()-3, 1), 0) + 1,
 Posts[Restaurant Name],$C118))</f>
        <v>0</v>
      </c>
      <c r="L118" s="1522">
        <f>if($B$50="posts",COUNTIFS(
  Posts[D+1], "&gt;=" &amp; DATE(2025, COLUMN()-3, 1),
   Posts[D+1], "&lt;" &amp; EOMONTH(DATE(2025, COLUMN()-3, 1), 0) + 1,
 Posts[Restaurant Name],$C118),SUMIFS(Posts[Views (+10], Posts[D+1], "&gt;=" &amp; DATE(2025, COLUMN()-3, 1),
   Posts[D+1], "&lt;" &amp; EOMONTH(DATE(2025, COLUMN()-3, 1), 0) + 1,
 Posts[Restaurant Name],$C118))</f>
        <v>0</v>
      </c>
      <c r="M118" s="1522">
        <f>if($B$50="posts",COUNTIFS(
  Posts[D+1], "&gt;=" &amp; DATE(2025, COLUMN()-3, 1),
   Posts[D+1], "&lt;" &amp; EOMONTH(DATE(2025, COLUMN()-3, 1), 0) + 1,
 Posts[Restaurant Name],$C118),SUMIFS(Posts[Views (+10], Posts[D+1], "&gt;=" &amp; DATE(2025, COLUMN()-3, 1),
   Posts[D+1], "&lt;" &amp; EOMONTH(DATE(2025, COLUMN()-3, 1), 0) + 1,
 Posts[Restaurant Name],$C118))</f>
        <v>0</v>
      </c>
      <c r="N118" s="1522">
        <f>if($B$50="posts",COUNTIFS(
  Posts[D+1], "&gt;=" &amp; DATE(2025, COLUMN()-3, 1),
   Posts[D+1], "&lt;" &amp; EOMONTH(DATE(2025, COLUMN()-3, 1), 0) + 1,
 Posts[Restaurant Name],$C118),SUMIFS(Posts[Views (+10], Posts[D+1], "&gt;=" &amp; DATE(2025, COLUMN()-3, 1),
   Posts[D+1], "&lt;" &amp; EOMONTH(DATE(2025, COLUMN()-3, 1), 0) + 1,
 Posts[Restaurant Name],$C118))</f>
        <v>209300</v>
      </c>
      <c r="O118" s="1522">
        <f>if($B$50="posts",COUNTIFS(
  Posts[D+1], "&gt;=" &amp; DATE(2025, COLUMN()-3, 1),
   Posts[D+1], "&lt;" &amp; EOMONTH(DATE(2025, COLUMN()-3, 1), 0) + 1,
 Posts[Restaurant Name],$C118),SUMIFS(Posts[Views (+10], Posts[D+1], "&gt;=" &amp; DATE(2025, COLUMN()-3, 1),
   Posts[D+1], "&lt;" &amp; EOMONTH(DATE(2025, COLUMN()-3, 1), 0) + 1,
 Posts[Restaurant Name],$C118))</f>
        <v>0</v>
      </c>
      <c r="P118" s="1487"/>
      <c r="Q118" s="1487"/>
      <c r="R118" s="1487"/>
      <c r="S118" s="1487"/>
      <c r="T118" s="1487"/>
      <c r="U118" s="1487"/>
      <c r="V118" s="1487"/>
      <c r="W118" s="1487"/>
      <c r="X118" s="1487"/>
      <c r="Y118" s="1487"/>
      <c r="Z118" s="1487"/>
      <c r="AA118" s="1487"/>
      <c r="AB118" s="1487"/>
    </row>
    <row r="119">
      <c r="A119" s="1487"/>
      <c r="B119" s="1487"/>
      <c r="C119" s="1487" t="s">
        <v>2770</v>
      </c>
      <c r="D119" s="1522">
        <f>if($B$50="posts",COUNTIFS(
  Posts[D+1], "&gt;=" &amp; DATE(2025, COLUMN()-3, 1),
   Posts[D+1], "&lt;" &amp; EOMONTH(DATE(2025, COLUMN()-3, 1), 0) + 1,
 Posts[Restaurant Name],$C119),SUMIFS(Posts[Views (+10], Posts[D+1], "&gt;=" &amp; DATE(2025, COLUMN()-3, 1),
   Posts[D+1], "&lt;" &amp; EOMONTH(DATE(2025, COLUMN()-3, 1), 0) + 1,
 Posts[Restaurant Name],$C119))</f>
        <v>0</v>
      </c>
      <c r="E119" s="1522">
        <f>if($B$50="posts",COUNTIFS(
  Posts[D+1], "&gt;=" &amp; DATE(2025, COLUMN()-3, 1),
   Posts[D+1], "&lt;" &amp; EOMONTH(DATE(2025, COLUMN()-3, 1), 0) + 1,
 Posts[Restaurant Name],$C119),SUMIFS(Posts[Views (+10], Posts[D+1], "&gt;=" &amp; DATE(2025, COLUMN()-3, 1),
   Posts[D+1], "&lt;" &amp; EOMONTH(DATE(2025, COLUMN()-3, 1), 0) + 1,
 Posts[Restaurant Name],$C119))</f>
        <v>0</v>
      </c>
      <c r="F119" s="1522">
        <f>if($B$50="posts",COUNTIFS(
  Posts[D+1], "&gt;=" &amp; DATE(2025, COLUMN()-3, 1),
   Posts[D+1], "&lt;" &amp; EOMONTH(DATE(2025, COLUMN()-3, 1), 0) + 1,
 Posts[Restaurant Name],$C119),SUMIFS(Posts[Views (+10], Posts[D+1], "&gt;=" &amp; DATE(2025, COLUMN()-3, 1),
   Posts[D+1], "&lt;" &amp; EOMONTH(DATE(2025, COLUMN()-3, 1), 0) + 1,
 Posts[Restaurant Name],$C119))</f>
        <v>0</v>
      </c>
      <c r="G119" s="1522">
        <f>if($B$50="posts",COUNTIFS(
  Posts[D+1], "&gt;=" &amp; DATE(2025, COLUMN()-3, 1),
   Posts[D+1], "&lt;" &amp; EOMONTH(DATE(2025, COLUMN()-3, 1), 0) + 1,
 Posts[Restaurant Name],$C119),SUMIFS(Posts[Views (+10], Posts[D+1], "&gt;=" &amp; DATE(2025, COLUMN()-3, 1),
   Posts[D+1], "&lt;" &amp; EOMONTH(DATE(2025, COLUMN()-3, 1), 0) + 1,
 Posts[Restaurant Name],$C119))</f>
        <v>0</v>
      </c>
      <c r="H119" s="1522">
        <f>if($B$50="posts",COUNTIFS(
  Posts[D+1], "&gt;=" &amp; DATE(2025, COLUMN()-3, 1),
   Posts[D+1], "&lt;" &amp; EOMONTH(DATE(2025, COLUMN()-3, 1), 0) + 1,
 Posts[Restaurant Name],$C119),SUMIFS(Posts[Views (+10], Posts[D+1], "&gt;=" &amp; DATE(2025, COLUMN()-3, 1),
   Posts[D+1], "&lt;" &amp; EOMONTH(DATE(2025, COLUMN()-3, 1), 0) + 1,
 Posts[Restaurant Name],$C119))</f>
        <v>0</v>
      </c>
      <c r="I119" s="1522">
        <f>if($B$50="posts",COUNTIFS(
  Posts[D+1], "&gt;=" &amp; DATE(2025, COLUMN()-3, 1),
   Posts[D+1], "&lt;" &amp; EOMONTH(DATE(2025, COLUMN()-3, 1), 0) + 1,
 Posts[Restaurant Name],$C119),SUMIFS(Posts[Views (+10], Posts[D+1], "&gt;=" &amp; DATE(2025, COLUMN()-3, 1),
   Posts[D+1], "&lt;" &amp; EOMONTH(DATE(2025, COLUMN()-3, 1), 0) + 1,
 Posts[Restaurant Name],$C119))</f>
        <v>325</v>
      </c>
      <c r="J119" s="1522">
        <f>if($B$50="posts",COUNTIFS(
  Posts[D+1], "&gt;=" &amp; DATE(2025, COLUMN()-3, 1),
   Posts[D+1], "&lt;" &amp; EOMONTH(DATE(2025, COLUMN()-3, 1), 0) + 1,
 Posts[Restaurant Name],$C119),SUMIFS(Posts[Views (+10], Posts[D+1], "&gt;=" &amp; DATE(2025, COLUMN()-3, 1),
   Posts[D+1], "&lt;" &amp; EOMONTH(DATE(2025, COLUMN()-3, 1), 0) + 1,
 Posts[Restaurant Name],$C119))</f>
        <v>0</v>
      </c>
      <c r="K119" s="1522">
        <f>if($B$50="posts",COUNTIFS(
  Posts[D+1], "&gt;=" &amp; DATE(2025, COLUMN()-3, 1),
   Posts[D+1], "&lt;" &amp; EOMONTH(DATE(2025, COLUMN()-3, 1), 0) + 1,
 Posts[Restaurant Name],$C119),SUMIFS(Posts[Views (+10], Posts[D+1], "&gt;=" &amp; DATE(2025, COLUMN()-3, 1),
   Posts[D+1], "&lt;" &amp; EOMONTH(DATE(2025, COLUMN()-3, 1), 0) + 1,
 Posts[Restaurant Name],$C119))</f>
        <v>4070</v>
      </c>
      <c r="L119" s="1522">
        <f>if($B$50="posts",COUNTIFS(
  Posts[D+1], "&gt;=" &amp; DATE(2025, COLUMN()-3, 1),
   Posts[D+1], "&lt;" &amp; EOMONTH(DATE(2025, COLUMN()-3, 1), 0) + 1,
 Posts[Restaurant Name],$C119),SUMIFS(Posts[Views (+10], Posts[D+1], "&gt;=" &amp; DATE(2025, COLUMN()-3, 1),
   Posts[D+1], "&lt;" &amp; EOMONTH(DATE(2025, COLUMN()-3, 1), 0) + 1,
 Posts[Restaurant Name],$C119))</f>
        <v>0</v>
      </c>
      <c r="M119" s="1522">
        <f>if($B$50="posts",COUNTIFS(
  Posts[D+1], "&gt;=" &amp; DATE(2025, COLUMN()-3, 1),
   Posts[D+1], "&lt;" &amp; EOMONTH(DATE(2025, COLUMN()-3, 1), 0) + 1,
 Posts[Restaurant Name],$C119),SUMIFS(Posts[Views (+10], Posts[D+1], "&gt;=" &amp; DATE(2025, COLUMN()-3, 1),
   Posts[D+1], "&lt;" &amp; EOMONTH(DATE(2025, COLUMN()-3, 1), 0) + 1,
 Posts[Restaurant Name],$C119))</f>
        <v>0</v>
      </c>
      <c r="N119" s="1522">
        <f>if($B$50="posts",COUNTIFS(
  Posts[D+1], "&gt;=" &amp; DATE(2025, COLUMN()-3, 1),
   Posts[D+1], "&lt;" &amp; EOMONTH(DATE(2025, COLUMN()-3, 1), 0) + 1,
 Posts[Restaurant Name],$C119),SUMIFS(Posts[Views (+10], Posts[D+1], "&gt;=" &amp; DATE(2025, COLUMN()-3, 1),
   Posts[D+1], "&lt;" &amp; EOMONTH(DATE(2025, COLUMN()-3, 1), 0) + 1,
 Posts[Restaurant Name],$C119))</f>
        <v>0</v>
      </c>
      <c r="O119" s="1522">
        <f>if($B$50="posts",COUNTIFS(
  Posts[D+1], "&gt;=" &amp; DATE(2025, COLUMN()-3, 1),
   Posts[D+1], "&lt;" &amp; EOMONTH(DATE(2025, COLUMN()-3, 1), 0) + 1,
 Posts[Restaurant Name],$C119),SUMIFS(Posts[Views (+10], Posts[D+1], "&gt;=" &amp; DATE(2025, COLUMN()-3, 1),
   Posts[D+1], "&lt;" &amp; EOMONTH(DATE(2025, COLUMN()-3, 1), 0) + 1,
 Posts[Restaurant Name],$C119))</f>
        <v>0</v>
      </c>
      <c r="P119" s="1487"/>
      <c r="Q119" s="1487"/>
      <c r="R119" s="1487"/>
      <c r="S119" s="1487"/>
      <c r="T119" s="1487"/>
      <c r="U119" s="1487"/>
      <c r="V119" s="1487"/>
      <c r="W119" s="1487"/>
      <c r="X119" s="1487"/>
      <c r="Y119" s="1487"/>
      <c r="Z119" s="1487"/>
      <c r="AA119" s="1487"/>
      <c r="AB119" s="1487"/>
    </row>
    <row r="120">
      <c r="A120" s="1487"/>
      <c r="B120" s="1487"/>
      <c r="C120" s="1487" t="s">
        <v>2775</v>
      </c>
      <c r="D120" s="1522">
        <f>if($B$50="posts",COUNTIFS(
  Posts[D+1], "&gt;=" &amp; DATE(2025, COLUMN()-3, 1),
   Posts[D+1], "&lt;" &amp; EOMONTH(DATE(2025, COLUMN()-3, 1), 0) + 1,
 Posts[Restaurant Name],$C120),SUMIFS(Posts[Views (+10], Posts[D+1], "&gt;=" &amp; DATE(2025, COLUMN()-3, 1),
   Posts[D+1], "&lt;" &amp; EOMONTH(DATE(2025, COLUMN()-3, 1), 0) + 1,
 Posts[Restaurant Name],$C120))</f>
        <v>0</v>
      </c>
      <c r="E120" s="1522">
        <f>if($B$50="posts",COUNTIFS(
  Posts[D+1], "&gt;=" &amp; DATE(2025, COLUMN()-3, 1),
   Posts[D+1], "&lt;" &amp; EOMONTH(DATE(2025, COLUMN()-3, 1), 0) + 1,
 Posts[Restaurant Name],$C120),SUMIFS(Posts[Views (+10], Posts[D+1], "&gt;=" &amp; DATE(2025, COLUMN()-3, 1),
   Posts[D+1], "&lt;" &amp; EOMONTH(DATE(2025, COLUMN()-3, 1), 0) + 1,
 Posts[Restaurant Name],$C120))</f>
        <v>0</v>
      </c>
      <c r="F120" s="1522">
        <f>if($B$50="posts",COUNTIFS(
  Posts[D+1], "&gt;=" &amp; DATE(2025, COLUMN()-3, 1),
   Posts[D+1], "&lt;" &amp; EOMONTH(DATE(2025, COLUMN()-3, 1), 0) + 1,
 Posts[Restaurant Name],$C120),SUMIFS(Posts[Views (+10], Posts[D+1], "&gt;=" &amp; DATE(2025, COLUMN()-3, 1),
   Posts[D+1], "&lt;" &amp; EOMONTH(DATE(2025, COLUMN()-3, 1), 0) + 1,
 Posts[Restaurant Name],$C120))</f>
        <v>0</v>
      </c>
      <c r="G120" s="1522">
        <f>if($B$50="posts",COUNTIFS(
  Posts[D+1], "&gt;=" &amp; DATE(2025, COLUMN()-3, 1),
   Posts[D+1], "&lt;" &amp; EOMONTH(DATE(2025, COLUMN()-3, 1), 0) + 1,
 Posts[Restaurant Name],$C120),SUMIFS(Posts[Views (+10], Posts[D+1], "&gt;=" &amp; DATE(2025, COLUMN()-3, 1),
   Posts[D+1], "&lt;" &amp; EOMONTH(DATE(2025, COLUMN()-3, 1), 0) + 1,
 Posts[Restaurant Name],$C120))</f>
        <v>0</v>
      </c>
      <c r="H120" s="1522">
        <f>if($B$50="posts",COUNTIFS(
  Posts[D+1], "&gt;=" &amp; DATE(2025, COLUMN()-3, 1),
   Posts[D+1], "&lt;" &amp; EOMONTH(DATE(2025, COLUMN()-3, 1), 0) + 1,
 Posts[Restaurant Name],$C120),SUMIFS(Posts[Views (+10], Posts[D+1], "&gt;=" &amp; DATE(2025, COLUMN()-3, 1),
   Posts[D+1], "&lt;" &amp; EOMONTH(DATE(2025, COLUMN()-3, 1), 0) + 1,
 Posts[Restaurant Name],$C120))</f>
        <v>0</v>
      </c>
      <c r="I120" s="1522">
        <f>if($B$50="posts",COUNTIFS(
  Posts[D+1], "&gt;=" &amp; DATE(2025, COLUMN()-3, 1),
   Posts[D+1], "&lt;" &amp; EOMONTH(DATE(2025, COLUMN()-3, 1), 0) + 1,
 Posts[Restaurant Name],$C120),SUMIFS(Posts[Views (+10], Posts[D+1], "&gt;=" &amp; DATE(2025, COLUMN()-3, 1),
   Posts[D+1], "&lt;" &amp; EOMONTH(DATE(2025, COLUMN()-3, 1), 0) + 1,
 Posts[Restaurant Name],$C120))</f>
        <v>0</v>
      </c>
      <c r="J120" s="1522">
        <f>if($B$50="posts",COUNTIFS(
  Posts[D+1], "&gt;=" &amp; DATE(2025, COLUMN()-3, 1),
   Posts[D+1], "&lt;" &amp; EOMONTH(DATE(2025, COLUMN()-3, 1), 0) + 1,
 Posts[Restaurant Name],$C120),SUMIFS(Posts[Views (+10], Posts[D+1], "&gt;=" &amp; DATE(2025, COLUMN()-3, 1),
   Posts[D+1], "&lt;" &amp; EOMONTH(DATE(2025, COLUMN()-3, 1), 0) + 1,
 Posts[Restaurant Name],$C120))</f>
        <v>0</v>
      </c>
      <c r="K120" s="1522">
        <f>if($B$50="posts",COUNTIFS(
  Posts[D+1], "&gt;=" &amp; DATE(2025, COLUMN()-3, 1),
   Posts[D+1], "&lt;" &amp; EOMONTH(DATE(2025, COLUMN()-3, 1), 0) + 1,
 Posts[Restaurant Name],$C120),SUMIFS(Posts[Views (+10], Posts[D+1], "&gt;=" &amp; DATE(2025, COLUMN()-3, 1),
   Posts[D+1], "&lt;" &amp; EOMONTH(DATE(2025, COLUMN()-3, 1), 0) + 1,
 Posts[Restaurant Name],$C120))</f>
        <v>109400</v>
      </c>
      <c r="L120" s="1522">
        <f>if($B$50="posts",COUNTIFS(
  Posts[D+1], "&gt;=" &amp; DATE(2025, COLUMN()-3, 1),
   Posts[D+1], "&lt;" &amp; EOMONTH(DATE(2025, COLUMN()-3, 1), 0) + 1,
 Posts[Restaurant Name],$C120),SUMIFS(Posts[Views (+10], Posts[D+1], "&gt;=" &amp; DATE(2025, COLUMN()-3, 1),
   Posts[D+1], "&lt;" &amp; EOMONTH(DATE(2025, COLUMN()-3, 1), 0) + 1,
 Posts[Restaurant Name],$C120))</f>
        <v>1003</v>
      </c>
      <c r="M120" s="1522">
        <f>if($B$50="posts",COUNTIFS(
  Posts[D+1], "&gt;=" &amp; DATE(2025, COLUMN()-3, 1),
   Posts[D+1], "&lt;" &amp; EOMONTH(DATE(2025, COLUMN()-3, 1), 0) + 1,
 Posts[Restaurant Name],$C120),SUMIFS(Posts[Views (+10], Posts[D+1], "&gt;=" &amp; DATE(2025, COLUMN()-3, 1),
   Posts[D+1], "&lt;" &amp; EOMONTH(DATE(2025, COLUMN()-3, 1), 0) + 1,
 Posts[Restaurant Name],$C120))</f>
        <v>0</v>
      </c>
      <c r="N120" s="1522">
        <f>if($B$50="posts",COUNTIFS(
  Posts[D+1], "&gt;=" &amp; DATE(2025, COLUMN()-3, 1),
   Posts[D+1], "&lt;" &amp; EOMONTH(DATE(2025, COLUMN()-3, 1), 0) + 1,
 Posts[Restaurant Name],$C120),SUMIFS(Posts[Views (+10], Posts[D+1], "&gt;=" &amp; DATE(2025, COLUMN()-3, 1),
   Posts[D+1], "&lt;" &amp; EOMONTH(DATE(2025, COLUMN()-3, 1), 0) + 1,
 Posts[Restaurant Name],$C120))</f>
        <v>0</v>
      </c>
      <c r="O120" s="1522">
        <f>if($B$50="posts",COUNTIFS(
  Posts[D+1], "&gt;=" &amp; DATE(2025, COLUMN()-3, 1),
   Posts[D+1], "&lt;" &amp; EOMONTH(DATE(2025, COLUMN()-3, 1), 0) + 1,
 Posts[Restaurant Name],$C120),SUMIFS(Posts[Views (+10], Posts[D+1], "&gt;=" &amp; DATE(2025, COLUMN()-3, 1),
   Posts[D+1], "&lt;" &amp; EOMONTH(DATE(2025, COLUMN()-3, 1), 0) + 1,
 Posts[Restaurant Name],$C120))</f>
        <v>0</v>
      </c>
      <c r="P120" s="1487"/>
      <c r="Q120" s="1487"/>
      <c r="R120" s="1487"/>
      <c r="S120" s="1487"/>
      <c r="T120" s="1487"/>
      <c r="U120" s="1487"/>
      <c r="V120" s="1487"/>
      <c r="W120" s="1487"/>
      <c r="X120" s="1487"/>
      <c r="Y120" s="1487"/>
      <c r="Z120" s="1487"/>
      <c r="AA120" s="1487"/>
      <c r="AB120" s="1487"/>
    </row>
    <row r="121">
      <c r="A121" s="1487"/>
      <c r="B121" s="1487"/>
      <c r="C121" s="1487" t="s">
        <v>2778</v>
      </c>
      <c r="D121" s="1522">
        <f>if($B$50="posts",COUNTIFS(
  Posts[D+1], "&gt;=" &amp; DATE(2025, COLUMN()-3, 1),
   Posts[D+1], "&lt;" &amp; EOMONTH(DATE(2025, COLUMN()-3, 1), 0) + 1,
 Posts[Restaurant Name],$C121),SUMIFS(Posts[Views (+10], Posts[D+1], "&gt;=" &amp; DATE(2025, COLUMN()-3, 1),
   Posts[D+1], "&lt;" &amp; EOMONTH(DATE(2025, COLUMN()-3, 1), 0) + 1,
 Posts[Restaurant Name],$C121))</f>
        <v>0</v>
      </c>
      <c r="E121" s="1522">
        <f>if($B$50="posts",COUNTIFS(
  Posts[D+1], "&gt;=" &amp; DATE(2025, COLUMN()-3, 1),
   Posts[D+1], "&lt;" &amp; EOMONTH(DATE(2025, COLUMN()-3, 1), 0) + 1,
 Posts[Restaurant Name],$C121),SUMIFS(Posts[Views (+10], Posts[D+1], "&gt;=" &amp; DATE(2025, COLUMN()-3, 1),
   Posts[D+1], "&lt;" &amp; EOMONTH(DATE(2025, COLUMN()-3, 1), 0) + 1,
 Posts[Restaurant Name],$C121))</f>
        <v>0</v>
      </c>
      <c r="F121" s="1522">
        <f>if($B$50="posts",COUNTIFS(
  Posts[D+1], "&gt;=" &amp; DATE(2025, COLUMN()-3, 1),
   Posts[D+1], "&lt;" &amp; EOMONTH(DATE(2025, COLUMN()-3, 1), 0) + 1,
 Posts[Restaurant Name],$C121),SUMIFS(Posts[Views (+10], Posts[D+1], "&gt;=" &amp; DATE(2025, COLUMN()-3, 1),
   Posts[D+1], "&lt;" &amp; EOMONTH(DATE(2025, COLUMN()-3, 1), 0) + 1,
 Posts[Restaurant Name],$C121))</f>
        <v>0</v>
      </c>
      <c r="G121" s="1522">
        <f>if($B$50="posts",COUNTIFS(
  Posts[D+1], "&gt;=" &amp; DATE(2025, COLUMN()-3, 1),
   Posts[D+1], "&lt;" &amp; EOMONTH(DATE(2025, COLUMN()-3, 1), 0) + 1,
 Posts[Restaurant Name],$C121),SUMIFS(Posts[Views (+10], Posts[D+1], "&gt;=" &amp; DATE(2025, COLUMN()-3, 1),
   Posts[D+1], "&lt;" &amp; EOMONTH(DATE(2025, COLUMN()-3, 1), 0) + 1,
 Posts[Restaurant Name],$C121))</f>
        <v>0</v>
      </c>
      <c r="H121" s="1522">
        <f>if($B$50="posts",COUNTIFS(
  Posts[D+1], "&gt;=" &amp; DATE(2025, COLUMN()-3, 1),
   Posts[D+1], "&lt;" &amp; EOMONTH(DATE(2025, COLUMN()-3, 1), 0) + 1,
 Posts[Restaurant Name],$C121),SUMIFS(Posts[Views (+10], Posts[D+1], "&gt;=" &amp; DATE(2025, COLUMN()-3, 1),
   Posts[D+1], "&lt;" &amp; EOMONTH(DATE(2025, COLUMN()-3, 1), 0) + 1,
 Posts[Restaurant Name],$C121))</f>
        <v>0</v>
      </c>
      <c r="I121" s="1522">
        <f>if($B$50="posts",COUNTIFS(
  Posts[D+1], "&gt;=" &amp; DATE(2025, COLUMN()-3, 1),
   Posts[D+1], "&lt;" &amp; EOMONTH(DATE(2025, COLUMN()-3, 1), 0) + 1,
 Posts[Restaurant Name],$C121),SUMIFS(Posts[Views (+10], Posts[D+1], "&gt;=" &amp; DATE(2025, COLUMN()-3, 1),
   Posts[D+1], "&lt;" &amp; EOMONTH(DATE(2025, COLUMN()-3, 1), 0) + 1,
 Posts[Restaurant Name],$C121))</f>
        <v>0</v>
      </c>
      <c r="J121" s="1522">
        <f>if($B$50="posts",COUNTIFS(
  Posts[D+1], "&gt;=" &amp; DATE(2025, COLUMN()-3, 1),
   Posts[D+1], "&lt;" &amp; EOMONTH(DATE(2025, COLUMN()-3, 1), 0) + 1,
 Posts[Restaurant Name],$C121),SUMIFS(Posts[Views (+10], Posts[D+1], "&gt;=" &amp; DATE(2025, COLUMN()-3, 1),
   Posts[D+1], "&lt;" &amp; EOMONTH(DATE(2025, COLUMN()-3, 1), 0) + 1,
 Posts[Restaurant Name],$C121))</f>
        <v>0</v>
      </c>
      <c r="K121" s="1522">
        <f>if($B$50="posts",COUNTIFS(
  Posts[D+1], "&gt;=" &amp; DATE(2025, COLUMN()-3, 1),
   Posts[D+1], "&lt;" &amp; EOMONTH(DATE(2025, COLUMN()-3, 1), 0) + 1,
 Posts[Restaurant Name],$C121),SUMIFS(Posts[Views (+10], Posts[D+1], "&gt;=" &amp; DATE(2025, COLUMN()-3, 1),
   Posts[D+1], "&lt;" &amp; EOMONTH(DATE(2025, COLUMN()-3, 1), 0) + 1,
 Posts[Restaurant Name],$C121))</f>
        <v>0</v>
      </c>
      <c r="L121" s="1522">
        <f>if($B$50="posts",COUNTIFS(
  Posts[D+1], "&gt;=" &amp; DATE(2025, COLUMN()-3, 1),
   Posts[D+1], "&lt;" &amp; EOMONTH(DATE(2025, COLUMN()-3, 1), 0) + 1,
 Posts[Restaurant Name],$C121),SUMIFS(Posts[Views (+10], Posts[D+1], "&gt;=" &amp; DATE(2025, COLUMN()-3, 1),
   Posts[D+1], "&lt;" &amp; EOMONTH(DATE(2025, COLUMN()-3, 1), 0) + 1,
 Posts[Restaurant Name],$C121))</f>
        <v>0</v>
      </c>
      <c r="M121" s="1522">
        <f>if($B$50="posts",COUNTIFS(
  Posts[D+1], "&gt;=" &amp; DATE(2025, COLUMN()-3, 1),
   Posts[D+1], "&lt;" &amp; EOMONTH(DATE(2025, COLUMN()-3, 1), 0) + 1,
 Posts[Restaurant Name],$C121),SUMIFS(Posts[Views (+10], Posts[D+1], "&gt;=" &amp; DATE(2025, COLUMN()-3, 1),
   Posts[D+1], "&lt;" &amp; EOMONTH(DATE(2025, COLUMN()-3, 1), 0) + 1,
 Posts[Restaurant Name],$C121))</f>
        <v>0</v>
      </c>
      <c r="N121" s="1522">
        <f>if($B$50="posts",COUNTIFS(
  Posts[D+1], "&gt;=" &amp; DATE(2025, COLUMN()-3, 1),
   Posts[D+1], "&lt;" &amp; EOMONTH(DATE(2025, COLUMN()-3, 1), 0) + 1,
 Posts[Restaurant Name],$C121),SUMIFS(Posts[Views (+10], Posts[D+1], "&gt;=" &amp; DATE(2025, COLUMN()-3, 1),
   Posts[D+1], "&lt;" &amp; EOMONTH(DATE(2025, COLUMN()-3, 1), 0) + 1,
 Posts[Restaurant Name],$C121))</f>
        <v>0</v>
      </c>
      <c r="O121" s="1522">
        <f>if($B$50="posts",COUNTIFS(
  Posts[D+1], "&gt;=" &amp; DATE(2025, COLUMN()-3, 1),
   Posts[D+1], "&lt;" &amp; EOMONTH(DATE(2025, COLUMN()-3, 1), 0) + 1,
 Posts[Restaurant Name],$C121),SUMIFS(Posts[Views (+10], Posts[D+1], "&gt;=" &amp; DATE(2025, COLUMN()-3, 1),
   Posts[D+1], "&lt;" &amp; EOMONTH(DATE(2025, COLUMN()-3, 1), 0) + 1,
 Posts[Restaurant Name],$C121))</f>
        <v>0</v>
      </c>
      <c r="P121" s="1487"/>
      <c r="Q121" s="1487"/>
      <c r="R121" s="1487"/>
      <c r="S121" s="1487"/>
      <c r="T121" s="1487"/>
      <c r="U121" s="1487"/>
      <c r="V121" s="1487"/>
      <c r="W121" s="1487"/>
      <c r="X121" s="1487"/>
      <c r="Y121" s="1487"/>
      <c r="Z121" s="1487"/>
      <c r="AA121" s="1487"/>
      <c r="AB121" s="1487"/>
    </row>
    <row r="122">
      <c r="A122" s="1487"/>
      <c r="B122" s="1487"/>
      <c r="C122" s="1487" t="s">
        <v>2784</v>
      </c>
      <c r="D122" s="1522">
        <f>if($B$50="posts",COUNTIFS(
  Posts[D+1], "&gt;=" &amp; DATE(2025, COLUMN()-3, 1),
   Posts[D+1], "&lt;" &amp; EOMONTH(DATE(2025, COLUMN()-3, 1), 0) + 1,
 Posts[Restaurant Name],$C122),SUMIFS(Posts[Views (+10], Posts[D+1], "&gt;=" &amp; DATE(2025, COLUMN()-3, 1),
   Posts[D+1], "&lt;" &amp; EOMONTH(DATE(2025, COLUMN()-3, 1), 0) + 1,
 Posts[Restaurant Name],$C122))</f>
        <v>0</v>
      </c>
      <c r="E122" s="1522">
        <f>if($B$50="posts",COUNTIFS(
  Posts[D+1], "&gt;=" &amp; DATE(2025, COLUMN()-3, 1),
   Posts[D+1], "&lt;" &amp; EOMONTH(DATE(2025, COLUMN()-3, 1), 0) + 1,
 Posts[Restaurant Name],$C122),SUMIFS(Posts[Views (+10], Posts[D+1], "&gt;=" &amp; DATE(2025, COLUMN()-3, 1),
   Posts[D+1], "&lt;" &amp; EOMONTH(DATE(2025, COLUMN()-3, 1), 0) + 1,
 Posts[Restaurant Name],$C122))</f>
        <v>0</v>
      </c>
      <c r="F122" s="1522">
        <f>if($B$50="posts",COUNTIFS(
  Posts[D+1], "&gt;=" &amp; DATE(2025, COLUMN()-3, 1),
   Posts[D+1], "&lt;" &amp; EOMONTH(DATE(2025, COLUMN()-3, 1), 0) + 1,
 Posts[Restaurant Name],$C122),SUMIFS(Posts[Views (+10], Posts[D+1], "&gt;=" &amp; DATE(2025, COLUMN()-3, 1),
   Posts[D+1], "&lt;" &amp; EOMONTH(DATE(2025, COLUMN()-3, 1), 0) + 1,
 Posts[Restaurant Name],$C122))</f>
        <v>0</v>
      </c>
      <c r="G122" s="1522">
        <f>if($B$50="posts",COUNTIFS(
  Posts[D+1], "&gt;=" &amp; DATE(2025, COLUMN()-3, 1),
   Posts[D+1], "&lt;" &amp; EOMONTH(DATE(2025, COLUMN()-3, 1), 0) + 1,
 Posts[Restaurant Name],$C122),SUMIFS(Posts[Views (+10], Posts[D+1], "&gt;=" &amp; DATE(2025, COLUMN()-3, 1),
   Posts[D+1], "&lt;" &amp; EOMONTH(DATE(2025, COLUMN()-3, 1), 0) + 1,
 Posts[Restaurant Name],$C122))</f>
        <v>0</v>
      </c>
      <c r="H122" s="1522">
        <f>if($B$50="posts",COUNTIFS(
  Posts[D+1], "&gt;=" &amp; DATE(2025, COLUMN()-3, 1),
   Posts[D+1], "&lt;" &amp; EOMONTH(DATE(2025, COLUMN()-3, 1), 0) + 1,
 Posts[Restaurant Name],$C122),SUMIFS(Posts[Views (+10], Posts[D+1], "&gt;=" &amp; DATE(2025, COLUMN()-3, 1),
   Posts[D+1], "&lt;" &amp; EOMONTH(DATE(2025, COLUMN()-3, 1), 0) + 1,
 Posts[Restaurant Name],$C122))</f>
        <v>0</v>
      </c>
      <c r="I122" s="1522">
        <f>if($B$50="posts",COUNTIFS(
  Posts[D+1], "&gt;=" &amp; DATE(2025, COLUMN()-3, 1),
   Posts[D+1], "&lt;" &amp; EOMONTH(DATE(2025, COLUMN()-3, 1), 0) + 1,
 Posts[Restaurant Name],$C122),SUMIFS(Posts[Views (+10], Posts[D+1], "&gt;=" &amp; DATE(2025, COLUMN()-3, 1),
   Posts[D+1], "&lt;" &amp; EOMONTH(DATE(2025, COLUMN()-3, 1), 0) + 1,
 Posts[Restaurant Name],$C122))</f>
        <v>0</v>
      </c>
      <c r="J122" s="1522">
        <f>if($B$50="posts",COUNTIFS(
  Posts[D+1], "&gt;=" &amp; DATE(2025, COLUMN()-3, 1),
   Posts[D+1], "&lt;" &amp; EOMONTH(DATE(2025, COLUMN()-3, 1), 0) + 1,
 Posts[Restaurant Name],$C122),SUMIFS(Posts[Views (+10], Posts[D+1], "&gt;=" &amp; DATE(2025, COLUMN()-3, 1),
   Posts[D+1], "&lt;" &amp; EOMONTH(DATE(2025, COLUMN()-3, 1), 0) + 1,
 Posts[Restaurant Name],$C122))</f>
        <v>0</v>
      </c>
      <c r="K122" s="1522">
        <f>if($B$50="posts",COUNTIFS(
  Posts[D+1], "&gt;=" &amp; DATE(2025, COLUMN()-3, 1),
   Posts[D+1], "&lt;" &amp; EOMONTH(DATE(2025, COLUMN()-3, 1), 0) + 1,
 Posts[Restaurant Name],$C122),SUMIFS(Posts[Views (+10], Posts[D+1], "&gt;=" &amp; DATE(2025, COLUMN()-3, 1),
   Posts[D+1], "&lt;" &amp; EOMONTH(DATE(2025, COLUMN()-3, 1), 0) + 1,
 Posts[Restaurant Name],$C122))</f>
        <v>0</v>
      </c>
      <c r="L122" s="1522">
        <f>if($B$50="posts",COUNTIFS(
  Posts[D+1], "&gt;=" &amp; DATE(2025, COLUMN()-3, 1),
   Posts[D+1], "&lt;" &amp; EOMONTH(DATE(2025, COLUMN()-3, 1), 0) + 1,
 Posts[Restaurant Name],$C122),SUMIFS(Posts[Views (+10], Posts[D+1], "&gt;=" &amp; DATE(2025, COLUMN()-3, 1),
   Posts[D+1], "&lt;" &amp; EOMONTH(DATE(2025, COLUMN()-3, 1), 0) + 1,
 Posts[Restaurant Name],$C122))</f>
        <v>1461</v>
      </c>
      <c r="M122" s="1522">
        <f>if($B$50="posts",COUNTIFS(
  Posts[D+1], "&gt;=" &amp; DATE(2025, COLUMN()-3, 1),
   Posts[D+1], "&lt;" &amp; EOMONTH(DATE(2025, COLUMN()-3, 1), 0) + 1,
 Posts[Restaurant Name],$C122),SUMIFS(Posts[Views (+10], Posts[D+1], "&gt;=" &amp; DATE(2025, COLUMN()-3, 1),
   Posts[D+1], "&lt;" &amp; EOMONTH(DATE(2025, COLUMN()-3, 1), 0) + 1,
 Posts[Restaurant Name],$C122))</f>
        <v>0</v>
      </c>
      <c r="N122" s="1522">
        <f>if($B$50="posts",COUNTIFS(
  Posts[D+1], "&gt;=" &amp; DATE(2025, COLUMN()-3, 1),
   Posts[D+1], "&lt;" &amp; EOMONTH(DATE(2025, COLUMN()-3, 1), 0) + 1,
 Posts[Restaurant Name],$C122),SUMIFS(Posts[Views (+10], Posts[D+1], "&gt;=" &amp; DATE(2025, COLUMN()-3, 1),
   Posts[D+1], "&lt;" &amp; EOMONTH(DATE(2025, COLUMN()-3, 1), 0) + 1,
 Posts[Restaurant Name],$C122))</f>
        <v>0</v>
      </c>
      <c r="O122" s="1522">
        <f>if($B$50="posts",COUNTIFS(
  Posts[D+1], "&gt;=" &amp; DATE(2025, COLUMN()-3, 1),
   Posts[D+1], "&lt;" &amp; EOMONTH(DATE(2025, COLUMN()-3, 1), 0) + 1,
 Posts[Restaurant Name],$C122),SUMIFS(Posts[Views (+10], Posts[D+1], "&gt;=" &amp; DATE(2025, COLUMN()-3, 1),
   Posts[D+1], "&lt;" &amp; EOMONTH(DATE(2025, COLUMN()-3, 1), 0) + 1,
 Posts[Restaurant Name],$C122))</f>
        <v>0</v>
      </c>
      <c r="P122" s="1487"/>
      <c r="Q122" s="1487"/>
      <c r="R122" s="1487"/>
      <c r="S122" s="1487"/>
      <c r="T122" s="1487"/>
      <c r="U122" s="1487"/>
      <c r="V122" s="1487"/>
      <c r="W122" s="1487"/>
      <c r="X122" s="1487"/>
      <c r="Y122" s="1487"/>
      <c r="Z122" s="1487"/>
      <c r="AA122" s="1487"/>
      <c r="AB122" s="1487"/>
    </row>
    <row r="123">
      <c r="A123" s="1487"/>
      <c r="B123" s="1487"/>
      <c r="C123" s="1487" t="s">
        <v>2789</v>
      </c>
      <c r="D123" s="1522">
        <f>if($B$50="posts",COUNTIFS(
  Posts[D+1], "&gt;=" &amp; DATE(2025, COLUMN()-3, 1),
   Posts[D+1], "&lt;" &amp; EOMONTH(DATE(2025, COLUMN()-3, 1), 0) + 1,
 Posts[Restaurant Name],$C123),SUMIFS(Posts[Views (+10], Posts[D+1], "&gt;=" &amp; DATE(2025, COLUMN()-3, 1),
   Posts[D+1], "&lt;" &amp; EOMONTH(DATE(2025, COLUMN()-3, 1), 0) + 1,
 Posts[Restaurant Name],$C123))</f>
        <v>0</v>
      </c>
      <c r="E123" s="1522">
        <f>if($B$50="posts",COUNTIFS(
  Posts[D+1], "&gt;=" &amp; DATE(2025, COLUMN()-3, 1),
   Posts[D+1], "&lt;" &amp; EOMONTH(DATE(2025, COLUMN()-3, 1), 0) + 1,
 Posts[Restaurant Name],$C123),SUMIFS(Posts[Views (+10], Posts[D+1], "&gt;=" &amp; DATE(2025, COLUMN()-3, 1),
   Posts[D+1], "&lt;" &amp; EOMONTH(DATE(2025, COLUMN()-3, 1), 0) + 1,
 Posts[Restaurant Name],$C123))</f>
        <v>0</v>
      </c>
      <c r="F123" s="1522">
        <f>if($B$50="posts",COUNTIFS(
  Posts[D+1], "&gt;=" &amp; DATE(2025, COLUMN()-3, 1),
   Posts[D+1], "&lt;" &amp; EOMONTH(DATE(2025, COLUMN()-3, 1), 0) + 1,
 Posts[Restaurant Name],$C123),SUMIFS(Posts[Views (+10], Posts[D+1], "&gt;=" &amp; DATE(2025, COLUMN()-3, 1),
   Posts[D+1], "&lt;" &amp; EOMONTH(DATE(2025, COLUMN()-3, 1), 0) + 1,
 Posts[Restaurant Name],$C123))</f>
        <v>0</v>
      </c>
      <c r="G123" s="1522">
        <f>if($B$50="posts",COUNTIFS(
  Posts[D+1], "&gt;=" &amp; DATE(2025, COLUMN()-3, 1),
   Posts[D+1], "&lt;" &amp; EOMONTH(DATE(2025, COLUMN()-3, 1), 0) + 1,
 Posts[Restaurant Name],$C123),SUMIFS(Posts[Views (+10], Posts[D+1], "&gt;=" &amp; DATE(2025, COLUMN()-3, 1),
   Posts[D+1], "&lt;" &amp; EOMONTH(DATE(2025, COLUMN()-3, 1), 0) + 1,
 Posts[Restaurant Name],$C123))</f>
        <v>0</v>
      </c>
      <c r="H123" s="1522">
        <f>if($B$50="posts",COUNTIFS(
  Posts[D+1], "&gt;=" &amp; DATE(2025, COLUMN()-3, 1),
   Posts[D+1], "&lt;" &amp; EOMONTH(DATE(2025, COLUMN()-3, 1), 0) + 1,
 Posts[Restaurant Name],$C123),SUMIFS(Posts[Views (+10], Posts[D+1], "&gt;=" &amp; DATE(2025, COLUMN()-3, 1),
   Posts[D+1], "&lt;" &amp; EOMONTH(DATE(2025, COLUMN()-3, 1), 0) + 1,
 Posts[Restaurant Name],$C123))</f>
        <v>0</v>
      </c>
      <c r="I123" s="1522">
        <f>if($B$50="posts",COUNTIFS(
  Posts[D+1], "&gt;=" &amp; DATE(2025, COLUMN()-3, 1),
   Posts[D+1], "&lt;" &amp; EOMONTH(DATE(2025, COLUMN()-3, 1), 0) + 1,
 Posts[Restaurant Name],$C123),SUMIFS(Posts[Views (+10], Posts[D+1], "&gt;=" &amp; DATE(2025, COLUMN()-3, 1),
   Posts[D+1], "&lt;" &amp; EOMONTH(DATE(2025, COLUMN()-3, 1), 0) + 1,
 Posts[Restaurant Name],$C123))</f>
        <v>0</v>
      </c>
      <c r="J123" s="1522">
        <f>if($B$50="posts",COUNTIFS(
  Posts[D+1], "&gt;=" &amp; DATE(2025, COLUMN()-3, 1),
   Posts[D+1], "&lt;" &amp; EOMONTH(DATE(2025, COLUMN()-3, 1), 0) + 1,
 Posts[Restaurant Name],$C123),SUMIFS(Posts[Views (+10], Posts[D+1], "&gt;=" &amp; DATE(2025, COLUMN()-3, 1),
   Posts[D+1], "&lt;" &amp; EOMONTH(DATE(2025, COLUMN()-3, 1), 0) + 1,
 Posts[Restaurant Name],$C123))</f>
        <v>11600</v>
      </c>
      <c r="K123" s="1522">
        <f>if($B$50="posts",COUNTIFS(
  Posts[D+1], "&gt;=" &amp; DATE(2025, COLUMN()-3, 1),
   Posts[D+1], "&lt;" &amp; EOMONTH(DATE(2025, COLUMN()-3, 1), 0) + 1,
 Posts[Restaurant Name],$C123),SUMIFS(Posts[Views (+10], Posts[D+1], "&gt;=" &amp; DATE(2025, COLUMN()-3, 1),
   Posts[D+1], "&lt;" &amp; EOMONTH(DATE(2025, COLUMN()-3, 1), 0) + 1,
 Posts[Restaurant Name],$C123))</f>
        <v>0</v>
      </c>
      <c r="L123" s="1522">
        <f>if($B$50="posts",COUNTIFS(
  Posts[D+1], "&gt;=" &amp; DATE(2025, COLUMN()-3, 1),
   Posts[D+1], "&lt;" &amp; EOMONTH(DATE(2025, COLUMN()-3, 1), 0) + 1,
 Posts[Restaurant Name],$C123),SUMIFS(Posts[Views (+10], Posts[D+1], "&gt;=" &amp; DATE(2025, COLUMN()-3, 1),
   Posts[D+1], "&lt;" &amp; EOMONTH(DATE(2025, COLUMN()-3, 1), 0) + 1,
 Posts[Restaurant Name],$C123))</f>
        <v>0</v>
      </c>
      <c r="M123" s="1522">
        <f>if($B$50="posts",COUNTIFS(
  Posts[D+1], "&gt;=" &amp; DATE(2025, COLUMN()-3, 1),
   Posts[D+1], "&lt;" &amp; EOMONTH(DATE(2025, COLUMN()-3, 1), 0) + 1,
 Posts[Restaurant Name],$C123),SUMIFS(Posts[Views (+10], Posts[D+1], "&gt;=" &amp; DATE(2025, COLUMN()-3, 1),
   Posts[D+1], "&lt;" &amp; EOMONTH(DATE(2025, COLUMN()-3, 1), 0) + 1,
 Posts[Restaurant Name],$C123))</f>
        <v>117477</v>
      </c>
      <c r="N123" s="1522">
        <f>if($B$50="posts",COUNTIFS(
  Posts[D+1], "&gt;=" &amp; DATE(2025, COLUMN()-3, 1),
   Posts[D+1], "&lt;" &amp; EOMONTH(DATE(2025, COLUMN()-3, 1), 0) + 1,
 Posts[Restaurant Name],$C123),SUMIFS(Posts[Views (+10], Posts[D+1], "&gt;=" &amp; DATE(2025, COLUMN()-3, 1),
   Posts[D+1], "&lt;" &amp; EOMONTH(DATE(2025, COLUMN()-3, 1), 0) + 1,
 Posts[Restaurant Name],$C123))</f>
        <v>0</v>
      </c>
      <c r="O123" s="1522">
        <f>if($B$50="posts",COUNTIFS(
  Posts[D+1], "&gt;=" &amp; DATE(2025, COLUMN()-3, 1),
   Posts[D+1], "&lt;" &amp; EOMONTH(DATE(2025, COLUMN()-3, 1), 0) + 1,
 Posts[Restaurant Name],$C123),SUMIFS(Posts[Views (+10], Posts[D+1], "&gt;=" &amp; DATE(2025, COLUMN()-3, 1),
   Posts[D+1], "&lt;" &amp; EOMONTH(DATE(2025, COLUMN()-3, 1), 0) + 1,
 Posts[Restaurant Name],$C123))</f>
        <v>0</v>
      </c>
      <c r="P123" s="1487"/>
      <c r="Q123" s="1487"/>
      <c r="R123" s="1487"/>
      <c r="S123" s="1487"/>
      <c r="T123" s="1487"/>
      <c r="U123" s="1487"/>
      <c r="V123" s="1487"/>
      <c r="W123" s="1487"/>
      <c r="X123" s="1487"/>
      <c r="Y123" s="1487"/>
      <c r="Z123" s="1487"/>
      <c r="AA123" s="1487"/>
      <c r="AB123" s="1487"/>
    </row>
    <row r="124">
      <c r="A124" s="1487"/>
      <c r="B124" s="1487"/>
      <c r="C124" s="1487" t="s">
        <v>2794</v>
      </c>
      <c r="D124" s="1522">
        <f>if($B$50="posts",COUNTIFS(
  Posts[D+1], "&gt;=" &amp; DATE(2025, COLUMN()-3, 1),
   Posts[D+1], "&lt;" &amp; EOMONTH(DATE(2025, COLUMN()-3, 1), 0) + 1,
 Posts[Restaurant Name],$C124),SUMIFS(Posts[Views (+10], Posts[D+1], "&gt;=" &amp; DATE(2025, COLUMN()-3, 1),
   Posts[D+1], "&lt;" &amp; EOMONTH(DATE(2025, COLUMN()-3, 1), 0) + 1,
 Posts[Restaurant Name],$C124))</f>
        <v>0</v>
      </c>
      <c r="E124" s="1522">
        <f>if($B$50="posts",COUNTIFS(
  Posts[D+1], "&gt;=" &amp; DATE(2025, COLUMN()-3, 1),
   Posts[D+1], "&lt;" &amp; EOMONTH(DATE(2025, COLUMN()-3, 1), 0) + 1,
 Posts[Restaurant Name],$C124),SUMIFS(Posts[Views (+10], Posts[D+1], "&gt;=" &amp; DATE(2025, COLUMN()-3, 1),
   Posts[D+1], "&lt;" &amp; EOMONTH(DATE(2025, COLUMN()-3, 1), 0) + 1,
 Posts[Restaurant Name],$C124))</f>
        <v>0</v>
      </c>
      <c r="F124" s="1522">
        <f>if($B$50="posts",COUNTIFS(
  Posts[D+1], "&gt;=" &amp; DATE(2025, COLUMN()-3, 1),
   Posts[D+1], "&lt;" &amp; EOMONTH(DATE(2025, COLUMN()-3, 1), 0) + 1,
 Posts[Restaurant Name],$C124),SUMIFS(Posts[Views (+10], Posts[D+1], "&gt;=" &amp; DATE(2025, COLUMN()-3, 1),
   Posts[D+1], "&lt;" &amp; EOMONTH(DATE(2025, COLUMN()-3, 1), 0) + 1,
 Posts[Restaurant Name],$C124))</f>
        <v>0</v>
      </c>
      <c r="G124" s="1522">
        <f>if($B$50="posts",COUNTIFS(
  Posts[D+1], "&gt;=" &amp; DATE(2025, COLUMN()-3, 1),
   Posts[D+1], "&lt;" &amp; EOMONTH(DATE(2025, COLUMN()-3, 1), 0) + 1,
 Posts[Restaurant Name],$C124),SUMIFS(Posts[Views (+10], Posts[D+1], "&gt;=" &amp; DATE(2025, COLUMN()-3, 1),
   Posts[D+1], "&lt;" &amp; EOMONTH(DATE(2025, COLUMN()-3, 1), 0) + 1,
 Posts[Restaurant Name],$C124))</f>
        <v>0</v>
      </c>
      <c r="H124" s="1522">
        <f>if($B$50="posts",COUNTIFS(
  Posts[D+1], "&gt;=" &amp; DATE(2025, COLUMN()-3, 1),
   Posts[D+1], "&lt;" &amp; EOMONTH(DATE(2025, COLUMN()-3, 1), 0) + 1,
 Posts[Restaurant Name],$C124),SUMIFS(Posts[Views (+10], Posts[D+1], "&gt;=" &amp; DATE(2025, COLUMN()-3, 1),
   Posts[D+1], "&lt;" &amp; EOMONTH(DATE(2025, COLUMN()-3, 1), 0) + 1,
 Posts[Restaurant Name],$C124))</f>
        <v>0</v>
      </c>
      <c r="I124" s="1522">
        <f>if($B$50="posts",COUNTIFS(
  Posts[D+1], "&gt;=" &amp; DATE(2025, COLUMN()-3, 1),
   Posts[D+1], "&lt;" &amp; EOMONTH(DATE(2025, COLUMN()-3, 1), 0) + 1,
 Posts[Restaurant Name],$C124),SUMIFS(Posts[Views (+10], Posts[D+1], "&gt;=" &amp; DATE(2025, COLUMN()-3, 1),
   Posts[D+1], "&lt;" &amp; EOMONTH(DATE(2025, COLUMN()-3, 1), 0) + 1,
 Posts[Restaurant Name],$C124))</f>
        <v>0</v>
      </c>
      <c r="J124" s="1522">
        <f>if($B$50="posts",COUNTIFS(
  Posts[D+1], "&gt;=" &amp; DATE(2025, COLUMN()-3, 1),
   Posts[D+1], "&lt;" &amp; EOMONTH(DATE(2025, COLUMN()-3, 1), 0) + 1,
 Posts[Restaurant Name],$C124),SUMIFS(Posts[Views (+10], Posts[D+1], "&gt;=" &amp; DATE(2025, COLUMN()-3, 1),
   Posts[D+1], "&lt;" &amp; EOMONTH(DATE(2025, COLUMN()-3, 1), 0) + 1,
 Posts[Restaurant Name],$C124))</f>
        <v>0</v>
      </c>
      <c r="K124" s="1522">
        <f>if($B$50="posts",COUNTIFS(
  Posts[D+1], "&gt;=" &amp; DATE(2025, COLUMN()-3, 1),
   Posts[D+1], "&lt;" &amp; EOMONTH(DATE(2025, COLUMN()-3, 1), 0) + 1,
 Posts[Restaurant Name],$C124),SUMIFS(Posts[Views (+10], Posts[D+1], "&gt;=" &amp; DATE(2025, COLUMN()-3, 1),
   Posts[D+1], "&lt;" &amp; EOMONTH(DATE(2025, COLUMN()-3, 1), 0) + 1,
 Posts[Restaurant Name],$C124))</f>
        <v>0</v>
      </c>
      <c r="L124" s="1522">
        <f>if($B$50="posts",COUNTIFS(
  Posts[D+1], "&gt;=" &amp; DATE(2025, COLUMN()-3, 1),
   Posts[D+1], "&lt;" &amp; EOMONTH(DATE(2025, COLUMN()-3, 1), 0) + 1,
 Posts[Restaurant Name],$C124),SUMIFS(Posts[Views (+10], Posts[D+1], "&gt;=" &amp; DATE(2025, COLUMN()-3, 1),
   Posts[D+1], "&lt;" &amp; EOMONTH(DATE(2025, COLUMN()-3, 1), 0) + 1,
 Posts[Restaurant Name],$C124))</f>
        <v>0</v>
      </c>
      <c r="M124" s="1522">
        <f>if($B$50="posts",COUNTIFS(
  Posts[D+1], "&gt;=" &amp; DATE(2025, COLUMN()-3, 1),
   Posts[D+1], "&lt;" &amp; EOMONTH(DATE(2025, COLUMN()-3, 1), 0) + 1,
 Posts[Restaurant Name],$C124),SUMIFS(Posts[Views (+10], Posts[D+1], "&gt;=" &amp; DATE(2025, COLUMN()-3, 1),
   Posts[D+1], "&lt;" &amp; EOMONTH(DATE(2025, COLUMN()-3, 1), 0) + 1,
 Posts[Restaurant Name],$C124))</f>
        <v>1093</v>
      </c>
      <c r="N124" s="1522">
        <f>if($B$50="posts",COUNTIFS(
  Posts[D+1], "&gt;=" &amp; DATE(2025, COLUMN()-3, 1),
   Posts[D+1], "&lt;" &amp; EOMONTH(DATE(2025, COLUMN()-3, 1), 0) + 1,
 Posts[Restaurant Name],$C124),SUMIFS(Posts[Views (+10], Posts[D+1], "&gt;=" &amp; DATE(2025, COLUMN()-3, 1),
   Posts[D+1], "&lt;" &amp; EOMONTH(DATE(2025, COLUMN()-3, 1), 0) + 1,
 Posts[Restaurant Name],$C124))</f>
        <v>4111</v>
      </c>
      <c r="O124" s="1522">
        <f>if($B$50="posts",COUNTIFS(
  Posts[D+1], "&gt;=" &amp; DATE(2025, COLUMN()-3, 1),
   Posts[D+1], "&lt;" &amp; EOMONTH(DATE(2025, COLUMN()-3, 1), 0) + 1,
 Posts[Restaurant Name],$C124),SUMIFS(Posts[Views (+10], Posts[D+1], "&gt;=" &amp; DATE(2025, COLUMN()-3, 1),
   Posts[D+1], "&lt;" &amp; EOMONTH(DATE(2025, COLUMN()-3, 1), 0) + 1,
 Posts[Restaurant Name],$C124))</f>
        <v>0</v>
      </c>
      <c r="P124" s="1487"/>
      <c r="Q124" s="1487"/>
      <c r="R124" s="1487"/>
      <c r="S124" s="1487"/>
      <c r="T124" s="1487"/>
      <c r="U124" s="1487"/>
      <c r="V124" s="1487"/>
      <c r="W124" s="1487"/>
      <c r="X124" s="1487"/>
      <c r="Y124" s="1487"/>
      <c r="Z124" s="1487"/>
      <c r="AA124" s="1487"/>
      <c r="AB124" s="1487"/>
    </row>
    <row r="125">
      <c r="A125" s="1487"/>
      <c r="B125" s="1487"/>
      <c r="C125" s="1487" t="s">
        <v>2797</v>
      </c>
      <c r="D125" s="1522">
        <f>if($B$50="posts",COUNTIFS(
  Posts[D+1], "&gt;=" &amp; DATE(2025, COLUMN()-3, 1),
   Posts[D+1], "&lt;" &amp; EOMONTH(DATE(2025, COLUMN()-3, 1), 0) + 1,
 Posts[Restaurant Name],$C125),SUMIFS(Posts[Views (+10], Posts[D+1], "&gt;=" &amp; DATE(2025, COLUMN()-3, 1),
   Posts[D+1], "&lt;" &amp; EOMONTH(DATE(2025, COLUMN()-3, 1), 0) + 1,
 Posts[Restaurant Name],$C125))</f>
        <v>0</v>
      </c>
      <c r="E125" s="1522">
        <f>if($B$50="posts",COUNTIFS(
  Posts[D+1], "&gt;=" &amp; DATE(2025, COLUMN()-3, 1),
   Posts[D+1], "&lt;" &amp; EOMONTH(DATE(2025, COLUMN()-3, 1), 0) + 1,
 Posts[Restaurant Name],$C125),SUMIFS(Posts[Views (+10], Posts[D+1], "&gt;=" &amp; DATE(2025, COLUMN()-3, 1),
   Posts[D+1], "&lt;" &amp; EOMONTH(DATE(2025, COLUMN()-3, 1), 0) + 1,
 Posts[Restaurant Name],$C125))</f>
        <v>0</v>
      </c>
      <c r="F125" s="1522">
        <f>if($B$50="posts",COUNTIFS(
  Posts[D+1], "&gt;=" &amp; DATE(2025, COLUMN()-3, 1),
   Posts[D+1], "&lt;" &amp; EOMONTH(DATE(2025, COLUMN()-3, 1), 0) + 1,
 Posts[Restaurant Name],$C125),SUMIFS(Posts[Views (+10], Posts[D+1], "&gt;=" &amp; DATE(2025, COLUMN()-3, 1),
   Posts[D+1], "&lt;" &amp; EOMONTH(DATE(2025, COLUMN()-3, 1), 0) + 1,
 Posts[Restaurant Name],$C125))</f>
        <v>0</v>
      </c>
      <c r="G125" s="1522">
        <f>if($B$50="posts",COUNTIFS(
  Posts[D+1], "&gt;=" &amp; DATE(2025, COLUMN()-3, 1),
   Posts[D+1], "&lt;" &amp; EOMONTH(DATE(2025, COLUMN()-3, 1), 0) + 1,
 Posts[Restaurant Name],$C125),SUMIFS(Posts[Views (+10], Posts[D+1], "&gt;=" &amp; DATE(2025, COLUMN()-3, 1),
   Posts[D+1], "&lt;" &amp; EOMONTH(DATE(2025, COLUMN()-3, 1), 0) + 1,
 Posts[Restaurant Name],$C125))</f>
        <v>0</v>
      </c>
      <c r="H125" s="1522">
        <f>if($B$50="posts",COUNTIFS(
  Posts[D+1], "&gt;=" &amp; DATE(2025, COLUMN()-3, 1),
   Posts[D+1], "&lt;" &amp; EOMONTH(DATE(2025, COLUMN()-3, 1), 0) + 1,
 Posts[Restaurant Name],$C125),SUMIFS(Posts[Views (+10], Posts[D+1], "&gt;=" &amp; DATE(2025, COLUMN()-3, 1),
   Posts[D+1], "&lt;" &amp; EOMONTH(DATE(2025, COLUMN()-3, 1), 0) + 1,
 Posts[Restaurant Name],$C125))</f>
        <v>0</v>
      </c>
      <c r="I125" s="1522">
        <f>if($B$50="posts",COUNTIFS(
  Posts[D+1], "&gt;=" &amp; DATE(2025, COLUMN()-3, 1),
   Posts[D+1], "&lt;" &amp; EOMONTH(DATE(2025, COLUMN()-3, 1), 0) + 1,
 Posts[Restaurant Name],$C125),SUMIFS(Posts[Views (+10], Posts[D+1], "&gt;=" &amp; DATE(2025, COLUMN()-3, 1),
   Posts[D+1], "&lt;" &amp; EOMONTH(DATE(2025, COLUMN()-3, 1), 0) + 1,
 Posts[Restaurant Name],$C125))</f>
        <v>19500</v>
      </c>
      <c r="J125" s="1522">
        <f>if($B$50="posts",COUNTIFS(
  Posts[D+1], "&gt;=" &amp; DATE(2025, COLUMN()-3, 1),
   Posts[D+1], "&lt;" &amp; EOMONTH(DATE(2025, COLUMN()-3, 1), 0) + 1,
 Posts[Restaurant Name],$C125),SUMIFS(Posts[Views (+10], Posts[D+1], "&gt;=" &amp; DATE(2025, COLUMN()-3, 1),
   Posts[D+1], "&lt;" &amp; EOMONTH(DATE(2025, COLUMN()-3, 1), 0) + 1,
 Posts[Restaurant Name],$C125))</f>
        <v>0</v>
      </c>
      <c r="K125" s="1522">
        <f>if($B$50="posts",COUNTIFS(
  Posts[D+1], "&gt;=" &amp; DATE(2025, COLUMN()-3, 1),
   Posts[D+1], "&lt;" &amp; EOMONTH(DATE(2025, COLUMN()-3, 1), 0) + 1,
 Posts[Restaurant Name],$C125),SUMIFS(Posts[Views (+10], Posts[D+1], "&gt;=" &amp; DATE(2025, COLUMN()-3, 1),
   Posts[D+1], "&lt;" &amp; EOMONTH(DATE(2025, COLUMN()-3, 1), 0) + 1,
 Posts[Restaurant Name],$C125))</f>
        <v>0</v>
      </c>
      <c r="L125" s="1522">
        <f>if($B$50="posts",COUNTIFS(
  Posts[D+1], "&gt;=" &amp; DATE(2025, COLUMN()-3, 1),
   Posts[D+1], "&lt;" &amp; EOMONTH(DATE(2025, COLUMN()-3, 1), 0) + 1,
 Posts[Restaurant Name],$C125),SUMIFS(Posts[Views (+10], Posts[D+1], "&gt;=" &amp; DATE(2025, COLUMN()-3, 1),
   Posts[D+1], "&lt;" &amp; EOMONTH(DATE(2025, COLUMN()-3, 1), 0) + 1,
 Posts[Restaurant Name],$C125))</f>
        <v>0</v>
      </c>
      <c r="M125" s="1522">
        <f>if($B$50="posts",COUNTIFS(
  Posts[D+1], "&gt;=" &amp; DATE(2025, COLUMN()-3, 1),
   Posts[D+1], "&lt;" &amp; EOMONTH(DATE(2025, COLUMN()-3, 1), 0) + 1,
 Posts[Restaurant Name],$C125),SUMIFS(Posts[Views (+10], Posts[D+1], "&gt;=" &amp; DATE(2025, COLUMN()-3, 1),
   Posts[D+1], "&lt;" &amp; EOMONTH(DATE(2025, COLUMN()-3, 1), 0) + 1,
 Posts[Restaurant Name],$C125))</f>
        <v>400</v>
      </c>
      <c r="N125" s="1522">
        <f>if($B$50="posts",COUNTIFS(
  Posts[D+1], "&gt;=" &amp; DATE(2025, COLUMN()-3, 1),
   Posts[D+1], "&lt;" &amp; EOMONTH(DATE(2025, COLUMN()-3, 1), 0) + 1,
 Posts[Restaurant Name],$C125),SUMIFS(Posts[Views (+10], Posts[D+1], "&gt;=" &amp; DATE(2025, COLUMN()-3, 1),
   Posts[D+1], "&lt;" &amp; EOMONTH(DATE(2025, COLUMN()-3, 1), 0) + 1,
 Posts[Restaurant Name],$C125))</f>
        <v>0</v>
      </c>
      <c r="O125" s="1522">
        <f>if($B$50="posts",COUNTIFS(
  Posts[D+1], "&gt;=" &amp; DATE(2025, COLUMN()-3, 1),
   Posts[D+1], "&lt;" &amp; EOMONTH(DATE(2025, COLUMN()-3, 1), 0) + 1,
 Posts[Restaurant Name],$C125),SUMIFS(Posts[Views (+10], Posts[D+1], "&gt;=" &amp; DATE(2025, COLUMN()-3, 1),
   Posts[D+1], "&lt;" &amp; EOMONTH(DATE(2025, COLUMN()-3, 1), 0) + 1,
 Posts[Restaurant Name],$C125))</f>
        <v>0</v>
      </c>
      <c r="P125" s="1487"/>
      <c r="Q125" s="1487"/>
      <c r="R125" s="1487"/>
      <c r="S125" s="1487"/>
      <c r="T125" s="1487"/>
      <c r="U125" s="1487"/>
      <c r="V125" s="1487"/>
      <c r="W125" s="1487"/>
      <c r="X125" s="1487"/>
      <c r="Y125" s="1487"/>
      <c r="Z125" s="1487"/>
      <c r="AA125" s="1487"/>
      <c r="AB125" s="1487"/>
    </row>
    <row r="126">
      <c r="A126" s="1487"/>
      <c r="B126" s="1487"/>
      <c r="C126" s="1487" t="s">
        <v>2800</v>
      </c>
      <c r="D126" s="1522">
        <f>if($B$50="posts",COUNTIFS(
  Posts[D+1], "&gt;=" &amp; DATE(2025, COLUMN()-3, 1),
   Posts[D+1], "&lt;" &amp; EOMONTH(DATE(2025, COLUMN()-3, 1), 0) + 1,
 Posts[Restaurant Name],$C126),SUMIFS(Posts[Views (+10], Posts[D+1], "&gt;=" &amp; DATE(2025, COLUMN()-3, 1),
   Posts[D+1], "&lt;" &amp; EOMONTH(DATE(2025, COLUMN()-3, 1), 0) + 1,
 Posts[Restaurant Name],$C126))</f>
        <v>0</v>
      </c>
      <c r="E126" s="1522">
        <f>if($B$50="posts",COUNTIFS(
  Posts[D+1], "&gt;=" &amp; DATE(2025, COLUMN()-3, 1),
   Posts[D+1], "&lt;" &amp; EOMONTH(DATE(2025, COLUMN()-3, 1), 0) + 1,
 Posts[Restaurant Name],$C126),SUMIFS(Posts[Views (+10], Posts[D+1], "&gt;=" &amp; DATE(2025, COLUMN()-3, 1),
   Posts[D+1], "&lt;" &amp; EOMONTH(DATE(2025, COLUMN()-3, 1), 0) + 1,
 Posts[Restaurant Name],$C126))</f>
        <v>0</v>
      </c>
      <c r="F126" s="1522">
        <f>if($B$50="posts",COUNTIFS(
  Posts[D+1], "&gt;=" &amp; DATE(2025, COLUMN()-3, 1),
   Posts[D+1], "&lt;" &amp; EOMONTH(DATE(2025, COLUMN()-3, 1), 0) + 1,
 Posts[Restaurant Name],$C126),SUMIFS(Posts[Views (+10], Posts[D+1], "&gt;=" &amp; DATE(2025, COLUMN()-3, 1),
   Posts[D+1], "&lt;" &amp; EOMONTH(DATE(2025, COLUMN()-3, 1), 0) + 1,
 Posts[Restaurant Name],$C126))</f>
        <v>0</v>
      </c>
      <c r="G126" s="1522">
        <f>if($B$50="posts",COUNTIFS(
  Posts[D+1], "&gt;=" &amp; DATE(2025, COLUMN()-3, 1),
   Posts[D+1], "&lt;" &amp; EOMONTH(DATE(2025, COLUMN()-3, 1), 0) + 1,
 Posts[Restaurant Name],$C126),SUMIFS(Posts[Views (+10], Posts[D+1], "&gt;=" &amp; DATE(2025, COLUMN()-3, 1),
   Posts[D+1], "&lt;" &amp; EOMONTH(DATE(2025, COLUMN()-3, 1), 0) + 1,
 Posts[Restaurant Name],$C126))</f>
        <v>0</v>
      </c>
      <c r="H126" s="1522">
        <f>if($B$50="posts",COUNTIFS(
  Posts[D+1], "&gt;=" &amp; DATE(2025, COLUMN()-3, 1),
   Posts[D+1], "&lt;" &amp; EOMONTH(DATE(2025, COLUMN()-3, 1), 0) + 1,
 Posts[Restaurant Name],$C126),SUMIFS(Posts[Views (+10], Posts[D+1], "&gt;=" &amp; DATE(2025, COLUMN()-3, 1),
   Posts[D+1], "&lt;" &amp; EOMONTH(DATE(2025, COLUMN()-3, 1), 0) + 1,
 Posts[Restaurant Name],$C126))</f>
        <v>0</v>
      </c>
      <c r="I126" s="1522">
        <f>if($B$50="posts",COUNTIFS(
  Posts[D+1], "&gt;=" &amp; DATE(2025, COLUMN()-3, 1),
   Posts[D+1], "&lt;" &amp; EOMONTH(DATE(2025, COLUMN()-3, 1), 0) + 1,
 Posts[Restaurant Name],$C126),SUMIFS(Posts[Views (+10], Posts[D+1], "&gt;=" &amp; DATE(2025, COLUMN()-3, 1),
   Posts[D+1], "&lt;" &amp; EOMONTH(DATE(2025, COLUMN()-3, 1), 0) + 1,
 Posts[Restaurant Name],$C126))</f>
        <v>0</v>
      </c>
      <c r="J126" s="1522">
        <f>if($B$50="posts",COUNTIFS(
  Posts[D+1], "&gt;=" &amp; DATE(2025, COLUMN()-3, 1),
   Posts[D+1], "&lt;" &amp; EOMONTH(DATE(2025, COLUMN()-3, 1), 0) + 1,
 Posts[Restaurant Name],$C126),SUMIFS(Posts[Views (+10], Posts[D+1], "&gt;=" &amp; DATE(2025, COLUMN()-3, 1),
   Posts[D+1], "&lt;" &amp; EOMONTH(DATE(2025, COLUMN()-3, 1), 0) + 1,
 Posts[Restaurant Name],$C126))</f>
        <v>0</v>
      </c>
      <c r="K126" s="1522">
        <f>if($B$50="posts",COUNTIFS(
  Posts[D+1], "&gt;=" &amp; DATE(2025, COLUMN()-3, 1),
   Posts[D+1], "&lt;" &amp; EOMONTH(DATE(2025, COLUMN()-3, 1), 0) + 1,
 Posts[Restaurant Name],$C126),SUMIFS(Posts[Views (+10], Posts[D+1], "&gt;=" &amp; DATE(2025, COLUMN()-3, 1),
   Posts[D+1], "&lt;" &amp; EOMONTH(DATE(2025, COLUMN()-3, 1), 0) + 1,
 Posts[Restaurant Name],$C126))</f>
        <v>0</v>
      </c>
      <c r="L126" s="1522">
        <f>if($B$50="posts",COUNTIFS(
  Posts[D+1], "&gt;=" &amp; DATE(2025, COLUMN()-3, 1),
   Posts[D+1], "&lt;" &amp; EOMONTH(DATE(2025, COLUMN()-3, 1), 0) + 1,
 Posts[Restaurant Name],$C126),SUMIFS(Posts[Views (+10], Posts[D+1], "&gt;=" &amp; DATE(2025, COLUMN()-3, 1),
   Posts[D+1], "&lt;" &amp; EOMONTH(DATE(2025, COLUMN()-3, 1), 0) + 1,
 Posts[Restaurant Name],$C126))</f>
        <v>0</v>
      </c>
      <c r="M126" s="1522">
        <f>if($B$50="posts",COUNTIFS(
  Posts[D+1], "&gt;=" &amp; DATE(2025, COLUMN()-3, 1),
   Posts[D+1], "&lt;" &amp; EOMONTH(DATE(2025, COLUMN()-3, 1), 0) + 1,
 Posts[Restaurant Name],$C126),SUMIFS(Posts[Views (+10], Posts[D+1], "&gt;=" &amp; DATE(2025, COLUMN()-3, 1),
   Posts[D+1], "&lt;" &amp; EOMONTH(DATE(2025, COLUMN()-3, 1), 0) + 1,
 Posts[Restaurant Name],$C126))</f>
        <v>6900</v>
      </c>
      <c r="N126" s="1522">
        <f>if($B$50="posts",COUNTIFS(
  Posts[D+1], "&gt;=" &amp; DATE(2025, COLUMN()-3, 1),
   Posts[D+1], "&lt;" &amp; EOMONTH(DATE(2025, COLUMN()-3, 1), 0) + 1,
 Posts[Restaurant Name],$C126),SUMIFS(Posts[Views (+10], Posts[D+1], "&gt;=" &amp; DATE(2025, COLUMN()-3, 1),
   Posts[D+1], "&lt;" &amp; EOMONTH(DATE(2025, COLUMN()-3, 1), 0) + 1,
 Posts[Restaurant Name],$C126))</f>
        <v>0</v>
      </c>
      <c r="O126" s="1522">
        <f>if($B$50="posts",COUNTIFS(
  Posts[D+1], "&gt;=" &amp; DATE(2025, COLUMN()-3, 1),
   Posts[D+1], "&lt;" &amp; EOMONTH(DATE(2025, COLUMN()-3, 1), 0) + 1,
 Posts[Restaurant Name],$C126),SUMIFS(Posts[Views (+10], Posts[D+1], "&gt;=" &amp; DATE(2025, COLUMN()-3, 1),
   Posts[D+1], "&lt;" &amp; EOMONTH(DATE(2025, COLUMN()-3, 1), 0) + 1,
 Posts[Restaurant Name],$C126))</f>
        <v>0</v>
      </c>
      <c r="P126" s="1487"/>
      <c r="Q126" s="1487"/>
      <c r="R126" s="1487"/>
      <c r="S126" s="1487"/>
      <c r="T126" s="1487"/>
      <c r="U126" s="1487"/>
      <c r="V126" s="1487"/>
      <c r="W126" s="1487"/>
      <c r="X126" s="1487"/>
      <c r="Y126" s="1487"/>
      <c r="Z126" s="1487"/>
      <c r="AA126" s="1487"/>
      <c r="AB126" s="1487"/>
    </row>
    <row r="127">
      <c r="A127" s="1487"/>
      <c r="B127" s="1487"/>
      <c r="C127" s="1487" t="s">
        <v>2803</v>
      </c>
      <c r="D127" s="1522">
        <f>if($B$50="posts",COUNTIFS(
  Posts[D+1], "&gt;=" &amp; DATE(2025, COLUMN()-3, 1),
   Posts[D+1], "&lt;" &amp; EOMONTH(DATE(2025, COLUMN()-3, 1), 0) + 1,
 Posts[Restaurant Name],$C127),SUMIFS(Posts[Views (+10], Posts[D+1], "&gt;=" &amp; DATE(2025, COLUMN()-3, 1),
   Posts[D+1], "&lt;" &amp; EOMONTH(DATE(2025, COLUMN()-3, 1), 0) + 1,
 Posts[Restaurant Name],$C127))</f>
        <v>0</v>
      </c>
      <c r="E127" s="1522">
        <f>if($B$50="posts",COUNTIFS(
  Posts[D+1], "&gt;=" &amp; DATE(2025, COLUMN()-3, 1),
   Posts[D+1], "&lt;" &amp; EOMONTH(DATE(2025, COLUMN()-3, 1), 0) + 1,
 Posts[Restaurant Name],$C127),SUMIFS(Posts[Views (+10], Posts[D+1], "&gt;=" &amp; DATE(2025, COLUMN()-3, 1),
   Posts[D+1], "&lt;" &amp; EOMONTH(DATE(2025, COLUMN()-3, 1), 0) + 1,
 Posts[Restaurant Name],$C127))</f>
        <v>0</v>
      </c>
      <c r="F127" s="1522">
        <f>if($B$50="posts",COUNTIFS(
  Posts[D+1], "&gt;=" &amp; DATE(2025, COLUMN()-3, 1),
   Posts[D+1], "&lt;" &amp; EOMONTH(DATE(2025, COLUMN()-3, 1), 0) + 1,
 Posts[Restaurant Name],$C127),SUMIFS(Posts[Views (+10], Posts[D+1], "&gt;=" &amp; DATE(2025, COLUMN()-3, 1),
   Posts[D+1], "&lt;" &amp; EOMONTH(DATE(2025, COLUMN()-3, 1), 0) + 1,
 Posts[Restaurant Name],$C127))</f>
        <v>0</v>
      </c>
      <c r="G127" s="1522">
        <f>if($B$50="posts",COUNTIFS(
  Posts[D+1], "&gt;=" &amp; DATE(2025, COLUMN()-3, 1),
   Posts[D+1], "&lt;" &amp; EOMONTH(DATE(2025, COLUMN()-3, 1), 0) + 1,
 Posts[Restaurant Name],$C127),SUMIFS(Posts[Views (+10], Posts[D+1], "&gt;=" &amp; DATE(2025, COLUMN()-3, 1),
   Posts[D+1], "&lt;" &amp; EOMONTH(DATE(2025, COLUMN()-3, 1), 0) + 1,
 Posts[Restaurant Name],$C127))</f>
        <v>0</v>
      </c>
      <c r="H127" s="1522">
        <f>if($B$50="posts",COUNTIFS(
  Posts[D+1], "&gt;=" &amp; DATE(2025, COLUMN()-3, 1),
   Posts[D+1], "&lt;" &amp; EOMONTH(DATE(2025, COLUMN()-3, 1), 0) + 1,
 Posts[Restaurant Name],$C127),SUMIFS(Posts[Views (+10], Posts[D+1], "&gt;=" &amp; DATE(2025, COLUMN()-3, 1),
   Posts[D+1], "&lt;" &amp; EOMONTH(DATE(2025, COLUMN()-3, 1), 0) + 1,
 Posts[Restaurant Name],$C127))</f>
        <v>0</v>
      </c>
      <c r="I127" s="1522">
        <f>if($B$50="posts",COUNTIFS(
  Posts[D+1], "&gt;=" &amp; DATE(2025, COLUMN()-3, 1),
   Posts[D+1], "&lt;" &amp; EOMONTH(DATE(2025, COLUMN()-3, 1), 0) + 1,
 Posts[Restaurant Name],$C127),SUMIFS(Posts[Views (+10], Posts[D+1], "&gt;=" &amp; DATE(2025, COLUMN()-3, 1),
   Posts[D+1], "&lt;" &amp; EOMONTH(DATE(2025, COLUMN()-3, 1), 0) + 1,
 Posts[Restaurant Name],$C127))</f>
        <v>0</v>
      </c>
      <c r="J127" s="1522">
        <f>if($B$50="posts",COUNTIFS(
  Posts[D+1], "&gt;=" &amp; DATE(2025, COLUMN()-3, 1),
   Posts[D+1], "&lt;" &amp; EOMONTH(DATE(2025, COLUMN()-3, 1), 0) + 1,
 Posts[Restaurant Name],$C127),SUMIFS(Posts[Views (+10], Posts[D+1], "&gt;=" &amp; DATE(2025, COLUMN()-3, 1),
   Posts[D+1], "&lt;" &amp; EOMONTH(DATE(2025, COLUMN()-3, 1), 0) + 1,
 Posts[Restaurant Name],$C127))</f>
        <v>0</v>
      </c>
      <c r="K127" s="1522">
        <f>if($B$50="posts",COUNTIFS(
  Posts[D+1], "&gt;=" &amp; DATE(2025, COLUMN()-3, 1),
   Posts[D+1], "&lt;" &amp; EOMONTH(DATE(2025, COLUMN()-3, 1), 0) + 1,
 Posts[Restaurant Name],$C127),SUMIFS(Posts[Views (+10], Posts[D+1], "&gt;=" &amp; DATE(2025, COLUMN()-3, 1),
   Posts[D+1], "&lt;" &amp; EOMONTH(DATE(2025, COLUMN()-3, 1), 0) + 1,
 Posts[Restaurant Name],$C127))</f>
        <v>0</v>
      </c>
      <c r="L127" s="1522">
        <f>if($B$50="posts",COUNTIFS(
  Posts[D+1], "&gt;=" &amp; DATE(2025, COLUMN()-3, 1),
   Posts[D+1], "&lt;" &amp; EOMONTH(DATE(2025, COLUMN()-3, 1), 0) + 1,
 Posts[Restaurant Name],$C127),SUMIFS(Posts[Views (+10], Posts[D+1], "&gt;=" &amp; DATE(2025, COLUMN()-3, 1),
   Posts[D+1], "&lt;" &amp; EOMONTH(DATE(2025, COLUMN()-3, 1), 0) + 1,
 Posts[Restaurant Name],$C127))</f>
        <v>0</v>
      </c>
      <c r="M127" s="1522">
        <f>if($B$50="posts",COUNTIFS(
  Posts[D+1], "&gt;=" &amp; DATE(2025, COLUMN()-3, 1),
   Posts[D+1], "&lt;" &amp; EOMONTH(DATE(2025, COLUMN()-3, 1), 0) + 1,
 Posts[Restaurant Name],$C127),SUMIFS(Posts[Views (+10], Posts[D+1], "&gt;=" &amp; DATE(2025, COLUMN()-3, 1),
   Posts[D+1], "&lt;" &amp; EOMONTH(DATE(2025, COLUMN()-3, 1), 0) + 1,
 Posts[Restaurant Name],$C127))</f>
        <v>0</v>
      </c>
      <c r="N127" s="1522">
        <f>if($B$50="posts",COUNTIFS(
  Posts[D+1], "&gt;=" &amp; DATE(2025, COLUMN()-3, 1),
   Posts[D+1], "&lt;" &amp; EOMONTH(DATE(2025, COLUMN()-3, 1), 0) + 1,
 Posts[Restaurant Name],$C127),SUMIFS(Posts[Views (+10], Posts[D+1], "&gt;=" &amp; DATE(2025, COLUMN()-3, 1),
   Posts[D+1], "&lt;" &amp; EOMONTH(DATE(2025, COLUMN()-3, 1), 0) + 1,
 Posts[Restaurant Name],$C127))</f>
        <v>506</v>
      </c>
      <c r="O127" s="1522">
        <f>if($B$50="posts",COUNTIFS(
  Posts[D+1], "&gt;=" &amp; DATE(2025, COLUMN()-3, 1),
   Posts[D+1], "&lt;" &amp; EOMONTH(DATE(2025, COLUMN()-3, 1), 0) + 1,
 Posts[Restaurant Name],$C127),SUMIFS(Posts[Views (+10], Posts[D+1], "&gt;=" &amp; DATE(2025, COLUMN()-3, 1),
   Posts[D+1], "&lt;" &amp; EOMONTH(DATE(2025, COLUMN()-3, 1), 0) + 1,
 Posts[Restaurant Name],$C127))</f>
        <v>0</v>
      </c>
      <c r="P127" s="1487"/>
      <c r="Q127" s="1487"/>
      <c r="R127" s="1487"/>
      <c r="S127" s="1487"/>
      <c r="T127" s="1487"/>
      <c r="U127" s="1487"/>
      <c r="V127" s="1487"/>
      <c r="W127" s="1487"/>
      <c r="X127" s="1487"/>
      <c r="Y127" s="1487"/>
      <c r="Z127" s="1487"/>
      <c r="AA127" s="1487"/>
      <c r="AB127" s="1487"/>
    </row>
    <row r="128">
      <c r="A128" s="1487"/>
      <c r="B128" s="1487"/>
      <c r="C128" s="1487" t="s">
        <v>2808</v>
      </c>
      <c r="D128" s="1522">
        <f>if($B$50="posts",COUNTIFS(
  Posts[D+1], "&gt;=" &amp; DATE(2025, COLUMN()-3, 1),
   Posts[D+1], "&lt;" &amp; EOMONTH(DATE(2025, COLUMN()-3, 1), 0) + 1,
 Posts[Restaurant Name],$C128),SUMIFS(Posts[Views (+10], Posts[D+1], "&gt;=" &amp; DATE(2025, COLUMN()-3, 1),
   Posts[D+1], "&lt;" &amp; EOMONTH(DATE(2025, COLUMN()-3, 1), 0) + 1,
 Posts[Restaurant Name],$C128))</f>
        <v>0</v>
      </c>
      <c r="E128" s="1522">
        <f>if($B$50="posts",COUNTIFS(
  Posts[D+1], "&gt;=" &amp; DATE(2025, COLUMN()-3, 1),
   Posts[D+1], "&lt;" &amp; EOMONTH(DATE(2025, COLUMN()-3, 1), 0) + 1,
 Posts[Restaurant Name],$C128),SUMIFS(Posts[Views (+10], Posts[D+1], "&gt;=" &amp; DATE(2025, COLUMN()-3, 1),
   Posts[D+1], "&lt;" &amp; EOMONTH(DATE(2025, COLUMN()-3, 1), 0) + 1,
 Posts[Restaurant Name],$C128))</f>
        <v>0</v>
      </c>
      <c r="F128" s="1522">
        <f>if($B$50="posts",COUNTIFS(
  Posts[D+1], "&gt;=" &amp; DATE(2025, COLUMN()-3, 1),
   Posts[D+1], "&lt;" &amp; EOMONTH(DATE(2025, COLUMN()-3, 1), 0) + 1,
 Posts[Restaurant Name],$C128),SUMIFS(Posts[Views (+10], Posts[D+1], "&gt;=" &amp; DATE(2025, COLUMN()-3, 1),
   Posts[D+1], "&lt;" &amp; EOMONTH(DATE(2025, COLUMN()-3, 1), 0) + 1,
 Posts[Restaurant Name],$C128))</f>
        <v>0</v>
      </c>
      <c r="G128" s="1522">
        <f>if($B$50="posts",COUNTIFS(
  Posts[D+1], "&gt;=" &amp; DATE(2025, COLUMN()-3, 1),
   Posts[D+1], "&lt;" &amp; EOMONTH(DATE(2025, COLUMN()-3, 1), 0) + 1,
 Posts[Restaurant Name],$C128),SUMIFS(Posts[Views (+10], Posts[D+1], "&gt;=" &amp; DATE(2025, COLUMN()-3, 1),
   Posts[D+1], "&lt;" &amp; EOMONTH(DATE(2025, COLUMN()-3, 1), 0) + 1,
 Posts[Restaurant Name],$C128))</f>
        <v>0</v>
      </c>
      <c r="H128" s="1522">
        <f>if($B$50="posts",COUNTIFS(
  Posts[D+1], "&gt;=" &amp; DATE(2025, COLUMN()-3, 1),
   Posts[D+1], "&lt;" &amp; EOMONTH(DATE(2025, COLUMN()-3, 1), 0) + 1,
 Posts[Restaurant Name],$C128),SUMIFS(Posts[Views (+10], Posts[D+1], "&gt;=" &amp; DATE(2025, COLUMN()-3, 1),
   Posts[D+1], "&lt;" &amp; EOMONTH(DATE(2025, COLUMN()-3, 1), 0) + 1,
 Posts[Restaurant Name],$C128))</f>
        <v>0</v>
      </c>
      <c r="I128" s="1522">
        <f>if($B$50="posts",COUNTIFS(
  Posts[D+1], "&gt;=" &amp; DATE(2025, COLUMN()-3, 1),
   Posts[D+1], "&lt;" &amp; EOMONTH(DATE(2025, COLUMN()-3, 1), 0) + 1,
 Posts[Restaurant Name],$C128),SUMIFS(Posts[Views (+10], Posts[D+1], "&gt;=" &amp; DATE(2025, COLUMN()-3, 1),
   Posts[D+1], "&lt;" &amp; EOMONTH(DATE(2025, COLUMN()-3, 1), 0) + 1,
 Posts[Restaurant Name],$C128))</f>
        <v>0</v>
      </c>
      <c r="J128" s="1522">
        <f>if($B$50="posts",COUNTIFS(
  Posts[D+1], "&gt;=" &amp; DATE(2025, COLUMN()-3, 1),
   Posts[D+1], "&lt;" &amp; EOMONTH(DATE(2025, COLUMN()-3, 1), 0) + 1,
 Posts[Restaurant Name],$C128),SUMIFS(Posts[Views (+10], Posts[D+1], "&gt;=" &amp; DATE(2025, COLUMN()-3, 1),
   Posts[D+1], "&lt;" &amp; EOMONTH(DATE(2025, COLUMN()-3, 1), 0) + 1,
 Posts[Restaurant Name],$C128))</f>
        <v>0</v>
      </c>
      <c r="K128" s="1522">
        <f>if($B$50="posts",COUNTIFS(
  Posts[D+1], "&gt;=" &amp; DATE(2025, COLUMN()-3, 1),
   Posts[D+1], "&lt;" &amp; EOMONTH(DATE(2025, COLUMN()-3, 1), 0) + 1,
 Posts[Restaurant Name],$C128),SUMIFS(Posts[Views (+10], Posts[D+1], "&gt;=" &amp; DATE(2025, COLUMN()-3, 1),
   Posts[D+1], "&lt;" &amp; EOMONTH(DATE(2025, COLUMN()-3, 1), 0) + 1,
 Posts[Restaurant Name],$C128))</f>
        <v>0</v>
      </c>
      <c r="L128" s="1522">
        <f>if($B$50="posts",COUNTIFS(
  Posts[D+1], "&gt;=" &amp; DATE(2025, COLUMN()-3, 1),
   Posts[D+1], "&lt;" &amp; EOMONTH(DATE(2025, COLUMN()-3, 1), 0) + 1,
 Posts[Restaurant Name],$C128),SUMIFS(Posts[Views (+10], Posts[D+1], "&gt;=" &amp; DATE(2025, COLUMN()-3, 1),
   Posts[D+1], "&lt;" &amp; EOMONTH(DATE(2025, COLUMN()-3, 1), 0) + 1,
 Posts[Restaurant Name],$C128))</f>
        <v>0</v>
      </c>
      <c r="M128" s="1522">
        <f>if($B$50="posts",COUNTIFS(
  Posts[D+1], "&gt;=" &amp; DATE(2025, COLUMN()-3, 1),
   Posts[D+1], "&lt;" &amp; EOMONTH(DATE(2025, COLUMN()-3, 1), 0) + 1,
 Posts[Restaurant Name],$C128),SUMIFS(Posts[Views (+10], Posts[D+1], "&gt;=" &amp; DATE(2025, COLUMN()-3, 1),
   Posts[D+1], "&lt;" &amp; EOMONTH(DATE(2025, COLUMN()-3, 1), 0) + 1,
 Posts[Restaurant Name],$C128))</f>
        <v>0</v>
      </c>
      <c r="N128" s="1522">
        <f>if($B$50="posts",COUNTIFS(
  Posts[D+1], "&gt;=" &amp; DATE(2025, COLUMN()-3, 1),
   Posts[D+1], "&lt;" &amp; EOMONTH(DATE(2025, COLUMN()-3, 1), 0) + 1,
 Posts[Restaurant Name],$C128),SUMIFS(Posts[Views (+10], Posts[D+1], "&gt;=" &amp; DATE(2025, COLUMN()-3, 1),
   Posts[D+1], "&lt;" &amp; EOMONTH(DATE(2025, COLUMN()-3, 1), 0) + 1,
 Posts[Restaurant Name],$C128))</f>
        <v>0</v>
      </c>
      <c r="O128" s="1522">
        <f>if($B$50="posts",COUNTIFS(
  Posts[D+1], "&gt;=" &amp; DATE(2025, COLUMN()-3, 1),
   Posts[D+1], "&lt;" &amp; EOMONTH(DATE(2025, COLUMN()-3, 1), 0) + 1,
 Posts[Restaurant Name],$C128),SUMIFS(Posts[Views (+10], Posts[D+1], "&gt;=" &amp; DATE(2025, COLUMN()-3, 1),
   Posts[D+1], "&lt;" &amp; EOMONTH(DATE(2025, COLUMN()-3, 1), 0) + 1,
 Posts[Restaurant Name],$C128))</f>
        <v>0</v>
      </c>
      <c r="P128" s="1487"/>
      <c r="Q128" s="1487"/>
      <c r="R128" s="1487"/>
      <c r="S128" s="1487"/>
      <c r="T128" s="1487"/>
      <c r="U128" s="1487"/>
      <c r="V128" s="1487"/>
      <c r="W128" s="1487"/>
      <c r="X128" s="1487"/>
      <c r="Y128" s="1487"/>
      <c r="Z128" s="1487"/>
      <c r="AA128" s="1487"/>
      <c r="AB128" s="1487"/>
    </row>
    <row r="129">
      <c r="A129" s="1487"/>
      <c r="B129" s="1487"/>
      <c r="C129" s="1487" t="s">
        <v>333</v>
      </c>
      <c r="D129" s="1522">
        <f>if($B$50="posts",COUNTIFS(
  Posts[D+1], "&gt;=" &amp; DATE(2025, COLUMN()-3, 1),
   Posts[D+1], "&lt;" &amp; EOMONTH(DATE(2025, COLUMN()-3, 1), 0) + 1,
 Posts[Restaurant Name],$C129),SUMIFS(Posts[Views (+10], Posts[D+1], "&gt;=" &amp; DATE(2025, COLUMN()-3, 1),
   Posts[D+1], "&lt;" &amp; EOMONTH(DATE(2025, COLUMN()-3, 1), 0) + 1,
 Posts[Restaurant Name],$C129))</f>
        <v>0</v>
      </c>
      <c r="E129" s="1522">
        <f>if($B$50="posts",COUNTIFS(
  Posts[D+1], "&gt;=" &amp; DATE(2025, COLUMN()-3, 1),
   Posts[D+1], "&lt;" &amp; EOMONTH(DATE(2025, COLUMN()-3, 1), 0) + 1,
 Posts[Restaurant Name],$C129),SUMIFS(Posts[Views (+10], Posts[D+1], "&gt;=" &amp; DATE(2025, COLUMN()-3, 1),
   Posts[D+1], "&lt;" &amp; EOMONTH(DATE(2025, COLUMN()-3, 1), 0) + 1,
 Posts[Restaurant Name],$C129))</f>
        <v>0</v>
      </c>
      <c r="F129" s="1522">
        <f>if($B$50="posts",COUNTIFS(
  Posts[D+1], "&gt;=" &amp; DATE(2025, COLUMN()-3, 1),
   Posts[D+1], "&lt;" &amp; EOMONTH(DATE(2025, COLUMN()-3, 1), 0) + 1,
 Posts[Restaurant Name],$C129),SUMIFS(Posts[Views (+10], Posts[D+1], "&gt;=" &amp; DATE(2025, COLUMN()-3, 1),
   Posts[D+1], "&lt;" &amp; EOMONTH(DATE(2025, COLUMN()-3, 1), 0) + 1,
 Posts[Restaurant Name],$C129))</f>
        <v>0</v>
      </c>
      <c r="G129" s="1522">
        <f>if($B$50="posts",COUNTIFS(
  Posts[D+1], "&gt;=" &amp; DATE(2025, COLUMN()-3, 1),
   Posts[D+1], "&lt;" &amp; EOMONTH(DATE(2025, COLUMN()-3, 1), 0) + 1,
 Posts[Restaurant Name],$C129),SUMIFS(Posts[Views (+10], Posts[D+1], "&gt;=" &amp; DATE(2025, COLUMN()-3, 1),
   Posts[D+1], "&lt;" &amp; EOMONTH(DATE(2025, COLUMN()-3, 1), 0) + 1,
 Posts[Restaurant Name],$C129))</f>
        <v>0</v>
      </c>
      <c r="H129" s="1522">
        <f>if($B$50="posts",COUNTIFS(
  Posts[D+1], "&gt;=" &amp; DATE(2025, COLUMN()-3, 1),
   Posts[D+1], "&lt;" &amp; EOMONTH(DATE(2025, COLUMN()-3, 1), 0) + 1,
 Posts[Restaurant Name],$C129),SUMIFS(Posts[Views (+10], Posts[D+1], "&gt;=" &amp; DATE(2025, COLUMN()-3, 1),
   Posts[D+1], "&lt;" &amp; EOMONTH(DATE(2025, COLUMN()-3, 1), 0) + 1,
 Posts[Restaurant Name],$C129))</f>
        <v>0</v>
      </c>
      <c r="I129" s="1522">
        <f>if($B$50="posts",COUNTIFS(
  Posts[D+1], "&gt;=" &amp; DATE(2025, COLUMN()-3, 1),
   Posts[D+1], "&lt;" &amp; EOMONTH(DATE(2025, COLUMN()-3, 1), 0) + 1,
 Posts[Restaurant Name],$C129),SUMIFS(Posts[Views (+10], Posts[D+1], "&gt;=" &amp; DATE(2025, COLUMN()-3, 1),
   Posts[D+1], "&lt;" &amp; EOMONTH(DATE(2025, COLUMN()-3, 1), 0) + 1,
 Posts[Restaurant Name],$C129))</f>
        <v>0</v>
      </c>
      <c r="J129" s="1522">
        <f>if($B$50="posts",COUNTIFS(
  Posts[D+1], "&gt;=" &amp; DATE(2025, COLUMN()-3, 1),
   Posts[D+1], "&lt;" &amp; EOMONTH(DATE(2025, COLUMN()-3, 1), 0) + 1,
 Posts[Restaurant Name],$C129),SUMIFS(Posts[Views (+10], Posts[D+1], "&gt;=" &amp; DATE(2025, COLUMN()-3, 1),
   Posts[D+1], "&lt;" &amp; EOMONTH(DATE(2025, COLUMN()-3, 1), 0) + 1,
 Posts[Restaurant Name],$C129))</f>
        <v>72220</v>
      </c>
      <c r="K129" s="1522">
        <f>if($B$50="posts",COUNTIFS(
  Posts[D+1], "&gt;=" &amp; DATE(2025, COLUMN()-3, 1),
   Posts[D+1], "&lt;" &amp; EOMONTH(DATE(2025, COLUMN()-3, 1), 0) + 1,
 Posts[Restaurant Name],$C129),SUMIFS(Posts[Views (+10], Posts[D+1], "&gt;=" &amp; DATE(2025, COLUMN()-3, 1),
   Posts[D+1], "&lt;" &amp; EOMONTH(DATE(2025, COLUMN()-3, 1), 0) + 1,
 Posts[Restaurant Name],$C129))</f>
        <v>0</v>
      </c>
      <c r="L129" s="1522">
        <f>if($B$50="posts",COUNTIFS(
  Posts[D+1], "&gt;=" &amp; DATE(2025, COLUMN()-3, 1),
   Posts[D+1], "&lt;" &amp; EOMONTH(DATE(2025, COLUMN()-3, 1), 0) + 1,
 Posts[Restaurant Name],$C129),SUMIFS(Posts[Views (+10], Posts[D+1], "&gt;=" &amp; DATE(2025, COLUMN()-3, 1),
   Posts[D+1], "&lt;" &amp; EOMONTH(DATE(2025, COLUMN()-3, 1), 0) + 1,
 Posts[Restaurant Name],$C129))</f>
        <v>0</v>
      </c>
      <c r="M129" s="1522">
        <f>if($B$50="posts",COUNTIFS(
  Posts[D+1], "&gt;=" &amp; DATE(2025, COLUMN()-3, 1),
   Posts[D+1], "&lt;" &amp; EOMONTH(DATE(2025, COLUMN()-3, 1), 0) + 1,
 Posts[Restaurant Name],$C129),SUMIFS(Posts[Views (+10], Posts[D+1], "&gt;=" &amp; DATE(2025, COLUMN()-3, 1),
   Posts[D+1], "&lt;" &amp; EOMONTH(DATE(2025, COLUMN()-3, 1), 0) + 1,
 Posts[Restaurant Name],$C129))</f>
        <v>0</v>
      </c>
      <c r="N129" s="1522">
        <f>if($B$50="posts",COUNTIFS(
  Posts[D+1], "&gt;=" &amp; DATE(2025, COLUMN()-3, 1),
   Posts[D+1], "&lt;" &amp; EOMONTH(DATE(2025, COLUMN()-3, 1), 0) + 1,
 Posts[Restaurant Name],$C129),SUMIFS(Posts[Views (+10], Posts[D+1], "&gt;=" &amp; DATE(2025, COLUMN()-3, 1),
   Posts[D+1], "&lt;" &amp; EOMONTH(DATE(2025, COLUMN()-3, 1), 0) + 1,
 Posts[Restaurant Name],$C129))</f>
        <v>0</v>
      </c>
      <c r="O129" s="1522">
        <f>if($B$50="posts",COUNTIFS(
  Posts[D+1], "&gt;=" &amp; DATE(2025, COLUMN()-3, 1),
   Posts[D+1], "&lt;" &amp; EOMONTH(DATE(2025, COLUMN()-3, 1), 0) + 1,
 Posts[Restaurant Name],$C129),SUMIFS(Posts[Views (+10], Posts[D+1], "&gt;=" &amp; DATE(2025, COLUMN()-3, 1),
   Posts[D+1], "&lt;" &amp; EOMONTH(DATE(2025, COLUMN()-3, 1), 0) + 1,
 Posts[Restaurant Name],$C129))</f>
        <v>0</v>
      </c>
      <c r="P129" s="1487"/>
      <c r="Q129" s="1487"/>
      <c r="R129" s="1487"/>
      <c r="S129" s="1487"/>
      <c r="T129" s="1487"/>
      <c r="U129" s="1487"/>
      <c r="V129" s="1487"/>
      <c r="W129" s="1487"/>
      <c r="X129" s="1487"/>
      <c r="Y129" s="1487"/>
      <c r="Z129" s="1487"/>
      <c r="AA129" s="1487"/>
      <c r="AB129" s="1487"/>
    </row>
    <row r="130">
      <c r="A130" s="1487"/>
      <c r="B130" s="1487"/>
      <c r="C130" s="1487" t="s">
        <v>523</v>
      </c>
      <c r="D130" s="1522">
        <f>if($B$50="posts",COUNTIFS(
  Posts[D+1], "&gt;=" &amp; DATE(2025, COLUMN()-3, 1),
   Posts[D+1], "&lt;" &amp; EOMONTH(DATE(2025, COLUMN()-3, 1), 0) + 1,
 Posts[Restaurant Name],$C130),SUMIFS(Posts[Views (+10], Posts[D+1], "&gt;=" &amp; DATE(2025, COLUMN()-3, 1),
   Posts[D+1], "&lt;" &amp; EOMONTH(DATE(2025, COLUMN()-3, 1), 0) + 1,
 Posts[Restaurant Name],$C130))</f>
        <v>0</v>
      </c>
      <c r="E130" s="1522">
        <f>if($B$50="posts",COUNTIFS(
  Posts[D+1], "&gt;=" &amp; DATE(2025, COLUMN()-3, 1),
   Posts[D+1], "&lt;" &amp; EOMONTH(DATE(2025, COLUMN()-3, 1), 0) + 1,
 Posts[Restaurant Name],$C130),SUMIFS(Posts[Views (+10], Posts[D+1], "&gt;=" &amp; DATE(2025, COLUMN()-3, 1),
   Posts[D+1], "&lt;" &amp; EOMONTH(DATE(2025, COLUMN()-3, 1), 0) + 1,
 Posts[Restaurant Name],$C130))</f>
        <v>0</v>
      </c>
      <c r="F130" s="1522">
        <f>if($B$50="posts",COUNTIFS(
  Posts[D+1], "&gt;=" &amp; DATE(2025, COLUMN()-3, 1),
   Posts[D+1], "&lt;" &amp; EOMONTH(DATE(2025, COLUMN()-3, 1), 0) + 1,
 Posts[Restaurant Name],$C130),SUMIFS(Posts[Views (+10], Posts[D+1], "&gt;=" &amp; DATE(2025, COLUMN()-3, 1),
   Posts[D+1], "&lt;" &amp; EOMONTH(DATE(2025, COLUMN()-3, 1), 0) + 1,
 Posts[Restaurant Name],$C130))</f>
        <v>0</v>
      </c>
      <c r="G130" s="1522">
        <f>if($B$50="posts",COUNTIFS(
  Posts[D+1], "&gt;=" &amp; DATE(2025, COLUMN()-3, 1),
   Posts[D+1], "&lt;" &amp; EOMONTH(DATE(2025, COLUMN()-3, 1), 0) + 1,
 Posts[Restaurant Name],$C130),SUMIFS(Posts[Views (+10], Posts[D+1], "&gt;=" &amp; DATE(2025, COLUMN()-3, 1),
   Posts[D+1], "&lt;" &amp; EOMONTH(DATE(2025, COLUMN()-3, 1), 0) + 1,
 Posts[Restaurant Name],$C130))</f>
        <v>0</v>
      </c>
      <c r="H130" s="1522">
        <f>if($B$50="posts",COUNTIFS(
  Posts[D+1], "&gt;=" &amp; DATE(2025, COLUMN()-3, 1),
   Posts[D+1], "&lt;" &amp; EOMONTH(DATE(2025, COLUMN()-3, 1), 0) + 1,
 Posts[Restaurant Name],$C130),SUMIFS(Posts[Views (+10], Posts[D+1], "&gt;=" &amp; DATE(2025, COLUMN()-3, 1),
   Posts[D+1], "&lt;" &amp; EOMONTH(DATE(2025, COLUMN()-3, 1), 0) + 1,
 Posts[Restaurant Name],$C130))</f>
        <v>0</v>
      </c>
      <c r="I130" s="1522">
        <f>if($B$50="posts",COUNTIFS(
  Posts[D+1], "&gt;=" &amp; DATE(2025, COLUMN()-3, 1),
   Posts[D+1], "&lt;" &amp; EOMONTH(DATE(2025, COLUMN()-3, 1), 0) + 1,
 Posts[Restaurant Name],$C130),SUMIFS(Posts[Views (+10], Posts[D+1], "&gt;=" &amp; DATE(2025, COLUMN()-3, 1),
   Posts[D+1], "&lt;" &amp; EOMONTH(DATE(2025, COLUMN()-3, 1), 0) + 1,
 Posts[Restaurant Name],$C130))</f>
        <v>0</v>
      </c>
      <c r="J130" s="1522">
        <f>if($B$50="posts",COUNTIFS(
  Posts[D+1], "&gt;=" &amp; DATE(2025, COLUMN()-3, 1),
   Posts[D+1], "&lt;" &amp; EOMONTH(DATE(2025, COLUMN()-3, 1), 0) + 1,
 Posts[Restaurant Name],$C130),SUMIFS(Posts[Views (+10], Posts[D+1], "&gt;=" &amp; DATE(2025, COLUMN()-3, 1),
   Posts[D+1], "&lt;" &amp; EOMONTH(DATE(2025, COLUMN()-3, 1), 0) + 1,
 Posts[Restaurant Name],$C130))</f>
        <v>0</v>
      </c>
      <c r="K130" s="1522">
        <f>if($B$50="posts",COUNTIFS(
  Posts[D+1], "&gt;=" &amp; DATE(2025, COLUMN()-3, 1),
   Posts[D+1], "&lt;" &amp; EOMONTH(DATE(2025, COLUMN()-3, 1), 0) + 1,
 Posts[Restaurant Name],$C130),SUMIFS(Posts[Views (+10], Posts[D+1], "&gt;=" &amp; DATE(2025, COLUMN()-3, 1),
   Posts[D+1], "&lt;" &amp; EOMONTH(DATE(2025, COLUMN()-3, 1), 0) + 1,
 Posts[Restaurant Name],$C130))</f>
        <v>0</v>
      </c>
      <c r="L130" s="1522">
        <f>if($B$50="posts",COUNTIFS(
  Posts[D+1], "&gt;=" &amp; DATE(2025, COLUMN()-3, 1),
   Posts[D+1], "&lt;" &amp; EOMONTH(DATE(2025, COLUMN()-3, 1), 0) + 1,
 Posts[Restaurant Name],$C130),SUMIFS(Posts[Views (+10], Posts[D+1], "&gt;=" &amp; DATE(2025, COLUMN()-3, 1),
   Posts[D+1], "&lt;" &amp; EOMONTH(DATE(2025, COLUMN()-3, 1), 0) + 1,
 Posts[Restaurant Name],$C130))</f>
        <v>0</v>
      </c>
      <c r="M130" s="1522">
        <f>if($B$50="posts",COUNTIFS(
  Posts[D+1], "&gt;=" &amp; DATE(2025, COLUMN()-3, 1),
   Posts[D+1], "&lt;" &amp; EOMONTH(DATE(2025, COLUMN()-3, 1), 0) + 1,
 Posts[Restaurant Name],$C130),SUMIFS(Posts[Views (+10], Posts[D+1], "&gt;=" &amp; DATE(2025, COLUMN()-3, 1),
   Posts[D+1], "&lt;" &amp; EOMONTH(DATE(2025, COLUMN()-3, 1), 0) + 1,
 Posts[Restaurant Name],$C130))</f>
        <v>0</v>
      </c>
      <c r="N130" s="1522">
        <f>if($B$50="posts",COUNTIFS(
  Posts[D+1], "&gt;=" &amp; DATE(2025, COLUMN()-3, 1),
   Posts[D+1], "&lt;" &amp; EOMONTH(DATE(2025, COLUMN()-3, 1), 0) + 1,
 Posts[Restaurant Name],$C130),SUMIFS(Posts[Views (+10], Posts[D+1], "&gt;=" &amp; DATE(2025, COLUMN()-3, 1),
   Posts[D+1], "&lt;" &amp; EOMONTH(DATE(2025, COLUMN()-3, 1), 0) + 1,
 Posts[Restaurant Name],$C130))</f>
        <v>0</v>
      </c>
      <c r="O130" s="1522">
        <f>if($B$50="posts",COUNTIFS(
  Posts[D+1], "&gt;=" &amp; DATE(2025, COLUMN()-3, 1),
   Posts[D+1], "&lt;" &amp; EOMONTH(DATE(2025, COLUMN()-3, 1), 0) + 1,
 Posts[Restaurant Name],$C130),SUMIFS(Posts[Views (+10], Posts[D+1], "&gt;=" &amp; DATE(2025, COLUMN()-3, 1),
   Posts[D+1], "&lt;" &amp; EOMONTH(DATE(2025, COLUMN()-3, 1), 0) + 1,
 Posts[Restaurant Name],$C130))</f>
        <v>0</v>
      </c>
      <c r="P130" s="1487"/>
      <c r="Q130" s="1487"/>
      <c r="R130" s="1487"/>
      <c r="S130" s="1487"/>
      <c r="T130" s="1487"/>
      <c r="U130" s="1487"/>
      <c r="V130" s="1487"/>
      <c r="W130" s="1487"/>
      <c r="X130" s="1487"/>
      <c r="Y130" s="1487"/>
      <c r="Z130" s="1487"/>
      <c r="AA130" s="1487"/>
      <c r="AB130" s="1487"/>
    </row>
    <row r="131">
      <c r="A131" s="1487"/>
      <c r="B131" s="1487"/>
      <c r="C131" s="1487" t="s">
        <v>588</v>
      </c>
      <c r="D131" s="1522">
        <f>if($B$50="posts",COUNTIFS(
  Posts[D+1], "&gt;=" &amp; DATE(2025, COLUMN()-3, 1),
   Posts[D+1], "&lt;" &amp; EOMONTH(DATE(2025, COLUMN()-3, 1), 0) + 1,
 Posts[Restaurant Name],$C131),SUMIFS(Posts[Views (+10], Posts[D+1], "&gt;=" &amp; DATE(2025, COLUMN()-3, 1),
   Posts[D+1], "&lt;" &amp; EOMONTH(DATE(2025, COLUMN()-3, 1), 0) + 1,
 Posts[Restaurant Name],$C131))</f>
        <v>0</v>
      </c>
      <c r="E131" s="1522">
        <f>if($B$50="posts",COUNTIFS(
  Posts[D+1], "&gt;=" &amp; DATE(2025, COLUMN()-3, 1),
   Posts[D+1], "&lt;" &amp; EOMONTH(DATE(2025, COLUMN()-3, 1), 0) + 1,
 Posts[Restaurant Name],$C131),SUMIFS(Posts[Views (+10], Posts[D+1], "&gt;=" &amp; DATE(2025, COLUMN()-3, 1),
   Posts[D+1], "&lt;" &amp; EOMONTH(DATE(2025, COLUMN()-3, 1), 0) + 1,
 Posts[Restaurant Name],$C131))</f>
        <v>0</v>
      </c>
      <c r="F131" s="1522">
        <f>if($B$50="posts",COUNTIFS(
  Posts[D+1], "&gt;=" &amp; DATE(2025, COLUMN()-3, 1),
   Posts[D+1], "&lt;" &amp; EOMONTH(DATE(2025, COLUMN()-3, 1), 0) + 1,
 Posts[Restaurant Name],$C131),SUMIFS(Posts[Views (+10], Posts[D+1], "&gt;=" &amp; DATE(2025, COLUMN()-3, 1),
   Posts[D+1], "&lt;" &amp; EOMONTH(DATE(2025, COLUMN()-3, 1), 0) + 1,
 Posts[Restaurant Name],$C131))</f>
        <v>0</v>
      </c>
      <c r="G131" s="1522">
        <f>if($B$50="posts",COUNTIFS(
  Posts[D+1], "&gt;=" &amp; DATE(2025, COLUMN()-3, 1),
   Posts[D+1], "&lt;" &amp; EOMONTH(DATE(2025, COLUMN()-3, 1), 0) + 1,
 Posts[Restaurant Name],$C131),SUMIFS(Posts[Views (+10], Posts[D+1], "&gt;=" &amp; DATE(2025, COLUMN()-3, 1),
   Posts[D+1], "&lt;" &amp; EOMONTH(DATE(2025, COLUMN()-3, 1), 0) + 1,
 Posts[Restaurant Name],$C131))</f>
        <v>0</v>
      </c>
      <c r="H131" s="1522">
        <f>if($B$50="posts",COUNTIFS(
  Posts[D+1], "&gt;=" &amp; DATE(2025, COLUMN()-3, 1),
   Posts[D+1], "&lt;" &amp; EOMONTH(DATE(2025, COLUMN()-3, 1), 0) + 1,
 Posts[Restaurant Name],$C131),SUMIFS(Posts[Views (+10], Posts[D+1], "&gt;=" &amp; DATE(2025, COLUMN()-3, 1),
   Posts[D+1], "&lt;" &amp; EOMONTH(DATE(2025, COLUMN()-3, 1), 0) + 1,
 Posts[Restaurant Name],$C131))</f>
        <v>0</v>
      </c>
      <c r="I131" s="1522">
        <f>if($B$50="posts",COUNTIFS(
  Posts[D+1], "&gt;=" &amp; DATE(2025, COLUMN()-3, 1),
   Posts[D+1], "&lt;" &amp; EOMONTH(DATE(2025, COLUMN()-3, 1), 0) + 1,
 Posts[Restaurant Name],$C131),SUMIFS(Posts[Views (+10], Posts[D+1], "&gt;=" &amp; DATE(2025, COLUMN()-3, 1),
   Posts[D+1], "&lt;" &amp; EOMONTH(DATE(2025, COLUMN()-3, 1), 0) + 1,
 Posts[Restaurant Name],$C131))</f>
        <v>0</v>
      </c>
      <c r="J131" s="1522">
        <f>if($B$50="posts",COUNTIFS(
  Posts[D+1], "&gt;=" &amp; DATE(2025, COLUMN()-3, 1),
   Posts[D+1], "&lt;" &amp; EOMONTH(DATE(2025, COLUMN()-3, 1), 0) + 1,
 Posts[Restaurant Name],$C131),SUMIFS(Posts[Views (+10], Posts[D+1], "&gt;=" &amp; DATE(2025, COLUMN()-3, 1),
   Posts[D+1], "&lt;" &amp; EOMONTH(DATE(2025, COLUMN()-3, 1), 0) + 1,
 Posts[Restaurant Name],$C131))</f>
        <v>0</v>
      </c>
      <c r="K131" s="1522">
        <f>if($B$50="posts",COUNTIFS(
  Posts[D+1], "&gt;=" &amp; DATE(2025, COLUMN()-3, 1),
   Posts[D+1], "&lt;" &amp; EOMONTH(DATE(2025, COLUMN()-3, 1), 0) + 1,
 Posts[Restaurant Name],$C131),SUMIFS(Posts[Views (+10], Posts[D+1], "&gt;=" &amp; DATE(2025, COLUMN()-3, 1),
   Posts[D+1], "&lt;" &amp; EOMONTH(DATE(2025, COLUMN()-3, 1), 0) + 1,
 Posts[Restaurant Name],$C131))</f>
        <v>0</v>
      </c>
      <c r="L131" s="1522">
        <f>if($B$50="posts",COUNTIFS(
  Posts[D+1], "&gt;=" &amp; DATE(2025, COLUMN()-3, 1),
   Posts[D+1], "&lt;" &amp; EOMONTH(DATE(2025, COLUMN()-3, 1), 0) + 1,
 Posts[Restaurant Name],$C131),SUMIFS(Posts[Views (+10], Posts[D+1], "&gt;=" &amp; DATE(2025, COLUMN()-3, 1),
   Posts[D+1], "&lt;" &amp; EOMONTH(DATE(2025, COLUMN()-3, 1), 0) + 1,
 Posts[Restaurant Name],$C131))</f>
        <v>51139</v>
      </c>
      <c r="M131" s="1522">
        <f>if($B$50="posts",COUNTIFS(
  Posts[D+1], "&gt;=" &amp; DATE(2025, COLUMN()-3, 1),
   Posts[D+1], "&lt;" &amp; EOMONTH(DATE(2025, COLUMN()-3, 1), 0) + 1,
 Posts[Restaurant Name],$C131),SUMIFS(Posts[Views (+10], Posts[D+1], "&gt;=" &amp; DATE(2025, COLUMN()-3, 1),
   Posts[D+1], "&lt;" &amp; EOMONTH(DATE(2025, COLUMN()-3, 1), 0) + 1,
 Posts[Restaurant Name],$C131))</f>
        <v>0</v>
      </c>
      <c r="N131" s="1522">
        <f>if($B$50="posts",COUNTIFS(
  Posts[D+1], "&gt;=" &amp; DATE(2025, COLUMN()-3, 1),
   Posts[D+1], "&lt;" &amp; EOMONTH(DATE(2025, COLUMN()-3, 1), 0) + 1,
 Posts[Restaurant Name],$C131),SUMIFS(Posts[Views (+10], Posts[D+1], "&gt;=" &amp; DATE(2025, COLUMN()-3, 1),
   Posts[D+1], "&lt;" &amp; EOMONTH(DATE(2025, COLUMN()-3, 1), 0) + 1,
 Posts[Restaurant Name],$C131))</f>
        <v>0</v>
      </c>
      <c r="O131" s="1522">
        <f>if($B$50="posts",COUNTIFS(
  Posts[D+1], "&gt;=" &amp; DATE(2025, COLUMN()-3, 1),
   Posts[D+1], "&lt;" &amp; EOMONTH(DATE(2025, COLUMN()-3, 1), 0) + 1,
 Posts[Restaurant Name],$C131),SUMIFS(Posts[Views (+10], Posts[D+1], "&gt;=" &amp; DATE(2025, COLUMN()-3, 1),
   Posts[D+1], "&lt;" &amp; EOMONTH(DATE(2025, COLUMN()-3, 1), 0) + 1,
 Posts[Restaurant Name],$C131))</f>
        <v>0</v>
      </c>
      <c r="P131" s="1487"/>
      <c r="Q131" s="1487"/>
      <c r="R131" s="1487"/>
      <c r="S131" s="1487"/>
      <c r="T131" s="1487"/>
      <c r="U131" s="1487"/>
      <c r="V131" s="1487"/>
      <c r="W131" s="1487"/>
      <c r="X131" s="1487"/>
      <c r="Y131" s="1487"/>
      <c r="Z131" s="1487"/>
      <c r="AA131" s="1487"/>
      <c r="AB131" s="1487"/>
    </row>
    <row r="132">
      <c r="A132" s="1487"/>
      <c r="B132" s="1487"/>
      <c r="C132" s="1487" t="s">
        <v>291</v>
      </c>
      <c r="D132" s="1522">
        <f>if($B$50="posts",COUNTIFS(
  Posts[D+1], "&gt;=" &amp; DATE(2025, COLUMN()-3, 1),
   Posts[D+1], "&lt;" &amp; EOMONTH(DATE(2025, COLUMN()-3, 1), 0) + 1,
 Posts[Restaurant Name],$C132),SUMIFS(Posts[Views (+10], Posts[D+1], "&gt;=" &amp; DATE(2025, COLUMN()-3, 1),
   Posts[D+1], "&lt;" &amp; EOMONTH(DATE(2025, COLUMN()-3, 1), 0) + 1,
 Posts[Restaurant Name],$C132))</f>
        <v>0</v>
      </c>
      <c r="E132" s="1522">
        <f>if($B$50="posts",COUNTIFS(
  Posts[D+1], "&gt;=" &amp; DATE(2025, COLUMN()-3, 1),
   Posts[D+1], "&lt;" &amp; EOMONTH(DATE(2025, COLUMN()-3, 1), 0) + 1,
 Posts[Restaurant Name],$C132),SUMIFS(Posts[Views (+10], Posts[D+1], "&gt;=" &amp; DATE(2025, COLUMN()-3, 1),
   Posts[D+1], "&lt;" &amp; EOMONTH(DATE(2025, COLUMN()-3, 1), 0) + 1,
 Posts[Restaurant Name],$C132))</f>
        <v>0</v>
      </c>
      <c r="F132" s="1522">
        <f>if($B$50="posts",COUNTIFS(
  Posts[D+1], "&gt;=" &amp; DATE(2025, COLUMN()-3, 1),
   Posts[D+1], "&lt;" &amp; EOMONTH(DATE(2025, COLUMN()-3, 1), 0) + 1,
 Posts[Restaurant Name],$C132),SUMIFS(Posts[Views (+10], Posts[D+1], "&gt;=" &amp; DATE(2025, COLUMN()-3, 1),
   Posts[D+1], "&lt;" &amp; EOMONTH(DATE(2025, COLUMN()-3, 1), 0) + 1,
 Posts[Restaurant Name],$C132))</f>
        <v>0</v>
      </c>
      <c r="G132" s="1522">
        <f>if($B$50="posts",COUNTIFS(
  Posts[D+1], "&gt;=" &amp; DATE(2025, COLUMN()-3, 1),
   Posts[D+1], "&lt;" &amp; EOMONTH(DATE(2025, COLUMN()-3, 1), 0) + 1,
 Posts[Restaurant Name],$C132),SUMIFS(Posts[Views (+10], Posts[D+1], "&gt;=" &amp; DATE(2025, COLUMN()-3, 1),
   Posts[D+1], "&lt;" &amp; EOMONTH(DATE(2025, COLUMN()-3, 1), 0) + 1,
 Posts[Restaurant Name],$C132))</f>
        <v>0</v>
      </c>
      <c r="H132" s="1522">
        <f>if($B$50="posts",COUNTIFS(
  Posts[D+1], "&gt;=" &amp; DATE(2025, COLUMN()-3, 1),
   Posts[D+1], "&lt;" &amp; EOMONTH(DATE(2025, COLUMN()-3, 1), 0) + 1,
 Posts[Restaurant Name],$C132),SUMIFS(Posts[Views (+10], Posts[D+1], "&gt;=" &amp; DATE(2025, COLUMN()-3, 1),
   Posts[D+1], "&lt;" &amp; EOMONTH(DATE(2025, COLUMN()-3, 1), 0) + 1,
 Posts[Restaurant Name],$C132))</f>
        <v>0</v>
      </c>
      <c r="I132" s="1522">
        <f>if($B$50="posts",COUNTIFS(
  Posts[D+1], "&gt;=" &amp; DATE(2025, COLUMN()-3, 1),
   Posts[D+1], "&lt;" &amp; EOMONTH(DATE(2025, COLUMN()-3, 1), 0) + 1,
 Posts[Restaurant Name],$C132),SUMIFS(Posts[Views (+10], Posts[D+1], "&gt;=" &amp; DATE(2025, COLUMN()-3, 1),
   Posts[D+1], "&lt;" &amp; EOMONTH(DATE(2025, COLUMN()-3, 1), 0) + 1,
 Posts[Restaurant Name],$C132))</f>
        <v>0</v>
      </c>
      <c r="J132" s="1522">
        <f>if($B$50="posts",COUNTIFS(
  Posts[D+1], "&gt;=" &amp; DATE(2025, COLUMN()-3, 1),
   Posts[D+1], "&lt;" &amp; EOMONTH(DATE(2025, COLUMN()-3, 1), 0) + 1,
 Posts[Restaurant Name],$C132),SUMIFS(Posts[Views (+10], Posts[D+1], "&gt;=" &amp; DATE(2025, COLUMN()-3, 1),
   Posts[D+1], "&lt;" &amp; EOMONTH(DATE(2025, COLUMN()-3, 1), 0) + 1,
 Posts[Restaurant Name],$C132))</f>
        <v>0</v>
      </c>
      <c r="K132" s="1522">
        <f>if($B$50="posts",COUNTIFS(
  Posts[D+1], "&gt;=" &amp; DATE(2025, COLUMN()-3, 1),
   Posts[D+1], "&lt;" &amp; EOMONTH(DATE(2025, COLUMN()-3, 1), 0) + 1,
 Posts[Restaurant Name],$C132),SUMIFS(Posts[Views (+10], Posts[D+1], "&gt;=" &amp; DATE(2025, COLUMN()-3, 1),
   Posts[D+1], "&lt;" &amp; EOMONTH(DATE(2025, COLUMN()-3, 1), 0) + 1,
 Posts[Restaurant Name],$C132))</f>
        <v>0</v>
      </c>
      <c r="L132" s="1522">
        <f>if($B$50="posts",COUNTIFS(
  Posts[D+1], "&gt;=" &amp; DATE(2025, COLUMN()-3, 1),
   Posts[D+1], "&lt;" &amp; EOMONTH(DATE(2025, COLUMN()-3, 1), 0) + 1,
 Posts[Restaurant Name],$C132),SUMIFS(Posts[Views (+10], Posts[D+1], "&gt;=" &amp; DATE(2025, COLUMN()-3, 1),
   Posts[D+1], "&lt;" &amp; EOMONTH(DATE(2025, COLUMN()-3, 1), 0) + 1,
 Posts[Restaurant Name],$C132))</f>
        <v>7651</v>
      </c>
      <c r="M132" s="1522">
        <f>if($B$50="posts",COUNTIFS(
  Posts[D+1], "&gt;=" &amp; DATE(2025, COLUMN()-3, 1),
   Posts[D+1], "&lt;" &amp; EOMONTH(DATE(2025, COLUMN()-3, 1), 0) + 1,
 Posts[Restaurant Name],$C132),SUMIFS(Posts[Views (+10], Posts[D+1], "&gt;=" &amp; DATE(2025, COLUMN()-3, 1),
   Posts[D+1], "&lt;" &amp; EOMONTH(DATE(2025, COLUMN()-3, 1), 0) + 1,
 Posts[Restaurant Name],$C132))</f>
        <v>0</v>
      </c>
      <c r="N132" s="1522">
        <f>if($B$50="posts",COUNTIFS(
  Posts[D+1], "&gt;=" &amp; DATE(2025, COLUMN()-3, 1),
   Posts[D+1], "&lt;" &amp; EOMONTH(DATE(2025, COLUMN()-3, 1), 0) + 1,
 Posts[Restaurant Name],$C132),SUMIFS(Posts[Views (+10], Posts[D+1], "&gt;=" &amp; DATE(2025, COLUMN()-3, 1),
   Posts[D+1], "&lt;" &amp; EOMONTH(DATE(2025, COLUMN()-3, 1), 0) + 1,
 Posts[Restaurant Name],$C132))</f>
        <v>72301</v>
      </c>
      <c r="O132" s="1522">
        <f>if($B$50="posts",COUNTIFS(
  Posts[D+1], "&gt;=" &amp; DATE(2025, COLUMN()-3, 1),
   Posts[D+1], "&lt;" &amp; EOMONTH(DATE(2025, COLUMN()-3, 1), 0) + 1,
 Posts[Restaurant Name],$C132),SUMIFS(Posts[Views (+10], Posts[D+1], "&gt;=" &amp; DATE(2025, COLUMN()-3, 1),
   Posts[D+1], "&lt;" &amp; EOMONTH(DATE(2025, COLUMN()-3, 1), 0) + 1,
 Posts[Restaurant Name],$C132))</f>
        <v>0</v>
      </c>
      <c r="P132" s="1487"/>
      <c r="Q132" s="1487"/>
      <c r="R132" s="1487"/>
      <c r="S132" s="1487"/>
      <c r="T132" s="1487"/>
      <c r="U132" s="1487"/>
      <c r="V132" s="1487"/>
      <c r="W132" s="1487"/>
      <c r="X132" s="1487"/>
      <c r="Y132" s="1487"/>
      <c r="Z132" s="1487"/>
      <c r="AA132" s="1487"/>
      <c r="AB132" s="1487"/>
    </row>
    <row r="133">
      <c r="A133" s="1487"/>
      <c r="B133" s="1487"/>
      <c r="C133" s="1487" t="s">
        <v>181</v>
      </c>
      <c r="D133" s="1522">
        <f>if($B$50="posts",COUNTIFS(
  Posts[D+1], "&gt;=" &amp; DATE(2025, COLUMN()-3, 1),
   Posts[D+1], "&lt;" &amp; EOMONTH(DATE(2025, COLUMN()-3, 1), 0) + 1,
 Posts[Restaurant Name],$C133),SUMIFS(Posts[Views (+10], Posts[D+1], "&gt;=" &amp; DATE(2025, COLUMN()-3, 1),
   Posts[D+1], "&lt;" &amp; EOMONTH(DATE(2025, COLUMN()-3, 1), 0) + 1,
 Posts[Restaurant Name],$C133))</f>
        <v>0</v>
      </c>
      <c r="E133" s="1522">
        <f>if($B$50="posts",COUNTIFS(
  Posts[D+1], "&gt;=" &amp; DATE(2025, COLUMN()-3, 1),
   Posts[D+1], "&lt;" &amp; EOMONTH(DATE(2025, COLUMN()-3, 1), 0) + 1,
 Posts[Restaurant Name],$C133),SUMIFS(Posts[Views (+10], Posts[D+1], "&gt;=" &amp; DATE(2025, COLUMN()-3, 1),
   Posts[D+1], "&lt;" &amp; EOMONTH(DATE(2025, COLUMN()-3, 1), 0) + 1,
 Posts[Restaurant Name],$C133))</f>
        <v>0</v>
      </c>
      <c r="F133" s="1522">
        <f>if($B$50="posts",COUNTIFS(
  Posts[D+1], "&gt;=" &amp; DATE(2025, COLUMN()-3, 1),
   Posts[D+1], "&lt;" &amp; EOMONTH(DATE(2025, COLUMN()-3, 1), 0) + 1,
 Posts[Restaurant Name],$C133),SUMIFS(Posts[Views (+10], Posts[D+1], "&gt;=" &amp; DATE(2025, COLUMN()-3, 1),
   Posts[D+1], "&lt;" &amp; EOMONTH(DATE(2025, COLUMN()-3, 1), 0) + 1,
 Posts[Restaurant Name],$C133))</f>
        <v>0</v>
      </c>
      <c r="G133" s="1522">
        <f>if($B$50="posts",COUNTIFS(
  Posts[D+1], "&gt;=" &amp; DATE(2025, COLUMN()-3, 1),
   Posts[D+1], "&lt;" &amp; EOMONTH(DATE(2025, COLUMN()-3, 1), 0) + 1,
 Posts[Restaurant Name],$C133),SUMIFS(Posts[Views (+10], Posts[D+1], "&gt;=" &amp; DATE(2025, COLUMN()-3, 1),
   Posts[D+1], "&lt;" &amp; EOMONTH(DATE(2025, COLUMN()-3, 1), 0) + 1,
 Posts[Restaurant Name],$C133))</f>
        <v>0</v>
      </c>
      <c r="H133" s="1522">
        <f>if($B$50="posts",COUNTIFS(
  Posts[D+1], "&gt;=" &amp; DATE(2025, COLUMN()-3, 1),
   Posts[D+1], "&lt;" &amp; EOMONTH(DATE(2025, COLUMN()-3, 1), 0) + 1,
 Posts[Restaurant Name],$C133),SUMIFS(Posts[Views (+10], Posts[D+1], "&gt;=" &amp; DATE(2025, COLUMN()-3, 1),
   Posts[D+1], "&lt;" &amp; EOMONTH(DATE(2025, COLUMN()-3, 1), 0) + 1,
 Posts[Restaurant Name],$C133))</f>
        <v>0</v>
      </c>
      <c r="I133" s="1522">
        <f>if($B$50="posts",COUNTIFS(
  Posts[D+1], "&gt;=" &amp; DATE(2025, COLUMN()-3, 1),
   Posts[D+1], "&lt;" &amp; EOMONTH(DATE(2025, COLUMN()-3, 1), 0) + 1,
 Posts[Restaurant Name],$C133),SUMIFS(Posts[Views (+10], Posts[D+1], "&gt;=" &amp; DATE(2025, COLUMN()-3, 1),
   Posts[D+1], "&lt;" &amp; EOMONTH(DATE(2025, COLUMN()-3, 1), 0) + 1,
 Posts[Restaurant Name],$C133))</f>
        <v>0</v>
      </c>
      <c r="J133" s="1522">
        <f>if($B$50="posts",COUNTIFS(
  Posts[D+1], "&gt;=" &amp; DATE(2025, COLUMN()-3, 1),
   Posts[D+1], "&lt;" &amp; EOMONTH(DATE(2025, COLUMN()-3, 1), 0) + 1,
 Posts[Restaurant Name],$C133),SUMIFS(Posts[Views (+10], Posts[D+1], "&gt;=" &amp; DATE(2025, COLUMN()-3, 1),
   Posts[D+1], "&lt;" &amp; EOMONTH(DATE(2025, COLUMN()-3, 1), 0) + 1,
 Posts[Restaurant Name],$C133))</f>
        <v>0</v>
      </c>
      <c r="K133" s="1522">
        <f>if($B$50="posts",COUNTIFS(
  Posts[D+1], "&gt;=" &amp; DATE(2025, COLUMN()-3, 1),
   Posts[D+1], "&lt;" &amp; EOMONTH(DATE(2025, COLUMN()-3, 1), 0) + 1,
 Posts[Restaurant Name],$C133),SUMIFS(Posts[Views (+10], Posts[D+1], "&gt;=" &amp; DATE(2025, COLUMN()-3, 1),
   Posts[D+1], "&lt;" &amp; EOMONTH(DATE(2025, COLUMN()-3, 1), 0) + 1,
 Posts[Restaurant Name],$C133))</f>
        <v>0</v>
      </c>
      <c r="L133" s="1522">
        <f>if($B$50="posts",COUNTIFS(
  Posts[D+1], "&gt;=" &amp; DATE(2025, COLUMN()-3, 1),
   Posts[D+1], "&lt;" &amp; EOMONTH(DATE(2025, COLUMN()-3, 1), 0) + 1,
 Posts[Restaurant Name],$C133),SUMIFS(Posts[Views (+10], Posts[D+1], "&gt;=" &amp; DATE(2025, COLUMN()-3, 1),
   Posts[D+1], "&lt;" &amp; EOMONTH(DATE(2025, COLUMN()-3, 1), 0) + 1,
 Posts[Restaurant Name],$C133))</f>
        <v>0</v>
      </c>
      <c r="M133" s="1522">
        <f>if($B$50="posts",COUNTIFS(
  Posts[D+1], "&gt;=" &amp; DATE(2025, COLUMN()-3, 1),
   Posts[D+1], "&lt;" &amp; EOMONTH(DATE(2025, COLUMN()-3, 1), 0) + 1,
 Posts[Restaurant Name],$C133),SUMIFS(Posts[Views (+10], Posts[D+1], "&gt;=" &amp; DATE(2025, COLUMN()-3, 1),
   Posts[D+1], "&lt;" &amp; EOMONTH(DATE(2025, COLUMN()-3, 1), 0) + 1,
 Posts[Restaurant Name],$C133))</f>
        <v>5787</v>
      </c>
      <c r="N133" s="1522">
        <f>if($B$50="posts",COUNTIFS(
  Posts[D+1], "&gt;=" &amp; DATE(2025, COLUMN()-3, 1),
   Posts[D+1], "&lt;" &amp; EOMONTH(DATE(2025, COLUMN()-3, 1), 0) + 1,
 Posts[Restaurant Name],$C133),SUMIFS(Posts[Views (+10], Posts[D+1], "&gt;=" &amp; DATE(2025, COLUMN()-3, 1),
   Posts[D+1], "&lt;" &amp; EOMONTH(DATE(2025, COLUMN()-3, 1), 0) + 1,
 Posts[Restaurant Name],$C133))</f>
        <v>3519</v>
      </c>
      <c r="O133" s="1522">
        <f>if($B$50="posts",COUNTIFS(
  Posts[D+1], "&gt;=" &amp; DATE(2025, COLUMN()-3, 1),
   Posts[D+1], "&lt;" &amp; EOMONTH(DATE(2025, COLUMN()-3, 1), 0) + 1,
 Posts[Restaurant Name],$C133),SUMIFS(Posts[Views (+10], Posts[D+1], "&gt;=" &amp; DATE(2025, COLUMN()-3, 1),
   Posts[D+1], "&lt;" &amp; EOMONTH(DATE(2025, COLUMN()-3, 1), 0) + 1,
 Posts[Restaurant Name],$C133))</f>
        <v>0</v>
      </c>
      <c r="P133" s="1487"/>
      <c r="Q133" s="1487"/>
      <c r="R133" s="1487"/>
      <c r="S133" s="1487"/>
      <c r="T133" s="1487"/>
      <c r="U133" s="1487"/>
      <c r="V133" s="1487"/>
      <c r="W133" s="1487"/>
      <c r="X133" s="1487"/>
      <c r="Y133" s="1487"/>
      <c r="Z133" s="1487"/>
      <c r="AA133" s="1487"/>
      <c r="AB133" s="1487"/>
    </row>
    <row r="134">
      <c r="A134" s="1487"/>
      <c r="B134" s="1487"/>
      <c r="C134" s="1487" t="s">
        <v>577</v>
      </c>
      <c r="D134" s="1522">
        <f>if($B$50="posts",COUNTIFS(
  Posts[D+1], "&gt;=" &amp; DATE(2025, COLUMN()-3, 1),
   Posts[D+1], "&lt;" &amp; EOMONTH(DATE(2025, COLUMN()-3, 1), 0) + 1,
 Posts[Restaurant Name],$C134),SUMIFS(Posts[Views (+10], Posts[D+1], "&gt;=" &amp; DATE(2025, COLUMN()-3, 1),
   Posts[D+1], "&lt;" &amp; EOMONTH(DATE(2025, COLUMN()-3, 1), 0) + 1,
 Posts[Restaurant Name],$C134))</f>
        <v>0</v>
      </c>
      <c r="E134" s="1522">
        <f>if($B$50="posts",COUNTIFS(
  Posts[D+1], "&gt;=" &amp; DATE(2025, COLUMN()-3, 1),
   Posts[D+1], "&lt;" &amp; EOMONTH(DATE(2025, COLUMN()-3, 1), 0) + 1,
 Posts[Restaurant Name],$C134),SUMIFS(Posts[Views (+10], Posts[D+1], "&gt;=" &amp; DATE(2025, COLUMN()-3, 1),
   Posts[D+1], "&lt;" &amp; EOMONTH(DATE(2025, COLUMN()-3, 1), 0) + 1,
 Posts[Restaurant Name],$C134))</f>
        <v>0</v>
      </c>
      <c r="F134" s="1522">
        <f>if($B$50="posts",COUNTIFS(
  Posts[D+1], "&gt;=" &amp; DATE(2025, COLUMN()-3, 1),
   Posts[D+1], "&lt;" &amp; EOMONTH(DATE(2025, COLUMN()-3, 1), 0) + 1,
 Posts[Restaurant Name],$C134),SUMIFS(Posts[Views (+10], Posts[D+1], "&gt;=" &amp; DATE(2025, COLUMN()-3, 1),
   Posts[D+1], "&lt;" &amp; EOMONTH(DATE(2025, COLUMN()-3, 1), 0) + 1,
 Posts[Restaurant Name],$C134))</f>
        <v>0</v>
      </c>
      <c r="G134" s="1522">
        <f>if($B$50="posts",COUNTIFS(
  Posts[D+1], "&gt;=" &amp; DATE(2025, COLUMN()-3, 1),
   Posts[D+1], "&lt;" &amp; EOMONTH(DATE(2025, COLUMN()-3, 1), 0) + 1,
 Posts[Restaurant Name],$C134),SUMIFS(Posts[Views (+10], Posts[D+1], "&gt;=" &amp; DATE(2025, COLUMN()-3, 1),
   Posts[D+1], "&lt;" &amp; EOMONTH(DATE(2025, COLUMN()-3, 1), 0) + 1,
 Posts[Restaurant Name],$C134))</f>
        <v>0</v>
      </c>
      <c r="H134" s="1522">
        <f>if($B$50="posts",COUNTIFS(
  Posts[D+1], "&gt;=" &amp; DATE(2025, COLUMN()-3, 1),
   Posts[D+1], "&lt;" &amp; EOMONTH(DATE(2025, COLUMN()-3, 1), 0) + 1,
 Posts[Restaurant Name],$C134),SUMIFS(Posts[Views (+10], Posts[D+1], "&gt;=" &amp; DATE(2025, COLUMN()-3, 1),
   Posts[D+1], "&lt;" &amp; EOMONTH(DATE(2025, COLUMN()-3, 1), 0) + 1,
 Posts[Restaurant Name],$C134))</f>
        <v>0</v>
      </c>
      <c r="I134" s="1522">
        <f>if($B$50="posts",COUNTIFS(
  Posts[D+1], "&gt;=" &amp; DATE(2025, COLUMN()-3, 1),
   Posts[D+1], "&lt;" &amp; EOMONTH(DATE(2025, COLUMN()-3, 1), 0) + 1,
 Posts[Restaurant Name],$C134),SUMIFS(Posts[Views (+10], Posts[D+1], "&gt;=" &amp; DATE(2025, COLUMN()-3, 1),
   Posts[D+1], "&lt;" &amp; EOMONTH(DATE(2025, COLUMN()-3, 1), 0) + 1,
 Posts[Restaurant Name],$C134))</f>
        <v>0</v>
      </c>
      <c r="J134" s="1522">
        <f>if($B$50="posts",COUNTIFS(
  Posts[D+1], "&gt;=" &amp; DATE(2025, COLUMN()-3, 1),
   Posts[D+1], "&lt;" &amp; EOMONTH(DATE(2025, COLUMN()-3, 1), 0) + 1,
 Posts[Restaurant Name],$C134),SUMIFS(Posts[Views (+10], Posts[D+1], "&gt;=" &amp; DATE(2025, COLUMN()-3, 1),
   Posts[D+1], "&lt;" &amp; EOMONTH(DATE(2025, COLUMN()-3, 1), 0) + 1,
 Posts[Restaurant Name],$C134))</f>
        <v>0</v>
      </c>
      <c r="K134" s="1522">
        <f>if($B$50="posts",COUNTIFS(
  Posts[D+1], "&gt;=" &amp; DATE(2025, COLUMN()-3, 1),
   Posts[D+1], "&lt;" &amp; EOMONTH(DATE(2025, COLUMN()-3, 1), 0) + 1,
 Posts[Restaurant Name],$C134),SUMIFS(Posts[Views (+10], Posts[D+1], "&gt;=" &amp; DATE(2025, COLUMN()-3, 1),
   Posts[D+1], "&lt;" &amp; EOMONTH(DATE(2025, COLUMN()-3, 1), 0) + 1,
 Posts[Restaurant Name],$C134))</f>
        <v>0</v>
      </c>
      <c r="L134" s="1522">
        <f>if($B$50="posts",COUNTIFS(
  Posts[D+1], "&gt;=" &amp; DATE(2025, COLUMN()-3, 1),
   Posts[D+1], "&lt;" &amp; EOMONTH(DATE(2025, COLUMN()-3, 1), 0) + 1,
 Posts[Restaurant Name],$C134),SUMIFS(Posts[Views (+10], Posts[D+1], "&gt;=" &amp; DATE(2025, COLUMN()-3, 1),
   Posts[D+1], "&lt;" &amp; EOMONTH(DATE(2025, COLUMN()-3, 1), 0) + 1,
 Posts[Restaurant Name],$C134))</f>
        <v>0</v>
      </c>
      <c r="M134" s="1522">
        <f>if($B$50="posts",COUNTIFS(
  Posts[D+1], "&gt;=" &amp; DATE(2025, COLUMN()-3, 1),
   Posts[D+1], "&lt;" &amp; EOMONTH(DATE(2025, COLUMN()-3, 1), 0) + 1,
 Posts[Restaurant Name],$C134),SUMIFS(Posts[Views (+10], Posts[D+1], "&gt;=" &amp; DATE(2025, COLUMN()-3, 1),
   Posts[D+1], "&lt;" &amp; EOMONTH(DATE(2025, COLUMN()-3, 1), 0) + 1,
 Posts[Restaurant Name],$C134))</f>
        <v>3433</v>
      </c>
      <c r="N134" s="1522">
        <f>if($B$50="posts",COUNTIFS(
  Posts[D+1], "&gt;=" &amp; DATE(2025, COLUMN()-3, 1),
   Posts[D+1], "&lt;" &amp; EOMONTH(DATE(2025, COLUMN()-3, 1), 0) + 1,
 Posts[Restaurant Name],$C134),SUMIFS(Posts[Views (+10], Posts[D+1], "&gt;=" &amp; DATE(2025, COLUMN()-3, 1),
   Posts[D+1], "&lt;" &amp; EOMONTH(DATE(2025, COLUMN()-3, 1), 0) + 1,
 Posts[Restaurant Name],$C134))</f>
        <v>117206</v>
      </c>
      <c r="O134" s="1522">
        <f>if($B$50="posts",COUNTIFS(
  Posts[D+1], "&gt;=" &amp; DATE(2025, COLUMN()-3, 1),
   Posts[D+1], "&lt;" &amp; EOMONTH(DATE(2025, COLUMN()-3, 1), 0) + 1,
 Posts[Restaurant Name],$C134),SUMIFS(Posts[Views (+10], Posts[D+1], "&gt;=" &amp; DATE(2025, COLUMN()-3, 1),
   Posts[D+1], "&lt;" &amp; EOMONTH(DATE(2025, COLUMN()-3, 1), 0) + 1,
 Posts[Restaurant Name],$C134))</f>
        <v>0</v>
      </c>
      <c r="P134" s="1487"/>
      <c r="Q134" s="1487"/>
      <c r="R134" s="1487"/>
      <c r="S134" s="1487"/>
      <c r="T134" s="1487"/>
      <c r="U134" s="1487"/>
      <c r="V134" s="1487"/>
      <c r="W134" s="1487"/>
      <c r="X134" s="1487"/>
      <c r="Y134" s="1487"/>
      <c r="Z134" s="1487"/>
      <c r="AA134" s="1487"/>
      <c r="AB134" s="1487"/>
    </row>
    <row r="135">
      <c r="A135" s="1487"/>
      <c r="B135" s="1487"/>
      <c r="C135" s="1487" t="s">
        <v>345</v>
      </c>
      <c r="D135" s="1522">
        <f>if($B$50="posts",COUNTIFS(
  Posts[D+1], "&gt;=" &amp; DATE(2025, COLUMN()-3, 1),
   Posts[D+1], "&lt;" &amp; EOMONTH(DATE(2025, COLUMN()-3, 1), 0) + 1,
 Posts[Restaurant Name],$C135),SUMIFS(Posts[Views (+10], Posts[D+1], "&gt;=" &amp; DATE(2025, COLUMN()-3, 1),
   Posts[D+1], "&lt;" &amp; EOMONTH(DATE(2025, COLUMN()-3, 1), 0) + 1,
 Posts[Restaurant Name],$C135))</f>
        <v>0</v>
      </c>
      <c r="E135" s="1522">
        <f>if($B$50="posts",COUNTIFS(
  Posts[D+1], "&gt;=" &amp; DATE(2025, COLUMN()-3, 1),
   Posts[D+1], "&lt;" &amp; EOMONTH(DATE(2025, COLUMN()-3, 1), 0) + 1,
 Posts[Restaurant Name],$C135),SUMIFS(Posts[Views (+10], Posts[D+1], "&gt;=" &amp; DATE(2025, COLUMN()-3, 1),
   Posts[D+1], "&lt;" &amp; EOMONTH(DATE(2025, COLUMN()-3, 1), 0) + 1,
 Posts[Restaurant Name],$C135))</f>
        <v>0</v>
      </c>
      <c r="F135" s="1522">
        <f>if($B$50="posts",COUNTIFS(
  Posts[D+1], "&gt;=" &amp; DATE(2025, COLUMN()-3, 1),
   Posts[D+1], "&lt;" &amp; EOMONTH(DATE(2025, COLUMN()-3, 1), 0) + 1,
 Posts[Restaurant Name],$C135),SUMIFS(Posts[Views (+10], Posts[D+1], "&gt;=" &amp; DATE(2025, COLUMN()-3, 1),
   Posts[D+1], "&lt;" &amp; EOMONTH(DATE(2025, COLUMN()-3, 1), 0) + 1,
 Posts[Restaurant Name],$C135))</f>
        <v>0</v>
      </c>
      <c r="G135" s="1522">
        <f>if($B$50="posts",COUNTIFS(
  Posts[D+1], "&gt;=" &amp; DATE(2025, COLUMN()-3, 1),
   Posts[D+1], "&lt;" &amp; EOMONTH(DATE(2025, COLUMN()-3, 1), 0) + 1,
 Posts[Restaurant Name],$C135),SUMIFS(Posts[Views (+10], Posts[D+1], "&gt;=" &amp; DATE(2025, COLUMN()-3, 1),
   Posts[D+1], "&lt;" &amp; EOMONTH(DATE(2025, COLUMN()-3, 1), 0) + 1,
 Posts[Restaurant Name],$C135))</f>
        <v>0</v>
      </c>
      <c r="H135" s="1522">
        <f>if($B$50="posts",COUNTIFS(
  Posts[D+1], "&gt;=" &amp; DATE(2025, COLUMN()-3, 1),
   Posts[D+1], "&lt;" &amp; EOMONTH(DATE(2025, COLUMN()-3, 1), 0) + 1,
 Posts[Restaurant Name],$C135),SUMIFS(Posts[Views (+10], Posts[D+1], "&gt;=" &amp; DATE(2025, COLUMN()-3, 1),
   Posts[D+1], "&lt;" &amp; EOMONTH(DATE(2025, COLUMN()-3, 1), 0) + 1,
 Posts[Restaurant Name],$C135))</f>
        <v>0</v>
      </c>
      <c r="I135" s="1522">
        <f>if($B$50="posts",COUNTIFS(
  Posts[D+1], "&gt;=" &amp; DATE(2025, COLUMN()-3, 1),
   Posts[D+1], "&lt;" &amp; EOMONTH(DATE(2025, COLUMN()-3, 1), 0) + 1,
 Posts[Restaurant Name],$C135),SUMIFS(Posts[Views (+10], Posts[D+1], "&gt;=" &amp; DATE(2025, COLUMN()-3, 1),
   Posts[D+1], "&lt;" &amp; EOMONTH(DATE(2025, COLUMN()-3, 1), 0) + 1,
 Posts[Restaurant Name],$C135))</f>
        <v>0</v>
      </c>
      <c r="J135" s="1522">
        <f>if($B$50="posts",COUNTIFS(
  Posts[D+1], "&gt;=" &amp; DATE(2025, COLUMN()-3, 1),
   Posts[D+1], "&lt;" &amp; EOMONTH(DATE(2025, COLUMN()-3, 1), 0) + 1,
 Posts[Restaurant Name],$C135),SUMIFS(Posts[Views (+10], Posts[D+1], "&gt;=" &amp; DATE(2025, COLUMN()-3, 1),
   Posts[D+1], "&lt;" &amp; EOMONTH(DATE(2025, COLUMN()-3, 1), 0) + 1,
 Posts[Restaurant Name],$C135))</f>
        <v>24433</v>
      </c>
      <c r="K135" s="1522">
        <f>if($B$50="posts",COUNTIFS(
  Posts[D+1], "&gt;=" &amp; DATE(2025, COLUMN()-3, 1),
   Posts[D+1], "&lt;" &amp; EOMONTH(DATE(2025, COLUMN()-3, 1), 0) + 1,
 Posts[Restaurant Name],$C135),SUMIFS(Posts[Views (+10], Posts[D+1], "&gt;=" &amp; DATE(2025, COLUMN()-3, 1),
   Posts[D+1], "&lt;" &amp; EOMONTH(DATE(2025, COLUMN()-3, 1), 0) + 1,
 Posts[Restaurant Name],$C135))</f>
        <v>21304</v>
      </c>
      <c r="L135" s="1522">
        <f>if($B$50="posts",COUNTIFS(
  Posts[D+1], "&gt;=" &amp; DATE(2025, COLUMN()-3, 1),
   Posts[D+1], "&lt;" &amp; EOMONTH(DATE(2025, COLUMN()-3, 1), 0) + 1,
 Posts[Restaurant Name],$C135),SUMIFS(Posts[Views (+10], Posts[D+1], "&gt;=" &amp; DATE(2025, COLUMN()-3, 1),
   Posts[D+1], "&lt;" &amp; EOMONTH(DATE(2025, COLUMN()-3, 1), 0) + 1,
 Posts[Restaurant Name],$C135))</f>
        <v>0</v>
      </c>
      <c r="M135" s="1522">
        <f>if($B$50="posts",COUNTIFS(
  Posts[D+1], "&gt;=" &amp; DATE(2025, COLUMN()-3, 1),
   Posts[D+1], "&lt;" &amp; EOMONTH(DATE(2025, COLUMN()-3, 1), 0) + 1,
 Posts[Restaurant Name],$C135),SUMIFS(Posts[Views (+10], Posts[D+1], "&gt;=" &amp; DATE(2025, COLUMN()-3, 1),
   Posts[D+1], "&lt;" &amp; EOMONTH(DATE(2025, COLUMN()-3, 1), 0) + 1,
 Posts[Restaurant Name],$C135))</f>
        <v>10122</v>
      </c>
      <c r="N135" s="1522">
        <f>if($B$50="posts",COUNTIFS(
  Posts[D+1], "&gt;=" &amp; DATE(2025, COLUMN()-3, 1),
   Posts[D+1], "&lt;" &amp; EOMONTH(DATE(2025, COLUMN()-3, 1), 0) + 1,
 Posts[Restaurant Name],$C135),SUMIFS(Posts[Views (+10], Posts[D+1], "&gt;=" &amp; DATE(2025, COLUMN()-3, 1),
   Posts[D+1], "&lt;" &amp; EOMONTH(DATE(2025, COLUMN()-3, 1), 0) + 1,
 Posts[Restaurant Name],$C135))</f>
        <v>0</v>
      </c>
      <c r="O135" s="1522">
        <f>if($B$50="posts",COUNTIFS(
  Posts[D+1], "&gt;=" &amp; DATE(2025, COLUMN()-3, 1),
   Posts[D+1], "&lt;" &amp; EOMONTH(DATE(2025, COLUMN()-3, 1), 0) + 1,
 Posts[Restaurant Name],$C135),SUMIFS(Posts[Views (+10], Posts[D+1], "&gt;=" &amp; DATE(2025, COLUMN()-3, 1),
   Posts[D+1], "&lt;" &amp; EOMONTH(DATE(2025, COLUMN()-3, 1), 0) + 1,
 Posts[Restaurant Name],$C135))</f>
        <v>0</v>
      </c>
      <c r="P135" s="1487"/>
      <c r="Q135" s="1487"/>
      <c r="R135" s="1487"/>
      <c r="S135" s="1487"/>
      <c r="T135" s="1487"/>
      <c r="U135" s="1487"/>
      <c r="V135" s="1487"/>
      <c r="W135" s="1487"/>
      <c r="X135" s="1487"/>
      <c r="Y135" s="1487"/>
      <c r="Z135" s="1487"/>
      <c r="AA135" s="1487"/>
      <c r="AB135" s="1487"/>
    </row>
    <row r="136">
      <c r="A136" s="1487"/>
      <c r="B136" s="1487"/>
      <c r="C136" s="1487" t="s">
        <v>261</v>
      </c>
      <c r="D136" s="1522">
        <f>if($B$50="posts",COUNTIFS(
  Posts[D+1], "&gt;=" &amp; DATE(2025, COLUMN()-3, 1),
   Posts[D+1], "&lt;" &amp; EOMONTH(DATE(2025, COLUMN()-3, 1), 0) + 1,
 Posts[Restaurant Name],$C136),SUMIFS(Posts[Views (+10], Posts[D+1], "&gt;=" &amp; DATE(2025, COLUMN()-3, 1),
   Posts[D+1], "&lt;" &amp; EOMONTH(DATE(2025, COLUMN()-3, 1), 0) + 1,
 Posts[Restaurant Name],$C136))</f>
        <v>0</v>
      </c>
      <c r="E136" s="1522">
        <f>if($B$50="posts",COUNTIFS(
  Posts[D+1], "&gt;=" &amp; DATE(2025, COLUMN()-3, 1),
   Posts[D+1], "&lt;" &amp; EOMONTH(DATE(2025, COLUMN()-3, 1), 0) + 1,
 Posts[Restaurant Name],$C136),SUMIFS(Posts[Views (+10], Posts[D+1], "&gt;=" &amp; DATE(2025, COLUMN()-3, 1),
   Posts[D+1], "&lt;" &amp; EOMONTH(DATE(2025, COLUMN()-3, 1), 0) + 1,
 Posts[Restaurant Name],$C136))</f>
        <v>0</v>
      </c>
      <c r="F136" s="1522">
        <f>if($B$50="posts",COUNTIFS(
  Posts[D+1], "&gt;=" &amp; DATE(2025, COLUMN()-3, 1),
   Posts[D+1], "&lt;" &amp; EOMONTH(DATE(2025, COLUMN()-3, 1), 0) + 1,
 Posts[Restaurant Name],$C136),SUMIFS(Posts[Views (+10], Posts[D+1], "&gt;=" &amp; DATE(2025, COLUMN()-3, 1),
   Posts[D+1], "&lt;" &amp; EOMONTH(DATE(2025, COLUMN()-3, 1), 0) + 1,
 Posts[Restaurant Name],$C136))</f>
        <v>0</v>
      </c>
      <c r="G136" s="1522">
        <f>if($B$50="posts",COUNTIFS(
  Posts[D+1], "&gt;=" &amp; DATE(2025, COLUMN()-3, 1),
   Posts[D+1], "&lt;" &amp; EOMONTH(DATE(2025, COLUMN()-3, 1), 0) + 1,
 Posts[Restaurant Name],$C136),SUMIFS(Posts[Views (+10], Posts[D+1], "&gt;=" &amp; DATE(2025, COLUMN()-3, 1),
   Posts[D+1], "&lt;" &amp; EOMONTH(DATE(2025, COLUMN()-3, 1), 0) + 1,
 Posts[Restaurant Name],$C136))</f>
        <v>0</v>
      </c>
      <c r="H136" s="1522">
        <f>if($B$50="posts",COUNTIFS(
  Posts[D+1], "&gt;=" &amp; DATE(2025, COLUMN()-3, 1),
   Posts[D+1], "&lt;" &amp; EOMONTH(DATE(2025, COLUMN()-3, 1), 0) + 1,
 Posts[Restaurant Name],$C136),SUMIFS(Posts[Views (+10], Posts[D+1], "&gt;=" &amp; DATE(2025, COLUMN()-3, 1),
   Posts[D+1], "&lt;" &amp; EOMONTH(DATE(2025, COLUMN()-3, 1), 0) + 1,
 Posts[Restaurant Name],$C136))</f>
        <v>0</v>
      </c>
      <c r="I136" s="1522">
        <f>if($B$50="posts",COUNTIFS(
  Posts[D+1], "&gt;=" &amp; DATE(2025, COLUMN()-3, 1),
   Posts[D+1], "&lt;" &amp; EOMONTH(DATE(2025, COLUMN()-3, 1), 0) + 1,
 Posts[Restaurant Name],$C136),SUMIFS(Posts[Views (+10], Posts[D+1], "&gt;=" &amp; DATE(2025, COLUMN()-3, 1),
   Posts[D+1], "&lt;" &amp; EOMONTH(DATE(2025, COLUMN()-3, 1), 0) + 1,
 Posts[Restaurant Name],$C136))</f>
        <v>0</v>
      </c>
      <c r="J136" s="1522">
        <f>if($B$50="posts",COUNTIFS(
  Posts[D+1], "&gt;=" &amp; DATE(2025, COLUMN()-3, 1),
   Posts[D+1], "&lt;" &amp; EOMONTH(DATE(2025, COLUMN()-3, 1), 0) + 1,
 Posts[Restaurant Name],$C136),SUMIFS(Posts[Views (+10], Posts[D+1], "&gt;=" &amp; DATE(2025, COLUMN()-3, 1),
   Posts[D+1], "&lt;" &amp; EOMONTH(DATE(2025, COLUMN()-3, 1), 0) + 1,
 Posts[Restaurant Name],$C136))</f>
        <v>0</v>
      </c>
      <c r="K136" s="1522">
        <f>if($B$50="posts",COUNTIFS(
  Posts[D+1], "&gt;=" &amp; DATE(2025, COLUMN()-3, 1),
   Posts[D+1], "&lt;" &amp; EOMONTH(DATE(2025, COLUMN()-3, 1), 0) + 1,
 Posts[Restaurant Name],$C136),SUMIFS(Posts[Views (+10], Posts[D+1], "&gt;=" &amp; DATE(2025, COLUMN()-3, 1),
   Posts[D+1], "&lt;" &amp; EOMONTH(DATE(2025, COLUMN()-3, 1), 0) + 1,
 Posts[Restaurant Name],$C136))</f>
        <v>31386</v>
      </c>
      <c r="L136" s="1522">
        <f>if($B$50="posts",COUNTIFS(
  Posts[D+1], "&gt;=" &amp; DATE(2025, COLUMN()-3, 1),
   Posts[D+1], "&lt;" &amp; EOMONTH(DATE(2025, COLUMN()-3, 1), 0) + 1,
 Posts[Restaurant Name],$C136),SUMIFS(Posts[Views (+10], Posts[D+1], "&gt;=" &amp; DATE(2025, COLUMN()-3, 1),
   Posts[D+1], "&lt;" &amp; EOMONTH(DATE(2025, COLUMN()-3, 1), 0) + 1,
 Posts[Restaurant Name],$C136))</f>
        <v>0</v>
      </c>
      <c r="M136" s="1522">
        <f>if($B$50="posts",COUNTIFS(
  Posts[D+1], "&gt;=" &amp; DATE(2025, COLUMN()-3, 1),
   Posts[D+1], "&lt;" &amp; EOMONTH(DATE(2025, COLUMN()-3, 1), 0) + 1,
 Posts[Restaurant Name],$C136),SUMIFS(Posts[Views (+10], Posts[D+1], "&gt;=" &amp; DATE(2025, COLUMN()-3, 1),
   Posts[D+1], "&lt;" &amp; EOMONTH(DATE(2025, COLUMN()-3, 1), 0) + 1,
 Posts[Restaurant Name],$C136))</f>
        <v>18799</v>
      </c>
      <c r="N136" s="1522">
        <f>if($B$50="posts",COUNTIFS(
  Posts[D+1], "&gt;=" &amp; DATE(2025, COLUMN()-3, 1),
   Posts[D+1], "&lt;" &amp; EOMONTH(DATE(2025, COLUMN()-3, 1), 0) + 1,
 Posts[Restaurant Name],$C136),SUMIFS(Posts[Views (+10], Posts[D+1], "&gt;=" &amp; DATE(2025, COLUMN()-3, 1),
   Posts[D+1], "&lt;" &amp; EOMONTH(DATE(2025, COLUMN()-3, 1), 0) + 1,
 Posts[Restaurant Name],$C136))</f>
        <v>0</v>
      </c>
      <c r="O136" s="1522">
        <f>if($B$50="posts",COUNTIFS(
  Posts[D+1], "&gt;=" &amp; DATE(2025, COLUMN()-3, 1),
   Posts[D+1], "&lt;" &amp; EOMONTH(DATE(2025, COLUMN()-3, 1), 0) + 1,
 Posts[Restaurant Name],$C136),SUMIFS(Posts[Views (+10], Posts[D+1], "&gt;=" &amp; DATE(2025, COLUMN()-3, 1),
   Posts[D+1], "&lt;" &amp; EOMONTH(DATE(2025, COLUMN()-3, 1), 0) + 1,
 Posts[Restaurant Name],$C136))</f>
        <v>0</v>
      </c>
      <c r="P136" s="1487"/>
      <c r="Q136" s="1487"/>
      <c r="R136" s="1487"/>
      <c r="S136" s="1487"/>
      <c r="T136" s="1487"/>
      <c r="U136" s="1487"/>
      <c r="V136" s="1487"/>
      <c r="W136" s="1487"/>
      <c r="X136" s="1487"/>
      <c r="Y136" s="1487"/>
      <c r="Z136" s="1487"/>
      <c r="AA136" s="1487"/>
      <c r="AB136" s="1487"/>
    </row>
    <row r="137">
      <c r="A137" s="1487"/>
      <c r="B137" s="1487"/>
      <c r="C137" s="1487" t="s">
        <v>808</v>
      </c>
      <c r="D137" s="1522">
        <f>if($B$50="posts",COUNTIFS(
  Posts[D+1], "&gt;=" &amp; DATE(2025, COLUMN()-3, 1),
   Posts[D+1], "&lt;" &amp; EOMONTH(DATE(2025, COLUMN()-3, 1), 0) + 1,
 Posts[Restaurant Name],$C137),SUMIFS(Posts[Views (+10], Posts[D+1], "&gt;=" &amp; DATE(2025, COLUMN()-3, 1),
   Posts[D+1], "&lt;" &amp; EOMONTH(DATE(2025, COLUMN()-3, 1), 0) + 1,
 Posts[Restaurant Name],$C137))</f>
        <v>0</v>
      </c>
      <c r="E137" s="1522">
        <f>if($B$50="posts",COUNTIFS(
  Posts[D+1], "&gt;=" &amp; DATE(2025, COLUMN()-3, 1),
   Posts[D+1], "&lt;" &amp; EOMONTH(DATE(2025, COLUMN()-3, 1), 0) + 1,
 Posts[Restaurant Name],$C137),SUMIFS(Posts[Views (+10], Posts[D+1], "&gt;=" &amp; DATE(2025, COLUMN()-3, 1),
   Posts[D+1], "&lt;" &amp; EOMONTH(DATE(2025, COLUMN()-3, 1), 0) + 1,
 Posts[Restaurant Name],$C137))</f>
        <v>0</v>
      </c>
      <c r="F137" s="1522">
        <f>if($B$50="posts",COUNTIFS(
  Posts[D+1], "&gt;=" &amp; DATE(2025, COLUMN()-3, 1),
   Posts[D+1], "&lt;" &amp; EOMONTH(DATE(2025, COLUMN()-3, 1), 0) + 1,
 Posts[Restaurant Name],$C137),SUMIFS(Posts[Views (+10], Posts[D+1], "&gt;=" &amp; DATE(2025, COLUMN()-3, 1),
   Posts[D+1], "&lt;" &amp; EOMONTH(DATE(2025, COLUMN()-3, 1), 0) + 1,
 Posts[Restaurant Name],$C137))</f>
        <v>0</v>
      </c>
      <c r="G137" s="1522">
        <f>if($B$50="posts",COUNTIFS(
  Posts[D+1], "&gt;=" &amp; DATE(2025, COLUMN()-3, 1),
   Posts[D+1], "&lt;" &amp; EOMONTH(DATE(2025, COLUMN()-3, 1), 0) + 1,
 Posts[Restaurant Name],$C137),SUMIFS(Posts[Views (+10], Posts[D+1], "&gt;=" &amp; DATE(2025, COLUMN()-3, 1),
   Posts[D+1], "&lt;" &amp; EOMONTH(DATE(2025, COLUMN()-3, 1), 0) + 1,
 Posts[Restaurant Name],$C137))</f>
        <v>0</v>
      </c>
      <c r="H137" s="1522">
        <f>if($B$50="posts",COUNTIFS(
  Posts[D+1], "&gt;=" &amp; DATE(2025, COLUMN()-3, 1),
   Posts[D+1], "&lt;" &amp; EOMONTH(DATE(2025, COLUMN()-3, 1), 0) + 1,
 Posts[Restaurant Name],$C137),SUMIFS(Posts[Views (+10], Posts[D+1], "&gt;=" &amp; DATE(2025, COLUMN()-3, 1),
   Posts[D+1], "&lt;" &amp; EOMONTH(DATE(2025, COLUMN()-3, 1), 0) + 1,
 Posts[Restaurant Name],$C137))</f>
        <v>0</v>
      </c>
      <c r="I137" s="1522">
        <f>if($B$50="posts",COUNTIFS(
  Posts[D+1], "&gt;=" &amp; DATE(2025, COLUMN()-3, 1),
   Posts[D+1], "&lt;" &amp; EOMONTH(DATE(2025, COLUMN()-3, 1), 0) + 1,
 Posts[Restaurant Name],$C137),SUMIFS(Posts[Views (+10], Posts[D+1], "&gt;=" &amp; DATE(2025, COLUMN()-3, 1),
   Posts[D+1], "&lt;" &amp; EOMONTH(DATE(2025, COLUMN()-3, 1), 0) + 1,
 Posts[Restaurant Name],$C137))</f>
        <v>0</v>
      </c>
      <c r="J137" s="1522">
        <f>if($B$50="posts",COUNTIFS(
  Posts[D+1], "&gt;=" &amp; DATE(2025, COLUMN()-3, 1),
   Posts[D+1], "&lt;" &amp; EOMONTH(DATE(2025, COLUMN()-3, 1), 0) + 1,
 Posts[Restaurant Name],$C137),SUMIFS(Posts[Views (+10], Posts[D+1], "&gt;=" &amp; DATE(2025, COLUMN()-3, 1),
   Posts[D+1], "&lt;" &amp; EOMONTH(DATE(2025, COLUMN()-3, 1), 0) + 1,
 Posts[Restaurant Name],$C137))</f>
        <v>0</v>
      </c>
      <c r="K137" s="1522">
        <f>if($B$50="posts",COUNTIFS(
  Posts[D+1], "&gt;=" &amp; DATE(2025, COLUMN()-3, 1),
   Posts[D+1], "&lt;" &amp; EOMONTH(DATE(2025, COLUMN()-3, 1), 0) + 1,
 Posts[Restaurant Name],$C137),SUMIFS(Posts[Views (+10], Posts[D+1], "&gt;=" &amp; DATE(2025, COLUMN()-3, 1),
   Posts[D+1], "&lt;" &amp; EOMONTH(DATE(2025, COLUMN()-3, 1), 0) + 1,
 Posts[Restaurant Name],$C137))</f>
        <v>0</v>
      </c>
      <c r="L137" s="1522">
        <f>if($B$50="posts",COUNTIFS(
  Posts[D+1], "&gt;=" &amp; DATE(2025, COLUMN()-3, 1),
   Posts[D+1], "&lt;" &amp; EOMONTH(DATE(2025, COLUMN()-3, 1), 0) + 1,
 Posts[Restaurant Name],$C137),SUMIFS(Posts[Views (+10], Posts[D+1], "&gt;=" &amp; DATE(2025, COLUMN()-3, 1),
   Posts[D+1], "&lt;" &amp; EOMONTH(DATE(2025, COLUMN()-3, 1), 0) + 1,
 Posts[Restaurant Name],$C137))</f>
        <v>0</v>
      </c>
      <c r="M137" s="1522">
        <f>if($B$50="posts",COUNTIFS(
  Posts[D+1], "&gt;=" &amp; DATE(2025, COLUMN()-3, 1),
   Posts[D+1], "&lt;" &amp; EOMONTH(DATE(2025, COLUMN()-3, 1), 0) + 1,
 Posts[Restaurant Name],$C137),SUMIFS(Posts[Views (+10], Posts[D+1], "&gt;=" &amp; DATE(2025, COLUMN()-3, 1),
   Posts[D+1], "&lt;" &amp; EOMONTH(DATE(2025, COLUMN()-3, 1), 0) + 1,
 Posts[Restaurant Name],$C137))</f>
        <v>46681</v>
      </c>
      <c r="N137" s="1522">
        <f>if($B$50="posts",COUNTIFS(
  Posts[D+1], "&gt;=" &amp; DATE(2025, COLUMN()-3, 1),
   Posts[D+1], "&lt;" &amp; EOMONTH(DATE(2025, COLUMN()-3, 1), 0) + 1,
 Posts[Restaurant Name],$C137),SUMIFS(Posts[Views (+10], Posts[D+1], "&gt;=" &amp; DATE(2025, COLUMN()-3, 1),
   Posts[D+1], "&lt;" &amp; EOMONTH(DATE(2025, COLUMN()-3, 1), 0) + 1,
 Posts[Restaurant Name],$C137))</f>
        <v>0</v>
      </c>
      <c r="O137" s="1522">
        <f>if($B$50="posts",COUNTIFS(
  Posts[D+1], "&gt;=" &amp; DATE(2025, COLUMN()-3, 1),
   Posts[D+1], "&lt;" &amp; EOMONTH(DATE(2025, COLUMN()-3, 1), 0) + 1,
 Posts[Restaurant Name],$C137),SUMIFS(Posts[Views (+10], Posts[D+1], "&gt;=" &amp; DATE(2025, COLUMN()-3, 1),
   Posts[D+1], "&lt;" &amp; EOMONTH(DATE(2025, COLUMN()-3, 1), 0) + 1,
 Posts[Restaurant Name],$C137))</f>
        <v>0</v>
      </c>
      <c r="P137" s="1487"/>
      <c r="Q137" s="1487"/>
      <c r="R137" s="1487"/>
      <c r="S137" s="1487"/>
      <c r="T137" s="1487"/>
      <c r="U137" s="1487"/>
      <c r="V137" s="1487"/>
      <c r="W137" s="1487"/>
      <c r="X137" s="1487"/>
      <c r="Y137" s="1487"/>
      <c r="Z137" s="1487"/>
      <c r="AA137" s="1487"/>
      <c r="AB137" s="1487"/>
    </row>
    <row r="138">
      <c r="A138" s="1487"/>
      <c r="B138" s="1487"/>
      <c r="C138" s="1487" t="s">
        <v>2894</v>
      </c>
      <c r="D138" s="1522">
        <f>if($B$50="posts",COUNTIFS(
  Posts[D+1], "&gt;=" &amp; DATE(2025, COLUMN()-3, 1),
   Posts[D+1], "&lt;" &amp; EOMONTH(DATE(2025, COLUMN()-3, 1), 0) + 1,
 Posts[Restaurant Name],$C138),SUMIFS(Posts[Views (+10], Posts[D+1], "&gt;=" &amp; DATE(2025, COLUMN()-3, 1),
   Posts[D+1], "&lt;" &amp; EOMONTH(DATE(2025, COLUMN()-3, 1), 0) + 1,
 Posts[Restaurant Name],$C138))</f>
        <v>0</v>
      </c>
      <c r="E138" s="1522">
        <f>if($B$50="posts",COUNTIFS(
  Posts[D+1], "&gt;=" &amp; DATE(2025, COLUMN()-3, 1),
   Posts[D+1], "&lt;" &amp; EOMONTH(DATE(2025, COLUMN()-3, 1), 0) + 1,
 Posts[Restaurant Name],$C138),SUMIFS(Posts[Views (+10], Posts[D+1], "&gt;=" &amp; DATE(2025, COLUMN()-3, 1),
   Posts[D+1], "&lt;" &amp; EOMONTH(DATE(2025, COLUMN()-3, 1), 0) + 1,
 Posts[Restaurant Name],$C138))</f>
        <v>0</v>
      </c>
      <c r="F138" s="1522">
        <f>if($B$50="posts",COUNTIFS(
  Posts[D+1], "&gt;=" &amp; DATE(2025, COLUMN()-3, 1),
   Posts[D+1], "&lt;" &amp; EOMONTH(DATE(2025, COLUMN()-3, 1), 0) + 1,
 Posts[Restaurant Name],$C138),SUMIFS(Posts[Views (+10], Posts[D+1], "&gt;=" &amp; DATE(2025, COLUMN()-3, 1),
   Posts[D+1], "&lt;" &amp; EOMONTH(DATE(2025, COLUMN()-3, 1), 0) + 1,
 Posts[Restaurant Name],$C138))</f>
        <v>0</v>
      </c>
      <c r="G138" s="1522">
        <f>if($B$50="posts",COUNTIFS(
  Posts[D+1], "&gt;=" &amp; DATE(2025, COLUMN()-3, 1),
   Posts[D+1], "&lt;" &amp; EOMONTH(DATE(2025, COLUMN()-3, 1), 0) + 1,
 Posts[Restaurant Name],$C138),SUMIFS(Posts[Views (+10], Posts[D+1], "&gt;=" &amp; DATE(2025, COLUMN()-3, 1),
   Posts[D+1], "&lt;" &amp; EOMONTH(DATE(2025, COLUMN()-3, 1), 0) + 1,
 Posts[Restaurant Name],$C138))</f>
        <v>0</v>
      </c>
      <c r="H138" s="1522">
        <f>if($B$50="posts",COUNTIFS(
  Posts[D+1], "&gt;=" &amp; DATE(2025, COLUMN()-3, 1),
   Posts[D+1], "&lt;" &amp; EOMONTH(DATE(2025, COLUMN()-3, 1), 0) + 1,
 Posts[Restaurant Name],$C138),SUMIFS(Posts[Views (+10], Posts[D+1], "&gt;=" &amp; DATE(2025, COLUMN()-3, 1),
   Posts[D+1], "&lt;" &amp; EOMONTH(DATE(2025, COLUMN()-3, 1), 0) + 1,
 Posts[Restaurant Name],$C138))</f>
        <v>0</v>
      </c>
      <c r="I138" s="1522">
        <f>if($B$50="posts",COUNTIFS(
  Posts[D+1], "&gt;=" &amp; DATE(2025, COLUMN()-3, 1),
   Posts[D+1], "&lt;" &amp; EOMONTH(DATE(2025, COLUMN()-3, 1), 0) + 1,
 Posts[Restaurant Name],$C138),SUMIFS(Posts[Views (+10], Posts[D+1], "&gt;=" &amp; DATE(2025, COLUMN()-3, 1),
   Posts[D+1], "&lt;" &amp; EOMONTH(DATE(2025, COLUMN()-3, 1), 0) + 1,
 Posts[Restaurant Name],$C138))</f>
        <v>16900</v>
      </c>
      <c r="J138" s="1522">
        <f>if($B$50="posts",COUNTIFS(
  Posts[D+1], "&gt;=" &amp; DATE(2025, COLUMN()-3, 1),
   Posts[D+1], "&lt;" &amp; EOMONTH(DATE(2025, COLUMN()-3, 1), 0) + 1,
 Posts[Restaurant Name],$C138),SUMIFS(Posts[Views (+10], Posts[D+1], "&gt;=" &amp; DATE(2025, COLUMN()-3, 1),
   Posts[D+1], "&lt;" &amp; EOMONTH(DATE(2025, COLUMN()-3, 1), 0) + 1,
 Posts[Restaurant Name],$C138))</f>
        <v>0</v>
      </c>
      <c r="K138" s="1522">
        <f>if($B$50="posts",COUNTIFS(
  Posts[D+1], "&gt;=" &amp; DATE(2025, COLUMN()-3, 1),
   Posts[D+1], "&lt;" &amp; EOMONTH(DATE(2025, COLUMN()-3, 1), 0) + 1,
 Posts[Restaurant Name],$C138),SUMIFS(Posts[Views (+10], Posts[D+1], "&gt;=" &amp; DATE(2025, COLUMN()-3, 1),
   Posts[D+1], "&lt;" &amp; EOMONTH(DATE(2025, COLUMN()-3, 1), 0) + 1,
 Posts[Restaurant Name],$C138))</f>
        <v>0</v>
      </c>
      <c r="L138" s="1522">
        <f>if($B$50="posts",COUNTIFS(
  Posts[D+1], "&gt;=" &amp; DATE(2025, COLUMN()-3, 1),
   Posts[D+1], "&lt;" &amp; EOMONTH(DATE(2025, COLUMN()-3, 1), 0) + 1,
 Posts[Restaurant Name],$C138),SUMIFS(Posts[Views (+10], Posts[D+1], "&gt;=" &amp; DATE(2025, COLUMN()-3, 1),
   Posts[D+1], "&lt;" &amp; EOMONTH(DATE(2025, COLUMN()-3, 1), 0) + 1,
 Posts[Restaurant Name],$C138))</f>
        <v>0</v>
      </c>
      <c r="M138" s="1522">
        <f>if($B$50="posts",COUNTIFS(
  Posts[D+1], "&gt;=" &amp; DATE(2025, COLUMN()-3, 1),
   Posts[D+1], "&lt;" &amp; EOMONTH(DATE(2025, COLUMN()-3, 1), 0) + 1,
 Posts[Restaurant Name],$C138),SUMIFS(Posts[Views (+10], Posts[D+1], "&gt;=" &amp; DATE(2025, COLUMN()-3, 1),
   Posts[D+1], "&lt;" &amp; EOMONTH(DATE(2025, COLUMN()-3, 1), 0) + 1,
 Posts[Restaurant Name],$C138))</f>
        <v>0</v>
      </c>
      <c r="N138" s="1522">
        <f>if($B$50="posts",COUNTIFS(
  Posts[D+1], "&gt;=" &amp; DATE(2025, COLUMN()-3, 1),
   Posts[D+1], "&lt;" &amp; EOMONTH(DATE(2025, COLUMN()-3, 1), 0) + 1,
 Posts[Restaurant Name],$C138),SUMIFS(Posts[Views (+10], Posts[D+1], "&gt;=" &amp; DATE(2025, COLUMN()-3, 1),
   Posts[D+1], "&lt;" &amp; EOMONTH(DATE(2025, COLUMN()-3, 1), 0) + 1,
 Posts[Restaurant Name],$C138))</f>
        <v>0</v>
      </c>
      <c r="O138" s="1522">
        <f>if($B$50="posts",COUNTIFS(
  Posts[D+1], "&gt;=" &amp; DATE(2025, COLUMN()-3, 1),
   Posts[D+1], "&lt;" &amp; EOMONTH(DATE(2025, COLUMN()-3, 1), 0) + 1,
 Posts[Restaurant Name],$C138),SUMIFS(Posts[Views (+10], Posts[D+1], "&gt;=" &amp; DATE(2025, COLUMN()-3, 1),
   Posts[D+1], "&lt;" &amp; EOMONTH(DATE(2025, COLUMN()-3, 1), 0) + 1,
 Posts[Restaurant Name],$C138))</f>
        <v>0</v>
      </c>
      <c r="P138" s="1487"/>
      <c r="Q138" s="1487"/>
      <c r="R138" s="1487"/>
      <c r="S138" s="1487"/>
      <c r="T138" s="1487"/>
      <c r="U138" s="1487"/>
      <c r="V138" s="1487"/>
      <c r="W138" s="1487"/>
      <c r="X138" s="1487"/>
      <c r="Y138" s="1487"/>
      <c r="Z138" s="1487"/>
      <c r="AA138" s="1487"/>
      <c r="AB138" s="1487"/>
    </row>
    <row r="139">
      <c r="A139" s="1487"/>
      <c r="B139" s="1487"/>
      <c r="C139" s="1487" t="s">
        <v>209</v>
      </c>
      <c r="D139" s="1522">
        <f>if($B$50="posts",COUNTIFS(
  Posts[D+1], "&gt;=" &amp; DATE(2025, COLUMN()-3, 1),
   Posts[D+1], "&lt;" &amp; EOMONTH(DATE(2025, COLUMN()-3, 1), 0) + 1,
 Posts[Restaurant Name],$C139),SUMIFS(Posts[Views (+10], Posts[D+1], "&gt;=" &amp; DATE(2025, COLUMN()-3, 1),
   Posts[D+1], "&lt;" &amp; EOMONTH(DATE(2025, COLUMN()-3, 1), 0) + 1,
 Posts[Restaurant Name],$C139))</f>
        <v>0</v>
      </c>
      <c r="E139" s="1522">
        <f>if($B$50="posts",COUNTIFS(
  Posts[D+1], "&gt;=" &amp; DATE(2025, COLUMN()-3, 1),
   Posts[D+1], "&lt;" &amp; EOMONTH(DATE(2025, COLUMN()-3, 1), 0) + 1,
 Posts[Restaurant Name],$C139),SUMIFS(Posts[Views (+10], Posts[D+1], "&gt;=" &amp; DATE(2025, COLUMN()-3, 1),
   Posts[D+1], "&lt;" &amp; EOMONTH(DATE(2025, COLUMN()-3, 1), 0) + 1,
 Posts[Restaurant Name],$C139))</f>
        <v>0</v>
      </c>
      <c r="F139" s="1522">
        <f>if($B$50="posts",COUNTIFS(
  Posts[D+1], "&gt;=" &amp; DATE(2025, COLUMN()-3, 1),
   Posts[D+1], "&lt;" &amp; EOMONTH(DATE(2025, COLUMN()-3, 1), 0) + 1,
 Posts[Restaurant Name],$C139),SUMIFS(Posts[Views (+10], Posts[D+1], "&gt;=" &amp; DATE(2025, COLUMN()-3, 1),
   Posts[D+1], "&lt;" &amp; EOMONTH(DATE(2025, COLUMN()-3, 1), 0) + 1,
 Posts[Restaurant Name],$C139))</f>
        <v>0</v>
      </c>
      <c r="G139" s="1522">
        <f>if($B$50="posts",COUNTIFS(
  Posts[D+1], "&gt;=" &amp; DATE(2025, COLUMN()-3, 1),
   Posts[D+1], "&lt;" &amp; EOMONTH(DATE(2025, COLUMN()-3, 1), 0) + 1,
 Posts[Restaurant Name],$C139),SUMIFS(Posts[Views (+10], Posts[D+1], "&gt;=" &amp; DATE(2025, COLUMN()-3, 1),
   Posts[D+1], "&lt;" &amp; EOMONTH(DATE(2025, COLUMN()-3, 1), 0) + 1,
 Posts[Restaurant Name],$C139))</f>
        <v>0</v>
      </c>
      <c r="H139" s="1522">
        <f>if($B$50="posts",COUNTIFS(
  Posts[D+1], "&gt;=" &amp; DATE(2025, COLUMN()-3, 1),
   Posts[D+1], "&lt;" &amp; EOMONTH(DATE(2025, COLUMN()-3, 1), 0) + 1,
 Posts[Restaurant Name],$C139),SUMIFS(Posts[Views (+10], Posts[D+1], "&gt;=" &amp; DATE(2025, COLUMN()-3, 1),
   Posts[D+1], "&lt;" &amp; EOMONTH(DATE(2025, COLUMN()-3, 1), 0) + 1,
 Posts[Restaurant Name],$C139))</f>
        <v>0</v>
      </c>
      <c r="I139" s="1522">
        <f>if($B$50="posts",COUNTIFS(
  Posts[D+1], "&gt;=" &amp; DATE(2025, COLUMN()-3, 1),
   Posts[D+1], "&lt;" &amp; EOMONTH(DATE(2025, COLUMN()-3, 1), 0) + 1,
 Posts[Restaurant Name],$C139),SUMIFS(Posts[Views (+10], Posts[D+1], "&gt;=" &amp; DATE(2025, COLUMN()-3, 1),
   Posts[D+1], "&lt;" &amp; EOMONTH(DATE(2025, COLUMN()-3, 1), 0) + 1,
 Posts[Restaurant Name],$C139))</f>
        <v>0</v>
      </c>
      <c r="J139" s="1522">
        <f>if($B$50="posts",COUNTIFS(
  Posts[D+1], "&gt;=" &amp; DATE(2025, COLUMN()-3, 1),
   Posts[D+1], "&lt;" &amp; EOMONTH(DATE(2025, COLUMN()-3, 1), 0) + 1,
 Posts[Restaurant Name],$C139),SUMIFS(Posts[Views (+10], Posts[D+1], "&gt;=" &amp; DATE(2025, COLUMN()-3, 1),
   Posts[D+1], "&lt;" &amp; EOMONTH(DATE(2025, COLUMN()-3, 1), 0) + 1,
 Posts[Restaurant Name],$C139))</f>
        <v>0</v>
      </c>
      <c r="K139" s="1522">
        <f>if($B$50="posts",COUNTIFS(
  Posts[D+1], "&gt;=" &amp; DATE(2025, COLUMN()-3, 1),
   Posts[D+1], "&lt;" &amp; EOMONTH(DATE(2025, COLUMN()-3, 1), 0) + 1,
 Posts[Restaurant Name],$C139),SUMIFS(Posts[Views (+10], Posts[D+1], "&gt;=" &amp; DATE(2025, COLUMN()-3, 1),
   Posts[D+1], "&lt;" &amp; EOMONTH(DATE(2025, COLUMN()-3, 1), 0) + 1,
 Posts[Restaurant Name],$C139))</f>
        <v>0</v>
      </c>
      <c r="L139" s="1522">
        <f>if($B$50="posts",COUNTIFS(
  Posts[D+1], "&gt;=" &amp; DATE(2025, COLUMN()-3, 1),
   Posts[D+1], "&lt;" &amp; EOMONTH(DATE(2025, COLUMN()-3, 1), 0) + 1,
 Posts[Restaurant Name],$C139),SUMIFS(Posts[Views (+10], Posts[D+1], "&gt;=" &amp; DATE(2025, COLUMN()-3, 1),
   Posts[D+1], "&lt;" &amp; EOMONTH(DATE(2025, COLUMN()-3, 1), 0) + 1,
 Posts[Restaurant Name],$C139))</f>
        <v>15803</v>
      </c>
      <c r="M139" s="1522">
        <f>if($B$50="posts",COUNTIFS(
  Posts[D+1], "&gt;=" &amp; DATE(2025, COLUMN()-3, 1),
   Posts[D+1], "&lt;" &amp; EOMONTH(DATE(2025, COLUMN()-3, 1), 0) + 1,
 Posts[Restaurant Name],$C139),SUMIFS(Posts[Views (+10], Posts[D+1], "&gt;=" &amp; DATE(2025, COLUMN()-3, 1),
   Posts[D+1], "&lt;" &amp; EOMONTH(DATE(2025, COLUMN()-3, 1), 0) + 1,
 Posts[Restaurant Name],$C139))</f>
        <v>0</v>
      </c>
      <c r="N139" s="1522">
        <f>if($B$50="posts",COUNTIFS(
  Posts[D+1], "&gt;=" &amp; DATE(2025, COLUMN()-3, 1),
   Posts[D+1], "&lt;" &amp; EOMONTH(DATE(2025, COLUMN()-3, 1), 0) + 1,
 Posts[Restaurant Name],$C139),SUMIFS(Posts[Views (+10], Posts[D+1], "&gt;=" &amp; DATE(2025, COLUMN()-3, 1),
   Posts[D+1], "&lt;" &amp; EOMONTH(DATE(2025, COLUMN()-3, 1), 0) + 1,
 Posts[Restaurant Name],$C139))</f>
        <v>0</v>
      </c>
      <c r="O139" s="1522">
        <f>if($B$50="posts",COUNTIFS(
  Posts[D+1], "&gt;=" &amp; DATE(2025, COLUMN()-3, 1),
   Posts[D+1], "&lt;" &amp; EOMONTH(DATE(2025, COLUMN()-3, 1), 0) + 1,
 Posts[Restaurant Name],$C139),SUMIFS(Posts[Views (+10], Posts[D+1], "&gt;=" &amp; DATE(2025, COLUMN()-3, 1),
   Posts[D+1], "&lt;" &amp; EOMONTH(DATE(2025, COLUMN()-3, 1), 0) + 1,
 Posts[Restaurant Name],$C139))</f>
        <v>0</v>
      </c>
      <c r="P139" s="1487"/>
      <c r="Q139" s="1487"/>
      <c r="R139" s="1487"/>
      <c r="S139" s="1487"/>
      <c r="T139" s="1487"/>
      <c r="U139" s="1487"/>
      <c r="V139" s="1487"/>
      <c r="W139" s="1487"/>
      <c r="X139" s="1487"/>
      <c r="Y139" s="1487"/>
      <c r="Z139" s="1487"/>
      <c r="AA139" s="1487"/>
      <c r="AB139" s="1487"/>
    </row>
    <row r="140">
      <c r="A140" s="1487"/>
      <c r="B140" s="1487"/>
      <c r="C140" s="1487" t="s">
        <v>2917</v>
      </c>
      <c r="D140" s="1522">
        <f>if($B$50="posts",COUNTIFS(
  Posts[D+1], "&gt;=" &amp; DATE(2025, COLUMN()-3, 1),
   Posts[D+1], "&lt;" &amp; EOMONTH(DATE(2025, COLUMN()-3, 1), 0) + 1,
 Posts[Restaurant Name],$C140),SUMIFS(Posts[Views (+10], Posts[D+1], "&gt;=" &amp; DATE(2025, COLUMN()-3, 1),
   Posts[D+1], "&lt;" &amp; EOMONTH(DATE(2025, COLUMN()-3, 1), 0) + 1,
 Posts[Restaurant Name],$C140))</f>
        <v>0</v>
      </c>
      <c r="E140" s="1522">
        <f>if($B$50="posts",COUNTIFS(
  Posts[D+1], "&gt;=" &amp; DATE(2025, COLUMN()-3, 1),
   Posts[D+1], "&lt;" &amp; EOMONTH(DATE(2025, COLUMN()-3, 1), 0) + 1,
 Posts[Restaurant Name],$C140),SUMIFS(Posts[Views (+10], Posts[D+1], "&gt;=" &amp; DATE(2025, COLUMN()-3, 1),
   Posts[D+1], "&lt;" &amp; EOMONTH(DATE(2025, COLUMN()-3, 1), 0) + 1,
 Posts[Restaurant Name],$C140))</f>
        <v>0</v>
      </c>
      <c r="F140" s="1522">
        <f>if($B$50="posts",COUNTIFS(
  Posts[D+1], "&gt;=" &amp; DATE(2025, COLUMN()-3, 1),
   Posts[D+1], "&lt;" &amp; EOMONTH(DATE(2025, COLUMN()-3, 1), 0) + 1,
 Posts[Restaurant Name],$C140),SUMIFS(Posts[Views (+10], Posts[D+1], "&gt;=" &amp; DATE(2025, COLUMN()-3, 1),
   Posts[D+1], "&lt;" &amp; EOMONTH(DATE(2025, COLUMN()-3, 1), 0) + 1,
 Posts[Restaurant Name],$C140))</f>
        <v>0</v>
      </c>
      <c r="G140" s="1522">
        <f>if($B$50="posts",COUNTIFS(
  Posts[D+1], "&gt;=" &amp; DATE(2025, COLUMN()-3, 1),
   Posts[D+1], "&lt;" &amp; EOMONTH(DATE(2025, COLUMN()-3, 1), 0) + 1,
 Posts[Restaurant Name],$C140),SUMIFS(Posts[Views (+10], Posts[D+1], "&gt;=" &amp; DATE(2025, COLUMN()-3, 1),
   Posts[D+1], "&lt;" &amp; EOMONTH(DATE(2025, COLUMN()-3, 1), 0) + 1,
 Posts[Restaurant Name],$C140))</f>
        <v>0</v>
      </c>
      <c r="H140" s="1522">
        <f>if($B$50="posts",COUNTIFS(
  Posts[D+1], "&gt;=" &amp; DATE(2025, COLUMN()-3, 1),
   Posts[D+1], "&lt;" &amp; EOMONTH(DATE(2025, COLUMN()-3, 1), 0) + 1,
 Posts[Restaurant Name],$C140),SUMIFS(Posts[Views (+10], Posts[D+1], "&gt;=" &amp; DATE(2025, COLUMN()-3, 1),
   Posts[D+1], "&lt;" &amp; EOMONTH(DATE(2025, COLUMN()-3, 1), 0) + 1,
 Posts[Restaurant Name],$C140))</f>
        <v>0</v>
      </c>
      <c r="I140" s="1522">
        <f>if($B$50="posts",COUNTIFS(
  Posts[D+1], "&gt;=" &amp; DATE(2025, COLUMN()-3, 1),
   Posts[D+1], "&lt;" &amp; EOMONTH(DATE(2025, COLUMN()-3, 1), 0) + 1,
 Posts[Restaurant Name],$C140),SUMIFS(Posts[Views (+10], Posts[D+1], "&gt;=" &amp; DATE(2025, COLUMN()-3, 1),
   Posts[D+1], "&lt;" &amp; EOMONTH(DATE(2025, COLUMN()-3, 1), 0) + 1,
 Posts[Restaurant Name],$C140))</f>
        <v>0</v>
      </c>
      <c r="J140" s="1522">
        <f>if($B$50="posts",COUNTIFS(
  Posts[D+1], "&gt;=" &amp; DATE(2025, COLUMN()-3, 1),
   Posts[D+1], "&lt;" &amp; EOMONTH(DATE(2025, COLUMN()-3, 1), 0) + 1,
 Posts[Restaurant Name],$C140),SUMIFS(Posts[Views (+10], Posts[D+1], "&gt;=" &amp; DATE(2025, COLUMN()-3, 1),
   Posts[D+1], "&lt;" &amp; EOMONTH(DATE(2025, COLUMN()-3, 1), 0) + 1,
 Posts[Restaurant Name],$C140))</f>
        <v>59200</v>
      </c>
      <c r="K140" s="1522">
        <f>if($B$50="posts",COUNTIFS(
  Posts[D+1], "&gt;=" &amp; DATE(2025, COLUMN()-3, 1),
   Posts[D+1], "&lt;" &amp; EOMONTH(DATE(2025, COLUMN()-3, 1), 0) + 1,
 Posts[Restaurant Name],$C140),SUMIFS(Posts[Views (+10], Posts[D+1], "&gt;=" &amp; DATE(2025, COLUMN()-3, 1),
   Posts[D+1], "&lt;" &amp; EOMONTH(DATE(2025, COLUMN()-3, 1), 0) + 1,
 Posts[Restaurant Name],$C140))</f>
        <v>0</v>
      </c>
      <c r="L140" s="1522">
        <f>if($B$50="posts",COUNTIFS(
  Posts[D+1], "&gt;=" &amp; DATE(2025, COLUMN()-3, 1),
   Posts[D+1], "&lt;" &amp; EOMONTH(DATE(2025, COLUMN()-3, 1), 0) + 1,
 Posts[Restaurant Name],$C140),SUMIFS(Posts[Views (+10], Posts[D+1], "&gt;=" &amp; DATE(2025, COLUMN()-3, 1),
   Posts[D+1], "&lt;" &amp; EOMONTH(DATE(2025, COLUMN()-3, 1), 0) + 1,
 Posts[Restaurant Name],$C140))</f>
        <v>0</v>
      </c>
      <c r="M140" s="1522">
        <f>if($B$50="posts",COUNTIFS(
  Posts[D+1], "&gt;=" &amp; DATE(2025, COLUMN()-3, 1),
   Posts[D+1], "&lt;" &amp; EOMONTH(DATE(2025, COLUMN()-3, 1), 0) + 1,
 Posts[Restaurant Name],$C140),SUMIFS(Posts[Views (+10], Posts[D+1], "&gt;=" &amp; DATE(2025, COLUMN()-3, 1),
   Posts[D+1], "&lt;" &amp; EOMONTH(DATE(2025, COLUMN()-3, 1), 0) + 1,
 Posts[Restaurant Name],$C140))</f>
        <v>0</v>
      </c>
      <c r="N140" s="1522">
        <f>if($B$50="posts",COUNTIFS(
  Posts[D+1], "&gt;=" &amp; DATE(2025, COLUMN()-3, 1),
   Posts[D+1], "&lt;" &amp; EOMONTH(DATE(2025, COLUMN()-3, 1), 0) + 1,
 Posts[Restaurant Name],$C140),SUMIFS(Posts[Views (+10], Posts[D+1], "&gt;=" &amp; DATE(2025, COLUMN()-3, 1),
   Posts[D+1], "&lt;" &amp; EOMONTH(DATE(2025, COLUMN()-3, 1), 0) + 1,
 Posts[Restaurant Name],$C140))</f>
        <v>16300</v>
      </c>
      <c r="O140" s="1522">
        <f>if($B$50="posts",COUNTIFS(
  Posts[D+1], "&gt;=" &amp; DATE(2025, COLUMN()-3, 1),
   Posts[D+1], "&lt;" &amp; EOMONTH(DATE(2025, COLUMN()-3, 1), 0) + 1,
 Posts[Restaurant Name],$C140),SUMIFS(Posts[Views (+10], Posts[D+1], "&gt;=" &amp; DATE(2025, COLUMN()-3, 1),
   Posts[D+1], "&lt;" &amp; EOMONTH(DATE(2025, COLUMN()-3, 1), 0) + 1,
 Posts[Restaurant Name],$C140))</f>
        <v>0</v>
      </c>
      <c r="P140" s="1487"/>
      <c r="Q140" s="1487"/>
      <c r="R140" s="1487"/>
      <c r="S140" s="1487"/>
      <c r="T140" s="1487"/>
      <c r="U140" s="1487"/>
      <c r="V140" s="1487"/>
      <c r="W140" s="1487"/>
      <c r="X140" s="1487"/>
      <c r="Y140" s="1487"/>
      <c r="Z140" s="1487"/>
      <c r="AA140" s="1487"/>
      <c r="AB140" s="1487"/>
    </row>
    <row r="141">
      <c r="A141" s="1487"/>
      <c r="B141" s="1487"/>
      <c r="C141" s="1487" t="s">
        <v>1165</v>
      </c>
      <c r="D141" s="1522">
        <f>if($B$50="posts",COUNTIFS(
  Posts[D+1], "&gt;=" &amp; DATE(2025, COLUMN()-3, 1),
   Posts[D+1], "&lt;" &amp; EOMONTH(DATE(2025, COLUMN()-3, 1), 0) + 1,
 Posts[Restaurant Name],$C141),SUMIFS(Posts[Views (+10], Posts[D+1], "&gt;=" &amp; DATE(2025, COLUMN()-3, 1),
   Posts[D+1], "&lt;" &amp; EOMONTH(DATE(2025, COLUMN()-3, 1), 0) + 1,
 Posts[Restaurant Name],$C141))</f>
        <v>0</v>
      </c>
      <c r="E141" s="1522">
        <f>if($B$50="posts",COUNTIFS(
  Posts[D+1], "&gt;=" &amp; DATE(2025, COLUMN()-3, 1),
   Posts[D+1], "&lt;" &amp; EOMONTH(DATE(2025, COLUMN()-3, 1), 0) + 1,
 Posts[Restaurant Name],$C141),SUMIFS(Posts[Views (+10], Posts[D+1], "&gt;=" &amp; DATE(2025, COLUMN()-3, 1),
   Posts[D+1], "&lt;" &amp; EOMONTH(DATE(2025, COLUMN()-3, 1), 0) + 1,
 Posts[Restaurant Name],$C141))</f>
        <v>0</v>
      </c>
      <c r="F141" s="1522">
        <f>if($B$50="posts",COUNTIFS(
  Posts[D+1], "&gt;=" &amp; DATE(2025, COLUMN()-3, 1),
   Posts[D+1], "&lt;" &amp; EOMONTH(DATE(2025, COLUMN()-3, 1), 0) + 1,
 Posts[Restaurant Name],$C141),SUMIFS(Posts[Views (+10], Posts[D+1], "&gt;=" &amp; DATE(2025, COLUMN()-3, 1),
   Posts[D+1], "&lt;" &amp; EOMONTH(DATE(2025, COLUMN()-3, 1), 0) + 1,
 Posts[Restaurant Name],$C141))</f>
        <v>0</v>
      </c>
      <c r="G141" s="1522">
        <f>if($B$50="posts",COUNTIFS(
  Posts[D+1], "&gt;=" &amp; DATE(2025, COLUMN()-3, 1),
   Posts[D+1], "&lt;" &amp; EOMONTH(DATE(2025, COLUMN()-3, 1), 0) + 1,
 Posts[Restaurant Name],$C141),SUMIFS(Posts[Views (+10], Posts[D+1], "&gt;=" &amp; DATE(2025, COLUMN()-3, 1),
   Posts[D+1], "&lt;" &amp; EOMONTH(DATE(2025, COLUMN()-3, 1), 0) + 1,
 Posts[Restaurant Name],$C141))</f>
        <v>0</v>
      </c>
      <c r="H141" s="1522">
        <f>if($B$50="posts",COUNTIFS(
  Posts[D+1], "&gt;=" &amp; DATE(2025, COLUMN()-3, 1),
   Posts[D+1], "&lt;" &amp; EOMONTH(DATE(2025, COLUMN()-3, 1), 0) + 1,
 Posts[Restaurant Name],$C141),SUMIFS(Posts[Views (+10], Posts[D+1], "&gt;=" &amp; DATE(2025, COLUMN()-3, 1),
   Posts[D+1], "&lt;" &amp; EOMONTH(DATE(2025, COLUMN()-3, 1), 0) + 1,
 Posts[Restaurant Name],$C141))</f>
        <v>6376</v>
      </c>
      <c r="I141" s="1522">
        <f>if($B$50="posts",COUNTIFS(
  Posts[D+1], "&gt;=" &amp; DATE(2025, COLUMN()-3, 1),
   Posts[D+1], "&lt;" &amp; EOMONTH(DATE(2025, COLUMN()-3, 1), 0) + 1,
 Posts[Restaurant Name],$C141),SUMIFS(Posts[Views (+10], Posts[D+1], "&gt;=" &amp; DATE(2025, COLUMN()-3, 1),
   Posts[D+1], "&lt;" &amp; EOMONTH(DATE(2025, COLUMN()-3, 1), 0) + 1,
 Posts[Restaurant Name],$C141))</f>
        <v>0</v>
      </c>
      <c r="J141" s="1522">
        <f>if($B$50="posts",COUNTIFS(
  Posts[D+1], "&gt;=" &amp; DATE(2025, COLUMN()-3, 1),
   Posts[D+1], "&lt;" &amp; EOMONTH(DATE(2025, COLUMN()-3, 1), 0) + 1,
 Posts[Restaurant Name],$C141),SUMIFS(Posts[Views (+10], Posts[D+1], "&gt;=" &amp; DATE(2025, COLUMN()-3, 1),
   Posts[D+1], "&lt;" &amp; EOMONTH(DATE(2025, COLUMN()-3, 1), 0) + 1,
 Posts[Restaurant Name],$C141))</f>
        <v>0</v>
      </c>
      <c r="K141" s="1522">
        <f>if($B$50="posts",COUNTIFS(
  Posts[D+1], "&gt;=" &amp; DATE(2025, COLUMN()-3, 1),
   Posts[D+1], "&lt;" &amp; EOMONTH(DATE(2025, COLUMN()-3, 1), 0) + 1,
 Posts[Restaurant Name],$C141),SUMIFS(Posts[Views (+10], Posts[D+1], "&gt;=" &amp; DATE(2025, COLUMN()-3, 1),
   Posts[D+1], "&lt;" &amp; EOMONTH(DATE(2025, COLUMN()-3, 1), 0) + 1,
 Posts[Restaurant Name],$C141))</f>
        <v>0</v>
      </c>
      <c r="L141" s="1522">
        <f>if($B$50="posts",COUNTIFS(
  Posts[D+1], "&gt;=" &amp; DATE(2025, COLUMN()-3, 1),
   Posts[D+1], "&lt;" &amp; EOMONTH(DATE(2025, COLUMN()-3, 1), 0) + 1,
 Posts[Restaurant Name],$C141),SUMIFS(Posts[Views (+10], Posts[D+1], "&gt;=" &amp; DATE(2025, COLUMN()-3, 1),
   Posts[D+1], "&lt;" &amp; EOMONTH(DATE(2025, COLUMN()-3, 1), 0) + 1,
 Posts[Restaurant Name],$C141))</f>
        <v>186</v>
      </c>
      <c r="M141" s="1522">
        <f>if($B$50="posts",COUNTIFS(
  Posts[D+1], "&gt;=" &amp; DATE(2025, COLUMN()-3, 1),
   Posts[D+1], "&lt;" &amp; EOMONTH(DATE(2025, COLUMN()-3, 1), 0) + 1,
 Posts[Restaurant Name],$C141),SUMIFS(Posts[Views (+10], Posts[D+1], "&gt;=" &amp; DATE(2025, COLUMN()-3, 1),
   Posts[D+1], "&lt;" &amp; EOMONTH(DATE(2025, COLUMN()-3, 1), 0) + 1,
 Posts[Restaurant Name],$C141))</f>
        <v>345</v>
      </c>
      <c r="N141" s="1522">
        <f>if($B$50="posts",COUNTIFS(
  Posts[D+1], "&gt;=" &amp; DATE(2025, COLUMN()-3, 1),
   Posts[D+1], "&lt;" &amp; EOMONTH(DATE(2025, COLUMN()-3, 1), 0) + 1,
 Posts[Restaurant Name],$C141),SUMIFS(Posts[Views (+10], Posts[D+1], "&gt;=" &amp; DATE(2025, COLUMN()-3, 1),
   Posts[D+1], "&lt;" &amp; EOMONTH(DATE(2025, COLUMN()-3, 1), 0) + 1,
 Posts[Restaurant Name],$C141))</f>
        <v>0</v>
      </c>
      <c r="O141" s="1522">
        <f>if($B$50="posts",COUNTIFS(
  Posts[D+1], "&gt;=" &amp; DATE(2025, COLUMN()-3, 1),
   Posts[D+1], "&lt;" &amp; EOMONTH(DATE(2025, COLUMN()-3, 1), 0) + 1,
 Posts[Restaurant Name],$C141),SUMIFS(Posts[Views (+10], Posts[D+1], "&gt;=" &amp; DATE(2025, COLUMN()-3, 1),
   Posts[D+1], "&lt;" &amp; EOMONTH(DATE(2025, COLUMN()-3, 1), 0) + 1,
 Posts[Restaurant Name],$C141))</f>
        <v>0</v>
      </c>
      <c r="P141" s="1487"/>
      <c r="Q141" s="1487"/>
      <c r="R141" s="1487"/>
      <c r="S141" s="1487"/>
      <c r="T141" s="1487"/>
      <c r="U141" s="1487"/>
      <c r="V141" s="1487"/>
      <c r="W141" s="1487"/>
      <c r="X141" s="1487"/>
      <c r="Y141" s="1487"/>
      <c r="Z141" s="1487"/>
      <c r="AA141" s="1487"/>
      <c r="AB141" s="1487"/>
    </row>
    <row r="142">
      <c r="A142" s="1487"/>
      <c r="B142" s="1487"/>
      <c r="C142" s="1487" t="s">
        <v>381</v>
      </c>
      <c r="D142" s="1522">
        <f>if($B$50="posts",COUNTIFS(
  Posts[D+1], "&gt;=" &amp; DATE(2025, COLUMN()-3, 1),
   Posts[D+1], "&lt;" &amp; EOMONTH(DATE(2025, COLUMN()-3, 1), 0) + 1,
 Posts[Restaurant Name],$C142),SUMIFS(Posts[Views (+10], Posts[D+1], "&gt;=" &amp; DATE(2025, COLUMN()-3, 1),
   Posts[D+1], "&lt;" &amp; EOMONTH(DATE(2025, COLUMN()-3, 1), 0) + 1,
 Posts[Restaurant Name],$C142))</f>
        <v>0</v>
      </c>
      <c r="E142" s="1522">
        <f>if($B$50="posts",COUNTIFS(
  Posts[D+1], "&gt;=" &amp; DATE(2025, COLUMN()-3, 1),
   Posts[D+1], "&lt;" &amp; EOMONTH(DATE(2025, COLUMN()-3, 1), 0) + 1,
 Posts[Restaurant Name],$C142),SUMIFS(Posts[Views (+10], Posts[D+1], "&gt;=" &amp; DATE(2025, COLUMN()-3, 1),
   Posts[D+1], "&lt;" &amp; EOMONTH(DATE(2025, COLUMN()-3, 1), 0) + 1,
 Posts[Restaurant Name],$C142))</f>
        <v>0</v>
      </c>
      <c r="F142" s="1522">
        <f>if($B$50="posts",COUNTIFS(
  Posts[D+1], "&gt;=" &amp; DATE(2025, COLUMN()-3, 1),
   Posts[D+1], "&lt;" &amp; EOMONTH(DATE(2025, COLUMN()-3, 1), 0) + 1,
 Posts[Restaurant Name],$C142),SUMIFS(Posts[Views (+10], Posts[D+1], "&gt;=" &amp; DATE(2025, COLUMN()-3, 1),
   Posts[D+1], "&lt;" &amp; EOMONTH(DATE(2025, COLUMN()-3, 1), 0) + 1,
 Posts[Restaurant Name],$C142))</f>
        <v>0</v>
      </c>
      <c r="G142" s="1522">
        <f>if($B$50="posts",COUNTIFS(
  Posts[D+1], "&gt;=" &amp; DATE(2025, COLUMN()-3, 1),
   Posts[D+1], "&lt;" &amp; EOMONTH(DATE(2025, COLUMN()-3, 1), 0) + 1,
 Posts[Restaurant Name],$C142),SUMIFS(Posts[Views (+10], Posts[D+1], "&gt;=" &amp; DATE(2025, COLUMN()-3, 1),
   Posts[D+1], "&lt;" &amp; EOMONTH(DATE(2025, COLUMN()-3, 1), 0) + 1,
 Posts[Restaurant Name],$C142))</f>
        <v>0</v>
      </c>
      <c r="H142" s="1522">
        <f>if($B$50="posts",COUNTIFS(
  Posts[D+1], "&gt;=" &amp; DATE(2025, COLUMN()-3, 1),
   Posts[D+1], "&lt;" &amp; EOMONTH(DATE(2025, COLUMN()-3, 1), 0) + 1,
 Posts[Restaurant Name],$C142),SUMIFS(Posts[Views (+10], Posts[D+1], "&gt;=" &amp; DATE(2025, COLUMN()-3, 1),
   Posts[D+1], "&lt;" &amp; EOMONTH(DATE(2025, COLUMN()-3, 1), 0) + 1,
 Posts[Restaurant Name],$C142))</f>
        <v>0</v>
      </c>
      <c r="I142" s="1522">
        <f>if($B$50="posts",COUNTIFS(
  Posts[D+1], "&gt;=" &amp; DATE(2025, COLUMN()-3, 1),
   Posts[D+1], "&lt;" &amp; EOMONTH(DATE(2025, COLUMN()-3, 1), 0) + 1,
 Posts[Restaurant Name],$C142),SUMIFS(Posts[Views (+10], Posts[D+1], "&gt;=" &amp; DATE(2025, COLUMN()-3, 1),
   Posts[D+1], "&lt;" &amp; EOMONTH(DATE(2025, COLUMN()-3, 1), 0) + 1,
 Posts[Restaurant Name],$C142))</f>
        <v>0</v>
      </c>
      <c r="J142" s="1522">
        <f>if($B$50="posts",COUNTIFS(
  Posts[D+1], "&gt;=" &amp; DATE(2025, COLUMN()-3, 1),
   Posts[D+1], "&lt;" &amp; EOMONTH(DATE(2025, COLUMN()-3, 1), 0) + 1,
 Posts[Restaurant Name],$C142),SUMIFS(Posts[Views (+10], Posts[D+1], "&gt;=" &amp; DATE(2025, COLUMN()-3, 1),
   Posts[D+1], "&lt;" &amp; EOMONTH(DATE(2025, COLUMN()-3, 1), 0) + 1,
 Posts[Restaurant Name],$C142))</f>
        <v>0</v>
      </c>
      <c r="K142" s="1522">
        <f>if($B$50="posts",COUNTIFS(
  Posts[D+1], "&gt;=" &amp; DATE(2025, COLUMN()-3, 1),
   Posts[D+1], "&lt;" &amp; EOMONTH(DATE(2025, COLUMN()-3, 1), 0) + 1,
 Posts[Restaurant Name],$C142),SUMIFS(Posts[Views (+10], Posts[D+1], "&gt;=" &amp; DATE(2025, COLUMN()-3, 1),
   Posts[D+1], "&lt;" &amp; EOMONTH(DATE(2025, COLUMN()-3, 1), 0) + 1,
 Posts[Restaurant Name],$C142))</f>
        <v>62141</v>
      </c>
      <c r="L142" s="1522">
        <f>if($B$50="posts",COUNTIFS(
  Posts[D+1], "&gt;=" &amp; DATE(2025, COLUMN()-3, 1),
   Posts[D+1], "&lt;" &amp; EOMONTH(DATE(2025, COLUMN()-3, 1), 0) + 1,
 Posts[Restaurant Name],$C142),SUMIFS(Posts[Views (+10], Posts[D+1], "&gt;=" &amp; DATE(2025, COLUMN()-3, 1),
   Posts[D+1], "&lt;" &amp; EOMONTH(DATE(2025, COLUMN()-3, 1), 0) + 1,
 Posts[Restaurant Name],$C142))</f>
        <v>1964</v>
      </c>
      <c r="M142" s="1522">
        <f>if($B$50="posts",COUNTIFS(
  Posts[D+1], "&gt;=" &amp; DATE(2025, COLUMN()-3, 1),
   Posts[D+1], "&lt;" &amp; EOMONTH(DATE(2025, COLUMN()-3, 1), 0) + 1,
 Posts[Restaurant Name],$C142),SUMIFS(Posts[Views (+10], Posts[D+1], "&gt;=" &amp; DATE(2025, COLUMN()-3, 1),
   Posts[D+1], "&lt;" &amp; EOMONTH(DATE(2025, COLUMN()-3, 1), 0) + 1,
 Posts[Restaurant Name],$C142))</f>
        <v>0</v>
      </c>
      <c r="N142" s="1522">
        <f>if($B$50="posts",COUNTIFS(
  Posts[D+1], "&gt;=" &amp; DATE(2025, COLUMN()-3, 1),
   Posts[D+1], "&lt;" &amp; EOMONTH(DATE(2025, COLUMN()-3, 1), 0) + 1,
 Posts[Restaurant Name],$C142),SUMIFS(Posts[Views (+10], Posts[D+1], "&gt;=" &amp; DATE(2025, COLUMN()-3, 1),
   Posts[D+1], "&lt;" &amp; EOMONTH(DATE(2025, COLUMN()-3, 1), 0) + 1,
 Posts[Restaurant Name],$C142))</f>
        <v>0</v>
      </c>
      <c r="O142" s="1522">
        <f>if($B$50="posts",COUNTIFS(
  Posts[D+1], "&gt;=" &amp; DATE(2025, COLUMN()-3, 1),
   Posts[D+1], "&lt;" &amp; EOMONTH(DATE(2025, COLUMN()-3, 1), 0) + 1,
 Posts[Restaurant Name],$C142),SUMIFS(Posts[Views (+10], Posts[D+1], "&gt;=" &amp; DATE(2025, COLUMN()-3, 1),
   Posts[D+1], "&lt;" &amp; EOMONTH(DATE(2025, COLUMN()-3, 1), 0) + 1,
 Posts[Restaurant Name],$C142))</f>
        <v>0</v>
      </c>
      <c r="P142" s="1487"/>
      <c r="Q142" s="1487"/>
      <c r="R142" s="1487"/>
      <c r="S142" s="1487"/>
      <c r="T142" s="1487"/>
      <c r="U142" s="1487"/>
      <c r="V142" s="1487"/>
      <c r="W142" s="1487"/>
      <c r="X142" s="1487"/>
      <c r="Y142" s="1487"/>
      <c r="Z142" s="1487"/>
      <c r="AA142" s="1487"/>
      <c r="AB142" s="1487"/>
    </row>
    <row r="143">
      <c r="A143" s="1487"/>
      <c r="B143" s="1487"/>
      <c r="C143" s="1487" t="s">
        <v>2961</v>
      </c>
      <c r="D143" s="1522">
        <f>if($B$50="posts",COUNTIFS(
  Posts[D+1], "&gt;=" &amp; DATE(2025, COLUMN()-3, 1),
   Posts[D+1], "&lt;" &amp; EOMONTH(DATE(2025, COLUMN()-3, 1), 0) + 1,
 Posts[Restaurant Name],$C143),SUMIFS(Posts[Views (+10], Posts[D+1], "&gt;=" &amp; DATE(2025, COLUMN()-3, 1),
   Posts[D+1], "&lt;" &amp; EOMONTH(DATE(2025, COLUMN()-3, 1), 0) + 1,
 Posts[Restaurant Name],$C143))</f>
        <v>0</v>
      </c>
      <c r="E143" s="1522">
        <f>if($B$50="posts",COUNTIFS(
  Posts[D+1], "&gt;=" &amp; DATE(2025, COLUMN()-3, 1),
   Posts[D+1], "&lt;" &amp; EOMONTH(DATE(2025, COLUMN()-3, 1), 0) + 1,
 Posts[Restaurant Name],$C143),SUMIFS(Posts[Views (+10], Posts[D+1], "&gt;=" &amp; DATE(2025, COLUMN()-3, 1),
   Posts[D+1], "&lt;" &amp; EOMONTH(DATE(2025, COLUMN()-3, 1), 0) + 1,
 Posts[Restaurant Name],$C143))</f>
        <v>0</v>
      </c>
      <c r="F143" s="1522">
        <f>if($B$50="posts",COUNTIFS(
  Posts[D+1], "&gt;=" &amp; DATE(2025, COLUMN()-3, 1),
   Posts[D+1], "&lt;" &amp; EOMONTH(DATE(2025, COLUMN()-3, 1), 0) + 1,
 Posts[Restaurant Name],$C143),SUMIFS(Posts[Views (+10], Posts[D+1], "&gt;=" &amp; DATE(2025, COLUMN()-3, 1),
   Posts[D+1], "&lt;" &amp; EOMONTH(DATE(2025, COLUMN()-3, 1), 0) + 1,
 Posts[Restaurant Name],$C143))</f>
        <v>0</v>
      </c>
      <c r="G143" s="1522">
        <f>if($B$50="posts",COUNTIFS(
  Posts[D+1], "&gt;=" &amp; DATE(2025, COLUMN()-3, 1),
   Posts[D+1], "&lt;" &amp; EOMONTH(DATE(2025, COLUMN()-3, 1), 0) + 1,
 Posts[Restaurant Name],$C143),SUMIFS(Posts[Views (+10], Posts[D+1], "&gt;=" &amp; DATE(2025, COLUMN()-3, 1),
   Posts[D+1], "&lt;" &amp; EOMONTH(DATE(2025, COLUMN()-3, 1), 0) + 1,
 Posts[Restaurant Name],$C143))</f>
        <v>0</v>
      </c>
      <c r="H143" s="1522">
        <f>if($B$50="posts",COUNTIFS(
  Posts[D+1], "&gt;=" &amp; DATE(2025, COLUMN()-3, 1),
   Posts[D+1], "&lt;" &amp; EOMONTH(DATE(2025, COLUMN()-3, 1), 0) + 1,
 Posts[Restaurant Name],$C143),SUMIFS(Posts[Views (+10], Posts[D+1], "&gt;=" &amp; DATE(2025, COLUMN()-3, 1),
   Posts[D+1], "&lt;" &amp; EOMONTH(DATE(2025, COLUMN()-3, 1), 0) + 1,
 Posts[Restaurant Name],$C143))</f>
        <v>0</v>
      </c>
      <c r="I143" s="1522">
        <f>if($B$50="posts",COUNTIFS(
  Posts[D+1], "&gt;=" &amp; DATE(2025, COLUMN()-3, 1),
   Posts[D+1], "&lt;" &amp; EOMONTH(DATE(2025, COLUMN()-3, 1), 0) + 1,
 Posts[Restaurant Name],$C143),SUMIFS(Posts[Views (+10], Posts[D+1], "&gt;=" &amp; DATE(2025, COLUMN()-3, 1),
   Posts[D+1], "&lt;" &amp; EOMONTH(DATE(2025, COLUMN()-3, 1), 0) + 1,
 Posts[Restaurant Name],$C143))</f>
        <v>0</v>
      </c>
      <c r="J143" s="1522">
        <f>if($B$50="posts",COUNTIFS(
  Posts[D+1], "&gt;=" &amp; DATE(2025, COLUMN()-3, 1),
   Posts[D+1], "&lt;" &amp; EOMONTH(DATE(2025, COLUMN()-3, 1), 0) + 1,
 Posts[Restaurant Name],$C143),SUMIFS(Posts[Views (+10], Posts[D+1], "&gt;=" &amp; DATE(2025, COLUMN()-3, 1),
   Posts[D+1], "&lt;" &amp; EOMONTH(DATE(2025, COLUMN()-3, 1), 0) + 1,
 Posts[Restaurant Name],$C143))</f>
        <v>0</v>
      </c>
      <c r="K143" s="1522">
        <f>if($B$50="posts",COUNTIFS(
  Posts[D+1], "&gt;=" &amp; DATE(2025, COLUMN()-3, 1),
   Posts[D+1], "&lt;" &amp; EOMONTH(DATE(2025, COLUMN()-3, 1), 0) + 1,
 Posts[Restaurant Name],$C143),SUMIFS(Posts[Views (+10], Posts[D+1], "&gt;=" &amp; DATE(2025, COLUMN()-3, 1),
   Posts[D+1], "&lt;" &amp; EOMONTH(DATE(2025, COLUMN()-3, 1), 0) + 1,
 Posts[Restaurant Name],$C143))</f>
        <v>0</v>
      </c>
      <c r="L143" s="1522">
        <f>if($B$50="posts",COUNTIFS(
  Posts[D+1], "&gt;=" &amp; DATE(2025, COLUMN()-3, 1),
   Posts[D+1], "&lt;" &amp; EOMONTH(DATE(2025, COLUMN()-3, 1), 0) + 1,
 Posts[Restaurant Name],$C143),SUMIFS(Posts[Views (+10], Posts[D+1], "&gt;=" &amp; DATE(2025, COLUMN()-3, 1),
   Posts[D+1], "&lt;" &amp; EOMONTH(DATE(2025, COLUMN()-3, 1), 0) + 1,
 Posts[Restaurant Name],$C143))</f>
        <v>0</v>
      </c>
      <c r="M143" s="1522">
        <f>if($B$50="posts",COUNTIFS(
  Posts[D+1], "&gt;=" &amp; DATE(2025, COLUMN()-3, 1),
   Posts[D+1], "&lt;" &amp; EOMONTH(DATE(2025, COLUMN()-3, 1), 0) + 1,
 Posts[Restaurant Name],$C143),SUMIFS(Posts[Views (+10], Posts[D+1], "&gt;=" &amp; DATE(2025, COLUMN()-3, 1),
   Posts[D+1], "&lt;" &amp; EOMONTH(DATE(2025, COLUMN()-3, 1), 0) + 1,
 Posts[Restaurant Name],$C143))</f>
        <v>0</v>
      </c>
      <c r="N143" s="1522">
        <f>if($B$50="posts",COUNTIFS(
  Posts[D+1], "&gt;=" &amp; DATE(2025, COLUMN()-3, 1),
   Posts[D+1], "&lt;" &amp; EOMONTH(DATE(2025, COLUMN()-3, 1), 0) + 1,
 Posts[Restaurant Name],$C143),SUMIFS(Posts[Views (+10], Posts[D+1], "&gt;=" &amp; DATE(2025, COLUMN()-3, 1),
   Posts[D+1], "&lt;" &amp; EOMONTH(DATE(2025, COLUMN()-3, 1), 0) + 1,
 Posts[Restaurant Name],$C143))</f>
        <v>0</v>
      </c>
      <c r="O143" s="1522">
        <f>if($B$50="posts",COUNTIFS(
  Posts[D+1], "&gt;=" &amp; DATE(2025, COLUMN()-3, 1),
   Posts[D+1], "&lt;" &amp; EOMONTH(DATE(2025, COLUMN()-3, 1), 0) + 1,
 Posts[Restaurant Name],$C143),SUMIFS(Posts[Views (+10], Posts[D+1], "&gt;=" &amp; DATE(2025, COLUMN()-3, 1),
   Posts[D+1], "&lt;" &amp; EOMONTH(DATE(2025, COLUMN()-3, 1), 0) + 1,
 Posts[Restaurant Name],$C143))</f>
        <v>0</v>
      </c>
      <c r="P143" s="1487"/>
      <c r="Q143" s="1487"/>
      <c r="R143" s="1487"/>
      <c r="S143" s="1487"/>
      <c r="T143" s="1487"/>
      <c r="U143" s="1487"/>
      <c r="V143" s="1487"/>
      <c r="W143" s="1487"/>
      <c r="X143" s="1487"/>
      <c r="Y143" s="1487"/>
      <c r="Z143" s="1487"/>
      <c r="AA143" s="1487"/>
      <c r="AB143" s="1487"/>
    </row>
    <row r="144">
      <c r="A144" s="1487"/>
      <c r="B144" s="1487"/>
      <c r="C144" s="1487" t="s">
        <v>891</v>
      </c>
      <c r="D144" s="1522">
        <f>if($B$50="posts",COUNTIFS(
  Posts[D+1], "&gt;=" &amp; DATE(2025, COLUMN()-3, 1),
   Posts[D+1], "&lt;" &amp; EOMONTH(DATE(2025, COLUMN()-3, 1), 0) + 1,
 Posts[Restaurant Name],$C144),SUMIFS(Posts[Views (+10], Posts[D+1], "&gt;=" &amp; DATE(2025, COLUMN()-3, 1),
   Posts[D+1], "&lt;" &amp; EOMONTH(DATE(2025, COLUMN()-3, 1), 0) + 1,
 Posts[Restaurant Name],$C144))</f>
        <v>0</v>
      </c>
      <c r="E144" s="1522">
        <f>if($B$50="posts",COUNTIFS(
  Posts[D+1], "&gt;=" &amp; DATE(2025, COLUMN()-3, 1),
   Posts[D+1], "&lt;" &amp; EOMONTH(DATE(2025, COLUMN()-3, 1), 0) + 1,
 Posts[Restaurant Name],$C144),SUMIFS(Posts[Views (+10], Posts[D+1], "&gt;=" &amp; DATE(2025, COLUMN()-3, 1),
   Posts[D+1], "&lt;" &amp; EOMONTH(DATE(2025, COLUMN()-3, 1), 0) + 1,
 Posts[Restaurant Name],$C144))</f>
        <v>0</v>
      </c>
      <c r="F144" s="1522">
        <f>if($B$50="posts",COUNTIFS(
  Posts[D+1], "&gt;=" &amp; DATE(2025, COLUMN()-3, 1),
   Posts[D+1], "&lt;" &amp; EOMONTH(DATE(2025, COLUMN()-3, 1), 0) + 1,
 Posts[Restaurant Name],$C144),SUMIFS(Posts[Views (+10], Posts[D+1], "&gt;=" &amp; DATE(2025, COLUMN()-3, 1),
   Posts[D+1], "&lt;" &amp; EOMONTH(DATE(2025, COLUMN()-3, 1), 0) + 1,
 Posts[Restaurant Name],$C144))</f>
        <v>0</v>
      </c>
      <c r="G144" s="1522">
        <f>if($B$50="posts",COUNTIFS(
  Posts[D+1], "&gt;=" &amp; DATE(2025, COLUMN()-3, 1),
   Posts[D+1], "&lt;" &amp; EOMONTH(DATE(2025, COLUMN()-3, 1), 0) + 1,
 Posts[Restaurant Name],$C144),SUMIFS(Posts[Views (+10], Posts[D+1], "&gt;=" &amp; DATE(2025, COLUMN()-3, 1),
   Posts[D+1], "&lt;" &amp; EOMONTH(DATE(2025, COLUMN()-3, 1), 0) + 1,
 Posts[Restaurant Name],$C144))</f>
        <v>0</v>
      </c>
      <c r="H144" s="1522">
        <f>if($B$50="posts",COUNTIFS(
  Posts[D+1], "&gt;=" &amp; DATE(2025, COLUMN()-3, 1),
   Posts[D+1], "&lt;" &amp; EOMONTH(DATE(2025, COLUMN()-3, 1), 0) + 1,
 Posts[Restaurant Name],$C144),SUMIFS(Posts[Views (+10], Posts[D+1], "&gt;=" &amp; DATE(2025, COLUMN()-3, 1),
   Posts[D+1], "&lt;" &amp; EOMONTH(DATE(2025, COLUMN()-3, 1), 0) + 1,
 Posts[Restaurant Name],$C144))</f>
        <v>0</v>
      </c>
      <c r="I144" s="1522">
        <f>if($B$50="posts",COUNTIFS(
  Posts[D+1], "&gt;=" &amp; DATE(2025, COLUMN()-3, 1),
   Posts[D+1], "&lt;" &amp; EOMONTH(DATE(2025, COLUMN()-3, 1), 0) + 1,
 Posts[Restaurant Name],$C144),SUMIFS(Posts[Views (+10], Posts[D+1], "&gt;=" &amp; DATE(2025, COLUMN()-3, 1),
   Posts[D+1], "&lt;" &amp; EOMONTH(DATE(2025, COLUMN()-3, 1), 0) + 1,
 Posts[Restaurant Name],$C144))</f>
        <v>0</v>
      </c>
      <c r="J144" s="1522">
        <f>if($B$50="posts",COUNTIFS(
  Posts[D+1], "&gt;=" &amp; DATE(2025, COLUMN()-3, 1),
   Posts[D+1], "&lt;" &amp; EOMONTH(DATE(2025, COLUMN()-3, 1), 0) + 1,
 Posts[Restaurant Name],$C144),SUMIFS(Posts[Views (+10], Posts[D+1], "&gt;=" &amp; DATE(2025, COLUMN()-3, 1),
   Posts[D+1], "&lt;" &amp; EOMONTH(DATE(2025, COLUMN()-3, 1), 0) + 1,
 Posts[Restaurant Name],$C144))</f>
        <v>3563</v>
      </c>
      <c r="K144" s="1522">
        <f>if($B$50="posts",COUNTIFS(
  Posts[D+1], "&gt;=" &amp; DATE(2025, COLUMN()-3, 1),
   Posts[D+1], "&lt;" &amp; EOMONTH(DATE(2025, COLUMN()-3, 1), 0) + 1,
 Posts[Restaurant Name],$C144),SUMIFS(Posts[Views (+10], Posts[D+1], "&gt;=" &amp; DATE(2025, COLUMN()-3, 1),
   Posts[D+1], "&lt;" &amp; EOMONTH(DATE(2025, COLUMN()-3, 1), 0) + 1,
 Posts[Restaurant Name],$C144))</f>
        <v>0</v>
      </c>
      <c r="L144" s="1522">
        <f>if($B$50="posts",COUNTIFS(
  Posts[D+1], "&gt;=" &amp; DATE(2025, COLUMN()-3, 1),
   Posts[D+1], "&lt;" &amp; EOMONTH(DATE(2025, COLUMN()-3, 1), 0) + 1,
 Posts[Restaurant Name],$C144),SUMIFS(Posts[Views (+10], Posts[D+1], "&gt;=" &amp; DATE(2025, COLUMN()-3, 1),
   Posts[D+1], "&lt;" &amp; EOMONTH(DATE(2025, COLUMN()-3, 1), 0) + 1,
 Posts[Restaurant Name],$C144))</f>
        <v>0</v>
      </c>
      <c r="M144" s="1522">
        <f>if($B$50="posts",COUNTIFS(
  Posts[D+1], "&gt;=" &amp; DATE(2025, COLUMN()-3, 1),
   Posts[D+1], "&lt;" &amp; EOMONTH(DATE(2025, COLUMN()-3, 1), 0) + 1,
 Posts[Restaurant Name],$C144),SUMIFS(Posts[Views (+10], Posts[D+1], "&gt;=" &amp; DATE(2025, COLUMN()-3, 1),
   Posts[D+1], "&lt;" &amp; EOMONTH(DATE(2025, COLUMN()-3, 1), 0) + 1,
 Posts[Restaurant Name],$C144))</f>
        <v>0</v>
      </c>
      <c r="N144" s="1522">
        <f>if($B$50="posts",COUNTIFS(
  Posts[D+1], "&gt;=" &amp; DATE(2025, COLUMN()-3, 1),
   Posts[D+1], "&lt;" &amp; EOMONTH(DATE(2025, COLUMN()-3, 1), 0) + 1,
 Posts[Restaurant Name],$C144),SUMIFS(Posts[Views (+10], Posts[D+1], "&gt;=" &amp; DATE(2025, COLUMN()-3, 1),
   Posts[D+1], "&lt;" &amp; EOMONTH(DATE(2025, COLUMN()-3, 1), 0) + 1,
 Posts[Restaurant Name],$C144))</f>
        <v>0</v>
      </c>
      <c r="O144" s="1522">
        <f>if($B$50="posts",COUNTIFS(
  Posts[D+1], "&gt;=" &amp; DATE(2025, COLUMN()-3, 1),
   Posts[D+1], "&lt;" &amp; EOMONTH(DATE(2025, COLUMN()-3, 1), 0) + 1,
 Posts[Restaurant Name],$C144),SUMIFS(Posts[Views (+10], Posts[D+1], "&gt;=" &amp; DATE(2025, COLUMN()-3, 1),
   Posts[D+1], "&lt;" &amp; EOMONTH(DATE(2025, COLUMN()-3, 1), 0) + 1,
 Posts[Restaurant Name],$C144))</f>
        <v>0</v>
      </c>
      <c r="P144" s="1487"/>
      <c r="Q144" s="1487"/>
      <c r="R144" s="1487"/>
      <c r="S144" s="1487"/>
      <c r="T144" s="1487"/>
      <c r="U144" s="1487"/>
      <c r="V144" s="1487"/>
      <c r="W144" s="1487"/>
      <c r="X144" s="1487"/>
      <c r="Y144" s="1487"/>
      <c r="Z144" s="1487"/>
      <c r="AA144" s="1487"/>
      <c r="AB144" s="1487"/>
    </row>
    <row r="145">
      <c r="A145" s="1487"/>
      <c r="B145" s="1487"/>
      <c r="C145" s="1487" t="s">
        <v>949</v>
      </c>
      <c r="D145" s="1522">
        <f>if($B$50="posts",COUNTIFS(
  Posts[D+1], "&gt;=" &amp; DATE(2025, COLUMN()-3, 1),
   Posts[D+1], "&lt;" &amp; EOMONTH(DATE(2025, COLUMN()-3, 1), 0) + 1,
 Posts[Restaurant Name],$C145),SUMIFS(Posts[Views (+10], Posts[D+1], "&gt;=" &amp; DATE(2025, COLUMN()-3, 1),
   Posts[D+1], "&lt;" &amp; EOMONTH(DATE(2025, COLUMN()-3, 1), 0) + 1,
 Posts[Restaurant Name],$C145))</f>
        <v>0</v>
      </c>
      <c r="E145" s="1522">
        <f>if($B$50="posts",COUNTIFS(
  Posts[D+1], "&gt;=" &amp; DATE(2025, COLUMN()-3, 1),
   Posts[D+1], "&lt;" &amp; EOMONTH(DATE(2025, COLUMN()-3, 1), 0) + 1,
 Posts[Restaurant Name],$C145),SUMIFS(Posts[Views (+10], Posts[D+1], "&gt;=" &amp; DATE(2025, COLUMN()-3, 1),
   Posts[D+1], "&lt;" &amp; EOMONTH(DATE(2025, COLUMN()-3, 1), 0) + 1,
 Posts[Restaurant Name],$C145))</f>
        <v>0</v>
      </c>
      <c r="F145" s="1522">
        <f>if($B$50="posts",COUNTIFS(
  Posts[D+1], "&gt;=" &amp; DATE(2025, COLUMN()-3, 1),
   Posts[D+1], "&lt;" &amp; EOMONTH(DATE(2025, COLUMN()-3, 1), 0) + 1,
 Posts[Restaurant Name],$C145),SUMIFS(Posts[Views (+10], Posts[D+1], "&gt;=" &amp; DATE(2025, COLUMN()-3, 1),
   Posts[D+1], "&lt;" &amp; EOMONTH(DATE(2025, COLUMN()-3, 1), 0) + 1,
 Posts[Restaurant Name],$C145))</f>
        <v>0</v>
      </c>
      <c r="G145" s="1522">
        <f>if($B$50="posts",COUNTIFS(
  Posts[D+1], "&gt;=" &amp; DATE(2025, COLUMN()-3, 1),
   Posts[D+1], "&lt;" &amp; EOMONTH(DATE(2025, COLUMN()-3, 1), 0) + 1,
 Posts[Restaurant Name],$C145),SUMIFS(Posts[Views (+10], Posts[D+1], "&gt;=" &amp; DATE(2025, COLUMN()-3, 1),
   Posts[D+1], "&lt;" &amp; EOMONTH(DATE(2025, COLUMN()-3, 1), 0) + 1,
 Posts[Restaurant Name],$C145))</f>
        <v>0</v>
      </c>
      <c r="H145" s="1522">
        <f>if($B$50="posts",COUNTIFS(
  Posts[D+1], "&gt;=" &amp; DATE(2025, COLUMN()-3, 1),
   Posts[D+1], "&lt;" &amp; EOMONTH(DATE(2025, COLUMN()-3, 1), 0) + 1,
 Posts[Restaurant Name],$C145),SUMIFS(Posts[Views (+10], Posts[D+1], "&gt;=" &amp; DATE(2025, COLUMN()-3, 1),
   Posts[D+1], "&lt;" &amp; EOMONTH(DATE(2025, COLUMN()-3, 1), 0) + 1,
 Posts[Restaurant Name],$C145))</f>
        <v>0</v>
      </c>
      <c r="I145" s="1522">
        <f>if($B$50="posts",COUNTIFS(
  Posts[D+1], "&gt;=" &amp; DATE(2025, COLUMN()-3, 1),
   Posts[D+1], "&lt;" &amp; EOMONTH(DATE(2025, COLUMN()-3, 1), 0) + 1,
 Posts[Restaurant Name],$C145),SUMIFS(Posts[Views (+10], Posts[D+1], "&gt;=" &amp; DATE(2025, COLUMN()-3, 1),
   Posts[D+1], "&lt;" &amp; EOMONTH(DATE(2025, COLUMN()-3, 1), 0) + 1,
 Posts[Restaurant Name],$C145))</f>
        <v>0</v>
      </c>
      <c r="J145" s="1522">
        <f>if($B$50="posts",COUNTIFS(
  Posts[D+1], "&gt;=" &amp; DATE(2025, COLUMN()-3, 1),
   Posts[D+1], "&lt;" &amp; EOMONTH(DATE(2025, COLUMN()-3, 1), 0) + 1,
 Posts[Restaurant Name],$C145),SUMIFS(Posts[Views (+10], Posts[D+1], "&gt;=" &amp; DATE(2025, COLUMN()-3, 1),
   Posts[D+1], "&lt;" &amp; EOMONTH(DATE(2025, COLUMN()-3, 1), 0) + 1,
 Posts[Restaurant Name],$C145))</f>
        <v>0</v>
      </c>
      <c r="K145" s="1522">
        <f>if($B$50="posts",COUNTIFS(
  Posts[D+1], "&gt;=" &amp; DATE(2025, COLUMN()-3, 1),
   Posts[D+1], "&lt;" &amp; EOMONTH(DATE(2025, COLUMN()-3, 1), 0) + 1,
 Posts[Restaurant Name],$C145),SUMIFS(Posts[Views (+10], Posts[D+1], "&gt;=" &amp; DATE(2025, COLUMN()-3, 1),
   Posts[D+1], "&lt;" &amp; EOMONTH(DATE(2025, COLUMN()-3, 1), 0) + 1,
 Posts[Restaurant Name],$C145))</f>
        <v>0</v>
      </c>
      <c r="L145" s="1522">
        <f>if($B$50="posts",COUNTIFS(
  Posts[D+1], "&gt;=" &amp; DATE(2025, COLUMN()-3, 1),
   Posts[D+1], "&lt;" &amp; EOMONTH(DATE(2025, COLUMN()-3, 1), 0) + 1,
 Posts[Restaurant Name],$C145),SUMIFS(Posts[Views (+10], Posts[D+1], "&gt;=" &amp; DATE(2025, COLUMN()-3, 1),
   Posts[D+1], "&lt;" &amp; EOMONTH(DATE(2025, COLUMN()-3, 1), 0) + 1,
 Posts[Restaurant Name],$C145))</f>
        <v>138634</v>
      </c>
      <c r="M145" s="1522">
        <f>if($B$50="posts",COUNTIFS(
  Posts[D+1], "&gt;=" &amp; DATE(2025, COLUMN()-3, 1),
   Posts[D+1], "&lt;" &amp; EOMONTH(DATE(2025, COLUMN()-3, 1), 0) + 1,
 Posts[Restaurant Name],$C145),SUMIFS(Posts[Views (+10], Posts[D+1], "&gt;=" &amp; DATE(2025, COLUMN()-3, 1),
   Posts[D+1], "&lt;" &amp; EOMONTH(DATE(2025, COLUMN()-3, 1), 0) + 1,
 Posts[Restaurant Name],$C145))</f>
        <v>23529</v>
      </c>
      <c r="N145" s="1522">
        <f>if($B$50="posts",COUNTIFS(
  Posts[D+1], "&gt;=" &amp; DATE(2025, COLUMN()-3, 1),
   Posts[D+1], "&lt;" &amp; EOMONTH(DATE(2025, COLUMN()-3, 1), 0) + 1,
 Posts[Restaurant Name],$C145),SUMIFS(Posts[Views (+10], Posts[D+1], "&gt;=" &amp; DATE(2025, COLUMN()-3, 1),
   Posts[D+1], "&lt;" &amp; EOMONTH(DATE(2025, COLUMN()-3, 1), 0) + 1,
 Posts[Restaurant Name],$C145))</f>
        <v>0</v>
      </c>
      <c r="O145" s="1522">
        <f>if($B$50="posts",COUNTIFS(
  Posts[D+1], "&gt;=" &amp; DATE(2025, COLUMN()-3, 1),
   Posts[D+1], "&lt;" &amp; EOMONTH(DATE(2025, COLUMN()-3, 1), 0) + 1,
 Posts[Restaurant Name],$C145),SUMIFS(Posts[Views (+10], Posts[D+1], "&gt;=" &amp; DATE(2025, COLUMN()-3, 1),
   Posts[D+1], "&lt;" &amp; EOMONTH(DATE(2025, COLUMN()-3, 1), 0) + 1,
 Posts[Restaurant Name],$C145))</f>
        <v>0</v>
      </c>
      <c r="P145" s="1487"/>
      <c r="Q145" s="1487"/>
      <c r="R145" s="1487"/>
      <c r="S145" s="1487"/>
      <c r="T145" s="1487"/>
      <c r="U145" s="1487"/>
      <c r="V145" s="1487"/>
      <c r="W145" s="1487"/>
      <c r="X145" s="1487"/>
      <c r="Y145" s="1487"/>
      <c r="Z145" s="1487"/>
      <c r="AA145" s="1487"/>
      <c r="AB145" s="1487"/>
    </row>
    <row r="146">
      <c r="A146" s="1487"/>
      <c r="B146" s="1487"/>
      <c r="C146" s="1487" t="s">
        <v>398</v>
      </c>
      <c r="D146" s="1522">
        <f>if($B$50="posts",COUNTIFS(
  Posts[D+1], "&gt;=" &amp; DATE(2025, COLUMN()-3, 1),
   Posts[D+1], "&lt;" &amp; EOMONTH(DATE(2025, COLUMN()-3, 1), 0) + 1,
 Posts[Restaurant Name],$C146),SUMIFS(Posts[Views (+10], Posts[D+1], "&gt;=" &amp; DATE(2025, COLUMN()-3, 1),
   Posts[D+1], "&lt;" &amp; EOMONTH(DATE(2025, COLUMN()-3, 1), 0) + 1,
 Posts[Restaurant Name],$C146))</f>
        <v>0</v>
      </c>
      <c r="E146" s="1522">
        <f>if($B$50="posts",COUNTIFS(
  Posts[D+1], "&gt;=" &amp; DATE(2025, COLUMN()-3, 1),
   Posts[D+1], "&lt;" &amp; EOMONTH(DATE(2025, COLUMN()-3, 1), 0) + 1,
 Posts[Restaurant Name],$C146),SUMIFS(Posts[Views (+10], Posts[D+1], "&gt;=" &amp; DATE(2025, COLUMN()-3, 1),
   Posts[D+1], "&lt;" &amp; EOMONTH(DATE(2025, COLUMN()-3, 1), 0) + 1,
 Posts[Restaurant Name],$C146))</f>
        <v>0</v>
      </c>
      <c r="F146" s="1522">
        <f>if($B$50="posts",COUNTIFS(
  Posts[D+1], "&gt;=" &amp; DATE(2025, COLUMN()-3, 1),
   Posts[D+1], "&lt;" &amp; EOMONTH(DATE(2025, COLUMN()-3, 1), 0) + 1,
 Posts[Restaurant Name],$C146),SUMIFS(Posts[Views (+10], Posts[D+1], "&gt;=" &amp; DATE(2025, COLUMN()-3, 1),
   Posts[D+1], "&lt;" &amp; EOMONTH(DATE(2025, COLUMN()-3, 1), 0) + 1,
 Posts[Restaurant Name],$C146))</f>
        <v>0</v>
      </c>
      <c r="G146" s="1522">
        <f>if($B$50="posts",COUNTIFS(
  Posts[D+1], "&gt;=" &amp; DATE(2025, COLUMN()-3, 1),
   Posts[D+1], "&lt;" &amp; EOMONTH(DATE(2025, COLUMN()-3, 1), 0) + 1,
 Posts[Restaurant Name],$C146),SUMIFS(Posts[Views (+10], Posts[D+1], "&gt;=" &amp; DATE(2025, COLUMN()-3, 1),
   Posts[D+1], "&lt;" &amp; EOMONTH(DATE(2025, COLUMN()-3, 1), 0) + 1,
 Posts[Restaurant Name],$C146))</f>
        <v>0</v>
      </c>
      <c r="H146" s="1522">
        <f>if($B$50="posts",COUNTIFS(
  Posts[D+1], "&gt;=" &amp; DATE(2025, COLUMN()-3, 1),
   Posts[D+1], "&lt;" &amp; EOMONTH(DATE(2025, COLUMN()-3, 1), 0) + 1,
 Posts[Restaurant Name],$C146),SUMIFS(Posts[Views (+10], Posts[D+1], "&gt;=" &amp; DATE(2025, COLUMN()-3, 1),
   Posts[D+1], "&lt;" &amp; EOMONTH(DATE(2025, COLUMN()-3, 1), 0) + 1,
 Posts[Restaurant Name],$C146))</f>
        <v>0</v>
      </c>
      <c r="I146" s="1522">
        <f>if($B$50="posts",COUNTIFS(
  Posts[D+1], "&gt;=" &amp; DATE(2025, COLUMN()-3, 1),
   Posts[D+1], "&lt;" &amp; EOMONTH(DATE(2025, COLUMN()-3, 1), 0) + 1,
 Posts[Restaurant Name],$C146),SUMIFS(Posts[Views (+10], Posts[D+1], "&gt;=" &amp; DATE(2025, COLUMN()-3, 1),
   Posts[D+1], "&lt;" &amp; EOMONTH(DATE(2025, COLUMN()-3, 1), 0) + 1,
 Posts[Restaurant Name],$C146))</f>
        <v>0</v>
      </c>
      <c r="J146" s="1522">
        <f>if($B$50="posts",COUNTIFS(
  Posts[D+1], "&gt;=" &amp; DATE(2025, COLUMN()-3, 1),
   Posts[D+1], "&lt;" &amp; EOMONTH(DATE(2025, COLUMN()-3, 1), 0) + 1,
 Posts[Restaurant Name],$C146),SUMIFS(Posts[Views (+10], Posts[D+1], "&gt;=" &amp; DATE(2025, COLUMN()-3, 1),
   Posts[D+1], "&lt;" &amp; EOMONTH(DATE(2025, COLUMN()-3, 1), 0) + 1,
 Posts[Restaurant Name],$C146))</f>
        <v>11835</v>
      </c>
      <c r="K146" s="1522">
        <f>if($B$50="posts",COUNTIFS(
  Posts[D+1], "&gt;=" &amp; DATE(2025, COLUMN()-3, 1),
   Posts[D+1], "&lt;" &amp; EOMONTH(DATE(2025, COLUMN()-3, 1), 0) + 1,
 Posts[Restaurant Name],$C146),SUMIFS(Posts[Views (+10], Posts[D+1], "&gt;=" &amp; DATE(2025, COLUMN()-3, 1),
   Posts[D+1], "&lt;" &amp; EOMONTH(DATE(2025, COLUMN()-3, 1), 0) + 1,
 Posts[Restaurant Name],$C146))</f>
        <v>28</v>
      </c>
      <c r="L146" s="1522">
        <f>if($B$50="posts",COUNTIFS(
  Posts[D+1], "&gt;=" &amp; DATE(2025, COLUMN()-3, 1),
   Posts[D+1], "&lt;" &amp; EOMONTH(DATE(2025, COLUMN()-3, 1), 0) + 1,
 Posts[Restaurant Name],$C146),SUMIFS(Posts[Views (+10], Posts[D+1], "&gt;=" &amp; DATE(2025, COLUMN()-3, 1),
   Posts[D+1], "&lt;" &amp; EOMONTH(DATE(2025, COLUMN()-3, 1), 0) + 1,
 Posts[Restaurant Name],$C146))</f>
        <v>232207</v>
      </c>
      <c r="M146" s="1522">
        <f>if($B$50="posts",COUNTIFS(
  Posts[D+1], "&gt;=" &amp; DATE(2025, COLUMN()-3, 1),
   Posts[D+1], "&lt;" &amp; EOMONTH(DATE(2025, COLUMN()-3, 1), 0) + 1,
 Posts[Restaurant Name],$C146),SUMIFS(Posts[Views (+10], Posts[D+1], "&gt;=" &amp; DATE(2025, COLUMN()-3, 1),
   Posts[D+1], "&lt;" &amp; EOMONTH(DATE(2025, COLUMN()-3, 1), 0) + 1,
 Posts[Restaurant Name],$C146))</f>
        <v>12302</v>
      </c>
      <c r="N146" s="1522">
        <f>if($B$50="posts",COUNTIFS(
  Posts[D+1], "&gt;=" &amp; DATE(2025, COLUMN()-3, 1),
   Posts[D+1], "&lt;" &amp; EOMONTH(DATE(2025, COLUMN()-3, 1), 0) + 1,
 Posts[Restaurant Name],$C146),SUMIFS(Posts[Views (+10], Posts[D+1], "&gt;=" &amp; DATE(2025, COLUMN()-3, 1),
   Posts[D+1], "&lt;" &amp; EOMONTH(DATE(2025, COLUMN()-3, 1), 0) + 1,
 Posts[Restaurant Name],$C146))</f>
        <v>0</v>
      </c>
      <c r="O146" s="1522">
        <f>if($B$50="posts",COUNTIFS(
  Posts[D+1], "&gt;=" &amp; DATE(2025, COLUMN()-3, 1),
   Posts[D+1], "&lt;" &amp; EOMONTH(DATE(2025, COLUMN()-3, 1), 0) + 1,
 Posts[Restaurant Name],$C146),SUMIFS(Posts[Views (+10], Posts[D+1], "&gt;=" &amp; DATE(2025, COLUMN()-3, 1),
   Posts[D+1], "&lt;" &amp; EOMONTH(DATE(2025, COLUMN()-3, 1), 0) + 1,
 Posts[Restaurant Name],$C146))</f>
        <v>0</v>
      </c>
      <c r="P146" s="1487"/>
      <c r="Q146" s="1487"/>
      <c r="R146" s="1487"/>
      <c r="S146" s="1487"/>
      <c r="T146" s="1487"/>
      <c r="U146" s="1487"/>
      <c r="V146" s="1487"/>
      <c r="W146" s="1487"/>
      <c r="X146" s="1487"/>
      <c r="Y146" s="1487"/>
      <c r="Z146" s="1487"/>
      <c r="AA146" s="1487"/>
      <c r="AB146" s="1487"/>
    </row>
    <row r="147">
      <c r="A147" s="1487"/>
      <c r="B147" s="1487"/>
      <c r="C147" s="1487" t="s">
        <v>448</v>
      </c>
      <c r="D147" s="1522">
        <f>if($B$50="posts",COUNTIFS(
  Posts[D+1], "&gt;=" &amp; DATE(2025, COLUMN()-3, 1),
   Posts[D+1], "&lt;" &amp; EOMONTH(DATE(2025, COLUMN()-3, 1), 0) + 1,
 Posts[Restaurant Name],$C147),SUMIFS(Posts[Views (+10], Posts[D+1], "&gt;=" &amp; DATE(2025, COLUMN()-3, 1),
   Posts[D+1], "&lt;" &amp; EOMONTH(DATE(2025, COLUMN()-3, 1), 0) + 1,
 Posts[Restaurant Name],$C147))</f>
        <v>0</v>
      </c>
      <c r="E147" s="1522">
        <f>if($B$50="posts",COUNTIFS(
  Posts[D+1], "&gt;=" &amp; DATE(2025, COLUMN()-3, 1),
   Posts[D+1], "&lt;" &amp; EOMONTH(DATE(2025, COLUMN()-3, 1), 0) + 1,
 Posts[Restaurant Name],$C147),SUMIFS(Posts[Views (+10], Posts[D+1], "&gt;=" &amp; DATE(2025, COLUMN()-3, 1),
   Posts[D+1], "&lt;" &amp; EOMONTH(DATE(2025, COLUMN()-3, 1), 0) + 1,
 Posts[Restaurant Name],$C147))</f>
        <v>0</v>
      </c>
      <c r="F147" s="1522">
        <f>if($B$50="posts",COUNTIFS(
  Posts[D+1], "&gt;=" &amp; DATE(2025, COLUMN()-3, 1),
   Posts[D+1], "&lt;" &amp; EOMONTH(DATE(2025, COLUMN()-3, 1), 0) + 1,
 Posts[Restaurant Name],$C147),SUMIFS(Posts[Views (+10], Posts[D+1], "&gt;=" &amp; DATE(2025, COLUMN()-3, 1),
   Posts[D+1], "&lt;" &amp; EOMONTH(DATE(2025, COLUMN()-3, 1), 0) + 1,
 Posts[Restaurant Name],$C147))</f>
        <v>0</v>
      </c>
      <c r="G147" s="1522">
        <f>if($B$50="posts",COUNTIFS(
  Posts[D+1], "&gt;=" &amp; DATE(2025, COLUMN()-3, 1),
   Posts[D+1], "&lt;" &amp; EOMONTH(DATE(2025, COLUMN()-3, 1), 0) + 1,
 Posts[Restaurant Name],$C147),SUMIFS(Posts[Views (+10], Posts[D+1], "&gt;=" &amp; DATE(2025, COLUMN()-3, 1),
   Posts[D+1], "&lt;" &amp; EOMONTH(DATE(2025, COLUMN()-3, 1), 0) + 1,
 Posts[Restaurant Name],$C147))</f>
        <v>0</v>
      </c>
      <c r="H147" s="1522">
        <f>if($B$50="posts",COUNTIFS(
  Posts[D+1], "&gt;=" &amp; DATE(2025, COLUMN()-3, 1),
   Posts[D+1], "&lt;" &amp; EOMONTH(DATE(2025, COLUMN()-3, 1), 0) + 1,
 Posts[Restaurant Name],$C147),SUMIFS(Posts[Views (+10], Posts[D+1], "&gt;=" &amp; DATE(2025, COLUMN()-3, 1),
   Posts[D+1], "&lt;" &amp; EOMONTH(DATE(2025, COLUMN()-3, 1), 0) + 1,
 Posts[Restaurant Name],$C147))</f>
        <v>0</v>
      </c>
      <c r="I147" s="1522">
        <f>if($B$50="posts",COUNTIFS(
  Posts[D+1], "&gt;=" &amp; DATE(2025, COLUMN()-3, 1),
   Posts[D+1], "&lt;" &amp; EOMONTH(DATE(2025, COLUMN()-3, 1), 0) + 1,
 Posts[Restaurant Name],$C147),SUMIFS(Posts[Views (+10], Posts[D+1], "&gt;=" &amp; DATE(2025, COLUMN()-3, 1),
   Posts[D+1], "&lt;" &amp; EOMONTH(DATE(2025, COLUMN()-3, 1), 0) + 1,
 Posts[Restaurant Name],$C147))</f>
        <v>0</v>
      </c>
      <c r="J147" s="1522">
        <f>if($B$50="posts",COUNTIFS(
  Posts[D+1], "&gt;=" &amp; DATE(2025, COLUMN()-3, 1),
   Posts[D+1], "&lt;" &amp; EOMONTH(DATE(2025, COLUMN()-3, 1), 0) + 1,
 Posts[Restaurant Name],$C147),SUMIFS(Posts[Views (+10], Posts[D+1], "&gt;=" &amp; DATE(2025, COLUMN()-3, 1),
   Posts[D+1], "&lt;" &amp; EOMONTH(DATE(2025, COLUMN()-3, 1), 0) + 1,
 Posts[Restaurant Name],$C147))</f>
        <v>0</v>
      </c>
      <c r="K147" s="1522">
        <f>if($B$50="posts",COUNTIFS(
  Posts[D+1], "&gt;=" &amp; DATE(2025, COLUMN()-3, 1),
   Posts[D+1], "&lt;" &amp; EOMONTH(DATE(2025, COLUMN()-3, 1), 0) + 1,
 Posts[Restaurant Name],$C147),SUMIFS(Posts[Views (+10], Posts[D+1], "&gt;=" &amp; DATE(2025, COLUMN()-3, 1),
   Posts[D+1], "&lt;" &amp; EOMONTH(DATE(2025, COLUMN()-3, 1), 0) + 1,
 Posts[Restaurant Name],$C147))</f>
        <v>0</v>
      </c>
      <c r="L147" s="1522">
        <f>if($B$50="posts",COUNTIFS(
  Posts[D+1], "&gt;=" &amp; DATE(2025, COLUMN()-3, 1),
   Posts[D+1], "&lt;" &amp; EOMONTH(DATE(2025, COLUMN()-3, 1), 0) + 1,
 Posts[Restaurant Name],$C147),SUMIFS(Posts[Views (+10], Posts[D+1], "&gt;=" &amp; DATE(2025, COLUMN()-3, 1),
   Posts[D+1], "&lt;" &amp; EOMONTH(DATE(2025, COLUMN()-3, 1), 0) + 1,
 Posts[Restaurant Name],$C147))</f>
        <v>9917</v>
      </c>
      <c r="M147" s="1522">
        <f>if($B$50="posts",COUNTIFS(
  Posts[D+1], "&gt;=" &amp; DATE(2025, COLUMN()-3, 1),
   Posts[D+1], "&lt;" &amp; EOMONTH(DATE(2025, COLUMN()-3, 1), 0) + 1,
 Posts[Restaurant Name],$C147),SUMIFS(Posts[Views (+10], Posts[D+1], "&gt;=" &amp; DATE(2025, COLUMN()-3, 1),
   Posts[D+1], "&lt;" &amp; EOMONTH(DATE(2025, COLUMN()-3, 1), 0) + 1,
 Posts[Restaurant Name],$C147))</f>
        <v>0</v>
      </c>
      <c r="N147" s="1522">
        <f>if($B$50="posts",COUNTIFS(
  Posts[D+1], "&gt;=" &amp; DATE(2025, COLUMN()-3, 1),
   Posts[D+1], "&lt;" &amp; EOMONTH(DATE(2025, COLUMN()-3, 1), 0) + 1,
 Posts[Restaurant Name],$C147),SUMIFS(Posts[Views (+10], Posts[D+1], "&gt;=" &amp; DATE(2025, COLUMN()-3, 1),
   Posts[D+1], "&lt;" &amp; EOMONTH(DATE(2025, COLUMN()-3, 1), 0) + 1,
 Posts[Restaurant Name],$C147))</f>
        <v>0</v>
      </c>
      <c r="O147" s="1522">
        <f>if($B$50="posts",COUNTIFS(
  Posts[D+1], "&gt;=" &amp; DATE(2025, COLUMN()-3, 1),
   Posts[D+1], "&lt;" &amp; EOMONTH(DATE(2025, COLUMN()-3, 1), 0) + 1,
 Posts[Restaurant Name],$C147),SUMIFS(Posts[Views (+10], Posts[D+1], "&gt;=" &amp; DATE(2025, COLUMN()-3, 1),
   Posts[D+1], "&lt;" &amp; EOMONTH(DATE(2025, COLUMN()-3, 1), 0) + 1,
 Posts[Restaurant Name],$C147))</f>
        <v>0</v>
      </c>
      <c r="P147" s="1487"/>
      <c r="Q147" s="1487"/>
      <c r="R147" s="1487"/>
      <c r="S147" s="1487"/>
      <c r="T147" s="1487"/>
      <c r="U147" s="1487"/>
      <c r="V147" s="1487"/>
      <c r="W147" s="1487"/>
      <c r="X147" s="1487"/>
      <c r="Y147" s="1487"/>
      <c r="Z147" s="1487"/>
      <c r="AA147" s="1487"/>
      <c r="AB147" s="1487"/>
    </row>
    <row r="148">
      <c r="A148" s="1487"/>
      <c r="B148" s="1487"/>
      <c r="C148" s="1487" t="s">
        <v>196</v>
      </c>
      <c r="D148" s="1522">
        <f>if($B$50="posts",COUNTIFS(
  Posts[D+1], "&gt;=" &amp; DATE(2025, COLUMN()-3, 1),
   Posts[D+1], "&lt;" &amp; EOMONTH(DATE(2025, COLUMN()-3, 1), 0) + 1,
 Posts[Restaurant Name],$C148),SUMIFS(Posts[Views (+10], Posts[D+1], "&gt;=" &amp; DATE(2025, COLUMN()-3, 1),
   Posts[D+1], "&lt;" &amp; EOMONTH(DATE(2025, COLUMN()-3, 1), 0) + 1,
 Posts[Restaurant Name],$C148))</f>
        <v>0</v>
      </c>
      <c r="E148" s="1522">
        <f>if($B$50="posts",COUNTIFS(
  Posts[D+1], "&gt;=" &amp; DATE(2025, COLUMN()-3, 1),
   Posts[D+1], "&lt;" &amp; EOMONTH(DATE(2025, COLUMN()-3, 1), 0) + 1,
 Posts[Restaurant Name],$C148),SUMIFS(Posts[Views (+10], Posts[D+1], "&gt;=" &amp; DATE(2025, COLUMN()-3, 1),
   Posts[D+1], "&lt;" &amp; EOMONTH(DATE(2025, COLUMN()-3, 1), 0) + 1,
 Posts[Restaurant Name],$C148))</f>
        <v>0</v>
      </c>
      <c r="F148" s="1522">
        <f>if($B$50="posts",COUNTIFS(
  Posts[D+1], "&gt;=" &amp; DATE(2025, COLUMN()-3, 1),
   Posts[D+1], "&lt;" &amp; EOMONTH(DATE(2025, COLUMN()-3, 1), 0) + 1,
 Posts[Restaurant Name],$C148),SUMIFS(Posts[Views (+10], Posts[D+1], "&gt;=" &amp; DATE(2025, COLUMN()-3, 1),
   Posts[D+1], "&lt;" &amp; EOMONTH(DATE(2025, COLUMN()-3, 1), 0) + 1,
 Posts[Restaurant Name],$C148))</f>
        <v>0</v>
      </c>
      <c r="G148" s="1522">
        <f>if($B$50="posts",COUNTIFS(
  Posts[D+1], "&gt;=" &amp; DATE(2025, COLUMN()-3, 1),
   Posts[D+1], "&lt;" &amp; EOMONTH(DATE(2025, COLUMN()-3, 1), 0) + 1,
 Posts[Restaurant Name],$C148),SUMIFS(Posts[Views (+10], Posts[D+1], "&gt;=" &amp; DATE(2025, COLUMN()-3, 1),
   Posts[D+1], "&lt;" &amp; EOMONTH(DATE(2025, COLUMN()-3, 1), 0) + 1,
 Posts[Restaurant Name],$C148))</f>
        <v>0</v>
      </c>
      <c r="H148" s="1522">
        <f>if($B$50="posts",COUNTIFS(
  Posts[D+1], "&gt;=" &amp; DATE(2025, COLUMN()-3, 1),
   Posts[D+1], "&lt;" &amp; EOMONTH(DATE(2025, COLUMN()-3, 1), 0) + 1,
 Posts[Restaurant Name],$C148),SUMIFS(Posts[Views (+10], Posts[D+1], "&gt;=" &amp; DATE(2025, COLUMN()-3, 1),
   Posts[D+1], "&lt;" &amp; EOMONTH(DATE(2025, COLUMN()-3, 1), 0) + 1,
 Posts[Restaurant Name],$C148))</f>
        <v>0</v>
      </c>
      <c r="I148" s="1522">
        <f>if($B$50="posts",COUNTIFS(
  Posts[D+1], "&gt;=" &amp; DATE(2025, COLUMN()-3, 1),
   Posts[D+1], "&lt;" &amp; EOMONTH(DATE(2025, COLUMN()-3, 1), 0) + 1,
 Posts[Restaurant Name],$C148),SUMIFS(Posts[Views (+10], Posts[D+1], "&gt;=" &amp; DATE(2025, COLUMN()-3, 1),
   Posts[D+1], "&lt;" &amp; EOMONTH(DATE(2025, COLUMN()-3, 1), 0) + 1,
 Posts[Restaurant Name],$C148))</f>
        <v>0</v>
      </c>
      <c r="J148" s="1522">
        <f>if($B$50="posts",COUNTIFS(
  Posts[D+1], "&gt;=" &amp; DATE(2025, COLUMN()-3, 1),
   Posts[D+1], "&lt;" &amp; EOMONTH(DATE(2025, COLUMN()-3, 1), 0) + 1,
 Posts[Restaurant Name],$C148),SUMIFS(Posts[Views (+10], Posts[D+1], "&gt;=" &amp; DATE(2025, COLUMN()-3, 1),
   Posts[D+1], "&lt;" &amp; EOMONTH(DATE(2025, COLUMN()-3, 1), 0) + 1,
 Posts[Restaurant Name],$C148))</f>
        <v>0</v>
      </c>
      <c r="K148" s="1522">
        <f>if($B$50="posts",COUNTIFS(
  Posts[D+1], "&gt;=" &amp; DATE(2025, COLUMN()-3, 1),
   Posts[D+1], "&lt;" &amp; EOMONTH(DATE(2025, COLUMN()-3, 1), 0) + 1,
 Posts[Restaurant Name],$C148),SUMIFS(Posts[Views (+10], Posts[D+1], "&gt;=" &amp; DATE(2025, COLUMN()-3, 1),
   Posts[D+1], "&lt;" &amp; EOMONTH(DATE(2025, COLUMN()-3, 1), 0) + 1,
 Posts[Restaurant Name],$C148))</f>
        <v>0</v>
      </c>
      <c r="L148" s="1522">
        <f>if($B$50="posts",COUNTIFS(
  Posts[D+1], "&gt;=" &amp; DATE(2025, COLUMN()-3, 1),
   Posts[D+1], "&lt;" &amp; EOMONTH(DATE(2025, COLUMN()-3, 1), 0) + 1,
 Posts[Restaurant Name],$C148),SUMIFS(Posts[Views (+10], Posts[D+1], "&gt;=" &amp; DATE(2025, COLUMN()-3, 1),
   Posts[D+1], "&lt;" &amp; EOMONTH(DATE(2025, COLUMN()-3, 1), 0) + 1,
 Posts[Restaurant Name],$C148))</f>
        <v>0</v>
      </c>
      <c r="M148" s="1522">
        <f>if($B$50="posts",COUNTIFS(
  Posts[D+1], "&gt;=" &amp; DATE(2025, COLUMN()-3, 1),
   Posts[D+1], "&lt;" &amp; EOMONTH(DATE(2025, COLUMN()-3, 1), 0) + 1,
 Posts[Restaurant Name],$C148),SUMIFS(Posts[Views (+10], Posts[D+1], "&gt;=" &amp; DATE(2025, COLUMN()-3, 1),
   Posts[D+1], "&lt;" &amp; EOMONTH(DATE(2025, COLUMN()-3, 1), 0) + 1,
 Posts[Restaurant Name],$C148))</f>
        <v>0</v>
      </c>
      <c r="N148" s="1522">
        <f>if($B$50="posts",COUNTIFS(
  Posts[D+1], "&gt;=" &amp; DATE(2025, COLUMN()-3, 1),
   Posts[D+1], "&lt;" &amp; EOMONTH(DATE(2025, COLUMN()-3, 1), 0) + 1,
 Posts[Restaurant Name],$C148),SUMIFS(Posts[Views (+10], Posts[D+1], "&gt;=" &amp; DATE(2025, COLUMN()-3, 1),
   Posts[D+1], "&lt;" &amp; EOMONTH(DATE(2025, COLUMN()-3, 1), 0) + 1,
 Posts[Restaurant Name],$C148))</f>
        <v>0</v>
      </c>
      <c r="O148" s="1522">
        <f>if($B$50="posts",COUNTIFS(
  Posts[D+1], "&gt;=" &amp; DATE(2025, COLUMN()-3, 1),
   Posts[D+1], "&lt;" &amp; EOMONTH(DATE(2025, COLUMN()-3, 1), 0) + 1,
 Posts[Restaurant Name],$C148),SUMIFS(Posts[Views (+10], Posts[D+1], "&gt;=" &amp; DATE(2025, COLUMN()-3, 1),
   Posts[D+1], "&lt;" &amp; EOMONTH(DATE(2025, COLUMN()-3, 1), 0) + 1,
 Posts[Restaurant Name],$C148))</f>
        <v>0</v>
      </c>
      <c r="P148" s="1487"/>
      <c r="Q148" s="1487"/>
      <c r="R148" s="1487"/>
      <c r="S148" s="1487"/>
      <c r="T148" s="1487"/>
      <c r="U148" s="1487"/>
      <c r="V148" s="1487"/>
      <c r="W148" s="1487"/>
      <c r="X148" s="1487"/>
      <c r="Y148" s="1487"/>
      <c r="Z148" s="1487"/>
      <c r="AA148" s="1487"/>
      <c r="AB148" s="1487"/>
    </row>
    <row r="149">
      <c r="A149" s="1487"/>
      <c r="B149" s="1487"/>
      <c r="C149" s="1487" t="s">
        <v>117</v>
      </c>
      <c r="D149" s="1522">
        <f>if($B$50="posts",COUNTIFS(
  Posts[D+1], "&gt;=" &amp; DATE(2025, COLUMN()-3, 1),
   Posts[D+1], "&lt;" &amp; EOMONTH(DATE(2025, COLUMN()-3, 1), 0) + 1,
 Posts[Restaurant Name],$C149),SUMIFS(Posts[Views (+10], Posts[D+1], "&gt;=" &amp; DATE(2025, COLUMN()-3, 1),
   Posts[D+1], "&lt;" &amp; EOMONTH(DATE(2025, COLUMN()-3, 1), 0) + 1,
 Posts[Restaurant Name],$C149))</f>
        <v>0</v>
      </c>
      <c r="E149" s="1522">
        <f>if($B$50="posts",COUNTIFS(
  Posts[D+1], "&gt;=" &amp; DATE(2025, COLUMN()-3, 1),
   Posts[D+1], "&lt;" &amp; EOMONTH(DATE(2025, COLUMN()-3, 1), 0) + 1,
 Posts[Restaurant Name],$C149),SUMIFS(Posts[Views (+10], Posts[D+1], "&gt;=" &amp; DATE(2025, COLUMN()-3, 1),
   Posts[D+1], "&lt;" &amp; EOMONTH(DATE(2025, COLUMN()-3, 1), 0) + 1,
 Posts[Restaurant Name],$C149))</f>
        <v>0</v>
      </c>
      <c r="F149" s="1522">
        <f>if($B$50="posts",COUNTIFS(
  Posts[D+1], "&gt;=" &amp; DATE(2025, COLUMN()-3, 1),
   Posts[D+1], "&lt;" &amp; EOMONTH(DATE(2025, COLUMN()-3, 1), 0) + 1,
 Posts[Restaurant Name],$C149),SUMIFS(Posts[Views (+10], Posts[D+1], "&gt;=" &amp; DATE(2025, COLUMN()-3, 1),
   Posts[D+1], "&lt;" &amp; EOMONTH(DATE(2025, COLUMN()-3, 1), 0) + 1,
 Posts[Restaurant Name],$C149))</f>
        <v>0</v>
      </c>
      <c r="G149" s="1522">
        <f>if($B$50="posts",COUNTIFS(
  Posts[D+1], "&gt;=" &amp; DATE(2025, COLUMN()-3, 1),
   Posts[D+1], "&lt;" &amp; EOMONTH(DATE(2025, COLUMN()-3, 1), 0) + 1,
 Posts[Restaurant Name],$C149),SUMIFS(Posts[Views (+10], Posts[D+1], "&gt;=" &amp; DATE(2025, COLUMN()-3, 1),
   Posts[D+1], "&lt;" &amp; EOMONTH(DATE(2025, COLUMN()-3, 1), 0) + 1,
 Posts[Restaurant Name],$C149))</f>
        <v>164157</v>
      </c>
      <c r="H149" s="1522">
        <f>if($B$50="posts",COUNTIFS(
  Posts[D+1], "&gt;=" &amp; DATE(2025, COLUMN()-3, 1),
   Posts[D+1], "&lt;" &amp; EOMONTH(DATE(2025, COLUMN()-3, 1), 0) + 1,
 Posts[Restaurant Name],$C149),SUMIFS(Posts[Views (+10], Posts[D+1], "&gt;=" &amp; DATE(2025, COLUMN()-3, 1),
   Posts[D+1], "&lt;" &amp; EOMONTH(DATE(2025, COLUMN()-3, 1), 0) + 1,
 Posts[Restaurant Name],$C149))</f>
        <v>0</v>
      </c>
      <c r="I149" s="1522">
        <f>if($B$50="posts",COUNTIFS(
  Posts[D+1], "&gt;=" &amp; DATE(2025, COLUMN()-3, 1),
   Posts[D+1], "&lt;" &amp; EOMONTH(DATE(2025, COLUMN()-3, 1), 0) + 1,
 Posts[Restaurant Name],$C149),SUMIFS(Posts[Views (+10], Posts[D+1], "&gt;=" &amp; DATE(2025, COLUMN()-3, 1),
   Posts[D+1], "&lt;" &amp; EOMONTH(DATE(2025, COLUMN()-3, 1), 0) + 1,
 Posts[Restaurant Name],$C149))</f>
        <v>0</v>
      </c>
      <c r="J149" s="1522">
        <f>if($B$50="posts",COUNTIFS(
  Posts[D+1], "&gt;=" &amp; DATE(2025, COLUMN()-3, 1),
   Posts[D+1], "&lt;" &amp; EOMONTH(DATE(2025, COLUMN()-3, 1), 0) + 1,
 Posts[Restaurant Name],$C149),SUMIFS(Posts[Views (+10], Posts[D+1], "&gt;=" &amp; DATE(2025, COLUMN()-3, 1),
   Posts[D+1], "&lt;" &amp; EOMONTH(DATE(2025, COLUMN()-3, 1), 0) + 1,
 Posts[Restaurant Name],$C149))</f>
        <v>0</v>
      </c>
      <c r="K149" s="1522">
        <f>if($B$50="posts",COUNTIFS(
  Posts[D+1], "&gt;=" &amp; DATE(2025, COLUMN()-3, 1),
   Posts[D+1], "&lt;" &amp; EOMONTH(DATE(2025, COLUMN()-3, 1), 0) + 1,
 Posts[Restaurant Name],$C149),SUMIFS(Posts[Views (+10], Posts[D+1], "&gt;=" &amp; DATE(2025, COLUMN()-3, 1),
   Posts[D+1], "&lt;" &amp; EOMONTH(DATE(2025, COLUMN()-3, 1), 0) + 1,
 Posts[Restaurant Name],$C149))</f>
        <v>0</v>
      </c>
      <c r="L149" s="1522">
        <f>if($B$50="posts",COUNTIFS(
  Posts[D+1], "&gt;=" &amp; DATE(2025, COLUMN()-3, 1),
   Posts[D+1], "&lt;" &amp; EOMONTH(DATE(2025, COLUMN()-3, 1), 0) + 1,
 Posts[Restaurant Name],$C149),SUMIFS(Posts[Views (+10], Posts[D+1], "&gt;=" &amp; DATE(2025, COLUMN()-3, 1),
   Posts[D+1], "&lt;" &amp; EOMONTH(DATE(2025, COLUMN()-3, 1), 0) + 1,
 Posts[Restaurant Name],$C149))</f>
        <v>0</v>
      </c>
      <c r="M149" s="1522">
        <f>if($B$50="posts",COUNTIFS(
  Posts[D+1], "&gt;=" &amp; DATE(2025, COLUMN()-3, 1),
   Posts[D+1], "&lt;" &amp; EOMONTH(DATE(2025, COLUMN()-3, 1), 0) + 1,
 Posts[Restaurant Name],$C149),SUMIFS(Posts[Views (+10], Posts[D+1], "&gt;=" &amp; DATE(2025, COLUMN()-3, 1),
   Posts[D+1], "&lt;" &amp; EOMONTH(DATE(2025, COLUMN()-3, 1), 0) + 1,
 Posts[Restaurant Name],$C149))</f>
        <v>0</v>
      </c>
      <c r="N149" s="1522">
        <f>if($B$50="posts",COUNTIFS(
  Posts[D+1], "&gt;=" &amp; DATE(2025, COLUMN()-3, 1),
   Posts[D+1], "&lt;" &amp; EOMONTH(DATE(2025, COLUMN()-3, 1), 0) + 1,
 Posts[Restaurant Name],$C149),SUMIFS(Posts[Views (+10], Posts[D+1], "&gt;=" &amp; DATE(2025, COLUMN()-3, 1),
   Posts[D+1], "&lt;" &amp; EOMONTH(DATE(2025, COLUMN()-3, 1), 0) + 1,
 Posts[Restaurant Name],$C149))</f>
        <v>0</v>
      </c>
      <c r="O149" s="1522">
        <f>if($B$50="posts",COUNTIFS(
  Posts[D+1], "&gt;=" &amp; DATE(2025, COLUMN()-3, 1),
   Posts[D+1], "&lt;" &amp; EOMONTH(DATE(2025, COLUMN()-3, 1), 0) + 1,
 Posts[Restaurant Name],$C149),SUMIFS(Posts[Views (+10], Posts[D+1], "&gt;=" &amp; DATE(2025, COLUMN()-3, 1),
   Posts[D+1], "&lt;" &amp; EOMONTH(DATE(2025, COLUMN()-3, 1), 0) + 1,
 Posts[Restaurant Name],$C149))</f>
        <v>0</v>
      </c>
      <c r="P149" s="1487"/>
      <c r="Q149" s="1487"/>
      <c r="R149" s="1487"/>
      <c r="S149" s="1487"/>
      <c r="T149" s="1487"/>
      <c r="U149" s="1487"/>
      <c r="V149" s="1487"/>
      <c r="W149" s="1487"/>
      <c r="X149" s="1487"/>
      <c r="Y149" s="1487"/>
      <c r="Z149" s="1487"/>
      <c r="AA149" s="1487"/>
      <c r="AB149" s="1487"/>
    </row>
    <row r="150">
      <c r="A150" s="1487"/>
      <c r="B150" s="1487"/>
      <c r="C150" s="1487" t="s">
        <v>502</v>
      </c>
      <c r="D150" s="1522">
        <f>if($B$50="posts",COUNTIFS(
  Posts[D+1], "&gt;=" &amp; DATE(2025, COLUMN()-3, 1),
   Posts[D+1], "&lt;" &amp; EOMONTH(DATE(2025, COLUMN()-3, 1), 0) + 1,
 Posts[Restaurant Name],$C150),SUMIFS(Posts[Views (+10], Posts[D+1], "&gt;=" &amp; DATE(2025, COLUMN()-3, 1),
   Posts[D+1], "&lt;" &amp; EOMONTH(DATE(2025, COLUMN()-3, 1), 0) + 1,
 Posts[Restaurant Name],$C150))</f>
        <v>0</v>
      </c>
      <c r="E150" s="1522">
        <f>if($B$50="posts",COUNTIFS(
  Posts[D+1], "&gt;=" &amp; DATE(2025, COLUMN()-3, 1),
   Posts[D+1], "&lt;" &amp; EOMONTH(DATE(2025, COLUMN()-3, 1), 0) + 1,
 Posts[Restaurant Name],$C150),SUMIFS(Posts[Views (+10], Posts[D+1], "&gt;=" &amp; DATE(2025, COLUMN()-3, 1),
   Posts[D+1], "&lt;" &amp; EOMONTH(DATE(2025, COLUMN()-3, 1), 0) + 1,
 Posts[Restaurant Name],$C150))</f>
        <v>0</v>
      </c>
      <c r="F150" s="1522">
        <f>if($B$50="posts",COUNTIFS(
  Posts[D+1], "&gt;=" &amp; DATE(2025, COLUMN()-3, 1),
   Posts[D+1], "&lt;" &amp; EOMONTH(DATE(2025, COLUMN()-3, 1), 0) + 1,
 Posts[Restaurant Name],$C150),SUMIFS(Posts[Views (+10], Posts[D+1], "&gt;=" &amp; DATE(2025, COLUMN()-3, 1),
   Posts[D+1], "&lt;" &amp; EOMONTH(DATE(2025, COLUMN()-3, 1), 0) + 1,
 Posts[Restaurant Name],$C150))</f>
        <v>0</v>
      </c>
      <c r="G150" s="1522">
        <f>if($B$50="posts",COUNTIFS(
  Posts[D+1], "&gt;=" &amp; DATE(2025, COLUMN()-3, 1),
   Posts[D+1], "&lt;" &amp; EOMONTH(DATE(2025, COLUMN()-3, 1), 0) + 1,
 Posts[Restaurant Name],$C150),SUMIFS(Posts[Views (+10], Posts[D+1], "&gt;=" &amp; DATE(2025, COLUMN()-3, 1),
   Posts[D+1], "&lt;" &amp; EOMONTH(DATE(2025, COLUMN()-3, 1), 0) + 1,
 Posts[Restaurant Name],$C150))</f>
        <v>0</v>
      </c>
      <c r="H150" s="1522">
        <f>if($B$50="posts",COUNTIFS(
  Posts[D+1], "&gt;=" &amp; DATE(2025, COLUMN()-3, 1),
   Posts[D+1], "&lt;" &amp; EOMONTH(DATE(2025, COLUMN()-3, 1), 0) + 1,
 Posts[Restaurant Name],$C150),SUMIFS(Posts[Views (+10], Posts[D+1], "&gt;=" &amp; DATE(2025, COLUMN()-3, 1),
   Posts[D+1], "&lt;" &amp; EOMONTH(DATE(2025, COLUMN()-3, 1), 0) + 1,
 Posts[Restaurant Name],$C150))</f>
        <v>0</v>
      </c>
      <c r="I150" s="1522">
        <f>if($B$50="posts",COUNTIFS(
  Posts[D+1], "&gt;=" &amp; DATE(2025, COLUMN()-3, 1),
   Posts[D+1], "&lt;" &amp; EOMONTH(DATE(2025, COLUMN()-3, 1), 0) + 1,
 Posts[Restaurant Name],$C150),SUMIFS(Posts[Views (+10], Posts[D+1], "&gt;=" &amp; DATE(2025, COLUMN()-3, 1),
   Posts[D+1], "&lt;" &amp; EOMONTH(DATE(2025, COLUMN()-3, 1), 0) + 1,
 Posts[Restaurant Name],$C150))</f>
        <v>0</v>
      </c>
      <c r="J150" s="1522">
        <f>if($B$50="posts",COUNTIFS(
  Posts[D+1], "&gt;=" &amp; DATE(2025, COLUMN()-3, 1),
   Posts[D+1], "&lt;" &amp; EOMONTH(DATE(2025, COLUMN()-3, 1), 0) + 1,
 Posts[Restaurant Name],$C150),SUMIFS(Posts[Views (+10], Posts[D+1], "&gt;=" &amp; DATE(2025, COLUMN()-3, 1),
   Posts[D+1], "&lt;" &amp; EOMONTH(DATE(2025, COLUMN()-3, 1), 0) + 1,
 Posts[Restaurant Name],$C150))</f>
        <v>0</v>
      </c>
      <c r="K150" s="1522">
        <f>if($B$50="posts",COUNTIFS(
  Posts[D+1], "&gt;=" &amp; DATE(2025, COLUMN()-3, 1),
   Posts[D+1], "&lt;" &amp; EOMONTH(DATE(2025, COLUMN()-3, 1), 0) + 1,
 Posts[Restaurant Name],$C150),SUMIFS(Posts[Views (+10], Posts[D+1], "&gt;=" &amp; DATE(2025, COLUMN()-3, 1),
   Posts[D+1], "&lt;" &amp; EOMONTH(DATE(2025, COLUMN()-3, 1), 0) + 1,
 Posts[Restaurant Name],$C150))</f>
        <v>0</v>
      </c>
      <c r="L150" s="1522">
        <f>if($B$50="posts",COUNTIFS(
  Posts[D+1], "&gt;=" &amp; DATE(2025, COLUMN()-3, 1),
   Posts[D+1], "&lt;" &amp; EOMONTH(DATE(2025, COLUMN()-3, 1), 0) + 1,
 Posts[Restaurant Name],$C150),SUMIFS(Posts[Views (+10], Posts[D+1], "&gt;=" &amp; DATE(2025, COLUMN()-3, 1),
   Posts[D+1], "&lt;" &amp; EOMONTH(DATE(2025, COLUMN()-3, 1), 0) + 1,
 Posts[Restaurant Name],$C150))</f>
        <v>0</v>
      </c>
      <c r="M150" s="1522">
        <f>if($B$50="posts",COUNTIFS(
  Posts[D+1], "&gt;=" &amp; DATE(2025, COLUMN()-3, 1),
   Posts[D+1], "&lt;" &amp; EOMONTH(DATE(2025, COLUMN()-3, 1), 0) + 1,
 Posts[Restaurant Name],$C150),SUMIFS(Posts[Views (+10], Posts[D+1], "&gt;=" &amp; DATE(2025, COLUMN()-3, 1),
   Posts[D+1], "&lt;" &amp; EOMONTH(DATE(2025, COLUMN()-3, 1), 0) + 1,
 Posts[Restaurant Name],$C150))</f>
        <v>24658</v>
      </c>
      <c r="N150" s="1522">
        <f>if($B$50="posts",COUNTIFS(
  Posts[D+1], "&gt;=" &amp; DATE(2025, COLUMN()-3, 1),
   Posts[D+1], "&lt;" &amp; EOMONTH(DATE(2025, COLUMN()-3, 1), 0) + 1,
 Posts[Restaurant Name],$C150),SUMIFS(Posts[Views (+10], Posts[D+1], "&gt;=" &amp; DATE(2025, COLUMN()-3, 1),
   Posts[D+1], "&lt;" &amp; EOMONTH(DATE(2025, COLUMN()-3, 1), 0) + 1,
 Posts[Restaurant Name],$C150))</f>
        <v>2274</v>
      </c>
      <c r="O150" s="1522">
        <f>if($B$50="posts",COUNTIFS(
  Posts[D+1], "&gt;=" &amp; DATE(2025, COLUMN()-3, 1),
   Posts[D+1], "&lt;" &amp; EOMONTH(DATE(2025, COLUMN()-3, 1), 0) + 1,
 Posts[Restaurant Name],$C150),SUMIFS(Posts[Views (+10], Posts[D+1], "&gt;=" &amp; DATE(2025, COLUMN()-3, 1),
   Posts[D+1], "&lt;" &amp; EOMONTH(DATE(2025, COLUMN()-3, 1), 0) + 1,
 Posts[Restaurant Name],$C150))</f>
        <v>0</v>
      </c>
      <c r="P150" s="1487"/>
      <c r="Q150" s="1487"/>
      <c r="R150" s="1487"/>
      <c r="S150" s="1487"/>
      <c r="T150" s="1487"/>
      <c r="U150" s="1487"/>
      <c r="V150" s="1487"/>
      <c r="W150" s="1487"/>
      <c r="X150" s="1487"/>
      <c r="Y150" s="1487"/>
      <c r="Z150" s="1487"/>
      <c r="AA150" s="1487"/>
      <c r="AB150" s="1487"/>
    </row>
    <row r="151">
      <c r="A151" s="1487"/>
      <c r="B151" s="1487"/>
      <c r="C151" s="1487" t="s">
        <v>3056</v>
      </c>
      <c r="D151" s="1522">
        <f>if($B$50="posts",COUNTIFS(
  Posts[D+1], "&gt;=" &amp; DATE(2025, COLUMN()-3, 1),
   Posts[D+1], "&lt;" &amp; EOMONTH(DATE(2025, COLUMN()-3, 1), 0) + 1,
 Posts[Restaurant Name],$C151),SUMIFS(Posts[Views (+10], Posts[D+1], "&gt;=" &amp; DATE(2025, COLUMN()-3, 1),
   Posts[D+1], "&lt;" &amp; EOMONTH(DATE(2025, COLUMN()-3, 1), 0) + 1,
 Posts[Restaurant Name],$C151))</f>
        <v>0</v>
      </c>
      <c r="E151" s="1522">
        <f>if($B$50="posts",COUNTIFS(
  Posts[D+1], "&gt;=" &amp; DATE(2025, COLUMN()-3, 1),
   Posts[D+1], "&lt;" &amp; EOMONTH(DATE(2025, COLUMN()-3, 1), 0) + 1,
 Posts[Restaurant Name],$C151),SUMIFS(Posts[Views (+10], Posts[D+1], "&gt;=" &amp; DATE(2025, COLUMN()-3, 1),
   Posts[D+1], "&lt;" &amp; EOMONTH(DATE(2025, COLUMN()-3, 1), 0) + 1,
 Posts[Restaurant Name],$C151))</f>
        <v>0</v>
      </c>
      <c r="F151" s="1522">
        <f>if($B$50="posts",COUNTIFS(
  Posts[D+1], "&gt;=" &amp; DATE(2025, COLUMN()-3, 1),
   Posts[D+1], "&lt;" &amp; EOMONTH(DATE(2025, COLUMN()-3, 1), 0) + 1,
 Posts[Restaurant Name],$C151),SUMIFS(Posts[Views (+10], Posts[D+1], "&gt;=" &amp; DATE(2025, COLUMN()-3, 1),
   Posts[D+1], "&lt;" &amp; EOMONTH(DATE(2025, COLUMN()-3, 1), 0) + 1,
 Posts[Restaurant Name],$C151))</f>
        <v>0</v>
      </c>
      <c r="G151" s="1522">
        <f>if($B$50="posts",COUNTIFS(
  Posts[D+1], "&gt;=" &amp; DATE(2025, COLUMN()-3, 1),
   Posts[D+1], "&lt;" &amp; EOMONTH(DATE(2025, COLUMN()-3, 1), 0) + 1,
 Posts[Restaurant Name],$C151),SUMIFS(Posts[Views (+10], Posts[D+1], "&gt;=" &amp; DATE(2025, COLUMN()-3, 1),
   Posts[D+1], "&lt;" &amp; EOMONTH(DATE(2025, COLUMN()-3, 1), 0) + 1,
 Posts[Restaurant Name],$C151))</f>
        <v>0</v>
      </c>
      <c r="H151" s="1522">
        <f>if($B$50="posts",COUNTIFS(
  Posts[D+1], "&gt;=" &amp; DATE(2025, COLUMN()-3, 1),
   Posts[D+1], "&lt;" &amp; EOMONTH(DATE(2025, COLUMN()-3, 1), 0) + 1,
 Posts[Restaurant Name],$C151),SUMIFS(Posts[Views (+10], Posts[D+1], "&gt;=" &amp; DATE(2025, COLUMN()-3, 1),
   Posts[D+1], "&lt;" &amp; EOMONTH(DATE(2025, COLUMN()-3, 1), 0) + 1,
 Posts[Restaurant Name],$C151))</f>
        <v>52847</v>
      </c>
      <c r="I151" s="1522">
        <f>if($B$50="posts",COUNTIFS(
  Posts[D+1], "&gt;=" &amp; DATE(2025, COLUMN()-3, 1),
   Posts[D+1], "&lt;" &amp; EOMONTH(DATE(2025, COLUMN()-3, 1), 0) + 1,
 Posts[Restaurant Name],$C151),SUMIFS(Posts[Views (+10], Posts[D+1], "&gt;=" &amp; DATE(2025, COLUMN()-3, 1),
   Posts[D+1], "&lt;" &amp; EOMONTH(DATE(2025, COLUMN()-3, 1), 0) + 1,
 Posts[Restaurant Name],$C151))</f>
        <v>0</v>
      </c>
      <c r="J151" s="1522">
        <f>if($B$50="posts",COUNTIFS(
  Posts[D+1], "&gt;=" &amp; DATE(2025, COLUMN()-3, 1),
   Posts[D+1], "&lt;" &amp; EOMONTH(DATE(2025, COLUMN()-3, 1), 0) + 1,
 Posts[Restaurant Name],$C151),SUMIFS(Posts[Views (+10], Posts[D+1], "&gt;=" &amp; DATE(2025, COLUMN()-3, 1),
   Posts[D+1], "&lt;" &amp; EOMONTH(DATE(2025, COLUMN()-3, 1), 0) + 1,
 Posts[Restaurant Name],$C151))</f>
        <v>0</v>
      </c>
      <c r="K151" s="1522">
        <f>if($B$50="posts",COUNTIFS(
  Posts[D+1], "&gt;=" &amp; DATE(2025, COLUMN()-3, 1),
   Posts[D+1], "&lt;" &amp; EOMONTH(DATE(2025, COLUMN()-3, 1), 0) + 1,
 Posts[Restaurant Name],$C151),SUMIFS(Posts[Views (+10], Posts[D+1], "&gt;=" &amp; DATE(2025, COLUMN()-3, 1),
   Posts[D+1], "&lt;" &amp; EOMONTH(DATE(2025, COLUMN()-3, 1), 0) + 1,
 Posts[Restaurant Name],$C151))</f>
        <v>0</v>
      </c>
      <c r="L151" s="1522">
        <f>if($B$50="posts",COUNTIFS(
  Posts[D+1], "&gt;=" &amp; DATE(2025, COLUMN()-3, 1),
   Posts[D+1], "&lt;" &amp; EOMONTH(DATE(2025, COLUMN()-3, 1), 0) + 1,
 Posts[Restaurant Name],$C151),SUMIFS(Posts[Views (+10], Posts[D+1], "&gt;=" &amp; DATE(2025, COLUMN()-3, 1),
   Posts[D+1], "&lt;" &amp; EOMONTH(DATE(2025, COLUMN()-3, 1), 0) + 1,
 Posts[Restaurant Name],$C151))</f>
        <v>0</v>
      </c>
      <c r="M151" s="1522">
        <f>if($B$50="posts",COUNTIFS(
  Posts[D+1], "&gt;=" &amp; DATE(2025, COLUMN()-3, 1),
   Posts[D+1], "&lt;" &amp; EOMONTH(DATE(2025, COLUMN()-3, 1), 0) + 1,
 Posts[Restaurant Name],$C151),SUMIFS(Posts[Views (+10], Posts[D+1], "&gt;=" &amp; DATE(2025, COLUMN()-3, 1),
   Posts[D+1], "&lt;" &amp; EOMONTH(DATE(2025, COLUMN()-3, 1), 0) + 1,
 Posts[Restaurant Name],$C151))</f>
        <v>0</v>
      </c>
      <c r="N151" s="1522">
        <f>if($B$50="posts",COUNTIFS(
  Posts[D+1], "&gt;=" &amp; DATE(2025, COLUMN()-3, 1),
   Posts[D+1], "&lt;" &amp; EOMONTH(DATE(2025, COLUMN()-3, 1), 0) + 1,
 Posts[Restaurant Name],$C151),SUMIFS(Posts[Views (+10], Posts[D+1], "&gt;=" &amp; DATE(2025, COLUMN()-3, 1),
   Posts[D+1], "&lt;" &amp; EOMONTH(DATE(2025, COLUMN()-3, 1), 0) + 1,
 Posts[Restaurant Name],$C151))</f>
        <v>0</v>
      </c>
      <c r="O151" s="1522">
        <f>if($B$50="posts",COUNTIFS(
  Posts[D+1], "&gt;=" &amp; DATE(2025, COLUMN()-3, 1),
   Posts[D+1], "&lt;" &amp; EOMONTH(DATE(2025, COLUMN()-3, 1), 0) + 1,
 Posts[Restaurant Name],$C151),SUMIFS(Posts[Views (+10], Posts[D+1], "&gt;=" &amp; DATE(2025, COLUMN()-3, 1),
   Posts[D+1], "&lt;" &amp; EOMONTH(DATE(2025, COLUMN()-3, 1), 0) + 1,
 Posts[Restaurant Name],$C151))</f>
        <v>0</v>
      </c>
      <c r="P151" s="1487"/>
      <c r="Q151" s="1487"/>
      <c r="R151" s="1487"/>
      <c r="S151" s="1487"/>
      <c r="T151" s="1487"/>
      <c r="U151" s="1487"/>
      <c r="V151" s="1487"/>
      <c r="W151" s="1487"/>
      <c r="X151" s="1487"/>
      <c r="Y151" s="1487"/>
      <c r="Z151" s="1487"/>
      <c r="AA151" s="1487"/>
      <c r="AB151" s="1487"/>
    </row>
    <row r="152">
      <c r="A152" s="1487"/>
      <c r="B152" s="1487"/>
      <c r="C152" s="1487" t="s">
        <v>485</v>
      </c>
      <c r="D152" s="1522">
        <f>if($B$50="posts",COUNTIFS(
  Posts[D+1], "&gt;=" &amp; DATE(2025, COLUMN()-3, 1),
   Posts[D+1], "&lt;" &amp; EOMONTH(DATE(2025, COLUMN()-3, 1), 0) + 1,
 Posts[Restaurant Name],$C152),SUMIFS(Posts[Views (+10], Posts[D+1], "&gt;=" &amp; DATE(2025, COLUMN()-3, 1),
   Posts[D+1], "&lt;" &amp; EOMONTH(DATE(2025, COLUMN()-3, 1), 0) + 1,
 Posts[Restaurant Name],$C152))</f>
        <v>0</v>
      </c>
      <c r="E152" s="1522">
        <f>if($B$50="posts",COUNTIFS(
  Posts[D+1], "&gt;=" &amp; DATE(2025, COLUMN()-3, 1),
   Posts[D+1], "&lt;" &amp; EOMONTH(DATE(2025, COLUMN()-3, 1), 0) + 1,
 Posts[Restaurant Name],$C152),SUMIFS(Posts[Views (+10], Posts[D+1], "&gt;=" &amp; DATE(2025, COLUMN()-3, 1),
   Posts[D+1], "&lt;" &amp; EOMONTH(DATE(2025, COLUMN()-3, 1), 0) + 1,
 Posts[Restaurant Name],$C152))</f>
        <v>0</v>
      </c>
      <c r="F152" s="1522">
        <f>if($B$50="posts",COUNTIFS(
  Posts[D+1], "&gt;=" &amp; DATE(2025, COLUMN()-3, 1),
   Posts[D+1], "&lt;" &amp; EOMONTH(DATE(2025, COLUMN()-3, 1), 0) + 1,
 Posts[Restaurant Name],$C152),SUMIFS(Posts[Views (+10], Posts[D+1], "&gt;=" &amp; DATE(2025, COLUMN()-3, 1),
   Posts[D+1], "&lt;" &amp; EOMONTH(DATE(2025, COLUMN()-3, 1), 0) + 1,
 Posts[Restaurant Name],$C152))</f>
        <v>0</v>
      </c>
      <c r="G152" s="1522">
        <f>if($B$50="posts",COUNTIFS(
  Posts[D+1], "&gt;=" &amp; DATE(2025, COLUMN()-3, 1),
   Posts[D+1], "&lt;" &amp; EOMONTH(DATE(2025, COLUMN()-3, 1), 0) + 1,
 Posts[Restaurant Name],$C152),SUMIFS(Posts[Views (+10], Posts[D+1], "&gt;=" &amp; DATE(2025, COLUMN()-3, 1),
   Posts[D+1], "&lt;" &amp; EOMONTH(DATE(2025, COLUMN()-3, 1), 0) + 1,
 Posts[Restaurant Name],$C152))</f>
        <v>0</v>
      </c>
      <c r="H152" s="1522">
        <f>if($B$50="posts",COUNTIFS(
  Posts[D+1], "&gt;=" &amp; DATE(2025, COLUMN()-3, 1),
   Posts[D+1], "&lt;" &amp; EOMONTH(DATE(2025, COLUMN()-3, 1), 0) + 1,
 Posts[Restaurant Name],$C152),SUMIFS(Posts[Views (+10], Posts[D+1], "&gt;=" &amp; DATE(2025, COLUMN()-3, 1),
   Posts[D+1], "&lt;" &amp; EOMONTH(DATE(2025, COLUMN()-3, 1), 0) + 1,
 Posts[Restaurant Name],$C152))</f>
        <v>0</v>
      </c>
      <c r="I152" s="1522">
        <f>if($B$50="posts",COUNTIFS(
  Posts[D+1], "&gt;=" &amp; DATE(2025, COLUMN()-3, 1),
   Posts[D+1], "&lt;" &amp; EOMONTH(DATE(2025, COLUMN()-3, 1), 0) + 1,
 Posts[Restaurant Name],$C152),SUMIFS(Posts[Views (+10], Posts[D+1], "&gt;=" &amp; DATE(2025, COLUMN()-3, 1),
   Posts[D+1], "&lt;" &amp; EOMONTH(DATE(2025, COLUMN()-3, 1), 0) + 1,
 Posts[Restaurant Name],$C152))</f>
        <v>0</v>
      </c>
      <c r="J152" s="1522">
        <f>if($B$50="posts",COUNTIFS(
  Posts[D+1], "&gt;=" &amp; DATE(2025, COLUMN()-3, 1),
   Posts[D+1], "&lt;" &amp; EOMONTH(DATE(2025, COLUMN()-3, 1), 0) + 1,
 Posts[Restaurant Name],$C152),SUMIFS(Posts[Views (+10], Posts[D+1], "&gt;=" &amp; DATE(2025, COLUMN()-3, 1),
   Posts[D+1], "&lt;" &amp; EOMONTH(DATE(2025, COLUMN()-3, 1), 0) + 1,
 Posts[Restaurant Name],$C152))</f>
        <v>0</v>
      </c>
      <c r="K152" s="1522">
        <f>if($B$50="posts",COUNTIFS(
  Posts[D+1], "&gt;=" &amp; DATE(2025, COLUMN()-3, 1),
   Posts[D+1], "&lt;" &amp; EOMONTH(DATE(2025, COLUMN()-3, 1), 0) + 1,
 Posts[Restaurant Name],$C152),SUMIFS(Posts[Views (+10], Posts[D+1], "&gt;=" &amp; DATE(2025, COLUMN()-3, 1),
   Posts[D+1], "&lt;" &amp; EOMONTH(DATE(2025, COLUMN()-3, 1), 0) + 1,
 Posts[Restaurant Name],$C152))</f>
        <v>0</v>
      </c>
      <c r="L152" s="1522">
        <f>if($B$50="posts",COUNTIFS(
  Posts[D+1], "&gt;=" &amp; DATE(2025, COLUMN()-3, 1),
   Posts[D+1], "&lt;" &amp; EOMONTH(DATE(2025, COLUMN()-3, 1), 0) + 1,
 Posts[Restaurant Name],$C152),SUMIFS(Posts[Views (+10], Posts[D+1], "&gt;=" &amp; DATE(2025, COLUMN()-3, 1),
   Posts[D+1], "&lt;" &amp; EOMONTH(DATE(2025, COLUMN()-3, 1), 0) + 1,
 Posts[Restaurant Name],$C152))</f>
        <v>308631</v>
      </c>
      <c r="M152" s="1522">
        <f>if($B$50="posts",COUNTIFS(
  Posts[D+1], "&gt;=" &amp; DATE(2025, COLUMN()-3, 1),
   Posts[D+1], "&lt;" &amp; EOMONTH(DATE(2025, COLUMN()-3, 1), 0) + 1,
 Posts[Restaurant Name],$C152),SUMIFS(Posts[Views (+10], Posts[D+1], "&gt;=" &amp; DATE(2025, COLUMN()-3, 1),
   Posts[D+1], "&lt;" &amp; EOMONTH(DATE(2025, COLUMN()-3, 1), 0) + 1,
 Posts[Restaurant Name],$C152))</f>
        <v>0</v>
      </c>
      <c r="N152" s="1522">
        <f>if($B$50="posts",COUNTIFS(
  Posts[D+1], "&gt;=" &amp; DATE(2025, COLUMN()-3, 1),
   Posts[D+1], "&lt;" &amp; EOMONTH(DATE(2025, COLUMN()-3, 1), 0) + 1,
 Posts[Restaurant Name],$C152),SUMIFS(Posts[Views (+10], Posts[D+1], "&gt;=" &amp; DATE(2025, COLUMN()-3, 1),
   Posts[D+1], "&lt;" &amp; EOMONTH(DATE(2025, COLUMN()-3, 1), 0) + 1,
 Posts[Restaurant Name],$C152))</f>
        <v>0</v>
      </c>
      <c r="O152" s="1522">
        <f>if($B$50="posts",COUNTIFS(
  Posts[D+1], "&gt;=" &amp; DATE(2025, COLUMN()-3, 1),
   Posts[D+1], "&lt;" &amp; EOMONTH(DATE(2025, COLUMN()-3, 1), 0) + 1,
 Posts[Restaurant Name],$C152),SUMIFS(Posts[Views (+10], Posts[D+1], "&gt;=" &amp; DATE(2025, COLUMN()-3, 1),
   Posts[D+1], "&lt;" &amp; EOMONTH(DATE(2025, COLUMN()-3, 1), 0) + 1,
 Posts[Restaurant Name],$C152))</f>
        <v>0</v>
      </c>
      <c r="P152" s="1487"/>
      <c r="Q152" s="1487"/>
      <c r="R152" s="1487"/>
      <c r="S152" s="1487"/>
      <c r="T152" s="1487"/>
      <c r="U152" s="1487"/>
      <c r="V152" s="1487"/>
      <c r="W152" s="1487"/>
      <c r="X152" s="1487"/>
      <c r="Y152" s="1487"/>
      <c r="Z152" s="1487"/>
      <c r="AA152" s="1487"/>
      <c r="AB152" s="1487"/>
    </row>
    <row r="153">
      <c r="A153" s="1487"/>
      <c r="B153" s="1487"/>
      <c r="C153" s="1487" t="s">
        <v>3070</v>
      </c>
      <c r="D153" s="1522">
        <f>if($B$50="posts",COUNTIFS(
  Posts[D+1], "&gt;=" &amp; DATE(2025, COLUMN()-3, 1),
   Posts[D+1], "&lt;" &amp; EOMONTH(DATE(2025, COLUMN()-3, 1), 0) + 1,
 Posts[Restaurant Name],$C153),SUMIFS(Posts[Views (+10], Posts[D+1], "&gt;=" &amp; DATE(2025, COLUMN()-3, 1),
   Posts[D+1], "&lt;" &amp; EOMONTH(DATE(2025, COLUMN()-3, 1), 0) + 1,
 Posts[Restaurant Name],$C153))</f>
        <v>0</v>
      </c>
      <c r="E153" s="1522">
        <f>if($B$50="posts",COUNTIFS(
  Posts[D+1], "&gt;=" &amp; DATE(2025, COLUMN()-3, 1),
   Posts[D+1], "&lt;" &amp; EOMONTH(DATE(2025, COLUMN()-3, 1), 0) + 1,
 Posts[Restaurant Name],$C153),SUMIFS(Posts[Views (+10], Posts[D+1], "&gt;=" &amp; DATE(2025, COLUMN()-3, 1),
   Posts[D+1], "&lt;" &amp; EOMONTH(DATE(2025, COLUMN()-3, 1), 0) + 1,
 Posts[Restaurant Name],$C153))</f>
        <v>0</v>
      </c>
      <c r="F153" s="1522">
        <f>if($B$50="posts",COUNTIFS(
  Posts[D+1], "&gt;=" &amp; DATE(2025, COLUMN()-3, 1),
   Posts[D+1], "&lt;" &amp; EOMONTH(DATE(2025, COLUMN()-3, 1), 0) + 1,
 Posts[Restaurant Name],$C153),SUMIFS(Posts[Views (+10], Posts[D+1], "&gt;=" &amp; DATE(2025, COLUMN()-3, 1),
   Posts[D+1], "&lt;" &amp; EOMONTH(DATE(2025, COLUMN()-3, 1), 0) + 1,
 Posts[Restaurant Name],$C153))</f>
        <v>0</v>
      </c>
      <c r="G153" s="1522">
        <f>if($B$50="posts",COUNTIFS(
  Posts[D+1], "&gt;=" &amp; DATE(2025, COLUMN()-3, 1),
   Posts[D+1], "&lt;" &amp; EOMONTH(DATE(2025, COLUMN()-3, 1), 0) + 1,
 Posts[Restaurant Name],$C153),SUMIFS(Posts[Views (+10], Posts[D+1], "&gt;=" &amp; DATE(2025, COLUMN()-3, 1),
   Posts[D+1], "&lt;" &amp; EOMONTH(DATE(2025, COLUMN()-3, 1), 0) + 1,
 Posts[Restaurant Name],$C153))</f>
        <v>0</v>
      </c>
      <c r="H153" s="1522">
        <f>if($B$50="posts",COUNTIFS(
  Posts[D+1], "&gt;=" &amp; DATE(2025, COLUMN()-3, 1),
   Posts[D+1], "&lt;" &amp; EOMONTH(DATE(2025, COLUMN()-3, 1), 0) + 1,
 Posts[Restaurant Name],$C153),SUMIFS(Posts[Views (+10], Posts[D+1], "&gt;=" &amp; DATE(2025, COLUMN()-3, 1),
   Posts[D+1], "&lt;" &amp; EOMONTH(DATE(2025, COLUMN()-3, 1), 0) + 1,
 Posts[Restaurant Name],$C153))</f>
        <v>0</v>
      </c>
      <c r="I153" s="1522">
        <f>if($B$50="posts",COUNTIFS(
  Posts[D+1], "&gt;=" &amp; DATE(2025, COLUMN()-3, 1),
   Posts[D+1], "&lt;" &amp; EOMONTH(DATE(2025, COLUMN()-3, 1), 0) + 1,
 Posts[Restaurant Name],$C153),SUMIFS(Posts[Views (+10], Posts[D+1], "&gt;=" &amp; DATE(2025, COLUMN()-3, 1),
   Posts[D+1], "&lt;" &amp; EOMONTH(DATE(2025, COLUMN()-3, 1), 0) + 1,
 Posts[Restaurant Name],$C153))</f>
        <v>0</v>
      </c>
      <c r="J153" s="1522">
        <f>if($B$50="posts",COUNTIFS(
  Posts[D+1], "&gt;=" &amp; DATE(2025, COLUMN()-3, 1),
   Posts[D+1], "&lt;" &amp; EOMONTH(DATE(2025, COLUMN()-3, 1), 0) + 1,
 Posts[Restaurant Name],$C153),SUMIFS(Posts[Views (+10], Posts[D+1], "&gt;=" &amp; DATE(2025, COLUMN()-3, 1),
   Posts[D+1], "&lt;" &amp; EOMONTH(DATE(2025, COLUMN()-3, 1), 0) + 1,
 Posts[Restaurant Name],$C153))</f>
        <v>2657</v>
      </c>
      <c r="K153" s="1522">
        <f>if($B$50="posts",COUNTIFS(
  Posts[D+1], "&gt;=" &amp; DATE(2025, COLUMN()-3, 1),
   Posts[D+1], "&lt;" &amp; EOMONTH(DATE(2025, COLUMN()-3, 1), 0) + 1,
 Posts[Restaurant Name],$C153),SUMIFS(Posts[Views (+10], Posts[D+1], "&gt;=" &amp; DATE(2025, COLUMN()-3, 1),
   Posts[D+1], "&lt;" &amp; EOMONTH(DATE(2025, COLUMN()-3, 1), 0) + 1,
 Posts[Restaurant Name],$C153))</f>
        <v>0</v>
      </c>
      <c r="L153" s="1522">
        <f>if($B$50="posts",COUNTIFS(
  Posts[D+1], "&gt;=" &amp; DATE(2025, COLUMN()-3, 1),
   Posts[D+1], "&lt;" &amp; EOMONTH(DATE(2025, COLUMN()-3, 1), 0) + 1,
 Posts[Restaurant Name],$C153),SUMIFS(Posts[Views (+10], Posts[D+1], "&gt;=" &amp; DATE(2025, COLUMN()-3, 1),
   Posts[D+1], "&lt;" &amp; EOMONTH(DATE(2025, COLUMN()-3, 1), 0) + 1,
 Posts[Restaurant Name],$C153))</f>
        <v>0</v>
      </c>
      <c r="M153" s="1522">
        <f>if($B$50="posts",COUNTIFS(
  Posts[D+1], "&gt;=" &amp; DATE(2025, COLUMN()-3, 1),
   Posts[D+1], "&lt;" &amp; EOMONTH(DATE(2025, COLUMN()-3, 1), 0) + 1,
 Posts[Restaurant Name],$C153),SUMIFS(Posts[Views (+10], Posts[D+1], "&gt;=" &amp; DATE(2025, COLUMN()-3, 1),
   Posts[D+1], "&lt;" &amp; EOMONTH(DATE(2025, COLUMN()-3, 1), 0) + 1,
 Posts[Restaurant Name],$C153))</f>
        <v>0</v>
      </c>
      <c r="N153" s="1522">
        <f>if($B$50="posts",COUNTIFS(
  Posts[D+1], "&gt;=" &amp; DATE(2025, COLUMN()-3, 1),
   Posts[D+1], "&lt;" &amp; EOMONTH(DATE(2025, COLUMN()-3, 1), 0) + 1,
 Posts[Restaurant Name],$C153),SUMIFS(Posts[Views (+10], Posts[D+1], "&gt;=" &amp; DATE(2025, COLUMN()-3, 1),
   Posts[D+1], "&lt;" &amp; EOMONTH(DATE(2025, COLUMN()-3, 1), 0) + 1,
 Posts[Restaurant Name],$C153))</f>
        <v>0</v>
      </c>
      <c r="O153" s="1522">
        <f>if($B$50="posts",COUNTIFS(
  Posts[D+1], "&gt;=" &amp; DATE(2025, COLUMN()-3, 1),
   Posts[D+1], "&lt;" &amp; EOMONTH(DATE(2025, COLUMN()-3, 1), 0) + 1,
 Posts[Restaurant Name],$C153),SUMIFS(Posts[Views (+10], Posts[D+1], "&gt;=" &amp; DATE(2025, COLUMN()-3, 1),
   Posts[D+1], "&lt;" &amp; EOMONTH(DATE(2025, COLUMN()-3, 1), 0) + 1,
 Posts[Restaurant Name],$C153))</f>
        <v>0</v>
      </c>
      <c r="P153" s="1487"/>
      <c r="Q153" s="1487"/>
      <c r="R153" s="1487"/>
      <c r="S153" s="1487"/>
      <c r="T153" s="1487"/>
      <c r="U153" s="1487"/>
      <c r="V153" s="1487"/>
      <c r="W153" s="1487"/>
      <c r="X153" s="1487"/>
      <c r="Y153" s="1487"/>
      <c r="Z153" s="1487"/>
      <c r="AA153" s="1487"/>
      <c r="AB153" s="1487"/>
    </row>
    <row r="154">
      <c r="A154" s="1487"/>
      <c r="B154" s="1487"/>
      <c r="C154" s="1487" t="s">
        <v>3078</v>
      </c>
      <c r="D154" s="1522">
        <f>if($B$50="posts",COUNTIFS(
  Posts[D+1], "&gt;=" &amp; DATE(2025, COLUMN()-3, 1),
   Posts[D+1], "&lt;" &amp; EOMONTH(DATE(2025, COLUMN()-3, 1), 0) + 1,
 Posts[Restaurant Name],$C154),SUMIFS(Posts[Views (+10], Posts[D+1], "&gt;=" &amp; DATE(2025, COLUMN()-3, 1),
   Posts[D+1], "&lt;" &amp; EOMONTH(DATE(2025, COLUMN()-3, 1), 0) + 1,
 Posts[Restaurant Name],$C154))</f>
        <v>0</v>
      </c>
      <c r="E154" s="1522">
        <f>if($B$50="posts",COUNTIFS(
  Posts[D+1], "&gt;=" &amp; DATE(2025, COLUMN()-3, 1),
   Posts[D+1], "&lt;" &amp; EOMONTH(DATE(2025, COLUMN()-3, 1), 0) + 1,
 Posts[Restaurant Name],$C154),SUMIFS(Posts[Views (+10], Posts[D+1], "&gt;=" &amp; DATE(2025, COLUMN()-3, 1),
   Posts[D+1], "&lt;" &amp; EOMONTH(DATE(2025, COLUMN()-3, 1), 0) + 1,
 Posts[Restaurant Name],$C154))</f>
        <v>0</v>
      </c>
      <c r="F154" s="1522">
        <f>if($B$50="posts",COUNTIFS(
  Posts[D+1], "&gt;=" &amp; DATE(2025, COLUMN()-3, 1),
   Posts[D+1], "&lt;" &amp; EOMONTH(DATE(2025, COLUMN()-3, 1), 0) + 1,
 Posts[Restaurant Name],$C154),SUMIFS(Posts[Views (+10], Posts[D+1], "&gt;=" &amp; DATE(2025, COLUMN()-3, 1),
   Posts[D+1], "&lt;" &amp; EOMONTH(DATE(2025, COLUMN()-3, 1), 0) + 1,
 Posts[Restaurant Name],$C154))</f>
        <v>0</v>
      </c>
      <c r="G154" s="1522">
        <f>if($B$50="posts",COUNTIFS(
  Posts[D+1], "&gt;=" &amp; DATE(2025, COLUMN()-3, 1),
   Posts[D+1], "&lt;" &amp; EOMONTH(DATE(2025, COLUMN()-3, 1), 0) + 1,
 Posts[Restaurant Name],$C154),SUMIFS(Posts[Views (+10], Posts[D+1], "&gt;=" &amp; DATE(2025, COLUMN()-3, 1),
   Posts[D+1], "&lt;" &amp; EOMONTH(DATE(2025, COLUMN()-3, 1), 0) + 1,
 Posts[Restaurant Name],$C154))</f>
        <v>0</v>
      </c>
      <c r="H154" s="1522">
        <f>if($B$50="posts",COUNTIFS(
  Posts[D+1], "&gt;=" &amp; DATE(2025, COLUMN()-3, 1),
   Posts[D+1], "&lt;" &amp; EOMONTH(DATE(2025, COLUMN()-3, 1), 0) + 1,
 Posts[Restaurant Name],$C154),SUMIFS(Posts[Views (+10], Posts[D+1], "&gt;=" &amp; DATE(2025, COLUMN()-3, 1),
   Posts[D+1], "&lt;" &amp; EOMONTH(DATE(2025, COLUMN()-3, 1), 0) + 1,
 Posts[Restaurant Name],$C154))</f>
        <v>0</v>
      </c>
      <c r="I154" s="1522">
        <f>if($B$50="posts",COUNTIFS(
  Posts[D+1], "&gt;=" &amp; DATE(2025, COLUMN()-3, 1),
   Posts[D+1], "&lt;" &amp; EOMONTH(DATE(2025, COLUMN()-3, 1), 0) + 1,
 Posts[Restaurant Name],$C154),SUMIFS(Posts[Views (+10], Posts[D+1], "&gt;=" &amp; DATE(2025, COLUMN()-3, 1),
   Posts[D+1], "&lt;" &amp; EOMONTH(DATE(2025, COLUMN()-3, 1), 0) + 1,
 Posts[Restaurant Name],$C154))</f>
        <v>0</v>
      </c>
      <c r="J154" s="1522">
        <f>if($B$50="posts",COUNTIFS(
  Posts[D+1], "&gt;=" &amp; DATE(2025, COLUMN()-3, 1),
   Posts[D+1], "&lt;" &amp; EOMONTH(DATE(2025, COLUMN()-3, 1), 0) + 1,
 Posts[Restaurant Name],$C154),SUMIFS(Posts[Views (+10], Posts[D+1], "&gt;=" &amp; DATE(2025, COLUMN()-3, 1),
   Posts[D+1], "&lt;" &amp; EOMONTH(DATE(2025, COLUMN()-3, 1), 0) + 1,
 Posts[Restaurant Name],$C154))</f>
        <v>0</v>
      </c>
      <c r="K154" s="1522">
        <f>if($B$50="posts",COUNTIFS(
  Posts[D+1], "&gt;=" &amp; DATE(2025, COLUMN()-3, 1),
   Posts[D+1], "&lt;" &amp; EOMONTH(DATE(2025, COLUMN()-3, 1), 0) + 1,
 Posts[Restaurant Name],$C154),SUMIFS(Posts[Views (+10], Posts[D+1], "&gt;=" &amp; DATE(2025, COLUMN()-3, 1),
   Posts[D+1], "&lt;" &amp; EOMONTH(DATE(2025, COLUMN()-3, 1), 0) + 1,
 Posts[Restaurant Name],$C154))</f>
        <v>122300</v>
      </c>
      <c r="L154" s="1522">
        <f>if($B$50="posts",COUNTIFS(
  Posts[D+1], "&gt;=" &amp; DATE(2025, COLUMN()-3, 1),
   Posts[D+1], "&lt;" &amp; EOMONTH(DATE(2025, COLUMN()-3, 1), 0) + 1,
 Posts[Restaurant Name],$C154),SUMIFS(Posts[Views (+10], Posts[D+1], "&gt;=" &amp; DATE(2025, COLUMN()-3, 1),
   Posts[D+1], "&lt;" &amp; EOMONTH(DATE(2025, COLUMN()-3, 1), 0) + 1,
 Posts[Restaurant Name],$C154))</f>
        <v>0</v>
      </c>
      <c r="M154" s="1522">
        <f>if($B$50="posts",COUNTIFS(
  Posts[D+1], "&gt;=" &amp; DATE(2025, COLUMN()-3, 1),
   Posts[D+1], "&lt;" &amp; EOMONTH(DATE(2025, COLUMN()-3, 1), 0) + 1,
 Posts[Restaurant Name],$C154),SUMIFS(Posts[Views (+10], Posts[D+1], "&gt;=" &amp; DATE(2025, COLUMN()-3, 1),
   Posts[D+1], "&lt;" &amp; EOMONTH(DATE(2025, COLUMN()-3, 1), 0) + 1,
 Posts[Restaurant Name],$C154))</f>
        <v>0</v>
      </c>
      <c r="N154" s="1522">
        <f>if($B$50="posts",COUNTIFS(
  Posts[D+1], "&gt;=" &amp; DATE(2025, COLUMN()-3, 1),
   Posts[D+1], "&lt;" &amp; EOMONTH(DATE(2025, COLUMN()-3, 1), 0) + 1,
 Posts[Restaurant Name],$C154),SUMIFS(Posts[Views (+10], Posts[D+1], "&gt;=" &amp; DATE(2025, COLUMN()-3, 1),
   Posts[D+1], "&lt;" &amp; EOMONTH(DATE(2025, COLUMN()-3, 1), 0) + 1,
 Posts[Restaurant Name],$C154))</f>
        <v>0</v>
      </c>
      <c r="O154" s="1522">
        <f>if($B$50="posts",COUNTIFS(
  Posts[D+1], "&gt;=" &amp; DATE(2025, COLUMN()-3, 1),
   Posts[D+1], "&lt;" &amp; EOMONTH(DATE(2025, COLUMN()-3, 1), 0) + 1,
 Posts[Restaurant Name],$C154),SUMIFS(Posts[Views (+10], Posts[D+1], "&gt;=" &amp; DATE(2025, COLUMN()-3, 1),
   Posts[D+1], "&lt;" &amp; EOMONTH(DATE(2025, COLUMN()-3, 1), 0) + 1,
 Posts[Restaurant Name],$C154))</f>
        <v>0</v>
      </c>
      <c r="P154" s="1487"/>
      <c r="Q154" s="1487"/>
      <c r="R154" s="1487"/>
      <c r="S154" s="1487"/>
      <c r="T154" s="1487"/>
      <c r="U154" s="1487"/>
      <c r="V154" s="1487"/>
      <c r="W154" s="1487"/>
      <c r="X154" s="1487"/>
      <c r="Y154" s="1487"/>
      <c r="Z154" s="1487"/>
      <c r="AA154" s="1487"/>
      <c r="AB154" s="1487"/>
    </row>
    <row r="155">
      <c r="A155" s="1487"/>
      <c r="B155" s="1487"/>
      <c r="C155" s="1523" t="s">
        <v>3082</v>
      </c>
      <c r="D155" s="1522">
        <f>if($B$50="posts",COUNTIFS(
  Posts[D+1], "&gt;=" &amp; DATE(2025, COLUMN()-3, 1),
   Posts[D+1], "&lt;" &amp; EOMONTH(DATE(2025, COLUMN()-3, 1), 0) + 1,
 Posts[Restaurant Name],$C155),SUMIFS(Posts[Views (+10], Posts[D+1], "&gt;=" &amp; DATE(2025, COLUMN()-3, 1),
   Posts[D+1], "&lt;" &amp; EOMONTH(DATE(2025, COLUMN()-3, 1), 0) + 1,
 Posts[Restaurant Name],$C155))</f>
        <v>0</v>
      </c>
      <c r="E155" s="1522">
        <f>if($B$50="posts",COUNTIFS(
  Posts[D+1], "&gt;=" &amp; DATE(2025, COLUMN()-3, 1),
   Posts[D+1], "&lt;" &amp; EOMONTH(DATE(2025, COLUMN()-3, 1), 0) + 1,
 Posts[Restaurant Name],$C155),SUMIFS(Posts[Views (+10], Posts[D+1], "&gt;=" &amp; DATE(2025, COLUMN()-3, 1),
   Posts[D+1], "&lt;" &amp; EOMONTH(DATE(2025, COLUMN()-3, 1), 0) + 1,
 Posts[Restaurant Name],$C155))</f>
        <v>0</v>
      </c>
      <c r="F155" s="1522">
        <f>if($B$50="posts",COUNTIFS(
  Posts[D+1], "&gt;=" &amp; DATE(2025, COLUMN()-3, 1),
   Posts[D+1], "&lt;" &amp; EOMONTH(DATE(2025, COLUMN()-3, 1), 0) + 1,
 Posts[Restaurant Name],$C155),SUMIFS(Posts[Views (+10], Posts[D+1], "&gt;=" &amp; DATE(2025, COLUMN()-3, 1),
   Posts[D+1], "&lt;" &amp; EOMONTH(DATE(2025, COLUMN()-3, 1), 0) + 1,
 Posts[Restaurant Name],$C155))</f>
        <v>0</v>
      </c>
      <c r="G155" s="1522">
        <f>if($B$50="posts",COUNTIFS(
  Posts[D+1], "&gt;=" &amp; DATE(2025, COLUMN()-3, 1),
   Posts[D+1], "&lt;" &amp; EOMONTH(DATE(2025, COLUMN()-3, 1), 0) + 1,
 Posts[Restaurant Name],$C155),SUMIFS(Posts[Views (+10], Posts[D+1], "&gt;=" &amp; DATE(2025, COLUMN()-3, 1),
   Posts[D+1], "&lt;" &amp; EOMONTH(DATE(2025, COLUMN()-3, 1), 0) + 1,
 Posts[Restaurant Name],$C155))</f>
        <v>0</v>
      </c>
      <c r="H155" s="1522">
        <f>if($B$50="posts",COUNTIFS(
  Posts[D+1], "&gt;=" &amp; DATE(2025, COLUMN()-3, 1),
   Posts[D+1], "&lt;" &amp; EOMONTH(DATE(2025, COLUMN()-3, 1), 0) + 1,
 Posts[Restaurant Name],$C155),SUMIFS(Posts[Views (+10], Posts[D+1], "&gt;=" &amp; DATE(2025, COLUMN()-3, 1),
   Posts[D+1], "&lt;" &amp; EOMONTH(DATE(2025, COLUMN()-3, 1), 0) + 1,
 Posts[Restaurant Name],$C155))</f>
        <v>0</v>
      </c>
      <c r="I155" s="1522">
        <f>if($B$50="posts",COUNTIFS(
  Posts[D+1], "&gt;=" &amp; DATE(2025, COLUMN()-3, 1),
   Posts[D+1], "&lt;" &amp; EOMONTH(DATE(2025, COLUMN()-3, 1), 0) + 1,
 Posts[Restaurant Name],$C155),SUMIFS(Posts[Views (+10], Posts[D+1], "&gt;=" &amp; DATE(2025, COLUMN()-3, 1),
   Posts[D+1], "&lt;" &amp; EOMONTH(DATE(2025, COLUMN()-3, 1), 0) + 1,
 Posts[Restaurant Name],$C155))</f>
        <v>0</v>
      </c>
      <c r="J155" s="1522">
        <f>if($B$50="posts",COUNTIFS(
  Posts[D+1], "&gt;=" &amp; DATE(2025, COLUMN()-3, 1),
   Posts[D+1], "&lt;" &amp; EOMONTH(DATE(2025, COLUMN()-3, 1), 0) + 1,
 Posts[Restaurant Name],$C155),SUMIFS(Posts[Views (+10], Posts[D+1], "&gt;=" &amp; DATE(2025, COLUMN()-3, 1),
   Posts[D+1], "&lt;" &amp; EOMONTH(DATE(2025, COLUMN()-3, 1), 0) + 1,
 Posts[Restaurant Name],$C155))</f>
        <v>37968</v>
      </c>
      <c r="K155" s="1522">
        <f>if($B$50="posts",COUNTIFS(
  Posts[D+1], "&gt;=" &amp; DATE(2025, COLUMN()-3, 1),
   Posts[D+1], "&lt;" &amp; EOMONTH(DATE(2025, COLUMN()-3, 1), 0) + 1,
 Posts[Restaurant Name],$C155),SUMIFS(Posts[Views (+10], Posts[D+1], "&gt;=" &amp; DATE(2025, COLUMN()-3, 1),
   Posts[D+1], "&lt;" &amp; EOMONTH(DATE(2025, COLUMN()-3, 1), 0) + 1,
 Posts[Restaurant Name],$C155))</f>
        <v>111818</v>
      </c>
      <c r="L155" s="1522">
        <f>if($B$50="posts",COUNTIFS(
  Posts[D+1], "&gt;=" &amp; DATE(2025, COLUMN()-3, 1),
   Posts[D+1], "&lt;" &amp; EOMONTH(DATE(2025, COLUMN()-3, 1), 0) + 1,
 Posts[Restaurant Name],$C155),SUMIFS(Posts[Views (+10], Posts[D+1], "&gt;=" &amp; DATE(2025, COLUMN()-3, 1),
   Posts[D+1], "&lt;" &amp; EOMONTH(DATE(2025, COLUMN()-3, 1), 0) + 1,
 Posts[Restaurant Name],$C155))</f>
        <v>0</v>
      </c>
      <c r="M155" s="1522">
        <f>if($B$50="posts",COUNTIFS(
  Posts[D+1], "&gt;=" &amp; DATE(2025, COLUMN()-3, 1),
   Posts[D+1], "&lt;" &amp; EOMONTH(DATE(2025, COLUMN()-3, 1), 0) + 1,
 Posts[Restaurant Name],$C155),SUMIFS(Posts[Views (+10], Posts[D+1], "&gt;=" &amp; DATE(2025, COLUMN()-3, 1),
   Posts[D+1], "&lt;" &amp; EOMONTH(DATE(2025, COLUMN()-3, 1), 0) + 1,
 Posts[Restaurant Name],$C155))</f>
        <v>0</v>
      </c>
      <c r="N155" s="1522">
        <f>if($B$50="posts",COUNTIFS(
  Posts[D+1], "&gt;=" &amp; DATE(2025, COLUMN()-3, 1),
   Posts[D+1], "&lt;" &amp; EOMONTH(DATE(2025, COLUMN()-3, 1), 0) + 1,
 Posts[Restaurant Name],$C155),SUMIFS(Posts[Views (+10], Posts[D+1], "&gt;=" &amp; DATE(2025, COLUMN()-3, 1),
   Posts[D+1], "&lt;" &amp; EOMONTH(DATE(2025, COLUMN()-3, 1), 0) + 1,
 Posts[Restaurant Name],$C155))</f>
        <v>0</v>
      </c>
      <c r="O155" s="1522">
        <f>if($B$50="posts",COUNTIFS(
  Posts[D+1], "&gt;=" &amp; DATE(2025, COLUMN()-3, 1),
   Posts[D+1], "&lt;" &amp; EOMONTH(DATE(2025, COLUMN()-3, 1), 0) + 1,
 Posts[Restaurant Name],$C155),SUMIFS(Posts[Views (+10], Posts[D+1], "&gt;=" &amp; DATE(2025, COLUMN()-3, 1),
   Posts[D+1], "&lt;" &amp; EOMONTH(DATE(2025, COLUMN()-3, 1), 0) + 1,
 Posts[Restaurant Name],$C155))</f>
        <v>0</v>
      </c>
      <c r="P155" s="1487"/>
      <c r="Q155" s="1487"/>
      <c r="R155" s="1487"/>
      <c r="S155" s="1487"/>
      <c r="T155" s="1487"/>
      <c r="U155" s="1487"/>
      <c r="V155" s="1487"/>
      <c r="W155" s="1487"/>
      <c r="X155" s="1487"/>
      <c r="Y155" s="1487"/>
      <c r="Z155" s="1487"/>
      <c r="AA155" s="1487"/>
      <c r="AB155" s="1487"/>
    </row>
    <row r="156">
      <c r="A156" s="1487"/>
      <c r="B156" s="1487"/>
      <c r="C156" s="1487" t="s">
        <v>343</v>
      </c>
      <c r="D156" s="1522">
        <f>if($B$50="posts",COUNTIFS(
  Posts[D+1], "&gt;=" &amp; DATE(2025, COLUMN()-3, 1),
   Posts[D+1], "&lt;" &amp; EOMONTH(DATE(2025, COLUMN()-3, 1), 0) + 1,
 Posts[Restaurant Name],$C156),SUMIFS(Posts[Views (+10], Posts[D+1], "&gt;=" &amp; DATE(2025, COLUMN()-3, 1),
   Posts[D+1], "&lt;" &amp; EOMONTH(DATE(2025, COLUMN()-3, 1), 0) + 1,
 Posts[Restaurant Name],$C156))</f>
        <v>0</v>
      </c>
      <c r="E156" s="1522">
        <f>if($B$50="posts",COUNTIFS(
  Posts[D+1], "&gt;=" &amp; DATE(2025, COLUMN()-3, 1),
   Posts[D+1], "&lt;" &amp; EOMONTH(DATE(2025, COLUMN()-3, 1), 0) + 1,
 Posts[Restaurant Name],$C156),SUMIFS(Posts[Views (+10], Posts[D+1], "&gt;=" &amp; DATE(2025, COLUMN()-3, 1),
   Posts[D+1], "&lt;" &amp; EOMONTH(DATE(2025, COLUMN()-3, 1), 0) + 1,
 Posts[Restaurant Name],$C156))</f>
        <v>0</v>
      </c>
      <c r="F156" s="1522">
        <f>if($B$50="posts",COUNTIFS(
  Posts[D+1], "&gt;=" &amp; DATE(2025, COLUMN()-3, 1),
   Posts[D+1], "&lt;" &amp; EOMONTH(DATE(2025, COLUMN()-3, 1), 0) + 1,
 Posts[Restaurant Name],$C156),SUMIFS(Posts[Views (+10], Posts[D+1], "&gt;=" &amp; DATE(2025, COLUMN()-3, 1),
   Posts[D+1], "&lt;" &amp; EOMONTH(DATE(2025, COLUMN()-3, 1), 0) + 1,
 Posts[Restaurant Name],$C156))</f>
        <v>0</v>
      </c>
      <c r="G156" s="1522">
        <f>if($B$50="posts",COUNTIFS(
  Posts[D+1], "&gt;=" &amp; DATE(2025, COLUMN()-3, 1),
   Posts[D+1], "&lt;" &amp; EOMONTH(DATE(2025, COLUMN()-3, 1), 0) + 1,
 Posts[Restaurant Name],$C156),SUMIFS(Posts[Views (+10], Posts[D+1], "&gt;=" &amp; DATE(2025, COLUMN()-3, 1),
   Posts[D+1], "&lt;" &amp; EOMONTH(DATE(2025, COLUMN()-3, 1), 0) + 1,
 Posts[Restaurant Name],$C156))</f>
        <v>0</v>
      </c>
      <c r="H156" s="1522">
        <f>if($B$50="posts",COUNTIFS(
  Posts[D+1], "&gt;=" &amp; DATE(2025, COLUMN()-3, 1),
   Posts[D+1], "&lt;" &amp; EOMONTH(DATE(2025, COLUMN()-3, 1), 0) + 1,
 Posts[Restaurant Name],$C156),SUMIFS(Posts[Views (+10], Posts[D+1], "&gt;=" &amp; DATE(2025, COLUMN()-3, 1),
   Posts[D+1], "&lt;" &amp; EOMONTH(DATE(2025, COLUMN()-3, 1), 0) + 1,
 Posts[Restaurant Name],$C156))</f>
        <v>0</v>
      </c>
      <c r="I156" s="1522">
        <f>if($B$50="posts",COUNTIFS(
  Posts[D+1], "&gt;=" &amp; DATE(2025, COLUMN()-3, 1),
   Posts[D+1], "&lt;" &amp; EOMONTH(DATE(2025, COLUMN()-3, 1), 0) + 1,
 Posts[Restaurant Name],$C156),SUMIFS(Posts[Views (+10], Posts[D+1], "&gt;=" &amp; DATE(2025, COLUMN()-3, 1),
   Posts[D+1], "&lt;" &amp; EOMONTH(DATE(2025, COLUMN()-3, 1), 0) + 1,
 Posts[Restaurant Name],$C156))</f>
        <v>0</v>
      </c>
      <c r="J156" s="1522">
        <f>if($B$50="posts",COUNTIFS(
  Posts[D+1], "&gt;=" &amp; DATE(2025, COLUMN()-3, 1),
   Posts[D+1], "&lt;" &amp; EOMONTH(DATE(2025, COLUMN()-3, 1), 0) + 1,
 Posts[Restaurant Name],$C156),SUMIFS(Posts[Views (+10], Posts[D+1], "&gt;=" &amp; DATE(2025, COLUMN()-3, 1),
   Posts[D+1], "&lt;" &amp; EOMONTH(DATE(2025, COLUMN()-3, 1), 0) + 1,
 Posts[Restaurant Name],$C156))</f>
        <v>38564</v>
      </c>
      <c r="K156" s="1522">
        <f>if($B$50="posts",COUNTIFS(
  Posts[D+1], "&gt;=" &amp; DATE(2025, COLUMN()-3, 1),
   Posts[D+1], "&lt;" &amp; EOMONTH(DATE(2025, COLUMN()-3, 1), 0) + 1,
 Posts[Restaurant Name],$C156),SUMIFS(Posts[Views (+10], Posts[D+1], "&gt;=" &amp; DATE(2025, COLUMN()-3, 1),
   Posts[D+1], "&lt;" &amp; EOMONTH(DATE(2025, COLUMN()-3, 1), 0) + 1,
 Posts[Restaurant Name],$C156))</f>
        <v>0</v>
      </c>
      <c r="L156" s="1522">
        <f>if($B$50="posts",COUNTIFS(
  Posts[D+1], "&gt;=" &amp; DATE(2025, COLUMN()-3, 1),
   Posts[D+1], "&lt;" &amp; EOMONTH(DATE(2025, COLUMN()-3, 1), 0) + 1,
 Posts[Restaurant Name],$C156),SUMIFS(Posts[Views (+10], Posts[D+1], "&gt;=" &amp; DATE(2025, COLUMN()-3, 1),
   Posts[D+1], "&lt;" &amp; EOMONTH(DATE(2025, COLUMN()-3, 1), 0) + 1,
 Posts[Restaurant Name],$C156))</f>
        <v>0</v>
      </c>
      <c r="M156" s="1522">
        <f>if($B$50="posts",COUNTIFS(
  Posts[D+1], "&gt;=" &amp; DATE(2025, COLUMN()-3, 1),
   Posts[D+1], "&lt;" &amp; EOMONTH(DATE(2025, COLUMN()-3, 1), 0) + 1,
 Posts[Restaurant Name],$C156),SUMIFS(Posts[Views (+10], Posts[D+1], "&gt;=" &amp; DATE(2025, COLUMN()-3, 1),
   Posts[D+1], "&lt;" &amp; EOMONTH(DATE(2025, COLUMN()-3, 1), 0) + 1,
 Posts[Restaurant Name],$C156))</f>
        <v>0</v>
      </c>
      <c r="N156" s="1522">
        <f>if($B$50="posts",COUNTIFS(
  Posts[D+1], "&gt;=" &amp; DATE(2025, COLUMN()-3, 1),
   Posts[D+1], "&lt;" &amp; EOMONTH(DATE(2025, COLUMN()-3, 1), 0) + 1,
 Posts[Restaurant Name],$C156),SUMIFS(Posts[Views (+10], Posts[D+1], "&gt;=" &amp; DATE(2025, COLUMN()-3, 1),
   Posts[D+1], "&lt;" &amp; EOMONTH(DATE(2025, COLUMN()-3, 1), 0) + 1,
 Posts[Restaurant Name],$C156))</f>
        <v>0</v>
      </c>
      <c r="O156" s="1522">
        <f>if($B$50="posts",COUNTIFS(
  Posts[D+1], "&gt;=" &amp; DATE(2025, COLUMN()-3, 1),
   Posts[D+1], "&lt;" &amp; EOMONTH(DATE(2025, COLUMN()-3, 1), 0) + 1,
 Posts[Restaurant Name],$C156),SUMIFS(Posts[Views (+10], Posts[D+1], "&gt;=" &amp; DATE(2025, COLUMN()-3, 1),
   Posts[D+1], "&lt;" &amp; EOMONTH(DATE(2025, COLUMN()-3, 1), 0) + 1,
 Posts[Restaurant Name],$C156))</f>
        <v>0</v>
      </c>
      <c r="P156" s="1487"/>
      <c r="Q156" s="1487"/>
      <c r="R156" s="1487"/>
      <c r="S156" s="1487"/>
      <c r="T156" s="1487"/>
      <c r="U156" s="1487"/>
      <c r="V156" s="1487"/>
      <c r="W156" s="1487"/>
      <c r="X156" s="1487"/>
      <c r="Y156" s="1487"/>
      <c r="Z156" s="1487"/>
      <c r="AA156" s="1487"/>
      <c r="AB156" s="1487"/>
    </row>
    <row r="157">
      <c r="A157" s="1487"/>
      <c r="B157" s="1487"/>
      <c r="C157" s="1487" t="s">
        <v>419</v>
      </c>
      <c r="D157" s="1522">
        <f>if($B$50="posts",COUNTIFS(
  Posts[D+1], "&gt;=" &amp; DATE(2025, COLUMN()-3, 1),
   Posts[D+1], "&lt;" &amp; EOMONTH(DATE(2025, COLUMN()-3, 1), 0) + 1,
 Posts[Restaurant Name],$C157),SUMIFS(Posts[Views (+10], Posts[D+1], "&gt;=" &amp; DATE(2025, COLUMN()-3, 1),
   Posts[D+1], "&lt;" &amp; EOMONTH(DATE(2025, COLUMN()-3, 1), 0) + 1,
 Posts[Restaurant Name],$C157))</f>
        <v>0</v>
      </c>
      <c r="E157" s="1522">
        <f>if($B$50="posts",COUNTIFS(
  Posts[D+1], "&gt;=" &amp; DATE(2025, COLUMN()-3, 1),
   Posts[D+1], "&lt;" &amp; EOMONTH(DATE(2025, COLUMN()-3, 1), 0) + 1,
 Posts[Restaurant Name],$C157),SUMIFS(Posts[Views (+10], Posts[D+1], "&gt;=" &amp; DATE(2025, COLUMN()-3, 1),
   Posts[D+1], "&lt;" &amp; EOMONTH(DATE(2025, COLUMN()-3, 1), 0) + 1,
 Posts[Restaurant Name],$C157))</f>
        <v>0</v>
      </c>
      <c r="F157" s="1522">
        <f>if($B$50="posts",COUNTIFS(
  Posts[D+1], "&gt;=" &amp; DATE(2025, COLUMN()-3, 1),
   Posts[D+1], "&lt;" &amp; EOMONTH(DATE(2025, COLUMN()-3, 1), 0) + 1,
 Posts[Restaurant Name],$C157),SUMIFS(Posts[Views (+10], Posts[D+1], "&gt;=" &amp; DATE(2025, COLUMN()-3, 1),
   Posts[D+1], "&lt;" &amp; EOMONTH(DATE(2025, COLUMN()-3, 1), 0) + 1,
 Posts[Restaurant Name],$C157))</f>
        <v>0</v>
      </c>
      <c r="G157" s="1522">
        <f>if($B$50="posts",COUNTIFS(
  Posts[D+1], "&gt;=" &amp; DATE(2025, COLUMN()-3, 1),
   Posts[D+1], "&lt;" &amp; EOMONTH(DATE(2025, COLUMN()-3, 1), 0) + 1,
 Posts[Restaurant Name],$C157),SUMIFS(Posts[Views (+10], Posts[D+1], "&gt;=" &amp; DATE(2025, COLUMN()-3, 1),
   Posts[D+1], "&lt;" &amp; EOMONTH(DATE(2025, COLUMN()-3, 1), 0) + 1,
 Posts[Restaurant Name],$C157))</f>
        <v>0</v>
      </c>
      <c r="H157" s="1522">
        <f>if($B$50="posts",COUNTIFS(
  Posts[D+1], "&gt;=" &amp; DATE(2025, COLUMN()-3, 1),
   Posts[D+1], "&lt;" &amp; EOMONTH(DATE(2025, COLUMN()-3, 1), 0) + 1,
 Posts[Restaurant Name],$C157),SUMIFS(Posts[Views (+10], Posts[D+1], "&gt;=" &amp; DATE(2025, COLUMN()-3, 1),
   Posts[D+1], "&lt;" &amp; EOMONTH(DATE(2025, COLUMN()-3, 1), 0) + 1,
 Posts[Restaurant Name],$C157))</f>
        <v>0</v>
      </c>
      <c r="I157" s="1522">
        <f>if($B$50="posts",COUNTIFS(
  Posts[D+1], "&gt;=" &amp; DATE(2025, COLUMN()-3, 1),
   Posts[D+1], "&lt;" &amp; EOMONTH(DATE(2025, COLUMN()-3, 1), 0) + 1,
 Posts[Restaurant Name],$C157),SUMIFS(Posts[Views (+10], Posts[D+1], "&gt;=" &amp; DATE(2025, COLUMN()-3, 1),
   Posts[D+1], "&lt;" &amp; EOMONTH(DATE(2025, COLUMN()-3, 1), 0) + 1,
 Posts[Restaurant Name],$C157))</f>
        <v>0</v>
      </c>
      <c r="J157" s="1522">
        <f>if($B$50="posts",COUNTIFS(
  Posts[D+1], "&gt;=" &amp; DATE(2025, COLUMN()-3, 1),
   Posts[D+1], "&lt;" &amp; EOMONTH(DATE(2025, COLUMN()-3, 1), 0) + 1,
 Posts[Restaurant Name],$C157),SUMIFS(Posts[Views (+10], Posts[D+1], "&gt;=" &amp; DATE(2025, COLUMN()-3, 1),
   Posts[D+1], "&lt;" &amp; EOMONTH(DATE(2025, COLUMN()-3, 1), 0) + 1,
 Posts[Restaurant Name],$C157))</f>
        <v>0</v>
      </c>
      <c r="K157" s="1522">
        <f>if($B$50="posts",COUNTIFS(
  Posts[D+1], "&gt;=" &amp; DATE(2025, COLUMN()-3, 1),
   Posts[D+1], "&lt;" &amp; EOMONTH(DATE(2025, COLUMN()-3, 1), 0) + 1,
 Posts[Restaurant Name],$C157),SUMIFS(Posts[Views (+10], Posts[D+1], "&gt;=" &amp; DATE(2025, COLUMN()-3, 1),
   Posts[D+1], "&lt;" &amp; EOMONTH(DATE(2025, COLUMN()-3, 1), 0) + 1,
 Posts[Restaurant Name],$C157))</f>
        <v>50258</v>
      </c>
      <c r="L157" s="1522">
        <f>if($B$50="posts",COUNTIFS(
  Posts[D+1], "&gt;=" &amp; DATE(2025, COLUMN()-3, 1),
   Posts[D+1], "&lt;" &amp; EOMONTH(DATE(2025, COLUMN()-3, 1), 0) + 1,
 Posts[Restaurant Name],$C157),SUMIFS(Posts[Views (+10], Posts[D+1], "&gt;=" &amp; DATE(2025, COLUMN()-3, 1),
   Posts[D+1], "&lt;" &amp; EOMONTH(DATE(2025, COLUMN()-3, 1), 0) + 1,
 Posts[Restaurant Name],$C157))</f>
        <v>0</v>
      </c>
      <c r="M157" s="1522">
        <f>if($B$50="posts",COUNTIFS(
  Posts[D+1], "&gt;=" &amp; DATE(2025, COLUMN()-3, 1),
   Posts[D+1], "&lt;" &amp; EOMONTH(DATE(2025, COLUMN()-3, 1), 0) + 1,
 Posts[Restaurant Name],$C157),SUMIFS(Posts[Views (+10], Posts[D+1], "&gt;=" &amp; DATE(2025, COLUMN()-3, 1),
   Posts[D+1], "&lt;" &amp; EOMONTH(DATE(2025, COLUMN()-3, 1), 0) + 1,
 Posts[Restaurant Name],$C157))</f>
        <v>0</v>
      </c>
      <c r="N157" s="1522">
        <f>if($B$50="posts",COUNTIFS(
  Posts[D+1], "&gt;=" &amp; DATE(2025, COLUMN()-3, 1),
   Posts[D+1], "&lt;" &amp; EOMONTH(DATE(2025, COLUMN()-3, 1), 0) + 1,
 Posts[Restaurant Name],$C157),SUMIFS(Posts[Views (+10], Posts[D+1], "&gt;=" &amp; DATE(2025, COLUMN()-3, 1),
   Posts[D+1], "&lt;" &amp; EOMONTH(DATE(2025, COLUMN()-3, 1), 0) + 1,
 Posts[Restaurant Name],$C157))</f>
        <v>0</v>
      </c>
      <c r="O157" s="1522">
        <f>if($B$50="posts",COUNTIFS(
  Posts[D+1], "&gt;=" &amp; DATE(2025, COLUMN()-3, 1),
   Posts[D+1], "&lt;" &amp; EOMONTH(DATE(2025, COLUMN()-3, 1), 0) + 1,
 Posts[Restaurant Name],$C157),SUMIFS(Posts[Views (+10], Posts[D+1], "&gt;=" &amp; DATE(2025, COLUMN()-3, 1),
   Posts[D+1], "&lt;" &amp; EOMONTH(DATE(2025, COLUMN()-3, 1), 0) + 1,
 Posts[Restaurant Name],$C157))</f>
        <v>0</v>
      </c>
      <c r="P157" s="1487"/>
      <c r="Q157" s="1487"/>
      <c r="R157" s="1487"/>
      <c r="S157" s="1487"/>
      <c r="T157" s="1487"/>
      <c r="U157" s="1487"/>
      <c r="V157" s="1487"/>
      <c r="W157" s="1487"/>
      <c r="X157" s="1487"/>
      <c r="Y157" s="1487"/>
      <c r="Z157" s="1487"/>
      <c r="AA157" s="1487"/>
      <c r="AB157" s="1487"/>
    </row>
    <row r="158">
      <c r="A158" s="1487"/>
      <c r="B158" s="1487"/>
      <c r="C158" s="1487" t="s">
        <v>3110</v>
      </c>
      <c r="D158" s="1522">
        <f>if($B$50="posts",COUNTIFS(
  Posts[D+1], "&gt;=" &amp; DATE(2025, COLUMN()-3, 1),
   Posts[D+1], "&lt;" &amp; EOMONTH(DATE(2025, COLUMN()-3, 1), 0) + 1,
 Posts[Restaurant Name],$C158),SUMIFS(Posts[Views (+10], Posts[D+1], "&gt;=" &amp; DATE(2025, COLUMN()-3, 1),
   Posts[D+1], "&lt;" &amp; EOMONTH(DATE(2025, COLUMN()-3, 1), 0) + 1,
 Posts[Restaurant Name],$C158))</f>
        <v>0</v>
      </c>
      <c r="E158" s="1522">
        <f>if($B$50="posts",COUNTIFS(
  Posts[D+1], "&gt;=" &amp; DATE(2025, COLUMN()-3, 1),
   Posts[D+1], "&lt;" &amp; EOMONTH(DATE(2025, COLUMN()-3, 1), 0) + 1,
 Posts[Restaurant Name],$C158),SUMIFS(Posts[Views (+10], Posts[D+1], "&gt;=" &amp; DATE(2025, COLUMN()-3, 1),
   Posts[D+1], "&lt;" &amp; EOMONTH(DATE(2025, COLUMN()-3, 1), 0) + 1,
 Posts[Restaurant Name],$C158))</f>
        <v>0</v>
      </c>
      <c r="F158" s="1522">
        <f>if($B$50="posts",COUNTIFS(
  Posts[D+1], "&gt;=" &amp; DATE(2025, COLUMN()-3, 1),
   Posts[D+1], "&lt;" &amp; EOMONTH(DATE(2025, COLUMN()-3, 1), 0) + 1,
 Posts[Restaurant Name],$C158),SUMIFS(Posts[Views (+10], Posts[D+1], "&gt;=" &amp; DATE(2025, COLUMN()-3, 1),
   Posts[D+1], "&lt;" &amp; EOMONTH(DATE(2025, COLUMN()-3, 1), 0) + 1,
 Posts[Restaurant Name],$C158))</f>
        <v>0</v>
      </c>
      <c r="G158" s="1522">
        <f>if($B$50="posts",COUNTIFS(
  Posts[D+1], "&gt;=" &amp; DATE(2025, COLUMN()-3, 1),
   Posts[D+1], "&lt;" &amp; EOMONTH(DATE(2025, COLUMN()-3, 1), 0) + 1,
 Posts[Restaurant Name],$C158),SUMIFS(Posts[Views (+10], Posts[D+1], "&gt;=" &amp; DATE(2025, COLUMN()-3, 1),
   Posts[D+1], "&lt;" &amp; EOMONTH(DATE(2025, COLUMN()-3, 1), 0) + 1,
 Posts[Restaurant Name],$C158))</f>
        <v>0</v>
      </c>
      <c r="H158" s="1522">
        <f>if($B$50="posts",COUNTIFS(
  Posts[D+1], "&gt;=" &amp; DATE(2025, COLUMN()-3, 1),
   Posts[D+1], "&lt;" &amp; EOMONTH(DATE(2025, COLUMN()-3, 1), 0) + 1,
 Posts[Restaurant Name],$C158),SUMIFS(Posts[Views (+10], Posts[D+1], "&gt;=" &amp; DATE(2025, COLUMN()-3, 1),
   Posts[D+1], "&lt;" &amp; EOMONTH(DATE(2025, COLUMN()-3, 1), 0) + 1,
 Posts[Restaurant Name],$C158))</f>
        <v>0</v>
      </c>
      <c r="I158" s="1522">
        <f>if($B$50="posts",COUNTIFS(
  Posts[D+1], "&gt;=" &amp; DATE(2025, COLUMN()-3, 1),
   Posts[D+1], "&lt;" &amp; EOMONTH(DATE(2025, COLUMN()-3, 1), 0) + 1,
 Posts[Restaurant Name],$C158),SUMIFS(Posts[Views (+10], Posts[D+1], "&gt;=" &amp; DATE(2025, COLUMN()-3, 1),
   Posts[D+1], "&lt;" &amp; EOMONTH(DATE(2025, COLUMN()-3, 1), 0) + 1,
 Posts[Restaurant Name],$C158))</f>
        <v>0</v>
      </c>
      <c r="J158" s="1522">
        <f>if($B$50="posts",COUNTIFS(
  Posts[D+1], "&gt;=" &amp; DATE(2025, COLUMN()-3, 1),
   Posts[D+1], "&lt;" &amp; EOMONTH(DATE(2025, COLUMN()-3, 1), 0) + 1,
 Posts[Restaurant Name],$C158),SUMIFS(Posts[Views (+10], Posts[D+1], "&gt;=" &amp; DATE(2025, COLUMN()-3, 1),
   Posts[D+1], "&lt;" &amp; EOMONTH(DATE(2025, COLUMN()-3, 1), 0) + 1,
 Posts[Restaurant Name],$C158))</f>
        <v>0</v>
      </c>
      <c r="K158" s="1522">
        <f>if($B$50="posts",COUNTIFS(
  Posts[D+1], "&gt;=" &amp; DATE(2025, COLUMN()-3, 1),
   Posts[D+1], "&lt;" &amp; EOMONTH(DATE(2025, COLUMN()-3, 1), 0) + 1,
 Posts[Restaurant Name],$C158),SUMIFS(Posts[Views (+10], Posts[D+1], "&gt;=" &amp; DATE(2025, COLUMN()-3, 1),
   Posts[D+1], "&lt;" &amp; EOMONTH(DATE(2025, COLUMN()-3, 1), 0) + 1,
 Posts[Restaurant Name],$C158))</f>
        <v>0</v>
      </c>
      <c r="L158" s="1522">
        <f>if($B$50="posts",COUNTIFS(
  Posts[D+1], "&gt;=" &amp; DATE(2025, COLUMN()-3, 1),
   Posts[D+1], "&lt;" &amp; EOMONTH(DATE(2025, COLUMN()-3, 1), 0) + 1,
 Posts[Restaurant Name],$C158),SUMIFS(Posts[Views (+10], Posts[D+1], "&gt;=" &amp; DATE(2025, COLUMN()-3, 1),
   Posts[D+1], "&lt;" &amp; EOMONTH(DATE(2025, COLUMN()-3, 1), 0) + 1,
 Posts[Restaurant Name],$C158))</f>
        <v>0</v>
      </c>
      <c r="M158" s="1522">
        <f>if($B$50="posts",COUNTIFS(
  Posts[D+1], "&gt;=" &amp; DATE(2025, COLUMN()-3, 1),
   Posts[D+1], "&lt;" &amp; EOMONTH(DATE(2025, COLUMN()-3, 1), 0) + 1,
 Posts[Restaurant Name],$C158),SUMIFS(Posts[Views (+10], Posts[D+1], "&gt;=" &amp; DATE(2025, COLUMN()-3, 1),
   Posts[D+1], "&lt;" &amp; EOMONTH(DATE(2025, COLUMN()-3, 1), 0) + 1,
 Posts[Restaurant Name],$C158))</f>
        <v>15941</v>
      </c>
      <c r="N158" s="1522">
        <f>if($B$50="posts",COUNTIFS(
  Posts[D+1], "&gt;=" &amp; DATE(2025, COLUMN()-3, 1),
   Posts[D+1], "&lt;" &amp; EOMONTH(DATE(2025, COLUMN()-3, 1), 0) + 1,
 Posts[Restaurant Name],$C158),SUMIFS(Posts[Views (+10], Posts[D+1], "&gt;=" &amp; DATE(2025, COLUMN()-3, 1),
   Posts[D+1], "&lt;" &amp; EOMONTH(DATE(2025, COLUMN()-3, 1), 0) + 1,
 Posts[Restaurant Name],$C158))</f>
        <v>0</v>
      </c>
      <c r="O158" s="1522">
        <f>if($B$50="posts",COUNTIFS(
  Posts[D+1], "&gt;=" &amp; DATE(2025, COLUMN()-3, 1),
   Posts[D+1], "&lt;" &amp; EOMONTH(DATE(2025, COLUMN()-3, 1), 0) + 1,
 Posts[Restaurant Name],$C158),SUMIFS(Posts[Views (+10], Posts[D+1], "&gt;=" &amp; DATE(2025, COLUMN()-3, 1),
   Posts[D+1], "&lt;" &amp; EOMONTH(DATE(2025, COLUMN()-3, 1), 0) + 1,
 Posts[Restaurant Name],$C158))</f>
        <v>0</v>
      </c>
      <c r="P158" s="1487"/>
      <c r="Q158" s="1487"/>
      <c r="R158" s="1487"/>
      <c r="S158" s="1487"/>
      <c r="T158" s="1487"/>
      <c r="U158" s="1487"/>
      <c r="V158" s="1487"/>
      <c r="W158" s="1487"/>
      <c r="X158" s="1487"/>
      <c r="Y158" s="1487"/>
      <c r="Z158" s="1487"/>
      <c r="AA158" s="1487"/>
      <c r="AB158" s="1487"/>
    </row>
    <row r="159">
      <c r="A159" s="1487"/>
      <c r="B159" s="1487"/>
      <c r="C159" s="1487" t="s">
        <v>1081</v>
      </c>
      <c r="D159" s="1522">
        <f>if($B$50="posts",COUNTIFS(
  Posts[D+1], "&gt;=" &amp; DATE(2025, COLUMN()-3, 1),
   Posts[D+1], "&lt;" &amp; EOMONTH(DATE(2025, COLUMN()-3, 1), 0) + 1,
 Posts[Restaurant Name],$C159),SUMIFS(Posts[Views (+10], Posts[D+1], "&gt;=" &amp; DATE(2025, COLUMN()-3, 1),
   Posts[D+1], "&lt;" &amp; EOMONTH(DATE(2025, COLUMN()-3, 1), 0) + 1,
 Posts[Restaurant Name],$C159))</f>
        <v>0</v>
      </c>
      <c r="E159" s="1522">
        <f>if($B$50="posts",COUNTIFS(
  Posts[D+1], "&gt;=" &amp; DATE(2025, COLUMN()-3, 1),
   Posts[D+1], "&lt;" &amp; EOMONTH(DATE(2025, COLUMN()-3, 1), 0) + 1,
 Posts[Restaurant Name],$C159),SUMIFS(Posts[Views (+10], Posts[D+1], "&gt;=" &amp; DATE(2025, COLUMN()-3, 1),
   Posts[D+1], "&lt;" &amp; EOMONTH(DATE(2025, COLUMN()-3, 1), 0) + 1,
 Posts[Restaurant Name],$C159))</f>
        <v>0</v>
      </c>
      <c r="F159" s="1522">
        <f>if($B$50="posts",COUNTIFS(
  Posts[D+1], "&gt;=" &amp; DATE(2025, COLUMN()-3, 1),
   Posts[D+1], "&lt;" &amp; EOMONTH(DATE(2025, COLUMN()-3, 1), 0) + 1,
 Posts[Restaurant Name],$C159),SUMIFS(Posts[Views (+10], Posts[D+1], "&gt;=" &amp; DATE(2025, COLUMN()-3, 1),
   Posts[D+1], "&lt;" &amp; EOMONTH(DATE(2025, COLUMN()-3, 1), 0) + 1,
 Posts[Restaurant Name],$C159))</f>
        <v>0</v>
      </c>
      <c r="G159" s="1522">
        <f>if($B$50="posts",COUNTIFS(
  Posts[D+1], "&gt;=" &amp; DATE(2025, COLUMN()-3, 1),
   Posts[D+1], "&lt;" &amp; EOMONTH(DATE(2025, COLUMN()-3, 1), 0) + 1,
 Posts[Restaurant Name],$C159),SUMIFS(Posts[Views (+10], Posts[D+1], "&gt;=" &amp; DATE(2025, COLUMN()-3, 1),
   Posts[D+1], "&lt;" &amp; EOMONTH(DATE(2025, COLUMN()-3, 1), 0) + 1,
 Posts[Restaurant Name],$C159))</f>
        <v>0</v>
      </c>
      <c r="H159" s="1522">
        <f>if($B$50="posts",COUNTIFS(
  Posts[D+1], "&gt;=" &amp; DATE(2025, COLUMN()-3, 1),
   Posts[D+1], "&lt;" &amp; EOMONTH(DATE(2025, COLUMN()-3, 1), 0) + 1,
 Posts[Restaurant Name],$C159),SUMIFS(Posts[Views (+10], Posts[D+1], "&gt;=" &amp; DATE(2025, COLUMN()-3, 1),
   Posts[D+1], "&lt;" &amp; EOMONTH(DATE(2025, COLUMN()-3, 1), 0) + 1,
 Posts[Restaurant Name],$C159))</f>
        <v>0</v>
      </c>
      <c r="I159" s="1522">
        <f>if($B$50="posts",COUNTIFS(
  Posts[D+1], "&gt;=" &amp; DATE(2025, COLUMN()-3, 1),
   Posts[D+1], "&lt;" &amp; EOMONTH(DATE(2025, COLUMN()-3, 1), 0) + 1,
 Posts[Restaurant Name],$C159),SUMIFS(Posts[Views (+10], Posts[D+1], "&gt;=" &amp; DATE(2025, COLUMN()-3, 1),
   Posts[D+1], "&lt;" &amp; EOMONTH(DATE(2025, COLUMN()-3, 1), 0) + 1,
 Posts[Restaurant Name],$C159))</f>
        <v>0</v>
      </c>
      <c r="J159" s="1522">
        <f>if($B$50="posts",COUNTIFS(
  Posts[D+1], "&gt;=" &amp; DATE(2025, COLUMN()-3, 1),
   Posts[D+1], "&lt;" &amp; EOMONTH(DATE(2025, COLUMN()-3, 1), 0) + 1,
 Posts[Restaurant Name],$C159),SUMIFS(Posts[Views (+10], Posts[D+1], "&gt;=" &amp; DATE(2025, COLUMN()-3, 1),
   Posts[D+1], "&lt;" &amp; EOMONTH(DATE(2025, COLUMN()-3, 1), 0) + 1,
 Posts[Restaurant Name],$C159))</f>
        <v>0</v>
      </c>
      <c r="K159" s="1522">
        <f>if($B$50="posts",COUNTIFS(
  Posts[D+1], "&gt;=" &amp; DATE(2025, COLUMN()-3, 1),
   Posts[D+1], "&lt;" &amp; EOMONTH(DATE(2025, COLUMN()-3, 1), 0) + 1,
 Posts[Restaurant Name],$C159),SUMIFS(Posts[Views (+10], Posts[D+1], "&gt;=" &amp; DATE(2025, COLUMN()-3, 1),
   Posts[D+1], "&lt;" &amp; EOMONTH(DATE(2025, COLUMN()-3, 1), 0) + 1,
 Posts[Restaurant Name],$C159))</f>
        <v>0</v>
      </c>
      <c r="L159" s="1522">
        <f>if($B$50="posts",COUNTIFS(
  Posts[D+1], "&gt;=" &amp; DATE(2025, COLUMN()-3, 1),
   Posts[D+1], "&lt;" &amp; EOMONTH(DATE(2025, COLUMN()-3, 1), 0) + 1,
 Posts[Restaurant Name],$C159),SUMIFS(Posts[Views (+10], Posts[D+1], "&gt;=" &amp; DATE(2025, COLUMN()-3, 1),
   Posts[D+1], "&lt;" &amp; EOMONTH(DATE(2025, COLUMN()-3, 1), 0) + 1,
 Posts[Restaurant Name],$C159))</f>
        <v>0</v>
      </c>
      <c r="M159" s="1522">
        <f>if($B$50="posts",COUNTIFS(
  Posts[D+1], "&gt;=" &amp; DATE(2025, COLUMN()-3, 1),
   Posts[D+1], "&lt;" &amp; EOMONTH(DATE(2025, COLUMN()-3, 1), 0) + 1,
 Posts[Restaurant Name],$C159),SUMIFS(Posts[Views (+10], Posts[D+1], "&gt;=" &amp; DATE(2025, COLUMN()-3, 1),
   Posts[D+1], "&lt;" &amp; EOMONTH(DATE(2025, COLUMN()-3, 1), 0) + 1,
 Posts[Restaurant Name],$C159))</f>
        <v>167</v>
      </c>
      <c r="N159" s="1522">
        <f>if($B$50="posts",COUNTIFS(
  Posts[D+1], "&gt;=" &amp; DATE(2025, COLUMN()-3, 1),
   Posts[D+1], "&lt;" &amp; EOMONTH(DATE(2025, COLUMN()-3, 1), 0) + 1,
 Posts[Restaurant Name],$C159),SUMIFS(Posts[Views (+10], Posts[D+1], "&gt;=" &amp; DATE(2025, COLUMN()-3, 1),
   Posts[D+1], "&lt;" &amp; EOMONTH(DATE(2025, COLUMN()-3, 1), 0) + 1,
 Posts[Restaurant Name],$C159))</f>
        <v>0</v>
      </c>
      <c r="O159" s="1522">
        <f>if($B$50="posts",COUNTIFS(
  Posts[D+1], "&gt;=" &amp; DATE(2025, COLUMN()-3, 1),
   Posts[D+1], "&lt;" &amp; EOMONTH(DATE(2025, COLUMN()-3, 1), 0) + 1,
 Posts[Restaurant Name],$C159),SUMIFS(Posts[Views (+10], Posts[D+1], "&gt;=" &amp; DATE(2025, COLUMN()-3, 1),
   Posts[D+1], "&lt;" &amp; EOMONTH(DATE(2025, COLUMN()-3, 1), 0) + 1,
 Posts[Restaurant Name],$C159))</f>
        <v>0</v>
      </c>
      <c r="P159" s="1487"/>
      <c r="Q159" s="1487"/>
      <c r="R159" s="1487"/>
      <c r="S159" s="1487"/>
      <c r="T159" s="1487"/>
      <c r="U159" s="1487"/>
      <c r="V159" s="1487"/>
      <c r="W159" s="1487"/>
      <c r="X159" s="1487"/>
      <c r="Y159" s="1487"/>
      <c r="Z159" s="1487"/>
      <c r="AA159" s="1487"/>
      <c r="AB159" s="1487"/>
    </row>
    <row r="160">
      <c r="A160" s="1487"/>
      <c r="B160" s="1487"/>
      <c r="C160" s="1487" t="s">
        <v>675</v>
      </c>
      <c r="D160" s="1522">
        <f>if($B$50="posts",COUNTIFS(
  Posts[D+1], "&gt;=" &amp; DATE(2025, COLUMN()-3, 1),
   Posts[D+1], "&lt;" &amp; EOMONTH(DATE(2025, COLUMN()-3, 1), 0) + 1,
 Posts[Restaurant Name],$C160),SUMIFS(Posts[Views (+10], Posts[D+1], "&gt;=" &amp; DATE(2025, COLUMN()-3, 1),
   Posts[D+1], "&lt;" &amp; EOMONTH(DATE(2025, COLUMN()-3, 1), 0) + 1,
 Posts[Restaurant Name],$C160))</f>
        <v>0</v>
      </c>
      <c r="E160" s="1522">
        <f>if($B$50="posts",COUNTIFS(
  Posts[D+1], "&gt;=" &amp; DATE(2025, COLUMN()-3, 1),
   Posts[D+1], "&lt;" &amp; EOMONTH(DATE(2025, COLUMN()-3, 1), 0) + 1,
 Posts[Restaurant Name],$C160),SUMIFS(Posts[Views (+10], Posts[D+1], "&gt;=" &amp; DATE(2025, COLUMN()-3, 1),
   Posts[D+1], "&lt;" &amp; EOMONTH(DATE(2025, COLUMN()-3, 1), 0) + 1,
 Posts[Restaurant Name],$C160))</f>
        <v>0</v>
      </c>
      <c r="F160" s="1522">
        <f>if($B$50="posts",COUNTIFS(
  Posts[D+1], "&gt;=" &amp; DATE(2025, COLUMN()-3, 1),
   Posts[D+1], "&lt;" &amp; EOMONTH(DATE(2025, COLUMN()-3, 1), 0) + 1,
 Posts[Restaurant Name],$C160),SUMIFS(Posts[Views (+10], Posts[D+1], "&gt;=" &amp; DATE(2025, COLUMN()-3, 1),
   Posts[D+1], "&lt;" &amp; EOMONTH(DATE(2025, COLUMN()-3, 1), 0) + 1,
 Posts[Restaurant Name],$C160))</f>
        <v>0</v>
      </c>
      <c r="G160" s="1522">
        <f>if($B$50="posts",COUNTIFS(
  Posts[D+1], "&gt;=" &amp; DATE(2025, COLUMN()-3, 1),
   Posts[D+1], "&lt;" &amp; EOMONTH(DATE(2025, COLUMN()-3, 1), 0) + 1,
 Posts[Restaurant Name],$C160),SUMIFS(Posts[Views (+10], Posts[D+1], "&gt;=" &amp; DATE(2025, COLUMN()-3, 1),
   Posts[D+1], "&lt;" &amp; EOMONTH(DATE(2025, COLUMN()-3, 1), 0) + 1,
 Posts[Restaurant Name],$C160))</f>
        <v>0</v>
      </c>
      <c r="H160" s="1522">
        <f>if($B$50="posts",COUNTIFS(
  Posts[D+1], "&gt;=" &amp; DATE(2025, COLUMN()-3, 1),
   Posts[D+1], "&lt;" &amp; EOMONTH(DATE(2025, COLUMN()-3, 1), 0) + 1,
 Posts[Restaurant Name],$C160),SUMIFS(Posts[Views (+10], Posts[D+1], "&gt;=" &amp; DATE(2025, COLUMN()-3, 1),
   Posts[D+1], "&lt;" &amp; EOMONTH(DATE(2025, COLUMN()-3, 1), 0) + 1,
 Posts[Restaurant Name],$C160))</f>
        <v>0</v>
      </c>
      <c r="I160" s="1522">
        <f>if($B$50="posts",COUNTIFS(
  Posts[D+1], "&gt;=" &amp; DATE(2025, COLUMN()-3, 1),
   Posts[D+1], "&lt;" &amp; EOMONTH(DATE(2025, COLUMN()-3, 1), 0) + 1,
 Posts[Restaurant Name],$C160),SUMIFS(Posts[Views (+10], Posts[D+1], "&gt;=" &amp; DATE(2025, COLUMN()-3, 1),
   Posts[D+1], "&lt;" &amp; EOMONTH(DATE(2025, COLUMN()-3, 1), 0) + 1,
 Posts[Restaurant Name],$C160))</f>
        <v>0</v>
      </c>
      <c r="J160" s="1522">
        <f>if($B$50="posts",COUNTIFS(
  Posts[D+1], "&gt;=" &amp; DATE(2025, COLUMN()-3, 1),
   Posts[D+1], "&lt;" &amp; EOMONTH(DATE(2025, COLUMN()-3, 1), 0) + 1,
 Posts[Restaurant Name],$C160),SUMIFS(Posts[Views (+10], Posts[D+1], "&gt;=" &amp; DATE(2025, COLUMN()-3, 1),
   Posts[D+1], "&lt;" &amp; EOMONTH(DATE(2025, COLUMN()-3, 1), 0) + 1,
 Posts[Restaurant Name],$C160))</f>
        <v>0</v>
      </c>
      <c r="K160" s="1522">
        <f>if($B$50="posts",COUNTIFS(
  Posts[D+1], "&gt;=" &amp; DATE(2025, COLUMN()-3, 1),
   Posts[D+1], "&lt;" &amp; EOMONTH(DATE(2025, COLUMN()-3, 1), 0) + 1,
 Posts[Restaurant Name],$C160),SUMIFS(Posts[Views (+10], Posts[D+1], "&gt;=" &amp; DATE(2025, COLUMN()-3, 1),
   Posts[D+1], "&lt;" &amp; EOMONTH(DATE(2025, COLUMN()-3, 1), 0) + 1,
 Posts[Restaurant Name],$C160))</f>
        <v>0</v>
      </c>
      <c r="L160" s="1522">
        <f>if($B$50="posts",COUNTIFS(
  Posts[D+1], "&gt;=" &amp; DATE(2025, COLUMN()-3, 1),
   Posts[D+1], "&lt;" &amp; EOMONTH(DATE(2025, COLUMN()-3, 1), 0) + 1,
 Posts[Restaurant Name],$C160),SUMIFS(Posts[Views (+10], Posts[D+1], "&gt;=" &amp; DATE(2025, COLUMN()-3, 1),
   Posts[D+1], "&lt;" &amp; EOMONTH(DATE(2025, COLUMN()-3, 1), 0) + 1,
 Posts[Restaurant Name],$C160))</f>
        <v>0</v>
      </c>
      <c r="M160" s="1522">
        <f>if($B$50="posts",COUNTIFS(
  Posts[D+1], "&gt;=" &amp; DATE(2025, COLUMN()-3, 1),
   Posts[D+1], "&lt;" &amp; EOMONTH(DATE(2025, COLUMN()-3, 1), 0) + 1,
 Posts[Restaurant Name],$C160),SUMIFS(Posts[Views (+10], Posts[D+1], "&gt;=" &amp; DATE(2025, COLUMN()-3, 1),
   Posts[D+1], "&lt;" &amp; EOMONTH(DATE(2025, COLUMN()-3, 1), 0) + 1,
 Posts[Restaurant Name],$C160))</f>
        <v>40427</v>
      </c>
      <c r="N160" s="1522">
        <f>if($B$50="posts",COUNTIFS(
  Posts[D+1], "&gt;=" &amp; DATE(2025, COLUMN()-3, 1),
   Posts[D+1], "&lt;" &amp; EOMONTH(DATE(2025, COLUMN()-3, 1), 0) + 1,
 Posts[Restaurant Name],$C160),SUMIFS(Posts[Views (+10], Posts[D+1], "&gt;=" &amp; DATE(2025, COLUMN()-3, 1),
   Posts[D+1], "&lt;" &amp; EOMONTH(DATE(2025, COLUMN()-3, 1), 0) + 1,
 Posts[Restaurant Name],$C160))</f>
        <v>0</v>
      </c>
      <c r="O160" s="1522">
        <f>if($B$50="posts",COUNTIFS(
  Posts[D+1], "&gt;=" &amp; DATE(2025, COLUMN()-3, 1),
   Posts[D+1], "&lt;" &amp; EOMONTH(DATE(2025, COLUMN()-3, 1), 0) + 1,
 Posts[Restaurant Name],$C160),SUMIFS(Posts[Views (+10], Posts[D+1], "&gt;=" &amp; DATE(2025, COLUMN()-3, 1),
   Posts[D+1], "&lt;" &amp; EOMONTH(DATE(2025, COLUMN()-3, 1), 0) + 1,
 Posts[Restaurant Name],$C160))</f>
        <v>0</v>
      </c>
      <c r="P160" s="1487"/>
      <c r="Q160" s="1487"/>
      <c r="R160" s="1487"/>
      <c r="S160" s="1487"/>
      <c r="T160" s="1487"/>
      <c r="U160" s="1487"/>
      <c r="V160" s="1487"/>
      <c r="W160" s="1487"/>
      <c r="X160" s="1487"/>
      <c r="Y160" s="1487"/>
      <c r="Z160" s="1487"/>
      <c r="AA160" s="1487"/>
      <c r="AB160" s="1487"/>
    </row>
    <row r="161">
      <c r="A161" s="1487"/>
      <c r="B161" s="1487"/>
      <c r="C161" s="1487" t="s">
        <v>3172</v>
      </c>
      <c r="D161" s="1522">
        <f>if($B$50="posts",COUNTIFS(
  Posts[D+1], "&gt;=" &amp; DATE(2025, COLUMN()-3, 1),
   Posts[D+1], "&lt;" &amp; EOMONTH(DATE(2025, COLUMN()-3, 1), 0) + 1,
 Posts[Restaurant Name],$C161),SUMIFS(Posts[Views (+10], Posts[D+1], "&gt;=" &amp; DATE(2025, COLUMN()-3, 1),
   Posts[D+1], "&lt;" &amp; EOMONTH(DATE(2025, COLUMN()-3, 1), 0) + 1,
 Posts[Restaurant Name],$C161))</f>
        <v>0</v>
      </c>
      <c r="E161" s="1522">
        <f>if($B$50="posts",COUNTIFS(
  Posts[D+1], "&gt;=" &amp; DATE(2025, COLUMN()-3, 1),
   Posts[D+1], "&lt;" &amp; EOMONTH(DATE(2025, COLUMN()-3, 1), 0) + 1,
 Posts[Restaurant Name],$C161),SUMIFS(Posts[Views (+10], Posts[D+1], "&gt;=" &amp; DATE(2025, COLUMN()-3, 1),
   Posts[D+1], "&lt;" &amp; EOMONTH(DATE(2025, COLUMN()-3, 1), 0) + 1,
 Posts[Restaurant Name],$C161))</f>
        <v>0</v>
      </c>
      <c r="F161" s="1522">
        <f>if($B$50="posts",COUNTIFS(
  Posts[D+1], "&gt;=" &amp; DATE(2025, COLUMN()-3, 1),
   Posts[D+1], "&lt;" &amp; EOMONTH(DATE(2025, COLUMN()-3, 1), 0) + 1,
 Posts[Restaurant Name],$C161),SUMIFS(Posts[Views (+10], Posts[D+1], "&gt;=" &amp; DATE(2025, COLUMN()-3, 1),
   Posts[D+1], "&lt;" &amp; EOMONTH(DATE(2025, COLUMN()-3, 1), 0) + 1,
 Posts[Restaurant Name],$C161))</f>
        <v>0</v>
      </c>
      <c r="G161" s="1522">
        <f>if($B$50="posts",COUNTIFS(
  Posts[D+1], "&gt;=" &amp; DATE(2025, COLUMN()-3, 1),
   Posts[D+1], "&lt;" &amp; EOMONTH(DATE(2025, COLUMN()-3, 1), 0) + 1,
 Posts[Restaurant Name],$C161),SUMIFS(Posts[Views (+10], Posts[D+1], "&gt;=" &amp; DATE(2025, COLUMN()-3, 1),
   Posts[D+1], "&lt;" &amp; EOMONTH(DATE(2025, COLUMN()-3, 1), 0) + 1,
 Posts[Restaurant Name],$C161))</f>
        <v>0</v>
      </c>
      <c r="H161" s="1522">
        <f>if($B$50="posts",COUNTIFS(
  Posts[D+1], "&gt;=" &amp; DATE(2025, COLUMN()-3, 1),
   Posts[D+1], "&lt;" &amp; EOMONTH(DATE(2025, COLUMN()-3, 1), 0) + 1,
 Posts[Restaurant Name],$C161),SUMIFS(Posts[Views (+10], Posts[D+1], "&gt;=" &amp; DATE(2025, COLUMN()-3, 1),
   Posts[D+1], "&lt;" &amp; EOMONTH(DATE(2025, COLUMN()-3, 1), 0) + 1,
 Posts[Restaurant Name],$C161))</f>
        <v>0</v>
      </c>
      <c r="I161" s="1522">
        <f>if($B$50="posts",COUNTIFS(
  Posts[D+1], "&gt;=" &amp; DATE(2025, COLUMN()-3, 1),
   Posts[D+1], "&lt;" &amp; EOMONTH(DATE(2025, COLUMN()-3, 1), 0) + 1,
 Posts[Restaurant Name],$C161),SUMIFS(Posts[Views (+10], Posts[D+1], "&gt;=" &amp; DATE(2025, COLUMN()-3, 1),
   Posts[D+1], "&lt;" &amp; EOMONTH(DATE(2025, COLUMN()-3, 1), 0) + 1,
 Posts[Restaurant Name],$C161))</f>
        <v>0</v>
      </c>
      <c r="J161" s="1522">
        <f>if($B$50="posts",COUNTIFS(
  Posts[D+1], "&gt;=" &amp; DATE(2025, COLUMN()-3, 1),
   Posts[D+1], "&lt;" &amp; EOMONTH(DATE(2025, COLUMN()-3, 1), 0) + 1,
 Posts[Restaurant Name],$C161),SUMIFS(Posts[Views (+10], Posts[D+1], "&gt;=" &amp; DATE(2025, COLUMN()-3, 1),
   Posts[D+1], "&lt;" &amp; EOMONTH(DATE(2025, COLUMN()-3, 1), 0) + 1,
 Posts[Restaurant Name],$C161))</f>
        <v>5429</v>
      </c>
      <c r="K161" s="1522">
        <f>if($B$50="posts",COUNTIFS(
  Posts[D+1], "&gt;=" &amp; DATE(2025, COLUMN()-3, 1),
   Posts[D+1], "&lt;" &amp; EOMONTH(DATE(2025, COLUMN()-3, 1), 0) + 1,
 Posts[Restaurant Name],$C161),SUMIFS(Posts[Views (+10], Posts[D+1], "&gt;=" &amp; DATE(2025, COLUMN()-3, 1),
   Posts[D+1], "&lt;" &amp; EOMONTH(DATE(2025, COLUMN()-3, 1), 0) + 1,
 Posts[Restaurant Name],$C161))</f>
        <v>0</v>
      </c>
      <c r="L161" s="1522">
        <f>if($B$50="posts",COUNTIFS(
  Posts[D+1], "&gt;=" &amp; DATE(2025, COLUMN()-3, 1),
   Posts[D+1], "&lt;" &amp; EOMONTH(DATE(2025, COLUMN()-3, 1), 0) + 1,
 Posts[Restaurant Name],$C161),SUMIFS(Posts[Views (+10], Posts[D+1], "&gt;=" &amp; DATE(2025, COLUMN()-3, 1),
   Posts[D+1], "&lt;" &amp; EOMONTH(DATE(2025, COLUMN()-3, 1), 0) + 1,
 Posts[Restaurant Name],$C161))</f>
        <v>0</v>
      </c>
      <c r="M161" s="1522">
        <f>if($B$50="posts",COUNTIFS(
  Posts[D+1], "&gt;=" &amp; DATE(2025, COLUMN()-3, 1),
   Posts[D+1], "&lt;" &amp; EOMONTH(DATE(2025, COLUMN()-3, 1), 0) + 1,
 Posts[Restaurant Name],$C161),SUMIFS(Posts[Views (+10], Posts[D+1], "&gt;=" &amp; DATE(2025, COLUMN()-3, 1),
   Posts[D+1], "&lt;" &amp; EOMONTH(DATE(2025, COLUMN()-3, 1), 0) + 1,
 Posts[Restaurant Name],$C161))</f>
        <v>0</v>
      </c>
      <c r="N161" s="1522">
        <f>if($B$50="posts",COUNTIFS(
  Posts[D+1], "&gt;=" &amp; DATE(2025, COLUMN()-3, 1),
   Posts[D+1], "&lt;" &amp; EOMONTH(DATE(2025, COLUMN()-3, 1), 0) + 1,
 Posts[Restaurant Name],$C161),SUMIFS(Posts[Views (+10], Posts[D+1], "&gt;=" &amp; DATE(2025, COLUMN()-3, 1),
   Posts[D+1], "&lt;" &amp; EOMONTH(DATE(2025, COLUMN()-3, 1), 0) + 1,
 Posts[Restaurant Name],$C161))</f>
        <v>0</v>
      </c>
      <c r="O161" s="1522">
        <f>if($B$50="posts",COUNTIFS(
  Posts[D+1], "&gt;=" &amp; DATE(2025, COLUMN()-3, 1),
   Posts[D+1], "&lt;" &amp; EOMONTH(DATE(2025, COLUMN()-3, 1), 0) + 1,
 Posts[Restaurant Name],$C161),SUMIFS(Posts[Views (+10], Posts[D+1], "&gt;=" &amp; DATE(2025, COLUMN()-3, 1),
   Posts[D+1], "&lt;" &amp; EOMONTH(DATE(2025, COLUMN()-3, 1), 0) + 1,
 Posts[Restaurant Name],$C161))</f>
        <v>0</v>
      </c>
      <c r="P161" s="1487"/>
      <c r="Q161" s="1487"/>
      <c r="R161" s="1487"/>
      <c r="S161" s="1487"/>
      <c r="T161" s="1487"/>
      <c r="U161" s="1487"/>
      <c r="V161" s="1487"/>
      <c r="W161" s="1487"/>
      <c r="X161" s="1487"/>
      <c r="Y161" s="1487"/>
      <c r="Z161" s="1487"/>
      <c r="AA161" s="1487"/>
      <c r="AB161" s="1487"/>
    </row>
    <row r="162">
      <c r="A162" s="1487"/>
      <c r="B162" s="1487"/>
      <c r="C162" s="1487" t="s">
        <v>3188</v>
      </c>
      <c r="D162" s="1522">
        <f>if($B$50="posts",COUNTIFS(
  Posts[D+1], "&gt;=" &amp; DATE(2025, COLUMN()-3, 1),
   Posts[D+1], "&lt;" &amp; EOMONTH(DATE(2025, COLUMN()-3, 1), 0) + 1,
 Posts[Restaurant Name],$C162),SUMIFS(Posts[Views (+10], Posts[D+1], "&gt;=" &amp; DATE(2025, COLUMN()-3, 1),
   Posts[D+1], "&lt;" &amp; EOMONTH(DATE(2025, COLUMN()-3, 1), 0) + 1,
 Posts[Restaurant Name],$C162))</f>
        <v>0</v>
      </c>
      <c r="E162" s="1522">
        <f>if($B$50="posts",COUNTIFS(
  Posts[D+1], "&gt;=" &amp; DATE(2025, COLUMN()-3, 1),
   Posts[D+1], "&lt;" &amp; EOMONTH(DATE(2025, COLUMN()-3, 1), 0) + 1,
 Posts[Restaurant Name],$C162),SUMIFS(Posts[Views (+10], Posts[D+1], "&gt;=" &amp; DATE(2025, COLUMN()-3, 1),
   Posts[D+1], "&lt;" &amp; EOMONTH(DATE(2025, COLUMN()-3, 1), 0) + 1,
 Posts[Restaurant Name],$C162))</f>
        <v>0</v>
      </c>
      <c r="F162" s="1522">
        <f>if($B$50="posts",COUNTIFS(
  Posts[D+1], "&gt;=" &amp; DATE(2025, COLUMN()-3, 1),
   Posts[D+1], "&lt;" &amp; EOMONTH(DATE(2025, COLUMN()-3, 1), 0) + 1,
 Posts[Restaurant Name],$C162),SUMIFS(Posts[Views (+10], Posts[D+1], "&gt;=" &amp; DATE(2025, COLUMN()-3, 1),
   Posts[D+1], "&lt;" &amp; EOMONTH(DATE(2025, COLUMN()-3, 1), 0) + 1,
 Posts[Restaurant Name],$C162))</f>
        <v>0</v>
      </c>
      <c r="G162" s="1522">
        <f>if($B$50="posts",COUNTIFS(
  Posts[D+1], "&gt;=" &amp; DATE(2025, COLUMN()-3, 1),
   Posts[D+1], "&lt;" &amp; EOMONTH(DATE(2025, COLUMN()-3, 1), 0) + 1,
 Posts[Restaurant Name],$C162),SUMIFS(Posts[Views (+10], Posts[D+1], "&gt;=" &amp; DATE(2025, COLUMN()-3, 1),
   Posts[D+1], "&lt;" &amp; EOMONTH(DATE(2025, COLUMN()-3, 1), 0) + 1,
 Posts[Restaurant Name],$C162))</f>
        <v>0</v>
      </c>
      <c r="H162" s="1522">
        <f>if($B$50="posts",COUNTIFS(
  Posts[D+1], "&gt;=" &amp; DATE(2025, COLUMN()-3, 1),
   Posts[D+1], "&lt;" &amp; EOMONTH(DATE(2025, COLUMN()-3, 1), 0) + 1,
 Posts[Restaurant Name],$C162),SUMIFS(Posts[Views (+10], Posts[D+1], "&gt;=" &amp; DATE(2025, COLUMN()-3, 1),
   Posts[D+1], "&lt;" &amp; EOMONTH(DATE(2025, COLUMN()-3, 1), 0) + 1,
 Posts[Restaurant Name],$C162))</f>
        <v>0</v>
      </c>
      <c r="I162" s="1522">
        <f>if($B$50="posts",COUNTIFS(
  Posts[D+1], "&gt;=" &amp; DATE(2025, COLUMN()-3, 1),
   Posts[D+1], "&lt;" &amp; EOMONTH(DATE(2025, COLUMN()-3, 1), 0) + 1,
 Posts[Restaurant Name],$C162),SUMIFS(Posts[Views (+10], Posts[D+1], "&gt;=" &amp; DATE(2025, COLUMN()-3, 1),
   Posts[D+1], "&lt;" &amp; EOMONTH(DATE(2025, COLUMN()-3, 1), 0) + 1,
 Posts[Restaurant Name],$C162))</f>
        <v>0</v>
      </c>
      <c r="J162" s="1522">
        <f>if($B$50="posts",COUNTIFS(
  Posts[D+1], "&gt;=" &amp; DATE(2025, COLUMN()-3, 1),
   Posts[D+1], "&lt;" &amp; EOMONTH(DATE(2025, COLUMN()-3, 1), 0) + 1,
 Posts[Restaurant Name],$C162),SUMIFS(Posts[Views (+10], Posts[D+1], "&gt;=" &amp; DATE(2025, COLUMN()-3, 1),
   Posts[D+1], "&lt;" &amp; EOMONTH(DATE(2025, COLUMN()-3, 1), 0) + 1,
 Posts[Restaurant Name],$C162))</f>
        <v>0</v>
      </c>
      <c r="K162" s="1522">
        <f>if($B$50="posts",COUNTIFS(
  Posts[D+1], "&gt;=" &amp; DATE(2025, COLUMN()-3, 1),
   Posts[D+1], "&lt;" &amp; EOMONTH(DATE(2025, COLUMN()-3, 1), 0) + 1,
 Posts[Restaurant Name],$C162),SUMIFS(Posts[Views (+10], Posts[D+1], "&gt;=" &amp; DATE(2025, COLUMN()-3, 1),
   Posts[D+1], "&lt;" &amp; EOMONTH(DATE(2025, COLUMN()-3, 1), 0) + 1,
 Posts[Restaurant Name],$C162))</f>
        <v>0</v>
      </c>
      <c r="L162" s="1522">
        <f>if($B$50="posts",COUNTIFS(
  Posts[D+1], "&gt;=" &amp; DATE(2025, COLUMN()-3, 1),
   Posts[D+1], "&lt;" &amp; EOMONTH(DATE(2025, COLUMN()-3, 1), 0) + 1,
 Posts[Restaurant Name],$C162),SUMIFS(Posts[Views (+10], Posts[D+1], "&gt;=" &amp; DATE(2025, COLUMN()-3, 1),
   Posts[D+1], "&lt;" &amp; EOMONTH(DATE(2025, COLUMN()-3, 1), 0) + 1,
 Posts[Restaurant Name],$C162))</f>
        <v>0</v>
      </c>
      <c r="M162" s="1522">
        <f>if($B$50="posts",COUNTIFS(
  Posts[D+1], "&gt;=" &amp; DATE(2025, COLUMN()-3, 1),
   Posts[D+1], "&lt;" &amp; EOMONTH(DATE(2025, COLUMN()-3, 1), 0) + 1,
 Posts[Restaurant Name],$C162),SUMIFS(Posts[Views (+10], Posts[D+1], "&gt;=" &amp; DATE(2025, COLUMN()-3, 1),
   Posts[D+1], "&lt;" &amp; EOMONTH(DATE(2025, COLUMN()-3, 1), 0) + 1,
 Posts[Restaurant Name],$C162))</f>
        <v>0</v>
      </c>
      <c r="N162" s="1522">
        <f>if($B$50="posts",COUNTIFS(
  Posts[D+1], "&gt;=" &amp; DATE(2025, COLUMN()-3, 1),
   Posts[D+1], "&lt;" &amp; EOMONTH(DATE(2025, COLUMN()-3, 1), 0) + 1,
 Posts[Restaurant Name],$C162),SUMIFS(Posts[Views (+10], Posts[D+1], "&gt;=" &amp; DATE(2025, COLUMN()-3, 1),
   Posts[D+1], "&lt;" &amp; EOMONTH(DATE(2025, COLUMN()-3, 1), 0) + 1,
 Posts[Restaurant Name],$C162))</f>
        <v>0</v>
      </c>
      <c r="O162" s="1522">
        <f>if($B$50="posts",COUNTIFS(
  Posts[D+1], "&gt;=" &amp; DATE(2025, COLUMN()-3, 1),
   Posts[D+1], "&lt;" &amp; EOMONTH(DATE(2025, COLUMN()-3, 1), 0) + 1,
 Posts[Restaurant Name],$C162),SUMIFS(Posts[Views (+10], Posts[D+1], "&gt;=" &amp; DATE(2025, COLUMN()-3, 1),
   Posts[D+1], "&lt;" &amp; EOMONTH(DATE(2025, COLUMN()-3, 1), 0) + 1,
 Posts[Restaurant Name],$C162))</f>
        <v>0</v>
      </c>
      <c r="P162" s="1487"/>
      <c r="Q162" s="1487"/>
      <c r="R162" s="1487"/>
      <c r="S162" s="1487"/>
      <c r="T162" s="1487"/>
      <c r="U162" s="1487"/>
      <c r="V162" s="1487"/>
      <c r="W162" s="1487"/>
      <c r="X162" s="1487"/>
      <c r="Y162" s="1487"/>
      <c r="Z162" s="1487"/>
      <c r="AA162" s="1487"/>
      <c r="AB162" s="1487"/>
    </row>
    <row r="163">
      <c r="A163" s="1487"/>
      <c r="B163" s="1487"/>
      <c r="C163" s="1487" t="s">
        <v>3196</v>
      </c>
      <c r="D163" s="1522">
        <f>if($B$50="posts",COUNTIFS(
  Posts[D+1], "&gt;=" &amp; DATE(2025, COLUMN()-3, 1),
   Posts[D+1], "&lt;" &amp; EOMONTH(DATE(2025, COLUMN()-3, 1), 0) + 1,
 Posts[Restaurant Name],$C163),SUMIFS(Posts[Views (+10], Posts[D+1], "&gt;=" &amp; DATE(2025, COLUMN()-3, 1),
   Posts[D+1], "&lt;" &amp; EOMONTH(DATE(2025, COLUMN()-3, 1), 0) + 1,
 Posts[Restaurant Name],$C163))</f>
        <v>0</v>
      </c>
      <c r="E163" s="1522">
        <f>if($B$50="posts",COUNTIFS(
  Posts[D+1], "&gt;=" &amp; DATE(2025, COLUMN()-3, 1),
   Posts[D+1], "&lt;" &amp; EOMONTH(DATE(2025, COLUMN()-3, 1), 0) + 1,
 Posts[Restaurant Name],$C163),SUMIFS(Posts[Views (+10], Posts[D+1], "&gt;=" &amp; DATE(2025, COLUMN()-3, 1),
   Posts[D+1], "&lt;" &amp; EOMONTH(DATE(2025, COLUMN()-3, 1), 0) + 1,
 Posts[Restaurant Name],$C163))</f>
        <v>0</v>
      </c>
      <c r="F163" s="1522">
        <f>if($B$50="posts",COUNTIFS(
  Posts[D+1], "&gt;=" &amp; DATE(2025, COLUMN()-3, 1),
   Posts[D+1], "&lt;" &amp; EOMONTH(DATE(2025, COLUMN()-3, 1), 0) + 1,
 Posts[Restaurant Name],$C163),SUMIFS(Posts[Views (+10], Posts[D+1], "&gt;=" &amp; DATE(2025, COLUMN()-3, 1),
   Posts[D+1], "&lt;" &amp; EOMONTH(DATE(2025, COLUMN()-3, 1), 0) + 1,
 Posts[Restaurant Name],$C163))</f>
        <v>0</v>
      </c>
      <c r="G163" s="1522">
        <f>if($B$50="posts",COUNTIFS(
  Posts[D+1], "&gt;=" &amp; DATE(2025, COLUMN()-3, 1),
   Posts[D+1], "&lt;" &amp; EOMONTH(DATE(2025, COLUMN()-3, 1), 0) + 1,
 Posts[Restaurant Name],$C163),SUMIFS(Posts[Views (+10], Posts[D+1], "&gt;=" &amp; DATE(2025, COLUMN()-3, 1),
   Posts[D+1], "&lt;" &amp; EOMONTH(DATE(2025, COLUMN()-3, 1), 0) + 1,
 Posts[Restaurant Name],$C163))</f>
        <v>0</v>
      </c>
      <c r="H163" s="1522">
        <f>if($B$50="posts",COUNTIFS(
  Posts[D+1], "&gt;=" &amp; DATE(2025, COLUMN()-3, 1),
   Posts[D+1], "&lt;" &amp; EOMONTH(DATE(2025, COLUMN()-3, 1), 0) + 1,
 Posts[Restaurant Name],$C163),SUMIFS(Posts[Views (+10], Posts[D+1], "&gt;=" &amp; DATE(2025, COLUMN()-3, 1),
   Posts[D+1], "&lt;" &amp; EOMONTH(DATE(2025, COLUMN()-3, 1), 0) + 1,
 Posts[Restaurant Name],$C163))</f>
        <v>0</v>
      </c>
      <c r="I163" s="1522">
        <f>if($B$50="posts",COUNTIFS(
  Posts[D+1], "&gt;=" &amp; DATE(2025, COLUMN()-3, 1),
   Posts[D+1], "&lt;" &amp; EOMONTH(DATE(2025, COLUMN()-3, 1), 0) + 1,
 Posts[Restaurant Name],$C163),SUMIFS(Posts[Views (+10], Posts[D+1], "&gt;=" &amp; DATE(2025, COLUMN()-3, 1),
   Posts[D+1], "&lt;" &amp; EOMONTH(DATE(2025, COLUMN()-3, 1), 0) + 1,
 Posts[Restaurant Name],$C163))</f>
        <v>0</v>
      </c>
      <c r="J163" s="1522">
        <f>if($B$50="posts",COUNTIFS(
  Posts[D+1], "&gt;=" &amp; DATE(2025, COLUMN()-3, 1),
   Posts[D+1], "&lt;" &amp; EOMONTH(DATE(2025, COLUMN()-3, 1), 0) + 1,
 Posts[Restaurant Name],$C163),SUMIFS(Posts[Views (+10], Posts[D+1], "&gt;=" &amp; DATE(2025, COLUMN()-3, 1),
   Posts[D+1], "&lt;" &amp; EOMONTH(DATE(2025, COLUMN()-3, 1), 0) + 1,
 Posts[Restaurant Name],$C163))</f>
        <v>0</v>
      </c>
      <c r="K163" s="1522">
        <f>if($B$50="posts",COUNTIFS(
  Posts[D+1], "&gt;=" &amp; DATE(2025, COLUMN()-3, 1),
   Posts[D+1], "&lt;" &amp; EOMONTH(DATE(2025, COLUMN()-3, 1), 0) + 1,
 Posts[Restaurant Name],$C163),SUMIFS(Posts[Views (+10], Posts[D+1], "&gt;=" &amp; DATE(2025, COLUMN()-3, 1),
   Posts[D+1], "&lt;" &amp; EOMONTH(DATE(2025, COLUMN()-3, 1), 0) + 1,
 Posts[Restaurant Name],$C163))</f>
        <v>0</v>
      </c>
      <c r="L163" s="1522">
        <f>if($B$50="posts",COUNTIFS(
  Posts[D+1], "&gt;=" &amp; DATE(2025, COLUMN()-3, 1),
   Posts[D+1], "&lt;" &amp; EOMONTH(DATE(2025, COLUMN()-3, 1), 0) + 1,
 Posts[Restaurant Name],$C163),SUMIFS(Posts[Views (+10], Posts[D+1], "&gt;=" &amp; DATE(2025, COLUMN()-3, 1),
   Posts[D+1], "&lt;" &amp; EOMONTH(DATE(2025, COLUMN()-3, 1), 0) + 1,
 Posts[Restaurant Name],$C163))</f>
        <v>0</v>
      </c>
      <c r="M163" s="1522">
        <f>if($B$50="posts",COUNTIFS(
  Posts[D+1], "&gt;=" &amp; DATE(2025, COLUMN()-3, 1),
   Posts[D+1], "&lt;" &amp; EOMONTH(DATE(2025, COLUMN()-3, 1), 0) + 1,
 Posts[Restaurant Name],$C163),SUMIFS(Posts[Views (+10], Posts[D+1], "&gt;=" &amp; DATE(2025, COLUMN()-3, 1),
   Posts[D+1], "&lt;" &amp; EOMONTH(DATE(2025, COLUMN()-3, 1), 0) + 1,
 Posts[Restaurant Name],$C163))</f>
        <v>0</v>
      </c>
      <c r="N163" s="1522">
        <f>if($B$50="posts",COUNTIFS(
  Posts[D+1], "&gt;=" &amp; DATE(2025, COLUMN()-3, 1),
   Posts[D+1], "&lt;" &amp; EOMONTH(DATE(2025, COLUMN()-3, 1), 0) + 1,
 Posts[Restaurant Name],$C163),SUMIFS(Posts[Views (+10], Posts[D+1], "&gt;=" &amp; DATE(2025, COLUMN()-3, 1),
   Posts[D+1], "&lt;" &amp; EOMONTH(DATE(2025, COLUMN()-3, 1), 0) + 1,
 Posts[Restaurant Name],$C163))</f>
        <v>0</v>
      </c>
      <c r="O163" s="1522">
        <f>if($B$50="posts",COUNTIFS(
  Posts[D+1], "&gt;=" &amp; DATE(2025, COLUMN()-3, 1),
   Posts[D+1], "&lt;" &amp; EOMONTH(DATE(2025, COLUMN()-3, 1), 0) + 1,
 Posts[Restaurant Name],$C163),SUMIFS(Posts[Views (+10], Posts[D+1], "&gt;=" &amp; DATE(2025, COLUMN()-3, 1),
   Posts[D+1], "&lt;" &amp; EOMONTH(DATE(2025, COLUMN()-3, 1), 0) + 1,
 Posts[Restaurant Name],$C163))</f>
        <v>0</v>
      </c>
      <c r="P163" s="1487"/>
      <c r="Q163" s="1487"/>
      <c r="R163" s="1487"/>
      <c r="S163" s="1487"/>
      <c r="T163" s="1487"/>
      <c r="U163" s="1487"/>
      <c r="V163" s="1487"/>
      <c r="W163" s="1487"/>
      <c r="X163" s="1487"/>
      <c r="Y163" s="1487"/>
      <c r="Z163" s="1487"/>
      <c r="AA163" s="1487"/>
      <c r="AB163" s="1487"/>
    </row>
    <row r="164">
      <c r="A164" s="1487"/>
      <c r="B164" s="1487"/>
      <c r="C164" s="1487" t="s">
        <v>3205</v>
      </c>
      <c r="D164" s="1522">
        <f>if($B$50="posts",COUNTIFS(
  Posts[D+1], "&gt;=" &amp; DATE(2025, COLUMN()-3, 1),
   Posts[D+1], "&lt;" &amp; EOMONTH(DATE(2025, COLUMN()-3, 1), 0) + 1,
 Posts[Restaurant Name],$C164),SUMIFS(Posts[Views (+10], Posts[D+1], "&gt;=" &amp; DATE(2025, COLUMN()-3, 1),
   Posts[D+1], "&lt;" &amp; EOMONTH(DATE(2025, COLUMN()-3, 1), 0) + 1,
 Posts[Restaurant Name],$C164))</f>
        <v>0</v>
      </c>
      <c r="E164" s="1522">
        <f>if($B$50="posts",COUNTIFS(
  Posts[D+1], "&gt;=" &amp; DATE(2025, COLUMN()-3, 1),
   Posts[D+1], "&lt;" &amp; EOMONTH(DATE(2025, COLUMN()-3, 1), 0) + 1,
 Posts[Restaurant Name],$C164),SUMIFS(Posts[Views (+10], Posts[D+1], "&gt;=" &amp; DATE(2025, COLUMN()-3, 1),
   Posts[D+1], "&lt;" &amp; EOMONTH(DATE(2025, COLUMN()-3, 1), 0) + 1,
 Posts[Restaurant Name],$C164))</f>
        <v>0</v>
      </c>
      <c r="F164" s="1522">
        <f>if($B$50="posts",COUNTIFS(
  Posts[D+1], "&gt;=" &amp; DATE(2025, COLUMN()-3, 1),
   Posts[D+1], "&lt;" &amp; EOMONTH(DATE(2025, COLUMN()-3, 1), 0) + 1,
 Posts[Restaurant Name],$C164),SUMIFS(Posts[Views (+10], Posts[D+1], "&gt;=" &amp; DATE(2025, COLUMN()-3, 1),
   Posts[D+1], "&lt;" &amp; EOMONTH(DATE(2025, COLUMN()-3, 1), 0) + 1,
 Posts[Restaurant Name],$C164))</f>
        <v>0</v>
      </c>
      <c r="G164" s="1522">
        <f>if($B$50="posts",COUNTIFS(
  Posts[D+1], "&gt;=" &amp; DATE(2025, COLUMN()-3, 1),
   Posts[D+1], "&lt;" &amp; EOMONTH(DATE(2025, COLUMN()-3, 1), 0) + 1,
 Posts[Restaurant Name],$C164),SUMIFS(Posts[Views (+10], Posts[D+1], "&gt;=" &amp; DATE(2025, COLUMN()-3, 1),
   Posts[D+1], "&lt;" &amp; EOMONTH(DATE(2025, COLUMN()-3, 1), 0) + 1,
 Posts[Restaurant Name],$C164))</f>
        <v>0</v>
      </c>
      <c r="H164" s="1522">
        <f>if($B$50="posts",COUNTIFS(
  Posts[D+1], "&gt;=" &amp; DATE(2025, COLUMN()-3, 1),
   Posts[D+1], "&lt;" &amp; EOMONTH(DATE(2025, COLUMN()-3, 1), 0) + 1,
 Posts[Restaurant Name],$C164),SUMIFS(Posts[Views (+10], Posts[D+1], "&gt;=" &amp; DATE(2025, COLUMN()-3, 1),
   Posts[D+1], "&lt;" &amp; EOMONTH(DATE(2025, COLUMN()-3, 1), 0) + 1,
 Posts[Restaurant Name],$C164))</f>
        <v>0</v>
      </c>
      <c r="I164" s="1522">
        <f>if($B$50="posts",COUNTIFS(
  Posts[D+1], "&gt;=" &amp; DATE(2025, COLUMN()-3, 1),
   Posts[D+1], "&lt;" &amp; EOMONTH(DATE(2025, COLUMN()-3, 1), 0) + 1,
 Posts[Restaurant Name],$C164),SUMIFS(Posts[Views (+10], Posts[D+1], "&gt;=" &amp; DATE(2025, COLUMN()-3, 1),
   Posts[D+1], "&lt;" &amp; EOMONTH(DATE(2025, COLUMN()-3, 1), 0) + 1,
 Posts[Restaurant Name],$C164))</f>
        <v>0</v>
      </c>
      <c r="J164" s="1522">
        <f>if($B$50="posts",COUNTIFS(
  Posts[D+1], "&gt;=" &amp; DATE(2025, COLUMN()-3, 1),
   Posts[D+1], "&lt;" &amp; EOMONTH(DATE(2025, COLUMN()-3, 1), 0) + 1,
 Posts[Restaurant Name],$C164),SUMIFS(Posts[Views (+10], Posts[D+1], "&gt;=" &amp; DATE(2025, COLUMN()-3, 1),
   Posts[D+1], "&lt;" &amp; EOMONTH(DATE(2025, COLUMN()-3, 1), 0) + 1,
 Posts[Restaurant Name],$C164))</f>
        <v>0</v>
      </c>
      <c r="K164" s="1522">
        <f>if($B$50="posts",COUNTIFS(
  Posts[D+1], "&gt;=" &amp; DATE(2025, COLUMN()-3, 1),
   Posts[D+1], "&lt;" &amp; EOMONTH(DATE(2025, COLUMN()-3, 1), 0) + 1,
 Posts[Restaurant Name],$C164),SUMIFS(Posts[Views (+10], Posts[D+1], "&gt;=" &amp; DATE(2025, COLUMN()-3, 1),
   Posts[D+1], "&lt;" &amp; EOMONTH(DATE(2025, COLUMN()-3, 1), 0) + 1,
 Posts[Restaurant Name],$C164))</f>
        <v>0</v>
      </c>
      <c r="L164" s="1522">
        <f>if($B$50="posts",COUNTIFS(
  Posts[D+1], "&gt;=" &amp; DATE(2025, COLUMN()-3, 1),
   Posts[D+1], "&lt;" &amp; EOMONTH(DATE(2025, COLUMN()-3, 1), 0) + 1,
 Posts[Restaurant Name],$C164),SUMIFS(Posts[Views (+10], Posts[D+1], "&gt;=" &amp; DATE(2025, COLUMN()-3, 1),
   Posts[D+1], "&lt;" &amp; EOMONTH(DATE(2025, COLUMN()-3, 1), 0) + 1,
 Posts[Restaurant Name],$C164))</f>
        <v>0</v>
      </c>
      <c r="M164" s="1522">
        <f>if($B$50="posts",COUNTIFS(
  Posts[D+1], "&gt;=" &amp; DATE(2025, COLUMN()-3, 1),
   Posts[D+1], "&lt;" &amp; EOMONTH(DATE(2025, COLUMN()-3, 1), 0) + 1,
 Posts[Restaurant Name],$C164),SUMIFS(Posts[Views (+10], Posts[D+1], "&gt;=" &amp; DATE(2025, COLUMN()-3, 1),
   Posts[D+1], "&lt;" &amp; EOMONTH(DATE(2025, COLUMN()-3, 1), 0) + 1,
 Posts[Restaurant Name],$C164))</f>
        <v>0</v>
      </c>
      <c r="N164" s="1522">
        <f>if($B$50="posts",COUNTIFS(
  Posts[D+1], "&gt;=" &amp; DATE(2025, COLUMN()-3, 1),
   Posts[D+1], "&lt;" &amp; EOMONTH(DATE(2025, COLUMN()-3, 1), 0) + 1,
 Posts[Restaurant Name],$C164),SUMIFS(Posts[Views (+10], Posts[D+1], "&gt;=" &amp; DATE(2025, COLUMN()-3, 1),
   Posts[D+1], "&lt;" &amp; EOMONTH(DATE(2025, COLUMN()-3, 1), 0) + 1,
 Posts[Restaurant Name],$C164))</f>
        <v>0</v>
      </c>
      <c r="O164" s="1522">
        <f>if($B$50="posts",COUNTIFS(
  Posts[D+1], "&gt;=" &amp; DATE(2025, COLUMN()-3, 1),
   Posts[D+1], "&lt;" &amp; EOMONTH(DATE(2025, COLUMN()-3, 1), 0) + 1,
 Posts[Restaurant Name],$C164),SUMIFS(Posts[Views (+10], Posts[D+1], "&gt;=" &amp; DATE(2025, COLUMN()-3, 1),
   Posts[D+1], "&lt;" &amp; EOMONTH(DATE(2025, COLUMN()-3, 1), 0) + 1,
 Posts[Restaurant Name],$C164))</f>
        <v>0</v>
      </c>
      <c r="P164" s="1487"/>
      <c r="Q164" s="1487"/>
      <c r="R164" s="1487"/>
      <c r="S164" s="1487"/>
      <c r="T164" s="1487"/>
      <c r="U164" s="1487"/>
      <c r="V164" s="1487"/>
      <c r="W164" s="1487"/>
      <c r="X164" s="1487"/>
      <c r="Y164" s="1487"/>
      <c r="Z164" s="1487"/>
      <c r="AA164" s="1487"/>
      <c r="AB164" s="1487"/>
    </row>
    <row r="165">
      <c r="A165" s="1487"/>
      <c r="B165" s="1487"/>
      <c r="C165" s="1487" t="s">
        <v>3210</v>
      </c>
      <c r="D165" s="1522">
        <f>if($B$50="posts",COUNTIFS(
  Posts[D+1], "&gt;=" &amp; DATE(2025, COLUMN()-3, 1),
   Posts[D+1], "&lt;" &amp; EOMONTH(DATE(2025, COLUMN()-3, 1), 0) + 1,
 Posts[Restaurant Name],$C165),SUMIFS(Posts[Views (+10], Posts[D+1], "&gt;=" &amp; DATE(2025, COLUMN()-3, 1),
   Posts[D+1], "&lt;" &amp; EOMONTH(DATE(2025, COLUMN()-3, 1), 0) + 1,
 Posts[Restaurant Name],$C165))</f>
        <v>0</v>
      </c>
      <c r="E165" s="1522">
        <f>if($B$50="posts",COUNTIFS(
  Posts[D+1], "&gt;=" &amp; DATE(2025, COLUMN()-3, 1),
   Posts[D+1], "&lt;" &amp; EOMONTH(DATE(2025, COLUMN()-3, 1), 0) + 1,
 Posts[Restaurant Name],$C165),SUMIFS(Posts[Views (+10], Posts[D+1], "&gt;=" &amp; DATE(2025, COLUMN()-3, 1),
   Posts[D+1], "&lt;" &amp; EOMONTH(DATE(2025, COLUMN()-3, 1), 0) + 1,
 Posts[Restaurant Name],$C165))</f>
        <v>0</v>
      </c>
      <c r="F165" s="1522">
        <f>if($B$50="posts",COUNTIFS(
  Posts[D+1], "&gt;=" &amp; DATE(2025, COLUMN()-3, 1),
   Posts[D+1], "&lt;" &amp; EOMONTH(DATE(2025, COLUMN()-3, 1), 0) + 1,
 Posts[Restaurant Name],$C165),SUMIFS(Posts[Views (+10], Posts[D+1], "&gt;=" &amp; DATE(2025, COLUMN()-3, 1),
   Posts[D+1], "&lt;" &amp; EOMONTH(DATE(2025, COLUMN()-3, 1), 0) + 1,
 Posts[Restaurant Name],$C165))</f>
        <v>0</v>
      </c>
      <c r="G165" s="1522">
        <f>if($B$50="posts",COUNTIFS(
  Posts[D+1], "&gt;=" &amp; DATE(2025, COLUMN()-3, 1),
   Posts[D+1], "&lt;" &amp; EOMONTH(DATE(2025, COLUMN()-3, 1), 0) + 1,
 Posts[Restaurant Name],$C165),SUMIFS(Posts[Views (+10], Posts[D+1], "&gt;=" &amp; DATE(2025, COLUMN()-3, 1),
   Posts[D+1], "&lt;" &amp; EOMONTH(DATE(2025, COLUMN()-3, 1), 0) + 1,
 Posts[Restaurant Name],$C165))</f>
        <v>0</v>
      </c>
      <c r="H165" s="1522">
        <f>if($B$50="posts",COUNTIFS(
  Posts[D+1], "&gt;=" &amp; DATE(2025, COLUMN()-3, 1),
   Posts[D+1], "&lt;" &amp; EOMONTH(DATE(2025, COLUMN()-3, 1), 0) + 1,
 Posts[Restaurant Name],$C165),SUMIFS(Posts[Views (+10], Posts[D+1], "&gt;=" &amp; DATE(2025, COLUMN()-3, 1),
   Posts[D+1], "&lt;" &amp; EOMONTH(DATE(2025, COLUMN()-3, 1), 0) + 1,
 Posts[Restaurant Name],$C165))</f>
        <v>0</v>
      </c>
      <c r="I165" s="1522">
        <f>if($B$50="posts",COUNTIFS(
  Posts[D+1], "&gt;=" &amp; DATE(2025, COLUMN()-3, 1),
   Posts[D+1], "&lt;" &amp; EOMONTH(DATE(2025, COLUMN()-3, 1), 0) + 1,
 Posts[Restaurant Name],$C165),SUMIFS(Posts[Views (+10], Posts[D+1], "&gt;=" &amp; DATE(2025, COLUMN()-3, 1),
   Posts[D+1], "&lt;" &amp; EOMONTH(DATE(2025, COLUMN()-3, 1), 0) + 1,
 Posts[Restaurant Name],$C165))</f>
        <v>0</v>
      </c>
      <c r="J165" s="1522">
        <f>if($B$50="posts",COUNTIFS(
  Posts[D+1], "&gt;=" &amp; DATE(2025, COLUMN()-3, 1),
   Posts[D+1], "&lt;" &amp; EOMONTH(DATE(2025, COLUMN()-3, 1), 0) + 1,
 Posts[Restaurant Name],$C165),SUMIFS(Posts[Views (+10], Posts[D+1], "&gt;=" &amp; DATE(2025, COLUMN()-3, 1),
   Posts[D+1], "&lt;" &amp; EOMONTH(DATE(2025, COLUMN()-3, 1), 0) + 1,
 Posts[Restaurant Name],$C165))</f>
        <v>0</v>
      </c>
      <c r="K165" s="1522">
        <f>if($B$50="posts",COUNTIFS(
  Posts[D+1], "&gt;=" &amp; DATE(2025, COLUMN()-3, 1),
   Posts[D+1], "&lt;" &amp; EOMONTH(DATE(2025, COLUMN()-3, 1), 0) + 1,
 Posts[Restaurant Name],$C165),SUMIFS(Posts[Views (+10], Posts[D+1], "&gt;=" &amp; DATE(2025, COLUMN()-3, 1),
   Posts[D+1], "&lt;" &amp; EOMONTH(DATE(2025, COLUMN()-3, 1), 0) + 1,
 Posts[Restaurant Name],$C165))</f>
        <v>0</v>
      </c>
      <c r="L165" s="1522">
        <f>if($B$50="posts",COUNTIFS(
  Posts[D+1], "&gt;=" &amp; DATE(2025, COLUMN()-3, 1),
   Posts[D+1], "&lt;" &amp; EOMONTH(DATE(2025, COLUMN()-3, 1), 0) + 1,
 Posts[Restaurant Name],$C165),SUMIFS(Posts[Views (+10], Posts[D+1], "&gt;=" &amp; DATE(2025, COLUMN()-3, 1),
   Posts[D+1], "&lt;" &amp; EOMONTH(DATE(2025, COLUMN()-3, 1), 0) + 1,
 Posts[Restaurant Name],$C165))</f>
        <v>0</v>
      </c>
      <c r="M165" s="1522">
        <f>if($B$50="posts",COUNTIFS(
  Posts[D+1], "&gt;=" &amp; DATE(2025, COLUMN()-3, 1),
   Posts[D+1], "&lt;" &amp; EOMONTH(DATE(2025, COLUMN()-3, 1), 0) + 1,
 Posts[Restaurant Name],$C165),SUMIFS(Posts[Views (+10], Posts[D+1], "&gt;=" &amp; DATE(2025, COLUMN()-3, 1),
   Posts[D+1], "&lt;" &amp; EOMONTH(DATE(2025, COLUMN()-3, 1), 0) + 1,
 Posts[Restaurant Name],$C165))</f>
        <v>0</v>
      </c>
      <c r="N165" s="1522">
        <f>if($B$50="posts",COUNTIFS(
  Posts[D+1], "&gt;=" &amp; DATE(2025, COLUMN()-3, 1),
   Posts[D+1], "&lt;" &amp; EOMONTH(DATE(2025, COLUMN()-3, 1), 0) + 1,
 Posts[Restaurant Name],$C165),SUMIFS(Posts[Views (+10], Posts[D+1], "&gt;=" &amp; DATE(2025, COLUMN()-3, 1),
   Posts[D+1], "&lt;" &amp; EOMONTH(DATE(2025, COLUMN()-3, 1), 0) + 1,
 Posts[Restaurant Name],$C165))</f>
        <v>0</v>
      </c>
      <c r="O165" s="1522">
        <f>if($B$50="posts",COUNTIFS(
  Posts[D+1], "&gt;=" &amp; DATE(2025, COLUMN()-3, 1),
   Posts[D+1], "&lt;" &amp; EOMONTH(DATE(2025, COLUMN()-3, 1), 0) + 1,
 Posts[Restaurant Name],$C165),SUMIFS(Posts[Views (+10], Posts[D+1], "&gt;=" &amp; DATE(2025, COLUMN()-3, 1),
   Posts[D+1], "&lt;" &amp; EOMONTH(DATE(2025, COLUMN()-3, 1), 0) + 1,
 Posts[Restaurant Name],$C165))</f>
        <v>0</v>
      </c>
      <c r="P165" s="1487"/>
      <c r="Q165" s="1487"/>
      <c r="R165" s="1487"/>
      <c r="S165" s="1487"/>
      <c r="T165" s="1487"/>
      <c r="U165" s="1487"/>
      <c r="V165" s="1487"/>
      <c r="W165" s="1487"/>
      <c r="X165" s="1487"/>
      <c r="Y165" s="1487"/>
      <c r="Z165" s="1487"/>
      <c r="AA165" s="1487"/>
      <c r="AB165" s="1487"/>
    </row>
    <row r="166">
      <c r="A166" s="1487"/>
      <c r="B166" s="1487"/>
      <c r="C166" s="1487" t="s">
        <v>3218</v>
      </c>
      <c r="D166" s="1522">
        <f>if($B$50="posts",COUNTIFS(
  Posts[D+1], "&gt;=" &amp; DATE(2025, COLUMN()-3, 1),
   Posts[D+1], "&lt;" &amp; EOMONTH(DATE(2025, COLUMN()-3, 1), 0) + 1,
 Posts[Restaurant Name],$C166),SUMIFS(Posts[Views (+10], Posts[D+1], "&gt;=" &amp; DATE(2025, COLUMN()-3, 1),
   Posts[D+1], "&lt;" &amp; EOMONTH(DATE(2025, COLUMN()-3, 1), 0) + 1,
 Posts[Restaurant Name],$C166))</f>
        <v>0</v>
      </c>
      <c r="E166" s="1522">
        <f>if($B$50="posts",COUNTIFS(
  Posts[D+1], "&gt;=" &amp; DATE(2025, COLUMN()-3, 1),
   Posts[D+1], "&lt;" &amp; EOMONTH(DATE(2025, COLUMN()-3, 1), 0) + 1,
 Posts[Restaurant Name],$C166),SUMIFS(Posts[Views (+10], Posts[D+1], "&gt;=" &amp; DATE(2025, COLUMN()-3, 1),
   Posts[D+1], "&lt;" &amp; EOMONTH(DATE(2025, COLUMN()-3, 1), 0) + 1,
 Posts[Restaurant Name],$C166))</f>
        <v>0</v>
      </c>
      <c r="F166" s="1522">
        <f>if($B$50="posts",COUNTIFS(
  Posts[D+1], "&gt;=" &amp; DATE(2025, COLUMN()-3, 1),
   Posts[D+1], "&lt;" &amp; EOMONTH(DATE(2025, COLUMN()-3, 1), 0) + 1,
 Posts[Restaurant Name],$C166),SUMIFS(Posts[Views (+10], Posts[D+1], "&gt;=" &amp; DATE(2025, COLUMN()-3, 1),
   Posts[D+1], "&lt;" &amp; EOMONTH(DATE(2025, COLUMN()-3, 1), 0) + 1,
 Posts[Restaurant Name],$C166))</f>
        <v>0</v>
      </c>
      <c r="G166" s="1522">
        <f>if($B$50="posts",COUNTIFS(
  Posts[D+1], "&gt;=" &amp; DATE(2025, COLUMN()-3, 1),
   Posts[D+1], "&lt;" &amp; EOMONTH(DATE(2025, COLUMN()-3, 1), 0) + 1,
 Posts[Restaurant Name],$C166),SUMIFS(Posts[Views (+10], Posts[D+1], "&gt;=" &amp; DATE(2025, COLUMN()-3, 1),
   Posts[D+1], "&lt;" &amp; EOMONTH(DATE(2025, COLUMN()-3, 1), 0) + 1,
 Posts[Restaurant Name],$C166))</f>
        <v>0</v>
      </c>
      <c r="H166" s="1522">
        <f>if($B$50="posts",COUNTIFS(
  Posts[D+1], "&gt;=" &amp; DATE(2025, COLUMN()-3, 1),
   Posts[D+1], "&lt;" &amp; EOMONTH(DATE(2025, COLUMN()-3, 1), 0) + 1,
 Posts[Restaurant Name],$C166),SUMIFS(Posts[Views (+10], Posts[D+1], "&gt;=" &amp; DATE(2025, COLUMN()-3, 1),
   Posts[D+1], "&lt;" &amp; EOMONTH(DATE(2025, COLUMN()-3, 1), 0) + 1,
 Posts[Restaurant Name],$C166))</f>
        <v>0</v>
      </c>
      <c r="I166" s="1522">
        <f>if($B$50="posts",COUNTIFS(
  Posts[D+1], "&gt;=" &amp; DATE(2025, COLUMN()-3, 1),
   Posts[D+1], "&lt;" &amp; EOMONTH(DATE(2025, COLUMN()-3, 1), 0) + 1,
 Posts[Restaurant Name],$C166),SUMIFS(Posts[Views (+10], Posts[D+1], "&gt;=" &amp; DATE(2025, COLUMN()-3, 1),
   Posts[D+1], "&lt;" &amp; EOMONTH(DATE(2025, COLUMN()-3, 1), 0) + 1,
 Posts[Restaurant Name],$C166))</f>
        <v>0</v>
      </c>
      <c r="J166" s="1522">
        <f>if($B$50="posts",COUNTIFS(
  Posts[D+1], "&gt;=" &amp; DATE(2025, COLUMN()-3, 1),
   Posts[D+1], "&lt;" &amp; EOMONTH(DATE(2025, COLUMN()-3, 1), 0) + 1,
 Posts[Restaurant Name],$C166),SUMIFS(Posts[Views (+10], Posts[D+1], "&gt;=" &amp; DATE(2025, COLUMN()-3, 1),
   Posts[D+1], "&lt;" &amp; EOMONTH(DATE(2025, COLUMN()-3, 1), 0) + 1,
 Posts[Restaurant Name],$C166))</f>
        <v>0</v>
      </c>
      <c r="K166" s="1522">
        <f>if($B$50="posts",COUNTIFS(
  Posts[D+1], "&gt;=" &amp; DATE(2025, COLUMN()-3, 1),
   Posts[D+1], "&lt;" &amp; EOMONTH(DATE(2025, COLUMN()-3, 1), 0) + 1,
 Posts[Restaurant Name],$C166),SUMIFS(Posts[Views (+10], Posts[D+1], "&gt;=" &amp; DATE(2025, COLUMN()-3, 1),
   Posts[D+1], "&lt;" &amp; EOMONTH(DATE(2025, COLUMN()-3, 1), 0) + 1,
 Posts[Restaurant Name],$C166))</f>
        <v>43800</v>
      </c>
      <c r="L166" s="1522">
        <f>if($B$50="posts",COUNTIFS(
  Posts[D+1], "&gt;=" &amp; DATE(2025, COLUMN()-3, 1),
   Posts[D+1], "&lt;" &amp; EOMONTH(DATE(2025, COLUMN()-3, 1), 0) + 1,
 Posts[Restaurant Name],$C166),SUMIFS(Posts[Views (+10], Posts[D+1], "&gt;=" &amp; DATE(2025, COLUMN()-3, 1),
   Posts[D+1], "&lt;" &amp; EOMONTH(DATE(2025, COLUMN()-3, 1), 0) + 1,
 Posts[Restaurant Name],$C166))</f>
        <v>0</v>
      </c>
      <c r="M166" s="1522">
        <f>if($B$50="posts",COUNTIFS(
  Posts[D+1], "&gt;=" &amp; DATE(2025, COLUMN()-3, 1),
   Posts[D+1], "&lt;" &amp; EOMONTH(DATE(2025, COLUMN()-3, 1), 0) + 1,
 Posts[Restaurant Name],$C166),SUMIFS(Posts[Views (+10], Posts[D+1], "&gt;=" &amp; DATE(2025, COLUMN()-3, 1),
   Posts[D+1], "&lt;" &amp; EOMONTH(DATE(2025, COLUMN()-3, 1), 0) + 1,
 Posts[Restaurant Name],$C166))</f>
        <v>0</v>
      </c>
      <c r="N166" s="1522">
        <f>if($B$50="posts",COUNTIFS(
  Posts[D+1], "&gt;=" &amp; DATE(2025, COLUMN()-3, 1),
   Posts[D+1], "&lt;" &amp; EOMONTH(DATE(2025, COLUMN()-3, 1), 0) + 1,
 Posts[Restaurant Name],$C166),SUMIFS(Posts[Views (+10], Posts[D+1], "&gt;=" &amp; DATE(2025, COLUMN()-3, 1),
   Posts[D+1], "&lt;" &amp; EOMONTH(DATE(2025, COLUMN()-3, 1), 0) + 1,
 Posts[Restaurant Name],$C166))</f>
        <v>0</v>
      </c>
      <c r="O166" s="1522">
        <f>if($B$50="posts",COUNTIFS(
  Posts[D+1], "&gt;=" &amp; DATE(2025, COLUMN()-3, 1),
   Posts[D+1], "&lt;" &amp; EOMONTH(DATE(2025, COLUMN()-3, 1), 0) + 1,
 Posts[Restaurant Name],$C166),SUMIFS(Posts[Views (+10], Posts[D+1], "&gt;=" &amp; DATE(2025, COLUMN()-3, 1),
   Posts[D+1], "&lt;" &amp; EOMONTH(DATE(2025, COLUMN()-3, 1), 0) + 1,
 Posts[Restaurant Name],$C166))</f>
        <v>0</v>
      </c>
      <c r="P166" s="1487"/>
      <c r="Q166" s="1487"/>
      <c r="R166" s="1487"/>
      <c r="S166" s="1487"/>
      <c r="T166" s="1487"/>
      <c r="U166" s="1487"/>
      <c r="V166" s="1487"/>
      <c r="W166" s="1487"/>
      <c r="X166" s="1487"/>
      <c r="Y166" s="1487"/>
      <c r="Z166" s="1487"/>
      <c r="AA166" s="1487"/>
      <c r="AB166" s="1487"/>
    </row>
    <row r="167">
      <c r="A167" s="1487"/>
      <c r="B167" s="1487"/>
      <c r="C167" s="1487" t="s">
        <v>569</v>
      </c>
      <c r="D167" s="1522">
        <f>if($B$50="posts",COUNTIFS(
  Posts[D+1], "&gt;=" &amp; DATE(2025, COLUMN()-3, 1),
   Posts[D+1], "&lt;" &amp; EOMONTH(DATE(2025, COLUMN()-3, 1), 0) + 1,
 Posts[Restaurant Name],$C167),SUMIFS(Posts[Views (+10], Posts[D+1], "&gt;=" &amp; DATE(2025, COLUMN()-3, 1),
   Posts[D+1], "&lt;" &amp; EOMONTH(DATE(2025, COLUMN()-3, 1), 0) + 1,
 Posts[Restaurant Name],$C167))</f>
        <v>0</v>
      </c>
      <c r="E167" s="1522">
        <f>if($B$50="posts",COUNTIFS(
  Posts[D+1], "&gt;=" &amp; DATE(2025, COLUMN()-3, 1),
   Posts[D+1], "&lt;" &amp; EOMONTH(DATE(2025, COLUMN()-3, 1), 0) + 1,
 Posts[Restaurant Name],$C167),SUMIFS(Posts[Views (+10], Posts[D+1], "&gt;=" &amp; DATE(2025, COLUMN()-3, 1),
   Posts[D+1], "&lt;" &amp; EOMONTH(DATE(2025, COLUMN()-3, 1), 0) + 1,
 Posts[Restaurant Name],$C167))</f>
        <v>0</v>
      </c>
      <c r="F167" s="1522">
        <f>if($B$50="posts",COUNTIFS(
  Posts[D+1], "&gt;=" &amp; DATE(2025, COLUMN()-3, 1),
   Posts[D+1], "&lt;" &amp; EOMONTH(DATE(2025, COLUMN()-3, 1), 0) + 1,
 Posts[Restaurant Name],$C167),SUMIFS(Posts[Views (+10], Posts[D+1], "&gt;=" &amp; DATE(2025, COLUMN()-3, 1),
   Posts[D+1], "&lt;" &amp; EOMONTH(DATE(2025, COLUMN()-3, 1), 0) + 1,
 Posts[Restaurant Name],$C167))</f>
        <v>0</v>
      </c>
      <c r="G167" s="1522">
        <f>if($B$50="posts",COUNTIFS(
  Posts[D+1], "&gt;=" &amp; DATE(2025, COLUMN()-3, 1),
   Posts[D+1], "&lt;" &amp; EOMONTH(DATE(2025, COLUMN()-3, 1), 0) + 1,
 Posts[Restaurant Name],$C167),SUMIFS(Posts[Views (+10], Posts[D+1], "&gt;=" &amp; DATE(2025, COLUMN()-3, 1),
   Posts[D+1], "&lt;" &amp; EOMONTH(DATE(2025, COLUMN()-3, 1), 0) + 1,
 Posts[Restaurant Name],$C167))</f>
        <v>0</v>
      </c>
      <c r="H167" s="1522">
        <f>if($B$50="posts",COUNTIFS(
  Posts[D+1], "&gt;=" &amp; DATE(2025, COLUMN()-3, 1),
   Posts[D+1], "&lt;" &amp; EOMONTH(DATE(2025, COLUMN()-3, 1), 0) + 1,
 Posts[Restaurant Name],$C167),SUMIFS(Posts[Views (+10], Posts[D+1], "&gt;=" &amp; DATE(2025, COLUMN()-3, 1),
   Posts[D+1], "&lt;" &amp; EOMONTH(DATE(2025, COLUMN()-3, 1), 0) + 1,
 Posts[Restaurant Name],$C167))</f>
        <v>0</v>
      </c>
      <c r="I167" s="1522">
        <f>if($B$50="posts",COUNTIFS(
  Posts[D+1], "&gt;=" &amp; DATE(2025, COLUMN()-3, 1),
   Posts[D+1], "&lt;" &amp; EOMONTH(DATE(2025, COLUMN()-3, 1), 0) + 1,
 Posts[Restaurant Name],$C167),SUMIFS(Posts[Views (+10], Posts[D+1], "&gt;=" &amp; DATE(2025, COLUMN()-3, 1),
   Posts[D+1], "&lt;" &amp; EOMONTH(DATE(2025, COLUMN()-3, 1), 0) + 1,
 Posts[Restaurant Name],$C167))</f>
        <v>0</v>
      </c>
      <c r="J167" s="1522">
        <f>if($B$50="posts",COUNTIFS(
  Posts[D+1], "&gt;=" &amp; DATE(2025, COLUMN()-3, 1),
   Posts[D+1], "&lt;" &amp; EOMONTH(DATE(2025, COLUMN()-3, 1), 0) + 1,
 Posts[Restaurant Name],$C167),SUMIFS(Posts[Views (+10], Posts[D+1], "&gt;=" &amp; DATE(2025, COLUMN()-3, 1),
   Posts[D+1], "&lt;" &amp; EOMONTH(DATE(2025, COLUMN()-3, 1), 0) + 1,
 Posts[Restaurant Name],$C167))</f>
        <v>40100</v>
      </c>
      <c r="K167" s="1522">
        <f>if($B$50="posts",COUNTIFS(
  Posts[D+1], "&gt;=" &amp; DATE(2025, COLUMN()-3, 1),
   Posts[D+1], "&lt;" &amp; EOMONTH(DATE(2025, COLUMN()-3, 1), 0) + 1,
 Posts[Restaurant Name],$C167),SUMIFS(Posts[Views (+10], Posts[D+1], "&gt;=" &amp; DATE(2025, COLUMN()-3, 1),
   Posts[D+1], "&lt;" &amp; EOMONTH(DATE(2025, COLUMN()-3, 1), 0) + 1,
 Posts[Restaurant Name],$C167))</f>
        <v>0</v>
      </c>
      <c r="L167" s="1522">
        <f>if($B$50="posts",COUNTIFS(
  Posts[D+1], "&gt;=" &amp; DATE(2025, COLUMN()-3, 1),
   Posts[D+1], "&lt;" &amp; EOMONTH(DATE(2025, COLUMN()-3, 1), 0) + 1,
 Posts[Restaurant Name],$C167),SUMIFS(Posts[Views (+10], Posts[D+1], "&gt;=" &amp; DATE(2025, COLUMN()-3, 1),
   Posts[D+1], "&lt;" &amp; EOMONTH(DATE(2025, COLUMN()-3, 1), 0) + 1,
 Posts[Restaurant Name],$C167))</f>
        <v>9950</v>
      </c>
      <c r="M167" s="1522">
        <f>if($B$50="posts",COUNTIFS(
  Posts[D+1], "&gt;=" &amp; DATE(2025, COLUMN()-3, 1),
   Posts[D+1], "&lt;" &amp; EOMONTH(DATE(2025, COLUMN()-3, 1), 0) + 1,
 Posts[Restaurant Name],$C167),SUMIFS(Posts[Views (+10], Posts[D+1], "&gt;=" &amp; DATE(2025, COLUMN()-3, 1),
   Posts[D+1], "&lt;" &amp; EOMONTH(DATE(2025, COLUMN()-3, 1), 0) + 1,
 Posts[Restaurant Name],$C167))</f>
        <v>0</v>
      </c>
      <c r="N167" s="1522">
        <f>if($B$50="posts",COUNTIFS(
  Posts[D+1], "&gt;=" &amp; DATE(2025, COLUMN()-3, 1),
   Posts[D+1], "&lt;" &amp; EOMONTH(DATE(2025, COLUMN()-3, 1), 0) + 1,
 Posts[Restaurant Name],$C167),SUMIFS(Posts[Views (+10], Posts[D+1], "&gt;=" &amp; DATE(2025, COLUMN()-3, 1),
   Posts[D+1], "&lt;" &amp; EOMONTH(DATE(2025, COLUMN()-3, 1), 0) + 1,
 Posts[Restaurant Name],$C167))</f>
        <v>0</v>
      </c>
      <c r="O167" s="1522">
        <f>if($B$50="posts",COUNTIFS(
  Posts[D+1], "&gt;=" &amp; DATE(2025, COLUMN()-3, 1),
   Posts[D+1], "&lt;" &amp; EOMONTH(DATE(2025, COLUMN()-3, 1), 0) + 1,
 Posts[Restaurant Name],$C167),SUMIFS(Posts[Views (+10], Posts[D+1], "&gt;=" &amp; DATE(2025, COLUMN()-3, 1),
   Posts[D+1], "&lt;" &amp; EOMONTH(DATE(2025, COLUMN()-3, 1), 0) + 1,
 Posts[Restaurant Name],$C167))</f>
        <v>0</v>
      </c>
      <c r="P167" s="1487"/>
      <c r="Q167" s="1487"/>
      <c r="R167" s="1487"/>
      <c r="S167" s="1487"/>
      <c r="T167" s="1487"/>
      <c r="U167" s="1487"/>
      <c r="V167" s="1487"/>
      <c r="W167" s="1487"/>
      <c r="X167" s="1487"/>
      <c r="Y167" s="1487"/>
      <c r="Z167" s="1487"/>
      <c r="AA167" s="1487"/>
      <c r="AB167" s="1487"/>
    </row>
    <row r="168">
      <c r="A168" s="1487"/>
      <c r="B168" s="1487"/>
      <c r="C168" s="1487" t="s">
        <v>3237</v>
      </c>
      <c r="D168" s="1522">
        <f>if($B$50="posts",COUNTIFS(
  Posts[D+1], "&gt;=" &amp; DATE(2025, COLUMN()-3, 1),
   Posts[D+1], "&lt;" &amp; EOMONTH(DATE(2025, COLUMN()-3, 1), 0) + 1,
 Posts[Restaurant Name],$C168),SUMIFS(Posts[Views (+10], Posts[D+1], "&gt;=" &amp; DATE(2025, COLUMN()-3, 1),
   Posts[D+1], "&lt;" &amp; EOMONTH(DATE(2025, COLUMN()-3, 1), 0) + 1,
 Posts[Restaurant Name],$C168))</f>
        <v>0</v>
      </c>
      <c r="E168" s="1522">
        <f>if($B$50="posts",COUNTIFS(
  Posts[D+1], "&gt;=" &amp; DATE(2025, COLUMN()-3, 1),
   Posts[D+1], "&lt;" &amp; EOMONTH(DATE(2025, COLUMN()-3, 1), 0) + 1,
 Posts[Restaurant Name],$C168),SUMIFS(Posts[Views (+10], Posts[D+1], "&gt;=" &amp; DATE(2025, COLUMN()-3, 1),
   Posts[D+1], "&lt;" &amp; EOMONTH(DATE(2025, COLUMN()-3, 1), 0) + 1,
 Posts[Restaurant Name],$C168))</f>
        <v>0</v>
      </c>
      <c r="F168" s="1522">
        <f>if($B$50="posts",COUNTIFS(
  Posts[D+1], "&gt;=" &amp; DATE(2025, COLUMN()-3, 1),
   Posts[D+1], "&lt;" &amp; EOMONTH(DATE(2025, COLUMN()-3, 1), 0) + 1,
 Posts[Restaurant Name],$C168),SUMIFS(Posts[Views (+10], Posts[D+1], "&gt;=" &amp; DATE(2025, COLUMN()-3, 1),
   Posts[D+1], "&lt;" &amp; EOMONTH(DATE(2025, COLUMN()-3, 1), 0) + 1,
 Posts[Restaurant Name],$C168))</f>
        <v>0</v>
      </c>
      <c r="G168" s="1522">
        <f>if($B$50="posts",COUNTIFS(
  Posts[D+1], "&gt;=" &amp; DATE(2025, COLUMN()-3, 1),
   Posts[D+1], "&lt;" &amp; EOMONTH(DATE(2025, COLUMN()-3, 1), 0) + 1,
 Posts[Restaurant Name],$C168),SUMIFS(Posts[Views (+10], Posts[D+1], "&gt;=" &amp; DATE(2025, COLUMN()-3, 1),
   Posts[D+1], "&lt;" &amp; EOMONTH(DATE(2025, COLUMN()-3, 1), 0) + 1,
 Posts[Restaurant Name],$C168))</f>
        <v>0</v>
      </c>
      <c r="H168" s="1522">
        <f>if($B$50="posts",COUNTIFS(
  Posts[D+1], "&gt;=" &amp; DATE(2025, COLUMN()-3, 1),
   Posts[D+1], "&lt;" &amp; EOMONTH(DATE(2025, COLUMN()-3, 1), 0) + 1,
 Posts[Restaurant Name],$C168),SUMIFS(Posts[Views (+10], Posts[D+1], "&gt;=" &amp; DATE(2025, COLUMN()-3, 1),
   Posts[D+1], "&lt;" &amp; EOMONTH(DATE(2025, COLUMN()-3, 1), 0) + 1,
 Posts[Restaurant Name],$C168))</f>
        <v>0</v>
      </c>
      <c r="I168" s="1522">
        <f>if($B$50="posts",COUNTIFS(
  Posts[D+1], "&gt;=" &amp; DATE(2025, COLUMN()-3, 1),
   Posts[D+1], "&lt;" &amp; EOMONTH(DATE(2025, COLUMN()-3, 1), 0) + 1,
 Posts[Restaurant Name],$C168),SUMIFS(Posts[Views (+10], Posts[D+1], "&gt;=" &amp; DATE(2025, COLUMN()-3, 1),
   Posts[D+1], "&lt;" &amp; EOMONTH(DATE(2025, COLUMN()-3, 1), 0) + 1,
 Posts[Restaurant Name],$C168))</f>
        <v>0</v>
      </c>
      <c r="J168" s="1522">
        <f>if($B$50="posts",COUNTIFS(
  Posts[D+1], "&gt;=" &amp; DATE(2025, COLUMN()-3, 1),
   Posts[D+1], "&lt;" &amp; EOMONTH(DATE(2025, COLUMN()-3, 1), 0) + 1,
 Posts[Restaurant Name],$C168),SUMIFS(Posts[Views (+10], Posts[D+1], "&gt;=" &amp; DATE(2025, COLUMN()-3, 1),
   Posts[D+1], "&lt;" &amp; EOMONTH(DATE(2025, COLUMN()-3, 1), 0) + 1,
 Posts[Restaurant Name],$C168))</f>
        <v>0</v>
      </c>
      <c r="K168" s="1522">
        <f>if($B$50="posts",COUNTIFS(
  Posts[D+1], "&gt;=" &amp; DATE(2025, COLUMN()-3, 1),
   Posts[D+1], "&lt;" &amp; EOMONTH(DATE(2025, COLUMN()-3, 1), 0) + 1,
 Posts[Restaurant Name],$C168),SUMIFS(Posts[Views (+10], Posts[D+1], "&gt;=" &amp; DATE(2025, COLUMN()-3, 1),
   Posts[D+1], "&lt;" &amp; EOMONTH(DATE(2025, COLUMN()-3, 1), 0) + 1,
 Posts[Restaurant Name],$C168))</f>
        <v>0</v>
      </c>
      <c r="L168" s="1522">
        <f>if($B$50="posts",COUNTIFS(
  Posts[D+1], "&gt;=" &amp; DATE(2025, COLUMN()-3, 1),
   Posts[D+1], "&lt;" &amp; EOMONTH(DATE(2025, COLUMN()-3, 1), 0) + 1,
 Posts[Restaurant Name],$C168),SUMIFS(Posts[Views (+10], Posts[D+1], "&gt;=" &amp; DATE(2025, COLUMN()-3, 1),
   Posts[D+1], "&lt;" &amp; EOMONTH(DATE(2025, COLUMN()-3, 1), 0) + 1,
 Posts[Restaurant Name],$C168))</f>
        <v>12100</v>
      </c>
      <c r="M168" s="1522">
        <f>if($B$50="posts",COUNTIFS(
  Posts[D+1], "&gt;=" &amp; DATE(2025, COLUMN()-3, 1),
   Posts[D+1], "&lt;" &amp; EOMONTH(DATE(2025, COLUMN()-3, 1), 0) + 1,
 Posts[Restaurant Name],$C168),SUMIFS(Posts[Views (+10], Posts[D+1], "&gt;=" &amp; DATE(2025, COLUMN()-3, 1),
   Posts[D+1], "&lt;" &amp; EOMONTH(DATE(2025, COLUMN()-3, 1), 0) + 1,
 Posts[Restaurant Name],$C168))</f>
        <v>0</v>
      </c>
      <c r="N168" s="1522">
        <f>if($B$50="posts",COUNTIFS(
  Posts[D+1], "&gt;=" &amp; DATE(2025, COLUMN()-3, 1),
   Posts[D+1], "&lt;" &amp; EOMONTH(DATE(2025, COLUMN()-3, 1), 0) + 1,
 Posts[Restaurant Name],$C168),SUMIFS(Posts[Views (+10], Posts[D+1], "&gt;=" &amp; DATE(2025, COLUMN()-3, 1),
   Posts[D+1], "&lt;" &amp; EOMONTH(DATE(2025, COLUMN()-3, 1), 0) + 1,
 Posts[Restaurant Name],$C168))</f>
        <v>0</v>
      </c>
      <c r="O168" s="1522">
        <f>if($B$50="posts",COUNTIFS(
  Posts[D+1], "&gt;=" &amp; DATE(2025, COLUMN()-3, 1),
   Posts[D+1], "&lt;" &amp; EOMONTH(DATE(2025, COLUMN()-3, 1), 0) + 1,
 Posts[Restaurant Name],$C168),SUMIFS(Posts[Views (+10], Posts[D+1], "&gt;=" &amp; DATE(2025, COLUMN()-3, 1),
   Posts[D+1], "&lt;" &amp; EOMONTH(DATE(2025, COLUMN()-3, 1), 0) + 1,
 Posts[Restaurant Name],$C168))</f>
        <v>0</v>
      </c>
      <c r="P168" s="1487"/>
      <c r="Q168" s="1487"/>
      <c r="R168" s="1487"/>
      <c r="S168" s="1487"/>
      <c r="T168" s="1487"/>
      <c r="U168" s="1487"/>
      <c r="V168" s="1487"/>
      <c r="W168" s="1487"/>
      <c r="X168" s="1487"/>
      <c r="Y168" s="1487"/>
      <c r="Z168" s="1487"/>
      <c r="AA168" s="1487"/>
      <c r="AB168" s="1487"/>
    </row>
    <row r="169">
      <c r="A169" s="1487"/>
      <c r="B169" s="1487"/>
      <c r="C169" s="1487" t="s">
        <v>3241</v>
      </c>
      <c r="D169" s="1522">
        <f>if($B$50="posts",COUNTIFS(
  Posts[D+1], "&gt;=" &amp; DATE(2025, COLUMN()-3, 1),
   Posts[D+1], "&lt;" &amp; EOMONTH(DATE(2025, COLUMN()-3, 1), 0) + 1,
 Posts[Restaurant Name],$C169),SUMIFS(Posts[Views (+10], Posts[D+1], "&gt;=" &amp; DATE(2025, COLUMN()-3, 1),
   Posts[D+1], "&lt;" &amp; EOMONTH(DATE(2025, COLUMN()-3, 1), 0) + 1,
 Posts[Restaurant Name],$C169))</f>
        <v>0</v>
      </c>
      <c r="E169" s="1522">
        <f>if($B$50="posts",COUNTIFS(
  Posts[D+1], "&gt;=" &amp; DATE(2025, COLUMN()-3, 1),
   Posts[D+1], "&lt;" &amp; EOMONTH(DATE(2025, COLUMN()-3, 1), 0) + 1,
 Posts[Restaurant Name],$C169),SUMIFS(Posts[Views (+10], Posts[D+1], "&gt;=" &amp; DATE(2025, COLUMN()-3, 1),
   Posts[D+1], "&lt;" &amp; EOMONTH(DATE(2025, COLUMN()-3, 1), 0) + 1,
 Posts[Restaurant Name],$C169))</f>
        <v>0</v>
      </c>
      <c r="F169" s="1522">
        <f>if($B$50="posts",COUNTIFS(
  Posts[D+1], "&gt;=" &amp; DATE(2025, COLUMN()-3, 1),
   Posts[D+1], "&lt;" &amp; EOMONTH(DATE(2025, COLUMN()-3, 1), 0) + 1,
 Posts[Restaurant Name],$C169),SUMIFS(Posts[Views (+10], Posts[D+1], "&gt;=" &amp; DATE(2025, COLUMN()-3, 1),
   Posts[D+1], "&lt;" &amp; EOMONTH(DATE(2025, COLUMN()-3, 1), 0) + 1,
 Posts[Restaurant Name],$C169))</f>
        <v>0</v>
      </c>
      <c r="G169" s="1522">
        <f>if($B$50="posts",COUNTIFS(
  Posts[D+1], "&gt;=" &amp; DATE(2025, COLUMN()-3, 1),
   Posts[D+1], "&lt;" &amp; EOMONTH(DATE(2025, COLUMN()-3, 1), 0) + 1,
 Posts[Restaurant Name],$C169),SUMIFS(Posts[Views (+10], Posts[D+1], "&gt;=" &amp; DATE(2025, COLUMN()-3, 1),
   Posts[D+1], "&lt;" &amp; EOMONTH(DATE(2025, COLUMN()-3, 1), 0) + 1,
 Posts[Restaurant Name],$C169))</f>
        <v>0</v>
      </c>
      <c r="H169" s="1522">
        <f>if($B$50="posts",COUNTIFS(
  Posts[D+1], "&gt;=" &amp; DATE(2025, COLUMN()-3, 1),
   Posts[D+1], "&lt;" &amp; EOMONTH(DATE(2025, COLUMN()-3, 1), 0) + 1,
 Posts[Restaurant Name],$C169),SUMIFS(Posts[Views (+10], Posts[D+1], "&gt;=" &amp; DATE(2025, COLUMN()-3, 1),
   Posts[D+1], "&lt;" &amp; EOMONTH(DATE(2025, COLUMN()-3, 1), 0) + 1,
 Posts[Restaurant Name],$C169))</f>
        <v>0</v>
      </c>
      <c r="I169" s="1522">
        <f>if($B$50="posts",COUNTIFS(
  Posts[D+1], "&gt;=" &amp; DATE(2025, COLUMN()-3, 1),
   Posts[D+1], "&lt;" &amp; EOMONTH(DATE(2025, COLUMN()-3, 1), 0) + 1,
 Posts[Restaurant Name],$C169),SUMIFS(Posts[Views (+10], Posts[D+1], "&gt;=" &amp; DATE(2025, COLUMN()-3, 1),
   Posts[D+1], "&lt;" &amp; EOMONTH(DATE(2025, COLUMN()-3, 1), 0) + 1,
 Posts[Restaurant Name],$C169))</f>
        <v>0</v>
      </c>
      <c r="J169" s="1522">
        <f>if($B$50="posts",COUNTIFS(
  Posts[D+1], "&gt;=" &amp; DATE(2025, COLUMN()-3, 1),
   Posts[D+1], "&lt;" &amp; EOMONTH(DATE(2025, COLUMN()-3, 1), 0) + 1,
 Posts[Restaurant Name],$C169),SUMIFS(Posts[Views (+10], Posts[D+1], "&gt;=" &amp; DATE(2025, COLUMN()-3, 1),
   Posts[D+1], "&lt;" &amp; EOMONTH(DATE(2025, COLUMN()-3, 1), 0) + 1,
 Posts[Restaurant Name],$C169))</f>
        <v>0</v>
      </c>
      <c r="K169" s="1522">
        <f>if($B$50="posts",COUNTIFS(
  Posts[D+1], "&gt;=" &amp; DATE(2025, COLUMN()-3, 1),
   Posts[D+1], "&lt;" &amp; EOMONTH(DATE(2025, COLUMN()-3, 1), 0) + 1,
 Posts[Restaurant Name],$C169),SUMIFS(Posts[Views (+10], Posts[D+1], "&gt;=" &amp; DATE(2025, COLUMN()-3, 1),
   Posts[D+1], "&lt;" &amp; EOMONTH(DATE(2025, COLUMN()-3, 1), 0) + 1,
 Posts[Restaurant Name],$C169))</f>
        <v>0</v>
      </c>
      <c r="L169" s="1522">
        <f>if($B$50="posts",COUNTIFS(
  Posts[D+1], "&gt;=" &amp; DATE(2025, COLUMN()-3, 1),
   Posts[D+1], "&lt;" &amp; EOMONTH(DATE(2025, COLUMN()-3, 1), 0) + 1,
 Posts[Restaurant Name],$C169),SUMIFS(Posts[Views (+10], Posts[D+1], "&gt;=" &amp; DATE(2025, COLUMN()-3, 1),
   Posts[D+1], "&lt;" &amp; EOMONTH(DATE(2025, COLUMN()-3, 1), 0) + 1,
 Posts[Restaurant Name],$C169))</f>
        <v>0</v>
      </c>
      <c r="M169" s="1522">
        <f>if($B$50="posts",COUNTIFS(
  Posts[D+1], "&gt;=" &amp; DATE(2025, COLUMN()-3, 1),
   Posts[D+1], "&lt;" &amp; EOMONTH(DATE(2025, COLUMN()-3, 1), 0) + 1,
 Posts[Restaurant Name],$C169),SUMIFS(Posts[Views (+10], Posts[D+1], "&gt;=" &amp; DATE(2025, COLUMN()-3, 1),
   Posts[D+1], "&lt;" &amp; EOMONTH(DATE(2025, COLUMN()-3, 1), 0) + 1,
 Posts[Restaurant Name],$C169))</f>
        <v>7777</v>
      </c>
      <c r="N169" s="1522">
        <f>if($B$50="posts",COUNTIFS(
  Posts[D+1], "&gt;=" &amp; DATE(2025, COLUMN()-3, 1),
   Posts[D+1], "&lt;" &amp; EOMONTH(DATE(2025, COLUMN()-3, 1), 0) + 1,
 Posts[Restaurant Name],$C169),SUMIFS(Posts[Views (+10], Posts[D+1], "&gt;=" &amp; DATE(2025, COLUMN()-3, 1),
   Posts[D+1], "&lt;" &amp; EOMONTH(DATE(2025, COLUMN()-3, 1), 0) + 1,
 Posts[Restaurant Name],$C169))</f>
        <v>0</v>
      </c>
      <c r="O169" s="1522">
        <f>if($B$50="posts",COUNTIFS(
  Posts[D+1], "&gt;=" &amp; DATE(2025, COLUMN()-3, 1),
   Posts[D+1], "&lt;" &amp; EOMONTH(DATE(2025, COLUMN()-3, 1), 0) + 1,
 Posts[Restaurant Name],$C169),SUMIFS(Posts[Views (+10], Posts[D+1], "&gt;=" &amp; DATE(2025, COLUMN()-3, 1),
   Posts[D+1], "&lt;" &amp; EOMONTH(DATE(2025, COLUMN()-3, 1), 0) + 1,
 Posts[Restaurant Name],$C169))</f>
        <v>0</v>
      </c>
      <c r="P169" s="1487"/>
      <c r="Q169" s="1487"/>
      <c r="R169" s="1487"/>
      <c r="S169" s="1487"/>
      <c r="T169" s="1487"/>
      <c r="U169" s="1487"/>
      <c r="V169" s="1487"/>
      <c r="W169" s="1487"/>
      <c r="X169" s="1487"/>
      <c r="Y169" s="1487"/>
      <c r="Z169" s="1487"/>
      <c r="AA169" s="1487"/>
      <c r="AB169" s="1487"/>
    </row>
    <row r="170">
      <c r="A170" s="1487"/>
      <c r="B170" s="1487"/>
      <c r="C170" s="1487" t="s">
        <v>3244</v>
      </c>
      <c r="D170" s="1522">
        <f>if($B$50="posts",COUNTIFS(
  Posts[D+1], "&gt;=" &amp; DATE(2025, COLUMN()-3, 1),
   Posts[D+1], "&lt;" &amp; EOMONTH(DATE(2025, COLUMN()-3, 1), 0) + 1,
 Posts[Restaurant Name],$C170),SUMIFS(Posts[Views (+10], Posts[D+1], "&gt;=" &amp; DATE(2025, COLUMN()-3, 1),
   Posts[D+1], "&lt;" &amp; EOMONTH(DATE(2025, COLUMN()-3, 1), 0) + 1,
 Posts[Restaurant Name],$C170))</f>
        <v>0</v>
      </c>
      <c r="E170" s="1522">
        <f>if($B$50="posts",COUNTIFS(
  Posts[D+1], "&gt;=" &amp; DATE(2025, COLUMN()-3, 1),
   Posts[D+1], "&lt;" &amp; EOMONTH(DATE(2025, COLUMN()-3, 1), 0) + 1,
 Posts[Restaurant Name],$C170),SUMIFS(Posts[Views (+10], Posts[D+1], "&gt;=" &amp; DATE(2025, COLUMN()-3, 1),
   Posts[D+1], "&lt;" &amp; EOMONTH(DATE(2025, COLUMN()-3, 1), 0) + 1,
 Posts[Restaurant Name],$C170))</f>
        <v>0</v>
      </c>
      <c r="F170" s="1522">
        <f>if($B$50="posts",COUNTIFS(
  Posts[D+1], "&gt;=" &amp; DATE(2025, COLUMN()-3, 1),
   Posts[D+1], "&lt;" &amp; EOMONTH(DATE(2025, COLUMN()-3, 1), 0) + 1,
 Posts[Restaurant Name],$C170),SUMIFS(Posts[Views (+10], Posts[D+1], "&gt;=" &amp; DATE(2025, COLUMN()-3, 1),
   Posts[D+1], "&lt;" &amp; EOMONTH(DATE(2025, COLUMN()-3, 1), 0) + 1,
 Posts[Restaurant Name],$C170))</f>
        <v>0</v>
      </c>
      <c r="G170" s="1522">
        <f>if($B$50="posts",COUNTIFS(
  Posts[D+1], "&gt;=" &amp; DATE(2025, COLUMN()-3, 1),
   Posts[D+1], "&lt;" &amp; EOMONTH(DATE(2025, COLUMN()-3, 1), 0) + 1,
 Posts[Restaurant Name],$C170),SUMIFS(Posts[Views (+10], Posts[D+1], "&gt;=" &amp; DATE(2025, COLUMN()-3, 1),
   Posts[D+1], "&lt;" &amp; EOMONTH(DATE(2025, COLUMN()-3, 1), 0) + 1,
 Posts[Restaurant Name],$C170))</f>
        <v>0</v>
      </c>
      <c r="H170" s="1522">
        <f>if($B$50="posts",COUNTIFS(
  Posts[D+1], "&gt;=" &amp; DATE(2025, COLUMN()-3, 1),
   Posts[D+1], "&lt;" &amp; EOMONTH(DATE(2025, COLUMN()-3, 1), 0) + 1,
 Posts[Restaurant Name],$C170),SUMIFS(Posts[Views (+10], Posts[D+1], "&gt;=" &amp; DATE(2025, COLUMN()-3, 1),
   Posts[D+1], "&lt;" &amp; EOMONTH(DATE(2025, COLUMN()-3, 1), 0) + 1,
 Posts[Restaurant Name],$C170))</f>
        <v>0</v>
      </c>
      <c r="I170" s="1522">
        <f>if($B$50="posts",COUNTIFS(
  Posts[D+1], "&gt;=" &amp; DATE(2025, COLUMN()-3, 1),
   Posts[D+1], "&lt;" &amp; EOMONTH(DATE(2025, COLUMN()-3, 1), 0) + 1,
 Posts[Restaurant Name],$C170),SUMIFS(Posts[Views (+10], Posts[D+1], "&gt;=" &amp; DATE(2025, COLUMN()-3, 1),
   Posts[D+1], "&lt;" &amp; EOMONTH(DATE(2025, COLUMN()-3, 1), 0) + 1,
 Posts[Restaurant Name],$C170))</f>
        <v>0</v>
      </c>
      <c r="J170" s="1522">
        <f>if($B$50="posts",COUNTIFS(
  Posts[D+1], "&gt;=" &amp; DATE(2025, COLUMN()-3, 1),
   Posts[D+1], "&lt;" &amp; EOMONTH(DATE(2025, COLUMN()-3, 1), 0) + 1,
 Posts[Restaurant Name],$C170),SUMIFS(Posts[Views (+10], Posts[D+1], "&gt;=" &amp; DATE(2025, COLUMN()-3, 1),
   Posts[D+1], "&lt;" &amp; EOMONTH(DATE(2025, COLUMN()-3, 1), 0) + 1,
 Posts[Restaurant Name],$C170))</f>
        <v>0</v>
      </c>
      <c r="K170" s="1522">
        <f>if($B$50="posts",COUNTIFS(
  Posts[D+1], "&gt;=" &amp; DATE(2025, COLUMN()-3, 1),
   Posts[D+1], "&lt;" &amp; EOMONTH(DATE(2025, COLUMN()-3, 1), 0) + 1,
 Posts[Restaurant Name],$C170),SUMIFS(Posts[Views (+10], Posts[D+1], "&gt;=" &amp; DATE(2025, COLUMN()-3, 1),
   Posts[D+1], "&lt;" &amp; EOMONTH(DATE(2025, COLUMN()-3, 1), 0) + 1,
 Posts[Restaurant Name],$C170))</f>
        <v>0</v>
      </c>
      <c r="L170" s="1522">
        <f>if($B$50="posts",COUNTIFS(
  Posts[D+1], "&gt;=" &amp; DATE(2025, COLUMN()-3, 1),
   Posts[D+1], "&lt;" &amp; EOMONTH(DATE(2025, COLUMN()-3, 1), 0) + 1,
 Posts[Restaurant Name],$C170),SUMIFS(Posts[Views (+10], Posts[D+1], "&gt;=" &amp; DATE(2025, COLUMN()-3, 1),
   Posts[D+1], "&lt;" &amp; EOMONTH(DATE(2025, COLUMN()-3, 1), 0) + 1,
 Posts[Restaurant Name],$C170))</f>
        <v>0</v>
      </c>
      <c r="M170" s="1522">
        <f>if($B$50="posts",COUNTIFS(
  Posts[D+1], "&gt;=" &amp; DATE(2025, COLUMN()-3, 1),
   Posts[D+1], "&lt;" &amp; EOMONTH(DATE(2025, COLUMN()-3, 1), 0) + 1,
 Posts[Restaurant Name],$C170),SUMIFS(Posts[Views (+10], Posts[D+1], "&gt;=" &amp; DATE(2025, COLUMN()-3, 1),
   Posts[D+1], "&lt;" &amp; EOMONTH(DATE(2025, COLUMN()-3, 1), 0) + 1,
 Posts[Restaurant Name],$C170))</f>
        <v>7785</v>
      </c>
      <c r="N170" s="1522">
        <f>if($B$50="posts",COUNTIFS(
  Posts[D+1], "&gt;=" &amp; DATE(2025, COLUMN()-3, 1),
   Posts[D+1], "&lt;" &amp; EOMONTH(DATE(2025, COLUMN()-3, 1), 0) + 1,
 Posts[Restaurant Name],$C170),SUMIFS(Posts[Views (+10], Posts[D+1], "&gt;=" &amp; DATE(2025, COLUMN()-3, 1),
   Posts[D+1], "&lt;" &amp; EOMONTH(DATE(2025, COLUMN()-3, 1), 0) + 1,
 Posts[Restaurant Name],$C170))</f>
        <v>0</v>
      </c>
      <c r="O170" s="1522">
        <f>if($B$50="posts",COUNTIFS(
  Posts[D+1], "&gt;=" &amp; DATE(2025, COLUMN()-3, 1),
   Posts[D+1], "&lt;" &amp; EOMONTH(DATE(2025, COLUMN()-3, 1), 0) + 1,
 Posts[Restaurant Name],$C170),SUMIFS(Posts[Views (+10], Posts[D+1], "&gt;=" &amp; DATE(2025, COLUMN()-3, 1),
   Posts[D+1], "&lt;" &amp; EOMONTH(DATE(2025, COLUMN()-3, 1), 0) + 1,
 Posts[Restaurant Name],$C170))</f>
        <v>0</v>
      </c>
      <c r="P170" s="1487"/>
      <c r="Q170" s="1487"/>
      <c r="R170" s="1487"/>
      <c r="S170" s="1487"/>
      <c r="T170" s="1487"/>
      <c r="U170" s="1487"/>
      <c r="V170" s="1487"/>
      <c r="W170" s="1487"/>
      <c r="X170" s="1487"/>
      <c r="Y170" s="1487"/>
      <c r="Z170" s="1487"/>
      <c r="AA170" s="1487"/>
      <c r="AB170" s="1487"/>
    </row>
    <row r="171">
      <c r="A171" s="1487"/>
      <c r="B171" s="1487"/>
      <c r="C171" s="1487" t="s">
        <v>3249</v>
      </c>
      <c r="D171" s="1522">
        <f>if($B$50="posts",COUNTIFS(
  Posts[D+1], "&gt;=" &amp; DATE(2025, COLUMN()-3, 1),
   Posts[D+1], "&lt;" &amp; EOMONTH(DATE(2025, COLUMN()-3, 1), 0) + 1,
 Posts[Restaurant Name],$C171),SUMIFS(Posts[Views (+10], Posts[D+1], "&gt;=" &amp; DATE(2025, COLUMN()-3, 1),
   Posts[D+1], "&lt;" &amp; EOMONTH(DATE(2025, COLUMN()-3, 1), 0) + 1,
 Posts[Restaurant Name],$C171))</f>
        <v>0</v>
      </c>
      <c r="E171" s="1522">
        <f>if($B$50="posts",COUNTIFS(
  Posts[D+1], "&gt;=" &amp; DATE(2025, COLUMN()-3, 1),
   Posts[D+1], "&lt;" &amp; EOMONTH(DATE(2025, COLUMN()-3, 1), 0) + 1,
 Posts[Restaurant Name],$C171),SUMIFS(Posts[Views (+10], Posts[D+1], "&gt;=" &amp; DATE(2025, COLUMN()-3, 1),
   Posts[D+1], "&lt;" &amp; EOMONTH(DATE(2025, COLUMN()-3, 1), 0) + 1,
 Posts[Restaurant Name],$C171))</f>
        <v>0</v>
      </c>
      <c r="F171" s="1522">
        <f>if($B$50="posts",COUNTIFS(
  Posts[D+1], "&gt;=" &amp; DATE(2025, COLUMN()-3, 1),
   Posts[D+1], "&lt;" &amp; EOMONTH(DATE(2025, COLUMN()-3, 1), 0) + 1,
 Posts[Restaurant Name],$C171),SUMIFS(Posts[Views (+10], Posts[D+1], "&gt;=" &amp; DATE(2025, COLUMN()-3, 1),
   Posts[D+1], "&lt;" &amp; EOMONTH(DATE(2025, COLUMN()-3, 1), 0) + 1,
 Posts[Restaurant Name],$C171))</f>
        <v>0</v>
      </c>
      <c r="G171" s="1522">
        <f>if($B$50="posts",COUNTIFS(
  Posts[D+1], "&gt;=" &amp; DATE(2025, COLUMN()-3, 1),
   Posts[D+1], "&lt;" &amp; EOMONTH(DATE(2025, COLUMN()-3, 1), 0) + 1,
 Posts[Restaurant Name],$C171),SUMIFS(Posts[Views (+10], Posts[D+1], "&gt;=" &amp; DATE(2025, COLUMN()-3, 1),
   Posts[D+1], "&lt;" &amp; EOMONTH(DATE(2025, COLUMN()-3, 1), 0) + 1,
 Posts[Restaurant Name],$C171))</f>
        <v>0</v>
      </c>
      <c r="H171" s="1522">
        <f>if($B$50="posts",COUNTIFS(
  Posts[D+1], "&gt;=" &amp; DATE(2025, COLUMN()-3, 1),
   Posts[D+1], "&lt;" &amp; EOMONTH(DATE(2025, COLUMN()-3, 1), 0) + 1,
 Posts[Restaurant Name],$C171),SUMIFS(Posts[Views (+10], Posts[D+1], "&gt;=" &amp; DATE(2025, COLUMN()-3, 1),
   Posts[D+1], "&lt;" &amp; EOMONTH(DATE(2025, COLUMN()-3, 1), 0) + 1,
 Posts[Restaurant Name],$C171))</f>
        <v>0</v>
      </c>
      <c r="I171" s="1522">
        <f>if($B$50="posts",COUNTIFS(
  Posts[D+1], "&gt;=" &amp; DATE(2025, COLUMN()-3, 1),
   Posts[D+1], "&lt;" &amp; EOMONTH(DATE(2025, COLUMN()-3, 1), 0) + 1,
 Posts[Restaurant Name],$C171),SUMIFS(Posts[Views (+10], Posts[D+1], "&gt;=" &amp; DATE(2025, COLUMN()-3, 1),
   Posts[D+1], "&lt;" &amp; EOMONTH(DATE(2025, COLUMN()-3, 1), 0) + 1,
 Posts[Restaurant Name],$C171))</f>
        <v>0</v>
      </c>
      <c r="J171" s="1522">
        <f>if($B$50="posts",COUNTIFS(
  Posts[D+1], "&gt;=" &amp; DATE(2025, COLUMN()-3, 1),
   Posts[D+1], "&lt;" &amp; EOMONTH(DATE(2025, COLUMN()-3, 1), 0) + 1,
 Posts[Restaurant Name],$C171),SUMIFS(Posts[Views (+10], Posts[D+1], "&gt;=" &amp; DATE(2025, COLUMN()-3, 1),
   Posts[D+1], "&lt;" &amp; EOMONTH(DATE(2025, COLUMN()-3, 1), 0) + 1,
 Posts[Restaurant Name],$C171))</f>
        <v>0</v>
      </c>
      <c r="K171" s="1522">
        <f>if($B$50="posts",COUNTIFS(
  Posts[D+1], "&gt;=" &amp; DATE(2025, COLUMN()-3, 1),
   Posts[D+1], "&lt;" &amp; EOMONTH(DATE(2025, COLUMN()-3, 1), 0) + 1,
 Posts[Restaurant Name],$C171),SUMIFS(Posts[Views (+10], Posts[D+1], "&gt;=" &amp; DATE(2025, COLUMN()-3, 1),
   Posts[D+1], "&lt;" &amp; EOMONTH(DATE(2025, COLUMN()-3, 1), 0) + 1,
 Posts[Restaurant Name],$C171))</f>
        <v>0</v>
      </c>
      <c r="L171" s="1522">
        <f>if($B$50="posts",COUNTIFS(
  Posts[D+1], "&gt;=" &amp; DATE(2025, COLUMN()-3, 1),
   Posts[D+1], "&lt;" &amp; EOMONTH(DATE(2025, COLUMN()-3, 1), 0) + 1,
 Posts[Restaurant Name],$C171),SUMIFS(Posts[Views (+10], Posts[D+1], "&gt;=" &amp; DATE(2025, COLUMN()-3, 1),
   Posts[D+1], "&lt;" &amp; EOMONTH(DATE(2025, COLUMN()-3, 1), 0) + 1,
 Posts[Restaurant Name],$C171))</f>
        <v>591</v>
      </c>
      <c r="M171" s="1522">
        <f>if($B$50="posts",COUNTIFS(
  Posts[D+1], "&gt;=" &amp; DATE(2025, COLUMN()-3, 1),
   Posts[D+1], "&lt;" &amp; EOMONTH(DATE(2025, COLUMN()-3, 1), 0) + 1,
 Posts[Restaurant Name],$C171),SUMIFS(Posts[Views (+10], Posts[D+1], "&gt;=" &amp; DATE(2025, COLUMN()-3, 1),
   Posts[D+1], "&lt;" &amp; EOMONTH(DATE(2025, COLUMN()-3, 1), 0) + 1,
 Posts[Restaurant Name],$C171))</f>
        <v>59600</v>
      </c>
      <c r="N171" s="1522">
        <f>if($B$50="posts",COUNTIFS(
  Posts[D+1], "&gt;=" &amp; DATE(2025, COLUMN()-3, 1),
   Posts[D+1], "&lt;" &amp; EOMONTH(DATE(2025, COLUMN()-3, 1), 0) + 1,
 Posts[Restaurant Name],$C171),SUMIFS(Posts[Views (+10], Posts[D+1], "&gt;=" &amp; DATE(2025, COLUMN()-3, 1),
   Posts[D+1], "&lt;" &amp; EOMONTH(DATE(2025, COLUMN()-3, 1), 0) + 1,
 Posts[Restaurant Name],$C171))</f>
        <v>0</v>
      </c>
      <c r="O171" s="1522">
        <f>if($B$50="posts",COUNTIFS(
  Posts[D+1], "&gt;=" &amp; DATE(2025, COLUMN()-3, 1),
   Posts[D+1], "&lt;" &amp; EOMONTH(DATE(2025, COLUMN()-3, 1), 0) + 1,
 Posts[Restaurant Name],$C171),SUMIFS(Posts[Views (+10], Posts[D+1], "&gt;=" &amp; DATE(2025, COLUMN()-3, 1),
   Posts[D+1], "&lt;" &amp; EOMONTH(DATE(2025, COLUMN()-3, 1), 0) + 1,
 Posts[Restaurant Name],$C171))</f>
        <v>0</v>
      </c>
      <c r="P171" s="1487"/>
      <c r="Q171" s="1487"/>
      <c r="R171" s="1487"/>
      <c r="S171" s="1487"/>
      <c r="T171" s="1487"/>
      <c r="U171" s="1487"/>
      <c r="V171" s="1487"/>
      <c r="W171" s="1487"/>
      <c r="X171" s="1487"/>
      <c r="Y171" s="1487"/>
      <c r="Z171" s="1487"/>
      <c r="AA171" s="1487"/>
      <c r="AB171" s="1487"/>
    </row>
    <row r="172">
      <c r="A172" s="1487"/>
      <c r="B172" s="1487"/>
      <c r="C172" s="1487" t="s">
        <v>3252</v>
      </c>
      <c r="D172" s="1522">
        <f>if($B$50="posts",COUNTIFS(
  Posts[D+1], "&gt;=" &amp; DATE(2025, COLUMN()-3, 1),
   Posts[D+1], "&lt;" &amp; EOMONTH(DATE(2025, COLUMN()-3, 1), 0) + 1,
 Posts[Restaurant Name],$C172),SUMIFS(Posts[Views (+10], Posts[D+1], "&gt;=" &amp; DATE(2025, COLUMN()-3, 1),
   Posts[D+1], "&lt;" &amp; EOMONTH(DATE(2025, COLUMN()-3, 1), 0) + 1,
 Posts[Restaurant Name],$C172))</f>
        <v>0</v>
      </c>
      <c r="E172" s="1522">
        <f>if($B$50="posts",COUNTIFS(
  Posts[D+1], "&gt;=" &amp; DATE(2025, COLUMN()-3, 1),
   Posts[D+1], "&lt;" &amp; EOMONTH(DATE(2025, COLUMN()-3, 1), 0) + 1,
 Posts[Restaurant Name],$C172),SUMIFS(Posts[Views (+10], Posts[D+1], "&gt;=" &amp; DATE(2025, COLUMN()-3, 1),
   Posts[D+1], "&lt;" &amp; EOMONTH(DATE(2025, COLUMN()-3, 1), 0) + 1,
 Posts[Restaurant Name],$C172))</f>
        <v>0</v>
      </c>
      <c r="F172" s="1522">
        <f>if($B$50="posts",COUNTIFS(
  Posts[D+1], "&gt;=" &amp; DATE(2025, COLUMN()-3, 1),
   Posts[D+1], "&lt;" &amp; EOMONTH(DATE(2025, COLUMN()-3, 1), 0) + 1,
 Posts[Restaurant Name],$C172),SUMIFS(Posts[Views (+10], Posts[D+1], "&gt;=" &amp; DATE(2025, COLUMN()-3, 1),
   Posts[D+1], "&lt;" &amp; EOMONTH(DATE(2025, COLUMN()-3, 1), 0) + 1,
 Posts[Restaurant Name],$C172))</f>
        <v>0</v>
      </c>
      <c r="G172" s="1522">
        <f>if($B$50="posts",COUNTIFS(
  Posts[D+1], "&gt;=" &amp; DATE(2025, COLUMN()-3, 1),
   Posts[D+1], "&lt;" &amp; EOMONTH(DATE(2025, COLUMN()-3, 1), 0) + 1,
 Posts[Restaurant Name],$C172),SUMIFS(Posts[Views (+10], Posts[D+1], "&gt;=" &amp; DATE(2025, COLUMN()-3, 1),
   Posts[D+1], "&lt;" &amp; EOMONTH(DATE(2025, COLUMN()-3, 1), 0) + 1,
 Posts[Restaurant Name],$C172))</f>
        <v>0</v>
      </c>
      <c r="H172" s="1522">
        <f>if($B$50="posts",COUNTIFS(
  Posts[D+1], "&gt;=" &amp; DATE(2025, COLUMN()-3, 1),
   Posts[D+1], "&lt;" &amp; EOMONTH(DATE(2025, COLUMN()-3, 1), 0) + 1,
 Posts[Restaurant Name],$C172),SUMIFS(Posts[Views (+10], Posts[D+1], "&gt;=" &amp; DATE(2025, COLUMN()-3, 1),
   Posts[D+1], "&lt;" &amp; EOMONTH(DATE(2025, COLUMN()-3, 1), 0) + 1,
 Posts[Restaurant Name],$C172))</f>
        <v>0</v>
      </c>
      <c r="I172" s="1522">
        <f>if($B$50="posts",COUNTIFS(
  Posts[D+1], "&gt;=" &amp; DATE(2025, COLUMN()-3, 1),
   Posts[D+1], "&lt;" &amp; EOMONTH(DATE(2025, COLUMN()-3, 1), 0) + 1,
 Posts[Restaurant Name],$C172),SUMIFS(Posts[Views (+10], Posts[D+1], "&gt;=" &amp; DATE(2025, COLUMN()-3, 1),
   Posts[D+1], "&lt;" &amp; EOMONTH(DATE(2025, COLUMN()-3, 1), 0) + 1,
 Posts[Restaurant Name],$C172))</f>
        <v>0</v>
      </c>
      <c r="J172" s="1522">
        <f>if($B$50="posts",COUNTIFS(
  Posts[D+1], "&gt;=" &amp; DATE(2025, COLUMN()-3, 1),
   Posts[D+1], "&lt;" &amp; EOMONTH(DATE(2025, COLUMN()-3, 1), 0) + 1,
 Posts[Restaurant Name],$C172),SUMIFS(Posts[Views (+10], Posts[D+1], "&gt;=" &amp; DATE(2025, COLUMN()-3, 1),
   Posts[D+1], "&lt;" &amp; EOMONTH(DATE(2025, COLUMN()-3, 1), 0) + 1,
 Posts[Restaurant Name],$C172))</f>
        <v>0</v>
      </c>
      <c r="K172" s="1522">
        <f>if($B$50="posts",COUNTIFS(
  Posts[D+1], "&gt;=" &amp; DATE(2025, COLUMN()-3, 1),
   Posts[D+1], "&lt;" &amp; EOMONTH(DATE(2025, COLUMN()-3, 1), 0) + 1,
 Posts[Restaurant Name],$C172),SUMIFS(Posts[Views (+10], Posts[D+1], "&gt;=" &amp; DATE(2025, COLUMN()-3, 1),
   Posts[D+1], "&lt;" &amp; EOMONTH(DATE(2025, COLUMN()-3, 1), 0) + 1,
 Posts[Restaurant Name],$C172))</f>
        <v>0</v>
      </c>
      <c r="L172" s="1522">
        <f>if($B$50="posts",COUNTIFS(
  Posts[D+1], "&gt;=" &amp; DATE(2025, COLUMN()-3, 1),
   Posts[D+1], "&lt;" &amp; EOMONTH(DATE(2025, COLUMN()-3, 1), 0) + 1,
 Posts[Restaurant Name],$C172),SUMIFS(Posts[Views (+10], Posts[D+1], "&gt;=" &amp; DATE(2025, COLUMN()-3, 1),
   Posts[D+1], "&lt;" &amp; EOMONTH(DATE(2025, COLUMN()-3, 1), 0) + 1,
 Posts[Restaurant Name],$C172))</f>
        <v>0</v>
      </c>
      <c r="M172" s="1522">
        <f>if($B$50="posts",COUNTIFS(
  Posts[D+1], "&gt;=" &amp; DATE(2025, COLUMN()-3, 1),
   Posts[D+1], "&lt;" &amp; EOMONTH(DATE(2025, COLUMN()-3, 1), 0) + 1,
 Posts[Restaurant Name],$C172),SUMIFS(Posts[Views (+10], Posts[D+1], "&gt;=" &amp; DATE(2025, COLUMN()-3, 1),
   Posts[D+1], "&lt;" &amp; EOMONTH(DATE(2025, COLUMN()-3, 1), 0) + 1,
 Posts[Restaurant Name],$C172))</f>
        <v>0</v>
      </c>
      <c r="N172" s="1522">
        <f>if($B$50="posts",COUNTIFS(
  Posts[D+1], "&gt;=" &amp; DATE(2025, COLUMN()-3, 1),
   Posts[D+1], "&lt;" &amp; EOMONTH(DATE(2025, COLUMN()-3, 1), 0) + 1,
 Posts[Restaurant Name],$C172),SUMIFS(Posts[Views (+10], Posts[D+1], "&gt;=" &amp; DATE(2025, COLUMN()-3, 1),
   Posts[D+1], "&lt;" &amp; EOMONTH(DATE(2025, COLUMN()-3, 1), 0) + 1,
 Posts[Restaurant Name],$C172))</f>
        <v>0</v>
      </c>
      <c r="O172" s="1522">
        <f>if($B$50="posts",COUNTIFS(
  Posts[D+1], "&gt;=" &amp; DATE(2025, COLUMN()-3, 1),
   Posts[D+1], "&lt;" &amp; EOMONTH(DATE(2025, COLUMN()-3, 1), 0) + 1,
 Posts[Restaurant Name],$C172),SUMIFS(Posts[Views (+10], Posts[D+1], "&gt;=" &amp; DATE(2025, COLUMN()-3, 1),
   Posts[D+1], "&lt;" &amp; EOMONTH(DATE(2025, COLUMN()-3, 1), 0) + 1,
 Posts[Restaurant Name],$C172))</f>
        <v>0</v>
      </c>
      <c r="P172" s="1487"/>
      <c r="Q172" s="1487"/>
      <c r="R172" s="1487"/>
      <c r="S172" s="1487"/>
      <c r="T172" s="1487"/>
      <c r="U172" s="1487"/>
      <c r="V172" s="1487"/>
      <c r="W172" s="1487"/>
      <c r="X172" s="1487"/>
      <c r="Y172" s="1487"/>
      <c r="Z172" s="1487"/>
      <c r="AA172" s="1487"/>
      <c r="AB172" s="1487"/>
    </row>
    <row r="173">
      <c r="A173" s="1487"/>
      <c r="B173" s="1487"/>
      <c r="C173" s="1487" t="s">
        <v>3263</v>
      </c>
      <c r="D173" s="1522">
        <f>if($B$50="posts",COUNTIFS(
  Posts[D+1], "&gt;=" &amp; DATE(2025, COLUMN()-3, 1),
   Posts[D+1], "&lt;" &amp; EOMONTH(DATE(2025, COLUMN()-3, 1), 0) + 1,
 Posts[Restaurant Name],$C173),SUMIFS(Posts[Views (+10], Posts[D+1], "&gt;=" &amp; DATE(2025, COLUMN()-3, 1),
   Posts[D+1], "&lt;" &amp; EOMONTH(DATE(2025, COLUMN()-3, 1), 0) + 1,
 Posts[Restaurant Name],$C173))</f>
        <v>0</v>
      </c>
      <c r="E173" s="1522">
        <f>if($B$50="posts",COUNTIFS(
  Posts[D+1], "&gt;=" &amp; DATE(2025, COLUMN()-3, 1),
   Posts[D+1], "&lt;" &amp; EOMONTH(DATE(2025, COLUMN()-3, 1), 0) + 1,
 Posts[Restaurant Name],$C173),SUMIFS(Posts[Views (+10], Posts[D+1], "&gt;=" &amp; DATE(2025, COLUMN()-3, 1),
   Posts[D+1], "&lt;" &amp; EOMONTH(DATE(2025, COLUMN()-3, 1), 0) + 1,
 Posts[Restaurant Name],$C173))</f>
        <v>0</v>
      </c>
      <c r="F173" s="1522">
        <f>if($B$50="posts",COUNTIFS(
  Posts[D+1], "&gt;=" &amp; DATE(2025, COLUMN()-3, 1),
   Posts[D+1], "&lt;" &amp; EOMONTH(DATE(2025, COLUMN()-3, 1), 0) + 1,
 Posts[Restaurant Name],$C173),SUMIFS(Posts[Views (+10], Posts[D+1], "&gt;=" &amp; DATE(2025, COLUMN()-3, 1),
   Posts[D+1], "&lt;" &amp; EOMONTH(DATE(2025, COLUMN()-3, 1), 0) + 1,
 Posts[Restaurant Name],$C173))</f>
        <v>0</v>
      </c>
      <c r="G173" s="1522">
        <f>if($B$50="posts",COUNTIFS(
  Posts[D+1], "&gt;=" &amp; DATE(2025, COLUMN()-3, 1),
   Posts[D+1], "&lt;" &amp; EOMONTH(DATE(2025, COLUMN()-3, 1), 0) + 1,
 Posts[Restaurant Name],$C173),SUMIFS(Posts[Views (+10], Posts[D+1], "&gt;=" &amp; DATE(2025, COLUMN()-3, 1),
   Posts[D+1], "&lt;" &amp; EOMONTH(DATE(2025, COLUMN()-3, 1), 0) + 1,
 Posts[Restaurant Name],$C173))</f>
        <v>0</v>
      </c>
      <c r="H173" s="1522">
        <f>if($B$50="posts",COUNTIFS(
  Posts[D+1], "&gt;=" &amp; DATE(2025, COLUMN()-3, 1),
   Posts[D+1], "&lt;" &amp; EOMONTH(DATE(2025, COLUMN()-3, 1), 0) + 1,
 Posts[Restaurant Name],$C173),SUMIFS(Posts[Views (+10], Posts[D+1], "&gt;=" &amp; DATE(2025, COLUMN()-3, 1),
   Posts[D+1], "&lt;" &amp; EOMONTH(DATE(2025, COLUMN()-3, 1), 0) + 1,
 Posts[Restaurant Name],$C173))</f>
        <v>0</v>
      </c>
      <c r="I173" s="1522">
        <f>if($B$50="posts",COUNTIFS(
  Posts[D+1], "&gt;=" &amp; DATE(2025, COLUMN()-3, 1),
   Posts[D+1], "&lt;" &amp; EOMONTH(DATE(2025, COLUMN()-3, 1), 0) + 1,
 Posts[Restaurant Name],$C173),SUMIFS(Posts[Views (+10], Posts[D+1], "&gt;=" &amp; DATE(2025, COLUMN()-3, 1),
   Posts[D+1], "&lt;" &amp; EOMONTH(DATE(2025, COLUMN()-3, 1), 0) + 1,
 Posts[Restaurant Name],$C173))</f>
        <v>0</v>
      </c>
      <c r="J173" s="1522">
        <f>if($B$50="posts",COUNTIFS(
  Posts[D+1], "&gt;=" &amp; DATE(2025, COLUMN()-3, 1),
   Posts[D+1], "&lt;" &amp; EOMONTH(DATE(2025, COLUMN()-3, 1), 0) + 1,
 Posts[Restaurant Name],$C173),SUMIFS(Posts[Views (+10], Posts[D+1], "&gt;=" &amp; DATE(2025, COLUMN()-3, 1),
   Posts[D+1], "&lt;" &amp; EOMONTH(DATE(2025, COLUMN()-3, 1), 0) + 1,
 Posts[Restaurant Name],$C173))</f>
        <v>0</v>
      </c>
      <c r="K173" s="1522">
        <f>if($B$50="posts",COUNTIFS(
  Posts[D+1], "&gt;=" &amp; DATE(2025, COLUMN()-3, 1),
   Posts[D+1], "&lt;" &amp; EOMONTH(DATE(2025, COLUMN()-3, 1), 0) + 1,
 Posts[Restaurant Name],$C173),SUMIFS(Posts[Views (+10], Posts[D+1], "&gt;=" &amp; DATE(2025, COLUMN()-3, 1),
   Posts[D+1], "&lt;" &amp; EOMONTH(DATE(2025, COLUMN()-3, 1), 0) + 1,
 Posts[Restaurant Name],$C173))</f>
        <v>0</v>
      </c>
      <c r="L173" s="1522">
        <f>if($B$50="posts",COUNTIFS(
  Posts[D+1], "&gt;=" &amp; DATE(2025, COLUMN()-3, 1),
   Posts[D+1], "&lt;" &amp; EOMONTH(DATE(2025, COLUMN()-3, 1), 0) + 1,
 Posts[Restaurant Name],$C173),SUMIFS(Posts[Views (+10], Posts[D+1], "&gt;=" &amp; DATE(2025, COLUMN()-3, 1),
   Posts[D+1], "&lt;" &amp; EOMONTH(DATE(2025, COLUMN()-3, 1), 0) + 1,
 Posts[Restaurant Name],$C173))</f>
        <v>0</v>
      </c>
      <c r="M173" s="1522">
        <f>if($B$50="posts",COUNTIFS(
  Posts[D+1], "&gt;=" &amp; DATE(2025, COLUMN()-3, 1),
   Posts[D+1], "&lt;" &amp; EOMONTH(DATE(2025, COLUMN()-3, 1), 0) + 1,
 Posts[Restaurant Name],$C173),SUMIFS(Posts[Views (+10], Posts[D+1], "&gt;=" &amp; DATE(2025, COLUMN()-3, 1),
   Posts[D+1], "&lt;" &amp; EOMONTH(DATE(2025, COLUMN()-3, 1), 0) + 1,
 Posts[Restaurant Name],$C173))</f>
        <v>5073</v>
      </c>
      <c r="N173" s="1522">
        <f>if($B$50="posts",COUNTIFS(
  Posts[D+1], "&gt;=" &amp; DATE(2025, COLUMN()-3, 1),
   Posts[D+1], "&lt;" &amp; EOMONTH(DATE(2025, COLUMN()-3, 1), 0) + 1,
 Posts[Restaurant Name],$C173),SUMIFS(Posts[Views (+10], Posts[D+1], "&gt;=" &amp; DATE(2025, COLUMN()-3, 1),
   Posts[D+1], "&lt;" &amp; EOMONTH(DATE(2025, COLUMN()-3, 1), 0) + 1,
 Posts[Restaurant Name],$C173))</f>
        <v>0</v>
      </c>
      <c r="O173" s="1522">
        <f>if($B$50="posts",COUNTIFS(
  Posts[D+1], "&gt;=" &amp; DATE(2025, COLUMN()-3, 1),
   Posts[D+1], "&lt;" &amp; EOMONTH(DATE(2025, COLUMN()-3, 1), 0) + 1,
 Posts[Restaurant Name],$C173),SUMIFS(Posts[Views (+10], Posts[D+1], "&gt;=" &amp; DATE(2025, COLUMN()-3, 1),
   Posts[D+1], "&lt;" &amp; EOMONTH(DATE(2025, COLUMN()-3, 1), 0) + 1,
 Posts[Restaurant Name],$C173))</f>
        <v>0</v>
      </c>
      <c r="P173" s="1487"/>
      <c r="Q173" s="1487"/>
      <c r="R173" s="1487"/>
      <c r="S173" s="1487"/>
      <c r="T173" s="1487"/>
      <c r="U173" s="1487"/>
      <c r="V173" s="1487"/>
      <c r="W173" s="1487"/>
      <c r="X173" s="1487"/>
      <c r="Y173" s="1487"/>
      <c r="Z173" s="1487"/>
      <c r="AA173" s="1487"/>
      <c r="AB173" s="1487"/>
    </row>
    <row r="174">
      <c r="A174" s="1487"/>
      <c r="B174" s="1487"/>
      <c r="C174" s="1487" t="s">
        <v>3268</v>
      </c>
      <c r="D174" s="1522">
        <f>if($B$50="posts",COUNTIFS(
  Posts[D+1], "&gt;=" &amp; DATE(2025, COLUMN()-3, 1),
   Posts[D+1], "&lt;" &amp; EOMONTH(DATE(2025, COLUMN()-3, 1), 0) + 1,
 Posts[Restaurant Name],$C174),SUMIFS(Posts[Views (+10], Posts[D+1], "&gt;=" &amp; DATE(2025, COLUMN()-3, 1),
   Posts[D+1], "&lt;" &amp; EOMONTH(DATE(2025, COLUMN()-3, 1), 0) + 1,
 Posts[Restaurant Name],$C174))</f>
        <v>0</v>
      </c>
      <c r="E174" s="1522">
        <f>if($B$50="posts",COUNTIFS(
  Posts[D+1], "&gt;=" &amp; DATE(2025, COLUMN()-3, 1),
   Posts[D+1], "&lt;" &amp; EOMONTH(DATE(2025, COLUMN()-3, 1), 0) + 1,
 Posts[Restaurant Name],$C174),SUMIFS(Posts[Views (+10], Posts[D+1], "&gt;=" &amp; DATE(2025, COLUMN()-3, 1),
   Posts[D+1], "&lt;" &amp; EOMONTH(DATE(2025, COLUMN()-3, 1), 0) + 1,
 Posts[Restaurant Name],$C174))</f>
        <v>0</v>
      </c>
      <c r="F174" s="1522">
        <f>if($B$50="posts",COUNTIFS(
  Posts[D+1], "&gt;=" &amp; DATE(2025, COLUMN()-3, 1),
   Posts[D+1], "&lt;" &amp; EOMONTH(DATE(2025, COLUMN()-3, 1), 0) + 1,
 Posts[Restaurant Name],$C174),SUMIFS(Posts[Views (+10], Posts[D+1], "&gt;=" &amp; DATE(2025, COLUMN()-3, 1),
   Posts[D+1], "&lt;" &amp; EOMONTH(DATE(2025, COLUMN()-3, 1), 0) + 1,
 Posts[Restaurant Name],$C174))</f>
        <v>0</v>
      </c>
      <c r="G174" s="1522">
        <f>if($B$50="posts",COUNTIFS(
  Posts[D+1], "&gt;=" &amp; DATE(2025, COLUMN()-3, 1),
   Posts[D+1], "&lt;" &amp; EOMONTH(DATE(2025, COLUMN()-3, 1), 0) + 1,
 Posts[Restaurant Name],$C174),SUMIFS(Posts[Views (+10], Posts[D+1], "&gt;=" &amp; DATE(2025, COLUMN()-3, 1),
   Posts[D+1], "&lt;" &amp; EOMONTH(DATE(2025, COLUMN()-3, 1), 0) + 1,
 Posts[Restaurant Name],$C174))</f>
        <v>0</v>
      </c>
      <c r="H174" s="1522">
        <f>if($B$50="posts",COUNTIFS(
  Posts[D+1], "&gt;=" &amp; DATE(2025, COLUMN()-3, 1),
   Posts[D+1], "&lt;" &amp; EOMONTH(DATE(2025, COLUMN()-3, 1), 0) + 1,
 Posts[Restaurant Name],$C174),SUMIFS(Posts[Views (+10], Posts[D+1], "&gt;=" &amp; DATE(2025, COLUMN()-3, 1),
   Posts[D+1], "&lt;" &amp; EOMONTH(DATE(2025, COLUMN()-3, 1), 0) + 1,
 Posts[Restaurant Name],$C174))</f>
        <v>0</v>
      </c>
      <c r="I174" s="1522">
        <f>if($B$50="posts",COUNTIFS(
  Posts[D+1], "&gt;=" &amp; DATE(2025, COLUMN()-3, 1),
   Posts[D+1], "&lt;" &amp; EOMONTH(DATE(2025, COLUMN()-3, 1), 0) + 1,
 Posts[Restaurant Name],$C174),SUMIFS(Posts[Views (+10], Posts[D+1], "&gt;=" &amp; DATE(2025, COLUMN()-3, 1),
   Posts[D+1], "&lt;" &amp; EOMONTH(DATE(2025, COLUMN()-3, 1), 0) + 1,
 Posts[Restaurant Name],$C174))</f>
        <v>0</v>
      </c>
      <c r="J174" s="1522">
        <f>if($B$50="posts",COUNTIFS(
  Posts[D+1], "&gt;=" &amp; DATE(2025, COLUMN()-3, 1),
   Posts[D+1], "&lt;" &amp; EOMONTH(DATE(2025, COLUMN()-3, 1), 0) + 1,
 Posts[Restaurant Name],$C174),SUMIFS(Posts[Views (+10], Posts[D+1], "&gt;=" &amp; DATE(2025, COLUMN()-3, 1),
   Posts[D+1], "&lt;" &amp; EOMONTH(DATE(2025, COLUMN()-3, 1), 0) + 1,
 Posts[Restaurant Name],$C174))</f>
        <v>0</v>
      </c>
      <c r="K174" s="1522">
        <f>if($B$50="posts",COUNTIFS(
  Posts[D+1], "&gt;=" &amp; DATE(2025, COLUMN()-3, 1),
   Posts[D+1], "&lt;" &amp; EOMONTH(DATE(2025, COLUMN()-3, 1), 0) + 1,
 Posts[Restaurant Name],$C174),SUMIFS(Posts[Views (+10], Posts[D+1], "&gt;=" &amp; DATE(2025, COLUMN()-3, 1),
   Posts[D+1], "&lt;" &amp; EOMONTH(DATE(2025, COLUMN()-3, 1), 0) + 1,
 Posts[Restaurant Name],$C174))</f>
        <v>0</v>
      </c>
      <c r="L174" s="1522">
        <f>if($B$50="posts",COUNTIFS(
  Posts[D+1], "&gt;=" &amp; DATE(2025, COLUMN()-3, 1),
   Posts[D+1], "&lt;" &amp; EOMONTH(DATE(2025, COLUMN()-3, 1), 0) + 1,
 Posts[Restaurant Name],$C174),SUMIFS(Posts[Views (+10], Posts[D+1], "&gt;=" &amp; DATE(2025, COLUMN()-3, 1),
   Posts[D+1], "&lt;" &amp; EOMONTH(DATE(2025, COLUMN()-3, 1), 0) + 1,
 Posts[Restaurant Name],$C174))</f>
        <v>0</v>
      </c>
      <c r="M174" s="1522">
        <f>if($B$50="posts",COUNTIFS(
  Posts[D+1], "&gt;=" &amp; DATE(2025, COLUMN()-3, 1),
   Posts[D+1], "&lt;" &amp; EOMONTH(DATE(2025, COLUMN()-3, 1), 0) + 1,
 Posts[Restaurant Name],$C174),SUMIFS(Posts[Views (+10], Posts[D+1], "&gt;=" &amp; DATE(2025, COLUMN()-3, 1),
   Posts[D+1], "&lt;" &amp; EOMONTH(DATE(2025, COLUMN()-3, 1), 0) + 1,
 Posts[Restaurant Name],$C174))</f>
        <v>0</v>
      </c>
      <c r="N174" s="1522">
        <f>if($B$50="posts",COUNTIFS(
  Posts[D+1], "&gt;=" &amp; DATE(2025, COLUMN()-3, 1),
   Posts[D+1], "&lt;" &amp; EOMONTH(DATE(2025, COLUMN()-3, 1), 0) + 1,
 Posts[Restaurant Name],$C174),SUMIFS(Posts[Views (+10], Posts[D+1], "&gt;=" &amp; DATE(2025, COLUMN()-3, 1),
   Posts[D+1], "&lt;" &amp; EOMONTH(DATE(2025, COLUMN()-3, 1), 0) + 1,
 Posts[Restaurant Name],$C174))</f>
        <v>6859</v>
      </c>
      <c r="O174" s="1522">
        <f>if($B$50="posts",COUNTIFS(
  Posts[D+1], "&gt;=" &amp; DATE(2025, COLUMN()-3, 1),
   Posts[D+1], "&lt;" &amp; EOMONTH(DATE(2025, COLUMN()-3, 1), 0) + 1,
 Posts[Restaurant Name],$C174),SUMIFS(Posts[Views (+10], Posts[D+1], "&gt;=" &amp; DATE(2025, COLUMN()-3, 1),
   Posts[D+1], "&lt;" &amp; EOMONTH(DATE(2025, COLUMN()-3, 1), 0) + 1,
 Posts[Restaurant Name],$C174))</f>
        <v>0</v>
      </c>
      <c r="P174" s="1487"/>
      <c r="Q174" s="1487"/>
      <c r="R174" s="1487"/>
      <c r="S174" s="1487"/>
      <c r="T174" s="1487"/>
      <c r="U174" s="1487"/>
      <c r="V174" s="1487"/>
      <c r="W174" s="1487"/>
      <c r="X174" s="1487"/>
      <c r="Y174" s="1487"/>
      <c r="Z174" s="1487"/>
      <c r="AA174" s="1487"/>
      <c r="AB174" s="1487"/>
    </row>
    <row r="175">
      <c r="A175" s="1487"/>
      <c r="B175" s="1487"/>
      <c r="C175" s="1487" t="s">
        <v>3287</v>
      </c>
      <c r="D175" s="1522">
        <f>if($B$50="posts",COUNTIFS(
  Posts[D+1], "&gt;=" &amp; DATE(2025, COLUMN()-3, 1),
   Posts[D+1], "&lt;" &amp; EOMONTH(DATE(2025, COLUMN()-3, 1), 0) + 1,
 Posts[Restaurant Name],$C175),SUMIFS(Posts[Views (+10], Posts[D+1], "&gt;=" &amp; DATE(2025, COLUMN()-3, 1),
   Posts[D+1], "&lt;" &amp; EOMONTH(DATE(2025, COLUMN()-3, 1), 0) + 1,
 Posts[Restaurant Name],$C175))</f>
        <v>0</v>
      </c>
      <c r="E175" s="1522">
        <f>if($B$50="posts",COUNTIFS(
  Posts[D+1], "&gt;=" &amp; DATE(2025, COLUMN()-3, 1),
   Posts[D+1], "&lt;" &amp; EOMONTH(DATE(2025, COLUMN()-3, 1), 0) + 1,
 Posts[Restaurant Name],$C175),SUMIFS(Posts[Views (+10], Posts[D+1], "&gt;=" &amp; DATE(2025, COLUMN()-3, 1),
   Posts[D+1], "&lt;" &amp; EOMONTH(DATE(2025, COLUMN()-3, 1), 0) + 1,
 Posts[Restaurant Name],$C175))</f>
        <v>0</v>
      </c>
      <c r="F175" s="1522">
        <f>if($B$50="posts",COUNTIFS(
  Posts[D+1], "&gt;=" &amp; DATE(2025, COLUMN()-3, 1),
   Posts[D+1], "&lt;" &amp; EOMONTH(DATE(2025, COLUMN()-3, 1), 0) + 1,
 Posts[Restaurant Name],$C175),SUMIFS(Posts[Views (+10], Posts[D+1], "&gt;=" &amp; DATE(2025, COLUMN()-3, 1),
   Posts[D+1], "&lt;" &amp; EOMONTH(DATE(2025, COLUMN()-3, 1), 0) + 1,
 Posts[Restaurant Name],$C175))</f>
        <v>0</v>
      </c>
      <c r="G175" s="1522">
        <f>if($B$50="posts",COUNTIFS(
  Posts[D+1], "&gt;=" &amp; DATE(2025, COLUMN()-3, 1),
   Posts[D+1], "&lt;" &amp; EOMONTH(DATE(2025, COLUMN()-3, 1), 0) + 1,
 Posts[Restaurant Name],$C175),SUMIFS(Posts[Views (+10], Posts[D+1], "&gt;=" &amp; DATE(2025, COLUMN()-3, 1),
   Posts[D+1], "&lt;" &amp; EOMONTH(DATE(2025, COLUMN()-3, 1), 0) + 1,
 Posts[Restaurant Name],$C175))</f>
        <v>0</v>
      </c>
      <c r="H175" s="1522">
        <f>if($B$50="posts",COUNTIFS(
  Posts[D+1], "&gt;=" &amp; DATE(2025, COLUMN()-3, 1),
   Posts[D+1], "&lt;" &amp; EOMONTH(DATE(2025, COLUMN()-3, 1), 0) + 1,
 Posts[Restaurant Name],$C175),SUMIFS(Posts[Views (+10], Posts[D+1], "&gt;=" &amp; DATE(2025, COLUMN()-3, 1),
   Posts[D+1], "&lt;" &amp; EOMONTH(DATE(2025, COLUMN()-3, 1), 0) + 1,
 Posts[Restaurant Name],$C175))</f>
        <v>0</v>
      </c>
      <c r="I175" s="1522">
        <f>if($B$50="posts",COUNTIFS(
  Posts[D+1], "&gt;=" &amp; DATE(2025, COLUMN()-3, 1),
   Posts[D+1], "&lt;" &amp; EOMONTH(DATE(2025, COLUMN()-3, 1), 0) + 1,
 Posts[Restaurant Name],$C175),SUMIFS(Posts[Views (+10], Posts[D+1], "&gt;=" &amp; DATE(2025, COLUMN()-3, 1),
   Posts[D+1], "&lt;" &amp; EOMONTH(DATE(2025, COLUMN()-3, 1), 0) + 1,
 Posts[Restaurant Name],$C175))</f>
        <v>0</v>
      </c>
      <c r="J175" s="1522">
        <f>if($B$50="posts",COUNTIFS(
  Posts[D+1], "&gt;=" &amp; DATE(2025, COLUMN()-3, 1),
   Posts[D+1], "&lt;" &amp; EOMONTH(DATE(2025, COLUMN()-3, 1), 0) + 1,
 Posts[Restaurant Name],$C175),SUMIFS(Posts[Views (+10], Posts[D+1], "&gt;=" &amp; DATE(2025, COLUMN()-3, 1),
   Posts[D+1], "&lt;" &amp; EOMONTH(DATE(2025, COLUMN()-3, 1), 0) + 1,
 Posts[Restaurant Name],$C175))</f>
        <v>0</v>
      </c>
      <c r="K175" s="1522">
        <f>if($B$50="posts",COUNTIFS(
  Posts[D+1], "&gt;=" &amp; DATE(2025, COLUMN()-3, 1),
   Posts[D+1], "&lt;" &amp; EOMONTH(DATE(2025, COLUMN()-3, 1), 0) + 1,
 Posts[Restaurant Name],$C175),SUMIFS(Posts[Views (+10], Posts[D+1], "&gt;=" &amp; DATE(2025, COLUMN()-3, 1),
   Posts[D+1], "&lt;" &amp; EOMONTH(DATE(2025, COLUMN()-3, 1), 0) + 1,
 Posts[Restaurant Name],$C175))</f>
        <v>21900</v>
      </c>
      <c r="L175" s="1522">
        <f>if($B$50="posts",COUNTIFS(
  Posts[D+1], "&gt;=" &amp; DATE(2025, COLUMN()-3, 1),
   Posts[D+1], "&lt;" &amp; EOMONTH(DATE(2025, COLUMN()-3, 1), 0) + 1,
 Posts[Restaurant Name],$C175),SUMIFS(Posts[Views (+10], Posts[D+1], "&gt;=" &amp; DATE(2025, COLUMN()-3, 1),
   Posts[D+1], "&lt;" &amp; EOMONTH(DATE(2025, COLUMN()-3, 1), 0) + 1,
 Posts[Restaurant Name],$C175))</f>
        <v>852</v>
      </c>
      <c r="M175" s="1522">
        <f>if($B$50="posts",COUNTIFS(
  Posts[D+1], "&gt;=" &amp; DATE(2025, COLUMN()-3, 1),
   Posts[D+1], "&lt;" &amp; EOMONTH(DATE(2025, COLUMN()-3, 1), 0) + 1,
 Posts[Restaurant Name],$C175),SUMIFS(Posts[Views (+10], Posts[D+1], "&gt;=" &amp; DATE(2025, COLUMN()-3, 1),
   Posts[D+1], "&lt;" &amp; EOMONTH(DATE(2025, COLUMN()-3, 1), 0) + 1,
 Posts[Restaurant Name],$C175))</f>
        <v>0</v>
      </c>
      <c r="N175" s="1522">
        <f>if($B$50="posts",COUNTIFS(
  Posts[D+1], "&gt;=" &amp; DATE(2025, COLUMN()-3, 1),
   Posts[D+1], "&lt;" &amp; EOMONTH(DATE(2025, COLUMN()-3, 1), 0) + 1,
 Posts[Restaurant Name],$C175),SUMIFS(Posts[Views (+10], Posts[D+1], "&gt;=" &amp; DATE(2025, COLUMN()-3, 1),
   Posts[D+1], "&lt;" &amp; EOMONTH(DATE(2025, COLUMN()-3, 1), 0) + 1,
 Posts[Restaurant Name],$C175))</f>
        <v>0</v>
      </c>
      <c r="O175" s="1522">
        <f>if($B$50="posts",COUNTIFS(
  Posts[D+1], "&gt;=" &amp; DATE(2025, COLUMN()-3, 1),
   Posts[D+1], "&lt;" &amp; EOMONTH(DATE(2025, COLUMN()-3, 1), 0) + 1,
 Posts[Restaurant Name],$C175),SUMIFS(Posts[Views (+10], Posts[D+1], "&gt;=" &amp; DATE(2025, COLUMN()-3, 1),
   Posts[D+1], "&lt;" &amp; EOMONTH(DATE(2025, COLUMN()-3, 1), 0) + 1,
 Posts[Restaurant Name],$C175))</f>
        <v>0</v>
      </c>
      <c r="P175" s="1487"/>
      <c r="Q175" s="1487"/>
      <c r="R175" s="1487"/>
      <c r="S175" s="1487"/>
      <c r="T175" s="1487"/>
      <c r="U175" s="1487"/>
      <c r="V175" s="1487"/>
      <c r="W175" s="1487"/>
      <c r="X175" s="1487"/>
      <c r="Y175" s="1487"/>
      <c r="Z175" s="1487"/>
      <c r="AA175" s="1487"/>
      <c r="AB175" s="1487"/>
    </row>
    <row r="176">
      <c r="A176" s="1487"/>
      <c r="B176" s="1487"/>
      <c r="C176" s="1487" t="s">
        <v>986</v>
      </c>
      <c r="D176" s="1522">
        <f>if($B$50="posts",COUNTIFS(
  Posts[D+1], "&gt;=" &amp; DATE(2025, COLUMN()-3, 1),
   Posts[D+1], "&lt;" &amp; EOMONTH(DATE(2025, COLUMN()-3, 1), 0) + 1,
 Posts[Restaurant Name],$C176),SUMIFS(Posts[Views (+10], Posts[D+1], "&gt;=" &amp; DATE(2025, COLUMN()-3, 1),
   Posts[D+1], "&lt;" &amp; EOMONTH(DATE(2025, COLUMN()-3, 1), 0) + 1,
 Posts[Restaurant Name],$C176))</f>
        <v>0</v>
      </c>
      <c r="E176" s="1522">
        <f>if($B$50="posts",COUNTIFS(
  Posts[D+1], "&gt;=" &amp; DATE(2025, COLUMN()-3, 1),
   Posts[D+1], "&lt;" &amp; EOMONTH(DATE(2025, COLUMN()-3, 1), 0) + 1,
 Posts[Restaurant Name],$C176),SUMIFS(Posts[Views (+10], Posts[D+1], "&gt;=" &amp; DATE(2025, COLUMN()-3, 1),
   Posts[D+1], "&lt;" &amp; EOMONTH(DATE(2025, COLUMN()-3, 1), 0) + 1,
 Posts[Restaurant Name],$C176))</f>
        <v>0</v>
      </c>
      <c r="F176" s="1522">
        <f>if($B$50="posts",COUNTIFS(
  Posts[D+1], "&gt;=" &amp; DATE(2025, COLUMN()-3, 1),
   Posts[D+1], "&lt;" &amp; EOMONTH(DATE(2025, COLUMN()-3, 1), 0) + 1,
 Posts[Restaurant Name],$C176),SUMIFS(Posts[Views (+10], Posts[D+1], "&gt;=" &amp; DATE(2025, COLUMN()-3, 1),
   Posts[D+1], "&lt;" &amp; EOMONTH(DATE(2025, COLUMN()-3, 1), 0) + 1,
 Posts[Restaurant Name],$C176))</f>
        <v>0</v>
      </c>
      <c r="G176" s="1522">
        <f>if($B$50="posts",COUNTIFS(
  Posts[D+1], "&gt;=" &amp; DATE(2025, COLUMN()-3, 1),
   Posts[D+1], "&lt;" &amp; EOMONTH(DATE(2025, COLUMN()-3, 1), 0) + 1,
 Posts[Restaurant Name],$C176),SUMIFS(Posts[Views (+10], Posts[D+1], "&gt;=" &amp; DATE(2025, COLUMN()-3, 1),
   Posts[D+1], "&lt;" &amp; EOMONTH(DATE(2025, COLUMN()-3, 1), 0) + 1,
 Posts[Restaurant Name],$C176))</f>
        <v>0</v>
      </c>
      <c r="H176" s="1522">
        <f>if($B$50="posts",COUNTIFS(
  Posts[D+1], "&gt;=" &amp; DATE(2025, COLUMN()-3, 1),
   Posts[D+1], "&lt;" &amp; EOMONTH(DATE(2025, COLUMN()-3, 1), 0) + 1,
 Posts[Restaurant Name],$C176),SUMIFS(Posts[Views (+10], Posts[D+1], "&gt;=" &amp; DATE(2025, COLUMN()-3, 1),
   Posts[D+1], "&lt;" &amp; EOMONTH(DATE(2025, COLUMN()-3, 1), 0) + 1,
 Posts[Restaurant Name],$C176))</f>
        <v>0</v>
      </c>
      <c r="I176" s="1522">
        <f>if($B$50="posts",COUNTIFS(
  Posts[D+1], "&gt;=" &amp; DATE(2025, COLUMN()-3, 1),
   Posts[D+1], "&lt;" &amp; EOMONTH(DATE(2025, COLUMN()-3, 1), 0) + 1,
 Posts[Restaurant Name],$C176),SUMIFS(Posts[Views (+10], Posts[D+1], "&gt;=" &amp; DATE(2025, COLUMN()-3, 1),
   Posts[D+1], "&lt;" &amp; EOMONTH(DATE(2025, COLUMN()-3, 1), 0) + 1,
 Posts[Restaurant Name],$C176))</f>
        <v>0</v>
      </c>
      <c r="J176" s="1522">
        <f>if($B$50="posts",COUNTIFS(
  Posts[D+1], "&gt;=" &amp; DATE(2025, COLUMN()-3, 1),
   Posts[D+1], "&lt;" &amp; EOMONTH(DATE(2025, COLUMN()-3, 1), 0) + 1,
 Posts[Restaurant Name],$C176),SUMIFS(Posts[Views (+10], Posts[D+1], "&gt;=" &amp; DATE(2025, COLUMN()-3, 1),
   Posts[D+1], "&lt;" &amp; EOMONTH(DATE(2025, COLUMN()-3, 1), 0) + 1,
 Posts[Restaurant Name],$C176))</f>
        <v>0</v>
      </c>
      <c r="K176" s="1522">
        <f>if($B$50="posts",COUNTIFS(
  Posts[D+1], "&gt;=" &amp; DATE(2025, COLUMN()-3, 1),
   Posts[D+1], "&lt;" &amp; EOMONTH(DATE(2025, COLUMN()-3, 1), 0) + 1,
 Posts[Restaurant Name],$C176),SUMIFS(Posts[Views (+10], Posts[D+1], "&gt;=" &amp; DATE(2025, COLUMN()-3, 1),
   Posts[D+1], "&lt;" &amp; EOMONTH(DATE(2025, COLUMN()-3, 1), 0) + 1,
 Posts[Restaurant Name],$C176))</f>
        <v>0</v>
      </c>
      <c r="L176" s="1522">
        <f>if($B$50="posts",COUNTIFS(
  Posts[D+1], "&gt;=" &amp; DATE(2025, COLUMN()-3, 1),
   Posts[D+1], "&lt;" &amp; EOMONTH(DATE(2025, COLUMN()-3, 1), 0) + 1,
 Posts[Restaurant Name],$C176),SUMIFS(Posts[Views (+10], Posts[D+1], "&gt;=" &amp; DATE(2025, COLUMN()-3, 1),
   Posts[D+1], "&lt;" &amp; EOMONTH(DATE(2025, COLUMN()-3, 1), 0) + 1,
 Posts[Restaurant Name],$C176))</f>
        <v>0</v>
      </c>
      <c r="M176" s="1522">
        <f>if($B$50="posts",COUNTIFS(
  Posts[D+1], "&gt;=" &amp; DATE(2025, COLUMN()-3, 1),
   Posts[D+1], "&lt;" &amp; EOMONTH(DATE(2025, COLUMN()-3, 1), 0) + 1,
 Posts[Restaurant Name],$C176),SUMIFS(Posts[Views (+10], Posts[D+1], "&gt;=" &amp; DATE(2025, COLUMN()-3, 1),
   Posts[D+1], "&lt;" &amp; EOMONTH(DATE(2025, COLUMN()-3, 1), 0) + 1,
 Posts[Restaurant Name],$C176))</f>
        <v>404</v>
      </c>
      <c r="N176" s="1522">
        <f>if($B$50="posts",COUNTIFS(
  Posts[D+1], "&gt;=" &amp; DATE(2025, COLUMN()-3, 1),
   Posts[D+1], "&lt;" &amp; EOMONTH(DATE(2025, COLUMN()-3, 1), 0) + 1,
 Posts[Restaurant Name],$C176),SUMIFS(Posts[Views (+10], Posts[D+1], "&gt;=" &amp; DATE(2025, COLUMN()-3, 1),
   Posts[D+1], "&lt;" &amp; EOMONTH(DATE(2025, COLUMN()-3, 1), 0) + 1,
 Posts[Restaurant Name],$C176))</f>
        <v>0</v>
      </c>
      <c r="O176" s="1522">
        <f>if($B$50="posts",COUNTIFS(
  Posts[D+1], "&gt;=" &amp; DATE(2025, COLUMN()-3, 1),
   Posts[D+1], "&lt;" &amp; EOMONTH(DATE(2025, COLUMN()-3, 1), 0) + 1,
 Posts[Restaurant Name],$C176),SUMIFS(Posts[Views (+10], Posts[D+1], "&gt;=" &amp; DATE(2025, COLUMN()-3, 1),
   Posts[D+1], "&lt;" &amp; EOMONTH(DATE(2025, COLUMN()-3, 1), 0) + 1,
 Posts[Restaurant Name],$C176))</f>
        <v>0</v>
      </c>
      <c r="P176" s="1487"/>
      <c r="Q176" s="1487"/>
      <c r="R176" s="1487"/>
      <c r="S176" s="1487"/>
      <c r="T176" s="1487"/>
      <c r="U176" s="1487"/>
      <c r="V176" s="1487"/>
      <c r="W176" s="1487"/>
      <c r="X176" s="1487"/>
      <c r="Y176" s="1487"/>
      <c r="Z176" s="1487"/>
      <c r="AA176" s="1487"/>
      <c r="AB176" s="1487"/>
    </row>
    <row r="177">
      <c r="A177" s="1487"/>
      <c r="B177" s="1487"/>
      <c r="C177" s="1487" t="s">
        <v>3315</v>
      </c>
      <c r="D177" s="1522">
        <f>if($B$50="posts",COUNTIFS(
  Posts[D+1], "&gt;=" &amp; DATE(2025, COLUMN()-3, 1),
   Posts[D+1], "&lt;" &amp; EOMONTH(DATE(2025, COLUMN()-3, 1), 0) + 1,
 Posts[Restaurant Name],$C177),SUMIFS(Posts[Views (+10], Posts[D+1], "&gt;=" &amp; DATE(2025, COLUMN()-3, 1),
   Posts[D+1], "&lt;" &amp; EOMONTH(DATE(2025, COLUMN()-3, 1), 0) + 1,
 Posts[Restaurant Name],$C177))</f>
        <v>0</v>
      </c>
      <c r="E177" s="1522">
        <f>if($B$50="posts",COUNTIFS(
  Posts[D+1], "&gt;=" &amp; DATE(2025, COLUMN()-3, 1),
   Posts[D+1], "&lt;" &amp; EOMONTH(DATE(2025, COLUMN()-3, 1), 0) + 1,
 Posts[Restaurant Name],$C177),SUMIFS(Posts[Views (+10], Posts[D+1], "&gt;=" &amp; DATE(2025, COLUMN()-3, 1),
   Posts[D+1], "&lt;" &amp; EOMONTH(DATE(2025, COLUMN()-3, 1), 0) + 1,
 Posts[Restaurant Name],$C177))</f>
        <v>0</v>
      </c>
      <c r="F177" s="1522">
        <f>if($B$50="posts",COUNTIFS(
  Posts[D+1], "&gt;=" &amp; DATE(2025, COLUMN()-3, 1),
   Posts[D+1], "&lt;" &amp; EOMONTH(DATE(2025, COLUMN()-3, 1), 0) + 1,
 Posts[Restaurant Name],$C177),SUMIFS(Posts[Views (+10], Posts[D+1], "&gt;=" &amp; DATE(2025, COLUMN()-3, 1),
   Posts[D+1], "&lt;" &amp; EOMONTH(DATE(2025, COLUMN()-3, 1), 0) + 1,
 Posts[Restaurant Name],$C177))</f>
        <v>0</v>
      </c>
      <c r="G177" s="1522">
        <f>if($B$50="posts",COUNTIFS(
  Posts[D+1], "&gt;=" &amp; DATE(2025, COLUMN()-3, 1),
   Posts[D+1], "&lt;" &amp; EOMONTH(DATE(2025, COLUMN()-3, 1), 0) + 1,
 Posts[Restaurant Name],$C177),SUMIFS(Posts[Views (+10], Posts[D+1], "&gt;=" &amp; DATE(2025, COLUMN()-3, 1),
   Posts[D+1], "&lt;" &amp; EOMONTH(DATE(2025, COLUMN()-3, 1), 0) + 1,
 Posts[Restaurant Name],$C177))</f>
        <v>0</v>
      </c>
      <c r="H177" s="1522">
        <f>if($B$50="posts",COUNTIFS(
  Posts[D+1], "&gt;=" &amp; DATE(2025, COLUMN()-3, 1),
   Posts[D+1], "&lt;" &amp; EOMONTH(DATE(2025, COLUMN()-3, 1), 0) + 1,
 Posts[Restaurant Name],$C177),SUMIFS(Posts[Views (+10], Posts[D+1], "&gt;=" &amp; DATE(2025, COLUMN()-3, 1),
   Posts[D+1], "&lt;" &amp; EOMONTH(DATE(2025, COLUMN()-3, 1), 0) + 1,
 Posts[Restaurant Name],$C177))</f>
        <v>0</v>
      </c>
      <c r="I177" s="1522">
        <f>if($B$50="posts",COUNTIFS(
  Posts[D+1], "&gt;=" &amp; DATE(2025, COLUMN()-3, 1),
   Posts[D+1], "&lt;" &amp; EOMONTH(DATE(2025, COLUMN()-3, 1), 0) + 1,
 Posts[Restaurant Name],$C177),SUMIFS(Posts[Views (+10], Posts[D+1], "&gt;=" &amp; DATE(2025, COLUMN()-3, 1),
   Posts[D+1], "&lt;" &amp; EOMONTH(DATE(2025, COLUMN()-3, 1), 0) + 1,
 Posts[Restaurant Name],$C177))</f>
        <v>214100</v>
      </c>
      <c r="J177" s="1522">
        <f>if($B$50="posts",COUNTIFS(
  Posts[D+1], "&gt;=" &amp; DATE(2025, COLUMN()-3, 1),
   Posts[D+1], "&lt;" &amp; EOMONTH(DATE(2025, COLUMN()-3, 1), 0) + 1,
 Posts[Restaurant Name],$C177),SUMIFS(Posts[Views (+10], Posts[D+1], "&gt;=" &amp; DATE(2025, COLUMN()-3, 1),
   Posts[D+1], "&lt;" &amp; EOMONTH(DATE(2025, COLUMN()-3, 1), 0) + 1,
 Posts[Restaurant Name],$C177))</f>
        <v>0</v>
      </c>
      <c r="K177" s="1522">
        <f>if($B$50="posts",COUNTIFS(
  Posts[D+1], "&gt;=" &amp; DATE(2025, COLUMN()-3, 1),
   Posts[D+1], "&lt;" &amp; EOMONTH(DATE(2025, COLUMN()-3, 1), 0) + 1,
 Posts[Restaurant Name],$C177),SUMIFS(Posts[Views (+10], Posts[D+1], "&gt;=" &amp; DATE(2025, COLUMN()-3, 1),
   Posts[D+1], "&lt;" &amp; EOMONTH(DATE(2025, COLUMN()-3, 1), 0) + 1,
 Posts[Restaurant Name],$C177))</f>
        <v>0</v>
      </c>
      <c r="L177" s="1522">
        <f>if($B$50="posts",COUNTIFS(
  Posts[D+1], "&gt;=" &amp; DATE(2025, COLUMN()-3, 1),
   Posts[D+1], "&lt;" &amp; EOMONTH(DATE(2025, COLUMN()-3, 1), 0) + 1,
 Posts[Restaurant Name],$C177),SUMIFS(Posts[Views (+10], Posts[D+1], "&gt;=" &amp; DATE(2025, COLUMN()-3, 1),
   Posts[D+1], "&lt;" &amp; EOMONTH(DATE(2025, COLUMN()-3, 1), 0) + 1,
 Posts[Restaurant Name],$C177))</f>
        <v>0</v>
      </c>
      <c r="M177" s="1522">
        <f>if($B$50="posts",COUNTIFS(
  Posts[D+1], "&gt;=" &amp; DATE(2025, COLUMN()-3, 1),
   Posts[D+1], "&lt;" &amp; EOMONTH(DATE(2025, COLUMN()-3, 1), 0) + 1,
 Posts[Restaurant Name],$C177),SUMIFS(Posts[Views (+10], Posts[D+1], "&gt;=" &amp; DATE(2025, COLUMN()-3, 1),
   Posts[D+1], "&lt;" &amp; EOMONTH(DATE(2025, COLUMN()-3, 1), 0) + 1,
 Posts[Restaurant Name],$C177))</f>
        <v>0</v>
      </c>
      <c r="N177" s="1522">
        <f>if($B$50="posts",COUNTIFS(
  Posts[D+1], "&gt;=" &amp; DATE(2025, COLUMN()-3, 1),
   Posts[D+1], "&lt;" &amp; EOMONTH(DATE(2025, COLUMN()-3, 1), 0) + 1,
 Posts[Restaurant Name],$C177),SUMIFS(Posts[Views (+10], Posts[D+1], "&gt;=" &amp; DATE(2025, COLUMN()-3, 1),
   Posts[D+1], "&lt;" &amp; EOMONTH(DATE(2025, COLUMN()-3, 1), 0) + 1,
 Posts[Restaurant Name],$C177))</f>
        <v>0</v>
      </c>
      <c r="O177" s="1522">
        <f>if($B$50="posts",COUNTIFS(
  Posts[D+1], "&gt;=" &amp; DATE(2025, COLUMN()-3, 1),
   Posts[D+1], "&lt;" &amp; EOMONTH(DATE(2025, COLUMN()-3, 1), 0) + 1,
 Posts[Restaurant Name],$C177),SUMIFS(Posts[Views (+10], Posts[D+1], "&gt;=" &amp; DATE(2025, COLUMN()-3, 1),
   Posts[D+1], "&lt;" &amp; EOMONTH(DATE(2025, COLUMN()-3, 1), 0) + 1,
 Posts[Restaurant Name],$C177))</f>
        <v>0</v>
      </c>
      <c r="P177" s="1487"/>
      <c r="Q177" s="1487"/>
      <c r="R177" s="1487"/>
      <c r="S177" s="1487"/>
      <c r="T177" s="1487"/>
      <c r="U177" s="1487"/>
      <c r="V177" s="1487"/>
      <c r="W177" s="1487"/>
      <c r="X177" s="1487"/>
      <c r="Y177" s="1487"/>
      <c r="Z177" s="1487"/>
      <c r="AA177" s="1487"/>
      <c r="AB177" s="1487"/>
    </row>
    <row r="178">
      <c r="A178" s="1487"/>
      <c r="B178" s="1487"/>
      <c r="C178" s="1487" t="s">
        <v>3319</v>
      </c>
      <c r="D178" s="1522">
        <f>if($B$50="posts",COUNTIFS(
  Posts[D+1], "&gt;=" &amp; DATE(2025, COLUMN()-3, 1),
   Posts[D+1], "&lt;" &amp; EOMONTH(DATE(2025, COLUMN()-3, 1), 0) + 1,
 Posts[Restaurant Name],$C178),SUMIFS(Posts[Views (+10], Posts[D+1], "&gt;=" &amp; DATE(2025, COLUMN()-3, 1),
   Posts[D+1], "&lt;" &amp; EOMONTH(DATE(2025, COLUMN()-3, 1), 0) + 1,
 Posts[Restaurant Name],$C178))</f>
        <v>0</v>
      </c>
      <c r="E178" s="1522">
        <f>if($B$50="posts",COUNTIFS(
  Posts[D+1], "&gt;=" &amp; DATE(2025, COLUMN()-3, 1),
   Posts[D+1], "&lt;" &amp; EOMONTH(DATE(2025, COLUMN()-3, 1), 0) + 1,
 Posts[Restaurant Name],$C178),SUMIFS(Posts[Views (+10], Posts[D+1], "&gt;=" &amp; DATE(2025, COLUMN()-3, 1),
   Posts[D+1], "&lt;" &amp; EOMONTH(DATE(2025, COLUMN()-3, 1), 0) + 1,
 Posts[Restaurant Name],$C178))</f>
        <v>0</v>
      </c>
      <c r="F178" s="1522">
        <f>if($B$50="posts",COUNTIFS(
  Posts[D+1], "&gt;=" &amp; DATE(2025, COLUMN()-3, 1),
   Posts[D+1], "&lt;" &amp; EOMONTH(DATE(2025, COLUMN()-3, 1), 0) + 1,
 Posts[Restaurant Name],$C178),SUMIFS(Posts[Views (+10], Posts[D+1], "&gt;=" &amp; DATE(2025, COLUMN()-3, 1),
   Posts[D+1], "&lt;" &amp; EOMONTH(DATE(2025, COLUMN()-3, 1), 0) + 1,
 Posts[Restaurant Name],$C178))</f>
        <v>0</v>
      </c>
      <c r="G178" s="1522">
        <f>if($B$50="posts",COUNTIFS(
  Posts[D+1], "&gt;=" &amp; DATE(2025, COLUMN()-3, 1),
   Posts[D+1], "&lt;" &amp; EOMONTH(DATE(2025, COLUMN()-3, 1), 0) + 1,
 Posts[Restaurant Name],$C178),SUMIFS(Posts[Views (+10], Posts[D+1], "&gt;=" &amp; DATE(2025, COLUMN()-3, 1),
   Posts[D+1], "&lt;" &amp; EOMONTH(DATE(2025, COLUMN()-3, 1), 0) + 1,
 Posts[Restaurant Name],$C178))</f>
        <v>0</v>
      </c>
      <c r="H178" s="1522">
        <f>if($B$50="posts",COUNTIFS(
  Posts[D+1], "&gt;=" &amp; DATE(2025, COLUMN()-3, 1),
   Posts[D+1], "&lt;" &amp; EOMONTH(DATE(2025, COLUMN()-3, 1), 0) + 1,
 Posts[Restaurant Name],$C178),SUMIFS(Posts[Views (+10], Posts[D+1], "&gt;=" &amp; DATE(2025, COLUMN()-3, 1),
   Posts[D+1], "&lt;" &amp; EOMONTH(DATE(2025, COLUMN()-3, 1), 0) + 1,
 Posts[Restaurant Name],$C178))</f>
        <v>0</v>
      </c>
      <c r="I178" s="1522">
        <f>if($B$50="posts",COUNTIFS(
  Posts[D+1], "&gt;=" &amp; DATE(2025, COLUMN()-3, 1),
   Posts[D+1], "&lt;" &amp; EOMONTH(DATE(2025, COLUMN()-3, 1), 0) + 1,
 Posts[Restaurant Name],$C178),SUMIFS(Posts[Views (+10], Posts[D+1], "&gt;=" &amp; DATE(2025, COLUMN()-3, 1),
   Posts[D+1], "&lt;" &amp; EOMONTH(DATE(2025, COLUMN()-3, 1), 0) + 1,
 Posts[Restaurant Name],$C178))</f>
        <v>0</v>
      </c>
      <c r="J178" s="1522">
        <f>if($B$50="posts",COUNTIFS(
  Posts[D+1], "&gt;=" &amp; DATE(2025, COLUMN()-3, 1),
   Posts[D+1], "&lt;" &amp; EOMONTH(DATE(2025, COLUMN()-3, 1), 0) + 1,
 Posts[Restaurant Name],$C178),SUMIFS(Posts[Views (+10], Posts[D+1], "&gt;=" &amp; DATE(2025, COLUMN()-3, 1),
   Posts[D+1], "&lt;" &amp; EOMONTH(DATE(2025, COLUMN()-3, 1), 0) + 1,
 Posts[Restaurant Name],$C178))</f>
        <v>122684</v>
      </c>
      <c r="K178" s="1522">
        <f>if($B$50="posts",COUNTIFS(
  Posts[D+1], "&gt;=" &amp; DATE(2025, COLUMN()-3, 1),
   Posts[D+1], "&lt;" &amp; EOMONTH(DATE(2025, COLUMN()-3, 1), 0) + 1,
 Posts[Restaurant Name],$C178),SUMIFS(Posts[Views (+10], Posts[D+1], "&gt;=" &amp; DATE(2025, COLUMN()-3, 1),
   Posts[D+1], "&lt;" &amp; EOMONTH(DATE(2025, COLUMN()-3, 1), 0) + 1,
 Posts[Restaurant Name],$C178))</f>
        <v>0</v>
      </c>
      <c r="L178" s="1522">
        <f>if($B$50="posts",COUNTIFS(
  Posts[D+1], "&gt;=" &amp; DATE(2025, COLUMN()-3, 1),
   Posts[D+1], "&lt;" &amp; EOMONTH(DATE(2025, COLUMN()-3, 1), 0) + 1,
 Posts[Restaurant Name],$C178),SUMIFS(Posts[Views (+10], Posts[D+1], "&gt;=" &amp; DATE(2025, COLUMN()-3, 1),
   Posts[D+1], "&lt;" &amp; EOMONTH(DATE(2025, COLUMN()-3, 1), 0) + 1,
 Posts[Restaurant Name],$C178))</f>
        <v>0</v>
      </c>
      <c r="M178" s="1522">
        <f>if($B$50="posts",COUNTIFS(
  Posts[D+1], "&gt;=" &amp; DATE(2025, COLUMN()-3, 1),
   Posts[D+1], "&lt;" &amp; EOMONTH(DATE(2025, COLUMN()-3, 1), 0) + 1,
 Posts[Restaurant Name],$C178),SUMIFS(Posts[Views (+10], Posts[D+1], "&gt;=" &amp; DATE(2025, COLUMN()-3, 1),
   Posts[D+1], "&lt;" &amp; EOMONTH(DATE(2025, COLUMN()-3, 1), 0) + 1,
 Posts[Restaurant Name],$C178))</f>
        <v>0</v>
      </c>
      <c r="N178" s="1522">
        <f>if($B$50="posts",COUNTIFS(
  Posts[D+1], "&gt;=" &amp; DATE(2025, COLUMN()-3, 1),
   Posts[D+1], "&lt;" &amp; EOMONTH(DATE(2025, COLUMN()-3, 1), 0) + 1,
 Posts[Restaurant Name],$C178),SUMIFS(Posts[Views (+10], Posts[D+1], "&gt;=" &amp; DATE(2025, COLUMN()-3, 1),
   Posts[D+1], "&lt;" &amp; EOMONTH(DATE(2025, COLUMN()-3, 1), 0) + 1,
 Posts[Restaurant Name],$C178))</f>
        <v>0</v>
      </c>
      <c r="O178" s="1522">
        <f>if($B$50="posts",COUNTIFS(
  Posts[D+1], "&gt;=" &amp; DATE(2025, COLUMN()-3, 1),
   Posts[D+1], "&lt;" &amp; EOMONTH(DATE(2025, COLUMN()-3, 1), 0) + 1,
 Posts[Restaurant Name],$C178),SUMIFS(Posts[Views (+10], Posts[D+1], "&gt;=" &amp; DATE(2025, COLUMN()-3, 1),
   Posts[D+1], "&lt;" &amp; EOMONTH(DATE(2025, COLUMN()-3, 1), 0) + 1,
 Posts[Restaurant Name],$C178))</f>
        <v>0</v>
      </c>
      <c r="P178" s="1487"/>
      <c r="Q178" s="1487"/>
      <c r="R178" s="1487"/>
      <c r="S178" s="1487"/>
      <c r="T178" s="1487"/>
      <c r="U178" s="1487"/>
      <c r="V178" s="1487"/>
      <c r="W178" s="1487"/>
      <c r="X178" s="1487"/>
      <c r="Y178" s="1487"/>
      <c r="Z178" s="1487"/>
      <c r="AA178" s="1487"/>
      <c r="AB178" s="1487"/>
    </row>
    <row r="179">
      <c r="A179" s="1487"/>
      <c r="B179" s="1487"/>
      <c r="C179" s="1487" t="s">
        <v>3324</v>
      </c>
      <c r="D179" s="1522">
        <f>if($B$50="posts",COUNTIFS(
  Posts[D+1], "&gt;=" &amp; DATE(2025, COLUMN()-3, 1),
   Posts[D+1], "&lt;" &amp; EOMONTH(DATE(2025, COLUMN()-3, 1), 0) + 1,
 Posts[Restaurant Name],$C179),SUMIFS(Posts[Views (+10], Posts[D+1], "&gt;=" &amp; DATE(2025, COLUMN()-3, 1),
   Posts[D+1], "&lt;" &amp; EOMONTH(DATE(2025, COLUMN()-3, 1), 0) + 1,
 Posts[Restaurant Name],$C179))</f>
        <v>0</v>
      </c>
      <c r="E179" s="1522">
        <f>if($B$50="posts",COUNTIFS(
  Posts[D+1], "&gt;=" &amp; DATE(2025, COLUMN()-3, 1),
   Posts[D+1], "&lt;" &amp; EOMONTH(DATE(2025, COLUMN()-3, 1), 0) + 1,
 Posts[Restaurant Name],$C179),SUMIFS(Posts[Views (+10], Posts[D+1], "&gt;=" &amp; DATE(2025, COLUMN()-3, 1),
   Posts[D+1], "&lt;" &amp; EOMONTH(DATE(2025, COLUMN()-3, 1), 0) + 1,
 Posts[Restaurant Name],$C179))</f>
        <v>0</v>
      </c>
      <c r="F179" s="1522">
        <f>if($B$50="posts",COUNTIFS(
  Posts[D+1], "&gt;=" &amp; DATE(2025, COLUMN()-3, 1),
   Posts[D+1], "&lt;" &amp; EOMONTH(DATE(2025, COLUMN()-3, 1), 0) + 1,
 Posts[Restaurant Name],$C179),SUMIFS(Posts[Views (+10], Posts[D+1], "&gt;=" &amp; DATE(2025, COLUMN()-3, 1),
   Posts[D+1], "&lt;" &amp; EOMONTH(DATE(2025, COLUMN()-3, 1), 0) + 1,
 Posts[Restaurant Name],$C179))</f>
        <v>0</v>
      </c>
      <c r="G179" s="1522">
        <f>if($B$50="posts",COUNTIFS(
  Posts[D+1], "&gt;=" &amp; DATE(2025, COLUMN()-3, 1),
   Posts[D+1], "&lt;" &amp; EOMONTH(DATE(2025, COLUMN()-3, 1), 0) + 1,
 Posts[Restaurant Name],$C179),SUMIFS(Posts[Views (+10], Posts[D+1], "&gt;=" &amp; DATE(2025, COLUMN()-3, 1),
   Posts[D+1], "&lt;" &amp; EOMONTH(DATE(2025, COLUMN()-3, 1), 0) + 1,
 Posts[Restaurant Name],$C179))</f>
        <v>0</v>
      </c>
      <c r="H179" s="1522">
        <f>if($B$50="posts",COUNTIFS(
  Posts[D+1], "&gt;=" &amp; DATE(2025, COLUMN()-3, 1),
   Posts[D+1], "&lt;" &amp; EOMONTH(DATE(2025, COLUMN()-3, 1), 0) + 1,
 Posts[Restaurant Name],$C179),SUMIFS(Posts[Views (+10], Posts[D+1], "&gt;=" &amp; DATE(2025, COLUMN()-3, 1),
   Posts[D+1], "&lt;" &amp; EOMONTH(DATE(2025, COLUMN()-3, 1), 0) + 1,
 Posts[Restaurant Name],$C179))</f>
        <v>0</v>
      </c>
      <c r="I179" s="1522">
        <f>if($B$50="posts",COUNTIFS(
  Posts[D+1], "&gt;=" &amp; DATE(2025, COLUMN()-3, 1),
   Posts[D+1], "&lt;" &amp; EOMONTH(DATE(2025, COLUMN()-3, 1), 0) + 1,
 Posts[Restaurant Name],$C179),SUMIFS(Posts[Views (+10], Posts[D+1], "&gt;=" &amp; DATE(2025, COLUMN()-3, 1),
   Posts[D+1], "&lt;" &amp; EOMONTH(DATE(2025, COLUMN()-3, 1), 0) + 1,
 Posts[Restaurant Name],$C179))</f>
        <v>0</v>
      </c>
      <c r="J179" s="1522">
        <f>if($B$50="posts",COUNTIFS(
  Posts[D+1], "&gt;=" &amp; DATE(2025, COLUMN()-3, 1),
   Posts[D+1], "&lt;" &amp; EOMONTH(DATE(2025, COLUMN()-3, 1), 0) + 1,
 Posts[Restaurant Name],$C179),SUMIFS(Posts[Views (+10], Posts[D+1], "&gt;=" &amp; DATE(2025, COLUMN()-3, 1),
   Posts[D+1], "&lt;" &amp; EOMONTH(DATE(2025, COLUMN()-3, 1), 0) + 1,
 Posts[Restaurant Name],$C179))</f>
        <v>0</v>
      </c>
      <c r="K179" s="1522">
        <f>if($B$50="posts",COUNTIFS(
  Posts[D+1], "&gt;=" &amp; DATE(2025, COLUMN()-3, 1),
   Posts[D+1], "&lt;" &amp; EOMONTH(DATE(2025, COLUMN()-3, 1), 0) + 1,
 Posts[Restaurant Name],$C179),SUMIFS(Posts[Views (+10], Posts[D+1], "&gt;=" &amp; DATE(2025, COLUMN()-3, 1),
   Posts[D+1], "&lt;" &amp; EOMONTH(DATE(2025, COLUMN()-3, 1), 0) + 1,
 Posts[Restaurant Name],$C179))</f>
        <v>3109</v>
      </c>
      <c r="L179" s="1522">
        <f>if($B$50="posts",COUNTIFS(
  Posts[D+1], "&gt;=" &amp; DATE(2025, COLUMN()-3, 1),
   Posts[D+1], "&lt;" &amp; EOMONTH(DATE(2025, COLUMN()-3, 1), 0) + 1,
 Posts[Restaurant Name],$C179),SUMIFS(Posts[Views (+10], Posts[D+1], "&gt;=" &amp; DATE(2025, COLUMN()-3, 1),
   Posts[D+1], "&lt;" &amp; EOMONTH(DATE(2025, COLUMN()-3, 1), 0) + 1,
 Posts[Restaurant Name],$C179))</f>
        <v>0</v>
      </c>
      <c r="M179" s="1522">
        <f>if($B$50="posts",COUNTIFS(
  Posts[D+1], "&gt;=" &amp; DATE(2025, COLUMN()-3, 1),
   Posts[D+1], "&lt;" &amp; EOMONTH(DATE(2025, COLUMN()-3, 1), 0) + 1,
 Posts[Restaurant Name],$C179),SUMIFS(Posts[Views (+10], Posts[D+1], "&gt;=" &amp; DATE(2025, COLUMN()-3, 1),
   Posts[D+1], "&lt;" &amp; EOMONTH(DATE(2025, COLUMN()-3, 1), 0) + 1,
 Posts[Restaurant Name],$C179))</f>
        <v>0</v>
      </c>
      <c r="N179" s="1522">
        <f>if($B$50="posts",COUNTIFS(
  Posts[D+1], "&gt;=" &amp; DATE(2025, COLUMN()-3, 1),
   Posts[D+1], "&lt;" &amp; EOMONTH(DATE(2025, COLUMN()-3, 1), 0) + 1,
 Posts[Restaurant Name],$C179),SUMIFS(Posts[Views (+10], Posts[D+1], "&gt;=" &amp; DATE(2025, COLUMN()-3, 1),
   Posts[D+1], "&lt;" &amp; EOMONTH(DATE(2025, COLUMN()-3, 1), 0) + 1,
 Posts[Restaurant Name],$C179))</f>
        <v>0</v>
      </c>
      <c r="O179" s="1522">
        <f>if($B$50="posts",COUNTIFS(
  Posts[D+1], "&gt;=" &amp; DATE(2025, COLUMN()-3, 1),
   Posts[D+1], "&lt;" &amp; EOMONTH(DATE(2025, COLUMN()-3, 1), 0) + 1,
 Posts[Restaurant Name],$C179),SUMIFS(Posts[Views (+10], Posts[D+1], "&gt;=" &amp; DATE(2025, COLUMN()-3, 1),
   Posts[D+1], "&lt;" &amp; EOMONTH(DATE(2025, COLUMN()-3, 1), 0) + 1,
 Posts[Restaurant Name],$C179))</f>
        <v>0</v>
      </c>
      <c r="P179" s="1487"/>
      <c r="Q179" s="1487"/>
      <c r="R179" s="1487"/>
      <c r="S179" s="1487"/>
      <c r="T179" s="1487"/>
      <c r="U179" s="1487"/>
      <c r="V179" s="1487"/>
      <c r="W179" s="1487"/>
      <c r="X179" s="1487"/>
      <c r="Y179" s="1487"/>
      <c r="Z179" s="1487"/>
      <c r="AA179" s="1487"/>
      <c r="AB179" s="1487"/>
    </row>
    <row r="180">
      <c r="A180" s="1487"/>
      <c r="B180" s="1487"/>
      <c r="C180" s="1487" t="s">
        <v>3327</v>
      </c>
      <c r="D180" s="1522">
        <f>if($B$50="posts",COUNTIFS(
  Posts[D+1], "&gt;=" &amp; DATE(2025, COLUMN()-3, 1),
   Posts[D+1], "&lt;" &amp; EOMONTH(DATE(2025, COLUMN()-3, 1), 0) + 1,
 Posts[Restaurant Name],$C180),SUMIFS(Posts[Views (+10], Posts[D+1], "&gt;=" &amp; DATE(2025, COLUMN()-3, 1),
   Posts[D+1], "&lt;" &amp; EOMONTH(DATE(2025, COLUMN()-3, 1), 0) + 1,
 Posts[Restaurant Name],$C180))</f>
        <v>0</v>
      </c>
      <c r="E180" s="1522">
        <f>if($B$50="posts",COUNTIFS(
  Posts[D+1], "&gt;=" &amp; DATE(2025, COLUMN()-3, 1),
   Posts[D+1], "&lt;" &amp; EOMONTH(DATE(2025, COLUMN()-3, 1), 0) + 1,
 Posts[Restaurant Name],$C180),SUMIFS(Posts[Views (+10], Posts[D+1], "&gt;=" &amp; DATE(2025, COLUMN()-3, 1),
   Posts[D+1], "&lt;" &amp; EOMONTH(DATE(2025, COLUMN()-3, 1), 0) + 1,
 Posts[Restaurant Name],$C180))</f>
        <v>0</v>
      </c>
      <c r="F180" s="1522">
        <f>if($B$50="posts",COUNTIFS(
  Posts[D+1], "&gt;=" &amp; DATE(2025, COLUMN()-3, 1),
   Posts[D+1], "&lt;" &amp; EOMONTH(DATE(2025, COLUMN()-3, 1), 0) + 1,
 Posts[Restaurant Name],$C180),SUMIFS(Posts[Views (+10], Posts[D+1], "&gt;=" &amp; DATE(2025, COLUMN()-3, 1),
   Posts[D+1], "&lt;" &amp; EOMONTH(DATE(2025, COLUMN()-3, 1), 0) + 1,
 Posts[Restaurant Name],$C180))</f>
        <v>0</v>
      </c>
      <c r="G180" s="1522">
        <f>if($B$50="posts",COUNTIFS(
  Posts[D+1], "&gt;=" &amp; DATE(2025, COLUMN()-3, 1),
   Posts[D+1], "&lt;" &amp; EOMONTH(DATE(2025, COLUMN()-3, 1), 0) + 1,
 Posts[Restaurant Name],$C180),SUMIFS(Posts[Views (+10], Posts[D+1], "&gt;=" &amp; DATE(2025, COLUMN()-3, 1),
   Posts[D+1], "&lt;" &amp; EOMONTH(DATE(2025, COLUMN()-3, 1), 0) + 1,
 Posts[Restaurant Name],$C180))</f>
        <v>0</v>
      </c>
      <c r="H180" s="1522">
        <f>if($B$50="posts",COUNTIFS(
  Posts[D+1], "&gt;=" &amp; DATE(2025, COLUMN()-3, 1),
   Posts[D+1], "&lt;" &amp; EOMONTH(DATE(2025, COLUMN()-3, 1), 0) + 1,
 Posts[Restaurant Name],$C180),SUMIFS(Posts[Views (+10], Posts[D+1], "&gt;=" &amp; DATE(2025, COLUMN()-3, 1),
   Posts[D+1], "&lt;" &amp; EOMONTH(DATE(2025, COLUMN()-3, 1), 0) + 1,
 Posts[Restaurant Name],$C180))</f>
        <v>0</v>
      </c>
      <c r="I180" s="1522">
        <f>if($B$50="posts",COUNTIFS(
  Posts[D+1], "&gt;=" &amp; DATE(2025, COLUMN()-3, 1),
   Posts[D+1], "&lt;" &amp; EOMONTH(DATE(2025, COLUMN()-3, 1), 0) + 1,
 Posts[Restaurant Name],$C180),SUMIFS(Posts[Views (+10], Posts[D+1], "&gt;=" &amp; DATE(2025, COLUMN()-3, 1),
   Posts[D+1], "&lt;" &amp; EOMONTH(DATE(2025, COLUMN()-3, 1), 0) + 1,
 Posts[Restaurant Name],$C180))</f>
        <v>0</v>
      </c>
      <c r="J180" s="1522">
        <f>if($B$50="posts",COUNTIFS(
  Posts[D+1], "&gt;=" &amp; DATE(2025, COLUMN()-3, 1),
   Posts[D+1], "&lt;" &amp; EOMONTH(DATE(2025, COLUMN()-3, 1), 0) + 1,
 Posts[Restaurant Name],$C180),SUMIFS(Posts[Views (+10], Posts[D+1], "&gt;=" &amp; DATE(2025, COLUMN()-3, 1),
   Posts[D+1], "&lt;" &amp; EOMONTH(DATE(2025, COLUMN()-3, 1), 0) + 1,
 Posts[Restaurant Name],$C180))</f>
        <v>0</v>
      </c>
      <c r="K180" s="1522">
        <f>if($B$50="posts",COUNTIFS(
  Posts[D+1], "&gt;=" &amp; DATE(2025, COLUMN()-3, 1),
   Posts[D+1], "&lt;" &amp; EOMONTH(DATE(2025, COLUMN()-3, 1), 0) + 1,
 Posts[Restaurant Name],$C180),SUMIFS(Posts[Views (+10], Posts[D+1], "&gt;=" &amp; DATE(2025, COLUMN()-3, 1),
   Posts[D+1], "&lt;" &amp; EOMONTH(DATE(2025, COLUMN()-3, 1), 0) + 1,
 Posts[Restaurant Name],$C180))</f>
        <v>0</v>
      </c>
      <c r="L180" s="1522">
        <f>if($B$50="posts",COUNTIFS(
  Posts[D+1], "&gt;=" &amp; DATE(2025, COLUMN()-3, 1),
   Posts[D+1], "&lt;" &amp; EOMONTH(DATE(2025, COLUMN()-3, 1), 0) + 1,
 Posts[Restaurant Name],$C180),SUMIFS(Posts[Views (+10], Posts[D+1], "&gt;=" &amp; DATE(2025, COLUMN()-3, 1),
   Posts[D+1], "&lt;" &amp; EOMONTH(DATE(2025, COLUMN()-3, 1), 0) + 1,
 Posts[Restaurant Name],$C180))</f>
        <v>105400</v>
      </c>
      <c r="M180" s="1522">
        <f>if($B$50="posts",COUNTIFS(
  Posts[D+1], "&gt;=" &amp; DATE(2025, COLUMN()-3, 1),
   Posts[D+1], "&lt;" &amp; EOMONTH(DATE(2025, COLUMN()-3, 1), 0) + 1,
 Posts[Restaurant Name],$C180),SUMIFS(Posts[Views (+10], Posts[D+1], "&gt;=" &amp; DATE(2025, COLUMN()-3, 1),
   Posts[D+1], "&lt;" &amp; EOMONTH(DATE(2025, COLUMN()-3, 1), 0) + 1,
 Posts[Restaurant Name],$C180))</f>
        <v>0</v>
      </c>
      <c r="N180" s="1522">
        <f>if($B$50="posts",COUNTIFS(
  Posts[D+1], "&gt;=" &amp; DATE(2025, COLUMN()-3, 1),
   Posts[D+1], "&lt;" &amp; EOMONTH(DATE(2025, COLUMN()-3, 1), 0) + 1,
 Posts[Restaurant Name],$C180),SUMIFS(Posts[Views (+10], Posts[D+1], "&gt;=" &amp; DATE(2025, COLUMN()-3, 1),
   Posts[D+1], "&lt;" &amp; EOMONTH(DATE(2025, COLUMN()-3, 1), 0) + 1,
 Posts[Restaurant Name],$C180))</f>
        <v>0</v>
      </c>
      <c r="O180" s="1522">
        <f>if($B$50="posts",COUNTIFS(
  Posts[D+1], "&gt;=" &amp; DATE(2025, COLUMN()-3, 1),
   Posts[D+1], "&lt;" &amp; EOMONTH(DATE(2025, COLUMN()-3, 1), 0) + 1,
 Posts[Restaurant Name],$C180),SUMIFS(Posts[Views (+10], Posts[D+1], "&gt;=" &amp; DATE(2025, COLUMN()-3, 1),
   Posts[D+1], "&lt;" &amp; EOMONTH(DATE(2025, COLUMN()-3, 1), 0) + 1,
 Posts[Restaurant Name],$C180))</f>
        <v>0</v>
      </c>
      <c r="P180" s="1487"/>
      <c r="Q180" s="1487"/>
      <c r="R180" s="1487"/>
      <c r="S180" s="1487"/>
      <c r="T180" s="1487"/>
      <c r="U180" s="1487"/>
      <c r="V180" s="1487"/>
      <c r="W180" s="1487"/>
      <c r="X180" s="1487"/>
      <c r="Y180" s="1487"/>
      <c r="Z180" s="1487"/>
      <c r="AA180" s="1487"/>
      <c r="AB180" s="1487"/>
    </row>
    <row r="181">
      <c r="A181" s="1487"/>
      <c r="B181" s="1487"/>
      <c r="C181" s="1487" t="s">
        <v>3331</v>
      </c>
      <c r="D181" s="1522">
        <f>if($B$50="posts",COUNTIFS(
  Posts[D+1], "&gt;=" &amp; DATE(2025, COLUMN()-3, 1),
   Posts[D+1], "&lt;" &amp; EOMONTH(DATE(2025, COLUMN()-3, 1), 0) + 1,
 Posts[Restaurant Name],$C181),SUMIFS(Posts[Views (+10], Posts[D+1], "&gt;=" &amp; DATE(2025, COLUMN()-3, 1),
   Posts[D+1], "&lt;" &amp; EOMONTH(DATE(2025, COLUMN()-3, 1), 0) + 1,
 Posts[Restaurant Name],$C181))</f>
        <v>0</v>
      </c>
      <c r="E181" s="1522">
        <f>if($B$50="posts",COUNTIFS(
  Posts[D+1], "&gt;=" &amp; DATE(2025, COLUMN()-3, 1),
   Posts[D+1], "&lt;" &amp; EOMONTH(DATE(2025, COLUMN()-3, 1), 0) + 1,
 Posts[Restaurant Name],$C181),SUMIFS(Posts[Views (+10], Posts[D+1], "&gt;=" &amp; DATE(2025, COLUMN()-3, 1),
   Posts[D+1], "&lt;" &amp; EOMONTH(DATE(2025, COLUMN()-3, 1), 0) + 1,
 Posts[Restaurant Name],$C181))</f>
        <v>0</v>
      </c>
      <c r="F181" s="1522">
        <f>if($B$50="posts",COUNTIFS(
  Posts[D+1], "&gt;=" &amp; DATE(2025, COLUMN()-3, 1),
   Posts[D+1], "&lt;" &amp; EOMONTH(DATE(2025, COLUMN()-3, 1), 0) + 1,
 Posts[Restaurant Name],$C181),SUMIFS(Posts[Views (+10], Posts[D+1], "&gt;=" &amp; DATE(2025, COLUMN()-3, 1),
   Posts[D+1], "&lt;" &amp; EOMONTH(DATE(2025, COLUMN()-3, 1), 0) + 1,
 Posts[Restaurant Name],$C181))</f>
        <v>0</v>
      </c>
      <c r="G181" s="1522">
        <f>if($B$50="posts",COUNTIFS(
  Posts[D+1], "&gt;=" &amp; DATE(2025, COLUMN()-3, 1),
   Posts[D+1], "&lt;" &amp; EOMONTH(DATE(2025, COLUMN()-3, 1), 0) + 1,
 Posts[Restaurant Name],$C181),SUMIFS(Posts[Views (+10], Posts[D+1], "&gt;=" &amp; DATE(2025, COLUMN()-3, 1),
   Posts[D+1], "&lt;" &amp; EOMONTH(DATE(2025, COLUMN()-3, 1), 0) + 1,
 Posts[Restaurant Name],$C181))</f>
        <v>0</v>
      </c>
      <c r="H181" s="1522">
        <f>if($B$50="posts",COUNTIFS(
  Posts[D+1], "&gt;=" &amp; DATE(2025, COLUMN()-3, 1),
   Posts[D+1], "&lt;" &amp; EOMONTH(DATE(2025, COLUMN()-3, 1), 0) + 1,
 Posts[Restaurant Name],$C181),SUMIFS(Posts[Views (+10], Posts[D+1], "&gt;=" &amp; DATE(2025, COLUMN()-3, 1),
   Posts[D+1], "&lt;" &amp; EOMONTH(DATE(2025, COLUMN()-3, 1), 0) + 1,
 Posts[Restaurant Name],$C181))</f>
        <v>0</v>
      </c>
      <c r="I181" s="1522">
        <f>if($B$50="posts",COUNTIFS(
  Posts[D+1], "&gt;=" &amp; DATE(2025, COLUMN()-3, 1),
   Posts[D+1], "&lt;" &amp; EOMONTH(DATE(2025, COLUMN()-3, 1), 0) + 1,
 Posts[Restaurant Name],$C181),SUMIFS(Posts[Views (+10], Posts[D+1], "&gt;=" &amp; DATE(2025, COLUMN()-3, 1),
   Posts[D+1], "&lt;" &amp; EOMONTH(DATE(2025, COLUMN()-3, 1), 0) + 1,
 Posts[Restaurant Name],$C181))</f>
        <v>0</v>
      </c>
      <c r="J181" s="1522">
        <f>if($B$50="posts",COUNTIFS(
  Posts[D+1], "&gt;=" &amp; DATE(2025, COLUMN()-3, 1),
   Posts[D+1], "&lt;" &amp; EOMONTH(DATE(2025, COLUMN()-3, 1), 0) + 1,
 Posts[Restaurant Name],$C181),SUMIFS(Posts[Views (+10], Posts[D+1], "&gt;=" &amp; DATE(2025, COLUMN()-3, 1),
   Posts[D+1], "&lt;" &amp; EOMONTH(DATE(2025, COLUMN()-3, 1), 0) + 1,
 Posts[Restaurant Name],$C181))</f>
        <v>0</v>
      </c>
      <c r="K181" s="1522">
        <f>if($B$50="posts",COUNTIFS(
  Posts[D+1], "&gt;=" &amp; DATE(2025, COLUMN()-3, 1),
   Posts[D+1], "&lt;" &amp; EOMONTH(DATE(2025, COLUMN()-3, 1), 0) + 1,
 Posts[Restaurant Name],$C181),SUMIFS(Posts[Views (+10], Posts[D+1], "&gt;=" &amp; DATE(2025, COLUMN()-3, 1),
   Posts[D+1], "&lt;" &amp; EOMONTH(DATE(2025, COLUMN()-3, 1), 0) + 1,
 Posts[Restaurant Name],$C181))</f>
        <v>0</v>
      </c>
      <c r="L181" s="1522">
        <f>if($B$50="posts",COUNTIFS(
  Posts[D+1], "&gt;=" &amp; DATE(2025, COLUMN()-3, 1),
   Posts[D+1], "&lt;" &amp; EOMONTH(DATE(2025, COLUMN()-3, 1), 0) + 1,
 Posts[Restaurant Name],$C181),SUMIFS(Posts[Views (+10], Posts[D+1], "&gt;=" &amp; DATE(2025, COLUMN()-3, 1),
   Posts[D+1], "&lt;" &amp; EOMONTH(DATE(2025, COLUMN()-3, 1), 0) + 1,
 Posts[Restaurant Name],$C181))</f>
        <v>205400</v>
      </c>
      <c r="M181" s="1522">
        <f>if($B$50="posts",COUNTIFS(
  Posts[D+1], "&gt;=" &amp; DATE(2025, COLUMN()-3, 1),
   Posts[D+1], "&lt;" &amp; EOMONTH(DATE(2025, COLUMN()-3, 1), 0) + 1,
 Posts[Restaurant Name],$C181),SUMIFS(Posts[Views (+10], Posts[D+1], "&gt;=" &amp; DATE(2025, COLUMN()-3, 1),
   Posts[D+1], "&lt;" &amp; EOMONTH(DATE(2025, COLUMN()-3, 1), 0) + 1,
 Posts[Restaurant Name],$C181))</f>
        <v>0</v>
      </c>
      <c r="N181" s="1522">
        <f>if($B$50="posts",COUNTIFS(
  Posts[D+1], "&gt;=" &amp; DATE(2025, COLUMN()-3, 1),
   Posts[D+1], "&lt;" &amp; EOMONTH(DATE(2025, COLUMN()-3, 1), 0) + 1,
 Posts[Restaurant Name],$C181),SUMIFS(Posts[Views (+10], Posts[D+1], "&gt;=" &amp; DATE(2025, COLUMN()-3, 1),
   Posts[D+1], "&lt;" &amp; EOMONTH(DATE(2025, COLUMN()-3, 1), 0) + 1,
 Posts[Restaurant Name],$C181))</f>
        <v>0</v>
      </c>
      <c r="O181" s="1522">
        <f>if($B$50="posts",COUNTIFS(
  Posts[D+1], "&gt;=" &amp; DATE(2025, COLUMN()-3, 1),
   Posts[D+1], "&lt;" &amp; EOMONTH(DATE(2025, COLUMN()-3, 1), 0) + 1,
 Posts[Restaurant Name],$C181),SUMIFS(Posts[Views (+10], Posts[D+1], "&gt;=" &amp; DATE(2025, COLUMN()-3, 1),
   Posts[D+1], "&lt;" &amp; EOMONTH(DATE(2025, COLUMN()-3, 1), 0) + 1,
 Posts[Restaurant Name],$C181))</f>
        <v>0</v>
      </c>
      <c r="P181" s="1487"/>
      <c r="Q181" s="1487"/>
      <c r="R181" s="1487"/>
      <c r="S181" s="1487"/>
      <c r="T181" s="1487"/>
      <c r="U181" s="1487"/>
      <c r="V181" s="1487"/>
      <c r="W181" s="1487"/>
      <c r="X181" s="1487"/>
      <c r="Y181" s="1487"/>
      <c r="Z181" s="1487"/>
      <c r="AA181" s="1487"/>
      <c r="AB181" s="1487"/>
    </row>
    <row r="182">
      <c r="A182" s="1487"/>
      <c r="B182" s="1487"/>
      <c r="C182" s="1487" t="s">
        <v>3336</v>
      </c>
      <c r="D182" s="1522">
        <f>if($B$50="posts",COUNTIFS(
  Posts[D+1], "&gt;=" &amp; DATE(2025, COLUMN()-3, 1),
   Posts[D+1], "&lt;" &amp; EOMONTH(DATE(2025, COLUMN()-3, 1), 0) + 1,
 Posts[Restaurant Name],$C182),SUMIFS(Posts[Views (+10], Posts[D+1], "&gt;=" &amp; DATE(2025, COLUMN()-3, 1),
   Posts[D+1], "&lt;" &amp; EOMONTH(DATE(2025, COLUMN()-3, 1), 0) + 1,
 Posts[Restaurant Name],$C182))</f>
        <v>0</v>
      </c>
      <c r="E182" s="1522">
        <f>if($B$50="posts",COUNTIFS(
  Posts[D+1], "&gt;=" &amp; DATE(2025, COLUMN()-3, 1),
   Posts[D+1], "&lt;" &amp; EOMONTH(DATE(2025, COLUMN()-3, 1), 0) + 1,
 Posts[Restaurant Name],$C182),SUMIFS(Posts[Views (+10], Posts[D+1], "&gt;=" &amp; DATE(2025, COLUMN()-3, 1),
   Posts[D+1], "&lt;" &amp; EOMONTH(DATE(2025, COLUMN()-3, 1), 0) + 1,
 Posts[Restaurant Name],$C182))</f>
        <v>0</v>
      </c>
      <c r="F182" s="1522">
        <f>if($B$50="posts",COUNTIFS(
  Posts[D+1], "&gt;=" &amp; DATE(2025, COLUMN()-3, 1),
   Posts[D+1], "&lt;" &amp; EOMONTH(DATE(2025, COLUMN()-3, 1), 0) + 1,
 Posts[Restaurant Name],$C182),SUMIFS(Posts[Views (+10], Posts[D+1], "&gt;=" &amp; DATE(2025, COLUMN()-3, 1),
   Posts[D+1], "&lt;" &amp; EOMONTH(DATE(2025, COLUMN()-3, 1), 0) + 1,
 Posts[Restaurant Name],$C182))</f>
        <v>0</v>
      </c>
      <c r="G182" s="1522">
        <f>if($B$50="posts",COUNTIFS(
  Posts[D+1], "&gt;=" &amp; DATE(2025, COLUMN()-3, 1),
   Posts[D+1], "&lt;" &amp; EOMONTH(DATE(2025, COLUMN()-3, 1), 0) + 1,
 Posts[Restaurant Name],$C182),SUMIFS(Posts[Views (+10], Posts[D+1], "&gt;=" &amp; DATE(2025, COLUMN()-3, 1),
   Posts[D+1], "&lt;" &amp; EOMONTH(DATE(2025, COLUMN()-3, 1), 0) + 1,
 Posts[Restaurant Name],$C182))</f>
        <v>0</v>
      </c>
      <c r="H182" s="1522">
        <f>if($B$50="posts",COUNTIFS(
  Posts[D+1], "&gt;=" &amp; DATE(2025, COLUMN()-3, 1),
   Posts[D+1], "&lt;" &amp; EOMONTH(DATE(2025, COLUMN()-3, 1), 0) + 1,
 Posts[Restaurant Name],$C182),SUMIFS(Posts[Views (+10], Posts[D+1], "&gt;=" &amp; DATE(2025, COLUMN()-3, 1),
   Posts[D+1], "&lt;" &amp; EOMONTH(DATE(2025, COLUMN()-3, 1), 0) + 1,
 Posts[Restaurant Name],$C182))</f>
        <v>0</v>
      </c>
      <c r="I182" s="1522">
        <f>if($B$50="posts",COUNTIFS(
  Posts[D+1], "&gt;=" &amp; DATE(2025, COLUMN()-3, 1),
   Posts[D+1], "&lt;" &amp; EOMONTH(DATE(2025, COLUMN()-3, 1), 0) + 1,
 Posts[Restaurant Name],$C182),SUMIFS(Posts[Views (+10], Posts[D+1], "&gt;=" &amp; DATE(2025, COLUMN()-3, 1),
   Posts[D+1], "&lt;" &amp; EOMONTH(DATE(2025, COLUMN()-3, 1), 0) + 1,
 Posts[Restaurant Name],$C182))</f>
        <v>0</v>
      </c>
      <c r="J182" s="1522">
        <f>if($B$50="posts",COUNTIFS(
  Posts[D+1], "&gt;=" &amp; DATE(2025, COLUMN()-3, 1),
   Posts[D+1], "&lt;" &amp; EOMONTH(DATE(2025, COLUMN()-3, 1), 0) + 1,
 Posts[Restaurant Name],$C182),SUMIFS(Posts[Views (+10], Posts[D+1], "&gt;=" &amp; DATE(2025, COLUMN()-3, 1),
   Posts[D+1], "&lt;" &amp; EOMONTH(DATE(2025, COLUMN()-3, 1), 0) + 1,
 Posts[Restaurant Name],$C182))</f>
        <v>0</v>
      </c>
      <c r="K182" s="1522">
        <f>if($B$50="posts",COUNTIFS(
  Posts[D+1], "&gt;=" &amp; DATE(2025, COLUMN()-3, 1),
   Posts[D+1], "&lt;" &amp; EOMONTH(DATE(2025, COLUMN()-3, 1), 0) + 1,
 Posts[Restaurant Name],$C182),SUMIFS(Posts[Views (+10], Posts[D+1], "&gt;=" &amp; DATE(2025, COLUMN()-3, 1),
   Posts[D+1], "&lt;" &amp; EOMONTH(DATE(2025, COLUMN()-3, 1), 0) + 1,
 Posts[Restaurant Name],$C182))</f>
        <v>0</v>
      </c>
      <c r="L182" s="1522">
        <f>if($B$50="posts",COUNTIFS(
  Posts[D+1], "&gt;=" &amp; DATE(2025, COLUMN()-3, 1),
   Posts[D+1], "&lt;" &amp; EOMONTH(DATE(2025, COLUMN()-3, 1), 0) + 1,
 Posts[Restaurant Name],$C182),SUMIFS(Posts[Views (+10], Posts[D+1], "&gt;=" &amp; DATE(2025, COLUMN()-3, 1),
   Posts[D+1], "&lt;" &amp; EOMONTH(DATE(2025, COLUMN()-3, 1), 0) + 1,
 Posts[Restaurant Name],$C182))</f>
        <v>0</v>
      </c>
      <c r="M182" s="1522">
        <f>if($B$50="posts",COUNTIFS(
  Posts[D+1], "&gt;=" &amp; DATE(2025, COLUMN()-3, 1),
   Posts[D+1], "&lt;" &amp; EOMONTH(DATE(2025, COLUMN()-3, 1), 0) + 1,
 Posts[Restaurant Name],$C182),SUMIFS(Posts[Views (+10], Posts[D+1], "&gt;=" &amp; DATE(2025, COLUMN()-3, 1),
   Posts[D+1], "&lt;" &amp; EOMONTH(DATE(2025, COLUMN()-3, 1), 0) + 1,
 Posts[Restaurant Name],$C182))</f>
        <v>50554</v>
      </c>
      <c r="N182" s="1522">
        <f>if($B$50="posts",COUNTIFS(
  Posts[D+1], "&gt;=" &amp; DATE(2025, COLUMN()-3, 1),
   Posts[D+1], "&lt;" &amp; EOMONTH(DATE(2025, COLUMN()-3, 1), 0) + 1,
 Posts[Restaurant Name],$C182),SUMIFS(Posts[Views (+10], Posts[D+1], "&gt;=" &amp; DATE(2025, COLUMN()-3, 1),
   Posts[D+1], "&lt;" &amp; EOMONTH(DATE(2025, COLUMN()-3, 1), 0) + 1,
 Posts[Restaurant Name],$C182))</f>
        <v>0</v>
      </c>
      <c r="O182" s="1522">
        <f>if($B$50="posts",COUNTIFS(
  Posts[D+1], "&gt;=" &amp; DATE(2025, COLUMN()-3, 1),
   Posts[D+1], "&lt;" &amp; EOMONTH(DATE(2025, COLUMN()-3, 1), 0) + 1,
 Posts[Restaurant Name],$C182),SUMIFS(Posts[Views (+10], Posts[D+1], "&gt;=" &amp; DATE(2025, COLUMN()-3, 1),
   Posts[D+1], "&lt;" &amp; EOMONTH(DATE(2025, COLUMN()-3, 1), 0) + 1,
 Posts[Restaurant Name],$C182))</f>
        <v>0</v>
      </c>
      <c r="P182" s="1487"/>
      <c r="Q182" s="1487"/>
      <c r="R182" s="1487"/>
      <c r="S182" s="1487"/>
      <c r="T182" s="1487"/>
      <c r="U182" s="1487"/>
      <c r="V182" s="1487"/>
      <c r="W182" s="1487"/>
      <c r="X182" s="1487"/>
      <c r="Y182" s="1487"/>
      <c r="Z182" s="1487"/>
      <c r="AA182" s="1487"/>
      <c r="AB182" s="1487"/>
    </row>
    <row r="183">
      <c r="A183" s="1487"/>
      <c r="B183" s="1487"/>
      <c r="C183" s="1487" t="s">
        <v>3342</v>
      </c>
      <c r="D183" s="1522">
        <f>if($B$50="posts",COUNTIFS(
  Posts[D+1], "&gt;=" &amp; DATE(2025, COLUMN()-3, 1),
   Posts[D+1], "&lt;" &amp; EOMONTH(DATE(2025, COLUMN()-3, 1), 0) + 1,
 Posts[Restaurant Name],$C183),SUMIFS(Posts[Views (+10], Posts[D+1], "&gt;=" &amp; DATE(2025, COLUMN()-3, 1),
   Posts[D+1], "&lt;" &amp; EOMONTH(DATE(2025, COLUMN()-3, 1), 0) + 1,
 Posts[Restaurant Name],$C183))</f>
        <v>0</v>
      </c>
      <c r="E183" s="1522">
        <f>if($B$50="posts",COUNTIFS(
  Posts[D+1], "&gt;=" &amp; DATE(2025, COLUMN()-3, 1),
   Posts[D+1], "&lt;" &amp; EOMONTH(DATE(2025, COLUMN()-3, 1), 0) + 1,
 Posts[Restaurant Name],$C183),SUMIFS(Posts[Views (+10], Posts[D+1], "&gt;=" &amp; DATE(2025, COLUMN()-3, 1),
   Posts[D+1], "&lt;" &amp; EOMONTH(DATE(2025, COLUMN()-3, 1), 0) + 1,
 Posts[Restaurant Name],$C183))</f>
        <v>0</v>
      </c>
      <c r="F183" s="1522">
        <f>if($B$50="posts",COUNTIFS(
  Posts[D+1], "&gt;=" &amp; DATE(2025, COLUMN()-3, 1),
   Posts[D+1], "&lt;" &amp; EOMONTH(DATE(2025, COLUMN()-3, 1), 0) + 1,
 Posts[Restaurant Name],$C183),SUMIFS(Posts[Views (+10], Posts[D+1], "&gt;=" &amp; DATE(2025, COLUMN()-3, 1),
   Posts[D+1], "&lt;" &amp; EOMONTH(DATE(2025, COLUMN()-3, 1), 0) + 1,
 Posts[Restaurant Name],$C183))</f>
        <v>0</v>
      </c>
      <c r="G183" s="1522">
        <f>if($B$50="posts",COUNTIFS(
  Posts[D+1], "&gt;=" &amp; DATE(2025, COLUMN()-3, 1),
   Posts[D+1], "&lt;" &amp; EOMONTH(DATE(2025, COLUMN()-3, 1), 0) + 1,
 Posts[Restaurant Name],$C183),SUMIFS(Posts[Views (+10], Posts[D+1], "&gt;=" &amp; DATE(2025, COLUMN()-3, 1),
   Posts[D+1], "&lt;" &amp; EOMONTH(DATE(2025, COLUMN()-3, 1), 0) + 1,
 Posts[Restaurant Name],$C183))</f>
        <v>0</v>
      </c>
      <c r="H183" s="1522">
        <f>if($B$50="posts",COUNTIFS(
  Posts[D+1], "&gt;=" &amp; DATE(2025, COLUMN()-3, 1),
   Posts[D+1], "&lt;" &amp; EOMONTH(DATE(2025, COLUMN()-3, 1), 0) + 1,
 Posts[Restaurant Name],$C183),SUMIFS(Posts[Views (+10], Posts[D+1], "&gt;=" &amp; DATE(2025, COLUMN()-3, 1),
   Posts[D+1], "&lt;" &amp; EOMONTH(DATE(2025, COLUMN()-3, 1), 0) + 1,
 Posts[Restaurant Name],$C183))</f>
        <v>0</v>
      </c>
      <c r="I183" s="1522">
        <f>if($B$50="posts",COUNTIFS(
  Posts[D+1], "&gt;=" &amp; DATE(2025, COLUMN()-3, 1),
   Posts[D+1], "&lt;" &amp; EOMONTH(DATE(2025, COLUMN()-3, 1), 0) + 1,
 Posts[Restaurant Name],$C183),SUMIFS(Posts[Views (+10], Posts[D+1], "&gt;=" &amp; DATE(2025, COLUMN()-3, 1),
   Posts[D+1], "&lt;" &amp; EOMONTH(DATE(2025, COLUMN()-3, 1), 0) + 1,
 Posts[Restaurant Name],$C183))</f>
        <v>0</v>
      </c>
      <c r="J183" s="1522">
        <f>if($B$50="posts",COUNTIFS(
  Posts[D+1], "&gt;=" &amp; DATE(2025, COLUMN()-3, 1),
   Posts[D+1], "&lt;" &amp; EOMONTH(DATE(2025, COLUMN()-3, 1), 0) + 1,
 Posts[Restaurant Name],$C183),SUMIFS(Posts[Views (+10], Posts[D+1], "&gt;=" &amp; DATE(2025, COLUMN()-3, 1),
   Posts[D+1], "&lt;" &amp; EOMONTH(DATE(2025, COLUMN()-3, 1), 0) + 1,
 Posts[Restaurant Name],$C183))</f>
        <v>0</v>
      </c>
      <c r="K183" s="1522">
        <f>if($B$50="posts",COUNTIFS(
  Posts[D+1], "&gt;=" &amp; DATE(2025, COLUMN()-3, 1),
   Posts[D+1], "&lt;" &amp; EOMONTH(DATE(2025, COLUMN()-3, 1), 0) + 1,
 Posts[Restaurant Name],$C183),SUMIFS(Posts[Views (+10], Posts[D+1], "&gt;=" &amp; DATE(2025, COLUMN()-3, 1),
   Posts[D+1], "&lt;" &amp; EOMONTH(DATE(2025, COLUMN()-3, 1), 0) + 1,
 Posts[Restaurant Name],$C183))</f>
        <v>0</v>
      </c>
      <c r="L183" s="1522">
        <f>if($B$50="posts",COUNTIFS(
  Posts[D+1], "&gt;=" &amp; DATE(2025, COLUMN()-3, 1),
   Posts[D+1], "&lt;" &amp; EOMONTH(DATE(2025, COLUMN()-3, 1), 0) + 1,
 Posts[Restaurant Name],$C183),SUMIFS(Posts[Views (+10], Posts[D+1], "&gt;=" &amp; DATE(2025, COLUMN()-3, 1),
   Posts[D+1], "&lt;" &amp; EOMONTH(DATE(2025, COLUMN()-3, 1), 0) + 1,
 Posts[Restaurant Name],$C183))</f>
        <v>0</v>
      </c>
      <c r="M183" s="1522">
        <f>if($B$50="posts",COUNTIFS(
  Posts[D+1], "&gt;=" &amp; DATE(2025, COLUMN()-3, 1),
   Posts[D+1], "&lt;" &amp; EOMONTH(DATE(2025, COLUMN()-3, 1), 0) + 1,
 Posts[Restaurant Name],$C183),SUMIFS(Posts[Views (+10], Posts[D+1], "&gt;=" &amp; DATE(2025, COLUMN()-3, 1),
   Posts[D+1], "&lt;" &amp; EOMONTH(DATE(2025, COLUMN()-3, 1), 0) + 1,
 Posts[Restaurant Name],$C183))</f>
        <v>250</v>
      </c>
      <c r="N183" s="1522">
        <f>if($B$50="posts",COUNTIFS(
  Posts[D+1], "&gt;=" &amp; DATE(2025, COLUMN()-3, 1),
   Posts[D+1], "&lt;" &amp; EOMONTH(DATE(2025, COLUMN()-3, 1), 0) + 1,
 Posts[Restaurant Name],$C183),SUMIFS(Posts[Views (+10], Posts[D+1], "&gt;=" &amp; DATE(2025, COLUMN()-3, 1),
   Posts[D+1], "&lt;" &amp; EOMONTH(DATE(2025, COLUMN()-3, 1), 0) + 1,
 Posts[Restaurant Name],$C183))</f>
        <v>0</v>
      </c>
      <c r="O183" s="1522">
        <f>if($B$50="posts",COUNTIFS(
  Posts[D+1], "&gt;=" &amp; DATE(2025, COLUMN()-3, 1),
   Posts[D+1], "&lt;" &amp; EOMONTH(DATE(2025, COLUMN()-3, 1), 0) + 1,
 Posts[Restaurant Name],$C183),SUMIFS(Posts[Views (+10], Posts[D+1], "&gt;=" &amp; DATE(2025, COLUMN()-3, 1),
   Posts[D+1], "&lt;" &amp; EOMONTH(DATE(2025, COLUMN()-3, 1), 0) + 1,
 Posts[Restaurant Name],$C183))</f>
        <v>0</v>
      </c>
      <c r="P183" s="1487"/>
      <c r="Q183" s="1487"/>
      <c r="R183" s="1487"/>
      <c r="S183" s="1487"/>
      <c r="T183" s="1487"/>
      <c r="U183" s="1487"/>
      <c r="V183" s="1487"/>
      <c r="W183" s="1487"/>
      <c r="X183" s="1487"/>
      <c r="Y183" s="1487"/>
      <c r="Z183" s="1487"/>
      <c r="AA183" s="1487"/>
      <c r="AB183" s="1487"/>
    </row>
    <row r="184">
      <c r="A184" s="1487"/>
      <c r="B184" s="1487"/>
      <c r="C184" s="1487" t="s">
        <v>3348</v>
      </c>
      <c r="D184" s="1522">
        <f>if($B$50="posts",COUNTIFS(
  Posts[D+1], "&gt;=" &amp; DATE(2025, COLUMN()-3, 1),
   Posts[D+1], "&lt;" &amp; EOMONTH(DATE(2025, COLUMN()-3, 1), 0) + 1,
 Posts[Restaurant Name],$C184),SUMIFS(Posts[Views (+10], Posts[D+1], "&gt;=" &amp; DATE(2025, COLUMN()-3, 1),
   Posts[D+1], "&lt;" &amp; EOMONTH(DATE(2025, COLUMN()-3, 1), 0) + 1,
 Posts[Restaurant Name],$C184))</f>
        <v>0</v>
      </c>
      <c r="E184" s="1522">
        <f>if($B$50="posts",COUNTIFS(
  Posts[D+1], "&gt;=" &amp; DATE(2025, COLUMN()-3, 1),
   Posts[D+1], "&lt;" &amp; EOMONTH(DATE(2025, COLUMN()-3, 1), 0) + 1,
 Posts[Restaurant Name],$C184),SUMIFS(Posts[Views (+10], Posts[D+1], "&gt;=" &amp; DATE(2025, COLUMN()-3, 1),
   Posts[D+1], "&lt;" &amp; EOMONTH(DATE(2025, COLUMN()-3, 1), 0) + 1,
 Posts[Restaurant Name],$C184))</f>
        <v>0</v>
      </c>
      <c r="F184" s="1522">
        <f>if($B$50="posts",COUNTIFS(
  Posts[D+1], "&gt;=" &amp; DATE(2025, COLUMN()-3, 1),
   Posts[D+1], "&lt;" &amp; EOMONTH(DATE(2025, COLUMN()-3, 1), 0) + 1,
 Posts[Restaurant Name],$C184),SUMIFS(Posts[Views (+10], Posts[D+1], "&gt;=" &amp; DATE(2025, COLUMN()-3, 1),
   Posts[D+1], "&lt;" &amp; EOMONTH(DATE(2025, COLUMN()-3, 1), 0) + 1,
 Posts[Restaurant Name],$C184))</f>
        <v>0</v>
      </c>
      <c r="G184" s="1522">
        <f>if($B$50="posts",COUNTIFS(
  Posts[D+1], "&gt;=" &amp; DATE(2025, COLUMN()-3, 1),
   Posts[D+1], "&lt;" &amp; EOMONTH(DATE(2025, COLUMN()-3, 1), 0) + 1,
 Posts[Restaurant Name],$C184),SUMIFS(Posts[Views (+10], Posts[D+1], "&gt;=" &amp; DATE(2025, COLUMN()-3, 1),
   Posts[D+1], "&lt;" &amp; EOMONTH(DATE(2025, COLUMN()-3, 1), 0) + 1,
 Posts[Restaurant Name],$C184))</f>
        <v>0</v>
      </c>
      <c r="H184" s="1522">
        <f>if($B$50="posts",COUNTIFS(
  Posts[D+1], "&gt;=" &amp; DATE(2025, COLUMN()-3, 1),
   Posts[D+1], "&lt;" &amp; EOMONTH(DATE(2025, COLUMN()-3, 1), 0) + 1,
 Posts[Restaurant Name],$C184),SUMIFS(Posts[Views (+10], Posts[D+1], "&gt;=" &amp; DATE(2025, COLUMN()-3, 1),
   Posts[D+1], "&lt;" &amp; EOMONTH(DATE(2025, COLUMN()-3, 1), 0) + 1,
 Posts[Restaurant Name],$C184))</f>
        <v>0</v>
      </c>
      <c r="I184" s="1522">
        <f>if($B$50="posts",COUNTIFS(
  Posts[D+1], "&gt;=" &amp; DATE(2025, COLUMN()-3, 1),
   Posts[D+1], "&lt;" &amp; EOMONTH(DATE(2025, COLUMN()-3, 1), 0) + 1,
 Posts[Restaurant Name],$C184),SUMIFS(Posts[Views (+10], Posts[D+1], "&gt;=" &amp; DATE(2025, COLUMN()-3, 1),
   Posts[D+1], "&lt;" &amp; EOMONTH(DATE(2025, COLUMN()-3, 1), 0) + 1,
 Posts[Restaurant Name],$C184))</f>
        <v>0</v>
      </c>
      <c r="J184" s="1522">
        <f>if($B$50="posts",COUNTIFS(
  Posts[D+1], "&gt;=" &amp; DATE(2025, COLUMN()-3, 1),
   Posts[D+1], "&lt;" &amp; EOMONTH(DATE(2025, COLUMN()-3, 1), 0) + 1,
 Posts[Restaurant Name],$C184),SUMIFS(Posts[Views (+10], Posts[D+1], "&gt;=" &amp; DATE(2025, COLUMN()-3, 1),
   Posts[D+1], "&lt;" &amp; EOMONTH(DATE(2025, COLUMN()-3, 1), 0) + 1,
 Posts[Restaurant Name],$C184))</f>
        <v>0</v>
      </c>
      <c r="K184" s="1522">
        <f>if($B$50="posts",COUNTIFS(
  Posts[D+1], "&gt;=" &amp; DATE(2025, COLUMN()-3, 1),
   Posts[D+1], "&lt;" &amp; EOMONTH(DATE(2025, COLUMN()-3, 1), 0) + 1,
 Posts[Restaurant Name],$C184),SUMIFS(Posts[Views (+10], Posts[D+1], "&gt;=" &amp; DATE(2025, COLUMN()-3, 1),
   Posts[D+1], "&lt;" &amp; EOMONTH(DATE(2025, COLUMN()-3, 1), 0) + 1,
 Posts[Restaurant Name],$C184))</f>
        <v>0</v>
      </c>
      <c r="L184" s="1522">
        <f>if($B$50="posts",COUNTIFS(
  Posts[D+1], "&gt;=" &amp; DATE(2025, COLUMN()-3, 1),
   Posts[D+1], "&lt;" &amp; EOMONTH(DATE(2025, COLUMN()-3, 1), 0) + 1,
 Posts[Restaurant Name],$C184),SUMIFS(Posts[Views (+10], Posts[D+1], "&gt;=" &amp; DATE(2025, COLUMN()-3, 1),
   Posts[D+1], "&lt;" &amp; EOMONTH(DATE(2025, COLUMN()-3, 1), 0) + 1,
 Posts[Restaurant Name],$C184))</f>
        <v>0</v>
      </c>
      <c r="M184" s="1522">
        <f>if($B$50="posts",COUNTIFS(
  Posts[D+1], "&gt;=" &amp; DATE(2025, COLUMN()-3, 1),
   Posts[D+1], "&lt;" &amp; EOMONTH(DATE(2025, COLUMN()-3, 1), 0) + 1,
 Posts[Restaurant Name],$C184),SUMIFS(Posts[Views (+10], Posts[D+1], "&gt;=" &amp; DATE(2025, COLUMN()-3, 1),
   Posts[D+1], "&lt;" &amp; EOMONTH(DATE(2025, COLUMN()-3, 1), 0) + 1,
 Posts[Restaurant Name],$C184))</f>
        <v>0</v>
      </c>
      <c r="N184" s="1522">
        <f>if($B$50="posts",COUNTIFS(
  Posts[D+1], "&gt;=" &amp; DATE(2025, COLUMN()-3, 1),
   Posts[D+1], "&lt;" &amp; EOMONTH(DATE(2025, COLUMN()-3, 1), 0) + 1,
 Posts[Restaurant Name],$C184),SUMIFS(Posts[Views (+10], Posts[D+1], "&gt;=" &amp; DATE(2025, COLUMN()-3, 1),
   Posts[D+1], "&lt;" &amp; EOMONTH(DATE(2025, COLUMN()-3, 1), 0) + 1,
 Posts[Restaurant Name],$C184))</f>
        <v>0</v>
      </c>
      <c r="O184" s="1522">
        <f>if($B$50="posts",COUNTIFS(
  Posts[D+1], "&gt;=" &amp; DATE(2025, COLUMN()-3, 1),
   Posts[D+1], "&lt;" &amp; EOMONTH(DATE(2025, COLUMN()-3, 1), 0) + 1,
 Posts[Restaurant Name],$C184),SUMIFS(Posts[Views (+10], Posts[D+1], "&gt;=" &amp; DATE(2025, COLUMN()-3, 1),
   Posts[D+1], "&lt;" &amp; EOMONTH(DATE(2025, COLUMN()-3, 1), 0) + 1,
 Posts[Restaurant Name],$C184))</f>
        <v>0</v>
      </c>
      <c r="P184" s="1487"/>
      <c r="Q184" s="1487"/>
      <c r="R184" s="1487"/>
      <c r="S184" s="1487"/>
      <c r="T184" s="1487"/>
      <c r="U184" s="1487"/>
      <c r="V184" s="1487"/>
      <c r="W184" s="1487"/>
      <c r="X184" s="1487"/>
      <c r="Y184" s="1487"/>
      <c r="Z184" s="1487"/>
      <c r="AA184" s="1487"/>
      <c r="AB184" s="1487"/>
    </row>
    <row r="185">
      <c r="A185" s="1487"/>
      <c r="B185" s="1487"/>
      <c r="C185" s="1487" t="s">
        <v>3353</v>
      </c>
      <c r="D185" s="1522">
        <f>if($B$50="posts",COUNTIFS(
  Posts[D+1], "&gt;=" &amp; DATE(2025, COLUMN()-3, 1),
   Posts[D+1], "&lt;" &amp; EOMONTH(DATE(2025, COLUMN()-3, 1), 0) + 1,
 Posts[Restaurant Name],$C185),SUMIFS(Posts[Views (+10], Posts[D+1], "&gt;=" &amp; DATE(2025, COLUMN()-3, 1),
   Posts[D+1], "&lt;" &amp; EOMONTH(DATE(2025, COLUMN()-3, 1), 0) + 1,
 Posts[Restaurant Name],$C185))</f>
        <v>0</v>
      </c>
      <c r="E185" s="1522">
        <f>if($B$50="posts",COUNTIFS(
  Posts[D+1], "&gt;=" &amp; DATE(2025, COLUMN()-3, 1),
   Posts[D+1], "&lt;" &amp; EOMONTH(DATE(2025, COLUMN()-3, 1), 0) + 1,
 Posts[Restaurant Name],$C185),SUMIFS(Posts[Views (+10], Posts[D+1], "&gt;=" &amp; DATE(2025, COLUMN()-3, 1),
   Posts[D+1], "&lt;" &amp; EOMONTH(DATE(2025, COLUMN()-3, 1), 0) + 1,
 Posts[Restaurant Name],$C185))</f>
        <v>0</v>
      </c>
      <c r="F185" s="1522">
        <f>if($B$50="posts",COUNTIFS(
  Posts[D+1], "&gt;=" &amp; DATE(2025, COLUMN()-3, 1),
   Posts[D+1], "&lt;" &amp; EOMONTH(DATE(2025, COLUMN()-3, 1), 0) + 1,
 Posts[Restaurant Name],$C185),SUMIFS(Posts[Views (+10], Posts[D+1], "&gt;=" &amp; DATE(2025, COLUMN()-3, 1),
   Posts[D+1], "&lt;" &amp; EOMONTH(DATE(2025, COLUMN()-3, 1), 0) + 1,
 Posts[Restaurant Name],$C185))</f>
        <v>0</v>
      </c>
      <c r="G185" s="1522">
        <f>if($B$50="posts",COUNTIFS(
  Posts[D+1], "&gt;=" &amp; DATE(2025, COLUMN()-3, 1),
   Posts[D+1], "&lt;" &amp; EOMONTH(DATE(2025, COLUMN()-3, 1), 0) + 1,
 Posts[Restaurant Name],$C185),SUMIFS(Posts[Views (+10], Posts[D+1], "&gt;=" &amp; DATE(2025, COLUMN()-3, 1),
   Posts[D+1], "&lt;" &amp; EOMONTH(DATE(2025, COLUMN()-3, 1), 0) + 1,
 Posts[Restaurant Name],$C185))</f>
        <v>0</v>
      </c>
      <c r="H185" s="1522">
        <f>if($B$50="posts",COUNTIFS(
  Posts[D+1], "&gt;=" &amp; DATE(2025, COLUMN()-3, 1),
   Posts[D+1], "&lt;" &amp; EOMONTH(DATE(2025, COLUMN()-3, 1), 0) + 1,
 Posts[Restaurant Name],$C185),SUMIFS(Posts[Views (+10], Posts[D+1], "&gt;=" &amp; DATE(2025, COLUMN()-3, 1),
   Posts[D+1], "&lt;" &amp; EOMONTH(DATE(2025, COLUMN()-3, 1), 0) + 1,
 Posts[Restaurant Name],$C185))</f>
        <v>0</v>
      </c>
      <c r="I185" s="1522">
        <f>if($B$50="posts",COUNTIFS(
  Posts[D+1], "&gt;=" &amp; DATE(2025, COLUMN()-3, 1),
   Posts[D+1], "&lt;" &amp; EOMONTH(DATE(2025, COLUMN()-3, 1), 0) + 1,
 Posts[Restaurant Name],$C185),SUMIFS(Posts[Views (+10], Posts[D+1], "&gt;=" &amp; DATE(2025, COLUMN()-3, 1),
   Posts[D+1], "&lt;" &amp; EOMONTH(DATE(2025, COLUMN()-3, 1), 0) + 1,
 Posts[Restaurant Name],$C185))</f>
        <v>0</v>
      </c>
      <c r="J185" s="1522">
        <f>if($B$50="posts",COUNTIFS(
  Posts[D+1], "&gt;=" &amp; DATE(2025, COLUMN()-3, 1),
   Posts[D+1], "&lt;" &amp; EOMONTH(DATE(2025, COLUMN()-3, 1), 0) + 1,
 Posts[Restaurant Name],$C185),SUMIFS(Posts[Views (+10], Posts[D+1], "&gt;=" &amp; DATE(2025, COLUMN()-3, 1),
   Posts[D+1], "&lt;" &amp; EOMONTH(DATE(2025, COLUMN()-3, 1), 0) + 1,
 Posts[Restaurant Name],$C185))</f>
        <v>2227</v>
      </c>
      <c r="K185" s="1522">
        <f>if($B$50="posts",COUNTIFS(
  Posts[D+1], "&gt;=" &amp; DATE(2025, COLUMN()-3, 1),
   Posts[D+1], "&lt;" &amp; EOMONTH(DATE(2025, COLUMN()-3, 1), 0) + 1,
 Posts[Restaurant Name],$C185),SUMIFS(Posts[Views (+10], Posts[D+1], "&gt;=" &amp; DATE(2025, COLUMN()-3, 1),
   Posts[D+1], "&lt;" &amp; EOMONTH(DATE(2025, COLUMN()-3, 1), 0) + 1,
 Posts[Restaurant Name],$C185))</f>
        <v>0</v>
      </c>
      <c r="L185" s="1522">
        <f>if($B$50="posts",COUNTIFS(
  Posts[D+1], "&gt;=" &amp; DATE(2025, COLUMN()-3, 1),
   Posts[D+1], "&lt;" &amp; EOMONTH(DATE(2025, COLUMN()-3, 1), 0) + 1,
 Posts[Restaurant Name],$C185),SUMIFS(Posts[Views (+10], Posts[D+1], "&gt;=" &amp; DATE(2025, COLUMN()-3, 1),
   Posts[D+1], "&lt;" &amp; EOMONTH(DATE(2025, COLUMN()-3, 1), 0) + 1,
 Posts[Restaurant Name],$C185))</f>
        <v>0</v>
      </c>
      <c r="M185" s="1522">
        <f>if($B$50="posts",COUNTIFS(
  Posts[D+1], "&gt;=" &amp; DATE(2025, COLUMN()-3, 1),
   Posts[D+1], "&lt;" &amp; EOMONTH(DATE(2025, COLUMN()-3, 1), 0) + 1,
 Posts[Restaurant Name],$C185),SUMIFS(Posts[Views (+10], Posts[D+1], "&gt;=" &amp; DATE(2025, COLUMN()-3, 1),
   Posts[D+1], "&lt;" &amp; EOMONTH(DATE(2025, COLUMN()-3, 1), 0) + 1,
 Posts[Restaurant Name],$C185))</f>
        <v>0</v>
      </c>
      <c r="N185" s="1522">
        <f>if($B$50="posts",COUNTIFS(
  Posts[D+1], "&gt;=" &amp; DATE(2025, COLUMN()-3, 1),
   Posts[D+1], "&lt;" &amp; EOMONTH(DATE(2025, COLUMN()-3, 1), 0) + 1,
 Posts[Restaurant Name],$C185),SUMIFS(Posts[Views (+10], Posts[D+1], "&gt;=" &amp; DATE(2025, COLUMN()-3, 1),
   Posts[D+1], "&lt;" &amp; EOMONTH(DATE(2025, COLUMN()-3, 1), 0) + 1,
 Posts[Restaurant Name],$C185))</f>
        <v>0</v>
      </c>
      <c r="O185" s="1522">
        <f>if($B$50="posts",COUNTIFS(
  Posts[D+1], "&gt;=" &amp; DATE(2025, COLUMN()-3, 1),
   Posts[D+1], "&lt;" &amp; EOMONTH(DATE(2025, COLUMN()-3, 1), 0) + 1,
 Posts[Restaurant Name],$C185),SUMIFS(Posts[Views (+10], Posts[D+1], "&gt;=" &amp; DATE(2025, COLUMN()-3, 1),
   Posts[D+1], "&lt;" &amp; EOMONTH(DATE(2025, COLUMN()-3, 1), 0) + 1,
 Posts[Restaurant Name],$C185))</f>
        <v>0</v>
      </c>
      <c r="P185" s="1487"/>
      <c r="Q185" s="1487"/>
      <c r="R185" s="1487"/>
      <c r="S185" s="1487"/>
      <c r="T185" s="1487"/>
      <c r="U185" s="1487"/>
      <c r="V185" s="1487"/>
      <c r="W185" s="1487"/>
      <c r="X185" s="1487"/>
      <c r="Y185" s="1487"/>
      <c r="Z185" s="1487"/>
      <c r="AA185" s="1487"/>
      <c r="AB185" s="1487"/>
    </row>
    <row r="186">
      <c r="A186" s="1487"/>
      <c r="B186" s="1487"/>
      <c r="C186" s="1487" t="s">
        <v>3356</v>
      </c>
      <c r="D186" s="1522">
        <f>if($B$50="posts",COUNTIFS(
  Posts[D+1], "&gt;=" &amp; DATE(2025, COLUMN()-3, 1),
   Posts[D+1], "&lt;" &amp; EOMONTH(DATE(2025, COLUMN()-3, 1), 0) + 1,
 Posts[Restaurant Name],$C186),SUMIFS(Posts[Views (+10], Posts[D+1], "&gt;=" &amp; DATE(2025, COLUMN()-3, 1),
   Posts[D+1], "&lt;" &amp; EOMONTH(DATE(2025, COLUMN()-3, 1), 0) + 1,
 Posts[Restaurant Name],$C186))</f>
        <v>0</v>
      </c>
      <c r="E186" s="1522">
        <f>if($B$50="posts",COUNTIFS(
  Posts[D+1], "&gt;=" &amp; DATE(2025, COLUMN()-3, 1),
   Posts[D+1], "&lt;" &amp; EOMONTH(DATE(2025, COLUMN()-3, 1), 0) + 1,
 Posts[Restaurant Name],$C186),SUMIFS(Posts[Views (+10], Posts[D+1], "&gt;=" &amp; DATE(2025, COLUMN()-3, 1),
   Posts[D+1], "&lt;" &amp; EOMONTH(DATE(2025, COLUMN()-3, 1), 0) + 1,
 Posts[Restaurant Name],$C186))</f>
        <v>0</v>
      </c>
      <c r="F186" s="1522">
        <f>if($B$50="posts",COUNTIFS(
  Posts[D+1], "&gt;=" &amp; DATE(2025, COLUMN()-3, 1),
   Posts[D+1], "&lt;" &amp; EOMONTH(DATE(2025, COLUMN()-3, 1), 0) + 1,
 Posts[Restaurant Name],$C186),SUMIFS(Posts[Views (+10], Posts[D+1], "&gt;=" &amp; DATE(2025, COLUMN()-3, 1),
   Posts[D+1], "&lt;" &amp; EOMONTH(DATE(2025, COLUMN()-3, 1), 0) + 1,
 Posts[Restaurant Name],$C186))</f>
        <v>0</v>
      </c>
      <c r="G186" s="1522">
        <f>if($B$50="posts",COUNTIFS(
  Posts[D+1], "&gt;=" &amp; DATE(2025, COLUMN()-3, 1),
   Posts[D+1], "&lt;" &amp; EOMONTH(DATE(2025, COLUMN()-3, 1), 0) + 1,
 Posts[Restaurant Name],$C186),SUMIFS(Posts[Views (+10], Posts[D+1], "&gt;=" &amp; DATE(2025, COLUMN()-3, 1),
   Posts[D+1], "&lt;" &amp; EOMONTH(DATE(2025, COLUMN()-3, 1), 0) + 1,
 Posts[Restaurant Name],$C186))</f>
        <v>0</v>
      </c>
      <c r="H186" s="1522">
        <f>if($B$50="posts",COUNTIFS(
  Posts[D+1], "&gt;=" &amp; DATE(2025, COLUMN()-3, 1),
   Posts[D+1], "&lt;" &amp; EOMONTH(DATE(2025, COLUMN()-3, 1), 0) + 1,
 Posts[Restaurant Name],$C186),SUMIFS(Posts[Views (+10], Posts[D+1], "&gt;=" &amp; DATE(2025, COLUMN()-3, 1),
   Posts[D+1], "&lt;" &amp; EOMONTH(DATE(2025, COLUMN()-3, 1), 0) + 1,
 Posts[Restaurant Name],$C186))</f>
        <v>0</v>
      </c>
      <c r="I186" s="1522">
        <f>if($B$50="posts",COUNTIFS(
  Posts[D+1], "&gt;=" &amp; DATE(2025, COLUMN()-3, 1),
   Posts[D+1], "&lt;" &amp; EOMONTH(DATE(2025, COLUMN()-3, 1), 0) + 1,
 Posts[Restaurant Name],$C186),SUMIFS(Posts[Views (+10], Posts[D+1], "&gt;=" &amp; DATE(2025, COLUMN()-3, 1),
   Posts[D+1], "&lt;" &amp; EOMONTH(DATE(2025, COLUMN()-3, 1), 0) + 1,
 Posts[Restaurant Name],$C186))</f>
        <v>0</v>
      </c>
      <c r="J186" s="1522">
        <f>if($B$50="posts",COUNTIFS(
  Posts[D+1], "&gt;=" &amp; DATE(2025, COLUMN()-3, 1),
   Posts[D+1], "&lt;" &amp; EOMONTH(DATE(2025, COLUMN()-3, 1), 0) + 1,
 Posts[Restaurant Name],$C186),SUMIFS(Posts[Views (+10], Posts[D+1], "&gt;=" &amp; DATE(2025, COLUMN()-3, 1),
   Posts[D+1], "&lt;" &amp; EOMONTH(DATE(2025, COLUMN()-3, 1), 0) + 1,
 Posts[Restaurant Name],$C186))</f>
        <v>166104</v>
      </c>
      <c r="K186" s="1522">
        <f>if($B$50="posts",COUNTIFS(
  Posts[D+1], "&gt;=" &amp; DATE(2025, COLUMN()-3, 1),
   Posts[D+1], "&lt;" &amp; EOMONTH(DATE(2025, COLUMN()-3, 1), 0) + 1,
 Posts[Restaurant Name],$C186),SUMIFS(Posts[Views (+10], Posts[D+1], "&gt;=" &amp; DATE(2025, COLUMN()-3, 1),
   Posts[D+1], "&lt;" &amp; EOMONTH(DATE(2025, COLUMN()-3, 1), 0) + 1,
 Posts[Restaurant Name],$C186))</f>
        <v>0</v>
      </c>
      <c r="L186" s="1522">
        <f>if($B$50="posts",COUNTIFS(
  Posts[D+1], "&gt;=" &amp; DATE(2025, COLUMN()-3, 1),
   Posts[D+1], "&lt;" &amp; EOMONTH(DATE(2025, COLUMN()-3, 1), 0) + 1,
 Posts[Restaurant Name],$C186),SUMIFS(Posts[Views (+10], Posts[D+1], "&gt;=" &amp; DATE(2025, COLUMN()-3, 1),
   Posts[D+1], "&lt;" &amp; EOMONTH(DATE(2025, COLUMN()-3, 1), 0) + 1,
 Posts[Restaurant Name],$C186))</f>
        <v>0</v>
      </c>
      <c r="M186" s="1522">
        <f>if($B$50="posts",COUNTIFS(
  Posts[D+1], "&gt;=" &amp; DATE(2025, COLUMN()-3, 1),
   Posts[D+1], "&lt;" &amp; EOMONTH(DATE(2025, COLUMN()-3, 1), 0) + 1,
 Posts[Restaurant Name],$C186),SUMIFS(Posts[Views (+10], Posts[D+1], "&gt;=" &amp; DATE(2025, COLUMN()-3, 1),
   Posts[D+1], "&lt;" &amp; EOMONTH(DATE(2025, COLUMN()-3, 1), 0) + 1,
 Posts[Restaurant Name],$C186))</f>
        <v>0</v>
      </c>
      <c r="N186" s="1522">
        <f>if($B$50="posts",COUNTIFS(
  Posts[D+1], "&gt;=" &amp; DATE(2025, COLUMN()-3, 1),
   Posts[D+1], "&lt;" &amp; EOMONTH(DATE(2025, COLUMN()-3, 1), 0) + 1,
 Posts[Restaurant Name],$C186),SUMIFS(Posts[Views (+10], Posts[D+1], "&gt;=" &amp; DATE(2025, COLUMN()-3, 1),
   Posts[D+1], "&lt;" &amp; EOMONTH(DATE(2025, COLUMN()-3, 1), 0) + 1,
 Posts[Restaurant Name],$C186))</f>
        <v>0</v>
      </c>
      <c r="O186" s="1522">
        <f>if($B$50="posts",COUNTIFS(
  Posts[D+1], "&gt;=" &amp; DATE(2025, COLUMN()-3, 1),
   Posts[D+1], "&lt;" &amp; EOMONTH(DATE(2025, COLUMN()-3, 1), 0) + 1,
 Posts[Restaurant Name],$C186),SUMIFS(Posts[Views (+10], Posts[D+1], "&gt;=" &amp; DATE(2025, COLUMN()-3, 1),
   Posts[D+1], "&lt;" &amp; EOMONTH(DATE(2025, COLUMN()-3, 1), 0) + 1,
 Posts[Restaurant Name],$C186))</f>
        <v>0</v>
      </c>
      <c r="P186" s="1487"/>
      <c r="Q186" s="1487"/>
      <c r="R186" s="1487"/>
      <c r="S186" s="1487"/>
      <c r="T186" s="1487"/>
      <c r="U186" s="1487"/>
      <c r="V186" s="1487"/>
      <c r="W186" s="1487"/>
      <c r="X186" s="1487"/>
      <c r="Y186" s="1487"/>
      <c r="Z186" s="1487"/>
      <c r="AA186" s="1487"/>
      <c r="AB186" s="1487"/>
    </row>
    <row r="187">
      <c r="A187" s="1487"/>
      <c r="B187" s="1487"/>
      <c r="C187" s="1487" t="s">
        <v>3359</v>
      </c>
      <c r="D187" s="1522">
        <f>if($B$50="posts",COUNTIFS(
  Posts[D+1], "&gt;=" &amp; DATE(2025, COLUMN()-3, 1),
   Posts[D+1], "&lt;" &amp; EOMONTH(DATE(2025, COLUMN()-3, 1), 0) + 1,
 Posts[Restaurant Name],$C187),SUMIFS(Posts[Views (+10], Posts[D+1], "&gt;=" &amp; DATE(2025, COLUMN()-3, 1),
   Posts[D+1], "&lt;" &amp; EOMONTH(DATE(2025, COLUMN()-3, 1), 0) + 1,
 Posts[Restaurant Name],$C187))</f>
        <v>0</v>
      </c>
      <c r="E187" s="1522">
        <f>if($B$50="posts",COUNTIFS(
  Posts[D+1], "&gt;=" &amp; DATE(2025, COLUMN()-3, 1),
   Posts[D+1], "&lt;" &amp; EOMONTH(DATE(2025, COLUMN()-3, 1), 0) + 1,
 Posts[Restaurant Name],$C187),SUMIFS(Posts[Views (+10], Posts[D+1], "&gt;=" &amp; DATE(2025, COLUMN()-3, 1),
   Posts[D+1], "&lt;" &amp; EOMONTH(DATE(2025, COLUMN()-3, 1), 0) + 1,
 Posts[Restaurant Name],$C187))</f>
        <v>0</v>
      </c>
      <c r="F187" s="1522">
        <f>if($B$50="posts",COUNTIFS(
  Posts[D+1], "&gt;=" &amp; DATE(2025, COLUMN()-3, 1),
   Posts[D+1], "&lt;" &amp; EOMONTH(DATE(2025, COLUMN()-3, 1), 0) + 1,
 Posts[Restaurant Name],$C187),SUMIFS(Posts[Views (+10], Posts[D+1], "&gt;=" &amp; DATE(2025, COLUMN()-3, 1),
   Posts[D+1], "&lt;" &amp; EOMONTH(DATE(2025, COLUMN()-3, 1), 0) + 1,
 Posts[Restaurant Name],$C187))</f>
        <v>0</v>
      </c>
      <c r="G187" s="1522">
        <f>if($B$50="posts",COUNTIFS(
  Posts[D+1], "&gt;=" &amp; DATE(2025, COLUMN()-3, 1),
   Posts[D+1], "&lt;" &amp; EOMONTH(DATE(2025, COLUMN()-3, 1), 0) + 1,
 Posts[Restaurant Name],$C187),SUMIFS(Posts[Views (+10], Posts[D+1], "&gt;=" &amp; DATE(2025, COLUMN()-3, 1),
   Posts[D+1], "&lt;" &amp; EOMONTH(DATE(2025, COLUMN()-3, 1), 0) + 1,
 Posts[Restaurant Name],$C187))</f>
        <v>0</v>
      </c>
      <c r="H187" s="1522">
        <f>if($B$50="posts",COUNTIFS(
  Posts[D+1], "&gt;=" &amp; DATE(2025, COLUMN()-3, 1),
   Posts[D+1], "&lt;" &amp; EOMONTH(DATE(2025, COLUMN()-3, 1), 0) + 1,
 Posts[Restaurant Name],$C187),SUMIFS(Posts[Views (+10], Posts[D+1], "&gt;=" &amp; DATE(2025, COLUMN()-3, 1),
   Posts[D+1], "&lt;" &amp; EOMONTH(DATE(2025, COLUMN()-3, 1), 0) + 1,
 Posts[Restaurant Name],$C187))</f>
        <v>0</v>
      </c>
      <c r="I187" s="1522">
        <f>if($B$50="posts",COUNTIFS(
  Posts[D+1], "&gt;=" &amp; DATE(2025, COLUMN()-3, 1),
   Posts[D+1], "&lt;" &amp; EOMONTH(DATE(2025, COLUMN()-3, 1), 0) + 1,
 Posts[Restaurant Name],$C187),SUMIFS(Posts[Views (+10], Posts[D+1], "&gt;=" &amp; DATE(2025, COLUMN()-3, 1),
   Posts[D+1], "&lt;" &amp; EOMONTH(DATE(2025, COLUMN()-3, 1), 0) + 1,
 Posts[Restaurant Name],$C187))</f>
        <v>0</v>
      </c>
      <c r="J187" s="1522">
        <f>if($B$50="posts",COUNTIFS(
  Posts[D+1], "&gt;=" &amp; DATE(2025, COLUMN()-3, 1),
   Posts[D+1], "&lt;" &amp; EOMONTH(DATE(2025, COLUMN()-3, 1), 0) + 1,
 Posts[Restaurant Name],$C187),SUMIFS(Posts[Views (+10], Posts[D+1], "&gt;=" &amp; DATE(2025, COLUMN()-3, 1),
   Posts[D+1], "&lt;" &amp; EOMONTH(DATE(2025, COLUMN()-3, 1), 0) + 1,
 Posts[Restaurant Name],$C187))</f>
        <v>0</v>
      </c>
      <c r="K187" s="1522">
        <f>if($B$50="posts",COUNTIFS(
  Posts[D+1], "&gt;=" &amp; DATE(2025, COLUMN()-3, 1),
   Posts[D+1], "&lt;" &amp; EOMONTH(DATE(2025, COLUMN()-3, 1), 0) + 1,
 Posts[Restaurant Name],$C187),SUMIFS(Posts[Views (+10], Posts[D+1], "&gt;=" &amp; DATE(2025, COLUMN()-3, 1),
   Posts[D+1], "&lt;" &amp; EOMONTH(DATE(2025, COLUMN()-3, 1), 0) + 1,
 Posts[Restaurant Name],$C187))</f>
        <v>3686</v>
      </c>
      <c r="L187" s="1522">
        <f>if($B$50="posts",COUNTIFS(
  Posts[D+1], "&gt;=" &amp; DATE(2025, COLUMN()-3, 1),
   Posts[D+1], "&lt;" &amp; EOMONTH(DATE(2025, COLUMN()-3, 1), 0) + 1,
 Posts[Restaurant Name],$C187),SUMIFS(Posts[Views (+10], Posts[D+1], "&gt;=" &amp; DATE(2025, COLUMN()-3, 1),
   Posts[D+1], "&lt;" &amp; EOMONTH(DATE(2025, COLUMN()-3, 1), 0) + 1,
 Posts[Restaurant Name],$C187))</f>
        <v>0</v>
      </c>
      <c r="M187" s="1522">
        <f>if($B$50="posts",COUNTIFS(
  Posts[D+1], "&gt;=" &amp; DATE(2025, COLUMN()-3, 1),
   Posts[D+1], "&lt;" &amp; EOMONTH(DATE(2025, COLUMN()-3, 1), 0) + 1,
 Posts[Restaurant Name],$C187),SUMIFS(Posts[Views (+10], Posts[D+1], "&gt;=" &amp; DATE(2025, COLUMN()-3, 1),
   Posts[D+1], "&lt;" &amp; EOMONTH(DATE(2025, COLUMN()-3, 1), 0) + 1,
 Posts[Restaurant Name],$C187))</f>
        <v>0</v>
      </c>
      <c r="N187" s="1522">
        <f>if($B$50="posts",COUNTIFS(
  Posts[D+1], "&gt;=" &amp; DATE(2025, COLUMN()-3, 1),
   Posts[D+1], "&lt;" &amp; EOMONTH(DATE(2025, COLUMN()-3, 1), 0) + 1,
 Posts[Restaurant Name],$C187),SUMIFS(Posts[Views (+10], Posts[D+1], "&gt;=" &amp; DATE(2025, COLUMN()-3, 1),
   Posts[D+1], "&lt;" &amp; EOMONTH(DATE(2025, COLUMN()-3, 1), 0) + 1,
 Posts[Restaurant Name],$C187))</f>
        <v>0</v>
      </c>
      <c r="O187" s="1522">
        <f>if($B$50="posts",COUNTIFS(
  Posts[D+1], "&gt;=" &amp; DATE(2025, COLUMN()-3, 1),
   Posts[D+1], "&lt;" &amp; EOMONTH(DATE(2025, COLUMN()-3, 1), 0) + 1,
 Posts[Restaurant Name],$C187),SUMIFS(Posts[Views (+10], Posts[D+1], "&gt;=" &amp; DATE(2025, COLUMN()-3, 1),
   Posts[D+1], "&lt;" &amp; EOMONTH(DATE(2025, COLUMN()-3, 1), 0) + 1,
 Posts[Restaurant Name],$C187))</f>
        <v>0</v>
      </c>
      <c r="P187" s="1487"/>
      <c r="Q187" s="1487"/>
      <c r="R187" s="1487"/>
      <c r="S187" s="1487"/>
      <c r="T187" s="1487"/>
      <c r="U187" s="1487"/>
      <c r="V187" s="1487"/>
      <c r="W187" s="1487"/>
      <c r="X187" s="1487"/>
      <c r="Y187" s="1487"/>
      <c r="Z187" s="1487"/>
      <c r="AA187" s="1487"/>
      <c r="AB187" s="1487"/>
    </row>
    <row r="188">
      <c r="A188" s="1487"/>
      <c r="B188" s="1487"/>
      <c r="C188" s="1487" t="s">
        <v>3362</v>
      </c>
      <c r="D188" s="1522">
        <f>if($B$50="posts",COUNTIFS(
  Posts[D+1], "&gt;=" &amp; DATE(2025, COLUMN()-3, 1),
   Posts[D+1], "&lt;" &amp; EOMONTH(DATE(2025, COLUMN()-3, 1), 0) + 1,
 Posts[Restaurant Name],$C188),SUMIFS(Posts[Views (+10], Posts[D+1], "&gt;=" &amp; DATE(2025, COLUMN()-3, 1),
   Posts[D+1], "&lt;" &amp; EOMONTH(DATE(2025, COLUMN()-3, 1), 0) + 1,
 Posts[Restaurant Name],$C188))</f>
        <v>0</v>
      </c>
      <c r="E188" s="1522">
        <f>if($B$50="posts",COUNTIFS(
  Posts[D+1], "&gt;=" &amp; DATE(2025, COLUMN()-3, 1),
   Posts[D+1], "&lt;" &amp; EOMONTH(DATE(2025, COLUMN()-3, 1), 0) + 1,
 Posts[Restaurant Name],$C188),SUMIFS(Posts[Views (+10], Posts[D+1], "&gt;=" &amp; DATE(2025, COLUMN()-3, 1),
   Posts[D+1], "&lt;" &amp; EOMONTH(DATE(2025, COLUMN()-3, 1), 0) + 1,
 Posts[Restaurant Name],$C188))</f>
        <v>0</v>
      </c>
      <c r="F188" s="1522">
        <f>if($B$50="posts",COUNTIFS(
  Posts[D+1], "&gt;=" &amp; DATE(2025, COLUMN()-3, 1),
   Posts[D+1], "&lt;" &amp; EOMONTH(DATE(2025, COLUMN()-3, 1), 0) + 1,
 Posts[Restaurant Name],$C188),SUMIFS(Posts[Views (+10], Posts[D+1], "&gt;=" &amp; DATE(2025, COLUMN()-3, 1),
   Posts[D+1], "&lt;" &amp; EOMONTH(DATE(2025, COLUMN()-3, 1), 0) + 1,
 Posts[Restaurant Name],$C188))</f>
        <v>0</v>
      </c>
      <c r="G188" s="1522">
        <f>if($B$50="posts",COUNTIFS(
  Posts[D+1], "&gt;=" &amp; DATE(2025, COLUMN()-3, 1),
   Posts[D+1], "&lt;" &amp; EOMONTH(DATE(2025, COLUMN()-3, 1), 0) + 1,
 Posts[Restaurant Name],$C188),SUMIFS(Posts[Views (+10], Posts[D+1], "&gt;=" &amp; DATE(2025, COLUMN()-3, 1),
   Posts[D+1], "&lt;" &amp; EOMONTH(DATE(2025, COLUMN()-3, 1), 0) + 1,
 Posts[Restaurant Name],$C188))</f>
        <v>0</v>
      </c>
      <c r="H188" s="1522">
        <f>if($B$50="posts",COUNTIFS(
  Posts[D+1], "&gt;=" &amp; DATE(2025, COLUMN()-3, 1),
   Posts[D+1], "&lt;" &amp; EOMONTH(DATE(2025, COLUMN()-3, 1), 0) + 1,
 Posts[Restaurant Name],$C188),SUMIFS(Posts[Views (+10], Posts[D+1], "&gt;=" &amp; DATE(2025, COLUMN()-3, 1),
   Posts[D+1], "&lt;" &amp; EOMONTH(DATE(2025, COLUMN()-3, 1), 0) + 1,
 Posts[Restaurant Name],$C188))</f>
        <v>0</v>
      </c>
      <c r="I188" s="1522">
        <f>if($B$50="posts",COUNTIFS(
  Posts[D+1], "&gt;=" &amp; DATE(2025, COLUMN()-3, 1),
   Posts[D+1], "&lt;" &amp; EOMONTH(DATE(2025, COLUMN()-3, 1), 0) + 1,
 Posts[Restaurant Name],$C188),SUMIFS(Posts[Views (+10], Posts[D+1], "&gt;=" &amp; DATE(2025, COLUMN()-3, 1),
   Posts[D+1], "&lt;" &amp; EOMONTH(DATE(2025, COLUMN()-3, 1), 0) + 1,
 Posts[Restaurant Name],$C188))</f>
        <v>0</v>
      </c>
      <c r="J188" s="1522">
        <f>if($B$50="posts",COUNTIFS(
  Posts[D+1], "&gt;=" &amp; DATE(2025, COLUMN()-3, 1),
   Posts[D+1], "&lt;" &amp; EOMONTH(DATE(2025, COLUMN()-3, 1), 0) + 1,
 Posts[Restaurant Name],$C188),SUMIFS(Posts[Views (+10], Posts[D+1], "&gt;=" &amp; DATE(2025, COLUMN()-3, 1),
   Posts[D+1], "&lt;" &amp; EOMONTH(DATE(2025, COLUMN()-3, 1), 0) + 1,
 Posts[Restaurant Name],$C188))</f>
        <v>0</v>
      </c>
      <c r="K188" s="1522">
        <f>if($B$50="posts",COUNTIFS(
  Posts[D+1], "&gt;=" &amp; DATE(2025, COLUMN()-3, 1),
   Posts[D+1], "&lt;" &amp; EOMONTH(DATE(2025, COLUMN()-3, 1), 0) + 1,
 Posts[Restaurant Name],$C188),SUMIFS(Posts[Views (+10], Posts[D+1], "&gt;=" &amp; DATE(2025, COLUMN()-3, 1),
   Posts[D+1], "&lt;" &amp; EOMONTH(DATE(2025, COLUMN()-3, 1), 0) + 1,
 Posts[Restaurant Name],$C188))</f>
        <v>0</v>
      </c>
      <c r="L188" s="1522">
        <f>if($B$50="posts",COUNTIFS(
  Posts[D+1], "&gt;=" &amp; DATE(2025, COLUMN()-3, 1),
   Posts[D+1], "&lt;" &amp; EOMONTH(DATE(2025, COLUMN()-3, 1), 0) + 1,
 Posts[Restaurant Name],$C188),SUMIFS(Posts[Views (+10], Posts[D+1], "&gt;=" &amp; DATE(2025, COLUMN()-3, 1),
   Posts[D+1], "&lt;" &amp; EOMONTH(DATE(2025, COLUMN()-3, 1), 0) + 1,
 Posts[Restaurant Name],$C188))</f>
        <v>7927</v>
      </c>
      <c r="M188" s="1522">
        <f>if($B$50="posts",COUNTIFS(
  Posts[D+1], "&gt;=" &amp; DATE(2025, COLUMN()-3, 1),
   Posts[D+1], "&lt;" &amp; EOMONTH(DATE(2025, COLUMN()-3, 1), 0) + 1,
 Posts[Restaurant Name],$C188),SUMIFS(Posts[Views (+10], Posts[D+1], "&gt;=" &amp; DATE(2025, COLUMN()-3, 1),
   Posts[D+1], "&lt;" &amp; EOMONTH(DATE(2025, COLUMN()-3, 1), 0) + 1,
 Posts[Restaurant Name],$C188))</f>
        <v>0</v>
      </c>
      <c r="N188" s="1522">
        <f>if($B$50="posts",COUNTIFS(
  Posts[D+1], "&gt;=" &amp; DATE(2025, COLUMN()-3, 1),
   Posts[D+1], "&lt;" &amp; EOMONTH(DATE(2025, COLUMN()-3, 1), 0) + 1,
 Posts[Restaurant Name],$C188),SUMIFS(Posts[Views (+10], Posts[D+1], "&gt;=" &amp; DATE(2025, COLUMN()-3, 1),
   Posts[D+1], "&lt;" &amp; EOMONTH(DATE(2025, COLUMN()-3, 1), 0) + 1,
 Posts[Restaurant Name],$C188))</f>
        <v>0</v>
      </c>
      <c r="O188" s="1522">
        <f>if($B$50="posts",COUNTIFS(
  Posts[D+1], "&gt;=" &amp; DATE(2025, COLUMN()-3, 1),
   Posts[D+1], "&lt;" &amp; EOMONTH(DATE(2025, COLUMN()-3, 1), 0) + 1,
 Posts[Restaurant Name],$C188),SUMIFS(Posts[Views (+10], Posts[D+1], "&gt;=" &amp; DATE(2025, COLUMN()-3, 1),
   Posts[D+1], "&lt;" &amp; EOMONTH(DATE(2025, COLUMN()-3, 1), 0) + 1,
 Posts[Restaurant Name],$C188))</f>
        <v>0</v>
      </c>
      <c r="P188" s="1487"/>
      <c r="Q188" s="1487"/>
      <c r="R188" s="1487"/>
      <c r="S188" s="1487"/>
      <c r="T188" s="1487"/>
      <c r="U188" s="1487"/>
      <c r="V188" s="1487"/>
      <c r="W188" s="1487"/>
      <c r="X188" s="1487"/>
      <c r="Y188" s="1487"/>
      <c r="Z188" s="1487"/>
      <c r="AA188" s="1487"/>
      <c r="AB188" s="1487"/>
    </row>
    <row r="189">
      <c r="A189" s="1487"/>
      <c r="B189" s="1487"/>
      <c r="C189" s="1487" t="s">
        <v>3366</v>
      </c>
      <c r="D189" s="1522">
        <f>if($B$50="posts",COUNTIFS(
  Posts[D+1], "&gt;=" &amp; DATE(2025, COLUMN()-3, 1),
   Posts[D+1], "&lt;" &amp; EOMONTH(DATE(2025, COLUMN()-3, 1), 0) + 1,
 Posts[Restaurant Name],$C189),SUMIFS(Posts[Views (+10], Posts[D+1], "&gt;=" &amp; DATE(2025, COLUMN()-3, 1),
   Posts[D+1], "&lt;" &amp; EOMONTH(DATE(2025, COLUMN()-3, 1), 0) + 1,
 Posts[Restaurant Name],$C189))</f>
        <v>0</v>
      </c>
      <c r="E189" s="1522">
        <f>if($B$50="posts",COUNTIFS(
  Posts[D+1], "&gt;=" &amp; DATE(2025, COLUMN()-3, 1),
   Posts[D+1], "&lt;" &amp; EOMONTH(DATE(2025, COLUMN()-3, 1), 0) + 1,
 Posts[Restaurant Name],$C189),SUMIFS(Posts[Views (+10], Posts[D+1], "&gt;=" &amp; DATE(2025, COLUMN()-3, 1),
   Posts[D+1], "&lt;" &amp; EOMONTH(DATE(2025, COLUMN()-3, 1), 0) + 1,
 Posts[Restaurant Name],$C189))</f>
        <v>0</v>
      </c>
      <c r="F189" s="1522">
        <f>if($B$50="posts",COUNTIFS(
  Posts[D+1], "&gt;=" &amp; DATE(2025, COLUMN()-3, 1),
   Posts[D+1], "&lt;" &amp; EOMONTH(DATE(2025, COLUMN()-3, 1), 0) + 1,
 Posts[Restaurant Name],$C189),SUMIFS(Posts[Views (+10], Posts[D+1], "&gt;=" &amp; DATE(2025, COLUMN()-3, 1),
   Posts[D+1], "&lt;" &amp; EOMONTH(DATE(2025, COLUMN()-3, 1), 0) + 1,
 Posts[Restaurant Name],$C189))</f>
        <v>0</v>
      </c>
      <c r="G189" s="1522">
        <f>if($B$50="posts",COUNTIFS(
  Posts[D+1], "&gt;=" &amp; DATE(2025, COLUMN()-3, 1),
   Posts[D+1], "&lt;" &amp; EOMONTH(DATE(2025, COLUMN()-3, 1), 0) + 1,
 Posts[Restaurant Name],$C189),SUMIFS(Posts[Views (+10], Posts[D+1], "&gt;=" &amp; DATE(2025, COLUMN()-3, 1),
   Posts[D+1], "&lt;" &amp; EOMONTH(DATE(2025, COLUMN()-3, 1), 0) + 1,
 Posts[Restaurant Name],$C189))</f>
        <v>0</v>
      </c>
      <c r="H189" s="1522">
        <f>if($B$50="posts",COUNTIFS(
  Posts[D+1], "&gt;=" &amp; DATE(2025, COLUMN()-3, 1),
   Posts[D+1], "&lt;" &amp; EOMONTH(DATE(2025, COLUMN()-3, 1), 0) + 1,
 Posts[Restaurant Name],$C189),SUMIFS(Posts[Views (+10], Posts[D+1], "&gt;=" &amp; DATE(2025, COLUMN()-3, 1),
   Posts[D+1], "&lt;" &amp; EOMONTH(DATE(2025, COLUMN()-3, 1), 0) + 1,
 Posts[Restaurant Name],$C189))</f>
        <v>0</v>
      </c>
      <c r="I189" s="1522">
        <f>if($B$50="posts",COUNTIFS(
  Posts[D+1], "&gt;=" &amp; DATE(2025, COLUMN()-3, 1),
   Posts[D+1], "&lt;" &amp; EOMONTH(DATE(2025, COLUMN()-3, 1), 0) + 1,
 Posts[Restaurant Name],$C189),SUMIFS(Posts[Views (+10], Posts[D+1], "&gt;=" &amp; DATE(2025, COLUMN()-3, 1),
   Posts[D+1], "&lt;" &amp; EOMONTH(DATE(2025, COLUMN()-3, 1), 0) + 1,
 Posts[Restaurant Name],$C189))</f>
        <v>0</v>
      </c>
      <c r="J189" s="1522">
        <f>if($B$50="posts",COUNTIFS(
  Posts[D+1], "&gt;=" &amp; DATE(2025, COLUMN()-3, 1),
   Posts[D+1], "&lt;" &amp; EOMONTH(DATE(2025, COLUMN()-3, 1), 0) + 1,
 Posts[Restaurant Name],$C189),SUMIFS(Posts[Views (+10], Posts[D+1], "&gt;=" &amp; DATE(2025, COLUMN()-3, 1),
   Posts[D+1], "&lt;" &amp; EOMONTH(DATE(2025, COLUMN()-3, 1), 0) + 1,
 Posts[Restaurant Name],$C189))</f>
        <v>0</v>
      </c>
      <c r="K189" s="1522">
        <f>if($B$50="posts",COUNTIFS(
  Posts[D+1], "&gt;=" &amp; DATE(2025, COLUMN()-3, 1),
   Posts[D+1], "&lt;" &amp; EOMONTH(DATE(2025, COLUMN()-3, 1), 0) + 1,
 Posts[Restaurant Name],$C189),SUMIFS(Posts[Views (+10], Posts[D+1], "&gt;=" &amp; DATE(2025, COLUMN()-3, 1),
   Posts[D+1], "&lt;" &amp; EOMONTH(DATE(2025, COLUMN()-3, 1), 0) + 1,
 Posts[Restaurant Name],$C189))</f>
        <v>0</v>
      </c>
      <c r="L189" s="1522">
        <f>if($B$50="posts",COUNTIFS(
  Posts[D+1], "&gt;=" &amp; DATE(2025, COLUMN()-3, 1),
   Posts[D+1], "&lt;" &amp; EOMONTH(DATE(2025, COLUMN()-3, 1), 0) + 1,
 Posts[Restaurant Name],$C189),SUMIFS(Posts[Views (+10], Posts[D+1], "&gt;=" &amp; DATE(2025, COLUMN()-3, 1),
   Posts[D+1], "&lt;" &amp; EOMONTH(DATE(2025, COLUMN()-3, 1), 0) + 1,
 Posts[Restaurant Name],$C189))</f>
        <v>1365</v>
      </c>
      <c r="M189" s="1522">
        <f>if($B$50="posts",COUNTIFS(
  Posts[D+1], "&gt;=" &amp; DATE(2025, COLUMN()-3, 1),
   Posts[D+1], "&lt;" &amp; EOMONTH(DATE(2025, COLUMN()-3, 1), 0) + 1,
 Posts[Restaurant Name],$C189),SUMIFS(Posts[Views (+10], Posts[D+1], "&gt;=" &amp; DATE(2025, COLUMN()-3, 1),
   Posts[D+1], "&lt;" &amp; EOMONTH(DATE(2025, COLUMN()-3, 1), 0) + 1,
 Posts[Restaurant Name],$C189))</f>
        <v>0</v>
      </c>
      <c r="N189" s="1522">
        <f>if($B$50="posts",COUNTIFS(
  Posts[D+1], "&gt;=" &amp; DATE(2025, COLUMN()-3, 1),
   Posts[D+1], "&lt;" &amp; EOMONTH(DATE(2025, COLUMN()-3, 1), 0) + 1,
 Posts[Restaurant Name],$C189),SUMIFS(Posts[Views (+10], Posts[D+1], "&gt;=" &amp; DATE(2025, COLUMN()-3, 1),
   Posts[D+1], "&lt;" &amp; EOMONTH(DATE(2025, COLUMN()-3, 1), 0) + 1,
 Posts[Restaurant Name],$C189))</f>
        <v>0</v>
      </c>
      <c r="O189" s="1522">
        <f>if($B$50="posts",COUNTIFS(
  Posts[D+1], "&gt;=" &amp; DATE(2025, COLUMN()-3, 1),
   Posts[D+1], "&lt;" &amp; EOMONTH(DATE(2025, COLUMN()-3, 1), 0) + 1,
 Posts[Restaurant Name],$C189),SUMIFS(Posts[Views (+10], Posts[D+1], "&gt;=" &amp; DATE(2025, COLUMN()-3, 1),
   Posts[D+1], "&lt;" &amp; EOMONTH(DATE(2025, COLUMN()-3, 1), 0) + 1,
 Posts[Restaurant Name],$C189))</f>
        <v>0</v>
      </c>
      <c r="P189" s="1487"/>
      <c r="Q189" s="1487"/>
      <c r="R189" s="1487"/>
      <c r="S189" s="1487"/>
      <c r="T189" s="1487"/>
      <c r="U189" s="1487"/>
      <c r="V189" s="1487"/>
      <c r="W189" s="1487"/>
      <c r="X189" s="1487"/>
      <c r="Y189" s="1487"/>
      <c r="Z189" s="1487"/>
      <c r="AA189" s="1487"/>
      <c r="AB189" s="1487"/>
    </row>
    <row r="190">
      <c r="A190" s="1487"/>
      <c r="B190" s="1487"/>
      <c r="C190" s="1487" t="s">
        <v>3369</v>
      </c>
      <c r="D190" s="1522">
        <f>if($B$50="posts",COUNTIFS(
  Posts[D+1], "&gt;=" &amp; DATE(2025, COLUMN()-3, 1),
   Posts[D+1], "&lt;" &amp; EOMONTH(DATE(2025, COLUMN()-3, 1), 0) + 1,
 Posts[Restaurant Name],$C190),SUMIFS(Posts[Views (+10], Posts[D+1], "&gt;=" &amp; DATE(2025, COLUMN()-3, 1),
   Posts[D+1], "&lt;" &amp; EOMONTH(DATE(2025, COLUMN()-3, 1), 0) + 1,
 Posts[Restaurant Name],$C190))</f>
        <v>0</v>
      </c>
      <c r="E190" s="1522">
        <f>if($B$50="posts",COUNTIFS(
  Posts[D+1], "&gt;=" &amp; DATE(2025, COLUMN()-3, 1),
   Posts[D+1], "&lt;" &amp; EOMONTH(DATE(2025, COLUMN()-3, 1), 0) + 1,
 Posts[Restaurant Name],$C190),SUMIFS(Posts[Views (+10], Posts[D+1], "&gt;=" &amp; DATE(2025, COLUMN()-3, 1),
   Posts[D+1], "&lt;" &amp; EOMONTH(DATE(2025, COLUMN()-3, 1), 0) + 1,
 Posts[Restaurant Name],$C190))</f>
        <v>0</v>
      </c>
      <c r="F190" s="1522">
        <f>if($B$50="posts",COUNTIFS(
  Posts[D+1], "&gt;=" &amp; DATE(2025, COLUMN()-3, 1),
   Posts[D+1], "&lt;" &amp; EOMONTH(DATE(2025, COLUMN()-3, 1), 0) + 1,
 Posts[Restaurant Name],$C190),SUMIFS(Posts[Views (+10], Posts[D+1], "&gt;=" &amp; DATE(2025, COLUMN()-3, 1),
   Posts[D+1], "&lt;" &amp; EOMONTH(DATE(2025, COLUMN()-3, 1), 0) + 1,
 Posts[Restaurant Name],$C190))</f>
        <v>0</v>
      </c>
      <c r="G190" s="1522">
        <f>if($B$50="posts",COUNTIFS(
  Posts[D+1], "&gt;=" &amp; DATE(2025, COLUMN()-3, 1),
   Posts[D+1], "&lt;" &amp; EOMONTH(DATE(2025, COLUMN()-3, 1), 0) + 1,
 Posts[Restaurant Name],$C190),SUMIFS(Posts[Views (+10], Posts[D+1], "&gt;=" &amp; DATE(2025, COLUMN()-3, 1),
   Posts[D+1], "&lt;" &amp; EOMONTH(DATE(2025, COLUMN()-3, 1), 0) + 1,
 Posts[Restaurant Name],$C190))</f>
        <v>0</v>
      </c>
      <c r="H190" s="1522">
        <f>if($B$50="posts",COUNTIFS(
  Posts[D+1], "&gt;=" &amp; DATE(2025, COLUMN()-3, 1),
   Posts[D+1], "&lt;" &amp; EOMONTH(DATE(2025, COLUMN()-3, 1), 0) + 1,
 Posts[Restaurant Name],$C190),SUMIFS(Posts[Views (+10], Posts[D+1], "&gt;=" &amp; DATE(2025, COLUMN()-3, 1),
   Posts[D+1], "&lt;" &amp; EOMONTH(DATE(2025, COLUMN()-3, 1), 0) + 1,
 Posts[Restaurant Name],$C190))</f>
        <v>0</v>
      </c>
      <c r="I190" s="1522">
        <f>if($B$50="posts",COUNTIFS(
  Posts[D+1], "&gt;=" &amp; DATE(2025, COLUMN()-3, 1),
   Posts[D+1], "&lt;" &amp; EOMONTH(DATE(2025, COLUMN()-3, 1), 0) + 1,
 Posts[Restaurant Name],$C190),SUMIFS(Posts[Views (+10], Posts[D+1], "&gt;=" &amp; DATE(2025, COLUMN()-3, 1),
   Posts[D+1], "&lt;" &amp; EOMONTH(DATE(2025, COLUMN()-3, 1), 0) + 1,
 Posts[Restaurant Name],$C190))</f>
        <v>0</v>
      </c>
      <c r="J190" s="1522">
        <f>if($B$50="posts",COUNTIFS(
  Posts[D+1], "&gt;=" &amp; DATE(2025, COLUMN()-3, 1),
   Posts[D+1], "&lt;" &amp; EOMONTH(DATE(2025, COLUMN()-3, 1), 0) + 1,
 Posts[Restaurant Name],$C190),SUMIFS(Posts[Views (+10], Posts[D+1], "&gt;=" &amp; DATE(2025, COLUMN()-3, 1),
   Posts[D+1], "&lt;" &amp; EOMONTH(DATE(2025, COLUMN()-3, 1), 0) + 1,
 Posts[Restaurant Name],$C190))</f>
        <v>0</v>
      </c>
      <c r="K190" s="1522">
        <f>if($B$50="posts",COUNTIFS(
  Posts[D+1], "&gt;=" &amp; DATE(2025, COLUMN()-3, 1),
   Posts[D+1], "&lt;" &amp; EOMONTH(DATE(2025, COLUMN()-3, 1), 0) + 1,
 Posts[Restaurant Name],$C190),SUMIFS(Posts[Views (+10], Posts[D+1], "&gt;=" &amp; DATE(2025, COLUMN()-3, 1),
   Posts[D+1], "&lt;" &amp; EOMONTH(DATE(2025, COLUMN()-3, 1), 0) + 1,
 Posts[Restaurant Name],$C190))</f>
        <v>0</v>
      </c>
      <c r="L190" s="1522">
        <f>if($B$50="posts",COUNTIFS(
  Posts[D+1], "&gt;=" &amp; DATE(2025, COLUMN()-3, 1),
   Posts[D+1], "&lt;" &amp; EOMONTH(DATE(2025, COLUMN()-3, 1), 0) + 1,
 Posts[Restaurant Name],$C190),SUMIFS(Posts[Views (+10], Posts[D+1], "&gt;=" &amp; DATE(2025, COLUMN()-3, 1),
   Posts[D+1], "&lt;" &amp; EOMONTH(DATE(2025, COLUMN()-3, 1), 0) + 1,
 Posts[Restaurant Name],$C190))</f>
        <v>0</v>
      </c>
      <c r="M190" s="1522">
        <f>if($B$50="posts",COUNTIFS(
  Posts[D+1], "&gt;=" &amp; DATE(2025, COLUMN()-3, 1),
   Posts[D+1], "&lt;" &amp; EOMONTH(DATE(2025, COLUMN()-3, 1), 0) + 1,
 Posts[Restaurant Name],$C190),SUMIFS(Posts[Views (+10], Posts[D+1], "&gt;=" &amp; DATE(2025, COLUMN()-3, 1),
   Posts[D+1], "&lt;" &amp; EOMONTH(DATE(2025, COLUMN()-3, 1), 0) + 1,
 Posts[Restaurant Name],$C190))</f>
        <v>0</v>
      </c>
      <c r="N190" s="1522">
        <f>if($B$50="posts",COUNTIFS(
  Posts[D+1], "&gt;=" &amp; DATE(2025, COLUMN()-3, 1),
   Posts[D+1], "&lt;" &amp; EOMONTH(DATE(2025, COLUMN()-3, 1), 0) + 1,
 Posts[Restaurant Name],$C190),SUMIFS(Posts[Views (+10], Posts[D+1], "&gt;=" &amp; DATE(2025, COLUMN()-3, 1),
   Posts[D+1], "&lt;" &amp; EOMONTH(DATE(2025, COLUMN()-3, 1), 0) + 1,
 Posts[Restaurant Name],$C190))</f>
        <v>0</v>
      </c>
      <c r="O190" s="1522">
        <f>if($B$50="posts",COUNTIFS(
  Posts[D+1], "&gt;=" &amp; DATE(2025, COLUMN()-3, 1),
   Posts[D+1], "&lt;" &amp; EOMONTH(DATE(2025, COLUMN()-3, 1), 0) + 1,
 Posts[Restaurant Name],$C190),SUMIFS(Posts[Views (+10], Posts[D+1], "&gt;=" &amp; DATE(2025, COLUMN()-3, 1),
   Posts[D+1], "&lt;" &amp; EOMONTH(DATE(2025, COLUMN()-3, 1), 0) + 1,
 Posts[Restaurant Name],$C190))</f>
        <v>0</v>
      </c>
      <c r="P190" s="1487"/>
      <c r="Q190" s="1487"/>
      <c r="R190" s="1487"/>
      <c r="S190" s="1487"/>
      <c r="T190" s="1487"/>
      <c r="U190" s="1487"/>
      <c r="V190" s="1487"/>
      <c r="W190" s="1487"/>
      <c r="X190" s="1487"/>
      <c r="Y190" s="1487"/>
      <c r="Z190" s="1487"/>
      <c r="AA190" s="1487"/>
      <c r="AB190" s="1487"/>
    </row>
    <row r="191">
      <c r="A191" s="1487"/>
      <c r="B191" s="1487"/>
      <c r="C191" s="1487" t="s">
        <v>3375</v>
      </c>
      <c r="D191" s="1522">
        <f>if($B$50="posts",COUNTIFS(
  Posts[D+1], "&gt;=" &amp; DATE(2025, COLUMN()-3, 1),
   Posts[D+1], "&lt;" &amp; EOMONTH(DATE(2025, COLUMN()-3, 1), 0) + 1,
 Posts[Restaurant Name],$C191),SUMIFS(Posts[Views (+10], Posts[D+1], "&gt;=" &amp; DATE(2025, COLUMN()-3, 1),
   Posts[D+1], "&lt;" &amp; EOMONTH(DATE(2025, COLUMN()-3, 1), 0) + 1,
 Posts[Restaurant Name],$C191))</f>
        <v>0</v>
      </c>
      <c r="E191" s="1522">
        <f>if($B$50="posts",COUNTIFS(
  Posts[D+1], "&gt;=" &amp; DATE(2025, COLUMN()-3, 1),
   Posts[D+1], "&lt;" &amp; EOMONTH(DATE(2025, COLUMN()-3, 1), 0) + 1,
 Posts[Restaurant Name],$C191),SUMIFS(Posts[Views (+10], Posts[D+1], "&gt;=" &amp; DATE(2025, COLUMN()-3, 1),
   Posts[D+1], "&lt;" &amp; EOMONTH(DATE(2025, COLUMN()-3, 1), 0) + 1,
 Posts[Restaurant Name],$C191))</f>
        <v>0</v>
      </c>
      <c r="F191" s="1522">
        <f>if($B$50="posts",COUNTIFS(
  Posts[D+1], "&gt;=" &amp; DATE(2025, COLUMN()-3, 1),
   Posts[D+1], "&lt;" &amp; EOMONTH(DATE(2025, COLUMN()-3, 1), 0) + 1,
 Posts[Restaurant Name],$C191),SUMIFS(Posts[Views (+10], Posts[D+1], "&gt;=" &amp; DATE(2025, COLUMN()-3, 1),
   Posts[D+1], "&lt;" &amp; EOMONTH(DATE(2025, COLUMN()-3, 1), 0) + 1,
 Posts[Restaurant Name],$C191))</f>
        <v>0</v>
      </c>
      <c r="G191" s="1522">
        <f>if($B$50="posts",COUNTIFS(
  Posts[D+1], "&gt;=" &amp; DATE(2025, COLUMN()-3, 1),
   Posts[D+1], "&lt;" &amp; EOMONTH(DATE(2025, COLUMN()-3, 1), 0) + 1,
 Posts[Restaurant Name],$C191),SUMIFS(Posts[Views (+10], Posts[D+1], "&gt;=" &amp; DATE(2025, COLUMN()-3, 1),
   Posts[D+1], "&lt;" &amp; EOMONTH(DATE(2025, COLUMN()-3, 1), 0) + 1,
 Posts[Restaurant Name],$C191))</f>
        <v>0</v>
      </c>
      <c r="H191" s="1522">
        <f>if($B$50="posts",COUNTIFS(
  Posts[D+1], "&gt;=" &amp; DATE(2025, COLUMN()-3, 1),
   Posts[D+1], "&lt;" &amp; EOMONTH(DATE(2025, COLUMN()-3, 1), 0) + 1,
 Posts[Restaurant Name],$C191),SUMIFS(Posts[Views (+10], Posts[D+1], "&gt;=" &amp; DATE(2025, COLUMN()-3, 1),
   Posts[D+1], "&lt;" &amp; EOMONTH(DATE(2025, COLUMN()-3, 1), 0) + 1,
 Posts[Restaurant Name],$C191))</f>
        <v>0</v>
      </c>
      <c r="I191" s="1522">
        <f>if($B$50="posts",COUNTIFS(
  Posts[D+1], "&gt;=" &amp; DATE(2025, COLUMN()-3, 1),
   Posts[D+1], "&lt;" &amp; EOMONTH(DATE(2025, COLUMN()-3, 1), 0) + 1,
 Posts[Restaurant Name],$C191),SUMIFS(Posts[Views (+10], Posts[D+1], "&gt;=" &amp; DATE(2025, COLUMN()-3, 1),
   Posts[D+1], "&lt;" &amp; EOMONTH(DATE(2025, COLUMN()-3, 1), 0) + 1,
 Posts[Restaurant Name],$C191))</f>
        <v>0</v>
      </c>
      <c r="J191" s="1522">
        <f>if($B$50="posts",COUNTIFS(
  Posts[D+1], "&gt;=" &amp; DATE(2025, COLUMN()-3, 1),
   Posts[D+1], "&lt;" &amp; EOMONTH(DATE(2025, COLUMN()-3, 1), 0) + 1,
 Posts[Restaurant Name],$C191),SUMIFS(Posts[Views (+10], Posts[D+1], "&gt;=" &amp; DATE(2025, COLUMN()-3, 1),
   Posts[D+1], "&lt;" &amp; EOMONTH(DATE(2025, COLUMN()-3, 1), 0) + 1,
 Posts[Restaurant Name],$C191))</f>
        <v>0</v>
      </c>
      <c r="K191" s="1522">
        <f>if($B$50="posts",COUNTIFS(
  Posts[D+1], "&gt;=" &amp; DATE(2025, COLUMN()-3, 1),
   Posts[D+1], "&lt;" &amp; EOMONTH(DATE(2025, COLUMN()-3, 1), 0) + 1,
 Posts[Restaurant Name],$C191),SUMIFS(Posts[Views (+10], Posts[D+1], "&gt;=" &amp; DATE(2025, COLUMN()-3, 1),
   Posts[D+1], "&lt;" &amp; EOMONTH(DATE(2025, COLUMN()-3, 1), 0) + 1,
 Posts[Restaurant Name],$C191))</f>
        <v>0</v>
      </c>
      <c r="L191" s="1522">
        <f>if($B$50="posts",COUNTIFS(
  Posts[D+1], "&gt;=" &amp; DATE(2025, COLUMN()-3, 1),
   Posts[D+1], "&lt;" &amp; EOMONTH(DATE(2025, COLUMN()-3, 1), 0) + 1,
 Posts[Restaurant Name],$C191),SUMIFS(Posts[Views (+10], Posts[D+1], "&gt;=" &amp; DATE(2025, COLUMN()-3, 1),
   Posts[D+1], "&lt;" &amp; EOMONTH(DATE(2025, COLUMN()-3, 1), 0) + 1,
 Posts[Restaurant Name],$C191))</f>
        <v>0</v>
      </c>
      <c r="M191" s="1522">
        <f>if($B$50="posts",COUNTIFS(
  Posts[D+1], "&gt;=" &amp; DATE(2025, COLUMN()-3, 1),
   Posts[D+1], "&lt;" &amp; EOMONTH(DATE(2025, COLUMN()-3, 1), 0) + 1,
 Posts[Restaurant Name],$C191),SUMIFS(Posts[Views (+10], Posts[D+1], "&gt;=" &amp; DATE(2025, COLUMN()-3, 1),
   Posts[D+1], "&lt;" &amp; EOMONTH(DATE(2025, COLUMN()-3, 1), 0) + 1,
 Posts[Restaurant Name],$C191))</f>
        <v>1743</v>
      </c>
      <c r="N191" s="1522">
        <f>if($B$50="posts",COUNTIFS(
  Posts[D+1], "&gt;=" &amp; DATE(2025, COLUMN()-3, 1),
   Posts[D+1], "&lt;" &amp; EOMONTH(DATE(2025, COLUMN()-3, 1), 0) + 1,
 Posts[Restaurant Name],$C191),SUMIFS(Posts[Views (+10], Posts[D+1], "&gt;=" &amp; DATE(2025, COLUMN()-3, 1),
   Posts[D+1], "&lt;" &amp; EOMONTH(DATE(2025, COLUMN()-3, 1), 0) + 1,
 Posts[Restaurant Name],$C191))</f>
        <v>0</v>
      </c>
      <c r="O191" s="1522">
        <f>if($B$50="posts",COUNTIFS(
  Posts[D+1], "&gt;=" &amp; DATE(2025, COLUMN()-3, 1),
   Posts[D+1], "&lt;" &amp; EOMONTH(DATE(2025, COLUMN()-3, 1), 0) + 1,
 Posts[Restaurant Name],$C191),SUMIFS(Posts[Views (+10], Posts[D+1], "&gt;=" &amp; DATE(2025, COLUMN()-3, 1),
   Posts[D+1], "&lt;" &amp; EOMONTH(DATE(2025, COLUMN()-3, 1), 0) + 1,
 Posts[Restaurant Name],$C191))</f>
        <v>0</v>
      </c>
      <c r="P191" s="1487"/>
      <c r="Q191" s="1487"/>
      <c r="R191" s="1487"/>
      <c r="S191" s="1487"/>
      <c r="T191" s="1487"/>
      <c r="U191" s="1487"/>
      <c r="V191" s="1487"/>
      <c r="W191" s="1487"/>
      <c r="X191" s="1487"/>
      <c r="Y191" s="1487"/>
      <c r="Z191" s="1487"/>
      <c r="AA191" s="1487"/>
      <c r="AB191" s="1487"/>
    </row>
    <row r="192">
      <c r="A192" s="1487"/>
      <c r="B192" s="1487"/>
      <c r="C192" s="1487" t="s">
        <v>3378</v>
      </c>
      <c r="D192" s="1522">
        <f>if($B$50="posts",COUNTIFS(
  Posts[D+1], "&gt;=" &amp; DATE(2025, COLUMN()-3, 1),
   Posts[D+1], "&lt;" &amp; EOMONTH(DATE(2025, COLUMN()-3, 1), 0) + 1,
 Posts[Restaurant Name],$C192),SUMIFS(Posts[Views (+10], Posts[D+1], "&gt;=" &amp; DATE(2025, COLUMN()-3, 1),
   Posts[D+1], "&lt;" &amp; EOMONTH(DATE(2025, COLUMN()-3, 1), 0) + 1,
 Posts[Restaurant Name],$C192))</f>
        <v>0</v>
      </c>
      <c r="E192" s="1522">
        <f>if($B$50="posts",COUNTIFS(
  Posts[D+1], "&gt;=" &amp; DATE(2025, COLUMN()-3, 1),
   Posts[D+1], "&lt;" &amp; EOMONTH(DATE(2025, COLUMN()-3, 1), 0) + 1,
 Posts[Restaurant Name],$C192),SUMIFS(Posts[Views (+10], Posts[D+1], "&gt;=" &amp; DATE(2025, COLUMN()-3, 1),
   Posts[D+1], "&lt;" &amp; EOMONTH(DATE(2025, COLUMN()-3, 1), 0) + 1,
 Posts[Restaurant Name],$C192))</f>
        <v>0</v>
      </c>
      <c r="F192" s="1522">
        <f>if($B$50="posts",COUNTIFS(
  Posts[D+1], "&gt;=" &amp; DATE(2025, COLUMN()-3, 1),
   Posts[D+1], "&lt;" &amp; EOMONTH(DATE(2025, COLUMN()-3, 1), 0) + 1,
 Posts[Restaurant Name],$C192),SUMIFS(Posts[Views (+10], Posts[D+1], "&gt;=" &amp; DATE(2025, COLUMN()-3, 1),
   Posts[D+1], "&lt;" &amp; EOMONTH(DATE(2025, COLUMN()-3, 1), 0) + 1,
 Posts[Restaurant Name],$C192))</f>
        <v>0</v>
      </c>
      <c r="G192" s="1522">
        <f>if($B$50="posts",COUNTIFS(
  Posts[D+1], "&gt;=" &amp; DATE(2025, COLUMN()-3, 1),
   Posts[D+1], "&lt;" &amp; EOMONTH(DATE(2025, COLUMN()-3, 1), 0) + 1,
 Posts[Restaurant Name],$C192),SUMIFS(Posts[Views (+10], Posts[D+1], "&gt;=" &amp; DATE(2025, COLUMN()-3, 1),
   Posts[D+1], "&lt;" &amp; EOMONTH(DATE(2025, COLUMN()-3, 1), 0) + 1,
 Posts[Restaurant Name],$C192))</f>
        <v>0</v>
      </c>
      <c r="H192" s="1522">
        <f>if($B$50="posts",COUNTIFS(
  Posts[D+1], "&gt;=" &amp; DATE(2025, COLUMN()-3, 1),
   Posts[D+1], "&lt;" &amp; EOMONTH(DATE(2025, COLUMN()-3, 1), 0) + 1,
 Posts[Restaurant Name],$C192),SUMIFS(Posts[Views (+10], Posts[D+1], "&gt;=" &amp; DATE(2025, COLUMN()-3, 1),
   Posts[D+1], "&lt;" &amp; EOMONTH(DATE(2025, COLUMN()-3, 1), 0) + 1,
 Posts[Restaurant Name],$C192))</f>
        <v>0</v>
      </c>
      <c r="I192" s="1522">
        <f>if($B$50="posts",COUNTIFS(
  Posts[D+1], "&gt;=" &amp; DATE(2025, COLUMN()-3, 1),
   Posts[D+1], "&lt;" &amp; EOMONTH(DATE(2025, COLUMN()-3, 1), 0) + 1,
 Posts[Restaurant Name],$C192),SUMIFS(Posts[Views (+10], Posts[D+1], "&gt;=" &amp; DATE(2025, COLUMN()-3, 1),
   Posts[D+1], "&lt;" &amp; EOMONTH(DATE(2025, COLUMN()-3, 1), 0) + 1,
 Posts[Restaurant Name],$C192))</f>
        <v>0</v>
      </c>
      <c r="J192" s="1522">
        <f>if($B$50="posts",COUNTIFS(
  Posts[D+1], "&gt;=" &amp; DATE(2025, COLUMN()-3, 1),
   Posts[D+1], "&lt;" &amp; EOMONTH(DATE(2025, COLUMN()-3, 1), 0) + 1,
 Posts[Restaurant Name],$C192),SUMIFS(Posts[Views (+10], Posts[D+1], "&gt;=" &amp; DATE(2025, COLUMN()-3, 1),
   Posts[D+1], "&lt;" &amp; EOMONTH(DATE(2025, COLUMN()-3, 1), 0) + 1,
 Posts[Restaurant Name],$C192))</f>
        <v>0</v>
      </c>
      <c r="K192" s="1522">
        <f>if($B$50="posts",COUNTIFS(
  Posts[D+1], "&gt;=" &amp; DATE(2025, COLUMN()-3, 1),
   Posts[D+1], "&lt;" &amp; EOMONTH(DATE(2025, COLUMN()-3, 1), 0) + 1,
 Posts[Restaurant Name],$C192),SUMIFS(Posts[Views (+10], Posts[D+1], "&gt;=" &amp; DATE(2025, COLUMN()-3, 1),
   Posts[D+1], "&lt;" &amp; EOMONTH(DATE(2025, COLUMN()-3, 1), 0) + 1,
 Posts[Restaurant Name],$C192))</f>
        <v>0</v>
      </c>
      <c r="L192" s="1522">
        <f>if($B$50="posts",COUNTIFS(
  Posts[D+1], "&gt;=" &amp; DATE(2025, COLUMN()-3, 1),
   Posts[D+1], "&lt;" &amp; EOMONTH(DATE(2025, COLUMN()-3, 1), 0) + 1,
 Posts[Restaurant Name],$C192),SUMIFS(Posts[Views (+10], Posts[D+1], "&gt;=" &amp; DATE(2025, COLUMN()-3, 1),
   Posts[D+1], "&lt;" &amp; EOMONTH(DATE(2025, COLUMN()-3, 1), 0) + 1,
 Posts[Restaurant Name],$C192))</f>
        <v>0</v>
      </c>
      <c r="M192" s="1522">
        <f>if($B$50="posts",COUNTIFS(
  Posts[D+1], "&gt;=" &amp; DATE(2025, COLUMN()-3, 1),
   Posts[D+1], "&lt;" &amp; EOMONTH(DATE(2025, COLUMN()-3, 1), 0) + 1,
 Posts[Restaurant Name],$C192),SUMIFS(Posts[Views (+10], Posts[D+1], "&gt;=" &amp; DATE(2025, COLUMN()-3, 1),
   Posts[D+1], "&lt;" &amp; EOMONTH(DATE(2025, COLUMN()-3, 1), 0) + 1,
 Posts[Restaurant Name],$C192))</f>
        <v>0</v>
      </c>
      <c r="N192" s="1522">
        <f>if($B$50="posts",COUNTIFS(
  Posts[D+1], "&gt;=" &amp; DATE(2025, COLUMN()-3, 1),
   Posts[D+1], "&lt;" &amp; EOMONTH(DATE(2025, COLUMN()-3, 1), 0) + 1,
 Posts[Restaurant Name],$C192),SUMIFS(Posts[Views (+10], Posts[D+1], "&gt;=" &amp; DATE(2025, COLUMN()-3, 1),
   Posts[D+1], "&lt;" &amp; EOMONTH(DATE(2025, COLUMN()-3, 1), 0) + 1,
 Posts[Restaurant Name],$C192))</f>
        <v>72400</v>
      </c>
      <c r="O192" s="1522">
        <f>if($B$50="posts",COUNTIFS(
  Posts[D+1], "&gt;=" &amp; DATE(2025, COLUMN()-3, 1),
   Posts[D+1], "&lt;" &amp; EOMONTH(DATE(2025, COLUMN()-3, 1), 0) + 1,
 Posts[Restaurant Name],$C192),SUMIFS(Posts[Views (+10], Posts[D+1], "&gt;=" &amp; DATE(2025, COLUMN()-3, 1),
   Posts[D+1], "&lt;" &amp; EOMONTH(DATE(2025, COLUMN()-3, 1), 0) + 1,
 Posts[Restaurant Name],$C192))</f>
        <v>0</v>
      </c>
      <c r="P192" s="1487"/>
      <c r="Q192" s="1487"/>
      <c r="R192" s="1487"/>
      <c r="S192" s="1487"/>
      <c r="T192" s="1487"/>
      <c r="U192" s="1487"/>
      <c r="V192" s="1487"/>
      <c r="W192" s="1487"/>
      <c r="X192" s="1487"/>
      <c r="Y192" s="1487"/>
      <c r="Z192" s="1487"/>
      <c r="AA192" s="1487"/>
      <c r="AB192" s="1487"/>
    </row>
    <row r="193">
      <c r="A193" s="1487"/>
      <c r="B193" s="1487"/>
      <c r="C193" s="1487" t="s">
        <v>3381</v>
      </c>
      <c r="D193" s="1522">
        <f>if($B$50="posts",COUNTIFS(
  Posts[D+1], "&gt;=" &amp; DATE(2025, COLUMN()-3, 1),
   Posts[D+1], "&lt;" &amp; EOMONTH(DATE(2025, COLUMN()-3, 1), 0) + 1,
 Posts[Restaurant Name],$C193),SUMIFS(Posts[Views (+10], Posts[D+1], "&gt;=" &amp; DATE(2025, COLUMN()-3, 1),
   Posts[D+1], "&lt;" &amp; EOMONTH(DATE(2025, COLUMN()-3, 1), 0) + 1,
 Posts[Restaurant Name],$C193))</f>
        <v>0</v>
      </c>
      <c r="E193" s="1522">
        <f>if($B$50="posts",COUNTIFS(
  Posts[D+1], "&gt;=" &amp; DATE(2025, COLUMN()-3, 1),
   Posts[D+1], "&lt;" &amp; EOMONTH(DATE(2025, COLUMN()-3, 1), 0) + 1,
 Posts[Restaurant Name],$C193),SUMIFS(Posts[Views (+10], Posts[D+1], "&gt;=" &amp; DATE(2025, COLUMN()-3, 1),
   Posts[D+1], "&lt;" &amp; EOMONTH(DATE(2025, COLUMN()-3, 1), 0) + 1,
 Posts[Restaurant Name],$C193))</f>
        <v>0</v>
      </c>
      <c r="F193" s="1522">
        <f>if($B$50="posts",COUNTIFS(
  Posts[D+1], "&gt;=" &amp; DATE(2025, COLUMN()-3, 1),
   Posts[D+1], "&lt;" &amp; EOMONTH(DATE(2025, COLUMN()-3, 1), 0) + 1,
 Posts[Restaurant Name],$C193),SUMIFS(Posts[Views (+10], Posts[D+1], "&gt;=" &amp; DATE(2025, COLUMN()-3, 1),
   Posts[D+1], "&lt;" &amp; EOMONTH(DATE(2025, COLUMN()-3, 1), 0) + 1,
 Posts[Restaurant Name],$C193))</f>
        <v>0</v>
      </c>
      <c r="G193" s="1522">
        <f>if($B$50="posts",COUNTIFS(
  Posts[D+1], "&gt;=" &amp; DATE(2025, COLUMN()-3, 1),
   Posts[D+1], "&lt;" &amp; EOMONTH(DATE(2025, COLUMN()-3, 1), 0) + 1,
 Posts[Restaurant Name],$C193),SUMIFS(Posts[Views (+10], Posts[D+1], "&gt;=" &amp; DATE(2025, COLUMN()-3, 1),
   Posts[D+1], "&lt;" &amp; EOMONTH(DATE(2025, COLUMN()-3, 1), 0) + 1,
 Posts[Restaurant Name],$C193))</f>
        <v>0</v>
      </c>
      <c r="H193" s="1522">
        <f>if($B$50="posts",COUNTIFS(
  Posts[D+1], "&gt;=" &amp; DATE(2025, COLUMN()-3, 1),
   Posts[D+1], "&lt;" &amp; EOMONTH(DATE(2025, COLUMN()-3, 1), 0) + 1,
 Posts[Restaurant Name],$C193),SUMIFS(Posts[Views (+10], Posts[D+1], "&gt;=" &amp; DATE(2025, COLUMN()-3, 1),
   Posts[D+1], "&lt;" &amp; EOMONTH(DATE(2025, COLUMN()-3, 1), 0) + 1,
 Posts[Restaurant Name],$C193))</f>
        <v>0</v>
      </c>
      <c r="I193" s="1522">
        <f>if($B$50="posts",COUNTIFS(
  Posts[D+1], "&gt;=" &amp; DATE(2025, COLUMN()-3, 1),
   Posts[D+1], "&lt;" &amp; EOMONTH(DATE(2025, COLUMN()-3, 1), 0) + 1,
 Posts[Restaurant Name],$C193),SUMIFS(Posts[Views (+10], Posts[D+1], "&gt;=" &amp; DATE(2025, COLUMN()-3, 1),
   Posts[D+1], "&lt;" &amp; EOMONTH(DATE(2025, COLUMN()-3, 1), 0) + 1,
 Posts[Restaurant Name],$C193))</f>
        <v>0</v>
      </c>
      <c r="J193" s="1522">
        <f>if($B$50="posts",COUNTIFS(
  Posts[D+1], "&gt;=" &amp; DATE(2025, COLUMN()-3, 1),
   Posts[D+1], "&lt;" &amp; EOMONTH(DATE(2025, COLUMN()-3, 1), 0) + 1,
 Posts[Restaurant Name],$C193),SUMIFS(Posts[Views (+10], Posts[D+1], "&gt;=" &amp; DATE(2025, COLUMN()-3, 1),
   Posts[D+1], "&lt;" &amp; EOMONTH(DATE(2025, COLUMN()-3, 1), 0) + 1,
 Posts[Restaurant Name],$C193))</f>
        <v>0</v>
      </c>
      <c r="K193" s="1522">
        <f>if($B$50="posts",COUNTIFS(
  Posts[D+1], "&gt;=" &amp; DATE(2025, COLUMN()-3, 1),
   Posts[D+1], "&lt;" &amp; EOMONTH(DATE(2025, COLUMN()-3, 1), 0) + 1,
 Posts[Restaurant Name],$C193),SUMIFS(Posts[Views (+10], Posts[D+1], "&gt;=" &amp; DATE(2025, COLUMN()-3, 1),
   Posts[D+1], "&lt;" &amp; EOMONTH(DATE(2025, COLUMN()-3, 1), 0) + 1,
 Posts[Restaurant Name],$C193))</f>
        <v>0</v>
      </c>
      <c r="L193" s="1522">
        <f>if($B$50="posts",COUNTIFS(
  Posts[D+1], "&gt;=" &amp; DATE(2025, COLUMN()-3, 1),
   Posts[D+1], "&lt;" &amp; EOMONTH(DATE(2025, COLUMN()-3, 1), 0) + 1,
 Posts[Restaurant Name],$C193),SUMIFS(Posts[Views (+10], Posts[D+1], "&gt;=" &amp; DATE(2025, COLUMN()-3, 1),
   Posts[D+1], "&lt;" &amp; EOMONTH(DATE(2025, COLUMN()-3, 1), 0) + 1,
 Posts[Restaurant Name],$C193))</f>
        <v>0</v>
      </c>
      <c r="M193" s="1522">
        <f>if($B$50="posts",COUNTIFS(
  Posts[D+1], "&gt;=" &amp; DATE(2025, COLUMN()-3, 1),
   Posts[D+1], "&lt;" &amp; EOMONTH(DATE(2025, COLUMN()-3, 1), 0) + 1,
 Posts[Restaurant Name],$C193),SUMIFS(Posts[Views (+10], Posts[D+1], "&gt;=" &amp; DATE(2025, COLUMN()-3, 1),
   Posts[D+1], "&lt;" &amp; EOMONTH(DATE(2025, COLUMN()-3, 1), 0) + 1,
 Posts[Restaurant Name],$C193))</f>
        <v>0</v>
      </c>
      <c r="N193" s="1522">
        <f>if($B$50="posts",COUNTIFS(
  Posts[D+1], "&gt;=" &amp; DATE(2025, COLUMN()-3, 1),
   Posts[D+1], "&lt;" &amp; EOMONTH(DATE(2025, COLUMN()-3, 1), 0) + 1,
 Posts[Restaurant Name],$C193),SUMIFS(Posts[Views (+10], Posts[D+1], "&gt;=" &amp; DATE(2025, COLUMN()-3, 1),
   Posts[D+1], "&lt;" &amp; EOMONTH(DATE(2025, COLUMN()-3, 1), 0) + 1,
 Posts[Restaurant Name],$C193))</f>
        <v>12900</v>
      </c>
      <c r="O193" s="1522">
        <f>if($B$50="posts",COUNTIFS(
  Posts[D+1], "&gt;=" &amp; DATE(2025, COLUMN()-3, 1),
   Posts[D+1], "&lt;" &amp; EOMONTH(DATE(2025, COLUMN()-3, 1), 0) + 1,
 Posts[Restaurant Name],$C193),SUMIFS(Posts[Views (+10], Posts[D+1], "&gt;=" &amp; DATE(2025, COLUMN()-3, 1),
   Posts[D+1], "&lt;" &amp; EOMONTH(DATE(2025, COLUMN()-3, 1), 0) + 1,
 Posts[Restaurant Name],$C193))</f>
        <v>0</v>
      </c>
      <c r="P193" s="1487"/>
      <c r="Q193" s="1487"/>
      <c r="R193" s="1487"/>
      <c r="S193" s="1487"/>
      <c r="T193" s="1487"/>
      <c r="U193" s="1487"/>
      <c r="V193" s="1487"/>
      <c r="W193" s="1487"/>
      <c r="X193" s="1487"/>
      <c r="Y193" s="1487"/>
      <c r="Z193" s="1487"/>
      <c r="AA193" s="1487"/>
      <c r="AB193" s="1487"/>
    </row>
    <row r="194">
      <c r="A194" s="1487"/>
      <c r="B194" s="1487"/>
      <c r="C194" s="1487" t="s">
        <v>3386</v>
      </c>
      <c r="D194" s="1522">
        <f>if($B$50="posts",COUNTIFS(
  Posts[D+1], "&gt;=" &amp; DATE(2025, COLUMN()-3, 1),
   Posts[D+1], "&lt;" &amp; EOMONTH(DATE(2025, COLUMN()-3, 1), 0) + 1,
 Posts[Restaurant Name],$C194),SUMIFS(Posts[Views (+10], Posts[D+1], "&gt;=" &amp; DATE(2025, COLUMN()-3, 1),
   Posts[D+1], "&lt;" &amp; EOMONTH(DATE(2025, COLUMN()-3, 1), 0) + 1,
 Posts[Restaurant Name],$C194))</f>
        <v>0</v>
      </c>
      <c r="E194" s="1522">
        <f>if($B$50="posts",COUNTIFS(
  Posts[D+1], "&gt;=" &amp; DATE(2025, COLUMN()-3, 1),
   Posts[D+1], "&lt;" &amp; EOMONTH(DATE(2025, COLUMN()-3, 1), 0) + 1,
 Posts[Restaurant Name],$C194),SUMIFS(Posts[Views (+10], Posts[D+1], "&gt;=" &amp; DATE(2025, COLUMN()-3, 1),
   Posts[D+1], "&lt;" &amp; EOMONTH(DATE(2025, COLUMN()-3, 1), 0) + 1,
 Posts[Restaurant Name],$C194))</f>
        <v>0</v>
      </c>
      <c r="F194" s="1522">
        <f>if($B$50="posts",COUNTIFS(
  Posts[D+1], "&gt;=" &amp; DATE(2025, COLUMN()-3, 1),
   Posts[D+1], "&lt;" &amp; EOMONTH(DATE(2025, COLUMN()-3, 1), 0) + 1,
 Posts[Restaurant Name],$C194),SUMIFS(Posts[Views (+10], Posts[D+1], "&gt;=" &amp; DATE(2025, COLUMN()-3, 1),
   Posts[D+1], "&lt;" &amp; EOMONTH(DATE(2025, COLUMN()-3, 1), 0) + 1,
 Posts[Restaurant Name],$C194))</f>
        <v>0</v>
      </c>
      <c r="G194" s="1522">
        <f>if($B$50="posts",COUNTIFS(
  Posts[D+1], "&gt;=" &amp; DATE(2025, COLUMN()-3, 1),
   Posts[D+1], "&lt;" &amp; EOMONTH(DATE(2025, COLUMN()-3, 1), 0) + 1,
 Posts[Restaurant Name],$C194),SUMIFS(Posts[Views (+10], Posts[D+1], "&gt;=" &amp; DATE(2025, COLUMN()-3, 1),
   Posts[D+1], "&lt;" &amp; EOMONTH(DATE(2025, COLUMN()-3, 1), 0) + 1,
 Posts[Restaurant Name],$C194))</f>
        <v>0</v>
      </c>
      <c r="H194" s="1522">
        <f>if($B$50="posts",COUNTIFS(
  Posts[D+1], "&gt;=" &amp; DATE(2025, COLUMN()-3, 1),
   Posts[D+1], "&lt;" &amp; EOMONTH(DATE(2025, COLUMN()-3, 1), 0) + 1,
 Posts[Restaurant Name],$C194),SUMIFS(Posts[Views (+10], Posts[D+1], "&gt;=" &amp; DATE(2025, COLUMN()-3, 1),
   Posts[D+1], "&lt;" &amp; EOMONTH(DATE(2025, COLUMN()-3, 1), 0) + 1,
 Posts[Restaurant Name],$C194))</f>
        <v>0</v>
      </c>
      <c r="I194" s="1522">
        <f>if($B$50="posts",COUNTIFS(
  Posts[D+1], "&gt;=" &amp; DATE(2025, COLUMN()-3, 1),
   Posts[D+1], "&lt;" &amp; EOMONTH(DATE(2025, COLUMN()-3, 1), 0) + 1,
 Posts[Restaurant Name],$C194),SUMIFS(Posts[Views (+10], Posts[D+1], "&gt;=" &amp; DATE(2025, COLUMN()-3, 1),
   Posts[D+1], "&lt;" &amp; EOMONTH(DATE(2025, COLUMN()-3, 1), 0) + 1,
 Posts[Restaurant Name],$C194))</f>
        <v>0</v>
      </c>
      <c r="J194" s="1522">
        <f>if($B$50="posts",COUNTIFS(
  Posts[D+1], "&gt;=" &amp; DATE(2025, COLUMN()-3, 1),
   Posts[D+1], "&lt;" &amp; EOMONTH(DATE(2025, COLUMN()-3, 1), 0) + 1,
 Posts[Restaurant Name],$C194),SUMIFS(Posts[Views (+10], Posts[D+1], "&gt;=" &amp; DATE(2025, COLUMN()-3, 1),
   Posts[D+1], "&lt;" &amp; EOMONTH(DATE(2025, COLUMN()-3, 1), 0) + 1,
 Posts[Restaurant Name],$C194))</f>
        <v>486</v>
      </c>
      <c r="K194" s="1522">
        <f>if($B$50="posts",COUNTIFS(
  Posts[D+1], "&gt;=" &amp; DATE(2025, COLUMN()-3, 1),
   Posts[D+1], "&lt;" &amp; EOMONTH(DATE(2025, COLUMN()-3, 1), 0) + 1,
 Posts[Restaurant Name],$C194),SUMIFS(Posts[Views (+10], Posts[D+1], "&gt;=" &amp; DATE(2025, COLUMN()-3, 1),
   Posts[D+1], "&lt;" &amp; EOMONTH(DATE(2025, COLUMN()-3, 1), 0) + 1,
 Posts[Restaurant Name],$C194))</f>
        <v>0</v>
      </c>
      <c r="L194" s="1522">
        <f>if($B$50="posts",COUNTIFS(
  Posts[D+1], "&gt;=" &amp; DATE(2025, COLUMN()-3, 1),
   Posts[D+1], "&lt;" &amp; EOMONTH(DATE(2025, COLUMN()-3, 1), 0) + 1,
 Posts[Restaurant Name],$C194),SUMIFS(Posts[Views (+10], Posts[D+1], "&gt;=" &amp; DATE(2025, COLUMN()-3, 1),
   Posts[D+1], "&lt;" &amp; EOMONTH(DATE(2025, COLUMN()-3, 1), 0) + 1,
 Posts[Restaurant Name],$C194))</f>
        <v>0</v>
      </c>
      <c r="M194" s="1522">
        <f>if($B$50="posts",COUNTIFS(
  Posts[D+1], "&gt;=" &amp; DATE(2025, COLUMN()-3, 1),
   Posts[D+1], "&lt;" &amp; EOMONTH(DATE(2025, COLUMN()-3, 1), 0) + 1,
 Posts[Restaurant Name],$C194),SUMIFS(Posts[Views (+10], Posts[D+1], "&gt;=" &amp; DATE(2025, COLUMN()-3, 1),
   Posts[D+1], "&lt;" &amp; EOMONTH(DATE(2025, COLUMN()-3, 1), 0) + 1,
 Posts[Restaurant Name],$C194))</f>
        <v>0</v>
      </c>
      <c r="N194" s="1522">
        <f>if($B$50="posts",COUNTIFS(
  Posts[D+1], "&gt;=" &amp; DATE(2025, COLUMN()-3, 1),
   Posts[D+1], "&lt;" &amp; EOMONTH(DATE(2025, COLUMN()-3, 1), 0) + 1,
 Posts[Restaurant Name],$C194),SUMIFS(Posts[Views (+10], Posts[D+1], "&gt;=" &amp; DATE(2025, COLUMN()-3, 1),
   Posts[D+1], "&lt;" &amp; EOMONTH(DATE(2025, COLUMN()-3, 1), 0) + 1,
 Posts[Restaurant Name],$C194))</f>
        <v>30200</v>
      </c>
      <c r="O194" s="1522">
        <f>if($B$50="posts",COUNTIFS(
  Posts[D+1], "&gt;=" &amp; DATE(2025, COLUMN()-3, 1),
   Posts[D+1], "&lt;" &amp; EOMONTH(DATE(2025, COLUMN()-3, 1), 0) + 1,
 Posts[Restaurant Name],$C194),SUMIFS(Posts[Views (+10], Posts[D+1], "&gt;=" &amp; DATE(2025, COLUMN()-3, 1),
   Posts[D+1], "&lt;" &amp; EOMONTH(DATE(2025, COLUMN()-3, 1), 0) + 1,
 Posts[Restaurant Name],$C194))</f>
        <v>0</v>
      </c>
      <c r="P194" s="1487"/>
      <c r="Q194" s="1487"/>
      <c r="R194" s="1487"/>
      <c r="S194" s="1487"/>
      <c r="T194" s="1487"/>
      <c r="U194" s="1487"/>
      <c r="V194" s="1487"/>
      <c r="W194" s="1487"/>
      <c r="X194" s="1487"/>
      <c r="Y194" s="1487"/>
      <c r="Z194" s="1487"/>
      <c r="AA194" s="1487"/>
      <c r="AB194" s="1487"/>
    </row>
    <row r="195">
      <c r="A195" s="1487"/>
      <c r="B195" s="1487"/>
      <c r="C195" s="1487" t="s">
        <v>3392</v>
      </c>
      <c r="D195" s="1522">
        <f>if($B$50="posts",COUNTIFS(
  Posts[D+1], "&gt;=" &amp; DATE(2025, COLUMN()-3, 1),
   Posts[D+1], "&lt;" &amp; EOMONTH(DATE(2025, COLUMN()-3, 1), 0) + 1,
 Posts[Restaurant Name],$C195),SUMIFS(Posts[Views (+10], Posts[D+1], "&gt;=" &amp; DATE(2025, COLUMN()-3, 1),
   Posts[D+1], "&lt;" &amp; EOMONTH(DATE(2025, COLUMN()-3, 1), 0) + 1,
 Posts[Restaurant Name],$C195))</f>
        <v>0</v>
      </c>
      <c r="E195" s="1522">
        <f>if($B$50="posts",COUNTIFS(
  Posts[D+1], "&gt;=" &amp; DATE(2025, COLUMN()-3, 1),
   Posts[D+1], "&lt;" &amp; EOMONTH(DATE(2025, COLUMN()-3, 1), 0) + 1,
 Posts[Restaurant Name],$C195),SUMIFS(Posts[Views (+10], Posts[D+1], "&gt;=" &amp; DATE(2025, COLUMN()-3, 1),
   Posts[D+1], "&lt;" &amp; EOMONTH(DATE(2025, COLUMN()-3, 1), 0) + 1,
 Posts[Restaurant Name],$C195))</f>
        <v>1764</v>
      </c>
      <c r="F195" s="1522">
        <f>if($B$50="posts",COUNTIFS(
  Posts[D+1], "&gt;=" &amp; DATE(2025, COLUMN()-3, 1),
   Posts[D+1], "&lt;" &amp; EOMONTH(DATE(2025, COLUMN()-3, 1), 0) + 1,
 Posts[Restaurant Name],$C195),SUMIFS(Posts[Views (+10], Posts[D+1], "&gt;=" &amp; DATE(2025, COLUMN()-3, 1),
   Posts[D+1], "&lt;" &amp; EOMONTH(DATE(2025, COLUMN()-3, 1), 0) + 1,
 Posts[Restaurant Name],$C195))</f>
        <v>0</v>
      </c>
      <c r="G195" s="1522">
        <f>if($B$50="posts",COUNTIFS(
  Posts[D+1], "&gt;=" &amp; DATE(2025, COLUMN()-3, 1),
   Posts[D+1], "&lt;" &amp; EOMONTH(DATE(2025, COLUMN()-3, 1), 0) + 1,
 Posts[Restaurant Name],$C195),SUMIFS(Posts[Views (+10], Posts[D+1], "&gt;=" &amp; DATE(2025, COLUMN()-3, 1),
   Posts[D+1], "&lt;" &amp; EOMONTH(DATE(2025, COLUMN()-3, 1), 0) + 1,
 Posts[Restaurant Name],$C195))</f>
        <v>0</v>
      </c>
      <c r="H195" s="1522">
        <f>if($B$50="posts",COUNTIFS(
  Posts[D+1], "&gt;=" &amp; DATE(2025, COLUMN()-3, 1),
   Posts[D+1], "&lt;" &amp; EOMONTH(DATE(2025, COLUMN()-3, 1), 0) + 1,
 Posts[Restaurant Name],$C195),SUMIFS(Posts[Views (+10], Posts[D+1], "&gt;=" &amp; DATE(2025, COLUMN()-3, 1),
   Posts[D+1], "&lt;" &amp; EOMONTH(DATE(2025, COLUMN()-3, 1), 0) + 1,
 Posts[Restaurant Name],$C195))</f>
        <v>0</v>
      </c>
      <c r="I195" s="1522">
        <f>if($B$50="posts",COUNTIFS(
  Posts[D+1], "&gt;=" &amp; DATE(2025, COLUMN()-3, 1),
   Posts[D+1], "&lt;" &amp; EOMONTH(DATE(2025, COLUMN()-3, 1), 0) + 1,
 Posts[Restaurant Name],$C195),SUMIFS(Posts[Views (+10], Posts[D+1], "&gt;=" &amp; DATE(2025, COLUMN()-3, 1),
   Posts[D+1], "&lt;" &amp; EOMONTH(DATE(2025, COLUMN()-3, 1), 0) + 1,
 Posts[Restaurant Name],$C195))</f>
        <v>0</v>
      </c>
      <c r="J195" s="1522">
        <f>if($B$50="posts",COUNTIFS(
  Posts[D+1], "&gt;=" &amp; DATE(2025, COLUMN()-3, 1),
   Posts[D+1], "&lt;" &amp; EOMONTH(DATE(2025, COLUMN()-3, 1), 0) + 1,
 Posts[Restaurant Name],$C195),SUMIFS(Posts[Views (+10], Posts[D+1], "&gt;=" &amp; DATE(2025, COLUMN()-3, 1),
   Posts[D+1], "&lt;" &amp; EOMONTH(DATE(2025, COLUMN()-3, 1), 0) + 1,
 Posts[Restaurant Name],$C195))</f>
        <v>0</v>
      </c>
      <c r="K195" s="1522">
        <f>if($B$50="posts",COUNTIFS(
  Posts[D+1], "&gt;=" &amp; DATE(2025, COLUMN()-3, 1),
   Posts[D+1], "&lt;" &amp; EOMONTH(DATE(2025, COLUMN()-3, 1), 0) + 1,
 Posts[Restaurant Name],$C195),SUMIFS(Posts[Views (+10], Posts[D+1], "&gt;=" &amp; DATE(2025, COLUMN()-3, 1),
   Posts[D+1], "&lt;" &amp; EOMONTH(DATE(2025, COLUMN()-3, 1), 0) + 1,
 Posts[Restaurant Name],$C195))</f>
        <v>0</v>
      </c>
      <c r="L195" s="1522">
        <f>if($B$50="posts",COUNTIFS(
  Posts[D+1], "&gt;=" &amp; DATE(2025, COLUMN()-3, 1),
   Posts[D+1], "&lt;" &amp; EOMONTH(DATE(2025, COLUMN()-3, 1), 0) + 1,
 Posts[Restaurant Name],$C195),SUMIFS(Posts[Views (+10], Posts[D+1], "&gt;=" &amp; DATE(2025, COLUMN()-3, 1),
   Posts[D+1], "&lt;" &amp; EOMONTH(DATE(2025, COLUMN()-3, 1), 0) + 1,
 Posts[Restaurant Name],$C195))</f>
        <v>0</v>
      </c>
      <c r="M195" s="1522">
        <f>if($B$50="posts",COUNTIFS(
  Posts[D+1], "&gt;=" &amp; DATE(2025, COLUMN()-3, 1),
   Posts[D+1], "&lt;" &amp; EOMONTH(DATE(2025, COLUMN()-3, 1), 0) + 1,
 Posts[Restaurant Name],$C195),SUMIFS(Posts[Views (+10], Posts[D+1], "&gt;=" &amp; DATE(2025, COLUMN()-3, 1),
   Posts[D+1], "&lt;" &amp; EOMONTH(DATE(2025, COLUMN()-3, 1), 0) + 1,
 Posts[Restaurant Name],$C195))</f>
        <v>0</v>
      </c>
      <c r="N195" s="1522">
        <f>if($B$50="posts",COUNTIFS(
  Posts[D+1], "&gt;=" &amp; DATE(2025, COLUMN()-3, 1),
   Posts[D+1], "&lt;" &amp; EOMONTH(DATE(2025, COLUMN()-3, 1), 0) + 1,
 Posts[Restaurant Name],$C195),SUMIFS(Posts[Views (+10], Posts[D+1], "&gt;=" &amp; DATE(2025, COLUMN()-3, 1),
   Posts[D+1], "&lt;" &amp; EOMONTH(DATE(2025, COLUMN()-3, 1), 0) + 1,
 Posts[Restaurant Name],$C195))</f>
        <v>0</v>
      </c>
      <c r="O195" s="1522">
        <f>if($B$50="posts",COUNTIFS(
  Posts[D+1], "&gt;=" &amp; DATE(2025, COLUMN()-3, 1),
   Posts[D+1], "&lt;" &amp; EOMONTH(DATE(2025, COLUMN()-3, 1), 0) + 1,
 Posts[Restaurant Name],$C195),SUMIFS(Posts[Views (+10], Posts[D+1], "&gt;=" &amp; DATE(2025, COLUMN()-3, 1),
   Posts[D+1], "&lt;" &amp; EOMONTH(DATE(2025, COLUMN()-3, 1), 0) + 1,
 Posts[Restaurant Name],$C195))</f>
        <v>0</v>
      </c>
      <c r="P195" s="1487"/>
      <c r="Q195" s="1487"/>
      <c r="R195" s="1487"/>
      <c r="S195" s="1487"/>
      <c r="T195" s="1487"/>
      <c r="U195" s="1487"/>
      <c r="V195" s="1487"/>
      <c r="W195" s="1487"/>
      <c r="X195" s="1487"/>
      <c r="Y195" s="1487"/>
      <c r="Z195" s="1487"/>
      <c r="AA195" s="1487"/>
      <c r="AB195" s="1487"/>
    </row>
    <row r="196">
      <c r="A196" s="1487"/>
      <c r="B196" s="1487"/>
      <c r="C196" s="1487" t="s">
        <v>1225</v>
      </c>
      <c r="D196" s="1522">
        <f>if($B$50="posts",COUNTIFS(
  Posts[D+1], "&gt;=" &amp; DATE(2025, COLUMN()-3, 1),
   Posts[D+1], "&lt;" &amp; EOMONTH(DATE(2025, COLUMN()-3, 1), 0) + 1,
 Posts[Restaurant Name],$C196),SUMIFS(Posts[Views (+10], Posts[D+1], "&gt;=" &amp; DATE(2025, COLUMN()-3, 1),
   Posts[D+1], "&lt;" &amp; EOMONTH(DATE(2025, COLUMN()-3, 1), 0) + 1,
 Posts[Restaurant Name],$C196))</f>
        <v>0</v>
      </c>
      <c r="E196" s="1522">
        <f>if($B$50="posts",COUNTIFS(
  Posts[D+1], "&gt;=" &amp; DATE(2025, COLUMN()-3, 1),
   Posts[D+1], "&lt;" &amp; EOMONTH(DATE(2025, COLUMN()-3, 1), 0) + 1,
 Posts[Restaurant Name],$C196),SUMIFS(Posts[Views (+10], Posts[D+1], "&gt;=" &amp; DATE(2025, COLUMN()-3, 1),
   Posts[D+1], "&lt;" &amp; EOMONTH(DATE(2025, COLUMN()-3, 1), 0) + 1,
 Posts[Restaurant Name],$C196))</f>
        <v>0</v>
      </c>
      <c r="F196" s="1522">
        <f>if($B$50="posts",COUNTIFS(
  Posts[D+1], "&gt;=" &amp; DATE(2025, COLUMN()-3, 1),
   Posts[D+1], "&lt;" &amp; EOMONTH(DATE(2025, COLUMN()-3, 1), 0) + 1,
 Posts[Restaurant Name],$C196),SUMIFS(Posts[Views (+10], Posts[D+1], "&gt;=" &amp; DATE(2025, COLUMN()-3, 1),
   Posts[D+1], "&lt;" &amp; EOMONTH(DATE(2025, COLUMN()-3, 1), 0) + 1,
 Posts[Restaurant Name],$C196))</f>
        <v>0</v>
      </c>
      <c r="G196" s="1522">
        <f>if($B$50="posts",COUNTIFS(
  Posts[D+1], "&gt;=" &amp; DATE(2025, COLUMN()-3, 1),
   Posts[D+1], "&lt;" &amp; EOMONTH(DATE(2025, COLUMN()-3, 1), 0) + 1,
 Posts[Restaurant Name],$C196),SUMIFS(Posts[Views (+10], Posts[D+1], "&gt;=" &amp; DATE(2025, COLUMN()-3, 1),
   Posts[D+1], "&lt;" &amp; EOMONTH(DATE(2025, COLUMN()-3, 1), 0) + 1,
 Posts[Restaurant Name],$C196))</f>
        <v>0</v>
      </c>
      <c r="H196" s="1522">
        <f>if($B$50="posts",COUNTIFS(
  Posts[D+1], "&gt;=" &amp; DATE(2025, COLUMN()-3, 1),
   Posts[D+1], "&lt;" &amp; EOMONTH(DATE(2025, COLUMN()-3, 1), 0) + 1,
 Posts[Restaurant Name],$C196),SUMIFS(Posts[Views (+10], Posts[D+1], "&gt;=" &amp; DATE(2025, COLUMN()-3, 1),
   Posts[D+1], "&lt;" &amp; EOMONTH(DATE(2025, COLUMN()-3, 1), 0) + 1,
 Posts[Restaurant Name],$C196))</f>
        <v>0</v>
      </c>
      <c r="I196" s="1522">
        <f>if($B$50="posts",COUNTIFS(
  Posts[D+1], "&gt;=" &amp; DATE(2025, COLUMN()-3, 1),
   Posts[D+1], "&lt;" &amp; EOMONTH(DATE(2025, COLUMN()-3, 1), 0) + 1,
 Posts[Restaurant Name],$C196),SUMIFS(Posts[Views (+10], Posts[D+1], "&gt;=" &amp; DATE(2025, COLUMN()-3, 1),
   Posts[D+1], "&lt;" &amp; EOMONTH(DATE(2025, COLUMN()-3, 1), 0) + 1,
 Posts[Restaurant Name],$C196))</f>
        <v>0</v>
      </c>
      <c r="J196" s="1522">
        <f>if($B$50="posts",COUNTIFS(
  Posts[D+1], "&gt;=" &amp; DATE(2025, COLUMN()-3, 1),
   Posts[D+1], "&lt;" &amp; EOMONTH(DATE(2025, COLUMN()-3, 1), 0) + 1,
 Posts[Restaurant Name],$C196),SUMIFS(Posts[Views (+10], Posts[D+1], "&gt;=" &amp; DATE(2025, COLUMN()-3, 1),
   Posts[D+1], "&lt;" &amp; EOMONTH(DATE(2025, COLUMN()-3, 1), 0) + 1,
 Posts[Restaurant Name],$C196))</f>
        <v>227000</v>
      </c>
      <c r="K196" s="1522">
        <f>if($B$50="posts",COUNTIFS(
  Posts[D+1], "&gt;=" &amp; DATE(2025, COLUMN()-3, 1),
   Posts[D+1], "&lt;" &amp; EOMONTH(DATE(2025, COLUMN()-3, 1), 0) + 1,
 Posts[Restaurant Name],$C196),SUMIFS(Posts[Views (+10], Posts[D+1], "&gt;=" &amp; DATE(2025, COLUMN()-3, 1),
   Posts[D+1], "&lt;" &amp; EOMONTH(DATE(2025, COLUMN()-3, 1), 0) + 1,
 Posts[Restaurant Name],$C196))</f>
        <v>0</v>
      </c>
      <c r="L196" s="1522">
        <f>if($B$50="posts",COUNTIFS(
  Posts[D+1], "&gt;=" &amp; DATE(2025, COLUMN()-3, 1),
   Posts[D+1], "&lt;" &amp; EOMONTH(DATE(2025, COLUMN()-3, 1), 0) + 1,
 Posts[Restaurant Name],$C196),SUMIFS(Posts[Views (+10], Posts[D+1], "&gt;=" &amp; DATE(2025, COLUMN()-3, 1),
   Posts[D+1], "&lt;" &amp; EOMONTH(DATE(2025, COLUMN()-3, 1), 0) + 1,
 Posts[Restaurant Name],$C196))</f>
        <v>0</v>
      </c>
      <c r="M196" s="1522">
        <f>if($B$50="posts",COUNTIFS(
  Posts[D+1], "&gt;=" &amp; DATE(2025, COLUMN()-3, 1),
   Posts[D+1], "&lt;" &amp; EOMONTH(DATE(2025, COLUMN()-3, 1), 0) + 1,
 Posts[Restaurant Name],$C196),SUMIFS(Posts[Views (+10], Posts[D+1], "&gt;=" &amp; DATE(2025, COLUMN()-3, 1),
   Posts[D+1], "&lt;" &amp; EOMONTH(DATE(2025, COLUMN()-3, 1), 0) + 1,
 Posts[Restaurant Name],$C196))</f>
        <v>0</v>
      </c>
      <c r="N196" s="1522">
        <f>if($B$50="posts",COUNTIFS(
  Posts[D+1], "&gt;=" &amp; DATE(2025, COLUMN()-3, 1),
   Posts[D+1], "&lt;" &amp; EOMONTH(DATE(2025, COLUMN()-3, 1), 0) + 1,
 Posts[Restaurant Name],$C196),SUMIFS(Posts[Views (+10], Posts[D+1], "&gt;=" &amp; DATE(2025, COLUMN()-3, 1),
   Posts[D+1], "&lt;" &amp; EOMONTH(DATE(2025, COLUMN()-3, 1), 0) + 1,
 Posts[Restaurant Name],$C196))</f>
        <v>0</v>
      </c>
      <c r="O196" s="1522">
        <f>if($B$50="posts",COUNTIFS(
  Posts[D+1], "&gt;=" &amp; DATE(2025, COLUMN()-3, 1),
   Posts[D+1], "&lt;" &amp; EOMONTH(DATE(2025, COLUMN()-3, 1), 0) + 1,
 Posts[Restaurant Name],$C196),SUMIFS(Posts[Views (+10], Posts[D+1], "&gt;=" &amp; DATE(2025, COLUMN()-3, 1),
   Posts[D+1], "&lt;" &amp; EOMONTH(DATE(2025, COLUMN()-3, 1), 0) + 1,
 Posts[Restaurant Name],$C196))</f>
        <v>0</v>
      </c>
      <c r="P196" s="1487"/>
      <c r="Q196" s="1487"/>
      <c r="R196" s="1487"/>
      <c r="S196" s="1487"/>
      <c r="T196" s="1487"/>
      <c r="U196" s="1487"/>
      <c r="V196" s="1487"/>
      <c r="W196" s="1487"/>
      <c r="X196" s="1487"/>
      <c r="Y196" s="1487"/>
      <c r="Z196" s="1487"/>
      <c r="AA196" s="1487"/>
      <c r="AB196" s="1487"/>
    </row>
    <row r="197">
      <c r="A197" s="1487"/>
      <c r="B197" s="1487"/>
      <c r="C197" s="1487" t="s">
        <v>3400</v>
      </c>
      <c r="D197" s="1522">
        <f>if($B$50="posts",COUNTIFS(
  Posts[D+1], "&gt;=" &amp; DATE(2025, COLUMN()-3, 1),
   Posts[D+1], "&lt;" &amp; EOMONTH(DATE(2025, COLUMN()-3, 1), 0) + 1,
 Posts[Restaurant Name],$C197),SUMIFS(Posts[Views (+10], Posts[D+1], "&gt;=" &amp; DATE(2025, COLUMN()-3, 1),
   Posts[D+1], "&lt;" &amp; EOMONTH(DATE(2025, COLUMN()-3, 1), 0) + 1,
 Posts[Restaurant Name],$C197))</f>
        <v>0</v>
      </c>
      <c r="E197" s="1522">
        <f>if($B$50="posts",COUNTIFS(
  Posts[D+1], "&gt;=" &amp; DATE(2025, COLUMN()-3, 1),
   Posts[D+1], "&lt;" &amp; EOMONTH(DATE(2025, COLUMN()-3, 1), 0) + 1,
 Posts[Restaurant Name],$C197),SUMIFS(Posts[Views (+10], Posts[D+1], "&gt;=" &amp; DATE(2025, COLUMN()-3, 1),
   Posts[D+1], "&lt;" &amp; EOMONTH(DATE(2025, COLUMN()-3, 1), 0) + 1,
 Posts[Restaurant Name],$C197))</f>
        <v>0</v>
      </c>
      <c r="F197" s="1522">
        <f>if($B$50="posts",COUNTIFS(
  Posts[D+1], "&gt;=" &amp; DATE(2025, COLUMN()-3, 1),
   Posts[D+1], "&lt;" &amp; EOMONTH(DATE(2025, COLUMN()-3, 1), 0) + 1,
 Posts[Restaurant Name],$C197),SUMIFS(Posts[Views (+10], Posts[D+1], "&gt;=" &amp; DATE(2025, COLUMN()-3, 1),
   Posts[D+1], "&lt;" &amp; EOMONTH(DATE(2025, COLUMN()-3, 1), 0) + 1,
 Posts[Restaurant Name],$C197))</f>
        <v>0</v>
      </c>
      <c r="G197" s="1522">
        <f>if($B$50="posts",COUNTIFS(
  Posts[D+1], "&gt;=" &amp; DATE(2025, COLUMN()-3, 1),
   Posts[D+1], "&lt;" &amp; EOMONTH(DATE(2025, COLUMN()-3, 1), 0) + 1,
 Posts[Restaurant Name],$C197),SUMIFS(Posts[Views (+10], Posts[D+1], "&gt;=" &amp; DATE(2025, COLUMN()-3, 1),
   Posts[D+1], "&lt;" &amp; EOMONTH(DATE(2025, COLUMN()-3, 1), 0) + 1,
 Posts[Restaurant Name],$C197))</f>
        <v>0</v>
      </c>
      <c r="H197" s="1522">
        <f>if($B$50="posts",COUNTIFS(
  Posts[D+1], "&gt;=" &amp; DATE(2025, COLUMN()-3, 1),
   Posts[D+1], "&lt;" &amp; EOMONTH(DATE(2025, COLUMN()-3, 1), 0) + 1,
 Posts[Restaurant Name],$C197),SUMIFS(Posts[Views (+10], Posts[D+1], "&gt;=" &amp; DATE(2025, COLUMN()-3, 1),
   Posts[D+1], "&lt;" &amp; EOMONTH(DATE(2025, COLUMN()-3, 1), 0) + 1,
 Posts[Restaurant Name],$C197))</f>
        <v>0</v>
      </c>
      <c r="I197" s="1522">
        <f>if($B$50="posts",COUNTIFS(
  Posts[D+1], "&gt;=" &amp; DATE(2025, COLUMN()-3, 1),
   Posts[D+1], "&lt;" &amp; EOMONTH(DATE(2025, COLUMN()-3, 1), 0) + 1,
 Posts[Restaurant Name],$C197),SUMIFS(Posts[Views (+10], Posts[D+1], "&gt;=" &amp; DATE(2025, COLUMN()-3, 1),
   Posts[D+1], "&lt;" &amp; EOMONTH(DATE(2025, COLUMN()-3, 1), 0) + 1,
 Posts[Restaurant Name],$C197))</f>
        <v>575</v>
      </c>
      <c r="J197" s="1522">
        <f>if($B$50="posts",COUNTIFS(
  Posts[D+1], "&gt;=" &amp; DATE(2025, COLUMN()-3, 1),
   Posts[D+1], "&lt;" &amp; EOMONTH(DATE(2025, COLUMN()-3, 1), 0) + 1,
 Posts[Restaurant Name],$C197),SUMIFS(Posts[Views (+10], Posts[D+1], "&gt;=" &amp; DATE(2025, COLUMN()-3, 1),
   Posts[D+1], "&lt;" &amp; EOMONTH(DATE(2025, COLUMN()-3, 1), 0) + 1,
 Posts[Restaurant Name],$C197))</f>
        <v>0</v>
      </c>
      <c r="K197" s="1522">
        <f>if($B$50="posts",COUNTIFS(
  Posts[D+1], "&gt;=" &amp; DATE(2025, COLUMN()-3, 1),
   Posts[D+1], "&lt;" &amp; EOMONTH(DATE(2025, COLUMN()-3, 1), 0) + 1,
 Posts[Restaurant Name],$C197),SUMIFS(Posts[Views (+10], Posts[D+1], "&gt;=" &amp; DATE(2025, COLUMN()-3, 1),
   Posts[D+1], "&lt;" &amp; EOMONTH(DATE(2025, COLUMN()-3, 1), 0) + 1,
 Posts[Restaurant Name],$C197))</f>
        <v>219700</v>
      </c>
      <c r="L197" s="1522">
        <f>if($B$50="posts",COUNTIFS(
  Posts[D+1], "&gt;=" &amp; DATE(2025, COLUMN()-3, 1),
   Posts[D+1], "&lt;" &amp; EOMONTH(DATE(2025, COLUMN()-3, 1), 0) + 1,
 Posts[Restaurant Name],$C197),SUMIFS(Posts[Views (+10], Posts[D+1], "&gt;=" &amp; DATE(2025, COLUMN()-3, 1),
   Posts[D+1], "&lt;" &amp; EOMONTH(DATE(2025, COLUMN()-3, 1), 0) + 1,
 Posts[Restaurant Name],$C197))</f>
        <v>0</v>
      </c>
      <c r="M197" s="1522">
        <f>if($B$50="posts",COUNTIFS(
  Posts[D+1], "&gt;=" &amp; DATE(2025, COLUMN()-3, 1),
   Posts[D+1], "&lt;" &amp; EOMONTH(DATE(2025, COLUMN()-3, 1), 0) + 1,
 Posts[Restaurant Name],$C197),SUMIFS(Posts[Views (+10], Posts[D+1], "&gt;=" &amp; DATE(2025, COLUMN()-3, 1),
   Posts[D+1], "&lt;" &amp; EOMONTH(DATE(2025, COLUMN()-3, 1), 0) + 1,
 Posts[Restaurant Name],$C197))</f>
        <v>0</v>
      </c>
      <c r="N197" s="1522">
        <f>if($B$50="posts",COUNTIFS(
  Posts[D+1], "&gt;=" &amp; DATE(2025, COLUMN()-3, 1),
   Posts[D+1], "&lt;" &amp; EOMONTH(DATE(2025, COLUMN()-3, 1), 0) + 1,
 Posts[Restaurant Name],$C197),SUMIFS(Posts[Views (+10], Posts[D+1], "&gt;=" &amp; DATE(2025, COLUMN()-3, 1),
   Posts[D+1], "&lt;" &amp; EOMONTH(DATE(2025, COLUMN()-3, 1), 0) + 1,
 Posts[Restaurant Name],$C197))</f>
        <v>0</v>
      </c>
      <c r="O197" s="1522">
        <f>if($B$50="posts",COUNTIFS(
  Posts[D+1], "&gt;=" &amp; DATE(2025, COLUMN()-3, 1),
   Posts[D+1], "&lt;" &amp; EOMONTH(DATE(2025, COLUMN()-3, 1), 0) + 1,
 Posts[Restaurant Name],$C197),SUMIFS(Posts[Views (+10], Posts[D+1], "&gt;=" &amp; DATE(2025, COLUMN()-3, 1),
   Posts[D+1], "&lt;" &amp; EOMONTH(DATE(2025, COLUMN()-3, 1), 0) + 1,
 Posts[Restaurant Name],$C197))</f>
        <v>0</v>
      </c>
      <c r="P197" s="1487"/>
      <c r="Q197" s="1487"/>
      <c r="R197" s="1487"/>
      <c r="S197" s="1487"/>
      <c r="T197" s="1487"/>
      <c r="U197" s="1487"/>
      <c r="V197" s="1487"/>
      <c r="W197" s="1487"/>
      <c r="X197" s="1487"/>
      <c r="Y197" s="1487"/>
      <c r="Z197" s="1487"/>
      <c r="AA197" s="1487"/>
      <c r="AB197" s="1487"/>
    </row>
    <row r="198">
      <c r="A198" s="1487"/>
      <c r="B198" s="1487"/>
      <c r="C198" s="1487" t="s">
        <v>3424</v>
      </c>
      <c r="D198" s="1522">
        <f>if($B$50="posts",COUNTIFS(
  Posts[D+1], "&gt;=" &amp; DATE(2025, COLUMN()-3, 1),
   Posts[D+1], "&lt;" &amp; EOMONTH(DATE(2025, COLUMN()-3, 1), 0) + 1,
 Posts[Restaurant Name],$C198),SUMIFS(Posts[Views (+10], Posts[D+1], "&gt;=" &amp; DATE(2025, COLUMN()-3, 1),
   Posts[D+1], "&lt;" &amp; EOMONTH(DATE(2025, COLUMN()-3, 1), 0) + 1,
 Posts[Restaurant Name],$C198))</f>
        <v>0</v>
      </c>
      <c r="E198" s="1522">
        <f>if($B$50="posts",COUNTIFS(
  Posts[D+1], "&gt;=" &amp; DATE(2025, COLUMN()-3, 1),
   Posts[D+1], "&lt;" &amp; EOMONTH(DATE(2025, COLUMN()-3, 1), 0) + 1,
 Posts[Restaurant Name],$C198),SUMIFS(Posts[Views (+10], Posts[D+1], "&gt;=" &amp; DATE(2025, COLUMN()-3, 1),
   Posts[D+1], "&lt;" &amp; EOMONTH(DATE(2025, COLUMN()-3, 1), 0) + 1,
 Posts[Restaurant Name],$C198))</f>
        <v>0</v>
      </c>
      <c r="F198" s="1522">
        <f>if($B$50="posts",COUNTIFS(
  Posts[D+1], "&gt;=" &amp; DATE(2025, COLUMN()-3, 1),
   Posts[D+1], "&lt;" &amp; EOMONTH(DATE(2025, COLUMN()-3, 1), 0) + 1,
 Posts[Restaurant Name],$C198),SUMIFS(Posts[Views (+10], Posts[D+1], "&gt;=" &amp; DATE(2025, COLUMN()-3, 1),
   Posts[D+1], "&lt;" &amp; EOMONTH(DATE(2025, COLUMN()-3, 1), 0) + 1,
 Posts[Restaurant Name],$C198))</f>
        <v>0</v>
      </c>
      <c r="G198" s="1522">
        <f>if($B$50="posts",COUNTIFS(
  Posts[D+1], "&gt;=" &amp; DATE(2025, COLUMN()-3, 1),
   Posts[D+1], "&lt;" &amp; EOMONTH(DATE(2025, COLUMN()-3, 1), 0) + 1,
 Posts[Restaurant Name],$C198),SUMIFS(Posts[Views (+10], Posts[D+1], "&gt;=" &amp; DATE(2025, COLUMN()-3, 1),
   Posts[D+1], "&lt;" &amp; EOMONTH(DATE(2025, COLUMN()-3, 1), 0) + 1,
 Posts[Restaurant Name],$C198))</f>
        <v>0</v>
      </c>
      <c r="H198" s="1522">
        <f>if($B$50="posts",COUNTIFS(
  Posts[D+1], "&gt;=" &amp; DATE(2025, COLUMN()-3, 1),
   Posts[D+1], "&lt;" &amp; EOMONTH(DATE(2025, COLUMN()-3, 1), 0) + 1,
 Posts[Restaurant Name],$C198),SUMIFS(Posts[Views (+10], Posts[D+1], "&gt;=" &amp; DATE(2025, COLUMN()-3, 1),
   Posts[D+1], "&lt;" &amp; EOMONTH(DATE(2025, COLUMN()-3, 1), 0) + 1,
 Posts[Restaurant Name],$C198))</f>
        <v>0</v>
      </c>
      <c r="I198" s="1522">
        <f>if($B$50="posts",COUNTIFS(
  Posts[D+1], "&gt;=" &amp; DATE(2025, COLUMN()-3, 1),
   Posts[D+1], "&lt;" &amp; EOMONTH(DATE(2025, COLUMN()-3, 1), 0) + 1,
 Posts[Restaurant Name],$C198),SUMIFS(Posts[Views (+10], Posts[D+1], "&gt;=" &amp; DATE(2025, COLUMN()-3, 1),
   Posts[D+1], "&lt;" &amp; EOMONTH(DATE(2025, COLUMN()-3, 1), 0) + 1,
 Posts[Restaurant Name],$C198))</f>
        <v>0</v>
      </c>
      <c r="J198" s="1522">
        <f>if($B$50="posts",COUNTIFS(
  Posts[D+1], "&gt;=" &amp; DATE(2025, COLUMN()-3, 1),
   Posts[D+1], "&lt;" &amp; EOMONTH(DATE(2025, COLUMN()-3, 1), 0) + 1,
 Posts[Restaurant Name],$C198),SUMIFS(Posts[Views (+10], Posts[D+1], "&gt;=" &amp; DATE(2025, COLUMN()-3, 1),
   Posts[D+1], "&lt;" &amp; EOMONTH(DATE(2025, COLUMN()-3, 1), 0) + 1,
 Posts[Restaurant Name],$C198))</f>
        <v>0</v>
      </c>
      <c r="K198" s="1522">
        <f>if($B$50="posts",COUNTIFS(
  Posts[D+1], "&gt;=" &amp; DATE(2025, COLUMN()-3, 1),
   Posts[D+1], "&lt;" &amp; EOMONTH(DATE(2025, COLUMN()-3, 1), 0) + 1,
 Posts[Restaurant Name],$C198),SUMIFS(Posts[Views (+10], Posts[D+1], "&gt;=" &amp; DATE(2025, COLUMN()-3, 1),
   Posts[D+1], "&lt;" &amp; EOMONTH(DATE(2025, COLUMN()-3, 1), 0) + 1,
 Posts[Restaurant Name],$C198))</f>
        <v>0</v>
      </c>
      <c r="L198" s="1522">
        <f>if($B$50="posts",COUNTIFS(
  Posts[D+1], "&gt;=" &amp; DATE(2025, COLUMN()-3, 1),
   Posts[D+1], "&lt;" &amp; EOMONTH(DATE(2025, COLUMN()-3, 1), 0) + 1,
 Posts[Restaurant Name],$C198),SUMIFS(Posts[Views (+10], Posts[D+1], "&gt;=" &amp; DATE(2025, COLUMN()-3, 1),
   Posts[D+1], "&lt;" &amp; EOMONTH(DATE(2025, COLUMN()-3, 1), 0) + 1,
 Posts[Restaurant Name],$C198))</f>
        <v>0</v>
      </c>
      <c r="M198" s="1522">
        <f>if($B$50="posts",COUNTIFS(
  Posts[D+1], "&gt;=" &amp; DATE(2025, COLUMN()-3, 1),
   Posts[D+1], "&lt;" &amp; EOMONTH(DATE(2025, COLUMN()-3, 1), 0) + 1,
 Posts[Restaurant Name],$C198),SUMIFS(Posts[Views (+10], Posts[D+1], "&gt;=" &amp; DATE(2025, COLUMN()-3, 1),
   Posts[D+1], "&lt;" &amp; EOMONTH(DATE(2025, COLUMN()-3, 1), 0) + 1,
 Posts[Restaurant Name],$C198))</f>
        <v>0</v>
      </c>
      <c r="N198" s="1522">
        <f>if($B$50="posts",COUNTIFS(
  Posts[D+1], "&gt;=" &amp; DATE(2025, COLUMN()-3, 1),
   Posts[D+1], "&lt;" &amp; EOMONTH(DATE(2025, COLUMN()-3, 1), 0) + 1,
 Posts[Restaurant Name],$C198),SUMIFS(Posts[Views (+10], Posts[D+1], "&gt;=" &amp; DATE(2025, COLUMN()-3, 1),
   Posts[D+1], "&lt;" &amp; EOMONTH(DATE(2025, COLUMN()-3, 1), 0) + 1,
 Posts[Restaurant Name],$C198))</f>
        <v>0</v>
      </c>
      <c r="O198" s="1522">
        <f>if($B$50="posts",COUNTIFS(
  Posts[D+1], "&gt;=" &amp; DATE(2025, COLUMN()-3, 1),
   Posts[D+1], "&lt;" &amp; EOMONTH(DATE(2025, COLUMN()-3, 1), 0) + 1,
 Posts[Restaurant Name],$C198),SUMIFS(Posts[Views (+10], Posts[D+1], "&gt;=" &amp; DATE(2025, COLUMN()-3, 1),
   Posts[D+1], "&lt;" &amp; EOMONTH(DATE(2025, COLUMN()-3, 1), 0) + 1,
 Posts[Restaurant Name],$C198))</f>
        <v>0</v>
      </c>
      <c r="P198" s="1487"/>
      <c r="Q198" s="1487"/>
      <c r="R198" s="1487"/>
      <c r="S198" s="1487"/>
      <c r="T198" s="1487"/>
      <c r="U198" s="1487"/>
      <c r="V198" s="1487"/>
      <c r="W198" s="1487"/>
      <c r="X198" s="1487"/>
      <c r="Y198" s="1487"/>
      <c r="Z198" s="1487"/>
      <c r="AA198" s="1487"/>
      <c r="AB198" s="1487"/>
    </row>
    <row r="199">
      <c r="A199" s="1487"/>
      <c r="B199" s="1487"/>
      <c r="C199" s="1487" t="s">
        <v>3438</v>
      </c>
      <c r="D199" s="1522">
        <f>if($B$50="posts",COUNTIFS(
  Posts[D+1], "&gt;=" &amp; DATE(2025, COLUMN()-3, 1),
   Posts[D+1], "&lt;" &amp; EOMONTH(DATE(2025, COLUMN()-3, 1), 0) + 1,
 Posts[Restaurant Name],$C199),SUMIFS(Posts[Views (+10], Posts[D+1], "&gt;=" &amp; DATE(2025, COLUMN()-3, 1),
   Posts[D+1], "&lt;" &amp; EOMONTH(DATE(2025, COLUMN()-3, 1), 0) + 1,
 Posts[Restaurant Name],$C199))</f>
        <v>0</v>
      </c>
      <c r="E199" s="1522">
        <f>if($B$50="posts",COUNTIFS(
  Posts[D+1], "&gt;=" &amp; DATE(2025, COLUMN()-3, 1),
   Posts[D+1], "&lt;" &amp; EOMONTH(DATE(2025, COLUMN()-3, 1), 0) + 1,
 Posts[Restaurant Name],$C199),SUMIFS(Posts[Views (+10], Posts[D+1], "&gt;=" &amp; DATE(2025, COLUMN()-3, 1),
   Posts[D+1], "&lt;" &amp; EOMONTH(DATE(2025, COLUMN()-3, 1), 0) + 1,
 Posts[Restaurant Name],$C199))</f>
        <v>0</v>
      </c>
      <c r="F199" s="1522">
        <f>if($B$50="posts",COUNTIFS(
  Posts[D+1], "&gt;=" &amp; DATE(2025, COLUMN()-3, 1),
   Posts[D+1], "&lt;" &amp; EOMONTH(DATE(2025, COLUMN()-3, 1), 0) + 1,
 Posts[Restaurant Name],$C199),SUMIFS(Posts[Views (+10], Posts[D+1], "&gt;=" &amp; DATE(2025, COLUMN()-3, 1),
   Posts[D+1], "&lt;" &amp; EOMONTH(DATE(2025, COLUMN()-3, 1), 0) + 1,
 Posts[Restaurant Name],$C199))</f>
        <v>0</v>
      </c>
      <c r="G199" s="1522">
        <f>if($B$50="posts",COUNTIFS(
  Posts[D+1], "&gt;=" &amp; DATE(2025, COLUMN()-3, 1),
   Posts[D+1], "&lt;" &amp; EOMONTH(DATE(2025, COLUMN()-3, 1), 0) + 1,
 Posts[Restaurant Name],$C199),SUMIFS(Posts[Views (+10], Posts[D+1], "&gt;=" &amp; DATE(2025, COLUMN()-3, 1),
   Posts[D+1], "&lt;" &amp; EOMONTH(DATE(2025, COLUMN()-3, 1), 0) + 1,
 Posts[Restaurant Name],$C199))</f>
        <v>0</v>
      </c>
      <c r="H199" s="1522">
        <f>if($B$50="posts",COUNTIFS(
  Posts[D+1], "&gt;=" &amp; DATE(2025, COLUMN()-3, 1),
   Posts[D+1], "&lt;" &amp; EOMONTH(DATE(2025, COLUMN()-3, 1), 0) + 1,
 Posts[Restaurant Name],$C199),SUMIFS(Posts[Views (+10], Posts[D+1], "&gt;=" &amp; DATE(2025, COLUMN()-3, 1),
   Posts[D+1], "&lt;" &amp; EOMONTH(DATE(2025, COLUMN()-3, 1), 0) + 1,
 Posts[Restaurant Name],$C199))</f>
        <v>0</v>
      </c>
      <c r="I199" s="1522">
        <f>if($B$50="posts",COUNTIFS(
  Posts[D+1], "&gt;=" &amp; DATE(2025, COLUMN()-3, 1),
   Posts[D+1], "&lt;" &amp; EOMONTH(DATE(2025, COLUMN()-3, 1), 0) + 1,
 Posts[Restaurant Name],$C199),SUMIFS(Posts[Views (+10], Posts[D+1], "&gt;=" &amp; DATE(2025, COLUMN()-3, 1),
   Posts[D+1], "&lt;" &amp; EOMONTH(DATE(2025, COLUMN()-3, 1), 0) + 1,
 Posts[Restaurant Name],$C199))</f>
        <v>0</v>
      </c>
      <c r="J199" s="1522">
        <f>if($B$50="posts",COUNTIFS(
  Posts[D+1], "&gt;=" &amp; DATE(2025, COLUMN()-3, 1),
   Posts[D+1], "&lt;" &amp; EOMONTH(DATE(2025, COLUMN()-3, 1), 0) + 1,
 Posts[Restaurant Name],$C199),SUMIFS(Posts[Views (+10], Posts[D+1], "&gt;=" &amp; DATE(2025, COLUMN()-3, 1),
   Posts[D+1], "&lt;" &amp; EOMONTH(DATE(2025, COLUMN()-3, 1), 0) + 1,
 Posts[Restaurant Name],$C199))</f>
        <v>0</v>
      </c>
      <c r="K199" s="1522">
        <f>if($B$50="posts",COUNTIFS(
  Posts[D+1], "&gt;=" &amp; DATE(2025, COLUMN()-3, 1),
   Posts[D+1], "&lt;" &amp; EOMONTH(DATE(2025, COLUMN()-3, 1), 0) + 1,
 Posts[Restaurant Name],$C199),SUMIFS(Posts[Views (+10], Posts[D+1], "&gt;=" &amp; DATE(2025, COLUMN()-3, 1),
   Posts[D+1], "&lt;" &amp; EOMONTH(DATE(2025, COLUMN()-3, 1), 0) + 1,
 Posts[Restaurant Name],$C199))</f>
        <v>0</v>
      </c>
      <c r="L199" s="1522">
        <f>if($B$50="posts",COUNTIFS(
  Posts[D+1], "&gt;=" &amp; DATE(2025, COLUMN()-3, 1),
   Posts[D+1], "&lt;" &amp; EOMONTH(DATE(2025, COLUMN()-3, 1), 0) + 1,
 Posts[Restaurant Name],$C199),SUMIFS(Posts[Views (+10], Posts[D+1], "&gt;=" &amp; DATE(2025, COLUMN()-3, 1),
   Posts[D+1], "&lt;" &amp; EOMONTH(DATE(2025, COLUMN()-3, 1), 0) + 1,
 Posts[Restaurant Name],$C199))</f>
        <v>0</v>
      </c>
      <c r="M199" s="1522">
        <f>if($B$50="posts",COUNTIFS(
  Posts[D+1], "&gt;=" &amp; DATE(2025, COLUMN()-3, 1),
   Posts[D+1], "&lt;" &amp; EOMONTH(DATE(2025, COLUMN()-3, 1), 0) + 1,
 Posts[Restaurant Name],$C199),SUMIFS(Posts[Views (+10], Posts[D+1], "&gt;=" &amp; DATE(2025, COLUMN()-3, 1),
   Posts[D+1], "&lt;" &amp; EOMONTH(DATE(2025, COLUMN()-3, 1), 0) + 1,
 Posts[Restaurant Name],$C199))</f>
        <v>0</v>
      </c>
      <c r="N199" s="1522">
        <f>if($B$50="posts",COUNTIFS(
  Posts[D+1], "&gt;=" &amp; DATE(2025, COLUMN()-3, 1),
   Posts[D+1], "&lt;" &amp; EOMONTH(DATE(2025, COLUMN()-3, 1), 0) + 1,
 Posts[Restaurant Name],$C199),SUMIFS(Posts[Views (+10], Posts[D+1], "&gt;=" &amp; DATE(2025, COLUMN()-3, 1),
   Posts[D+1], "&lt;" &amp; EOMONTH(DATE(2025, COLUMN()-3, 1), 0) + 1,
 Posts[Restaurant Name],$C199))</f>
        <v>0</v>
      </c>
      <c r="O199" s="1522">
        <f>if($B$50="posts",COUNTIFS(
  Posts[D+1], "&gt;=" &amp; DATE(2025, COLUMN()-3, 1),
   Posts[D+1], "&lt;" &amp; EOMONTH(DATE(2025, COLUMN()-3, 1), 0) + 1,
 Posts[Restaurant Name],$C199),SUMIFS(Posts[Views (+10], Posts[D+1], "&gt;=" &amp; DATE(2025, COLUMN()-3, 1),
   Posts[D+1], "&lt;" &amp; EOMONTH(DATE(2025, COLUMN()-3, 1), 0) + 1,
 Posts[Restaurant Name],$C199))</f>
        <v>0</v>
      </c>
      <c r="P199" s="1487"/>
      <c r="Q199" s="1487"/>
      <c r="R199" s="1487"/>
      <c r="S199" s="1487"/>
      <c r="T199" s="1487"/>
      <c r="U199" s="1487"/>
      <c r="V199" s="1487"/>
      <c r="W199" s="1487"/>
      <c r="X199" s="1487"/>
      <c r="Y199" s="1487"/>
      <c r="Z199" s="1487"/>
      <c r="AA199" s="1487"/>
      <c r="AB199" s="1487"/>
    </row>
    <row r="200">
      <c r="A200" s="1487"/>
      <c r="B200" s="1487"/>
      <c r="C200" s="1487" t="s">
        <v>3447</v>
      </c>
      <c r="D200" s="1522">
        <f>if($B$50="posts",COUNTIFS(
  Posts[D+1], "&gt;=" &amp; DATE(2025, COLUMN()-3, 1),
   Posts[D+1], "&lt;" &amp; EOMONTH(DATE(2025, COLUMN()-3, 1), 0) + 1,
 Posts[Restaurant Name],$C200),SUMIFS(Posts[Views (+10], Posts[D+1], "&gt;=" &amp; DATE(2025, COLUMN()-3, 1),
   Posts[D+1], "&lt;" &amp; EOMONTH(DATE(2025, COLUMN()-3, 1), 0) + 1,
 Posts[Restaurant Name],$C200))</f>
        <v>0</v>
      </c>
      <c r="E200" s="1522">
        <f>if($B$50="posts",COUNTIFS(
  Posts[D+1], "&gt;=" &amp; DATE(2025, COLUMN()-3, 1),
   Posts[D+1], "&lt;" &amp; EOMONTH(DATE(2025, COLUMN()-3, 1), 0) + 1,
 Posts[Restaurant Name],$C200),SUMIFS(Posts[Views (+10], Posts[D+1], "&gt;=" &amp; DATE(2025, COLUMN()-3, 1),
   Posts[D+1], "&lt;" &amp; EOMONTH(DATE(2025, COLUMN()-3, 1), 0) + 1,
 Posts[Restaurant Name],$C200))</f>
        <v>0</v>
      </c>
      <c r="F200" s="1522">
        <f>if($B$50="posts",COUNTIFS(
  Posts[D+1], "&gt;=" &amp; DATE(2025, COLUMN()-3, 1),
   Posts[D+1], "&lt;" &amp; EOMONTH(DATE(2025, COLUMN()-3, 1), 0) + 1,
 Posts[Restaurant Name],$C200),SUMIFS(Posts[Views (+10], Posts[D+1], "&gt;=" &amp; DATE(2025, COLUMN()-3, 1),
   Posts[D+1], "&lt;" &amp; EOMONTH(DATE(2025, COLUMN()-3, 1), 0) + 1,
 Posts[Restaurant Name],$C200))</f>
        <v>0</v>
      </c>
      <c r="G200" s="1522">
        <f>if($B$50="posts",COUNTIFS(
  Posts[D+1], "&gt;=" &amp; DATE(2025, COLUMN()-3, 1),
   Posts[D+1], "&lt;" &amp; EOMONTH(DATE(2025, COLUMN()-3, 1), 0) + 1,
 Posts[Restaurant Name],$C200),SUMIFS(Posts[Views (+10], Posts[D+1], "&gt;=" &amp; DATE(2025, COLUMN()-3, 1),
   Posts[D+1], "&lt;" &amp; EOMONTH(DATE(2025, COLUMN()-3, 1), 0) + 1,
 Posts[Restaurant Name],$C200))</f>
        <v>0</v>
      </c>
      <c r="H200" s="1522">
        <f>if($B$50="posts",COUNTIFS(
  Posts[D+1], "&gt;=" &amp; DATE(2025, COLUMN()-3, 1),
   Posts[D+1], "&lt;" &amp; EOMONTH(DATE(2025, COLUMN()-3, 1), 0) + 1,
 Posts[Restaurant Name],$C200),SUMIFS(Posts[Views (+10], Posts[D+1], "&gt;=" &amp; DATE(2025, COLUMN()-3, 1),
   Posts[D+1], "&lt;" &amp; EOMONTH(DATE(2025, COLUMN()-3, 1), 0) + 1,
 Posts[Restaurant Name],$C200))</f>
        <v>0</v>
      </c>
      <c r="I200" s="1522">
        <f>if($B$50="posts",COUNTIFS(
  Posts[D+1], "&gt;=" &amp; DATE(2025, COLUMN()-3, 1),
   Posts[D+1], "&lt;" &amp; EOMONTH(DATE(2025, COLUMN()-3, 1), 0) + 1,
 Posts[Restaurant Name],$C200),SUMIFS(Posts[Views (+10], Posts[D+1], "&gt;=" &amp; DATE(2025, COLUMN()-3, 1),
   Posts[D+1], "&lt;" &amp; EOMONTH(DATE(2025, COLUMN()-3, 1), 0) + 1,
 Posts[Restaurant Name],$C200))</f>
        <v>0</v>
      </c>
      <c r="J200" s="1522">
        <f>if($B$50="posts",COUNTIFS(
  Posts[D+1], "&gt;=" &amp; DATE(2025, COLUMN()-3, 1),
   Posts[D+1], "&lt;" &amp; EOMONTH(DATE(2025, COLUMN()-3, 1), 0) + 1,
 Posts[Restaurant Name],$C200),SUMIFS(Posts[Views (+10], Posts[D+1], "&gt;=" &amp; DATE(2025, COLUMN()-3, 1),
   Posts[D+1], "&lt;" &amp; EOMONTH(DATE(2025, COLUMN()-3, 1), 0) + 1,
 Posts[Restaurant Name],$C200))</f>
        <v>0</v>
      </c>
      <c r="K200" s="1522">
        <f>if($B$50="posts",COUNTIFS(
  Posts[D+1], "&gt;=" &amp; DATE(2025, COLUMN()-3, 1),
   Posts[D+1], "&lt;" &amp; EOMONTH(DATE(2025, COLUMN()-3, 1), 0) + 1,
 Posts[Restaurant Name],$C200),SUMIFS(Posts[Views (+10], Posts[D+1], "&gt;=" &amp; DATE(2025, COLUMN()-3, 1),
   Posts[D+1], "&lt;" &amp; EOMONTH(DATE(2025, COLUMN()-3, 1), 0) + 1,
 Posts[Restaurant Name],$C200))</f>
        <v>0</v>
      </c>
      <c r="L200" s="1522">
        <f>if($B$50="posts",COUNTIFS(
  Posts[D+1], "&gt;=" &amp; DATE(2025, COLUMN()-3, 1),
   Posts[D+1], "&lt;" &amp; EOMONTH(DATE(2025, COLUMN()-3, 1), 0) + 1,
 Posts[Restaurant Name],$C200),SUMIFS(Posts[Views (+10], Posts[D+1], "&gt;=" &amp; DATE(2025, COLUMN()-3, 1),
   Posts[D+1], "&lt;" &amp; EOMONTH(DATE(2025, COLUMN()-3, 1), 0) + 1,
 Posts[Restaurant Name],$C200))</f>
        <v>0</v>
      </c>
      <c r="M200" s="1522">
        <f>if($B$50="posts",COUNTIFS(
  Posts[D+1], "&gt;=" &amp; DATE(2025, COLUMN()-3, 1),
   Posts[D+1], "&lt;" &amp; EOMONTH(DATE(2025, COLUMN()-3, 1), 0) + 1,
 Posts[Restaurant Name],$C200),SUMIFS(Posts[Views (+10], Posts[D+1], "&gt;=" &amp; DATE(2025, COLUMN()-3, 1),
   Posts[D+1], "&lt;" &amp; EOMONTH(DATE(2025, COLUMN()-3, 1), 0) + 1,
 Posts[Restaurant Name],$C200))</f>
        <v>0</v>
      </c>
      <c r="N200" s="1522">
        <f>if($B$50="posts",COUNTIFS(
  Posts[D+1], "&gt;=" &amp; DATE(2025, COLUMN()-3, 1),
   Posts[D+1], "&lt;" &amp; EOMONTH(DATE(2025, COLUMN()-3, 1), 0) + 1,
 Posts[Restaurant Name],$C200),SUMIFS(Posts[Views (+10], Posts[D+1], "&gt;=" &amp; DATE(2025, COLUMN()-3, 1),
   Posts[D+1], "&lt;" &amp; EOMONTH(DATE(2025, COLUMN()-3, 1), 0) + 1,
 Posts[Restaurant Name],$C200))</f>
        <v>0</v>
      </c>
      <c r="O200" s="1522">
        <f>if($B$50="posts",COUNTIFS(
  Posts[D+1], "&gt;=" &amp; DATE(2025, COLUMN()-3, 1),
   Posts[D+1], "&lt;" &amp; EOMONTH(DATE(2025, COLUMN()-3, 1), 0) + 1,
 Posts[Restaurant Name],$C200),SUMIFS(Posts[Views (+10], Posts[D+1], "&gt;=" &amp; DATE(2025, COLUMN()-3, 1),
   Posts[D+1], "&lt;" &amp; EOMONTH(DATE(2025, COLUMN()-3, 1), 0) + 1,
 Posts[Restaurant Name],$C200))</f>
        <v>0</v>
      </c>
      <c r="P200" s="1487"/>
      <c r="Q200" s="1487"/>
      <c r="R200" s="1487"/>
      <c r="S200" s="1487"/>
      <c r="T200" s="1487"/>
      <c r="U200" s="1487"/>
      <c r="V200" s="1487"/>
      <c r="W200" s="1487"/>
      <c r="X200" s="1487"/>
      <c r="Y200" s="1487"/>
      <c r="Z200" s="1487"/>
      <c r="AA200" s="1487"/>
      <c r="AB200" s="1487"/>
    </row>
    <row r="201">
      <c r="A201" s="1487"/>
      <c r="B201" s="1487"/>
      <c r="C201" s="1487" t="s">
        <v>3455</v>
      </c>
      <c r="D201" s="1522">
        <f>if($B$50="posts",COUNTIFS(
  Posts[D+1], "&gt;=" &amp; DATE(2025, COLUMN()-3, 1),
   Posts[D+1], "&lt;" &amp; EOMONTH(DATE(2025, COLUMN()-3, 1), 0) + 1,
 Posts[Restaurant Name],$C201),SUMIFS(Posts[Views (+10], Posts[D+1], "&gt;=" &amp; DATE(2025, COLUMN()-3, 1),
   Posts[D+1], "&lt;" &amp; EOMONTH(DATE(2025, COLUMN()-3, 1), 0) + 1,
 Posts[Restaurant Name],$C201))</f>
        <v>0</v>
      </c>
      <c r="E201" s="1522">
        <f>if($B$50="posts",COUNTIFS(
  Posts[D+1], "&gt;=" &amp; DATE(2025, COLUMN()-3, 1),
   Posts[D+1], "&lt;" &amp; EOMONTH(DATE(2025, COLUMN()-3, 1), 0) + 1,
 Posts[Restaurant Name],$C201),SUMIFS(Posts[Views (+10], Posts[D+1], "&gt;=" &amp; DATE(2025, COLUMN()-3, 1),
   Posts[D+1], "&lt;" &amp; EOMONTH(DATE(2025, COLUMN()-3, 1), 0) + 1,
 Posts[Restaurant Name],$C201))</f>
        <v>0</v>
      </c>
      <c r="F201" s="1522">
        <f>if($B$50="posts",COUNTIFS(
  Posts[D+1], "&gt;=" &amp; DATE(2025, COLUMN()-3, 1),
   Posts[D+1], "&lt;" &amp; EOMONTH(DATE(2025, COLUMN()-3, 1), 0) + 1,
 Posts[Restaurant Name],$C201),SUMIFS(Posts[Views (+10], Posts[D+1], "&gt;=" &amp; DATE(2025, COLUMN()-3, 1),
   Posts[D+1], "&lt;" &amp; EOMONTH(DATE(2025, COLUMN()-3, 1), 0) + 1,
 Posts[Restaurant Name],$C201))</f>
        <v>0</v>
      </c>
      <c r="G201" s="1522">
        <f>if($B$50="posts",COUNTIFS(
  Posts[D+1], "&gt;=" &amp; DATE(2025, COLUMN()-3, 1),
   Posts[D+1], "&lt;" &amp; EOMONTH(DATE(2025, COLUMN()-3, 1), 0) + 1,
 Posts[Restaurant Name],$C201),SUMIFS(Posts[Views (+10], Posts[D+1], "&gt;=" &amp; DATE(2025, COLUMN()-3, 1),
   Posts[D+1], "&lt;" &amp; EOMONTH(DATE(2025, COLUMN()-3, 1), 0) + 1,
 Posts[Restaurant Name],$C201))</f>
        <v>0</v>
      </c>
      <c r="H201" s="1522">
        <f>if($B$50="posts",COUNTIFS(
  Posts[D+1], "&gt;=" &amp; DATE(2025, COLUMN()-3, 1),
   Posts[D+1], "&lt;" &amp; EOMONTH(DATE(2025, COLUMN()-3, 1), 0) + 1,
 Posts[Restaurant Name],$C201),SUMIFS(Posts[Views (+10], Posts[D+1], "&gt;=" &amp; DATE(2025, COLUMN()-3, 1),
   Posts[D+1], "&lt;" &amp; EOMONTH(DATE(2025, COLUMN()-3, 1), 0) + 1,
 Posts[Restaurant Name],$C201))</f>
        <v>0</v>
      </c>
      <c r="I201" s="1522">
        <f>if($B$50="posts",COUNTIFS(
  Posts[D+1], "&gt;=" &amp; DATE(2025, COLUMN()-3, 1),
   Posts[D+1], "&lt;" &amp; EOMONTH(DATE(2025, COLUMN()-3, 1), 0) + 1,
 Posts[Restaurant Name],$C201),SUMIFS(Posts[Views (+10], Posts[D+1], "&gt;=" &amp; DATE(2025, COLUMN()-3, 1),
   Posts[D+1], "&lt;" &amp; EOMONTH(DATE(2025, COLUMN()-3, 1), 0) + 1,
 Posts[Restaurant Name],$C201))</f>
        <v>0</v>
      </c>
      <c r="J201" s="1522">
        <f>if($B$50="posts",COUNTIFS(
  Posts[D+1], "&gt;=" &amp; DATE(2025, COLUMN()-3, 1),
   Posts[D+1], "&lt;" &amp; EOMONTH(DATE(2025, COLUMN()-3, 1), 0) + 1,
 Posts[Restaurant Name],$C201),SUMIFS(Posts[Views (+10], Posts[D+1], "&gt;=" &amp; DATE(2025, COLUMN()-3, 1),
   Posts[D+1], "&lt;" &amp; EOMONTH(DATE(2025, COLUMN()-3, 1), 0) + 1,
 Posts[Restaurant Name],$C201))</f>
        <v>0</v>
      </c>
      <c r="K201" s="1522">
        <f>if($B$50="posts",COUNTIFS(
  Posts[D+1], "&gt;=" &amp; DATE(2025, COLUMN()-3, 1),
   Posts[D+1], "&lt;" &amp; EOMONTH(DATE(2025, COLUMN()-3, 1), 0) + 1,
 Posts[Restaurant Name],$C201),SUMIFS(Posts[Views (+10], Posts[D+1], "&gt;=" &amp; DATE(2025, COLUMN()-3, 1),
   Posts[D+1], "&lt;" &amp; EOMONTH(DATE(2025, COLUMN()-3, 1), 0) + 1,
 Posts[Restaurant Name],$C201))</f>
        <v>0</v>
      </c>
      <c r="L201" s="1522">
        <f>if($B$50="posts",COUNTIFS(
  Posts[D+1], "&gt;=" &amp; DATE(2025, COLUMN()-3, 1),
   Posts[D+1], "&lt;" &amp; EOMONTH(DATE(2025, COLUMN()-3, 1), 0) + 1,
 Posts[Restaurant Name],$C201),SUMIFS(Posts[Views (+10], Posts[D+1], "&gt;=" &amp; DATE(2025, COLUMN()-3, 1),
   Posts[D+1], "&lt;" &amp; EOMONTH(DATE(2025, COLUMN()-3, 1), 0) + 1,
 Posts[Restaurant Name],$C201))</f>
        <v>0</v>
      </c>
      <c r="M201" s="1522">
        <f>if($B$50="posts",COUNTIFS(
  Posts[D+1], "&gt;=" &amp; DATE(2025, COLUMN()-3, 1),
   Posts[D+1], "&lt;" &amp; EOMONTH(DATE(2025, COLUMN()-3, 1), 0) + 1,
 Posts[Restaurant Name],$C201),SUMIFS(Posts[Views (+10], Posts[D+1], "&gt;=" &amp; DATE(2025, COLUMN()-3, 1),
   Posts[D+1], "&lt;" &amp; EOMONTH(DATE(2025, COLUMN()-3, 1), 0) + 1,
 Posts[Restaurant Name],$C201))</f>
        <v>0</v>
      </c>
      <c r="N201" s="1522">
        <f>if($B$50="posts",COUNTIFS(
  Posts[D+1], "&gt;=" &amp; DATE(2025, COLUMN()-3, 1),
   Posts[D+1], "&lt;" &amp; EOMONTH(DATE(2025, COLUMN()-3, 1), 0) + 1,
 Posts[Restaurant Name],$C201),SUMIFS(Posts[Views (+10], Posts[D+1], "&gt;=" &amp; DATE(2025, COLUMN()-3, 1),
   Posts[D+1], "&lt;" &amp; EOMONTH(DATE(2025, COLUMN()-3, 1), 0) + 1,
 Posts[Restaurant Name],$C201))</f>
        <v>0</v>
      </c>
      <c r="O201" s="1522">
        <f>if($B$50="posts",COUNTIFS(
  Posts[D+1], "&gt;=" &amp; DATE(2025, COLUMN()-3, 1),
   Posts[D+1], "&lt;" &amp; EOMONTH(DATE(2025, COLUMN()-3, 1), 0) + 1,
 Posts[Restaurant Name],$C201),SUMIFS(Posts[Views (+10], Posts[D+1], "&gt;=" &amp; DATE(2025, COLUMN()-3, 1),
   Posts[D+1], "&lt;" &amp; EOMONTH(DATE(2025, COLUMN()-3, 1), 0) + 1,
 Posts[Restaurant Name],$C201))</f>
        <v>0</v>
      </c>
      <c r="P201" s="1487"/>
      <c r="Q201" s="1487"/>
      <c r="R201" s="1487"/>
      <c r="S201" s="1487"/>
      <c r="T201" s="1487"/>
      <c r="U201" s="1487"/>
      <c r="V201" s="1487"/>
      <c r="W201" s="1487"/>
      <c r="X201" s="1487"/>
      <c r="Y201" s="1487"/>
      <c r="Z201" s="1487"/>
      <c r="AA201" s="1487"/>
      <c r="AB201" s="1487"/>
    </row>
    <row r="202">
      <c r="A202" s="1487"/>
      <c r="B202" s="1487"/>
      <c r="C202" s="1487" t="s">
        <v>107</v>
      </c>
      <c r="D202" s="1522">
        <f>if($B$50="posts",COUNTIFS(
  Posts[D+1], "&gt;=" &amp; DATE(2025, COLUMN()-3, 1),
   Posts[D+1], "&lt;" &amp; EOMONTH(DATE(2025, COLUMN()-3, 1), 0) + 1,
 Posts[Restaurant Name],$C202),SUMIFS(Posts[Views (+10], Posts[D+1], "&gt;=" &amp; DATE(2025, COLUMN()-3, 1),
   Posts[D+1], "&lt;" &amp; EOMONTH(DATE(2025, COLUMN()-3, 1), 0) + 1,
 Posts[Restaurant Name],$C202))</f>
        <v>0</v>
      </c>
      <c r="E202" s="1522">
        <f>if($B$50="posts",COUNTIFS(
  Posts[D+1], "&gt;=" &amp; DATE(2025, COLUMN()-3, 1),
   Posts[D+1], "&lt;" &amp; EOMONTH(DATE(2025, COLUMN()-3, 1), 0) + 1,
 Posts[Restaurant Name],$C202),SUMIFS(Posts[Views (+10], Posts[D+1], "&gt;=" &amp; DATE(2025, COLUMN()-3, 1),
   Posts[D+1], "&lt;" &amp; EOMONTH(DATE(2025, COLUMN()-3, 1), 0) + 1,
 Posts[Restaurant Name],$C202))</f>
        <v>0</v>
      </c>
      <c r="F202" s="1522">
        <f>if($B$50="posts",COUNTIFS(
  Posts[D+1], "&gt;=" &amp; DATE(2025, COLUMN()-3, 1),
   Posts[D+1], "&lt;" &amp; EOMONTH(DATE(2025, COLUMN()-3, 1), 0) + 1,
 Posts[Restaurant Name],$C202),SUMIFS(Posts[Views (+10], Posts[D+1], "&gt;=" &amp; DATE(2025, COLUMN()-3, 1),
   Posts[D+1], "&lt;" &amp; EOMONTH(DATE(2025, COLUMN()-3, 1), 0) + 1,
 Posts[Restaurant Name],$C202))</f>
        <v>0</v>
      </c>
      <c r="G202" s="1522">
        <f>if($B$50="posts",COUNTIFS(
  Posts[D+1], "&gt;=" &amp; DATE(2025, COLUMN()-3, 1),
   Posts[D+1], "&lt;" &amp; EOMONTH(DATE(2025, COLUMN()-3, 1), 0) + 1,
 Posts[Restaurant Name],$C202),SUMIFS(Posts[Views (+10], Posts[D+1], "&gt;=" &amp; DATE(2025, COLUMN()-3, 1),
   Posts[D+1], "&lt;" &amp; EOMONTH(DATE(2025, COLUMN()-3, 1), 0) + 1,
 Posts[Restaurant Name],$C202))</f>
        <v>0</v>
      </c>
      <c r="H202" s="1522">
        <f>if($B$50="posts",COUNTIFS(
  Posts[D+1], "&gt;=" &amp; DATE(2025, COLUMN()-3, 1),
   Posts[D+1], "&lt;" &amp; EOMONTH(DATE(2025, COLUMN()-3, 1), 0) + 1,
 Posts[Restaurant Name],$C202),SUMIFS(Posts[Views (+10], Posts[D+1], "&gt;=" &amp; DATE(2025, COLUMN()-3, 1),
   Posts[D+1], "&lt;" &amp; EOMONTH(DATE(2025, COLUMN()-3, 1), 0) + 1,
 Posts[Restaurant Name],$C202))</f>
        <v>0</v>
      </c>
      <c r="I202" s="1522">
        <f>if($B$50="posts",COUNTIFS(
  Posts[D+1], "&gt;=" &amp; DATE(2025, COLUMN()-3, 1),
   Posts[D+1], "&lt;" &amp; EOMONTH(DATE(2025, COLUMN()-3, 1), 0) + 1,
 Posts[Restaurant Name],$C202),SUMIFS(Posts[Views (+10], Posts[D+1], "&gt;=" &amp; DATE(2025, COLUMN()-3, 1),
   Posts[D+1], "&lt;" &amp; EOMONTH(DATE(2025, COLUMN()-3, 1), 0) + 1,
 Posts[Restaurant Name],$C202))</f>
        <v>0</v>
      </c>
      <c r="J202" s="1522">
        <f>if($B$50="posts",COUNTIFS(
  Posts[D+1], "&gt;=" &amp; DATE(2025, COLUMN()-3, 1),
   Posts[D+1], "&lt;" &amp; EOMONTH(DATE(2025, COLUMN()-3, 1), 0) + 1,
 Posts[Restaurant Name],$C202),SUMIFS(Posts[Views (+10], Posts[D+1], "&gt;=" &amp; DATE(2025, COLUMN()-3, 1),
   Posts[D+1], "&lt;" &amp; EOMONTH(DATE(2025, COLUMN()-3, 1), 0) + 1,
 Posts[Restaurant Name],$C202))</f>
        <v>0</v>
      </c>
      <c r="K202" s="1522">
        <f>if($B$50="posts",COUNTIFS(
  Posts[D+1], "&gt;=" &amp; DATE(2025, COLUMN()-3, 1),
   Posts[D+1], "&lt;" &amp; EOMONTH(DATE(2025, COLUMN()-3, 1), 0) + 1,
 Posts[Restaurant Name],$C202),SUMIFS(Posts[Views (+10], Posts[D+1], "&gt;=" &amp; DATE(2025, COLUMN()-3, 1),
   Posts[D+1], "&lt;" &amp; EOMONTH(DATE(2025, COLUMN()-3, 1), 0) + 1,
 Posts[Restaurant Name],$C202))</f>
        <v>0</v>
      </c>
      <c r="L202" s="1522">
        <f>if($B$50="posts",COUNTIFS(
  Posts[D+1], "&gt;=" &amp; DATE(2025, COLUMN()-3, 1),
   Posts[D+1], "&lt;" &amp; EOMONTH(DATE(2025, COLUMN()-3, 1), 0) + 1,
 Posts[Restaurant Name],$C202),SUMIFS(Posts[Views (+10], Posts[D+1], "&gt;=" &amp; DATE(2025, COLUMN()-3, 1),
   Posts[D+1], "&lt;" &amp; EOMONTH(DATE(2025, COLUMN()-3, 1), 0) + 1,
 Posts[Restaurant Name],$C202))</f>
        <v>0</v>
      </c>
      <c r="M202" s="1522">
        <f>if($B$50="posts",COUNTIFS(
  Posts[D+1], "&gt;=" &amp; DATE(2025, COLUMN()-3, 1),
   Posts[D+1], "&lt;" &amp; EOMONTH(DATE(2025, COLUMN()-3, 1), 0) + 1,
 Posts[Restaurant Name],$C202),SUMIFS(Posts[Views (+10], Posts[D+1], "&gt;=" &amp; DATE(2025, COLUMN()-3, 1),
   Posts[D+1], "&lt;" &amp; EOMONTH(DATE(2025, COLUMN()-3, 1), 0) + 1,
 Posts[Restaurant Name],$C202))</f>
        <v>0</v>
      </c>
      <c r="N202" s="1522">
        <f>if($B$50="posts",COUNTIFS(
  Posts[D+1], "&gt;=" &amp; DATE(2025, COLUMN()-3, 1),
   Posts[D+1], "&lt;" &amp; EOMONTH(DATE(2025, COLUMN()-3, 1), 0) + 1,
 Posts[Restaurant Name],$C202),SUMIFS(Posts[Views (+10], Posts[D+1], "&gt;=" &amp; DATE(2025, COLUMN()-3, 1),
   Posts[D+1], "&lt;" &amp; EOMONTH(DATE(2025, COLUMN()-3, 1), 0) + 1,
 Posts[Restaurant Name],$C202))</f>
        <v>0</v>
      </c>
      <c r="O202" s="1522">
        <f>if($B$50="posts",COUNTIFS(
  Posts[D+1], "&gt;=" &amp; DATE(2025, COLUMN()-3, 1),
   Posts[D+1], "&lt;" &amp; EOMONTH(DATE(2025, COLUMN()-3, 1), 0) + 1,
 Posts[Restaurant Name],$C202),SUMIFS(Posts[Views (+10], Posts[D+1], "&gt;=" &amp; DATE(2025, COLUMN()-3, 1),
   Posts[D+1], "&lt;" &amp; EOMONTH(DATE(2025, COLUMN()-3, 1), 0) + 1,
 Posts[Restaurant Name],$C202))</f>
        <v>0</v>
      </c>
      <c r="P202" s="1487"/>
      <c r="Q202" s="1487"/>
      <c r="R202" s="1487"/>
      <c r="S202" s="1487"/>
      <c r="T202" s="1487"/>
      <c r="U202" s="1487"/>
      <c r="V202" s="1487"/>
      <c r="W202" s="1487"/>
      <c r="X202" s="1487"/>
      <c r="Y202" s="1487"/>
      <c r="Z202" s="1487"/>
      <c r="AA202" s="1487"/>
      <c r="AB202" s="1487"/>
    </row>
    <row r="203">
      <c r="A203" s="1487"/>
      <c r="B203" s="1487"/>
      <c r="C203" s="1487" t="s">
        <v>3500</v>
      </c>
      <c r="D203" s="1522">
        <f>if($B$50="posts",COUNTIFS(
  Posts[D+1], "&gt;=" &amp; DATE(2025, COLUMN()-3, 1),
   Posts[D+1], "&lt;" &amp; EOMONTH(DATE(2025, COLUMN()-3, 1), 0) + 1,
 Posts[Restaurant Name],$C203),SUMIFS(Posts[Views (+10], Posts[D+1], "&gt;=" &amp; DATE(2025, COLUMN()-3, 1),
   Posts[D+1], "&lt;" &amp; EOMONTH(DATE(2025, COLUMN()-3, 1), 0) + 1,
 Posts[Restaurant Name],$C203))</f>
        <v>0</v>
      </c>
      <c r="E203" s="1522">
        <f>if($B$50="posts",COUNTIFS(
  Posts[D+1], "&gt;=" &amp; DATE(2025, COLUMN()-3, 1),
   Posts[D+1], "&lt;" &amp; EOMONTH(DATE(2025, COLUMN()-3, 1), 0) + 1,
 Posts[Restaurant Name],$C203),SUMIFS(Posts[Views (+10], Posts[D+1], "&gt;=" &amp; DATE(2025, COLUMN()-3, 1),
   Posts[D+1], "&lt;" &amp; EOMONTH(DATE(2025, COLUMN()-3, 1), 0) + 1,
 Posts[Restaurant Name],$C203))</f>
        <v>0</v>
      </c>
      <c r="F203" s="1522">
        <f>if($B$50="posts",COUNTIFS(
  Posts[D+1], "&gt;=" &amp; DATE(2025, COLUMN()-3, 1),
   Posts[D+1], "&lt;" &amp; EOMONTH(DATE(2025, COLUMN()-3, 1), 0) + 1,
 Posts[Restaurant Name],$C203),SUMIFS(Posts[Views (+10], Posts[D+1], "&gt;=" &amp; DATE(2025, COLUMN()-3, 1),
   Posts[D+1], "&lt;" &amp; EOMONTH(DATE(2025, COLUMN()-3, 1), 0) + 1,
 Posts[Restaurant Name],$C203))</f>
        <v>0</v>
      </c>
      <c r="G203" s="1522">
        <f>if($B$50="posts",COUNTIFS(
  Posts[D+1], "&gt;=" &amp; DATE(2025, COLUMN()-3, 1),
   Posts[D+1], "&lt;" &amp; EOMONTH(DATE(2025, COLUMN()-3, 1), 0) + 1,
 Posts[Restaurant Name],$C203),SUMIFS(Posts[Views (+10], Posts[D+1], "&gt;=" &amp; DATE(2025, COLUMN()-3, 1),
   Posts[D+1], "&lt;" &amp; EOMONTH(DATE(2025, COLUMN()-3, 1), 0) + 1,
 Posts[Restaurant Name],$C203))</f>
        <v>0</v>
      </c>
      <c r="H203" s="1522">
        <f>if($B$50="posts",COUNTIFS(
  Posts[D+1], "&gt;=" &amp; DATE(2025, COLUMN()-3, 1),
   Posts[D+1], "&lt;" &amp; EOMONTH(DATE(2025, COLUMN()-3, 1), 0) + 1,
 Posts[Restaurant Name],$C203),SUMIFS(Posts[Views (+10], Posts[D+1], "&gt;=" &amp; DATE(2025, COLUMN()-3, 1),
   Posts[D+1], "&lt;" &amp; EOMONTH(DATE(2025, COLUMN()-3, 1), 0) + 1,
 Posts[Restaurant Name],$C203))</f>
        <v>0</v>
      </c>
      <c r="I203" s="1522">
        <f>if($B$50="posts",COUNTIFS(
  Posts[D+1], "&gt;=" &amp; DATE(2025, COLUMN()-3, 1),
   Posts[D+1], "&lt;" &amp; EOMONTH(DATE(2025, COLUMN()-3, 1), 0) + 1,
 Posts[Restaurant Name],$C203),SUMIFS(Posts[Views (+10], Posts[D+1], "&gt;=" &amp; DATE(2025, COLUMN()-3, 1),
   Posts[D+1], "&lt;" &amp; EOMONTH(DATE(2025, COLUMN()-3, 1), 0) + 1,
 Posts[Restaurant Name],$C203))</f>
        <v>326</v>
      </c>
      <c r="J203" s="1522">
        <f>if($B$50="posts",COUNTIFS(
  Posts[D+1], "&gt;=" &amp; DATE(2025, COLUMN()-3, 1),
   Posts[D+1], "&lt;" &amp; EOMONTH(DATE(2025, COLUMN()-3, 1), 0) + 1,
 Posts[Restaurant Name],$C203),SUMIFS(Posts[Views (+10], Posts[D+1], "&gt;=" &amp; DATE(2025, COLUMN()-3, 1),
   Posts[D+1], "&lt;" &amp; EOMONTH(DATE(2025, COLUMN()-3, 1), 0) + 1,
 Posts[Restaurant Name],$C203))</f>
        <v>0</v>
      </c>
      <c r="K203" s="1522">
        <f>if($B$50="posts",COUNTIFS(
  Posts[D+1], "&gt;=" &amp; DATE(2025, COLUMN()-3, 1),
   Posts[D+1], "&lt;" &amp; EOMONTH(DATE(2025, COLUMN()-3, 1), 0) + 1,
 Posts[Restaurant Name],$C203),SUMIFS(Posts[Views (+10], Posts[D+1], "&gt;=" &amp; DATE(2025, COLUMN()-3, 1),
   Posts[D+1], "&lt;" &amp; EOMONTH(DATE(2025, COLUMN()-3, 1), 0) + 1,
 Posts[Restaurant Name],$C203))</f>
        <v>0</v>
      </c>
      <c r="L203" s="1522">
        <f>if($B$50="posts",COUNTIFS(
  Posts[D+1], "&gt;=" &amp; DATE(2025, COLUMN()-3, 1),
   Posts[D+1], "&lt;" &amp; EOMONTH(DATE(2025, COLUMN()-3, 1), 0) + 1,
 Posts[Restaurant Name],$C203),SUMIFS(Posts[Views (+10], Posts[D+1], "&gt;=" &amp; DATE(2025, COLUMN()-3, 1),
   Posts[D+1], "&lt;" &amp; EOMONTH(DATE(2025, COLUMN()-3, 1), 0) + 1,
 Posts[Restaurant Name],$C203))</f>
        <v>0</v>
      </c>
      <c r="M203" s="1522">
        <f>if($B$50="posts",COUNTIFS(
  Posts[D+1], "&gt;=" &amp; DATE(2025, COLUMN()-3, 1),
   Posts[D+1], "&lt;" &amp; EOMONTH(DATE(2025, COLUMN()-3, 1), 0) + 1,
 Posts[Restaurant Name],$C203),SUMIFS(Posts[Views (+10], Posts[D+1], "&gt;=" &amp; DATE(2025, COLUMN()-3, 1),
   Posts[D+1], "&lt;" &amp; EOMONTH(DATE(2025, COLUMN()-3, 1), 0) + 1,
 Posts[Restaurant Name],$C203))</f>
        <v>0</v>
      </c>
      <c r="N203" s="1522">
        <f>if($B$50="posts",COUNTIFS(
  Posts[D+1], "&gt;=" &amp; DATE(2025, COLUMN()-3, 1),
   Posts[D+1], "&lt;" &amp; EOMONTH(DATE(2025, COLUMN()-3, 1), 0) + 1,
 Posts[Restaurant Name],$C203),SUMIFS(Posts[Views (+10], Posts[D+1], "&gt;=" &amp; DATE(2025, COLUMN()-3, 1),
   Posts[D+1], "&lt;" &amp; EOMONTH(DATE(2025, COLUMN()-3, 1), 0) + 1,
 Posts[Restaurant Name],$C203))</f>
        <v>0</v>
      </c>
      <c r="O203" s="1522">
        <f>if($B$50="posts",COUNTIFS(
  Posts[D+1], "&gt;=" &amp; DATE(2025, COLUMN()-3, 1),
   Posts[D+1], "&lt;" &amp; EOMONTH(DATE(2025, COLUMN()-3, 1), 0) + 1,
 Posts[Restaurant Name],$C203),SUMIFS(Posts[Views (+10], Posts[D+1], "&gt;=" &amp; DATE(2025, COLUMN()-3, 1),
   Posts[D+1], "&lt;" &amp; EOMONTH(DATE(2025, COLUMN()-3, 1), 0) + 1,
 Posts[Restaurant Name],$C203))</f>
        <v>0</v>
      </c>
      <c r="P203" s="1487"/>
      <c r="Q203" s="1487"/>
      <c r="R203" s="1487"/>
      <c r="S203" s="1487"/>
      <c r="T203" s="1487"/>
      <c r="U203" s="1487"/>
      <c r="V203" s="1487"/>
      <c r="W203" s="1487"/>
      <c r="X203" s="1487"/>
      <c r="Y203" s="1487"/>
      <c r="Z203" s="1487"/>
      <c r="AA203" s="1487"/>
      <c r="AB203" s="1487"/>
    </row>
    <row r="204">
      <c r="A204" s="1487"/>
      <c r="B204" s="1487"/>
      <c r="C204" s="1487" t="s">
        <v>3506</v>
      </c>
      <c r="D204" s="1522">
        <f>if($B$50="posts",COUNTIFS(
  Posts[D+1], "&gt;=" &amp; DATE(2025, COLUMN()-3, 1),
   Posts[D+1], "&lt;" &amp; EOMONTH(DATE(2025, COLUMN()-3, 1), 0) + 1,
 Posts[Restaurant Name],$C204),SUMIFS(Posts[Views (+10], Posts[D+1], "&gt;=" &amp; DATE(2025, COLUMN()-3, 1),
   Posts[D+1], "&lt;" &amp; EOMONTH(DATE(2025, COLUMN()-3, 1), 0) + 1,
 Posts[Restaurant Name],$C204))</f>
        <v>0</v>
      </c>
      <c r="E204" s="1522">
        <f>if($B$50="posts",COUNTIFS(
  Posts[D+1], "&gt;=" &amp; DATE(2025, COLUMN()-3, 1),
   Posts[D+1], "&lt;" &amp; EOMONTH(DATE(2025, COLUMN()-3, 1), 0) + 1,
 Posts[Restaurant Name],$C204),SUMIFS(Posts[Views (+10], Posts[D+1], "&gt;=" &amp; DATE(2025, COLUMN()-3, 1),
   Posts[D+1], "&lt;" &amp; EOMONTH(DATE(2025, COLUMN()-3, 1), 0) + 1,
 Posts[Restaurant Name],$C204))</f>
        <v>0</v>
      </c>
      <c r="F204" s="1522">
        <f>if($B$50="posts",COUNTIFS(
  Posts[D+1], "&gt;=" &amp; DATE(2025, COLUMN()-3, 1),
   Posts[D+1], "&lt;" &amp; EOMONTH(DATE(2025, COLUMN()-3, 1), 0) + 1,
 Posts[Restaurant Name],$C204),SUMIFS(Posts[Views (+10], Posts[D+1], "&gt;=" &amp; DATE(2025, COLUMN()-3, 1),
   Posts[D+1], "&lt;" &amp; EOMONTH(DATE(2025, COLUMN()-3, 1), 0) + 1,
 Posts[Restaurant Name],$C204))</f>
        <v>0</v>
      </c>
      <c r="G204" s="1522">
        <f>if($B$50="posts",COUNTIFS(
  Posts[D+1], "&gt;=" &amp; DATE(2025, COLUMN()-3, 1),
   Posts[D+1], "&lt;" &amp; EOMONTH(DATE(2025, COLUMN()-3, 1), 0) + 1,
 Posts[Restaurant Name],$C204),SUMIFS(Posts[Views (+10], Posts[D+1], "&gt;=" &amp; DATE(2025, COLUMN()-3, 1),
   Posts[D+1], "&lt;" &amp; EOMONTH(DATE(2025, COLUMN()-3, 1), 0) + 1,
 Posts[Restaurant Name],$C204))</f>
        <v>0</v>
      </c>
      <c r="H204" s="1522">
        <f>if($B$50="posts",COUNTIFS(
  Posts[D+1], "&gt;=" &amp; DATE(2025, COLUMN()-3, 1),
   Posts[D+1], "&lt;" &amp; EOMONTH(DATE(2025, COLUMN()-3, 1), 0) + 1,
 Posts[Restaurant Name],$C204),SUMIFS(Posts[Views (+10], Posts[D+1], "&gt;=" &amp; DATE(2025, COLUMN()-3, 1),
   Posts[D+1], "&lt;" &amp; EOMONTH(DATE(2025, COLUMN()-3, 1), 0) + 1,
 Posts[Restaurant Name],$C204))</f>
        <v>0</v>
      </c>
      <c r="I204" s="1522">
        <f>if($B$50="posts",COUNTIFS(
  Posts[D+1], "&gt;=" &amp; DATE(2025, COLUMN()-3, 1),
   Posts[D+1], "&lt;" &amp; EOMONTH(DATE(2025, COLUMN()-3, 1), 0) + 1,
 Posts[Restaurant Name],$C204),SUMIFS(Posts[Views (+10], Posts[D+1], "&gt;=" &amp; DATE(2025, COLUMN()-3, 1),
   Posts[D+1], "&lt;" &amp; EOMONTH(DATE(2025, COLUMN()-3, 1), 0) + 1,
 Posts[Restaurant Name],$C204))</f>
        <v>101300</v>
      </c>
      <c r="J204" s="1522">
        <f>if($B$50="posts",COUNTIFS(
  Posts[D+1], "&gt;=" &amp; DATE(2025, COLUMN()-3, 1),
   Posts[D+1], "&lt;" &amp; EOMONTH(DATE(2025, COLUMN()-3, 1), 0) + 1,
 Posts[Restaurant Name],$C204),SUMIFS(Posts[Views (+10], Posts[D+1], "&gt;=" &amp; DATE(2025, COLUMN()-3, 1),
   Posts[D+1], "&lt;" &amp; EOMONTH(DATE(2025, COLUMN()-3, 1), 0) + 1,
 Posts[Restaurant Name],$C204))</f>
        <v>0</v>
      </c>
      <c r="K204" s="1522">
        <f>if($B$50="posts",COUNTIFS(
  Posts[D+1], "&gt;=" &amp; DATE(2025, COLUMN()-3, 1),
   Posts[D+1], "&lt;" &amp; EOMONTH(DATE(2025, COLUMN()-3, 1), 0) + 1,
 Posts[Restaurant Name],$C204),SUMIFS(Posts[Views (+10], Posts[D+1], "&gt;=" &amp; DATE(2025, COLUMN()-3, 1),
   Posts[D+1], "&lt;" &amp; EOMONTH(DATE(2025, COLUMN()-3, 1), 0) + 1,
 Posts[Restaurant Name],$C204))</f>
        <v>0</v>
      </c>
      <c r="L204" s="1522">
        <f>if($B$50="posts",COUNTIFS(
  Posts[D+1], "&gt;=" &amp; DATE(2025, COLUMN()-3, 1),
   Posts[D+1], "&lt;" &amp; EOMONTH(DATE(2025, COLUMN()-3, 1), 0) + 1,
 Posts[Restaurant Name],$C204),SUMIFS(Posts[Views (+10], Posts[D+1], "&gt;=" &amp; DATE(2025, COLUMN()-3, 1),
   Posts[D+1], "&lt;" &amp; EOMONTH(DATE(2025, COLUMN()-3, 1), 0) + 1,
 Posts[Restaurant Name],$C204))</f>
        <v>0</v>
      </c>
      <c r="M204" s="1522">
        <f>if($B$50="posts",COUNTIFS(
  Posts[D+1], "&gt;=" &amp; DATE(2025, COLUMN()-3, 1),
   Posts[D+1], "&lt;" &amp; EOMONTH(DATE(2025, COLUMN()-3, 1), 0) + 1,
 Posts[Restaurant Name],$C204),SUMIFS(Posts[Views (+10], Posts[D+1], "&gt;=" &amp; DATE(2025, COLUMN()-3, 1),
   Posts[D+1], "&lt;" &amp; EOMONTH(DATE(2025, COLUMN()-3, 1), 0) + 1,
 Posts[Restaurant Name],$C204))</f>
        <v>0</v>
      </c>
      <c r="N204" s="1522">
        <f>if($B$50="posts",COUNTIFS(
  Posts[D+1], "&gt;=" &amp; DATE(2025, COLUMN()-3, 1),
   Posts[D+1], "&lt;" &amp; EOMONTH(DATE(2025, COLUMN()-3, 1), 0) + 1,
 Posts[Restaurant Name],$C204),SUMIFS(Posts[Views (+10], Posts[D+1], "&gt;=" &amp; DATE(2025, COLUMN()-3, 1),
   Posts[D+1], "&lt;" &amp; EOMONTH(DATE(2025, COLUMN()-3, 1), 0) + 1,
 Posts[Restaurant Name],$C204))</f>
        <v>0</v>
      </c>
      <c r="O204" s="1522">
        <f>if($B$50="posts",COUNTIFS(
  Posts[D+1], "&gt;=" &amp; DATE(2025, COLUMN()-3, 1),
   Posts[D+1], "&lt;" &amp; EOMONTH(DATE(2025, COLUMN()-3, 1), 0) + 1,
 Posts[Restaurant Name],$C204),SUMIFS(Posts[Views (+10], Posts[D+1], "&gt;=" &amp; DATE(2025, COLUMN()-3, 1),
   Posts[D+1], "&lt;" &amp; EOMONTH(DATE(2025, COLUMN()-3, 1), 0) + 1,
 Posts[Restaurant Name],$C204))</f>
        <v>0</v>
      </c>
      <c r="P204" s="1487"/>
      <c r="Q204" s="1487"/>
      <c r="R204" s="1487"/>
      <c r="S204" s="1487"/>
      <c r="T204" s="1487"/>
      <c r="U204" s="1487"/>
      <c r="V204" s="1487"/>
      <c r="W204" s="1487"/>
      <c r="X204" s="1487"/>
      <c r="Y204" s="1487"/>
      <c r="Z204" s="1487"/>
      <c r="AA204" s="1487"/>
      <c r="AB204" s="1487"/>
    </row>
    <row r="205">
      <c r="A205" s="1487"/>
      <c r="B205" s="1487"/>
      <c r="C205" s="1487" t="s">
        <v>3511</v>
      </c>
      <c r="D205" s="1522">
        <f>if($B$50="posts",COUNTIFS(
  Posts[D+1], "&gt;=" &amp; DATE(2025, COLUMN()-3, 1),
   Posts[D+1], "&lt;" &amp; EOMONTH(DATE(2025, COLUMN()-3, 1), 0) + 1,
 Posts[Restaurant Name],$C205),SUMIFS(Posts[Views (+10], Posts[D+1], "&gt;=" &amp; DATE(2025, COLUMN()-3, 1),
   Posts[D+1], "&lt;" &amp; EOMONTH(DATE(2025, COLUMN()-3, 1), 0) + 1,
 Posts[Restaurant Name],$C205))</f>
        <v>0</v>
      </c>
      <c r="E205" s="1522">
        <f>if($B$50="posts",COUNTIFS(
  Posts[D+1], "&gt;=" &amp; DATE(2025, COLUMN()-3, 1),
   Posts[D+1], "&lt;" &amp; EOMONTH(DATE(2025, COLUMN()-3, 1), 0) + 1,
 Posts[Restaurant Name],$C205),SUMIFS(Posts[Views (+10], Posts[D+1], "&gt;=" &amp; DATE(2025, COLUMN()-3, 1),
   Posts[D+1], "&lt;" &amp; EOMONTH(DATE(2025, COLUMN()-3, 1), 0) + 1,
 Posts[Restaurant Name],$C205))</f>
        <v>0</v>
      </c>
      <c r="F205" s="1522">
        <f>if($B$50="posts",COUNTIFS(
  Posts[D+1], "&gt;=" &amp; DATE(2025, COLUMN()-3, 1),
   Posts[D+1], "&lt;" &amp; EOMONTH(DATE(2025, COLUMN()-3, 1), 0) + 1,
 Posts[Restaurant Name],$C205),SUMIFS(Posts[Views (+10], Posts[D+1], "&gt;=" &amp; DATE(2025, COLUMN()-3, 1),
   Posts[D+1], "&lt;" &amp; EOMONTH(DATE(2025, COLUMN()-3, 1), 0) + 1,
 Posts[Restaurant Name],$C205))</f>
        <v>0</v>
      </c>
      <c r="G205" s="1522">
        <f>if($B$50="posts",COUNTIFS(
  Posts[D+1], "&gt;=" &amp; DATE(2025, COLUMN()-3, 1),
   Posts[D+1], "&lt;" &amp; EOMONTH(DATE(2025, COLUMN()-3, 1), 0) + 1,
 Posts[Restaurant Name],$C205),SUMIFS(Posts[Views (+10], Posts[D+1], "&gt;=" &amp; DATE(2025, COLUMN()-3, 1),
   Posts[D+1], "&lt;" &amp; EOMONTH(DATE(2025, COLUMN()-3, 1), 0) + 1,
 Posts[Restaurant Name],$C205))</f>
        <v>0</v>
      </c>
      <c r="H205" s="1522">
        <f>if($B$50="posts",COUNTIFS(
  Posts[D+1], "&gt;=" &amp; DATE(2025, COLUMN()-3, 1),
   Posts[D+1], "&lt;" &amp; EOMONTH(DATE(2025, COLUMN()-3, 1), 0) + 1,
 Posts[Restaurant Name],$C205),SUMIFS(Posts[Views (+10], Posts[D+1], "&gt;=" &amp; DATE(2025, COLUMN()-3, 1),
   Posts[D+1], "&lt;" &amp; EOMONTH(DATE(2025, COLUMN()-3, 1), 0) + 1,
 Posts[Restaurant Name],$C205))</f>
        <v>0</v>
      </c>
      <c r="I205" s="1522">
        <f>if($B$50="posts",COUNTIFS(
  Posts[D+1], "&gt;=" &amp; DATE(2025, COLUMN()-3, 1),
   Posts[D+1], "&lt;" &amp; EOMONTH(DATE(2025, COLUMN()-3, 1), 0) + 1,
 Posts[Restaurant Name],$C205),SUMIFS(Posts[Views (+10], Posts[D+1], "&gt;=" &amp; DATE(2025, COLUMN()-3, 1),
   Posts[D+1], "&lt;" &amp; EOMONTH(DATE(2025, COLUMN()-3, 1), 0) + 1,
 Posts[Restaurant Name],$C205))</f>
        <v>492</v>
      </c>
      <c r="J205" s="1522">
        <f>if($B$50="posts",COUNTIFS(
  Posts[D+1], "&gt;=" &amp; DATE(2025, COLUMN()-3, 1),
   Posts[D+1], "&lt;" &amp; EOMONTH(DATE(2025, COLUMN()-3, 1), 0) + 1,
 Posts[Restaurant Name],$C205),SUMIFS(Posts[Views (+10], Posts[D+1], "&gt;=" &amp; DATE(2025, COLUMN()-3, 1),
   Posts[D+1], "&lt;" &amp; EOMONTH(DATE(2025, COLUMN()-3, 1), 0) + 1,
 Posts[Restaurant Name],$C205))</f>
        <v>0</v>
      </c>
      <c r="K205" s="1522">
        <f>if($B$50="posts",COUNTIFS(
  Posts[D+1], "&gt;=" &amp; DATE(2025, COLUMN()-3, 1),
   Posts[D+1], "&lt;" &amp; EOMONTH(DATE(2025, COLUMN()-3, 1), 0) + 1,
 Posts[Restaurant Name],$C205),SUMIFS(Posts[Views (+10], Posts[D+1], "&gt;=" &amp; DATE(2025, COLUMN()-3, 1),
   Posts[D+1], "&lt;" &amp; EOMONTH(DATE(2025, COLUMN()-3, 1), 0) + 1,
 Posts[Restaurant Name],$C205))</f>
        <v>0</v>
      </c>
      <c r="L205" s="1522">
        <f>if($B$50="posts",COUNTIFS(
  Posts[D+1], "&gt;=" &amp; DATE(2025, COLUMN()-3, 1),
   Posts[D+1], "&lt;" &amp; EOMONTH(DATE(2025, COLUMN()-3, 1), 0) + 1,
 Posts[Restaurant Name],$C205),SUMIFS(Posts[Views (+10], Posts[D+1], "&gt;=" &amp; DATE(2025, COLUMN()-3, 1),
   Posts[D+1], "&lt;" &amp; EOMONTH(DATE(2025, COLUMN()-3, 1), 0) + 1,
 Posts[Restaurant Name],$C205))</f>
        <v>0</v>
      </c>
      <c r="M205" s="1522">
        <f>if($B$50="posts",COUNTIFS(
  Posts[D+1], "&gt;=" &amp; DATE(2025, COLUMN()-3, 1),
   Posts[D+1], "&lt;" &amp; EOMONTH(DATE(2025, COLUMN()-3, 1), 0) + 1,
 Posts[Restaurant Name],$C205),SUMIFS(Posts[Views (+10], Posts[D+1], "&gt;=" &amp; DATE(2025, COLUMN()-3, 1),
   Posts[D+1], "&lt;" &amp; EOMONTH(DATE(2025, COLUMN()-3, 1), 0) + 1,
 Posts[Restaurant Name],$C205))</f>
        <v>0</v>
      </c>
      <c r="N205" s="1522">
        <f>if($B$50="posts",COUNTIFS(
  Posts[D+1], "&gt;=" &amp; DATE(2025, COLUMN()-3, 1),
   Posts[D+1], "&lt;" &amp; EOMONTH(DATE(2025, COLUMN()-3, 1), 0) + 1,
 Posts[Restaurant Name],$C205),SUMIFS(Posts[Views (+10], Posts[D+1], "&gt;=" &amp; DATE(2025, COLUMN()-3, 1),
   Posts[D+1], "&lt;" &amp; EOMONTH(DATE(2025, COLUMN()-3, 1), 0) + 1,
 Posts[Restaurant Name],$C205))</f>
        <v>0</v>
      </c>
      <c r="O205" s="1522">
        <f>if($B$50="posts",COUNTIFS(
  Posts[D+1], "&gt;=" &amp; DATE(2025, COLUMN()-3, 1),
   Posts[D+1], "&lt;" &amp; EOMONTH(DATE(2025, COLUMN()-3, 1), 0) + 1,
 Posts[Restaurant Name],$C205),SUMIFS(Posts[Views (+10], Posts[D+1], "&gt;=" &amp; DATE(2025, COLUMN()-3, 1),
   Posts[D+1], "&lt;" &amp; EOMONTH(DATE(2025, COLUMN()-3, 1), 0) + 1,
 Posts[Restaurant Name],$C205))</f>
        <v>0</v>
      </c>
      <c r="P205" s="1487"/>
      <c r="Q205" s="1487"/>
      <c r="R205" s="1487"/>
      <c r="S205" s="1487"/>
      <c r="T205" s="1487"/>
      <c r="U205" s="1487"/>
      <c r="V205" s="1487"/>
      <c r="W205" s="1487"/>
      <c r="X205" s="1487"/>
      <c r="Y205" s="1487"/>
      <c r="Z205" s="1487"/>
      <c r="AA205" s="1487"/>
      <c r="AB205" s="1487"/>
    </row>
    <row r="206">
      <c r="A206" s="1487"/>
      <c r="B206" s="1487"/>
      <c r="C206" s="1487" t="s">
        <v>3520</v>
      </c>
      <c r="D206" s="1522">
        <f>if($B$50="posts",COUNTIFS(
  Posts[D+1], "&gt;=" &amp; DATE(2025, COLUMN()-3, 1),
   Posts[D+1], "&lt;" &amp; EOMONTH(DATE(2025, COLUMN()-3, 1), 0) + 1,
 Posts[Restaurant Name],$C206),SUMIFS(Posts[Views (+10], Posts[D+1], "&gt;=" &amp; DATE(2025, COLUMN()-3, 1),
   Posts[D+1], "&lt;" &amp; EOMONTH(DATE(2025, COLUMN()-3, 1), 0) + 1,
 Posts[Restaurant Name],$C206))</f>
        <v>0</v>
      </c>
      <c r="E206" s="1522">
        <f>if($B$50="posts",COUNTIFS(
  Posts[D+1], "&gt;=" &amp; DATE(2025, COLUMN()-3, 1),
   Posts[D+1], "&lt;" &amp; EOMONTH(DATE(2025, COLUMN()-3, 1), 0) + 1,
 Posts[Restaurant Name],$C206),SUMIFS(Posts[Views (+10], Posts[D+1], "&gt;=" &amp; DATE(2025, COLUMN()-3, 1),
   Posts[D+1], "&lt;" &amp; EOMONTH(DATE(2025, COLUMN()-3, 1), 0) + 1,
 Posts[Restaurant Name],$C206))</f>
        <v>0</v>
      </c>
      <c r="F206" s="1522">
        <f>if($B$50="posts",COUNTIFS(
  Posts[D+1], "&gt;=" &amp; DATE(2025, COLUMN()-3, 1),
   Posts[D+1], "&lt;" &amp; EOMONTH(DATE(2025, COLUMN()-3, 1), 0) + 1,
 Posts[Restaurant Name],$C206),SUMIFS(Posts[Views (+10], Posts[D+1], "&gt;=" &amp; DATE(2025, COLUMN()-3, 1),
   Posts[D+1], "&lt;" &amp; EOMONTH(DATE(2025, COLUMN()-3, 1), 0) + 1,
 Posts[Restaurant Name],$C206))</f>
        <v>0</v>
      </c>
      <c r="G206" s="1522">
        <f>if($B$50="posts",COUNTIFS(
  Posts[D+1], "&gt;=" &amp; DATE(2025, COLUMN()-3, 1),
   Posts[D+1], "&lt;" &amp; EOMONTH(DATE(2025, COLUMN()-3, 1), 0) + 1,
 Posts[Restaurant Name],$C206),SUMIFS(Posts[Views (+10], Posts[D+1], "&gt;=" &amp; DATE(2025, COLUMN()-3, 1),
   Posts[D+1], "&lt;" &amp; EOMONTH(DATE(2025, COLUMN()-3, 1), 0) + 1,
 Posts[Restaurant Name],$C206))</f>
        <v>0</v>
      </c>
      <c r="H206" s="1522">
        <f>if($B$50="posts",COUNTIFS(
  Posts[D+1], "&gt;=" &amp; DATE(2025, COLUMN()-3, 1),
   Posts[D+1], "&lt;" &amp; EOMONTH(DATE(2025, COLUMN()-3, 1), 0) + 1,
 Posts[Restaurant Name],$C206),SUMIFS(Posts[Views (+10], Posts[D+1], "&gt;=" &amp; DATE(2025, COLUMN()-3, 1),
   Posts[D+1], "&lt;" &amp; EOMONTH(DATE(2025, COLUMN()-3, 1), 0) + 1,
 Posts[Restaurant Name],$C206))</f>
        <v>0</v>
      </c>
      <c r="I206" s="1522">
        <f>if($B$50="posts",COUNTIFS(
  Posts[D+1], "&gt;=" &amp; DATE(2025, COLUMN()-3, 1),
   Posts[D+1], "&lt;" &amp; EOMONTH(DATE(2025, COLUMN()-3, 1), 0) + 1,
 Posts[Restaurant Name],$C206),SUMIFS(Posts[Views (+10], Posts[D+1], "&gt;=" &amp; DATE(2025, COLUMN()-3, 1),
   Posts[D+1], "&lt;" &amp; EOMONTH(DATE(2025, COLUMN()-3, 1), 0) + 1,
 Posts[Restaurant Name],$C206))</f>
        <v>112300</v>
      </c>
      <c r="J206" s="1522">
        <f>if($B$50="posts",COUNTIFS(
  Posts[D+1], "&gt;=" &amp; DATE(2025, COLUMN()-3, 1),
   Posts[D+1], "&lt;" &amp; EOMONTH(DATE(2025, COLUMN()-3, 1), 0) + 1,
 Posts[Restaurant Name],$C206),SUMIFS(Posts[Views (+10], Posts[D+1], "&gt;=" &amp; DATE(2025, COLUMN()-3, 1),
   Posts[D+1], "&lt;" &amp; EOMONTH(DATE(2025, COLUMN()-3, 1), 0) + 1,
 Posts[Restaurant Name],$C206))</f>
        <v>0</v>
      </c>
      <c r="K206" s="1522">
        <f>if($B$50="posts",COUNTIFS(
  Posts[D+1], "&gt;=" &amp; DATE(2025, COLUMN()-3, 1),
   Posts[D+1], "&lt;" &amp; EOMONTH(DATE(2025, COLUMN()-3, 1), 0) + 1,
 Posts[Restaurant Name],$C206),SUMIFS(Posts[Views (+10], Posts[D+1], "&gt;=" &amp; DATE(2025, COLUMN()-3, 1),
   Posts[D+1], "&lt;" &amp; EOMONTH(DATE(2025, COLUMN()-3, 1), 0) + 1,
 Posts[Restaurant Name],$C206))</f>
        <v>15300</v>
      </c>
      <c r="L206" s="1522">
        <f>if($B$50="posts",COUNTIFS(
  Posts[D+1], "&gt;=" &amp; DATE(2025, COLUMN()-3, 1),
   Posts[D+1], "&lt;" &amp; EOMONTH(DATE(2025, COLUMN()-3, 1), 0) + 1,
 Posts[Restaurant Name],$C206),SUMIFS(Posts[Views (+10], Posts[D+1], "&gt;=" &amp; DATE(2025, COLUMN()-3, 1),
   Posts[D+1], "&lt;" &amp; EOMONTH(DATE(2025, COLUMN()-3, 1), 0) + 1,
 Posts[Restaurant Name],$C206))</f>
        <v>0</v>
      </c>
      <c r="M206" s="1522">
        <f>if($B$50="posts",COUNTIFS(
  Posts[D+1], "&gt;=" &amp; DATE(2025, COLUMN()-3, 1),
   Posts[D+1], "&lt;" &amp; EOMONTH(DATE(2025, COLUMN()-3, 1), 0) + 1,
 Posts[Restaurant Name],$C206),SUMIFS(Posts[Views (+10], Posts[D+1], "&gt;=" &amp; DATE(2025, COLUMN()-3, 1),
   Posts[D+1], "&lt;" &amp; EOMONTH(DATE(2025, COLUMN()-3, 1), 0) + 1,
 Posts[Restaurant Name],$C206))</f>
        <v>0</v>
      </c>
      <c r="N206" s="1522">
        <f>if($B$50="posts",COUNTIFS(
  Posts[D+1], "&gt;=" &amp; DATE(2025, COLUMN()-3, 1),
   Posts[D+1], "&lt;" &amp; EOMONTH(DATE(2025, COLUMN()-3, 1), 0) + 1,
 Posts[Restaurant Name],$C206),SUMIFS(Posts[Views (+10], Posts[D+1], "&gt;=" &amp; DATE(2025, COLUMN()-3, 1),
   Posts[D+1], "&lt;" &amp; EOMONTH(DATE(2025, COLUMN()-3, 1), 0) + 1,
 Posts[Restaurant Name],$C206))</f>
        <v>0</v>
      </c>
      <c r="O206" s="1522">
        <f>if($B$50="posts",COUNTIFS(
  Posts[D+1], "&gt;=" &amp; DATE(2025, COLUMN()-3, 1),
   Posts[D+1], "&lt;" &amp; EOMONTH(DATE(2025, COLUMN()-3, 1), 0) + 1,
 Posts[Restaurant Name],$C206),SUMIFS(Posts[Views (+10], Posts[D+1], "&gt;=" &amp; DATE(2025, COLUMN()-3, 1),
   Posts[D+1], "&lt;" &amp; EOMONTH(DATE(2025, COLUMN()-3, 1), 0) + 1,
 Posts[Restaurant Name],$C206))</f>
        <v>0</v>
      </c>
      <c r="P206" s="1487"/>
      <c r="Q206" s="1487"/>
      <c r="R206" s="1487"/>
      <c r="S206" s="1487"/>
      <c r="T206" s="1487"/>
      <c r="U206" s="1487"/>
      <c r="V206" s="1487"/>
      <c r="W206" s="1487"/>
      <c r="X206" s="1487"/>
      <c r="Y206" s="1487"/>
      <c r="Z206" s="1487"/>
      <c r="AA206" s="1487"/>
      <c r="AB206" s="1487"/>
    </row>
    <row r="207">
      <c r="A207" s="1487"/>
      <c r="B207" s="1487"/>
      <c r="C207" s="1487" t="s">
        <v>3537</v>
      </c>
      <c r="D207" s="1522">
        <f>if($B$50="posts",COUNTIFS(
  Posts[D+1], "&gt;=" &amp; DATE(2025, COLUMN()-3, 1),
   Posts[D+1], "&lt;" &amp; EOMONTH(DATE(2025, COLUMN()-3, 1), 0) + 1,
 Posts[Restaurant Name],$C207),SUMIFS(Posts[Views (+10], Posts[D+1], "&gt;=" &amp; DATE(2025, COLUMN()-3, 1),
   Posts[D+1], "&lt;" &amp; EOMONTH(DATE(2025, COLUMN()-3, 1), 0) + 1,
 Posts[Restaurant Name],$C207))</f>
        <v>0</v>
      </c>
      <c r="E207" s="1522">
        <f>if($B$50="posts",COUNTIFS(
  Posts[D+1], "&gt;=" &amp; DATE(2025, COLUMN()-3, 1),
   Posts[D+1], "&lt;" &amp; EOMONTH(DATE(2025, COLUMN()-3, 1), 0) + 1,
 Posts[Restaurant Name],$C207),SUMIFS(Posts[Views (+10], Posts[D+1], "&gt;=" &amp; DATE(2025, COLUMN()-3, 1),
   Posts[D+1], "&lt;" &amp; EOMONTH(DATE(2025, COLUMN()-3, 1), 0) + 1,
 Posts[Restaurant Name],$C207))</f>
        <v>0</v>
      </c>
      <c r="F207" s="1522">
        <f>if($B$50="posts",COUNTIFS(
  Posts[D+1], "&gt;=" &amp; DATE(2025, COLUMN()-3, 1),
   Posts[D+1], "&lt;" &amp; EOMONTH(DATE(2025, COLUMN()-3, 1), 0) + 1,
 Posts[Restaurant Name],$C207),SUMIFS(Posts[Views (+10], Posts[D+1], "&gt;=" &amp; DATE(2025, COLUMN()-3, 1),
   Posts[D+1], "&lt;" &amp; EOMONTH(DATE(2025, COLUMN()-3, 1), 0) + 1,
 Posts[Restaurant Name],$C207))</f>
        <v>0</v>
      </c>
      <c r="G207" s="1522">
        <f>if($B$50="posts",COUNTIFS(
  Posts[D+1], "&gt;=" &amp; DATE(2025, COLUMN()-3, 1),
   Posts[D+1], "&lt;" &amp; EOMONTH(DATE(2025, COLUMN()-3, 1), 0) + 1,
 Posts[Restaurant Name],$C207),SUMIFS(Posts[Views (+10], Posts[D+1], "&gt;=" &amp; DATE(2025, COLUMN()-3, 1),
   Posts[D+1], "&lt;" &amp; EOMONTH(DATE(2025, COLUMN()-3, 1), 0) + 1,
 Posts[Restaurant Name],$C207))</f>
        <v>0</v>
      </c>
      <c r="H207" s="1522">
        <f>if($B$50="posts",COUNTIFS(
  Posts[D+1], "&gt;=" &amp; DATE(2025, COLUMN()-3, 1),
   Posts[D+1], "&lt;" &amp; EOMONTH(DATE(2025, COLUMN()-3, 1), 0) + 1,
 Posts[Restaurant Name],$C207),SUMIFS(Posts[Views (+10], Posts[D+1], "&gt;=" &amp; DATE(2025, COLUMN()-3, 1),
   Posts[D+1], "&lt;" &amp; EOMONTH(DATE(2025, COLUMN()-3, 1), 0) + 1,
 Posts[Restaurant Name],$C207))</f>
        <v>0</v>
      </c>
      <c r="I207" s="1522">
        <f>if($B$50="posts",COUNTIFS(
  Posts[D+1], "&gt;=" &amp; DATE(2025, COLUMN()-3, 1),
   Posts[D+1], "&lt;" &amp; EOMONTH(DATE(2025, COLUMN()-3, 1), 0) + 1,
 Posts[Restaurant Name],$C207),SUMIFS(Posts[Views (+10], Posts[D+1], "&gt;=" &amp; DATE(2025, COLUMN()-3, 1),
   Posts[D+1], "&lt;" &amp; EOMONTH(DATE(2025, COLUMN()-3, 1), 0) + 1,
 Posts[Restaurant Name],$C207))</f>
        <v>3158</v>
      </c>
      <c r="J207" s="1522">
        <f>if($B$50="posts",COUNTIFS(
  Posts[D+1], "&gt;=" &amp; DATE(2025, COLUMN()-3, 1),
   Posts[D+1], "&lt;" &amp; EOMONTH(DATE(2025, COLUMN()-3, 1), 0) + 1,
 Posts[Restaurant Name],$C207),SUMIFS(Posts[Views (+10], Posts[D+1], "&gt;=" &amp; DATE(2025, COLUMN()-3, 1),
   Posts[D+1], "&lt;" &amp; EOMONTH(DATE(2025, COLUMN()-3, 1), 0) + 1,
 Posts[Restaurant Name],$C207))</f>
        <v>0</v>
      </c>
      <c r="K207" s="1522">
        <f>if($B$50="posts",COUNTIFS(
  Posts[D+1], "&gt;=" &amp; DATE(2025, COLUMN()-3, 1),
   Posts[D+1], "&lt;" &amp; EOMONTH(DATE(2025, COLUMN()-3, 1), 0) + 1,
 Posts[Restaurant Name],$C207),SUMIFS(Posts[Views (+10], Posts[D+1], "&gt;=" &amp; DATE(2025, COLUMN()-3, 1),
   Posts[D+1], "&lt;" &amp; EOMONTH(DATE(2025, COLUMN()-3, 1), 0) + 1,
 Posts[Restaurant Name],$C207))</f>
        <v>0</v>
      </c>
      <c r="L207" s="1522">
        <f>if($B$50="posts",COUNTIFS(
  Posts[D+1], "&gt;=" &amp; DATE(2025, COLUMN()-3, 1),
   Posts[D+1], "&lt;" &amp; EOMONTH(DATE(2025, COLUMN()-3, 1), 0) + 1,
 Posts[Restaurant Name],$C207),SUMIFS(Posts[Views (+10], Posts[D+1], "&gt;=" &amp; DATE(2025, COLUMN()-3, 1),
   Posts[D+1], "&lt;" &amp; EOMONTH(DATE(2025, COLUMN()-3, 1), 0) + 1,
 Posts[Restaurant Name],$C207))</f>
        <v>0</v>
      </c>
      <c r="M207" s="1522">
        <f>if($B$50="posts",COUNTIFS(
  Posts[D+1], "&gt;=" &amp; DATE(2025, COLUMN()-3, 1),
   Posts[D+1], "&lt;" &amp; EOMONTH(DATE(2025, COLUMN()-3, 1), 0) + 1,
 Posts[Restaurant Name],$C207),SUMIFS(Posts[Views (+10], Posts[D+1], "&gt;=" &amp; DATE(2025, COLUMN()-3, 1),
   Posts[D+1], "&lt;" &amp; EOMONTH(DATE(2025, COLUMN()-3, 1), 0) + 1,
 Posts[Restaurant Name],$C207))</f>
        <v>0</v>
      </c>
      <c r="N207" s="1522">
        <f>if($B$50="posts",COUNTIFS(
  Posts[D+1], "&gt;=" &amp; DATE(2025, COLUMN()-3, 1),
   Posts[D+1], "&lt;" &amp; EOMONTH(DATE(2025, COLUMN()-3, 1), 0) + 1,
 Posts[Restaurant Name],$C207),SUMIFS(Posts[Views (+10], Posts[D+1], "&gt;=" &amp; DATE(2025, COLUMN()-3, 1),
   Posts[D+1], "&lt;" &amp; EOMONTH(DATE(2025, COLUMN()-3, 1), 0) + 1,
 Posts[Restaurant Name],$C207))</f>
        <v>0</v>
      </c>
      <c r="O207" s="1522">
        <f>if($B$50="posts",COUNTIFS(
  Posts[D+1], "&gt;=" &amp; DATE(2025, COLUMN()-3, 1),
   Posts[D+1], "&lt;" &amp; EOMONTH(DATE(2025, COLUMN()-3, 1), 0) + 1,
 Posts[Restaurant Name],$C207),SUMIFS(Posts[Views (+10], Posts[D+1], "&gt;=" &amp; DATE(2025, COLUMN()-3, 1),
   Posts[D+1], "&lt;" &amp; EOMONTH(DATE(2025, COLUMN()-3, 1), 0) + 1,
 Posts[Restaurant Name],$C207))</f>
        <v>0</v>
      </c>
      <c r="P207" s="1487"/>
      <c r="Q207" s="1487"/>
      <c r="R207" s="1487"/>
      <c r="S207" s="1487"/>
      <c r="T207" s="1487"/>
      <c r="U207" s="1487"/>
      <c r="V207" s="1487"/>
      <c r="W207" s="1487"/>
      <c r="X207" s="1487"/>
      <c r="Y207" s="1487"/>
      <c r="Z207" s="1487"/>
      <c r="AA207" s="1487"/>
      <c r="AB207" s="1487"/>
    </row>
    <row r="208">
      <c r="A208" s="1487"/>
      <c r="B208" s="1487"/>
      <c r="C208" s="1487" t="s">
        <v>3556</v>
      </c>
      <c r="D208" s="1522">
        <f>if($B$50="posts",COUNTIFS(
  Posts[D+1], "&gt;=" &amp; DATE(2025, COLUMN()-3, 1),
   Posts[D+1], "&lt;" &amp; EOMONTH(DATE(2025, COLUMN()-3, 1), 0) + 1,
 Posts[Restaurant Name],$C208),SUMIFS(Posts[Views (+10], Posts[D+1], "&gt;=" &amp; DATE(2025, COLUMN()-3, 1),
   Posts[D+1], "&lt;" &amp; EOMONTH(DATE(2025, COLUMN()-3, 1), 0) + 1,
 Posts[Restaurant Name],$C208))</f>
        <v>0</v>
      </c>
      <c r="E208" s="1522">
        <f>if($B$50="posts",COUNTIFS(
  Posts[D+1], "&gt;=" &amp; DATE(2025, COLUMN()-3, 1),
   Posts[D+1], "&lt;" &amp; EOMONTH(DATE(2025, COLUMN()-3, 1), 0) + 1,
 Posts[Restaurant Name],$C208),SUMIFS(Posts[Views (+10], Posts[D+1], "&gt;=" &amp; DATE(2025, COLUMN()-3, 1),
   Posts[D+1], "&lt;" &amp; EOMONTH(DATE(2025, COLUMN()-3, 1), 0) + 1,
 Posts[Restaurant Name],$C208))</f>
        <v>0</v>
      </c>
      <c r="F208" s="1522">
        <f>if($B$50="posts",COUNTIFS(
  Posts[D+1], "&gt;=" &amp; DATE(2025, COLUMN()-3, 1),
   Posts[D+1], "&lt;" &amp; EOMONTH(DATE(2025, COLUMN()-3, 1), 0) + 1,
 Posts[Restaurant Name],$C208),SUMIFS(Posts[Views (+10], Posts[D+1], "&gt;=" &amp; DATE(2025, COLUMN()-3, 1),
   Posts[D+1], "&lt;" &amp; EOMONTH(DATE(2025, COLUMN()-3, 1), 0) + 1,
 Posts[Restaurant Name],$C208))</f>
        <v>0</v>
      </c>
      <c r="G208" s="1522">
        <f>if($B$50="posts",COUNTIFS(
  Posts[D+1], "&gt;=" &amp; DATE(2025, COLUMN()-3, 1),
   Posts[D+1], "&lt;" &amp; EOMONTH(DATE(2025, COLUMN()-3, 1), 0) + 1,
 Posts[Restaurant Name],$C208),SUMIFS(Posts[Views (+10], Posts[D+1], "&gt;=" &amp; DATE(2025, COLUMN()-3, 1),
   Posts[D+1], "&lt;" &amp; EOMONTH(DATE(2025, COLUMN()-3, 1), 0) + 1,
 Posts[Restaurant Name],$C208))</f>
        <v>0</v>
      </c>
      <c r="H208" s="1522">
        <f>if($B$50="posts",COUNTIFS(
  Posts[D+1], "&gt;=" &amp; DATE(2025, COLUMN()-3, 1),
   Posts[D+1], "&lt;" &amp; EOMONTH(DATE(2025, COLUMN()-3, 1), 0) + 1,
 Posts[Restaurant Name],$C208),SUMIFS(Posts[Views (+10], Posts[D+1], "&gt;=" &amp; DATE(2025, COLUMN()-3, 1),
   Posts[D+1], "&lt;" &amp; EOMONTH(DATE(2025, COLUMN()-3, 1), 0) + 1,
 Posts[Restaurant Name],$C208))</f>
        <v>0</v>
      </c>
      <c r="I208" s="1522">
        <f>if($B$50="posts",COUNTIFS(
  Posts[D+1], "&gt;=" &amp; DATE(2025, COLUMN()-3, 1),
   Posts[D+1], "&lt;" &amp; EOMONTH(DATE(2025, COLUMN()-3, 1), 0) + 1,
 Posts[Restaurant Name],$C208),SUMIFS(Posts[Views (+10], Posts[D+1], "&gt;=" &amp; DATE(2025, COLUMN()-3, 1),
   Posts[D+1], "&lt;" &amp; EOMONTH(DATE(2025, COLUMN()-3, 1), 0) + 1,
 Posts[Restaurant Name],$C208))</f>
        <v>0</v>
      </c>
      <c r="J208" s="1522">
        <f>if($B$50="posts",COUNTIFS(
  Posts[D+1], "&gt;=" &amp; DATE(2025, COLUMN()-3, 1),
   Posts[D+1], "&lt;" &amp; EOMONTH(DATE(2025, COLUMN()-3, 1), 0) + 1,
 Posts[Restaurant Name],$C208),SUMIFS(Posts[Views (+10], Posts[D+1], "&gt;=" &amp; DATE(2025, COLUMN()-3, 1),
   Posts[D+1], "&lt;" &amp; EOMONTH(DATE(2025, COLUMN()-3, 1), 0) + 1,
 Posts[Restaurant Name],$C208))</f>
        <v>21000</v>
      </c>
      <c r="K208" s="1522">
        <f>if($B$50="posts",COUNTIFS(
  Posts[D+1], "&gt;=" &amp; DATE(2025, COLUMN()-3, 1),
   Posts[D+1], "&lt;" &amp; EOMONTH(DATE(2025, COLUMN()-3, 1), 0) + 1,
 Posts[Restaurant Name],$C208),SUMIFS(Posts[Views (+10], Posts[D+1], "&gt;=" &amp; DATE(2025, COLUMN()-3, 1),
   Posts[D+1], "&lt;" &amp; EOMONTH(DATE(2025, COLUMN()-3, 1), 0) + 1,
 Posts[Restaurant Name],$C208))</f>
        <v>0</v>
      </c>
      <c r="L208" s="1522">
        <f>if($B$50="posts",COUNTIFS(
  Posts[D+1], "&gt;=" &amp; DATE(2025, COLUMN()-3, 1),
   Posts[D+1], "&lt;" &amp; EOMONTH(DATE(2025, COLUMN()-3, 1), 0) + 1,
 Posts[Restaurant Name],$C208),SUMIFS(Posts[Views (+10], Posts[D+1], "&gt;=" &amp; DATE(2025, COLUMN()-3, 1),
   Posts[D+1], "&lt;" &amp; EOMONTH(DATE(2025, COLUMN()-3, 1), 0) + 1,
 Posts[Restaurant Name],$C208))</f>
        <v>0</v>
      </c>
      <c r="M208" s="1522">
        <f>if($B$50="posts",COUNTIFS(
  Posts[D+1], "&gt;=" &amp; DATE(2025, COLUMN()-3, 1),
   Posts[D+1], "&lt;" &amp; EOMONTH(DATE(2025, COLUMN()-3, 1), 0) + 1,
 Posts[Restaurant Name],$C208),SUMIFS(Posts[Views (+10], Posts[D+1], "&gt;=" &amp; DATE(2025, COLUMN()-3, 1),
   Posts[D+1], "&lt;" &amp; EOMONTH(DATE(2025, COLUMN()-3, 1), 0) + 1,
 Posts[Restaurant Name],$C208))</f>
        <v>0</v>
      </c>
      <c r="N208" s="1522">
        <f>if($B$50="posts",COUNTIFS(
  Posts[D+1], "&gt;=" &amp; DATE(2025, COLUMN()-3, 1),
   Posts[D+1], "&lt;" &amp; EOMONTH(DATE(2025, COLUMN()-3, 1), 0) + 1,
 Posts[Restaurant Name],$C208),SUMIFS(Posts[Views (+10], Posts[D+1], "&gt;=" &amp; DATE(2025, COLUMN()-3, 1),
   Posts[D+1], "&lt;" &amp; EOMONTH(DATE(2025, COLUMN()-3, 1), 0) + 1,
 Posts[Restaurant Name],$C208))</f>
        <v>0</v>
      </c>
      <c r="O208" s="1522">
        <f>if($B$50="posts",COUNTIFS(
  Posts[D+1], "&gt;=" &amp; DATE(2025, COLUMN()-3, 1),
   Posts[D+1], "&lt;" &amp; EOMONTH(DATE(2025, COLUMN()-3, 1), 0) + 1,
 Posts[Restaurant Name],$C208),SUMIFS(Posts[Views (+10], Posts[D+1], "&gt;=" &amp; DATE(2025, COLUMN()-3, 1),
   Posts[D+1], "&lt;" &amp; EOMONTH(DATE(2025, COLUMN()-3, 1), 0) + 1,
 Posts[Restaurant Name],$C208))</f>
        <v>0</v>
      </c>
      <c r="P208" s="1487"/>
      <c r="Q208" s="1487"/>
      <c r="R208" s="1487"/>
      <c r="S208" s="1487"/>
      <c r="T208" s="1487"/>
      <c r="U208" s="1487"/>
      <c r="V208" s="1487"/>
      <c r="W208" s="1487"/>
      <c r="X208" s="1487"/>
      <c r="Y208" s="1487"/>
      <c r="Z208" s="1487"/>
      <c r="AA208" s="1487"/>
      <c r="AB208" s="1487"/>
    </row>
    <row r="209">
      <c r="A209" s="1487"/>
      <c r="B209" s="1487"/>
      <c r="C209" s="1487" t="s">
        <v>3559</v>
      </c>
      <c r="D209" s="1522">
        <f>if($B$50="posts",COUNTIFS(
  Posts[D+1], "&gt;=" &amp; DATE(2025, COLUMN()-3, 1),
   Posts[D+1], "&lt;" &amp; EOMONTH(DATE(2025, COLUMN()-3, 1), 0) + 1,
 Posts[Restaurant Name],$C209),SUMIFS(Posts[Views (+10], Posts[D+1], "&gt;=" &amp; DATE(2025, COLUMN()-3, 1),
   Posts[D+1], "&lt;" &amp; EOMONTH(DATE(2025, COLUMN()-3, 1), 0) + 1,
 Posts[Restaurant Name],$C209))</f>
        <v>0</v>
      </c>
      <c r="E209" s="1522">
        <f>if($B$50="posts",COUNTIFS(
  Posts[D+1], "&gt;=" &amp; DATE(2025, COLUMN()-3, 1),
   Posts[D+1], "&lt;" &amp; EOMONTH(DATE(2025, COLUMN()-3, 1), 0) + 1,
 Posts[Restaurant Name],$C209),SUMIFS(Posts[Views (+10], Posts[D+1], "&gt;=" &amp; DATE(2025, COLUMN()-3, 1),
   Posts[D+1], "&lt;" &amp; EOMONTH(DATE(2025, COLUMN()-3, 1), 0) + 1,
 Posts[Restaurant Name],$C209))</f>
        <v>0</v>
      </c>
      <c r="F209" s="1522">
        <f>if($B$50="posts",COUNTIFS(
  Posts[D+1], "&gt;=" &amp; DATE(2025, COLUMN()-3, 1),
   Posts[D+1], "&lt;" &amp; EOMONTH(DATE(2025, COLUMN()-3, 1), 0) + 1,
 Posts[Restaurant Name],$C209),SUMIFS(Posts[Views (+10], Posts[D+1], "&gt;=" &amp; DATE(2025, COLUMN()-3, 1),
   Posts[D+1], "&lt;" &amp; EOMONTH(DATE(2025, COLUMN()-3, 1), 0) + 1,
 Posts[Restaurant Name],$C209))</f>
        <v>0</v>
      </c>
      <c r="G209" s="1522">
        <f>if($B$50="posts",COUNTIFS(
  Posts[D+1], "&gt;=" &amp; DATE(2025, COLUMN()-3, 1),
   Posts[D+1], "&lt;" &amp; EOMONTH(DATE(2025, COLUMN()-3, 1), 0) + 1,
 Posts[Restaurant Name],$C209),SUMIFS(Posts[Views (+10], Posts[D+1], "&gt;=" &amp; DATE(2025, COLUMN()-3, 1),
   Posts[D+1], "&lt;" &amp; EOMONTH(DATE(2025, COLUMN()-3, 1), 0) + 1,
 Posts[Restaurant Name],$C209))</f>
        <v>0</v>
      </c>
      <c r="H209" s="1522">
        <f>if($B$50="posts",COUNTIFS(
  Posts[D+1], "&gt;=" &amp; DATE(2025, COLUMN()-3, 1),
   Posts[D+1], "&lt;" &amp; EOMONTH(DATE(2025, COLUMN()-3, 1), 0) + 1,
 Posts[Restaurant Name],$C209),SUMIFS(Posts[Views (+10], Posts[D+1], "&gt;=" &amp; DATE(2025, COLUMN()-3, 1),
   Posts[D+1], "&lt;" &amp; EOMONTH(DATE(2025, COLUMN()-3, 1), 0) + 1,
 Posts[Restaurant Name],$C209))</f>
        <v>0</v>
      </c>
      <c r="I209" s="1522">
        <f>if($B$50="posts",COUNTIFS(
  Posts[D+1], "&gt;=" &amp; DATE(2025, COLUMN()-3, 1),
   Posts[D+1], "&lt;" &amp; EOMONTH(DATE(2025, COLUMN()-3, 1), 0) + 1,
 Posts[Restaurant Name],$C209),SUMIFS(Posts[Views (+10], Posts[D+1], "&gt;=" &amp; DATE(2025, COLUMN()-3, 1),
   Posts[D+1], "&lt;" &amp; EOMONTH(DATE(2025, COLUMN()-3, 1), 0) + 1,
 Posts[Restaurant Name],$C209))</f>
        <v>0</v>
      </c>
      <c r="J209" s="1522">
        <f>if($B$50="posts",COUNTIFS(
  Posts[D+1], "&gt;=" &amp; DATE(2025, COLUMN()-3, 1),
   Posts[D+1], "&lt;" &amp; EOMONTH(DATE(2025, COLUMN()-3, 1), 0) + 1,
 Posts[Restaurant Name],$C209),SUMIFS(Posts[Views (+10], Posts[D+1], "&gt;=" &amp; DATE(2025, COLUMN()-3, 1),
   Posts[D+1], "&lt;" &amp; EOMONTH(DATE(2025, COLUMN()-3, 1), 0) + 1,
 Posts[Restaurant Name],$C209))</f>
        <v>22900</v>
      </c>
      <c r="K209" s="1522">
        <f>if($B$50="posts",COUNTIFS(
  Posts[D+1], "&gt;=" &amp; DATE(2025, COLUMN()-3, 1),
   Posts[D+1], "&lt;" &amp; EOMONTH(DATE(2025, COLUMN()-3, 1), 0) + 1,
 Posts[Restaurant Name],$C209),SUMIFS(Posts[Views (+10], Posts[D+1], "&gt;=" &amp; DATE(2025, COLUMN()-3, 1),
   Posts[D+1], "&lt;" &amp; EOMONTH(DATE(2025, COLUMN()-3, 1), 0) + 1,
 Posts[Restaurant Name],$C209))</f>
        <v>0</v>
      </c>
      <c r="L209" s="1522">
        <f>if($B$50="posts",COUNTIFS(
  Posts[D+1], "&gt;=" &amp; DATE(2025, COLUMN()-3, 1),
   Posts[D+1], "&lt;" &amp; EOMONTH(DATE(2025, COLUMN()-3, 1), 0) + 1,
 Posts[Restaurant Name],$C209),SUMIFS(Posts[Views (+10], Posts[D+1], "&gt;=" &amp; DATE(2025, COLUMN()-3, 1),
   Posts[D+1], "&lt;" &amp; EOMONTH(DATE(2025, COLUMN()-3, 1), 0) + 1,
 Posts[Restaurant Name],$C209))</f>
        <v>0</v>
      </c>
      <c r="M209" s="1522">
        <f>if($B$50="posts",COUNTIFS(
  Posts[D+1], "&gt;=" &amp; DATE(2025, COLUMN()-3, 1),
   Posts[D+1], "&lt;" &amp; EOMONTH(DATE(2025, COLUMN()-3, 1), 0) + 1,
 Posts[Restaurant Name],$C209),SUMIFS(Posts[Views (+10], Posts[D+1], "&gt;=" &amp; DATE(2025, COLUMN()-3, 1),
   Posts[D+1], "&lt;" &amp; EOMONTH(DATE(2025, COLUMN()-3, 1), 0) + 1,
 Posts[Restaurant Name],$C209))</f>
        <v>0</v>
      </c>
      <c r="N209" s="1522">
        <f>if($B$50="posts",COUNTIFS(
  Posts[D+1], "&gt;=" &amp; DATE(2025, COLUMN()-3, 1),
   Posts[D+1], "&lt;" &amp; EOMONTH(DATE(2025, COLUMN()-3, 1), 0) + 1,
 Posts[Restaurant Name],$C209),SUMIFS(Posts[Views (+10], Posts[D+1], "&gt;=" &amp; DATE(2025, COLUMN()-3, 1),
   Posts[D+1], "&lt;" &amp; EOMONTH(DATE(2025, COLUMN()-3, 1), 0) + 1,
 Posts[Restaurant Name],$C209))</f>
        <v>0</v>
      </c>
      <c r="O209" s="1522">
        <f>if($B$50="posts",COUNTIFS(
  Posts[D+1], "&gt;=" &amp; DATE(2025, COLUMN()-3, 1),
   Posts[D+1], "&lt;" &amp; EOMONTH(DATE(2025, COLUMN()-3, 1), 0) + 1,
 Posts[Restaurant Name],$C209),SUMIFS(Posts[Views (+10], Posts[D+1], "&gt;=" &amp; DATE(2025, COLUMN()-3, 1),
   Posts[D+1], "&lt;" &amp; EOMONTH(DATE(2025, COLUMN()-3, 1), 0) + 1,
 Posts[Restaurant Name],$C209))</f>
        <v>0</v>
      </c>
      <c r="P209" s="1487"/>
      <c r="Q209" s="1487"/>
      <c r="R209" s="1487"/>
      <c r="S209" s="1487"/>
      <c r="T209" s="1487"/>
      <c r="U209" s="1487"/>
      <c r="V209" s="1487"/>
      <c r="W209" s="1487"/>
      <c r="X209" s="1487"/>
      <c r="Y209" s="1487"/>
      <c r="Z209" s="1487"/>
      <c r="AA209" s="1487"/>
      <c r="AB209" s="1487"/>
    </row>
    <row r="210">
      <c r="A210" s="1487"/>
      <c r="B210" s="1487"/>
      <c r="C210" s="1487" t="s">
        <v>3563</v>
      </c>
      <c r="D210" s="1522">
        <f>if($B$50="posts",COUNTIFS(
  Posts[D+1], "&gt;=" &amp; DATE(2025, COLUMN()-3, 1),
   Posts[D+1], "&lt;" &amp; EOMONTH(DATE(2025, COLUMN()-3, 1), 0) + 1,
 Posts[Restaurant Name],$C210),SUMIFS(Posts[Views (+10], Posts[D+1], "&gt;=" &amp; DATE(2025, COLUMN()-3, 1),
   Posts[D+1], "&lt;" &amp; EOMONTH(DATE(2025, COLUMN()-3, 1), 0) + 1,
 Posts[Restaurant Name],$C210))</f>
        <v>0</v>
      </c>
      <c r="E210" s="1522">
        <f>if($B$50="posts",COUNTIFS(
  Posts[D+1], "&gt;=" &amp; DATE(2025, COLUMN()-3, 1),
   Posts[D+1], "&lt;" &amp; EOMONTH(DATE(2025, COLUMN()-3, 1), 0) + 1,
 Posts[Restaurant Name],$C210),SUMIFS(Posts[Views (+10], Posts[D+1], "&gt;=" &amp; DATE(2025, COLUMN()-3, 1),
   Posts[D+1], "&lt;" &amp; EOMONTH(DATE(2025, COLUMN()-3, 1), 0) + 1,
 Posts[Restaurant Name],$C210))</f>
        <v>0</v>
      </c>
      <c r="F210" s="1522">
        <f>if($B$50="posts",COUNTIFS(
  Posts[D+1], "&gt;=" &amp; DATE(2025, COLUMN()-3, 1),
   Posts[D+1], "&lt;" &amp; EOMONTH(DATE(2025, COLUMN()-3, 1), 0) + 1,
 Posts[Restaurant Name],$C210),SUMIFS(Posts[Views (+10], Posts[D+1], "&gt;=" &amp; DATE(2025, COLUMN()-3, 1),
   Posts[D+1], "&lt;" &amp; EOMONTH(DATE(2025, COLUMN()-3, 1), 0) + 1,
 Posts[Restaurant Name],$C210))</f>
        <v>0</v>
      </c>
      <c r="G210" s="1522">
        <f>if($B$50="posts",COUNTIFS(
  Posts[D+1], "&gt;=" &amp; DATE(2025, COLUMN()-3, 1),
   Posts[D+1], "&lt;" &amp; EOMONTH(DATE(2025, COLUMN()-3, 1), 0) + 1,
 Posts[Restaurant Name],$C210),SUMIFS(Posts[Views (+10], Posts[D+1], "&gt;=" &amp; DATE(2025, COLUMN()-3, 1),
   Posts[D+1], "&lt;" &amp; EOMONTH(DATE(2025, COLUMN()-3, 1), 0) + 1,
 Posts[Restaurant Name],$C210))</f>
        <v>0</v>
      </c>
      <c r="H210" s="1522">
        <f>if($B$50="posts",COUNTIFS(
  Posts[D+1], "&gt;=" &amp; DATE(2025, COLUMN()-3, 1),
   Posts[D+1], "&lt;" &amp; EOMONTH(DATE(2025, COLUMN()-3, 1), 0) + 1,
 Posts[Restaurant Name],$C210),SUMIFS(Posts[Views (+10], Posts[D+1], "&gt;=" &amp; DATE(2025, COLUMN()-3, 1),
   Posts[D+1], "&lt;" &amp; EOMONTH(DATE(2025, COLUMN()-3, 1), 0) + 1,
 Posts[Restaurant Name],$C210))</f>
        <v>0</v>
      </c>
      <c r="I210" s="1522">
        <f>if($B$50="posts",COUNTIFS(
  Posts[D+1], "&gt;=" &amp; DATE(2025, COLUMN()-3, 1),
   Posts[D+1], "&lt;" &amp; EOMONTH(DATE(2025, COLUMN()-3, 1), 0) + 1,
 Posts[Restaurant Name],$C210),SUMIFS(Posts[Views (+10], Posts[D+1], "&gt;=" &amp; DATE(2025, COLUMN()-3, 1),
   Posts[D+1], "&lt;" &amp; EOMONTH(DATE(2025, COLUMN()-3, 1), 0) + 1,
 Posts[Restaurant Name],$C210))</f>
        <v>0</v>
      </c>
      <c r="J210" s="1522">
        <f>if($B$50="posts",COUNTIFS(
  Posts[D+1], "&gt;=" &amp; DATE(2025, COLUMN()-3, 1),
   Posts[D+1], "&lt;" &amp; EOMONTH(DATE(2025, COLUMN()-3, 1), 0) + 1,
 Posts[Restaurant Name],$C210),SUMIFS(Posts[Views (+10], Posts[D+1], "&gt;=" &amp; DATE(2025, COLUMN()-3, 1),
   Posts[D+1], "&lt;" &amp; EOMONTH(DATE(2025, COLUMN()-3, 1), 0) + 1,
 Posts[Restaurant Name],$C210))</f>
        <v>920</v>
      </c>
      <c r="K210" s="1522">
        <f>if($B$50="posts",COUNTIFS(
  Posts[D+1], "&gt;=" &amp; DATE(2025, COLUMN()-3, 1),
   Posts[D+1], "&lt;" &amp; EOMONTH(DATE(2025, COLUMN()-3, 1), 0) + 1,
 Posts[Restaurant Name],$C210),SUMIFS(Posts[Views (+10], Posts[D+1], "&gt;=" &amp; DATE(2025, COLUMN()-3, 1),
   Posts[D+1], "&lt;" &amp; EOMONTH(DATE(2025, COLUMN()-3, 1), 0) + 1,
 Posts[Restaurant Name],$C210))</f>
        <v>0</v>
      </c>
      <c r="L210" s="1522">
        <f>if($B$50="posts",COUNTIFS(
  Posts[D+1], "&gt;=" &amp; DATE(2025, COLUMN()-3, 1),
   Posts[D+1], "&lt;" &amp; EOMONTH(DATE(2025, COLUMN()-3, 1), 0) + 1,
 Posts[Restaurant Name],$C210),SUMIFS(Posts[Views (+10], Posts[D+1], "&gt;=" &amp; DATE(2025, COLUMN()-3, 1),
   Posts[D+1], "&lt;" &amp; EOMONTH(DATE(2025, COLUMN()-3, 1), 0) + 1,
 Posts[Restaurant Name],$C210))</f>
        <v>0</v>
      </c>
      <c r="M210" s="1522">
        <f>if($B$50="posts",COUNTIFS(
  Posts[D+1], "&gt;=" &amp; DATE(2025, COLUMN()-3, 1),
   Posts[D+1], "&lt;" &amp; EOMONTH(DATE(2025, COLUMN()-3, 1), 0) + 1,
 Posts[Restaurant Name],$C210),SUMIFS(Posts[Views (+10], Posts[D+1], "&gt;=" &amp; DATE(2025, COLUMN()-3, 1),
   Posts[D+1], "&lt;" &amp; EOMONTH(DATE(2025, COLUMN()-3, 1), 0) + 1,
 Posts[Restaurant Name],$C210))</f>
        <v>0</v>
      </c>
      <c r="N210" s="1522">
        <f>if($B$50="posts",COUNTIFS(
  Posts[D+1], "&gt;=" &amp; DATE(2025, COLUMN()-3, 1),
   Posts[D+1], "&lt;" &amp; EOMONTH(DATE(2025, COLUMN()-3, 1), 0) + 1,
 Posts[Restaurant Name],$C210),SUMIFS(Posts[Views (+10], Posts[D+1], "&gt;=" &amp; DATE(2025, COLUMN()-3, 1),
   Posts[D+1], "&lt;" &amp; EOMONTH(DATE(2025, COLUMN()-3, 1), 0) + 1,
 Posts[Restaurant Name],$C210))</f>
        <v>0</v>
      </c>
      <c r="O210" s="1522">
        <f>if($B$50="posts",COUNTIFS(
  Posts[D+1], "&gt;=" &amp; DATE(2025, COLUMN()-3, 1),
   Posts[D+1], "&lt;" &amp; EOMONTH(DATE(2025, COLUMN()-3, 1), 0) + 1,
 Posts[Restaurant Name],$C210),SUMIFS(Posts[Views (+10], Posts[D+1], "&gt;=" &amp; DATE(2025, COLUMN()-3, 1),
   Posts[D+1], "&lt;" &amp; EOMONTH(DATE(2025, COLUMN()-3, 1), 0) + 1,
 Posts[Restaurant Name],$C210))</f>
        <v>0</v>
      </c>
      <c r="P210" s="1487"/>
      <c r="Q210" s="1487"/>
      <c r="R210" s="1487"/>
      <c r="S210" s="1487"/>
      <c r="T210" s="1487"/>
      <c r="U210" s="1487"/>
      <c r="V210" s="1487"/>
      <c r="W210" s="1487"/>
      <c r="X210" s="1487"/>
      <c r="Y210" s="1487"/>
      <c r="Z210" s="1487"/>
      <c r="AA210" s="1487"/>
      <c r="AB210" s="1487"/>
    </row>
    <row r="211">
      <c r="A211" s="1487"/>
      <c r="B211" s="1487"/>
      <c r="C211" s="1487" t="s">
        <v>3568</v>
      </c>
      <c r="D211" s="1522">
        <f>if($B$50="posts",COUNTIFS(
  Posts[D+1], "&gt;=" &amp; DATE(2025, COLUMN()-3, 1),
   Posts[D+1], "&lt;" &amp; EOMONTH(DATE(2025, COLUMN()-3, 1), 0) + 1,
 Posts[Restaurant Name],$C211),SUMIFS(Posts[Views (+10], Posts[D+1], "&gt;=" &amp; DATE(2025, COLUMN()-3, 1),
   Posts[D+1], "&lt;" &amp; EOMONTH(DATE(2025, COLUMN()-3, 1), 0) + 1,
 Posts[Restaurant Name],$C211))</f>
        <v>0</v>
      </c>
      <c r="E211" s="1522">
        <f>if($B$50="posts",COUNTIFS(
  Posts[D+1], "&gt;=" &amp; DATE(2025, COLUMN()-3, 1),
   Posts[D+1], "&lt;" &amp; EOMONTH(DATE(2025, COLUMN()-3, 1), 0) + 1,
 Posts[Restaurant Name],$C211),SUMIFS(Posts[Views (+10], Posts[D+1], "&gt;=" &amp; DATE(2025, COLUMN()-3, 1),
   Posts[D+1], "&lt;" &amp; EOMONTH(DATE(2025, COLUMN()-3, 1), 0) + 1,
 Posts[Restaurant Name],$C211))</f>
        <v>0</v>
      </c>
      <c r="F211" s="1522">
        <f>if($B$50="posts",COUNTIFS(
  Posts[D+1], "&gt;=" &amp; DATE(2025, COLUMN()-3, 1),
   Posts[D+1], "&lt;" &amp; EOMONTH(DATE(2025, COLUMN()-3, 1), 0) + 1,
 Posts[Restaurant Name],$C211),SUMIFS(Posts[Views (+10], Posts[D+1], "&gt;=" &amp; DATE(2025, COLUMN()-3, 1),
   Posts[D+1], "&lt;" &amp; EOMONTH(DATE(2025, COLUMN()-3, 1), 0) + 1,
 Posts[Restaurant Name],$C211))</f>
        <v>0</v>
      </c>
      <c r="G211" s="1522">
        <f>if($B$50="posts",COUNTIFS(
  Posts[D+1], "&gt;=" &amp; DATE(2025, COLUMN()-3, 1),
   Posts[D+1], "&lt;" &amp; EOMONTH(DATE(2025, COLUMN()-3, 1), 0) + 1,
 Posts[Restaurant Name],$C211),SUMIFS(Posts[Views (+10], Posts[D+1], "&gt;=" &amp; DATE(2025, COLUMN()-3, 1),
   Posts[D+1], "&lt;" &amp; EOMONTH(DATE(2025, COLUMN()-3, 1), 0) + 1,
 Posts[Restaurant Name],$C211))</f>
        <v>0</v>
      </c>
      <c r="H211" s="1522">
        <f>if($B$50="posts",COUNTIFS(
  Posts[D+1], "&gt;=" &amp; DATE(2025, COLUMN()-3, 1),
   Posts[D+1], "&lt;" &amp; EOMONTH(DATE(2025, COLUMN()-3, 1), 0) + 1,
 Posts[Restaurant Name],$C211),SUMIFS(Posts[Views (+10], Posts[D+1], "&gt;=" &amp; DATE(2025, COLUMN()-3, 1),
   Posts[D+1], "&lt;" &amp; EOMONTH(DATE(2025, COLUMN()-3, 1), 0) + 1,
 Posts[Restaurant Name],$C211))</f>
        <v>0</v>
      </c>
      <c r="I211" s="1522">
        <f>if($B$50="posts",COUNTIFS(
  Posts[D+1], "&gt;=" &amp; DATE(2025, COLUMN()-3, 1),
   Posts[D+1], "&lt;" &amp; EOMONTH(DATE(2025, COLUMN()-3, 1), 0) + 1,
 Posts[Restaurant Name],$C211),SUMIFS(Posts[Views (+10], Posts[D+1], "&gt;=" &amp; DATE(2025, COLUMN()-3, 1),
   Posts[D+1], "&lt;" &amp; EOMONTH(DATE(2025, COLUMN()-3, 1), 0) + 1,
 Posts[Restaurant Name],$C211))</f>
        <v>0</v>
      </c>
      <c r="J211" s="1522">
        <f>if($B$50="posts",COUNTIFS(
  Posts[D+1], "&gt;=" &amp; DATE(2025, COLUMN()-3, 1),
   Posts[D+1], "&lt;" &amp; EOMONTH(DATE(2025, COLUMN()-3, 1), 0) + 1,
 Posts[Restaurant Name],$C211),SUMIFS(Posts[Views (+10], Posts[D+1], "&gt;=" &amp; DATE(2025, COLUMN()-3, 1),
   Posts[D+1], "&lt;" &amp; EOMONTH(DATE(2025, COLUMN()-3, 1), 0) + 1,
 Posts[Restaurant Name],$C211))</f>
        <v>582</v>
      </c>
      <c r="K211" s="1522">
        <f>if($B$50="posts",COUNTIFS(
  Posts[D+1], "&gt;=" &amp; DATE(2025, COLUMN()-3, 1),
   Posts[D+1], "&lt;" &amp; EOMONTH(DATE(2025, COLUMN()-3, 1), 0) + 1,
 Posts[Restaurant Name],$C211),SUMIFS(Posts[Views (+10], Posts[D+1], "&gt;=" &amp; DATE(2025, COLUMN()-3, 1),
   Posts[D+1], "&lt;" &amp; EOMONTH(DATE(2025, COLUMN()-3, 1), 0) + 1,
 Posts[Restaurant Name],$C211))</f>
        <v>0</v>
      </c>
      <c r="L211" s="1522">
        <f>if($B$50="posts",COUNTIFS(
  Posts[D+1], "&gt;=" &amp; DATE(2025, COLUMN()-3, 1),
   Posts[D+1], "&lt;" &amp; EOMONTH(DATE(2025, COLUMN()-3, 1), 0) + 1,
 Posts[Restaurant Name],$C211),SUMIFS(Posts[Views (+10], Posts[D+1], "&gt;=" &amp; DATE(2025, COLUMN()-3, 1),
   Posts[D+1], "&lt;" &amp; EOMONTH(DATE(2025, COLUMN()-3, 1), 0) + 1,
 Posts[Restaurant Name],$C211))</f>
        <v>0</v>
      </c>
      <c r="M211" s="1522">
        <f>if($B$50="posts",COUNTIFS(
  Posts[D+1], "&gt;=" &amp; DATE(2025, COLUMN()-3, 1),
   Posts[D+1], "&lt;" &amp; EOMONTH(DATE(2025, COLUMN()-3, 1), 0) + 1,
 Posts[Restaurant Name],$C211),SUMIFS(Posts[Views (+10], Posts[D+1], "&gt;=" &amp; DATE(2025, COLUMN()-3, 1),
   Posts[D+1], "&lt;" &amp; EOMONTH(DATE(2025, COLUMN()-3, 1), 0) + 1,
 Posts[Restaurant Name],$C211))</f>
        <v>0</v>
      </c>
      <c r="N211" s="1522">
        <f>if($B$50="posts",COUNTIFS(
  Posts[D+1], "&gt;=" &amp; DATE(2025, COLUMN()-3, 1),
   Posts[D+1], "&lt;" &amp; EOMONTH(DATE(2025, COLUMN()-3, 1), 0) + 1,
 Posts[Restaurant Name],$C211),SUMIFS(Posts[Views (+10], Posts[D+1], "&gt;=" &amp; DATE(2025, COLUMN()-3, 1),
   Posts[D+1], "&lt;" &amp; EOMONTH(DATE(2025, COLUMN()-3, 1), 0) + 1,
 Posts[Restaurant Name],$C211))</f>
        <v>0</v>
      </c>
      <c r="O211" s="1522">
        <f>if($B$50="posts",COUNTIFS(
  Posts[D+1], "&gt;=" &amp; DATE(2025, COLUMN()-3, 1),
   Posts[D+1], "&lt;" &amp; EOMONTH(DATE(2025, COLUMN()-3, 1), 0) + 1,
 Posts[Restaurant Name],$C211),SUMIFS(Posts[Views (+10], Posts[D+1], "&gt;=" &amp; DATE(2025, COLUMN()-3, 1),
   Posts[D+1], "&lt;" &amp; EOMONTH(DATE(2025, COLUMN()-3, 1), 0) + 1,
 Posts[Restaurant Name],$C211))</f>
        <v>0</v>
      </c>
      <c r="P211" s="1487"/>
      <c r="Q211" s="1487"/>
      <c r="R211" s="1487"/>
      <c r="S211" s="1487"/>
      <c r="T211" s="1487"/>
      <c r="U211" s="1487"/>
      <c r="V211" s="1487"/>
      <c r="W211" s="1487"/>
      <c r="X211" s="1487"/>
      <c r="Y211" s="1487"/>
      <c r="Z211" s="1487"/>
      <c r="AA211" s="1487"/>
      <c r="AB211" s="1487"/>
    </row>
    <row r="212">
      <c r="A212" s="1487"/>
      <c r="B212" s="1487"/>
      <c r="C212" s="1487" t="s">
        <v>3574</v>
      </c>
      <c r="D212" s="1522">
        <f>if($B$50="posts",COUNTIFS(
  Posts[D+1], "&gt;=" &amp; DATE(2025, COLUMN()-3, 1),
   Posts[D+1], "&lt;" &amp; EOMONTH(DATE(2025, COLUMN()-3, 1), 0) + 1,
 Posts[Restaurant Name],$C212),SUMIFS(Posts[Views (+10], Posts[D+1], "&gt;=" &amp; DATE(2025, COLUMN()-3, 1),
   Posts[D+1], "&lt;" &amp; EOMONTH(DATE(2025, COLUMN()-3, 1), 0) + 1,
 Posts[Restaurant Name],$C212))</f>
        <v>0</v>
      </c>
      <c r="E212" s="1522">
        <f>if($B$50="posts",COUNTIFS(
  Posts[D+1], "&gt;=" &amp; DATE(2025, COLUMN()-3, 1),
   Posts[D+1], "&lt;" &amp; EOMONTH(DATE(2025, COLUMN()-3, 1), 0) + 1,
 Posts[Restaurant Name],$C212),SUMIFS(Posts[Views (+10], Posts[D+1], "&gt;=" &amp; DATE(2025, COLUMN()-3, 1),
   Posts[D+1], "&lt;" &amp; EOMONTH(DATE(2025, COLUMN()-3, 1), 0) + 1,
 Posts[Restaurant Name],$C212))</f>
        <v>0</v>
      </c>
      <c r="F212" s="1522">
        <f>if($B$50="posts",COUNTIFS(
  Posts[D+1], "&gt;=" &amp; DATE(2025, COLUMN()-3, 1),
   Posts[D+1], "&lt;" &amp; EOMONTH(DATE(2025, COLUMN()-3, 1), 0) + 1,
 Posts[Restaurant Name],$C212),SUMIFS(Posts[Views (+10], Posts[D+1], "&gt;=" &amp; DATE(2025, COLUMN()-3, 1),
   Posts[D+1], "&lt;" &amp; EOMONTH(DATE(2025, COLUMN()-3, 1), 0) + 1,
 Posts[Restaurant Name],$C212))</f>
        <v>0</v>
      </c>
      <c r="G212" s="1522">
        <f>if($B$50="posts",COUNTIFS(
  Posts[D+1], "&gt;=" &amp; DATE(2025, COLUMN()-3, 1),
   Posts[D+1], "&lt;" &amp; EOMONTH(DATE(2025, COLUMN()-3, 1), 0) + 1,
 Posts[Restaurant Name],$C212),SUMIFS(Posts[Views (+10], Posts[D+1], "&gt;=" &amp; DATE(2025, COLUMN()-3, 1),
   Posts[D+1], "&lt;" &amp; EOMONTH(DATE(2025, COLUMN()-3, 1), 0) + 1,
 Posts[Restaurant Name],$C212))</f>
        <v>0</v>
      </c>
      <c r="H212" s="1522">
        <f>if($B$50="posts",COUNTIFS(
  Posts[D+1], "&gt;=" &amp; DATE(2025, COLUMN()-3, 1),
   Posts[D+1], "&lt;" &amp; EOMONTH(DATE(2025, COLUMN()-3, 1), 0) + 1,
 Posts[Restaurant Name],$C212),SUMIFS(Posts[Views (+10], Posts[D+1], "&gt;=" &amp; DATE(2025, COLUMN()-3, 1),
   Posts[D+1], "&lt;" &amp; EOMONTH(DATE(2025, COLUMN()-3, 1), 0) + 1,
 Posts[Restaurant Name],$C212))</f>
        <v>0</v>
      </c>
      <c r="I212" s="1522">
        <f>if($B$50="posts",COUNTIFS(
  Posts[D+1], "&gt;=" &amp; DATE(2025, COLUMN()-3, 1),
   Posts[D+1], "&lt;" &amp; EOMONTH(DATE(2025, COLUMN()-3, 1), 0) + 1,
 Posts[Restaurant Name],$C212),SUMIFS(Posts[Views (+10], Posts[D+1], "&gt;=" &amp; DATE(2025, COLUMN()-3, 1),
   Posts[D+1], "&lt;" &amp; EOMONTH(DATE(2025, COLUMN()-3, 1), 0) + 1,
 Posts[Restaurant Name],$C212))</f>
        <v>0</v>
      </c>
      <c r="J212" s="1522">
        <f>if($B$50="posts",COUNTIFS(
  Posts[D+1], "&gt;=" &amp; DATE(2025, COLUMN()-3, 1),
   Posts[D+1], "&lt;" &amp; EOMONTH(DATE(2025, COLUMN()-3, 1), 0) + 1,
 Posts[Restaurant Name],$C212),SUMIFS(Posts[Views (+10], Posts[D+1], "&gt;=" &amp; DATE(2025, COLUMN()-3, 1),
   Posts[D+1], "&lt;" &amp; EOMONTH(DATE(2025, COLUMN()-3, 1), 0) + 1,
 Posts[Restaurant Name],$C212))</f>
        <v>68800</v>
      </c>
      <c r="K212" s="1522">
        <f>if($B$50="posts",COUNTIFS(
  Posts[D+1], "&gt;=" &amp; DATE(2025, COLUMN()-3, 1),
   Posts[D+1], "&lt;" &amp; EOMONTH(DATE(2025, COLUMN()-3, 1), 0) + 1,
 Posts[Restaurant Name],$C212),SUMIFS(Posts[Views (+10], Posts[D+1], "&gt;=" &amp; DATE(2025, COLUMN()-3, 1),
   Posts[D+1], "&lt;" &amp; EOMONTH(DATE(2025, COLUMN()-3, 1), 0) + 1,
 Posts[Restaurant Name],$C212))</f>
        <v>0</v>
      </c>
      <c r="L212" s="1522">
        <f>if($B$50="posts",COUNTIFS(
  Posts[D+1], "&gt;=" &amp; DATE(2025, COLUMN()-3, 1),
   Posts[D+1], "&lt;" &amp; EOMONTH(DATE(2025, COLUMN()-3, 1), 0) + 1,
 Posts[Restaurant Name],$C212),SUMIFS(Posts[Views (+10], Posts[D+1], "&gt;=" &amp; DATE(2025, COLUMN()-3, 1),
   Posts[D+1], "&lt;" &amp; EOMONTH(DATE(2025, COLUMN()-3, 1), 0) + 1,
 Posts[Restaurant Name],$C212))</f>
        <v>0</v>
      </c>
      <c r="M212" s="1522">
        <f>if($B$50="posts",COUNTIFS(
  Posts[D+1], "&gt;=" &amp; DATE(2025, COLUMN()-3, 1),
   Posts[D+1], "&lt;" &amp; EOMONTH(DATE(2025, COLUMN()-3, 1), 0) + 1,
 Posts[Restaurant Name],$C212),SUMIFS(Posts[Views (+10], Posts[D+1], "&gt;=" &amp; DATE(2025, COLUMN()-3, 1),
   Posts[D+1], "&lt;" &amp; EOMONTH(DATE(2025, COLUMN()-3, 1), 0) + 1,
 Posts[Restaurant Name],$C212))</f>
        <v>0</v>
      </c>
      <c r="N212" s="1522">
        <f>if($B$50="posts",COUNTIFS(
  Posts[D+1], "&gt;=" &amp; DATE(2025, COLUMN()-3, 1),
   Posts[D+1], "&lt;" &amp; EOMONTH(DATE(2025, COLUMN()-3, 1), 0) + 1,
 Posts[Restaurant Name],$C212),SUMIFS(Posts[Views (+10], Posts[D+1], "&gt;=" &amp; DATE(2025, COLUMN()-3, 1),
   Posts[D+1], "&lt;" &amp; EOMONTH(DATE(2025, COLUMN()-3, 1), 0) + 1,
 Posts[Restaurant Name],$C212))</f>
        <v>0</v>
      </c>
      <c r="O212" s="1522">
        <f>if($B$50="posts",COUNTIFS(
  Posts[D+1], "&gt;=" &amp; DATE(2025, COLUMN()-3, 1),
   Posts[D+1], "&lt;" &amp; EOMONTH(DATE(2025, COLUMN()-3, 1), 0) + 1,
 Posts[Restaurant Name],$C212),SUMIFS(Posts[Views (+10], Posts[D+1], "&gt;=" &amp; DATE(2025, COLUMN()-3, 1),
   Posts[D+1], "&lt;" &amp; EOMONTH(DATE(2025, COLUMN()-3, 1), 0) + 1,
 Posts[Restaurant Name],$C212))</f>
        <v>0</v>
      </c>
      <c r="P212" s="1487"/>
      <c r="Q212" s="1487"/>
      <c r="R212" s="1487"/>
      <c r="S212" s="1487"/>
      <c r="T212" s="1487"/>
      <c r="U212" s="1487"/>
      <c r="V212" s="1487"/>
      <c r="W212" s="1487"/>
      <c r="X212" s="1487"/>
      <c r="Y212" s="1487"/>
      <c r="Z212" s="1487"/>
      <c r="AA212" s="1487"/>
      <c r="AB212" s="1487"/>
    </row>
    <row r="213">
      <c r="A213" s="1487"/>
      <c r="B213" s="1487"/>
      <c r="C213" s="1487" t="s">
        <v>3581</v>
      </c>
      <c r="D213" s="1522">
        <f>if($B$50="posts",COUNTIFS(
  Posts[D+1], "&gt;=" &amp; DATE(2025, COLUMN()-3, 1),
   Posts[D+1], "&lt;" &amp; EOMONTH(DATE(2025, COLUMN()-3, 1), 0) + 1,
 Posts[Restaurant Name],$C213),SUMIFS(Posts[Views (+10], Posts[D+1], "&gt;=" &amp; DATE(2025, COLUMN()-3, 1),
   Posts[D+1], "&lt;" &amp; EOMONTH(DATE(2025, COLUMN()-3, 1), 0) + 1,
 Posts[Restaurant Name],$C213))</f>
        <v>0</v>
      </c>
      <c r="E213" s="1522">
        <f>if($B$50="posts",COUNTIFS(
  Posts[D+1], "&gt;=" &amp; DATE(2025, COLUMN()-3, 1),
   Posts[D+1], "&lt;" &amp; EOMONTH(DATE(2025, COLUMN()-3, 1), 0) + 1,
 Posts[Restaurant Name],$C213),SUMIFS(Posts[Views (+10], Posts[D+1], "&gt;=" &amp; DATE(2025, COLUMN()-3, 1),
   Posts[D+1], "&lt;" &amp; EOMONTH(DATE(2025, COLUMN()-3, 1), 0) + 1,
 Posts[Restaurant Name],$C213))</f>
        <v>0</v>
      </c>
      <c r="F213" s="1522">
        <f>if($B$50="posts",COUNTIFS(
  Posts[D+1], "&gt;=" &amp; DATE(2025, COLUMN()-3, 1),
   Posts[D+1], "&lt;" &amp; EOMONTH(DATE(2025, COLUMN()-3, 1), 0) + 1,
 Posts[Restaurant Name],$C213),SUMIFS(Posts[Views (+10], Posts[D+1], "&gt;=" &amp; DATE(2025, COLUMN()-3, 1),
   Posts[D+1], "&lt;" &amp; EOMONTH(DATE(2025, COLUMN()-3, 1), 0) + 1,
 Posts[Restaurant Name],$C213))</f>
        <v>0</v>
      </c>
      <c r="G213" s="1522">
        <f>if($B$50="posts",COUNTIFS(
  Posts[D+1], "&gt;=" &amp; DATE(2025, COLUMN()-3, 1),
   Posts[D+1], "&lt;" &amp; EOMONTH(DATE(2025, COLUMN()-3, 1), 0) + 1,
 Posts[Restaurant Name],$C213),SUMIFS(Posts[Views (+10], Posts[D+1], "&gt;=" &amp; DATE(2025, COLUMN()-3, 1),
   Posts[D+1], "&lt;" &amp; EOMONTH(DATE(2025, COLUMN()-3, 1), 0) + 1,
 Posts[Restaurant Name],$C213))</f>
        <v>0</v>
      </c>
      <c r="H213" s="1522">
        <f>if($B$50="posts",COUNTIFS(
  Posts[D+1], "&gt;=" &amp; DATE(2025, COLUMN()-3, 1),
   Posts[D+1], "&lt;" &amp; EOMONTH(DATE(2025, COLUMN()-3, 1), 0) + 1,
 Posts[Restaurant Name],$C213),SUMIFS(Posts[Views (+10], Posts[D+1], "&gt;=" &amp; DATE(2025, COLUMN()-3, 1),
   Posts[D+1], "&lt;" &amp; EOMONTH(DATE(2025, COLUMN()-3, 1), 0) + 1,
 Posts[Restaurant Name],$C213))</f>
        <v>0</v>
      </c>
      <c r="I213" s="1522">
        <f>if($B$50="posts",COUNTIFS(
  Posts[D+1], "&gt;=" &amp; DATE(2025, COLUMN()-3, 1),
   Posts[D+1], "&lt;" &amp; EOMONTH(DATE(2025, COLUMN()-3, 1), 0) + 1,
 Posts[Restaurant Name],$C213),SUMIFS(Posts[Views (+10], Posts[D+1], "&gt;=" &amp; DATE(2025, COLUMN()-3, 1),
   Posts[D+1], "&lt;" &amp; EOMONTH(DATE(2025, COLUMN()-3, 1), 0) + 1,
 Posts[Restaurant Name],$C213))</f>
        <v>0</v>
      </c>
      <c r="J213" s="1522">
        <f>if($B$50="posts",COUNTIFS(
  Posts[D+1], "&gt;=" &amp; DATE(2025, COLUMN()-3, 1),
   Posts[D+1], "&lt;" &amp; EOMONTH(DATE(2025, COLUMN()-3, 1), 0) + 1,
 Posts[Restaurant Name],$C213),SUMIFS(Posts[Views (+10], Posts[D+1], "&gt;=" &amp; DATE(2025, COLUMN()-3, 1),
   Posts[D+1], "&lt;" &amp; EOMONTH(DATE(2025, COLUMN()-3, 1), 0) + 1,
 Posts[Restaurant Name],$C213))</f>
        <v>8691</v>
      </c>
      <c r="K213" s="1522">
        <f>if($B$50="posts",COUNTIFS(
  Posts[D+1], "&gt;=" &amp; DATE(2025, COLUMN()-3, 1),
   Posts[D+1], "&lt;" &amp; EOMONTH(DATE(2025, COLUMN()-3, 1), 0) + 1,
 Posts[Restaurant Name],$C213),SUMIFS(Posts[Views (+10], Posts[D+1], "&gt;=" &amp; DATE(2025, COLUMN()-3, 1),
   Posts[D+1], "&lt;" &amp; EOMONTH(DATE(2025, COLUMN()-3, 1), 0) + 1,
 Posts[Restaurant Name],$C213))</f>
        <v>0</v>
      </c>
      <c r="L213" s="1522">
        <f>if($B$50="posts",COUNTIFS(
  Posts[D+1], "&gt;=" &amp; DATE(2025, COLUMN()-3, 1),
   Posts[D+1], "&lt;" &amp; EOMONTH(DATE(2025, COLUMN()-3, 1), 0) + 1,
 Posts[Restaurant Name],$C213),SUMIFS(Posts[Views (+10], Posts[D+1], "&gt;=" &amp; DATE(2025, COLUMN()-3, 1),
   Posts[D+1], "&lt;" &amp; EOMONTH(DATE(2025, COLUMN()-3, 1), 0) + 1,
 Posts[Restaurant Name],$C213))</f>
        <v>0</v>
      </c>
      <c r="M213" s="1522">
        <f>if($B$50="posts",COUNTIFS(
  Posts[D+1], "&gt;=" &amp; DATE(2025, COLUMN()-3, 1),
   Posts[D+1], "&lt;" &amp; EOMONTH(DATE(2025, COLUMN()-3, 1), 0) + 1,
 Posts[Restaurant Name],$C213),SUMIFS(Posts[Views (+10], Posts[D+1], "&gt;=" &amp; DATE(2025, COLUMN()-3, 1),
   Posts[D+1], "&lt;" &amp; EOMONTH(DATE(2025, COLUMN()-3, 1), 0) + 1,
 Posts[Restaurant Name],$C213))</f>
        <v>0</v>
      </c>
      <c r="N213" s="1522">
        <f>if($B$50="posts",COUNTIFS(
  Posts[D+1], "&gt;=" &amp; DATE(2025, COLUMN()-3, 1),
   Posts[D+1], "&lt;" &amp; EOMONTH(DATE(2025, COLUMN()-3, 1), 0) + 1,
 Posts[Restaurant Name],$C213),SUMIFS(Posts[Views (+10], Posts[D+1], "&gt;=" &amp; DATE(2025, COLUMN()-3, 1),
   Posts[D+1], "&lt;" &amp; EOMONTH(DATE(2025, COLUMN()-3, 1), 0) + 1,
 Posts[Restaurant Name],$C213))</f>
        <v>0</v>
      </c>
      <c r="O213" s="1522">
        <f>if($B$50="posts",COUNTIFS(
  Posts[D+1], "&gt;=" &amp; DATE(2025, COLUMN()-3, 1),
   Posts[D+1], "&lt;" &amp; EOMONTH(DATE(2025, COLUMN()-3, 1), 0) + 1,
 Posts[Restaurant Name],$C213),SUMIFS(Posts[Views (+10], Posts[D+1], "&gt;=" &amp; DATE(2025, COLUMN()-3, 1),
   Posts[D+1], "&lt;" &amp; EOMONTH(DATE(2025, COLUMN()-3, 1), 0) + 1,
 Posts[Restaurant Name],$C213))</f>
        <v>0</v>
      </c>
      <c r="P213" s="1487"/>
      <c r="Q213" s="1487"/>
      <c r="R213" s="1487"/>
      <c r="S213" s="1487"/>
      <c r="T213" s="1487"/>
      <c r="U213" s="1487"/>
      <c r="V213" s="1487"/>
      <c r="W213" s="1487"/>
      <c r="X213" s="1487"/>
      <c r="Y213" s="1487"/>
      <c r="Z213" s="1487"/>
      <c r="AA213" s="1487"/>
      <c r="AB213" s="1487"/>
    </row>
    <row r="214">
      <c r="A214" s="1487"/>
      <c r="B214" s="1487"/>
      <c r="C214" s="1487" t="s">
        <v>3584</v>
      </c>
      <c r="D214" s="1522">
        <f>if($B$50="posts",COUNTIFS(
  Posts[D+1], "&gt;=" &amp; DATE(2025, COLUMN()-3, 1),
   Posts[D+1], "&lt;" &amp; EOMONTH(DATE(2025, COLUMN()-3, 1), 0) + 1,
 Posts[Restaurant Name],$C214),SUMIFS(Posts[Views (+10], Posts[D+1], "&gt;=" &amp; DATE(2025, COLUMN()-3, 1),
   Posts[D+1], "&lt;" &amp; EOMONTH(DATE(2025, COLUMN()-3, 1), 0) + 1,
 Posts[Restaurant Name],$C214))</f>
        <v>0</v>
      </c>
      <c r="E214" s="1522">
        <f>if($B$50="posts",COUNTIFS(
  Posts[D+1], "&gt;=" &amp; DATE(2025, COLUMN()-3, 1),
   Posts[D+1], "&lt;" &amp; EOMONTH(DATE(2025, COLUMN()-3, 1), 0) + 1,
 Posts[Restaurant Name],$C214),SUMIFS(Posts[Views (+10], Posts[D+1], "&gt;=" &amp; DATE(2025, COLUMN()-3, 1),
   Posts[D+1], "&lt;" &amp; EOMONTH(DATE(2025, COLUMN()-3, 1), 0) + 1,
 Posts[Restaurant Name],$C214))</f>
        <v>0</v>
      </c>
      <c r="F214" s="1522">
        <f>if($B$50="posts",COUNTIFS(
  Posts[D+1], "&gt;=" &amp; DATE(2025, COLUMN()-3, 1),
   Posts[D+1], "&lt;" &amp; EOMONTH(DATE(2025, COLUMN()-3, 1), 0) + 1,
 Posts[Restaurant Name],$C214),SUMIFS(Posts[Views (+10], Posts[D+1], "&gt;=" &amp; DATE(2025, COLUMN()-3, 1),
   Posts[D+1], "&lt;" &amp; EOMONTH(DATE(2025, COLUMN()-3, 1), 0) + 1,
 Posts[Restaurant Name],$C214))</f>
        <v>0</v>
      </c>
      <c r="G214" s="1522">
        <f>if($B$50="posts",COUNTIFS(
  Posts[D+1], "&gt;=" &amp; DATE(2025, COLUMN()-3, 1),
   Posts[D+1], "&lt;" &amp; EOMONTH(DATE(2025, COLUMN()-3, 1), 0) + 1,
 Posts[Restaurant Name],$C214),SUMIFS(Posts[Views (+10], Posts[D+1], "&gt;=" &amp; DATE(2025, COLUMN()-3, 1),
   Posts[D+1], "&lt;" &amp; EOMONTH(DATE(2025, COLUMN()-3, 1), 0) + 1,
 Posts[Restaurant Name],$C214))</f>
        <v>0</v>
      </c>
      <c r="H214" s="1522">
        <f>if($B$50="posts",COUNTIFS(
  Posts[D+1], "&gt;=" &amp; DATE(2025, COLUMN()-3, 1),
   Posts[D+1], "&lt;" &amp; EOMONTH(DATE(2025, COLUMN()-3, 1), 0) + 1,
 Posts[Restaurant Name],$C214),SUMIFS(Posts[Views (+10], Posts[D+1], "&gt;=" &amp; DATE(2025, COLUMN()-3, 1),
   Posts[D+1], "&lt;" &amp; EOMONTH(DATE(2025, COLUMN()-3, 1), 0) + 1,
 Posts[Restaurant Name],$C214))</f>
        <v>0</v>
      </c>
      <c r="I214" s="1522">
        <f>if($B$50="posts",COUNTIFS(
  Posts[D+1], "&gt;=" &amp; DATE(2025, COLUMN()-3, 1),
   Posts[D+1], "&lt;" &amp; EOMONTH(DATE(2025, COLUMN()-3, 1), 0) + 1,
 Posts[Restaurant Name],$C214),SUMIFS(Posts[Views (+10], Posts[D+1], "&gt;=" &amp; DATE(2025, COLUMN()-3, 1),
   Posts[D+1], "&lt;" &amp; EOMONTH(DATE(2025, COLUMN()-3, 1), 0) + 1,
 Posts[Restaurant Name],$C214))</f>
        <v>0</v>
      </c>
      <c r="J214" s="1522">
        <f>if($B$50="posts",COUNTIFS(
  Posts[D+1], "&gt;=" &amp; DATE(2025, COLUMN()-3, 1),
   Posts[D+1], "&lt;" &amp; EOMONTH(DATE(2025, COLUMN()-3, 1), 0) + 1,
 Posts[Restaurant Name],$C214),SUMIFS(Posts[Views (+10], Posts[D+1], "&gt;=" &amp; DATE(2025, COLUMN()-3, 1),
   Posts[D+1], "&lt;" &amp; EOMONTH(DATE(2025, COLUMN()-3, 1), 0) + 1,
 Posts[Restaurant Name],$C214))</f>
        <v>1032</v>
      </c>
      <c r="K214" s="1522">
        <f>if($B$50="posts",COUNTIFS(
  Posts[D+1], "&gt;=" &amp; DATE(2025, COLUMN()-3, 1),
   Posts[D+1], "&lt;" &amp; EOMONTH(DATE(2025, COLUMN()-3, 1), 0) + 1,
 Posts[Restaurant Name],$C214),SUMIFS(Posts[Views (+10], Posts[D+1], "&gt;=" &amp; DATE(2025, COLUMN()-3, 1),
   Posts[D+1], "&lt;" &amp; EOMONTH(DATE(2025, COLUMN()-3, 1), 0) + 1,
 Posts[Restaurant Name],$C214))</f>
        <v>0</v>
      </c>
      <c r="L214" s="1522">
        <f>if($B$50="posts",COUNTIFS(
  Posts[D+1], "&gt;=" &amp; DATE(2025, COLUMN()-3, 1),
   Posts[D+1], "&lt;" &amp; EOMONTH(DATE(2025, COLUMN()-3, 1), 0) + 1,
 Posts[Restaurant Name],$C214),SUMIFS(Posts[Views (+10], Posts[D+1], "&gt;=" &amp; DATE(2025, COLUMN()-3, 1),
   Posts[D+1], "&lt;" &amp; EOMONTH(DATE(2025, COLUMN()-3, 1), 0) + 1,
 Posts[Restaurant Name],$C214))</f>
        <v>0</v>
      </c>
      <c r="M214" s="1522">
        <f>if($B$50="posts",COUNTIFS(
  Posts[D+1], "&gt;=" &amp; DATE(2025, COLUMN()-3, 1),
   Posts[D+1], "&lt;" &amp; EOMONTH(DATE(2025, COLUMN()-3, 1), 0) + 1,
 Posts[Restaurant Name],$C214),SUMIFS(Posts[Views (+10], Posts[D+1], "&gt;=" &amp; DATE(2025, COLUMN()-3, 1),
   Posts[D+1], "&lt;" &amp; EOMONTH(DATE(2025, COLUMN()-3, 1), 0) + 1,
 Posts[Restaurant Name],$C214))</f>
        <v>0</v>
      </c>
      <c r="N214" s="1522">
        <f>if($B$50="posts",COUNTIFS(
  Posts[D+1], "&gt;=" &amp; DATE(2025, COLUMN()-3, 1),
   Posts[D+1], "&lt;" &amp; EOMONTH(DATE(2025, COLUMN()-3, 1), 0) + 1,
 Posts[Restaurant Name],$C214),SUMIFS(Posts[Views (+10], Posts[D+1], "&gt;=" &amp; DATE(2025, COLUMN()-3, 1),
   Posts[D+1], "&lt;" &amp; EOMONTH(DATE(2025, COLUMN()-3, 1), 0) + 1,
 Posts[Restaurant Name],$C214))</f>
        <v>0</v>
      </c>
      <c r="O214" s="1522">
        <f>if($B$50="posts",COUNTIFS(
  Posts[D+1], "&gt;=" &amp; DATE(2025, COLUMN()-3, 1),
   Posts[D+1], "&lt;" &amp; EOMONTH(DATE(2025, COLUMN()-3, 1), 0) + 1,
 Posts[Restaurant Name],$C214),SUMIFS(Posts[Views (+10], Posts[D+1], "&gt;=" &amp; DATE(2025, COLUMN()-3, 1),
   Posts[D+1], "&lt;" &amp; EOMONTH(DATE(2025, COLUMN()-3, 1), 0) + 1,
 Posts[Restaurant Name],$C214))</f>
        <v>0</v>
      </c>
      <c r="P214" s="1487"/>
      <c r="Q214" s="1487"/>
      <c r="R214" s="1487"/>
      <c r="S214" s="1487"/>
      <c r="T214" s="1487"/>
      <c r="U214" s="1487"/>
      <c r="V214" s="1487"/>
      <c r="W214" s="1487"/>
      <c r="X214" s="1487"/>
      <c r="Y214" s="1487"/>
      <c r="Z214" s="1487"/>
      <c r="AA214" s="1487"/>
      <c r="AB214" s="1487"/>
    </row>
    <row r="215">
      <c r="A215" s="1487"/>
      <c r="B215" s="1487"/>
      <c r="C215" s="1487" t="s">
        <v>3587</v>
      </c>
      <c r="D215" s="1522">
        <f>if($B$50="posts",COUNTIFS(
  Posts[D+1], "&gt;=" &amp; DATE(2025, COLUMN()-3, 1),
   Posts[D+1], "&lt;" &amp; EOMONTH(DATE(2025, COLUMN()-3, 1), 0) + 1,
 Posts[Restaurant Name],$C215),SUMIFS(Posts[Views (+10], Posts[D+1], "&gt;=" &amp; DATE(2025, COLUMN()-3, 1),
   Posts[D+1], "&lt;" &amp; EOMONTH(DATE(2025, COLUMN()-3, 1), 0) + 1,
 Posts[Restaurant Name],$C215))</f>
        <v>0</v>
      </c>
      <c r="E215" s="1522">
        <f>if($B$50="posts",COUNTIFS(
  Posts[D+1], "&gt;=" &amp; DATE(2025, COLUMN()-3, 1),
   Posts[D+1], "&lt;" &amp; EOMONTH(DATE(2025, COLUMN()-3, 1), 0) + 1,
 Posts[Restaurant Name],$C215),SUMIFS(Posts[Views (+10], Posts[D+1], "&gt;=" &amp; DATE(2025, COLUMN()-3, 1),
   Posts[D+1], "&lt;" &amp; EOMONTH(DATE(2025, COLUMN()-3, 1), 0) + 1,
 Posts[Restaurant Name],$C215))</f>
        <v>0</v>
      </c>
      <c r="F215" s="1522">
        <f>if($B$50="posts",COUNTIFS(
  Posts[D+1], "&gt;=" &amp; DATE(2025, COLUMN()-3, 1),
   Posts[D+1], "&lt;" &amp; EOMONTH(DATE(2025, COLUMN()-3, 1), 0) + 1,
 Posts[Restaurant Name],$C215),SUMIFS(Posts[Views (+10], Posts[D+1], "&gt;=" &amp; DATE(2025, COLUMN()-3, 1),
   Posts[D+1], "&lt;" &amp; EOMONTH(DATE(2025, COLUMN()-3, 1), 0) + 1,
 Posts[Restaurant Name],$C215))</f>
        <v>0</v>
      </c>
      <c r="G215" s="1522">
        <f>if($B$50="posts",COUNTIFS(
  Posts[D+1], "&gt;=" &amp; DATE(2025, COLUMN()-3, 1),
   Posts[D+1], "&lt;" &amp; EOMONTH(DATE(2025, COLUMN()-3, 1), 0) + 1,
 Posts[Restaurant Name],$C215),SUMIFS(Posts[Views (+10], Posts[D+1], "&gt;=" &amp; DATE(2025, COLUMN()-3, 1),
   Posts[D+1], "&lt;" &amp; EOMONTH(DATE(2025, COLUMN()-3, 1), 0) + 1,
 Posts[Restaurant Name],$C215))</f>
        <v>0</v>
      </c>
      <c r="H215" s="1522">
        <f>if($B$50="posts",COUNTIFS(
  Posts[D+1], "&gt;=" &amp; DATE(2025, COLUMN()-3, 1),
   Posts[D+1], "&lt;" &amp; EOMONTH(DATE(2025, COLUMN()-3, 1), 0) + 1,
 Posts[Restaurant Name],$C215),SUMIFS(Posts[Views (+10], Posts[D+1], "&gt;=" &amp; DATE(2025, COLUMN()-3, 1),
   Posts[D+1], "&lt;" &amp; EOMONTH(DATE(2025, COLUMN()-3, 1), 0) + 1,
 Posts[Restaurant Name],$C215))</f>
        <v>0</v>
      </c>
      <c r="I215" s="1522">
        <f>if($B$50="posts",COUNTIFS(
  Posts[D+1], "&gt;=" &amp; DATE(2025, COLUMN()-3, 1),
   Posts[D+1], "&lt;" &amp; EOMONTH(DATE(2025, COLUMN()-3, 1), 0) + 1,
 Posts[Restaurant Name],$C215),SUMIFS(Posts[Views (+10], Posts[D+1], "&gt;=" &amp; DATE(2025, COLUMN()-3, 1),
   Posts[D+1], "&lt;" &amp; EOMONTH(DATE(2025, COLUMN()-3, 1), 0) + 1,
 Posts[Restaurant Name],$C215))</f>
        <v>0</v>
      </c>
      <c r="J215" s="1522">
        <f>if($B$50="posts",COUNTIFS(
  Posts[D+1], "&gt;=" &amp; DATE(2025, COLUMN()-3, 1),
   Posts[D+1], "&lt;" &amp; EOMONTH(DATE(2025, COLUMN()-3, 1), 0) + 1,
 Posts[Restaurant Name],$C215),SUMIFS(Posts[Views (+10], Posts[D+1], "&gt;=" &amp; DATE(2025, COLUMN()-3, 1),
   Posts[D+1], "&lt;" &amp; EOMONTH(DATE(2025, COLUMN()-3, 1), 0) + 1,
 Posts[Restaurant Name],$C215))</f>
        <v>4598</v>
      </c>
      <c r="K215" s="1522">
        <f>if($B$50="posts",COUNTIFS(
  Posts[D+1], "&gt;=" &amp; DATE(2025, COLUMN()-3, 1),
   Posts[D+1], "&lt;" &amp; EOMONTH(DATE(2025, COLUMN()-3, 1), 0) + 1,
 Posts[Restaurant Name],$C215),SUMIFS(Posts[Views (+10], Posts[D+1], "&gt;=" &amp; DATE(2025, COLUMN()-3, 1),
   Posts[D+1], "&lt;" &amp; EOMONTH(DATE(2025, COLUMN()-3, 1), 0) + 1,
 Posts[Restaurant Name],$C215))</f>
        <v>0</v>
      </c>
      <c r="L215" s="1522">
        <f>if($B$50="posts",COUNTIFS(
  Posts[D+1], "&gt;=" &amp; DATE(2025, COLUMN()-3, 1),
   Posts[D+1], "&lt;" &amp; EOMONTH(DATE(2025, COLUMN()-3, 1), 0) + 1,
 Posts[Restaurant Name],$C215),SUMIFS(Posts[Views (+10], Posts[D+1], "&gt;=" &amp; DATE(2025, COLUMN()-3, 1),
   Posts[D+1], "&lt;" &amp; EOMONTH(DATE(2025, COLUMN()-3, 1), 0) + 1,
 Posts[Restaurant Name],$C215))</f>
        <v>0</v>
      </c>
      <c r="M215" s="1522">
        <f>if($B$50="posts",COUNTIFS(
  Posts[D+1], "&gt;=" &amp; DATE(2025, COLUMN()-3, 1),
   Posts[D+1], "&lt;" &amp; EOMONTH(DATE(2025, COLUMN()-3, 1), 0) + 1,
 Posts[Restaurant Name],$C215),SUMIFS(Posts[Views (+10], Posts[D+1], "&gt;=" &amp; DATE(2025, COLUMN()-3, 1),
   Posts[D+1], "&lt;" &amp; EOMONTH(DATE(2025, COLUMN()-3, 1), 0) + 1,
 Posts[Restaurant Name],$C215))</f>
        <v>0</v>
      </c>
      <c r="N215" s="1522">
        <f>if($B$50="posts",COUNTIFS(
  Posts[D+1], "&gt;=" &amp; DATE(2025, COLUMN()-3, 1),
   Posts[D+1], "&lt;" &amp; EOMONTH(DATE(2025, COLUMN()-3, 1), 0) + 1,
 Posts[Restaurant Name],$C215),SUMIFS(Posts[Views (+10], Posts[D+1], "&gt;=" &amp; DATE(2025, COLUMN()-3, 1),
   Posts[D+1], "&lt;" &amp; EOMONTH(DATE(2025, COLUMN()-3, 1), 0) + 1,
 Posts[Restaurant Name],$C215))</f>
        <v>0</v>
      </c>
      <c r="O215" s="1522">
        <f>if($B$50="posts",COUNTIFS(
  Posts[D+1], "&gt;=" &amp; DATE(2025, COLUMN()-3, 1),
   Posts[D+1], "&lt;" &amp; EOMONTH(DATE(2025, COLUMN()-3, 1), 0) + 1,
 Posts[Restaurant Name],$C215),SUMIFS(Posts[Views (+10], Posts[D+1], "&gt;=" &amp; DATE(2025, COLUMN()-3, 1),
   Posts[D+1], "&lt;" &amp; EOMONTH(DATE(2025, COLUMN()-3, 1), 0) + 1,
 Posts[Restaurant Name],$C215))</f>
        <v>0</v>
      </c>
      <c r="P215" s="1487"/>
      <c r="Q215" s="1487"/>
      <c r="R215" s="1487"/>
      <c r="S215" s="1487"/>
      <c r="T215" s="1487"/>
      <c r="U215" s="1487"/>
      <c r="V215" s="1487"/>
      <c r="W215" s="1487"/>
      <c r="X215" s="1487"/>
      <c r="Y215" s="1487"/>
      <c r="Z215" s="1487"/>
      <c r="AA215" s="1487"/>
      <c r="AB215" s="1487"/>
    </row>
    <row r="216">
      <c r="A216" s="1487"/>
      <c r="B216" s="1487"/>
      <c r="C216" s="1487" t="s">
        <v>983</v>
      </c>
      <c r="D216" s="1522">
        <f>if($B$50="posts",COUNTIFS(
  Posts[D+1], "&gt;=" &amp; DATE(2025, COLUMN()-3, 1),
   Posts[D+1], "&lt;" &amp; EOMONTH(DATE(2025, COLUMN()-3, 1), 0) + 1,
 Posts[Restaurant Name],$C216),SUMIFS(Posts[Views (+10], Posts[D+1], "&gt;=" &amp; DATE(2025, COLUMN()-3, 1),
   Posts[D+1], "&lt;" &amp; EOMONTH(DATE(2025, COLUMN()-3, 1), 0) + 1,
 Posts[Restaurant Name],$C216))</f>
        <v>0</v>
      </c>
      <c r="E216" s="1522">
        <f>if($B$50="posts",COUNTIFS(
  Posts[D+1], "&gt;=" &amp; DATE(2025, COLUMN()-3, 1),
   Posts[D+1], "&lt;" &amp; EOMONTH(DATE(2025, COLUMN()-3, 1), 0) + 1,
 Posts[Restaurant Name],$C216),SUMIFS(Posts[Views (+10], Posts[D+1], "&gt;=" &amp; DATE(2025, COLUMN()-3, 1),
   Posts[D+1], "&lt;" &amp; EOMONTH(DATE(2025, COLUMN()-3, 1), 0) + 1,
 Posts[Restaurant Name],$C216))</f>
        <v>0</v>
      </c>
      <c r="F216" s="1522">
        <f>if($B$50="posts",COUNTIFS(
  Posts[D+1], "&gt;=" &amp; DATE(2025, COLUMN()-3, 1),
   Posts[D+1], "&lt;" &amp; EOMONTH(DATE(2025, COLUMN()-3, 1), 0) + 1,
 Posts[Restaurant Name],$C216),SUMIFS(Posts[Views (+10], Posts[D+1], "&gt;=" &amp; DATE(2025, COLUMN()-3, 1),
   Posts[D+1], "&lt;" &amp; EOMONTH(DATE(2025, COLUMN()-3, 1), 0) + 1,
 Posts[Restaurant Name],$C216))</f>
        <v>0</v>
      </c>
      <c r="G216" s="1522">
        <f>if($B$50="posts",COUNTIFS(
  Posts[D+1], "&gt;=" &amp; DATE(2025, COLUMN()-3, 1),
   Posts[D+1], "&lt;" &amp; EOMONTH(DATE(2025, COLUMN()-3, 1), 0) + 1,
 Posts[Restaurant Name],$C216),SUMIFS(Posts[Views (+10], Posts[D+1], "&gt;=" &amp; DATE(2025, COLUMN()-3, 1),
   Posts[D+1], "&lt;" &amp; EOMONTH(DATE(2025, COLUMN()-3, 1), 0) + 1,
 Posts[Restaurant Name],$C216))</f>
        <v>0</v>
      </c>
      <c r="H216" s="1522">
        <f>if($B$50="posts",COUNTIFS(
  Posts[D+1], "&gt;=" &amp; DATE(2025, COLUMN()-3, 1),
   Posts[D+1], "&lt;" &amp; EOMONTH(DATE(2025, COLUMN()-3, 1), 0) + 1,
 Posts[Restaurant Name],$C216),SUMIFS(Posts[Views (+10], Posts[D+1], "&gt;=" &amp; DATE(2025, COLUMN()-3, 1),
   Posts[D+1], "&lt;" &amp; EOMONTH(DATE(2025, COLUMN()-3, 1), 0) + 1,
 Posts[Restaurant Name],$C216))</f>
        <v>0</v>
      </c>
      <c r="I216" s="1522">
        <f>if($B$50="posts",COUNTIFS(
  Posts[D+1], "&gt;=" &amp; DATE(2025, COLUMN()-3, 1),
   Posts[D+1], "&lt;" &amp; EOMONTH(DATE(2025, COLUMN()-3, 1), 0) + 1,
 Posts[Restaurant Name],$C216),SUMIFS(Posts[Views (+10], Posts[D+1], "&gt;=" &amp; DATE(2025, COLUMN()-3, 1),
   Posts[D+1], "&lt;" &amp; EOMONTH(DATE(2025, COLUMN()-3, 1), 0) + 1,
 Posts[Restaurant Name],$C216))</f>
        <v>0</v>
      </c>
      <c r="J216" s="1522">
        <f>if($B$50="posts",COUNTIFS(
  Posts[D+1], "&gt;=" &amp; DATE(2025, COLUMN()-3, 1),
   Posts[D+1], "&lt;" &amp; EOMONTH(DATE(2025, COLUMN()-3, 1), 0) + 1,
 Posts[Restaurant Name],$C216),SUMIFS(Posts[Views (+10], Posts[D+1], "&gt;=" &amp; DATE(2025, COLUMN()-3, 1),
   Posts[D+1], "&lt;" &amp; EOMONTH(DATE(2025, COLUMN()-3, 1), 0) + 1,
 Posts[Restaurant Name],$C216))</f>
        <v>5021</v>
      </c>
      <c r="K216" s="1522">
        <f>if($B$50="posts",COUNTIFS(
  Posts[D+1], "&gt;=" &amp; DATE(2025, COLUMN()-3, 1),
   Posts[D+1], "&lt;" &amp; EOMONTH(DATE(2025, COLUMN()-3, 1), 0) + 1,
 Posts[Restaurant Name],$C216),SUMIFS(Posts[Views (+10], Posts[D+1], "&gt;=" &amp; DATE(2025, COLUMN()-3, 1),
   Posts[D+1], "&lt;" &amp; EOMONTH(DATE(2025, COLUMN()-3, 1), 0) + 1,
 Posts[Restaurant Name],$C216))</f>
        <v>208</v>
      </c>
      <c r="L216" s="1522">
        <f>if($B$50="posts",COUNTIFS(
  Posts[D+1], "&gt;=" &amp; DATE(2025, COLUMN()-3, 1),
   Posts[D+1], "&lt;" &amp; EOMONTH(DATE(2025, COLUMN()-3, 1), 0) + 1,
 Posts[Restaurant Name],$C216),SUMIFS(Posts[Views (+10], Posts[D+1], "&gt;=" &amp; DATE(2025, COLUMN()-3, 1),
   Posts[D+1], "&lt;" &amp; EOMONTH(DATE(2025, COLUMN()-3, 1), 0) + 1,
 Posts[Restaurant Name],$C216))</f>
        <v>0</v>
      </c>
      <c r="M216" s="1522">
        <f>if($B$50="posts",COUNTIFS(
  Posts[D+1], "&gt;=" &amp; DATE(2025, COLUMN()-3, 1),
   Posts[D+1], "&lt;" &amp; EOMONTH(DATE(2025, COLUMN()-3, 1), 0) + 1,
 Posts[Restaurant Name],$C216),SUMIFS(Posts[Views (+10], Posts[D+1], "&gt;=" &amp; DATE(2025, COLUMN()-3, 1),
   Posts[D+1], "&lt;" &amp; EOMONTH(DATE(2025, COLUMN()-3, 1), 0) + 1,
 Posts[Restaurant Name],$C216))</f>
        <v>0</v>
      </c>
      <c r="N216" s="1522">
        <f>if($B$50="posts",COUNTIFS(
  Posts[D+1], "&gt;=" &amp; DATE(2025, COLUMN()-3, 1),
   Posts[D+1], "&lt;" &amp; EOMONTH(DATE(2025, COLUMN()-3, 1), 0) + 1,
 Posts[Restaurant Name],$C216),SUMIFS(Posts[Views (+10], Posts[D+1], "&gt;=" &amp; DATE(2025, COLUMN()-3, 1),
   Posts[D+1], "&lt;" &amp; EOMONTH(DATE(2025, COLUMN()-3, 1), 0) + 1,
 Posts[Restaurant Name],$C216))</f>
        <v>0</v>
      </c>
      <c r="O216" s="1522">
        <f>if($B$50="posts",COUNTIFS(
  Posts[D+1], "&gt;=" &amp; DATE(2025, COLUMN()-3, 1),
   Posts[D+1], "&lt;" &amp; EOMONTH(DATE(2025, COLUMN()-3, 1), 0) + 1,
 Posts[Restaurant Name],$C216),SUMIFS(Posts[Views (+10], Posts[D+1], "&gt;=" &amp; DATE(2025, COLUMN()-3, 1),
   Posts[D+1], "&lt;" &amp; EOMONTH(DATE(2025, COLUMN()-3, 1), 0) + 1,
 Posts[Restaurant Name],$C216))</f>
        <v>0</v>
      </c>
      <c r="P216" s="1487"/>
      <c r="Q216" s="1487"/>
      <c r="R216" s="1487"/>
      <c r="S216" s="1487"/>
      <c r="T216" s="1487"/>
      <c r="U216" s="1487"/>
      <c r="V216" s="1487"/>
      <c r="W216" s="1487"/>
      <c r="X216" s="1487"/>
      <c r="Y216" s="1487"/>
      <c r="Z216" s="1487"/>
      <c r="AA216" s="1487"/>
      <c r="AB216" s="1487"/>
    </row>
    <row r="217">
      <c r="A217" s="1487"/>
      <c r="B217" s="1487"/>
      <c r="C217" s="1487" t="s">
        <v>3595</v>
      </c>
      <c r="D217" s="1522">
        <f>if($B$50="posts",COUNTIFS(
  Posts[D+1], "&gt;=" &amp; DATE(2025, COLUMN()-3, 1),
   Posts[D+1], "&lt;" &amp; EOMONTH(DATE(2025, COLUMN()-3, 1), 0) + 1,
 Posts[Restaurant Name],$C217),SUMIFS(Posts[Views (+10], Posts[D+1], "&gt;=" &amp; DATE(2025, COLUMN()-3, 1),
   Posts[D+1], "&lt;" &amp; EOMONTH(DATE(2025, COLUMN()-3, 1), 0) + 1,
 Posts[Restaurant Name],$C217))</f>
        <v>0</v>
      </c>
      <c r="E217" s="1522">
        <f>if($B$50="posts",COUNTIFS(
  Posts[D+1], "&gt;=" &amp; DATE(2025, COLUMN()-3, 1),
   Posts[D+1], "&lt;" &amp; EOMONTH(DATE(2025, COLUMN()-3, 1), 0) + 1,
 Posts[Restaurant Name],$C217),SUMIFS(Posts[Views (+10], Posts[D+1], "&gt;=" &amp; DATE(2025, COLUMN()-3, 1),
   Posts[D+1], "&lt;" &amp; EOMONTH(DATE(2025, COLUMN()-3, 1), 0) + 1,
 Posts[Restaurant Name],$C217))</f>
        <v>0</v>
      </c>
      <c r="F217" s="1522">
        <f>if($B$50="posts",COUNTIFS(
  Posts[D+1], "&gt;=" &amp; DATE(2025, COLUMN()-3, 1),
   Posts[D+1], "&lt;" &amp; EOMONTH(DATE(2025, COLUMN()-3, 1), 0) + 1,
 Posts[Restaurant Name],$C217),SUMIFS(Posts[Views (+10], Posts[D+1], "&gt;=" &amp; DATE(2025, COLUMN()-3, 1),
   Posts[D+1], "&lt;" &amp; EOMONTH(DATE(2025, COLUMN()-3, 1), 0) + 1,
 Posts[Restaurant Name],$C217))</f>
        <v>0</v>
      </c>
      <c r="G217" s="1522">
        <f>if($B$50="posts",COUNTIFS(
  Posts[D+1], "&gt;=" &amp; DATE(2025, COLUMN()-3, 1),
   Posts[D+1], "&lt;" &amp; EOMONTH(DATE(2025, COLUMN()-3, 1), 0) + 1,
 Posts[Restaurant Name],$C217),SUMIFS(Posts[Views (+10], Posts[D+1], "&gt;=" &amp; DATE(2025, COLUMN()-3, 1),
   Posts[D+1], "&lt;" &amp; EOMONTH(DATE(2025, COLUMN()-3, 1), 0) + 1,
 Posts[Restaurant Name],$C217))</f>
        <v>0</v>
      </c>
      <c r="H217" s="1522">
        <f>if($B$50="posts",COUNTIFS(
  Posts[D+1], "&gt;=" &amp; DATE(2025, COLUMN()-3, 1),
   Posts[D+1], "&lt;" &amp; EOMONTH(DATE(2025, COLUMN()-3, 1), 0) + 1,
 Posts[Restaurant Name],$C217),SUMIFS(Posts[Views (+10], Posts[D+1], "&gt;=" &amp; DATE(2025, COLUMN()-3, 1),
   Posts[D+1], "&lt;" &amp; EOMONTH(DATE(2025, COLUMN()-3, 1), 0) + 1,
 Posts[Restaurant Name],$C217))</f>
        <v>0</v>
      </c>
      <c r="I217" s="1522">
        <f>if($B$50="posts",COUNTIFS(
  Posts[D+1], "&gt;=" &amp; DATE(2025, COLUMN()-3, 1),
   Posts[D+1], "&lt;" &amp; EOMONTH(DATE(2025, COLUMN()-3, 1), 0) + 1,
 Posts[Restaurant Name],$C217),SUMIFS(Posts[Views (+10], Posts[D+1], "&gt;=" &amp; DATE(2025, COLUMN()-3, 1),
   Posts[D+1], "&lt;" &amp; EOMONTH(DATE(2025, COLUMN()-3, 1), 0) + 1,
 Posts[Restaurant Name],$C217))</f>
        <v>0</v>
      </c>
      <c r="J217" s="1522">
        <f>if($B$50="posts",COUNTIFS(
  Posts[D+1], "&gt;=" &amp; DATE(2025, COLUMN()-3, 1),
   Posts[D+1], "&lt;" &amp; EOMONTH(DATE(2025, COLUMN()-3, 1), 0) + 1,
 Posts[Restaurant Name],$C217),SUMIFS(Posts[Views (+10], Posts[D+1], "&gt;=" &amp; DATE(2025, COLUMN()-3, 1),
   Posts[D+1], "&lt;" &amp; EOMONTH(DATE(2025, COLUMN()-3, 1), 0) + 1,
 Posts[Restaurant Name],$C217))</f>
        <v>228</v>
      </c>
      <c r="K217" s="1522">
        <f>if($B$50="posts",COUNTIFS(
  Posts[D+1], "&gt;=" &amp; DATE(2025, COLUMN()-3, 1),
   Posts[D+1], "&lt;" &amp; EOMONTH(DATE(2025, COLUMN()-3, 1), 0) + 1,
 Posts[Restaurant Name],$C217),SUMIFS(Posts[Views (+10], Posts[D+1], "&gt;=" &amp; DATE(2025, COLUMN()-3, 1),
   Posts[D+1], "&lt;" &amp; EOMONTH(DATE(2025, COLUMN()-3, 1), 0) + 1,
 Posts[Restaurant Name],$C217))</f>
        <v>0</v>
      </c>
      <c r="L217" s="1522">
        <f>if($B$50="posts",COUNTIFS(
  Posts[D+1], "&gt;=" &amp; DATE(2025, COLUMN()-3, 1),
   Posts[D+1], "&lt;" &amp; EOMONTH(DATE(2025, COLUMN()-3, 1), 0) + 1,
 Posts[Restaurant Name],$C217),SUMIFS(Posts[Views (+10], Posts[D+1], "&gt;=" &amp; DATE(2025, COLUMN()-3, 1),
   Posts[D+1], "&lt;" &amp; EOMONTH(DATE(2025, COLUMN()-3, 1), 0) + 1,
 Posts[Restaurant Name],$C217))</f>
        <v>0</v>
      </c>
      <c r="M217" s="1522">
        <f>if($B$50="posts",COUNTIFS(
  Posts[D+1], "&gt;=" &amp; DATE(2025, COLUMN()-3, 1),
   Posts[D+1], "&lt;" &amp; EOMONTH(DATE(2025, COLUMN()-3, 1), 0) + 1,
 Posts[Restaurant Name],$C217),SUMIFS(Posts[Views (+10], Posts[D+1], "&gt;=" &amp; DATE(2025, COLUMN()-3, 1),
   Posts[D+1], "&lt;" &amp; EOMONTH(DATE(2025, COLUMN()-3, 1), 0) + 1,
 Posts[Restaurant Name],$C217))</f>
        <v>0</v>
      </c>
      <c r="N217" s="1522">
        <f>if($B$50="posts",COUNTIFS(
  Posts[D+1], "&gt;=" &amp; DATE(2025, COLUMN()-3, 1),
   Posts[D+1], "&lt;" &amp; EOMONTH(DATE(2025, COLUMN()-3, 1), 0) + 1,
 Posts[Restaurant Name],$C217),SUMIFS(Posts[Views (+10], Posts[D+1], "&gt;=" &amp; DATE(2025, COLUMN()-3, 1),
   Posts[D+1], "&lt;" &amp; EOMONTH(DATE(2025, COLUMN()-3, 1), 0) + 1,
 Posts[Restaurant Name],$C217))</f>
        <v>0</v>
      </c>
      <c r="O217" s="1522">
        <f>if($B$50="posts",COUNTIFS(
  Posts[D+1], "&gt;=" &amp; DATE(2025, COLUMN()-3, 1),
   Posts[D+1], "&lt;" &amp; EOMONTH(DATE(2025, COLUMN()-3, 1), 0) + 1,
 Posts[Restaurant Name],$C217),SUMIFS(Posts[Views (+10], Posts[D+1], "&gt;=" &amp; DATE(2025, COLUMN()-3, 1),
   Posts[D+1], "&lt;" &amp; EOMONTH(DATE(2025, COLUMN()-3, 1), 0) + 1,
 Posts[Restaurant Name],$C217))</f>
        <v>0</v>
      </c>
      <c r="P217" s="1487"/>
      <c r="Q217" s="1487"/>
      <c r="R217" s="1487"/>
      <c r="S217" s="1487"/>
      <c r="T217" s="1487"/>
      <c r="U217" s="1487"/>
      <c r="V217" s="1487"/>
      <c r="W217" s="1487"/>
      <c r="X217" s="1487"/>
      <c r="Y217" s="1487"/>
      <c r="Z217" s="1487"/>
      <c r="AA217" s="1487"/>
      <c r="AB217" s="1487"/>
    </row>
    <row r="218">
      <c r="A218" s="1487"/>
      <c r="B218" s="1487"/>
      <c r="C218" s="1487" t="s">
        <v>3607</v>
      </c>
      <c r="D218" s="1522">
        <f>if($B$50="posts",COUNTIFS(
  Posts[D+1], "&gt;=" &amp; DATE(2025, COLUMN()-3, 1),
   Posts[D+1], "&lt;" &amp; EOMONTH(DATE(2025, COLUMN()-3, 1), 0) + 1,
 Posts[Restaurant Name],$C218),SUMIFS(Posts[Views (+10], Posts[D+1], "&gt;=" &amp; DATE(2025, COLUMN()-3, 1),
   Posts[D+1], "&lt;" &amp; EOMONTH(DATE(2025, COLUMN()-3, 1), 0) + 1,
 Posts[Restaurant Name],$C218))</f>
        <v>0</v>
      </c>
      <c r="E218" s="1522">
        <f>if($B$50="posts",COUNTIFS(
  Posts[D+1], "&gt;=" &amp; DATE(2025, COLUMN()-3, 1),
   Posts[D+1], "&lt;" &amp; EOMONTH(DATE(2025, COLUMN()-3, 1), 0) + 1,
 Posts[Restaurant Name],$C218),SUMIFS(Posts[Views (+10], Posts[D+1], "&gt;=" &amp; DATE(2025, COLUMN()-3, 1),
   Posts[D+1], "&lt;" &amp; EOMONTH(DATE(2025, COLUMN()-3, 1), 0) + 1,
 Posts[Restaurant Name],$C218))</f>
        <v>0</v>
      </c>
      <c r="F218" s="1522">
        <f>if($B$50="posts",COUNTIFS(
  Posts[D+1], "&gt;=" &amp; DATE(2025, COLUMN()-3, 1),
   Posts[D+1], "&lt;" &amp; EOMONTH(DATE(2025, COLUMN()-3, 1), 0) + 1,
 Posts[Restaurant Name],$C218),SUMIFS(Posts[Views (+10], Posts[D+1], "&gt;=" &amp; DATE(2025, COLUMN()-3, 1),
   Posts[D+1], "&lt;" &amp; EOMONTH(DATE(2025, COLUMN()-3, 1), 0) + 1,
 Posts[Restaurant Name],$C218))</f>
        <v>0</v>
      </c>
      <c r="G218" s="1522">
        <f>if($B$50="posts",COUNTIFS(
  Posts[D+1], "&gt;=" &amp; DATE(2025, COLUMN()-3, 1),
   Posts[D+1], "&lt;" &amp; EOMONTH(DATE(2025, COLUMN()-3, 1), 0) + 1,
 Posts[Restaurant Name],$C218),SUMIFS(Posts[Views (+10], Posts[D+1], "&gt;=" &amp; DATE(2025, COLUMN()-3, 1),
   Posts[D+1], "&lt;" &amp; EOMONTH(DATE(2025, COLUMN()-3, 1), 0) + 1,
 Posts[Restaurant Name],$C218))</f>
        <v>0</v>
      </c>
      <c r="H218" s="1522">
        <f>if($B$50="posts",COUNTIFS(
  Posts[D+1], "&gt;=" &amp; DATE(2025, COLUMN()-3, 1),
   Posts[D+1], "&lt;" &amp; EOMONTH(DATE(2025, COLUMN()-3, 1), 0) + 1,
 Posts[Restaurant Name],$C218),SUMIFS(Posts[Views (+10], Posts[D+1], "&gt;=" &amp; DATE(2025, COLUMN()-3, 1),
   Posts[D+1], "&lt;" &amp; EOMONTH(DATE(2025, COLUMN()-3, 1), 0) + 1,
 Posts[Restaurant Name],$C218))</f>
        <v>0</v>
      </c>
      <c r="I218" s="1522">
        <f>if($B$50="posts",COUNTIFS(
  Posts[D+1], "&gt;=" &amp; DATE(2025, COLUMN()-3, 1),
   Posts[D+1], "&lt;" &amp; EOMONTH(DATE(2025, COLUMN()-3, 1), 0) + 1,
 Posts[Restaurant Name],$C218),SUMIFS(Posts[Views (+10], Posts[D+1], "&gt;=" &amp; DATE(2025, COLUMN()-3, 1),
   Posts[D+1], "&lt;" &amp; EOMONTH(DATE(2025, COLUMN()-3, 1), 0) + 1,
 Posts[Restaurant Name],$C218))</f>
        <v>0</v>
      </c>
      <c r="J218" s="1522">
        <f>if($B$50="posts",COUNTIFS(
  Posts[D+1], "&gt;=" &amp; DATE(2025, COLUMN()-3, 1),
   Posts[D+1], "&lt;" &amp; EOMONTH(DATE(2025, COLUMN()-3, 1), 0) + 1,
 Posts[Restaurant Name],$C218),SUMIFS(Posts[Views (+10], Posts[D+1], "&gt;=" &amp; DATE(2025, COLUMN()-3, 1),
   Posts[D+1], "&lt;" &amp; EOMONTH(DATE(2025, COLUMN()-3, 1), 0) + 1,
 Posts[Restaurant Name],$C218))</f>
        <v>160</v>
      </c>
      <c r="K218" s="1522">
        <f>if($B$50="posts",COUNTIFS(
  Posts[D+1], "&gt;=" &amp; DATE(2025, COLUMN()-3, 1),
   Posts[D+1], "&lt;" &amp; EOMONTH(DATE(2025, COLUMN()-3, 1), 0) + 1,
 Posts[Restaurant Name],$C218),SUMIFS(Posts[Views (+10], Posts[D+1], "&gt;=" &amp; DATE(2025, COLUMN()-3, 1),
   Posts[D+1], "&lt;" &amp; EOMONTH(DATE(2025, COLUMN()-3, 1), 0) + 1,
 Posts[Restaurant Name],$C218))</f>
        <v>0</v>
      </c>
      <c r="L218" s="1522">
        <f>if($B$50="posts",COUNTIFS(
  Posts[D+1], "&gt;=" &amp; DATE(2025, COLUMN()-3, 1),
   Posts[D+1], "&lt;" &amp; EOMONTH(DATE(2025, COLUMN()-3, 1), 0) + 1,
 Posts[Restaurant Name],$C218),SUMIFS(Posts[Views (+10], Posts[D+1], "&gt;=" &amp; DATE(2025, COLUMN()-3, 1),
   Posts[D+1], "&lt;" &amp; EOMONTH(DATE(2025, COLUMN()-3, 1), 0) + 1,
 Posts[Restaurant Name],$C218))</f>
        <v>0</v>
      </c>
      <c r="M218" s="1522">
        <f>if($B$50="posts",COUNTIFS(
  Posts[D+1], "&gt;=" &amp; DATE(2025, COLUMN()-3, 1),
   Posts[D+1], "&lt;" &amp; EOMONTH(DATE(2025, COLUMN()-3, 1), 0) + 1,
 Posts[Restaurant Name],$C218),SUMIFS(Posts[Views (+10], Posts[D+1], "&gt;=" &amp; DATE(2025, COLUMN()-3, 1),
   Posts[D+1], "&lt;" &amp; EOMONTH(DATE(2025, COLUMN()-3, 1), 0) + 1,
 Posts[Restaurant Name],$C218))</f>
        <v>0</v>
      </c>
      <c r="N218" s="1522">
        <f>if($B$50="posts",COUNTIFS(
  Posts[D+1], "&gt;=" &amp; DATE(2025, COLUMN()-3, 1),
   Posts[D+1], "&lt;" &amp; EOMONTH(DATE(2025, COLUMN()-3, 1), 0) + 1,
 Posts[Restaurant Name],$C218),SUMIFS(Posts[Views (+10], Posts[D+1], "&gt;=" &amp; DATE(2025, COLUMN()-3, 1),
   Posts[D+1], "&lt;" &amp; EOMONTH(DATE(2025, COLUMN()-3, 1), 0) + 1,
 Posts[Restaurant Name],$C218))</f>
        <v>0</v>
      </c>
      <c r="O218" s="1522">
        <f>if($B$50="posts",COUNTIFS(
  Posts[D+1], "&gt;=" &amp; DATE(2025, COLUMN()-3, 1),
   Posts[D+1], "&lt;" &amp; EOMONTH(DATE(2025, COLUMN()-3, 1), 0) + 1,
 Posts[Restaurant Name],$C218),SUMIFS(Posts[Views (+10], Posts[D+1], "&gt;=" &amp; DATE(2025, COLUMN()-3, 1),
   Posts[D+1], "&lt;" &amp; EOMONTH(DATE(2025, COLUMN()-3, 1), 0) + 1,
 Posts[Restaurant Name],$C218))</f>
        <v>0</v>
      </c>
      <c r="P218" s="1487"/>
      <c r="Q218" s="1487"/>
      <c r="R218" s="1487"/>
      <c r="S218" s="1487"/>
      <c r="T218" s="1487"/>
      <c r="U218" s="1487"/>
      <c r="V218" s="1487"/>
      <c r="W218" s="1487"/>
      <c r="X218" s="1487"/>
      <c r="Y218" s="1487"/>
      <c r="Z218" s="1487"/>
      <c r="AA218" s="1487"/>
      <c r="AB218" s="1487"/>
    </row>
    <row r="219">
      <c r="A219" s="1487"/>
      <c r="B219" s="1487"/>
      <c r="C219" s="1487" t="s">
        <v>3619</v>
      </c>
      <c r="D219" s="1522">
        <f>if($B$50="posts",COUNTIFS(
  Posts[D+1], "&gt;=" &amp; DATE(2025, COLUMN()-3, 1),
   Posts[D+1], "&lt;" &amp; EOMONTH(DATE(2025, COLUMN()-3, 1), 0) + 1,
 Posts[Restaurant Name],$C219),SUMIFS(Posts[Views (+10], Posts[D+1], "&gt;=" &amp; DATE(2025, COLUMN()-3, 1),
   Posts[D+1], "&lt;" &amp; EOMONTH(DATE(2025, COLUMN()-3, 1), 0) + 1,
 Posts[Restaurant Name],$C219))</f>
        <v>0</v>
      </c>
      <c r="E219" s="1522">
        <f>if($B$50="posts",COUNTIFS(
  Posts[D+1], "&gt;=" &amp; DATE(2025, COLUMN()-3, 1),
   Posts[D+1], "&lt;" &amp; EOMONTH(DATE(2025, COLUMN()-3, 1), 0) + 1,
 Posts[Restaurant Name],$C219),SUMIFS(Posts[Views (+10], Posts[D+1], "&gt;=" &amp; DATE(2025, COLUMN()-3, 1),
   Posts[D+1], "&lt;" &amp; EOMONTH(DATE(2025, COLUMN()-3, 1), 0) + 1,
 Posts[Restaurant Name],$C219))</f>
        <v>0</v>
      </c>
      <c r="F219" s="1522">
        <f>if($B$50="posts",COUNTIFS(
  Posts[D+1], "&gt;=" &amp; DATE(2025, COLUMN()-3, 1),
   Posts[D+1], "&lt;" &amp; EOMONTH(DATE(2025, COLUMN()-3, 1), 0) + 1,
 Posts[Restaurant Name],$C219),SUMIFS(Posts[Views (+10], Posts[D+1], "&gt;=" &amp; DATE(2025, COLUMN()-3, 1),
   Posts[D+1], "&lt;" &amp; EOMONTH(DATE(2025, COLUMN()-3, 1), 0) + 1,
 Posts[Restaurant Name],$C219))</f>
        <v>0</v>
      </c>
      <c r="G219" s="1522">
        <f>if($B$50="posts",COUNTIFS(
  Posts[D+1], "&gt;=" &amp; DATE(2025, COLUMN()-3, 1),
   Posts[D+1], "&lt;" &amp; EOMONTH(DATE(2025, COLUMN()-3, 1), 0) + 1,
 Posts[Restaurant Name],$C219),SUMIFS(Posts[Views (+10], Posts[D+1], "&gt;=" &amp; DATE(2025, COLUMN()-3, 1),
   Posts[D+1], "&lt;" &amp; EOMONTH(DATE(2025, COLUMN()-3, 1), 0) + 1,
 Posts[Restaurant Name],$C219))</f>
        <v>0</v>
      </c>
      <c r="H219" s="1522">
        <f>if($B$50="posts",COUNTIFS(
  Posts[D+1], "&gt;=" &amp; DATE(2025, COLUMN()-3, 1),
   Posts[D+1], "&lt;" &amp; EOMONTH(DATE(2025, COLUMN()-3, 1), 0) + 1,
 Posts[Restaurant Name],$C219),SUMIFS(Posts[Views (+10], Posts[D+1], "&gt;=" &amp; DATE(2025, COLUMN()-3, 1),
   Posts[D+1], "&lt;" &amp; EOMONTH(DATE(2025, COLUMN()-3, 1), 0) + 1,
 Posts[Restaurant Name],$C219))</f>
        <v>0</v>
      </c>
      <c r="I219" s="1522">
        <f>if($B$50="posts",COUNTIFS(
  Posts[D+1], "&gt;=" &amp; DATE(2025, COLUMN()-3, 1),
   Posts[D+1], "&lt;" &amp; EOMONTH(DATE(2025, COLUMN()-3, 1), 0) + 1,
 Posts[Restaurant Name],$C219),SUMIFS(Posts[Views (+10], Posts[D+1], "&gt;=" &amp; DATE(2025, COLUMN()-3, 1),
   Posts[D+1], "&lt;" &amp; EOMONTH(DATE(2025, COLUMN()-3, 1), 0) + 1,
 Posts[Restaurant Name],$C219))</f>
        <v>0</v>
      </c>
      <c r="J219" s="1522">
        <f>if($B$50="posts",COUNTIFS(
  Posts[D+1], "&gt;=" &amp; DATE(2025, COLUMN()-3, 1),
   Posts[D+1], "&lt;" &amp; EOMONTH(DATE(2025, COLUMN()-3, 1), 0) + 1,
 Posts[Restaurant Name],$C219),SUMIFS(Posts[Views (+10], Posts[D+1], "&gt;=" &amp; DATE(2025, COLUMN()-3, 1),
   Posts[D+1], "&lt;" &amp; EOMONTH(DATE(2025, COLUMN()-3, 1), 0) + 1,
 Posts[Restaurant Name],$C219))</f>
        <v>1489</v>
      </c>
      <c r="K219" s="1522">
        <f>if($B$50="posts",COUNTIFS(
  Posts[D+1], "&gt;=" &amp; DATE(2025, COLUMN()-3, 1),
   Posts[D+1], "&lt;" &amp; EOMONTH(DATE(2025, COLUMN()-3, 1), 0) + 1,
 Posts[Restaurant Name],$C219),SUMIFS(Posts[Views (+10], Posts[D+1], "&gt;=" &amp; DATE(2025, COLUMN()-3, 1),
   Posts[D+1], "&lt;" &amp; EOMONTH(DATE(2025, COLUMN()-3, 1), 0) + 1,
 Posts[Restaurant Name],$C219))</f>
        <v>0</v>
      </c>
      <c r="L219" s="1522">
        <f>if($B$50="posts",COUNTIFS(
  Posts[D+1], "&gt;=" &amp; DATE(2025, COLUMN()-3, 1),
   Posts[D+1], "&lt;" &amp; EOMONTH(DATE(2025, COLUMN()-3, 1), 0) + 1,
 Posts[Restaurant Name],$C219),SUMIFS(Posts[Views (+10], Posts[D+1], "&gt;=" &amp; DATE(2025, COLUMN()-3, 1),
   Posts[D+1], "&lt;" &amp; EOMONTH(DATE(2025, COLUMN()-3, 1), 0) + 1,
 Posts[Restaurant Name],$C219))</f>
        <v>0</v>
      </c>
      <c r="M219" s="1522">
        <f>if($B$50="posts",COUNTIFS(
  Posts[D+1], "&gt;=" &amp; DATE(2025, COLUMN()-3, 1),
   Posts[D+1], "&lt;" &amp; EOMONTH(DATE(2025, COLUMN()-3, 1), 0) + 1,
 Posts[Restaurant Name],$C219),SUMIFS(Posts[Views (+10], Posts[D+1], "&gt;=" &amp; DATE(2025, COLUMN()-3, 1),
   Posts[D+1], "&lt;" &amp; EOMONTH(DATE(2025, COLUMN()-3, 1), 0) + 1,
 Posts[Restaurant Name],$C219))</f>
        <v>0</v>
      </c>
      <c r="N219" s="1522">
        <f>if($B$50="posts",COUNTIFS(
  Posts[D+1], "&gt;=" &amp; DATE(2025, COLUMN()-3, 1),
   Posts[D+1], "&lt;" &amp; EOMONTH(DATE(2025, COLUMN()-3, 1), 0) + 1,
 Posts[Restaurant Name],$C219),SUMIFS(Posts[Views (+10], Posts[D+1], "&gt;=" &amp; DATE(2025, COLUMN()-3, 1),
   Posts[D+1], "&lt;" &amp; EOMONTH(DATE(2025, COLUMN()-3, 1), 0) + 1,
 Posts[Restaurant Name],$C219))</f>
        <v>0</v>
      </c>
      <c r="O219" s="1522">
        <f>if($B$50="posts",COUNTIFS(
  Posts[D+1], "&gt;=" &amp; DATE(2025, COLUMN()-3, 1),
   Posts[D+1], "&lt;" &amp; EOMONTH(DATE(2025, COLUMN()-3, 1), 0) + 1,
 Posts[Restaurant Name],$C219),SUMIFS(Posts[Views (+10], Posts[D+1], "&gt;=" &amp; DATE(2025, COLUMN()-3, 1),
   Posts[D+1], "&lt;" &amp; EOMONTH(DATE(2025, COLUMN()-3, 1), 0) + 1,
 Posts[Restaurant Name],$C219))</f>
        <v>0</v>
      </c>
      <c r="P219" s="1487"/>
      <c r="Q219" s="1487"/>
      <c r="R219" s="1487"/>
      <c r="S219" s="1487"/>
      <c r="T219" s="1487"/>
      <c r="U219" s="1487"/>
      <c r="V219" s="1487"/>
      <c r="W219" s="1487"/>
      <c r="X219" s="1487"/>
      <c r="Y219" s="1487"/>
      <c r="Z219" s="1487"/>
      <c r="AA219" s="1487"/>
      <c r="AB219" s="1487"/>
    </row>
    <row r="220">
      <c r="A220" s="1487"/>
      <c r="B220" s="1487"/>
      <c r="C220" s="1487" t="s">
        <v>3623</v>
      </c>
      <c r="D220" s="1522">
        <f>if($B$50="posts",COUNTIFS(
  Posts[D+1], "&gt;=" &amp; DATE(2025, COLUMN()-3, 1),
   Posts[D+1], "&lt;" &amp; EOMONTH(DATE(2025, COLUMN()-3, 1), 0) + 1,
 Posts[Restaurant Name],$C220),SUMIFS(Posts[Views (+10], Posts[D+1], "&gt;=" &amp; DATE(2025, COLUMN()-3, 1),
   Posts[D+1], "&lt;" &amp; EOMONTH(DATE(2025, COLUMN()-3, 1), 0) + 1,
 Posts[Restaurant Name],$C220))</f>
        <v>0</v>
      </c>
      <c r="E220" s="1522">
        <f>if($B$50="posts",COUNTIFS(
  Posts[D+1], "&gt;=" &amp; DATE(2025, COLUMN()-3, 1),
   Posts[D+1], "&lt;" &amp; EOMONTH(DATE(2025, COLUMN()-3, 1), 0) + 1,
 Posts[Restaurant Name],$C220),SUMIFS(Posts[Views (+10], Posts[D+1], "&gt;=" &amp; DATE(2025, COLUMN()-3, 1),
   Posts[D+1], "&lt;" &amp; EOMONTH(DATE(2025, COLUMN()-3, 1), 0) + 1,
 Posts[Restaurant Name],$C220))</f>
        <v>0</v>
      </c>
      <c r="F220" s="1522">
        <f>if($B$50="posts",COUNTIFS(
  Posts[D+1], "&gt;=" &amp; DATE(2025, COLUMN()-3, 1),
   Posts[D+1], "&lt;" &amp; EOMONTH(DATE(2025, COLUMN()-3, 1), 0) + 1,
 Posts[Restaurant Name],$C220),SUMIFS(Posts[Views (+10], Posts[D+1], "&gt;=" &amp; DATE(2025, COLUMN()-3, 1),
   Posts[D+1], "&lt;" &amp; EOMONTH(DATE(2025, COLUMN()-3, 1), 0) + 1,
 Posts[Restaurant Name],$C220))</f>
        <v>0</v>
      </c>
      <c r="G220" s="1522">
        <f>if($B$50="posts",COUNTIFS(
  Posts[D+1], "&gt;=" &amp; DATE(2025, COLUMN()-3, 1),
   Posts[D+1], "&lt;" &amp; EOMONTH(DATE(2025, COLUMN()-3, 1), 0) + 1,
 Posts[Restaurant Name],$C220),SUMIFS(Posts[Views (+10], Posts[D+1], "&gt;=" &amp; DATE(2025, COLUMN()-3, 1),
   Posts[D+1], "&lt;" &amp; EOMONTH(DATE(2025, COLUMN()-3, 1), 0) + 1,
 Posts[Restaurant Name],$C220))</f>
        <v>0</v>
      </c>
      <c r="H220" s="1522">
        <f>if($B$50="posts",COUNTIFS(
  Posts[D+1], "&gt;=" &amp; DATE(2025, COLUMN()-3, 1),
   Posts[D+1], "&lt;" &amp; EOMONTH(DATE(2025, COLUMN()-3, 1), 0) + 1,
 Posts[Restaurant Name],$C220),SUMIFS(Posts[Views (+10], Posts[D+1], "&gt;=" &amp; DATE(2025, COLUMN()-3, 1),
   Posts[D+1], "&lt;" &amp; EOMONTH(DATE(2025, COLUMN()-3, 1), 0) + 1,
 Posts[Restaurant Name],$C220))</f>
        <v>0</v>
      </c>
      <c r="I220" s="1522">
        <f>if($B$50="posts",COUNTIFS(
  Posts[D+1], "&gt;=" &amp; DATE(2025, COLUMN()-3, 1),
   Posts[D+1], "&lt;" &amp; EOMONTH(DATE(2025, COLUMN()-3, 1), 0) + 1,
 Posts[Restaurant Name],$C220),SUMIFS(Posts[Views (+10], Posts[D+1], "&gt;=" &amp; DATE(2025, COLUMN()-3, 1),
   Posts[D+1], "&lt;" &amp; EOMONTH(DATE(2025, COLUMN()-3, 1), 0) + 1,
 Posts[Restaurant Name],$C220))</f>
        <v>0</v>
      </c>
      <c r="J220" s="1522">
        <f>if($B$50="posts",COUNTIFS(
  Posts[D+1], "&gt;=" &amp; DATE(2025, COLUMN()-3, 1),
   Posts[D+1], "&lt;" &amp; EOMONTH(DATE(2025, COLUMN()-3, 1), 0) + 1,
 Posts[Restaurant Name],$C220),SUMIFS(Posts[Views (+10], Posts[D+1], "&gt;=" &amp; DATE(2025, COLUMN()-3, 1),
   Posts[D+1], "&lt;" &amp; EOMONTH(DATE(2025, COLUMN()-3, 1), 0) + 1,
 Posts[Restaurant Name],$C220))</f>
        <v>283</v>
      </c>
      <c r="K220" s="1522">
        <f>if($B$50="posts",COUNTIFS(
  Posts[D+1], "&gt;=" &amp; DATE(2025, COLUMN()-3, 1),
   Posts[D+1], "&lt;" &amp; EOMONTH(DATE(2025, COLUMN()-3, 1), 0) + 1,
 Posts[Restaurant Name],$C220),SUMIFS(Posts[Views (+10], Posts[D+1], "&gt;=" &amp; DATE(2025, COLUMN()-3, 1),
   Posts[D+1], "&lt;" &amp; EOMONTH(DATE(2025, COLUMN()-3, 1), 0) + 1,
 Posts[Restaurant Name],$C220))</f>
        <v>0</v>
      </c>
      <c r="L220" s="1522">
        <f>if($B$50="posts",COUNTIFS(
  Posts[D+1], "&gt;=" &amp; DATE(2025, COLUMN()-3, 1),
   Posts[D+1], "&lt;" &amp; EOMONTH(DATE(2025, COLUMN()-3, 1), 0) + 1,
 Posts[Restaurant Name],$C220),SUMIFS(Posts[Views (+10], Posts[D+1], "&gt;=" &amp; DATE(2025, COLUMN()-3, 1),
   Posts[D+1], "&lt;" &amp; EOMONTH(DATE(2025, COLUMN()-3, 1), 0) + 1,
 Posts[Restaurant Name],$C220))</f>
        <v>0</v>
      </c>
      <c r="M220" s="1522">
        <f>if($B$50="posts",COUNTIFS(
  Posts[D+1], "&gt;=" &amp; DATE(2025, COLUMN()-3, 1),
   Posts[D+1], "&lt;" &amp; EOMONTH(DATE(2025, COLUMN()-3, 1), 0) + 1,
 Posts[Restaurant Name],$C220),SUMIFS(Posts[Views (+10], Posts[D+1], "&gt;=" &amp; DATE(2025, COLUMN()-3, 1),
   Posts[D+1], "&lt;" &amp; EOMONTH(DATE(2025, COLUMN()-3, 1), 0) + 1,
 Posts[Restaurant Name],$C220))</f>
        <v>0</v>
      </c>
      <c r="N220" s="1522">
        <f>if($B$50="posts",COUNTIFS(
  Posts[D+1], "&gt;=" &amp; DATE(2025, COLUMN()-3, 1),
   Posts[D+1], "&lt;" &amp; EOMONTH(DATE(2025, COLUMN()-3, 1), 0) + 1,
 Posts[Restaurant Name],$C220),SUMIFS(Posts[Views (+10], Posts[D+1], "&gt;=" &amp; DATE(2025, COLUMN()-3, 1),
   Posts[D+1], "&lt;" &amp; EOMONTH(DATE(2025, COLUMN()-3, 1), 0) + 1,
 Posts[Restaurant Name],$C220))</f>
        <v>0</v>
      </c>
      <c r="O220" s="1522">
        <f>if($B$50="posts",COUNTIFS(
  Posts[D+1], "&gt;=" &amp; DATE(2025, COLUMN()-3, 1),
   Posts[D+1], "&lt;" &amp; EOMONTH(DATE(2025, COLUMN()-3, 1), 0) + 1,
 Posts[Restaurant Name],$C220),SUMIFS(Posts[Views (+10], Posts[D+1], "&gt;=" &amp; DATE(2025, COLUMN()-3, 1),
   Posts[D+1], "&lt;" &amp; EOMONTH(DATE(2025, COLUMN()-3, 1), 0) + 1,
 Posts[Restaurant Name],$C220))</f>
        <v>0</v>
      </c>
      <c r="P220" s="1487"/>
      <c r="Q220" s="1487"/>
      <c r="R220" s="1487"/>
      <c r="S220" s="1487"/>
      <c r="T220" s="1487"/>
      <c r="U220" s="1487"/>
      <c r="V220" s="1487"/>
      <c r="W220" s="1487"/>
      <c r="X220" s="1487"/>
      <c r="Y220" s="1487"/>
      <c r="Z220" s="1487"/>
      <c r="AA220" s="1487"/>
      <c r="AB220" s="1487"/>
    </row>
    <row r="221">
      <c r="A221" s="1487"/>
      <c r="B221" s="1487"/>
      <c r="C221" s="1487" t="s">
        <v>3635</v>
      </c>
      <c r="D221" s="1522">
        <f>if($B$50="posts",COUNTIFS(
  Posts[D+1], "&gt;=" &amp; DATE(2025, COLUMN()-3, 1),
   Posts[D+1], "&lt;" &amp; EOMONTH(DATE(2025, COLUMN()-3, 1), 0) + 1,
 Posts[Restaurant Name],$C221),SUMIFS(Posts[Views (+10], Posts[D+1], "&gt;=" &amp; DATE(2025, COLUMN()-3, 1),
   Posts[D+1], "&lt;" &amp; EOMONTH(DATE(2025, COLUMN()-3, 1), 0) + 1,
 Posts[Restaurant Name],$C221))</f>
        <v>0</v>
      </c>
      <c r="E221" s="1522">
        <f>if($B$50="posts",COUNTIFS(
  Posts[D+1], "&gt;=" &amp; DATE(2025, COLUMN()-3, 1),
   Posts[D+1], "&lt;" &amp; EOMONTH(DATE(2025, COLUMN()-3, 1), 0) + 1,
 Posts[Restaurant Name],$C221),SUMIFS(Posts[Views (+10], Posts[D+1], "&gt;=" &amp; DATE(2025, COLUMN()-3, 1),
   Posts[D+1], "&lt;" &amp; EOMONTH(DATE(2025, COLUMN()-3, 1), 0) + 1,
 Posts[Restaurant Name],$C221))</f>
        <v>0</v>
      </c>
      <c r="F221" s="1522">
        <f>if($B$50="posts",COUNTIFS(
  Posts[D+1], "&gt;=" &amp; DATE(2025, COLUMN()-3, 1),
   Posts[D+1], "&lt;" &amp; EOMONTH(DATE(2025, COLUMN()-3, 1), 0) + 1,
 Posts[Restaurant Name],$C221),SUMIFS(Posts[Views (+10], Posts[D+1], "&gt;=" &amp; DATE(2025, COLUMN()-3, 1),
   Posts[D+1], "&lt;" &amp; EOMONTH(DATE(2025, COLUMN()-3, 1), 0) + 1,
 Posts[Restaurant Name],$C221))</f>
        <v>0</v>
      </c>
      <c r="G221" s="1522">
        <f>if($B$50="posts",COUNTIFS(
  Posts[D+1], "&gt;=" &amp; DATE(2025, COLUMN()-3, 1),
   Posts[D+1], "&lt;" &amp; EOMONTH(DATE(2025, COLUMN()-3, 1), 0) + 1,
 Posts[Restaurant Name],$C221),SUMIFS(Posts[Views (+10], Posts[D+1], "&gt;=" &amp; DATE(2025, COLUMN()-3, 1),
   Posts[D+1], "&lt;" &amp; EOMONTH(DATE(2025, COLUMN()-3, 1), 0) + 1,
 Posts[Restaurant Name],$C221))</f>
        <v>0</v>
      </c>
      <c r="H221" s="1522">
        <f>if($B$50="posts",COUNTIFS(
  Posts[D+1], "&gt;=" &amp; DATE(2025, COLUMN()-3, 1),
   Posts[D+1], "&lt;" &amp; EOMONTH(DATE(2025, COLUMN()-3, 1), 0) + 1,
 Posts[Restaurant Name],$C221),SUMIFS(Posts[Views (+10], Posts[D+1], "&gt;=" &amp; DATE(2025, COLUMN()-3, 1),
   Posts[D+1], "&lt;" &amp; EOMONTH(DATE(2025, COLUMN()-3, 1), 0) + 1,
 Posts[Restaurant Name],$C221))</f>
        <v>0</v>
      </c>
      <c r="I221" s="1522">
        <f>if($B$50="posts",COUNTIFS(
  Posts[D+1], "&gt;=" &amp; DATE(2025, COLUMN()-3, 1),
   Posts[D+1], "&lt;" &amp; EOMONTH(DATE(2025, COLUMN()-3, 1), 0) + 1,
 Posts[Restaurant Name],$C221),SUMIFS(Posts[Views (+10], Posts[D+1], "&gt;=" &amp; DATE(2025, COLUMN()-3, 1),
   Posts[D+1], "&lt;" &amp; EOMONTH(DATE(2025, COLUMN()-3, 1), 0) + 1,
 Posts[Restaurant Name],$C221))</f>
        <v>0</v>
      </c>
      <c r="J221" s="1522">
        <f>if($B$50="posts",COUNTIFS(
  Posts[D+1], "&gt;=" &amp; DATE(2025, COLUMN()-3, 1),
   Posts[D+1], "&lt;" &amp; EOMONTH(DATE(2025, COLUMN()-3, 1), 0) + 1,
 Posts[Restaurant Name],$C221),SUMIFS(Posts[Views (+10], Posts[D+1], "&gt;=" &amp; DATE(2025, COLUMN()-3, 1),
   Posts[D+1], "&lt;" &amp; EOMONTH(DATE(2025, COLUMN()-3, 1), 0) + 1,
 Posts[Restaurant Name],$C221))</f>
        <v>0</v>
      </c>
      <c r="K221" s="1522">
        <f>if($B$50="posts",COUNTIFS(
  Posts[D+1], "&gt;=" &amp; DATE(2025, COLUMN()-3, 1),
   Posts[D+1], "&lt;" &amp; EOMONTH(DATE(2025, COLUMN()-3, 1), 0) + 1,
 Posts[Restaurant Name],$C221),SUMIFS(Posts[Views (+10], Posts[D+1], "&gt;=" &amp; DATE(2025, COLUMN()-3, 1),
   Posts[D+1], "&lt;" &amp; EOMONTH(DATE(2025, COLUMN()-3, 1), 0) + 1,
 Posts[Restaurant Name],$C221))</f>
        <v>93490</v>
      </c>
      <c r="L221" s="1522">
        <f>if($B$50="posts",COUNTIFS(
  Posts[D+1], "&gt;=" &amp; DATE(2025, COLUMN()-3, 1),
   Posts[D+1], "&lt;" &amp; EOMONTH(DATE(2025, COLUMN()-3, 1), 0) + 1,
 Posts[Restaurant Name],$C221),SUMIFS(Posts[Views (+10], Posts[D+1], "&gt;=" &amp; DATE(2025, COLUMN()-3, 1),
   Posts[D+1], "&lt;" &amp; EOMONTH(DATE(2025, COLUMN()-3, 1), 0) + 1,
 Posts[Restaurant Name],$C221))</f>
        <v>0</v>
      </c>
      <c r="M221" s="1522">
        <f>if($B$50="posts",COUNTIFS(
  Posts[D+1], "&gt;=" &amp; DATE(2025, COLUMN()-3, 1),
   Posts[D+1], "&lt;" &amp; EOMONTH(DATE(2025, COLUMN()-3, 1), 0) + 1,
 Posts[Restaurant Name],$C221),SUMIFS(Posts[Views (+10], Posts[D+1], "&gt;=" &amp; DATE(2025, COLUMN()-3, 1),
   Posts[D+1], "&lt;" &amp; EOMONTH(DATE(2025, COLUMN()-3, 1), 0) + 1,
 Posts[Restaurant Name],$C221))</f>
        <v>0</v>
      </c>
      <c r="N221" s="1522">
        <f>if($B$50="posts",COUNTIFS(
  Posts[D+1], "&gt;=" &amp; DATE(2025, COLUMN()-3, 1),
   Posts[D+1], "&lt;" &amp; EOMONTH(DATE(2025, COLUMN()-3, 1), 0) + 1,
 Posts[Restaurant Name],$C221),SUMIFS(Posts[Views (+10], Posts[D+1], "&gt;=" &amp; DATE(2025, COLUMN()-3, 1),
   Posts[D+1], "&lt;" &amp; EOMONTH(DATE(2025, COLUMN()-3, 1), 0) + 1,
 Posts[Restaurant Name],$C221))</f>
        <v>0</v>
      </c>
      <c r="O221" s="1522">
        <f>if($B$50="posts",COUNTIFS(
  Posts[D+1], "&gt;=" &amp; DATE(2025, COLUMN()-3, 1),
   Posts[D+1], "&lt;" &amp; EOMONTH(DATE(2025, COLUMN()-3, 1), 0) + 1,
 Posts[Restaurant Name],$C221),SUMIFS(Posts[Views (+10], Posts[D+1], "&gt;=" &amp; DATE(2025, COLUMN()-3, 1),
   Posts[D+1], "&lt;" &amp; EOMONTH(DATE(2025, COLUMN()-3, 1), 0) + 1,
 Posts[Restaurant Name],$C221))</f>
        <v>0</v>
      </c>
      <c r="P221" s="1487"/>
      <c r="Q221" s="1487"/>
      <c r="R221" s="1487"/>
      <c r="S221" s="1487"/>
      <c r="T221" s="1487"/>
      <c r="U221" s="1487"/>
      <c r="V221" s="1487"/>
      <c r="W221" s="1487"/>
      <c r="X221" s="1487"/>
      <c r="Y221" s="1487"/>
      <c r="Z221" s="1487"/>
      <c r="AA221" s="1487"/>
      <c r="AB221" s="1487"/>
    </row>
    <row r="222">
      <c r="A222" s="1487"/>
      <c r="B222" s="1487"/>
      <c r="C222" s="1487" t="s">
        <v>1272</v>
      </c>
      <c r="D222" s="1522">
        <f>if($B$50="posts",COUNTIFS(
  Posts[D+1], "&gt;=" &amp; DATE(2025, COLUMN()-3, 1),
   Posts[D+1], "&lt;" &amp; EOMONTH(DATE(2025, COLUMN()-3, 1), 0) + 1,
 Posts[Restaurant Name],$C222),SUMIFS(Posts[Views (+10], Posts[D+1], "&gt;=" &amp; DATE(2025, COLUMN()-3, 1),
   Posts[D+1], "&lt;" &amp; EOMONTH(DATE(2025, COLUMN()-3, 1), 0) + 1,
 Posts[Restaurant Name],$C222))</f>
        <v>0</v>
      </c>
      <c r="E222" s="1522">
        <f>if($B$50="posts",COUNTIFS(
  Posts[D+1], "&gt;=" &amp; DATE(2025, COLUMN()-3, 1),
   Posts[D+1], "&lt;" &amp; EOMONTH(DATE(2025, COLUMN()-3, 1), 0) + 1,
 Posts[Restaurant Name],$C222),SUMIFS(Posts[Views (+10], Posts[D+1], "&gt;=" &amp; DATE(2025, COLUMN()-3, 1),
   Posts[D+1], "&lt;" &amp; EOMONTH(DATE(2025, COLUMN()-3, 1), 0) + 1,
 Posts[Restaurant Name],$C222))</f>
        <v>0</v>
      </c>
      <c r="F222" s="1522">
        <f>if($B$50="posts",COUNTIFS(
  Posts[D+1], "&gt;=" &amp; DATE(2025, COLUMN()-3, 1),
   Posts[D+1], "&lt;" &amp; EOMONTH(DATE(2025, COLUMN()-3, 1), 0) + 1,
 Posts[Restaurant Name],$C222),SUMIFS(Posts[Views (+10], Posts[D+1], "&gt;=" &amp; DATE(2025, COLUMN()-3, 1),
   Posts[D+1], "&lt;" &amp; EOMONTH(DATE(2025, COLUMN()-3, 1), 0) + 1,
 Posts[Restaurant Name],$C222))</f>
        <v>0</v>
      </c>
      <c r="G222" s="1522">
        <f>if($B$50="posts",COUNTIFS(
  Posts[D+1], "&gt;=" &amp; DATE(2025, COLUMN()-3, 1),
   Posts[D+1], "&lt;" &amp; EOMONTH(DATE(2025, COLUMN()-3, 1), 0) + 1,
 Posts[Restaurant Name],$C222),SUMIFS(Posts[Views (+10], Posts[D+1], "&gt;=" &amp; DATE(2025, COLUMN()-3, 1),
   Posts[D+1], "&lt;" &amp; EOMONTH(DATE(2025, COLUMN()-3, 1), 0) + 1,
 Posts[Restaurant Name],$C222))</f>
        <v>0</v>
      </c>
      <c r="H222" s="1522">
        <f>if($B$50="posts",COUNTIFS(
  Posts[D+1], "&gt;=" &amp; DATE(2025, COLUMN()-3, 1),
   Posts[D+1], "&lt;" &amp; EOMONTH(DATE(2025, COLUMN()-3, 1), 0) + 1,
 Posts[Restaurant Name],$C222),SUMIFS(Posts[Views (+10], Posts[D+1], "&gt;=" &amp; DATE(2025, COLUMN()-3, 1),
   Posts[D+1], "&lt;" &amp; EOMONTH(DATE(2025, COLUMN()-3, 1), 0) + 1,
 Posts[Restaurant Name],$C222))</f>
        <v>0</v>
      </c>
      <c r="I222" s="1522">
        <f>if($B$50="posts",COUNTIFS(
  Posts[D+1], "&gt;=" &amp; DATE(2025, COLUMN()-3, 1),
   Posts[D+1], "&lt;" &amp; EOMONTH(DATE(2025, COLUMN()-3, 1), 0) + 1,
 Posts[Restaurant Name],$C222),SUMIFS(Posts[Views (+10], Posts[D+1], "&gt;=" &amp; DATE(2025, COLUMN()-3, 1),
   Posts[D+1], "&lt;" &amp; EOMONTH(DATE(2025, COLUMN()-3, 1), 0) + 1,
 Posts[Restaurant Name],$C222))</f>
        <v>0</v>
      </c>
      <c r="J222" s="1522">
        <f>if($B$50="posts",COUNTIFS(
  Posts[D+1], "&gt;=" &amp; DATE(2025, COLUMN()-3, 1),
   Posts[D+1], "&lt;" &amp; EOMONTH(DATE(2025, COLUMN()-3, 1), 0) + 1,
 Posts[Restaurant Name],$C222),SUMIFS(Posts[Views (+10], Posts[D+1], "&gt;=" &amp; DATE(2025, COLUMN()-3, 1),
   Posts[D+1], "&lt;" &amp; EOMONTH(DATE(2025, COLUMN()-3, 1), 0) + 1,
 Posts[Restaurant Name],$C222))</f>
        <v>0</v>
      </c>
      <c r="K222" s="1522">
        <f>if($B$50="posts",COUNTIFS(
  Posts[D+1], "&gt;=" &amp; DATE(2025, COLUMN()-3, 1),
   Posts[D+1], "&lt;" &amp; EOMONTH(DATE(2025, COLUMN()-3, 1), 0) + 1,
 Posts[Restaurant Name],$C222),SUMIFS(Posts[Views (+10], Posts[D+1], "&gt;=" &amp; DATE(2025, COLUMN()-3, 1),
   Posts[D+1], "&lt;" &amp; EOMONTH(DATE(2025, COLUMN()-3, 1), 0) + 1,
 Posts[Restaurant Name],$C222))</f>
        <v>0</v>
      </c>
      <c r="L222" s="1522">
        <f>if($B$50="posts",COUNTIFS(
  Posts[D+1], "&gt;=" &amp; DATE(2025, COLUMN()-3, 1),
   Posts[D+1], "&lt;" &amp; EOMONTH(DATE(2025, COLUMN()-3, 1), 0) + 1,
 Posts[Restaurant Name],$C222),SUMIFS(Posts[Views (+10], Posts[D+1], "&gt;=" &amp; DATE(2025, COLUMN()-3, 1),
   Posts[D+1], "&lt;" &amp; EOMONTH(DATE(2025, COLUMN()-3, 1), 0) + 1,
 Posts[Restaurant Name],$C222))</f>
        <v>0</v>
      </c>
      <c r="M222" s="1522">
        <f>if($B$50="posts",COUNTIFS(
  Posts[D+1], "&gt;=" &amp; DATE(2025, COLUMN()-3, 1),
   Posts[D+1], "&lt;" &amp; EOMONTH(DATE(2025, COLUMN()-3, 1), 0) + 1,
 Posts[Restaurant Name],$C222),SUMIFS(Posts[Views (+10], Posts[D+1], "&gt;=" &amp; DATE(2025, COLUMN()-3, 1),
   Posts[D+1], "&lt;" &amp; EOMONTH(DATE(2025, COLUMN()-3, 1), 0) + 1,
 Posts[Restaurant Name],$C222))</f>
        <v>0</v>
      </c>
      <c r="N222" s="1522">
        <f>if($B$50="posts",COUNTIFS(
  Posts[D+1], "&gt;=" &amp; DATE(2025, COLUMN()-3, 1),
   Posts[D+1], "&lt;" &amp; EOMONTH(DATE(2025, COLUMN()-3, 1), 0) + 1,
 Posts[Restaurant Name],$C222),SUMIFS(Posts[Views (+10], Posts[D+1], "&gt;=" &amp; DATE(2025, COLUMN()-3, 1),
   Posts[D+1], "&lt;" &amp; EOMONTH(DATE(2025, COLUMN()-3, 1), 0) + 1,
 Posts[Restaurant Name],$C222))</f>
        <v>0</v>
      </c>
      <c r="O222" s="1522">
        <f>if($B$50="posts",COUNTIFS(
  Posts[D+1], "&gt;=" &amp; DATE(2025, COLUMN()-3, 1),
   Posts[D+1], "&lt;" &amp; EOMONTH(DATE(2025, COLUMN()-3, 1), 0) + 1,
 Posts[Restaurant Name],$C222),SUMIFS(Posts[Views (+10], Posts[D+1], "&gt;=" &amp; DATE(2025, COLUMN()-3, 1),
   Posts[D+1], "&lt;" &amp; EOMONTH(DATE(2025, COLUMN()-3, 1), 0) + 1,
 Posts[Restaurant Name],$C222))</f>
        <v>0</v>
      </c>
      <c r="P222" s="1487"/>
      <c r="Q222" s="1487"/>
      <c r="R222" s="1487"/>
      <c r="S222" s="1487"/>
      <c r="T222" s="1487"/>
      <c r="U222" s="1487"/>
      <c r="V222" s="1487"/>
      <c r="W222" s="1487"/>
      <c r="X222" s="1487"/>
      <c r="Y222" s="1487"/>
      <c r="Z222" s="1487"/>
      <c r="AA222" s="1487"/>
      <c r="AB222" s="1487"/>
    </row>
    <row r="223">
      <c r="A223" s="1487"/>
      <c r="B223" s="1487"/>
      <c r="C223" s="1487" t="s">
        <v>3654</v>
      </c>
      <c r="D223" s="1522">
        <f>if($B$50="posts",COUNTIFS(
  Posts[D+1], "&gt;=" &amp; DATE(2025, COLUMN()-3, 1),
   Posts[D+1], "&lt;" &amp; EOMONTH(DATE(2025, COLUMN()-3, 1), 0) + 1,
 Posts[Restaurant Name],$C223),SUMIFS(Posts[Views (+10], Posts[D+1], "&gt;=" &amp; DATE(2025, COLUMN()-3, 1),
   Posts[D+1], "&lt;" &amp; EOMONTH(DATE(2025, COLUMN()-3, 1), 0) + 1,
 Posts[Restaurant Name],$C223))</f>
        <v>0</v>
      </c>
      <c r="E223" s="1522">
        <f>if($B$50="posts",COUNTIFS(
  Posts[D+1], "&gt;=" &amp; DATE(2025, COLUMN()-3, 1),
   Posts[D+1], "&lt;" &amp; EOMONTH(DATE(2025, COLUMN()-3, 1), 0) + 1,
 Posts[Restaurant Name],$C223),SUMIFS(Posts[Views (+10], Posts[D+1], "&gt;=" &amp; DATE(2025, COLUMN()-3, 1),
   Posts[D+1], "&lt;" &amp; EOMONTH(DATE(2025, COLUMN()-3, 1), 0) + 1,
 Posts[Restaurant Name],$C223))</f>
        <v>0</v>
      </c>
      <c r="F223" s="1522">
        <f>if($B$50="posts",COUNTIFS(
  Posts[D+1], "&gt;=" &amp; DATE(2025, COLUMN()-3, 1),
   Posts[D+1], "&lt;" &amp; EOMONTH(DATE(2025, COLUMN()-3, 1), 0) + 1,
 Posts[Restaurant Name],$C223),SUMIFS(Posts[Views (+10], Posts[D+1], "&gt;=" &amp; DATE(2025, COLUMN()-3, 1),
   Posts[D+1], "&lt;" &amp; EOMONTH(DATE(2025, COLUMN()-3, 1), 0) + 1,
 Posts[Restaurant Name],$C223))</f>
        <v>0</v>
      </c>
      <c r="G223" s="1522">
        <f>if($B$50="posts",COUNTIFS(
  Posts[D+1], "&gt;=" &amp; DATE(2025, COLUMN()-3, 1),
   Posts[D+1], "&lt;" &amp; EOMONTH(DATE(2025, COLUMN()-3, 1), 0) + 1,
 Posts[Restaurant Name],$C223),SUMIFS(Posts[Views (+10], Posts[D+1], "&gt;=" &amp; DATE(2025, COLUMN()-3, 1),
   Posts[D+1], "&lt;" &amp; EOMONTH(DATE(2025, COLUMN()-3, 1), 0) + 1,
 Posts[Restaurant Name],$C223))</f>
        <v>0</v>
      </c>
      <c r="H223" s="1522">
        <f>if($B$50="posts",COUNTIFS(
  Posts[D+1], "&gt;=" &amp; DATE(2025, COLUMN()-3, 1),
   Posts[D+1], "&lt;" &amp; EOMONTH(DATE(2025, COLUMN()-3, 1), 0) + 1,
 Posts[Restaurant Name],$C223),SUMIFS(Posts[Views (+10], Posts[D+1], "&gt;=" &amp; DATE(2025, COLUMN()-3, 1),
   Posts[D+1], "&lt;" &amp; EOMONTH(DATE(2025, COLUMN()-3, 1), 0) + 1,
 Posts[Restaurant Name],$C223))</f>
        <v>0</v>
      </c>
      <c r="I223" s="1522">
        <f>if($B$50="posts",COUNTIFS(
  Posts[D+1], "&gt;=" &amp; DATE(2025, COLUMN()-3, 1),
   Posts[D+1], "&lt;" &amp; EOMONTH(DATE(2025, COLUMN()-3, 1), 0) + 1,
 Posts[Restaurant Name],$C223),SUMIFS(Posts[Views (+10], Posts[D+1], "&gt;=" &amp; DATE(2025, COLUMN()-3, 1),
   Posts[D+1], "&lt;" &amp; EOMONTH(DATE(2025, COLUMN()-3, 1), 0) + 1,
 Posts[Restaurant Name],$C223))</f>
        <v>0</v>
      </c>
      <c r="J223" s="1522">
        <f>if($B$50="posts",COUNTIFS(
  Posts[D+1], "&gt;=" &amp; DATE(2025, COLUMN()-3, 1),
   Posts[D+1], "&lt;" &amp; EOMONTH(DATE(2025, COLUMN()-3, 1), 0) + 1,
 Posts[Restaurant Name],$C223),SUMIFS(Posts[Views (+10], Posts[D+1], "&gt;=" &amp; DATE(2025, COLUMN()-3, 1),
   Posts[D+1], "&lt;" &amp; EOMONTH(DATE(2025, COLUMN()-3, 1), 0) + 1,
 Posts[Restaurant Name],$C223))</f>
        <v>0</v>
      </c>
      <c r="K223" s="1522">
        <f>if($B$50="posts",COUNTIFS(
  Posts[D+1], "&gt;=" &amp; DATE(2025, COLUMN()-3, 1),
   Posts[D+1], "&lt;" &amp; EOMONTH(DATE(2025, COLUMN()-3, 1), 0) + 1,
 Posts[Restaurant Name],$C223),SUMIFS(Posts[Views (+10], Posts[D+1], "&gt;=" &amp; DATE(2025, COLUMN()-3, 1),
   Posts[D+1], "&lt;" &amp; EOMONTH(DATE(2025, COLUMN()-3, 1), 0) + 1,
 Posts[Restaurant Name],$C223))</f>
        <v>995</v>
      </c>
      <c r="L223" s="1522">
        <f>if($B$50="posts",COUNTIFS(
  Posts[D+1], "&gt;=" &amp; DATE(2025, COLUMN()-3, 1),
   Posts[D+1], "&lt;" &amp; EOMONTH(DATE(2025, COLUMN()-3, 1), 0) + 1,
 Posts[Restaurant Name],$C223),SUMIFS(Posts[Views (+10], Posts[D+1], "&gt;=" &amp; DATE(2025, COLUMN()-3, 1),
   Posts[D+1], "&lt;" &amp; EOMONTH(DATE(2025, COLUMN()-3, 1), 0) + 1,
 Posts[Restaurant Name],$C223))</f>
        <v>0</v>
      </c>
      <c r="M223" s="1522">
        <f>if($B$50="posts",COUNTIFS(
  Posts[D+1], "&gt;=" &amp; DATE(2025, COLUMN()-3, 1),
   Posts[D+1], "&lt;" &amp; EOMONTH(DATE(2025, COLUMN()-3, 1), 0) + 1,
 Posts[Restaurant Name],$C223),SUMIFS(Posts[Views (+10], Posts[D+1], "&gt;=" &amp; DATE(2025, COLUMN()-3, 1),
   Posts[D+1], "&lt;" &amp; EOMONTH(DATE(2025, COLUMN()-3, 1), 0) + 1,
 Posts[Restaurant Name],$C223))</f>
        <v>0</v>
      </c>
      <c r="N223" s="1522">
        <f>if($B$50="posts",COUNTIFS(
  Posts[D+1], "&gt;=" &amp; DATE(2025, COLUMN()-3, 1),
   Posts[D+1], "&lt;" &amp; EOMONTH(DATE(2025, COLUMN()-3, 1), 0) + 1,
 Posts[Restaurant Name],$C223),SUMIFS(Posts[Views (+10], Posts[D+1], "&gt;=" &amp; DATE(2025, COLUMN()-3, 1),
   Posts[D+1], "&lt;" &amp; EOMONTH(DATE(2025, COLUMN()-3, 1), 0) + 1,
 Posts[Restaurant Name],$C223))</f>
        <v>0</v>
      </c>
      <c r="O223" s="1522">
        <f>if($B$50="posts",COUNTIFS(
  Posts[D+1], "&gt;=" &amp; DATE(2025, COLUMN()-3, 1),
   Posts[D+1], "&lt;" &amp; EOMONTH(DATE(2025, COLUMN()-3, 1), 0) + 1,
 Posts[Restaurant Name],$C223),SUMIFS(Posts[Views (+10], Posts[D+1], "&gt;=" &amp; DATE(2025, COLUMN()-3, 1),
   Posts[D+1], "&lt;" &amp; EOMONTH(DATE(2025, COLUMN()-3, 1), 0) + 1,
 Posts[Restaurant Name],$C223))</f>
        <v>0</v>
      </c>
      <c r="P223" s="1487"/>
      <c r="Q223" s="1487"/>
      <c r="R223" s="1487"/>
      <c r="S223" s="1487"/>
      <c r="T223" s="1487"/>
      <c r="U223" s="1487"/>
      <c r="V223" s="1487"/>
      <c r="W223" s="1487"/>
      <c r="X223" s="1487"/>
      <c r="Y223" s="1487"/>
      <c r="Z223" s="1487"/>
      <c r="AA223" s="1487"/>
      <c r="AB223" s="1487"/>
    </row>
    <row r="224">
      <c r="A224" s="1487"/>
      <c r="B224" s="1487"/>
      <c r="C224" s="1487" t="s">
        <v>3658</v>
      </c>
      <c r="D224" s="1522">
        <f>if($B$50="posts",COUNTIFS(
  Posts[D+1], "&gt;=" &amp; DATE(2025, COLUMN()-3, 1),
   Posts[D+1], "&lt;" &amp; EOMONTH(DATE(2025, COLUMN()-3, 1), 0) + 1,
 Posts[Restaurant Name],$C224),SUMIFS(Posts[Views (+10], Posts[D+1], "&gt;=" &amp; DATE(2025, COLUMN()-3, 1),
   Posts[D+1], "&lt;" &amp; EOMONTH(DATE(2025, COLUMN()-3, 1), 0) + 1,
 Posts[Restaurant Name],$C224))</f>
        <v>0</v>
      </c>
      <c r="E224" s="1522">
        <f>if($B$50="posts",COUNTIFS(
  Posts[D+1], "&gt;=" &amp; DATE(2025, COLUMN()-3, 1),
   Posts[D+1], "&lt;" &amp; EOMONTH(DATE(2025, COLUMN()-3, 1), 0) + 1,
 Posts[Restaurant Name],$C224),SUMIFS(Posts[Views (+10], Posts[D+1], "&gt;=" &amp; DATE(2025, COLUMN()-3, 1),
   Posts[D+1], "&lt;" &amp; EOMONTH(DATE(2025, COLUMN()-3, 1), 0) + 1,
 Posts[Restaurant Name],$C224))</f>
        <v>0</v>
      </c>
      <c r="F224" s="1522">
        <f>if($B$50="posts",COUNTIFS(
  Posts[D+1], "&gt;=" &amp; DATE(2025, COLUMN()-3, 1),
   Posts[D+1], "&lt;" &amp; EOMONTH(DATE(2025, COLUMN()-3, 1), 0) + 1,
 Posts[Restaurant Name],$C224),SUMIFS(Posts[Views (+10], Posts[D+1], "&gt;=" &amp; DATE(2025, COLUMN()-3, 1),
   Posts[D+1], "&lt;" &amp; EOMONTH(DATE(2025, COLUMN()-3, 1), 0) + 1,
 Posts[Restaurant Name],$C224))</f>
        <v>0</v>
      </c>
      <c r="G224" s="1522">
        <f>if($B$50="posts",COUNTIFS(
  Posts[D+1], "&gt;=" &amp; DATE(2025, COLUMN()-3, 1),
   Posts[D+1], "&lt;" &amp; EOMONTH(DATE(2025, COLUMN()-3, 1), 0) + 1,
 Posts[Restaurant Name],$C224),SUMIFS(Posts[Views (+10], Posts[D+1], "&gt;=" &amp; DATE(2025, COLUMN()-3, 1),
   Posts[D+1], "&lt;" &amp; EOMONTH(DATE(2025, COLUMN()-3, 1), 0) + 1,
 Posts[Restaurant Name],$C224))</f>
        <v>0</v>
      </c>
      <c r="H224" s="1522">
        <f>if($B$50="posts",COUNTIFS(
  Posts[D+1], "&gt;=" &amp; DATE(2025, COLUMN()-3, 1),
   Posts[D+1], "&lt;" &amp; EOMONTH(DATE(2025, COLUMN()-3, 1), 0) + 1,
 Posts[Restaurant Name],$C224),SUMIFS(Posts[Views (+10], Posts[D+1], "&gt;=" &amp; DATE(2025, COLUMN()-3, 1),
   Posts[D+1], "&lt;" &amp; EOMONTH(DATE(2025, COLUMN()-3, 1), 0) + 1,
 Posts[Restaurant Name],$C224))</f>
        <v>0</v>
      </c>
      <c r="I224" s="1522">
        <f>if($B$50="posts",COUNTIFS(
  Posts[D+1], "&gt;=" &amp; DATE(2025, COLUMN()-3, 1),
   Posts[D+1], "&lt;" &amp; EOMONTH(DATE(2025, COLUMN()-3, 1), 0) + 1,
 Posts[Restaurant Name],$C224),SUMIFS(Posts[Views (+10], Posts[D+1], "&gt;=" &amp; DATE(2025, COLUMN()-3, 1),
   Posts[D+1], "&lt;" &amp; EOMONTH(DATE(2025, COLUMN()-3, 1), 0) + 1,
 Posts[Restaurant Name],$C224))</f>
        <v>0</v>
      </c>
      <c r="J224" s="1522">
        <f>if($B$50="posts",COUNTIFS(
  Posts[D+1], "&gt;=" &amp; DATE(2025, COLUMN()-3, 1),
   Posts[D+1], "&lt;" &amp; EOMONTH(DATE(2025, COLUMN()-3, 1), 0) + 1,
 Posts[Restaurant Name],$C224),SUMIFS(Posts[Views (+10], Posts[D+1], "&gt;=" &amp; DATE(2025, COLUMN()-3, 1),
   Posts[D+1], "&lt;" &amp; EOMONTH(DATE(2025, COLUMN()-3, 1), 0) + 1,
 Posts[Restaurant Name],$C224))</f>
        <v>0</v>
      </c>
      <c r="K224" s="1522">
        <f>if($B$50="posts",COUNTIFS(
  Posts[D+1], "&gt;=" &amp; DATE(2025, COLUMN()-3, 1),
   Posts[D+1], "&lt;" &amp; EOMONTH(DATE(2025, COLUMN()-3, 1), 0) + 1,
 Posts[Restaurant Name],$C224),SUMIFS(Posts[Views (+10], Posts[D+1], "&gt;=" &amp; DATE(2025, COLUMN()-3, 1),
   Posts[D+1], "&lt;" &amp; EOMONTH(DATE(2025, COLUMN()-3, 1), 0) + 1,
 Posts[Restaurant Name],$C224))</f>
        <v>21354</v>
      </c>
      <c r="L224" s="1522">
        <f>if($B$50="posts",COUNTIFS(
  Posts[D+1], "&gt;=" &amp; DATE(2025, COLUMN()-3, 1),
   Posts[D+1], "&lt;" &amp; EOMONTH(DATE(2025, COLUMN()-3, 1), 0) + 1,
 Posts[Restaurant Name],$C224),SUMIFS(Posts[Views (+10], Posts[D+1], "&gt;=" &amp; DATE(2025, COLUMN()-3, 1),
   Posts[D+1], "&lt;" &amp; EOMONTH(DATE(2025, COLUMN()-3, 1), 0) + 1,
 Posts[Restaurant Name],$C224))</f>
        <v>0</v>
      </c>
      <c r="M224" s="1522">
        <f>if($B$50="posts",COUNTIFS(
  Posts[D+1], "&gt;=" &amp; DATE(2025, COLUMN()-3, 1),
   Posts[D+1], "&lt;" &amp; EOMONTH(DATE(2025, COLUMN()-3, 1), 0) + 1,
 Posts[Restaurant Name],$C224),SUMIFS(Posts[Views (+10], Posts[D+1], "&gt;=" &amp; DATE(2025, COLUMN()-3, 1),
   Posts[D+1], "&lt;" &amp; EOMONTH(DATE(2025, COLUMN()-3, 1), 0) + 1,
 Posts[Restaurant Name],$C224))</f>
        <v>0</v>
      </c>
      <c r="N224" s="1522">
        <f>if($B$50="posts",COUNTIFS(
  Posts[D+1], "&gt;=" &amp; DATE(2025, COLUMN()-3, 1),
   Posts[D+1], "&lt;" &amp; EOMONTH(DATE(2025, COLUMN()-3, 1), 0) + 1,
 Posts[Restaurant Name],$C224),SUMIFS(Posts[Views (+10], Posts[D+1], "&gt;=" &amp; DATE(2025, COLUMN()-3, 1),
   Posts[D+1], "&lt;" &amp; EOMONTH(DATE(2025, COLUMN()-3, 1), 0) + 1,
 Posts[Restaurant Name],$C224))</f>
        <v>0</v>
      </c>
      <c r="O224" s="1522">
        <f>if($B$50="posts",COUNTIFS(
  Posts[D+1], "&gt;=" &amp; DATE(2025, COLUMN()-3, 1),
   Posts[D+1], "&lt;" &amp; EOMONTH(DATE(2025, COLUMN()-3, 1), 0) + 1,
 Posts[Restaurant Name],$C224),SUMIFS(Posts[Views (+10], Posts[D+1], "&gt;=" &amp; DATE(2025, COLUMN()-3, 1),
   Posts[D+1], "&lt;" &amp; EOMONTH(DATE(2025, COLUMN()-3, 1), 0) + 1,
 Posts[Restaurant Name],$C224))</f>
        <v>0</v>
      </c>
      <c r="P224" s="1487"/>
      <c r="Q224" s="1487"/>
      <c r="R224" s="1487"/>
      <c r="S224" s="1487"/>
      <c r="T224" s="1487"/>
      <c r="U224" s="1487"/>
      <c r="V224" s="1487"/>
      <c r="W224" s="1487"/>
      <c r="X224" s="1487"/>
      <c r="Y224" s="1487"/>
      <c r="Z224" s="1487"/>
      <c r="AA224" s="1487"/>
      <c r="AB224" s="1487"/>
    </row>
    <row r="225">
      <c r="A225" s="1487"/>
      <c r="B225" s="1487"/>
      <c r="C225" s="1487" t="s">
        <v>3662</v>
      </c>
      <c r="D225" s="1522">
        <f>if($B$50="posts",COUNTIFS(
  Posts[D+1], "&gt;=" &amp; DATE(2025, COLUMN()-3, 1),
   Posts[D+1], "&lt;" &amp; EOMONTH(DATE(2025, COLUMN()-3, 1), 0) + 1,
 Posts[Restaurant Name],$C225),SUMIFS(Posts[Views (+10], Posts[D+1], "&gt;=" &amp; DATE(2025, COLUMN()-3, 1),
   Posts[D+1], "&lt;" &amp; EOMONTH(DATE(2025, COLUMN()-3, 1), 0) + 1,
 Posts[Restaurant Name],$C225))</f>
        <v>0</v>
      </c>
      <c r="E225" s="1522">
        <f>if($B$50="posts",COUNTIFS(
  Posts[D+1], "&gt;=" &amp; DATE(2025, COLUMN()-3, 1),
   Posts[D+1], "&lt;" &amp; EOMONTH(DATE(2025, COLUMN()-3, 1), 0) + 1,
 Posts[Restaurant Name],$C225),SUMIFS(Posts[Views (+10], Posts[D+1], "&gt;=" &amp; DATE(2025, COLUMN()-3, 1),
   Posts[D+1], "&lt;" &amp; EOMONTH(DATE(2025, COLUMN()-3, 1), 0) + 1,
 Posts[Restaurant Name],$C225))</f>
        <v>0</v>
      </c>
      <c r="F225" s="1522">
        <f>if($B$50="posts",COUNTIFS(
  Posts[D+1], "&gt;=" &amp; DATE(2025, COLUMN()-3, 1),
   Posts[D+1], "&lt;" &amp; EOMONTH(DATE(2025, COLUMN()-3, 1), 0) + 1,
 Posts[Restaurant Name],$C225),SUMIFS(Posts[Views (+10], Posts[D+1], "&gt;=" &amp; DATE(2025, COLUMN()-3, 1),
   Posts[D+1], "&lt;" &amp; EOMONTH(DATE(2025, COLUMN()-3, 1), 0) + 1,
 Posts[Restaurant Name],$C225))</f>
        <v>0</v>
      </c>
      <c r="G225" s="1522">
        <f>if($B$50="posts",COUNTIFS(
  Posts[D+1], "&gt;=" &amp; DATE(2025, COLUMN()-3, 1),
   Posts[D+1], "&lt;" &amp; EOMONTH(DATE(2025, COLUMN()-3, 1), 0) + 1,
 Posts[Restaurant Name],$C225),SUMIFS(Posts[Views (+10], Posts[D+1], "&gt;=" &amp; DATE(2025, COLUMN()-3, 1),
   Posts[D+1], "&lt;" &amp; EOMONTH(DATE(2025, COLUMN()-3, 1), 0) + 1,
 Posts[Restaurant Name],$C225))</f>
        <v>0</v>
      </c>
      <c r="H225" s="1522">
        <f>if($B$50="posts",COUNTIFS(
  Posts[D+1], "&gt;=" &amp; DATE(2025, COLUMN()-3, 1),
   Posts[D+1], "&lt;" &amp; EOMONTH(DATE(2025, COLUMN()-3, 1), 0) + 1,
 Posts[Restaurant Name],$C225),SUMIFS(Posts[Views (+10], Posts[D+1], "&gt;=" &amp; DATE(2025, COLUMN()-3, 1),
   Posts[D+1], "&lt;" &amp; EOMONTH(DATE(2025, COLUMN()-3, 1), 0) + 1,
 Posts[Restaurant Name],$C225))</f>
        <v>0</v>
      </c>
      <c r="I225" s="1522">
        <f>if($B$50="posts",COUNTIFS(
  Posts[D+1], "&gt;=" &amp; DATE(2025, COLUMN()-3, 1),
   Posts[D+1], "&lt;" &amp; EOMONTH(DATE(2025, COLUMN()-3, 1), 0) + 1,
 Posts[Restaurant Name],$C225),SUMIFS(Posts[Views (+10], Posts[D+1], "&gt;=" &amp; DATE(2025, COLUMN()-3, 1),
   Posts[D+1], "&lt;" &amp; EOMONTH(DATE(2025, COLUMN()-3, 1), 0) + 1,
 Posts[Restaurant Name],$C225))</f>
        <v>0</v>
      </c>
      <c r="J225" s="1522">
        <f>if($B$50="posts",COUNTIFS(
  Posts[D+1], "&gt;=" &amp; DATE(2025, COLUMN()-3, 1),
   Posts[D+1], "&lt;" &amp; EOMONTH(DATE(2025, COLUMN()-3, 1), 0) + 1,
 Posts[Restaurant Name],$C225),SUMIFS(Posts[Views (+10], Posts[D+1], "&gt;=" &amp; DATE(2025, COLUMN()-3, 1),
   Posts[D+1], "&lt;" &amp; EOMONTH(DATE(2025, COLUMN()-3, 1), 0) + 1,
 Posts[Restaurant Name],$C225))</f>
        <v>0</v>
      </c>
      <c r="K225" s="1522">
        <f>if($B$50="posts",COUNTIFS(
  Posts[D+1], "&gt;=" &amp; DATE(2025, COLUMN()-3, 1),
   Posts[D+1], "&lt;" &amp; EOMONTH(DATE(2025, COLUMN()-3, 1), 0) + 1,
 Posts[Restaurant Name],$C225),SUMIFS(Posts[Views (+10], Posts[D+1], "&gt;=" &amp; DATE(2025, COLUMN()-3, 1),
   Posts[D+1], "&lt;" &amp; EOMONTH(DATE(2025, COLUMN()-3, 1), 0) + 1,
 Posts[Restaurant Name],$C225))</f>
        <v>611</v>
      </c>
      <c r="L225" s="1522">
        <f>if($B$50="posts",COUNTIFS(
  Posts[D+1], "&gt;=" &amp; DATE(2025, COLUMN()-3, 1),
   Posts[D+1], "&lt;" &amp; EOMONTH(DATE(2025, COLUMN()-3, 1), 0) + 1,
 Posts[Restaurant Name],$C225),SUMIFS(Posts[Views (+10], Posts[D+1], "&gt;=" &amp; DATE(2025, COLUMN()-3, 1),
   Posts[D+1], "&lt;" &amp; EOMONTH(DATE(2025, COLUMN()-3, 1), 0) + 1,
 Posts[Restaurant Name],$C225))</f>
        <v>0</v>
      </c>
      <c r="M225" s="1522">
        <f>if($B$50="posts",COUNTIFS(
  Posts[D+1], "&gt;=" &amp; DATE(2025, COLUMN()-3, 1),
   Posts[D+1], "&lt;" &amp; EOMONTH(DATE(2025, COLUMN()-3, 1), 0) + 1,
 Posts[Restaurant Name],$C225),SUMIFS(Posts[Views (+10], Posts[D+1], "&gt;=" &amp; DATE(2025, COLUMN()-3, 1),
   Posts[D+1], "&lt;" &amp; EOMONTH(DATE(2025, COLUMN()-3, 1), 0) + 1,
 Posts[Restaurant Name],$C225))</f>
        <v>0</v>
      </c>
      <c r="N225" s="1522">
        <f>if($B$50="posts",COUNTIFS(
  Posts[D+1], "&gt;=" &amp; DATE(2025, COLUMN()-3, 1),
   Posts[D+1], "&lt;" &amp; EOMONTH(DATE(2025, COLUMN()-3, 1), 0) + 1,
 Posts[Restaurant Name],$C225),SUMIFS(Posts[Views (+10], Posts[D+1], "&gt;=" &amp; DATE(2025, COLUMN()-3, 1),
   Posts[D+1], "&lt;" &amp; EOMONTH(DATE(2025, COLUMN()-3, 1), 0) + 1,
 Posts[Restaurant Name],$C225))</f>
        <v>0</v>
      </c>
      <c r="O225" s="1522">
        <f>if($B$50="posts",COUNTIFS(
  Posts[D+1], "&gt;=" &amp; DATE(2025, COLUMN()-3, 1),
   Posts[D+1], "&lt;" &amp; EOMONTH(DATE(2025, COLUMN()-3, 1), 0) + 1,
 Posts[Restaurant Name],$C225),SUMIFS(Posts[Views (+10], Posts[D+1], "&gt;=" &amp; DATE(2025, COLUMN()-3, 1),
   Posts[D+1], "&lt;" &amp; EOMONTH(DATE(2025, COLUMN()-3, 1), 0) + 1,
 Posts[Restaurant Name],$C225))</f>
        <v>0</v>
      </c>
      <c r="P225" s="1487"/>
      <c r="Q225" s="1487"/>
      <c r="R225" s="1487"/>
      <c r="S225" s="1487"/>
      <c r="T225" s="1487"/>
      <c r="U225" s="1487"/>
      <c r="V225" s="1487"/>
      <c r="W225" s="1487"/>
      <c r="X225" s="1487"/>
      <c r="Y225" s="1487"/>
      <c r="Z225" s="1487"/>
      <c r="AA225" s="1487"/>
      <c r="AB225" s="1487"/>
    </row>
    <row r="226">
      <c r="A226" s="1487"/>
      <c r="B226" s="1487"/>
      <c r="C226" s="1487" t="s">
        <v>3665</v>
      </c>
      <c r="D226" s="1522">
        <f>if($B$50="posts",COUNTIFS(
  Posts[D+1], "&gt;=" &amp; DATE(2025, COLUMN()-3, 1),
   Posts[D+1], "&lt;" &amp; EOMONTH(DATE(2025, COLUMN()-3, 1), 0) + 1,
 Posts[Restaurant Name],$C226),SUMIFS(Posts[Views (+10], Posts[D+1], "&gt;=" &amp; DATE(2025, COLUMN()-3, 1),
   Posts[D+1], "&lt;" &amp; EOMONTH(DATE(2025, COLUMN()-3, 1), 0) + 1,
 Posts[Restaurant Name],$C226))</f>
        <v>0</v>
      </c>
      <c r="E226" s="1522">
        <f>if($B$50="posts",COUNTIFS(
  Posts[D+1], "&gt;=" &amp; DATE(2025, COLUMN()-3, 1),
   Posts[D+1], "&lt;" &amp; EOMONTH(DATE(2025, COLUMN()-3, 1), 0) + 1,
 Posts[Restaurant Name],$C226),SUMIFS(Posts[Views (+10], Posts[D+1], "&gt;=" &amp; DATE(2025, COLUMN()-3, 1),
   Posts[D+1], "&lt;" &amp; EOMONTH(DATE(2025, COLUMN()-3, 1), 0) + 1,
 Posts[Restaurant Name],$C226))</f>
        <v>0</v>
      </c>
      <c r="F226" s="1522">
        <f>if($B$50="posts",COUNTIFS(
  Posts[D+1], "&gt;=" &amp; DATE(2025, COLUMN()-3, 1),
   Posts[D+1], "&lt;" &amp; EOMONTH(DATE(2025, COLUMN()-3, 1), 0) + 1,
 Posts[Restaurant Name],$C226),SUMIFS(Posts[Views (+10], Posts[D+1], "&gt;=" &amp; DATE(2025, COLUMN()-3, 1),
   Posts[D+1], "&lt;" &amp; EOMONTH(DATE(2025, COLUMN()-3, 1), 0) + 1,
 Posts[Restaurant Name],$C226))</f>
        <v>0</v>
      </c>
      <c r="G226" s="1522">
        <f>if($B$50="posts",COUNTIFS(
  Posts[D+1], "&gt;=" &amp; DATE(2025, COLUMN()-3, 1),
   Posts[D+1], "&lt;" &amp; EOMONTH(DATE(2025, COLUMN()-3, 1), 0) + 1,
 Posts[Restaurant Name],$C226),SUMIFS(Posts[Views (+10], Posts[D+1], "&gt;=" &amp; DATE(2025, COLUMN()-3, 1),
   Posts[D+1], "&lt;" &amp; EOMONTH(DATE(2025, COLUMN()-3, 1), 0) + 1,
 Posts[Restaurant Name],$C226))</f>
        <v>0</v>
      </c>
      <c r="H226" s="1522">
        <f>if($B$50="posts",COUNTIFS(
  Posts[D+1], "&gt;=" &amp; DATE(2025, COLUMN()-3, 1),
   Posts[D+1], "&lt;" &amp; EOMONTH(DATE(2025, COLUMN()-3, 1), 0) + 1,
 Posts[Restaurant Name],$C226),SUMIFS(Posts[Views (+10], Posts[D+1], "&gt;=" &amp; DATE(2025, COLUMN()-3, 1),
   Posts[D+1], "&lt;" &amp; EOMONTH(DATE(2025, COLUMN()-3, 1), 0) + 1,
 Posts[Restaurant Name],$C226))</f>
        <v>0</v>
      </c>
      <c r="I226" s="1522">
        <f>if($B$50="posts",COUNTIFS(
  Posts[D+1], "&gt;=" &amp; DATE(2025, COLUMN()-3, 1),
   Posts[D+1], "&lt;" &amp; EOMONTH(DATE(2025, COLUMN()-3, 1), 0) + 1,
 Posts[Restaurant Name],$C226),SUMIFS(Posts[Views (+10], Posts[D+1], "&gt;=" &amp; DATE(2025, COLUMN()-3, 1),
   Posts[D+1], "&lt;" &amp; EOMONTH(DATE(2025, COLUMN()-3, 1), 0) + 1,
 Posts[Restaurant Name],$C226))</f>
        <v>0</v>
      </c>
      <c r="J226" s="1522">
        <f>if($B$50="posts",COUNTIFS(
  Posts[D+1], "&gt;=" &amp; DATE(2025, COLUMN()-3, 1),
   Posts[D+1], "&lt;" &amp; EOMONTH(DATE(2025, COLUMN()-3, 1), 0) + 1,
 Posts[Restaurant Name],$C226),SUMIFS(Posts[Views (+10], Posts[D+1], "&gt;=" &amp; DATE(2025, COLUMN()-3, 1),
   Posts[D+1], "&lt;" &amp; EOMONTH(DATE(2025, COLUMN()-3, 1), 0) + 1,
 Posts[Restaurant Name],$C226))</f>
        <v>0</v>
      </c>
      <c r="K226" s="1522">
        <f>if($B$50="posts",COUNTIFS(
  Posts[D+1], "&gt;=" &amp; DATE(2025, COLUMN()-3, 1),
   Posts[D+1], "&lt;" &amp; EOMONTH(DATE(2025, COLUMN()-3, 1), 0) + 1,
 Posts[Restaurant Name],$C226),SUMIFS(Posts[Views (+10], Posts[D+1], "&gt;=" &amp; DATE(2025, COLUMN()-3, 1),
   Posts[D+1], "&lt;" &amp; EOMONTH(DATE(2025, COLUMN()-3, 1), 0) + 1,
 Posts[Restaurant Name],$C226))</f>
        <v>44900</v>
      </c>
      <c r="L226" s="1522">
        <f>if($B$50="posts",COUNTIFS(
  Posts[D+1], "&gt;=" &amp; DATE(2025, COLUMN()-3, 1),
   Posts[D+1], "&lt;" &amp; EOMONTH(DATE(2025, COLUMN()-3, 1), 0) + 1,
 Posts[Restaurant Name],$C226),SUMIFS(Posts[Views (+10], Posts[D+1], "&gt;=" &amp; DATE(2025, COLUMN()-3, 1),
   Posts[D+1], "&lt;" &amp; EOMONTH(DATE(2025, COLUMN()-3, 1), 0) + 1,
 Posts[Restaurant Name],$C226))</f>
        <v>0</v>
      </c>
      <c r="M226" s="1522">
        <f>if($B$50="posts",COUNTIFS(
  Posts[D+1], "&gt;=" &amp; DATE(2025, COLUMN()-3, 1),
   Posts[D+1], "&lt;" &amp; EOMONTH(DATE(2025, COLUMN()-3, 1), 0) + 1,
 Posts[Restaurant Name],$C226),SUMIFS(Posts[Views (+10], Posts[D+1], "&gt;=" &amp; DATE(2025, COLUMN()-3, 1),
   Posts[D+1], "&lt;" &amp; EOMONTH(DATE(2025, COLUMN()-3, 1), 0) + 1,
 Posts[Restaurant Name],$C226))</f>
        <v>0</v>
      </c>
      <c r="N226" s="1522">
        <f>if($B$50="posts",COUNTIFS(
  Posts[D+1], "&gt;=" &amp; DATE(2025, COLUMN()-3, 1),
   Posts[D+1], "&lt;" &amp; EOMONTH(DATE(2025, COLUMN()-3, 1), 0) + 1,
 Posts[Restaurant Name],$C226),SUMIFS(Posts[Views (+10], Posts[D+1], "&gt;=" &amp; DATE(2025, COLUMN()-3, 1),
   Posts[D+1], "&lt;" &amp; EOMONTH(DATE(2025, COLUMN()-3, 1), 0) + 1,
 Posts[Restaurant Name],$C226))</f>
        <v>0</v>
      </c>
      <c r="O226" s="1522">
        <f>if($B$50="posts",COUNTIFS(
  Posts[D+1], "&gt;=" &amp; DATE(2025, COLUMN()-3, 1),
   Posts[D+1], "&lt;" &amp; EOMONTH(DATE(2025, COLUMN()-3, 1), 0) + 1,
 Posts[Restaurant Name],$C226),SUMIFS(Posts[Views (+10], Posts[D+1], "&gt;=" &amp; DATE(2025, COLUMN()-3, 1),
   Posts[D+1], "&lt;" &amp; EOMONTH(DATE(2025, COLUMN()-3, 1), 0) + 1,
 Posts[Restaurant Name],$C226))</f>
        <v>0</v>
      </c>
      <c r="P226" s="1487"/>
      <c r="Q226" s="1487"/>
      <c r="R226" s="1487"/>
      <c r="S226" s="1487"/>
      <c r="T226" s="1487"/>
      <c r="U226" s="1487"/>
      <c r="V226" s="1487"/>
      <c r="W226" s="1487"/>
      <c r="X226" s="1487"/>
      <c r="Y226" s="1487"/>
      <c r="Z226" s="1487"/>
      <c r="AA226" s="1487"/>
      <c r="AB226" s="1487"/>
    </row>
    <row r="227">
      <c r="A227" s="1487"/>
      <c r="B227" s="1487"/>
      <c r="C227" s="1487" t="s">
        <v>3667</v>
      </c>
      <c r="D227" s="1522">
        <f>if($B$50="posts",COUNTIFS(
  Posts[D+1], "&gt;=" &amp; DATE(2025, COLUMN()-3, 1),
   Posts[D+1], "&lt;" &amp; EOMONTH(DATE(2025, COLUMN()-3, 1), 0) + 1,
 Posts[Restaurant Name],$C227),SUMIFS(Posts[Views (+10], Posts[D+1], "&gt;=" &amp; DATE(2025, COLUMN()-3, 1),
   Posts[D+1], "&lt;" &amp; EOMONTH(DATE(2025, COLUMN()-3, 1), 0) + 1,
 Posts[Restaurant Name],$C227))</f>
        <v>0</v>
      </c>
      <c r="E227" s="1522">
        <f>if($B$50="posts",COUNTIFS(
  Posts[D+1], "&gt;=" &amp; DATE(2025, COLUMN()-3, 1),
   Posts[D+1], "&lt;" &amp; EOMONTH(DATE(2025, COLUMN()-3, 1), 0) + 1,
 Posts[Restaurant Name],$C227),SUMIFS(Posts[Views (+10], Posts[D+1], "&gt;=" &amp; DATE(2025, COLUMN()-3, 1),
   Posts[D+1], "&lt;" &amp; EOMONTH(DATE(2025, COLUMN()-3, 1), 0) + 1,
 Posts[Restaurant Name],$C227))</f>
        <v>0</v>
      </c>
      <c r="F227" s="1522">
        <f>if($B$50="posts",COUNTIFS(
  Posts[D+1], "&gt;=" &amp; DATE(2025, COLUMN()-3, 1),
   Posts[D+1], "&lt;" &amp; EOMONTH(DATE(2025, COLUMN()-3, 1), 0) + 1,
 Posts[Restaurant Name],$C227),SUMIFS(Posts[Views (+10], Posts[D+1], "&gt;=" &amp; DATE(2025, COLUMN()-3, 1),
   Posts[D+1], "&lt;" &amp; EOMONTH(DATE(2025, COLUMN()-3, 1), 0) + 1,
 Posts[Restaurant Name],$C227))</f>
        <v>0</v>
      </c>
      <c r="G227" s="1522">
        <f>if($B$50="posts",COUNTIFS(
  Posts[D+1], "&gt;=" &amp; DATE(2025, COLUMN()-3, 1),
   Posts[D+1], "&lt;" &amp; EOMONTH(DATE(2025, COLUMN()-3, 1), 0) + 1,
 Posts[Restaurant Name],$C227),SUMIFS(Posts[Views (+10], Posts[D+1], "&gt;=" &amp; DATE(2025, COLUMN()-3, 1),
   Posts[D+1], "&lt;" &amp; EOMONTH(DATE(2025, COLUMN()-3, 1), 0) + 1,
 Posts[Restaurant Name],$C227))</f>
        <v>0</v>
      </c>
      <c r="H227" s="1522">
        <f>if($B$50="posts",COUNTIFS(
  Posts[D+1], "&gt;=" &amp; DATE(2025, COLUMN()-3, 1),
   Posts[D+1], "&lt;" &amp; EOMONTH(DATE(2025, COLUMN()-3, 1), 0) + 1,
 Posts[Restaurant Name],$C227),SUMIFS(Posts[Views (+10], Posts[D+1], "&gt;=" &amp; DATE(2025, COLUMN()-3, 1),
   Posts[D+1], "&lt;" &amp; EOMONTH(DATE(2025, COLUMN()-3, 1), 0) + 1,
 Posts[Restaurant Name],$C227))</f>
        <v>0</v>
      </c>
      <c r="I227" s="1522">
        <f>if($B$50="posts",COUNTIFS(
  Posts[D+1], "&gt;=" &amp; DATE(2025, COLUMN()-3, 1),
   Posts[D+1], "&lt;" &amp; EOMONTH(DATE(2025, COLUMN()-3, 1), 0) + 1,
 Posts[Restaurant Name],$C227),SUMIFS(Posts[Views (+10], Posts[D+1], "&gt;=" &amp; DATE(2025, COLUMN()-3, 1),
   Posts[D+1], "&lt;" &amp; EOMONTH(DATE(2025, COLUMN()-3, 1), 0) + 1,
 Posts[Restaurant Name],$C227))</f>
        <v>0</v>
      </c>
      <c r="J227" s="1522">
        <f>if($B$50="posts",COUNTIFS(
  Posts[D+1], "&gt;=" &amp; DATE(2025, COLUMN()-3, 1),
   Posts[D+1], "&lt;" &amp; EOMONTH(DATE(2025, COLUMN()-3, 1), 0) + 1,
 Posts[Restaurant Name],$C227),SUMIFS(Posts[Views (+10], Posts[D+1], "&gt;=" &amp; DATE(2025, COLUMN()-3, 1),
   Posts[D+1], "&lt;" &amp; EOMONTH(DATE(2025, COLUMN()-3, 1), 0) + 1,
 Posts[Restaurant Name],$C227))</f>
        <v>0</v>
      </c>
      <c r="K227" s="1522">
        <f>if($B$50="posts",COUNTIFS(
  Posts[D+1], "&gt;=" &amp; DATE(2025, COLUMN()-3, 1),
   Posts[D+1], "&lt;" &amp; EOMONTH(DATE(2025, COLUMN()-3, 1), 0) + 1,
 Posts[Restaurant Name],$C227),SUMIFS(Posts[Views (+10], Posts[D+1], "&gt;=" &amp; DATE(2025, COLUMN()-3, 1),
   Posts[D+1], "&lt;" &amp; EOMONTH(DATE(2025, COLUMN()-3, 1), 0) + 1,
 Posts[Restaurant Name],$C227))</f>
        <v>267700</v>
      </c>
      <c r="L227" s="1522">
        <f>if($B$50="posts",COUNTIFS(
  Posts[D+1], "&gt;=" &amp; DATE(2025, COLUMN()-3, 1),
   Posts[D+1], "&lt;" &amp; EOMONTH(DATE(2025, COLUMN()-3, 1), 0) + 1,
 Posts[Restaurant Name],$C227),SUMIFS(Posts[Views (+10], Posts[D+1], "&gt;=" &amp; DATE(2025, COLUMN()-3, 1),
   Posts[D+1], "&lt;" &amp; EOMONTH(DATE(2025, COLUMN()-3, 1), 0) + 1,
 Posts[Restaurant Name],$C227))</f>
        <v>0</v>
      </c>
      <c r="M227" s="1522">
        <f>if($B$50="posts",COUNTIFS(
  Posts[D+1], "&gt;=" &amp; DATE(2025, COLUMN()-3, 1),
   Posts[D+1], "&lt;" &amp; EOMONTH(DATE(2025, COLUMN()-3, 1), 0) + 1,
 Posts[Restaurant Name],$C227),SUMIFS(Posts[Views (+10], Posts[D+1], "&gt;=" &amp; DATE(2025, COLUMN()-3, 1),
   Posts[D+1], "&lt;" &amp; EOMONTH(DATE(2025, COLUMN()-3, 1), 0) + 1,
 Posts[Restaurant Name],$C227))</f>
        <v>0</v>
      </c>
      <c r="N227" s="1522">
        <f>if($B$50="posts",COUNTIFS(
  Posts[D+1], "&gt;=" &amp; DATE(2025, COLUMN()-3, 1),
   Posts[D+1], "&lt;" &amp; EOMONTH(DATE(2025, COLUMN()-3, 1), 0) + 1,
 Posts[Restaurant Name],$C227),SUMIFS(Posts[Views (+10], Posts[D+1], "&gt;=" &amp; DATE(2025, COLUMN()-3, 1),
   Posts[D+1], "&lt;" &amp; EOMONTH(DATE(2025, COLUMN()-3, 1), 0) + 1,
 Posts[Restaurant Name],$C227))</f>
        <v>0</v>
      </c>
      <c r="O227" s="1522">
        <f>if($B$50="posts",COUNTIFS(
  Posts[D+1], "&gt;=" &amp; DATE(2025, COLUMN()-3, 1),
   Posts[D+1], "&lt;" &amp; EOMONTH(DATE(2025, COLUMN()-3, 1), 0) + 1,
 Posts[Restaurant Name],$C227),SUMIFS(Posts[Views (+10], Posts[D+1], "&gt;=" &amp; DATE(2025, COLUMN()-3, 1),
   Posts[D+1], "&lt;" &amp; EOMONTH(DATE(2025, COLUMN()-3, 1), 0) + 1,
 Posts[Restaurant Name],$C227))</f>
        <v>0</v>
      </c>
      <c r="P227" s="1487"/>
      <c r="Q227" s="1487"/>
      <c r="R227" s="1487"/>
      <c r="S227" s="1487"/>
      <c r="T227" s="1487"/>
      <c r="U227" s="1487"/>
      <c r="V227" s="1487"/>
      <c r="W227" s="1487"/>
      <c r="X227" s="1487"/>
      <c r="Y227" s="1487"/>
      <c r="Z227" s="1487"/>
      <c r="AA227" s="1487"/>
      <c r="AB227" s="1487"/>
    </row>
    <row r="228">
      <c r="A228" s="1487"/>
      <c r="B228" s="1487"/>
      <c r="C228" s="1487" t="s">
        <v>3675</v>
      </c>
      <c r="D228" s="1522">
        <f>if($B$50="posts",COUNTIFS(
  Posts[D+1], "&gt;=" &amp; DATE(2025, COLUMN()-3, 1),
   Posts[D+1], "&lt;" &amp; EOMONTH(DATE(2025, COLUMN()-3, 1), 0) + 1,
 Posts[Restaurant Name],$C228),SUMIFS(Posts[Views (+10], Posts[D+1], "&gt;=" &amp; DATE(2025, COLUMN()-3, 1),
   Posts[D+1], "&lt;" &amp; EOMONTH(DATE(2025, COLUMN()-3, 1), 0) + 1,
 Posts[Restaurant Name],$C228))</f>
        <v>0</v>
      </c>
      <c r="E228" s="1522">
        <f>if($B$50="posts",COUNTIFS(
  Posts[D+1], "&gt;=" &amp; DATE(2025, COLUMN()-3, 1),
   Posts[D+1], "&lt;" &amp; EOMONTH(DATE(2025, COLUMN()-3, 1), 0) + 1,
 Posts[Restaurant Name],$C228),SUMIFS(Posts[Views (+10], Posts[D+1], "&gt;=" &amp; DATE(2025, COLUMN()-3, 1),
   Posts[D+1], "&lt;" &amp; EOMONTH(DATE(2025, COLUMN()-3, 1), 0) + 1,
 Posts[Restaurant Name],$C228))</f>
        <v>0</v>
      </c>
      <c r="F228" s="1522">
        <f>if($B$50="posts",COUNTIFS(
  Posts[D+1], "&gt;=" &amp; DATE(2025, COLUMN()-3, 1),
   Posts[D+1], "&lt;" &amp; EOMONTH(DATE(2025, COLUMN()-3, 1), 0) + 1,
 Posts[Restaurant Name],$C228),SUMIFS(Posts[Views (+10], Posts[D+1], "&gt;=" &amp; DATE(2025, COLUMN()-3, 1),
   Posts[D+1], "&lt;" &amp; EOMONTH(DATE(2025, COLUMN()-3, 1), 0) + 1,
 Posts[Restaurant Name],$C228))</f>
        <v>0</v>
      </c>
      <c r="G228" s="1522">
        <f>if($B$50="posts",COUNTIFS(
  Posts[D+1], "&gt;=" &amp; DATE(2025, COLUMN()-3, 1),
   Posts[D+1], "&lt;" &amp; EOMONTH(DATE(2025, COLUMN()-3, 1), 0) + 1,
 Posts[Restaurant Name],$C228),SUMIFS(Posts[Views (+10], Posts[D+1], "&gt;=" &amp; DATE(2025, COLUMN()-3, 1),
   Posts[D+1], "&lt;" &amp; EOMONTH(DATE(2025, COLUMN()-3, 1), 0) + 1,
 Posts[Restaurant Name],$C228))</f>
        <v>0</v>
      </c>
      <c r="H228" s="1522">
        <f>if($B$50="posts",COUNTIFS(
  Posts[D+1], "&gt;=" &amp; DATE(2025, COLUMN()-3, 1),
   Posts[D+1], "&lt;" &amp; EOMONTH(DATE(2025, COLUMN()-3, 1), 0) + 1,
 Posts[Restaurant Name],$C228),SUMIFS(Posts[Views (+10], Posts[D+1], "&gt;=" &amp; DATE(2025, COLUMN()-3, 1),
   Posts[D+1], "&lt;" &amp; EOMONTH(DATE(2025, COLUMN()-3, 1), 0) + 1,
 Posts[Restaurant Name],$C228))</f>
        <v>0</v>
      </c>
      <c r="I228" s="1522">
        <f>if($B$50="posts",COUNTIFS(
  Posts[D+1], "&gt;=" &amp; DATE(2025, COLUMN()-3, 1),
   Posts[D+1], "&lt;" &amp; EOMONTH(DATE(2025, COLUMN()-3, 1), 0) + 1,
 Posts[Restaurant Name],$C228),SUMIFS(Posts[Views (+10], Posts[D+1], "&gt;=" &amp; DATE(2025, COLUMN()-3, 1),
   Posts[D+1], "&lt;" &amp; EOMONTH(DATE(2025, COLUMN()-3, 1), 0) + 1,
 Posts[Restaurant Name],$C228))</f>
        <v>0</v>
      </c>
      <c r="J228" s="1522">
        <f>if($B$50="posts",COUNTIFS(
  Posts[D+1], "&gt;=" &amp; DATE(2025, COLUMN()-3, 1),
   Posts[D+1], "&lt;" &amp; EOMONTH(DATE(2025, COLUMN()-3, 1), 0) + 1,
 Posts[Restaurant Name],$C228),SUMIFS(Posts[Views (+10], Posts[D+1], "&gt;=" &amp; DATE(2025, COLUMN()-3, 1),
   Posts[D+1], "&lt;" &amp; EOMONTH(DATE(2025, COLUMN()-3, 1), 0) + 1,
 Posts[Restaurant Name],$C228))</f>
        <v>0</v>
      </c>
      <c r="K228" s="1522">
        <f>if($B$50="posts",COUNTIFS(
  Posts[D+1], "&gt;=" &amp; DATE(2025, COLUMN()-3, 1),
   Posts[D+1], "&lt;" &amp; EOMONTH(DATE(2025, COLUMN()-3, 1), 0) + 1,
 Posts[Restaurant Name],$C228),SUMIFS(Posts[Views (+10], Posts[D+1], "&gt;=" &amp; DATE(2025, COLUMN()-3, 1),
   Posts[D+1], "&lt;" &amp; EOMONTH(DATE(2025, COLUMN()-3, 1), 0) + 1,
 Posts[Restaurant Name],$C228))</f>
        <v>868</v>
      </c>
      <c r="L228" s="1522">
        <f>if($B$50="posts",COUNTIFS(
  Posts[D+1], "&gt;=" &amp; DATE(2025, COLUMN()-3, 1),
   Posts[D+1], "&lt;" &amp; EOMONTH(DATE(2025, COLUMN()-3, 1), 0) + 1,
 Posts[Restaurant Name],$C228),SUMIFS(Posts[Views (+10], Posts[D+1], "&gt;=" &amp; DATE(2025, COLUMN()-3, 1),
   Posts[D+1], "&lt;" &amp; EOMONTH(DATE(2025, COLUMN()-3, 1), 0) + 1,
 Posts[Restaurant Name],$C228))</f>
        <v>0</v>
      </c>
      <c r="M228" s="1522">
        <f>if($B$50="posts",COUNTIFS(
  Posts[D+1], "&gt;=" &amp; DATE(2025, COLUMN()-3, 1),
   Posts[D+1], "&lt;" &amp; EOMONTH(DATE(2025, COLUMN()-3, 1), 0) + 1,
 Posts[Restaurant Name],$C228),SUMIFS(Posts[Views (+10], Posts[D+1], "&gt;=" &amp; DATE(2025, COLUMN()-3, 1),
   Posts[D+1], "&lt;" &amp; EOMONTH(DATE(2025, COLUMN()-3, 1), 0) + 1,
 Posts[Restaurant Name],$C228))</f>
        <v>0</v>
      </c>
      <c r="N228" s="1522">
        <f>if($B$50="posts",COUNTIFS(
  Posts[D+1], "&gt;=" &amp; DATE(2025, COLUMN()-3, 1),
   Posts[D+1], "&lt;" &amp; EOMONTH(DATE(2025, COLUMN()-3, 1), 0) + 1,
 Posts[Restaurant Name],$C228),SUMIFS(Posts[Views (+10], Posts[D+1], "&gt;=" &amp; DATE(2025, COLUMN()-3, 1),
   Posts[D+1], "&lt;" &amp; EOMONTH(DATE(2025, COLUMN()-3, 1), 0) + 1,
 Posts[Restaurant Name],$C228))</f>
        <v>0</v>
      </c>
      <c r="O228" s="1522">
        <f>if($B$50="posts",COUNTIFS(
  Posts[D+1], "&gt;=" &amp; DATE(2025, COLUMN()-3, 1),
   Posts[D+1], "&lt;" &amp; EOMONTH(DATE(2025, COLUMN()-3, 1), 0) + 1,
 Posts[Restaurant Name],$C228),SUMIFS(Posts[Views (+10], Posts[D+1], "&gt;=" &amp; DATE(2025, COLUMN()-3, 1),
   Posts[D+1], "&lt;" &amp; EOMONTH(DATE(2025, COLUMN()-3, 1), 0) + 1,
 Posts[Restaurant Name],$C228))</f>
        <v>0</v>
      </c>
      <c r="P228" s="1487"/>
      <c r="Q228" s="1487"/>
      <c r="R228" s="1487"/>
      <c r="S228" s="1487"/>
      <c r="T228" s="1487"/>
      <c r="U228" s="1487"/>
      <c r="V228" s="1487"/>
      <c r="W228" s="1487"/>
      <c r="X228" s="1487"/>
      <c r="Y228" s="1487"/>
      <c r="Z228" s="1487"/>
      <c r="AA228" s="1487"/>
      <c r="AB228" s="1487"/>
    </row>
    <row r="229">
      <c r="A229" s="1487"/>
      <c r="B229" s="1487"/>
      <c r="C229" s="1487" t="s">
        <v>3677</v>
      </c>
      <c r="D229" s="1522">
        <f>if($B$50="posts",COUNTIFS(
  Posts[D+1], "&gt;=" &amp; DATE(2025, COLUMN()-3, 1),
   Posts[D+1], "&lt;" &amp; EOMONTH(DATE(2025, COLUMN()-3, 1), 0) + 1,
 Posts[Restaurant Name],$C229),SUMIFS(Posts[Views (+10], Posts[D+1], "&gt;=" &amp; DATE(2025, COLUMN()-3, 1),
   Posts[D+1], "&lt;" &amp; EOMONTH(DATE(2025, COLUMN()-3, 1), 0) + 1,
 Posts[Restaurant Name],$C229))</f>
        <v>0</v>
      </c>
      <c r="E229" s="1522">
        <f>if($B$50="posts",COUNTIFS(
  Posts[D+1], "&gt;=" &amp; DATE(2025, COLUMN()-3, 1),
   Posts[D+1], "&lt;" &amp; EOMONTH(DATE(2025, COLUMN()-3, 1), 0) + 1,
 Posts[Restaurant Name],$C229),SUMIFS(Posts[Views (+10], Posts[D+1], "&gt;=" &amp; DATE(2025, COLUMN()-3, 1),
   Posts[D+1], "&lt;" &amp; EOMONTH(DATE(2025, COLUMN()-3, 1), 0) + 1,
 Posts[Restaurant Name],$C229))</f>
        <v>0</v>
      </c>
      <c r="F229" s="1522">
        <f>if($B$50="posts",COUNTIFS(
  Posts[D+1], "&gt;=" &amp; DATE(2025, COLUMN()-3, 1),
   Posts[D+1], "&lt;" &amp; EOMONTH(DATE(2025, COLUMN()-3, 1), 0) + 1,
 Posts[Restaurant Name],$C229),SUMIFS(Posts[Views (+10], Posts[D+1], "&gt;=" &amp; DATE(2025, COLUMN()-3, 1),
   Posts[D+1], "&lt;" &amp; EOMONTH(DATE(2025, COLUMN()-3, 1), 0) + 1,
 Posts[Restaurant Name],$C229))</f>
        <v>0</v>
      </c>
      <c r="G229" s="1522">
        <f>if($B$50="posts",COUNTIFS(
  Posts[D+1], "&gt;=" &amp; DATE(2025, COLUMN()-3, 1),
   Posts[D+1], "&lt;" &amp; EOMONTH(DATE(2025, COLUMN()-3, 1), 0) + 1,
 Posts[Restaurant Name],$C229),SUMIFS(Posts[Views (+10], Posts[D+1], "&gt;=" &amp; DATE(2025, COLUMN()-3, 1),
   Posts[D+1], "&lt;" &amp; EOMONTH(DATE(2025, COLUMN()-3, 1), 0) + 1,
 Posts[Restaurant Name],$C229))</f>
        <v>0</v>
      </c>
      <c r="H229" s="1522">
        <f>if($B$50="posts",COUNTIFS(
  Posts[D+1], "&gt;=" &amp; DATE(2025, COLUMN()-3, 1),
   Posts[D+1], "&lt;" &amp; EOMONTH(DATE(2025, COLUMN()-3, 1), 0) + 1,
 Posts[Restaurant Name],$C229),SUMIFS(Posts[Views (+10], Posts[D+1], "&gt;=" &amp; DATE(2025, COLUMN()-3, 1),
   Posts[D+1], "&lt;" &amp; EOMONTH(DATE(2025, COLUMN()-3, 1), 0) + 1,
 Posts[Restaurant Name],$C229))</f>
        <v>0</v>
      </c>
      <c r="I229" s="1522">
        <f>if($B$50="posts",COUNTIFS(
  Posts[D+1], "&gt;=" &amp; DATE(2025, COLUMN()-3, 1),
   Posts[D+1], "&lt;" &amp; EOMONTH(DATE(2025, COLUMN()-3, 1), 0) + 1,
 Posts[Restaurant Name],$C229),SUMIFS(Posts[Views (+10], Posts[D+1], "&gt;=" &amp; DATE(2025, COLUMN()-3, 1),
   Posts[D+1], "&lt;" &amp; EOMONTH(DATE(2025, COLUMN()-3, 1), 0) + 1,
 Posts[Restaurant Name],$C229))</f>
        <v>0</v>
      </c>
      <c r="J229" s="1522">
        <f>if($B$50="posts",COUNTIFS(
  Posts[D+1], "&gt;=" &amp; DATE(2025, COLUMN()-3, 1),
   Posts[D+1], "&lt;" &amp; EOMONTH(DATE(2025, COLUMN()-3, 1), 0) + 1,
 Posts[Restaurant Name],$C229),SUMIFS(Posts[Views (+10], Posts[D+1], "&gt;=" &amp; DATE(2025, COLUMN()-3, 1),
   Posts[D+1], "&lt;" &amp; EOMONTH(DATE(2025, COLUMN()-3, 1), 0) + 1,
 Posts[Restaurant Name],$C229))</f>
        <v>0</v>
      </c>
      <c r="K229" s="1522">
        <f>if($B$50="posts",COUNTIFS(
  Posts[D+1], "&gt;=" &amp; DATE(2025, COLUMN()-3, 1),
   Posts[D+1], "&lt;" &amp; EOMONTH(DATE(2025, COLUMN()-3, 1), 0) + 1,
 Posts[Restaurant Name],$C229),SUMIFS(Posts[Views (+10], Posts[D+1], "&gt;=" &amp; DATE(2025, COLUMN()-3, 1),
   Posts[D+1], "&lt;" &amp; EOMONTH(DATE(2025, COLUMN()-3, 1), 0) + 1,
 Posts[Restaurant Name],$C229))</f>
        <v>1720</v>
      </c>
      <c r="L229" s="1522">
        <f>if($B$50="posts",COUNTIFS(
  Posts[D+1], "&gt;=" &amp; DATE(2025, COLUMN()-3, 1),
   Posts[D+1], "&lt;" &amp; EOMONTH(DATE(2025, COLUMN()-3, 1), 0) + 1,
 Posts[Restaurant Name],$C229),SUMIFS(Posts[Views (+10], Posts[D+1], "&gt;=" &amp; DATE(2025, COLUMN()-3, 1),
   Posts[D+1], "&lt;" &amp; EOMONTH(DATE(2025, COLUMN()-3, 1), 0) + 1,
 Posts[Restaurant Name],$C229))</f>
        <v>11300</v>
      </c>
      <c r="M229" s="1522">
        <f>if($B$50="posts",COUNTIFS(
  Posts[D+1], "&gt;=" &amp; DATE(2025, COLUMN()-3, 1),
   Posts[D+1], "&lt;" &amp; EOMONTH(DATE(2025, COLUMN()-3, 1), 0) + 1,
 Posts[Restaurant Name],$C229),SUMIFS(Posts[Views (+10], Posts[D+1], "&gt;=" &amp; DATE(2025, COLUMN()-3, 1),
   Posts[D+1], "&lt;" &amp; EOMONTH(DATE(2025, COLUMN()-3, 1), 0) + 1,
 Posts[Restaurant Name],$C229))</f>
        <v>0</v>
      </c>
      <c r="N229" s="1522">
        <f>if($B$50="posts",COUNTIFS(
  Posts[D+1], "&gt;=" &amp; DATE(2025, COLUMN()-3, 1),
   Posts[D+1], "&lt;" &amp; EOMONTH(DATE(2025, COLUMN()-3, 1), 0) + 1,
 Posts[Restaurant Name],$C229),SUMIFS(Posts[Views (+10], Posts[D+1], "&gt;=" &amp; DATE(2025, COLUMN()-3, 1),
   Posts[D+1], "&lt;" &amp; EOMONTH(DATE(2025, COLUMN()-3, 1), 0) + 1,
 Posts[Restaurant Name],$C229))</f>
        <v>0</v>
      </c>
      <c r="O229" s="1522">
        <f>if($B$50="posts",COUNTIFS(
  Posts[D+1], "&gt;=" &amp; DATE(2025, COLUMN()-3, 1),
   Posts[D+1], "&lt;" &amp; EOMONTH(DATE(2025, COLUMN()-3, 1), 0) + 1,
 Posts[Restaurant Name],$C229),SUMIFS(Posts[Views (+10], Posts[D+1], "&gt;=" &amp; DATE(2025, COLUMN()-3, 1),
   Posts[D+1], "&lt;" &amp; EOMONTH(DATE(2025, COLUMN()-3, 1), 0) + 1,
 Posts[Restaurant Name],$C229))</f>
        <v>0</v>
      </c>
      <c r="P229" s="1487"/>
      <c r="Q229" s="1487"/>
      <c r="R229" s="1487"/>
      <c r="S229" s="1487"/>
      <c r="T229" s="1487"/>
      <c r="U229" s="1487"/>
      <c r="V229" s="1487"/>
      <c r="W229" s="1487"/>
      <c r="X229" s="1487"/>
      <c r="Y229" s="1487"/>
      <c r="Z229" s="1487"/>
      <c r="AA229" s="1487"/>
      <c r="AB229" s="1487"/>
    </row>
    <row r="230">
      <c r="A230" s="1487"/>
      <c r="B230" s="1487"/>
      <c r="C230" s="1487" t="s">
        <v>3684</v>
      </c>
      <c r="D230" s="1522">
        <f>if($B$50="posts",COUNTIFS(
  Posts[D+1], "&gt;=" &amp; DATE(2025, COLUMN()-3, 1),
   Posts[D+1], "&lt;" &amp; EOMONTH(DATE(2025, COLUMN()-3, 1), 0) + 1,
 Posts[Restaurant Name],$C230),SUMIFS(Posts[Views (+10], Posts[D+1], "&gt;=" &amp; DATE(2025, COLUMN()-3, 1),
   Posts[D+1], "&lt;" &amp; EOMONTH(DATE(2025, COLUMN()-3, 1), 0) + 1,
 Posts[Restaurant Name],$C230))</f>
        <v>0</v>
      </c>
      <c r="E230" s="1522">
        <f>if($B$50="posts",COUNTIFS(
  Posts[D+1], "&gt;=" &amp; DATE(2025, COLUMN()-3, 1),
   Posts[D+1], "&lt;" &amp; EOMONTH(DATE(2025, COLUMN()-3, 1), 0) + 1,
 Posts[Restaurant Name],$C230),SUMIFS(Posts[Views (+10], Posts[D+1], "&gt;=" &amp; DATE(2025, COLUMN()-3, 1),
   Posts[D+1], "&lt;" &amp; EOMONTH(DATE(2025, COLUMN()-3, 1), 0) + 1,
 Posts[Restaurant Name],$C230))</f>
        <v>0</v>
      </c>
      <c r="F230" s="1522">
        <f>if($B$50="posts",COUNTIFS(
  Posts[D+1], "&gt;=" &amp; DATE(2025, COLUMN()-3, 1),
   Posts[D+1], "&lt;" &amp; EOMONTH(DATE(2025, COLUMN()-3, 1), 0) + 1,
 Posts[Restaurant Name],$C230),SUMIFS(Posts[Views (+10], Posts[D+1], "&gt;=" &amp; DATE(2025, COLUMN()-3, 1),
   Posts[D+1], "&lt;" &amp; EOMONTH(DATE(2025, COLUMN()-3, 1), 0) + 1,
 Posts[Restaurant Name],$C230))</f>
        <v>0</v>
      </c>
      <c r="G230" s="1522">
        <f>if($B$50="posts",COUNTIFS(
  Posts[D+1], "&gt;=" &amp; DATE(2025, COLUMN()-3, 1),
   Posts[D+1], "&lt;" &amp; EOMONTH(DATE(2025, COLUMN()-3, 1), 0) + 1,
 Posts[Restaurant Name],$C230),SUMIFS(Posts[Views (+10], Posts[D+1], "&gt;=" &amp; DATE(2025, COLUMN()-3, 1),
   Posts[D+1], "&lt;" &amp; EOMONTH(DATE(2025, COLUMN()-3, 1), 0) + 1,
 Posts[Restaurant Name],$C230))</f>
        <v>0</v>
      </c>
      <c r="H230" s="1522">
        <f>if($B$50="posts",COUNTIFS(
  Posts[D+1], "&gt;=" &amp; DATE(2025, COLUMN()-3, 1),
   Posts[D+1], "&lt;" &amp; EOMONTH(DATE(2025, COLUMN()-3, 1), 0) + 1,
 Posts[Restaurant Name],$C230),SUMIFS(Posts[Views (+10], Posts[D+1], "&gt;=" &amp; DATE(2025, COLUMN()-3, 1),
   Posts[D+1], "&lt;" &amp; EOMONTH(DATE(2025, COLUMN()-3, 1), 0) + 1,
 Posts[Restaurant Name],$C230))</f>
        <v>0</v>
      </c>
      <c r="I230" s="1522">
        <f>if($B$50="posts",COUNTIFS(
  Posts[D+1], "&gt;=" &amp; DATE(2025, COLUMN()-3, 1),
   Posts[D+1], "&lt;" &amp; EOMONTH(DATE(2025, COLUMN()-3, 1), 0) + 1,
 Posts[Restaurant Name],$C230),SUMIFS(Posts[Views (+10], Posts[D+1], "&gt;=" &amp; DATE(2025, COLUMN()-3, 1),
   Posts[D+1], "&lt;" &amp; EOMONTH(DATE(2025, COLUMN()-3, 1), 0) + 1,
 Posts[Restaurant Name],$C230))</f>
        <v>0</v>
      </c>
      <c r="J230" s="1522">
        <f>if($B$50="posts",COUNTIFS(
  Posts[D+1], "&gt;=" &amp; DATE(2025, COLUMN()-3, 1),
   Posts[D+1], "&lt;" &amp; EOMONTH(DATE(2025, COLUMN()-3, 1), 0) + 1,
 Posts[Restaurant Name],$C230),SUMIFS(Posts[Views (+10], Posts[D+1], "&gt;=" &amp; DATE(2025, COLUMN()-3, 1),
   Posts[D+1], "&lt;" &amp; EOMONTH(DATE(2025, COLUMN()-3, 1), 0) + 1,
 Posts[Restaurant Name],$C230))</f>
        <v>0</v>
      </c>
      <c r="K230" s="1522">
        <f>if($B$50="posts",COUNTIFS(
  Posts[D+1], "&gt;=" &amp; DATE(2025, COLUMN()-3, 1),
   Posts[D+1], "&lt;" &amp; EOMONTH(DATE(2025, COLUMN()-3, 1), 0) + 1,
 Posts[Restaurant Name],$C230),SUMIFS(Posts[Views (+10], Posts[D+1], "&gt;=" &amp; DATE(2025, COLUMN()-3, 1),
   Posts[D+1], "&lt;" &amp; EOMONTH(DATE(2025, COLUMN()-3, 1), 0) + 1,
 Posts[Restaurant Name],$C230))</f>
        <v>651</v>
      </c>
      <c r="L230" s="1522">
        <f>if($B$50="posts",COUNTIFS(
  Posts[D+1], "&gt;=" &amp; DATE(2025, COLUMN()-3, 1),
   Posts[D+1], "&lt;" &amp; EOMONTH(DATE(2025, COLUMN()-3, 1), 0) + 1,
 Posts[Restaurant Name],$C230),SUMIFS(Posts[Views (+10], Posts[D+1], "&gt;=" &amp; DATE(2025, COLUMN()-3, 1),
   Posts[D+1], "&lt;" &amp; EOMONTH(DATE(2025, COLUMN()-3, 1), 0) + 1,
 Posts[Restaurant Name],$C230))</f>
        <v>0</v>
      </c>
      <c r="M230" s="1522">
        <f>if($B$50="posts",COUNTIFS(
  Posts[D+1], "&gt;=" &amp; DATE(2025, COLUMN()-3, 1),
   Posts[D+1], "&lt;" &amp; EOMONTH(DATE(2025, COLUMN()-3, 1), 0) + 1,
 Posts[Restaurant Name],$C230),SUMIFS(Posts[Views (+10], Posts[D+1], "&gt;=" &amp; DATE(2025, COLUMN()-3, 1),
   Posts[D+1], "&lt;" &amp; EOMONTH(DATE(2025, COLUMN()-3, 1), 0) + 1,
 Posts[Restaurant Name],$C230))</f>
        <v>0</v>
      </c>
      <c r="N230" s="1522">
        <f>if($B$50="posts",COUNTIFS(
  Posts[D+1], "&gt;=" &amp; DATE(2025, COLUMN()-3, 1),
   Posts[D+1], "&lt;" &amp; EOMONTH(DATE(2025, COLUMN()-3, 1), 0) + 1,
 Posts[Restaurant Name],$C230),SUMIFS(Posts[Views (+10], Posts[D+1], "&gt;=" &amp; DATE(2025, COLUMN()-3, 1),
   Posts[D+1], "&lt;" &amp; EOMONTH(DATE(2025, COLUMN()-3, 1), 0) + 1,
 Posts[Restaurant Name],$C230))</f>
        <v>0</v>
      </c>
      <c r="O230" s="1522">
        <f>if($B$50="posts",COUNTIFS(
  Posts[D+1], "&gt;=" &amp; DATE(2025, COLUMN()-3, 1),
   Posts[D+1], "&lt;" &amp; EOMONTH(DATE(2025, COLUMN()-3, 1), 0) + 1,
 Posts[Restaurant Name],$C230),SUMIFS(Posts[Views (+10], Posts[D+1], "&gt;=" &amp; DATE(2025, COLUMN()-3, 1),
   Posts[D+1], "&lt;" &amp; EOMONTH(DATE(2025, COLUMN()-3, 1), 0) + 1,
 Posts[Restaurant Name],$C230))</f>
        <v>0</v>
      </c>
      <c r="P230" s="1487"/>
      <c r="Q230" s="1487"/>
      <c r="R230" s="1487"/>
      <c r="S230" s="1487"/>
      <c r="T230" s="1487"/>
      <c r="U230" s="1487"/>
      <c r="V230" s="1487"/>
      <c r="W230" s="1487"/>
      <c r="X230" s="1487"/>
      <c r="Y230" s="1487"/>
      <c r="Z230" s="1487"/>
      <c r="AA230" s="1487"/>
      <c r="AB230" s="1487"/>
    </row>
    <row r="231">
      <c r="A231" s="1487"/>
      <c r="B231" s="1487"/>
      <c r="C231" s="1487" t="s">
        <v>3687</v>
      </c>
      <c r="D231" s="1522">
        <f>if($B$50="posts",COUNTIFS(
  Posts[D+1], "&gt;=" &amp; DATE(2025, COLUMN()-3, 1),
   Posts[D+1], "&lt;" &amp; EOMONTH(DATE(2025, COLUMN()-3, 1), 0) + 1,
 Posts[Restaurant Name],$C231),SUMIFS(Posts[Views (+10], Posts[D+1], "&gt;=" &amp; DATE(2025, COLUMN()-3, 1),
   Posts[D+1], "&lt;" &amp; EOMONTH(DATE(2025, COLUMN()-3, 1), 0) + 1,
 Posts[Restaurant Name],$C231))</f>
        <v>0</v>
      </c>
      <c r="E231" s="1522">
        <f>if($B$50="posts",COUNTIFS(
  Posts[D+1], "&gt;=" &amp; DATE(2025, COLUMN()-3, 1),
   Posts[D+1], "&lt;" &amp; EOMONTH(DATE(2025, COLUMN()-3, 1), 0) + 1,
 Posts[Restaurant Name],$C231),SUMIFS(Posts[Views (+10], Posts[D+1], "&gt;=" &amp; DATE(2025, COLUMN()-3, 1),
   Posts[D+1], "&lt;" &amp; EOMONTH(DATE(2025, COLUMN()-3, 1), 0) + 1,
 Posts[Restaurant Name],$C231))</f>
        <v>0</v>
      </c>
      <c r="F231" s="1522">
        <f>if($B$50="posts",COUNTIFS(
  Posts[D+1], "&gt;=" &amp; DATE(2025, COLUMN()-3, 1),
   Posts[D+1], "&lt;" &amp; EOMONTH(DATE(2025, COLUMN()-3, 1), 0) + 1,
 Posts[Restaurant Name],$C231),SUMIFS(Posts[Views (+10], Posts[D+1], "&gt;=" &amp; DATE(2025, COLUMN()-3, 1),
   Posts[D+1], "&lt;" &amp; EOMONTH(DATE(2025, COLUMN()-3, 1), 0) + 1,
 Posts[Restaurant Name],$C231))</f>
        <v>0</v>
      </c>
      <c r="G231" s="1522">
        <f>if($B$50="posts",COUNTIFS(
  Posts[D+1], "&gt;=" &amp; DATE(2025, COLUMN()-3, 1),
   Posts[D+1], "&lt;" &amp; EOMONTH(DATE(2025, COLUMN()-3, 1), 0) + 1,
 Posts[Restaurant Name],$C231),SUMIFS(Posts[Views (+10], Posts[D+1], "&gt;=" &amp; DATE(2025, COLUMN()-3, 1),
   Posts[D+1], "&lt;" &amp; EOMONTH(DATE(2025, COLUMN()-3, 1), 0) + 1,
 Posts[Restaurant Name],$C231))</f>
        <v>0</v>
      </c>
      <c r="H231" s="1522">
        <f>if($B$50="posts",COUNTIFS(
  Posts[D+1], "&gt;=" &amp; DATE(2025, COLUMN()-3, 1),
   Posts[D+1], "&lt;" &amp; EOMONTH(DATE(2025, COLUMN()-3, 1), 0) + 1,
 Posts[Restaurant Name],$C231),SUMIFS(Posts[Views (+10], Posts[D+1], "&gt;=" &amp; DATE(2025, COLUMN()-3, 1),
   Posts[D+1], "&lt;" &amp; EOMONTH(DATE(2025, COLUMN()-3, 1), 0) + 1,
 Posts[Restaurant Name],$C231))</f>
        <v>0</v>
      </c>
      <c r="I231" s="1522">
        <f>if($B$50="posts",COUNTIFS(
  Posts[D+1], "&gt;=" &amp; DATE(2025, COLUMN()-3, 1),
   Posts[D+1], "&lt;" &amp; EOMONTH(DATE(2025, COLUMN()-3, 1), 0) + 1,
 Posts[Restaurant Name],$C231),SUMIFS(Posts[Views (+10], Posts[D+1], "&gt;=" &amp; DATE(2025, COLUMN()-3, 1),
   Posts[D+1], "&lt;" &amp; EOMONTH(DATE(2025, COLUMN()-3, 1), 0) + 1,
 Posts[Restaurant Name],$C231))</f>
        <v>0</v>
      </c>
      <c r="J231" s="1522">
        <f>if($B$50="posts",COUNTIFS(
  Posts[D+1], "&gt;=" &amp; DATE(2025, COLUMN()-3, 1),
   Posts[D+1], "&lt;" &amp; EOMONTH(DATE(2025, COLUMN()-3, 1), 0) + 1,
 Posts[Restaurant Name],$C231),SUMIFS(Posts[Views (+10], Posts[D+1], "&gt;=" &amp; DATE(2025, COLUMN()-3, 1),
   Posts[D+1], "&lt;" &amp; EOMONTH(DATE(2025, COLUMN()-3, 1), 0) + 1,
 Posts[Restaurant Name],$C231))</f>
        <v>0</v>
      </c>
      <c r="K231" s="1522">
        <f>if($B$50="posts",COUNTIFS(
  Posts[D+1], "&gt;=" &amp; DATE(2025, COLUMN()-3, 1),
   Posts[D+1], "&lt;" &amp; EOMONTH(DATE(2025, COLUMN()-3, 1), 0) + 1,
 Posts[Restaurant Name],$C231),SUMIFS(Posts[Views (+10], Posts[D+1], "&gt;=" &amp; DATE(2025, COLUMN()-3, 1),
   Posts[D+1], "&lt;" &amp; EOMONTH(DATE(2025, COLUMN()-3, 1), 0) + 1,
 Posts[Restaurant Name],$C231))</f>
        <v>694</v>
      </c>
      <c r="L231" s="1522">
        <f>if($B$50="posts",COUNTIFS(
  Posts[D+1], "&gt;=" &amp; DATE(2025, COLUMN()-3, 1),
   Posts[D+1], "&lt;" &amp; EOMONTH(DATE(2025, COLUMN()-3, 1), 0) + 1,
 Posts[Restaurant Name],$C231),SUMIFS(Posts[Views (+10], Posts[D+1], "&gt;=" &amp; DATE(2025, COLUMN()-3, 1),
   Posts[D+1], "&lt;" &amp; EOMONTH(DATE(2025, COLUMN()-3, 1), 0) + 1,
 Posts[Restaurant Name],$C231))</f>
        <v>0</v>
      </c>
      <c r="M231" s="1522">
        <f>if($B$50="posts",COUNTIFS(
  Posts[D+1], "&gt;=" &amp; DATE(2025, COLUMN()-3, 1),
   Posts[D+1], "&lt;" &amp; EOMONTH(DATE(2025, COLUMN()-3, 1), 0) + 1,
 Posts[Restaurant Name],$C231),SUMIFS(Posts[Views (+10], Posts[D+1], "&gt;=" &amp; DATE(2025, COLUMN()-3, 1),
   Posts[D+1], "&lt;" &amp; EOMONTH(DATE(2025, COLUMN()-3, 1), 0) + 1,
 Posts[Restaurant Name],$C231))</f>
        <v>0</v>
      </c>
      <c r="N231" s="1522">
        <f>if($B$50="posts",COUNTIFS(
  Posts[D+1], "&gt;=" &amp; DATE(2025, COLUMN()-3, 1),
   Posts[D+1], "&lt;" &amp; EOMONTH(DATE(2025, COLUMN()-3, 1), 0) + 1,
 Posts[Restaurant Name],$C231),SUMIFS(Posts[Views (+10], Posts[D+1], "&gt;=" &amp; DATE(2025, COLUMN()-3, 1),
   Posts[D+1], "&lt;" &amp; EOMONTH(DATE(2025, COLUMN()-3, 1), 0) + 1,
 Posts[Restaurant Name],$C231))</f>
        <v>0</v>
      </c>
      <c r="O231" s="1522">
        <f>if($B$50="posts",COUNTIFS(
  Posts[D+1], "&gt;=" &amp; DATE(2025, COLUMN()-3, 1),
   Posts[D+1], "&lt;" &amp; EOMONTH(DATE(2025, COLUMN()-3, 1), 0) + 1,
 Posts[Restaurant Name],$C231),SUMIFS(Posts[Views (+10], Posts[D+1], "&gt;=" &amp; DATE(2025, COLUMN()-3, 1),
   Posts[D+1], "&lt;" &amp; EOMONTH(DATE(2025, COLUMN()-3, 1), 0) + 1,
 Posts[Restaurant Name],$C231))</f>
        <v>0</v>
      </c>
      <c r="P231" s="1487"/>
      <c r="Q231" s="1487"/>
      <c r="R231" s="1487"/>
      <c r="S231" s="1487"/>
      <c r="T231" s="1487"/>
      <c r="U231" s="1487"/>
      <c r="V231" s="1487"/>
      <c r="W231" s="1487"/>
      <c r="X231" s="1487"/>
      <c r="Y231" s="1487"/>
      <c r="Z231" s="1487"/>
      <c r="AA231" s="1487"/>
      <c r="AB231" s="1487"/>
    </row>
    <row r="232">
      <c r="A232" s="1487"/>
      <c r="B232" s="1487"/>
      <c r="C232" s="1487" t="s">
        <v>3692</v>
      </c>
      <c r="D232" s="1522">
        <f>if($B$50="posts",COUNTIFS(
  Posts[D+1], "&gt;=" &amp; DATE(2025, COLUMN()-3, 1),
   Posts[D+1], "&lt;" &amp; EOMONTH(DATE(2025, COLUMN()-3, 1), 0) + 1,
 Posts[Restaurant Name],$C232),SUMIFS(Posts[Views (+10], Posts[D+1], "&gt;=" &amp; DATE(2025, COLUMN()-3, 1),
   Posts[D+1], "&lt;" &amp; EOMONTH(DATE(2025, COLUMN()-3, 1), 0) + 1,
 Posts[Restaurant Name],$C232))</f>
        <v>0</v>
      </c>
      <c r="E232" s="1522">
        <f>if($B$50="posts",COUNTIFS(
  Posts[D+1], "&gt;=" &amp; DATE(2025, COLUMN()-3, 1),
   Posts[D+1], "&lt;" &amp; EOMONTH(DATE(2025, COLUMN()-3, 1), 0) + 1,
 Posts[Restaurant Name],$C232),SUMIFS(Posts[Views (+10], Posts[D+1], "&gt;=" &amp; DATE(2025, COLUMN()-3, 1),
   Posts[D+1], "&lt;" &amp; EOMONTH(DATE(2025, COLUMN()-3, 1), 0) + 1,
 Posts[Restaurant Name],$C232))</f>
        <v>0</v>
      </c>
      <c r="F232" s="1522">
        <f>if($B$50="posts",COUNTIFS(
  Posts[D+1], "&gt;=" &amp; DATE(2025, COLUMN()-3, 1),
   Posts[D+1], "&lt;" &amp; EOMONTH(DATE(2025, COLUMN()-3, 1), 0) + 1,
 Posts[Restaurant Name],$C232),SUMIFS(Posts[Views (+10], Posts[D+1], "&gt;=" &amp; DATE(2025, COLUMN()-3, 1),
   Posts[D+1], "&lt;" &amp; EOMONTH(DATE(2025, COLUMN()-3, 1), 0) + 1,
 Posts[Restaurant Name],$C232))</f>
        <v>0</v>
      </c>
      <c r="G232" s="1522">
        <f>if($B$50="posts",COUNTIFS(
  Posts[D+1], "&gt;=" &amp; DATE(2025, COLUMN()-3, 1),
   Posts[D+1], "&lt;" &amp; EOMONTH(DATE(2025, COLUMN()-3, 1), 0) + 1,
 Posts[Restaurant Name],$C232),SUMIFS(Posts[Views (+10], Posts[D+1], "&gt;=" &amp; DATE(2025, COLUMN()-3, 1),
   Posts[D+1], "&lt;" &amp; EOMONTH(DATE(2025, COLUMN()-3, 1), 0) + 1,
 Posts[Restaurant Name],$C232))</f>
        <v>0</v>
      </c>
      <c r="H232" s="1522">
        <f>if($B$50="posts",COUNTIFS(
  Posts[D+1], "&gt;=" &amp; DATE(2025, COLUMN()-3, 1),
   Posts[D+1], "&lt;" &amp; EOMONTH(DATE(2025, COLUMN()-3, 1), 0) + 1,
 Posts[Restaurant Name],$C232),SUMIFS(Posts[Views (+10], Posts[D+1], "&gt;=" &amp; DATE(2025, COLUMN()-3, 1),
   Posts[D+1], "&lt;" &amp; EOMONTH(DATE(2025, COLUMN()-3, 1), 0) + 1,
 Posts[Restaurant Name],$C232))</f>
        <v>0</v>
      </c>
      <c r="I232" s="1522">
        <f>if($B$50="posts",COUNTIFS(
  Posts[D+1], "&gt;=" &amp; DATE(2025, COLUMN()-3, 1),
   Posts[D+1], "&lt;" &amp; EOMONTH(DATE(2025, COLUMN()-3, 1), 0) + 1,
 Posts[Restaurant Name],$C232),SUMIFS(Posts[Views (+10], Posts[D+1], "&gt;=" &amp; DATE(2025, COLUMN()-3, 1),
   Posts[D+1], "&lt;" &amp; EOMONTH(DATE(2025, COLUMN()-3, 1), 0) + 1,
 Posts[Restaurant Name],$C232))</f>
        <v>0</v>
      </c>
      <c r="J232" s="1522">
        <f>if($B$50="posts",COUNTIFS(
  Posts[D+1], "&gt;=" &amp; DATE(2025, COLUMN()-3, 1),
   Posts[D+1], "&lt;" &amp; EOMONTH(DATE(2025, COLUMN()-3, 1), 0) + 1,
 Posts[Restaurant Name],$C232),SUMIFS(Posts[Views (+10], Posts[D+1], "&gt;=" &amp; DATE(2025, COLUMN()-3, 1),
   Posts[D+1], "&lt;" &amp; EOMONTH(DATE(2025, COLUMN()-3, 1), 0) + 1,
 Posts[Restaurant Name],$C232))</f>
        <v>0</v>
      </c>
      <c r="K232" s="1522">
        <f>if($B$50="posts",COUNTIFS(
  Posts[D+1], "&gt;=" &amp; DATE(2025, COLUMN()-3, 1),
   Posts[D+1], "&lt;" &amp; EOMONTH(DATE(2025, COLUMN()-3, 1), 0) + 1,
 Posts[Restaurant Name],$C232),SUMIFS(Posts[Views (+10], Posts[D+1], "&gt;=" &amp; DATE(2025, COLUMN()-3, 1),
   Posts[D+1], "&lt;" &amp; EOMONTH(DATE(2025, COLUMN()-3, 1), 0) + 1,
 Posts[Restaurant Name],$C232))</f>
        <v>6093</v>
      </c>
      <c r="L232" s="1522">
        <f>if($B$50="posts",COUNTIFS(
  Posts[D+1], "&gt;=" &amp; DATE(2025, COLUMN()-3, 1),
   Posts[D+1], "&lt;" &amp; EOMONTH(DATE(2025, COLUMN()-3, 1), 0) + 1,
 Posts[Restaurant Name],$C232),SUMIFS(Posts[Views (+10], Posts[D+1], "&gt;=" &amp; DATE(2025, COLUMN()-3, 1),
   Posts[D+1], "&lt;" &amp; EOMONTH(DATE(2025, COLUMN()-3, 1), 0) + 1,
 Posts[Restaurant Name],$C232))</f>
        <v>0</v>
      </c>
      <c r="M232" s="1522">
        <f>if($B$50="posts",COUNTIFS(
  Posts[D+1], "&gt;=" &amp; DATE(2025, COLUMN()-3, 1),
   Posts[D+1], "&lt;" &amp; EOMONTH(DATE(2025, COLUMN()-3, 1), 0) + 1,
 Posts[Restaurant Name],$C232),SUMIFS(Posts[Views (+10], Posts[D+1], "&gt;=" &amp; DATE(2025, COLUMN()-3, 1),
   Posts[D+1], "&lt;" &amp; EOMONTH(DATE(2025, COLUMN()-3, 1), 0) + 1,
 Posts[Restaurant Name],$C232))</f>
        <v>0</v>
      </c>
      <c r="N232" s="1522">
        <f>if($B$50="posts",COUNTIFS(
  Posts[D+1], "&gt;=" &amp; DATE(2025, COLUMN()-3, 1),
   Posts[D+1], "&lt;" &amp; EOMONTH(DATE(2025, COLUMN()-3, 1), 0) + 1,
 Posts[Restaurant Name],$C232),SUMIFS(Posts[Views (+10], Posts[D+1], "&gt;=" &amp; DATE(2025, COLUMN()-3, 1),
   Posts[D+1], "&lt;" &amp; EOMONTH(DATE(2025, COLUMN()-3, 1), 0) + 1,
 Posts[Restaurant Name],$C232))</f>
        <v>0</v>
      </c>
      <c r="O232" s="1522">
        <f>if($B$50="posts",COUNTIFS(
  Posts[D+1], "&gt;=" &amp; DATE(2025, COLUMN()-3, 1),
   Posts[D+1], "&lt;" &amp; EOMONTH(DATE(2025, COLUMN()-3, 1), 0) + 1,
 Posts[Restaurant Name],$C232),SUMIFS(Posts[Views (+10], Posts[D+1], "&gt;=" &amp; DATE(2025, COLUMN()-3, 1),
   Posts[D+1], "&lt;" &amp; EOMONTH(DATE(2025, COLUMN()-3, 1), 0) + 1,
 Posts[Restaurant Name],$C232))</f>
        <v>0</v>
      </c>
      <c r="P232" s="1487"/>
      <c r="Q232" s="1487"/>
      <c r="R232" s="1487"/>
      <c r="S232" s="1487"/>
      <c r="T232" s="1487"/>
      <c r="U232" s="1487"/>
      <c r="V232" s="1487"/>
      <c r="W232" s="1487"/>
      <c r="X232" s="1487"/>
      <c r="Y232" s="1487"/>
      <c r="Z232" s="1487"/>
      <c r="AA232" s="1487"/>
      <c r="AB232" s="1487"/>
    </row>
    <row r="233">
      <c r="A233" s="1487"/>
      <c r="B233" s="1487"/>
      <c r="C233" s="1487" t="s">
        <v>3695</v>
      </c>
      <c r="D233" s="1522">
        <f>if($B$50="posts",COUNTIFS(
  Posts[D+1], "&gt;=" &amp; DATE(2025, COLUMN()-3, 1),
   Posts[D+1], "&lt;" &amp; EOMONTH(DATE(2025, COLUMN()-3, 1), 0) + 1,
 Posts[Restaurant Name],$C233),SUMIFS(Posts[Views (+10], Posts[D+1], "&gt;=" &amp; DATE(2025, COLUMN()-3, 1),
   Posts[D+1], "&lt;" &amp; EOMONTH(DATE(2025, COLUMN()-3, 1), 0) + 1,
 Posts[Restaurant Name],$C233))</f>
        <v>0</v>
      </c>
      <c r="E233" s="1522">
        <f>if($B$50="posts",COUNTIFS(
  Posts[D+1], "&gt;=" &amp; DATE(2025, COLUMN()-3, 1),
   Posts[D+1], "&lt;" &amp; EOMONTH(DATE(2025, COLUMN()-3, 1), 0) + 1,
 Posts[Restaurant Name],$C233),SUMIFS(Posts[Views (+10], Posts[D+1], "&gt;=" &amp; DATE(2025, COLUMN()-3, 1),
   Posts[D+1], "&lt;" &amp; EOMONTH(DATE(2025, COLUMN()-3, 1), 0) + 1,
 Posts[Restaurant Name],$C233))</f>
        <v>0</v>
      </c>
      <c r="F233" s="1522">
        <f>if($B$50="posts",COUNTIFS(
  Posts[D+1], "&gt;=" &amp; DATE(2025, COLUMN()-3, 1),
   Posts[D+1], "&lt;" &amp; EOMONTH(DATE(2025, COLUMN()-3, 1), 0) + 1,
 Posts[Restaurant Name],$C233),SUMIFS(Posts[Views (+10], Posts[D+1], "&gt;=" &amp; DATE(2025, COLUMN()-3, 1),
   Posts[D+1], "&lt;" &amp; EOMONTH(DATE(2025, COLUMN()-3, 1), 0) + 1,
 Posts[Restaurant Name],$C233))</f>
        <v>0</v>
      </c>
      <c r="G233" s="1522">
        <f>if($B$50="posts",COUNTIFS(
  Posts[D+1], "&gt;=" &amp; DATE(2025, COLUMN()-3, 1),
   Posts[D+1], "&lt;" &amp; EOMONTH(DATE(2025, COLUMN()-3, 1), 0) + 1,
 Posts[Restaurant Name],$C233),SUMIFS(Posts[Views (+10], Posts[D+1], "&gt;=" &amp; DATE(2025, COLUMN()-3, 1),
   Posts[D+1], "&lt;" &amp; EOMONTH(DATE(2025, COLUMN()-3, 1), 0) + 1,
 Posts[Restaurant Name],$C233))</f>
        <v>0</v>
      </c>
      <c r="H233" s="1522">
        <f>if($B$50="posts",COUNTIFS(
  Posts[D+1], "&gt;=" &amp; DATE(2025, COLUMN()-3, 1),
   Posts[D+1], "&lt;" &amp; EOMONTH(DATE(2025, COLUMN()-3, 1), 0) + 1,
 Posts[Restaurant Name],$C233),SUMIFS(Posts[Views (+10], Posts[D+1], "&gt;=" &amp; DATE(2025, COLUMN()-3, 1),
   Posts[D+1], "&lt;" &amp; EOMONTH(DATE(2025, COLUMN()-3, 1), 0) + 1,
 Posts[Restaurant Name],$C233))</f>
        <v>0</v>
      </c>
      <c r="I233" s="1522">
        <f>if($B$50="posts",COUNTIFS(
  Posts[D+1], "&gt;=" &amp; DATE(2025, COLUMN()-3, 1),
   Posts[D+1], "&lt;" &amp; EOMONTH(DATE(2025, COLUMN()-3, 1), 0) + 1,
 Posts[Restaurant Name],$C233),SUMIFS(Posts[Views (+10], Posts[D+1], "&gt;=" &amp; DATE(2025, COLUMN()-3, 1),
   Posts[D+1], "&lt;" &amp; EOMONTH(DATE(2025, COLUMN()-3, 1), 0) + 1,
 Posts[Restaurant Name],$C233))</f>
        <v>0</v>
      </c>
      <c r="J233" s="1522">
        <f>if($B$50="posts",COUNTIFS(
  Posts[D+1], "&gt;=" &amp; DATE(2025, COLUMN()-3, 1),
   Posts[D+1], "&lt;" &amp; EOMONTH(DATE(2025, COLUMN()-3, 1), 0) + 1,
 Posts[Restaurant Name],$C233),SUMIFS(Posts[Views (+10], Posts[D+1], "&gt;=" &amp; DATE(2025, COLUMN()-3, 1),
   Posts[D+1], "&lt;" &amp; EOMONTH(DATE(2025, COLUMN()-3, 1), 0) + 1,
 Posts[Restaurant Name],$C233))</f>
        <v>0</v>
      </c>
      <c r="K233" s="1522">
        <f>if($B$50="posts",COUNTIFS(
  Posts[D+1], "&gt;=" &amp; DATE(2025, COLUMN()-3, 1),
   Posts[D+1], "&lt;" &amp; EOMONTH(DATE(2025, COLUMN()-3, 1), 0) + 1,
 Posts[Restaurant Name],$C233),SUMIFS(Posts[Views (+10], Posts[D+1], "&gt;=" &amp; DATE(2025, COLUMN()-3, 1),
   Posts[D+1], "&lt;" &amp; EOMONTH(DATE(2025, COLUMN()-3, 1), 0) + 1,
 Posts[Restaurant Name],$C233))</f>
        <v>16000</v>
      </c>
      <c r="L233" s="1522">
        <f>if($B$50="posts",COUNTIFS(
  Posts[D+1], "&gt;=" &amp; DATE(2025, COLUMN()-3, 1),
   Posts[D+1], "&lt;" &amp; EOMONTH(DATE(2025, COLUMN()-3, 1), 0) + 1,
 Posts[Restaurant Name],$C233),SUMIFS(Posts[Views (+10], Posts[D+1], "&gt;=" &amp; DATE(2025, COLUMN()-3, 1),
   Posts[D+1], "&lt;" &amp; EOMONTH(DATE(2025, COLUMN()-3, 1), 0) + 1,
 Posts[Restaurant Name],$C233))</f>
        <v>0</v>
      </c>
      <c r="M233" s="1522">
        <f>if($B$50="posts",COUNTIFS(
  Posts[D+1], "&gt;=" &amp; DATE(2025, COLUMN()-3, 1),
   Posts[D+1], "&lt;" &amp; EOMONTH(DATE(2025, COLUMN()-3, 1), 0) + 1,
 Posts[Restaurant Name],$C233),SUMIFS(Posts[Views (+10], Posts[D+1], "&gt;=" &amp; DATE(2025, COLUMN()-3, 1),
   Posts[D+1], "&lt;" &amp; EOMONTH(DATE(2025, COLUMN()-3, 1), 0) + 1,
 Posts[Restaurant Name],$C233))</f>
        <v>0</v>
      </c>
      <c r="N233" s="1522">
        <f>if($B$50="posts",COUNTIFS(
  Posts[D+1], "&gt;=" &amp; DATE(2025, COLUMN()-3, 1),
   Posts[D+1], "&lt;" &amp; EOMONTH(DATE(2025, COLUMN()-3, 1), 0) + 1,
 Posts[Restaurant Name],$C233),SUMIFS(Posts[Views (+10], Posts[D+1], "&gt;=" &amp; DATE(2025, COLUMN()-3, 1),
   Posts[D+1], "&lt;" &amp; EOMONTH(DATE(2025, COLUMN()-3, 1), 0) + 1,
 Posts[Restaurant Name],$C233))</f>
        <v>0</v>
      </c>
      <c r="O233" s="1522">
        <f>if($B$50="posts",COUNTIFS(
  Posts[D+1], "&gt;=" &amp; DATE(2025, COLUMN()-3, 1),
   Posts[D+1], "&lt;" &amp; EOMONTH(DATE(2025, COLUMN()-3, 1), 0) + 1,
 Posts[Restaurant Name],$C233),SUMIFS(Posts[Views (+10], Posts[D+1], "&gt;=" &amp; DATE(2025, COLUMN()-3, 1),
   Posts[D+1], "&lt;" &amp; EOMONTH(DATE(2025, COLUMN()-3, 1), 0) + 1,
 Posts[Restaurant Name],$C233))</f>
        <v>0</v>
      </c>
      <c r="P233" s="1487"/>
      <c r="Q233" s="1487"/>
      <c r="R233" s="1487"/>
      <c r="S233" s="1487"/>
      <c r="T233" s="1487"/>
      <c r="U233" s="1487"/>
      <c r="V233" s="1487"/>
      <c r="W233" s="1487"/>
      <c r="X233" s="1487"/>
      <c r="Y233" s="1487"/>
      <c r="Z233" s="1487"/>
      <c r="AA233" s="1487"/>
      <c r="AB233" s="1487"/>
    </row>
    <row r="234">
      <c r="A234" s="1487"/>
      <c r="B234" s="1487"/>
      <c r="C234" s="1487" t="s">
        <v>3698</v>
      </c>
      <c r="D234" s="1522">
        <f>if($B$50="posts",COUNTIFS(
  Posts[D+1], "&gt;=" &amp; DATE(2025, COLUMN()-3, 1),
   Posts[D+1], "&lt;" &amp; EOMONTH(DATE(2025, COLUMN()-3, 1), 0) + 1,
 Posts[Restaurant Name],$C234),SUMIFS(Posts[Views (+10], Posts[D+1], "&gt;=" &amp; DATE(2025, COLUMN()-3, 1),
   Posts[D+1], "&lt;" &amp; EOMONTH(DATE(2025, COLUMN()-3, 1), 0) + 1,
 Posts[Restaurant Name],$C234))</f>
        <v>0</v>
      </c>
      <c r="E234" s="1522">
        <f>if($B$50="posts",COUNTIFS(
  Posts[D+1], "&gt;=" &amp; DATE(2025, COLUMN()-3, 1),
   Posts[D+1], "&lt;" &amp; EOMONTH(DATE(2025, COLUMN()-3, 1), 0) + 1,
 Posts[Restaurant Name],$C234),SUMIFS(Posts[Views (+10], Posts[D+1], "&gt;=" &amp; DATE(2025, COLUMN()-3, 1),
   Posts[D+1], "&lt;" &amp; EOMONTH(DATE(2025, COLUMN()-3, 1), 0) + 1,
 Posts[Restaurant Name],$C234))</f>
        <v>0</v>
      </c>
      <c r="F234" s="1522">
        <f>if($B$50="posts",COUNTIFS(
  Posts[D+1], "&gt;=" &amp; DATE(2025, COLUMN()-3, 1),
   Posts[D+1], "&lt;" &amp; EOMONTH(DATE(2025, COLUMN()-3, 1), 0) + 1,
 Posts[Restaurant Name],$C234),SUMIFS(Posts[Views (+10], Posts[D+1], "&gt;=" &amp; DATE(2025, COLUMN()-3, 1),
   Posts[D+1], "&lt;" &amp; EOMONTH(DATE(2025, COLUMN()-3, 1), 0) + 1,
 Posts[Restaurant Name],$C234))</f>
        <v>0</v>
      </c>
      <c r="G234" s="1522">
        <f>if($B$50="posts",COUNTIFS(
  Posts[D+1], "&gt;=" &amp; DATE(2025, COLUMN()-3, 1),
   Posts[D+1], "&lt;" &amp; EOMONTH(DATE(2025, COLUMN()-3, 1), 0) + 1,
 Posts[Restaurant Name],$C234),SUMIFS(Posts[Views (+10], Posts[D+1], "&gt;=" &amp; DATE(2025, COLUMN()-3, 1),
   Posts[D+1], "&lt;" &amp; EOMONTH(DATE(2025, COLUMN()-3, 1), 0) + 1,
 Posts[Restaurant Name],$C234))</f>
        <v>0</v>
      </c>
      <c r="H234" s="1522">
        <f>if($B$50="posts",COUNTIFS(
  Posts[D+1], "&gt;=" &amp; DATE(2025, COLUMN()-3, 1),
   Posts[D+1], "&lt;" &amp; EOMONTH(DATE(2025, COLUMN()-3, 1), 0) + 1,
 Posts[Restaurant Name],$C234),SUMIFS(Posts[Views (+10], Posts[D+1], "&gt;=" &amp; DATE(2025, COLUMN()-3, 1),
   Posts[D+1], "&lt;" &amp; EOMONTH(DATE(2025, COLUMN()-3, 1), 0) + 1,
 Posts[Restaurant Name],$C234))</f>
        <v>0</v>
      </c>
      <c r="I234" s="1522">
        <f>if($B$50="posts",COUNTIFS(
  Posts[D+1], "&gt;=" &amp; DATE(2025, COLUMN()-3, 1),
   Posts[D+1], "&lt;" &amp; EOMONTH(DATE(2025, COLUMN()-3, 1), 0) + 1,
 Posts[Restaurant Name],$C234),SUMIFS(Posts[Views (+10], Posts[D+1], "&gt;=" &amp; DATE(2025, COLUMN()-3, 1),
   Posts[D+1], "&lt;" &amp; EOMONTH(DATE(2025, COLUMN()-3, 1), 0) + 1,
 Posts[Restaurant Name],$C234))</f>
        <v>0</v>
      </c>
      <c r="J234" s="1522">
        <f>if($B$50="posts",COUNTIFS(
  Posts[D+1], "&gt;=" &amp; DATE(2025, COLUMN()-3, 1),
   Posts[D+1], "&lt;" &amp; EOMONTH(DATE(2025, COLUMN()-3, 1), 0) + 1,
 Posts[Restaurant Name],$C234),SUMIFS(Posts[Views (+10], Posts[D+1], "&gt;=" &amp; DATE(2025, COLUMN()-3, 1),
   Posts[D+1], "&lt;" &amp; EOMONTH(DATE(2025, COLUMN()-3, 1), 0) + 1,
 Posts[Restaurant Name],$C234))</f>
        <v>0</v>
      </c>
      <c r="K234" s="1522">
        <f>if($B$50="posts",COUNTIFS(
  Posts[D+1], "&gt;=" &amp; DATE(2025, COLUMN()-3, 1),
   Posts[D+1], "&lt;" &amp; EOMONTH(DATE(2025, COLUMN()-3, 1), 0) + 1,
 Posts[Restaurant Name],$C234),SUMIFS(Posts[Views (+10], Posts[D+1], "&gt;=" &amp; DATE(2025, COLUMN()-3, 1),
   Posts[D+1], "&lt;" &amp; EOMONTH(DATE(2025, COLUMN()-3, 1), 0) + 1,
 Posts[Restaurant Name],$C234))</f>
        <v>400</v>
      </c>
      <c r="L234" s="1522">
        <f>if($B$50="posts",COUNTIFS(
  Posts[D+1], "&gt;=" &amp; DATE(2025, COLUMN()-3, 1),
   Posts[D+1], "&lt;" &amp; EOMONTH(DATE(2025, COLUMN()-3, 1), 0) + 1,
 Posts[Restaurant Name],$C234),SUMIFS(Posts[Views (+10], Posts[D+1], "&gt;=" &amp; DATE(2025, COLUMN()-3, 1),
   Posts[D+1], "&lt;" &amp; EOMONTH(DATE(2025, COLUMN()-3, 1), 0) + 1,
 Posts[Restaurant Name],$C234))</f>
        <v>0</v>
      </c>
      <c r="M234" s="1522">
        <f>if($B$50="posts",COUNTIFS(
  Posts[D+1], "&gt;=" &amp; DATE(2025, COLUMN()-3, 1),
   Posts[D+1], "&lt;" &amp; EOMONTH(DATE(2025, COLUMN()-3, 1), 0) + 1,
 Posts[Restaurant Name],$C234),SUMIFS(Posts[Views (+10], Posts[D+1], "&gt;=" &amp; DATE(2025, COLUMN()-3, 1),
   Posts[D+1], "&lt;" &amp; EOMONTH(DATE(2025, COLUMN()-3, 1), 0) + 1,
 Posts[Restaurant Name],$C234))</f>
        <v>0</v>
      </c>
      <c r="N234" s="1522">
        <f>if($B$50="posts",COUNTIFS(
  Posts[D+1], "&gt;=" &amp; DATE(2025, COLUMN()-3, 1),
   Posts[D+1], "&lt;" &amp; EOMONTH(DATE(2025, COLUMN()-3, 1), 0) + 1,
 Posts[Restaurant Name],$C234),SUMIFS(Posts[Views (+10], Posts[D+1], "&gt;=" &amp; DATE(2025, COLUMN()-3, 1),
   Posts[D+1], "&lt;" &amp; EOMONTH(DATE(2025, COLUMN()-3, 1), 0) + 1,
 Posts[Restaurant Name],$C234))</f>
        <v>0</v>
      </c>
      <c r="O234" s="1522">
        <f>if($B$50="posts",COUNTIFS(
  Posts[D+1], "&gt;=" &amp; DATE(2025, COLUMN()-3, 1),
   Posts[D+1], "&lt;" &amp; EOMONTH(DATE(2025, COLUMN()-3, 1), 0) + 1,
 Posts[Restaurant Name],$C234),SUMIFS(Posts[Views (+10], Posts[D+1], "&gt;=" &amp; DATE(2025, COLUMN()-3, 1),
   Posts[D+1], "&lt;" &amp; EOMONTH(DATE(2025, COLUMN()-3, 1), 0) + 1,
 Posts[Restaurant Name],$C234))</f>
        <v>0</v>
      </c>
      <c r="P234" s="1487"/>
      <c r="Q234" s="1487"/>
      <c r="R234" s="1487"/>
      <c r="S234" s="1487"/>
      <c r="T234" s="1487"/>
      <c r="U234" s="1487"/>
      <c r="V234" s="1487"/>
      <c r="W234" s="1487"/>
      <c r="X234" s="1487"/>
      <c r="Y234" s="1487"/>
      <c r="Z234" s="1487"/>
      <c r="AA234" s="1487"/>
      <c r="AB234" s="1487"/>
    </row>
    <row r="235">
      <c r="A235" s="1487"/>
      <c r="B235" s="1487"/>
      <c r="C235" s="1487" t="s">
        <v>3712</v>
      </c>
      <c r="D235" s="1522">
        <f>if($B$50="posts",COUNTIFS(
  Posts[D+1], "&gt;=" &amp; DATE(2025, COLUMN()-3, 1),
   Posts[D+1], "&lt;" &amp; EOMONTH(DATE(2025, COLUMN()-3, 1), 0) + 1,
 Posts[Restaurant Name],$C235),SUMIFS(Posts[Views (+10], Posts[D+1], "&gt;=" &amp; DATE(2025, COLUMN()-3, 1),
   Posts[D+1], "&lt;" &amp; EOMONTH(DATE(2025, COLUMN()-3, 1), 0) + 1,
 Posts[Restaurant Name],$C235))</f>
        <v>0</v>
      </c>
      <c r="E235" s="1522">
        <f>if($B$50="posts",COUNTIFS(
  Posts[D+1], "&gt;=" &amp; DATE(2025, COLUMN()-3, 1),
   Posts[D+1], "&lt;" &amp; EOMONTH(DATE(2025, COLUMN()-3, 1), 0) + 1,
 Posts[Restaurant Name],$C235),SUMIFS(Posts[Views (+10], Posts[D+1], "&gt;=" &amp; DATE(2025, COLUMN()-3, 1),
   Posts[D+1], "&lt;" &amp; EOMONTH(DATE(2025, COLUMN()-3, 1), 0) + 1,
 Posts[Restaurant Name],$C235))</f>
        <v>0</v>
      </c>
      <c r="F235" s="1522">
        <f>if($B$50="posts",COUNTIFS(
  Posts[D+1], "&gt;=" &amp; DATE(2025, COLUMN()-3, 1),
   Posts[D+1], "&lt;" &amp; EOMONTH(DATE(2025, COLUMN()-3, 1), 0) + 1,
 Posts[Restaurant Name],$C235),SUMIFS(Posts[Views (+10], Posts[D+1], "&gt;=" &amp; DATE(2025, COLUMN()-3, 1),
   Posts[D+1], "&lt;" &amp; EOMONTH(DATE(2025, COLUMN()-3, 1), 0) + 1,
 Posts[Restaurant Name],$C235))</f>
        <v>0</v>
      </c>
      <c r="G235" s="1522">
        <f>if($B$50="posts",COUNTIFS(
  Posts[D+1], "&gt;=" &amp; DATE(2025, COLUMN()-3, 1),
   Posts[D+1], "&lt;" &amp; EOMONTH(DATE(2025, COLUMN()-3, 1), 0) + 1,
 Posts[Restaurant Name],$C235),SUMIFS(Posts[Views (+10], Posts[D+1], "&gt;=" &amp; DATE(2025, COLUMN()-3, 1),
   Posts[D+1], "&lt;" &amp; EOMONTH(DATE(2025, COLUMN()-3, 1), 0) + 1,
 Posts[Restaurant Name],$C235))</f>
        <v>0</v>
      </c>
      <c r="H235" s="1522">
        <f>if($B$50="posts",COUNTIFS(
  Posts[D+1], "&gt;=" &amp; DATE(2025, COLUMN()-3, 1),
   Posts[D+1], "&lt;" &amp; EOMONTH(DATE(2025, COLUMN()-3, 1), 0) + 1,
 Posts[Restaurant Name],$C235),SUMIFS(Posts[Views (+10], Posts[D+1], "&gt;=" &amp; DATE(2025, COLUMN()-3, 1),
   Posts[D+1], "&lt;" &amp; EOMONTH(DATE(2025, COLUMN()-3, 1), 0) + 1,
 Posts[Restaurant Name],$C235))</f>
        <v>0</v>
      </c>
      <c r="I235" s="1522">
        <f>if($B$50="posts",COUNTIFS(
  Posts[D+1], "&gt;=" &amp; DATE(2025, COLUMN()-3, 1),
   Posts[D+1], "&lt;" &amp; EOMONTH(DATE(2025, COLUMN()-3, 1), 0) + 1,
 Posts[Restaurant Name],$C235),SUMIFS(Posts[Views (+10], Posts[D+1], "&gt;=" &amp; DATE(2025, COLUMN()-3, 1),
   Posts[D+1], "&lt;" &amp; EOMONTH(DATE(2025, COLUMN()-3, 1), 0) + 1,
 Posts[Restaurant Name],$C235))</f>
        <v>0</v>
      </c>
      <c r="J235" s="1522">
        <f>if($B$50="posts",COUNTIFS(
  Posts[D+1], "&gt;=" &amp; DATE(2025, COLUMN()-3, 1),
   Posts[D+1], "&lt;" &amp; EOMONTH(DATE(2025, COLUMN()-3, 1), 0) + 1,
 Posts[Restaurant Name],$C235),SUMIFS(Posts[Views (+10], Posts[D+1], "&gt;=" &amp; DATE(2025, COLUMN()-3, 1),
   Posts[D+1], "&lt;" &amp; EOMONTH(DATE(2025, COLUMN()-3, 1), 0) + 1,
 Posts[Restaurant Name],$C235))</f>
        <v>0</v>
      </c>
      <c r="K235" s="1522">
        <f>if($B$50="posts",COUNTIFS(
  Posts[D+1], "&gt;=" &amp; DATE(2025, COLUMN()-3, 1),
   Posts[D+1], "&lt;" &amp; EOMONTH(DATE(2025, COLUMN()-3, 1), 0) + 1,
 Posts[Restaurant Name],$C235),SUMIFS(Posts[Views (+10], Posts[D+1], "&gt;=" &amp; DATE(2025, COLUMN()-3, 1),
   Posts[D+1], "&lt;" &amp; EOMONTH(DATE(2025, COLUMN()-3, 1), 0) + 1,
 Posts[Restaurant Name],$C235))</f>
        <v>155</v>
      </c>
      <c r="L235" s="1522">
        <f>if($B$50="posts",COUNTIFS(
  Posts[D+1], "&gt;=" &amp; DATE(2025, COLUMN()-3, 1),
   Posts[D+1], "&lt;" &amp; EOMONTH(DATE(2025, COLUMN()-3, 1), 0) + 1,
 Posts[Restaurant Name],$C235),SUMIFS(Posts[Views (+10], Posts[D+1], "&gt;=" &amp; DATE(2025, COLUMN()-3, 1),
   Posts[D+1], "&lt;" &amp; EOMONTH(DATE(2025, COLUMN()-3, 1), 0) + 1,
 Posts[Restaurant Name],$C235))</f>
        <v>0</v>
      </c>
      <c r="M235" s="1522">
        <f>if($B$50="posts",COUNTIFS(
  Posts[D+1], "&gt;=" &amp; DATE(2025, COLUMN()-3, 1),
   Posts[D+1], "&lt;" &amp; EOMONTH(DATE(2025, COLUMN()-3, 1), 0) + 1,
 Posts[Restaurant Name],$C235),SUMIFS(Posts[Views (+10], Posts[D+1], "&gt;=" &amp; DATE(2025, COLUMN()-3, 1),
   Posts[D+1], "&lt;" &amp; EOMONTH(DATE(2025, COLUMN()-3, 1), 0) + 1,
 Posts[Restaurant Name],$C235))</f>
        <v>0</v>
      </c>
      <c r="N235" s="1522">
        <f>if($B$50="posts",COUNTIFS(
  Posts[D+1], "&gt;=" &amp; DATE(2025, COLUMN()-3, 1),
   Posts[D+1], "&lt;" &amp; EOMONTH(DATE(2025, COLUMN()-3, 1), 0) + 1,
 Posts[Restaurant Name],$C235),SUMIFS(Posts[Views (+10], Posts[D+1], "&gt;=" &amp; DATE(2025, COLUMN()-3, 1),
   Posts[D+1], "&lt;" &amp; EOMONTH(DATE(2025, COLUMN()-3, 1), 0) + 1,
 Posts[Restaurant Name],$C235))</f>
        <v>0</v>
      </c>
      <c r="O235" s="1522">
        <f>if($B$50="posts",COUNTIFS(
  Posts[D+1], "&gt;=" &amp; DATE(2025, COLUMN()-3, 1),
   Posts[D+1], "&lt;" &amp; EOMONTH(DATE(2025, COLUMN()-3, 1), 0) + 1,
 Posts[Restaurant Name],$C235),SUMIFS(Posts[Views (+10], Posts[D+1], "&gt;=" &amp; DATE(2025, COLUMN()-3, 1),
   Posts[D+1], "&lt;" &amp; EOMONTH(DATE(2025, COLUMN()-3, 1), 0) + 1,
 Posts[Restaurant Name],$C235))</f>
        <v>0</v>
      </c>
      <c r="P235" s="1487"/>
      <c r="Q235" s="1487"/>
      <c r="R235" s="1487"/>
      <c r="S235" s="1487"/>
      <c r="T235" s="1487"/>
      <c r="U235" s="1487"/>
      <c r="V235" s="1487"/>
      <c r="W235" s="1487"/>
      <c r="X235" s="1487"/>
      <c r="Y235" s="1487"/>
      <c r="Z235" s="1487"/>
      <c r="AA235" s="1487"/>
      <c r="AB235" s="1487"/>
    </row>
    <row r="236">
      <c r="A236" s="1487"/>
      <c r="B236" s="1487"/>
      <c r="C236" s="1487" t="s">
        <v>3722</v>
      </c>
      <c r="D236" s="1522">
        <f>if($B$50="posts",COUNTIFS(
  Posts[D+1], "&gt;=" &amp; DATE(2025, COLUMN()-3, 1),
   Posts[D+1], "&lt;" &amp; EOMONTH(DATE(2025, COLUMN()-3, 1), 0) + 1,
 Posts[Restaurant Name],$C236),SUMIFS(Posts[Views (+10], Posts[D+1], "&gt;=" &amp; DATE(2025, COLUMN()-3, 1),
   Posts[D+1], "&lt;" &amp; EOMONTH(DATE(2025, COLUMN()-3, 1), 0) + 1,
 Posts[Restaurant Name],$C236))</f>
        <v>0</v>
      </c>
      <c r="E236" s="1522">
        <f>if($B$50="posts",COUNTIFS(
  Posts[D+1], "&gt;=" &amp; DATE(2025, COLUMN()-3, 1),
   Posts[D+1], "&lt;" &amp; EOMONTH(DATE(2025, COLUMN()-3, 1), 0) + 1,
 Posts[Restaurant Name],$C236),SUMIFS(Posts[Views (+10], Posts[D+1], "&gt;=" &amp; DATE(2025, COLUMN()-3, 1),
   Posts[D+1], "&lt;" &amp; EOMONTH(DATE(2025, COLUMN()-3, 1), 0) + 1,
 Posts[Restaurant Name],$C236))</f>
        <v>0</v>
      </c>
      <c r="F236" s="1522">
        <f>if($B$50="posts",COUNTIFS(
  Posts[D+1], "&gt;=" &amp; DATE(2025, COLUMN()-3, 1),
   Posts[D+1], "&lt;" &amp; EOMONTH(DATE(2025, COLUMN()-3, 1), 0) + 1,
 Posts[Restaurant Name],$C236),SUMIFS(Posts[Views (+10], Posts[D+1], "&gt;=" &amp; DATE(2025, COLUMN()-3, 1),
   Posts[D+1], "&lt;" &amp; EOMONTH(DATE(2025, COLUMN()-3, 1), 0) + 1,
 Posts[Restaurant Name],$C236))</f>
        <v>0</v>
      </c>
      <c r="G236" s="1522">
        <f>if($B$50="posts",COUNTIFS(
  Posts[D+1], "&gt;=" &amp; DATE(2025, COLUMN()-3, 1),
   Posts[D+1], "&lt;" &amp; EOMONTH(DATE(2025, COLUMN()-3, 1), 0) + 1,
 Posts[Restaurant Name],$C236),SUMIFS(Posts[Views (+10], Posts[D+1], "&gt;=" &amp; DATE(2025, COLUMN()-3, 1),
   Posts[D+1], "&lt;" &amp; EOMONTH(DATE(2025, COLUMN()-3, 1), 0) + 1,
 Posts[Restaurant Name],$C236))</f>
        <v>0</v>
      </c>
      <c r="H236" s="1522">
        <f>if($B$50="posts",COUNTIFS(
  Posts[D+1], "&gt;=" &amp; DATE(2025, COLUMN()-3, 1),
   Posts[D+1], "&lt;" &amp; EOMONTH(DATE(2025, COLUMN()-3, 1), 0) + 1,
 Posts[Restaurant Name],$C236),SUMIFS(Posts[Views (+10], Posts[D+1], "&gt;=" &amp; DATE(2025, COLUMN()-3, 1),
   Posts[D+1], "&lt;" &amp; EOMONTH(DATE(2025, COLUMN()-3, 1), 0) + 1,
 Posts[Restaurant Name],$C236))</f>
        <v>0</v>
      </c>
      <c r="I236" s="1522">
        <f>if($B$50="posts",COUNTIFS(
  Posts[D+1], "&gt;=" &amp; DATE(2025, COLUMN()-3, 1),
   Posts[D+1], "&lt;" &amp; EOMONTH(DATE(2025, COLUMN()-3, 1), 0) + 1,
 Posts[Restaurant Name],$C236),SUMIFS(Posts[Views (+10], Posts[D+1], "&gt;=" &amp; DATE(2025, COLUMN()-3, 1),
   Posts[D+1], "&lt;" &amp; EOMONTH(DATE(2025, COLUMN()-3, 1), 0) + 1,
 Posts[Restaurant Name],$C236))</f>
        <v>0</v>
      </c>
      <c r="J236" s="1522">
        <f>if($B$50="posts",COUNTIFS(
  Posts[D+1], "&gt;=" &amp; DATE(2025, COLUMN()-3, 1),
   Posts[D+1], "&lt;" &amp; EOMONTH(DATE(2025, COLUMN()-3, 1), 0) + 1,
 Posts[Restaurant Name],$C236),SUMIFS(Posts[Views (+10], Posts[D+1], "&gt;=" &amp; DATE(2025, COLUMN()-3, 1),
   Posts[D+1], "&lt;" &amp; EOMONTH(DATE(2025, COLUMN()-3, 1), 0) + 1,
 Posts[Restaurant Name],$C236))</f>
        <v>0</v>
      </c>
      <c r="K236" s="1522">
        <f>if($B$50="posts",COUNTIFS(
  Posts[D+1], "&gt;=" &amp; DATE(2025, COLUMN()-3, 1),
   Posts[D+1], "&lt;" &amp; EOMONTH(DATE(2025, COLUMN()-3, 1), 0) + 1,
 Posts[Restaurant Name],$C236),SUMIFS(Posts[Views (+10], Posts[D+1], "&gt;=" &amp; DATE(2025, COLUMN()-3, 1),
   Posts[D+1], "&lt;" &amp; EOMONTH(DATE(2025, COLUMN()-3, 1), 0) + 1,
 Posts[Restaurant Name],$C236))</f>
        <v>223</v>
      </c>
      <c r="L236" s="1522">
        <f>if($B$50="posts",COUNTIFS(
  Posts[D+1], "&gt;=" &amp; DATE(2025, COLUMN()-3, 1),
   Posts[D+1], "&lt;" &amp; EOMONTH(DATE(2025, COLUMN()-3, 1), 0) + 1,
 Posts[Restaurant Name],$C236),SUMIFS(Posts[Views (+10], Posts[D+1], "&gt;=" &amp; DATE(2025, COLUMN()-3, 1),
   Posts[D+1], "&lt;" &amp; EOMONTH(DATE(2025, COLUMN()-3, 1), 0) + 1,
 Posts[Restaurant Name],$C236))</f>
        <v>0</v>
      </c>
      <c r="M236" s="1522">
        <f>if($B$50="posts",COUNTIFS(
  Posts[D+1], "&gt;=" &amp; DATE(2025, COLUMN()-3, 1),
   Posts[D+1], "&lt;" &amp; EOMONTH(DATE(2025, COLUMN()-3, 1), 0) + 1,
 Posts[Restaurant Name],$C236),SUMIFS(Posts[Views (+10], Posts[D+1], "&gt;=" &amp; DATE(2025, COLUMN()-3, 1),
   Posts[D+1], "&lt;" &amp; EOMONTH(DATE(2025, COLUMN()-3, 1), 0) + 1,
 Posts[Restaurant Name],$C236))</f>
        <v>0</v>
      </c>
      <c r="N236" s="1522">
        <f>if($B$50="posts",COUNTIFS(
  Posts[D+1], "&gt;=" &amp; DATE(2025, COLUMN()-3, 1),
   Posts[D+1], "&lt;" &amp; EOMONTH(DATE(2025, COLUMN()-3, 1), 0) + 1,
 Posts[Restaurant Name],$C236),SUMIFS(Posts[Views (+10], Posts[D+1], "&gt;=" &amp; DATE(2025, COLUMN()-3, 1),
   Posts[D+1], "&lt;" &amp; EOMONTH(DATE(2025, COLUMN()-3, 1), 0) + 1,
 Posts[Restaurant Name],$C236))</f>
        <v>0</v>
      </c>
      <c r="O236" s="1522">
        <f>if($B$50="posts",COUNTIFS(
  Posts[D+1], "&gt;=" &amp; DATE(2025, COLUMN()-3, 1),
   Posts[D+1], "&lt;" &amp; EOMONTH(DATE(2025, COLUMN()-3, 1), 0) + 1,
 Posts[Restaurant Name],$C236),SUMIFS(Posts[Views (+10], Posts[D+1], "&gt;=" &amp; DATE(2025, COLUMN()-3, 1),
   Posts[D+1], "&lt;" &amp; EOMONTH(DATE(2025, COLUMN()-3, 1), 0) + 1,
 Posts[Restaurant Name],$C236))</f>
        <v>0</v>
      </c>
      <c r="P236" s="1487"/>
      <c r="Q236" s="1487"/>
      <c r="R236" s="1487"/>
      <c r="S236" s="1487"/>
      <c r="T236" s="1487"/>
      <c r="U236" s="1487"/>
      <c r="V236" s="1487"/>
      <c r="W236" s="1487"/>
      <c r="X236" s="1487"/>
      <c r="Y236" s="1487"/>
      <c r="Z236" s="1487"/>
      <c r="AA236" s="1487"/>
      <c r="AB236" s="1487"/>
    </row>
    <row r="237">
      <c r="A237" s="1487"/>
      <c r="B237" s="1487"/>
      <c r="C237" s="1487" t="s">
        <v>104</v>
      </c>
      <c r="D237" s="1522">
        <f>if($B$50="posts",COUNTIFS(
  Posts[D+1], "&gt;=" &amp; DATE(2025, COLUMN()-3, 1),
   Posts[D+1], "&lt;" &amp; EOMONTH(DATE(2025, COLUMN()-3, 1), 0) + 1,
 Posts[Restaurant Name],$C237),SUMIFS(Posts[Views (+10], Posts[D+1], "&gt;=" &amp; DATE(2025, COLUMN()-3, 1),
   Posts[D+1], "&lt;" &amp; EOMONTH(DATE(2025, COLUMN()-3, 1), 0) + 1,
 Posts[Restaurant Name],$C237))</f>
        <v>0</v>
      </c>
      <c r="E237" s="1522">
        <f>if($B$50="posts",COUNTIFS(
  Posts[D+1], "&gt;=" &amp; DATE(2025, COLUMN()-3, 1),
   Posts[D+1], "&lt;" &amp; EOMONTH(DATE(2025, COLUMN()-3, 1), 0) + 1,
 Posts[Restaurant Name],$C237),SUMIFS(Posts[Views (+10], Posts[D+1], "&gt;=" &amp; DATE(2025, COLUMN()-3, 1),
   Posts[D+1], "&lt;" &amp; EOMONTH(DATE(2025, COLUMN()-3, 1), 0) + 1,
 Posts[Restaurant Name],$C237))</f>
        <v>0</v>
      </c>
      <c r="F237" s="1522">
        <f>if($B$50="posts",COUNTIFS(
  Posts[D+1], "&gt;=" &amp; DATE(2025, COLUMN()-3, 1),
   Posts[D+1], "&lt;" &amp; EOMONTH(DATE(2025, COLUMN()-3, 1), 0) + 1,
 Posts[Restaurant Name],$C237),SUMIFS(Posts[Views (+10], Posts[D+1], "&gt;=" &amp; DATE(2025, COLUMN()-3, 1),
   Posts[D+1], "&lt;" &amp; EOMONTH(DATE(2025, COLUMN()-3, 1), 0) + 1,
 Posts[Restaurant Name],$C237))</f>
        <v>0</v>
      </c>
      <c r="G237" s="1522">
        <f>if($B$50="posts",COUNTIFS(
  Posts[D+1], "&gt;=" &amp; DATE(2025, COLUMN()-3, 1),
   Posts[D+1], "&lt;" &amp; EOMONTH(DATE(2025, COLUMN()-3, 1), 0) + 1,
 Posts[Restaurant Name],$C237),SUMIFS(Posts[Views (+10], Posts[D+1], "&gt;=" &amp; DATE(2025, COLUMN()-3, 1),
   Posts[D+1], "&lt;" &amp; EOMONTH(DATE(2025, COLUMN()-3, 1), 0) + 1,
 Posts[Restaurant Name],$C237))</f>
        <v>0</v>
      </c>
      <c r="H237" s="1522">
        <f>if($B$50="posts",COUNTIFS(
  Posts[D+1], "&gt;=" &amp; DATE(2025, COLUMN()-3, 1),
   Posts[D+1], "&lt;" &amp; EOMONTH(DATE(2025, COLUMN()-3, 1), 0) + 1,
 Posts[Restaurant Name],$C237),SUMIFS(Posts[Views (+10], Posts[D+1], "&gt;=" &amp; DATE(2025, COLUMN()-3, 1),
   Posts[D+1], "&lt;" &amp; EOMONTH(DATE(2025, COLUMN()-3, 1), 0) + 1,
 Posts[Restaurant Name],$C237))</f>
        <v>0</v>
      </c>
      <c r="I237" s="1522">
        <f>if($B$50="posts",COUNTIFS(
  Posts[D+1], "&gt;=" &amp; DATE(2025, COLUMN()-3, 1),
   Posts[D+1], "&lt;" &amp; EOMONTH(DATE(2025, COLUMN()-3, 1), 0) + 1,
 Posts[Restaurant Name],$C237),SUMIFS(Posts[Views (+10], Posts[D+1], "&gt;=" &amp; DATE(2025, COLUMN()-3, 1),
   Posts[D+1], "&lt;" &amp; EOMONTH(DATE(2025, COLUMN()-3, 1), 0) + 1,
 Posts[Restaurant Name],$C237))</f>
        <v>0</v>
      </c>
      <c r="J237" s="1522">
        <f>if($B$50="posts",COUNTIFS(
  Posts[D+1], "&gt;=" &amp; DATE(2025, COLUMN()-3, 1),
   Posts[D+1], "&lt;" &amp; EOMONTH(DATE(2025, COLUMN()-3, 1), 0) + 1,
 Posts[Restaurant Name],$C237),SUMIFS(Posts[Views (+10], Posts[D+1], "&gt;=" &amp; DATE(2025, COLUMN()-3, 1),
   Posts[D+1], "&lt;" &amp; EOMONTH(DATE(2025, COLUMN()-3, 1), 0) + 1,
 Posts[Restaurant Name],$C237))</f>
        <v>0</v>
      </c>
      <c r="K237" s="1522">
        <f>if($B$50="posts",COUNTIFS(
  Posts[D+1], "&gt;=" &amp; DATE(2025, COLUMN()-3, 1),
   Posts[D+1], "&lt;" &amp; EOMONTH(DATE(2025, COLUMN()-3, 1), 0) + 1,
 Posts[Restaurant Name],$C237),SUMIFS(Posts[Views (+10], Posts[D+1], "&gt;=" &amp; DATE(2025, COLUMN()-3, 1),
   Posts[D+1], "&lt;" &amp; EOMONTH(DATE(2025, COLUMN()-3, 1), 0) + 1,
 Posts[Restaurant Name],$C237))</f>
        <v>5914</v>
      </c>
      <c r="L237" s="1522">
        <f>if($B$50="posts",COUNTIFS(
  Posts[D+1], "&gt;=" &amp; DATE(2025, COLUMN()-3, 1),
   Posts[D+1], "&lt;" &amp; EOMONTH(DATE(2025, COLUMN()-3, 1), 0) + 1,
 Posts[Restaurant Name],$C237),SUMIFS(Posts[Views (+10], Posts[D+1], "&gt;=" &amp; DATE(2025, COLUMN()-3, 1),
   Posts[D+1], "&lt;" &amp; EOMONTH(DATE(2025, COLUMN()-3, 1), 0) + 1,
 Posts[Restaurant Name],$C237))</f>
        <v>274800</v>
      </c>
      <c r="M237" s="1522">
        <f>if($B$50="posts",COUNTIFS(
  Posts[D+1], "&gt;=" &amp; DATE(2025, COLUMN()-3, 1),
   Posts[D+1], "&lt;" &amp; EOMONTH(DATE(2025, COLUMN()-3, 1), 0) + 1,
 Posts[Restaurant Name],$C237),SUMIFS(Posts[Views (+10], Posts[D+1], "&gt;=" &amp; DATE(2025, COLUMN()-3, 1),
   Posts[D+1], "&lt;" &amp; EOMONTH(DATE(2025, COLUMN()-3, 1), 0) + 1,
 Posts[Restaurant Name],$C237))</f>
        <v>0</v>
      </c>
      <c r="N237" s="1522">
        <f>if($B$50="posts",COUNTIFS(
  Posts[D+1], "&gt;=" &amp; DATE(2025, COLUMN()-3, 1),
   Posts[D+1], "&lt;" &amp; EOMONTH(DATE(2025, COLUMN()-3, 1), 0) + 1,
 Posts[Restaurant Name],$C237),SUMIFS(Posts[Views (+10], Posts[D+1], "&gt;=" &amp; DATE(2025, COLUMN()-3, 1),
   Posts[D+1], "&lt;" &amp; EOMONTH(DATE(2025, COLUMN()-3, 1), 0) + 1,
 Posts[Restaurant Name],$C237))</f>
        <v>0</v>
      </c>
      <c r="O237" s="1522">
        <f>if($B$50="posts",COUNTIFS(
  Posts[D+1], "&gt;=" &amp; DATE(2025, COLUMN()-3, 1),
   Posts[D+1], "&lt;" &amp; EOMONTH(DATE(2025, COLUMN()-3, 1), 0) + 1,
 Posts[Restaurant Name],$C237),SUMIFS(Posts[Views (+10], Posts[D+1], "&gt;=" &amp; DATE(2025, COLUMN()-3, 1),
   Posts[D+1], "&lt;" &amp; EOMONTH(DATE(2025, COLUMN()-3, 1), 0) + 1,
 Posts[Restaurant Name],$C237))</f>
        <v>0</v>
      </c>
      <c r="P237" s="1487"/>
      <c r="Q237" s="1487"/>
      <c r="R237" s="1487"/>
      <c r="S237" s="1487"/>
      <c r="T237" s="1487"/>
      <c r="U237" s="1487"/>
      <c r="V237" s="1487"/>
      <c r="W237" s="1487"/>
      <c r="X237" s="1487"/>
      <c r="Y237" s="1487"/>
      <c r="Z237" s="1487"/>
      <c r="AA237" s="1487"/>
      <c r="AB237" s="1487"/>
    </row>
    <row r="238">
      <c r="A238" s="1487"/>
      <c r="B238" s="1487"/>
      <c r="C238" s="1487" t="s">
        <v>868</v>
      </c>
      <c r="D238" s="1522">
        <f>if($B$50="posts",COUNTIFS(
  Posts[D+1], "&gt;=" &amp; DATE(2025, COLUMN()-3, 1),
   Posts[D+1], "&lt;" &amp; EOMONTH(DATE(2025, COLUMN()-3, 1), 0) + 1,
 Posts[Restaurant Name],$C238),SUMIFS(Posts[Views (+10], Posts[D+1], "&gt;=" &amp; DATE(2025, COLUMN()-3, 1),
   Posts[D+1], "&lt;" &amp; EOMONTH(DATE(2025, COLUMN()-3, 1), 0) + 1,
 Posts[Restaurant Name],$C238))</f>
        <v>0</v>
      </c>
      <c r="E238" s="1522">
        <f>if($B$50="posts",COUNTIFS(
  Posts[D+1], "&gt;=" &amp; DATE(2025, COLUMN()-3, 1),
   Posts[D+1], "&lt;" &amp; EOMONTH(DATE(2025, COLUMN()-3, 1), 0) + 1,
 Posts[Restaurant Name],$C238),SUMIFS(Posts[Views (+10], Posts[D+1], "&gt;=" &amp; DATE(2025, COLUMN()-3, 1),
   Posts[D+1], "&lt;" &amp; EOMONTH(DATE(2025, COLUMN()-3, 1), 0) + 1,
 Posts[Restaurant Name],$C238))</f>
        <v>0</v>
      </c>
      <c r="F238" s="1522">
        <f>if($B$50="posts",COUNTIFS(
  Posts[D+1], "&gt;=" &amp; DATE(2025, COLUMN()-3, 1),
   Posts[D+1], "&lt;" &amp; EOMONTH(DATE(2025, COLUMN()-3, 1), 0) + 1,
 Posts[Restaurant Name],$C238),SUMIFS(Posts[Views (+10], Posts[D+1], "&gt;=" &amp; DATE(2025, COLUMN()-3, 1),
   Posts[D+1], "&lt;" &amp; EOMONTH(DATE(2025, COLUMN()-3, 1), 0) + 1,
 Posts[Restaurant Name],$C238))</f>
        <v>0</v>
      </c>
      <c r="G238" s="1522">
        <f>if($B$50="posts",COUNTIFS(
  Posts[D+1], "&gt;=" &amp; DATE(2025, COLUMN()-3, 1),
   Posts[D+1], "&lt;" &amp; EOMONTH(DATE(2025, COLUMN()-3, 1), 0) + 1,
 Posts[Restaurant Name],$C238),SUMIFS(Posts[Views (+10], Posts[D+1], "&gt;=" &amp; DATE(2025, COLUMN()-3, 1),
   Posts[D+1], "&lt;" &amp; EOMONTH(DATE(2025, COLUMN()-3, 1), 0) + 1,
 Posts[Restaurant Name],$C238))</f>
        <v>0</v>
      </c>
      <c r="H238" s="1522">
        <f>if($B$50="posts",COUNTIFS(
  Posts[D+1], "&gt;=" &amp; DATE(2025, COLUMN()-3, 1),
   Posts[D+1], "&lt;" &amp; EOMONTH(DATE(2025, COLUMN()-3, 1), 0) + 1,
 Posts[Restaurant Name],$C238),SUMIFS(Posts[Views (+10], Posts[D+1], "&gt;=" &amp; DATE(2025, COLUMN()-3, 1),
   Posts[D+1], "&lt;" &amp; EOMONTH(DATE(2025, COLUMN()-3, 1), 0) + 1,
 Posts[Restaurant Name],$C238))</f>
        <v>0</v>
      </c>
      <c r="I238" s="1522">
        <f>if($B$50="posts",COUNTIFS(
  Posts[D+1], "&gt;=" &amp; DATE(2025, COLUMN()-3, 1),
   Posts[D+1], "&lt;" &amp; EOMONTH(DATE(2025, COLUMN()-3, 1), 0) + 1,
 Posts[Restaurant Name],$C238),SUMIFS(Posts[Views (+10], Posts[D+1], "&gt;=" &amp; DATE(2025, COLUMN()-3, 1),
   Posts[D+1], "&lt;" &amp; EOMONTH(DATE(2025, COLUMN()-3, 1), 0) + 1,
 Posts[Restaurant Name],$C238))</f>
        <v>0</v>
      </c>
      <c r="J238" s="1522">
        <f>if($B$50="posts",COUNTIFS(
  Posts[D+1], "&gt;=" &amp; DATE(2025, COLUMN()-3, 1),
   Posts[D+1], "&lt;" &amp; EOMONTH(DATE(2025, COLUMN()-3, 1), 0) + 1,
 Posts[Restaurant Name],$C238),SUMIFS(Posts[Views (+10], Posts[D+1], "&gt;=" &amp; DATE(2025, COLUMN()-3, 1),
   Posts[D+1], "&lt;" &amp; EOMONTH(DATE(2025, COLUMN()-3, 1), 0) + 1,
 Posts[Restaurant Name],$C238))</f>
        <v>0</v>
      </c>
      <c r="K238" s="1522">
        <f>if($B$50="posts",COUNTIFS(
  Posts[D+1], "&gt;=" &amp; DATE(2025, COLUMN()-3, 1),
   Posts[D+1], "&lt;" &amp; EOMONTH(DATE(2025, COLUMN()-3, 1), 0) + 1,
 Posts[Restaurant Name],$C238),SUMIFS(Posts[Views (+10], Posts[D+1], "&gt;=" &amp; DATE(2025, COLUMN()-3, 1),
   Posts[D+1], "&lt;" &amp; EOMONTH(DATE(2025, COLUMN()-3, 1), 0) + 1,
 Posts[Restaurant Name],$C238))</f>
        <v>0</v>
      </c>
      <c r="L238" s="1522">
        <f>if($B$50="posts",COUNTIFS(
  Posts[D+1], "&gt;=" &amp; DATE(2025, COLUMN()-3, 1),
   Posts[D+1], "&lt;" &amp; EOMONTH(DATE(2025, COLUMN()-3, 1), 0) + 1,
 Posts[Restaurant Name],$C238),SUMIFS(Posts[Views (+10], Posts[D+1], "&gt;=" &amp; DATE(2025, COLUMN()-3, 1),
   Posts[D+1], "&lt;" &amp; EOMONTH(DATE(2025, COLUMN()-3, 1), 0) + 1,
 Posts[Restaurant Name],$C238))</f>
        <v>7855</v>
      </c>
      <c r="M238" s="1522">
        <f>if($B$50="posts",COUNTIFS(
  Posts[D+1], "&gt;=" &amp; DATE(2025, COLUMN()-3, 1),
   Posts[D+1], "&lt;" &amp; EOMONTH(DATE(2025, COLUMN()-3, 1), 0) + 1,
 Posts[Restaurant Name],$C238),SUMIFS(Posts[Views (+10], Posts[D+1], "&gt;=" &amp; DATE(2025, COLUMN()-3, 1),
   Posts[D+1], "&lt;" &amp; EOMONTH(DATE(2025, COLUMN()-3, 1), 0) + 1,
 Posts[Restaurant Name],$C238))</f>
        <v>0</v>
      </c>
      <c r="N238" s="1522">
        <f>if($B$50="posts",COUNTIFS(
  Posts[D+1], "&gt;=" &amp; DATE(2025, COLUMN()-3, 1),
   Posts[D+1], "&lt;" &amp; EOMONTH(DATE(2025, COLUMN()-3, 1), 0) + 1,
 Posts[Restaurant Name],$C238),SUMIFS(Posts[Views (+10], Posts[D+1], "&gt;=" &amp; DATE(2025, COLUMN()-3, 1),
   Posts[D+1], "&lt;" &amp; EOMONTH(DATE(2025, COLUMN()-3, 1), 0) + 1,
 Posts[Restaurant Name],$C238))</f>
        <v>0</v>
      </c>
      <c r="O238" s="1522">
        <f>if($B$50="posts",COUNTIFS(
  Posts[D+1], "&gt;=" &amp; DATE(2025, COLUMN()-3, 1),
   Posts[D+1], "&lt;" &amp; EOMONTH(DATE(2025, COLUMN()-3, 1), 0) + 1,
 Posts[Restaurant Name],$C238),SUMIFS(Posts[Views (+10], Posts[D+1], "&gt;=" &amp; DATE(2025, COLUMN()-3, 1),
   Posts[D+1], "&lt;" &amp; EOMONTH(DATE(2025, COLUMN()-3, 1), 0) + 1,
 Posts[Restaurant Name],$C238))</f>
        <v>0</v>
      </c>
      <c r="P238" s="1487"/>
      <c r="Q238" s="1487"/>
      <c r="R238" s="1487"/>
      <c r="S238" s="1487"/>
      <c r="T238" s="1487"/>
      <c r="U238" s="1487"/>
      <c r="V238" s="1487"/>
      <c r="W238" s="1487"/>
      <c r="X238" s="1487"/>
      <c r="Y238" s="1487"/>
      <c r="Z238" s="1487"/>
      <c r="AA238" s="1487"/>
      <c r="AB238" s="1487"/>
    </row>
    <row r="239">
      <c r="A239" s="1487"/>
      <c r="B239" s="1487"/>
      <c r="C239" s="1487" t="s">
        <v>3779</v>
      </c>
      <c r="D239" s="1522">
        <f>if($B$50="posts",COUNTIFS(
  Posts[D+1], "&gt;=" &amp; DATE(2025, COLUMN()-3, 1),
   Posts[D+1], "&lt;" &amp; EOMONTH(DATE(2025, COLUMN()-3, 1), 0) + 1,
 Posts[Restaurant Name],$C239),SUMIFS(Posts[Views (+10], Posts[D+1], "&gt;=" &amp; DATE(2025, COLUMN()-3, 1),
   Posts[D+1], "&lt;" &amp; EOMONTH(DATE(2025, COLUMN()-3, 1), 0) + 1,
 Posts[Restaurant Name],$C239))</f>
        <v>0</v>
      </c>
      <c r="E239" s="1522">
        <f>if($B$50="posts",COUNTIFS(
  Posts[D+1], "&gt;=" &amp; DATE(2025, COLUMN()-3, 1),
   Posts[D+1], "&lt;" &amp; EOMONTH(DATE(2025, COLUMN()-3, 1), 0) + 1,
 Posts[Restaurant Name],$C239),SUMIFS(Posts[Views (+10], Posts[D+1], "&gt;=" &amp; DATE(2025, COLUMN()-3, 1),
   Posts[D+1], "&lt;" &amp; EOMONTH(DATE(2025, COLUMN()-3, 1), 0) + 1,
 Posts[Restaurant Name],$C239))</f>
        <v>0</v>
      </c>
      <c r="F239" s="1522">
        <f>if($B$50="posts",COUNTIFS(
  Posts[D+1], "&gt;=" &amp; DATE(2025, COLUMN()-3, 1),
   Posts[D+1], "&lt;" &amp; EOMONTH(DATE(2025, COLUMN()-3, 1), 0) + 1,
 Posts[Restaurant Name],$C239),SUMIFS(Posts[Views (+10], Posts[D+1], "&gt;=" &amp; DATE(2025, COLUMN()-3, 1),
   Posts[D+1], "&lt;" &amp; EOMONTH(DATE(2025, COLUMN()-3, 1), 0) + 1,
 Posts[Restaurant Name],$C239))</f>
        <v>0</v>
      </c>
      <c r="G239" s="1522">
        <f>if($B$50="posts",COUNTIFS(
  Posts[D+1], "&gt;=" &amp; DATE(2025, COLUMN()-3, 1),
   Posts[D+1], "&lt;" &amp; EOMONTH(DATE(2025, COLUMN()-3, 1), 0) + 1,
 Posts[Restaurant Name],$C239),SUMIFS(Posts[Views (+10], Posts[D+1], "&gt;=" &amp; DATE(2025, COLUMN()-3, 1),
   Posts[D+1], "&lt;" &amp; EOMONTH(DATE(2025, COLUMN()-3, 1), 0) + 1,
 Posts[Restaurant Name],$C239))</f>
        <v>0</v>
      </c>
      <c r="H239" s="1522">
        <f>if($B$50="posts",COUNTIFS(
  Posts[D+1], "&gt;=" &amp; DATE(2025, COLUMN()-3, 1),
   Posts[D+1], "&lt;" &amp; EOMONTH(DATE(2025, COLUMN()-3, 1), 0) + 1,
 Posts[Restaurant Name],$C239),SUMIFS(Posts[Views (+10], Posts[D+1], "&gt;=" &amp; DATE(2025, COLUMN()-3, 1),
   Posts[D+1], "&lt;" &amp; EOMONTH(DATE(2025, COLUMN()-3, 1), 0) + 1,
 Posts[Restaurant Name],$C239))</f>
        <v>0</v>
      </c>
      <c r="I239" s="1522">
        <f>if($B$50="posts",COUNTIFS(
  Posts[D+1], "&gt;=" &amp; DATE(2025, COLUMN()-3, 1),
   Posts[D+1], "&lt;" &amp; EOMONTH(DATE(2025, COLUMN()-3, 1), 0) + 1,
 Posts[Restaurant Name],$C239),SUMIFS(Posts[Views (+10], Posts[D+1], "&gt;=" &amp; DATE(2025, COLUMN()-3, 1),
   Posts[D+1], "&lt;" &amp; EOMONTH(DATE(2025, COLUMN()-3, 1), 0) + 1,
 Posts[Restaurant Name],$C239))</f>
        <v>0</v>
      </c>
      <c r="J239" s="1522">
        <f>if($B$50="posts",COUNTIFS(
  Posts[D+1], "&gt;=" &amp; DATE(2025, COLUMN()-3, 1),
   Posts[D+1], "&lt;" &amp; EOMONTH(DATE(2025, COLUMN()-3, 1), 0) + 1,
 Posts[Restaurant Name],$C239),SUMIFS(Posts[Views (+10], Posts[D+1], "&gt;=" &amp; DATE(2025, COLUMN()-3, 1),
   Posts[D+1], "&lt;" &amp; EOMONTH(DATE(2025, COLUMN()-3, 1), 0) + 1,
 Posts[Restaurant Name],$C239))</f>
        <v>0</v>
      </c>
      <c r="K239" s="1522">
        <f>if($B$50="posts",COUNTIFS(
  Posts[D+1], "&gt;=" &amp; DATE(2025, COLUMN()-3, 1),
   Posts[D+1], "&lt;" &amp; EOMONTH(DATE(2025, COLUMN()-3, 1), 0) + 1,
 Posts[Restaurant Name],$C239),SUMIFS(Posts[Views (+10], Posts[D+1], "&gt;=" &amp; DATE(2025, COLUMN()-3, 1),
   Posts[D+1], "&lt;" &amp; EOMONTH(DATE(2025, COLUMN()-3, 1), 0) + 1,
 Posts[Restaurant Name],$C239))</f>
        <v>0</v>
      </c>
      <c r="L239" s="1522">
        <f>if($B$50="posts",COUNTIFS(
  Posts[D+1], "&gt;=" &amp; DATE(2025, COLUMN()-3, 1),
   Posts[D+1], "&lt;" &amp; EOMONTH(DATE(2025, COLUMN()-3, 1), 0) + 1,
 Posts[Restaurant Name],$C239),SUMIFS(Posts[Views (+10], Posts[D+1], "&gt;=" &amp; DATE(2025, COLUMN()-3, 1),
   Posts[D+1], "&lt;" &amp; EOMONTH(DATE(2025, COLUMN()-3, 1), 0) + 1,
 Posts[Restaurant Name],$C239))</f>
        <v>32900</v>
      </c>
      <c r="M239" s="1522">
        <f>if($B$50="posts",COUNTIFS(
  Posts[D+1], "&gt;=" &amp; DATE(2025, COLUMN()-3, 1),
   Posts[D+1], "&lt;" &amp; EOMONTH(DATE(2025, COLUMN()-3, 1), 0) + 1,
 Posts[Restaurant Name],$C239),SUMIFS(Posts[Views (+10], Posts[D+1], "&gt;=" &amp; DATE(2025, COLUMN()-3, 1),
   Posts[D+1], "&lt;" &amp; EOMONTH(DATE(2025, COLUMN()-3, 1), 0) + 1,
 Posts[Restaurant Name],$C239))</f>
        <v>0</v>
      </c>
      <c r="N239" s="1522">
        <f>if($B$50="posts",COUNTIFS(
  Posts[D+1], "&gt;=" &amp; DATE(2025, COLUMN()-3, 1),
   Posts[D+1], "&lt;" &amp; EOMONTH(DATE(2025, COLUMN()-3, 1), 0) + 1,
 Posts[Restaurant Name],$C239),SUMIFS(Posts[Views (+10], Posts[D+1], "&gt;=" &amp; DATE(2025, COLUMN()-3, 1),
   Posts[D+1], "&lt;" &amp; EOMONTH(DATE(2025, COLUMN()-3, 1), 0) + 1,
 Posts[Restaurant Name],$C239))</f>
        <v>0</v>
      </c>
      <c r="O239" s="1522">
        <f>if($B$50="posts",COUNTIFS(
  Posts[D+1], "&gt;=" &amp; DATE(2025, COLUMN()-3, 1),
   Posts[D+1], "&lt;" &amp; EOMONTH(DATE(2025, COLUMN()-3, 1), 0) + 1,
 Posts[Restaurant Name],$C239),SUMIFS(Posts[Views (+10], Posts[D+1], "&gt;=" &amp; DATE(2025, COLUMN()-3, 1),
   Posts[D+1], "&lt;" &amp; EOMONTH(DATE(2025, COLUMN()-3, 1), 0) + 1,
 Posts[Restaurant Name],$C239))</f>
        <v>0</v>
      </c>
      <c r="P239" s="1487"/>
      <c r="Q239" s="1487"/>
      <c r="R239" s="1487"/>
      <c r="S239" s="1487"/>
      <c r="T239" s="1487"/>
      <c r="U239" s="1487"/>
      <c r="V239" s="1487"/>
      <c r="W239" s="1487"/>
      <c r="X239" s="1487"/>
      <c r="Y239" s="1487"/>
      <c r="Z239" s="1487"/>
      <c r="AA239" s="1487"/>
      <c r="AB239" s="1487"/>
    </row>
    <row r="240">
      <c r="A240" s="1487"/>
      <c r="B240" s="1487"/>
      <c r="C240" s="1487" t="s">
        <v>3786</v>
      </c>
      <c r="D240" s="1522">
        <f>if($B$50="posts",COUNTIFS(
  Posts[D+1], "&gt;=" &amp; DATE(2025, COLUMN()-3, 1),
   Posts[D+1], "&lt;" &amp; EOMONTH(DATE(2025, COLUMN()-3, 1), 0) + 1,
 Posts[Restaurant Name],$C240),SUMIFS(Posts[Views (+10], Posts[D+1], "&gt;=" &amp; DATE(2025, COLUMN()-3, 1),
   Posts[D+1], "&lt;" &amp; EOMONTH(DATE(2025, COLUMN()-3, 1), 0) + 1,
 Posts[Restaurant Name],$C240))</f>
        <v>0</v>
      </c>
      <c r="E240" s="1522">
        <f>if($B$50="posts",COUNTIFS(
  Posts[D+1], "&gt;=" &amp; DATE(2025, COLUMN()-3, 1),
   Posts[D+1], "&lt;" &amp; EOMONTH(DATE(2025, COLUMN()-3, 1), 0) + 1,
 Posts[Restaurant Name],$C240),SUMIFS(Posts[Views (+10], Posts[D+1], "&gt;=" &amp; DATE(2025, COLUMN()-3, 1),
   Posts[D+1], "&lt;" &amp; EOMONTH(DATE(2025, COLUMN()-3, 1), 0) + 1,
 Posts[Restaurant Name],$C240))</f>
        <v>0</v>
      </c>
      <c r="F240" s="1522">
        <f>if($B$50="posts",COUNTIFS(
  Posts[D+1], "&gt;=" &amp; DATE(2025, COLUMN()-3, 1),
   Posts[D+1], "&lt;" &amp; EOMONTH(DATE(2025, COLUMN()-3, 1), 0) + 1,
 Posts[Restaurant Name],$C240),SUMIFS(Posts[Views (+10], Posts[D+1], "&gt;=" &amp; DATE(2025, COLUMN()-3, 1),
   Posts[D+1], "&lt;" &amp; EOMONTH(DATE(2025, COLUMN()-3, 1), 0) + 1,
 Posts[Restaurant Name],$C240))</f>
        <v>0</v>
      </c>
      <c r="G240" s="1522">
        <f>if($B$50="posts",COUNTIFS(
  Posts[D+1], "&gt;=" &amp; DATE(2025, COLUMN()-3, 1),
   Posts[D+1], "&lt;" &amp; EOMONTH(DATE(2025, COLUMN()-3, 1), 0) + 1,
 Posts[Restaurant Name],$C240),SUMIFS(Posts[Views (+10], Posts[D+1], "&gt;=" &amp; DATE(2025, COLUMN()-3, 1),
   Posts[D+1], "&lt;" &amp; EOMONTH(DATE(2025, COLUMN()-3, 1), 0) + 1,
 Posts[Restaurant Name],$C240))</f>
        <v>0</v>
      </c>
      <c r="H240" s="1522">
        <f>if($B$50="posts",COUNTIFS(
  Posts[D+1], "&gt;=" &amp; DATE(2025, COLUMN()-3, 1),
   Posts[D+1], "&lt;" &amp; EOMONTH(DATE(2025, COLUMN()-3, 1), 0) + 1,
 Posts[Restaurant Name],$C240),SUMIFS(Posts[Views (+10], Posts[D+1], "&gt;=" &amp; DATE(2025, COLUMN()-3, 1),
   Posts[D+1], "&lt;" &amp; EOMONTH(DATE(2025, COLUMN()-3, 1), 0) + 1,
 Posts[Restaurant Name],$C240))</f>
        <v>0</v>
      </c>
      <c r="I240" s="1522">
        <f>if($B$50="posts",COUNTIFS(
  Posts[D+1], "&gt;=" &amp; DATE(2025, COLUMN()-3, 1),
   Posts[D+1], "&lt;" &amp; EOMONTH(DATE(2025, COLUMN()-3, 1), 0) + 1,
 Posts[Restaurant Name],$C240),SUMIFS(Posts[Views (+10], Posts[D+1], "&gt;=" &amp; DATE(2025, COLUMN()-3, 1),
   Posts[D+1], "&lt;" &amp; EOMONTH(DATE(2025, COLUMN()-3, 1), 0) + 1,
 Posts[Restaurant Name],$C240))</f>
        <v>0</v>
      </c>
      <c r="J240" s="1522">
        <f>if($B$50="posts",COUNTIFS(
  Posts[D+1], "&gt;=" &amp; DATE(2025, COLUMN()-3, 1),
   Posts[D+1], "&lt;" &amp; EOMONTH(DATE(2025, COLUMN()-3, 1), 0) + 1,
 Posts[Restaurant Name],$C240),SUMIFS(Posts[Views (+10], Posts[D+1], "&gt;=" &amp; DATE(2025, COLUMN()-3, 1),
   Posts[D+1], "&lt;" &amp; EOMONTH(DATE(2025, COLUMN()-3, 1), 0) + 1,
 Posts[Restaurant Name],$C240))</f>
        <v>0</v>
      </c>
      <c r="K240" s="1522">
        <f>if($B$50="posts",COUNTIFS(
  Posts[D+1], "&gt;=" &amp; DATE(2025, COLUMN()-3, 1),
   Posts[D+1], "&lt;" &amp; EOMONTH(DATE(2025, COLUMN()-3, 1), 0) + 1,
 Posts[Restaurant Name],$C240),SUMIFS(Posts[Views (+10], Posts[D+1], "&gt;=" &amp; DATE(2025, COLUMN()-3, 1),
   Posts[D+1], "&lt;" &amp; EOMONTH(DATE(2025, COLUMN()-3, 1), 0) + 1,
 Posts[Restaurant Name],$C240))</f>
        <v>0</v>
      </c>
      <c r="L240" s="1522">
        <f>if($B$50="posts",COUNTIFS(
  Posts[D+1], "&gt;=" &amp; DATE(2025, COLUMN()-3, 1),
   Posts[D+1], "&lt;" &amp; EOMONTH(DATE(2025, COLUMN()-3, 1), 0) + 1,
 Posts[Restaurant Name],$C240),SUMIFS(Posts[Views (+10], Posts[D+1], "&gt;=" &amp; DATE(2025, COLUMN()-3, 1),
   Posts[D+1], "&lt;" &amp; EOMONTH(DATE(2025, COLUMN()-3, 1), 0) + 1,
 Posts[Restaurant Name],$C240))</f>
        <v>14000</v>
      </c>
      <c r="M240" s="1522">
        <f>if($B$50="posts",COUNTIFS(
  Posts[D+1], "&gt;=" &amp; DATE(2025, COLUMN()-3, 1),
   Posts[D+1], "&lt;" &amp; EOMONTH(DATE(2025, COLUMN()-3, 1), 0) + 1,
 Posts[Restaurant Name],$C240),SUMIFS(Posts[Views (+10], Posts[D+1], "&gt;=" &amp; DATE(2025, COLUMN()-3, 1),
   Posts[D+1], "&lt;" &amp; EOMONTH(DATE(2025, COLUMN()-3, 1), 0) + 1,
 Posts[Restaurant Name],$C240))</f>
        <v>0</v>
      </c>
      <c r="N240" s="1522">
        <f>if($B$50="posts",COUNTIFS(
  Posts[D+1], "&gt;=" &amp; DATE(2025, COLUMN()-3, 1),
   Posts[D+1], "&lt;" &amp; EOMONTH(DATE(2025, COLUMN()-3, 1), 0) + 1,
 Posts[Restaurant Name],$C240),SUMIFS(Posts[Views (+10], Posts[D+1], "&gt;=" &amp; DATE(2025, COLUMN()-3, 1),
   Posts[D+1], "&lt;" &amp; EOMONTH(DATE(2025, COLUMN()-3, 1), 0) + 1,
 Posts[Restaurant Name],$C240))</f>
        <v>0</v>
      </c>
      <c r="O240" s="1522">
        <f>if($B$50="posts",COUNTIFS(
  Posts[D+1], "&gt;=" &amp; DATE(2025, COLUMN()-3, 1),
   Posts[D+1], "&lt;" &amp; EOMONTH(DATE(2025, COLUMN()-3, 1), 0) + 1,
 Posts[Restaurant Name],$C240),SUMIFS(Posts[Views (+10], Posts[D+1], "&gt;=" &amp; DATE(2025, COLUMN()-3, 1),
   Posts[D+1], "&lt;" &amp; EOMONTH(DATE(2025, COLUMN()-3, 1), 0) + 1,
 Posts[Restaurant Name],$C240))</f>
        <v>0</v>
      </c>
      <c r="P240" s="1487"/>
      <c r="Q240" s="1487"/>
      <c r="R240" s="1487"/>
      <c r="S240" s="1487"/>
      <c r="T240" s="1487"/>
      <c r="U240" s="1487"/>
      <c r="V240" s="1487"/>
      <c r="W240" s="1487"/>
      <c r="X240" s="1487"/>
      <c r="Y240" s="1487"/>
      <c r="Z240" s="1487"/>
      <c r="AA240" s="1487"/>
      <c r="AB240" s="1487"/>
    </row>
    <row r="241">
      <c r="A241" s="1487"/>
      <c r="B241" s="1487"/>
      <c r="C241" s="1487" t="s">
        <v>3794</v>
      </c>
      <c r="D241" s="1522">
        <f>if($B$50="posts",COUNTIFS(
  Posts[D+1], "&gt;=" &amp; DATE(2025, COLUMN()-3, 1),
   Posts[D+1], "&lt;" &amp; EOMONTH(DATE(2025, COLUMN()-3, 1), 0) + 1,
 Posts[Restaurant Name],$C241),SUMIFS(Posts[Views (+10], Posts[D+1], "&gt;=" &amp; DATE(2025, COLUMN()-3, 1),
   Posts[D+1], "&lt;" &amp; EOMONTH(DATE(2025, COLUMN()-3, 1), 0) + 1,
 Posts[Restaurant Name],$C241))</f>
        <v>0</v>
      </c>
      <c r="E241" s="1522">
        <f>if($B$50="posts",COUNTIFS(
  Posts[D+1], "&gt;=" &amp; DATE(2025, COLUMN()-3, 1),
   Posts[D+1], "&lt;" &amp; EOMONTH(DATE(2025, COLUMN()-3, 1), 0) + 1,
 Posts[Restaurant Name],$C241),SUMIFS(Posts[Views (+10], Posts[D+1], "&gt;=" &amp; DATE(2025, COLUMN()-3, 1),
   Posts[D+1], "&lt;" &amp; EOMONTH(DATE(2025, COLUMN()-3, 1), 0) + 1,
 Posts[Restaurant Name],$C241))</f>
        <v>0</v>
      </c>
      <c r="F241" s="1522">
        <f>if($B$50="posts",COUNTIFS(
  Posts[D+1], "&gt;=" &amp; DATE(2025, COLUMN()-3, 1),
   Posts[D+1], "&lt;" &amp; EOMONTH(DATE(2025, COLUMN()-3, 1), 0) + 1,
 Posts[Restaurant Name],$C241),SUMIFS(Posts[Views (+10], Posts[D+1], "&gt;=" &amp; DATE(2025, COLUMN()-3, 1),
   Posts[D+1], "&lt;" &amp; EOMONTH(DATE(2025, COLUMN()-3, 1), 0) + 1,
 Posts[Restaurant Name],$C241))</f>
        <v>0</v>
      </c>
      <c r="G241" s="1522">
        <f>if($B$50="posts",COUNTIFS(
  Posts[D+1], "&gt;=" &amp; DATE(2025, COLUMN()-3, 1),
   Posts[D+1], "&lt;" &amp; EOMONTH(DATE(2025, COLUMN()-3, 1), 0) + 1,
 Posts[Restaurant Name],$C241),SUMIFS(Posts[Views (+10], Posts[D+1], "&gt;=" &amp; DATE(2025, COLUMN()-3, 1),
   Posts[D+1], "&lt;" &amp; EOMONTH(DATE(2025, COLUMN()-3, 1), 0) + 1,
 Posts[Restaurant Name],$C241))</f>
        <v>0</v>
      </c>
      <c r="H241" s="1522">
        <f>if($B$50="posts",COUNTIFS(
  Posts[D+1], "&gt;=" &amp; DATE(2025, COLUMN()-3, 1),
   Posts[D+1], "&lt;" &amp; EOMONTH(DATE(2025, COLUMN()-3, 1), 0) + 1,
 Posts[Restaurant Name],$C241),SUMIFS(Posts[Views (+10], Posts[D+1], "&gt;=" &amp; DATE(2025, COLUMN()-3, 1),
   Posts[D+1], "&lt;" &amp; EOMONTH(DATE(2025, COLUMN()-3, 1), 0) + 1,
 Posts[Restaurant Name],$C241))</f>
        <v>0</v>
      </c>
      <c r="I241" s="1522">
        <f>if($B$50="posts",COUNTIFS(
  Posts[D+1], "&gt;=" &amp; DATE(2025, COLUMN()-3, 1),
   Posts[D+1], "&lt;" &amp; EOMONTH(DATE(2025, COLUMN()-3, 1), 0) + 1,
 Posts[Restaurant Name],$C241),SUMIFS(Posts[Views (+10], Posts[D+1], "&gt;=" &amp; DATE(2025, COLUMN()-3, 1),
   Posts[D+1], "&lt;" &amp; EOMONTH(DATE(2025, COLUMN()-3, 1), 0) + 1,
 Posts[Restaurant Name],$C241))</f>
        <v>0</v>
      </c>
      <c r="J241" s="1522">
        <f>if($B$50="posts",COUNTIFS(
  Posts[D+1], "&gt;=" &amp; DATE(2025, COLUMN()-3, 1),
   Posts[D+1], "&lt;" &amp; EOMONTH(DATE(2025, COLUMN()-3, 1), 0) + 1,
 Posts[Restaurant Name],$C241),SUMIFS(Posts[Views (+10], Posts[D+1], "&gt;=" &amp; DATE(2025, COLUMN()-3, 1),
   Posts[D+1], "&lt;" &amp; EOMONTH(DATE(2025, COLUMN()-3, 1), 0) + 1,
 Posts[Restaurant Name],$C241))</f>
        <v>0</v>
      </c>
      <c r="K241" s="1522">
        <f>if($B$50="posts",COUNTIFS(
  Posts[D+1], "&gt;=" &amp; DATE(2025, COLUMN()-3, 1),
   Posts[D+1], "&lt;" &amp; EOMONTH(DATE(2025, COLUMN()-3, 1), 0) + 1,
 Posts[Restaurant Name],$C241),SUMIFS(Posts[Views (+10], Posts[D+1], "&gt;=" &amp; DATE(2025, COLUMN()-3, 1),
   Posts[D+1], "&lt;" &amp; EOMONTH(DATE(2025, COLUMN()-3, 1), 0) + 1,
 Posts[Restaurant Name],$C241))</f>
        <v>0</v>
      </c>
      <c r="L241" s="1522">
        <f>if($B$50="posts",COUNTIFS(
  Posts[D+1], "&gt;=" &amp; DATE(2025, COLUMN()-3, 1),
   Posts[D+1], "&lt;" &amp; EOMONTH(DATE(2025, COLUMN()-3, 1), 0) + 1,
 Posts[Restaurant Name],$C241),SUMIFS(Posts[Views (+10], Posts[D+1], "&gt;=" &amp; DATE(2025, COLUMN()-3, 1),
   Posts[D+1], "&lt;" &amp; EOMONTH(DATE(2025, COLUMN()-3, 1), 0) + 1,
 Posts[Restaurant Name],$C241))</f>
        <v>1025</v>
      </c>
      <c r="M241" s="1522">
        <f>if($B$50="posts",COUNTIFS(
  Posts[D+1], "&gt;=" &amp; DATE(2025, COLUMN()-3, 1),
   Posts[D+1], "&lt;" &amp; EOMONTH(DATE(2025, COLUMN()-3, 1), 0) + 1,
 Posts[Restaurant Name],$C241),SUMIFS(Posts[Views (+10], Posts[D+1], "&gt;=" &amp; DATE(2025, COLUMN()-3, 1),
   Posts[D+1], "&lt;" &amp; EOMONTH(DATE(2025, COLUMN()-3, 1), 0) + 1,
 Posts[Restaurant Name],$C241))</f>
        <v>0</v>
      </c>
      <c r="N241" s="1522">
        <f>if($B$50="posts",COUNTIFS(
  Posts[D+1], "&gt;=" &amp; DATE(2025, COLUMN()-3, 1),
   Posts[D+1], "&lt;" &amp; EOMONTH(DATE(2025, COLUMN()-3, 1), 0) + 1,
 Posts[Restaurant Name],$C241),SUMIFS(Posts[Views (+10], Posts[D+1], "&gt;=" &amp; DATE(2025, COLUMN()-3, 1),
   Posts[D+1], "&lt;" &amp; EOMONTH(DATE(2025, COLUMN()-3, 1), 0) + 1,
 Posts[Restaurant Name],$C241))</f>
        <v>0</v>
      </c>
      <c r="O241" s="1522">
        <f>if($B$50="posts",COUNTIFS(
  Posts[D+1], "&gt;=" &amp; DATE(2025, COLUMN()-3, 1),
   Posts[D+1], "&lt;" &amp; EOMONTH(DATE(2025, COLUMN()-3, 1), 0) + 1,
 Posts[Restaurant Name],$C241),SUMIFS(Posts[Views (+10], Posts[D+1], "&gt;=" &amp; DATE(2025, COLUMN()-3, 1),
   Posts[D+1], "&lt;" &amp; EOMONTH(DATE(2025, COLUMN()-3, 1), 0) + 1,
 Posts[Restaurant Name],$C241))</f>
        <v>0</v>
      </c>
      <c r="P241" s="1487"/>
      <c r="Q241" s="1487"/>
      <c r="R241" s="1487"/>
      <c r="S241" s="1487"/>
      <c r="T241" s="1487"/>
      <c r="U241" s="1487"/>
      <c r="V241" s="1487"/>
      <c r="W241" s="1487"/>
      <c r="X241" s="1487"/>
      <c r="Y241" s="1487"/>
      <c r="Z241" s="1487"/>
      <c r="AA241" s="1487"/>
      <c r="AB241" s="1487"/>
    </row>
    <row r="242">
      <c r="A242" s="1487"/>
      <c r="B242" s="1487"/>
      <c r="C242" s="1487" t="s">
        <v>3799</v>
      </c>
      <c r="D242" s="1522">
        <f>if($B$50="posts",COUNTIFS(
  Posts[D+1], "&gt;=" &amp; DATE(2025, COLUMN()-3, 1),
   Posts[D+1], "&lt;" &amp; EOMONTH(DATE(2025, COLUMN()-3, 1), 0) + 1,
 Posts[Restaurant Name],$C242),SUMIFS(Posts[Views (+10], Posts[D+1], "&gt;=" &amp; DATE(2025, COLUMN()-3, 1),
   Posts[D+1], "&lt;" &amp; EOMONTH(DATE(2025, COLUMN()-3, 1), 0) + 1,
 Posts[Restaurant Name],$C242))</f>
        <v>0</v>
      </c>
      <c r="E242" s="1522">
        <f>if($B$50="posts",COUNTIFS(
  Posts[D+1], "&gt;=" &amp; DATE(2025, COLUMN()-3, 1),
   Posts[D+1], "&lt;" &amp; EOMONTH(DATE(2025, COLUMN()-3, 1), 0) + 1,
 Posts[Restaurant Name],$C242),SUMIFS(Posts[Views (+10], Posts[D+1], "&gt;=" &amp; DATE(2025, COLUMN()-3, 1),
   Posts[D+1], "&lt;" &amp; EOMONTH(DATE(2025, COLUMN()-3, 1), 0) + 1,
 Posts[Restaurant Name],$C242))</f>
        <v>0</v>
      </c>
      <c r="F242" s="1522">
        <f>if($B$50="posts",COUNTIFS(
  Posts[D+1], "&gt;=" &amp; DATE(2025, COLUMN()-3, 1),
   Posts[D+1], "&lt;" &amp; EOMONTH(DATE(2025, COLUMN()-3, 1), 0) + 1,
 Posts[Restaurant Name],$C242),SUMIFS(Posts[Views (+10], Posts[D+1], "&gt;=" &amp; DATE(2025, COLUMN()-3, 1),
   Posts[D+1], "&lt;" &amp; EOMONTH(DATE(2025, COLUMN()-3, 1), 0) + 1,
 Posts[Restaurant Name],$C242))</f>
        <v>0</v>
      </c>
      <c r="G242" s="1522">
        <f>if($B$50="posts",COUNTIFS(
  Posts[D+1], "&gt;=" &amp; DATE(2025, COLUMN()-3, 1),
   Posts[D+1], "&lt;" &amp; EOMONTH(DATE(2025, COLUMN()-3, 1), 0) + 1,
 Posts[Restaurant Name],$C242),SUMIFS(Posts[Views (+10], Posts[D+1], "&gt;=" &amp; DATE(2025, COLUMN()-3, 1),
   Posts[D+1], "&lt;" &amp; EOMONTH(DATE(2025, COLUMN()-3, 1), 0) + 1,
 Posts[Restaurant Name],$C242))</f>
        <v>0</v>
      </c>
      <c r="H242" s="1522">
        <f>if($B$50="posts",COUNTIFS(
  Posts[D+1], "&gt;=" &amp; DATE(2025, COLUMN()-3, 1),
   Posts[D+1], "&lt;" &amp; EOMONTH(DATE(2025, COLUMN()-3, 1), 0) + 1,
 Posts[Restaurant Name],$C242),SUMIFS(Posts[Views (+10], Posts[D+1], "&gt;=" &amp; DATE(2025, COLUMN()-3, 1),
   Posts[D+1], "&lt;" &amp; EOMONTH(DATE(2025, COLUMN()-3, 1), 0) + 1,
 Posts[Restaurant Name],$C242))</f>
        <v>0</v>
      </c>
      <c r="I242" s="1522">
        <f>if($B$50="posts",COUNTIFS(
  Posts[D+1], "&gt;=" &amp; DATE(2025, COLUMN()-3, 1),
   Posts[D+1], "&lt;" &amp; EOMONTH(DATE(2025, COLUMN()-3, 1), 0) + 1,
 Posts[Restaurant Name],$C242),SUMIFS(Posts[Views (+10], Posts[D+1], "&gt;=" &amp; DATE(2025, COLUMN()-3, 1),
   Posts[D+1], "&lt;" &amp; EOMONTH(DATE(2025, COLUMN()-3, 1), 0) + 1,
 Posts[Restaurant Name],$C242))</f>
        <v>0</v>
      </c>
      <c r="J242" s="1522">
        <f>if($B$50="posts",COUNTIFS(
  Posts[D+1], "&gt;=" &amp; DATE(2025, COLUMN()-3, 1),
   Posts[D+1], "&lt;" &amp; EOMONTH(DATE(2025, COLUMN()-3, 1), 0) + 1,
 Posts[Restaurant Name],$C242),SUMIFS(Posts[Views (+10], Posts[D+1], "&gt;=" &amp; DATE(2025, COLUMN()-3, 1),
   Posts[D+1], "&lt;" &amp; EOMONTH(DATE(2025, COLUMN()-3, 1), 0) + 1,
 Posts[Restaurant Name],$C242))</f>
        <v>0</v>
      </c>
      <c r="K242" s="1522">
        <f>if($B$50="posts",COUNTIFS(
  Posts[D+1], "&gt;=" &amp; DATE(2025, COLUMN()-3, 1),
   Posts[D+1], "&lt;" &amp; EOMONTH(DATE(2025, COLUMN()-3, 1), 0) + 1,
 Posts[Restaurant Name],$C242),SUMIFS(Posts[Views (+10], Posts[D+1], "&gt;=" &amp; DATE(2025, COLUMN()-3, 1),
   Posts[D+1], "&lt;" &amp; EOMONTH(DATE(2025, COLUMN()-3, 1), 0) + 1,
 Posts[Restaurant Name],$C242))</f>
        <v>0</v>
      </c>
      <c r="L242" s="1522">
        <f>if($B$50="posts",COUNTIFS(
  Posts[D+1], "&gt;=" &amp; DATE(2025, COLUMN()-3, 1),
   Posts[D+1], "&lt;" &amp; EOMONTH(DATE(2025, COLUMN()-3, 1), 0) + 1,
 Posts[Restaurant Name],$C242),SUMIFS(Posts[Views (+10], Posts[D+1], "&gt;=" &amp; DATE(2025, COLUMN()-3, 1),
   Posts[D+1], "&lt;" &amp; EOMONTH(DATE(2025, COLUMN()-3, 1), 0) + 1,
 Posts[Restaurant Name],$C242))</f>
        <v>196</v>
      </c>
      <c r="M242" s="1522">
        <f>if($B$50="posts",COUNTIFS(
  Posts[D+1], "&gt;=" &amp; DATE(2025, COLUMN()-3, 1),
   Posts[D+1], "&lt;" &amp; EOMONTH(DATE(2025, COLUMN()-3, 1), 0) + 1,
 Posts[Restaurant Name],$C242),SUMIFS(Posts[Views (+10], Posts[D+1], "&gt;=" &amp; DATE(2025, COLUMN()-3, 1),
   Posts[D+1], "&lt;" &amp; EOMONTH(DATE(2025, COLUMN()-3, 1), 0) + 1,
 Posts[Restaurant Name],$C242))</f>
        <v>0</v>
      </c>
      <c r="N242" s="1522">
        <f>if($B$50="posts",COUNTIFS(
  Posts[D+1], "&gt;=" &amp; DATE(2025, COLUMN()-3, 1),
   Posts[D+1], "&lt;" &amp; EOMONTH(DATE(2025, COLUMN()-3, 1), 0) + 1,
 Posts[Restaurant Name],$C242),SUMIFS(Posts[Views (+10], Posts[D+1], "&gt;=" &amp; DATE(2025, COLUMN()-3, 1),
   Posts[D+1], "&lt;" &amp; EOMONTH(DATE(2025, COLUMN()-3, 1), 0) + 1,
 Posts[Restaurant Name],$C242))</f>
        <v>0</v>
      </c>
      <c r="O242" s="1522">
        <f>if($B$50="posts",COUNTIFS(
  Posts[D+1], "&gt;=" &amp; DATE(2025, COLUMN()-3, 1),
   Posts[D+1], "&lt;" &amp; EOMONTH(DATE(2025, COLUMN()-3, 1), 0) + 1,
 Posts[Restaurant Name],$C242),SUMIFS(Posts[Views (+10], Posts[D+1], "&gt;=" &amp; DATE(2025, COLUMN()-3, 1),
   Posts[D+1], "&lt;" &amp; EOMONTH(DATE(2025, COLUMN()-3, 1), 0) + 1,
 Posts[Restaurant Name],$C242))</f>
        <v>0</v>
      </c>
      <c r="P242" s="1487"/>
      <c r="Q242" s="1487"/>
      <c r="R242" s="1487"/>
      <c r="S242" s="1487"/>
      <c r="T242" s="1487"/>
      <c r="U242" s="1487"/>
      <c r="V242" s="1487"/>
      <c r="W242" s="1487"/>
      <c r="X242" s="1487"/>
      <c r="Y242" s="1487"/>
      <c r="Z242" s="1487"/>
      <c r="AA242" s="1487"/>
      <c r="AB242" s="1487"/>
    </row>
    <row r="243">
      <c r="A243" s="1487"/>
      <c r="B243" s="1487"/>
      <c r="C243" s="1487" t="s">
        <v>3804</v>
      </c>
      <c r="D243" s="1522">
        <f>if($B$50="posts",COUNTIFS(
  Posts[D+1], "&gt;=" &amp; DATE(2025, COLUMN()-3, 1),
   Posts[D+1], "&lt;" &amp; EOMONTH(DATE(2025, COLUMN()-3, 1), 0) + 1,
 Posts[Restaurant Name],$C243),SUMIFS(Posts[Views (+10], Posts[D+1], "&gt;=" &amp; DATE(2025, COLUMN()-3, 1),
   Posts[D+1], "&lt;" &amp; EOMONTH(DATE(2025, COLUMN()-3, 1), 0) + 1,
 Posts[Restaurant Name],$C243))</f>
        <v>0</v>
      </c>
      <c r="E243" s="1522">
        <f>if($B$50="posts",COUNTIFS(
  Posts[D+1], "&gt;=" &amp; DATE(2025, COLUMN()-3, 1),
   Posts[D+1], "&lt;" &amp; EOMONTH(DATE(2025, COLUMN()-3, 1), 0) + 1,
 Posts[Restaurant Name],$C243),SUMIFS(Posts[Views (+10], Posts[D+1], "&gt;=" &amp; DATE(2025, COLUMN()-3, 1),
   Posts[D+1], "&lt;" &amp; EOMONTH(DATE(2025, COLUMN()-3, 1), 0) + 1,
 Posts[Restaurant Name],$C243))</f>
        <v>0</v>
      </c>
      <c r="F243" s="1522">
        <f>if($B$50="posts",COUNTIFS(
  Posts[D+1], "&gt;=" &amp; DATE(2025, COLUMN()-3, 1),
   Posts[D+1], "&lt;" &amp; EOMONTH(DATE(2025, COLUMN()-3, 1), 0) + 1,
 Posts[Restaurant Name],$C243),SUMIFS(Posts[Views (+10], Posts[D+1], "&gt;=" &amp; DATE(2025, COLUMN()-3, 1),
   Posts[D+1], "&lt;" &amp; EOMONTH(DATE(2025, COLUMN()-3, 1), 0) + 1,
 Posts[Restaurant Name],$C243))</f>
        <v>0</v>
      </c>
      <c r="G243" s="1522">
        <f>if($B$50="posts",COUNTIFS(
  Posts[D+1], "&gt;=" &amp; DATE(2025, COLUMN()-3, 1),
   Posts[D+1], "&lt;" &amp; EOMONTH(DATE(2025, COLUMN()-3, 1), 0) + 1,
 Posts[Restaurant Name],$C243),SUMIFS(Posts[Views (+10], Posts[D+1], "&gt;=" &amp; DATE(2025, COLUMN()-3, 1),
   Posts[D+1], "&lt;" &amp; EOMONTH(DATE(2025, COLUMN()-3, 1), 0) + 1,
 Posts[Restaurant Name],$C243))</f>
        <v>0</v>
      </c>
      <c r="H243" s="1522">
        <f>if($B$50="posts",COUNTIFS(
  Posts[D+1], "&gt;=" &amp; DATE(2025, COLUMN()-3, 1),
   Posts[D+1], "&lt;" &amp; EOMONTH(DATE(2025, COLUMN()-3, 1), 0) + 1,
 Posts[Restaurant Name],$C243),SUMIFS(Posts[Views (+10], Posts[D+1], "&gt;=" &amp; DATE(2025, COLUMN()-3, 1),
   Posts[D+1], "&lt;" &amp; EOMONTH(DATE(2025, COLUMN()-3, 1), 0) + 1,
 Posts[Restaurant Name],$C243))</f>
        <v>0</v>
      </c>
      <c r="I243" s="1522">
        <f>if($B$50="posts",COUNTIFS(
  Posts[D+1], "&gt;=" &amp; DATE(2025, COLUMN()-3, 1),
   Posts[D+1], "&lt;" &amp; EOMONTH(DATE(2025, COLUMN()-3, 1), 0) + 1,
 Posts[Restaurant Name],$C243),SUMIFS(Posts[Views (+10], Posts[D+1], "&gt;=" &amp; DATE(2025, COLUMN()-3, 1),
   Posts[D+1], "&lt;" &amp; EOMONTH(DATE(2025, COLUMN()-3, 1), 0) + 1,
 Posts[Restaurant Name],$C243))</f>
        <v>0</v>
      </c>
      <c r="J243" s="1522">
        <f>if($B$50="posts",COUNTIFS(
  Posts[D+1], "&gt;=" &amp; DATE(2025, COLUMN()-3, 1),
   Posts[D+1], "&lt;" &amp; EOMONTH(DATE(2025, COLUMN()-3, 1), 0) + 1,
 Posts[Restaurant Name],$C243),SUMIFS(Posts[Views (+10], Posts[D+1], "&gt;=" &amp; DATE(2025, COLUMN()-3, 1),
   Posts[D+1], "&lt;" &amp; EOMONTH(DATE(2025, COLUMN()-3, 1), 0) + 1,
 Posts[Restaurant Name],$C243))</f>
        <v>0</v>
      </c>
      <c r="K243" s="1522">
        <f>if($B$50="posts",COUNTIFS(
  Posts[D+1], "&gt;=" &amp; DATE(2025, COLUMN()-3, 1),
   Posts[D+1], "&lt;" &amp; EOMONTH(DATE(2025, COLUMN()-3, 1), 0) + 1,
 Posts[Restaurant Name],$C243),SUMIFS(Posts[Views (+10], Posts[D+1], "&gt;=" &amp; DATE(2025, COLUMN()-3, 1),
   Posts[D+1], "&lt;" &amp; EOMONTH(DATE(2025, COLUMN()-3, 1), 0) + 1,
 Posts[Restaurant Name],$C243))</f>
        <v>0</v>
      </c>
      <c r="L243" s="1522">
        <f>if($B$50="posts",COUNTIFS(
  Posts[D+1], "&gt;=" &amp; DATE(2025, COLUMN()-3, 1),
   Posts[D+1], "&lt;" &amp; EOMONTH(DATE(2025, COLUMN()-3, 1), 0) + 1,
 Posts[Restaurant Name],$C243),SUMIFS(Posts[Views (+10], Posts[D+1], "&gt;=" &amp; DATE(2025, COLUMN()-3, 1),
   Posts[D+1], "&lt;" &amp; EOMONTH(DATE(2025, COLUMN()-3, 1), 0) + 1,
 Posts[Restaurant Name],$C243))</f>
        <v>479</v>
      </c>
      <c r="M243" s="1522">
        <f>if($B$50="posts",COUNTIFS(
  Posts[D+1], "&gt;=" &amp; DATE(2025, COLUMN()-3, 1),
   Posts[D+1], "&lt;" &amp; EOMONTH(DATE(2025, COLUMN()-3, 1), 0) + 1,
 Posts[Restaurant Name],$C243),SUMIFS(Posts[Views (+10], Posts[D+1], "&gt;=" &amp; DATE(2025, COLUMN()-3, 1),
   Posts[D+1], "&lt;" &amp; EOMONTH(DATE(2025, COLUMN()-3, 1), 0) + 1,
 Posts[Restaurant Name],$C243))</f>
        <v>0</v>
      </c>
      <c r="N243" s="1522">
        <f>if($B$50="posts",COUNTIFS(
  Posts[D+1], "&gt;=" &amp; DATE(2025, COLUMN()-3, 1),
   Posts[D+1], "&lt;" &amp; EOMONTH(DATE(2025, COLUMN()-3, 1), 0) + 1,
 Posts[Restaurant Name],$C243),SUMIFS(Posts[Views (+10], Posts[D+1], "&gt;=" &amp; DATE(2025, COLUMN()-3, 1),
   Posts[D+1], "&lt;" &amp; EOMONTH(DATE(2025, COLUMN()-3, 1), 0) + 1,
 Posts[Restaurant Name],$C243))</f>
        <v>0</v>
      </c>
      <c r="O243" s="1522">
        <f>if($B$50="posts",COUNTIFS(
  Posts[D+1], "&gt;=" &amp; DATE(2025, COLUMN()-3, 1),
   Posts[D+1], "&lt;" &amp; EOMONTH(DATE(2025, COLUMN()-3, 1), 0) + 1,
 Posts[Restaurant Name],$C243),SUMIFS(Posts[Views (+10], Posts[D+1], "&gt;=" &amp; DATE(2025, COLUMN()-3, 1),
   Posts[D+1], "&lt;" &amp; EOMONTH(DATE(2025, COLUMN()-3, 1), 0) + 1,
 Posts[Restaurant Name],$C243))</f>
        <v>0</v>
      </c>
      <c r="P243" s="1487"/>
      <c r="Q243" s="1487"/>
      <c r="R243" s="1487"/>
      <c r="S243" s="1487"/>
      <c r="T243" s="1487"/>
      <c r="U243" s="1487"/>
      <c r="V243" s="1487"/>
      <c r="W243" s="1487"/>
      <c r="X243" s="1487"/>
      <c r="Y243" s="1487"/>
      <c r="Z243" s="1487"/>
      <c r="AA243" s="1487"/>
      <c r="AB243" s="1487"/>
    </row>
    <row r="244">
      <c r="A244" s="1487"/>
      <c r="B244" s="1487"/>
      <c r="C244" s="1487" t="s">
        <v>3809</v>
      </c>
      <c r="D244" s="1522">
        <f>if($B$50="posts",COUNTIFS(
  Posts[D+1], "&gt;=" &amp; DATE(2025, COLUMN()-3, 1),
   Posts[D+1], "&lt;" &amp; EOMONTH(DATE(2025, COLUMN()-3, 1), 0) + 1,
 Posts[Restaurant Name],$C244),SUMIFS(Posts[Views (+10], Posts[D+1], "&gt;=" &amp; DATE(2025, COLUMN()-3, 1),
   Posts[D+1], "&lt;" &amp; EOMONTH(DATE(2025, COLUMN()-3, 1), 0) + 1,
 Posts[Restaurant Name],$C244))</f>
        <v>0</v>
      </c>
      <c r="E244" s="1522">
        <f>if($B$50="posts",COUNTIFS(
  Posts[D+1], "&gt;=" &amp; DATE(2025, COLUMN()-3, 1),
   Posts[D+1], "&lt;" &amp; EOMONTH(DATE(2025, COLUMN()-3, 1), 0) + 1,
 Posts[Restaurant Name],$C244),SUMIFS(Posts[Views (+10], Posts[D+1], "&gt;=" &amp; DATE(2025, COLUMN()-3, 1),
   Posts[D+1], "&lt;" &amp; EOMONTH(DATE(2025, COLUMN()-3, 1), 0) + 1,
 Posts[Restaurant Name],$C244))</f>
        <v>0</v>
      </c>
      <c r="F244" s="1522">
        <f>if($B$50="posts",COUNTIFS(
  Posts[D+1], "&gt;=" &amp; DATE(2025, COLUMN()-3, 1),
   Posts[D+1], "&lt;" &amp; EOMONTH(DATE(2025, COLUMN()-3, 1), 0) + 1,
 Posts[Restaurant Name],$C244),SUMIFS(Posts[Views (+10], Posts[D+1], "&gt;=" &amp; DATE(2025, COLUMN()-3, 1),
   Posts[D+1], "&lt;" &amp; EOMONTH(DATE(2025, COLUMN()-3, 1), 0) + 1,
 Posts[Restaurant Name],$C244))</f>
        <v>0</v>
      </c>
      <c r="G244" s="1522">
        <f>if($B$50="posts",COUNTIFS(
  Posts[D+1], "&gt;=" &amp; DATE(2025, COLUMN()-3, 1),
   Posts[D+1], "&lt;" &amp; EOMONTH(DATE(2025, COLUMN()-3, 1), 0) + 1,
 Posts[Restaurant Name],$C244),SUMIFS(Posts[Views (+10], Posts[D+1], "&gt;=" &amp; DATE(2025, COLUMN()-3, 1),
   Posts[D+1], "&lt;" &amp; EOMONTH(DATE(2025, COLUMN()-3, 1), 0) + 1,
 Posts[Restaurant Name],$C244))</f>
        <v>0</v>
      </c>
      <c r="H244" s="1522">
        <f>if($B$50="posts",COUNTIFS(
  Posts[D+1], "&gt;=" &amp; DATE(2025, COLUMN()-3, 1),
   Posts[D+1], "&lt;" &amp; EOMONTH(DATE(2025, COLUMN()-3, 1), 0) + 1,
 Posts[Restaurant Name],$C244),SUMIFS(Posts[Views (+10], Posts[D+1], "&gt;=" &amp; DATE(2025, COLUMN()-3, 1),
   Posts[D+1], "&lt;" &amp; EOMONTH(DATE(2025, COLUMN()-3, 1), 0) + 1,
 Posts[Restaurant Name],$C244))</f>
        <v>0</v>
      </c>
      <c r="I244" s="1522">
        <f>if($B$50="posts",COUNTIFS(
  Posts[D+1], "&gt;=" &amp; DATE(2025, COLUMN()-3, 1),
   Posts[D+1], "&lt;" &amp; EOMONTH(DATE(2025, COLUMN()-3, 1), 0) + 1,
 Posts[Restaurant Name],$C244),SUMIFS(Posts[Views (+10], Posts[D+1], "&gt;=" &amp; DATE(2025, COLUMN()-3, 1),
   Posts[D+1], "&lt;" &amp; EOMONTH(DATE(2025, COLUMN()-3, 1), 0) + 1,
 Posts[Restaurant Name],$C244))</f>
        <v>0</v>
      </c>
      <c r="J244" s="1522">
        <f>if($B$50="posts",COUNTIFS(
  Posts[D+1], "&gt;=" &amp; DATE(2025, COLUMN()-3, 1),
   Posts[D+1], "&lt;" &amp; EOMONTH(DATE(2025, COLUMN()-3, 1), 0) + 1,
 Posts[Restaurant Name],$C244),SUMIFS(Posts[Views (+10], Posts[D+1], "&gt;=" &amp; DATE(2025, COLUMN()-3, 1),
   Posts[D+1], "&lt;" &amp; EOMONTH(DATE(2025, COLUMN()-3, 1), 0) + 1,
 Posts[Restaurant Name],$C244))</f>
        <v>0</v>
      </c>
      <c r="K244" s="1522">
        <f>if($B$50="posts",COUNTIFS(
  Posts[D+1], "&gt;=" &amp; DATE(2025, COLUMN()-3, 1),
   Posts[D+1], "&lt;" &amp; EOMONTH(DATE(2025, COLUMN()-3, 1), 0) + 1,
 Posts[Restaurant Name],$C244),SUMIFS(Posts[Views (+10], Posts[D+1], "&gt;=" &amp; DATE(2025, COLUMN()-3, 1),
   Posts[D+1], "&lt;" &amp; EOMONTH(DATE(2025, COLUMN()-3, 1), 0) + 1,
 Posts[Restaurant Name],$C244))</f>
        <v>0</v>
      </c>
      <c r="L244" s="1522">
        <f>if($B$50="posts",COUNTIFS(
  Posts[D+1], "&gt;=" &amp; DATE(2025, COLUMN()-3, 1),
   Posts[D+1], "&lt;" &amp; EOMONTH(DATE(2025, COLUMN()-3, 1), 0) + 1,
 Posts[Restaurant Name],$C244),SUMIFS(Posts[Views (+10], Posts[D+1], "&gt;=" &amp; DATE(2025, COLUMN()-3, 1),
   Posts[D+1], "&lt;" &amp; EOMONTH(DATE(2025, COLUMN()-3, 1), 0) + 1,
 Posts[Restaurant Name],$C244))</f>
        <v>591</v>
      </c>
      <c r="M244" s="1522">
        <f>if($B$50="posts",COUNTIFS(
  Posts[D+1], "&gt;=" &amp; DATE(2025, COLUMN()-3, 1),
   Posts[D+1], "&lt;" &amp; EOMONTH(DATE(2025, COLUMN()-3, 1), 0) + 1,
 Posts[Restaurant Name],$C244),SUMIFS(Posts[Views (+10], Posts[D+1], "&gt;=" &amp; DATE(2025, COLUMN()-3, 1),
   Posts[D+1], "&lt;" &amp; EOMONTH(DATE(2025, COLUMN()-3, 1), 0) + 1,
 Posts[Restaurant Name],$C244))</f>
        <v>59600</v>
      </c>
      <c r="N244" s="1522">
        <f>if($B$50="posts",COUNTIFS(
  Posts[D+1], "&gt;=" &amp; DATE(2025, COLUMN()-3, 1),
   Posts[D+1], "&lt;" &amp; EOMONTH(DATE(2025, COLUMN()-3, 1), 0) + 1,
 Posts[Restaurant Name],$C244),SUMIFS(Posts[Views (+10], Posts[D+1], "&gt;=" &amp; DATE(2025, COLUMN()-3, 1),
   Posts[D+1], "&lt;" &amp; EOMONTH(DATE(2025, COLUMN()-3, 1), 0) + 1,
 Posts[Restaurant Name],$C244))</f>
        <v>0</v>
      </c>
      <c r="O244" s="1522">
        <f>if($B$50="posts",COUNTIFS(
  Posts[D+1], "&gt;=" &amp; DATE(2025, COLUMN()-3, 1),
   Posts[D+1], "&lt;" &amp; EOMONTH(DATE(2025, COLUMN()-3, 1), 0) + 1,
 Posts[Restaurant Name],$C244),SUMIFS(Posts[Views (+10], Posts[D+1], "&gt;=" &amp; DATE(2025, COLUMN()-3, 1),
   Posts[D+1], "&lt;" &amp; EOMONTH(DATE(2025, COLUMN()-3, 1), 0) + 1,
 Posts[Restaurant Name],$C244))</f>
        <v>0</v>
      </c>
      <c r="P244" s="1487"/>
      <c r="Q244" s="1487"/>
      <c r="R244" s="1487"/>
      <c r="S244" s="1487"/>
      <c r="T244" s="1487"/>
      <c r="U244" s="1487"/>
      <c r="V244" s="1487"/>
      <c r="W244" s="1487"/>
      <c r="X244" s="1487"/>
      <c r="Y244" s="1487"/>
      <c r="Z244" s="1487"/>
      <c r="AA244" s="1487"/>
      <c r="AB244" s="1487"/>
    </row>
    <row r="245">
      <c r="A245" s="1487"/>
      <c r="B245" s="1487"/>
      <c r="C245" s="1487" t="s">
        <v>3832</v>
      </c>
      <c r="D245" s="1522">
        <f>if($B$50="posts",COUNTIFS(
  Posts[D+1], "&gt;=" &amp; DATE(2025, COLUMN()-3, 1),
   Posts[D+1], "&lt;" &amp; EOMONTH(DATE(2025, COLUMN()-3, 1), 0) + 1,
 Posts[Restaurant Name],$C245),SUMIFS(Posts[Views (+10], Posts[D+1], "&gt;=" &amp; DATE(2025, COLUMN()-3, 1),
   Posts[D+1], "&lt;" &amp; EOMONTH(DATE(2025, COLUMN()-3, 1), 0) + 1,
 Posts[Restaurant Name],$C245))</f>
        <v>0</v>
      </c>
      <c r="E245" s="1522">
        <f>if($B$50="posts",COUNTIFS(
  Posts[D+1], "&gt;=" &amp; DATE(2025, COLUMN()-3, 1),
   Posts[D+1], "&lt;" &amp; EOMONTH(DATE(2025, COLUMN()-3, 1), 0) + 1,
 Posts[Restaurant Name],$C245),SUMIFS(Posts[Views (+10], Posts[D+1], "&gt;=" &amp; DATE(2025, COLUMN()-3, 1),
   Posts[D+1], "&lt;" &amp; EOMONTH(DATE(2025, COLUMN()-3, 1), 0) + 1,
 Posts[Restaurant Name],$C245))</f>
        <v>0</v>
      </c>
      <c r="F245" s="1522">
        <f>if($B$50="posts",COUNTIFS(
  Posts[D+1], "&gt;=" &amp; DATE(2025, COLUMN()-3, 1),
   Posts[D+1], "&lt;" &amp; EOMONTH(DATE(2025, COLUMN()-3, 1), 0) + 1,
 Posts[Restaurant Name],$C245),SUMIFS(Posts[Views (+10], Posts[D+1], "&gt;=" &amp; DATE(2025, COLUMN()-3, 1),
   Posts[D+1], "&lt;" &amp; EOMONTH(DATE(2025, COLUMN()-3, 1), 0) + 1,
 Posts[Restaurant Name],$C245))</f>
        <v>0</v>
      </c>
      <c r="G245" s="1522">
        <f>if($B$50="posts",COUNTIFS(
  Posts[D+1], "&gt;=" &amp; DATE(2025, COLUMN()-3, 1),
   Posts[D+1], "&lt;" &amp; EOMONTH(DATE(2025, COLUMN()-3, 1), 0) + 1,
 Posts[Restaurant Name],$C245),SUMIFS(Posts[Views (+10], Posts[D+1], "&gt;=" &amp; DATE(2025, COLUMN()-3, 1),
   Posts[D+1], "&lt;" &amp; EOMONTH(DATE(2025, COLUMN()-3, 1), 0) + 1,
 Posts[Restaurant Name],$C245))</f>
        <v>0</v>
      </c>
      <c r="H245" s="1522">
        <f>if($B$50="posts",COUNTIFS(
  Posts[D+1], "&gt;=" &amp; DATE(2025, COLUMN()-3, 1),
   Posts[D+1], "&lt;" &amp; EOMONTH(DATE(2025, COLUMN()-3, 1), 0) + 1,
 Posts[Restaurant Name],$C245),SUMIFS(Posts[Views (+10], Posts[D+1], "&gt;=" &amp; DATE(2025, COLUMN()-3, 1),
   Posts[D+1], "&lt;" &amp; EOMONTH(DATE(2025, COLUMN()-3, 1), 0) + 1,
 Posts[Restaurant Name],$C245))</f>
        <v>0</v>
      </c>
      <c r="I245" s="1522">
        <f>if($B$50="posts",COUNTIFS(
  Posts[D+1], "&gt;=" &amp; DATE(2025, COLUMN()-3, 1),
   Posts[D+1], "&lt;" &amp; EOMONTH(DATE(2025, COLUMN()-3, 1), 0) + 1,
 Posts[Restaurant Name],$C245),SUMIFS(Posts[Views (+10], Posts[D+1], "&gt;=" &amp; DATE(2025, COLUMN()-3, 1),
   Posts[D+1], "&lt;" &amp; EOMONTH(DATE(2025, COLUMN()-3, 1), 0) + 1,
 Posts[Restaurant Name],$C245))</f>
        <v>0</v>
      </c>
      <c r="J245" s="1522">
        <f>if($B$50="posts",COUNTIFS(
  Posts[D+1], "&gt;=" &amp; DATE(2025, COLUMN()-3, 1),
   Posts[D+1], "&lt;" &amp; EOMONTH(DATE(2025, COLUMN()-3, 1), 0) + 1,
 Posts[Restaurant Name],$C245),SUMIFS(Posts[Views (+10], Posts[D+1], "&gt;=" &amp; DATE(2025, COLUMN()-3, 1),
   Posts[D+1], "&lt;" &amp; EOMONTH(DATE(2025, COLUMN()-3, 1), 0) + 1,
 Posts[Restaurant Name],$C245))</f>
        <v>0</v>
      </c>
      <c r="K245" s="1522">
        <f>if($B$50="posts",COUNTIFS(
  Posts[D+1], "&gt;=" &amp; DATE(2025, COLUMN()-3, 1),
   Posts[D+1], "&lt;" &amp; EOMONTH(DATE(2025, COLUMN()-3, 1), 0) + 1,
 Posts[Restaurant Name],$C245),SUMIFS(Posts[Views (+10], Posts[D+1], "&gt;=" &amp; DATE(2025, COLUMN()-3, 1),
   Posts[D+1], "&lt;" &amp; EOMONTH(DATE(2025, COLUMN()-3, 1), 0) + 1,
 Posts[Restaurant Name],$C245))</f>
        <v>0</v>
      </c>
      <c r="L245" s="1522">
        <f>if($B$50="posts",COUNTIFS(
  Posts[D+1], "&gt;=" &amp; DATE(2025, COLUMN()-3, 1),
   Posts[D+1], "&lt;" &amp; EOMONTH(DATE(2025, COLUMN()-3, 1), 0) + 1,
 Posts[Restaurant Name],$C245),SUMIFS(Posts[Views (+10], Posts[D+1], "&gt;=" &amp; DATE(2025, COLUMN()-3, 1),
   Posts[D+1], "&lt;" &amp; EOMONTH(DATE(2025, COLUMN()-3, 1), 0) + 1,
 Posts[Restaurant Name],$C245))</f>
        <v>0</v>
      </c>
      <c r="M245" s="1522">
        <f>if($B$50="posts",COUNTIFS(
  Posts[D+1], "&gt;=" &amp; DATE(2025, COLUMN()-3, 1),
   Posts[D+1], "&lt;" &amp; EOMONTH(DATE(2025, COLUMN()-3, 1), 0) + 1,
 Posts[Restaurant Name],$C245),SUMIFS(Posts[Views (+10], Posts[D+1], "&gt;=" &amp; DATE(2025, COLUMN()-3, 1),
   Posts[D+1], "&lt;" &amp; EOMONTH(DATE(2025, COLUMN()-3, 1), 0) + 1,
 Posts[Restaurant Name],$C245))</f>
        <v>459</v>
      </c>
      <c r="N245" s="1522">
        <f>if($B$50="posts",COUNTIFS(
  Posts[D+1], "&gt;=" &amp; DATE(2025, COLUMN()-3, 1),
   Posts[D+1], "&lt;" &amp; EOMONTH(DATE(2025, COLUMN()-3, 1), 0) + 1,
 Posts[Restaurant Name],$C245),SUMIFS(Posts[Views (+10], Posts[D+1], "&gt;=" &amp; DATE(2025, COLUMN()-3, 1),
   Posts[D+1], "&lt;" &amp; EOMONTH(DATE(2025, COLUMN()-3, 1), 0) + 1,
 Posts[Restaurant Name],$C245))</f>
        <v>0</v>
      </c>
      <c r="O245" s="1522">
        <f>if($B$50="posts",COUNTIFS(
  Posts[D+1], "&gt;=" &amp; DATE(2025, COLUMN()-3, 1),
   Posts[D+1], "&lt;" &amp; EOMONTH(DATE(2025, COLUMN()-3, 1), 0) + 1,
 Posts[Restaurant Name],$C245),SUMIFS(Posts[Views (+10], Posts[D+1], "&gt;=" &amp; DATE(2025, COLUMN()-3, 1),
   Posts[D+1], "&lt;" &amp; EOMONTH(DATE(2025, COLUMN()-3, 1), 0) + 1,
 Posts[Restaurant Name],$C245))</f>
        <v>0</v>
      </c>
      <c r="P245" s="1487"/>
      <c r="Q245" s="1487"/>
      <c r="R245" s="1487"/>
      <c r="S245" s="1487"/>
      <c r="T245" s="1487"/>
      <c r="U245" s="1487"/>
      <c r="V245" s="1487"/>
      <c r="W245" s="1487"/>
      <c r="X245" s="1487"/>
      <c r="Y245" s="1487"/>
      <c r="Z245" s="1487"/>
      <c r="AA245" s="1487"/>
      <c r="AB245" s="1487"/>
    </row>
    <row r="246">
      <c r="A246" s="1487"/>
      <c r="B246" s="1487"/>
      <c r="C246" s="1487" t="s">
        <v>3861</v>
      </c>
      <c r="D246" s="1522">
        <f>if($B$50="posts",COUNTIFS(
  Posts[D+1], "&gt;=" &amp; DATE(2025, COLUMN()-3, 1),
   Posts[D+1], "&lt;" &amp; EOMONTH(DATE(2025, COLUMN()-3, 1), 0) + 1,
 Posts[Restaurant Name],$C246),SUMIFS(Posts[Views (+10], Posts[D+1], "&gt;=" &amp; DATE(2025, COLUMN()-3, 1),
   Posts[D+1], "&lt;" &amp; EOMONTH(DATE(2025, COLUMN()-3, 1), 0) + 1,
 Posts[Restaurant Name],$C246))</f>
        <v>0</v>
      </c>
      <c r="E246" s="1522">
        <f>if($B$50="posts",COUNTIFS(
  Posts[D+1], "&gt;=" &amp; DATE(2025, COLUMN()-3, 1),
   Posts[D+1], "&lt;" &amp; EOMONTH(DATE(2025, COLUMN()-3, 1), 0) + 1,
 Posts[Restaurant Name],$C246),SUMIFS(Posts[Views (+10], Posts[D+1], "&gt;=" &amp; DATE(2025, COLUMN()-3, 1),
   Posts[D+1], "&lt;" &amp; EOMONTH(DATE(2025, COLUMN()-3, 1), 0) + 1,
 Posts[Restaurant Name],$C246))</f>
        <v>0</v>
      </c>
      <c r="F246" s="1522">
        <f>if($B$50="posts",COUNTIFS(
  Posts[D+1], "&gt;=" &amp; DATE(2025, COLUMN()-3, 1),
   Posts[D+1], "&lt;" &amp; EOMONTH(DATE(2025, COLUMN()-3, 1), 0) + 1,
 Posts[Restaurant Name],$C246),SUMIFS(Posts[Views (+10], Posts[D+1], "&gt;=" &amp; DATE(2025, COLUMN()-3, 1),
   Posts[D+1], "&lt;" &amp; EOMONTH(DATE(2025, COLUMN()-3, 1), 0) + 1,
 Posts[Restaurant Name],$C246))</f>
        <v>0</v>
      </c>
      <c r="G246" s="1522">
        <f>if($B$50="posts",COUNTIFS(
  Posts[D+1], "&gt;=" &amp; DATE(2025, COLUMN()-3, 1),
   Posts[D+1], "&lt;" &amp; EOMONTH(DATE(2025, COLUMN()-3, 1), 0) + 1,
 Posts[Restaurant Name],$C246),SUMIFS(Posts[Views (+10], Posts[D+1], "&gt;=" &amp; DATE(2025, COLUMN()-3, 1),
   Posts[D+1], "&lt;" &amp; EOMONTH(DATE(2025, COLUMN()-3, 1), 0) + 1,
 Posts[Restaurant Name],$C246))</f>
        <v>0</v>
      </c>
      <c r="H246" s="1522">
        <f>if($B$50="posts",COUNTIFS(
  Posts[D+1], "&gt;=" &amp; DATE(2025, COLUMN()-3, 1),
   Posts[D+1], "&lt;" &amp; EOMONTH(DATE(2025, COLUMN()-3, 1), 0) + 1,
 Posts[Restaurant Name],$C246),SUMIFS(Posts[Views (+10], Posts[D+1], "&gt;=" &amp; DATE(2025, COLUMN()-3, 1),
   Posts[D+1], "&lt;" &amp; EOMONTH(DATE(2025, COLUMN()-3, 1), 0) + 1,
 Posts[Restaurant Name],$C246))</f>
        <v>0</v>
      </c>
      <c r="I246" s="1522">
        <f>if($B$50="posts",COUNTIFS(
  Posts[D+1], "&gt;=" &amp; DATE(2025, COLUMN()-3, 1),
   Posts[D+1], "&lt;" &amp; EOMONTH(DATE(2025, COLUMN()-3, 1), 0) + 1,
 Posts[Restaurant Name],$C246),SUMIFS(Posts[Views (+10], Posts[D+1], "&gt;=" &amp; DATE(2025, COLUMN()-3, 1),
   Posts[D+1], "&lt;" &amp; EOMONTH(DATE(2025, COLUMN()-3, 1), 0) + 1,
 Posts[Restaurant Name],$C246))</f>
        <v>0</v>
      </c>
      <c r="J246" s="1522">
        <f>if($B$50="posts",COUNTIFS(
  Posts[D+1], "&gt;=" &amp; DATE(2025, COLUMN()-3, 1),
   Posts[D+1], "&lt;" &amp; EOMONTH(DATE(2025, COLUMN()-3, 1), 0) + 1,
 Posts[Restaurant Name],$C246),SUMIFS(Posts[Views (+10], Posts[D+1], "&gt;=" &amp; DATE(2025, COLUMN()-3, 1),
   Posts[D+1], "&lt;" &amp; EOMONTH(DATE(2025, COLUMN()-3, 1), 0) + 1,
 Posts[Restaurant Name],$C246))</f>
        <v>0</v>
      </c>
      <c r="K246" s="1522">
        <f>if($B$50="posts",COUNTIFS(
  Posts[D+1], "&gt;=" &amp; DATE(2025, COLUMN()-3, 1),
   Posts[D+1], "&lt;" &amp; EOMONTH(DATE(2025, COLUMN()-3, 1), 0) + 1,
 Posts[Restaurant Name],$C246),SUMIFS(Posts[Views (+10], Posts[D+1], "&gt;=" &amp; DATE(2025, COLUMN()-3, 1),
   Posts[D+1], "&lt;" &amp; EOMONTH(DATE(2025, COLUMN()-3, 1), 0) + 1,
 Posts[Restaurant Name],$C246))</f>
        <v>0</v>
      </c>
      <c r="L246" s="1522">
        <f>if($B$50="posts",COUNTIFS(
  Posts[D+1], "&gt;=" &amp; DATE(2025, COLUMN()-3, 1),
   Posts[D+1], "&lt;" &amp; EOMONTH(DATE(2025, COLUMN()-3, 1), 0) + 1,
 Posts[Restaurant Name],$C246),SUMIFS(Posts[Views (+10], Posts[D+1], "&gt;=" &amp; DATE(2025, COLUMN()-3, 1),
   Posts[D+1], "&lt;" &amp; EOMONTH(DATE(2025, COLUMN()-3, 1), 0) + 1,
 Posts[Restaurant Name],$C246))</f>
        <v>14000</v>
      </c>
      <c r="M246" s="1522">
        <f>if($B$50="posts",COUNTIFS(
  Posts[D+1], "&gt;=" &amp; DATE(2025, COLUMN()-3, 1),
   Posts[D+1], "&lt;" &amp; EOMONTH(DATE(2025, COLUMN()-3, 1), 0) + 1,
 Posts[Restaurant Name],$C246),SUMIFS(Posts[Views (+10], Posts[D+1], "&gt;=" &amp; DATE(2025, COLUMN()-3, 1),
   Posts[D+1], "&lt;" &amp; EOMONTH(DATE(2025, COLUMN()-3, 1), 0) + 1,
 Posts[Restaurant Name],$C246))</f>
        <v>0</v>
      </c>
      <c r="N246" s="1522">
        <f>if($B$50="posts",COUNTIFS(
  Posts[D+1], "&gt;=" &amp; DATE(2025, COLUMN()-3, 1),
   Posts[D+1], "&lt;" &amp; EOMONTH(DATE(2025, COLUMN()-3, 1), 0) + 1,
 Posts[Restaurant Name],$C246),SUMIFS(Posts[Views (+10], Posts[D+1], "&gt;=" &amp; DATE(2025, COLUMN()-3, 1),
   Posts[D+1], "&lt;" &amp; EOMONTH(DATE(2025, COLUMN()-3, 1), 0) + 1,
 Posts[Restaurant Name],$C246))</f>
        <v>0</v>
      </c>
      <c r="O246" s="1522">
        <f>if($B$50="posts",COUNTIFS(
  Posts[D+1], "&gt;=" &amp; DATE(2025, COLUMN()-3, 1),
   Posts[D+1], "&lt;" &amp; EOMONTH(DATE(2025, COLUMN()-3, 1), 0) + 1,
 Posts[Restaurant Name],$C246),SUMIFS(Posts[Views (+10], Posts[D+1], "&gt;=" &amp; DATE(2025, COLUMN()-3, 1),
   Posts[D+1], "&lt;" &amp; EOMONTH(DATE(2025, COLUMN()-3, 1), 0) + 1,
 Posts[Restaurant Name],$C246))</f>
        <v>0</v>
      </c>
      <c r="P246" s="1487"/>
      <c r="Q246" s="1487"/>
      <c r="R246" s="1487"/>
      <c r="S246" s="1487"/>
      <c r="T246" s="1487"/>
      <c r="U246" s="1487"/>
      <c r="V246" s="1487"/>
      <c r="W246" s="1487"/>
      <c r="X246" s="1487"/>
      <c r="Y246" s="1487"/>
      <c r="Z246" s="1487"/>
      <c r="AA246" s="1487"/>
      <c r="AB246" s="1487"/>
    </row>
    <row r="247">
      <c r="A247" s="1487"/>
      <c r="B247" s="1487"/>
      <c r="C247" s="1487" t="s">
        <v>3865</v>
      </c>
      <c r="D247" s="1522">
        <f>if($B$50="posts",COUNTIFS(
  Posts[D+1], "&gt;=" &amp; DATE(2025, COLUMN()-3, 1),
   Posts[D+1], "&lt;" &amp; EOMONTH(DATE(2025, COLUMN()-3, 1), 0) + 1,
 Posts[Restaurant Name],$C247),SUMIFS(Posts[Views (+10], Posts[D+1], "&gt;=" &amp; DATE(2025, COLUMN()-3, 1),
   Posts[D+1], "&lt;" &amp; EOMONTH(DATE(2025, COLUMN()-3, 1), 0) + 1,
 Posts[Restaurant Name],$C247))</f>
        <v>0</v>
      </c>
      <c r="E247" s="1522">
        <f>if($B$50="posts",COUNTIFS(
  Posts[D+1], "&gt;=" &amp; DATE(2025, COLUMN()-3, 1),
   Posts[D+1], "&lt;" &amp; EOMONTH(DATE(2025, COLUMN()-3, 1), 0) + 1,
 Posts[Restaurant Name],$C247),SUMIFS(Posts[Views (+10], Posts[D+1], "&gt;=" &amp; DATE(2025, COLUMN()-3, 1),
   Posts[D+1], "&lt;" &amp; EOMONTH(DATE(2025, COLUMN()-3, 1), 0) + 1,
 Posts[Restaurant Name],$C247))</f>
        <v>0</v>
      </c>
      <c r="F247" s="1522">
        <f>if($B$50="posts",COUNTIFS(
  Posts[D+1], "&gt;=" &amp; DATE(2025, COLUMN()-3, 1),
   Posts[D+1], "&lt;" &amp; EOMONTH(DATE(2025, COLUMN()-3, 1), 0) + 1,
 Posts[Restaurant Name],$C247),SUMIFS(Posts[Views (+10], Posts[D+1], "&gt;=" &amp; DATE(2025, COLUMN()-3, 1),
   Posts[D+1], "&lt;" &amp; EOMONTH(DATE(2025, COLUMN()-3, 1), 0) + 1,
 Posts[Restaurant Name],$C247))</f>
        <v>0</v>
      </c>
      <c r="G247" s="1522">
        <f>if($B$50="posts",COUNTIFS(
  Posts[D+1], "&gt;=" &amp; DATE(2025, COLUMN()-3, 1),
   Posts[D+1], "&lt;" &amp; EOMONTH(DATE(2025, COLUMN()-3, 1), 0) + 1,
 Posts[Restaurant Name],$C247),SUMIFS(Posts[Views (+10], Posts[D+1], "&gt;=" &amp; DATE(2025, COLUMN()-3, 1),
   Posts[D+1], "&lt;" &amp; EOMONTH(DATE(2025, COLUMN()-3, 1), 0) + 1,
 Posts[Restaurant Name],$C247))</f>
        <v>0</v>
      </c>
      <c r="H247" s="1522">
        <f>if($B$50="posts",COUNTIFS(
  Posts[D+1], "&gt;=" &amp; DATE(2025, COLUMN()-3, 1),
   Posts[D+1], "&lt;" &amp; EOMONTH(DATE(2025, COLUMN()-3, 1), 0) + 1,
 Posts[Restaurant Name],$C247),SUMIFS(Posts[Views (+10], Posts[D+1], "&gt;=" &amp; DATE(2025, COLUMN()-3, 1),
   Posts[D+1], "&lt;" &amp; EOMONTH(DATE(2025, COLUMN()-3, 1), 0) + 1,
 Posts[Restaurant Name],$C247))</f>
        <v>0</v>
      </c>
      <c r="I247" s="1522">
        <f>if($B$50="posts",COUNTIFS(
  Posts[D+1], "&gt;=" &amp; DATE(2025, COLUMN()-3, 1),
   Posts[D+1], "&lt;" &amp; EOMONTH(DATE(2025, COLUMN()-3, 1), 0) + 1,
 Posts[Restaurant Name],$C247),SUMIFS(Posts[Views (+10], Posts[D+1], "&gt;=" &amp; DATE(2025, COLUMN()-3, 1),
   Posts[D+1], "&lt;" &amp; EOMONTH(DATE(2025, COLUMN()-3, 1), 0) + 1,
 Posts[Restaurant Name],$C247))</f>
        <v>0</v>
      </c>
      <c r="J247" s="1522">
        <f>if($B$50="posts",COUNTIFS(
  Posts[D+1], "&gt;=" &amp; DATE(2025, COLUMN()-3, 1),
   Posts[D+1], "&lt;" &amp; EOMONTH(DATE(2025, COLUMN()-3, 1), 0) + 1,
 Posts[Restaurant Name],$C247),SUMIFS(Posts[Views (+10], Posts[D+1], "&gt;=" &amp; DATE(2025, COLUMN()-3, 1),
   Posts[D+1], "&lt;" &amp; EOMONTH(DATE(2025, COLUMN()-3, 1), 0) + 1,
 Posts[Restaurant Name],$C247))</f>
        <v>0</v>
      </c>
      <c r="K247" s="1522">
        <f>if($B$50="posts",COUNTIFS(
  Posts[D+1], "&gt;=" &amp; DATE(2025, COLUMN()-3, 1),
   Posts[D+1], "&lt;" &amp; EOMONTH(DATE(2025, COLUMN()-3, 1), 0) + 1,
 Posts[Restaurant Name],$C247),SUMIFS(Posts[Views (+10], Posts[D+1], "&gt;=" &amp; DATE(2025, COLUMN()-3, 1),
   Posts[D+1], "&lt;" &amp; EOMONTH(DATE(2025, COLUMN()-3, 1), 0) + 1,
 Posts[Restaurant Name],$C247))</f>
        <v>0</v>
      </c>
      <c r="L247" s="1522">
        <f>if($B$50="posts",COUNTIFS(
  Posts[D+1], "&gt;=" &amp; DATE(2025, COLUMN()-3, 1),
   Posts[D+1], "&lt;" &amp; EOMONTH(DATE(2025, COLUMN()-3, 1), 0) + 1,
 Posts[Restaurant Name],$C247),SUMIFS(Posts[Views (+10], Posts[D+1], "&gt;=" &amp; DATE(2025, COLUMN()-3, 1),
   Posts[D+1], "&lt;" &amp; EOMONTH(DATE(2025, COLUMN()-3, 1), 0) + 1,
 Posts[Restaurant Name],$C247))</f>
        <v>0</v>
      </c>
      <c r="M247" s="1522">
        <f>if($B$50="posts",COUNTIFS(
  Posts[D+1], "&gt;=" &amp; DATE(2025, COLUMN()-3, 1),
   Posts[D+1], "&lt;" &amp; EOMONTH(DATE(2025, COLUMN()-3, 1), 0) + 1,
 Posts[Restaurant Name],$C247),SUMIFS(Posts[Views (+10], Posts[D+1], "&gt;=" &amp; DATE(2025, COLUMN()-3, 1),
   Posts[D+1], "&lt;" &amp; EOMONTH(DATE(2025, COLUMN()-3, 1), 0) + 1,
 Posts[Restaurant Name],$C247))</f>
        <v>0</v>
      </c>
      <c r="N247" s="1522">
        <f>if($B$50="posts",COUNTIFS(
  Posts[D+1], "&gt;=" &amp; DATE(2025, COLUMN()-3, 1),
   Posts[D+1], "&lt;" &amp; EOMONTH(DATE(2025, COLUMN()-3, 1), 0) + 1,
 Posts[Restaurant Name],$C247),SUMIFS(Posts[Views (+10], Posts[D+1], "&gt;=" &amp; DATE(2025, COLUMN()-3, 1),
   Posts[D+1], "&lt;" &amp; EOMONTH(DATE(2025, COLUMN()-3, 1), 0) + 1,
 Posts[Restaurant Name],$C247))</f>
        <v>0</v>
      </c>
      <c r="O247" s="1522">
        <f>if($B$50="posts",COUNTIFS(
  Posts[D+1], "&gt;=" &amp; DATE(2025, COLUMN()-3, 1),
   Posts[D+1], "&lt;" &amp; EOMONTH(DATE(2025, COLUMN()-3, 1), 0) + 1,
 Posts[Restaurant Name],$C247),SUMIFS(Posts[Views (+10], Posts[D+1], "&gt;=" &amp; DATE(2025, COLUMN()-3, 1),
   Posts[D+1], "&lt;" &amp; EOMONTH(DATE(2025, COLUMN()-3, 1), 0) + 1,
 Posts[Restaurant Name],$C247))</f>
        <v>0</v>
      </c>
      <c r="P247" s="1487"/>
      <c r="Q247" s="1487"/>
      <c r="R247" s="1487"/>
      <c r="S247" s="1487"/>
      <c r="T247" s="1487"/>
      <c r="U247" s="1487"/>
      <c r="V247" s="1487"/>
      <c r="W247" s="1487"/>
      <c r="X247" s="1487"/>
      <c r="Y247" s="1487"/>
      <c r="Z247" s="1487"/>
      <c r="AA247" s="1487"/>
      <c r="AB247" s="1487"/>
    </row>
    <row r="248">
      <c r="A248" s="1487"/>
      <c r="B248" s="1487"/>
      <c r="C248" s="1487" t="s">
        <v>3870</v>
      </c>
      <c r="D248" s="1522">
        <f>if($B$50="posts",COUNTIFS(
  Posts[D+1], "&gt;=" &amp; DATE(2025, COLUMN()-3, 1),
   Posts[D+1], "&lt;" &amp; EOMONTH(DATE(2025, COLUMN()-3, 1), 0) + 1,
 Posts[Restaurant Name],$C248),SUMIFS(Posts[Views (+10], Posts[D+1], "&gt;=" &amp; DATE(2025, COLUMN()-3, 1),
   Posts[D+1], "&lt;" &amp; EOMONTH(DATE(2025, COLUMN()-3, 1), 0) + 1,
 Posts[Restaurant Name],$C248))</f>
        <v>0</v>
      </c>
      <c r="E248" s="1522">
        <f>if($B$50="posts",COUNTIFS(
  Posts[D+1], "&gt;=" &amp; DATE(2025, COLUMN()-3, 1),
   Posts[D+1], "&lt;" &amp; EOMONTH(DATE(2025, COLUMN()-3, 1), 0) + 1,
 Posts[Restaurant Name],$C248),SUMIFS(Posts[Views (+10], Posts[D+1], "&gt;=" &amp; DATE(2025, COLUMN()-3, 1),
   Posts[D+1], "&lt;" &amp; EOMONTH(DATE(2025, COLUMN()-3, 1), 0) + 1,
 Posts[Restaurant Name],$C248))</f>
        <v>0</v>
      </c>
      <c r="F248" s="1522">
        <f>if($B$50="posts",COUNTIFS(
  Posts[D+1], "&gt;=" &amp; DATE(2025, COLUMN()-3, 1),
   Posts[D+1], "&lt;" &amp; EOMONTH(DATE(2025, COLUMN()-3, 1), 0) + 1,
 Posts[Restaurant Name],$C248),SUMIFS(Posts[Views (+10], Posts[D+1], "&gt;=" &amp; DATE(2025, COLUMN()-3, 1),
   Posts[D+1], "&lt;" &amp; EOMONTH(DATE(2025, COLUMN()-3, 1), 0) + 1,
 Posts[Restaurant Name],$C248))</f>
        <v>0</v>
      </c>
      <c r="G248" s="1522">
        <f>if($B$50="posts",COUNTIFS(
  Posts[D+1], "&gt;=" &amp; DATE(2025, COLUMN()-3, 1),
   Posts[D+1], "&lt;" &amp; EOMONTH(DATE(2025, COLUMN()-3, 1), 0) + 1,
 Posts[Restaurant Name],$C248),SUMIFS(Posts[Views (+10], Posts[D+1], "&gt;=" &amp; DATE(2025, COLUMN()-3, 1),
   Posts[D+1], "&lt;" &amp; EOMONTH(DATE(2025, COLUMN()-3, 1), 0) + 1,
 Posts[Restaurant Name],$C248))</f>
        <v>0</v>
      </c>
      <c r="H248" s="1522">
        <f>if($B$50="posts",COUNTIFS(
  Posts[D+1], "&gt;=" &amp; DATE(2025, COLUMN()-3, 1),
   Posts[D+1], "&lt;" &amp; EOMONTH(DATE(2025, COLUMN()-3, 1), 0) + 1,
 Posts[Restaurant Name],$C248),SUMIFS(Posts[Views (+10], Posts[D+1], "&gt;=" &amp; DATE(2025, COLUMN()-3, 1),
   Posts[D+1], "&lt;" &amp; EOMONTH(DATE(2025, COLUMN()-3, 1), 0) + 1,
 Posts[Restaurant Name],$C248))</f>
        <v>0</v>
      </c>
      <c r="I248" s="1522">
        <f>if($B$50="posts",COUNTIFS(
  Posts[D+1], "&gt;=" &amp; DATE(2025, COLUMN()-3, 1),
   Posts[D+1], "&lt;" &amp; EOMONTH(DATE(2025, COLUMN()-3, 1), 0) + 1,
 Posts[Restaurant Name],$C248),SUMIFS(Posts[Views (+10], Posts[D+1], "&gt;=" &amp; DATE(2025, COLUMN()-3, 1),
   Posts[D+1], "&lt;" &amp; EOMONTH(DATE(2025, COLUMN()-3, 1), 0) + 1,
 Posts[Restaurant Name],$C248))</f>
        <v>0</v>
      </c>
      <c r="J248" s="1522">
        <f>if($B$50="posts",COUNTIFS(
  Posts[D+1], "&gt;=" &amp; DATE(2025, COLUMN()-3, 1),
   Posts[D+1], "&lt;" &amp; EOMONTH(DATE(2025, COLUMN()-3, 1), 0) + 1,
 Posts[Restaurant Name],$C248),SUMIFS(Posts[Views (+10], Posts[D+1], "&gt;=" &amp; DATE(2025, COLUMN()-3, 1),
   Posts[D+1], "&lt;" &amp; EOMONTH(DATE(2025, COLUMN()-3, 1), 0) + 1,
 Posts[Restaurant Name],$C248))</f>
        <v>8996</v>
      </c>
      <c r="K248" s="1522">
        <f>if($B$50="posts",COUNTIFS(
  Posts[D+1], "&gt;=" &amp; DATE(2025, COLUMN()-3, 1),
   Posts[D+1], "&lt;" &amp; EOMONTH(DATE(2025, COLUMN()-3, 1), 0) + 1,
 Posts[Restaurant Name],$C248),SUMIFS(Posts[Views (+10], Posts[D+1], "&gt;=" &amp; DATE(2025, COLUMN()-3, 1),
   Posts[D+1], "&lt;" &amp; EOMONTH(DATE(2025, COLUMN()-3, 1), 0) + 1,
 Posts[Restaurant Name],$C248))</f>
        <v>0</v>
      </c>
      <c r="L248" s="1522">
        <f>if($B$50="posts",COUNTIFS(
  Posts[D+1], "&gt;=" &amp; DATE(2025, COLUMN()-3, 1),
   Posts[D+1], "&lt;" &amp; EOMONTH(DATE(2025, COLUMN()-3, 1), 0) + 1,
 Posts[Restaurant Name],$C248),SUMIFS(Posts[Views (+10], Posts[D+1], "&gt;=" &amp; DATE(2025, COLUMN()-3, 1),
   Posts[D+1], "&lt;" &amp; EOMONTH(DATE(2025, COLUMN()-3, 1), 0) + 1,
 Posts[Restaurant Name],$C248))</f>
        <v>0</v>
      </c>
      <c r="M248" s="1522">
        <f>if($B$50="posts",COUNTIFS(
  Posts[D+1], "&gt;=" &amp; DATE(2025, COLUMN()-3, 1),
   Posts[D+1], "&lt;" &amp; EOMONTH(DATE(2025, COLUMN()-3, 1), 0) + 1,
 Posts[Restaurant Name],$C248),SUMIFS(Posts[Views (+10], Posts[D+1], "&gt;=" &amp; DATE(2025, COLUMN()-3, 1),
   Posts[D+1], "&lt;" &amp; EOMONTH(DATE(2025, COLUMN()-3, 1), 0) + 1,
 Posts[Restaurant Name],$C248))</f>
        <v>0</v>
      </c>
      <c r="N248" s="1522">
        <f>if($B$50="posts",COUNTIFS(
  Posts[D+1], "&gt;=" &amp; DATE(2025, COLUMN()-3, 1),
   Posts[D+1], "&lt;" &amp; EOMONTH(DATE(2025, COLUMN()-3, 1), 0) + 1,
 Posts[Restaurant Name],$C248),SUMIFS(Posts[Views (+10], Posts[D+1], "&gt;=" &amp; DATE(2025, COLUMN()-3, 1),
   Posts[D+1], "&lt;" &amp; EOMONTH(DATE(2025, COLUMN()-3, 1), 0) + 1,
 Posts[Restaurant Name],$C248))</f>
        <v>0</v>
      </c>
      <c r="O248" s="1522">
        <f>if($B$50="posts",COUNTIFS(
  Posts[D+1], "&gt;=" &amp; DATE(2025, COLUMN()-3, 1),
   Posts[D+1], "&lt;" &amp; EOMONTH(DATE(2025, COLUMN()-3, 1), 0) + 1,
 Posts[Restaurant Name],$C248),SUMIFS(Posts[Views (+10], Posts[D+1], "&gt;=" &amp; DATE(2025, COLUMN()-3, 1),
   Posts[D+1], "&lt;" &amp; EOMONTH(DATE(2025, COLUMN()-3, 1), 0) + 1,
 Posts[Restaurant Name],$C248))</f>
        <v>0</v>
      </c>
      <c r="P248" s="1487"/>
      <c r="Q248" s="1487"/>
      <c r="R248" s="1487"/>
      <c r="S248" s="1487"/>
      <c r="T248" s="1487"/>
      <c r="U248" s="1487"/>
      <c r="V248" s="1487"/>
      <c r="W248" s="1487"/>
      <c r="X248" s="1487"/>
      <c r="Y248" s="1487"/>
      <c r="Z248" s="1487"/>
      <c r="AA248" s="1487"/>
      <c r="AB248" s="1487"/>
    </row>
    <row r="249">
      <c r="A249" s="1487"/>
      <c r="B249" s="1487"/>
      <c r="C249" s="1487" t="s">
        <v>3875</v>
      </c>
      <c r="D249" s="1522">
        <f>if($B$50="posts",COUNTIFS(
  Posts[D+1], "&gt;=" &amp; DATE(2025, COLUMN()-3, 1),
   Posts[D+1], "&lt;" &amp; EOMONTH(DATE(2025, COLUMN()-3, 1), 0) + 1,
 Posts[Restaurant Name],$C249),SUMIFS(Posts[Views (+10], Posts[D+1], "&gt;=" &amp; DATE(2025, COLUMN()-3, 1),
   Posts[D+1], "&lt;" &amp; EOMONTH(DATE(2025, COLUMN()-3, 1), 0) + 1,
 Posts[Restaurant Name],$C249))</f>
        <v>0</v>
      </c>
      <c r="E249" s="1522">
        <f>if($B$50="posts",COUNTIFS(
  Posts[D+1], "&gt;=" &amp; DATE(2025, COLUMN()-3, 1),
   Posts[D+1], "&lt;" &amp; EOMONTH(DATE(2025, COLUMN()-3, 1), 0) + 1,
 Posts[Restaurant Name],$C249),SUMIFS(Posts[Views (+10], Posts[D+1], "&gt;=" &amp; DATE(2025, COLUMN()-3, 1),
   Posts[D+1], "&lt;" &amp; EOMONTH(DATE(2025, COLUMN()-3, 1), 0) + 1,
 Posts[Restaurant Name],$C249))</f>
        <v>0</v>
      </c>
      <c r="F249" s="1522">
        <f>if($B$50="posts",COUNTIFS(
  Posts[D+1], "&gt;=" &amp; DATE(2025, COLUMN()-3, 1),
   Posts[D+1], "&lt;" &amp; EOMONTH(DATE(2025, COLUMN()-3, 1), 0) + 1,
 Posts[Restaurant Name],$C249),SUMIFS(Posts[Views (+10], Posts[D+1], "&gt;=" &amp; DATE(2025, COLUMN()-3, 1),
   Posts[D+1], "&lt;" &amp; EOMONTH(DATE(2025, COLUMN()-3, 1), 0) + 1,
 Posts[Restaurant Name],$C249))</f>
        <v>0</v>
      </c>
      <c r="G249" s="1522">
        <f>if($B$50="posts",COUNTIFS(
  Posts[D+1], "&gt;=" &amp; DATE(2025, COLUMN()-3, 1),
   Posts[D+1], "&lt;" &amp; EOMONTH(DATE(2025, COLUMN()-3, 1), 0) + 1,
 Posts[Restaurant Name],$C249),SUMIFS(Posts[Views (+10], Posts[D+1], "&gt;=" &amp; DATE(2025, COLUMN()-3, 1),
   Posts[D+1], "&lt;" &amp; EOMONTH(DATE(2025, COLUMN()-3, 1), 0) + 1,
 Posts[Restaurant Name],$C249))</f>
        <v>0</v>
      </c>
      <c r="H249" s="1522">
        <f>if($B$50="posts",COUNTIFS(
  Posts[D+1], "&gt;=" &amp; DATE(2025, COLUMN()-3, 1),
   Posts[D+1], "&lt;" &amp; EOMONTH(DATE(2025, COLUMN()-3, 1), 0) + 1,
 Posts[Restaurant Name],$C249),SUMIFS(Posts[Views (+10], Posts[D+1], "&gt;=" &amp; DATE(2025, COLUMN()-3, 1),
   Posts[D+1], "&lt;" &amp; EOMONTH(DATE(2025, COLUMN()-3, 1), 0) + 1,
 Posts[Restaurant Name],$C249))</f>
        <v>0</v>
      </c>
      <c r="I249" s="1522">
        <f>if($B$50="posts",COUNTIFS(
  Posts[D+1], "&gt;=" &amp; DATE(2025, COLUMN()-3, 1),
   Posts[D+1], "&lt;" &amp; EOMONTH(DATE(2025, COLUMN()-3, 1), 0) + 1,
 Posts[Restaurant Name],$C249),SUMIFS(Posts[Views (+10], Posts[D+1], "&gt;=" &amp; DATE(2025, COLUMN()-3, 1),
   Posts[D+1], "&lt;" &amp; EOMONTH(DATE(2025, COLUMN()-3, 1), 0) + 1,
 Posts[Restaurant Name],$C249))</f>
        <v>0</v>
      </c>
      <c r="J249" s="1522">
        <f>if($B$50="posts",COUNTIFS(
  Posts[D+1], "&gt;=" &amp; DATE(2025, COLUMN()-3, 1),
   Posts[D+1], "&lt;" &amp; EOMONTH(DATE(2025, COLUMN()-3, 1), 0) + 1,
 Posts[Restaurant Name],$C249),SUMIFS(Posts[Views (+10], Posts[D+1], "&gt;=" &amp; DATE(2025, COLUMN()-3, 1),
   Posts[D+1], "&lt;" &amp; EOMONTH(DATE(2025, COLUMN()-3, 1), 0) + 1,
 Posts[Restaurant Name],$C249))</f>
        <v>0</v>
      </c>
      <c r="K249" s="1522">
        <f>if($B$50="posts",COUNTIFS(
  Posts[D+1], "&gt;=" &amp; DATE(2025, COLUMN()-3, 1),
   Posts[D+1], "&lt;" &amp; EOMONTH(DATE(2025, COLUMN()-3, 1), 0) + 1,
 Posts[Restaurant Name],$C249),SUMIFS(Posts[Views (+10], Posts[D+1], "&gt;=" &amp; DATE(2025, COLUMN()-3, 1),
   Posts[D+1], "&lt;" &amp; EOMONTH(DATE(2025, COLUMN()-3, 1), 0) + 1,
 Posts[Restaurant Name],$C249))</f>
        <v>0</v>
      </c>
      <c r="L249" s="1522">
        <f>if($B$50="posts",COUNTIFS(
  Posts[D+1], "&gt;=" &amp; DATE(2025, COLUMN()-3, 1),
   Posts[D+1], "&lt;" &amp; EOMONTH(DATE(2025, COLUMN()-3, 1), 0) + 1,
 Posts[Restaurant Name],$C249),SUMIFS(Posts[Views (+10], Posts[D+1], "&gt;=" &amp; DATE(2025, COLUMN()-3, 1),
   Posts[D+1], "&lt;" &amp; EOMONTH(DATE(2025, COLUMN()-3, 1), 0) + 1,
 Posts[Restaurant Name],$C249))</f>
        <v>0</v>
      </c>
      <c r="M249" s="1522">
        <f>if($B$50="posts",COUNTIFS(
  Posts[D+1], "&gt;=" &amp; DATE(2025, COLUMN()-3, 1),
   Posts[D+1], "&lt;" &amp; EOMONTH(DATE(2025, COLUMN()-3, 1), 0) + 1,
 Posts[Restaurant Name],$C249),SUMIFS(Posts[Views (+10], Posts[D+1], "&gt;=" &amp; DATE(2025, COLUMN()-3, 1),
   Posts[D+1], "&lt;" &amp; EOMONTH(DATE(2025, COLUMN()-3, 1), 0) + 1,
 Posts[Restaurant Name],$C249))</f>
        <v>638</v>
      </c>
      <c r="N249" s="1522">
        <f>if($B$50="posts",COUNTIFS(
  Posts[D+1], "&gt;=" &amp; DATE(2025, COLUMN()-3, 1),
   Posts[D+1], "&lt;" &amp; EOMONTH(DATE(2025, COLUMN()-3, 1), 0) + 1,
 Posts[Restaurant Name],$C249),SUMIFS(Posts[Views (+10], Posts[D+1], "&gt;=" &amp; DATE(2025, COLUMN()-3, 1),
   Posts[D+1], "&lt;" &amp; EOMONTH(DATE(2025, COLUMN()-3, 1), 0) + 1,
 Posts[Restaurant Name],$C249))</f>
        <v>0</v>
      </c>
      <c r="O249" s="1522">
        <f>if($B$50="posts",COUNTIFS(
  Posts[D+1], "&gt;=" &amp; DATE(2025, COLUMN()-3, 1),
   Posts[D+1], "&lt;" &amp; EOMONTH(DATE(2025, COLUMN()-3, 1), 0) + 1,
 Posts[Restaurant Name],$C249),SUMIFS(Posts[Views (+10], Posts[D+1], "&gt;=" &amp; DATE(2025, COLUMN()-3, 1),
   Posts[D+1], "&lt;" &amp; EOMONTH(DATE(2025, COLUMN()-3, 1), 0) + 1,
 Posts[Restaurant Name],$C249))</f>
        <v>0</v>
      </c>
      <c r="P249" s="1487"/>
      <c r="Q249" s="1487"/>
      <c r="R249" s="1487"/>
      <c r="S249" s="1487"/>
      <c r="T249" s="1487"/>
      <c r="U249" s="1487"/>
      <c r="V249" s="1487"/>
      <c r="W249" s="1487"/>
      <c r="X249" s="1487"/>
      <c r="Y249" s="1487"/>
      <c r="Z249" s="1487"/>
      <c r="AA249" s="1487"/>
      <c r="AB249" s="1487"/>
    </row>
    <row r="250">
      <c r="A250" s="1487"/>
      <c r="B250" s="1487"/>
      <c r="C250" s="1487" t="s">
        <v>3879</v>
      </c>
      <c r="D250" s="1522">
        <f>if($B$50="posts",COUNTIFS(
  Posts[D+1], "&gt;=" &amp; DATE(2025, COLUMN()-3, 1),
   Posts[D+1], "&lt;" &amp; EOMONTH(DATE(2025, COLUMN()-3, 1), 0) + 1,
 Posts[Restaurant Name],$C250),SUMIFS(Posts[Views (+10], Posts[D+1], "&gt;=" &amp; DATE(2025, COLUMN()-3, 1),
   Posts[D+1], "&lt;" &amp; EOMONTH(DATE(2025, COLUMN()-3, 1), 0) + 1,
 Posts[Restaurant Name],$C250))</f>
        <v>0</v>
      </c>
      <c r="E250" s="1522">
        <f>if($B$50="posts",COUNTIFS(
  Posts[D+1], "&gt;=" &amp; DATE(2025, COLUMN()-3, 1),
   Posts[D+1], "&lt;" &amp; EOMONTH(DATE(2025, COLUMN()-3, 1), 0) + 1,
 Posts[Restaurant Name],$C250),SUMIFS(Posts[Views (+10], Posts[D+1], "&gt;=" &amp; DATE(2025, COLUMN()-3, 1),
   Posts[D+1], "&lt;" &amp; EOMONTH(DATE(2025, COLUMN()-3, 1), 0) + 1,
 Posts[Restaurant Name],$C250))</f>
        <v>0</v>
      </c>
      <c r="F250" s="1522">
        <f>if($B$50="posts",COUNTIFS(
  Posts[D+1], "&gt;=" &amp; DATE(2025, COLUMN()-3, 1),
   Posts[D+1], "&lt;" &amp; EOMONTH(DATE(2025, COLUMN()-3, 1), 0) + 1,
 Posts[Restaurant Name],$C250),SUMIFS(Posts[Views (+10], Posts[D+1], "&gt;=" &amp; DATE(2025, COLUMN()-3, 1),
   Posts[D+1], "&lt;" &amp; EOMONTH(DATE(2025, COLUMN()-3, 1), 0) + 1,
 Posts[Restaurant Name],$C250))</f>
        <v>0</v>
      </c>
      <c r="G250" s="1522">
        <f>if($B$50="posts",COUNTIFS(
  Posts[D+1], "&gt;=" &amp; DATE(2025, COLUMN()-3, 1),
   Posts[D+1], "&lt;" &amp; EOMONTH(DATE(2025, COLUMN()-3, 1), 0) + 1,
 Posts[Restaurant Name],$C250),SUMIFS(Posts[Views (+10], Posts[D+1], "&gt;=" &amp; DATE(2025, COLUMN()-3, 1),
   Posts[D+1], "&lt;" &amp; EOMONTH(DATE(2025, COLUMN()-3, 1), 0) + 1,
 Posts[Restaurant Name],$C250))</f>
        <v>0</v>
      </c>
      <c r="H250" s="1522">
        <f>if($B$50="posts",COUNTIFS(
  Posts[D+1], "&gt;=" &amp; DATE(2025, COLUMN()-3, 1),
   Posts[D+1], "&lt;" &amp; EOMONTH(DATE(2025, COLUMN()-3, 1), 0) + 1,
 Posts[Restaurant Name],$C250),SUMIFS(Posts[Views (+10], Posts[D+1], "&gt;=" &amp; DATE(2025, COLUMN()-3, 1),
   Posts[D+1], "&lt;" &amp; EOMONTH(DATE(2025, COLUMN()-3, 1), 0) + 1,
 Posts[Restaurant Name],$C250))</f>
        <v>0</v>
      </c>
      <c r="I250" s="1522">
        <f>if($B$50="posts",COUNTIFS(
  Posts[D+1], "&gt;=" &amp; DATE(2025, COLUMN()-3, 1),
   Posts[D+1], "&lt;" &amp; EOMONTH(DATE(2025, COLUMN()-3, 1), 0) + 1,
 Posts[Restaurant Name],$C250),SUMIFS(Posts[Views (+10], Posts[D+1], "&gt;=" &amp; DATE(2025, COLUMN()-3, 1),
   Posts[D+1], "&lt;" &amp; EOMONTH(DATE(2025, COLUMN()-3, 1), 0) + 1,
 Posts[Restaurant Name],$C250))</f>
        <v>0</v>
      </c>
      <c r="J250" s="1522">
        <f>if($B$50="posts",COUNTIFS(
  Posts[D+1], "&gt;=" &amp; DATE(2025, COLUMN()-3, 1),
   Posts[D+1], "&lt;" &amp; EOMONTH(DATE(2025, COLUMN()-3, 1), 0) + 1,
 Posts[Restaurant Name],$C250),SUMIFS(Posts[Views (+10], Posts[D+1], "&gt;=" &amp; DATE(2025, COLUMN()-3, 1),
   Posts[D+1], "&lt;" &amp; EOMONTH(DATE(2025, COLUMN()-3, 1), 0) + 1,
 Posts[Restaurant Name],$C250))</f>
        <v>0</v>
      </c>
      <c r="K250" s="1522">
        <f>if($B$50="posts",COUNTIFS(
  Posts[D+1], "&gt;=" &amp; DATE(2025, COLUMN()-3, 1),
   Posts[D+1], "&lt;" &amp; EOMONTH(DATE(2025, COLUMN()-3, 1), 0) + 1,
 Posts[Restaurant Name],$C250),SUMIFS(Posts[Views (+10], Posts[D+1], "&gt;=" &amp; DATE(2025, COLUMN()-3, 1),
   Posts[D+1], "&lt;" &amp; EOMONTH(DATE(2025, COLUMN()-3, 1), 0) + 1,
 Posts[Restaurant Name],$C250))</f>
        <v>0</v>
      </c>
      <c r="L250" s="1522">
        <f>if($B$50="posts",COUNTIFS(
  Posts[D+1], "&gt;=" &amp; DATE(2025, COLUMN()-3, 1),
   Posts[D+1], "&lt;" &amp; EOMONTH(DATE(2025, COLUMN()-3, 1), 0) + 1,
 Posts[Restaurant Name],$C250),SUMIFS(Posts[Views (+10], Posts[D+1], "&gt;=" &amp; DATE(2025, COLUMN()-3, 1),
   Posts[D+1], "&lt;" &amp; EOMONTH(DATE(2025, COLUMN()-3, 1), 0) + 1,
 Posts[Restaurant Name],$C250))</f>
        <v>0</v>
      </c>
      <c r="M250" s="1522">
        <f>if($B$50="posts",COUNTIFS(
  Posts[D+1], "&gt;=" &amp; DATE(2025, COLUMN()-3, 1),
   Posts[D+1], "&lt;" &amp; EOMONTH(DATE(2025, COLUMN()-3, 1), 0) + 1,
 Posts[Restaurant Name],$C250),SUMIFS(Posts[Views (+10], Posts[D+1], "&gt;=" &amp; DATE(2025, COLUMN()-3, 1),
   Posts[D+1], "&lt;" &amp; EOMONTH(DATE(2025, COLUMN()-3, 1), 0) + 1,
 Posts[Restaurant Name],$C250))</f>
        <v>0</v>
      </c>
      <c r="N250" s="1522">
        <f>if($B$50="posts",COUNTIFS(
  Posts[D+1], "&gt;=" &amp; DATE(2025, COLUMN()-3, 1),
   Posts[D+1], "&lt;" &amp; EOMONTH(DATE(2025, COLUMN()-3, 1), 0) + 1,
 Posts[Restaurant Name],$C250),SUMIFS(Posts[Views (+10], Posts[D+1], "&gt;=" &amp; DATE(2025, COLUMN()-3, 1),
   Posts[D+1], "&lt;" &amp; EOMONTH(DATE(2025, COLUMN()-3, 1), 0) + 1,
 Posts[Restaurant Name],$C250))</f>
        <v>0</v>
      </c>
      <c r="O250" s="1522">
        <f>if($B$50="posts",COUNTIFS(
  Posts[D+1], "&gt;=" &amp; DATE(2025, COLUMN()-3, 1),
   Posts[D+1], "&lt;" &amp; EOMONTH(DATE(2025, COLUMN()-3, 1), 0) + 1,
 Posts[Restaurant Name],$C250),SUMIFS(Posts[Views (+10], Posts[D+1], "&gt;=" &amp; DATE(2025, COLUMN()-3, 1),
   Posts[D+1], "&lt;" &amp; EOMONTH(DATE(2025, COLUMN()-3, 1), 0) + 1,
 Posts[Restaurant Name],$C250))</f>
        <v>0</v>
      </c>
      <c r="P250" s="1487"/>
      <c r="Q250" s="1487"/>
      <c r="R250" s="1487"/>
      <c r="S250" s="1487"/>
      <c r="T250" s="1487"/>
      <c r="U250" s="1487"/>
      <c r="V250" s="1487"/>
      <c r="W250" s="1487"/>
      <c r="X250" s="1487"/>
      <c r="Y250" s="1487"/>
      <c r="Z250" s="1487"/>
      <c r="AA250" s="1487"/>
      <c r="AB250" s="1487"/>
    </row>
    <row r="251">
      <c r="A251" s="1487"/>
      <c r="B251" s="1487"/>
      <c r="C251" s="1524" t="s">
        <v>384</v>
      </c>
      <c r="D251" s="1522">
        <f>if($B$50="posts",COUNTIFS(
  Posts[D+1], "&gt;=" &amp; DATE(2025, COLUMN()-3, 1),
   Posts[D+1], "&lt;" &amp; EOMONTH(DATE(2025, COLUMN()-3, 1), 0) + 1,
 Posts[Restaurant Name],$C251),SUMIFS(Posts[Views (+10], Posts[D+1], "&gt;=" &amp; DATE(2025, COLUMN()-3, 1),
   Posts[D+1], "&lt;" &amp; EOMONTH(DATE(2025, COLUMN()-3, 1), 0) + 1,
 Posts[Restaurant Name],$C251))</f>
        <v>0</v>
      </c>
      <c r="E251" s="1522">
        <f>if($B$50="posts",COUNTIFS(
  Posts[D+1], "&gt;=" &amp; DATE(2025, COLUMN()-3, 1),
   Posts[D+1], "&lt;" &amp; EOMONTH(DATE(2025, COLUMN()-3, 1), 0) + 1,
 Posts[Restaurant Name],$C251),SUMIFS(Posts[Views (+10], Posts[D+1], "&gt;=" &amp; DATE(2025, COLUMN()-3, 1),
   Posts[D+1], "&lt;" &amp; EOMONTH(DATE(2025, COLUMN()-3, 1), 0) + 1,
 Posts[Restaurant Name],$C251))</f>
        <v>0</v>
      </c>
      <c r="F251" s="1522">
        <f>if($B$50="posts",COUNTIFS(
  Posts[D+1], "&gt;=" &amp; DATE(2025, COLUMN()-3, 1),
   Posts[D+1], "&lt;" &amp; EOMONTH(DATE(2025, COLUMN()-3, 1), 0) + 1,
 Posts[Restaurant Name],$C251),SUMIFS(Posts[Views (+10], Posts[D+1], "&gt;=" &amp; DATE(2025, COLUMN()-3, 1),
   Posts[D+1], "&lt;" &amp; EOMONTH(DATE(2025, COLUMN()-3, 1), 0) + 1,
 Posts[Restaurant Name],$C251))</f>
        <v>0</v>
      </c>
      <c r="G251" s="1522">
        <f>if($B$50="posts",COUNTIFS(
  Posts[D+1], "&gt;=" &amp; DATE(2025, COLUMN()-3, 1),
   Posts[D+1], "&lt;" &amp; EOMONTH(DATE(2025, COLUMN()-3, 1), 0) + 1,
 Posts[Restaurant Name],$C251),SUMIFS(Posts[Views (+10], Posts[D+1], "&gt;=" &amp; DATE(2025, COLUMN()-3, 1),
   Posts[D+1], "&lt;" &amp; EOMONTH(DATE(2025, COLUMN()-3, 1), 0) + 1,
 Posts[Restaurant Name],$C251))</f>
        <v>0</v>
      </c>
      <c r="H251" s="1522">
        <f>if($B$50="posts",COUNTIFS(
  Posts[D+1], "&gt;=" &amp; DATE(2025, COLUMN()-3, 1),
   Posts[D+1], "&lt;" &amp; EOMONTH(DATE(2025, COLUMN()-3, 1), 0) + 1,
 Posts[Restaurant Name],$C251),SUMIFS(Posts[Views (+10], Posts[D+1], "&gt;=" &amp; DATE(2025, COLUMN()-3, 1),
   Posts[D+1], "&lt;" &amp; EOMONTH(DATE(2025, COLUMN()-3, 1), 0) + 1,
 Posts[Restaurant Name],$C251))</f>
        <v>0</v>
      </c>
      <c r="I251" s="1522">
        <f>if($B$50="posts",COUNTIFS(
  Posts[D+1], "&gt;=" &amp; DATE(2025, COLUMN()-3, 1),
   Posts[D+1], "&lt;" &amp; EOMONTH(DATE(2025, COLUMN()-3, 1), 0) + 1,
 Posts[Restaurant Name],$C251),SUMIFS(Posts[Views (+10], Posts[D+1], "&gt;=" &amp; DATE(2025, COLUMN()-3, 1),
   Posts[D+1], "&lt;" &amp; EOMONTH(DATE(2025, COLUMN()-3, 1), 0) + 1,
 Posts[Restaurant Name],$C251))</f>
        <v>1396</v>
      </c>
      <c r="J251" s="1522">
        <f>if($B$50="posts",COUNTIFS(
  Posts[D+1], "&gt;=" &amp; DATE(2025, COLUMN()-3, 1),
   Posts[D+1], "&lt;" &amp; EOMONTH(DATE(2025, COLUMN()-3, 1), 0) + 1,
 Posts[Restaurant Name],$C251),SUMIFS(Posts[Views (+10], Posts[D+1], "&gt;=" &amp; DATE(2025, COLUMN()-3, 1),
   Posts[D+1], "&lt;" &amp; EOMONTH(DATE(2025, COLUMN()-3, 1), 0) + 1,
 Posts[Restaurant Name],$C251))</f>
        <v>113917</v>
      </c>
      <c r="K251" s="1522">
        <f>if($B$50="posts",COUNTIFS(
  Posts[D+1], "&gt;=" &amp; DATE(2025, COLUMN()-3, 1),
   Posts[D+1], "&lt;" &amp; EOMONTH(DATE(2025, COLUMN()-3, 1), 0) + 1,
 Posts[Restaurant Name],$C251),SUMIFS(Posts[Views (+10], Posts[D+1], "&gt;=" &amp; DATE(2025, COLUMN()-3, 1),
   Posts[D+1], "&lt;" &amp; EOMONTH(DATE(2025, COLUMN()-3, 1), 0) + 1,
 Posts[Restaurant Name],$C251))</f>
        <v>11115</v>
      </c>
      <c r="L251" s="1522">
        <f>if($B$50="posts",COUNTIFS(
  Posts[D+1], "&gt;=" &amp; DATE(2025, COLUMN()-3, 1),
   Posts[D+1], "&lt;" &amp; EOMONTH(DATE(2025, COLUMN()-3, 1), 0) + 1,
 Posts[Restaurant Name],$C251),SUMIFS(Posts[Views (+10], Posts[D+1], "&gt;=" &amp; DATE(2025, COLUMN()-3, 1),
   Posts[D+1], "&lt;" &amp; EOMONTH(DATE(2025, COLUMN()-3, 1), 0) + 1,
 Posts[Restaurant Name],$C251))</f>
        <v>0</v>
      </c>
      <c r="M251" s="1522">
        <f>if($B$50="posts",COUNTIFS(
  Posts[D+1], "&gt;=" &amp; DATE(2025, COLUMN()-3, 1),
   Posts[D+1], "&lt;" &amp; EOMONTH(DATE(2025, COLUMN()-3, 1), 0) + 1,
 Posts[Restaurant Name],$C251),SUMIFS(Posts[Views (+10], Posts[D+1], "&gt;=" &amp; DATE(2025, COLUMN()-3, 1),
   Posts[D+1], "&lt;" &amp; EOMONTH(DATE(2025, COLUMN()-3, 1), 0) + 1,
 Posts[Restaurant Name],$C251))</f>
        <v>432763</v>
      </c>
      <c r="N251" s="1522">
        <f>if($B$50="posts",COUNTIFS(
  Posts[D+1], "&gt;=" &amp; DATE(2025, COLUMN()-3, 1),
   Posts[D+1], "&lt;" &amp; EOMONTH(DATE(2025, COLUMN()-3, 1), 0) + 1,
 Posts[Restaurant Name],$C251),SUMIFS(Posts[Views (+10], Posts[D+1], "&gt;=" &amp; DATE(2025, COLUMN()-3, 1),
   Posts[D+1], "&lt;" &amp; EOMONTH(DATE(2025, COLUMN()-3, 1), 0) + 1,
 Posts[Restaurant Name],$C251))</f>
        <v>7780</v>
      </c>
      <c r="O251" s="1522">
        <f>if($B$50="posts",COUNTIFS(
  Posts[D+1], "&gt;=" &amp; DATE(2025, COLUMN()-3, 1),
   Posts[D+1], "&lt;" &amp; EOMONTH(DATE(2025, COLUMN()-3, 1), 0) + 1,
 Posts[Restaurant Name],$C251),SUMIFS(Posts[Views (+10], Posts[D+1], "&gt;=" &amp; DATE(2025, COLUMN()-3, 1),
   Posts[D+1], "&lt;" &amp; EOMONTH(DATE(2025, COLUMN()-3, 1), 0) + 1,
 Posts[Restaurant Name],$C251))</f>
        <v>0</v>
      </c>
      <c r="P251" s="1487"/>
      <c r="Q251" s="1487"/>
      <c r="R251" s="1487"/>
      <c r="S251" s="1487"/>
      <c r="T251" s="1487"/>
      <c r="U251" s="1487"/>
      <c r="V251" s="1487"/>
      <c r="W251" s="1487"/>
      <c r="X251" s="1487"/>
      <c r="Y251" s="1487"/>
      <c r="Z251" s="1487"/>
      <c r="AA251" s="1487"/>
      <c r="AB251" s="1487"/>
    </row>
    <row r="252">
      <c r="A252" s="1487"/>
      <c r="B252" s="1487"/>
      <c r="C252" s="1524" t="s">
        <v>1522</v>
      </c>
      <c r="D252" s="1522">
        <f>if($B$50="posts",COUNTIFS(
  Posts[D+1], "&gt;=" &amp; DATE(2025, COLUMN()-3, 1),
   Posts[D+1], "&lt;" &amp; EOMONTH(DATE(2025, COLUMN()-3, 1), 0) + 1,
 Posts[Restaurant Name],$C252),SUMIFS(Posts[Views (+10], Posts[D+1], "&gt;=" &amp; DATE(2025, COLUMN()-3, 1),
   Posts[D+1], "&lt;" &amp; EOMONTH(DATE(2025, COLUMN()-3, 1), 0) + 1,
 Posts[Restaurant Name],$C252))</f>
        <v>0</v>
      </c>
      <c r="E252" s="1522">
        <f>if($B$50="posts",COUNTIFS(
  Posts[D+1], "&gt;=" &amp; DATE(2025, COLUMN()-3, 1),
   Posts[D+1], "&lt;" &amp; EOMONTH(DATE(2025, COLUMN()-3, 1), 0) + 1,
 Posts[Restaurant Name],$C252),SUMIFS(Posts[Views (+10], Posts[D+1], "&gt;=" &amp; DATE(2025, COLUMN()-3, 1),
   Posts[D+1], "&lt;" &amp; EOMONTH(DATE(2025, COLUMN()-3, 1), 0) + 1,
 Posts[Restaurant Name],$C252))</f>
        <v>0</v>
      </c>
      <c r="F252" s="1522">
        <f>if($B$50="posts",COUNTIFS(
  Posts[D+1], "&gt;=" &amp; DATE(2025, COLUMN()-3, 1),
   Posts[D+1], "&lt;" &amp; EOMONTH(DATE(2025, COLUMN()-3, 1), 0) + 1,
 Posts[Restaurant Name],$C252),SUMIFS(Posts[Views (+10], Posts[D+1], "&gt;=" &amp; DATE(2025, COLUMN()-3, 1),
   Posts[D+1], "&lt;" &amp; EOMONTH(DATE(2025, COLUMN()-3, 1), 0) + 1,
 Posts[Restaurant Name],$C252))</f>
        <v>0</v>
      </c>
      <c r="G252" s="1522">
        <f>if($B$50="posts",COUNTIFS(
  Posts[D+1], "&gt;=" &amp; DATE(2025, COLUMN()-3, 1),
   Posts[D+1], "&lt;" &amp; EOMONTH(DATE(2025, COLUMN()-3, 1), 0) + 1,
 Posts[Restaurant Name],$C252),SUMIFS(Posts[Views (+10], Posts[D+1], "&gt;=" &amp; DATE(2025, COLUMN()-3, 1),
   Posts[D+1], "&lt;" &amp; EOMONTH(DATE(2025, COLUMN()-3, 1), 0) + 1,
 Posts[Restaurant Name],$C252))</f>
        <v>0</v>
      </c>
      <c r="H252" s="1522">
        <f>if($B$50="posts",COUNTIFS(
  Posts[D+1], "&gt;=" &amp; DATE(2025, COLUMN()-3, 1),
   Posts[D+1], "&lt;" &amp; EOMONTH(DATE(2025, COLUMN()-3, 1), 0) + 1,
 Posts[Restaurant Name],$C252),SUMIFS(Posts[Views (+10], Posts[D+1], "&gt;=" &amp; DATE(2025, COLUMN()-3, 1),
   Posts[D+1], "&lt;" &amp; EOMONTH(DATE(2025, COLUMN()-3, 1), 0) + 1,
 Posts[Restaurant Name],$C252))</f>
        <v>0</v>
      </c>
      <c r="I252" s="1522">
        <f>if($B$50="posts",COUNTIFS(
  Posts[D+1], "&gt;=" &amp; DATE(2025, COLUMN()-3, 1),
   Posts[D+1], "&lt;" &amp; EOMONTH(DATE(2025, COLUMN()-3, 1), 0) + 1,
 Posts[Restaurant Name],$C252),SUMIFS(Posts[Views (+10], Posts[D+1], "&gt;=" &amp; DATE(2025, COLUMN()-3, 1),
   Posts[D+1], "&lt;" &amp; EOMONTH(DATE(2025, COLUMN()-3, 1), 0) + 1,
 Posts[Restaurant Name],$C252))</f>
        <v>34748</v>
      </c>
      <c r="J252" s="1522">
        <f>if($B$50="posts",COUNTIFS(
  Posts[D+1], "&gt;=" &amp; DATE(2025, COLUMN()-3, 1),
   Posts[D+1], "&lt;" &amp; EOMONTH(DATE(2025, COLUMN()-3, 1), 0) + 1,
 Posts[Restaurant Name],$C252),SUMIFS(Posts[Views (+10], Posts[D+1], "&gt;=" &amp; DATE(2025, COLUMN()-3, 1),
   Posts[D+1], "&lt;" &amp; EOMONTH(DATE(2025, COLUMN()-3, 1), 0) + 1,
 Posts[Restaurant Name],$C252))</f>
        <v>0</v>
      </c>
      <c r="K252" s="1522">
        <f>if($B$50="posts",COUNTIFS(
  Posts[D+1], "&gt;=" &amp; DATE(2025, COLUMN()-3, 1),
   Posts[D+1], "&lt;" &amp; EOMONTH(DATE(2025, COLUMN()-3, 1), 0) + 1,
 Posts[Restaurant Name],$C252),SUMIFS(Posts[Views (+10], Posts[D+1], "&gt;=" &amp; DATE(2025, COLUMN()-3, 1),
   Posts[D+1], "&lt;" &amp; EOMONTH(DATE(2025, COLUMN()-3, 1), 0) + 1,
 Posts[Restaurant Name],$C252))</f>
        <v>209410</v>
      </c>
      <c r="L252" s="1522">
        <f>if($B$50="posts",COUNTIFS(
  Posts[D+1], "&gt;=" &amp; DATE(2025, COLUMN()-3, 1),
   Posts[D+1], "&lt;" &amp; EOMONTH(DATE(2025, COLUMN()-3, 1), 0) + 1,
 Posts[Restaurant Name],$C252),SUMIFS(Posts[Views (+10], Posts[D+1], "&gt;=" &amp; DATE(2025, COLUMN()-3, 1),
   Posts[D+1], "&lt;" &amp; EOMONTH(DATE(2025, COLUMN()-3, 1), 0) + 1,
 Posts[Restaurant Name],$C252))</f>
        <v>130034</v>
      </c>
      <c r="M252" s="1522">
        <f>if($B$50="posts",COUNTIFS(
  Posts[D+1], "&gt;=" &amp; DATE(2025, COLUMN()-3, 1),
   Posts[D+1], "&lt;" &amp; EOMONTH(DATE(2025, COLUMN()-3, 1), 0) + 1,
 Posts[Restaurant Name],$C252),SUMIFS(Posts[Views (+10], Posts[D+1], "&gt;=" &amp; DATE(2025, COLUMN()-3, 1),
   Posts[D+1], "&lt;" &amp; EOMONTH(DATE(2025, COLUMN()-3, 1), 0) + 1,
 Posts[Restaurant Name],$C252))</f>
        <v>81702</v>
      </c>
      <c r="N252" s="1522">
        <f>if($B$50="posts",COUNTIFS(
  Posts[D+1], "&gt;=" &amp; DATE(2025, COLUMN()-3, 1),
   Posts[D+1], "&lt;" &amp; EOMONTH(DATE(2025, COLUMN()-3, 1), 0) + 1,
 Posts[Restaurant Name],$C252),SUMIFS(Posts[Views (+10], Posts[D+1], "&gt;=" &amp; DATE(2025, COLUMN()-3, 1),
   Posts[D+1], "&lt;" &amp; EOMONTH(DATE(2025, COLUMN()-3, 1), 0) + 1,
 Posts[Restaurant Name],$C252))</f>
        <v>0</v>
      </c>
      <c r="O252" s="1522">
        <f>if($B$50="posts",COUNTIFS(
  Posts[D+1], "&gt;=" &amp; DATE(2025, COLUMN()-3, 1),
   Posts[D+1], "&lt;" &amp; EOMONTH(DATE(2025, COLUMN()-3, 1), 0) + 1,
 Posts[Restaurant Name],$C252),SUMIFS(Posts[Views (+10], Posts[D+1], "&gt;=" &amp; DATE(2025, COLUMN()-3, 1),
   Posts[D+1], "&lt;" &amp; EOMONTH(DATE(2025, COLUMN()-3, 1), 0) + 1,
 Posts[Restaurant Name],$C252))</f>
        <v>0</v>
      </c>
      <c r="P252" s="1487"/>
      <c r="Q252" s="1487"/>
      <c r="R252" s="1487"/>
      <c r="S252" s="1487"/>
      <c r="T252" s="1487"/>
      <c r="U252" s="1487"/>
      <c r="V252" s="1487"/>
      <c r="W252" s="1487"/>
      <c r="X252" s="1487"/>
      <c r="Y252" s="1487"/>
      <c r="Z252" s="1487"/>
      <c r="AA252" s="1487"/>
      <c r="AB252" s="1487"/>
    </row>
    <row r="253">
      <c r="A253" s="1487"/>
      <c r="B253" s="1487"/>
      <c r="C253" s="1487" t="s">
        <v>1612</v>
      </c>
      <c r="D253" s="1522">
        <f>if($B$50="posts",COUNTIFS(
  Posts[D+1], "&gt;=" &amp; DATE(2025, COLUMN()-3, 1),
   Posts[D+1], "&lt;" &amp; EOMONTH(DATE(2025, COLUMN()-3, 1), 0) + 1,
 Posts[Restaurant Name],$C253),SUMIFS(Posts[Views (+10], Posts[D+1], "&gt;=" &amp; DATE(2025, COLUMN()-3, 1),
   Posts[D+1], "&lt;" &amp; EOMONTH(DATE(2025, COLUMN()-3, 1), 0) + 1,
 Posts[Restaurant Name],$C253))</f>
        <v>0</v>
      </c>
      <c r="E253" s="1522">
        <f>if($B$50="posts",COUNTIFS(
  Posts[D+1], "&gt;=" &amp; DATE(2025, COLUMN()-3, 1),
   Posts[D+1], "&lt;" &amp; EOMONTH(DATE(2025, COLUMN()-3, 1), 0) + 1,
 Posts[Restaurant Name],$C253),SUMIFS(Posts[Views (+10], Posts[D+1], "&gt;=" &amp; DATE(2025, COLUMN()-3, 1),
   Posts[D+1], "&lt;" &amp; EOMONTH(DATE(2025, COLUMN()-3, 1), 0) + 1,
 Posts[Restaurant Name],$C253))</f>
        <v>0</v>
      </c>
      <c r="F253" s="1522">
        <f>if($B$50="posts",COUNTIFS(
  Posts[D+1], "&gt;=" &amp; DATE(2025, COLUMN()-3, 1),
   Posts[D+1], "&lt;" &amp; EOMONTH(DATE(2025, COLUMN()-3, 1), 0) + 1,
 Posts[Restaurant Name],$C253),SUMIFS(Posts[Views (+10], Posts[D+1], "&gt;=" &amp; DATE(2025, COLUMN()-3, 1),
   Posts[D+1], "&lt;" &amp; EOMONTH(DATE(2025, COLUMN()-3, 1), 0) + 1,
 Posts[Restaurant Name],$C253))</f>
        <v>0</v>
      </c>
      <c r="G253" s="1522">
        <f>if($B$50="posts",COUNTIFS(
  Posts[D+1], "&gt;=" &amp; DATE(2025, COLUMN()-3, 1),
   Posts[D+1], "&lt;" &amp; EOMONTH(DATE(2025, COLUMN()-3, 1), 0) + 1,
 Posts[Restaurant Name],$C253),SUMIFS(Posts[Views (+10], Posts[D+1], "&gt;=" &amp; DATE(2025, COLUMN()-3, 1),
   Posts[D+1], "&lt;" &amp; EOMONTH(DATE(2025, COLUMN()-3, 1), 0) + 1,
 Posts[Restaurant Name],$C253))</f>
        <v>0</v>
      </c>
      <c r="H253" s="1522">
        <f>if($B$50="posts",COUNTIFS(
  Posts[D+1], "&gt;=" &amp; DATE(2025, COLUMN()-3, 1),
   Posts[D+1], "&lt;" &amp; EOMONTH(DATE(2025, COLUMN()-3, 1), 0) + 1,
 Posts[Restaurant Name],$C253),SUMIFS(Posts[Views (+10], Posts[D+1], "&gt;=" &amp; DATE(2025, COLUMN()-3, 1),
   Posts[D+1], "&lt;" &amp; EOMONTH(DATE(2025, COLUMN()-3, 1), 0) + 1,
 Posts[Restaurant Name],$C253))</f>
        <v>0</v>
      </c>
      <c r="I253" s="1522">
        <f>if($B$50="posts",COUNTIFS(
  Posts[D+1], "&gt;=" &amp; DATE(2025, COLUMN()-3, 1),
   Posts[D+1], "&lt;" &amp; EOMONTH(DATE(2025, COLUMN()-3, 1), 0) + 1,
 Posts[Restaurant Name],$C253),SUMIFS(Posts[Views (+10], Posts[D+1], "&gt;=" &amp; DATE(2025, COLUMN()-3, 1),
   Posts[D+1], "&lt;" &amp; EOMONTH(DATE(2025, COLUMN()-3, 1), 0) + 1,
 Posts[Restaurant Name],$C253))</f>
        <v>0</v>
      </c>
      <c r="J253" s="1522">
        <f>if($B$50="posts",COUNTIFS(
  Posts[D+1], "&gt;=" &amp; DATE(2025, COLUMN()-3, 1),
   Posts[D+1], "&lt;" &amp; EOMONTH(DATE(2025, COLUMN()-3, 1), 0) + 1,
 Posts[Restaurant Name],$C253),SUMIFS(Posts[Views (+10], Posts[D+1], "&gt;=" &amp; DATE(2025, COLUMN()-3, 1),
   Posts[D+1], "&lt;" &amp; EOMONTH(DATE(2025, COLUMN()-3, 1), 0) + 1,
 Posts[Restaurant Name],$C253))</f>
        <v>0</v>
      </c>
      <c r="K253" s="1522">
        <f>if($B$50="posts",COUNTIFS(
  Posts[D+1], "&gt;=" &amp; DATE(2025, COLUMN()-3, 1),
   Posts[D+1], "&lt;" &amp; EOMONTH(DATE(2025, COLUMN()-3, 1), 0) + 1,
 Posts[Restaurant Name],$C253),SUMIFS(Posts[Views (+10], Posts[D+1], "&gt;=" &amp; DATE(2025, COLUMN()-3, 1),
   Posts[D+1], "&lt;" &amp; EOMONTH(DATE(2025, COLUMN()-3, 1), 0) + 1,
 Posts[Restaurant Name],$C253))</f>
        <v>0</v>
      </c>
      <c r="L253" s="1522">
        <f>if($B$50="posts",COUNTIFS(
  Posts[D+1], "&gt;=" &amp; DATE(2025, COLUMN()-3, 1),
   Posts[D+1], "&lt;" &amp; EOMONTH(DATE(2025, COLUMN()-3, 1), 0) + 1,
 Posts[Restaurant Name],$C253),SUMIFS(Posts[Views (+10], Posts[D+1], "&gt;=" &amp; DATE(2025, COLUMN()-3, 1),
   Posts[D+1], "&lt;" &amp; EOMONTH(DATE(2025, COLUMN()-3, 1), 0) + 1,
 Posts[Restaurant Name],$C253))</f>
        <v>111658</v>
      </c>
      <c r="M253" s="1522">
        <f>if($B$50="posts",COUNTIFS(
  Posts[D+1], "&gt;=" &amp; DATE(2025, COLUMN()-3, 1),
   Posts[D+1], "&lt;" &amp; EOMONTH(DATE(2025, COLUMN()-3, 1), 0) + 1,
 Posts[Restaurant Name],$C253),SUMIFS(Posts[Views (+10], Posts[D+1], "&gt;=" &amp; DATE(2025, COLUMN()-3, 1),
   Posts[D+1], "&lt;" &amp; EOMONTH(DATE(2025, COLUMN()-3, 1), 0) + 1,
 Posts[Restaurant Name],$C253))</f>
        <v>62834</v>
      </c>
      <c r="N253" s="1522">
        <f>if($B$50="posts",COUNTIFS(
  Posts[D+1], "&gt;=" &amp; DATE(2025, COLUMN()-3, 1),
   Posts[D+1], "&lt;" &amp; EOMONTH(DATE(2025, COLUMN()-3, 1), 0) + 1,
 Posts[Restaurant Name],$C253),SUMIFS(Posts[Views (+10], Posts[D+1], "&gt;=" &amp; DATE(2025, COLUMN()-3, 1),
   Posts[D+1], "&lt;" &amp; EOMONTH(DATE(2025, COLUMN()-3, 1), 0) + 1,
 Posts[Restaurant Name],$C253))</f>
        <v>0</v>
      </c>
      <c r="O253" s="1522">
        <f>if($B$50="posts",COUNTIFS(
  Posts[D+1], "&gt;=" &amp; DATE(2025, COLUMN()-3, 1),
   Posts[D+1], "&lt;" &amp; EOMONTH(DATE(2025, COLUMN()-3, 1), 0) + 1,
 Posts[Restaurant Name],$C253),SUMIFS(Posts[Views (+10], Posts[D+1], "&gt;=" &amp; DATE(2025, COLUMN()-3, 1),
   Posts[D+1], "&lt;" &amp; EOMONTH(DATE(2025, COLUMN()-3, 1), 0) + 1,
 Posts[Restaurant Name],$C253))</f>
        <v>0</v>
      </c>
      <c r="P253" s="1487"/>
      <c r="Q253" s="1487"/>
      <c r="R253" s="1487"/>
      <c r="S253" s="1487"/>
      <c r="T253" s="1487"/>
      <c r="U253" s="1487"/>
      <c r="V253" s="1487"/>
      <c r="W253" s="1487"/>
      <c r="X253" s="1487"/>
      <c r="Y253" s="1487"/>
      <c r="Z253" s="1487"/>
      <c r="AA253" s="1487"/>
      <c r="AB253" s="1487"/>
    </row>
    <row r="254">
      <c r="A254" s="1487"/>
      <c r="B254" s="1487"/>
      <c r="C254" s="1487" t="s">
        <v>146</v>
      </c>
      <c r="D254" s="1522">
        <f>if($B$50="posts",COUNTIFS(
  Posts[D+1], "&gt;=" &amp; DATE(2025, COLUMN()-3, 1),
   Posts[D+1], "&lt;" &amp; EOMONTH(DATE(2025, COLUMN()-3, 1), 0) + 1,
 Posts[Restaurant Name],$C254),SUMIFS(Posts[Views (+10], Posts[D+1], "&gt;=" &amp; DATE(2025, COLUMN()-3, 1),
   Posts[D+1], "&lt;" &amp; EOMONTH(DATE(2025, COLUMN()-3, 1), 0) + 1,
 Posts[Restaurant Name],$C254))</f>
        <v>0</v>
      </c>
      <c r="E254" s="1522">
        <f>if($B$50="posts",COUNTIFS(
  Posts[D+1], "&gt;=" &amp; DATE(2025, COLUMN()-3, 1),
   Posts[D+1], "&lt;" &amp; EOMONTH(DATE(2025, COLUMN()-3, 1), 0) + 1,
 Posts[Restaurant Name],$C254),SUMIFS(Posts[Views (+10], Posts[D+1], "&gt;=" &amp; DATE(2025, COLUMN()-3, 1),
   Posts[D+1], "&lt;" &amp; EOMONTH(DATE(2025, COLUMN()-3, 1), 0) + 1,
 Posts[Restaurant Name],$C254))</f>
        <v>0</v>
      </c>
      <c r="F254" s="1522">
        <f>if($B$50="posts",COUNTIFS(
  Posts[D+1], "&gt;=" &amp; DATE(2025, COLUMN()-3, 1),
   Posts[D+1], "&lt;" &amp; EOMONTH(DATE(2025, COLUMN()-3, 1), 0) + 1,
 Posts[Restaurant Name],$C254),SUMIFS(Posts[Views (+10], Posts[D+1], "&gt;=" &amp; DATE(2025, COLUMN()-3, 1),
   Posts[D+1], "&lt;" &amp; EOMONTH(DATE(2025, COLUMN()-3, 1), 0) + 1,
 Posts[Restaurant Name],$C254))</f>
        <v>48771</v>
      </c>
      <c r="G254" s="1522">
        <f>if($B$50="posts",COUNTIFS(
  Posts[D+1], "&gt;=" &amp; DATE(2025, COLUMN()-3, 1),
   Posts[D+1], "&lt;" &amp; EOMONTH(DATE(2025, COLUMN()-3, 1), 0) + 1,
 Posts[Restaurant Name],$C254),SUMIFS(Posts[Views (+10], Posts[D+1], "&gt;=" &amp; DATE(2025, COLUMN()-3, 1),
   Posts[D+1], "&lt;" &amp; EOMONTH(DATE(2025, COLUMN()-3, 1), 0) + 1,
 Posts[Restaurant Name],$C254))</f>
        <v>0</v>
      </c>
      <c r="H254" s="1522">
        <f>if($B$50="posts",COUNTIFS(
  Posts[D+1], "&gt;=" &amp; DATE(2025, COLUMN()-3, 1),
   Posts[D+1], "&lt;" &amp; EOMONTH(DATE(2025, COLUMN()-3, 1), 0) + 1,
 Posts[Restaurant Name],$C254),SUMIFS(Posts[Views (+10], Posts[D+1], "&gt;=" &amp; DATE(2025, COLUMN()-3, 1),
   Posts[D+1], "&lt;" &amp; EOMONTH(DATE(2025, COLUMN()-3, 1), 0) + 1,
 Posts[Restaurant Name],$C254))</f>
        <v>0</v>
      </c>
      <c r="I254" s="1522">
        <f>if($B$50="posts",COUNTIFS(
  Posts[D+1], "&gt;=" &amp; DATE(2025, COLUMN()-3, 1),
   Posts[D+1], "&lt;" &amp; EOMONTH(DATE(2025, COLUMN()-3, 1), 0) + 1,
 Posts[Restaurant Name],$C254),SUMIFS(Posts[Views (+10], Posts[D+1], "&gt;=" &amp; DATE(2025, COLUMN()-3, 1),
   Posts[D+1], "&lt;" &amp; EOMONTH(DATE(2025, COLUMN()-3, 1), 0) + 1,
 Posts[Restaurant Name],$C254))</f>
        <v>71792</v>
      </c>
      <c r="J254" s="1522">
        <f>if($B$50="posts",COUNTIFS(
  Posts[D+1], "&gt;=" &amp; DATE(2025, COLUMN()-3, 1),
   Posts[D+1], "&lt;" &amp; EOMONTH(DATE(2025, COLUMN()-3, 1), 0) + 1,
 Posts[Restaurant Name],$C254),SUMIFS(Posts[Views (+10], Posts[D+1], "&gt;=" &amp; DATE(2025, COLUMN()-3, 1),
   Posts[D+1], "&lt;" &amp; EOMONTH(DATE(2025, COLUMN()-3, 1), 0) + 1,
 Posts[Restaurant Name],$C254))</f>
        <v>31962</v>
      </c>
      <c r="K254" s="1522">
        <f>if($B$50="posts",COUNTIFS(
  Posts[D+1], "&gt;=" &amp; DATE(2025, COLUMN()-3, 1),
   Posts[D+1], "&lt;" &amp; EOMONTH(DATE(2025, COLUMN()-3, 1), 0) + 1,
 Posts[Restaurant Name],$C254),SUMIFS(Posts[Views (+10], Posts[D+1], "&gt;=" &amp; DATE(2025, COLUMN()-3, 1),
   Posts[D+1], "&lt;" &amp; EOMONTH(DATE(2025, COLUMN()-3, 1), 0) + 1,
 Posts[Restaurant Name],$C254))</f>
        <v>0</v>
      </c>
      <c r="L254" s="1522">
        <f>if($B$50="posts",COUNTIFS(
  Posts[D+1], "&gt;=" &amp; DATE(2025, COLUMN()-3, 1),
   Posts[D+1], "&lt;" &amp; EOMONTH(DATE(2025, COLUMN()-3, 1), 0) + 1,
 Posts[Restaurant Name],$C254),SUMIFS(Posts[Views (+10], Posts[D+1], "&gt;=" &amp; DATE(2025, COLUMN()-3, 1),
   Posts[D+1], "&lt;" &amp; EOMONTH(DATE(2025, COLUMN()-3, 1), 0) + 1,
 Posts[Restaurant Name],$C254))</f>
        <v>0</v>
      </c>
      <c r="M254" s="1522">
        <f>if($B$50="posts",COUNTIFS(
  Posts[D+1], "&gt;=" &amp; DATE(2025, COLUMN()-3, 1),
   Posts[D+1], "&lt;" &amp; EOMONTH(DATE(2025, COLUMN()-3, 1), 0) + 1,
 Posts[Restaurant Name],$C254),SUMIFS(Posts[Views (+10], Posts[D+1], "&gt;=" &amp; DATE(2025, COLUMN()-3, 1),
   Posts[D+1], "&lt;" &amp; EOMONTH(DATE(2025, COLUMN()-3, 1), 0) + 1,
 Posts[Restaurant Name],$C254))</f>
        <v>292063</v>
      </c>
      <c r="N254" s="1522">
        <f>if($B$50="posts",COUNTIFS(
  Posts[D+1], "&gt;=" &amp; DATE(2025, COLUMN()-3, 1),
   Posts[D+1], "&lt;" &amp; EOMONTH(DATE(2025, COLUMN()-3, 1), 0) + 1,
 Posts[Restaurant Name],$C254),SUMIFS(Posts[Views (+10], Posts[D+1], "&gt;=" &amp; DATE(2025, COLUMN()-3, 1),
   Posts[D+1], "&lt;" &amp; EOMONTH(DATE(2025, COLUMN()-3, 1), 0) + 1,
 Posts[Restaurant Name],$C254))</f>
        <v>0</v>
      </c>
      <c r="O254" s="1522">
        <f>if($B$50="posts",COUNTIFS(
  Posts[D+1], "&gt;=" &amp; DATE(2025, COLUMN()-3, 1),
   Posts[D+1], "&lt;" &amp; EOMONTH(DATE(2025, COLUMN()-3, 1), 0) + 1,
 Posts[Restaurant Name],$C254),SUMIFS(Posts[Views (+10], Posts[D+1], "&gt;=" &amp; DATE(2025, COLUMN()-3, 1),
   Posts[D+1], "&lt;" &amp; EOMONTH(DATE(2025, COLUMN()-3, 1), 0) + 1,
 Posts[Restaurant Name],$C254))</f>
        <v>0</v>
      </c>
      <c r="P254" s="1487"/>
      <c r="Q254" s="1487"/>
      <c r="R254" s="1487"/>
      <c r="S254" s="1487"/>
      <c r="T254" s="1487"/>
      <c r="U254" s="1487"/>
      <c r="V254" s="1487"/>
      <c r="W254" s="1487"/>
      <c r="X254" s="1487"/>
      <c r="Y254" s="1487"/>
      <c r="Z254" s="1487"/>
      <c r="AA254" s="1487"/>
      <c r="AB254" s="1487"/>
    </row>
    <row r="255">
      <c r="A255" s="1487"/>
      <c r="B255" s="1487"/>
      <c r="C255" s="1487" t="s">
        <v>2077</v>
      </c>
      <c r="D255" s="1522">
        <f>if($B$50="posts",COUNTIFS(
  Posts[D+1], "&gt;=" &amp; DATE(2025, COLUMN()-3, 1),
   Posts[D+1], "&lt;" &amp; EOMONTH(DATE(2025, COLUMN()-3, 1), 0) + 1,
 Posts[Restaurant Name],$C255),SUMIFS(Posts[Views (+10], Posts[D+1], "&gt;=" &amp; DATE(2025, COLUMN()-3, 1),
   Posts[D+1], "&lt;" &amp; EOMONTH(DATE(2025, COLUMN()-3, 1), 0) + 1,
 Posts[Restaurant Name],$C255))</f>
        <v>0</v>
      </c>
      <c r="E255" s="1522">
        <f>if($B$50="posts",COUNTIFS(
  Posts[D+1], "&gt;=" &amp; DATE(2025, COLUMN()-3, 1),
   Posts[D+1], "&lt;" &amp; EOMONTH(DATE(2025, COLUMN()-3, 1), 0) + 1,
 Posts[Restaurant Name],$C255),SUMIFS(Posts[Views (+10], Posts[D+1], "&gt;=" &amp; DATE(2025, COLUMN()-3, 1),
   Posts[D+1], "&lt;" &amp; EOMONTH(DATE(2025, COLUMN()-3, 1), 0) + 1,
 Posts[Restaurant Name],$C255))</f>
        <v>0</v>
      </c>
      <c r="F255" s="1522">
        <f>if($B$50="posts",COUNTIFS(
  Posts[D+1], "&gt;=" &amp; DATE(2025, COLUMN()-3, 1),
   Posts[D+1], "&lt;" &amp; EOMONTH(DATE(2025, COLUMN()-3, 1), 0) + 1,
 Posts[Restaurant Name],$C255),SUMIFS(Posts[Views (+10], Posts[D+1], "&gt;=" &amp; DATE(2025, COLUMN()-3, 1),
   Posts[D+1], "&lt;" &amp; EOMONTH(DATE(2025, COLUMN()-3, 1), 0) + 1,
 Posts[Restaurant Name],$C255))</f>
        <v>0</v>
      </c>
      <c r="G255" s="1522">
        <f>if($B$50="posts",COUNTIFS(
  Posts[D+1], "&gt;=" &amp; DATE(2025, COLUMN()-3, 1),
   Posts[D+1], "&lt;" &amp; EOMONTH(DATE(2025, COLUMN()-3, 1), 0) + 1,
 Posts[Restaurant Name],$C255),SUMIFS(Posts[Views (+10], Posts[D+1], "&gt;=" &amp; DATE(2025, COLUMN()-3, 1),
   Posts[D+1], "&lt;" &amp; EOMONTH(DATE(2025, COLUMN()-3, 1), 0) + 1,
 Posts[Restaurant Name],$C255))</f>
        <v>0</v>
      </c>
      <c r="H255" s="1522">
        <f>if($B$50="posts",COUNTIFS(
  Posts[D+1], "&gt;=" &amp; DATE(2025, COLUMN()-3, 1),
   Posts[D+1], "&lt;" &amp; EOMONTH(DATE(2025, COLUMN()-3, 1), 0) + 1,
 Posts[Restaurant Name],$C255),SUMIFS(Posts[Views (+10], Posts[D+1], "&gt;=" &amp; DATE(2025, COLUMN()-3, 1),
   Posts[D+1], "&lt;" &amp; EOMONTH(DATE(2025, COLUMN()-3, 1), 0) + 1,
 Posts[Restaurant Name],$C255))</f>
        <v>0</v>
      </c>
      <c r="I255" s="1522">
        <f>if($B$50="posts",COUNTIFS(
  Posts[D+1], "&gt;=" &amp; DATE(2025, COLUMN()-3, 1),
   Posts[D+1], "&lt;" &amp; EOMONTH(DATE(2025, COLUMN()-3, 1), 0) + 1,
 Posts[Restaurant Name],$C255),SUMIFS(Posts[Views (+10], Posts[D+1], "&gt;=" &amp; DATE(2025, COLUMN()-3, 1),
   Posts[D+1], "&lt;" &amp; EOMONTH(DATE(2025, COLUMN()-3, 1), 0) + 1,
 Posts[Restaurant Name],$C255))</f>
        <v>0</v>
      </c>
      <c r="J255" s="1522">
        <f>if($B$50="posts",COUNTIFS(
  Posts[D+1], "&gt;=" &amp; DATE(2025, COLUMN()-3, 1),
   Posts[D+1], "&lt;" &amp; EOMONTH(DATE(2025, COLUMN()-3, 1), 0) + 1,
 Posts[Restaurant Name],$C255),SUMIFS(Posts[Views (+10], Posts[D+1], "&gt;=" &amp; DATE(2025, COLUMN()-3, 1),
   Posts[D+1], "&lt;" &amp; EOMONTH(DATE(2025, COLUMN()-3, 1), 0) + 1,
 Posts[Restaurant Name],$C255))</f>
        <v>0</v>
      </c>
      <c r="K255" s="1522">
        <f>if($B$50="posts",COUNTIFS(
  Posts[D+1], "&gt;=" &amp; DATE(2025, COLUMN()-3, 1),
   Posts[D+1], "&lt;" &amp; EOMONTH(DATE(2025, COLUMN()-3, 1), 0) + 1,
 Posts[Restaurant Name],$C255),SUMIFS(Posts[Views (+10], Posts[D+1], "&gt;=" &amp; DATE(2025, COLUMN()-3, 1),
   Posts[D+1], "&lt;" &amp; EOMONTH(DATE(2025, COLUMN()-3, 1), 0) + 1,
 Posts[Restaurant Name],$C255))</f>
        <v>0</v>
      </c>
      <c r="L255" s="1522">
        <f>if($B$50="posts",COUNTIFS(
  Posts[D+1], "&gt;=" &amp; DATE(2025, COLUMN()-3, 1),
   Posts[D+1], "&lt;" &amp; EOMONTH(DATE(2025, COLUMN()-3, 1), 0) + 1,
 Posts[Restaurant Name],$C255),SUMIFS(Posts[Views (+10], Posts[D+1], "&gt;=" &amp; DATE(2025, COLUMN()-3, 1),
   Posts[D+1], "&lt;" &amp; EOMONTH(DATE(2025, COLUMN()-3, 1), 0) + 1,
 Posts[Restaurant Name],$C255))</f>
        <v>0</v>
      </c>
      <c r="M255" s="1522">
        <f>if($B$50="posts",COUNTIFS(
  Posts[D+1], "&gt;=" &amp; DATE(2025, COLUMN()-3, 1),
   Posts[D+1], "&lt;" &amp; EOMONTH(DATE(2025, COLUMN()-3, 1), 0) + 1,
 Posts[Restaurant Name],$C255),SUMIFS(Posts[Views (+10], Posts[D+1], "&gt;=" &amp; DATE(2025, COLUMN()-3, 1),
   Posts[D+1], "&lt;" &amp; EOMONTH(DATE(2025, COLUMN()-3, 1), 0) + 1,
 Posts[Restaurant Name],$C255))</f>
        <v>30131</v>
      </c>
      <c r="N255" s="1522">
        <f>if($B$50="posts",COUNTIFS(
  Posts[D+1], "&gt;=" &amp; DATE(2025, COLUMN()-3, 1),
   Posts[D+1], "&lt;" &amp; EOMONTH(DATE(2025, COLUMN()-3, 1), 0) + 1,
 Posts[Restaurant Name],$C255),SUMIFS(Posts[Views (+10], Posts[D+1], "&gt;=" &amp; DATE(2025, COLUMN()-3, 1),
   Posts[D+1], "&lt;" &amp; EOMONTH(DATE(2025, COLUMN()-3, 1), 0) + 1,
 Posts[Restaurant Name],$C255))</f>
        <v>0</v>
      </c>
      <c r="O255" s="1522">
        <f>if($B$50="posts",COUNTIFS(
  Posts[D+1], "&gt;=" &amp; DATE(2025, COLUMN()-3, 1),
   Posts[D+1], "&lt;" &amp; EOMONTH(DATE(2025, COLUMN()-3, 1), 0) + 1,
 Posts[Restaurant Name],$C255),SUMIFS(Posts[Views (+10], Posts[D+1], "&gt;=" &amp; DATE(2025, COLUMN()-3, 1),
   Posts[D+1], "&lt;" &amp; EOMONTH(DATE(2025, COLUMN()-3, 1), 0) + 1,
 Posts[Restaurant Name],$C255))</f>
        <v>0</v>
      </c>
      <c r="P255" s="1487"/>
      <c r="Q255" s="1487"/>
      <c r="R255" s="1487"/>
      <c r="S255" s="1487"/>
      <c r="T255" s="1487"/>
      <c r="U255" s="1487"/>
      <c r="V255" s="1487"/>
      <c r="W255" s="1487"/>
      <c r="X255" s="1487"/>
      <c r="Y255" s="1487"/>
      <c r="Z255" s="1487"/>
      <c r="AA255" s="1487"/>
      <c r="AB255" s="1487"/>
    </row>
    <row r="256">
      <c r="A256" s="1487"/>
      <c r="B256" s="1487"/>
      <c r="C256" s="1524" t="s">
        <v>3898</v>
      </c>
      <c r="D256" s="1522">
        <f>if($B$50="posts",COUNTIFS(
  Posts[D+1], "&gt;=" &amp; DATE(2025, COLUMN()-3, 1),
   Posts[D+1], "&lt;" &amp; EOMONTH(DATE(2025, COLUMN()-3, 1), 0) + 1,
 Posts[Restaurant Name],$C256),SUMIFS(Posts[Views (+10], Posts[D+1], "&gt;=" &amp; DATE(2025, COLUMN()-3, 1),
   Posts[D+1], "&lt;" &amp; EOMONTH(DATE(2025, COLUMN()-3, 1), 0) + 1,
 Posts[Restaurant Name],$C256))</f>
        <v>0</v>
      </c>
      <c r="E256" s="1522">
        <f>if($B$50="posts",COUNTIFS(
  Posts[D+1], "&gt;=" &amp; DATE(2025, COLUMN()-3, 1),
   Posts[D+1], "&lt;" &amp; EOMONTH(DATE(2025, COLUMN()-3, 1), 0) + 1,
 Posts[Restaurant Name],$C256),SUMIFS(Posts[Views (+10], Posts[D+1], "&gt;=" &amp; DATE(2025, COLUMN()-3, 1),
   Posts[D+1], "&lt;" &amp; EOMONTH(DATE(2025, COLUMN()-3, 1), 0) + 1,
 Posts[Restaurant Name],$C256))</f>
        <v>0</v>
      </c>
      <c r="F256" s="1522">
        <f>if($B$50="posts",COUNTIFS(
  Posts[D+1], "&gt;=" &amp; DATE(2025, COLUMN()-3, 1),
   Posts[D+1], "&lt;" &amp; EOMONTH(DATE(2025, COLUMN()-3, 1), 0) + 1,
 Posts[Restaurant Name],$C256),SUMIFS(Posts[Views (+10], Posts[D+1], "&gt;=" &amp; DATE(2025, COLUMN()-3, 1),
   Posts[D+1], "&lt;" &amp; EOMONTH(DATE(2025, COLUMN()-3, 1), 0) + 1,
 Posts[Restaurant Name],$C256))</f>
        <v>0</v>
      </c>
      <c r="G256" s="1522">
        <f>if($B$50="posts",COUNTIFS(
  Posts[D+1], "&gt;=" &amp; DATE(2025, COLUMN()-3, 1),
   Posts[D+1], "&lt;" &amp; EOMONTH(DATE(2025, COLUMN()-3, 1), 0) + 1,
 Posts[Restaurant Name],$C256),SUMIFS(Posts[Views (+10], Posts[D+1], "&gt;=" &amp; DATE(2025, COLUMN()-3, 1),
   Posts[D+1], "&lt;" &amp; EOMONTH(DATE(2025, COLUMN()-3, 1), 0) + 1,
 Posts[Restaurant Name],$C256))</f>
        <v>0</v>
      </c>
      <c r="H256" s="1522">
        <f>if($B$50="posts",COUNTIFS(
  Posts[D+1], "&gt;=" &amp; DATE(2025, COLUMN()-3, 1),
   Posts[D+1], "&lt;" &amp; EOMONTH(DATE(2025, COLUMN()-3, 1), 0) + 1,
 Posts[Restaurant Name],$C256),SUMIFS(Posts[Views (+10], Posts[D+1], "&gt;=" &amp; DATE(2025, COLUMN()-3, 1),
   Posts[D+1], "&lt;" &amp; EOMONTH(DATE(2025, COLUMN()-3, 1), 0) + 1,
 Posts[Restaurant Name],$C256))</f>
        <v>19987</v>
      </c>
      <c r="I256" s="1522">
        <f>if($B$50="posts",COUNTIFS(
  Posts[D+1], "&gt;=" &amp; DATE(2025, COLUMN()-3, 1),
   Posts[D+1], "&lt;" &amp; EOMONTH(DATE(2025, COLUMN()-3, 1), 0) + 1,
 Posts[Restaurant Name],$C256),SUMIFS(Posts[Views (+10], Posts[D+1], "&gt;=" &amp; DATE(2025, COLUMN()-3, 1),
   Posts[D+1], "&lt;" &amp; EOMONTH(DATE(2025, COLUMN()-3, 1), 0) + 1,
 Posts[Restaurant Name],$C256))</f>
        <v>0</v>
      </c>
      <c r="J256" s="1522">
        <f>if($B$50="posts",COUNTIFS(
  Posts[D+1], "&gt;=" &amp; DATE(2025, COLUMN()-3, 1),
   Posts[D+1], "&lt;" &amp; EOMONTH(DATE(2025, COLUMN()-3, 1), 0) + 1,
 Posts[Restaurant Name],$C256),SUMIFS(Posts[Views (+10], Posts[D+1], "&gt;=" &amp; DATE(2025, COLUMN()-3, 1),
   Posts[D+1], "&lt;" &amp; EOMONTH(DATE(2025, COLUMN()-3, 1), 0) + 1,
 Posts[Restaurant Name],$C256))</f>
        <v>0</v>
      </c>
      <c r="K256" s="1522">
        <f>if($B$50="posts",COUNTIFS(
  Posts[D+1], "&gt;=" &amp; DATE(2025, COLUMN()-3, 1),
   Posts[D+1], "&lt;" &amp; EOMONTH(DATE(2025, COLUMN()-3, 1), 0) + 1,
 Posts[Restaurant Name],$C256),SUMIFS(Posts[Views (+10], Posts[D+1], "&gt;=" &amp; DATE(2025, COLUMN()-3, 1),
   Posts[D+1], "&lt;" &amp; EOMONTH(DATE(2025, COLUMN()-3, 1), 0) + 1,
 Posts[Restaurant Name],$C256))</f>
        <v>0</v>
      </c>
      <c r="L256" s="1522">
        <f>if($B$50="posts",COUNTIFS(
  Posts[D+1], "&gt;=" &amp; DATE(2025, COLUMN()-3, 1),
   Posts[D+1], "&lt;" &amp; EOMONTH(DATE(2025, COLUMN()-3, 1), 0) + 1,
 Posts[Restaurant Name],$C256),SUMIFS(Posts[Views (+10], Posts[D+1], "&gt;=" &amp; DATE(2025, COLUMN()-3, 1),
   Posts[D+1], "&lt;" &amp; EOMONTH(DATE(2025, COLUMN()-3, 1), 0) + 1,
 Posts[Restaurant Name],$C256))</f>
        <v>0</v>
      </c>
      <c r="M256" s="1522">
        <f>if($B$50="posts",COUNTIFS(
  Posts[D+1], "&gt;=" &amp; DATE(2025, COLUMN()-3, 1),
   Posts[D+1], "&lt;" &amp; EOMONTH(DATE(2025, COLUMN()-3, 1), 0) + 1,
 Posts[Restaurant Name],$C256),SUMIFS(Posts[Views (+10], Posts[D+1], "&gt;=" &amp; DATE(2025, COLUMN()-3, 1),
   Posts[D+1], "&lt;" &amp; EOMONTH(DATE(2025, COLUMN()-3, 1), 0) + 1,
 Posts[Restaurant Name],$C256))</f>
        <v>0</v>
      </c>
      <c r="N256" s="1522">
        <f>if($B$50="posts",COUNTIFS(
  Posts[D+1], "&gt;=" &amp; DATE(2025, COLUMN()-3, 1),
   Posts[D+1], "&lt;" &amp; EOMONTH(DATE(2025, COLUMN()-3, 1), 0) + 1,
 Posts[Restaurant Name],$C256),SUMIFS(Posts[Views (+10], Posts[D+1], "&gt;=" &amp; DATE(2025, COLUMN()-3, 1),
   Posts[D+1], "&lt;" &amp; EOMONTH(DATE(2025, COLUMN()-3, 1), 0) + 1,
 Posts[Restaurant Name],$C256))</f>
        <v>0</v>
      </c>
      <c r="O256" s="1522">
        <f>if($B$50="posts",COUNTIFS(
  Posts[D+1], "&gt;=" &amp; DATE(2025, COLUMN()-3, 1),
   Posts[D+1], "&lt;" &amp; EOMONTH(DATE(2025, COLUMN()-3, 1), 0) + 1,
 Posts[Restaurant Name],$C256),SUMIFS(Posts[Views (+10], Posts[D+1], "&gt;=" &amp; DATE(2025, COLUMN()-3, 1),
   Posts[D+1], "&lt;" &amp; EOMONTH(DATE(2025, COLUMN()-3, 1), 0) + 1,
 Posts[Restaurant Name],$C256))</f>
        <v>0</v>
      </c>
      <c r="P256" s="1487"/>
      <c r="Q256" s="1487"/>
      <c r="R256" s="1487"/>
      <c r="S256" s="1487"/>
      <c r="T256" s="1487"/>
      <c r="U256" s="1487"/>
      <c r="V256" s="1487"/>
      <c r="W256" s="1487"/>
      <c r="X256" s="1487"/>
      <c r="Y256" s="1487"/>
      <c r="Z256" s="1487"/>
      <c r="AA256" s="1487"/>
      <c r="AB256" s="1487"/>
    </row>
    <row r="257">
      <c r="A257" s="1487"/>
      <c r="B257" s="1487"/>
      <c r="C257" s="1524" t="s">
        <v>198</v>
      </c>
      <c r="D257" s="1522">
        <f>if($B$50="posts",COUNTIFS(
  Posts[D+1], "&gt;=" &amp; DATE(2025, COLUMN()-3, 1),
   Posts[D+1], "&lt;" &amp; EOMONTH(DATE(2025, COLUMN()-3, 1), 0) + 1,
 Posts[Restaurant Name],$C257),SUMIFS(Posts[Views (+10], Posts[D+1], "&gt;=" &amp; DATE(2025, COLUMN()-3, 1),
   Posts[D+1], "&lt;" &amp; EOMONTH(DATE(2025, COLUMN()-3, 1), 0) + 1,
 Posts[Restaurant Name],$C257))</f>
        <v>0</v>
      </c>
      <c r="E257" s="1522">
        <f>if($B$50="posts",COUNTIFS(
  Posts[D+1], "&gt;=" &amp; DATE(2025, COLUMN()-3, 1),
   Posts[D+1], "&lt;" &amp; EOMONTH(DATE(2025, COLUMN()-3, 1), 0) + 1,
 Posts[Restaurant Name],$C257),SUMIFS(Posts[Views (+10], Posts[D+1], "&gt;=" &amp; DATE(2025, COLUMN()-3, 1),
   Posts[D+1], "&lt;" &amp; EOMONTH(DATE(2025, COLUMN()-3, 1), 0) + 1,
 Posts[Restaurant Name],$C257))</f>
        <v>0</v>
      </c>
      <c r="F257" s="1522">
        <f>if($B$50="posts",COUNTIFS(
  Posts[D+1], "&gt;=" &amp; DATE(2025, COLUMN()-3, 1),
   Posts[D+1], "&lt;" &amp; EOMONTH(DATE(2025, COLUMN()-3, 1), 0) + 1,
 Posts[Restaurant Name],$C257),SUMIFS(Posts[Views (+10], Posts[D+1], "&gt;=" &amp; DATE(2025, COLUMN()-3, 1),
   Posts[D+1], "&lt;" &amp; EOMONTH(DATE(2025, COLUMN()-3, 1), 0) + 1,
 Posts[Restaurant Name],$C257))</f>
        <v>0</v>
      </c>
      <c r="G257" s="1522">
        <f>if($B$50="posts",COUNTIFS(
  Posts[D+1], "&gt;=" &amp; DATE(2025, COLUMN()-3, 1),
   Posts[D+1], "&lt;" &amp; EOMONTH(DATE(2025, COLUMN()-3, 1), 0) + 1,
 Posts[Restaurant Name],$C257),SUMIFS(Posts[Views (+10], Posts[D+1], "&gt;=" &amp; DATE(2025, COLUMN()-3, 1),
   Posts[D+1], "&lt;" &amp; EOMONTH(DATE(2025, COLUMN()-3, 1), 0) + 1,
 Posts[Restaurant Name],$C257))</f>
        <v>3561</v>
      </c>
      <c r="H257" s="1522">
        <f>if($B$50="posts",COUNTIFS(
  Posts[D+1], "&gt;=" &amp; DATE(2025, COLUMN()-3, 1),
   Posts[D+1], "&lt;" &amp; EOMONTH(DATE(2025, COLUMN()-3, 1), 0) + 1,
 Posts[Restaurant Name],$C257),SUMIFS(Posts[Views (+10], Posts[D+1], "&gt;=" &amp; DATE(2025, COLUMN()-3, 1),
   Posts[D+1], "&lt;" &amp; EOMONTH(DATE(2025, COLUMN()-3, 1), 0) + 1,
 Posts[Restaurant Name],$C257))</f>
        <v>7104</v>
      </c>
      <c r="I257" s="1522">
        <f>if($B$50="posts",COUNTIFS(
  Posts[D+1], "&gt;=" &amp; DATE(2025, COLUMN()-3, 1),
   Posts[D+1], "&lt;" &amp; EOMONTH(DATE(2025, COLUMN()-3, 1), 0) + 1,
 Posts[Restaurant Name],$C257),SUMIFS(Posts[Views (+10], Posts[D+1], "&gt;=" &amp; DATE(2025, COLUMN()-3, 1),
   Posts[D+1], "&lt;" &amp; EOMONTH(DATE(2025, COLUMN()-3, 1), 0) + 1,
 Posts[Restaurant Name],$C257))</f>
        <v>0</v>
      </c>
      <c r="J257" s="1522">
        <f>if($B$50="posts",COUNTIFS(
  Posts[D+1], "&gt;=" &amp; DATE(2025, COLUMN()-3, 1),
   Posts[D+1], "&lt;" &amp; EOMONTH(DATE(2025, COLUMN()-3, 1), 0) + 1,
 Posts[Restaurant Name],$C257),SUMIFS(Posts[Views (+10], Posts[D+1], "&gt;=" &amp; DATE(2025, COLUMN()-3, 1),
   Posts[D+1], "&lt;" &amp; EOMONTH(DATE(2025, COLUMN()-3, 1), 0) + 1,
 Posts[Restaurant Name],$C257))</f>
        <v>33632</v>
      </c>
      <c r="K257" s="1522">
        <f>if($B$50="posts",COUNTIFS(
  Posts[D+1], "&gt;=" &amp; DATE(2025, COLUMN()-3, 1),
   Posts[D+1], "&lt;" &amp; EOMONTH(DATE(2025, COLUMN()-3, 1), 0) + 1,
 Posts[Restaurant Name],$C257),SUMIFS(Posts[Views (+10], Posts[D+1], "&gt;=" &amp; DATE(2025, COLUMN()-3, 1),
   Posts[D+1], "&lt;" &amp; EOMONTH(DATE(2025, COLUMN()-3, 1), 0) + 1,
 Posts[Restaurant Name],$C257))</f>
        <v>0</v>
      </c>
      <c r="L257" s="1522">
        <f>if($B$50="posts",COUNTIFS(
  Posts[D+1], "&gt;=" &amp; DATE(2025, COLUMN()-3, 1),
   Posts[D+1], "&lt;" &amp; EOMONTH(DATE(2025, COLUMN()-3, 1), 0) + 1,
 Posts[Restaurant Name],$C257),SUMIFS(Posts[Views (+10], Posts[D+1], "&gt;=" &amp; DATE(2025, COLUMN()-3, 1),
   Posts[D+1], "&lt;" &amp; EOMONTH(DATE(2025, COLUMN()-3, 1), 0) + 1,
 Posts[Restaurant Name],$C257))</f>
        <v>0</v>
      </c>
      <c r="M257" s="1522">
        <f>if($B$50="posts",COUNTIFS(
  Posts[D+1], "&gt;=" &amp; DATE(2025, COLUMN()-3, 1),
   Posts[D+1], "&lt;" &amp; EOMONTH(DATE(2025, COLUMN()-3, 1), 0) + 1,
 Posts[Restaurant Name],$C257),SUMIFS(Posts[Views (+10], Posts[D+1], "&gt;=" &amp; DATE(2025, COLUMN()-3, 1),
   Posts[D+1], "&lt;" &amp; EOMONTH(DATE(2025, COLUMN()-3, 1), 0) + 1,
 Posts[Restaurant Name],$C257))</f>
        <v>0</v>
      </c>
      <c r="N257" s="1522">
        <f>if($B$50="posts",COUNTIFS(
  Posts[D+1], "&gt;=" &amp; DATE(2025, COLUMN()-3, 1),
   Posts[D+1], "&lt;" &amp; EOMONTH(DATE(2025, COLUMN()-3, 1), 0) + 1,
 Posts[Restaurant Name],$C257),SUMIFS(Posts[Views (+10], Posts[D+1], "&gt;=" &amp; DATE(2025, COLUMN()-3, 1),
   Posts[D+1], "&lt;" &amp; EOMONTH(DATE(2025, COLUMN()-3, 1), 0) + 1,
 Posts[Restaurant Name],$C257))</f>
        <v>0</v>
      </c>
      <c r="O257" s="1522">
        <f>if($B$50="posts",COUNTIFS(
  Posts[D+1], "&gt;=" &amp; DATE(2025, COLUMN()-3, 1),
   Posts[D+1], "&lt;" &amp; EOMONTH(DATE(2025, COLUMN()-3, 1), 0) + 1,
 Posts[Restaurant Name],$C257),SUMIFS(Posts[Views (+10], Posts[D+1], "&gt;=" &amp; DATE(2025, COLUMN()-3, 1),
   Posts[D+1], "&lt;" &amp; EOMONTH(DATE(2025, COLUMN()-3, 1), 0) + 1,
 Posts[Restaurant Name],$C257))</f>
        <v>0</v>
      </c>
      <c r="P257" s="1487"/>
      <c r="Q257" s="1487"/>
      <c r="R257" s="1487"/>
      <c r="S257" s="1487"/>
      <c r="T257" s="1487"/>
      <c r="U257" s="1487"/>
      <c r="V257" s="1487"/>
      <c r="W257" s="1487"/>
      <c r="X257" s="1487"/>
      <c r="Y257" s="1487"/>
      <c r="Z257" s="1487"/>
      <c r="AA257" s="1487"/>
      <c r="AB257" s="1487"/>
    </row>
    <row r="258">
      <c r="A258" s="1487"/>
      <c r="B258" s="1487"/>
      <c r="C258" s="1524" t="s">
        <v>163</v>
      </c>
      <c r="D258" s="1522">
        <f>if($B$50="posts",COUNTIFS(
  Posts[D+1], "&gt;=" &amp; DATE(2025, COLUMN()-3, 1),
   Posts[D+1], "&lt;" &amp; EOMONTH(DATE(2025, COLUMN()-3, 1), 0) + 1,
 Posts[Restaurant Name],$C258),SUMIFS(Posts[Views (+10], Posts[D+1], "&gt;=" &amp; DATE(2025, COLUMN()-3, 1),
   Posts[D+1], "&lt;" &amp; EOMONTH(DATE(2025, COLUMN()-3, 1), 0) + 1,
 Posts[Restaurant Name],$C258))</f>
        <v>0</v>
      </c>
      <c r="E258" s="1522">
        <f>if($B$50="posts",COUNTIFS(
  Posts[D+1], "&gt;=" &amp; DATE(2025, COLUMN()-3, 1),
   Posts[D+1], "&lt;" &amp; EOMONTH(DATE(2025, COLUMN()-3, 1), 0) + 1,
 Posts[Restaurant Name],$C258),SUMIFS(Posts[Views (+10], Posts[D+1], "&gt;=" &amp; DATE(2025, COLUMN()-3, 1),
   Posts[D+1], "&lt;" &amp; EOMONTH(DATE(2025, COLUMN()-3, 1), 0) + 1,
 Posts[Restaurant Name],$C258))</f>
        <v>13286</v>
      </c>
      <c r="F258" s="1522">
        <f>if($B$50="posts",COUNTIFS(
  Posts[D+1], "&gt;=" &amp; DATE(2025, COLUMN()-3, 1),
   Posts[D+1], "&lt;" &amp; EOMONTH(DATE(2025, COLUMN()-3, 1), 0) + 1,
 Posts[Restaurant Name],$C258),SUMIFS(Posts[Views (+10], Posts[D+1], "&gt;=" &amp; DATE(2025, COLUMN()-3, 1),
   Posts[D+1], "&lt;" &amp; EOMONTH(DATE(2025, COLUMN()-3, 1), 0) + 1,
 Posts[Restaurant Name],$C258))</f>
        <v>47431</v>
      </c>
      <c r="G258" s="1522">
        <f>if($B$50="posts",COUNTIFS(
  Posts[D+1], "&gt;=" &amp; DATE(2025, COLUMN()-3, 1),
   Posts[D+1], "&lt;" &amp; EOMONTH(DATE(2025, COLUMN()-3, 1), 0) + 1,
 Posts[Restaurant Name],$C258),SUMIFS(Posts[Views (+10], Posts[D+1], "&gt;=" &amp; DATE(2025, COLUMN()-3, 1),
   Posts[D+1], "&lt;" &amp; EOMONTH(DATE(2025, COLUMN()-3, 1), 0) + 1,
 Posts[Restaurant Name],$C258))</f>
        <v>10370</v>
      </c>
      <c r="H258" s="1522">
        <f>if($B$50="posts",COUNTIFS(
  Posts[D+1], "&gt;=" &amp; DATE(2025, COLUMN()-3, 1),
   Posts[D+1], "&lt;" &amp; EOMONTH(DATE(2025, COLUMN()-3, 1), 0) + 1,
 Posts[Restaurant Name],$C258),SUMIFS(Posts[Views (+10], Posts[D+1], "&gt;=" &amp; DATE(2025, COLUMN()-3, 1),
   Posts[D+1], "&lt;" &amp; EOMONTH(DATE(2025, COLUMN()-3, 1), 0) + 1,
 Posts[Restaurant Name],$C258))</f>
        <v>8470</v>
      </c>
      <c r="I258" s="1522">
        <f>if($B$50="posts",COUNTIFS(
  Posts[D+1], "&gt;=" &amp; DATE(2025, COLUMN()-3, 1),
   Posts[D+1], "&lt;" &amp; EOMONTH(DATE(2025, COLUMN()-3, 1), 0) + 1,
 Posts[Restaurant Name],$C258),SUMIFS(Posts[Views (+10], Posts[D+1], "&gt;=" &amp; DATE(2025, COLUMN()-3, 1),
   Posts[D+1], "&lt;" &amp; EOMONTH(DATE(2025, COLUMN()-3, 1), 0) + 1,
 Posts[Restaurant Name],$C258))</f>
        <v>0</v>
      </c>
      <c r="J258" s="1522">
        <f>if($B$50="posts",COUNTIFS(
  Posts[D+1], "&gt;=" &amp; DATE(2025, COLUMN()-3, 1),
   Posts[D+1], "&lt;" &amp; EOMONTH(DATE(2025, COLUMN()-3, 1), 0) + 1,
 Posts[Restaurant Name],$C258),SUMIFS(Posts[Views (+10], Posts[D+1], "&gt;=" &amp; DATE(2025, COLUMN()-3, 1),
   Posts[D+1], "&lt;" &amp; EOMONTH(DATE(2025, COLUMN()-3, 1), 0) + 1,
 Posts[Restaurant Name],$C258))</f>
        <v>0</v>
      </c>
      <c r="K258" s="1522">
        <f>if($B$50="posts",COUNTIFS(
  Posts[D+1], "&gt;=" &amp; DATE(2025, COLUMN()-3, 1),
   Posts[D+1], "&lt;" &amp; EOMONTH(DATE(2025, COLUMN()-3, 1), 0) + 1,
 Posts[Restaurant Name],$C258),SUMIFS(Posts[Views (+10], Posts[D+1], "&gt;=" &amp; DATE(2025, COLUMN()-3, 1),
   Posts[D+1], "&lt;" &amp; EOMONTH(DATE(2025, COLUMN()-3, 1), 0) + 1,
 Posts[Restaurant Name],$C258))</f>
        <v>85069</v>
      </c>
      <c r="L258" s="1522">
        <f>if($B$50="posts",COUNTIFS(
  Posts[D+1], "&gt;=" &amp; DATE(2025, COLUMN()-3, 1),
   Posts[D+1], "&lt;" &amp; EOMONTH(DATE(2025, COLUMN()-3, 1), 0) + 1,
 Posts[Restaurant Name],$C258),SUMIFS(Posts[Views (+10], Posts[D+1], "&gt;=" &amp; DATE(2025, COLUMN()-3, 1),
   Posts[D+1], "&lt;" &amp; EOMONTH(DATE(2025, COLUMN()-3, 1), 0) + 1,
 Posts[Restaurant Name],$C258))</f>
        <v>0</v>
      </c>
      <c r="M258" s="1522">
        <f>if($B$50="posts",COUNTIFS(
  Posts[D+1], "&gt;=" &amp; DATE(2025, COLUMN()-3, 1),
   Posts[D+1], "&lt;" &amp; EOMONTH(DATE(2025, COLUMN()-3, 1), 0) + 1,
 Posts[Restaurant Name],$C258),SUMIFS(Posts[Views (+10], Posts[D+1], "&gt;=" &amp; DATE(2025, COLUMN()-3, 1),
   Posts[D+1], "&lt;" &amp; EOMONTH(DATE(2025, COLUMN()-3, 1), 0) + 1,
 Posts[Restaurant Name],$C258))</f>
        <v>0</v>
      </c>
      <c r="N258" s="1522">
        <f>if($B$50="posts",COUNTIFS(
  Posts[D+1], "&gt;=" &amp; DATE(2025, COLUMN()-3, 1),
   Posts[D+1], "&lt;" &amp; EOMONTH(DATE(2025, COLUMN()-3, 1), 0) + 1,
 Posts[Restaurant Name],$C258),SUMIFS(Posts[Views (+10], Posts[D+1], "&gt;=" &amp; DATE(2025, COLUMN()-3, 1),
   Posts[D+1], "&lt;" &amp; EOMONTH(DATE(2025, COLUMN()-3, 1), 0) + 1,
 Posts[Restaurant Name],$C258))</f>
        <v>0</v>
      </c>
      <c r="O258" s="1522">
        <f>if($B$50="posts",COUNTIFS(
  Posts[D+1], "&gt;=" &amp; DATE(2025, COLUMN()-3, 1),
   Posts[D+1], "&lt;" &amp; EOMONTH(DATE(2025, COLUMN()-3, 1), 0) + 1,
 Posts[Restaurant Name],$C258),SUMIFS(Posts[Views (+10], Posts[D+1], "&gt;=" &amp; DATE(2025, COLUMN()-3, 1),
   Posts[D+1], "&lt;" &amp; EOMONTH(DATE(2025, COLUMN()-3, 1), 0) + 1,
 Posts[Restaurant Name],$C258))</f>
        <v>0</v>
      </c>
      <c r="P258" s="1487"/>
      <c r="Q258" s="1487"/>
      <c r="R258" s="1487"/>
      <c r="S258" s="1487"/>
      <c r="T258" s="1487"/>
      <c r="U258" s="1487"/>
      <c r="V258" s="1487"/>
      <c r="W258" s="1487"/>
      <c r="X258" s="1487"/>
      <c r="Y258" s="1487"/>
      <c r="Z258" s="1487"/>
      <c r="AA258" s="1487"/>
      <c r="AB258" s="1487"/>
    </row>
    <row r="259">
      <c r="A259" s="1487"/>
      <c r="B259" s="1487"/>
      <c r="C259" s="1524" t="s">
        <v>132</v>
      </c>
      <c r="D259" s="1522">
        <f>if($B$50="posts",COUNTIFS(
  Posts[D+1], "&gt;=" &amp; DATE(2025, COLUMN()-3, 1),
   Posts[D+1], "&lt;" &amp; EOMONTH(DATE(2025, COLUMN()-3, 1), 0) + 1,
 Posts[Restaurant Name],$C259),SUMIFS(Posts[Views (+10], Posts[D+1], "&gt;=" &amp; DATE(2025, COLUMN()-3, 1),
   Posts[D+1], "&lt;" &amp; EOMONTH(DATE(2025, COLUMN()-3, 1), 0) + 1,
 Posts[Restaurant Name],$C259))</f>
        <v>0</v>
      </c>
      <c r="E259" s="1522">
        <f>if($B$50="posts",COUNTIFS(
  Posts[D+1], "&gt;=" &amp; DATE(2025, COLUMN()-3, 1),
   Posts[D+1], "&lt;" &amp; EOMONTH(DATE(2025, COLUMN()-3, 1), 0) + 1,
 Posts[Restaurant Name],$C259),SUMIFS(Posts[Views (+10], Posts[D+1], "&gt;=" &amp; DATE(2025, COLUMN()-3, 1),
   Posts[D+1], "&lt;" &amp; EOMONTH(DATE(2025, COLUMN()-3, 1), 0) + 1,
 Posts[Restaurant Name],$C259))</f>
        <v>7821</v>
      </c>
      <c r="F259" s="1522">
        <f>if($B$50="posts",COUNTIFS(
  Posts[D+1], "&gt;=" &amp; DATE(2025, COLUMN()-3, 1),
   Posts[D+1], "&lt;" &amp; EOMONTH(DATE(2025, COLUMN()-3, 1), 0) + 1,
 Posts[Restaurant Name],$C259),SUMIFS(Posts[Views (+10], Posts[D+1], "&gt;=" &amp; DATE(2025, COLUMN()-3, 1),
   Posts[D+1], "&lt;" &amp; EOMONTH(DATE(2025, COLUMN()-3, 1), 0) + 1,
 Posts[Restaurant Name],$C259))</f>
        <v>21040</v>
      </c>
      <c r="G259" s="1522">
        <f>if($B$50="posts",COUNTIFS(
  Posts[D+1], "&gt;=" &amp; DATE(2025, COLUMN()-3, 1),
   Posts[D+1], "&lt;" &amp; EOMONTH(DATE(2025, COLUMN()-3, 1), 0) + 1,
 Posts[Restaurant Name],$C259),SUMIFS(Posts[Views (+10], Posts[D+1], "&gt;=" &amp; DATE(2025, COLUMN()-3, 1),
   Posts[D+1], "&lt;" &amp; EOMONTH(DATE(2025, COLUMN()-3, 1), 0) + 1,
 Posts[Restaurant Name],$C259))</f>
        <v>0</v>
      </c>
      <c r="H259" s="1522">
        <f>if($B$50="posts",COUNTIFS(
  Posts[D+1], "&gt;=" &amp; DATE(2025, COLUMN()-3, 1),
   Posts[D+1], "&lt;" &amp; EOMONTH(DATE(2025, COLUMN()-3, 1), 0) + 1,
 Posts[Restaurant Name],$C259),SUMIFS(Posts[Views (+10], Posts[D+1], "&gt;=" &amp; DATE(2025, COLUMN()-3, 1),
   Posts[D+1], "&lt;" &amp; EOMONTH(DATE(2025, COLUMN()-3, 1), 0) + 1,
 Posts[Restaurant Name],$C259))</f>
        <v>10780</v>
      </c>
      <c r="I259" s="1522">
        <f>if($B$50="posts",COUNTIFS(
  Posts[D+1], "&gt;=" &amp; DATE(2025, COLUMN()-3, 1),
   Posts[D+1], "&lt;" &amp; EOMONTH(DATE(2025, COLUMN()-3, 1), 0) + 1,
 Posts[Restaurant Name],$C259),SUMIFS(Posts[Views (+10], Posts[D+1], "&gt;=" &amp; DATE(2025, COLUMN()-3, 1),
   Posts[D+1], "&lt;" &amp; EOMONTH(DATE(2025, COLUMN()-3, 1), 0) + 1,
 Posts[Restaurant Name],$C259))</f>
        <v>0</v>
      </c>
      <c r="J259" s="1522">
        <f>if($B$50="posts",COUNTIFS(
  Posts[D+1], "&gt;=" &amp; DATE(2025, COLUMN()-3, 1),
   Posts[D+1], "&lt;" &amp; EOMONTH(DATE(2025, COLUMN()-3, 1), 0) + 1,
 Posts[Restaurant Name],$C259),SUMIFS(Posts[Views (+10], Posts[D+1], "&gt;=" &amp; DATE(2025, COLUMN()-3, 1),
   Posts[D+1], "&lt;" &amp; EOMONTH(DATE(2025, COLUMN()-3, 1), 0) + 1,
 Posts[Restaurant Name],$C259))</f>
        <v>1829</v>
      </c>
      <c r="K259" s="1522">
        <f>if($B$50="posts",COUNTIFS(
  Posts[D+1], "&gt;=" &amp; DATE(2025, COLUMN()-3, 1),
   Posts[D+1], "&lt;" &amp; EOMONTH(DATE(2025, COLUMN()-3, 1), 0) + 1,
 Posts[Restaurant Name],$C259),SUMIFS(Posts[Views (+10], Posts[D+1], "&gt;=" &amp; DATE(2025, COLUMN()-3, 1),
   Posts[D+1], "&lt;" &amp; EOMONTH(DATE(2025, COLUMN()-3, 1), 0) + 1,
 Posts[Restaurant Name],$C259))</f>
        <v>0</v>
      </c>
      <c r="L259" s="1522">
        <f>if($B$50="posts",COUNTIFS(
  Posts[D+1], "&gt;=" &amp; DATE(2025, COLUMN()-3, 1),
   Posts[D+1], "&lt;" &amp; EOMONTH(DATE(2025, COLUMN()-3, 1), 0) + 1,
 Posts[Restaurant Name],$C259),SUMIFS(Posts[Views (+10], Posts[D+1], "&gt;=" &amp; DATE(2025, COLUMN()-3, 1),
   Posts[D+1], "&lt;" &amp; EOMONTH(DATE(2025, COLUMN()-3, 1), 0) + 1,
 Posts[Restaurant Name],$C259))</f>
        <v>1107</v>
      </c>
      <c r="M259" s="1522">
        <f>if($B$50="posts",COUNTIFS(
  Posts[D+1], "&gt;=" &amp; DATE(2025, COLUMN()-3, 1),
   Posts[D+1], "&lt;" &amp; EOMONTH(DATE(2025, COLUMN()-3, 1), 0) + 1,
 Posts[Restaurant Name],$C259),SUMIFS(Posts[Views (+10], Posts[D+1], "&gt;=" &amp; DATE(2025, COLUMN()-3, 1),
   Posts[D+1], "&lt;" &amp; EOMONTH(DATE(2025, COLUMN()-3, 1), 0) + 1,
 Posts[Restaurant Name],$C259))</f>
        <v>0</v>
      </c>
      <c r="N259" s="1522">
        <f>if($B$50="posts",COUNTIFS(
  Posts[D+1], "&gt;=" &amp; DATE(2025, COLUMN()-3, 1),
   Posts[D+1], "&lt;" &amp; EOMONTH(DATE(2025, COLUMN()-3, 1), 0) + 1,
 Posts[Restaurant Name],$C259),SUMIFS(Posts[Views (+10], Posts[D+1], "&gt;=" &amp; DATE(2025, COLUMN()-3, 1),
   Posts[D+1], "&lt;" &amp; EOMONTH(DATE(2025, COLUMN()-3, 1), 0) + 1,
 Posts[Restaurant Name],$C259))</f>
        <v>0</v>
      </c>
      <c r="O259" s="1522">
        <f>if($B$50="posts",COUNTIFS(
  Posts[D+1], "&gt;=" &amp; DATE(2025, COLUMN()-3, 1),
   Posts[D+1], "&lt;" &amp; EOMONTH(DATE(2025, COLUMN()-3, 1), 0) + 1,
 Posts[Restaurant Name],$C259),SUMIFS(Posts[Views (+10], Posts[D+1], "&gt;=" &amp; DATE(2025, COLUMN()-3, 1),
   Posts[D+1], "&lt;" &amp; EOMONTH(DATE(2025, COLUMN()-3, 1), 0) + 1,
 Posts[Restaurant Name],$C259))</f>
        <v>0</v>
      </c>
      <c r="P259" s="1487"/>
      <c r="Q259" s="1487"/>
      <c r="R259" s="1487"/>
      <c r="S259" s="1487"/>
      <c r="T259" s="1487"/>
      <c r="U259" s="1487"/>
      <c r="V259" s="1487"/>
      <c r="W259" s="1487"/>
      <c r="X259" s="1487"/>
      <c r="Y259" s="1487"/>
      <c r="Z259" s="1487"/>
      <c r="AA259" s="1487"/>
      <c r="AB259" s="1487"/>
    </row>
    <row r="260">
      <c r="A260" s="1487"/>
      <c r="B260" s="1487"/>
      <c r="C260" s="1524" t="s">
        <v>237</v>
      </c>
      <c r="D260" s="1522">
        <f>if($B$50="posts",COUNTIFS(
  Posts[D+1], "&gt;=" &amp; DATE(2025, COLUMN()-3, 1),
   Posts[D+1], "&lt;" &amp; EOMONTH(DATE(2025, COLUMN()-3, 1), 0) + 1,
 Posts[Restaurant Name],$C260),SUMIFS(Posts[Views (+10], Posts[D+1], "&gt;=" &amp; DATE(2025, COLUMN()-3, 1),
   Posts[D+1], "&lt;" &amp; EOMONTH(DATE(2025, COLUMN()-3, 1), 0) + 1,
 Posts[Restaurant Name],$C260))</f>
        <v>0</v>
      </c>
      <c r="E260" s="1522">
        <f>if($B$50="posts",COUNTIFS(
  Posts[D+1], "&gt;=" &amp; DATE(2025, COLUMN()-3, 1),
   Posts[D+1], "&lt;" &amp; EOMONTH(DATE(2025, COLUMN()-3, 1), 0) + 1,
 Posts[Restaurant Name],$C260),SUMIFS(Posts[Views (+10], Posts[D+1], "&gt;=" &amp; DATE(2025, COLUMN()-3, 1),
   Posts[D+1], "&lt;" &amp; EOMONTH(DATE(2025, COLUMN()-3, 1), 0) + 1,
 Posts[Restaurant Name],$C260))</f>
        <v>0</v>
      </c>
      <c r="F260" s="1522">
        <f>if($B$50="posts",COUNTIFS(
  Posts[D+1], "&gt;=" &amp; DATE(2025, COLUMN()-3, 1),
   Posts[D+1], "&lt;" &amp; EOMONTH(DATE(2025, COLUMN()-3, 1), 0) + 1,
 Posts[Restaurant Name],$C260),SUMIFS(Posts[Views (+10], Posts[D+1], "&gt;=" &amp; DATE(2025, COLUMN()-3, 1),
   Posts[D+1], "&lt;" &amp; EOMONTH(DATE(2025, COLUMN()-3, 1), 0) + 1,
 Posts[Restaurant Name],$C260))</f>
        <v>0</v>
      </c>
      <c r="G260" s="1522">
        <f>if($B$50="posts",COUNTIFS(
  Posts[D+1], "&gt;=" &amp; DATE(2025, COLUMN()-3, 1),
   Posts[D+1], "&lt;" &amp; EOMONTH(DATE(2025, COLUMN()-3, 1), 0) + 1,
 Posts[Restaurant Name],$C260),SUMIFS(Posts[Views (+10], Posts[D+1], "&gt;=" &amp; DATE(2025, COLUMN()-3, 1),
   Posts[D+1], "&lt;" &amp; EOMONTH(DATE(2025, COLUMN()-3, 1), 0) + 1,
 Posts[Restaurant Name],$C260))</f>
        <v>29894</v>
      </c>
      <c r="H260" s="1522">
        <f>if($B$50="posts",COUNTIFS(
  Posts[D+1], "&gt;=" &amp; DATE(2025, COLUMN()-3, 1),
   Posts[D+1], "&lt;" &amp; EOMONTH(DATE(2025, COLUMN()-3, 1), 0) + 1,
 Posts[Restaurant Name],$C260),SUMIFS(Posts[Views (+10], Posts[D+1], "&gt;=" &amp; DATE(2025, COLUMN()-3, 1),
   Posts[D+1], "&lt;" &amp; EOMONTH(DATE(2025, COLUMN()-3, 1), 0) + 1,
 Posts[Restaurant Name],$C260))</f>
        <v>0</v>
      </c>
      <c r="I260" s="1522">
        <f>if($B$50="posts",COUNTIFS(
  Posts[D+1], "&gt;=" &amp; DATE(2025, COLUMN()-3, 1),
   Posts[D+1], "&lt;" &amp; EOMONTH(DATE(2025, COLUMN()-3, 1), 0) + 1,
 Posts[Restaurant Name],$C260),SUMIFS(Posts[Views (+10], Posts[D+1], "&gt;=" &amp; DATE(2025, COLUMN()-3, 1),
   Posts[D+1], "&lt;" &amp; EOMONTH(DATE(2025, COLUMN()-3, 1), 0) + 1,
 Posts[Restaurant Name],$C260))</f>
        <v>0</v>
      </c>
      <c r="J260" s="1522">
        <f>if($B$50="posts",COUNTIFS(
  Posts[D+1], "&gt;=" &amp; DATE(2025, COLUMN()-3, 1),
   Posts[D+1], "&lt;" &amp; EOMONTH(DATE(2025, COLUMN()-3, 1), 0) + 1,
 Posts[Restaurant Name],$C260),SUMIFS(Posts[Views (+10], Posts[D+1], "&gt;=" &amp; DATE(2025, COLUMN()-3, 1),
   Posts[D+1], "&lt;" &amp; EOMONTH(DATE(2025, COLUMN()-3, 1), 0) + 1,
 Posts[Restaurant Name],$C260))</f>
        <v>1600</v>
      </c>
      <c r="K260" s="1522">
        <f>if($B$50="posts",COUNTIFS(
  Posts[D+1], "&gt;=" &amp; DATE(2025, COLUMN()-3, 1),
   Posts[D+1], "&lt;" &amp; EOMONTH(DATE(2025, COLUMN()-3, 1), 0) + 1,
 Posts[Restaurant Name],$C260),SUMIFS(Posts[Views (+10], Posts[D+1], "&gt;=" &amp; DATE(2025, COLUMN()-3, 1),
   Posts[D+1], "&lt;" &amp; EOMONTH(DATE(2025, COLUMN()-3, 1), 0) + 1,
 Posts[Restaurant Name],$C260))</f>
        <v>0</v>
      </c>
      <c r="L260" s="1522">
        <f>if($B$50="posts",COUNTIFS(
  Posts[D+1], "&gt;=" &amp; DATE(2025, COLUMN()-3, 1),
   Posts[D+1], "&lt;" &amp; EOMONTH(DATE(2025, COLUMN()-3, 1), 0) + 1,
 Posts[Restaurant Name],$C260),SUMIFS(Posts[Views (+10], Posts[D+1], "&gt;=" &amp; DATE(2025, COLUMN()-3, 1),
   Posts[D+1], "&lt;" &amp; EOMONTH(DATE(2025, COLUMN()-3, 1), 0) + 1,
 Posts[Restaurant Name],$C260))</f>
        <v>0</v>
      </c>
      <c r="M260" s="1522">
        <f>if($B$50="posts",COUNTIFS(
  Posts[D+1], "&gt;=" &amp; DATE(2025, COLUMN()-3, 1),
   Posts[D+1], "&lt;" &amp; EOMONTH(DATE(2025, COLUMN()-3, 1), 0) + 1,
 Posts[Restaurant Name],$C260),SUMIFS(Posts[Views (+10], Posts[D+1], "&gt;=" &amp; DATE(2025, COLUMN()-3, 1),
   Posts[D+1], "&lt;" &amp; EOMONTH(DATE(2025, COLUMN()-3, 1), 0) + 1,
 Posts[Restaurant Name],$C260))</f>
        <v>0</v>
      </c>
      <c r="N260" s="1522">
        <f>if($B$50="posts",COUNTIFS(
  Posts[D+1], "&gt;=" &amp; DATE(2025, COLUMN()-3, 1),
   Posts[D+1], "&lt;" &amp; EOMONTH(DATE(2025, COLUMN()-3, 1), 0) + 1,
 Posts[Restaurant Name],$C260),SUMIFS(Posts[Views (+10], Posts[D+1], "&gt;=" &amp; DATE(2025, COLUMN()-3, 1),
   Posts[D+1], "&lt;" &amp; EOMONTH(DATE(2025, COLUMN()-3, 1), 0) + 1,
 Posts[Restaurant Name],$C260))</f>
        <v>0</v>
      </c>
      <c r="O260" s="1522">
        <f>if($B$50="posts",COUNTIFS(
  Posts[D+1], "&gt;=" &amp; DATE(2025, COLUMN()-3, 1),
   Posts[D+1], "&lt;" &amp; EOMONTH(DATE(2025, COLUMN()-3, 1), 0) + 1,
 Posts[Restaurant Name],$C260),SUMIFS(Posts[Views (+10], Posts[D+1], "&gt;=" &amp; DATE(2025, COLUMN()-3, 1),
   Posts[D+1], "&lt;" &amp; EOMONTH(DATE(2025, COLUMN()-3, 1), 0) + 1,
 Posts[Restaurant Name],$C260))</f>
        <v>0</v>
      </c>
      <c r="P260" s="1487"/>
      <c r="Q260" s="1487"/>
      <c r="R260" s="1487"/>
      <c r="S260" s="1487"/>
      <c r="T260" s="1487"/>
      <c r="U260" s="1487"/>
      <c r="V260" s="1487"/>
      <c r="W260" s="1487"/>
      <c r="X260" s="1487"/>
      <c r="Y260" s="1487"/>
      <c r="Z260" s="1487"/>
      <c r="AA260" s="1487"/>
      <c r="AB260" s="1487"/>
    </row>
    <row r="261">
      <c r="A261" s="1487"/>
      <c r="B261" s="1487"/>
      <c r="C261" s="1524" t="s">
        <v>3912</v>
      </c>
      <c r="D261" s="1522">
        <f>if($B$50="posts",COUNTIFS(
  Posts[D+1], "&gt;=" &amp; DATE(2025, COLUMN()-3, 1),
   Posts[D+1], "&lt;" &amp; EOMONTH(DATE(2025, COLUMN()-3, 1), 0) + 1,
 Posts[Restaurant Name],$C261),SUMIFS(Posts[Views (+10], Posts[D+1], "&gt;=" &amp; DATE(2025, COLUMN()-3, 1),
   Posts[D+1], "&lt;" &amp; EOMONTH(DATE(2025, COLUMN()-3, 1), 0) + 1,
 Posts[Restaurant Name],$C261))</f>
        <v>0</v>
      </c>
      <c r="E261" s="1522">
        <f>if($B$50="posts",COUNTIFS(
  Posts[D+1], "&gt;=" &amp; DATE(2025, COLUMN()-3, 1),
   Posts[D+1], "&lt;" &amp; EOMONTH(DATE(2025, COLUMN()-3, 1), 0) + 1,
 Posts[Restaurant Name],$C261),SUMIFS(Posts[Views (+10], Posts[D+1], "&gt;=" &amp; DATE(2025, COLUMN()-3, 1),
   Posts[D+1], "&lt;" &amp; EOMONTH(DATE(2025, COLUMN()-3, 1), 0) + 1,
 Posts[Restaurant Name],$C261))</f>
        <v>0</v>
      </c>
      <c r="F261" s="1522">
        <f>if($B$50="posts",COUNTIFS(
  Posts[D+1], "&gt;=" &amp; DATE(2025, COLUMN()-3, 1),
   Posts[D+1], "&lt;" &amp; EOMONTH(DATE(2025, COLUMN()-3, 1), 0) + 1,
 Posts[Restaurant Name],$C261),SUMIFS(Posts[Views (+10], Posts[D+1], "&gt;=" &amp; DATE(2025, COLUMN()-3, 1),
   Posts[D+1], "&lt;" &amp; EOMONTH(DATE(2025, COLUMN()-3, 1), 0) + 1,
 Posts[Restaurant Name],$C261))</f>
        <v>0</v>
      </c>
      <c r="G261" s="1522">
        <f>if($B$50="posts",COUNTIFS(
  Posts[D+1], "&gt;=" &amp; DATE(2025, COLUMN()-3, 1),
   Posts[D+1], "&lt;" &amp; EOMONTH(DATE(2025, COLUMN()-3, 1), 0) + 1,
 Posts[Restaurant Name],$C261),SUMIFS(Posts[Views (+10], Posts[D+1], "&gt;=" &amp; DATE(2025, COLUMN()-3, 1),
   Posts[D+1], "&lt;" &amp; EOMONTH(DATE(2025, COLUMN()-3, 1), 0) + 1,
 Posts[Restaurant Name],$C261))</f>
        <v>0</v>
      </c>
      <c r="H261" s="1522">
        <f>if($B$50="posts",COUNTIFS(
  Posts[D+1], "&gt;=" &amp; DATE(2025, COLUMN()-3, 1),
   Posts[D+1], "&lt;" &amp; EOMONTH(DATE(2025, COLUMN()-3, 1), 0) + 1,
 Posts[Restaurant Name],$C261),SUMIFS(Posts[Views (+10], Posts[D+1], "&gt;=" &amp; DATE(2025, COLUMN()-3, 1),
   Posts[D+1], "&lt;" &amp; EOMONTH(DATE(2025, COLUMN()-3, 1), 0) + 1,
 Posts[Restaurant Name],$C261))</f>
        <v>0</v>
      </c>
      <c r="I261" s="1522">
        <f>if($B$50="posts",COUNTIFS(
  Posts[D+1], "&gt;=" &amp; DATE(2025, COLUMN()-3, 1),
   Posts[D+1], "&lt;" &amp; EOMONTH(DATE(2025, COLUMN()-3, 1), 0) + 1,
 Posts[Restaurant Name],$C261),SUMIFS(Posts[Views (+10], Posts[D+1], "&gt;=" &amp; DATE(2025, COLUMN()-3, 1),
   Posts[D+1], "&lt;" &amp; EOMONTH(DATE(2025, COLUMN()-3, 1), 0) + 1,
 Posts[Restaurant Name],$C261))</f>
        <v>64616</v>
      </c>
      <c r="J261" s="1522">
        <f>if($B$50="posts",COUNTIFS(
  Posts[D+1], "&gt;=" &amp; DATE(2025, COLUMN()-3, 1),
   Posts[D+1], "&lt;" &amp; EOMONTH(DATE(2025, COLUMN()-3, 1), 0) + 1,
 Posts[Restaurant Name],$C261),SUMIFS(Posts[Views (+10], Posts[D+1], "&gt;=" &amp; DATE(2025, COLUMN()-3, 1),
   Posts[D+1], "&lt;" &amp; EOMONTH(DATE(2025, COLUMN()-3, 1), 0) + 1,
 Posts[Restaurant Name],$C261))</f>
        <v>0</v>
      </c>
      <c r="K261" s="1522">
        <f>if($B$50="posts",COUNTIFS(
  Posts[D+1], "&gt;=" &amp; DATE(2025, COLUMN()-3, 1),
   Posts[D+1], "&lt;" &amp; EOMONTH(DATE(2025, COLUMN()-3, 1), 0) + 1,
 Posts[Restaurant Name],$C261),SUMIFS(Posts[Views (+10], Posts[D+1], "&gt;=" &amp; DATE(2025, COLUMN()-3, 1),
   Posts[D+1], "&lt;" &amp; EOMONTH(DATE(2025, COLUMN()-3, 1), 0) + 1,
 Posts[Restaurant Name],$C261))</f>
        <v>0</v>
      </c>
      <c r="L261" s="1522">
        <f>if($B$50="posts",COUNTIFS(
  Posts[D+1], "&gt;=" &amp; DATE(2025, COLUMN()-3, 1),
   Posts[D+1], "&lt;" &amp; EOMONTH(DATE(2025, COLUMN()-3, 1), 0) + 1,
 Posts[Restaurant Name],$C261),SUMIFS(Posts[Views (+10], Posts[D+1], "&gt;=" &amp; DATE(2025, COLUMN()-3, 1),
   Posts[D+1], "&lt;" &amp; EOMONTH(DATE(2025, COLUMN()-3, 1), 0) + 1,
 Posts[Restaurant Name],$C261))</f>
        <v>0</v>
      </c>
      <c r="M261" s="1522">
        <f>if($B$50="posts",COUNTIFS(
  Posts[D+1], "&gt;=" &amp; DATE(2025, COLUMN()-3, 1),
   Posts[D+1], "&lt;" &amp; EOMONTH(DATE(2025, COLUMN()-3, 1), 0) + 1,
 Posts[Restaurant Name],$C261),SUMIFS(Posts[Views (+10], Posts[D+1], "&gt;=" &amp; DATE(2025, COLUMN()-3, 1),
   Posts[D+1], "&lt;" &amp; EOMONTH(DATE(2025, COLUMN()-3, 1), 0) + 1,
 Posts[Restaurant Name],$C261))</f>
        <v>0</v>
      </c>
      <c r="N261" s="1522">
        <f>if($B$50="posts",COUNTIFS(
  Posts[D+1], "&gt;=" &amp; DATE(2025, COLUMN()-3, 1),
   Posts[D+1], "&lt;" &amp; EOMONTH(DATE(2025, COLUMN()-3, 1), 0) + 1,
 Posts[Restaurant Name],$C261),SUMIFS(Posts[Views (+10], Posts[D+1], "&gt;=" &amp; DATE(2025, COLUMN()-3, 1),
   Posts[D+1], "&lt;" &amp; EOMONTH(DATE(2025, COLUMN()-3, 1), 0) + 1,
 Posts[Restaurant Name],$C261))</f>
        <v>0</v>
      </c>
      <c r="O261" s="1522">
        <f>if($B$50="posts",COUNTIFS(
  Posts[D+1], "&gt;=" &amp; DATE(2025, COLUMN()-3, 1),
   Posts[D+1], "&lt;" &amp; EOMONTH(DATE(2025, COLUMN()-3, 1), 0) + 1,
 Posts[Restaurant Name],$C261),SUMIFS(Posts[Views (+10], Posts[D+1], "&gt;=" &amp; DATE(2025, COLUMN()-3, 1),
   Posts[D+1], "&lt;" &amp; EOMONTH(DATE(2025, COLUMN()-3, 1), 0) + 1,
 Posts[Restaurant Name],$C261))</f>
        <v>0</v>
      </c>
      <c r="P261" s="1487"/>
      <c r="Q261" s="1487"/>
      <c r="R261" s="1487"/>
      <c r="S261" s="1487"/>
      <c r="T261" s="1487"/>
      <c r="U261" s="1487"/>
      <c r="V261" s="1487"/>
      <c r="W261" s="1487"/>
      <c r="X261" s="1487"/>
      <c r="Y261" s="1487"/>
      <c r="Z261" s="1487"/>
      <c r="AA261" s="1487"/>
      <c r="AB261" s="1487"/>
    </row>
    <row r="262">
      <c r="A262" s="1487"/>
      <c r="B262" s="1487"/>
      <c r="C262" s="1524" t="s">
        <v>1508</v>
      </c>
      <c r="D262" s="1522">
        <f>if($B$50="posts",COUNTIFS(
  Posts[D+1], "&gt;=" &amp; DATE(2025, COLUMN()-3, 1),
   Posts[D+1], "&lt;" &amp; EOMONTH(DATE(2025, COLUMN()-3, 1), 0) + 1,
 Posts[Restaurant Name],$C262),SUMIFS(Posts[Views (+10], Posts[D+1], "&gt;=" &amp; DATE(2025, COLUMN()-3, 1),
   Posts[D+1], "&lt;" &amp; EOMONTH(DATE(2025, COLUMN()-3, 1), 0) + 1,
 Posts[Restaurant Name],$C262))</f>
        <v>0</v>
      </c>
      <c r="E262" s="1522">
        <f>if($B$50="posts",COUNTIFS(
  Posts[D+1], "&gt;=" &amp; DATE(2025, COLUMN()-3, 1),
   Posts[D+1], "&lt;" &amp; EOMONTH(DATE(2025, COLUMN()-3, 1), 0) + 1,
 Posts[Restaurant Name],$C262),SUMIFS(Posts[Views (+10], Posts[D+1], "&gt;=" &amp; DATE(2025, COLUMN()-3, 1),
   Posts[D+1], "&lt;" &amp; EOMONTH(DATE(2025, COLUMN()-3, 1), 0) + 1,
 Posts[Restaurant Name],$C262))</f>
        <v>0</v>
      </c>
      <c r="F262" s="1522">
        <f>if($B$50="posts",COUNTIFS(
  Posts[D+1], "&gt;=" &amp; DATE(2025, COLUMN()-3, 1),
   Posts[D+1], "&lt;" &amp; EOMONTH(DATE(2025, COLUMN()-3, 1), 0) + 1,
 Posts[Restaurant Name],$C262),SUMIFS(Posts[Views (+10], Posts[D+1], "&gt;=" &amp; DATE(2025, COLUMN()-3, 1),
   Posts[D+1], "&lt;" &amp; EOMONTH(DATE(2025, COLUMN()-3, 1), 0) + 1,
 Posts[Restaurant Name],$C262))</f>
        <v>0</v>
      </c>
      <c r="G262" s="1522">
        <f>if($B$50="posts",COUNTIFS(
  Posts[D+1], "&gt;=" &amp; DATE(2025, COLUMN()-3, 1),
   Posts[D+1], "&lt;" &amp; EOMONTH(DATE(2025, COLUMN()-3, 1), 0) + 1,
 Posts[Restaurant Name],$C262),SUMIFS(Posts[Views (+10], Posts[D+1], "&gt;=" &amp; DATE(2025, COLUMN()-3, 1),
   Posts[D+1], "&lt;" &amp; EOMONTH(DATE(2025, COLUMN()-3, 1), 0) + 1,
 Posts[Restaurant Name],$C262))</f>
        <v>0</v>
      </c>
      <c r="H262" s="1522">
        <f>if($B$50="posts",COUNTIFS(
  Posts[D+1], "&gt;=" &amp; DATE(2025, COLUMN()-3, 1),
   Posts[D+1], "&lt;" &amp; EOMONTH(DATE(2025, COLUMN()-3, 1), 0) + 1,
 Posts[Restaurant Name],$C262),SUMIFS(Posts[Views (+10], Posts[D+1], "&gt;=" &amp; DATE(2025, COLUMN()-3, 1),
   Posts[D+1], "&lt;" &amp; EOMONTH(DATE(2025, COLUMN()-3, 1), 0) + 1,
 Posts[Restaurant Name],$C262))</f>
        <v>0</v>
      </c>
      <c r="I262" s="1522">
        <f>if($B$50="posts",COUNTIFS(
  Posts[D+1], "&gt;=" &amp; DATE(2025, COLUMN()-3, 1),
   Posts[D+1], "&lt;" &amp; EOMONTH(DATE(2025, COLUMN()-3, 1), 0) + 1,
 Posts[Restaurant Name],$C262),SUMIFS(Posts[Views (+10], Posts[D+1], "&gt;=" &amp; DATE(2025, COLUMN()-3, 1),
   Posts[D+1], "&lt;" &amp; EOMONTH(DATE(2025, COLUMN()-3, 1), 0) + 1,
 Posts[Restaurant Name],$C262))</f>
        <v>56814</v>
      </c>
      <c r="J262" s="1522">
        <f>if($B$50="posts",COUNTIFS(
  Posts[D+1], "&gt;=" &amp; DATE(2025, COLUMN()-3, 1),
   Posts[D+1], "&lt;" &amp; EOMONTH(DATE(2025, COLUMN()-3, 1), 0) + 1,
 Posts[Restaurant Name],$C262),SUMIFS(Posts[Views (+10], Posts[D+1], "&gt;=" &amp; DATE(2025, COLUMN()-3, 1),
   Posts[D+1], "&lt;" &amp; EOMONTH(DATE(2025, COLUMN()-3, 1), 0) + 1,
 Posts[Restaurant Name],$C262))</f>
        <v>40179</v>
      </c>
      <c r="K262" s="1522">
        <f>if($B$50="posts",COUNTIFS(
  Posts[D+1], "&gt;=" &amp; DATE(2025, COLUMN()-3, 1),
   Posts[D+1], "&lt;" &amp; EOMONTH(DATE(2025, COLUMN()-3, 1), 0) + 1,
 Posts[Restaurant Name],$C262),SUMIFS(Posts[Views (+10], Posts[D+1], "&gt;=" &amp; DATE(2025, COLUMN()-3, 1),
   Posts[D+1], "&lt;" &amp; EOMONTH(DATE(2025, COLUMN()-3, 1), 0) + 1,
 Posts[Restaurant Name],$C262))</f>
        <v>0</v>
      </c>
      <c r="L262" s="1522">
        <f>if($B$50="posts",COUNTIFS(
  Posts[D+1], "&gt;=" &amp; DATE(2025, COLUMN()-3, 1),
   Posts[D+1], "&lt;" &amp; EOMONTH(DATE(2025, COLUMN()-3, 1), 0) + 1,
 Posts[Restaurant Name],$C262),SUMIFS(Posts[Views (+10], Posts[D+1], "&gt;=" &amp; DATE(2025, COLUMN()-3, 1),
   Posts[D+1], "&lt;" &amp; EOMONTH(DATE(2025, COLUMN()-3, 1), 0) + 1,
 Posts[Restaurant Name],$C262))</f>
        <v>0</v>
      </c>
      <c r="M262" s="1522">
        <f>if($B$50="posts",COUNTIFS(
  Posts[D+1], "&gt;=" &amp; DATE(2025, COLUMN()-3, 1),
   Posts[D+1], "&lt;" &amp; EOMONTH(DATE(2025, COLUMN()-3, 1), 0) + 1,
 Posts[Restaurant Name],$C262),SUMIFS(Posts[Views (+10], Posts[D+1], "&gt;=" &amp; DATE(2025, COLUMN()-3, 1),
   Posts[D+1], "&lt;" &amp; EOMONTH(DATE(2025, COLUMN()-3, 1), 0) + 1,
 Posts[Restaurant Name],$C262))</f>
        <v>0</v>
      </c>
      <c r="N262" s="1522">
        <f>if($B$50="posts",COUNTIFS(
  Posts[D+1], "&gt;=" &amp; DATE(2025, COLUMN()-3, 1),
   Posts[D+1], "&lt;" &amp; EOMONTH(DATE(2025, COLUMN()-3, 1), 0) + 1,
 Posts[Restaurant Name],$C262),SUMIFS(Posts[Views (+10], Posts[D+1], "&gt;=" &amp; DATE(2025, COLUMN()-3, 1),
   Posts[D+1], "&lt;" &amp; EOMONTH(DATE(2025, COLUMN()-3, 1), 0) + 1,
 Posts[Restaurant Name],$C262))</f>
        <v>0</v>
      </c>
      <c r="O262" s="1522">
        <f>if($B$50="posts",COUNTIFS(
  Posts[D+1], "&gt;=" &amp; DATE(2025, COLUMN()-3, 1),
   Posts[D+1], "&lt;" &amp; EOMONTH(DATE(2025, COLUMN()-3, 1), 0) + 1,
 Posts[Restaurant Name],$C262),SUMIFS(Posts[Views (+10], Posts[D+1], "&gt;=" &amp; DATE(2025, COLUMN()-3, 1),
   Posts[D+1], "&lt;" &amp; EOMONTH(DATE(2025, COLUMN()-3, 1), 0) + 1,
 Posts[Restaurant Name],$C262))</f>
        <v>0</v>
      </c>
      <c r="P262" s="1487"/>
      <c r="Q262" s="1487"/>
      <c r="R262" s="1487"/>
      <c r="S262" s="1487"/>
      <c r="T262" s="1487"/>
      <c r="U262" s="1487"/>
      <c r="V262" s="1487"/>
      <c r="W262" s="1487"/>
      <c r="X262" s="1487"/>
      <c r="Y262" s="1487"/>
      <c r="Z262" s="1487"/>
      <c r="AA262" s="1487"/>
      <c r="AB262" s="1487"/>
    </row>
    <row r="263">
      <c r="A263" s="1487"/>
      <c r="B263" s="1487"/>
      <c r="C263" s="1524" t="s">
        <v>3918</v>
      </c>
      <c r="D263" s="1522">
        <f>if($B$50="posts",COUNTIFS(
  Posts[D+1], "&gt;=" &amp; DATE(2025, COLUMN()-3, 1),
   Posts[D+1], "&lt;" &amp; EOMONTH(DATE(2025, COLUMN()-3, 1), 0) + 1,
 Posts[Restaurant Name],$C263),SUMIFS(Posts[Views (+10], Posts[D+1], "&gt;=" &amp; DATE(2025, COLUMN()-3, 1),
   Posts[D+1], "&lt;" &amp; EOMONTH(DATE(2025, COLUMN()-3, 1), 0) + 1,
 Posts[Restaurant Name],$C263))</f>
        <v>0</v>
      </c>
      <c r="E263" s="1522">
        <f>if($B$50="posts",COUNTIFS(
  Posts[D+1], "&gt;=" &amp; DATE(2025, COLUMN()-3, 1),
   Posts[D+1], "&lt;" &amp; EOMONTH(DATE(2025, COLUMN()-3, 1), 0) + 1,
 Posts[Restaurant Name],$C263),SUMIFS(Posts[Views (+10], Posts[D+1], "&gt;=" &amp; DATE(2025, COLUMN()-3, 1),
   Posts[D+1], "&lt;" &amp; EOMONTH(DATE(2025, COLUMN()-3, 1), 0) + 1,
 Posts[Restaurant Name],$C263))</f>
        <v>0</v>
      </c>
      <c r="F263" s="1522">
        <f>if($B$50="posts",COUNTIFS(
  Posts[D+1], "&gt;=" &amp; DATE(2025, COLUMN()-3, 1),
   Posts[D+1], "&lt;" &amp; EOMONTH(DATE(2025, COLUMN()-3, 1), 0) + 1,
 Posts[Restaurant Name],$C263),SUMIFS(Posts[Views (+10], Posts[D+1], "&gt;=" &amp; DATE(2025, COLUMN()-3, 1),
   Posts[D+1], "&lt;" &amp; EOMONTH(DATE(2025, COLUMN()-3, 1), 0) + 1,
 Posts[Restaurant Name],$C263))</f>
        <v>0</v>
      </c>
      <c r="G263" s="1522">
        <f>if($B$50="posts",COUNTIFS(
  Posts[D+1], "&gt;=" &amp; DATE(2025, COLUMN()-3, 1),
   Posts[D+1], "&lt;" &amp; EOMONTH(DATE(2025, COLUMN()-3, 1), 0) + 1,
 Posts[Restaurant Name],$C263),SUMIFS(Posts[Views (+10], Posts[D+1], "&gt;=" &amp; DATE(2025, COLUMN()-3, 1),
   Posts[D+1], "&lt;" &amp; EOMONTH(DATE(2025, COLUMN()-3, 1), 0) + 1,
 Posts[Restaurant Name],$C263))</f>
        <v>0</v>
      </c>
      <c r="H263" s="1522">
        <f>if($B$50="posts",COUNTIFS(
  Posts[D+1], "&gt;=" &amp; DATE(2025, COLUMN()-3, 1),
   Posts[D+1], "&lt;" &amp; EOMONTH(DATE(2025, COLUMN()-3, 1), 0) + 1,
 Posts[Restaurant Name],$C263),SUMIFS(Posts[Views (+10], Posts[D+1], "&gt;=" &amp; DATE(2025, COLUMN()-3, 1),
   Posts[D+1], "&lt;" &amp; EOMONTH(DATE(2025, COLUMN()-3, 1), 0) + 1,
 Posts[Restaurant Name],$C263))</f>
        <v>0</v>
      </c>
      <c r="I263" s="1522">
        <f>if($B$50="posts",COUNTIFS(
  Posts[D+1], "&gt;=" &amp; DATE(2025, COLUMN()-3, 1),
   Posts[D+1], "&lt;" &amp; EOMONTH(DATE(2025, COLUMN()-3, 1), 0) + 1,
 Posts[Restaurant Name],$C263),SUMIFS(Posts[Views (+10], Posts[D+1], "&gt;=" &amp; DATE(2025, COLUMN()-3, 1),
   Posts[D+1], "&lt;" &amp; EOMONTH(DATE(2025, COLUMN()-3, 1), 0) + 1,
 Posts[Restaurant Name],$C263))</f>
        <v>0</v>
      </c>
      <c r="J263" s="1522">
        <f>if($B$50="posts",COUNTIFS(
  Posts[D+1], "&gt;=" &amp; DATE(2025, COLUMN()-3, 1),
   Posts[D+1], "&lt;" &amp; EOMONTH(DATE(2025, COLUMN()-3, 1), 0) + 1,
 Posts[Restaurant Name],$C263),SUMIFS(Posts[Views (+10], Posts[D+1], "&gt;=" &amp; DATE(2025, COLUMN()-3, 1),
   Posts[D+1], "&lt;" &amp; EOMONTH(DATE(2025, COLUMN()-3, 1), 0) + 1,
 Posts[Restaurant Name],$C263))</f>
        <v>20303</v>
      </c>
      <c r="K263" s="1522">
        <f>if($B$50="posts",COUNTIFS(
  Posts[D+1], "&gt;=" &amp; DATE(2025, COLUMN()-3, 1),
   Posts[D+1], "&lt;" &amp; EOMONTH(DATE(2025, COLUMN()-3, 1), 0) + 1,
 Posts[Restaurant Name],$C263),SUMIFS(Posts[Views (+10], Posts[D+1], "&gt;=" &amp; DATE(2025, COLUMN()-3, 1),
   Posts[D+1], "&lt;" &amp; EOMONTH(DATE(2025, COLUMN()-3, 1), 0) + 1,
 Posts[Restaurant Name],$C263))</f>
        <v>0</v>
      </c>
      <c r="L263" s="1522">
        <f>if($B$50="posts",COUNTIFS(
  Posts[D+1], "&gt;=" &amp; DATE(2025, COLUMN()-3, 1),
   Posts[D+1], "&lt;" &amp; EOMONTH(DATE(2025, COLUMN()-3, 1), 0) + 1,
 Posts[Restaurant Name],$C263),SUMIFS(Posts[Views (+10], Posts[D+1], "&gt;=" &amp; DATE(2025, COLUMN()-3, 1),
   Posts[D+1], "&lt;" &amp; EOMONTH(DATE(2025, COLUMN()-3, 1), 0) + 1,
 Posts[Restaurant Name],$C263))</f>
        <v>0</v>
      </c>
      <c r="M263" s="1522">
        <f>if($B$50="posts",COUNTIFS(
  Posts[D+1], "&gt;=" &amp; DATE(2025, COLUMN()-3, 1),
   Posts[D+1], "&lt;" &amp; EOMONTH(DATE(2025, COLUMN()-3, 1), 0) + 1,
 Posts[Restaurant Name],$C263),SUMIFS(Posts[Views (+10], Posts[D+1], "&gt;=" &amp; DATE(2025, COLUMN()-3, 1),
   Posts[D+1], "&lt;" &amp; EOMONTH(DATE(2025, COLUMN()-3, 1), 0) + 1,
 Posts[Restaurant Name],$C263))</f>
        <v>0</v>
      </c>
      <c r="N263" s="1522">
        <f>if($B$50="posts",COUNTIFS(
  Posts[D+1], "&gt;=" &amp; DATE(2025, COLUMN()-3, 1),
   Posts[D+1], "&lt;" &amp; EOMONTH(DATE(2025, COLUMN()-3, 1), 0) + 1,
 Posts[Restaurant Name],$C263),SUMIFS(Posts[Views (+10], Posts[D+1], "&gt;=" &amp; DATE(2025, COLUMN()-3, 1),
   Posts[D+1], "&lt;" &amp; EOMONTH(DATE(2025, COLUMN()-3, 1), 0) + 1,
 Posts[Restaurant Name],$C263))</f>
        <v>0</v>
      </c>
      <c r="O263" s="1522">
        <f>if($B$50="posts",COUNTIFS(
  Posts[D+1], "&gt;=" &amp; DATE(2025, COLUMN()-3, 1),
   Posts[D+1], "&lt;" &amp; EOMONTH(DATE(2025, COLUMN()-3, 1), 0) + 1,
 Posts[Restaurant Name],$C263),SUMIFS(Posts[Views (+10], Posts[D+1], "&gt;=" &amp; DATE(2025, COLUMN()-3, 1),
   Posts[D+1], "&lt;" &amp; EOMONTH(DATE(2025, COLUMN()-3, 1), 0) + 1,
 Posts[Restaurant Name],$C263))</f>
        <v>0</v>
      </c>
      <c r="P263" s="1487"/>
      <c r="Q263" s="1487"/>
      <c r="R263" s="1487"/>
      <c r="S263" s="1487"/>
      <c r="T263" s="1487"/>
      <c r="U263" s="1487"/>
      <c r="V263" s="1487"/>
      <c r="W263" s="1487"/>
      <c r="X263" s="1487"/>
      <c r="Y263" s="1487"/>
      <c r="Z263" s="1487"/>
      <c r="AA263" s="1487"/>
      <c r="AB263" s="1487"/>
    </row>
    <row r="264">
      <c r="A264" s="1487"/>
      <c r="B264" s="1487"/>
      <c r="C264" s="1487" t="s">
        <v>362</v>
      </c>
      <c r="D264" s="1522">
        <f>if($B$50="posts",COUNTIFS(
  Posts[D+1], "&gt;=" &amp; DATE(2025, COLUMN()-3, 1),
   Posts[D+1], "&lt;" &amp; EOMONTH(DATE(2025, COLUMN()-3, 1), 0) + 1,
 Posts[Restaurant Name],$C264),SUMIFS(Posts[Views (+10], Posts[D+1], "&gt;=" &amp; DATE(2025, COLUMN()-3, 1),
   Posts[D+1], "&lt;" &amp; EOMONTH(DATE(2025, COLUMN()-3, 1), 0) + 1,
 Posts[Restaurant Name],$C264))</f>
        <v>0</v>
      </c>
      <c r="E264" s="1522">
        <f>if($B$50="posts",COUNTIFS(
  Posts[D+1], "&gt;=" &amp; DATE(2025, COLUMN()-3, 1),
   Posts[D+1], "&lt;" &amp; EOMONTH(DATE(2025, COLUMN()-3, 1), 0) + 1,
 Posts[Restaurant Name],$C264),SUMIFS(Posts[Views (+10], Posts[D+1], "&gt;=" &amp; DATE(2025, COLUMN()-3, 1),
   Posts[D+1], "&lt;" &amp; EOMONTH(DATE(2025, COLUMN()-3, 1), 0) + 1,
 Posts[Restaurant Name],$C264))</f>
        <v>0</v>
      </c>
      <c r="F264" s="1522">
        <f>if($B$50="posts",COUNTIFS(
  Posts[D+1], "&gt;=" &amp; DATE(2025, COLUMN()-3, 1),
   Posts[D+1], "&lt;" &amp; EOMONTH(DATE(2025, COLUMN()-3, 1), 0) + 1,
 Posts[Restaurant Name],$C264),SUMIFS(Posts[Views (+10], Posts[D+1], "&gt;=" &amp; DATE(2025, COLUMN()-3, 1),
   Posts[D+1], "&lt;" &amp; EOMONTH(DATE(2025, COLUMN()-3, 1), 0) + 1,
 Posts[Restaurant Name],$C264))</f>
        <v>0</v>
      </c>
      <c r="G264" s="1522">
        <f>if($B$50="posts",COUNTIFS(
  Posts[D+1], "&gt;=" &amp; DATE(2025, COLUMN()-3, 1),
   Posts[D+1], "&lt;" &amp; EOMONTH(DATE(2025, COLUMN()-3, 1), 0) + 1,
 Posts[Restaurant Name],$C264),SUMIFS(Posts[Views (+10], Posts[D+1], "&gt;=" &amp; DATE(2025, COLUMN()-3, 1),
   Posts[D+1], "&lt;" &amp; EOMONTH(DATE(2025, COLUMN()-3, 1), 0) + 1,
 Posts[Restaurant Name],$C264))</f>
        <v>23908</v>
      </c>
      <c r="H264" s="1522">
        <f>if($B$50="posts",COUNTIFS(
  Posts[D+1], "&gt;=" &amp; DATE(2025, COLUMN()-3, 1),
   Posts[D+1], "&lt;" &amp; EOMONTH(DATE(2025, COLUMN()-3, 1), 0) + 1,
 Posts[Restaurant Name],$C264),SUMIFS(Posts[Views (+10], Posts[D+1], "&gt;=" &amp; DATE(2025, COLUMN()-3, 1),
   Posts[D+1], "&lt;" &amp; EOMONTH(DATE(2025, COLUMN()-3, 1), 0) + 1,
 Posts[Restaurant Name],$C264))</f>
        <v>0</v>
      </c>
      <c r="I264" s="1522">
        <f>if($B$50="posts",COUNTIFS(
  Posts[D+1], "&gt;=" &amp; DATE(2025, COLUMN()-3, 1),
   Posts[D+1], "&lt;" &amp; EOMONTH(DATE(2025, COLUMN()-3, 1), 0) + 1,
 Posts[Restaurant Name],$C264),SUMIFS(Posts[Views (+10], Posts[D+1], "&gt;=" &amp; DATE(2025, COLUMN()-3, 1),
   Posts[D+1], "&lt;" &amp; EOMONTH(DATE(2025, COLUMN()-3, 1), 0) + 1,
 Posts[Restaurant Name],$C264))</f>
        <v>0</v>
      </c>
      <c r="J264" s="1522">
        <f>if($B$50="posts",COUNTIFS(
  Posts[D+1], "&gt;=" &amp; DATE(2025, COLUMN()-3, 1),
   Posts[D+1], "&lt;" &amp; EOMONTH(DATE(2025, COLUMN()-3, 1), 0) + 1,
 Posts[Restaurant Name],$C264),SUMIFS(Posts[Views (+10], Posts[D+1], "&gt;=" &amp; DATE(2025, COLUMN()-3, 1),
   Posts[D+1], "&lt;" &amp; EOMONTH(DATE(2025, COLUMN()-3, 1), 0) + 1,
 Posts[Restaurant Name],$C264))</f>
        <v>0</v>
      </c>
      <c r="K264" s="1522">
        <f>if($B$50="posts",COUNTIFS(
  Posts[D+1], "&gt;=" &amp; DATE(2025, COLUMN()-3, 1),
   Posts[D+1], "&lt;" &amp; EOMONTH(DATE(2025, COLUMN()-3, 1), 0) + 1,
 Posts[Restaurant Name],$C264),SUMIFS(Posts[Views (+10], Posts[D+1], "&gt;=" &amp; DATE(2025, COLUMN()-3, 1),
   Posts[D+1], "&lt;" &amp; EOMONTH(DATE(2025, COLUMN()-3, 1), 0) + 1,
 Posts[Restaurant Name],$C264))</f>
        <v>0</v>
      </c>
      <c r="L264" s="1522">
        <f>if($B$50="posts",COUNTIFS(
  Posts[D+1], "&gt;=" &amp; DATE(2025, COLUMN()-3, 1),
   Posts[D+1], "&lt;" &amp; EOMONTH(DATE(2025, COLUMN()-3, 1), 0) + 1,
 Posts[Restaurant Name],$C264),SUMIFS(Posts[Views (+10], Posts[D+1], "&gt;=" &amp; DATE(2025, COLUMN()-3, 1),
   Posts[D+1], "&lt;" &amp; EOMONTH(DATE(2025, COLUMN()-3, 1), 0) + 1,
 Posts[Restaurant Name],$C264))</f>
        <v>44261</v>
      </c>
      <c r="M264" s="1522">
        <f>if($B$50="posts",COUNTIFS(
  Posts[D+1], "&gt;=" &amp; DATE(2025, COLUMN()-3, 1),
   Posts[D+1], "&lt;" &amp; EOMONTH(DATE(2025, COLUMN()-3, 1), 0) + 1,
 Posts[Restaurant Name],$C264),SUMIFS(Posts[Views (+10], Posts[D+1], "&gt;=" &amp; DATE(2025, COLUMN()-3, 1),
   Posts[D+1], "&lt;" &amp; EOMONTH(DATE(2025, COLUMN()-3, 1), 0) + 1,
 Posts[Restaurant Name],$C264))</f>
        <v>54200</v>
      </c>
      <c r="N264" s="1522">
        <f>if($B$50="posts",COUNTIFS(
  Posts[D+1], "&gt;=" &amp; DATE(2025, COLUMN()-3, 1),
   Posts[D+1], "&lt;" &amp; EOMONTH(DATE(2025, COLUMN()-3, 1), 0) + 1,
 Posts[Restaurant Name],$C264),SUMIFS(Posts[Views (+10], Posts[D+1], "&gt;=" &amp; DATE(2025, COLUMN()-3, 1),
   Posts[D+1], "&lt;" &amp; EOMONTH(DATE(2025, COLUMN()-3, 1), 0) + 1,
 Posts[Restaurant Name],$C264))</f>
        <v>0</v>
      </c>
      <c r="O264" s="1522">
        <f>if($B$50="posts",COUNTIFS(
  Posts[D+1], "&gt;=" &amp; DATE(2025, COLUMN()-3, 1),
   Posts[D+1], "&lt;" &amp; EOMONTH(DATE(2025, COLUMN()-3, 1), 0) + 1,
 Posts[Restaurant Name],$C264),SUMIFS(Posts[Views (+10], Posts[D+1], "&gt;=" &amp; DATE(2025, COLUMN()-3, 1),
   Posts[D+1], "&lt;" &amp; EOMONTH(DATE(2025, COLUMN()-3, 1), 0) + 1,
 Posts[Restaurant Name],$C264))</f>
        <v>0</v>
      </c>
      <c r="P264" s="1487"/>
      <c r="Q264" s="1487"/>
      <c r="R264" s="1487"/>
      <c r="S264" s="1487"/>
      <c r="T264" s="1487"/>
      <c r="U264" s="1487"/>
      <c r="V264" s="1487"/>
      <c r="W264" s="1487"/>
      <c r="X264" s="1487"/>
      <c r="Y264" s="1487"/>
      <c r="Z264" s="1487"/>
      <c r="AA264" s="1487"/>
      <c r="AB264" s="1487"/>
    </row>
    <row r="265">
      <c r="A265" s="1487"/>
      <c r="B265" s="1487"/>
      <c r="C265" s="1487" t="s">
        <v>1843</v>
      </c>
      <c r="D265" s="1522">
        <f>if($B$50="posts",COUNTIFS(
  Posts[D+1], "&gt;=" &amp; DATE(2025, COLUMN()-3, 1),
   Posts[D+1], "&lt;" &amp; EOMONTH(DATE(2025, COLUMN()-3, 1), 0) + 1,
 Posts[Restaurant Name],$C265),SUMIFS(Posts[Views (+10], Posts[D+1], "&gt;=" &amp; DATE(2025, COLUMN()-3, 1),
   Posts[D+1], "&lt;" &amp; EOMONTH(DATE(2025, COLUMN()-3, 1), 0) + 1,
 Posts[Restaurant Name],$C265))</f>
        <v>0</v>
      </c>
      <c r="E265" s="1522">
        <f>if($B$50="posts",COUNTIFS(
  Posts[D+1], "&gt;=" &amp; DATE(2025, COLUMN()-3, 1),
   Posts[D+1], "&lt;" &amp; EOMONTH(DATE(2025, COLUMN()-3, 1), 0) + 1,
 Posts[Restaurant Name],$C265),SUMIFS(Posts[Views (+10], Posts[D+1], "&gt;=" &amp; DATE(2025, COLUMN()-3, 1),
   Posts[D+1], "&lt;" &amp; EOMONTH(DATE(2025, COLUMN()-3, 1), 0) + 1,
 Posts[Restaurant Name],$C265))</f>
        <v>0</v>
      </c>
      <c r="F265" s="1522">
        <f>if($B$50="posts",COUNTIFS(
  Posts[D+1], "&gt;=" &amp; DATE(2025, COLUMN()-3, 1),
   Posts[D+1], "&lt;" &amp; EOMONTH(DATE(2025, COLUMN()-3, 1), 0) + 1,
 Posts[Restaurant Name],$C265),SUMIFS(Posts[Views (+10], Posts[D+1], "&gt;=" &amp; DATE(2025, COLUMN()-3, 1),
   Posts[D+1], "&lt;" &amp; EOMONTH(DATE(2025, COLUMN()-3, 1), 0) + 1,
 Posts[Restaurant Name],$C265))</f>
        <v>0</v>
      </c>
      <c r="G265" s="1522">
        <f>if($B$50="posts",COUNTIFS(
  Posts[D+1], "&gt;=" &amp; DATE(2025, COLUMN()-3, 1),
   Posts[D+1], "&lt;" &amp; EOMONTH(DATE(2025, COLUMN()-3, 1), 0) + 1,
 Posts[Restaurant Name],$C265),SUMIFS(Posts[Views (+10], Posts[D+1], "&gt;=" &amp; DATE(2025, COLUMN()-3, 1),
   Posts[D+1], "&lt;" &amp; EOMONTH(DATE(2025, COLUMN()-3, 1), 0) + 1,
 Posts[Restaurant Name],$C265))</f>
        <v>0</v>
      </c>
      <c r="H265" s="1522">
        <f>if($B$50="posts",COUNTIFS(
  Posts[D+1], "&gt;=" &amp; DATE(2025, COLUMN()-3, 1),
   Posts[D+1], "&lt;" &amp; EOMONTH(DATE(2025, COLUMN()-3, 1), 0) + 1,
 Posts[Restaurant Name],$C265),SUMIFS(Posts[Views (+10], Posts[D+1], "&gt;=" &amp; DATE(2025, COLUMN()-3, 1),
   Posts[D+1], "&lt;" &amp; EOMONTH(DATE(2025, COLUMN()-3, 1), 0) + 1,
 Posts[Restaurant Name],$C265))</f>
        <v>0</v>
      </c>
      <c r="I265" s="1522">
        <f>if($B$50="posts",COUNTIFS(
  Posts[D+1], "&gt;=" &amp; DATE(2025, COLUMN()-3, 1),
   Posts[D+1], "&lt;" &amp; EOMONTH(DATE(2025, COLUMN()-3, 1), 0) + 1,
 Posts[Restaurant Name],$C265),SUMIFS(Posts[Views (+10], Posts[D+1], "&gt;=" &amp; DATE(2025, COLUMN()-3, 1),
   Posts[D+1], "&lt;" &amp; EOMONTH(DATE(2025, COLUMN()-3, 1), 0) + 1,
 Posts[Restaurant Name],$C265))</f>
        <v>0</v>
      </c>
      <c r="J265" s="1522">
        <f>if($B$50="posts",COUNTIFS(
  Posts[D+1], "&gt;=" &amp; DATE(2025, COLUMN()-3, 1),
   Posts[D+1], "&lt;" &amp; EOMONTH(DATE(2025, COLUMN()-3, 1), 0) + 1,
 Posts[Restaurant Name],$C265),SUMIFS(Posts[Views (+10], Posts[D+1], "&gt;=" &amp; DATE(2025, COLUMN()-3, 1),
   Posts[D+1], "&lt;" &amp; EOMONTH(DATE(2025, COLUMN()-3, 1), 0) + 1,
 Posts[Restaurant Name],$C265))</f>
        <v>0</v>
      </c>
      <c r="K265" s="1522">
        <f>if($B$50="posts",COUNTIFS(
  Posts[D+1], "&gt;=" &amp; DATE(2025, COLUMN()-3, 1),
   Posts[D+1], "&lt;" &amp; EOMONTH(DATE(2025, COLUMN()-3, 1), 0) + 1,
 Posts[Restaurant Name],$C265),SUMIFS(Posts[Views (+10], Posts[D+1], "&gt;=" &amp; DATE(2025, COLUMN()-3, 1),
   Posts[D+1], "&lt;" &amp; EOMONTH(DATE(2025, COLUMN()-3, 1), 0) + 1,
 Posts[Restaurant Name],$C265))</f>
        <v>0</v>
      </c>
      <c r="L265" s="1522">
        <f>if($B$50="posts",COUNTIFS(
  Posts[D+1], "&gt;=" &amp; DATE(2025, COLUMN()-3, 1),
   Posts[D+1], "&lt;" &amp; EOMONTH(DATE(2025, COLUMN()-3, 1), 0) + 1,
 Posts[Restaurant Name],$C265),SUMIFS(Posts[Views (+10], Posts[D+1], "&gt;=" &amp; DATE(2025, COLUMN()-3, 1),
   Posts[D+1], "&lt;" &amp; EOMONTH(DATE(2025, COLUMN()-3, 1), 0) + 1,
 Posts[Restaurant Name],$C265))</f>
        <v>0</v>
      </c>
      <c r="M265" s="1522">
        <f>if($B$50="posts",COUNTIFS(
  Posts[D+1], "&gt;=" &amp; DATE(2025, COLUMN()-3, 1),
   Posts[D+1], "&lt;" &amp; EOMONTH(DATE(2025, COLUMN()-3, 1), 0) + 1,
 Posts[Restaurant Name],$C265),SUMIFS(Posts[Views (+10], Posts[D+1], "&gt;=" &amp; DATE(2025, COLUMN()-3, 1),
   Posts[D+1], "&lt;" &amp; EOMONTH(DATE(2025, COLUMN()-3, 1), 0) + 1,
 Posts[Restaurant Name],$C265))</f>
        <v>99238</v>
      </c>
      <c r="N265" s="1522">
        <f>if($B$50="posts",COUNTIFS(
  Posts[D+1], "&gt;=" &amp; DATE(2025, COLUMN()-3, 1),
   Posts[D+1], "&lt;" &amp; EOMONTH(DATE(2025, COLUMN()-3, 1), 0) + 1,
 Posts[Restaurant Name],$C265),SUMIFS(Posts[Views (+10], Posts[D+1], "&gt;=" &amp; DATE(2025, COLUMN()-3, 1),
   Posts[D+1], "&lt;" &amp; EOMONTH(DATE(2025, COLUMN()-3, 1), 0) + 1,
 Posts[Restaurant Name],$C265))</f>
        <v>0</v>
      </c>
      <c r="O265" s="1522">
        <f>if($B$50="posts",COUNTIFS(
  Posts[D+1], "&gt;=" &amp; DATE(2025, COLUMN()-3, 1),
   Posts[D+1], "&lt;" &amp; EOMONTH(DATE(2025, COLUMN()-3, 1), 0) + 1,
 Posts[Restaurant Name],$C265),SUMIFS(Posts[Views (+10], Posts[D+1], "&gt;=" &amp; DATE(2025, COLUMN()-3, 1),
   Posts[D+1], "&lt;" &amp; EOMONTH(DATE(2025, COLUMN()-3, 1), 0) + 1,
 Posts[Restaurant Name],$C265))</f>
        <v>0</v>
      </c>
      <c r="P265" s="1487"/>
      <c r="Q265" s="1487"/>
      <c r="R265" s="1487"/>
      <c r="S265" s="1487"/>
      <c r="T265" s="1487"/>
      <c r="U265" s="1487"/>
      <c r="V265" s="1487"/>
      <c r="W265" s="1487"/>
      <c r="X265" s="1487"/>
      <c r="Y265" s="1487"/>
      <c r="Z265" s="1487"/>
      <c r="AA265" s="1487"/>
      <c r="AB265" s="1487"/>
    </row>
    <row r="266">
      <c r="A266" s="1487"/>
      <c r="B266" s="1487"/>
      <c r="C266" s="1487" t="s">
        <v>3929</v>
      </c>
      <c r="D266" s="1522">
        <f>if($B$50="posts",COUNTIFS(
  Posts[D+1], "&gt;=" &amp; DATE(2025, COLUMN()-3, 1),
   Posts[D+1], "&lt;" &amp; EOMONTH(DATE(2025, COLUMN()-3, 1), 0) + 1,
 Posts[Restaurant Name],$C266),SUMIFS(Posts[Views (+10], Posts[D+1], "&gt;=" &amp; DATE(2025, COLUMN()-3, 1),
   Posts[D+1], "&lt;" &amp; EOMONTH(DATE(2025, COLUMN()-3, 1), 0) + 1,
 Posts[Restaurant Name],$C266))</f>
        <v>0</v>
      </c>
      <c r="E266" s="1522">
        <f>if($B$50="posts",COUNTIFS(
  Posts[D+1], "&gt;=" &amp; DATE(2025, COLUMN()-3, 1),
   Posts[D+1], "&lt;" &amp; EOMONTH(DATE(2025, COLUMN()-3, 1), 0) + 1,
 Posts[Restaurant Name],$C266),SUMIFS(Posts[Views (+10], Posts[D+1], "&gt;=" &amp; DATE(2025, COLUMN()-3, 1),
   Posts[D+1], "&lt;" &amp; EOMONTH(DATE(2025, COLUMN()-3, 1), 0) + 1,
 Posts[Restaurant Name],$C266))</f>
        <v>0</v>
      </c>
      <c r="F266" s="1522">
        <f>if($B$50="posts",COUNTIFS(
  Posts[D+1], "&gt;=" &amp; DATE(2025, COLUMN()-3, 1),
   Posts[D+1], "&lt;" &amp; EOMONTH(DATE(2025, COLUMN()-3, 1), 0) + 1,
 Posts[Restaurant Name],$C266),SUMIFS(Posts[Views (+10], Posts[D+1], "&gt;=" &amp; DATE(2025, COLUMN()-3, 1),
   Posts[D+1], "&lt;" &amp; EOMONTH(DATE(2025, COLUMN()-3, 1), 0) + 1,
 Posts[Restaurant Name],$C266))</f>
        <v>0</v>
      </c>
      <c r="G266" s="1522">
        <f>if($B$50="posts",COUNTIFS(
  Posts[D+1], "&gt;=" &amp; DATE(2025, COLUMN()-3, 1),
   Posts[D+1], "&lt;" &amp; EOMONTH(DATE(2025, COLUMN()-3, 1), 0) + 1,
 Posts[Restaurant Name],$C266),SUMIFS(Posts[Views (+10], Posts[D+1], "&gt;=" &amp; DATE(2025, COLUMN()-3, 1),
   Posts[D+1], "&lt;" &amp; EOMONTH(DATE(2025, COLUMN()-3, 1), 0) + 1,
 Posts[Restaurant Name],$C266))</f>
        <v>0</v>
      </c>
      <c r="H266" s="1522">
        <f>if($B$50="posts",COUNTIFS(
  Posts[D+1], "&gt;=" &amp; DATE(2025, COLUMN()-3, 1),
   Posts[D+1], "&lt;" &amp; EOMONTH(DATE(2025, COLUMN()-3, 1), 0) + 1,
 Posts[Restaurant Name],$C266),SUMIFS(Posts[Views (+10], Posts[D+1], "&gt;=" &amp; DATE(2025, COLUMN()-3, 1),
   Posts[D+1], "&lt;" &amp; EOMONTH(DATE(2025, COLUMN()-3, 1), 0) + 1,
 Posts[Restaurant Name],$C266))</f>
        <v>0</v>
      </c>
      <c r="I266" s="1522">
        <f>if($B$50="posts",COUNTIFS(
  Posts[D+1], "&gt;=" &amp; DATE(2025, COLUMN()-3, 1),
   Posts[D+1], "&lt;" &amp; EOMONTH(DATE(2025, COLUMN()-3, 1), 0) + 1,
 Posts[Restaurant Name],$C266),SUMIFS(Posts[Views (+10], Posts[D+1], "&gt;=" &amp; DATE(2025, COLUMN()-3, 1),
   Posts[D+1], "&lt;" &amp; EOMONTH(DATE(2025, COLUMN()-3, 1), 0) + 1,
 Posts[Restaurant Name],$C266))</f>
        <v>0</v>
      </c>
      <c r="J266" s="1522">
        <f>if($B$50="posts",COUNTIFS(
  Posts[D+1], "&gt;=" &amp; DATE(2025, COLUMN()-3, 1),
   Posts[D+1], "&lt;" &amp; EOMONTH(DATE(2025, COLUMN()-3, 1), 0) + 1,
 Posts[Restaurant Name],$C266),SUMIFS(Posts[Views (+10], Posts[D+1], "&gt;=" &amp; DATE(2025, COLUMN()-3, 1),
   Posts[D+1], "&lt;" &amp; EOMONTH(DATE(2025, COLUMN()-3, 1), 0) + 1,
 Posts[Restaurant Name],$C266))</f>
        <v>0</v>
      </c>
      <c r="K266" s="1522">
        <f>if($B$50="posts",COUNTIFS(
  Posts[D+1], "&gt;=" &amp; DATE(2025, COLUMN()-3, 1),
   Posts[D+1], "&lt;" &amp; EOMONTH(DATE(2025, COLUMN()-3, 1), 0) + 1,
 Posts[Restaurant Name],$C266),SUMIFS(Posts[Views (+10], Posts[D+1], "&gt;=" &amp; DATE(2025, COLUMN()-3, 1),
   Posts[D+1], "&lt;" &amp; EOMONTH(DATE(2025, COLUMN()-3, 1), 0) + 1,
 Posts[Restaurant Name],$C266))</f>
        <v>0</v>
      </c>
      <c r="L266" s="1522">
        <f>if($B$50="posts",COUNTIFS(
  Posts[D+1], "&gt;=" &amp; DATE(2025, COLUMN()-3, 1),
   Posts[D+1], "&lt;" &amp; EOMONTH(DATE(2025, COLUMN()-3, 1), 0) + 1,
 Posts[Restaurant Name],$C266),SUMIFS(Posts[Views (+10], Posts[D+1], "&gt;=" &amp; DATE(2025, COLUMN()-3, 1),
   Posts[D+1], "&lt;" &amp; EOMONTH(DATE(2025, COLUMN()-3, 1), 0) + 1,
 Posts[Restaurant Name],$C266))</f>
        <v>0</v>
      </c>
      <c r="M266" s="1522">
        <f>if($B$50="posts",COUNTIFS(
  Posts[D+1], "&gt;=" &amp; DATE(2025, COLUMN()-3, 1),
   Posts[D+1], "&lt;" &amp; EOMONTH(DATE(2025, COLUMN()-3, 1), 0) + 1,
 Posts[Restaurant Name],$C266),SUMIFS(Posts[Views (+10], Posts[D+1], "&gt;=" &amp; DATE(2025, COLUMN()-3, 1),
   Posts[D+1], "&lt;" &amp; EOMONTH(DATE(2025, COLUMN()-3, 1), 0) + 1,
 Posts[Restaurant Name],$C266))</f>
        <v>129899</v>
      </c>
      <c r="N266" s="1522">
        <f>if($B$50="posts",COUNTIFS(
  Posts[D+1], "&gt;=" &amp; DATE(2025, COLUMN()-3, 1),
   Posts[D+1], "&lt;" &amp; EOMONTH(DATE(2025, COLUMN()-3, 1), 0) + 1,
 Posts[Restaurant Name],$C266),SUMIFS(Posts[Views (+10], Posts[D+1], "&gt;=" &amp; DATE(2025, COLUMN()-3, 1),
   Posts[D+1], "&lt;" &amp; EOMONTH(DATE(2025, COLUMN()-3, 1), 0) + 1,
 Posts[Restaurant Name],$C266))</f>
        <v>0</v>
      </c>
      <c r="O266" s="1522">
        <f>if($B$50="posts",COUNTIFS(
  Posts[D+1], "&gt;=" &amp; DATE(2025, COLUMN()-3, 1),
   Posts[D+1], "&lt;" &amp; EOMONTH(DATE(2025, COLUMN()-3, 1), 0) + 1,
 Posts[Restaurant Name],$C266),SUMIFS(Posts[Views (+10], Posts[D+1], "&gt;=" &amp; DATE(2025, COLUMN()-3, 1),
   Posts[D+1], "&lt;" &amp; EOMONTH(DATE(2025, COLUMN()-3, 1), 0) + 1,
 Posts[Restaurant Name],$C266))</f>
        <v>0</v>
      </c>
      <c r="P266" s="1487"/>
      <c r="Q266" s="1487"/>
      <c r="R266" s="1487"/>
      <c r="S266" s="1487"/>
      <c r="T266" s="1487"/>
      <c r="U266" s="1487"/>
      <c r="V266" s="1487"/>
      <c r="W266" s="1487"/>
      <c r="X266" s="1487"/>
      <c r="Y266" s="1487"/>
      <c r="Z266" s="1487"/>
      <c r="AA266" s="1487"/>
      <c r="AB266" s="1487"/>
    </row>
    <row r="267">
      <c r="A267" s="1487"/>
      <c r="B267" s="1487"/>
      <c r="C267" s="1487" t="s">
        <v>1509</v>
      </c>
      <c r="D267" s="1522">
        <f>if($B$50="posts",COUNTIFS(
  Posts[D+1], "&gt;=" &amp; DATE(2025, COLUMN()-3, 1),
   Posts[D+1], "&lt;" &amp; EOMONTH(DATE(2025, COLUMN()-3, 1), 0) + 1,
 Posts[Restaurant Name],$C267),SUMIFS(Posts[Views (+10], Posts[D+1], "&gt;=" &amp; DATE(2025, COLUMN()-3, 1),
   Posts[D+1], "&lt;" &amp; EOMONTH(DATE(2025, COLUMN()-3, 1), 0) + 1,
 Posts[Restaurant Name],$C267))</f>
        <v>3006</v>
      </c>
      <c r="E267" s="1522">
        <f>if($B$50="posts",COUNTIFS(
  Posts[D+1], "&gt;=" &amp; DATE(2025, COLUMN()-3, 1),
   Posts[D+1], "&lt;" &amp; EOMONTH(DATE(2025, COLUMN()-3, 1), 0) + 1,
 Posts[Restaurant Name],$C267),SUMIFS(Posts[Views (+10], Posts[D+1], "&gt;=" &amp; DATE(2025, COLUMN()-3, 1),
   Posts[D+1], "&lt;" &amp; EOMONTH(DATE(2025, COLUMN()-3, 1), 0) + 1,
 Posts[Restaurant Name],$C267))</f>
        <v>586411</v>
      </c>
      <c r="F267" s="1522">
        <f>if($B$50="posts",COUNTIFS(
  Posts[D+1], "&gt;=" &amp; DATE(2025, COLUMN()-3, 1),
   Posts[D+1], "&lt;" &amp; EOMONTH(DATE(2025, COLUMN()-3, 1), 0) + 1,
 Posts[Restaurant Name],$C267),SUMIFS(Posts[Views (+10], Posts[D+1], "&gt;=" &amp; DATE(2025, COLUMN()-3, 1),
   Posts[D+1], "&lt;" &amp; EOMONTH(DATE(2025, COLUMN()-3, 1), 0) + 1,
 Posts[Restaurant Name],$C267))</f>
        <v>0</v>
      </c>
      <c r="G267" s="1522">
        <f>if($B$50="posts",COUNTIFS(
  Posts[D+1], "&gt;=" &amp; DATE(2025, COLUMN()-3, 1),
   Posts[D+1], "&lt;" &amp; EOMONTH(DATE(2025, COLUMN()-3, 1), 0) + 1,
 Posts[Restaurant Name],$C267),SUMIFS(Posts[Views (+10], Posts[D+1], "&gt;=" &amp; DATE(2025, COLUMN()-3, 1),
   Posts[D+1], "&lt;" &amp; EOMONTH(DATE(2025, COLUMN()-3, 1), 0) + 1,
 Posts[Restaurant Name],$C267))</f>
        <v>0</v>
      </c>
      <c r="H267" s="1522">
        <f>if($B$50="posts",COUNTIFS(
  Posts[D+1], "&gt;=" &amp; DATE(2025, COLUMN()-3, 1),
   Posts[D+1], "&lt;" &amp; EOMONTH(DATE(2025, COLUMN()-3, 1), 0) + 1,
 Posts[Restaurant Name],$C267),SUMIFS(Posts[Views (+10], Posts[D+1], "&gt;=" &amp; DATE(2025, COLUMN()-3, 1),
   Posts[D+1], "&lt;" &amp; EOMONTH(DATE(2025, COLUMN()-3, 1), 0) + 1,
 Posts[Restaurant Name],$C267))</f>
        <v>0</v>
      </c>
      <c r="I267" s="1522">
        <f>if($B$50="posts",COUNTIFS(
  Posts[D+1], "&gt;=" &amp; DATE(2025, COLUMN()-3, 1),
   Posts[D+1], "&lt;" &amp; EOMONTH(DATE(2025, COLUMN()-3, 1), 0) + 1,
 Posts[Restaurant Name],$C267),SUMIFS(Posts[Views (+10], Posts[D+1], "&gt;=" &amp; DATE(2025, COLUMN()-3, 1),
   Posts[D+1], "&lt;" &amp; EOMONTH(DATE(2025, COLUMN()-3, 1), 0) + 1,
 Posts[Restaurant Name],$C267))</f>
        <v>0</v>
      </c>
      <c r="J267" s="1522">
        <f>if($B$50="posts",COUNTIFS(
  Posts[D+1], "&gt;=" &amp; DATE(2025, COLUMN()-3, 1),
   Posts[D+1], "&lt;" &amp; EOMONTH(DATE(2025, COLUMN()-3, 1), 0) + 1,
 Posts[Restaurant Name],$C267),SUMIFS(Posts[Views (+10], Posts[D+1], "&gt;=" &amp; DATE(2025, COLUMN()-3, 1),
   Posts[D+1], "&lt;" &amp; EOMONTH(DATE(2025, COLUMN()-3, 1), 0) + 1,
 Posts[Restaurant Name],$C267))</f>
        <v>0</v>
      </c>
      <c r="K267" s="1522">
        <f>if($B$50="posts",COUNTIFS(
  Posts[D+1], "&gt;=" &amp; DATE(2025, COLUMN()-3, 1),
   Posts[D+1], "&lt;" &amp; EOMONTH(DATE(2025, COLUMN()-3, 1), 0) + 1,
 Posts[Restaurant Name],$C267),SUMIFS(Posts[Views (+10], Posts[D+1], "&gt;=" &amp; DATE(2025, COLUMN()-3, 1),
   Posts[D+1], "&lt;" &amp; EOMONTH(DATE(2025, COLUMN()-3, 1), 0) + 1,
 Posts[Restaurant Name],$C267))</f>
        <v>0</v>
      </c>
      <c r="L267" s="1522">
        <f>if($B$50="posts",COUNTIFS(
  Posts[D+1], "&gt;=" &amp; DATE(2025, COLUMN()-3, 1),
   Posts[D+1], "&lt;" &amp; EOMONTH(DATE(2025, COLUMN()-3, 1), 0) + 1,
 Posts[Restaurant Name],$C267),SUMIFS(Posts[Views (+10], Posts[D+1], "&gt;=" &amp; DATE(2025, COLUMN()-3, 1),
   Posts[D+1], "&lt;" &amp; EOMONTH(DATE(2025, COLUMN()-3, 1), 0) + 1,
 Posts[Restaurant Name],$C267))</f>
        <v>0</v>
      </c>
      <c r="M267" s="1522">
        <f>if($B$50="posts",COUNTIFS(
  Posts[D+1], "&gt;=" &amp; DATE(2025, COLUMN()-3, 1),
   Posts[D+1], "&lt;" &amp; EOMONTH(DATE(2025, COLUMN()-3, 1), 0) + 1,
 Posts[Restaurant Name],$C267),SUMIFS(Posts[Views (+10], Posts[D+1], "&gt;=" &amp; DATE(2025, COLUMN()-3, 1),
   Posts[D+1], "&lt;" &amp; EOMONTH(DATE(2025, COLUMN()-3, 1), 0) + 1,
 Posts[Restaurant Name],$C267))</f>
        <v>181880</v>
      </c>
      <c r="N267" s="1522">
        <f>if($B$50="posts",COUNTIFS(
  Posts[D+1], "&gt;=" &amp; DATE(2025, COLUMN()-3, 1),
   Posts[D+1], "&lt;" &amp; EOMONTH(DATE(2025, COLUMN()-3, 1), 0) + 1,
 Posts[Restaurant Name],$C267),SUMIFS(Posts[Views (+10], Posts[D+1], "&gt;=" &amp; DATE(2025, COLUMN()-3, 1),
   Posts[D+1], "&lt;" &amp; EOMONTH(DATE(2025, COLUMN()-3, 1), 0) + 1,
 Posts[Restaurant Name],$C267))</f>
        <v>13200</v>
      </c>
      <c r="O267" s="1522">
        <f>if($B$50="posts",COUNTIFS(
  Posts[D+1], "&gt;=" &amp; DATE(2025, COLUMN()-3, 1),
   Posts[D+1], "&lt;" &amp; EOMONTH(DATE(2025, COLUMN()-3, 1), 0) + 1,
 Posts[Restaurant Name],$C267),SUMIFS(Posts[Views (+10], Posts[D+1], "&gt;=" &amp; DATE(2025, COLUMN()-3, 1),
   Posts[D+1], "&lt;" &amp; EOMONTH(DATE(2025, COLUMN()-3, 1), 0) + 1,
 Posts[Restaurant Name],$C267))</f>
        <v>0</v>
      </c>
      <c r="P267" s="1487"/>
      <c r="Q267" s="1487"/>
      <c r="R267" s="1487"/>
      <c r="S267" s="1487"/>
      <c r="T267" s="1487"/>
      <c r="U267" s="1487"/>
      <c r="V267" s="1487"/>
      <c r="W267" s="1487"/>
      <c r="X267" s="1487"/>
      <c r="Y267" s="1487"/>
      <c r="Z267" s="1487"/>
      <c r="AA267" s="1487"/>
      <c r="AB267" s="1487"/>
    </row>
    <row r="268">
      <c r="A268" s="1487"/>
      <c r="B268" s="1487"/>
      <c r="C268" s="1524" t="s">
        <v>1536</v>
      </c>
      <c r="D268" s="1522">
        <f>if($B$50="posts",COUNTIFS(
  Posts[D+1], "&gt;=" &amp; DATE(2025, COLUMN()-3, 1),
   Posts[D+1], "&lt;" &amp; EOMONTH(DATE(2025, COLUMN()-3, 1), 0) + 1,
 Posts[Restaurant Name],$C268),SUMIFS(Posts[Views (+10], Posts[D+1], "&gt;=" &amp; DATE(2025, COLUMN()-3, 1),
   Posts[D+1], "&lt;" &amp; EOMONTH(DATE(2025, COLUMN()-3, 1), 0) + 1,
 Posts[Restaurant Name],$C268))</f>
        <v>0</v>
      </c>
      <c r="E268" s="1522">
        <f>if($B$50="posts",COUNTIFS(
  Posts[D+1], "&gt;=" &amp; DATE(2025, COLUMN()-3, 1),
   Posts[D+1], "&lt;" &amp; EOMONTH(DATE(2025, COLUMN()-3, 1), 0) + 1,
 Posts[Restaurant Name],$C268),SUMIFS(Posts[Views (+10], Posts[D+1], "&gt;=" &amp; DATE(2025, COLUMN()-3, 1),
   Posts[D+1], "&lt;" &amp; EOMONTH(DATE(2025, COLUMN()-3, 1), 0) + 1,
 Posts[Restaurant Name],$C268))</f>
        <v>0</v>
      </c>
      <c r="F268" s="1522">
        <f>if($B$50="posts",COUNTIFS(
  Posts[D+1], "&gt;=" &amp; DATE(2025, COLUMN()-3, 1),
   Posts[D+1], "&lt;" &amp; EOMONTH(DATE(2025, COLUMN()-3, 1), 0) + 1,
 Posts[Restaurant Name],$C268),SUMIFS(Posts[Views (+10], Posts[D+1], "&gt;=" &amp; DATE(2025, COLUMN()-3, 1),
   Posts[D+1], "&lt;" &amp; EOMONTH(DATE(2025, COLUMN()-3, 1), 0) + 1,
 Posts[Restaurant Name],$C268))</f>
        <v>0</v>
      </c>
      <c r="G268" s="1522">
        <f>if($B$50="posts",COUNTIFS(
  Posts[D+1], "&gt;=" &amp; DATE(2025, COLUMN()-3, 1),
   Posts[D+1], "&lt;" &amp; EOMONTH(DATE(2025, COLUMN()-3, 1), 0) + 1,
 Posts[Restaurant Name],$C268),SUMIFS(Posts[Views (+10], Posts[D+1], "&gt;=" &amp; DATE(2025, COLUMN()-3, 1),
   Posts[D+1], "&lt;" &amp; EOMONTH(DATE(2025, COLUMN()-3, 1), 0) + 1,
 Posts[Restaurant Name],$C268))</f>
        <v>0</v>
      </c>
      <c r="H268" s="1522">
        <f>if($B$50="posts",COUNTIFS(
  Posts[D+1], "&gt;=" &amp; DATE(2025, COLUMN()-3, 1),
   Posts[D+1], "&lt;" &amp; EOMONTH(DATE(2025, COLUMN()-3, 1), 0) + 1,
 Posts[Restaurant Name],$C268),SUMIFS(Posts[Views (+10], Posts[D+1], "&gt;=" &amp; DATE(2025, COLUMN()-3, 1),
   Posts[D+1], "&lt;" &amp; EOMONTH(DATE(2025, COLUMN()-3, 1), 0) + 1,
 Posts[Restaurant Name],$C268))</f>
        <v>0</v>
      </c>
      <c r="I268" s="1522">
        <f>if($B$50="posts",COUNTIFS(
  Posts[D+1], "&gt;=" &amp; DATE(2025, COLUMN()-3, 1),
   Posts[D+1], "&lt;" &amp; EOMONTH(DATE(2025, COLUMN()-3, 1), 0) + 1,
 Posts[Restaurant Name],$C268),SUMIFS(Posts[Views (+10], Posts[D+1], "&gt;=" &amp; DATE(2025, COLUMN()-3, 1),
   Posts[D+1], "&lt;" &amp; EOMONTH(DATE(2025, COLUMN()-3, 1), 0) + 1,
 Posts[Restaurant Name],$C268))</f>
        <v>64500</v>
      </c>
      <c r="J268" s="1522">
        <f>if($B$50="posts",COUNTIFS(
  Posts[D+1], "&gt;=" &amp; DATE(2025, COLUMN()-3, 1),
   Posts[D+1], "&lt;" &amp; EOMONTH(DATE(2025, COLUMN()-3, 1), 0) + 1,
 Posts[Restaurant Name],$C268),SUMIFS(Posts[Views (+10], Posts[D+1], "&gt;=" &amp; DATE(2025, COLUMN()-3, 1),
   Posts[D+1], "&lt;" &amp; EOMONTH(DATE(2025, COLUMN()-3, 1), 0) + 1,
 Posts[Restaurant Name],$C268))</f>
        <v>0</v>
      </c>
      <c r="K268" s="1522">
        <f>if($B$50="posts",COUNTIFS(
  Posts[D+1], "&gt;=" &amp; DATE(2025, COLUMN()-3, 1),
   Posts[D+1], "&lt;" &amp; EOMONTH(DATE(2025, COLUMN()-3, 1), 0) + 1,
 Posts[Restaurant Name],$C268),SUMIFS(Posts[Views (+10], Posts[D+1], "&gt;=" &amp; DATE(2025, COLUMN()-3, 1),
   Posts[D+1], "&lt;" &amp; EOMONTH(DATE(2025, COLUMN()-3, 1), 0) + 1,
 Posts[Restaurant Name],$C268))</f>
        <v>147</v>
      </c>
      <c r="L268" s="1522">
        <f>if($B$50="posts",COUNTIFS(
  Posts[D+1], "&gt;=" &amp; DATE(2025, COLUMN()-3, 1),
   Posts[D+1], "&lt;" &amp; EOMONTH(DATE(2025, COLUMN()-3, 1), 0) + 1,
 Posts[Restaurant Name],$C268),SUMIFS(Posts[Views (+10], Posts[D+1], "&gt;=" &amp; DATE(2025, COLUMN()-3, 1),
   Posts[D+1], "&lt;" &amp; EOMONTH(DATE(2025, COLUMN()-3, 1), 0) + 1,
 Posts[Restaurant Name],$C268))</f>
        <v>0</v>
      </c>
      <c r="M268" s="1522">
        <f>if($B$50="posts",COUNTIFS(
  Posts[D+1], "&gt;=" &amp; DATE(2025, COLUMN()-3, 1),
   Posts[D+1], "&lt;" &amp; EOMONTH(DATE(2025, COLUMN()-3, 1), 0) + 1,
 Posts[Restaurant Name],$C268),SUMIFS(Posts[Views (+10], Posts[D+1], "&gt;=" &amp; DATE(2025, COLUMN()-3, 1),
   Posts[D+1], "&lt;" &amp; EOMONTH(DATE(2025, COLUMN()-3, 1), 0) + 1,
 Posts[Restaurant Name],$C268))</f>
        <v>0</v>
      </c>
      <c r="N268" s="1522">
        <f>if($B$50="posts",COUNTIFS(
  Posts[D+1], "&gt;=" &amp; DATE(2025, COLUMN()-3, 1),
   Posts[D+1], "&lt;" &amp; EOMONTH(DATE(2025, COLUMN()-3, 1), 0) + 1,
 Posts[Restaurant Name],$C268),SUMIFS(Posts[Views (+10], Posts[D+1], "&gt;=" &amp; DATE(2025, COLUMN()-3, 1),
   Posts[D+1], "&lt;" &amp; EOMONTH(DATE(2025, COLUMN()-3, 1), 0) + 1,
 Posts[Restaurant Name],$C268))</f>
        <v>0</v>
      </c>
      <c r="O268" s="1522">
        <f>if($B$50="posts",COUNTIFS(
  Posts[D+1], "&gt;=" &amp; DATE(2025, COLUMN()-3, 1),
   Posts[D+1], "&lt;" &amp; EOMONTH(DATE(2025, COLUMN()-3, 1), 0) + 1,
 Posts[Restaurant Name],$C268),SUMIFS(Posts[Views (+10], Posts[D+1], "&gt;=" &amp; DATE(2025, COLUMN()-3, 1),
   Posts[D+1], "&lt;" &amp; EOMONTH(DATE(2025, COLUMN()-3, 1), 0) + 1,
 Posts[Restaurant Name],$C268))</f>
        <v>0</v>
      </c>
      <c r="P268" s="1487"/>
      <c r="Q268" s="1487"/>
      <c r="R268" s="1487"/>
      <c r="S268" s="1487"/>
      <c r="T268" s="1487"/>
      <c r="U268" s="1487"/>
      <c r="V268" s="1487"/>
      <c r="W268" s="1487"/>
      <c r="X268" s="1487"/>
      <c r="Y268" s="1487"/>
      <c r="Z268" s="1487"/>
      <c r="AA268" s="1487"/>
      <c r="AB268" s="1487"/>
    </row>
    <row r="269">
      <c r="A269" s="1487"/>
      <c r="B269" s="1487"/>
      <c r="C269" s="1487" t="s">
        <v>149</v>
      </c>
      <c r="D269" s="1522">
        <f>if($B$50="posts",COUNTIFS(
  Posts[D+1], "&gt;=" &amp; DATE(2025, COLUMN()-3, 1),
   Posts[D+1], "&lt;" &amp; EOMONTH(DATE(2025, COLUMN()-3, 1), 0) + 1,
 Posts[Restaurant Name],$C269),SUMIFS(Posts[Views (+10], Posts[D+1], "&gt;=" &amp; DATE(2025, COLUMN()-3, 1),
   Posts[D+1], "&lt;" &amp; EOMONTH(DATE(2025, COLUMN()-3, 1), 0) + 1,
 Posts[Restaurant Name],$C269))</f>
        <v>21191</v>
      </c>
      <c r="E269" s="1522">
        <f>if($B$50="posts",COUNTIFS(
  Posts[D+1], "&gt;=" &amp; DATE(2025, COLUMN()-3, 1),
   Posts[D+1], "&lt;" &amp; EOMONTH(DATE(2025, COLUMN()-3, 1), 0) + 1,
 Posts[Restaurant Name],$C269),SUMIFS(Posts[Views (+10], Posts[D+1], "&gt;=" &amp; DATE(2025, COLUMN()-3, 1),
   Posts[D+1], "&lt;" &amp; EOMONTH(DATE(2025, COLUMN()-3, 1), 0) + 1,
 Posts[Restaurant Name],$C269))</f>
        <v>3247</v>
      </c>
      <c r="F269" s="1522">
        <f>if($B$50="posts",COUNTIFS(
  Posts[D+1], "&gt;=" &amp; DATE(2025, COLUMN()-3, 1),
   Posts[D+1], "&lt;" &amp; EOMONTH(DATE(2025, COLUMN()-3, 1), 0) + 1,
 Posts[Restaurant Name],$C269),SUMIFS(Posts[Views (+10], Posts[D+1], "&gt;=" &amp; DATE(2025, COLUMN()-3, 1),
   Posts[D+1], "&lt;" &amp; EOMONTH(DATE(2025, COLUMN()-3, 1), 0) + 1,
 Posts[Restaurant Name],$C269))</f>
        <v>3482</v>
      </c>
      <c r="G269" s="1522">
        <f>if($B$50="posts",COUNTIFS(
  Posts[D+1], "&gt;=" &amp; DATE(2025, COLUMN()-3, 1),
   Posts[D+1], "&lt;" &amp; EOMONTH(DATE(2025, COLUMN()-3, 1), 0) + 1,
 Posts[Restaurant Name],$C269),SUMIFS(Posts[Views (+10], Posts[D+1], "&gt;=" &amp; DATE(2025, COLUMN()-3, 1),
   Posts[D+1], "&lt;" &amp; EOMONTH(DATE(2025, COLUMN()-3, 1), 0) + 1,
 Posts[Restaurant Name],$C269))</f>
        <v>48931</v>
      </c>
      <c r="H269" s="1522">
        <f>if($B$50="posts",COUNTIFS(
  Posts[D+1], "&gt;=" &amp; DATE(2025, COLUMN()-3, 1),
   Posts[D+1], "&lt;" &amp; EOMONTH(DATE(2025, COLUMN()-3, 1), 0) + 1,
 Posts[Restaurant Name],$C269),SUMIFS(Posts[Views (+10], Posts[D+1], "&gt;=" &amp; DATE(2025, COLUMN()-3, 1),
   Posts[D+1], "&lt;" &amp; EOMONTH(DATE(2025, COLUMN()-3, 1), 0) + 1,
 Posts[Restaurant Name],$C269))</f>
        <v>2606</v>
      </c>
      <c r="I269" s="1522">
        <f>if($B$50="posts",COUNTIFS(
  Posts[D+1], "&gt;=" &amp; DATE(2025, COLUMN()-3, 1),
   Posts[D+1], "&lt;" &amp; EOMONTH(DATE(2025, COLUMN()-3, 1), 0) + 1,
 Posts[Restaurant Name],$C269),SUMIFS(Posts[Views (+10], Posts[D+1], "&gt;=" &amp; DATE(2025, COLUMN()-3, 1),
   Posts[D+1], "&lt;" &amp; EOMONTH(DATE(2025, COLUMN()-3, 1), 0) + 1,
 Posts[Restaurant Name],$C269))</f>
        <v>0</v>
      </c>
      <c r="J269" s="1522">
        <f>if($B$50="posts",COUNTIFS(
  Posts[D+1], "&gt;=" &amp; DATE(2025, COLUMN()-3, 1),
   Posts[D+1], "&lt;" &amp; EOMONTH(DATE(2025, COLUMN()-3, 1), 0) + 1,
 Posts[Restaurant Name],$C269),SUMIFS(Posts[Views (+10], Posts[D+1], "&gt;=" &amp; DATE(2025, COLUMN()-3, 1),
   Posts[D+1], "&lt;" &amp; EOMONTH(DATE(2025, COLUMN()-3, 1), 0) + 1,
 Posts[Restaurant Name],$C269))</f>
        <v>0</v>
      </c>
      <c r="K269" s="1522">
        <f>if($B$50="posts",COUNTIFS(
  Posts[D+1], "&gt;=" &amp; DATE(2025, COLUMN()-3, 1),
   Posts[D+1], "&lt;" &amp; EOMONTH(DATE(2025, COLUMN()-3, 1), 0) + 1,
 Posts[Restaurant Name],$C269),SUMIFS(Posts[Views (+10], Posts[D+1], "&gt;=" &amp; DATE(2025, COLUMN()-3, 1),
   Posts[D+1], "&lt;" &amp; EOMONTH(DATE(2025, COLUMN()-3, 1), 0) + 1,
 Posts[Restaurant Name],$C269))</f>
        <v>0</v>
      </c>
      <c r="L269" s="1522">
        <f>if($B$50="posts",COUNTIFS(
  Posts[D+1], "&gt;=" &amp; DATE(2025, COLUMN()-3, 1),
   Posts[D+1], "&lt;" &amp; EOMONTH(DATE(2025, COLUMN()-3, 1), 0) + 1,
 Posts[Restaurant Name],$C269),SUMIFS(Posts[Views (+10], Posts[D+1], "&gt;=" &amp; DATE(2025, COLUMN()-3, 1),
   Posts[D+1], "&lt;" &amp; EOMONTH(DATE(2025, COLUMN()-3, 1), 0) + 1,
 Posts[Restaurant Name],$C269))</f>
        <v>28731</v>
      </c>
      <c r="M269" s="1522">
        <f>if($B$50="posts",COUNTIFS(
  Posts[D+1], "&gt;=" &amp; DATE(2025, COLUMN()-3, 1),
   Posts[D+1], "&lt;" &amp; EOMONTH(DATE(2025, COLUMN()-3, 1), 0) + 1,
 Posts[Restaurant Name],$C269),SUMIFS(Posts[Views (+10], Posts[D+1], "&gt;=" &amp; DATE(2025, COLUMN()-3, 1),
   Posts[D+1], "&lt;" &amp; EOMONTH(DATE(2025, COLUMN()-3, 1), 0) + 1,
 Posts[Restaurant Name],$C269))</f>
        <v>85105</v>
      </c>
      <c r="N269" s="1522">
        <f>if($B$50="posts",COUNTIFS(
  Posts[D+1], "&gt;=" &amp; DATE(2025, COLUMN()-3, 1),
   Posts[D+1], "&lt;" &amp; EOMONTH(DATE(2025, COLUMN()-3, 1), 0) + 1,
 Posts[Restaurant Name],$C269),SUMIFS(Posts[Views (+10], Posts[D+1], "&gt;=" &amp; DATE(2025, COLUMN()-3, 1),
   Posts[D+1], "&lt;" &amp; EOMONTH(DATE(2025, COLUMN()-3, 1), 0) + 1,
 Posts[Restaurant Name],$C269))</f>
        <v>0</v>
      </c>
      <c r="O269" s="1522">
        <f>if($B$50="posts",COUNTIFS(
  Posts[D+1], "&gt;=" &amp; DATE(2025, COLUMN()-3, 1),
   Posts[D+1], "&lt;" &amp; EOMONTH(DATE(2025, COLUMN()-3, 1), 0) + 1,
 Posts[Restaurant Name],$C269),SUMIFS(Posts[Views (+10], Posts[D+1], "&gt;=" &amp; DATE(2025, COLUMN()-3, 1),
   Posts[D+1], "&lt;" &amp; EOMONTH(DATE(2025, COLUMN()-3, 1), 0) + 1,
 Posts[Restaurant Name],$C269))</f>
        <v>0</v>
      </c>
      <c r="P269" s="1487"/>
      <c r="Q269" s="1487"/>
      <c r="R269" s="1487"/>
      <c r="S269" s="1487"/>
      <c r="T269" s="1487"/>
      <c r="U269" s="1487"/>
      <c r="V269" s="1487"/>
      <c r="W269" s="1487"/>
      <c r="X269" s="1487"/>
      <c r="Y269" s="1487"/>
      <c r="Z269" s="1487"/>
      <c r="AA269" s="1487"/>
      <c r="AB269" s="1487"/>
    </row>
    <row r="270">
      <c r="A270" s="1487"/>
      <c r="B270" s="1487"/>
      <c r="C270" s="1524" t="s">
        <v>3952</v>
      </c>
      <c r="D270" s="1522">
        <f>if($B$50="posts",COUNTIFS(
  Posts[D+1], "&gt;=" &amp; DATE(2025, COLUMN()-3, 1),
   Posts[D+1], "&lt;" &amp; EOMONTH(DATE(2025, COLUMN()-3, 1), 0) + 1,
 Posts[Restaurant Name],$C270),SUMIFS(Posts[Views (+10], Posts[D+1], "&gt;=" &amp; DATE(2025, COLUMN()-3, 1),
   Posts[D+1], "&lt;" &amp; EOMONTH(DATE(2025, COLUMN()-3, 1), 0) + 1,
 Posts[Restaurant Name],$C270))</f>
        <v>0</v>
      </c>
      <c r="E270" s="1522">
        <f>if($B$50="posts",COUNTIFS(
  Posts[D+1], "&gt;=" &amp; DATE(2025, COLUMN()-3, 1),
   Posts[D+1], "&lt;" &amp; EOMONTH(DATE(2025, COLUMN()-3, 1), 0) + 1,
 Posts[Restaurant Name],$C270),SUMIFS(Posts[Views (+10], Posts[D+1], "&gt;=" &amp; DATE(2025, COLUMN()-3, 1),
   Posts[D+1], "&lt;" &amp; EOMONTH(DATE(2025, COLUMN()-3, 1), 0) + 1,
 Posts[Restaurant Name],$C270))</f>
        <v>0</v>
      </c>
      <c r="F270" s="1522">
        <f>if($B$50="posts",COUNTIFS(
  Posts[D+1], "&gt;=" &amp; DATE(2025, COLUMN()-3, 1),
   Posts[D+1], "&lt;" &amp; EOMONTH(DATE(2025, COLUMN()-3, 1), 0) + 1,
 Posts[Restaurant Name],$C270),SUMIFS(Posts[Views (+10], Posts[D+1], "&gt;=" &amp; DATE(2025, COLUMN()-3, 1),
   Posts[D+1], "&lt;" &amp; EOMONTH(DATE(2025, COLUMN()-3, 1), 0) + 1,
 Posts[Restaurant Name],$C270))</f>
        <v>0</v>
      </c>
      <c r="G270" s="1522">
        <f>if($B$50="posts",COUNTIFS(
  Posts[D+1], "&gt;=" &amp; DATE(2025, COLUMN()-3, 1),
   Posts[D+1], "&lt;" &amp; EOMONTH(DATE(2025, COLUMN()-3, 1), 0) + 1,
 Posts[Restaurant Name],$C270),SUMIFS(Posts[Views (+10], Posts[D+1], "&gt;=" &amp; DATE(2025, COLUMN()-3, 1),
   Posts[D+1], "&lt;" &amp; EOMONTH(DATE(2025, COLUMN()-3, 1), 0) + 1,
 Posts[Restaurant Name],$C270))</f>
        <v>0</v>
      </c>
      <c r="H270" s="1522">
        <f>if($B$50="posts",COUNTIFS(
  Posts[D+1], "&gt;=" &amp; DATE(2025, COLUMN()-3, 1),
   Posts[D+1], "&lt;" &amp; EOMONTH(DATE(2025, COLUMN()-3, 1), 0) + 1,
 Posts[Restaurant Name],$C270),SUMIFS(Posts[Views (+10], Posts[D+1], "&gt;=" &amp; DATE(2025, COLUMN()-3, 1),
   Posts[D+1], "&lt;" &amp; EOMONTH(DATE(2025, COLUMN()-3, 1), 0) + 1,
 Posts[Restaurant Name],$C270))</f>
        <v>0</v>
      </c>
      <c r="I270" s="1522">
        <f>if($B$50="posts",COUNTIFS(
  Posts[D+1], "&gt;=" &amp; DATE(2025, COLUMN()-3, 1),
   Posts[D+1], "&lt;" &amp; EOMONTH(DATE(2025, COLUMN()-3, 1), 0) + 1,
 Posts[Restaurant Name],$C270),SUMIFS(Posts[Views (+10], Posts[D+1], "&gt;=" &amp; DATE(2025, COLUMN()-3, 1),
   Posts[D+1], "&lt;" &amp; EOMONTH(DATE(2025, COLUMN()-3, 1), 0) + 1,
 Posts[Restaurant Name],$C270))</f>
        <v>7532</v>
      </c>
      <c r="J270" s="1522">
        <f>if($B$50="posts",COUNTIFS(
  Posts[D+1], "&gt;=" &amp; DATE(2025, COLUMN()-3, 1),
   Posts[D+1], "&lt;" &amp; EOMONTH(DATE(2025, COLUMN()-3, 1), 0) + 1,
 Posts[Restaurant Name],$C270),SUMIFS(Posts[Views (+10], Posts[D+1], "&gt;=" &amp; DATE(2025, COLUMN()-3, 1),
   Posts[D+1], "&lt;" &amp; EOMONTH(DATE(2025, COLUMN()-3, 1), 0) + 1,
 Posts[Restaurant Name],$C270))</f>
        <v>225</v>
      </c>
      <c r="K270" s="1522">
        <f>if($B$50="posts",COUNTIFS(
  Posts[D+1], "&gt;=" &amp; DATE(2025, COLUMN()-3, 1),
   Posts[D+1], "&lt;" &amp; EOMONTH(DATE(2025, COLUMN()-3, 1), 0) + 1,
 Posts[Restaurant Name],$C270),SUMIFS(Posts[Views (+10], Posts[D+1], "&gt;=" &amp; DATE(2025, COLUMN()-3, 1),
   Posts[D+1], "&lt;" &amp; EOMONTH(DATE(2025, COLUMN()-3, 1), 0) + 1,
 Posts[Restaurant Name],$C270))</f>
        <v>0</v>
      </c>
      <c r="L270" s="1522">
        <f>if($B$50="posts",COUNTIFS(
  Posts[D+1], "&gt;=" &amp; DATE(2025, COLUMN()-3, 1),
   Posts[D+1], "&lt;" &amp; EOMONTH(DATE(2025, COLUMN()-3, 1), 0) + 1,
 Posts[Restaurant Name],$C270),SUMIFS(Posts[Views (+10], Posts[D+1], "&gt;=" &amp; DATE(2025, COLUMN()-3, 1),
   Posts[D+1], "&lt;" &amp; EOMONTH(DATE(2025, COLUMN()-3, 1), 0) + 1,
 Posts[Restaurant Name],$C270))</f>
        <v>0</v>
      </c>
      <c r="M270" s="1522">
        <f>if($B$50="posts",COUNTIFS(
  Posts[D+1], "&gt;=" &amp; DATE(2025, COLUMN()-3, 1),
   Posts[D+1], "&lt;" &amp; EOMONTH(DATE(2025, COLUMN()-3, 1), 0) + 1,
 Posts[Restaurant Name],$C270),SUMIFS(Posts[Views (+10], Posts[D+1], "&gt;=" &amp; DATE(2025, COLUMN()-3, 1),
   Posts[D+1], "&lt;" &amp; EOMONTH(DATE(2025, COLUMN()-3, 1), 0) + 1,
 Posts[Restaurant Name],$C270))</f>
        <v>0</v>
      </c>
      <c r="N270" s="1522">
        <f>if($B$50="posts",COUNTIFS(
  Posts[D+1], "&gt;=" &amp; DATE(2025, COLUMN()-3, 1),
   Posts[D+1], "&lt;" &amp; EOMONTH(DATE(2025, COLUMN()-3, 1), 0) + 1,
 Posts[Restaurant Name],$C270),SUMIFS(Posts[Views (+10], Posts[D+1], "&gt;=" &amp; DATE(2025, COLUMN()-3, 1),
   Posts[D+1], "&lt;" &amp; EOMONTH(DATE(2025, COLUMN()-3, 1), 0) + 1,
 Posts[Restaurant Name],$C270))</f>
        <v>0</v>
      </c>
      <c r="O270" s="1522">
        <f>if($B$50="posts",COUNTIFS(
  Posts[D+1], "&gt;=" &amp; DATE(2025, COLUMN()-3, 1),
   Posts[D+1], "&lt;" &amp; EOMONTH(DATE(2025, COLUMN()-3, 1), 0) + 1,
 Posts[Restaurant Name],$C270),SUMIFS(Posts[Views (+10], Posts[D+1], "&gt;=" &amp; DATE(2025, COLUMN()-3, 1),
   Posts[D+1], "&lt;" &amp; EOMONTH(DATE(2025, COLUMN()-3, 1), 0) + 1,
 Posts[Restaurant Name],$C270))</f>
        <v>0</v>
      </c>
      <c r="P270" s="1487"/>
      <c r="Q270" s="1487"/>
      <c r="R270" s="1487"/>
      <c r="S270" s="1487"/>
      <c r="T270" s="1487"/>
      <c r="U270" s="1487"/>
      <c r="V270" s="1487"/>
      <c r="W270" s="1487"/>
      <c r="X270" s="1487"/>
      <c r="Y270" s="1487"/>
      <c r="Z270" s="1487"/>
      <c r="AA270" s="1487"/>
      <c r="AB270" s="1487"/>
    </row>
    <row r="271">
      <c r="A271" s="1487"/>
      <c r="B271" s="1487"/>
      <c r="C271" s="1487" t="s">
        <v>1651</v>
      </c>
      <c r="D271" s="1522">
        <f>if($B$50="posts",COUNTIFS(
  Posts[D+1], "&gt;=" &amp; DATE(2025, COLUMN()-3, 1),
   Posts[D+1], "&lt;" &amp; EOMONTH(DATE(2025, COLUMN()-3, 1), 0) + 1,
 Posts[Restaurant Name],$C271),SUMIFS(Posts[Views (+10], Posts[D+1], "&gt;=" &amp; DATE(2025, COLUMN()-3, 1),
   Posts[D+1], "&lt;" &amp; EOMONTH(DATE(2025, COLUMN()-3, 1), 0) + 1,
 Posts[Restaurant Name],$C271))</f>
        <v>0</v>
      </c>
      <c r="E271" s="1522">
        <f>if($B$50="posts",COUNTIFS(
  Posts[D+1], "&gt;=" &amp; DATE(2025, COLUMN()-3, 1),
   Posts[D+1], "&lt;" &amp; EOMONTH(DATE(2025, COLUMN()-3, 1), 0) + 1,
 Posts[Restaurant Name],$C271),SUMIFS(Posts[Views (+10], Posts[D+1], "&gt;=" &amp; DATE(2025, COLUMN()-3, 1),
   Posts[D+1], "&lt;" &amp; EOMONTH(DATE(2025, COLUMN()-3, 1), 0) + 1,
 Posts[Restaurant Name],$C271))</f>
        <v>0</v>
      </c>
      <c r="F271" s="1522">
        <f>if($B$50="posts",COUNTIFS(
  Posts[D+1], "&gt;=" &amp; DATE(2025, COLUMN()-3, 1),
   Posts[D+1], "&lt;" &amp; EOMONTH(DATE(2025, COLUMN()-3, 1), 0) + 1,
 Posts[Restaurant Name],$C271),SUMIFS(Posts[Views (+10], Posts[D+1], "&gt;=" &amp; DATE(2025, COLUMN()-3, 1),
   Posts[D+1], "&lt;" &amp; EOMONTH(DATE(2025, COLUMN()-3, 1), 0) + 1,
 Posts[Restaurant Name],$C271))</f>
        <v>0</v>
      </c>
      <c r="G271" s="1522">
        <f>if($B$50="posts",COUNTIFS(
  Posts[D+1], "&gt;=" &amp; DATE(2025, COLUMN()-3, 1),
   Posts[D+1], "&lt;" &amp; EOMONTH(DATE(2025, COLUMN()-3, 1), 0) + 1,
 Posts[Restaurant Name],$C271),SUMIFS(Posts[Views (+10], Posts[D+1], "&gt;=" &amp; DATE(2025, COLUMN()-3, 1),
   Posts[D+1], "&lt;" &amp; EOMONTH(DATE(2025, COLUMN()-3, 1), 0) + 1,
 Posts[Restaurant Name],$C271))</f>
        <v>0</v>
      </c>
      <c r="H271" s="1522">
        <f>if($B$50="posts",COUNTIFS(
  Posts[D+1], "&gt;=" &amp; DATE(2025, COLUMN()-3, 1),
   Posts[D+1], "&lt;" &amp; EOMONTH(DATE(2025, COLUMN()-3, 1), 0) + 1,
 Posts[Restaurant Name],$C271),SUMIFS(Posts[Views (+10], Posts[D+1], "&gt;=" &amp; DATE(2025, COLUMN()-3, 1),
   Posts[D+1], "&lt;" &amp; EOMONTH(DATE(2025, COLUMN()-3, 1), 0) + 1,
 Posts[Restaurant Name],$C271))</f>
        <v>0</v>
      </c>
      <c r="I271" s="1522">
        <f>if($B$50="posts",COUNTIFS(
  Posts[D+1], "&gt;=" &amp; DATE(2025, COLUMN()-3, 1),
   Posts[D+1], "&lt;" &amp; EOMONTH(DATE(2025, COLUMN()-3, 1), 0) + 1,
 Posts[Restaurant Name],$C271),SUMIFS(Posts[Views (+10], Posts[D+1], "&gt;=" &amp; DATE(2025, COLUMN()-3, 1),
   Posts[D+1], "&lt;" &amp; EOMONTH(DATE(2025, COLUMN()-3, 1), 0) + 1,
 Posts[Restaurant Name],$C271))</f>
        <v>0</v>
      </c>
      <c r="J271" s="1522">
        <f>if($B$50="posts",COUNTIFS(
  Posts[D+1], "&gt;=" &amp; DATE(2025, COLUMN()-3, 1),
   Posts[D+1], "&lt;" &amp; EOMONTH(DATE(2025, COLUMN()-3, 1), 0) + 1,
 Posts[Restaurant Name],$C271),SUMIFS(Posts[Views (+10], Posts[D+1], "&gt;=" &amp; DATE(2025, COLUMN()-3, 1),
   Posts[D+1], "&lt;" &amp; EOMONTH(DATE(2025, COLUMN()-3, 1), 0) + 1,
 Posts[Restaurant Name],$C271))</f>
        <v>0</v>
      </c>
      <c r="K271" s="1522">
        <f>if($B$50="posts",COUNTIFS(
  Posts[D+1], "&gt;=" &amp; DATE(2025, COLUMN()-3, 1),
   Posts[D+1], "&lt;" &amp; EOMONTH(DATE(2025, COLUMN()-3, 1), 0) + 1,
 Posts[Restaurant Name],$C271),SUMIFS(Posts[Views (+10], Posts[D+1], "&gt;=" &amp; DATE(2025, COLUMN()-3, 1),
   Posts[D+1], "&lt;" &amp; EOMONTH(DATE(2025, COLUMN()-3, 1), 0) + 1,
 Posts[Restaurant Name],$C271))</f>
        <v>0</v>
      </c>
      <c r="L271" s="1522">
        <f>if($B$50="posts",COUNTIFS(
  Posts[D+1], "&gt;=" &amp; DATE(2025, COLUMN()-3, 1),
   Posts[D+1], "&lt;" &amp; EOMONTH(DATE(2025, COLUMN()-3, 1), 0) + 1,
 Posts[Restaurant Name],$C271),SUMIFS(Posts[Views (+10], Posts[D+1], "&gt;=" &amp; DATE(2025, COLUMN()-3, 1),
   Posts[D+1], "&lt;" &amp; EOMONTH(DATE(2025, COLUMN()-3, 1), 0) + 1,
 Posts[Restaurant Name],$C271))</f>
        <v>14754</v>
      </c>
      <c r="M271" s="1522">
        <f>if($B$50="posts",COUNTIFS(
  Posts[D+1], "&gt;=" &amp; DATE(2025, COLUMN()-3, 1),
   Posts[D+1], "&lt;" &amp; EOMONTH(DATE(2025, COLUMN()-3, 1), 0) + 1,
 Posts[Restaurant Name],$C271),SUMIFS(Posts[Views (+10], Posts[D+1], "&gt;=" &amp; DATE(2025, COLUMN()-3, 1),
   Posts[D+1], "&lt;" &amp; EOMONTH(DATE(2025, COLUMN()-3, 1), 0) + 1,
 Posts[Restaurant Name],$C271))</f>
        <v>167618</v>
      </c>
      <c r="N271" s="1522">
        <f>if($B$50="posts",COUNTIFS(
  Posts[D+1], "&gt;=" &amp; DATE(2025, COLUMN()-3, 1),
   Posts[D+1], "&lt;" &amp; EOMONTH(DATE(2025, COLUMN()-3, 1), 0) + 1,
 Posts[Restaurant Name],$C271),SUMIFS(Posts[Views (+10], Posts[D+1], "&gt;=" &amp; DATE(2025, COLUMN()-3, 1),
   Posts[D+1], "&lt;" &amp; EOMONTH(DATE(2025, COLUMN()-3, 1), 0) + 1,
 Posts[Restaurant Name],$C271))</f>
        <v>0</v>
      </c>
      <c r="O271" s="1522">
        <f>if($B$50="posts",COUNTIFS(
  Posts[D+1], "&gt;=" &amp; DATE(2025, COLUMN()-3, 1),
   Posts[D+1], "&lt;" &amp; EOMONTH(DATE(2025, COLUMN()-3, 1), 0) + 1,
 Posts[Restaurant Name],$C271),SUMIFS(Posts[Views (+10], Posts[D+1], "&gt;=" &amp; DATE(2025, COLUMN()-3, 1),
   Posts[D+1], "&lt;" &amp; EOMONTH(DATE(2025, COLUMN()-3, 1), 0) + 1,
 Posts[Restaurant Name],$C271))</f>
        <v>0</v>
      </c>
      <c r="P271" s="1487"/>
      <c r="Q271" s="1487"/>
      <c r="R271" s="1487"/>
      <c r="S271" s="1487"/>
      <c r="T271" s="1487"/>
      <c r="U271" s="1487"/>
      <c r="V271" s="1487"/>
      <c r="W271" s="1487"/>
      <c r="X271" s="1487"/>
      <c r="Y271" s="1487"/>
      <c r="Z271" s="1487"/>
      <c r="AA271" s="1487"/>
      <c r="AB271" s="1487"/>
    </row>
    <row r="272">
      <c r="A272" s="1487"/>
      <c r="B272" s="1487"/>
      <c r="C272" s="1487" t="s">
        <v>1556</v>
      </c>
      <c r="D272" s="1522">
        <f>if($B$50="posts",COUNTIFS(
  Posts[D+1], "&gt;=" &amp; DATE(2025, COLUMN()-3, 1),
   Posts[D+1], "&lt;" &amp; EOMONTH(DATE(2025, COLUMN()-3, 1), 0) + 1,
 Posts[Restaurant Name],$C272),SUMIFS(Posts[Views (+10], Posts[D+1], "&gt;=" &amp; DATE(2025, COLUMN()-3, 1),
   Posts[D+1], "&lt;" &amp; EOMONTH(DATE(2025, COLUMN()-3, 1), 0) + 1,
 Posts[Restaurant Name],$C272))</f>
        <v>0</v>
      </c>
      <c r="E272" s="1522">
        <f>if($B$50="posts",COUNTIFS(
  Posts[D+1], "&gt;=" &amp; DATE(2025, COLUMN()-3, 1),
   Posts[D+1], "&lt;" &amp; EOMONTH(DATE(2025, COLUMN()-3, 1), 0) + 1,
 Posts[Restaurant Name],$C272),SUMIFS(Posts[Views (+10], Posts[D+1], "&gt;=" &amp; DATE(2025, COLUMN()-3, 1),
   Posts[D+1], "&lt;" &amp; EOMONTH(DATE(2025, COLUMN()-3, 1), 0) + 1,
 Posts[Restaurant Name],$C272))</f>
        <v>0</v>
      </c>
      <c r="F272" s="1522">
        <f>if($B$50="posts",COUNTIFS(
  Posts[D+1], "&gt;=" &amp; DATE(2025, COLUMN()-3, 1),
   Posts[D+1], "&lt;" &amp; EOMONTH(DATE(2025, COLUMN()-3, 1), 0) + 1,
 Posts[Restaurant Name],$C272),SUMIFS(Posts[Views (+10], Posts[D+1], "&gt;=" &amp; DATE(2025, COLUMN()-3, 1),
   Posts[D+1], "&lt;" &amp; EOMONTH(DATE(2025, COLUMN()-3, 1), 0) + 1,
 Posts[Restaurant Name],$C272))</f>
        <v>0</v>
      </c>
      <c r="G272" s="1522">
        <f>if($B$50="posts",COUNTIFS(
  Posts[D+1], "&gt;=" &amp; DATE(2025, COLUMN()-3, 1),
   Posts[D+1], "&lt;" &amp; EOMONTH(DATE(2025, COLUMN()-3, 1), 0) + 1,
 Posts[Restaurant Name],$C272),SUMIFS(Posts[Views (+10], Posts[D+1], "&gt;=" &amp; DATE(2025, COLUMN()-3, 1),
   Posts[D+1], "&lt;" &amp; EOMONTH(DATE(2025, COLUMN()-3, 1), 0) + 1,
 Posts[Restaurant Name],$C272))</f>
        <v>0</v>
      </c>
      <c r="H272" s="1522">
        <f>if($B$50="posts",COUNTIFS(
  Posts[D+1], "&gt;=" &amp; DATE(2025, COLUMN()-3, 1),
   Posts[D+1], "&lt;" &amp; EOMONTH(DATE(2025, COLUMN()-3, 1), 0) + 1,
 Posts[Restaurant Name],$C272),SUMIFS(Posts[Views (+10], Posts[D+1], "&gt;=" &amp; DATE(2025, COLUMN()-3, 1),
   Posts[D+1], "&lt;" &amp; EOMONTH(DATE(2025, COLUMN()-3, 1), 0) + 1,
 Posts[Restaurant Name],$C272))</f>
        <v>11808</v>
      </c>
      <c r="I272" s="1522">
        <f>if($B$50="posts",COUNTIFS(
  Posts[D+1], "&gt;=" &amp; DATE(2025, COLUMN()-3, 1),
   Posts[D+1], "&lt;" &amp; EOMONTH(DATE(2025, COLUMN()-3, 1), 0) + 1,
 Posts[Restaurant Name],$C272),SUMIFS(Posts[Views (+10], Posts[D+1], "&gt;=" &amp; DATE(2025, COLUMN()-3, 1),
   Posts[D+1], "&lt;" &amp; EOMONTH(DATE(2025, COLUMN()-3, 1), 0) + 1,
 Posts[Restaurant Name],$C272))</f>
        <v>0</v>
      </c>
      <c r="J272" s="1522">
        <f>if($B$50="posts",COUNTIFS(
  Posts[D+1], "&gt;=" &amp; DATE(2025, COLUMN()-3, 1),
   Posts[D+1], "&lt;" &amp; EOMONTH(DATE(2025, COLUMN()-3, 1), 0) + 1,
 Posts[Restaurant Name],$C272),SUMIFS(Posts[Views (+10], Posts[D+1], "&gt;=" &amp; DATE(2025, COLUMN()-3, 1),
   Posts[D+1], "&lt;" &amp; EOMONTH(DATE(2025, COLUMN()-3, 1), 0) + 1,
 Posts[Restaurant Name],$C272))</f>
        <v>0</v>
      </c>
      <c r="K272" s="1522">
        <f>if($B$50="posts",COUNTIFS(
  Posts[D+1], "&gt;=" &amp; DATE(2025, COLUMN()-3, 1),
   Posts[D+1], "&lt;" &amp; EOMONTH(DATE(2025, COLUMN()-3, 1), 0) + 1,
 Posts[Restaurant Name],$C272),SUMIFS(Posts[Views (+10], Posts[D+1], "&gt;=" &amp; DATE(2025, COLUMN()-3, 1),
   Posts[D+1], "&lt;" &amp; EOMONTH(DATE(2025, COLUMN()-3, 1), 0) + 1,
 Posts[Restaurant Name],$C272))</f>
        <v>0</v>
      </c>
      <c r="L272" s="1522">
        <f>if($B$50="posts",COUNTIFS(
  Posts[D+1], "&gt;=" &amp; DATE(2025, COLUMN()-3, 1),
   Posts[D+1], "&lt;" &amp; EOMONTH(DATE(2025, COLUMN()-3, 1), 0) + 1,
 Posts[Restaurant Name],$C272),SUMIFS(Posts[Views (+10], Posts[D+1], "&gt;=" &amp; DATE(2025, COLUMN()-3, 1),
   Posts[D+1], "&lt;" &amp; EOMONTH(DATE(2025, COLUMN()-3, 1), 0) + 1,
 Posts[Restaurant Name],$C272))</f>
        <v>84174</v>
      </c>
      <c r="M272" s="1522">
        <f>if($B$50="posts",COUNTIFS(
  Posts[D+1], "&gt;=" &amp; DATE(2025, COLUMN()-3, 1),
   Posts[D+1], "&lt;" &amp; EOMONTH(DATE(2025, COLUMN()-3, 1), 0) + 1,
 Posts[Restaurant Name],$C272),SUMIFS(Posts[Views (+10], Posts[D+1], "&gt;=" &amp; DATE(2025, COLUMN()-3, 1),
   Posts[D+1], "&lt;" &amp; EOMONTH(DATE(2025, COLUMN()-3, 1), 0) + 1,
 Posts[Restaurant Name],$C272))</f>
        <v>15047</v>
      </c>
      <c r="N272" s="1522">
        <f>if($B$50="posts",COUNTIFS(
  Posts[D+1], "&gt;=" &amp; DATE(2025, COLUMN()-3, 1),
   Posts[D+1], "&lt;" &amp; EOMONTH(DATE(2025, COLUMN()-3, 1), 0) + 1,
 Posts[Restaurant Name],$C272),SUMIFS(Posts[Views (+10], Posts[D+1], "&gt;=" &amp; DATE(2025, COLUMN()-3, 1),
   Posts[D+1], "&lt;" &amp; EOMONTH(DATE(2025, COLUMN()-3, 1), 0) + 1,
 Posts[Restaurant Name],$C272))</f>
        <v>0</v>
      </c>
      <c r="O272" s="1522">
        <f>if($B$50="posts",COUNTIFS(
  Posts[D+1], "&gt;=" &amp; DATE(2025, COLUMN()-3, 1),
   Posts[D+1], "&lt;" &amp; EOMONTH(DATE(2025, COLUMN()-3, 1), 0) + 1,
 Posts[Restaurant Name],$C272),SUMIFS(Posts[Views (+10], Posts[D+1], "&gt;=" &amp; DATE(2025, COLUMN()-3, 1),
   Posts[D+1], "&lt;" &amp; EOMONTH(DATE(2025, COLUMN()-3, 1), 0) + 1,
 Posts[Restaurant Name],$C272))</f>
        <v>0</v>
      </c>
      <c r="P272" s="1487"/>
      <c r="Q272" s="1487"/>
      <c r="R272" s="1487"/>
      <c r="S272" s="1487"/>
      <c r="T272" s="1487"/>
      <c r="U272" s="1487"/>
      <c r="V272" s="1487"/>
      <c r="W272" s="1487"/>
      <c r="X272" s="1487"/>
      <c r="Y272" s="1487"/>
      <c r="Z272" s="1487"/>
      <c r="AA272" s="1487"/>
      <c r="AB272" s="1487"/>
    </row>
    <row r="273">
      <c r="A273" s="1487"/>
      <c r="B273" s="1487"/>
      <c r="C273" s="1487" t="s">
        <v>1543</v>
      </c>
      <c r="D273" s="1522">
        <f>if($B$50="posts",COUNTIFS(
  Posts[D+1], "&gt;=" &amp; DATE(2025, COLUMN()-3, 1),
   Posts[D+1], "&lt;" &amp; EOMONTH(DATE(2025, COLUMN()-3, 1), 0) + 1,
 Posts[Restaurant Name],$C273),SUMIFS(Posts[Views (+10], Posts[D+1], "&gt;=" &amp; DATE(2025, COLUMN()-3, 1),
   Posts[D+1], "&lt;" &amp; EOMONTH(DATE(2025, COLUMN()-3, 1), 0) + 1,
 Posts[Restaurant Name],$C273))</f>
        <v>0</v>
      </c>
      <c r="E273" s="1522">
        <f>if($B$50="posts",COUNTIFS(
  Posts[D+1], "&gt;=" &amp; DATE(2025, COLUMN()-3, 1),
   Posts[D+1], "&lt;" &amp; EOMONTH(DATE(2025, COLUMN()-3, 1), 0) + 1,
 Posts[Restaurant Name],$C273),SUMIFS(Posts[Views (+10], Posts[D+1], "&gt;=" &amp; DATE(2025, COLUMN()-3, 1),
   Posts[D+1], "&lt;" &amp; EOMONTH(DATE(2025, COLUMN()-3, 1), 0) + 1,
 Posts[Restaurant Name],$C273))</f>
        <v>0</v>
      </c>
      <c r="F273" s="1522">
        <f>if($B$50="posts",COUNTIFS(
  Posts[D+1], "&gt;=" &amp; DATE(2025, COLUMN()-3, 1),
   Posts[D+1], "&lt;" &amp; EOMONTH(DATE(2025, COLUMN()-3, 1), 0) + 1,
 Posts[Restaurant Name],$C273),SUMIFS(Posts[Views (+10], Posts[D+1], "&gt;=" &amp; DATE(2025, COLUMN()-3, 1),
   Posts[D+1], "&lt;" &amp; EOMONTH(DATE(2025, COLUMN()-3, 1), 0) + 1,
 Posts[Restaurant Name],$C273))</f>
        <v>0</v>
      </c>
      <c r="G273" s="1522">
        <f>if($B$50="posts",COUNTIFS(
  Posts[D+1], "&gt;=" &amp; DATE(2025, COLUMN()-3, 1),
   Posts[D+1], "&lt;" &amp; EOMONTH(DATE(2025, COLUMN()-3, 1), 0) + 1,
 Posts[Restaurant Name],$C273),SUMIFS(Posts[Views (+10], Posts[D+1], "&gt;=" &amp; DATE(2025, COLUMN()-3, 1),
   Posts[D+1], "&lt;" &amp; EOMONTH(DATE(2025, COLUMN()-3, 1), 0) + 1,
 Posts[Restaurant Name],$C273))</f>
        <v>0</v>
      </c>
      <c r="H273" s="1522">
        <f>if($B$50="posts",COUNTIFS(
  Posts[D+1], "&gt;=" &amp; DATE(2025, COLUMN()-3, 1),
   Posts[D+1], "&lt;" &amp; EOMONTH(DATE(2025, COLUMN()-3, 1), 0) + 1,
 Posts[Restaurant Name],$C273),SUMIFS(Posts[Views (+10], Posts[D+1], "&gt;=" &amp; DATE(2025, COLUMN()-3, 1),
   Posts[D+1], "&lt;" &amp; EOMONTH(DATE(2025, COLUMN()-3, 1), 0) + 1,
 Posts[Restaurant Name],$C273))</f>
        <v>0</v>
      </c>
      <c r="I273" s="1522">
        <f>if($B$50="posts",COUNTIFS(
  Posts[D+1], "&gt;=" &amp; DATE(2025, COLUMN()-3, 1),
   Posts[D+1], "&lt;" &amp; EOMONTH(DATE(2025, COLUMN()-3, 1), 0) + 1,
 Posts[Restaurant Name],$C273),SUMIFS(Posts[Views (+10], Posts[D+1], "&gt;=" &amp; DATE(2025, COLUMN()-3, 1),
   Posts[D+1], "&lt;" &amp; EOMONTH(DATE(2025, COLUMN()-3, 1), 0) + 1,
 Posts[Restaurant Name],$C273))</f>
        <v>0</v>
      </c>
      <c r="J273" s="1522">
        <f>if($B$50="posts",COUNTIFS(
  Posts[D+1], "&gt;=" &amp; DATE(2025, COLUMN()-3, 1),
   Posts[D+1], "&lt;" &amp; EOMONTH(DATE(2025, COLUMN()-3, 1), 0) + 1,
 Posts[Restaurant Name],$C273),SUMIFS(Posts[Views (+10], Posts[D+1], "&gt;=" &amp; DATE(2025, COLUMN()-3, 1),
   Posts[D+1], "&lt;" &amp; EOMONTH(DATE(2025, COLUMN()-3, 1), 0) + 1,
 Posts[Restaurant Name],$C273))</f>
        <v>0</v>
      </c>
      <c r="K273" s="1522">
        <f>if($B$50="posts",COUNTIFS(
  Posts[D+1], "&gt;=" &amp; DATE(2025, COLUMN()-3, 1),
   Posts[D+1], "&lt;" &amp; EOMONTH(DATE(2025, COLUMN()-3, 1), 0) + 1,
 Posts[Restaurant Name],$C273),SUMIFS(Posts[Views (+10], Posts[D+1], "&gt;=" &amp; DATE(2025, COLUMN()-3, 1),
   Posts[D+1], "&lt;" &amp; EOMONTH(DATE(2025, COLUMN()-3, 1), 0) + 1,
 Posts[Restaurant Name],$C273))</f>
        <v>0</v>
      </c>
      <c r="L273" s="1522">
        <f>if($B$50="posts",COUNTIFS(
  Posts[D+1], "&gt;=" &amp; DATE(2025, COLUMN()-3, 1),
   Posts[D+1], "&lt;" &amp; EOMONTH(DATE(2025, COLUMN()-3, 1), 0) + 1,
 Posts[Restaurant Name],$C273),SUMIFS(Posts[Views (+10], Posts[D+1], "&gt;=" &amp; DATE(2025, COLUMN()-3, 1),
   Posts[D+1], "&lt;" &amp; EOMONTH(DATE(2025, COLUMN()-3, 1), 0) + 1,
 Posts[Restaurant Name],$C273))</f>
        <v>120227</v>
      </c>
      <c r="M273" s="1522">
        <f>if($B$50="posts",COUNTIFS(
  Posts[D+1], "&gt;=" &amp; DATE(2025, COLUMN()-3, 1),
   Posts[D+1], "&lt;" &amp; EOMONTH(DATE(2025, COLUMN()-3, 1), 0) + 1,
 Posts[Restaurant Name],$C273),SUMIFS(Posts[Views (+10], Posts[D+1], "&gt;=" &amp; DATE(2025, COLUMN()-3, 1),
   Posts[D+1], "&lt;" &amp; EOMONTH(DATE(2025, COLUMN()-3, 1), 0) + 1,
 Posts[Restaurant Name],$C273))</f>
        <v>0</v>
      </c>
      <c r="N273" s="1522">
        <f>if($B$50="posts",COUNTIFS(
  Posts[D+1], "&gt;=" &amp; DATE(2025, COLUMN()-3, 1),
   Posts[D+1], "&lt;" &amp; EOMONTH(DATE(2025, COLUMN()-3, 1), 0) + 1,
 Posts[Restaurant Name],$C273),SUMIFS(Posts[Views (+10], Posts[D+1], "&gt;=" &amp; DATE(2025, COLUMN()-3, 1),
   Posts[D+1], "&lt;" &amp; EOMONTH(DATE(2025, COLUMN()-3, 1), 0) + 1,
 Posts[Restaurant Name],$C273))</f>
        <v>0</v>
      </c>
      <c r="O273" s="1522">
        <f>if($B$50="posts",COUNTIFS(
  Posts[D+1], "&gt;=" &amp; DATE(2025, COLUMN()-3, 1),
   Posts[D+1], "&lt;" &amp; EOMONTH(DATE(2025, COLUMN()-3, 1), 0) + 1,
 Posts[Restaurant Name],$C273),SUMIFS(Posts[Views (+10], Posts[D+1], "&gt;=" &amp; DATE(2025, COLUMN()-3, 1),
   Posts[D+1], "&lt;" &amp; EOMONTH(DATE(2025, COLUMN()-3, 1), 0) + 1,
 Posts[Restaurant Name],$C273))</f>
        <v>0</v>
      </c>
      <c r="P273" s="1487"/>
      <c r="Q273" s="1487"/>
      <c r="R273" s="1487"/>
      <c r="S273" s="1487"/>
      <c r="T273" s="1487"/>
      <c r="U273" s="1487"/>
      <c r="V273" s="1487"/>
      <c r="W273" s="1487"/>
      <c r="X273" s="1487"/>
      <c r="Y273" s="1487"/>
      <c r="Z273" s="1487"/>
      <c r="AA273" s="1487"/>
      <c r="AB273" s="1487"/>
    </row>
    <row r="274">
      <c r="A274" s="1487"/>
      <c r="B274" s="1487"/>
      <c r="C274" s="1487" t="s">
        <v>1768</v>
      </c>
      <c r="D274" s="1522">
        <f>if($B$50="posts",COUNTIFS(
  Posts[D+1], "&gt;=" &amp; DATE(2025, COLUMN()-3, 1),
   Posts[D+1], "&lt;" &amp; EOMONTH(DATE(2025, COLUMN()-3, 1), 0) + 1,
 Posts[Restaurant Name],$C274),SUMIFS(Posts[Views (+10], Posts[D+1], "&gt;=" &amp; DATE(2025, COLUMN()-3, 1),
   Posts[D+1], "&lt;" &amp; EOMONTH(DATE(2025, COLUMN()-3, 1), 0) + 1,
 Posts[Restaurant Name],$C274))</f>
        <v>0</v>
      </c>
      <c r="E274" s="1522">
        <f>if($B$50="posts",COUNTIFS(
  Posts[D+1], "&gt;=" &amp; DATE(2025, COLUMN()-3, 1),
   Posts[D+1], "&lt;" &amp; EOMONTH(DATE(2025, COLUMN()-3, 1), 0) + 1,
 Posts[Restaurant Name],$C274),SUMIFS(Posts[Views (+10], Posts[D+1], "&gt;=" &amp; DATE(2025, COLUMN()-3, 1),
   Posts[D+1], "&lt;" &amp; EOMONTH(DATE(2025, COLUMN()-3, 1), 0) + 1,
 Posts[Restaurant Name],$C274))</f>
        <v>0</v>
      </c>
      <c r="F274" s="1522">
        <f>if($B$50="posts",COUNTIFS(
  Posts[D+1], "&gt;=" &amp; DATE(2025, COLUMN()-3, 1),
   Posts[D+1], "&lt;" &amp; EOMONTH(DATE(2025, COLUMN()-3, 1), 0) + 1,
 Posts[Restaurant Name],$C274),SUMIFS(Posts[Views (+10], Posts[D+1], "&gt;=" &amp; DATE(2025, COLUMN()-3, 1),
   Posts[D+1], "&lt;" &amp; EOMONTH(DATE(2025, COLUMN()-3, 1), 0) + 1,
 Posts[Restaurant Name],$C274))</f>
        <v>0</v>
      </c>
      <c r="G274" s="1522">
        <f>if($B$50="posts",COUNTIFS(
  Posts[D+1], "&gt;=" &amp; DATE(2025, COLUMN()-3, 1),
   Posts[D+1], "&lt;" &amp; EOMONTH(DATE(2025, COLUMN()-3, 1), 0) + 1,
 Posts[Restaurant Name],$C274),SUMIFS(Posts[Views (+10], Posts[D+1], "&gt;=" &amp; DATE(2025, COLUMN()-3, 1),
   Posts[D+1], "&lt;" &amp; EOMONTH(DATE(2025, COLUMN()-3, 1), 0) + 1,
 Posts[Restaurant Name],$C274))</f>
        <v>0</v>
      </c>
      <c r="H274" s="1522">
        <f>if($B$50="posts",COUNTIFS(
  Posts[D+1], "&gt;=" &amp; DATE(2025, COLUMN()-3, 1),
   Posts[D+1], "&lt;" &amp; EOMONTH(DATE(2025, COLUMN()-3, 1), 0) + 1,
 Posts[Restaurant Name],$C274),SUMIFS(Posts[Views (+10], Posts[D+1], "&gt;=" &amp; DATE(2025, COLUMN()-3, 1),
   Posts[D+1], "&lt;" &amp; EOMONTH(DATE(2025, COLUMN()-3, 1), 0) + 1,
 Posts[Restaurant Name],$C274))</f>
        <v>0</v>
      </c>
      <c r="I274" s="1522">
        <f>if($B$50="posts",COUNTIFS(
  Posts[D+1], "&gt;=" &amp; DATE(2025, COLUMN()-3, 1),
   Posts[D+1], "&lt;" &amp; EOMONTH(DATE(2025, COLUMN()-3, 1), 0) + 1,
 Posts[Restaurant Name],$C274),SUMIFS(Posts[Views (+10], Posts[D+1], "&gt;=" &amp; DATE(2025, COLUMN()-3, 1),
   Posts[D+1], "&lt;" &amp; EOMONTH(DATE(2025, COLUMN()-3, 1), 0) + 1,
 Posts[Restaurant Name],$C274))</f>
        <v>0</v>
      </c>
      <c r="J274" s="1522">
        <f>if($B$50="posts",COUNTIFS(
  Posts[D+1], "&gt;=" &amp; DATE(2025, COLUMN()-3, 1),
   Posts[D+1], "&lt;" &amp; EOMONTH(DATE(2025, COLUMN()-3, 1), 0) + 1,
 Posts[Restaurant Name],$C274),SUMIFS(Posts[Views (+10], Posts[D+1], "&gt;=" &amp; DATE(2025, COLUMN()-3, 1),
   Posts[D+1], "&lt;" &amp; EOMONTH(DATE(2025, COLUMN()-3, 1), 0) + 1,
 Posts[Restaurant Name],$C274))</f>
        <v>0</v>
      </c>
      <c r="K274" s="1522">
        <f>if($B$50="posts",COUNTIFS(
  Posts[D+1], "&gt;=" &amp; DATE(2025, COLUMN()-3, 1),
   Posts[D+1], "&lt;" &amp; EOMONTH(DATE(2025, COLUMN()-3, 1), 0) + 1,
 Posts[Restaurant Name],$C274),SUMIFS(Posts[Views (+10], Posts[D+1], "&gt;=" &amp; DATE(2025, COLUMN()-3, 1),
   Posts[D+1], "&lt;" &amp; EOMONTH(DATE(2025, COLUMN()-3, 1), 0) + 1,
 Posts[Restaurant Name],$C274))</f>
        <v>0</v>
      </c>
      <c r="L274" s="1522">
        <f>if($B$50="posts",COUNTIFS(
  Posts[D+1], "&gt;=" &amp; DATE(2025, COLUMN()-3, 1),
   Posts[D+1], "&lt;" &amp; EOMONTH(DATE(2025, COLUMN()-3, 1), 0) + 1,
 Posts[Restaurant Name],$C274),SUMIFS(Posts[Views (+10], Posts[D+1], "&gt;=" &amp; DATE(2025, COLUMN()-3, 1),
   Posts[D+1], "&lt;" &amp; EOMONTH(DATE(2025, COLUMN()-3, 1), 0) + 1,
 Posts[Restaurant Name],$C274))</f>
        <v>0</v>
      </c>
      <c r="M274" s="1522">
        <f>if($B$50="posts",COUNTIFS(
  Posts[D+1], "&gt;=" &amp; DATE(2025, COLUMN()-3, 1),
   Posts[D+1], "&lt;" &amp; EOMONTH(DATE(2025, COLUMN()-3, 1), 0) + 1,
 Posts[Restaurant Name],$C274),SUMIFS(Posts[Views (+10], Posts[D+1], "&gt;=" &amp; DATE(2025, COLUMN()-3, 1),
   Posts[D+1], "&lt;" &amp; EOMONTH(DATE(2025, COLUMN()-3, 1), 0) + 1,
 Posts[Restaurant Name],$C274))</f>
        <v>231074</v>
      </c>
      <c r="N274" s="1522">
        <f>if($B$50="posts",COUNTIFS(
  Posts[D+1], "&gt;=" &amp; DATE(2025, COLUMN()-3, 1),
   Posts[D+1], "&lt;" &amp; EOMONTH(DATE(2025, COLUMN()-3, 1), 0) + 1,
 Posts[Restaurant Name],$C274),SUMIFS(Posts[Views (+10], Posts[D+1], "&gt;=" &amp; DATE(2025, COLUMN()-3, 1),
   Posts[D+1], "&lt;" &amp; EOMONTH(DATE(2025, COLUMN()-3, 1), 0) + 1,
 Posts[Restaurant Name],$C274))</f>
        <v>0</v>
      </c>
      <c r="O274" s="1522">
        <f>if($B$50="posts",COUNTIFS(
  Posts[D+1], "&gt;=" &amp; DATE(2025, COLUMN()-3, 1),
   Posts[D+1], "&lt;" &amp; EOMONTH(DATE(2025, COLUMN()-3, 1), 0) + 1,
 Posts[Restaurant Name],$C274),SUMIFS(Posts[Views (+10], Posts[D+1], "&gt;=" &amp; DATE(2025, COLUMN()-3, 1),
   Posts[D+1], "&lt;" &amp; EOMONTH(DATE(2025, COLUMN()-3, 1), 0) + 1,
 Posts[Restaurant Name],$C274))</f>
        <v>0</v>
      </c>
      <c r="P274" s="1487"/>
      <c r="Q274" s="1487"/>
      <c r="R274" s="1487"/>
      <c r="S274" s="1487"/>
      <c r="T274" s="1487"/>
      <c r="U274" s="1487"/>
      <c r="V274" s="1487"/>
      <c r="W274" s="1487"/>
      <c r="X274" s="1487"/>
      <c r="Y274" s="1487"/>
      <c r="Z274" s="1487"/>
      <c r="AA274" s="1487"/>
      <c r="AB274" s="1487"/>
    </row>
    <row r="275">
      <c r="A275" s="1487"/>
      <c r="B275" s="1487"/>
      <c r="C275" s="1487" t="s">
        <v>1810</v>
      </c>
      <c r="D275" s="1522">
        <f>if($B$50="posts",COUNTIFS(
  Posts[D+1], "&gt;=" &amp; DATE(2025, COLUMN()-3, 1),
   Posts[D+1], "&lt;" &amp; EOMONTH(DATE(2025, COLUMN()-3, 1), 0) + 1,
 Posts[Restaurant Name],$C275),SUMIFS(Posts[Views (+10], Posts[D+1], "&gt;=" &amp; DATE(2025, COLUMN()-3, 1),
   Posts[D+1], "&lt;" &amp; EOMONTH(DATE(2025, COLUMN()-3, 1), 0) + 1,
 Posts[Restaurant Name],$C275))</f>
        <v>0</v>
      </c>
      <c r="E275" s="1522">
        <f>if($B$50="posts",COUNTIFS(
  Posts[D+1], "&gt;=" &amp; DATE(2025, COLUMN()-3, 1),
   Posts[D+1], "&lt;" &amp; EOMONTH(DATE(2025, COLUMN()-3, 1), 0) + 1,
 Posts[Restaurant Name],$C275),SUMIFS(Posts[Views (+10], Posts[D+1], "&gt;=" &amp; DATE(2025, COLUMN()-3, 1),
   Posts[D+1], "&lt;" &amp; EOMONTH(DATE(2025, COLUMN()-3, 1), 0) + 1,
 Posts[Restaurant Name],$C275))</f>
        <v>0</v>
      </c>
      <c r="F275" s="1522">
        <f>if($B$50="posts",COUNTIFS(
  Posts[D+1], "&gt;=" &amp; DATE(2025, COLUMN()-3, 1),
   Posts[D+1], "&lt;" &amp; EOMONTH(DATE(2025, COLUMN()-3, 1), 0) + 1,
 Posts[Restaurant Name],$C275),SUMIFS(Posts[Views (+10], Posts[D+1], "&gt;=" &amp; DATE(2025, COLUMN()-3, 1),
   Posts[D+1], "&lt;" &amp; EOMONTH(DATE(2025, COLUMN()-3, 1), 0) + 1,
 Posts[Restaurant Name],$C275))</f>
        <v>0</v>
      </c>
      <c r="G275" s="1522">
        <f>if($B$50="posts",COUNTIFS(
  Posts[D+1], "&gt;=" &amp; DATE(2025, COLUMN()-3, 1),
   Posts[D+1], "&lt;" &amp; EOMONTH(DATE(2025, COLUMN()-3, 1), 0) + 1,
 Posts[Restaurant Name],$C275),SUMIFS(Posts[Views (+10], Posts[D+1], "&gt;=" &amp; DATE(2025, COLUMN()-3, 1),
   Posts[D+1], "&lt;" &amp; EOMONTH(DATE(2025, COLUMN()-3, 1), 0) + 1,
 Posts[Restaurant Name],$C275))</f>
        <v>0</v>
      </c>
      <c r="H275" s="1522">
        <f>if($B$50="posts",COUNTIFS(
  Posts[D+1], "&gt;=" &amp; DATE(2025, COLUMN()-3, 1),
   Posts[D+1], "&lt;" &amp; EOMONTH(DATE(2025, COLUMN()-3, 1), 0) + 1,
 Posts[Restaurant Name],$C275),SUMIFS(Posts[Views (+10], Posts[D+1], "&gt;=" &amp; DATE(2025, COLUMN()-3, 1),
   Posts[D+1], "&lt;" &amp; EOMONTH(DATE(2025, COLUMN()-3, 1), 0) + 1,
 Posts[Restaurant Name],$C275))</f>
        <v>0</v>
      </c>
      <c r="I275" s="1522">
        <f>if($B$50="posts",COUNTIFS(
  Posts[D+1], "&gt;=" &amp; DATE(2025, COLUMN()-3, 1),
   Posts[D+1], "&lt;" &amp; EOMONTH(DATE(2025, COLUMN()-3, 1), 0) + 1,
 Posts[Restaurant Name],$C275),SUMIFS(Posts[Views (+10], Posts[D+1], "&gt;=" &amp; DATE(2025, COLUMN()-3, 1),
   Posts[D+1], "&lt;" &amp; EOMONTH(DATE(2025, COLUMN()-3, 1), 0) + 1,
 Posts[Restaurant Name],$C275))</f>
        <v>0</v>
      </c>
      <c r="J275" s="1522">
        <f>if($B$50="posts",COUNTIFS(
  Posts[D+1], "&gt;=" &amp; DATE(2025, COLUMN()-3, 1),
   Posts[D+1], "&lt;" &amp; EOMONTH(DATE(2025, COLUMN()-3, 1), 0) + 1,
 Posts[Restaurant Name],$C275),SUMIFS(Posts[Views (+10], Posts[D+1], "&gt;=" &amp; DATE(2025, COLUMN()-3, 1),
   Posts[D+1], "&lt;" &amp; EOMONTH(DATE(2025, COLUMN()-3, 1), 0) + 1,
 Posts[Restaurant Name],$C275))</f>
        <v>0</v>
      </c>
      <c r="K275" s="1522">
        <f>if($B$50="posts",COUNTIFS(
  Posts[D+1], "&gt;=" &amp; DATE(2025, COLUMN()-3, 1),
   Posts[D+1], "&lt;" &amp; EOMONTH(DATE(2025, COLUMN()-3, 1), 0) + 1,
 Posts[Restaurant Name],$C275),SUMIFS(Posts[Views (+10], Posts[D+1], "&gt;=" &amp; DATE(2025, COLUMN()-3, 1),
   Posts[D+1], "&lt;" &amp; EOMONTH(DATE(2025, COLUMN()-3, 1), 0) + 1,
 Posts[Restaurant Name],$C275))</f>
        <v>0</v>
      </c>
      <c r="L275" s="1522">
        <f>if($B$50="posts",COUNTIFS(
  Posts[D+1], "&gt;=" &amp; DATE(2025, COLUMN()-3, 1),
   Posts[D+1], "&lt;" &amp; EOMONTH(DATE(2025, COLUMN()-3, 1), 0) + 1,
 Posts[Restaurant Name],$C275),SUMIFS(Posts[Views (+10], Posts[D+1], "&gt;=" &amp; DATE(2025, COLUMN()-3, 1),
   Posts[D+1], "&lt;" &amp; EOMONTH(DATE(2025, COLUMN()-3, 1), 0) + 1,
 Posts[Restaurant Name],$C275))</f>
        <v>0</v>
      </c>
      <c r="M275" s="1522">
        <f>if($B$50="posts",COUNTIFS(
  Posts[D+1], "&gt;=" &amp; DATE(2025, COLUMN()-3, 1),
   Posts[D+1], "&lt;" &amp; EOMONTH(DATE(2025, COLUMN()-3, 1), 0) + 1,
 Posts[Restaurant Name],$C275),SUMIFS(Posts[Views (+10], Posts[D+1], "&gt;=" &amp; DATE(2025, COLUMN()-3, 1),
   Posts[D+1], "&lt;" &amp; EOMONTH(DATE(2025, COLUMN()-3, 1), 0) + 1,
 Posts[Restaurant Name],$C275))</f>
        <v>221280</v>
      </c>
      <c r="N275" s="1522">
        <f>if($B$50="posts",COUNTIFS(
  Posts[D+1], "&gt;=" &amp; DATE(2025, COLUMN()-3, 1),
   Posts[D+1], "&lt;" &amp; EOMONTH(DATE(2025, COLUMN()-3, 1), 0) + 1,
 Posts[Restaurant Name],$C275),SUMIFS(Posts[Views (+10], Posts[D+1], "&gt;=" &amp; DATE(2025, COLUMN()-3, 1),
   Posts[D+1], "&lt;" &amp; EOMONTH(DATE(2025, COLUMN()-3, 1), 0) + 1,
 Posts[Restaurant Name],$C275))</f>
        <v>3033</v>
      </c>
      <c r="O275" s="1522">
        <f>if($B$50="posts",COUNTIFS(
  Posts[D+1], "&gt;=" &amp; DATE(2025, COLUMN()-3, 1),
   Posts[D+1], "&lt;" &amp; EOMONTH(DATE(2025, COLUMN()-3, 1), 0) + 1,
 Posts[Restaurant Name],$C275),SUMIFS(Posts[Views (+10], Posts[D+1], "&gt;=" &amp; DATE(2025, COLUMN()-3, 1),
   Posts[D+1], "&lt;" &amp; EOMONTH(DATE(2025, COLUMN()-3, 1), 0) + 1,
 Posts[Restaurant Name],$C275))</f>
        <v>0</v>
      </c>
      <c r="P275" s="1487"/>
      <c r="Q275" s="1487"/>
      <c r="R275" s="1487"/>
      <c r="S275" s="1487"/>
      <c r="T275" s="1487"/>
      <c r="U275" s="1487"/>
      <c r="V275" s="1487"/>
      <c r="W275" s="1487"/>
      <c r="X275" s="1487"/>
      <c r="Y275" s="1487"/>
      <c r="Z275" s="1487"/>
      <c r="AA275" s="1487"/>
      <c r="AB275" s="1487"/>
    </row>
    <row r="276">
      <c r="A276" s="1487"/>
      <c r="B276" s="1487"/>
      <c r="C276" s="1487" t="s">
        <v>340</v>
      </c>
      <c r="D276" s="1522">
        <f>if($B$50="posts",COUNTIFS(
  Posts[D+1], "&gt;=" &amp; DATE(2025, COLUMN()-3, 1),
   Posts[D+1], "&lt;" &amp; EOMONTH(DATE(2025, COLUMN()-3, 1), 0) + 1,
 Posts[Restaurant Name],$C276),SUMIFS(Posts[Views (+10], Posts[D+1], "&gt;=" &amp; DATE(2025, COLUMN()-3, 1),
   Posts[D+1], "&lt;" &amp; EOMONTH(DATE(2025, COLUMN()-3, 1), 0) + 1,
 Posts[Restaurant Name],$C276))</f>
        <v>0</v>
      </c>
      <c r="E276" s="1522">
        <f>if($B$50="posts",COUNTIFS(
  Posts[D+1], "&gt;=" &amp; DATE(2025, COLUMN()-3, 1),
   Posts[D+1], "&lt;" &amp; EOMONTH(DATE(2025, COLUMN()-3, 1), 0) + 1,
 Posts[Restaurant Name],$C276),SUMIFS(Posts[Views (+10], Posts[D+1], "&gt;=" &amp; DATE(2025, COLUMN()-3, 1),
   Posts[D+1], "&lt;" &amp; EOMONTH(DATE(2025, COLUMN()-3, 1), 0) + 1,
 Posts[Restaurant Name],$C276))</f>
        <v>0</v>
      </c>
      <c r="F276" s="1522">
        <f>if($B$50="posts",COUNTIFS(
  Posts[D+1], "&gt;=" &amp; DATE(2025, COLUMN()-3, 1),
   Posts[D+1], "&lt;" &amp; EOMONTH(DATE(2025, COLUMN()-3, 1), 0) + 1,
 Posts[Restaurant Name],$C276),SUMIFS(Posts[Views (+10], Posts[D+1], "&gt;=" &amp; DATE(2025, COLUMN()-3, 1),
   Posts[D+1], "&lt;" &amp; EOMONTH(DATE(2025, COLUMN()-3, 1), 0) + 1,
 Posts[Restaurant Name],$C276))</f>
        <v>0</v>
      </c>
      <c r="G276" s="1522">
        <f>if($B$50="posts",COUNTIFS(
  Posts[D+1], "&gt;=" &amp; DATE(2025, COLUMN()-3, 1),
   Posts[D+1], "&lt;" &amp; EOMONTH(DATE(2025, COLUMN()-3, 1), 0) + 1,
 Posts[Restaurant Name],$C276),SUMIFS(Posts[Views (+10], Posts[D+1], "&gt;=" &amp; DATE(2025, COLUMN()-3, 1),
   Posts[D+1], "&lt;" &amp; EOMONTH(DATE(2025, COLUMN()-3, 1), 0) + 1,
 Posts[Restaurant Name],$C276))</f>
        <v>34265</v>
      </c>
      <c r="H276" s="1522">
        <f>if($B$50="posts",COUNTIFS(
  Posts[D+1], "&gt;=" &amp; DATE(2025, COLUMN()-3, 1),
   Posts[D+1], "&lt;" &amp; EOMONTH(DATE(2025, COLUMN()-3, 1), 0) + 1,
 Posts[Restaurant Name],$C276),SUMIFS(Posts[Views (+10], Posts[D+1], "&gt;=" &amp; DATE(2025, COLUMN()-3, 1),
   Posts[D+1], "&lt;" &amp; EOMONTH(DATE(2025, COLUMN()-3, 1), 0) + 1,
 Posts[Restaurant Name],$C276))</f>
        <v>0</v>
      </c>
      <c r="I276" s="1522">
        <f>if($B$50="posts",COUNTIFS(
  Posts[D+1], "&gt;=" &amp; DATE(2025, COLUMN()-3, 1),
   Posts[D+1], "&lt;" &amp; EOMONTH(DATE(2025, COLUMN()-3, 1), 0) + 1,
 Posts[Restaurant Name],$C276),SUMIFS(Posts[Views (+10], Posts[D+1], "&gt;=" &amp; DATE(2025, COLUMN()-3, 1),
   Posts[D+1], "&lt;" &amp; EOMONTH(DATE(2025, COLUMN()-3, 1), 0) + 1,
 Posts[Restaurant Name],$C276))</f>
        <v>5919</v>
      </c>
      <c r="J276" s="1522">
        <f>if($B$50="posts",COUNTIFS(
  Posts[D+1], "&gt;=" &amp; DATE(2025, COLUMN()-3, 1),
   Posts[D+1], "&lt;" &amp; EOMONTH(DATE(2025, COLUMN()-3, 1), 0) + 1,
 Posts[Restaurant Name],$C276),SUMIFS(Posts[Views (+10], Posts[D+1], "&gt;=" &amp; DATE(2025, COLUMN()-3, 1),
   Posts[D+1], "&lt;" &amp; EOMONTH(DATE(2025, COLUMN()-3, 1), 0) + 1,
 Posts[Restaurant Name],$C276))</f>
        <v>0</v>
      </c>
      <c r="K276" s="1522">
        <f>if($B$50="posts",COUNTIFS(
  Posts[D+1], "&gt;=" &amp; DATE(2025, COLUMN()-3, 1),
   Posts[D+1], "&lt;" &amp; EOMONTH(DATE(2025, COLUMN()-3, 1), 0) + 1,
 Posts[Restaurant Name],$C276),SUMIFS(Posts[Views (+10], Posts[D+1], "&gt;=" &amp; DATE(2025, COLUMN()-3, 1),
   Posts[D+1], "&lt;" &amp; EOMONTH(DATE(2025, COLUMN()-3, 1), 0) + 1,
 Posts[Restaurant Name],$C276))</f>
        <v>69279</v>
      </c>
      <c r="L276" s="1522">
        <f>if($B$50="posts",COUNTIFS(
  Posts[D+1], "&gt;=" &amp; DATE(2025, COLUMN()-3, 1),
   Posts[D+1], "&lt;" &amp; EOMONTH(DATE(2025, COLUMN()-3, 1), 0) + 1,
 Posts[Restaurant Name],$C276),SUMIFS(Posts[Views (+10], Posts[D+1], "&gt;=" &amp; DATE(2025, COLUMN()-3, 1),
   Posts[D+1], "&lt;" &amp; EOMONTH(DATE(2025, COLUMN()-3, 1), 0) + 1,
 Posts[Restaurant Name],$C276))</f>
        <v>513</v>
      </c>
      <c r="M276" s="1522">
        <f>if($B$50="posts",COUNTIFS(
  Posts[D+1], "&gt;=" &amp; DATE(2025, COLUMN()-3, 1),
   Posts[D+1], "&lt;" &amp; EOMONTH(DATE(2025, COLUMN()-3, 1), 0) + 1,
 Posts[Restaurant Name],$C276),SUMIFS(Posts[Views (+10], Posts[D+1], "&gt;=" &amp; DATE(2025, COLUMN()-3, 1),
   Posts[D+1], "&lt;" &amp; EOMONTH(DATE(2025, COLUMN()-3, 1), 0) + 1,
 Posts[Restaurant Name],$C276))</f>
        <v>179299</v>
      </c>
      <c r="N276" s="1522">
        <f>if($B$50="posts",COUNTIFS(
  Posts[D+1], "&gt;=" &amp; DATE(2025, COLUMN()-3, 1),
   Posts[D+1], "&lt;" &amp; EOMONTH(DATE(2025, COLUMN()-3, 1), 0) + 1,
 Posts[Restaurant Name],$C276),SUMIFS(Posts[Views (+10], Posts[D+1], "&gt;=" &amp; DATE(2025, COLUMN()-3, 1),
   Posts[D+1], "&lt;" &amp; EOMONTH(DATE(2025, COLUMN()-3, 1), 0) + 1,
 Posts[Restaurant Name],$C276))</f>
        <v>1044</v>
      </c>
      <c r="O276" s="1522">
        <f>if($B$50="posts",COUNTIFS(
  Posts[D+1], "&gt;=" &amp; DATE(2025, COLUMN()-3, 1),
   Posts[D+1], "&lt;" &amp; EOMONTH(DATE(2025, COLUMN()-3, 1), 0) + 1,
 Posts[Restaurant Name],$C276),SUMIFS(Posts[Views (+10], Posts[D+1], "&gt;=" &amp; DATE(2025, COLUMN()-3, 1),
   Posts[D+1], "&lt;" &amp; EOMONTH(DATE(2025, COLUMN()-3, 1), 0) + 1,
 Posts[Restaurant Name],$C276))</f>
        <v>0</v>
      </c>
      <c r="P276" s="1487"/>
      <c r="Q276" s="1487"/>
      <c r="R276" s="1487"/>
      <c r="S276" s="1487"/>
      <c r="T276" s="1487"/>
      <c r="U276" s="1487"/>
      <c r="V276" s="1487"/>
      <c r="W276" s="1487"/>
      <c r="X276" s="1487"/>
      <c r="Y276" s="1487"/>
      <c r="Z276" s="1487"/>
      <c r="AA276" s="1487"/>
      <c r="AB276" s="1487"/>
    </row>
    <row r="277">
      <c r="A277" s="1487"/>
      <c r="B277" s="1487"/>
      <c r="C277" s="1524" t="s">
        <v>228</v>
      </c>
      <c r="D277" s="1522">
        <f>if($B$50="posts",COUNTIFS(
  Posts[D+1], "&gt;=" &amp; DATE(2025, COLUMN()-3, 1),
   Posts[D+1], "&lt;" &amp; EOMONTH(DATE(2025, COLUMN()-3, 1), 0) + 1,
 Posts[Restaurant Name],$C277),SUMIFS(Posts[Views (+10], Posts[D+1], "&gt;=" &amp; DATE(2025, COLUMN()-3, 1),
   Posts[D+1], "&lt;" &amp; EOMONTH(DATE(2025, COLUMN()-3, 1), 0) + 1,
 Posts[Restaurant Name],$C277))</f>
        <v>0</v>
      </c>
      <c r="E277" s="1522">
        <f>if($B$50="posts",COUNTIFS(
  Posts[D+1], "&gt;=" &amp; DATE(2025, COLUMN()-3, 1),
   Posts[D+1], "&lt;" &amp; EOMONTH(DATE(2025, COLUMN()-3, 1), 0) + 1,
 Posts[Restaurant Name],$C277),SUMIFS(Posts[Views (+10], Posts[D+1], "&gt;=" &amp; DATE(2025, COLUMN()-3, 1),
   Posts[D+1], "&lt;" &amp; EOMONTH(DATE(2025, COLUMN()-3, 1), 0) + 1,
 Posts[Restaurant Name],$C277))</f>
        <v>0</v>
      </c>
      <c r="F277" s="1522">
        <f>if($B$50="posts",COUNTIFS(
  Posts[D+1], "&gt;=" &amp; DATE(2025, COLUMN()-3, 1),
   Posts[D+1], "&lt;" &amp; EOMONTH(DATE(2025, COLUMN()-3, 1), 0) + 1,
 Posts[Restaurant Name],$C277),SUMIFS(Posts[Views (+10], Posts[D+1], "&gt;=" &amp; DATE(2025, COLUMN()-3, 1),
   Posts[D+1], "&lt;" &amp; EOMONTH(DATE(2025, COLUMN()-3, 1), 0) + 1,
 Posts[Restaurant Name],$C277))</f>
        <v>0</v>
      </c>
      <c r="G277" s="1522">
        <f>if($B$50="posts",COUNTIFS(
  Posts[D+1], "&gt;=" &amp; DATE(2025, COLUMN()-3, 1),
   Posts[D+1], "&lt;" &amp; EOMONTH(DATE(2025, COLUMN()-3, 1), 0) + 1,
 Posts[Restaurant Name],$C277),SUMIFS(Posts[Views (+10], Posts[D+1], "&gt;=" &amp; DATE(2025, COLUMN()-3, 1),
   Posts[D+1], "&lt;" &amp; EOMONTH(DATE(2025, COLUMN()-3, 1), 0) + 1,
 Posts[Restaurant Name],$C277))</f>
        <v>19093</v>
      </c>
      <c r="H277" s="1522">
        <f>if($B$50="posts",COUNTIFS(
  Posts[D+1], "&gt;=" &amp; DATE(2025, COLUMN()-3, 1),
   Posts[D+1], "&lt;" &amp; EOMONTH(DATE(2025, COLUMN()-3, 1), 0) + 1,
 Posts[Restaurant Name],$C277),SUMIFS(Posts[Views (+10], Posts[D+1], "&gt;=" &amp; DATE(2025, COLUMN()-3, 1),
   Posts[D+1], "&lt;" &amp; EOMONTH(DATE(2025, COLUMN()-3, 1), 0) + 1,
 Posts[Restaurant Name],$C277))</f>
        <v>0</v>
      </c>
      <c r="I277" s="1522">
        <f>if($B$50="posts",COUNTIFS(
  Posts[D+1], "&gt;=" &amp; DATE(2025, COLUMN()-3, 1),
   Posts[D+1], "&lt;" &amp; EOMONTH(DATE(2025, COLUMN()-3, 1), 0) + 1,
 Posts[Restaurant Name],$C277),SUMIFS(Posts[Views (+10], Posts[D+1], "&gt;=" &amp; DATE(2025, COLUMN()-3, 1),
   Posts[D+1], "&lt;" &amp; EOMONTH(DATE(2025, COLUMN()-3, 1), 0) + 1,
 Posts[Restaurant Name],$C277))</f>
        <v>0</v>
      </c>
      <c r="J277" s="1522">
        <f>if($B$50="posts",COUNTIFS(
  Posts[D+1], "&gt;=" &amp; DATE(2025, COLUMN()-3, 1),
   Posts[D+1], "&lt;" &amp; EOMONTH(DATE(2025, COLUMN()-3, 1), 0) + 1,
 Posts[Restaurant Name],$C277),SUMIFS(Posts[Views (+10], Posts[D+1], "&gt;=" &amp; DATE(2025, COLUMN()-3, 1),
   Posts[D+1], "&lt;" &amp; EOMONTH(DATE(2025, COLUMN()-3, 1), 0) + 1,
 Posts[Restaurant Name],$C277))</f>
        <v>0</v>
      </c>
      <c r="K277" s="1522">
        <f>if($B$50="posts",COUNTIFS(
  Posts[D+1], "&gt;=" &amp; DATE(2025, COLUMN()-3, 1),
   Posts[D+1], "&lt;" &amp; EOMONTH(DATE(2025, COLUMN()-3, 1), 0) + 1,
 Posts[Restaurant Name],$C277),SUMIFS(Posts[Views (+10], Posts[D+1], "&gt;=" &amp; DATE(2025, COLUMN()-3, 1),
   Posts[D+1], "&lt;" &amp; EOMONTH(DATE(2025, COLUMN()-3, 1), 0) + 1,
 Posts[Restaurant Name],$C277))</f>
        <v>0</v>
      </c>
      <c r="L277" s="1522">
        <f>if($B$50="posts",COUNTIFS(
  Posts[D+1], "&gt;=" &amp; DATE(2025, COLUMN()-3, 1),
   Posts[D+1], "&lt;" &amp; EOMONTH(DATE(2025, COLUMN()-3, 1), 0) + 1,
 Posts[Restaurant Name],$C277),SUMIFS(Posts[Views (+10], Posts[D+1], "&gt;=" &amp; DATE(2025, COLUMN()-3, 1),
   Posts[D+1], "&lt;" &amp; EOMONTH(DATE(2025, COLUMN()-3, 1), 0) + 1,
 Posts[Restaurant Name],$C277))</f>
        <v>0</v>
      </c>
      <c r="M277" s="1522">
        <f>if($B$50="posts",COUNTIFS(
  Posts[D+1], "&gt;=" &amp; DATE(2025, COLUMN()-3, 1),
   Posts[D+1], "&lt;" &amp; EOMONTH(DATE(2025, COLUMN()-3, 1), 0) + 1,
 Posts[Restaurant Name],$C277),SUMIFS(Posts[Views (+10], Posts[D+1], "&gt;=" &amp; DATE(2025, COLUMN()-3, 1),
   Posts[D+1], "&lt;" &amp; EOMONTH(DATE(2025, COLUMN()-3, 1), 0) + 1,
 Posts[Restaurant Name],$C277))</f>
        <v>0</v>
      </c>
      <c r="N277" s="1522">
        <f>if($B$50="posts",COUNTIFS(
  Posts[D+1], "&gt;=" &amp; DATE(2025, COLUMN()-3, 1),
   Posts[D+1], "&lt;" &amp; EOMONTH(DATE(2025, COLUMN()-3, 1), 0) + 1,
 Posts[Restaurant Name],$C277),SUMIFS(Posts[Views (+10], Posts[D+1], "&gt;=" &amp; DATE(2025, COLUMN()-3, 1),
   Posts[D+1], "&lt;" &amp; EOMONTH(DATE(2025, COLUMN()-3, 1), 0) + 1,
 Posts[Restaurant Name],$C277))</f>
        <v>0</v>
      </c>
      <c r="O277" s="1522">
        <f>if($B$50="posts",COUNTIFS(
  Posts[D+1], "&gt;=" &amp; DATE(2025, COLUMN()-3, 1),
   Posts[D+1], "&lt;" &amp; EOMONTH(DATE(2025, COLUMN()-3, 1), 0) + 1,
 Posts[Restaurant Name],$C277),SUMIFS(Posts[Views (+10], Posts[D+1], "&gt;=" &amp; DATE(2025, COLUMN()-3, 1),
   Posts[D+1], "&lt;" &amp; EOMONTH(DATE(2025, COLUMN()-3, 1), 0) + 1,
 Posts[Restaurant Name],$C277))</f>
        <v>0</v>
      </c>
      <c r="P277" s="1487"/>
      <c r="Q277" s="1487"/>
      <c r="R277" s="1487"/>
      <c r="S277" s="1487"/>
      <c r="T277" s="1487"/>
      <c r="U277" s="1487"/>
      <c r="V277" s="1487"/>
      <c r="W277" s="1487"/>
      <c r="X277" s="1487"/>
      <c r="Y277" s="1487"/>
      <c r="Z277" s="1487"/>
      <c r="AA277" s="1487"/>
      <c r="AB277" s="1487"/>
    </row>
    <row r="278">
      <c r="A278" s="1487"/>
      <c r="B278" s="1487"/>
      <c r="C278" s="1524" t="s">
        <v>220</v>
      </c>
      <c r="D278" s="1522">
        <f>if($B$50="posts",COUNTIFS(
  Posts[D+1], "&gt;=" &amp; DATE(2025, COLUMN()-3, 1),
   Posts[D+1], "&lt;" &amp; EOMONTH(DATE(2025, COLUMN()-3, 1), 0) + 1,
 Posts[Restaurant Name],$C278),SUMIFS(Posts[Views (+10], Posts[D+1], "&gt;=" &amp; DATE(2025, COLUMN()-3, 1),
   Posts[D+1], "&lt;" &amp; EOMONTH(DATE(2025, COLUMN()-3, 1), 0) + 1,
 Posts[Restaurant Name],$C278))</f>
        <v>0</v>
      </c>
      <c r="E278" s="1522">
        <f>if($B$50="posts",COUNTIFS(
  Posts[D+1], "&gt;=" &amp; DATE(2025, COLUMN()-3, 1),
   Posts[D+1], "&lt;" &amp; EOMONTH(DATE(2025, COLUMN()-3, 1), 0) + 1,
 Posts[Restaurant Name],$C278),SUMIFS(Posts[Views (+10], Posts[D+1], "&gt;=" &amp; DATE(2025, COLUMN()-3, 1),
   Posts[D+1], "&lt;" &amp; EOMONTH(DATE(2025, COLUMN()-3, 1), 0) + 1,
 Posts[Restaurant Name],$C278))</f>
        <v>0</v>
      </c>
      <c r="F278" s="1522">
        <f>if($B$50="posts",COUNTIFS(
  Posts[D+1], "&gt;=" &amp; DATE(2025, COLUMN()-3, 1),
   Posts[D+1], "&lt;" &amp; EOMONTH(DATE(2025, COLUMN()-3, 1), 0) + 1,
 Posts[Restaurant Name],$C278),SUMIFS(Posts[Views (+10], Posts[D+1], "&gt;=" &amp; DATE(2025, COLUMN()-3, 1),
   Posts[D+1], "&lt;" &amp; EOMONTH(DATE(2025, COLUMN()-3, 1), 0) + 1,
 Posts[Restaurant Name],$C278))</f>
        <v>0</v>
      </c>
      <c r="G278" s="1522">
        <f>if($B$50="posts",COUNTIFS(
  Posts[D+1], "&gt;=" &amp; DATE(2025, COLUMN()-3, 1),
   Posts[D+1], "&lt;" &amp; EOMONTH(DATE(2025, COLUMN()-3, 1), 0) + 1,
 Posts[Restaurant Name],$C278),SUMIFS(Posts[Views (+10], Posts[D+1], "&gt;=" &amp; DATE(2025, COLUMN()-3, 1),
   Posts[D+1], "&lt;" &amp; EOMONTH(DATE(2025, COLUMN()-3, 1), 0) + 1,
 Posts[Restaurant Name],$C278))</f>
        <v>0</v>
      </c>
      <c r="H278" s="1522">
        <f>if($B$50="posts",COUNTIFS(
  Posts[D+1], "&gt;=" &amp; DATE(2025, COLUMN()-3, 1),
   Posts[D+1], "&lt;" &amp; EOMONTH(DATE(2025, COLUMN()-3, 1), 0) + 1,
 Posts[Restaurant Name],$C278),SUMIFS(Posts[Views (+10], Posts[D+1], "&gt;=" &amp; DATE(2025, COLUMN()-3, 1),
   Posts[D+1], "&lt;" &amp; EOMONTH(DATE(2025, COLUMN()-3, 1), 0) + 1,
 Posts[Restaurant Name],$C278))</f>
        <v>16561</v>
      </c>
      <c r="I278" s="1522">
        <f>if($B$50="posts",COUNTIFS(
  Posts[D+1], "&gt;=" &amp; DATE(2025, COLUMN()-3, 1),
   Posts[D+1], "&lt;" &amp; EOMONTH(DATE(2025, COLUMN()-3, 1), 0) + 1,
 Posts[Restaurant Name],$C278),SUMIFS(Posts[Views (+10], Posts[D+1], "&gt;=" &amp; DATE(2025, COLUMN()-3, 1),
   Posts[D+1], "&lt;" &amp; EOMONTH(DATE(2025, COLUMN()-3, 1), 0) + 1,
 Posts[Restaurant Name],$C278))</f>
        <v>0</v>
      </c>
      <c r="J278" s="1522">
        <f>if($B$50="posts",COUNTIFS(
  Posts[D+1], "&gt;=" &amp; DATE(2025, COLUMN()-3, 1),
   Posts[D+1], "&lt;" &amp; EOMONTH(DATE(2025, COLUMN()-3, 1), 0) + 1,
 Posts[Restaurant Name],$C278),SUMIFS(Posts[Views (+10], Posts[D+1], "&gt;=" &amp; DATE(2025, COLUMN()-3, 1),
   Posts[D+1], "&lt;" &amp; EOMONTH(DATE(2025, COLUMN()-3, 1), 0) + 1,
 Posts[Restaurant Name],$C278))</f>
        <v>0</v>
      </c>
      <c r="K278" s="1522">
        <f>if($B$50="posts",COUNTIFS(
  Posts[D+1], "&gt;=" &amp; DATE(2025, COLUMN()-3, 1),
   Posts[D+1], "&lt;" &amp; EOMONTH(DATE(2025, COLUMN()-3, 1), 0) + 1,
 Posts[Restaurant Name],$C278),SUMIFS(Posts[Views (+10], Posts[D+1], "&gt;=" &amp; DATE(2025, COLUMN()-3, 1),
   Posts[D+1], "&lt;" &amp; EOMONTH(DATE(2025, COLUMN()-3, 1), 0) + 1,
 Posts[Restaurant Name],$C278))</f>
        <v>0</v>
      </c>
      <c r="L278" s="1522">
        <f>if($B$50="posts",COUNTIFS(
  Posts[D+1], "&gt;=" &amp; DATE(2025, COLUMN()-3, 1),
   Posts[D+1], "&lt;" &amp; EOMONTH(DATE(2025, COLUMN()-3, 1), 0) + 1,
 Posts[Restaurant Name],$C278),SUMIFS(Posts[Views (+10], Posts[D+1], "&gt;=" &amp; DATE(2025, COLUMN()-3, 1),
   Posts[D+1], "&lt;" &amp; EOMONTH(DATE(2025, COLUMN()-3, 1), 0) + 1,
 Posts[Restaurant Name],$C278))</f>
        <v>0</v>
      </c>
      <c r="M278" s="1522">
        <f>if($B$50="posts",COUNTIFS(
  Posts[D+1], "&gt;=" &amp; DATE(2025, COLUMN()-3, 1),
   Posts[D+1], "&lt;" &amp; EOMONTH(DATE(2025, COLUMN()-3, 1), 0) + 1,
 Posts[Restaurant Name],$C278),SUMIFS(Posts[Views (+10], Posts[D+1], "&gt;=" &amp; DATE(2025, COLUMN()-3, 1),
   Posts[D+1], "&lt;" &amp; EOMONTH(DATE(2025, COLUMN()-3, 1), 0) + 1,
 Posts[Restaurant Name],$C278))</f>
        <v>0</v>
      </c>
      <c r="N278" s="1522">
        <f>if($B$50="posts",COUNTIFS(
  Posts[D+1], "&gt;=" &amp; DATE(2025, COLUMN()-3, 1),
   Posts[D+1], "&lt;" &amp; EOMONTH(DATE(2025, COLUMN()-3, 1), 0) + 1,
 Posts[Restaurant Name],$C278),SUMIFS(Posts[Views (+10], Posts[D+1], "&gt;=" &amp; DATE(2025, COLUMN()-3, 1),
   Posts[D+1], "&lt;" &amp; EOMONTH(DATE(2025, COLUMN()-3, 1), 0) + 1,
 Posts[Restaurant Name],$C278))</f>
        <v>0</v>
      </c>
      <c r="O278" s="1522">
        <f>if($B$50="posts",COUNTIFS(
  Posts[D+1], "&gt;=" &amp; DATE(2025, COLUMN()-3, 1),
   Posts[D+1], "&lt;" &amp; EOMONTH(DATE(2025, COLUMN()-3, 1), 0) + 1,
 Posts[Restaurant Name],$C278),SUMIFS(Posts[Views (+10], Posts[D+1], "&gt;=" &amp; DATE(2025, COLUMN()-3, 1),
   Posts[D+1], "&lt;" &amp; EOMONTH(DATE(2025, COLUMN()-3, 1), 0) + 1,
 Posts[Restaurant Name],$C278))</f>
        <v>0</v>
      </c>
      <c r="P278" s="1487"/>
      <c r="Q278" s="1487"/>
      <c r="R278" s="1487"/>
      <c r="S278" s="1487"/>
      <c r="T278" s="1487"/>
      <c r="U278" s="1487"/>
      <c r="V278" s="1487"/>
      <c r="W278" s="1487"/>
      <c r="X278" s="1487"/>
      <c r="Y278" s="1487"/>
      <c r="Z278" s="1487"/>
      <c r="AA278" s="1487"/>
      <c r="AB278" s="1487"/>
    </row>
    <row r="279">
      <c r="A279" s="1487"/>
      <c r="B279" s="1487"/>
      <c r="C279" s="1487" t="s">
        <v>235</v>
      </c>
      <c r="D279" s="1522">
        <f>if($B$50="posts",COUNTIFS(
  Posts[D+1], "&gt;=" &amp; DATE(2025, COLUMN()-3, 1),
   Posts[D+1], "&lt;" &amp; EOMONTH(DATE(2025, COLUMN()-3, 1), 0) + 1,
 Posts[Restaurant Name],$C279),SUMIFS(Posts[Views (+10], Posts[D+1], "&gt;=" &amp; DATE(2025, COLUMN()-3, 1),
   Posts[D+1], "&lt;" &amp; EOMONTH(DATE(2025, COLUMN()-3, 1), 0) + 1,
 Posts[Restaurant Name],$C279))</f>
        <v>0</v>
      </c>
      <c r="E279" s="1522">
        <f>if($B$50="posts",COUNTIFS(
  Posts[D+1], "&gt;=" &amp; DATE(2025, COLUMN()-3, 1),
   Posts[D+1], "&lt;" &amp; EOMONTH(DATE(2025, COLUMN()-3, 1), 0) + 1,
 Posts[Restaurant Name],$C279),SUMIFS(Posts[Views (+10], Posts[D+1], "&gt;=" &amp; DATE(2025, COLUMN()-3, 1),
   Posts[D+1], "&lt;" &amp; EOMONTH(DATE(2025, COLUMN()-3, 1), 0) + 1,
 Posts[Restaurant Name],$C279))</f>
        <v>0</v>
      </c>
      <c r="F279" s="1522">
        <f>if($B$50="posts",COUNTIFS(
  Posts[D+1], "&gt;=" &amp; DATE(2025, COLUMN()-3, 1),
   Posts[D+1], "&lt;" &amp; EOMONTH(DATE(2025, COLUMN()-3, 1), 0) + 1,
 Posts[Restaurant Name],$C279),SUMIFS(Posts[Views (+10], Posts[D+1], "&gt;=" &amp; DATE(2025, COLUMN()-3, 1),
   Posts[D+1], "&lt;" &amp; EOMONTH(DATE(2025, COLUMN()-3, 1), 0) + 1,
 Posts[Restaurant Name],$C279))</f>
        <v>0</v>
      </c>
      <c r="G279" s="1522">
        <f>if($B$50="posts",COUNTIFS(
  Posts[D+1], "&gt;=" &amp; DATE(2025, COLUMN()-3, 1),
   Posts[D+1], "&lt;" &amp; EOMONTH(DATE(2025, COLUMN()-3, 1), 0) + 1,
 Posts[Restaurant Name],$C279),SUMIFS(Posts[Views (+10], Posts[D+1], "&gt;=" &amp; DATE(2025, COLUMN()-3, 1),
   Posts[D+1], "&lt;" &amp; EOMONTH(DATE(2025, COLUMN()-3, 1), 0) + 1,
 Posts[Restaurant Name],$C279))</f>
        <v>0</v>
      </c>
      <c r="H279" s="1522">
        <f>if($B$50="posts",COUNTIFS(
  Posts[D+1], "&gt;=" &amp; DATE(2025, COLUMN()-3, 1),
   Posts[D+1], "&lt;" &amp; EOMONTH(DATE(2025, COLUMN()-3, 1), 0) + 1,
 Posts[Restaurant Name],$C279),SUMIFS(Posts[Views (+10], Posts[D+1], "&gt;=" &amp; DATE(2025, COLUMN()-3, 1),
   Posts[D+1], "&lt;" &amp; EOMONTH(DATE(2025, COLUMN()-3, 1), 0) + 1,
 Posts[Restaurant Name],$C279))</f>
        <v>12910</v>
      </c>
      <c r="I279" s="1522">
        <f>if($B$50="posts",COUNTIFS(
  Posts[D+1], "&gt;=" &amp; DATE(2025, COLUMN()-3, 1),
   Posts[D+1], "&lt;" &amp; EOMONTH(DATE(2025, COLUMN()-3, 1), 0) + 1,
 Posts[Restaurant Name],$C279),SUMIFS(Posts[Views (+10], Posts[D+1], "&gt;=" &amp; DATE(2025, COLUMN()-3, 1),
   Posts[D+1], "&lt;" &amp; EOMONTH(DATE(2025, COLUMN()-3, 1), 0) + 1,
 Posts[Restaurant Name],$C279))</f>
        <v>0</v>
      </c>
      <c r="J279" s="1522">
        <f>if($B$50="posts",COUNTIFS(
  Posts[D+1], "&gt;=" &amp; DATE(2025, COLUMN()-3, 1),
   Posts[D+1], "&lt;" &amp; EOMONTH(DATE(2025, COLUMN()-3, 1), 0) + 1,
 Posts[Restaurant Name],$C279),SUMIFS(Posts[Views (+10], Posts[D+1], "&gt;=" &amp; DATE(2025, COLUMN()-3, 1),
   Posts[D+1], "&lt;" &amp; EOMONTH(DATE(2025, COLUMN()-3, 1), 0) + 1,
 Posts[Restaurant Name],$C279))</f>
        <v>0</v>
      </c>
      <c r="K279" s="1522">
        <f>if($B$50="posts",COUNTIFS(
  Posts[D+1], "&gt;=" &amp; DATE(2025, COLUMN()-3, 1),
   Posts[D+1], "&lt;" &amp; EOMONTH(DATE(2025, COLUMN()-3, 1), 0) + 1,
 Posts[Restaurant Name],$C279),SUMIFS(Posts[Views (+10], Posts[D+1], "&gt;=" &amp; DATE(2025, COLUMN()-3, 1),
   Posts[D+1], "&lt;" &amp; EOMONTH(DATE(2025, COLUMN()-3, 1), 0) + 1,
 Posts[Restaurant Name],$C279))</f>
        <v>0</v>
      </c>
      <c r="L279" s="1522">
        <f>if($B$50="posts",COUNTIFS(
  Posts[D+1], "&gt;=" &amp; DATE(2025, COLUMN()-3, 1),
   Posts[D+1], "&lt;" &amp; EOMONTH(DATE(2025, COLUMN()-3, 1), 0) + 1,
 Posts[Restaurant Name],$C279),SUMIFS(Posts[Views (+10], Posts[D+1], "&gt;=" &amp; DATE(2025, COLUMN()-3, 1),
   Posts[D+1], "&lt;" &amp; EOMONTH(DATE(2025, COLUMN()-3, 1), 0) + 1,
 Posts[Restaurant Name],$C279))</f>
        <v>0</v>
      </c>
      <c r="M279" s="1522">
        <f>if($B$50="posts",COUNTIFS(
  Posts[D+1], "&gt;=" &amp; DATE(2025, COLUMN()-3, 1),
   Posts[D+1], "&lt;" &amp; EOMONTH(DATE(2025, COLUMN()-3, 1), 0) + 1,
 Posts[Restaurant Name],$C279),SUMIFS(Posts[Views (+10], Posts[D+1], "&gt;=" &amp; DATE(2025, COLUMN()-3, 1),
   Posts[D+1], "&lt;" &amp; EOMONTH(DATE(2025, COLUMN()-3, 1), 0) + 1,
 Posts[Restaurant Name],$C279))</f>
        <v>15800</v>
      </c>
      <c r="N279" s="1522">
        <f>if($B$50="posts",COUNTIFS(
  Posts[D+1], "&gt;=" &amp; DATE(2025, COLUMN()-3, 1),
   Posts[D+1], "&lt;" &amp; EOMONTH(DATE(2025, COLUMN()-3, 1), 0) + 1,
 Posts[Restaurant Name],$C279),SUMIFS(Posts[Views (+10], Posts[D+1], "&gt;=" &amp; DATE(2025, COLUMN()-3, 1),
   Posts[D+1], "&lt;" &amp; EOMONTH(DATE(2025, COLUMN()-3, 1), 0) + 1,
 Posts[Restaurant Name],$C279))</f>
        <v>0</v>
      </c>
      <c r="O279" s="1522">
        <f>if($B$50="posts",COUNTIFS(
  Posts[D+1], "&gt;=" &amp; DATE(2025, COLUMN()-3, 1),
   Posts[D+1], "&lt;" &amp; EOMONTH(DATE(2025, COLUMN()-3, 1), 0) + 1,
 Posts[Restaurant Name],$C279),SUMIFS(Posts[Views (+10], Posts[D+1], "&gt;=" &amp; DATE(2025, COLUMN()-3, 1),
   Posts[D+1], "&lt;" &amp; EOMONTH(DATE(2025, COLUMN()-3, 1), 0) + 1,
 Posts[Restaurant Name],$C279))</f>
        <v>0</v>
      </c>
      <c r="P279" s="1487"/>
      <c r="Q279" s="1487"/>
      <c r="R279" s="1487"/>
      <c r="S279" s="1487"/>
      <c r="T279" s="1487"/>
      <c r="U279" s="1487"/>
      <c r="V279" s="1487"/>
      <c r="W279" s="1487"/>
      <c r="X279" s="1487"/>
      <c r="Y279" s="1487"/>
      <c r="Z279" s="1487"/>
      <c r="AA279" s="1487"/>
      <c r="AB279" s="1487"/>
    </row>
    <row r="280">
      <c r="A280" s="1487"/>
      <c r="B280" s="1487"/>
      <c r="C280" s="1487" t="s">
        <v>230</v>
      </c>
      <c r="D280" s="1522">
        <f>if($B$50="posts",COUNTIFS(
  Posts[D+1], "&gt;=" &amp; DATE(2025, COLUMN()-3, 1),
   Posts[D+1], "&lt;" &amp; EOMONTH(DATE(2025, COLUMN()-3, 1), 0) + 1,
 Posts[Restaurant Name],$C280),SUMIFS(Posts[Views (+10], Posts[D+1], "&gt;=" &amp; DATE(2025, COLUMN()-3, 1),
   Posts[D+1], "&lt;" &amp; EOMONTH(DATE(2025, COLUMN()-3, 1), 0) + 1,
 Posts[Restaurant Name],$C280))</f>
        <v>0</v>
      </c>
      <c r="E280" s="1522">
        <f>if($B$50="posts",COUNTIFS(
  Posts[D+1], "&gt;=" &amp; DATE(2025, COLUMN()-3, 1),
   Posts[D+1], "&lt;" &amp; EOMONTH(DATE(2025, COLUMN()-3, 1), 0) + 1,
 Posts[Restaurant Name],$C280),SUMIFS(Posts[Views (+10], Posts[D+1], "&gt;=" &amp; DATE(2025, COLUMN()-3, 1),
   Posts[D+1], "&lt;" &amp; EOMONTH(DATE(2025, COLUMN()-3, 1), 0) + 1,
 Posts[Restaurant Name],$C280))</f>
        <v>0</v>
      </c>
      <c r="F280" s="1522">
        <f>if($B$50="posts",COUNTIFS(
  Posts[D+1], "&gt;=" &amp; DATE(2025, COLUMN()-3, 1),
   Posts[D+1], "&lt;" &amp; EOMONTH(DATE(2025, COLUMN()-3, 1), 0) + 1,
 Posts[Restaurant Name],$C280),SUMIFS(Posts[Views (+10], Posts[D+1], "&gt;=" &amp; DATE(2025, COLUMN()-3, 1),
   Posts[D+1], "&lt;" &amp; EOMONTH(DATE(2025, COLUMN()-3, 1), 0) + 1,
 Posts[Restaurant Name],$C280))</f>
        <v>0</v>
      </c>
      <c r="G280" s="1522">
        <f>if($B$50="posts",COUNTIFS(
  Posts[D+1], "&gt;=" &amp; DATE(2025, COLUMN()-3, 1),
   Posts[D+1], "&lt;" &amp; EOMONTH(DATE(2025, COLUMN()-3, 1), 0) + 1,
 Posts[Restaurant Name],$C280),SUMIFS(Posts[Views (+10], Posts[D+1], "&gt;=" &amp; DATE(2025, COLUMN()-3, 1),
   Posts[D+1], "&lt;" &amp; EOMONTH(DATE(2025, COLUMN()-3, 1), 0) + 1,
 Posts[Restaurant Name],$C280))</f>
        <v>0</v>
      </c>
      <c r="H280" s="1522">
        <f>if($B$50="posts",COUNTIFS(
  Posts[D+1], "&gt;=" &amp; DATE(2025, COLUMN()-3, 1),
   Posts[D+1], "&lt;" &amp; EOMONTH(DATE(2025, COLUMN()-3, 1), 0) + 1,
 Posts[Restaurant Name],$C280),SUMIFS(Posts[Views (+10], Posts[D+1], "&gt;=" &amp; DATE(2025, COLUMN()-3, 1),
   Posts[D+1], "&lt;" &amp; EOMONTH(DATE(2025, COLUMN()-3, 1), 0) + 1,
 Posts[Restaurant Name],$C280))</f>
        <v>14258</v>
      </c>
      <c r="I280" s="1522">
        <f>if($B$50="posts",COUNTIFS(
  Posts[D+1], "&gt;=" &amp; DATE(2025, COLUMN()-3, 1),
   Posts[D+1], "&lt;" &amp; EOMONTH(DATE(2025, COLUMN()-3, 1), 0) + 1,
 Posts[Restaurant Name],$C280),SUMIFS(Posts[Views (+10], Posts[D+1], "&gt;=" &amp; DATE(2025, COLUMN()-3, 1),
   Posts[D+1], "&lt;" &amp; EOMONTH(DATE(2025, COLUMN()-3, 1), 0) + 1,
 Posts[Restaurant Name],$C280))</f>
        <v>0</v>
      </c>
      <c r="J280" s="1522">
        <f>if($B$50="posts",COUNTIFS(
  Posts[D+1], "&gt;=" &amp; DATE(2025, COLUMN()-3, 1),
   Posts[D+1], "&lt;" &amp; EOMONTH(DATE(2025, COLUMN()-3, 1), 0) + 1,
 Posts[Restaurant Name],$C280),SUMIFS(Posts[Views (+10], Posts[D+1], "&gt;=" &amp; DATE(2025, COLUMN()-3, 1),
   Posts[D+1], "&lt;" &amp; EOMONTH(DATE(2025, COLUMN()-3, 1), 0) + 1,
 Posts[Restaurant Name],$C280))</f>
        <v>0</v>
      </c>
      <c r="K280" s="1522">
        <f>if($B$50="posts",COUNTIFS(
  Posts[D+1], "&gt;=" &amp; DATE(2025, COLUMN()-3, 1),
   Posts[D+1], "&lt;" &amp; EOMONTH(DATE(2025, COLUMN()-3, 1), 0) + 1,
 Posts[Restaurant Name],$C280),SUMIFS(Posts[Views (+10], Posts[D+1], "&gt;=" &amp; DATE(2025, COLUMN()-3, 1),
   Posts[D+1], "&lt;" &amp; EOMONTH(DATE(2025, COLUMN()-3, 1), 0) + 1,
 Posts[Restaurant Name],$C280))</f>
        <v>0</v>
      </c>
      <c r="L280" s="1522">
        <f>if($B$50="posts",COUNTIFS(
  Posts[D+1], "&gt;=" &amp; DATE(2025, COLUMN()-3, 1),
   Posts[D+1], "&lt;" &amp; EOMONTH(DATE(2025, COLUMN()-3, 1), 0) + 1,
 Posts[Restaurant Name],$C280),SUMIFS(Posts[Views (+10], Posts[D+1], "&gt;=" &amp; DATE(2025, COLUMN()-3, 1),
   Posts[D+1], "&lt;" &amp; EOMONTH(DATE(2025, COLUMN()-3, 1), 0) + 1,
 Posts[Restaurant Name],$C280))</f>
        <v>0</v>
      </c>
      <c r="M280" s="1522">
        <f>if($B$50="posts",COUNTIFS(
  Posts[D+1], "&gt;=" &amp; DATE(2025, COLUMN()-3, 1),
   Posts[D+1], "&lt;" &amp; EOMONTH(DATE(2025, COLUMN()-3, 1), 0) + 1,
 Posts[Restaurant Name],$C280),SUMIFS(Posts[Views (+10], Posts[D+1], "&gt;=" &amp; DATE(2025, COLUMN()-3, 1),
   Posts[D+1], "&lt;" &amp; EOMONTH(DATE(2025, COLUMN()-3, 1), 0) + 1,
 Posts[Restaurant Name],$C280))</f>
        <v>0</v>
      </c>
      <c r="N280" s="1522">
        <f>if($B$50="posts",COUNTIFS(
  Posts[D+1], "&gt;=" &amp; DATE(2025, COLUMN()-3, 1),
   Posts[D+1], "&lt;" &amp; EOMONTH(DATE(2025, COLUMN()-3, 1), 0) + 1,
 Posts[Restaurant Name],$C280),SUMIFS(Posts[Views (+10], Posts[D+1], "&gt;=" &amp; DATE(2025, COLUMN()-3, 1),
   Posts[D+1], "&lt;" &amp; EOMONTH(DATE(2025, COLUMN()-3, 1), 0) + 1,
 Posts[Restaurant Name],$C280))</f>
        <v>0</v>
      </c>
      <c r="O280" s="1522">
        <f>if($B$50="posts",COUNTIFS(
  Posts[D+1], "&gt;=" &amp; DATE(2025, COLUMN()-3, 1),
   Posts[D+1], "&lt;" &amp; EOMONTH(DATE(2025, COLUMN()-3, 1), 0) + 1,
 Posts[Restaurant Name],$C280),SUMIFS(Posts[Views (+10], Posts[D+1], "&gt;=" &amp; DATE(2025, COLUMN()-3, 1),
   Posts[D+1], "&lt;" &amp; EOMONTH(DATE(2025, COLUMN()-3, 1), 0) + 1,
 Posts[Restaurant Name],$C280))</f>
        <v>0</v>
      </c>
      <c r="P280" s="1487"/>
      <c r="Q280" s="1487"/>
      <c r="R280" s="1487"/>
      <c r="S280" s="1487"/>
      <c r="T280" s="1487"/>
      <c r="U280" s="1487"/>
      <c r="V280" s="1487"/>
      <c r="W280" s="1487"/>
      <c r="X280" s="1487"/>
      <c r="Y280" s="1487"/>
      <c r="Z280" s="1487"/>
      <c r="AA280" s="1487"/>
      <c r="AB280" s="1487"/>
    </row>
    <row r="281">
      <c r="A281" s="1487"/>
      <c r="B281" s="1487"/>
      <c r="C281" s="1524" t="s">
        <v>121</v>
      </c>
      <c r="D281" s="1522">
        <f>if($B$50="posts",COUNTIFS(
  Posts[D+1], "&gt;=" &amp; DATE(2025, COLUMN()-3, 1),
   Posts[D+1], "&lt;" &amp; EOMONTH(DATE(2025, COLUMN()-3, 1), 0) + 1,
 Posts[Restaurant Name],$C281),SUMIFS(Posts[Views (+10], Posts[D+1], "&gt;=" &amp; DATE(2025, COLUMN()-3, 1),
   Posts[D+1], "&lt;" &amp; EOMONTH(DATE(2025, COLUMN()-3, 1), 0) + 1,
 Posts[Restaurant Name],$C281))</f>
        <v>0</v>
      </c>
      <c r="E281" s="1522">
        <f>if($B$50="posts",COUNTIFS(
  Posts[D+1], "&gt;=" &amp; DATE(2025, COLUMN()-3, 1),
   Posts[D+1], "&lt;" &amp; EOMONTH(DATE(2025, COLUMN()-3, 1), 0) + 1,
 Posts[Restaurant Name],$C281),SUMIFS(Posts[Views (+10], Posts[D+1], "&gt;=" &amp; DATE(2025, COLUMN()-3, 1),
   Posts[D+1], "&lt;" &amp; EOMONTH(DATE(2025, COLUMN()-3, 1), 0) + 1,
 Posts[Restaurant Name],$C281))</f>
        <v>11825</v>
      </c>
      <c r="F281" s="1522">
        <f>if($B$50="posts",COUNTIFS(
  Posts[D+1], "&gt;=" &amp; DATE(2025, COLUMN()-3, 1),
   Posts[D+1], "&lt;" &amp; EOMONTH(DATE(2025, COLUMN()-3, 1), 0) + 1,
 Posts[Restaurant Name],$C281),SUMIFS(Posts[Views (+10], Posts[D+1], "&gt;=" &amp; DATE(2025, COLUMN()-3, 1),
   Posts[D+1], "&lt;" &amp; EOMONTH(DATE(2025, COLUMN()-3, 1), 0) + 1,
 Posts[Restaurant Name],$C281))</f>
        <v>0</v>
      </c>
      <c r="G281" s="1522">
        <f>if($B$50="posts",COUNTIFS(
  Posts[D+1], "&gt;=" &amp; DATE(2025, COLUMN()-3, 1),
   Posts[D+1], "&lt;" &amp; EOMONTH(DATE(2025, COLUMN()-3, 1), 0) + 1,
 Posts[Restaurant Name],$C281),SUMIFS(Posts[Views (+10], Posts[D+1], "&gt;=" &amp; DATE(2025, COLUMN()-3, 1),
   Posts[D+1], "&lt;" &amp; EOMONTH(DATE(2025, COLUMN()-3, 1), 0) + 1,
 Posts[Restaurant Name],$C281))</f>
        <v>0</v>
      </c>
      <c r="H281" s="1522">
        <f>if($B$50="posts",COUNTIFS(
  Posts[D+1], "&gt;=" &amp; DATE(2025, COLUMN()-3, 1),
   Posts[D+1], "&lt;" &amp; EOMONTH(DATE(2025, COLUMN()-3, 1), 0) + 1,
 Posts[Restaurant Name],$C281),SUMIFS(Posts[Views (+10], Posts[D+1], "&gt;=" &amp; DATE(2025, COLUMN()-3, 1),
   Posts[D+1], "&lt;" &amp; EOMONTH(DATE(2025, COLUMN()-3, 1), 0) + 1,
 Posts[Restaurant Name],$C281))</f>
        <v>0</v>
      </c>
      <c r="I281" s="1522">
        <f>if($B$50="posts",COUNTIFS(
  Posts[D+1], "&gt;=" &amp; DATE(2025, COLUMN()-3, 1),
   Posts[D+1], "&lt;" &amp; EOMONTH(DATE(2025, COLUMN()-3, 1), 0) + 1,
 Posts[Restaurant Name],$C281),SUMIFS(Posts[Views (+10], Posts[D+1], "&gt;=" &amp; DATE(2025, COLUMN()-3, 1),
   Posts[D+1], "&lt;" &amp; EOMONTH(DATE(2025, COLUMN()-3, 1), 0) + 1,
 Posts[Restaurant Name],$C281))</f>
        <v>0</v>
      </c>
      <c r="J281" s="1522">
        <f>if($B$50="posts",COUNTIFS(
  Posts[D+1], "&gt;=" &amp; DATE(2025, COLUMN()-3, 1),
   Posts[D+1], "&lt;" &amp; EOMONTH(DATE(2025, COLUMN()-3, 1), 0) + 1,
 Posts[Restaurant Name],$C281),SUMIFS(Posts[Views (+10], Posts[D+1], "&gt;=" &amp; DATE(2025, COLUMN()-3, 1),
   Posts[D+1], "&lt;" &amp; EOMONTH(DATE(2025, COLUMN()-3, 1), 0) + 1,
 Posts[Restaurant Name],$C281))</f>
        <v>0</v>
      </c>
      <c r="K281" s="1522">
        <f>if($B$50="posts",COUNTIFS(
  Posts[D+1], "&gt;=" &amp; DATE(2025, COLUMN()-3, 1),
   Posts[D+1], "&lt;" &amp; EOMONTH(DATE(2025, COLUMN()-3, 1), 0) + 1,
 Posts[Restaurant Name],$C281),SUMIFS(Posts[Views (+10], Posts[D+1], "&gt;=" &amp; DATE(2025, COLUMN()-3, 1),
   Posts[D+1], "&lt;" &amp; EOMONTH(DATE(2025, COLUMN()-3, 1), 0) + 1,
 Posts[Restaurant Name],$C281))</f>
        <v>0</v>
      </c>
      <c r="L281" s="1522">
        <f>if($B$50="posts",COUNTIFS(
  Posts[D+1], "&gt;=" &amp; DATE(2025, COLUMN()-3, 1),
   Posts[D+1], "&lt;" &amp; EOMONTH(DATE(2025, COLUMN()-3, 1), 0) + 1,
 Posts[Restaurant Name],$C281),SUMIFS(Posts[Views (+10], Posts[D+1], "&gt;=" &amp; DATE(2025, COLUMN()-3, 1),
   Posts[D+1], "&lt;" &amp; EOMONTH(DATE(2025, COLUMN()-3, 1), 0) + 1,
 Posts[Restaurant Name],$C281))</f>
        <v>0</v>
      </c>
      <c r="M281" s="1522">
        <f>if($B$50="posts",COUNTIFS(
  Posts[D+1], "&gt;=" &amp; DATE(2025, COLUMN()-3, 1),
   Posts[D+1], "&lt;" &amp; EOMONTH(DATE(2025, COLUMN()-3, 1), 0) + 1,
 Posts[Restaurant Name],$C281),SUMIFS(Posts[Views (+10], Posts[D+1], "&gt;=" &amp; DATE(2025, COLUMN()-3, 1),
   Posts[D+1], "&lt;" &amp; EOMONTH(DATE(2025, COLUMN()-3, 1), 0) + 1,
 Posts[Restaurant Name],$C281))</f>
        <v>0</v>
      </c>
      <c r="N281" s="1522">
        <f>if($B$50="posts",COUNTIFS(
  Posts[D+1], "&gt;=" &amp; DATE(2025, COLUMN()-3, 1),
   Posts[D+1], "&lt;" &amp; EOMONTH(DATE(2025, COLUMN()-3, 1), 0) + 1,
 Posts[Restaurant Name],$C281),SUMIFS(Posts[Views (+10], Posts[D+1], "&gt;=" &amp; DATE(2025, COLUMN()-3, 1),
   Posts[D+1], "&lt;" &amp; EOMONTH(DATE(2025, COLUMN()-3, 1), 0) + 1,
 Posts[Restaurant Name],$C281))</f>
        <v>0</v>
      </c>
      <c r="O281" s="1522">
        <f>if($B$50="posts",COUNTIFS(
  Posts[D+1], "&gt;=" &amp; DATE(2025, COLUMN()-3, 1),
   Posts[D+1], "&lt;" &amp; EOMONTH(DATE(2025, COLUMN()-3, 1), 0) + 1,
 Posts[Restaurant Name],$C281),SUMIFS(Posts[Views (+10], Posts[D+1], "&gt;=" &amp; DATE(2025, COLUMN()-3, 1),
   Posts[D+1], "&lt;" &amp; EOMONTH(DATE(2025, COLUMN()-3, 1), 0) + 1,
 Posts[Restaurant Name],$C281))</f>
        <v>0</v>
      </c>
      <c r="P281" s="1487"/>
      <c r="Q281" s="1487"/>
      <c r="R281" s="1487"/>
      <c r="S281" s="1487"/>
      <c r="T281" s="1487"/>
      <c r="U281" s="1487"/>
      <c r="V281" s="1487"/>
      <c r="W281" s="1487"/>
      <c r="X281" s="1487"/>
      <c r="Y281" s="1487"/>
      <c r="Z281" s="1487"/>
      <c r="AA281" s="1487"/>
      <c r="AB281" s="1487"/>
    </row>
    <row r="282">
      <c r="A282" s="1487"/>
      <c r="B282" s="1487"/>
      <c r="C282" s="1487" t="s">
        <v>127</v>
      </c>
      <c r="D282" s="1522">
        <f>if($B$50="posts",COUNTIFS(
  Posts[D+1], "&gt;=" &amp; DATE(2025, COLUMN()-3, 1),
   Posts[D+1], "&lt;" &amp; EOMONTH(DATE(2025, COLUMN()-3, 1), 0) + 1,
 Posts[Restaurant Name],$C282),SUMIFS(Posts[Views (+10], Posts[D+1], "&gt;=" &amp; DATE(2025, COLUMN()-3, 1),
   Posts[D+1], "&lt;" &amp; EOMONTH(DATE(2025, COLUMN()-3, 1), 0) + 1,
 Posts[Restaurant Name],$C282))</f>
        <v>0</v>
      </c>
      <c r="E282" s="1522">
        <f>if($B$50="posts",COUNTIFS(
  Posts[D+1], "&gt;=" &amp; DATE(2025, COLUMN()-3, 1),
   Posts[D+1], "&lt;" &amp; EOMONTH(DATE(2025, COLUMN()-3, 1), 0) + 1,
 Posts[Restaurant Name],$C282),SUMIFS(Posts[Views (+10], Posts[D+1], "&gt;=" &amp; DATE(2025, COLUMN()-3, 1),
   Posts[D+1], "&lt;" &amp; EOMONTH(DATE(2025, COLUMN()-3, 1), 0) + 1,
 Posts[Restaurant Name],$C282))</f>
        <v>81241</v>
      </c>
      <c r="F282" s="1522">
        <f>if($B$50="posts",COUNTIFS(
  Posts[D+1], "&gt;=" &amp; DATE(2025, COLUMN()-3, 1),
   Posts[D+1], "&lt;" &amp; EOMONTH(DATE(2025, COLUMN()-3, 1), 0) + 1,
 Posts[Restaurant Name],$C282),SUMIFS(Posts[Views (+10], Posts[D+1], "&gt;=" &amp; DATE(2025, COLUMN()-3, 1),
   Posts[D+1], "&lt;" &amp; EOMONTH(DATE(2025, COLUMN()-3, 1), 0) + 1,
 Posts[Restaurant Name],$C282))</f>
        <v>18716</v>
      </c>
      <c r="G282" s="1522">
        <f>if($B$50="posts",COUNTIFS(
  Posts[D+1], "&gt;=" &amp; DATE(2025, COLUMN()-3, 1),
   Posts[D+1], "&lt;" &amp; EOMONTH(DATE(2025, COLUMN()-3, 1), 0) + 1,
 Posts[Restaurant Name],$C282),SUMIFS(Posts[Views (+10], Posts[D+1], "&gt;=" &amp; DATE(2025, COLUMN()-3, 1),
   Posts[D+1], "&lt;" &amp; EOMONTH(DATE(2025, COLUMN()-3, 1), 0) + 1,
 Posts[Restaurant Name],$C282))</f>
        <v>0</v>
      </c>
      <c r="H282" s="1522">
        <f>if($B$50="posts",COUNTIFS(
  Posts[D+1], "&gt;=" &amp; DATE(2025, COLUMN()-3, 1),
   Posts[D+1], "&lt;" &amp; EOMONTH(DATE(2025, COLUMN()-3, 1), 0) + 1,
 Posts[Restaurant Name],$C282),SUMIFS(Posts[Views (+10], Posts[D+1], "&gt;=" &amp; DATE(2025, COLUMN()-3, 1),
   Posts[D+1], "&lt;" &amp; EOMONTH(DATE(2025, COLUMN()-3, 1), 0) + 1,
 Posts[Restaurant Name],$C282))</f>
        <v>0</v>
      </c>
      <c r="I282" s="1522">
        <f>if($B$50="posts",COUNTIFS(
  Posts[D+1], "&gt;=" &amp; DATE(2025, COLUMN()-3, 1),
   Posts[D+1], "&lt;" &amp; EOMONTH(DATE(2025, COLUMN()-3, 1), 0) + 1,
 Posts[Restaurant Name],$C282),SUMIFS(Posts[Views (+10], Posts[D+1], "&gt;=" &amp; DATE(2025, COLUMN()-3, 1),
   Posts[D+1], "&lt;" &amp; EOMONTH(DATE(2025, COLUMN()-3, 1), 0) + 1,
 Posts[Restaurant Name],$C282))</f>
        <v>0</v>
      </c>
      <c r="J282" s="1522">
        <f>if($B$50="posts",COUNTIFS(
  Posts[D+1], "&gt;=" &amp; DATE(2025, COLUMN()-3, 1),
   Posts[D+1], "&lt;" &amp; EOMONTH(DATE(2025, COLUMN()-3, 1), 0) + 1,
 Posts[Restaurant Name],$C282),SUMIFS(Posts[Views (+10], Posts[D+1], "&gt;=" &amp; DATE(2025, COLUMN()-3, 1),
   Posts[D+1], "&lt;" &amp; EOMONTH(DATE(2025, COLUMN()-3, 1), 0) + 1,
 Posts[Restaurant Name],$C282))</f>
        <v>0</v>
      </c>
      <c r="K282" s="1522">
        <f>if($B$50="posts",COUNTIFS(
  Posts[D+1], "&gt;=" &amp; DATE(2025, COLUMN()-3, 1),
   Posts[D+1], "&lt;" &amp; EOMONTH(DATE(2025, COLUMN()-3, 1), 0) + 1,
 Posts[Restaurant Name],$C282),SUMIFS(Posts[Views (+10], Posts[D+1], "&gt;=" &amp; DATE(2025, COLUMN()-3, 1),
   Posts[D+1], "&lt;" &amp; EOMONTH(DATE(2025, COLUMN()-3, 1), 0) + 1,
 Posts[Restaurant Name],$C282))</f>
        <v>14673</v>
      </c>
      <c r="L282" s="1522">
        <f>if($B$50="posts",COUNTIFS(
  Posts[D+1], "&gt;=" &amp; DATE(2025, COLUMN()-3, 1),
   Posts[D+1], "&lt;" &amp; EOMONTH(DATE(2025, COLUMN()-3, 1), 0) + 1,
 Posts[Restaurant Name],$C282),SUMIFS(Posts[Views (+10], Posts[D+1], "&gt;=" &amp; DATE(2025, COLUMN()-3, 1),
   Posts[D+1], "&lt;" &amp; EOMONTH(DATE(2025, COLUMN()-3, 1), 0) + 1,
 Posts[Restaurant Name],$C282))</f>
        <v>0</v>
      </c>
      <c r="M282" s="1522">
        <f>if($B$50="posts",COUNTIFS(
  Posts[D+1], "&gt;=" &amp; DATE(2025, COLUMN()-3, 1),
   Posts[D+1], "&lt;" &amp; EOMONTH(DATE(2025, COLUMN()-3, 1), 0) + 1,
 Posts[Restaurant Name],$C282),SUMIFS(Posts[Views (+10], Posts[D+1], "&gt;=" &amp; DATE(2025, COLUMN()-3, 1),
   Posts[D+1], "&lt;" &amp; EOMONTH(DATE(2025, COLUMN()-3, 1), 0) + 1,
 Posts[Restaurant Name],$C282))</f>
        <v>0</v>
      </c>
      <c r="N282" s="1522">
        <f>if($B$50="posts",COUNTIFS(
  Posts[D+1], "&gt;=" &amp; DATE(2025, COLUMN()-3, 1),
   Posts[D+1], "&lt;" &amp; EOMONTH(DATE(2025, COLUMN()-3, 1), 0) + 1,
 Posts[Restaurant Name],$C282),SUMIFS(Posts[Views (+10], Posts[D+1], "&gt;=" &amp; DATE(2025, COLUMN()-3, 1),
   Posts[D+1], "&lt;" &amp; EOMONTH(DATE(2025, COLUMN()-3, 1), 0) + 1,
 Posts[Restaurant Name],$C282))</f>
        <v>0</v>
      </c>
      <c r="O282" s="1522">
        <f>if($B$50="posts",COUNTIFS(
  Posts[D+1], "&gt;=" &amp; DATE(2025, COLUMN()-3, 1),
   Posts[D+1], "&lt;" &amp; EOMONTH(DATE(2025, COLUMN()-3, 1), 0) + 1,
 Posts[Restaurant Name],$C282),SUMIFS(Posts[Views (+10], Posts[D+1], "&gt;=" &amp; DATE(2025, COLUMN()-3, 1),
   Posts[D+1], "&lt;" &amp; EOMONTH(DATE(2025, COLUMN()-3, 1), 0) + 1,
 Posts[Restaurant Name],$C282))</f>
        <v>0</v>
      </c>
      <c r="P282" s="1487"/>
      <c r="Q282" s="1487"/>
      <c r="R282" s="1487"/>
      <c r="S282" s="1487"/>
      <c r="T282" s="1487"/>
      <c r="U282" s="1487"/>
      <c r="V282" s="1487"/>
      <c r="W282" s="1487"/>
      <c r="X282" s="1487"/>
      <c r="Y282" s="1487"/>
      <c r="Z282" s="1487"/>
      <c r="AA282" s="1487"/>
      <c r="AB282" s="1487"/>
    </row>
    <row r="283">
      <c r="A283" s="1487"/>
      <c r="B283" s="1487"/>
      <c r="C283" s="1524" t="s">
        <v>4024</v>
      </c>
      <c r="D283" s="1522">
        <f>if($B$50="posts",COUNTIFS(
  Posts[D+1], "&gt;=" &amp; DATE(2025, COLUMN()-3, 1),
   Posts[D+1], "&lt;" &amp; EOMONTH(DATE(2025, COLUMN()-3, 1), 0) + 1,
 Posts[Restaurant Name],$C283),SUMIFS(Posts[Views (+10], Posts[D+1], "&gt;=" &amp; DATE(2025, COLUMN()-3, 1),
   Posts[D+1], "&lt;" &amp; EOMONTH(DATE(2025, COLUMN()-3, 1), 0) + 1,
 Posts[Restaurant Name],$C283))</f>
        <v>0</v>
      </c>
      <c r="E283" s="1522">
        <f>if($B$50="posts",COUNTIFS(
  Posts[D+1], "&gt;=" &amp; DATE(2025, COLUMN()-3, 1),
   Posts[D+1], "&lt;" &amp; EOMONTH(DATE(2025, COLUMN()-3, 1), 0) + 1,
 Posts[Restaurant Name],$C283),SUMIFS(Posts[Views (+10], Posts[D+1], "&gt;=" &amp; DATE(2025, COLUMN()-3, 1),
   Posts[D+1], "&lt;" &amp; EOMONTH(DATE(2025, COLUMN()-3, 1), 0) + 1,
 Posts[Restaurant Name],$C283))</f>
        <v>57222</v>
      </c>
      <c r="F283" s="1522">
        <f>if($B$50="posts",COUNTIFS(
  Posts[D+1], "&gt;=" &amp; DATE(2025, COLUMN()-3, 1),
   Posts[D+1], "&lt;" &amp; EOMONTH(DATE(2025, COLUMN()-3, 1), 0) + 1,
 Posts[Restaurant Name],$C283),SUMIFS(Posts[Views (+10], Posts[D+1], "&gt;=" &amp; DATE(2025, COLUMN()-3, 1),
   Posts[D+1], "&lt;" &amp; EOMONTH(DATE(2025, COLUMN()-3, 1), 0) + 1,
 Posts[Restaurant Name],$C283))</f>
        <v>11644</v>
      </c>
      <c r="G283" s="1522">
        <f>if($B$50="posts",COUNTIFS(
  Posts[D+1], "&gt;=" &amp; DATE(2025, COLUMN()-3, 1),
   Posts[D+1], "&lt;" &amp; EOMONTH(DATE(2025, COLUMN()-3, 1), 0) + 1,
 Posts[Restaurant Name],$C283),SUMIFS(Posts[Views (+10], Posts[D+1], "&gt;=" &amp; DATE(2025, COLUMN()-3, 1),
   Posts[D+1], "&lt;" &amp; EOMONTH(DATE(2025, COLUMN()-3, 1), 0) + 1,
 Posts[Restaurant Name],$C283))</f>
        <v>0</v>
      </c>
      <c r="H283" s="1522">
        <f>if($B$50="posts",COUNTIFS(
  Posts[D+1], "&gt;=" &amp; DATE(2025, COLUMN()-3, 1),
   Posts[D+1], "&lt;" &amp; EOMONTH(DATE(2025, COLUMN()-3, 1), 0) + 1,
 Posts[Restaurant Name],$C283),SUMIFS(Posts[Views (+10], Posts[D+1], "&gt;=" &amp; DATE(2025, COLUMN()-3, 1),
   Posts[D+1], "&lt;" &amp; EOMONTH(DATE(2025, COLUMN()-3, 1), 0) + 1,
 Posts[Restaurant Name],$C283))</f>
        <v>0</v>
      </c>
      <c r="I283" s="1522">
        <f>if($B$50="posts",COUNTIFS(
  Posts[D+1], "&gt;=" &amp; DATE(2025, COLUMN()-3, 1),
   Posts[D+1], "&lt;" &amp; EOMONTH(DATE(2025, COLUMN()-3, 1), 0) + 1,
 Posts[Restaurant Name],$C283),SUMIFS(Posts[Views (+10], Posts[D+1], "&gt;=" &amp; DATE(2025, COLUMN()-3, 1),
   Posts[D+1], "&lt;" &amp; EOMONTH(DATE(2025, COLUMN()-3, 1), 0) + 1,
 Posts[Restaurant Name],$C283))</f>
        <v>0</v>
      </c>
      <c r="J283" s="1522">
        <f>if($B$50="posts",COUNTIFS(
  Posts[D+1], "&gt;=" &amp; DATE(2025, COLUMN()-3, 1),
   Posts[D+1], "&lt;" &amp; EOMONTH(DATE(2025, COLUMN()-3, 1), 0) + 1,
 Posts[Restaurant Name],$C283),SUMIFS(Posts[Views (+10], Posts[D+1], "&gt;=" &amp; DATE(2025, COLUMN()-3, 1),
   Posts[D+1], "&lt;" &amp; EOMONTH(DATE(2025, COLUMN()-3, 1), 0) + 1,
 Posts[Restaurant Name],$C283))</f>
        <v>0</v>
      </c>
      <c r="K283" s="1522">
        <f>if($B$50="posts",COUNTIFS(
  Posts[D+1], "&gt;=" &amp; DATE(2025, COLUMN()-3, 1),
   Posts[D+1], "&lt;" &amp; EOMONTH(DATE(2025, COLUMN()-3, 1), 0) + 1,
 Posts[Restaurant Name],$C283),SUMIFS(Posts[Views (+10], Posts[D+1], "&gt;=" &amp; DATE(2025, COLUMN()-3, 1),
   Posts[D+1], "&lt;" &amp; EOMONTH(DATE(2025, COLUMN()-3, 1), 0) + 1,
 Posts[Restaurant Name],$C283))</f>
        <v>0</v>
      </c>
      <c r="L283" s="1522">
        <f>if($B$50="posts",COUNTIFS(
  Posts[D+1], "&gt;=" &amp; DATE(2025, COLUMN()-3, 1),
   Posts[D+1], "&lt;" &amp; EOMONTH(DATE(2025, COLUMN()-3, 1), 0) + 1,
 Posts[Restaurant Name],$C283),SUMIFS(Posts[Views (+10], Posts[D+1], "&gt;=" &amp; DATE(2025, COLUMN()-3, 1),
   Posts[D+1], "&lt;" &amp; EOMONTH(DATE(2025, COLUMN()-3, 1), 0) + 1,
 Posts[Restaurant Name],$C283))</f>
        <v>0</v>
      </c>
      <c r="M283" s="1522">
        <f>if($B$50="posts",COUNTIFS(
  Posts[D+1], "&gt;=" &amp; DATE(2025, COLUMN()-3, 1),
   Posts[D+1], "&lt;" &amp; EOMONTH(DATE(2025, COLUMN()-3, 1), 0) + 1,
 Posts[Restaurant Name],$C283),SUMIFS(Posts[Views (+10], Posts[D+1], "&gt;=" &amp; DATE(2025, COLUMN()-3, 1),
   Posts[D+1], "&lt;" &amp; EOMONTH(DATE(2025, COLUMN()-3, 1), 0) + 1,
 Posts[Restaurant Name],$C283))</f>
        <v>0</v>
      </c>
      <c r="N283" s="1522">
        <f>if($B$50="posts",COUNTIFS(
  Posts[D+1], "&gt;=" &amp; DATE(2025, COLUMN()-3, 1),
   Posts[D+1], "&lt;" &amp; EOMONTH(DATE(2025, COLUMN()-3, 1), 0) + 1,
 Posts[Restaurant Name],$C283),SUMIFS(Posts[Views (+10], Posts[D+1], "&gt;=" &amp; DATE(2025, COLUMN()-3, 1),
   Posts[D+1], "&lt;" &amp; EOMONTH(DATE(2025, COLUMN()-3, 1), 0) + 1,
 Posts[Restaurant Name],$C283))</f>
        <v>0</v>
      </c>
      <c r="O283" s="1522">
        <f>if($B$50="posts",COUNTIFS(
  Posts[D+1], "&gt;=" &amp; DATE(2025, COLUMN()-3, 1),
   Posts[D+1], "&lt;" &amp; EOMONTH(DATE(2025, COLUMN()-3, 1), 0) + 1,
 Posts[Restaurant Name],$C283),SUMIFS(Posts[Views (+10], Posts[D+1], "&gt;=" &amp; DATE(2025, COLUMN()-3, 1),
   Posts[D+1], "&lt;" &amp; EOMONTH(DATE(2025, COLUMN()-3, 1), 0) + 1,
 Posts[Restaurant Name],$C283))</f>
        <v>0</v>
      </c>
      <c r="P283" s="1487"/>
      <c r="Q283" s="1487"/>
      <c r="R283" s="1487"/>
      <c r="S283" s="1487"/>
      <c r="T283" s="1487"/>
      <c r="U283" s="1487"/>
      <c r="V283" s="1487"/>
      <c r="W283" s="1487"/>
      <c r="X283" s="1487"/>
      <c r="Y283" s="1487"/>
      <c r="Z283" s="1487"/>
      <c r="AA283" s="1487"/>
      <c r="AB283" s="1487"/>
    </row>
    <row r="284">
      <c r="A284" s="1487"/>
      <c r="B284" s="1487"/>
      <c r="C284" s="1524" t="s">
        <v>4047</v>
      </c>
      <c r="D284" s="1522">
        <f>if($B$50="posts",COUNTIFS(
  Posts[D+1], "&gt;=" &amp; DATE(2025, COLUMN()-3, 1),
   Posts[D+1], "&lt;" &amp; EOMONTH(DATE(2025, COLUMN()-3, 1), 0) + 1,
 Posts[Restaurant Name],$C284),SUMIFS(Posts[Views (+10], Posts[D+1], "&gt;=" &amp; DATE(2025, COLUMN()-3, 1),
   Posts[D+1], "&lt;" &amp; EOMONTH(DATE(2025, COLUMN()-3, 1), 0) + 1,
 Posts[Restaurant Name],$C284))</f>
        <v>0</v>
      </c>
      <c r="E284" s="1522">
        <f>if($B$50="posts",COUNTIFS(
  Posts[D+1], "&gt;=" &amp; DATE(2025, COLUMN()-3, 1),
   Posts[D+1], "&lt;" &amp; EOMONTH(DATE(2025, COLUMN()-3, 1), 0) + 1,
 Posts[Restaurant Name],$C284),SUMIFS(Posts[Views (+10], Posts[D+1], "&gt;=" &amp; DATE(2025, COLUMN()-3, 1),
   Posts[D+1], "&lt;" &amp; EOMONTH(DATE(2025, COLUMN()-3, 1), 0) + 1,
 Posts[Restaurant Name],$C284))</f>
        <v>0</v>
      </c>
      <c r="F284" s="1522">
        <f>if($B$50="posts",COUNTIFS(
  Posts[D+1], "&gt;=" &amp; DATE(2025, COLUMN()-3, 1),
   Posts[D+1], "&lt;" &amp; EOMONTH(DATE(2025, COLUMN()-3, 1), 0) + 1,
 Posts[Restaurant Name],$C284),SUMIFS(Posts[Views (+10], Posts[D+1], "&gt;=" &amp; DATE(2025, COLUMN()-3, 1),
   Posts[D+1], "&lt;" &amp; EOMONTH(DATE(2025, COLUMN()-3, 1), 0) + 1,
 Posts[Restaurant Name],$C284))</f>
        <v>3567</v>
      </c>
      <c r="G284" s="1522">
        <f>if($B$50="posts",COUNTIFS(
  Posts[D+1], "&gt;=" &amp; DATE(2025, COLUMN()-3, 1),
   Posts[D+1], "&lt;" &amp; EOMONTH(DATE(2025, COLUMN()-3, 1), 0) + 1,
 Posts[Restaurant Name],$C284),SUMIFS(Posts[Views (+10], Posts[D+1], "&gt;=" &amp; DATE(2025, COLUMN()-3, 1),
   Posts[D+1], "&lt;" &amp; EOMONTH(DATE(2025, COLUMN()-3, 1), 0) + 1,
 Posts[Restaurant Name],$C284))</f>
        <v>0</v>
      </c>
      <c r="H284" s="1522">
        <f>if($B$50="posts",COUNTIFS(
  Posts[D+1], "&gt;=" &amp; DATE(2025, COLUMN()-3, 1),
   Posts[D+1], "&lt;" &amp; EOMONTH(DATE(2025, COLUMN()-3, 1), 0) + 1,
 Posts[Restaurant Name],$C284),SUMIFS(Posts[Views (+10], Posts[D+1], "&gt;=" &amp; DATE(2025, COLUMN()-3, 1),
   Posts[D+1], "&lt;" &amp; EOMONTH(DATE(2025, COLUMN()-3, 1), 0) + 1,
 Posts[Restaurant Name],$C284))</f>
        <v>0</v>
      </c>
      <c r="I284" s="1522">
        <f>if($B$50="posts",COUNTIFS(
  Posts[D+1], "&gt;=" &amp; DATE(2025, COLUMN()-3, 1),
   Posts[D+1], "&lt;" &amp; EOMONTH(DATE(2025, COLUMN()-3, 1), 0) + 1,
 Posts[Restaurant Name],$C284),SUMIFS(Posts[Views (+10], Posts[D+1], "&gt;=" &amp; DATE(2025, COLUMN()-3, 1),
   Posts[D+1], "&lt;" &amp; EOMONTH(DATE(2025, COLUMN()-3, 1), 0) + 1,
 Posts[Restaurant Name],$C284))</f>
        <v>0</v>
      </c>
      <c r="J284" s="1522">
        <f>if($B$50="posts",COUNTIFS(
  Posts[D+1], "&gt;=" &amp; DATE(2025, COLUMN()-3, 1),
   Posts[D+1], "&lt;" &amp; EOMONTH(DATE(2025, COLUMN()-3, 1), 0) + 1,
 Posts[Restaurant Name],$C284),SUMIFS(Posts[Views (+10], Posts[D+1], "&gt;=" &amp; DATE(2025, COLUMN()-3, 1),
   Posts[D+1], "&lt;" &amp; EOMONTH(DATE(2025, COLUMN()-3, 1), 0) + 1,
 Posts[Restaurant Name],$C284))</f>
        <v>0</v>
      </c>
      <c r="K284" s="1522">
        <f>if($B$50="posts",COUNTIFS(
  Posts[D+1], "&gt;=" &amp; DATE(2025, COLUMN()-3, 1),
   Posts[D+1], "&lt;" &amp; EOMONTH(DATE(2025, COLUMN()-3, 1), 0) + 1,
 Posts[Restaurant Name],$C284),SUMIFS(Posts[Views (+10], Posts[D+1], "&gt;=" &amp; DATE(2025, COLUMN()-3, 1),
   Posts[D+1], "&lt;" &amp; EOMONTH(DATE(2025, COLUMN()-3, 1), 0) + 1,
 Posts[Restaurant Name],$C284))</f>
        <v>0</v>
      </c>
      <c r="L284" s="1522">
        <f>if($B$50="posts",COUNTIFS(
  Posts[D+1], "&gt;=" &amp; DATE(2025, COLUMN()-3, 1),
   Posts[D+1], "&lt;" &amp; EOMONTH(DATE(2025, COLUMN()-3, 1), 0) + 1,
 Posts[Restaurant Name],$C284),SUMIFS(Posts[Views (+10], Posts[D+1], "&gt;=" &amp; DATE(2025, COLUMN()-3, 1),
   Posts[D+1], "&lt;" &amp; EOMONTH(DATE(2025, COLUMN()-3, 1), 0) + 1,
 Posts[Restaurant Name],$C284))</f>
        <v>0</v>
      </c>
      <c r="M284" s="1522">
        <f>if($B$50="posts",COUNTIFS(
  Posts[D+1], "&gt;=" &amp; DATE(2025, COLUMN()-3, 1),
   Posts[D+1], "&lt;" &amp; EOMONTH(DATE(2025, COLUMN()-3, 1), 0) + 1,
 Posts[Restaurant Name],$C284),SUMIFS(Posts[Views (+10], Posts[D+1], "&gt;=" &amp; DATE(2025, COLUMN()-3, 1),
   Posts[D+1], "&lt;" &amp; EOMONTH(DATE(2025, COLUMN()-3, 1), 0) + 1,
 Posts[Restaurant Name],$C284))</f>
        <v>0</v>
      </c>
      <c r="N284" s="1522">
        <f>if($B$50="posts",COUNTIFS(
  Posts[D+1], "&gt;=" &amp; DATE(2025, COLUMN()-3, 1),
   Posts[D+1], "&lt;" &amp; EOMONTH(DATE(2025, COLUMN()-3, 1), 0) + 1,
 Posts[Restaurant Name],$C284),SUMIFS(Posts[Views (+10], Posts[D+1], "&gt;=" &amp; DATE(2025, COLUMN()-3, 1),
   Posts[D+1], "&lt;" &amp; EOMONTH(DATE(2025, COLUMN()-3, 1), 0) + 1,
 Posts[Restaurant Name],$C284))</f>
        <v>0</v>
      </c>
      <c r="O284" s="1522">
        <f>if($B$50="posts",COUNTIFS(
  Posts[D+1], "&gt;=" &amp; DATE(2025, COLUMN()-3, 1),
   Posts[D+1], "&lt;" &amp; EOMONTH(DATE(2025, COLUMN()-3, 1), 0) + 1,
 Posts[Restaurant Name],$C284),SUMIFS(Posts[Views (+10], Posts[D+1], "&gt;=" &amp; DATE(2025, COLUMN()-3, 1),
   Posts[D+1], "&lt;" &amp; EOMONTH(DATE(2025, COLUMN()-3, 1), 0) + 1,
 Posts[Restaurant Name],$C284))</f>
        <v>0</v>
      </c>
      <c r="P284" s="1487"/>
      <c r="Q284" s="1487"/>
      <c r="R284" s="1487"/>
      <c r="S284" s="1487"/>
      <c r="T284" s="1487"/>
      <c r="U284" s="1487"/>
      <c r="V284" s="1487"/>
      <c r="W284" s="1487"/>
      <c r="X284" s="1487"/>
      <c r="Y284" s="1487"/>
      <c r="Z284" s="1487"/>
      <c r="AA284" s="1487"/>
      <c r="AB284" s="1487"/>
    </row>
    <row r="285">
      <c r="A285" s="1487"/>
      <c r="B285" s="1487"/>
      <c r="C285" s="1524" t="s">
        <v>4060</v>
      </c>
      <c r="D285" s="1522">
        <f>if($B$50="posts",COUNTIFS(
  Posts[D+1], "&gt;=" &amp; DATE(2025, COLUMN()-3, 1),
   Posts[D+1], "&lt;" &amp; EOMONTH(DATE(2025, COLUMN()-3, 1), 0) + 1,
 Posts[Restaurant Name],$C285),SUMIFS(Posts[Views (+10], Posts[D+1], "&gt;=" &amp; DATE(2025, COLUMN()-3, 1),
   Posts[D+1], "&lt;" &amp; EOMONTH(DATE(2025, COLUMN()-3, 1), 0) + 1,
 Posts[Restaurant Name],$C285))</f>
        <v>0</v>
      </c>
      <c r="E285" s="1522">
        <f>if($B$50="posts",COUNTIFS(
  Posts[D+1], "&gt;=" &amp; DATE(2025, COLUMN()-3, 1),
   Posts[D+1], "&lt;" &amp; EOMONTH(DATE(2025, COLUMN()-3, 1), 0) + 1,
 Posts[Restaurant Name],$C285),SUMIFS(Posts[Views (+10], Posts[D+1], "&gt;=" &amp; DATE(2025, COLUMN()-3, 1),
   Posts[D+1], "&lt;" &amp; EOMONTH(DATE(2025, COLUMN()-3, 1), 0) + 1,
 Posts[Restaurant Name],$C285))</f>
        <v>0</v>
      </c>
      <c r="F285" s="1522">
        <f>if($B$50="posts",COUNTIFS(
  Posts[D+1], "&gt;=" &amp; DATE(2025, COLUMN()-3, 1),
   Posts[D+1], "&lt;" &amp; EOMONTH(DATE(2025, COLUMN()-3, 1), 0) + 1,
 Posts[Restaurant Name],$C285),SUMIFS(Posts[Views (+10], Posts[D+1], "&gt;=" &amp; DATE(2025, COLUMN()-3, 1),
   Posts[D+1], "&lt;" &amp; EOMONTH(DATE(2025, COLUMN()-3, 1), 0) + 1,
 Posts[Restaurant Name],$C285))</f>
        <v>0</v>
      </c>
      <c r="G285" s="1522">
        <f>if($B$50="posts",COUNTIFS(
  Posts[D+1], "&gt;=" &amp; DATE(2025, COLUMN()-3, 1),
   Posts[D+1], "&lt;" &amp; EOMONTH(DATE(2025, COLUMN()-3, 1), 0) + 1,
 Posts[Restaurant Name],$C285),SUMIFS(Posts[Views (+10], Posts[D+1], "&gt;=" &amp; DATE(2025, COLUMN()-3, 1),
   Posts[D+1], "&lt;" &amp; EOMONTH(DATE(2025, COLUMN()-3, 1), 0) + 1,
 Posts[Restaurant Name],$C285))</f>
        <v>14798</v>
      </c>
      <c r="H285" s="1522">
        <f>if($B$50="posts",COUNTIFS(
  Posts[D+1], "&gt;=" &amp; DATE(2025, COLUMN()-3, 1),
   Posts[D+1], "&lt;" &amp; EOMONTH(DATE(2025, COLUMN()-3, 1), 0) + 1,
 Posts[Restaurant Name],$C285),SUMIFS(Posts[Views (+10], Posts[D+1], "&gt;=" &amp; DATE(2025, COLUMN()-3, 1),
   Posts[D+1], "&lt;" &amp; EOMONTH(DATE(2025, COLUMN()-3, 1), 0) + 1,
 Posts[Restaurant Name],$C285))</f>
        <v>0</v>
      </c>
      <c r="I285" s="1522">
        <f>if($B$50="posts",COUNTIFS(
  Posts[D+1], "&gt;=" &amp; DATE(2025, COLUMN()-3, 1),
   Posts[D+1], "&lt;" &amp; EOMONTH(DATE(2025, COLUMN()-3, 1), 0) + 1,
 Posts[Restaurant Name],$C285),SUMIFS(Posts[Views (+10], Posts[D+1], "&gt;=" &amp; DATE(2025, COLUMN()-3, 1),
   Posts[D+1], "&lt;" &amp; EOMONTH(DATE(2025, COLUMN()-3, 1), 0) + 1,
 Posts[Restaurant Name],$C285))</f>
        <v>0</v>
      </c>
      <c r="J285" s="1522">
        <f>if($B$50="posts",COUNTIFS(
  Posts[D+1], "&gt;=" &amp; DATE(2025, COLUMN()-3, 1),
   Posts[D+1], "&lt;" &amp; EOMONTH(DATE(2025, COLUMN()-3, 1), 0) + 1,
 Posts[Restaurant Name],$C285),SUMIFS(Posts[Views (+10], Posts[D+1], "&gt;=" &amp; DATE(2025, COLUMN()-3, 1),
   Posts[D+1], "&lt;" &amp; EOMONTH(DATE(2025, COLUMN()-3, 1), 0) + 1,
 Posts[Restaurant Name],$C285))</f>
        <v>0</v>
      </c>
      <c r="K285" s="1522">
        <f>if($B$50="posts",COUNTIFS(
  Posts[D+1], "&gt;=" &amp; DATE(2025, COLUMN()-3, 1),
   Posts[D+1], "&lt;" &amp; EOMONTH(DATE(2025, COLUMN()-3, 1), 0) + 1,
 Posts[Restaurant Name],$C285),SUMIFS(Posts[Views (+10], Posts[D+1], "&gt;=" &amp; DATE(2025, COLUMN()-3, 1),
   Posts[D+1], "&lt;" &amp; EOMONTH(DATE(2025, COLUMN()-3, 1), 0) + 1,
 Posts[Restaurant Name],$C285))</f>
        <v>0</v>
      </c>
      <c r="L285" s="1522">
        <f>if($B$50="posts",COUNTIFS(
  Posts[D+1], "&gt;=" &amp; DATE(2025, COLUMN()-3, 1),
   Posts[D+1], "&lt;" &amp; EOMONTH(DATE(2025, COLUMN()-3, 1), 0) + 1,
 Posts[Restaurant Name],$C285),SUMIFS(Posts[Views (+10], Posts[D+1], "&gt;=" &amp; DATE(2025, COLUMN()-3, 1),
   Posts[D+1], "&lt;" &amp; EOMONTH(DATE(2025, COLUMN()-3, 1), 0) + 1,
 Posts[Restaurant Name],$C285))</f>
        <v>0</v>
      </c>
      <c r="M285" s="1522">
        <f>if($B$50="posts",COUNTIFS(
  Posts[D+1], "&gt;=" &amp; DATE(2025, COLUMN()-3, 1),
   Posts[D+1], "&lt;" &amp; EOMONTH(DATE(2025, COLUMN()-3, 1), 0) + 1,
 Posts[Restaurant Name],$C285),SUMIFS(Posts[Views (+10], Posts[D+1], "&gt;=" &amp; DATE(2025, COLUMN()-3, 1),
   Posts[D+1], "&lt;" &amp; EOMONTH(DATE(2025, COLUMN()-3, 1), 0) + 1,
 Posts[Restaurant Name],$C285))</f>
        <v>0</v>
      </c>
      <c r="N285" s="1522">
        <f>if($B$50="posts",COUNTIFS(
  Posts[D+1], "&gt;=" &amp; DATE(2025, COLUMN()-3, 1),
   Posts[D+1], "&lt;" &amp; EOMONTH(DATE(2025, COLUMN()-3, 1), 0) + 1,
 Posts[Restaurant Name],$C285),SUMIFS(Posts[Views (+10], Posts[D+1], "&gt;=" &amp; DATE(2025, COLUMN()-3, 1),
   Posts[D+1], "&lt;" &amp; EOMONTH(DATE(2025, COLUMN()-3, 1), 0) + 1,
 Posts[Restaurant Name],$C285))</f>
        <v>0</v>
      </c>
      <c r="O285" s="1522">
        <f>if($B$50="posts",COUNTIFS(
  Posts[D+1], "&gt;=" &amp; DATE(2025, COLUMN()-3, 1),
   Posts[D+1], "&lt;" &amp; EOMONTH(DATE(2025, COLUMN()-3, 1), 0) + 1,
 Posts[Restaurant Name],$C285),SUMIFS(Posts[Views (+10], Posts[D+1], "&gt;=" &amp; DATE(2025, COLUMN()-3, 1),
   Posts[D+1], "&lt;" &amp; EOMONTH(DATE(2025, COLUMN()-3, 1), 0) + 1,
 Posts[Restaurant Name],$C285))</f>
        <v>0</v>
      </c>
      <c r="P285" s="1487"/>
      <c r="Q285" s="1487"/>
      <c r="R285" s="1487"/>
      <c r="S285" s="1487"/>
      <c r="T285" s="1487"/>
      <c r="U285" s="1487"/>
      <c r="V285" s="1487"/>
      <c r="W285" s="1487"/>
      <c r="X285" s="1487"/>
      <c r="Y285" s="1487"/>
      <c r="Z285" s="1487"/>
      <c r="AA285" s="1487"/>
      <c r="AB285" s="1487"/>
    </row>
    <row r="286">
      <c r="A286" s="1487"/>
      <c r="B286" s="1487"/>
      <c r="C286" s="1524" t="s">
        <v>354</v>
      </c>
      <c r="D286" s="1522">
        <f>if($B$50="posts",COUNTIFS(
  Posts[D+1], "&gt;=" &amp; DATE(2025, COLUMN()-3, 1),
   Posts[D+1], "&lt;" &amp; EOMONTH(DATE(2025, COLUMN()-3, 1), 0) + 1,
 Posts[Restaurant Name],$C286),SUMIFS(Posts[Views (+10], Posts[D+1], "&gt;=" &amp; DATE(2025, COLUMN()-3, 1),
   Posts[D+1], "&lt;" &amp; EOMONTH(DATE(2025, COLUMN()-3, 1), 0) + 1,
 Posts[Restaurant Name],$C286))</f>
        <v>0</v>
      </c>
      <c r="E286" s="1522">
        <f>if($B$50="posts",COUNTIFS(
  Posts[D+1], "&gt;=" &amp; DATE(2025, COLUMN()-3, 1),
   Posts[D+1], "&lt;" &amp; EOMONTH(DATE(2025, COLUMN()-3, 1), 0) + 1,
 Posts[Restaurant Name],$C286),SUMIFS(Posts[Views (+10], Posts[D+1], "&gt;=" &amp; DATE(2025, COLUMN()-3, 1),
   Posts[D+1], "&lt;" &amp; EOMONTH(DATE(2025, COLUMN()-3, 1), 0) + 1,
 Posts[Restaurant Name],$C286))</f>
        <v>0</v>
      </c>
      <c r="F286" s="1522">
        <f>if($B$50="posts",COUNTIFS(
  Posts[D+1], "&gt;=" &amp; DATE(2025, COLUMN()-3, 1),
   Posts[D+1], "&lt;" &amp; EOMONTH(DATE(2025, COLUMN()-3, 1), 0) + 1,
 Posts[Restaurant Name],$C286),SUMIFS(Posts[Views (+10], Posts[D+1], "&gt;=" &amp; DATE(2025, COLUMN()-3, 1),
   Posts[D+1], "&lt;" &amp; EOMONTH(DATE(2025, COLUMN()-3, 1), 0) + 1,
 Posts[Restaurant Name],$C286))</f>
        <v>0</v>
      </c>
      <c r="G286" s="1522">
        <f>if($B$50="posts",COUNTIFS(
  Posts[D+1], "&gt;=" &amp; DATE(2025, COLUMN()-3, 1),
   Posts[D+1], "&lt;" &amp; EOMONTH(DATE(2025, COLUMN()-3, 1), 0) + 1,
 Posts[Restaurant Name],$C286),SUMIFS(Posts[Views (+10], Posts[D+1], "&gt;=" &amp; DATE(2025, COLUMN()-3, 1),
   Posts[D+1], "&lt;" &amp; EOMONTH(DATE(2025, COLUMN()-3, 1), 0) + 1,
 Posts[Restaurant Name],$C286))</f>
        <v>13765</v>
      </c>
      <c r="H286" s="1522">
        <f>if($B$50="posts",COUNTIFS(
  Posts[D+1], "&gt;=" &amp; DATE(2025, COLUMN()-3, 1),
   Posts[D+1], "&lt;" &amp; EOMONTH(DATE(2025, COLUMN()-3, 1), 0) + 1,
 Posts[Restaurant Name],$C286),SUMIFS(Posts[Views (+10], Posts[D+1], "&gt;=" &amp; DATE(2025, COLUMN()-3, 1),
   Posts[D+1], "&lt;" &amp; EOMONTH(DATE(2025, COLUMN()-3, 1), 0) + 1,
 Posts[Restaurant Name],$C286))</f>
        <v>0</v>
      </c>
      <c r="I286" s="1522">
        <f>if($B$50="posts",COUNTIFS(
  Posts[D+1], "&gt;=" &amp; DATE(2025, COLUMN()-3, 1),
   Posts[D+1], "&lt;" &amp; EOMONTH(DATE(2025, COLUMN()-3, 1), 0) + 1,
 Posts[Restaurant Name],$C286),SUMIFS(Posts[Views (+10], Posts[D+1], "&gt;=" &amp; DATE(2025, COLUMN()-3, 1),
   Posts[D+1], "&lt;" &amp; EOMONTH(DATE(2025, COLUMN()-3, 1), 0) + 1,
 Posts[Restaurant Name],$C286))</f>
        <v>0</v>
      </c>
      <c r="J286" s="1522">
        <f>if($B$50="posts",COUNTIFS(
  Posts[D+1], "&gt;=" &amp; DATE(2025, COLUMN()-3, 1),
   Posts[D+1], "&lt;" &amp; EOMONTH(DATE(2025, COLUMN()-3, 1), 0) + 1,
 Posts[Restaurant Name],$C286),SUMIFS(Posts[Views (+10], Posts[D+1], "&gt;=" &amp; DATE(2025, COLUMN()-3, 1),
   Posts[D+1], "&lt;" &amp; EOMONTH(DATE(2025, COLUMN()-3, 1), 0) + 1,
 Posts[Restaurant Name],$C286))</f>
        <v>0</v>
      </c>
      <c r="K286" s="1522">
        <f>if($B$50="posts",COUNTIFS(
  Posts[D+1], "&gt;=" &amp; DATE(2025, COLUMN()-3, 1),
   Posts[D+1], "&lt;" &amp; EOMONTH(DATE(2025, COLUMN()-3, 1), 0) + 1,
 Posts[Restaurant Name],$C286),SUMIFS(Posts[Views (+10], Posts[D+1], "&gt;=" &amp; DATE(2025, COLUMN()-3, 1),
   Posts[D+1], "&lt;" &amp; EOMONTH(DATE(2025, COLUMN()-3, 1), 0) + 1,
 Posts[Restaurant Name],$C286))</f>
        <v>0</v>
      </c>
      <c r="L286" s="1522">
        <f>if($B$50="posts",COUNTIFS(
  Posts[D+1], "&gt;=" &amp; DATE(2025, COLUMN()-3, 1),
   Posts[D+1], "&lt;" &amp; EOMONTH(DATE(2025, COLUMN()-3, 1), 0) + 1,
 Posts[Restaurant Name],$C286),SUMIFS(Posts[Views (+10], Posts[D+1], "&gt;=" &amp; DATE(2025, COLUMN()-3, 1),
   Posts[D+1], "&lt;" &amp; EOMONTH(DATE(2025, COLUMN()-3, 1), 0) + 1,
 Posts[Restaurant Name],$C286))</f>
        <v>0</v>
      </c>
      <c r="M286" s="1522">
        <f>if($B$50="posts",COUNTIFS(
  Posts[D+1], "&gt;=" &amp; DATE(2025, COLUMN()-3, 1),
   Posts[D+1], "&lt;" &amp; EOMONTH(DATE(2025, COLUMN()-3, 1), 0) + 1,
 Posts[Restaurant Name],$C286),SUMIFS(Posts[Views (+10], Posts[D+1], "&gt;=" &amp; DATE(2025, COLUMN()-3, 1),
   Posts[D+1], "&lt;" &amp; EOMONTH(DATE(2025, COLUMN()-3, 1), 0) + 1,
 Posts[Restaurant Name],$C286))</f>
        <v>0</v>
      </c>
      <c r="N286" s="1522">
        <f>if($B$50="posts",COUNTIFS(
  Posts[D+1], "&gt;=" &amp; DATE(2025, COLUMN()-3, 1),
   Posts[D+1], "&lt;" &amp; EOMONTH(DATE(2025, COLUMN()-3, 1), 0) + 1,
 Posts[Restaurant Name],$C286),SUMIFS(Posts[Views (+10], Posts[D+1], "&gt;=" &amp; DATE(2025, COLUMN()-3, 1),
   Posts[D+1], "&lt;" &amp; EOMONTH(DATE(2025, COLUMN()-3, 1), 0) + 1,
 Posts[Restaurant Name],$C286))</f>
        <v>0</v>
      </c>
      <c r="O286" s="1522">
        <f>if($B$50="posts",COUNTIFS(
  Posts[D+1], "&gt;=" &amp; DATE(2025, COLUMN()-3, 1),
   Posts[D+1], "&lt;" &amp; EOMONTH(DATE(2025, COLUMN()-3, 1), 0) + 1,
 Posts[Restaurant Name],$C286),SUMIFS(Posts[Views (+10], Posts[D+1], "&gt;=" &amp; DATE(2025, COLUMN()-3, 1),
   Posts[D+1], "&lt;" &amp; EOMONTH(DATE(2025, COLUMN()-3, 1), 0) + 1,
 Posts[Restaurant Name],$C286))</f>
        <v>0</v>
      </c>
      <c r="P286" s="1487"/>
      <c r="Q286" s="1487"/>
      <c r="R286" s="1487"/>
      <c r="S286" s="1487"/>
      <c r="T286" s="1487"/>
      <c r="U286" s="1487"/>
      <c r="V286" s="1487"/>
      <c r="W286" s="1487"/>
      <c r="X286" s="1487"/>
      <c r="Y286" s="1487"/>
      <c r="Z286" s="1487"/>
      <c r="AA286" s="1487"/>
      <c r="AB286" s="1487"/>
    </row>
    <row r="287">
      <c r="A287" s="1487"/>
      <c r="B287" s="1487"/>
      <c r="C287" s="1524" t="s">
        <v>4070</v>
      </c>
      <c r="D287" s="1522">
        <f>if($B$50="posts",COUNTIFS(
  Posts[D+1], "&gt;=" &amp; DATE(2025, COLUMN()-3, 1),
   Posts[D+1], "&lt;" &amp; EOMONTH(DATE(2025, COLUMN()-3, 1), 0) + 1,
 Posts[Restaurant Name],$C287),SUMIFS(Posts[Views (+10], Posts[D+1], "&gt;=" &amp; DATE(2025, COLUMN()-3, 1),
   Posts[D+1], "&lt;" &amp; EOMONTH(DATE(2025, COLUMN()-3, 1), 0) + 1,
 Posts[Restaurant Name],$C287))</f>
        <v>0</v>
      </c>
      <c r="E287" s="1522">
        <f>if($B$50="posts",COUNTIFS(
  Posts[D+1], "&gt;=" &amp; DATE(2025, COLUMN()-3, 1),
   Posts[D+1], "&lt;" &amp; EOMONTH(DATE(2025, COLUMN()-3, 1), 0) + 1,
 Posts[Restaurant Name],$C287),SUMIFS(Posts[Views (+10], Posts[D+1], "&gt;=" &amp; DATE(2025, COLUMN()-3, 1),
   Posts[D+1], "&lt;" &amp; EOMONTH(DATE(2025, COLUMN()-3, 1), 0) + 1,
 Posts[Restaurant Name],$C287))</f>
        <v>51654</v>
      </c>
      <c r="F287" s="1522">
        <f>if($B$50="posts",COUNTIFS(
  Posts[D+1], "&gt;=" &amp; DATE(2025, COLUMN()-3, 1),
   Posts[D+1], "&lt;" &amp; EOMONTH(DATE(2025, COLUMN()-3, 1), 0) + 1,
 Posts[Restaurant Name],$C287),SUMIFS(Posts[Views (+10], Posts[D+1], "&gt;=" &amp; DATE(2025, COLUMN()-3, 1),
   Posts[D+1], "&lt;" &amp; EOMONTH(DATE(2025, COLUMN()-3, 1), 0) + 1,
 Posts[Restaurant Name],$C287))</f>
        <v>53357</v>
      </c>
      <c r="G287" s="1522">
        <f>if($B$50="posts",COUNTIFS(
  Posts[D+1], "&gt;=" &amp; DATE(2025, COLUMN()-3, 1),
   Posts[D+1], "&lt;" &amp; EOMONTH(DATE(2025, COLUMN()-3, 1), 0) + 1,
 Posts[Restaurant Name],$C287),SUMIFS(Posts[Views (+10], Posts[D+1], "&gt;=" &amp; DATE(2025, COLUMN()-3, 1),
   Posts[D+1], "&lt;" &amp; EOMONTH(DATE(2025, COLUMN()-3, 1), 0) + 1,
 Posts[Restaurant Name],$C287))</f>
        <v>0</v>
      </c>
      <c r="H287" s="1522">
        <f>if($B$50="posts",COUNTIFS(
  Posts[D+1], "&gt;=" &amp; DATE(2025, COLUMN()-3, 1),
   Posts[D+1], "&lt;" &amp; EOMONTH(DATE(2025, COLUMN()-3, 1), 0) + 1,
 Posts[Restaurant Name],$C287),SUMIFS(Posts[Views (+10], Posts[D+1], "&gt;=" &amp; DATE(2025, COLUMN()-3, 1),
   Posts[D+1], "&lt;" &amp; EOMONTH(DATE(2025, COLUMN()-3, 1), 0) + 1,
 Posts[Restaurant Name],$C287))</f>
        <v>0</v>
      </c>
      <c r="I287" s="1522">
        <f>if($B$50="posts",COUNTIFS(
  Posts[D+1], "&gt;=" &amp; DATE(2025, COLUMN()-3, 1),
   Posts[D+1], "&lt;" &amp; EOMONTH(DATE(2025, COLUMN()-3, 1), 0) + 1,
 Posts[Restaurant Name],$C287),SUMIFS(Posts[Views (+10], Posts[D+1], "&gt;=" &amp; DATE(2025, COLUMN()-3, 1),
   Posts[D+1], "&lt;" &amp; EOMONTH(DATE(2025, COLUMN()-3, 1), 0) + 1,
 Posts[Restaurant Name],$C287))</f>
        <v>0</v>
      </c>
      <c r="J287" s="1522">
        <f>if($B$50="posts",COUNTIFS(
  Posts[D+1], "&gt;=" &amp; DATE(2025, COLUMN()-3, 1),
   Posts[D+1], "&lt;" &amp; EOMONTH(DATE(2025, COLUMN()-3, 1), 0) + 1,
 Posts[Restaurant Name],$C287),SUMIFS(Posts[Views (+10], Posts[D+1], "&gt;=" &amp; DATE(2025, COLUMN()-3, 1),
   Posts[D+1], "&lt;" &amp; EOMONTH(DATE(2025, COLUMN()-3, 1), 0) + 1,
 Posts[Restaurant Name],$C287))</f>
        <v>0</v>
      </c>
      <c r="K287" s="1522">
        <f>if($B$50="posts",COUNTIFS(
  Posts[D+1], "&gt;=" &amp; DATE(2025, COLUMN()-3, 1),
   Posts[D+1], "&lt;" &amp; EOMONTH(DATE(2025, COLUMN()-3, 1), 0) + 1,
 Posts[Restaurant Name],$C287),SUMIFS(Posts[Views (+10], Posts[D+1], "&gt;=" &amp; DATE(2025, COLUMN()-3, 1),
   Posts[D+1], "&lt;" &amp; EOMONTH(DATE(2025, COLUMN()-3, 1), 0) + 1,
 Posts[Restaurant Name],$C287))</f>
        <v>0</v>
      </c>
      <c r="L287" s="1522">
        <f>if($B$50="posts",COUNTIFS(
  Posts[D+1], "&gt;=" &amp; DATE(2025, COLUMN()-3, 1),
   Posts[D+1], "&lt;" &amp; EOMONTH(DATE(2025, COLUMN()-3, 1), 0) + 1,
 Posts[Restaurant Name],$C287),SUMIFS(Posts[Views (+10], Posts[D+1], "&gt;=" &amp; DATE(2025, COLUMN()-3, 1),
   Posts[D+1], "&lt;" &amp; EOMONTH(DATE(2025, COLUMN()-3, 1), 0) + 1,
 Posts[Restaurant Name],$C287))</f>
        <v>0</v>
      </c>
      <c r="M287" s="1522">
        <f>if($B$50="posts",COUNTIFS(
  Posts[D+1], "&gt;=" &amp; DATE(2025, COLUMN()-3, 1),
   Posts[D+1], "&lt;" &amp; EOMONTH(DATE(2025, COLUMN()-3, 1), 0) + 1,
 Posts[Restaurant Name],$C287),SUMIFS(Posts[Views (+10], Posts[D+1], "&gt;=" &amp; DATE(2025, COLUMN()-3, 1),
   Posts[D+1], "&lt;" &amp; EOMONTH(DATE(2025, COLUMN()-3, 1), 0) + 1,
 Posts[Restaurant Name],$C287))</f>
        <v>0</v>
      </c>
      <c r="N287" s="1522">
        <f>if($B$50="posts",COUNTIFS(
  Posts[D+1], "&gt;=" &amp; DATE(2025, COLUMN()-3, 1),
   Posts[D+1], "&lt;" &amp; EOMONTH(DATE(2025, COLUMN()-3, 1), 0) + 1,
 Posts[Restaurant Name],$C287),SUMIFS(Posts[Views (+10], Posts[D+1], "&gt;=" &amp; DATE(2025, COLUMN()-3, 1),
   Posts[D+1], "&lt;" &amp; EOMONTH(DATE(2025, COLUMN()-3, 1), 0) + 1,
 Posts[Restaurant Name],$C287))</f>
        <v>0</v>
      </c>
      <c r="O287" s="1522">
        <f>if($B$50="posts",COUNTIFS(
  Posts[D+1], "&gt;=" &amp; DATE(2025, COLUMN()-3, 1),
   Posts[D+1], "&lt;" &amp; EOMONTH(DATE(2025, COLUMN()-3, 1), 0) + 1,
 Posts[Restaurant Name],$C287),SUMIFS(Posts[Views (+10], Posts[D+1], "&gt;=" &amp; DATE(2025, COLUMN()-3, 1),
   Posts[D+1], "&lt;" &amp; EOMONTH(DATE(2025, COLUMN()-3, 1), 0) + 1,
 Posts[Restaurant Name],$C287))</f>
        <v>0</v>
      </c>
      <c r="P287" s="1487"/>
      <c r="Q287" s="1487"/>
      <c r="R287" s="1487"/>
      <c r="S287" s="1487"/>
      <c r="T287" s="1487"/>
      <c r="U287" s="1487"/>
      <c r="V287" s="1487"/>
      <c r="W287" s="1487"/>
      <c r="X287" s="1487"/>
      <c r="Y287" s="1487"/>
      <c r="Z287" s="1487"/>
      <c r="AA287" s="1487"/>
      <c r="AB287" s="1487"/>
    </row>
    <row r="288">
      <c r="A288" s="1487"/>
      <c r="B288" s="1487"/>
      <c r="C288" s="1524" t="s">
        <v>4075</v>
      </c>
      <c r="D288" s="1522">
        <f>if($B$50="posts",COUNTIFS(
  Posts[D+1], "&gt;=" &amp; DATE(2025, COLUMN()-3, 1),
   Posts[D+1], "&lt;" &amp; EOMONTH(DATE(2025, COLUMN()-3, 1), 0) + 1,
 Posts[Restaurant Name],$C288),SUMIFS(Posts[Views (+10], Posts[D+1], "&gt;=" &amp; DATE(2025, COLUMN()-3, 1),
   Posts[D+1], "&lt;" &amp; EOMONTH(DATE(2025, COLUMN()-3, 1), 0) + 1,
 Posts[Restaurant Name],$C288))</f>
        <v>0</v>
      </c>
      <c r="E288" s="1522">
        <f>if($B$50="posts",COUNTIFS(
  Posts[D+1], "&gt;=" &amp; DATE(2025, COLUMN()-3, 1),
   Posts[D+1], "&lt;" &amp; EOMONTH(DATE(2025, COLUMN()-3, 1), 0) + 1,
 Posts[Restaurant Name],$C288),SUMIFS(Posts[Views (+10], Posts[D+1], "&gt;=" &amp; DATE(2025, COLUMN()-3, 1),
   Posts[D+1], "&lt;" &amp; EOMONTH(DATE(2025, COLUMN()-3, 1), 0) + 1,
 Posts[Restaurant Name],$C288))</f>
        <v>32061</v>
      </c>
      <c r="F288" s="1522">
        <f>if($B$50="posts",COUNTIFS(
  Posts[D+1], "&gt;=" &amp; DATE(2025, COLUMN()-3, 1),
   Posts[D+1], "&lt;" &amp; EOMONTH(DATE(2025, COLUMN()-3, 1), 0) + 1,
 Posts[Restaurant Name],$C288),SUMIFS(Posts[Views (+10], Posts[D+1], "&gt;=" &amp; DATE(2025, COLUMN()-3, 1),
   Posts[D+1], "&lt;" &amp; EOMONTH(DATE(2025, COLUMN()-3, 1), 0) + 1,
 Posts[Restaurant Name],$C288))</f>
        <v>0</v>
      </c>
      <c r="G288" s="1522">
        <f>if($B$50="posts",COUNTIFS(
  Posts[D+1], "&gt;=" &amp; DATE(2025, COLUMN()-3, 1),
   Posts[D+1], "&lt;" &amp; EOMONTH(DATE(2025, COLUMN()-3, 1), 0) + 1,
 Posts[Restaurant Name],$C288),SUMIFS(Posts[Views (+10], Posts[D+1], "&gt;=" &amp; DATE(2025, COLUMN()-3, 1),
   Posts[D+1], "&lt;" &amp; EOMONTH(DATE(2025, COLUMN()-3, 1), 0) + 1,
 Posts[Restaurant Name],$C288))</f>
        <v>0</v>
      </c>
      <c r="H288" s="1522">
        <f>if($B$50="posts",COUNTIFS(
  Posts[D+1], "&gt;=" &amp; DATE(2025, COLUMN()-3, 1),
   Posts[D+1], "&lt;" &amp; EOMONTH(DATE(2025, COLUMN()-3, 1), 0) + 1,
 Posts[Restaurant Name],$C288),SUMIFS(Posts[Views (+10], Posts[D+1], "&gt;=" &amp; DATE(2025, COLUMN()-3, 1),
   Posts[D+1], "&lt;" &amp; EOMONTH(DATE(2025, COLUMN()-3, 1), 0) + 1,
 Posts[Restaurant Name],$C288))</f>
        <v>0</v>
      </c>
      <c r="I288" s="1522">
        <f>if($B$50="posts",COUNTIFS(
  Posts[D+1], "&gt;=" &amp; DATE(2025, COLUMN()-3, 1),
   Posts[D+1], "&lt;" &amp; EOMONTH(DATE(2025, COLUMN()-3, 1), 0) + 1,
 Posts[Restaurant Name],$C288),SUMIFS(Posts[Views (+10], Posts[D+1], "&gt;=" &amp; DATE(2025, COLUMN()-3, 1),
   Posts[D+1], "&lt;" &amp; EOMONTH(DATE(2025, COLUMN()-3, 1), 0) + 1,
 Posts[Restaurant Name],$C288))</f>
        <v>158</v>
      </c>
      <c r="J288" s="1522">
        <f>if($B$50="posts",COUNTIFS(
  Posts[D+1], "&gt;=" &amp; DATE(2025, COLUMN()-3, 1),
   Posts[D+1], "&lt;" &amp; EOMONTH(DATE(2025, COLUMN()-3, 1), 0) + 1,
 Posts[Restaurant Name],$C288),SUMIFS(Posts[Views (+10], Posts[D+1], "&gt;=" &amp; DATE(2025, COLUMN()-3, 1),
   Posts[D+1], "&lt;" &amp; EOMONTH(DATE(2025, COLUMN()-3, 1), 0) + 1,
 Posts[Restaurant Name],$C288))</f>
        <v>0</v>
      </c>
      <c r="K288" s="1522">
        <f>if($B$50="posts",COUNTIFS(
  Posts[D+1], "&gt;=" &amp; DATE(2025, COLUMN()-3, 1),
   Posts[D+1], "&lt;" &amp; EOMONTH(DATE(2025, COLUMN()-3, 1), 0) + 1,
 Posts[Restaurant Name],$C288),SUMIFS(Posts[Views (+10], Posts[D+1], "&gt;=" &amp; DATE(2025, COLUMN()-3, 1),
   Posts[D+1], "&lt;" &amp; EOMONTH(DATE(2025, COLUMN()-3, 1), 0) + 1,
 Posts[Restaurant Name],$C288))</f>
        <v>0</v>
      </c>
      <c r="L288" s="1522">
        <f>if($B$50="posts",COUNTIFS(
  Posts[D+1], "&gt;=" &amp; DATE(2025, COLUMN()-3, 1),
   Posts[D+1], "&lt;" &amp; EOMONTH(DATE(2025, COLUMN()-3, 1), 0) + 1,
 Posts[Restaurant Name],$C288),SUMIFS(Posts[Views (+10], Posts[D+1], "&gt;=" &amp; DATE(2025, COLUMN()-3, 1),
   Posts[D+1], "&lt;" &amp; EOMONTH(DATE(2025, COLUMN()-3, 1), 0) + 1,
 Posts[Restaurant Name],$C288))</f>
        <v>0</v>
      </c>
      <c r="M288" s="1522">
        <f>if($B$50="posts",COUNTIFS(
  Posts[D+1], "&gt;=" &amp; DATE(2025, COLUMN()-3, 1),
   Posts[D+1], "&lt;" &amp; EOMONTH(DATE(2025, COLUMN()-3, 1), 0) + 1,
 Posts[Restaurant Name],$C288),SUMIFS(Posts[Views (+10], Posts[D+1], "&gt;=" &amp; DATE(2025, COLUMN()-3, 1),
   Posts[D+1], "&lt;" &amp; EOMONTH(DATE(2025, COLUMN()-3, 1), 0) + 1,
 Posts[Restaurant Name],$C288))</f>
        <v>0</v>
      </c>
      <c r="N288" s="1522">
        <f>if($B$50="posts",COUNTIFS(
  Posts[D+1], "&gt;=" &amp; DATE(2025, COLUMN()-3, 1),
   Posts[D+1], "&lt;" &amp; EOMONTH(DATE(2025, COLUMN()-3, 1), 0) + 1,
 Posts[Restaurant Name],$C288),SUMIFS(Posts[Views (+10], Posts[D+1], "&gt;=" &amp; DATE(2025, COLUMN()-3, 1),
   Posts[D+1], "&lt;" &amp; EOMONTH(DATE(2025, COLUMN()-3, 1), 0) + 1,
 Posts[Restaurant Name],$C288))</f>
        <v>0</v>
      </c>
      <c r="O288" s="1522">
        <f>if($B$50="posts",COUNTIFS(
  Posts[D+1], "&gt;=" &amp; DATE(2025, COLUMN()-3, 1),
   Posts[D+1], "&lt;" &amp; EOMONTH(DATE(2025, COLUMN()-3, 1), 0) + 1,
 Posts[Restaurant Name],$C288),SUMIFS(Posts[Views (+10], Posts[D+1], "&gt;=" &amp; DATE(2025, COLUMN()-3, 1),
   Posts[D+1], "&lt;" &amp; EOMONTH(DATE(2025, COLUMN()-3, 1), 0) + 1,
 Posts[Restaurant Name],$C288))</f>
        <v>0</v>
      </c>
      <c r="P288" s="1487"/>
      <c r="Q288" s="1487"/>
      <c r="R288" s="1487"/>
      <c r="S288" s="1487"/>
      <c r="T288" s="1487"/>
      <c r="U288" s="1487"/>
      <c r="V288" s="1487"/>
      <c r="W288" s="1487"/>
      <c r="X288" s="1487"/>
      <c r="Y288" s="1487"/>
      <c r="Z288" s="1487"/>
      <c r="AA288" s="1487"/>
      <c r="AB288" s="1487"/>
    </row>
    <row r="289">
      <c r="A289" s="1487"/>
      <c r="B289" s="1487"/>
      <c r="C289" s="1487" t="s">
        <v>1627</v>
      </c>
      <c r="D289" s="1522">
        <f>if($B$50="posts",COUNTIFS(
  Posts[D+1], "&gt;=" &amp; DATE(2025, COLUMN()-3, 1),
   Posts[D+1], "&lt;" &amp; EOMONTH(DATE(2025, COLUMN()-3, 1), 0) + 1,
 Posts[Restaurant Name],$C289),SUMIFS(Posts[Views (+10], Posts[D+1], "&gt;=" &amp; DATE(2025, COLUMN()-3, 1),
   Posts[D+1], "&lt;" &amp; EOMONTH(DATE(2025, COLUMN()-3, 1), 0) + 1,
 Posts[Restaurant Name],$C289))</f>
        <v>0</v>
      </c>
      <c r="E289" s="1522">
        <f>if($B$50="posts",COUNTIFS(
  Posts[D+1], "&gt;=" &amp; DATE(2025, COLUMN()-3, 1),
   Posts[D+1], "&lt;" &amp; EOMONTH(DATE(2025, COLUMN()-3, 1), 0) + 1,
 Posts[Restaurant Name],$C289),SUMIFS(Posts[Views (+10], Posts[D+1], "&gt;=" &amp; DATE(2025, COLUMN()-3, 1),
   Posts[D+1], "&lt;" &amp; EOMONTH(DATE(2025, COLUMN()-3, 1), 0) + 1,
 Posts[Restaurant Name],$C289))</f>
        <v>0</v>
      </c>
      <c r="F289" s="1522">
        <f>if($B$50="posts",COUNTIFS(
  Posts[D+1], "&gt;=" &amp; DATE(2025, COLUMN()-3, 1),
   Posts[D+1], "&lt;" &amp; EOMONTH(DATE(2025, COLUMN()-3, 1), 0) + 1,
 Posts[Restaurant Name],$C289),SUMIFS(Posts[Views (+10], Posts[D+1], "&gt;=" &amp; DATE(2025, COLUMN()-3, 1),
   Posts[D+1], "&lt;" &amp; EOMONTH(DATE(2025, COLUMN()-3, 1), 0) + 1,
 Posts[Restaurant Name],$C289))</f>
        <v>0</v>
      </c>
      <c r="G289" s="1522">
        <f>if($B$50="posts",COUNTIFS(
  Posts[D+1], "&gt;=" &amp; DATE(2025, COLUMN()-3, 1),
   Posts[D+1], "&lt;" &amp; EOMONTH(DATE(2025, COLUMN()-3, 1), 0) + 1,
 Posts[Restaurant Name],$C289),SUMIFS(Posts[Views (+10], Posts[D+1], "&gt;=" &amp; DATE(2025, COLUMN()-3, 1),
   Posts[D+1], "&lt;" &amp; EOMONTH(DATE(2025, COLUMN()-3, 1), 0) + 1,
 Posts[Restaurant Name],$C289))</f>
        <v>0</v>
      </c>
      <c r="H289" s="1522">
        <f>if($B$50="posts",COUNTIFS(
  Posts[D+1], "&gt;=" &amp; DATE(2025, COLUMN()-3, 1),
   Posts[D+1], "&lt;" &amp; EOMONTH(DATE(2025, COLUMN()-3, 1), 0) + 1,
 Posts[Restaurant Name],$C289),SUMIFS(Posts[Views (+10], Posts[D+1], "&gt;=" &amp; DATE(2025, COLUMN()-3, 1),
   Posts[D+1], "&lt;" &amp; EOMONTH(DATE(2025, COLUMN()-3, 1), 0) + 1,
 Posts[Restaurant Name],$C289))</f>
        <v>0</v>
      </c>
      <c r="I289" s="1522">
        <f>if($B$50="posts",COUNTIFS(
  Posts[D+1], "&gt;=" &amp; DATE(2025, COLUMN()-3, 1),
   Posts[D+1], "&lt;" &amp; EOMONTH(DATE(2025, COLUMN()-3, 1), 0) + 1,
 Posts[Restaurant Name],$C289),SUMIFS(Posts[Views (+10], Posts[D+1], "&gt;=" &amp; DATE(2025, COLUMN()-3, 1),
   Posts[D+1], "&lt;" &amp; EOMONTH(DATE(2025, COLUMN()-3, 1), 0) + 1,
 Posts[Restaurant Name],$C289))</f>
        <v>0</v>
      </c>
      <c r="J289" s="1522">
        <f>if($B$50="posts",COUNTIFS(
  Posts[D+1], "&gt;=" &amp; DATE(2025, COLUMN()-3, 1),
   Posts[D+1], "&lt;" &amp; EOMONTH(DATE(2025, COLUMN()-3, 1), 0) + 1,
 Posts[Restaurant Name],$C289),SUMIFS(Posts[Views (+10], Posts[D+1], "&gt;=" &amp; DATE(2025, COLUMN()-3, 1),
   Posts[D+1], "&lt;" &amp; EOMONTH(DATE(2025, COLUMN()-3, 1), 0) + 1,
 Posts[Restaurant Name],$C289))</f>
        <v>0</v>
      </c>
      <c r="K289" s="1522">
        <f>if($B$50="posts",COUNTIFS(
  Posts[D+1], "&gt;=" &amp; DATE(2025, COLUMN()-3, 1),
   Posts[D+1], "&lt;" &amp; EOMONTH(DATE(2025, COLUMN()-3, 1), 0) + 1,
 Posts[Restaurant Name],$C289),SUMIFS(Posts[Views (+10], Posts[D+1], "&gt;=" &amp; DATE(2025, COLUMN()-3, 1),
   Posts[D+1], "&lt;" &amp; EOMONTH(DATE(2025, COLUMN()-3, 1), 0) + 1,
 Posts[Restaurant Name],$C289))</f>
        <v>0</v>
      </c>
      <c r="L289" s="1522">
        <f>if($B$50="posts",COUNTIFS(
  Posts[D+1], "&gt;=" &amp; DATE(2025, COLUMN()-3, 1),
   Posts[D+1], "&lt;" &amp; EOMONTH(DATE(2025, COLUMN()-3, 1), 0) + 1,
 Posts[Restaurant Name],$C289),SUMIFS(Posts[Views (+10], Posts[D+1], "&gt;=" &amp; DATE(2025, COLUMN()-3, 1),
   Posts[D+1], "&lt;" &amp; EOMONTH(DATE(2025, COLUMN()-3, 1), 0) + 1,
 Posts[Restaurant Name],$C289))</f>
        <v>0</v>
      </c>
      <c r="M289" s="1522">
        <f>if($B$50="posts",COUNTIFS(
  Posts[D+1], "&gt;=" &amp; DATE(2025, COLUMN()-3, 1),
   Posts[D+1], "&lt;" &amp; EOMONTH(DATE(2025, COLUMN()-3, 1), 0) + 1,
 Posts[Restaurant Name],$C289),SUMIFS(Posts[Views (+10], Posts[D+1], "&gt;=" &amp; DATE(2025, COLUMN()-3, 1),
   Posts[D+1], "&lt;" &amp; EOMONTH(DATE(2025, COLUMN()-3, 1), 0) + 1,
 Posts[Restaurant Name],$C289))</f>
        <v>79468</v>
      </c>
      <c r="N289" s="1522">
        <f>if($B$50="posts",COUNTIFS(
  Posts[D+1], "&gt;=" &amp; DATE(2025, COLUMN()-3, 1),
   Posts[D+1], "&lt;" &amp; EOMONTH(DATE(2025, COLUMN()-3, 1), 0) + 1,
 Posts[Restaurant Name],$C289),SUMIFS(Posts[Views (+10], Posts[D+1], "&gt;=" &amp; DATE(2025, COLUMN()-3, 1),
   Posts[D+1], "&lt;" &amp; EOMONTH(DATE(2025, COLUMN()-3, 1), 0) + 1,
 Posts[Restaurant Name],$C289))</f>
        <v>0</v>
      </c>
      <c r="O289" s="1522">
        <f>if($B$50="posts",COUNTIFS(
  Posts[D+1], "&gt;=" &amp; DATE(2025, COLUMN()-3, 1),
   Posts[D+1], "&lt;" &amp; EOMONTH(DATE(2025, COLUMN()-3, 1), 0) + 1,
 Posts[Restaurant Name],$C289),SUMIFS(Posts[Views (+10], Posts[D+1], "&gt;=" &amp; DATE(2025, COLUMN()-3, 1),
   Posts[D+1], "&lt;" &amp; EOMONTH(DATE(2025, COLUMN()-3, 1), 0) + 1,
 Posts[Restaurant Name],$C289))</f>
        <v>0</v>
      </c>
      <c r="P289" s="1487"/>
      <c r="Q289" s="1487"/>
      <c r="R289" s="1487"/>
      <c r="S289" s="1487"/>
      <c r="T289" s="1487"/>
      <c r="U289" s="1487"/>
      <c r="V289" s="1487"/>
      <c r="W289" s="1487"/>
      <c r="X289" s="1487"/>
      <c r="Y289" s="1487"/>
      <c r="Z289" s="1487"/>
      <c r="AA289" s="1487"/>
      <c r="AB289" s="1487"/>
    </row>
    <row r="290">
      <c r="A290" s="1487"/>
      <c r="B290" s="1487"/>
      <c r="C290" s="1487" t="s">
        <v>1602</v>
      </c>
      <c r="D290" s="1522">
        <f>if($B$50="posts",COUNTIFS(
  Posts[D+1], "&gt;=" &amp; DATE(2025, COLUMN()-3, 1),
   Posts[D+1], "&lt;" &amp; EOMONTH(DATE(2025, COLUMN()-3, 1), 0) + 1,
 Posts[Restaurant Name],$C290),SUMIFS(Posts[Views (+10], Posts[D+1], "&gt;=" &amp; DATE(2025, COLUMN()-3, 1),
   Posts[D+1], "&lt;" &amp; EOMONTH(DATE(2025, COLUMN()-3, 1), 0) + 1,
 Posts[Restaurant Name],$C290))</f>
        <v>0</v>
      </c>
      <c r="E290" s="1522">
        <f>if($B$50="posts",COUNTIFS(
  Posts[D+1], "&gt;=" &amp; DATE(2025, COLUMN()-3, 1),
   Posts[D+1], "&lt;" &amp; EOMONTH(DATE(2025, COLUMN()-3, 1), 0) + 1,
 Posts[Restaurant Name],$C290),SUMIFS(Posts[Views (+10], Posts[D+1], "&gt;=" &amp; DATE(2025, COLUMN()-3, 1),
   Posts[D+1], "&lt;" &amp; EOMONTH(DATE(2025, COLUMN()-3, 1), 0) + 1,
 Posts[Restaurant Name],$C290))</f>
        <v>0</v>
      </c>
      <c r="F290" s="1522">
        <f>if($B$50="posts",COUNTIFS(
  Posts[D+1], "&gt;=" &amp; DATE(2025, COLUMN()-3, 1),
   Posts[D+1], "&lt;" &amp; EOMONTH(DATE(2025, COLUMN()-3, 1), 0) + 1,
 Posts[Restaurant Name],$C290),SUMIFS(Posts[Views (+10], Posts[D+1], "&gt;=" &amp; DATE(2025, COLUMN()-3, 1),
   Posts[D+1], "&lt;" &amp; EOMONTH(DATE(2025, COLUMN()-3, 1), 0) + 1,
 Posts[Restaurant Name],$C290))</f>
        <v>0</v>
      </c>
      <c r="G290" s="1522">
        <f>if($B$50="posts",COUNTIFS(
  Posts[D+1], "&gt;=" &amp; DATE(2025, COLUMN()-3, 1),
   Posts[D+1], "&lt;" &amp; EOMONTH(DATE(2025, COLUMN()-3, 1), 0) + 1,
 Posts[Restaurant Name],$C290),SUMIFS(Posts[Views (+10], Posts[D+1], "&gt;=" &amp; DATE(2025, COLUMN()-3, 1),
   Posts[D+1], "&lt;" &amp; EOMONTH(DATE(2025, COLUMN()-3, 1), 0) + 1,
 Posts[Restaurant Name],$C290))</f>
        <v>0</v>
      </c>
      <c r="H290" s="1522">
        <f>if($B$50="posts",COUNTIFS(
  Posts[D+1], "&gt;=" &amp; DATE(2025, COLUMN()-3, 1),
   Posts[D+1], "&lt;" &amp; EOMONTH(DATE(2025, COLUMN()-3, 1), 0) + 1,
 Posts[Restaurant Name],$C290),SUMIFS(Posts[Views (+10], Posts[D+1], "&gt;=" &amp; DATE(2025, COLUMN()-3, 1),
   Posts[D+1], "&lt;" &amp; EOMONTH(DATE(2025, COLUMN()-3, 1), 0) + 1,
 Posts[Restaurant Name],$C290))</f>
        <v>0</v>
      </c>
      <c r="I290" s="1522">
        <f>if($B$50="posts",COUNTIFS(
  Posts[D+1], "&gt;=" &amp; DATE(2025, COLUMN()-3, 1),
   Posts[D+1], "&lt;" &amp; EOMONTH(DATE(2025, COLUMN()-3, 1), 0) + 1,
 Posts[Restaurant Name],$C290),SUMIFS(Posts[Views (+10], Posts[D+1], "&gt;=" &amp; DATE(2025, COLUMN()-3, 1),
   Posts[D+1], "&lt;" &amp; EOMONTH(DATE(2025, COLUMN()-3, 1), 0) + 1,
 Posts[Restaurant Name],$C290))</f>
        <v>3627</v>
      </c>
      <c r="J290" s="1522">
        <f>if($B$50="posts",COUNTIFS(
  Posts[D+1], "&gt;=" &amp; DATE(2025, COLUMN()-3, 1),
   Posts[D+1], "&lt;" &amp; EOMONTH(DATE(2025, COLUMN()-3, 1), 0) + 1,
 Posts[Restaurant Name],$C290),SUMIFS(Posts[Views (+10], Posts[D+1], "&gt;=" &amp; DATE(2025, COLUMN()-3, 1),
   Posts[D+1], "&lt;" &amp; EOMONTH(DATE(2025, COLUMN()-3, 1), 0) + 1,
 Posts[Restaurant Name],$C290))</f>
        <v>0</v>
      </c>
      <c r="K290" s="1522">
        <f>if($B$50="posts",COUNTIFS(
  Posts[D+1], "&gt;=" &amp; DATE(2025, COLUMN()-3, 1),
   Posts[D+1], "&lt;" &amp; EOMONTH(DATE(2025, COLUMN()-3, 1), 0) + 1,
 Posts[Restaurant Name],$C290),SUMIFS(Posts[Views (+10], Posts[D+1], "&gt;=" &amp; DATE(2025, COLUMN()-3, 1),
   Posts[D+1], "&lt;" &amp; EOMONTH(DATE(2025, COLUMN()-3, 1), 0) + 1,
 Posts[Restaurant Name],$C290))</f>
        <v>0</v>
      </c>
      <c r="L290" s="1522">
        <f>if($B$50="posts",COUNTIFS(
  Posts[D+1], "&gt;=" &amp; DATE(2025, COLUMN()-3, 1),
   Posts[D+1], "&lt;" &amp; EOMONTH(DATE(2025, COLUMN()-3, 1), 0) + 1,
 Posts[Restaurant Name],$C290),SUMIFS(Posts[Views (+10], Posts[D+1], "&gt;=" &amp; DATE(2025, COLUMN()-3, 1),
   Posts[D+1], "&lt;" &amp; EOMONTH(DATE(2025, COLUMN()-3, 1), 0) + 1,
 Posts[Restaurant Name],$C290))</f>
        <v>17042</v>
      </c>
      <c r="M290" s="1522">
        <f>if($B$50="posts",COUNTIFS(
  Posts[D+1], "&gt;=" &amp; DATE(2025, COLUMN()-3, 1),
   Posts[D+1], "&lt;" &amp; EOMONTH(DATE(2025, COLUMN()-3, 1), 0) + 1,
 Posts[Restaurant Name],$C290),SUMIFS(Posts[Views (+10], Posts[D+1], "&gt;=" &amp; DATE(2025, COLUMN()-3, 1),
   Posts[D+1], "&lt;" &amp; EOMONTH(DATE(2025, COLUMN()-3, 1), 0) + 1,
 Posts[Restaurant Name],$C290))</f>
        <v>25689</v>
      </c>
      <c r="N290" s="1522">
        <f>if($B$50="posts",COUNTIFS(
  Posts[D+1], "&gt;=" &amp; DATE(2025, COLUMN()-3, 1),
   Posts[D+1], "&lt;" &amp; EOMONTH(DATE(2025, COLUMN()-3, 1), 0) + 1,
 Posts[Restaurant Name],$C290),SUMIFS(Posts[Views (+10], Posts[D+1], "&gt;=" &amp; DATE(2025, COLUMN()-3, 1),
   Posts[D+1], "&lt;" &amp; EOMONTH(DATE(2025, COLUMN()-3, 1), 0) + 1,
 Posts[Restaurant Name],$C290))</f>
        <v>0</v>
      </c>
      <c r="O290" s="1522">
        <f>if($B$50="posts",COUNTIFS(
  Posts[D+1], "&gt;=" &amp; DATE(2025, COLUMN()-3, 1),
   Posts[D+1], "&lt;" &amp; EOMONTH(DATE(2025, COLUMN()-3, 1), 0) + 1,
 Posts[Restaurant Name],$C290),SUMIFS(Posts[Views (+10], Posts[D+1], "&gt;=" &amp; DATE(2025, COLUMN()-3, 1),
   Posts[D+1], "&lt;" &amp; EOMONTH(DATE(2025, COLUMN()-3, 1), 0) + 1,
 Posts[Restaurant Name],$C290))</f>
        <v>0</v>
      </c>
      <c r="P290" s="1487"/>
      <c r="Q290" s="1487"/>
      <c r="R290" s="1487"/>
      <c r="S290" s="1487"/>
      <c r="T290" s="1487"/>
      <c r="U290" s="1487"/>
      <c r="V290" s="1487"/>
      <c r="W290" s="1487"/>
      <c r="X290" s="1487"/>
      <c r="Y290" s="1487"/>
      <c r="Z290" s="1487"/>
      <c r="AA290" s="1487"/>
      <c r="AB290" s="1487"/>
    </row>
    <row r="291">
      <c r="A291" s="1487"/>
      <c r="B291" s="1487"/>
      <c r="C291" s="1524" t="s">
        <v>4111</v>
      </c>
      <c r="D291" s="1522">
        <f>if($B$50="posts",COUNTIFS(
  Posts[D+1], "&gt;=" &amp; DATE(2025, COLUMN()-3, 1),
   Posts[D+1], "&lt;" &amp; EOMONTH(DATE(2025, COLUMN()-3, 1), 0) + 1,
 Posts[Restaurant Name],$C291),SUMIFS(Posts[Views (+10], Posts[D+1], "&gt;=" &amp; DATE(2025, COLUMN()-3, 1),
   Posts[D+1], "&lt;" &amp; EOMONTH(DATE(2025, COLUMN()-3, 1), 0) + 1,
 Posts[Restaurant Name],$C291))</f>
        <v>0</v>
      </c>
      <c r="E291" s="1522">
        <f>if($B$50="posts",COUNTIFS(
  Posts[D+1], "&gt;=" &amp; DATE(2025, COLUMN()-3, 1),
   Posts[D+1], "&lt;" &amp; EOMONTH(DATE(2025, COLUMN()-3, 1), 0) + 1,
 Posts[Restaurant Name],$C291),SUMIFS(Posts[Views (+10], Posts[D+1], "&gt;=" &amp; DATE(2025, COLUMN()-3, 1),
   Posts[D+1], "&lt;" &amp; EOMONTH(DATE(2025, COLUMN()-3, 1), 0) + 1,
 Posts[Restaurant Name],$C291))</f>
        <v>16193</v>
      </c>
      <c r="F291" s="1522">
        <f>if($B$50="posts",COUNTIFS(
  Posts[D+1], "&gt;=" &amp; DATE(2025, COLUMN()-3, 1),
   Posts[D+1], "&lt;" &amp; EOMONTH(DATE(2025, COLUMN()-3, 1), 0) + 1,
 Posts[Restaurant Name],$C291),SUMIFS(Posts[Views (+10], Posts[D+1], "&gt;=" &amp; DATE(2025, COLUMN()-3, 1),
   Posts[D+1], "&lt;" &amp; EOMONTH(DATE(2025, COLUMN()-3, 1), 0) + 1,
 Posts[Restaurant Name],$C291))</f>
        <v>11889</v>
      </c>
      <c r="G291" s="1522">
        <f>if($B$50="posts",COUNTIFS(
  Posts[D+1], "&gt;=" &amp; DATE(2025, COLUMN()-3, 1),
   Posts[D+1], "&lt;" &amp; EOMONTH(DATE(2025, COLUMN()-3, 1), 0) + 1,
 Posts[Restaurant Name],$C291),SUMIFS(Posts[Views (+10], Posts[D+1], "&gt;=" &amp; DATE(2025, COLUMN()-3, 1),
   Posts[D+1], "&lt;" &amp; EOMONTH(DATE(2025, COLUMN()-3, 1), 0) + 1,
 Posts[Restaurant Name],$C291))</f>
        <v>0</v>
      </c>
      <c r="H291" s="1522">
        <f>if($B$50="posts",COUNTIFS(
  Posts[D+1], "&gt;=" &amp; DATE(2025, COLUMN()-3, 1),
   Posts[D+1], "&lt;" &amp; EOMONTH(DATE(2025, COLUMN()-3, 1), 0) + 1,
 Posts[Restaurant Name],$C291),SUMIFS(Posts[Views (+10], Posts[D+1], "&gt;=" &amp; DATE(2025, COLUMN()-3, 1),
   Posts[D+1], "&lt;" &amp; EOMONTH(DATE(2025, COLUMN()-3, 1), 0) + 1,
 Posts[Restaurant Name],$C291))</f>
        <v>0</v>
      </c>
      <c r="I291" s="1522">
        <f>if($B$50="posts",COUNTIFS(
  Posts[D+1], "&gt;=" &amp; DATE(2025, COLUMN()-3, 1),
   Posts[D+1], "&lt;" &amp; EOMONTH(DATE(2025, COLUMN()-3, 1), 0) + 1,
 Posts[Restaurant Name],$C291),SUMIFS(Posts[Views (+10], Posts[D+1], "&gt;=" &amp; DATE(2025, COLUMN()-3, 1),
   Posts[D+1], "&lt;" &amp; EOMONTH(DATE(2025, COLUMN()-3, 1), 0) + 1,
 Posts[Restaurant Name],$C291))</f>
        <v>0</v>
      </c>
      <c r="J291" s="1522">
        <f>if($B$50="posts",COUNTIFS(
  Posts[D+1], "&gt;=" &amp; DATE(2025, COLUMN()-3, 1),
   Posts[D+1], "&lt;" &amp; EOMONTH(DATE(2025, COLUMN()-3, 1), 0) + 1,
 Posts[Restaurant Name],$C291),SUMIFS(Posts[Views (+10], Posts[D+1], "&gt;=" &amp; DATE(2025, COLUMN()-3, 1),
   Posts[D+1], "&lt;" &amp; EOMONTH(DATE(2025, COLUMN()-3, 1), 0) + 1,
 Posts[Restaurant Name],$C291))</f>
        <v>0</v>
      </c>
      <c r="K291" s="1522">
        <f>if($B$50="posts",COUNTIFS(
  Posts[D+1], "&gt;=" &amp; DATE(2025, COLUMN()-3, 1),
   Posts[D+1], "&lt;" &amp; EOMONTH(DATE(2025, COLUMN()-3, 1), 0) + 1,
 Posts[Restaurant Name],$C291),SUMIFS(Posts[Views (+10], Posts[D+1], "&gt;=" &amp; DATE(2025, COLUMN()-3, 1),
   Posts[D+1], "&lt;" &amp; EOMONTH(DATE(2025, COLUMN()-3, 1), 0) + 1,
 Posts[Restaurant Name],$C291))</f>
        <v>0</v>
      </c>
      <c r="L291" s="1522">
        <f>if($B$50="posts",COUNTIFS(
  Posts[D+1], "&gt;=" &amp; DATE(2025, COLUMN()-3, 1),
   Posts[D+1], "&lt;" &amp; EOMONTH(DATE(2025, COLUMN()-3, 1), 0) + 1,
 Posts[Restaurant Name],$C291),SUMIFS(Posts[Views (+10], Posts[D+1], "&gt;=" &amp; DATE(2025, COLUMN()-3, 1),
   Posts[D+1], "&lt;" &amp; EOMONTH(DATE(2025, COLUMN()-3, 1), 0) + 1,
 Posts[Restaurant Name],$C291))</f>
        <v>0</v>
      </c>
      <c r="M291" s="1522">
        <f>if($B$50="posts",COUNTIFS(
  Posts[D+1], "&gt;=" &amp; DATE(2025, COLUMN()-3, 1),
   Posts[D+1], "&lt;" &amp; EOMONTH(DATE(2025, COLUMN()-3, 1), 0) + 1,
 Posts[Restaurant Name],$C291),SUMIFS(Posts[Views (+10], Posts[D+1], "&gt;=" &amp; DATE(2025, COLUMN()-3, 1),
   Posts[D+1], "&lt;" &amp; EOMONTH(DATE(2025, COLUMN()-3, 1), 0) + 1,
 Posts[Restaurant Name],$C291))</f>
        <v>0</v>
      </c>
      <c r="N291" s="1522">
        <f>if($B$50="posts",COUNTIFS(
  Posts[D+1], "&gt;=" &amp; DATE(2025, COLUMN()-3, 1),
   Posts[D+1], "&lt;" &amp; EOMONTH(DATE(2025, COLUMN()-3, 1), 0) + 1,
 Posts[Restaurant Name],$C291),SUMIFS(Posts[Views (+10], Posts[D+1], "&gt;=" &amp; DATE(2025, COLUMN()-3, 1),
   Posts[D+1], "&lt;" &amp; EOMONTH(DATE(2025, COLUMN()-3, 1), 0) + 1,
 Posts[Restaurant Name],$C291))</f>
        <v>0</v>
      </c>
      <c r="O291" s="1522">
        <f>if($B$50="posts",COUNTIFS(
  Posts[D+1], "&gt;=" &amp; DATE(2025, COLUMN()-3, 1),
   Posts[D+1], "&lt;" &amp; EOMONTH(DATE(2025, COLUMN()-3, 1), 0) + 1,
 Posts[Restaurant Name],$C291),SUMIFS(Posts[Views (+10], Posts[D+1], "&gt;=" &amp; DATE(2025, COLUMN()-3, 1),
   Posts[D+1], "&lt;" &amp; EOMONTH(DATE(2025, COLUMN()-3, 1), 0) + 1,
 Posts[Restaurant Name],$C291))</f>
        <v>0</v>
      </c>
      <c r="P291" s="1487"/>
      <c r="Q291" s="1487"/>
      <c r="R291" s="1487"/>
      <c r="S291" s="1487"/>
      <c r="T291" s="1487"/>
      <c r="U291" s="1487"/>
      <c r="V291" s="1487"/>
      <c r="W291" s="1487"/>
      <c r="X291" s="1487"/>
      <c r="Y291" s="1487"/>
      <c r="Z291" s="1487"/>
      <c r="AA291" s="1487"/>
      <c r="AB291" s="1487"/>
    </row>
    <row r="292">
      <c r="A292" s="1487"/>
      <c r="B292" s="1487"/>
      <c r="C292" s="1487" t="s">
        <v>1517</v>
      </c>
      <c r="D292" s="1522">
        <f>if($B$50="posts",COUNTIFS(
  Posts[D+1], "&gt;=" &amp; DATE(2025, COLUMN()-3, 1),
   Posts[D+1], "&lt;" &amp; EOMONTH(DATE(2025, COLUMN()-3, 1), 0) + 1,
 Posts[Restaurant Name],$C292),SUMIFS(Posts[Views (+10], Posts[D+1], "&gt;=" &amp; DATE(2025, COLUMN()-3, 1),
   Posts[D+1], "&lt;" &amp; EOMONTH(DATE(2025, COLUMN()-3, 1), 0) + 1,
 Posts[Restaurant Name],$C292))</f>
        <v>0</v>
      </c>
      <c r="E292" s="1522">
        <f>if($B$50="posts",COUNTIFS(
  Posts[D+1], "&gt;=" &amp; DATE(2025, COLUMN()-3, 1),
   Posts[D+1], "&lt;" &amp; EOMONTH(DATE(2025, COLUMN()-3, 1), 0) + 1,
 Posts[Restaurant Name],$C292),SUMIFS(Posts[Views (+10], Posts[D+1], "&gt;=" &amp; DATE(2025, COLUMN()-3, 1),
   Posts[D+1], "&lt;" &amp; EOMONTH(DATE(2025, COLUMN()-3, 1), 0) + 1,
 Posts[Restaurant Name],$C292))</f>
        <v>0</v>
      </c>
      <c r="F292" s="1522">
        <f>if($B$50="posts",COUNTIFS(
  Posts[D+1], "&gt;=" &amp; DATE(2025, COLUMN()-3, 1),
   Posts[D+1], "&lt;" &amp; EOMONTH(DATE(2025, COLUMN()-3, 1), 0) + 1,
 Posts[Restaurant Name],$C292),SUMIFS(Posts[Views (+10], Posts[D+1], "&gt;=" &amp; DATE(2025, COLUMN()-3, 1),
   Posts[D+1], "&lt;" &amp; EOMONTH(DATE(2025, COLUMN()-3, 1), 0) + 1,
 Posts[Restaurant Name],$C292))</f>
        <v>0</v>
      </c>
      <c r="G292" s="1522">
        <f>if($B$50="posts",COUNTIFS(
  Posts[D+1], "&gt;=" &amp; DATE(2025, COLUMN()-3, 1),
   Posts[D+1], "&lt;" &amp; EOMONTH(DATE(2025, COLUMN()-3, 1), 0) + 1,
 Posts[Restaurant Name],$C292),SUMIFS(Posts[Views (+10], Posts[D+1], "&gt;=" &amp; DATE(2025, COLUMN()-3, 1),
   Posts[D+1], "&lt;" &amp; EOMONTH(DATE(2025, COLUMN()-3, 1), 0) + 1,
 Posts[Restaurant Name],$C292))</f>
        <v>0</v>
      </c>
      <c r="H292" s="1522">
        <f>if($B$50="posts",COUNTIFS(
  Posts[D+1], "&gt;=" &amp; DATE(2025, COLUMN()-3, 1),
   Posts[D+1], "&lt;" &amp; EOMONTH(DATE(2025, COLUMN()-3, 1), 0) + 1,
 Posts[Restaurant Name],$C292),SUMIFS(Posts[Views (+10], Posts[D+1], "&gt;=" &amp; DATE(2025, COLUMN()-3, 1),
   Posts[D+1], "&lt;" &amp; EOMONTH(DATE(2025, COLUMN()-3, 1), 0) + 1,
 Posts[Restaurant Name],$C292))</f>
        <v>0</v>
      </c>
      <c r="I292" s="1522">
        <f>if($B$50="posts",COUNTIFS(
  Posts[D+1], "&gt;=" &amp; DATE(2025, COLUMN()-3, 1),
   Posts[D+1], "&lt;" &amp; EOMONTH(DATE(2025, COLUMN()-3, 1), 0) + 1,
 Posts[Restaurant Name],$C292),SUMIFS(Posts[Views (+10], Posts[D+1], "&gt;=" &amp; DATE(2025, COLUMN()-3, 1),
   Posts[D+1], "&lt;" &amp; EOMONTH(DATE(2025, COLUMN()-3, 1), 0) + 1,
 Posts[Restaurant Name],$C292))</f>
        <v>0</v>
      </c>
      <c r="J292" s="1522">
        <f>if($B$50="posts",COUNTIFS(
  Posts[D+1], "&gt;=" &amp; DATE(2025, COLUMN()-3, 1),
   Posts[D+1], "&lt;" &amp; EOMONTH(DATE(2025, COLUMN()-3, 1), 0) + 1,
 Posts[Restaurant Name],$C292),SUMIFS(Posts[Views (+10], Posts[D+1], "&gt;=" &amp; DATE(2025, COLUMN()-3, 1),
   Posts[D+1], "&lt;" &amp; EOMONTH(DATE(2025, COLUMN()-3, 1), 0) + 1,
 Posts[Restaurant Name],$C292))</f>
        <v>0</v>
      </c>
      <c r="K292" s="1522">
        <f>if($B$50="posts",COUNTIFS(
  Posts[D+1], "&gt;=" &amp; DATE(2025, COLUMN()-3, 1),
   Posts[D+1], "&lt;" &amp; EOMONTH(DATE(2025, COLUMN()-3, 1), 0) + 1,
 Posts[Restaurant Name],$C292),SUMIFS(Posts[Views (+10], Posts[D+1], "&gt;=" &amp; DATE(2025, COLUMN()-3, 1),
   Posts[D+1], "&lt;" &amp; EOMONTH(DATE(2025, COLUMN()-3, 1), 0) + 1,
 Posts[Restaurant Name],$C292))</f>
        <v>2130</v>
      </c>
      <c r="L292" s="1522">
        <f>if($B$50="posts",COUNTIFS(
  Posts[D+1], "&gt;=" &amp; DATE(2025, COLUMN()-3, 1),
   Posts[D+1], "&lt;" &amp; EOMONTH(DATE(2025, COLUMN()-3, 1), 0) + 1,
 Posts[Restaurant Name],$C292),SUMIFS(Posts[Views (+10], Posts[D+1], "&gt;=" &amp; DATE(2025, COLUMN()-3, 1),
   Posts[D+1], "&lt;" &amp; EOMONTH(DATE(2025, COLUMN()-3, 1), 0) + 1,
 Posts[Restaurant Name],$C292))</f>
        <v>1516</v>
      </c>
      <c r="M292" s="1522">
        <f>if($B$50="posts",COUNTIFS(
  Posts[D+1], "&gt;=" &amp; DATE(2025, COLUMN()-3, 1),
   Posts[D+1], "&lt;" &amp; EOMONTH(DATE(2025, COLUMN()-3, 1), 0) + 1,
 Posts[Restaurant Name],$C292),SUMIFS(Posts[Views (+10], Posts[D+1], "&gt;=" &amp; DATE(2025, COLUMN()-3, 1),
   Posts[D+1], "&lt;" &amp; EOMONTH(DATE(2025, COLUMN()-3, 1), 0) + 1,
 Posts[Restaurant Name],$C292))</f>
        <v>52282</v>
      </c>
      <c r="N292" s="1522">
        <f>if($B$50="posts",COUNTIFS(
  Posts[D+1], "&gt;=" &amp; DATE(2025, COLUMN()-3, 1),
   Posts[D+1], "&lt;" &amp; EOMONTH(DATE(2025, COLUMN()-3, 1), 0) + 1,
 Posts[Restaurant Name],$C292),SUMIFS(Posts[Views (+10], Posts[D+1], "&gt;=" &amp; DATE(2025, COLUMN()-3, 1),
   Posts[D+1], "&lt;" &amp; EOMONTH(DATE(2025, COLUMN()-3, 1), 0) + 1,
 Posts[Restaurant Name],$C292))</f>
        <v>0</v>
      </c>
      <c r="O292" s="1522">
        <f>if($B$50="posts",COUNTIFS(
  Posts[D+1], "&gt;=" &amp; DATE(2025, COLUMN()-3, 1),
   Posts[D+1], "&lt;" &amp; EOMONTH(DATE(2025, COLUMN()-3, 1), 0) + 1,
 Posts[Restaurant Name],$C292),SUMIFS(Posts[Views (+10], Posts[D+1], "&gt;=" &amp; DATE(2025, COLUMN()-3, 1),
   Posts[D+1], "&lt;" &amp; EOMONTH(DATE(2025, COLUMN()-3, 1), 0) + 1,
 Posts[Restaurant Name],$C292))</f>
        <v>0</v>
      </c>
      <c r="P292" s="1487"/>
      <c r="Q292" s="1487"/>
      <c r="R292" s="1487"/>
      <c r="S292" s="1487"/>
      <c r="T292" s="1487"/>
      <c r="U292" s="1487"/>
      <c r="V292" s="1487"/>
      <c r="W292" s="1487"/>
      <c r="X292" s="1487"/>
      <c r="Y292" s="1487"/>
      <c r="Z292" s="1487"/>
      <c r="AA292" s="1487"/>
      <c r="AB292" s="1487"/>
    </row>
    <row r="293">
      <c r="A293" s="1487"/>
      <c r="B293" s="1487"/>
      <c r="C293" s="1487" t="s">
        <v>1587</v>
      </c>
      <c r="D293" s="1522">
        <f>if($B$50="posts",COUNTIFS(
  Posts[D+1], "&gt;=" &amp; DATE(2025, COLUMN()-3, 1),
   Posts[D+1], "&lt;" &amp; EOMONTH(DATE(2025, COLUMN()-3, 1), 0) + 1,
 Posts[Restaurant Name],$C293),SUMIFS(Posts[Views (+10], Posts[D+1], "&gt;=" &amp; DATE(2025, COLUMN()-3, 1),
   Posts[D+1], "&lt;" &amp; EOMONTH(DATE(2025, COLUMN()-3, 1), 0) + 1,
 Posts[Restaurant Name],$C293))</f>
        <v>0</v>
      </c>
      <c r="E293" s="1522">
        <f>if($B$50="posts",COUNTIFS(
  Posts[D+1], "&gt;=" &amp; DATE(2025, COLUMN()-3, 1),
   Posts[D+1], "&lt;" &amp; EOMONTH(DATE(2025, COLUMN()-3, 1), 0) + 1,
 Posts[Restaurant Name],$C293),SUMIFS(Posts[Views (+10], Posts[D+1], "&gt;=" &amp; DATE(2025, COLUMN()-3, 1),
   Posts[D+1], "&lt;" &amp; EOMONTH(DATE(2025, COLUMN()-3, 1), 0) + 1,
 Posts[Restaurant Name],$C293))</f>
        <v>0</v>
      </c>
      <c r="F293" s="1522">
        <f>if($B$50="posts",COUNTIFS(
  Posts[D+1], "&gt;=" &amp; DATE(2025, COLUMN()-3, 1),
   Posts[D+1], "&lt;" &amp; EOMONTH(DATE(2025, COLUMN()-3, 1), 0) + 1,
 Posts[Restaurant Name],$C293),SUMIFS(Posts[Views (+10], Posts[D+1], "&gt;=" &amp; DATE(2025, COLUMN()-3, 1),
   Posts[D+1], "&lt;" &amp; EOMONTH(DATE(2025, COLUMN()-3, 1), 0) + 1,
 Posts[Restaurant Name],$C293))</f>
        <v>0</v>
      </c>
      <c r="G293" s="1522">
        <f>if($B$50="posts",COUNTIFS(
  Posts[D+1], "&gt;=" &amp; DATE(2025, COLUMN()-3, 1),
   Posts[D+1], "&lt;" &amp; EOMONTH(DATE(2025, COLUMN()-3, 1), 0) + 1,
 Posts[Restaurant Name],$C293),SUMIFS(Posts[Views (+10], Posts[D+1], "&gt;=" &amp; DATE(2025, COLUMN()-3, 1),
   Posts[D+1], "&lt;" &amp; EOMONTH(DATE(2025, COLUMN()-3, 1), 0) + 1,
 Posts[Restaurant Name],$C293))</f>
        <v>0</v>
      </c>
      <c r="H293" s="1522">
        <f>if($B$50="posts",COUNTIFS(
  Posts[D+1], "&gt;=" &amp; DATE(2025, COLUMN()-3, 1),
   Posts[D+1], "&lt;" &amp; EOMONTH(DATE(2025, COLUMN()-3, 1), 0) + 1,
 Posts[Restaurant Name],$C293),SUMIFS(Posts[Views (+10], Posts[D+1], "&gt;=" &amp; DATE(2025, COLUMN()-3, 1),
   Posts[D+1], "&lt;" &amp; EOMONTH(DATE(2025, COLUMN()-3, 1), 0) + 1,
 Posts[Restaurant Name],$C293))</f>
        <v>0</v>
      </c>
      <c r="I293" s="1522">
        <f>if($B$50="posts",COUNTIFS(
  Posts[D+1], "&gt;=" &amp; DATE(2025, COLUMN()-3, 1),
   Posts[D+1], "&lt;" &amp; EOMONTH(DATE(2025, COLUMN()-3, 1), 0) + 1,
 Posts[Restaurant Name],$C293),SUMIFS(Posts[Views (+10], Posts[D+1], "&gt;=" &amp; DATE(2025, COLUMN()-3, 1),
   Posts[D+1], "&lt;" &amp; EOMONTH(DATE(2025, COLUMN()-3, 1), 0) + 1,
 Posts[Restaurant Name],$C293))</f>
        <v>0</v>
      </c>
      <c r="J293" s="1522">
        <f>if($B$50="posts",COUNTIFS(
  Posts[D+1], "&gt;=" &amp; DATE(2025, COLUMN()-3, 1),
   Posts[D+1], "&lt;" &amp; EOMONTH(DATE(2025, COLUMN()-3, 1), 0) + 1,
 Posts[Restaurant Name],$C293),SUMIFS(Posts[Views (+10], Posts[D+1], "&gt;=" &amp; DATE(2025, COLUMN()-3, 1),
   Posts[D+1], "&lt;" &amp; EOMONTH(DATE(2025, COLUMN()-3, 1), 0) + 1,
 Posts[Restaurant Name],$C293))</f>
        <v>0</v>
      </c>
      <c r="K293" s="1522">
        <f>if($B$50="posts",COUNTIFS(
  Posts[D+1], "&gt;=" &amp; DATE(2025, COLUMN()-3, 1),
   Posts[D+1], "&lt;" &amp; EOMONTH(DATE(2025, COLUMN()-3, 1), 0) + 1,
 Posts[Restaurant Name],$C293),SUMIFS(Posts[Views (+10], Posts[D+1], "&gt;=" &amp; DATE(2025, COLUMN()-3, 1),
   Posts[D+1], "&lt;" &amp; EOMONTH(DATE(2025, COLUMN()-3, 1), 0) + 1,
 Posts[Restaurant Name],$C293))</f>
        <v>0</v>
      </c>
      <c r="L293" s="1522">
        <f>if($B$50="posts",COUNTIFS(
  Posts[D+1], "&gt;=" &amp; DATE(2025, COLUMN()-3, 1),
   Posts[D+1], "&lt;" &amp; EOMONTH(DATE(2025, COLUMN()-3, 1), 0) + 1,
 Posts[Restaurant Name],$C293),SUMIFS(Posts[Views (+10], Posts[D+1], "&gt;=" &amp; DATE(2025, COLUMN()-3, 1),
   Posts[D+1], "&lt;" &amp; EOMONTH(DATE(2025, COLUMN()-3, 1), 0) + 1,
 Posts[Restaurant Name],$C293))</f>
        <v>36657</v>
      </c>
      <c r="M293" s="1522">
        <f>if($B$50="posts",COUNTIFS(
  Posts[D+1], "&gt;=" &amp; DATE(2025, COLUMN()-3, 1),
   Posts[D+1], "&lt;" &amp; EOMONTH(DATE(2025, COLUMN()-3, 1), 0) + 1,
 Posts[Restaurant Name],$C293),SUMIFS(Posts[Views (+10], Posts[D+1], "&gt;=" &amp; DATE(2025, COLUMN()-3, 1),
   Posts[D+1], "&lt;" &amp; EOMONTH(DATE(2025, COLUMN()-3, 1), 0) + 1,
 Posts[Restaurant Name],$C293))</f>
        <v>30685</v>
      </c>
      <c r="N293" s="1522">
        <f>if($B$50="posts",COUNTIFS(
  Posts[D+1], "&gt;=" &amp; DATE(2025, COLUMN()-3, 1),
   Posts[D+1], "&lt;" &amp; EOMONTH(DATE(2025, COLUMN()-3, 1), 0) + 1,
 Posts[Restaurant Name],$C293),SUMIFS(Posts[Views (+10], Posts[D+1], "&gt;=" &amp; DATE(2025, COLUMN()-3, 1),
   Posts[D+1], "&lt;" &amp; EOMONTH(DATE(2025, COLUMN()-3, 1), 0) + 1,
 Posts[Restaurant Name],$C293))</f>
        <v>54680</v>
      </c>
      <c r="O293" s="1522">
        <f>if($B$50="posts",COUNTIFS(
  Posts[D+1], "&gt;=" &amp; DATE(2025, COLUMN()-3, 1),
   Posts[D+1], "&lt;" &amp; EOMONTH(DATE(2025, COLUMN()-3, 1), 0) + 1,
 Posts[Restaurant Name],$C293),SUMIFS(Posts[Views (+10], Posts[D+1], "&gt;=" &amp; DATE(2025, COLUMN()-3, 1),
   Posts[D+1], "&lt;" &amp; EOMONTH(DATE(2025, COLUMN()-3, 1), 0) + 1,
 Posts[Restaurant Name],$C293))</f>
        <v>0</v>
      </c>
      <c r="P293" s="1487"/>
      <c r="Q293" s="1487"/>
      <c r="R293" s="1487"/>
      <c r="S293" s="1487"/>
      <c r="T293" s="1487"/>
      <c r="U293" s="1487"/>
      <c r="V293" s="1487"/>
      <c r="W293" s="1487"/>
      <c r="X293" s="1487"/>
      <c r="Y293" s="1487"/>
      <c r="Z293" s="1487"/>
      <c r="AA293" s="1487"/>
      <c r="AB293" s="1487"/>
    </row>
    <row r="294">
      <c r="A294" s="1487"/>
      <c r="B294" s="1487"/>
      <c r="C294" s="1487" t="s">
        <v>4180</v>
      </c>
      <c r="D294" s="1522">
        <f>if($B$50="posts",COUNTIFS(
  Posts[D+1], "&gt;=" &amp; DATE(2025, COLUMN()-3, 1),
   Posts[D+1], "&lt;" &amp; EOMONTH(DATE(2025, COLUMN()-3, 1), 0) + 1,
 Posts[Restaurant Name],$C294),SUMIFS(Posts[Views (+10], Posts[D+1], "&gt;=" &amp; DATE(2025, COLUMN()-3, 1),
   Posts[D+1], "&lt;" &amp; EOMONTH(DATE(2025, COLUMN()-3, 1), 0) + 1,
 Posts[Restaurant Name],$C294))</f>
        <v>0</v>
      </c>
      <c r="E294" s="1522">
        <f>if($B$50="posts",COUNTIFS(
  Posts[D+1], "&gt;=" &amp; DATE(2025, COLUMN()-3, 1),
   Posts[D+1], "&lt;" &amp; EOMONTH(DATE(2025, COLUMN()-3, 1), 0) + 1,
 Posts[Restaurant Name],$C294),SUMIFS(Posts[Views (+10], Posts[D+1], "&gt;=" &amp; DATE(2025, COLUMN()-3, 1),
   Posts[D+1], "&lt;" &amp; EOMONTH(DATE(2025, COLUMN()-3, 1), 0) + 1,
 Posts[Restaurant Name],$C294))</f>
        <v>0</v>
      </c>
      <c r="F294" s="1522">
        <f>if($B$50="posts",COUNTIFS(
  Posts[D+1], "&gt;=" &amp; DATE(2025, COLUMN()-3, 1),
   Posts[D+1], "&lt;" &amp; EOMONTH(DATE(2025, COLUMN()-3, 1), 0) + 1,
 Posts[Restaurant Name],$C294),SUMIFS(Posts[Views (+10], Posts[D+1], "&gt;=" &amp; DATE(2025, COLUMN()-3, 1),
   Posts[D+1], "&lt;" &amp; EOMONTH(DATE(2025, COLUMN()-3, 1), 0) + 1,
 Posts[Restaurant Name],$C294))</f>
        <v>0</v>
      </c>
      <c r="G294" s="1522">
        <f>if($B$50="posts",COUNTIFS(
  Posts[D+1], "&gt;=" &amp; DATE(2025, COLUMN()-3, 1),
   Posts[D+1], "&lt;" &amp; EOMONTH(DATE(2025, COLUMN()-3, 1), 0) + 1,
 Posts[Restaurant Name],$C294),SUMIFS(Posts[Views (+10], Posts[D+1], "&gt;=" &amp; DATE(2025, COLUMN()-3, 1),
   Posts[D+1], "&lt;" &amp; EOMONTH(DATE(2025, COLUMN()-3, 1), 0) + 1,
 Posts[Restaurant Name],$C294))</f>
        <v>0</v>
      </c>
      <c r="H294" s="1522">
        <f>if($B$50="posts",COUNTIFS(
  Posts[D+1], "&gt;=" &amp; DATE(2025, COLUMN()-3, 1),
   Posts[D+1], "&lt;" &amp; EOMONTH(DATE(2025, COLUMN()-3, 1), 0) + 1,
 Posts[Restaurant Name],$C294),SUMIFS(Posts[Views (+10], Posts[D+1], "&gt;=" &amp; DATE(2025, COLUMN()-3, 1),
   Posts[D+1], "&lt;" &amp; EOMONTH(DATE(2025, COLUMN()-3, 1), 0) + 1,
 Posts[Restaurant Name],$C294))</f>
        <v>0</v>
      </c>
      <c r="I294" s="1522">
        <f>if($B$50="posts",COUNTIFS(
  Posts[D+1], "&gt;=" &amp; DATE(2025, COLUMN()-3, 1),
   Posts[D+1], "&lt;" &amp; EOMONTH(DATE(2025, COLUMN()-3, 1), 0) + 1,
 Posts[Restaurant Name],$C294),SUMIFS(Posts[Views (+10], Posts[D+1], "&gt;=" &amp; DATE(2025, COLUMN()-3, 1),
   Posts[D+1], "&lt;" &amp; EOMONTH(DATE(2025, COLUMN()-3, 1), 0) + 1,
 Posts[Restaurant Name],$C294))</f>
        <v>0</v>
      </c>
      <c r="J294" s="1522">
        <f>if($B$50="posts",COUNTIFS(
  Posts[D+1], "&gt;=" &amp; DATE(2025, COLUMN()-3, 1),
   Posts[D+1], "&lt;" &amp; EOMONTH(DATE(2025, COLUMN()-3, 1), 0) + 1,
 Posts[Restaurant Name],$C294),SUMIFS(Posts[Views (+10], Posts[D+1], "&gt;=" &amp; DATE(2025, COLUMN()-3, 1),
   Posts[D+1], "&lt;" &amp; EOMONTH(DATE(2025, COLUMN()-3, 1), 0) + 1,
 Posts[Restaurant Name],$C294))</f>
        <v>0</v>
      </c>
      <c r="K294" s="1522">
        <f>if($B$50="posts",COUNTIFS(
  Posts[D+1], "&gt;=" &amp; DATE(2025, COLUMN()-3, 1),
   Posts[D+1], "&lt;" &amp; EOMONTH(DATE(2025, COLUMN()-3, 1), 0) + 1,
 Posts[Restaurant Name],$C294),SUMIFS(Posts[Views (+10], Posts[D+1], "&gt;=" &amp; DATE(2025, COLUMN()-3, 1),
   Posts[D+1], "&lt;" &amp; EOMONTH(DATE(2025, COLUMN()-3, 1), 0) + 1,
 Posts[Restaurant Name],$C294))</f>
        <v>0</v>
      </c>
      <c r="L294" s="1522">
        <f>if($B$50="posts",COUNTIFS(
  Posts[D+1], "&gt;=" &amp; DATE(2025, COLUMN()-3, 1),
   Posts[D+1], "&lt;" &amp; EOMONTH(DATE(2025, COLUMN()-3, 1), 0) + 1,
 Posts[Restaurant Name],$C294),SUMIFS(Posts[Views (+10], Posts[D+1], "&gt;=" &amp; DATE(2025, COLUMN()-3, 1),
   Posts[D+1], "&lt;" &amp; EOMONTH(DATE(2025, COLUMN()-3, 1), 0) + 1,
 Posts[Restaurant Name],$C294))</f>
        <v>7429</v>
      </c>
      <c r="M294" s="1522">
        <f>if($B$50="posts",COUNTIFS(
  Posts[D+1], "&gt;=" &amp; DATE(2025, COLUMN()-3, 1),
   Posts[D+1], "&lt;" &amp; EOMONTH(DATE(2025, COLUMN()-3, 1), 0) + 1,
 Posts[Restaurant Name],$C294),SUMIFS(Posts[Views (+10], Posts[D+1], "&gt;=" &amp; DATE(2025, COLUMN()-3, 1),
   Posts[D+1], "&lt;" &amp; EOMONTH(DATE(2025, COLUMN()-3, 1), 0) + 1,
 Posts[Restaurant Name],$C294))</f>
        <v>0</v>
      </c>
      <c r="N294" s="1522">
        <f>if($B$50="posts",COUNTIFS(
  Posts[D+1], "&gt;=" &amp; DATE(2025, COLUMN()-3, 1),
   Posts[D+1], "&lt;" &amp; EOMONTH(DATE(2025, COLUMN()-3, 1), 0) + 1,
 Posts[Restaurant Name],$C294),SUMIFS(Posts[Views (+10], Posts[D+1], "&gt;=" &amp; DATE(2025, COLUMN()-3, 1),
   Posts[D+1], "&lt;" &amp; EOMONTH(DATE(2025, COLUMN()-3, 1), 0) + 1,
 Posts[Restaurant Name],$C294))</f>
        <v>0</v>
      </c>
      <c r="O294" s="1522">
        <f>if($B$50="posts",COUNTIFS(
  Posts[D+1], "&gt;=" &amp; DATE(2025, COLUMN()-3, 1),
   Posts[D+1], "&lt;" &amp; EOMONTH(DATE(2025, COLUMN()-3, 1), 0) + 1,
 Posts[Restaurant Name],$C294),SUMIFS(Posts[Views (+10], Posts[D+1], "&gt;=" &amp; DATE(2025, COLUMN()-3, 1),
   Posts[D+1], "&lt;" &amp; EOMONTH(DATE(2025, COLUMN()-3, 1), 0) + 1,
 Posts[Restaurant Name],$C294))</f>
        <v>0</v>
      </c>
      <c r="P294" s="1487"/>
      <c r="Q294" s="1487"/>
      <c r="R294" s="1487"/>
      <c r="S294" s="1487"/>
      <c r="T294" s="1487"/>
      <c r="U294" s="1487"/>
      <c r="V294" s="1487"/>
      <c r="W294" s="1487"/>
      <c r="X294" s="1487"/>
      <c r="Y294" s="1487"/>
      <c r="Z294" s="1487"/>
      <c r="AA294" s="1487"/>
      <c r="AB294" s="1487"/>
    </row>
    <row r="295">
      <c r="A295" s="1487"/>
      <c r="B295" s="1487"/>
      <c r="C295" s="1487" t="s">
        <v>1631</v>
      </c>
      <c r="D295" s="1522">
        <f>if($B$50="posts",COUNTIFS(
  Posts[D+1], "&gt;=" &amp; DATE(2025, COLUMN()-3, 1),
   Posts[D+1], "&lt;" &amp; EOMONTH(DATE(2025, COLUMN()-3, 1), 0) + 1,
 Posts[Restaurant Name],$C295),SUMIFS(Posts[Views (+10], Posts[D+1], "&gt;=" &amp; DATE(2025, COLUMN()-3, 1),
   Posts[D+1], "&lt;" &amp; EOMONTH(DATE(2025, COLUMN()-3, 1), 0) + 1,
 Posts[Restaurant Name],$C295))</f>
        <v>0</v>
      </c>
      <c r="E295" s="1522">
        <f>if($B$50="posts",COUNTIFS(
  Posts[D+1], "&gt;=" &amp; DATE(2025, COLUMN()-3, 1),
   Posts[D+1], "&lt;" &amp; EOMONTH(DATE(2025, COLUMN()-3, 1), 0) + 1,
 Posts[Restaurant Name],$C295),SUMIFS(Posts[Views (+10], Posts[D+1], "&gt;=" &amp; DATE(2025, COLUMN()-3, 1),
   Posts[D+1], "&lt;" &amp; EOMONTH(DATE(2025, COLUMN()-3, 1), 0) + 1,
 Posts[Restaurant Name],$C295))</f>
        <v>0</v>
      </c>
      <c r="F295" s="1522">
        <f>if($B$50="posts",COUNTIFS(
  Posts[D+1], "&gt;=" &amp; DATE(2025, COLUMN()-3, 1),
   Posts[D+1], "&lt;" &amp; EOMONTH(DATE(2025, COLUMN()-3, 1), 0) + 1,
 Posts[Restaurant Name],$C295),SUMIFS(Posts[Views (+10], Posts[D+1], "&gt;=" &amp; DATE(2025, COLUMN()-3, 1),
   Posts[D+1], "&lt;" &amp; EOMONTH(DATE(2025, COLUMN()-3, 1), 0) + 1,
 Posts[Restaurant Name],$C295))</f>
        <v>0</v>
      </c>
      <c r="G295" s="1522">
        <f>if($B$50="posts",COUNTIFS(
  Posts[D+1], "&gt;=" &amp; DATE(2025, COLUMN()-3, 1),
   Posts[D+1], "&lt;" &amp; EOMONTH(DATE(2025, COLUMN()-3, 1), 0) + 1,
 Posts[Restaurant Name],$C295),SUMIFS(Posts[Views (+10], Posts[D+1], "&gt;=" &amp; DATE(2025, COLUMN()-3, 1),
   Posts[D+1], "&lt;" &amp; EOMONTH(DATE(2025, COLUMN()-3, 1), 0) + 1,
 Posts[Restaurant Name],$C295))</f>
        <v>0</v>
      </c>
      <c r="H295" s="1522">
        <f>if($B$50="posts",COUNTIFS(
  Posts[D+1], "&gt;=" &amp; DATE(2025, COLUMN()-3, 1),
   Posts[D+1], "&lt;" &amp; EOMONTH(DATE(2025, COLUMN()-3, 1), 0) + 1,
 Posts[Restaurant Name],$C295),SUMIFS(Posts[Views (+10], Posts[D+1], "&gt;=" &amp; DATE(2025, COLUMN()-3, 1),
   Posts[D+1], "&lt;" &amp; EOMONTH(DATE(2025, COLUMN()-3, 1), 0) + 1,
 Posts[Restaurant Name],$C295))</f>
        <v>0</v>
      </c>
      <c r="I295" s="1522">
        <f>if($B$50="posts",COUNTIFS(
  Posts[D+1], "&gt;=" &amp; DATE(2025, COLUMN()-3, 1),
   Posts[D+1], "&lt;" &amp; EOMONTH(DATE(2025, COLUMN()-3, 1), 0) + 1,
 Posts[Restaurant Name],$C295),SUMIFS(Posts[Views (+10], Posts[D+1], "&gt;=" &amp; DATE(2025, COLUMN()-3, 1),
   Posts[D+1], "&lt;" &amp; EOMONTH(DATE(2025, COLUMN()-3, 1), 0) + 1,
 Posts[Restaurant Name],$C295))</f>
        <v>0</v>
      </c>
      <c r="J295" s="1522">
        <f>if($B$50="posts",COUNTIFS(
  Posts[D+1], "&gt;=" &amp; DATE(2025, COLUMN()-3, 1),
   Posts[D+1], "&lt;" &amp; EOMONTH(DATE(2025, COLUMN()-3, 1), 0) + 1,
 Posts[Restaurant Name],$C295),SUMIFS(Posts[Views (+10], Posts[D+1], "&gt;=" &amp; DATE(2025, COLUMN()-3, 1),
   Posts[D+1], "&lt;" &amp; EOMONTH(DATE(2025, COLUMN()-3, 1), 0) + 1,
 Posts[Restaurant Name],$C295))</f>
        <v>0</v>
      </c>
      <c r="K295" s="1522">
        <f>if($B$50="posts",COUNTIFS(
  Posts[D+1], "&gt;=" &amp; DATE(2025, COLUMN()-3, 1),
   Posts[D+1], "&lt;" &amp; EOMONTH(DATE(2025, COLUMN()-3, 1), 0) + 1,
 Posts[Restaurant Name],$C295),SUMIFS(Posts[Views (+10], Posts[D+1], "&gt;=" &amp; DATE(2025, COLUMN()-3, 1),
   Posts[D+1], "&lt;" &amp; EOMONTH(DATE(2025, COLUMN()-3, 1), 0) + 1,
 Posts[Restaurant Name],$C295))</f>
        <v>0</v>
      </c>
      <c r="L295" s="1522">
        <f>if($B$50="posts",COUNTIFS(
  Posts[D+1], "&gt;=" &amp; DATE(2025, COLUMN()-3, 1),
   Posts[D+1], "&lt;" &amp; EOMONTH(DATE(2025, COLUMN()-3, 1), 0) + 1,
 Posts[Restaurant Name],$C295),SUMIFS(Posts[Views (+10], Posts[D+1], "&gt;=" &amp; DATE(2025, COLUMN()-3, 1),
   Posts[D+1], "&lt;" &amp; EOMONTH(DATE(2025, COLUMN()-3, 1), 0) + 1,
 Posts[Restaurant Name],$C295))</f>
        <v>10628</v>
      </c>
      <c r="M295" s="1522">
        <f>if($B$50="posts",COUNTIFS(
  Posts[D+1], "&gt;=" &amp; DATE(2025, COLUMN()-3, 1),
   Posts[D+1], "&lt;" &amp; EOMONTH(DATE(2025, COLUMN()-3, 1), 0) + 1,
 Posts[Restaurant Name],$C295),SUMIFS(Posts[Views (+10], Posts[D+1], "&gt;=" &amp; DATE(2025, COLUMN()-3, 1),
   Posts[D+1], "&lt;" &amp; EOMONTH(DATE(2025, COLUMN()-3, 1), 0) + 1,
 Posts[Restaurant Name],$C295))</f>
        <v>1160</v>
      </c>
      <c r="N295" s="1522">
        <f>if($B$50="posts",COUNTIFS(
  Posts[D+1], "&gt;=" &amp; DATE(2025, COLUMN()-3, 1),
   Posts[D+1], "&lt;" &amp; EOMONTH(DATE(2025, COLUMN()-3, 1), 0) + 1,
 Posts[Restaurant Name],$C295),SUMIFS(Posts[Views (+10], Posts[D+1], "&gt;=" &amp; DATE(2025, COLUMN()-3, 1),
   Posts[D+1], "&lt;" &amp; EOMONTH(DATE(2025, COLUMN()-3, 1), 0) + 1,
 Posts[Restaurant Name],$C295))</f>
        <v>0</v>
      </c>
      <c r="O295" s="1522">
        <f>if($B$50="posts",COUNTIFS(
  Posts[D+1], "&gt;=" &amp; DATE(2025, COLUMN()-3, 1),
   Posts[D+1], "&lt;" &amp; EOMONTH(DATE(2025, COLUMN()-3, 1), 0) + 1,
 Posts[Restaurant Name],$C295),SUMIFS(Posts[Views (+10], Posts[D+1], "&gt;=" &amp; DATE(2025, COLUMN()-3, 1),
   Posts[D+1], "&lt;" &amp; EOMONTH(DATE(2025, COLUMN()-3, 1), 0) + 1,
 Posts[Restaurant Name],$C295))</f>
        <v>0</v>
      </c>
      <c r="P295" s="1487"/>
      <c r="Q295" s="1487"/>
      <c r="R295" s="1487"/>
      <c r="S295" s="1487"/>
      <c r="T295" s="1487"/>
      <c r="U295" s="1487"/>
      <c r="V295" s="1487"/>
      <c r="W295" s="1487"/>
      <c r="X295" s="1487"/>
      <c r="Y295" s="1487"/>
      <c r="Z295" s="1487"/>
      <c r="AA295" s="1487"/>
      <c r="AB295" s="1487"/>
    </row>
    <row r="296">
      <c r="A296" s="1487"/>
      <c r="B296" s="1487"/>
      <c r="C296" s="1487" t="s">
        <v>1720</v>
      </c>
      <c r="D296" s="1522">
        <f>if($B$50="posts",COUNTIFS(
  Posts[D+1], "&gt;=" &amp; DATE(2025, COLUMN()-3, 1),
   Posts[D+1], "&lt;" &amp; EOMONTH(DATE(2025, COLUMN()-3, 1), 0) + 1,
 Posts[Restaurant Name],$C296),SUMIFS(Posts[Views (+10], Posts[D+1], "&gt;=" &amp; DATE(2025, COLUMN()-3, 1),
   Posts[D+1], "&lt;" &amp; EOMONTH(DATE(2025, COLUMN()-3, 1), 0) + 1,
 Posts[Restaurant Name],$C296))</f>
        <v>0</v>
      </c>
      <c r="E296" s="1522">
        <f>if($B$50="posts",COUNTIFS(
  Posts[D+1], "&gt;=" &amp; DATE(2025, COLUMN()-3, 1),
   Posts[D+1], "&lt;" &amp; EOMONTH(DATE(2025, COLUMN()-3, 1), 0) + 1,
 Posts[Restaurant Name],$C296),SUMIFS(Posts[Views (+10], Posts[D+1], "&gt;=" &amp; DATE(2025, COLUMN()-3, 1),
   Posts[D+1], "&lt;" &amp; EOMONTH(DATE(2025, COLUMN()-3, 1), 0) + 1,
 Posts[Restaurant Name],$C296))</f>
        <v>0</v>
      </c>
      <c r="F296" s="1522">
        <f>if($B$50="posts",COUNTIFS(
  Posts[D+1], "&gt;=" &amp; DATE(2025, COLUMN()-3, 1),
   Posts[D+1], "&lt;" &amp; EOMONTH(DATE(2025, COLUMN()-3, 1), 0) + 1,
 Posts[Restaurant Name],$C296),SUMIFS(Posts[Views (+10], Posts[D+1], "&gt;=" &amp; DATE(2025, COLUMN()-3, 1),
   Posts[D+1], "&lt;" &amp; EOMONTH(DATE(2025, COLUMN()-3, 1), 0) + 1,
 Posts[Restaurant Name],$C296))</f>
        <v>0</v>
      </c>
      <c r="G296" s="1522">
        <f>if($B$50="posts",COUNTIFS(
  Posts[D+1], "&gt;=" &amp; DATE(2025, COLUMN()-3, 1),
   Posts[D+1], "&lt;" &amp; EOMONTH(DATE(2025, COLUMN()-3, 1), 0) + 1,
 Posts[Restaurant Name],$C296),SUMIFS(Posts[Views (+10], Posts[D+1], "&gt;=" &amp; DATE(2025, COLUMN()-3, 1),
   Posts[D+1], "&lt;" &amp; EOMONTH(DATE(2025, COLUMN()-3, 1), 0) + 1,
 Posts[Restaurant Name],$C296))</f>
        <v>0</v>
      </c>
      <c r="H296" s="1522">
        <f>if($B$50="posts",COUNTIFS(
  Posts[D+1], "&gt;=" &amp; DATE(2025, COLUMN()-3, 1),
   Posts[D+1], "&lt;" &amp; EOMONTH(DATE(2025, COLUMN()-3, 1), 0) + 1,
 Posts[Restaurant Name],$C296),SUMIFS(Posts[Views (+10], Posts[D+1], "&gt;=" &amp; DATE(2025, COLUMN()-3, 1),
   Posts[D+1], "&lt;" &amp; EOMONTH(DATE(2025, COLUMN()-3, 1), 0) + 1,
 Posts[Restaurant Name],$C296))</f>
        <v>0</v>
      </c>
      <c r="I296" s="1522">
        <f>if($B$50="posts",COUNTIFS(
  Posts[D+1], "&gt;=" &amp; DATE(2025, COLUMN()-3, 1),
   Posts[D+1], "&lt;" &amp; EOMONTH(DATE(2025, COLUMN()-3, 1), 0) + 1,
 Posts[Restaurant Name],$C296),SUMIFS(Posts[Views (+10], Posts[D+1], "&gt;=" &amp; DATE(2025, COLUMN()-3, 1),
   Posts[D+1], "&lt;" &amp; EOMONTH(DATE(2025, COLUMN()-3, 1), 0) + 1,
 Posts[Restaurant Name],$C296))</f>
        <v>0</v>
      </c>
      <c r="J296" s="1522">
        <f>if($B$50="posts",COUNTIFS(
  Posts[D+1], "&gt;=" &amp; DATE(2025, COLUMN()-3, 1),
   Posts[D+1], "&lt;" &amp; EOMONTH(DATE(2025, COLUMN()-3, 1), 0) + 1,
 Posts[Restaurant Name],$C296),SUMIFS(Posts[Views (+10], Posts[D+1], "&gt;=" &amp; DATE(2025, COLUMN()-3, 1),
   Posts[D+1], "&lt;" &amp; EOMONTH(DATE(2025, COLUMN()-3, 1), 0) + 1,
 Posts[Restaurant Name],$C296))</f>
        <v>0</v>
      </c>
      <c r="K296" s="1522">
        <f>if($B$50="posts",COUNTIFS(
  Posts[D+1], "&gt;=" &amp; DATE(2025, COLUMN()-3, 1),
   Posts[D+1], "&lt;" &amp; EOMONTH(DATE(2025, COLUMN()-3, 1), 0) + 1,
 Posts[Restaurant Name],$C296),SUMIFS(Posts[Views (+10], Posts[D+1], "&gt;=" &amp; DATE(2025, COLUMN()-3, 1),
   Posts[D+1], "&lt;" &amp; EOMONTH(DATE(2025, COLUMN()-3, 1), 0) + 1,
 Posts[Restaurant Name],$C296))</f>
        <v>0</v>
      </c>
      <c r="L296" s="1522">
        <f>if($B$50="posts",COUNTIFS(
  Posts[D+1], "&gt;=" &amp; DATE(2025, COLUMN()-3, 1),
   Posts[D+1], "&lt;" &amp; EOMONTH(DATE(2025, COLUMN()-3, 1), 0) + 1,
 Posts[Restaurant Name],$C296),SUMIFS(Posts[Views (+10], Posts[D+1], "&gt;=" &amp; DATE(2025, COLUMN()-3, 1),
   Posts[D+1], "&lt;" &amp; EOMONTH(DATE(2025, COLUMN()-3, 1), 0) + 1,
 Posts[Restaurant Name],$C296))</f>
        <v>0</v>
      </c>
      <c r="M296" s="1522">
        <f>if($B$50="posts",COUNTIFS(
  Posts[D+1], "&gt;=" &amp; DATE(2025, COLUMN()-3, 1),
   Posts[D+1], "&lt;" &amp; EOMONTH(DATE(2025, COLUMN()-3, 1), 0) + 1,
 Posts[Restaurant Name],$C296),SUMIFS(Posts[Views (+10], Posts[D+1], "&gt;=" &amp; DATE(2025, COLUMN()-3, 1),
   Posts[D+1], "&lt;" &amp; EOMONTH(DATE(2025, COLUMN()-3, 1), 0) + 1,
 Posts[Restaurant Name],$C296))</f>
        <v>1190</v>
      </c>
      <c r="N296" s="1522">
        <f>if($B$50="posts",COUNTIFS(
  Posts[D+1], "&gt;=" &amp; DATE(2025, COLUMN()-3, 1),
   Posts[D+1], "&lt;" &amp; EOMONTH(DATE(2025, COLUMN()-3, 1), 0) + 1,
 Posts[Restaurant Name],$C296),SUMIFS(Posts[Views (+10], Posts[D+1], "&gt;=" &amp; DATE(2025, COLUMN()-3, 1),
   Posts[D+1], "&lt;" &amp; EOMONTH(DATE(2025, COLUMN()-3, 1), 0) + 1,
 Posts[Restaurant Name],$C296))</f>
        <v>0</v>
      </c>
      <c r="O296" s="1522">
        <f>if($B$50="posts",COUNTIFS(
  Posts[D+1], "&gt;=" &amp; DATE(2025, COLUMN()-3, 1),
   Posts[D+1], "&lt;" &amp; EOMONTH(DATE(2025, COLUMN()-3, 1), 0) + 1,
 Posts[Restaurant Name],$C296),SUMIFS(Posts[Views (+10], Posts[D+1], "&gt;=" &amp; DATE(2025, COLUMN()-3, 1),
   Posts[D+1], "&lt;" &amp; EOMONTH(DATE(2025, COLUMN()-3, 1), 0) + 1,
 Posts[Restaurant Name],$C296))</f>
        <v>0</v>
      </c>
      <c r="P296" s="1487"/>
      <c r="Q296" s="1487"/>
      <c r="R296" s="1487"/>
      <c r="S296" s="1487"/>
      <c r="T296" s="1487"/>
      <c r="U296" s="1487"/>
      <c r="V296" s="1487"/>
      <c r="W296" s="1487"/>
      <c r="X296" s="1487"/>
      <c r="Y296" s="1487"/>
      <c r="Z296" s="1487"/>
      <c r="AA296" s="1487"/>
      <c r="AB296" s="1487"/>
    </row>
    <row r="297">
      <c r="A297" s="1487"/>
      <c r="B297" s="1487"/>
      <c r="C297" s="1487" t="s">
        <v>1676</v>
      </c>
      <c r="D297" s="1522">
        <f>if($B$50="posts",COUNTIFS(
  Posts[D+1], "&gt;=" &amp; DATE(2025, COLUMN()-3, 1),
   Posts[D+1], "&lt;" &amp; EOMONTH(DATE(2025, COLUMN()-3, 1), 0) + 1,
 Posts[Restaurant Name],$C297),SUMIFS(Posts[Views (+10], Posts[D+1], "&gt;=" &amp; DATE(2025, COLUMN()-3, 1),
   Posts[D+1], "&lt;" &amp; EOMONTH(DATE(2025, COLUMN()-3, 1), 0) + 1,
 Posts[Restaurant Name],$C297))</f>
        <v>0</v>
      </c>
      <c r="E297" s="1522">
        <f>if($B$50="posts",COUNTIFS(
  Posts[D+1], "&gt;=" &amp; DATE(2025, COLUMN()-3, 1),
   Posts[D+1], "&lt;" &amp; EOMONTH(DATE(2025, COLUMN()-3, 1), 0) + 1,
 Posts[Restaurant Name],$C297),SUMIFS(Posts[Views (+10], Posts[D+1], "&gt;=" &amp; DATE(2025, COLUMN()-3, 1),
   Posts[D+1], "&lt;" &amp; EOMONTH(DATE(2025, COLUMN()-3, 1), 0) + 1,
 Posts[Restaurant Name],$C297))</f>
        <v>0</v>
      </c>
      <c r="F297" s="1522">
        <f>if($B$50="posts",COUNTIFS(
  Posts[D+1], "&gt;=" &amp; DATE(2025, COLUMN()-3, 1),
   Posts[D+1], "&lt;" &amp; EOMONTH(DATE(2025, COLUMN()-3, 1), 0) + 1,
 Posts[Restaurant Name],$C297),SUMIFS(Posts[Views (+10], Posts[D+1], "&gt;=" &amp; DATE(2025, COLUMN()-3, 1),
   Posts[D+1], "&lt;" &amp; EOMONTH(DATE(2025, COLUMN()-3, 1), 0) + 1,
 Posts[Restaurant Name],$C297))</f>
        <v>0</v>
      </c>
      <c r="G297" s="1522">
        <f>if($B$50="posts",COUNTIFS(
  Posts[D+1], "&gt;=" &amp; DATE(2025, COLUMN()-3, 1),
   Posts[D+1], "&lt;" &amp; EOMONTH(DATE(2025, COLUMN()-3, 1), 0) + 1,
 Posts[Restaurant Name],$C297),SUMIFS(Posts[Views (+10], Posts[D+1], "&gt;=" &amp; DATE(2025, COLUMN()-3, 1),
   Posts[D+1], "&lt;" &amp; EOMONTH(DATE(2025, COLUMN()-3, 1), 0) + 1,
 Posts[Restaurant Name],$C297))</f>
        <v>0</v>
      </c>
      <c r="H297" s="1522">
        <f>if($B$50="posts",COUNTIFS(
  Posts[D+1], "&gt;=" &amp; DATE(2025, COLUMN()-3, 1),
   Posts[D+1], "&lt;" &amp; EOMONTH(DATE(2025, COLUMN()-3, 1), 0) + 1,
 Posts[Restaurant Name],$C297),SUMIFS(Posts[Views (+10], Posts[D+1], "&gt;=" &amp; DATE(2025, COLUMN()-3, 1),
   Posts[D+1], "&lt;" &amp; EOMONTH(DATE(2025, COLUMN()-3, 1), 0) + 1,
 Posts[Restaurant Name],$C297))</f>
        <v>0</v>
      </c>
      <c r="I297" s="1522">
        <f>if($B$50="posts",COUNTIFS(
  Posts[D+1], "&gt;=" &amp; DATE(2025, COLUMN()-3, 1),
   Posts[D+1], "&lt;" &amp; EOMONTH(DATE(2025, COLUMN()-3, 1), 0) + 1,
 Posts[Restaurant Name],$C297),SUMIFS(Posts[Views (+10], Posts[D+1], "&gt;=" &amp; DATE(2025, COLUMN()-3, 1),
   Posts[D+1], "&lt;" &amp; EOMONTH(DATE(2025, COLUMN()-3, 1), 0) + 1,
 Posts[Restaurant Name],$C297))</f>
        <v>0</v>
      </c>
      <c r="J297" s="1522">
        <f>if($B$50="posts",COUNTIFS(
  Posts[D+1], "&gt;=" &amp; DATE(2025, COLUMN()-3, 1),
   Posts[D+1], "&lt;" &amp; EOMONTH(DATE(2025, COLUMN()-3, 1), 0) + 1,
 Posts[Restaurant Name],$C297),SUMIFS(Posts[Views (+10], Posts[D+1], "&gt;=" &amp; DATE(2025, COLUMN()-3, 1),
   Posts[D+1], "&lt;" &amp; EOMONTH(DATE(2025, COLUMN()-3, 1), 0) + 1,
 Posts[Restaurant Name],$C297))</f>
        <v>0</v>
      </c>
      <c r="K297" s="1522">
        <f>if($B$50="posts",COUNTIFS(
  Posts[D+1], "&gt;=" &amp; DATE(2025, COLUMN()-3, 1),
   Posts[D+1], "&lt;" &amp; EOMONTH(DATE(2025, COLUMN()-3, 1), 0) + 1,
 Posts[Restaurant Name],$C297),SUMIFS(Posts[Views (+10], Posts[D+1], "&gt;=" &amp; DATE(2025, COLUMN()-3, 1),
   Posts[D+1], "&lt;" &amp; EOMONTH(DATE(2025, COLUMN()-3, 1), 0) + 1,
 Posts[Restaurant Name],$C297))</f>
        <v>0</v>
      </c>
      <c r="L297" s="1522">
        <f>if($B$50="posts",COUNTIFS(
  Posts[D+1], "&gt;=" &amp; DATE(2025, COLUMN()-3, 1),
   Posts[D+1], "&lt;" &amp; EOMONTH(DATE(2025, COLUMN()-3, 1), 0) + 1,
 Posts[Restaurant Name],$C297),SUMIFS(Posts[Views (+10], Posts[D+1], "&gt;=" &amp; DATE(2025, COLUMN()-3, 1),
   Posts[D+1], "&lt;" &amp; EOMONTH(DATE(2025, COLUMN()-3, 1), 0) + 1,
 Posts[Restaurant Name],$C297))</f>
        <v>0</v>
      </c>
      <c r="M297" s="1522">
        <f>if($B$50="posts",COUNTIFS(
  Posts[D+1], "&gt;=" &amp; DATE(2025, COLUMN()-3, 1),
   Posts[D+1], "&lt;" &amp; EOMONTH(DATE(2025, COLUMN()-3, 1), 0) + 1,
 Posts[Restaurant Name],$C297),SUMIFS(Posts[Views (+10], Posts[D+1], "&gt;=" &amp; DATE(2025, COLUMN()-3, 1),
   Posts[D+1], "&lt;" &amp; EOMONTH(DATE(2025, COLUMN()-3, 1), 0) + 1,
 Posts[Restaurant Name],$C297))</f>
        <v>159066</v>
      </c>
      <c r="N297" s="1522">
        <f>if($B$50="posts",COUNTIFS(
  Posts[D+1], "&gt;=" &amp; DATE(2025, COLUMN()-3, 1),
   Posts[D+1], "&lt;" &amp; EOMONTH(DATE(2025, COLUMN()-3, 1), 0) + 1,
 Posts[Restaurant Name],$C297),SUMIFS(Posts[Views (+10], Posts[D+1], "&gt;=" &amp; DATE(2025, COLUMN()-3, 1),
   Posts[D+1], "&lt;" &amp; EOMONTH(DATE(2025, COLUMN()-3, 1), 0) + 1,
 Posts[Restaurant Name],$C297))</f>
        <v>0</v>
      </c>
      <c r="O297" s="1522">
        <f>if($B$50="posts",COUNTIFS(
  Posts[D+1], "&gt;=" &amp; DATE(2025, COLUMN()-3, 1),
   Posts[D+1], "&lt;" &amp; EOMONTH(DATE(2025, COLUMN()-3, 1), 0) + 1,
 Posts[Restaurant Name],$C297),SUMIFS(Posts[Views (+10], Posts[D+1], "&gt;=" &amp; DATE(2025, COLUMN()-3, 1),
   Posts[D+1], "&lt;" &amp; EOMONTH(DATE(2025, COLUMN()-3, 1), 0) + 1,
 Posts[Restaurant Name],$C297))</f>
        <v>0</v>
      </c>
      <c r="P297" s="1487"/>
      <c r="Q297" s="1487"/>
      <c r="R297" s="1487"/>
      <c r="S297" s="1487"/>
      <c r="T297" s="1487"/>
      <c r="U297" s="1487"/>
      <c r="V297" s="1487"/>
      <c r="W297" s="1487"/>
      <c r="X297" s="1487"/>
      <c r="Y297" s="1487"/>
      <c r="Z297" s="1487"/>
      <c r="AA297" s="1487"/>
      <c r="AB297" s="1487"/>
    </row>
    <row r="298">
      <c r="A298" s="1487"/>
      <c r="B298" s="1487"/>
      <c r="C298" s="1487" t="s">
        <v>4234</v>
      </c>
      <c r="D298" s="1522">
        <f>if($B$50="posts",COUNTIFS(
  Posts[D+1], "&gt;=" &amp; DATE(2025, COLUMN()-3, 1),
   Posts[D+1], "&lt;" &amp; EOMONTH(DATE(2025, COLUMN()-3, 1), 0) + 1,
 Posts[Restaurant Name],$C298),SUMIFS(Posts[Views (+10], Posts[D+1], "&gt;=" &amp; DATE(2025, COLUMN()-3, 1),
   Posts[D+1], "&lt;" &amp; EOMONTH(DATE(2025, COLUMN()-3, 1), 0) + 1,
 Posts[Restaurant Name],$C298))</f>
        <v>0</v>
      </c>
      <c r="E298" s="1522">
        <f>if($B$50="posts",COUNTIFS(
  Posts[D+1], "&gt;=" &amp; DATE(2025, COLUMN()-3, 1),
   Posts[D+1], "&lt;" &amp; EOMONTH(DATE(2025, COLUMN()-3, 1), 0) + 1,
 Posts[Restaurant Name],$C298),SUMIFS(Posts[Views (+10], Posts[D+1], "&gt;=" &amp; DATE(2025, COLUMN()-3, 1),
   Posts[D+1], "&lt;" &amp; EOMONTH(DATE(2025, COLUMN()-3, 1), 0) + 1,
 Posts[Restaurant Name],$C298))</f>
        <v>0</v>
      </c>
      <c r="F298" s="1522">
        <f>if($B$50="posts",COUNTIFS(
  Posts[D+1], "&gt;=" &amp; DATE(2025, COLUMN()-3, 1),
   Posts[D+1], "&lt;" &amp; EOMONTH(DATE(2025, COLUMN()-3, 1), 0) + 1,
 Posts[Restaurant Name],$C298),SUMIFS(Posts[Views (+10], Posts[D+1], "&gt;=" &amp; DATE(2025, COLUMN()-3, 1),
   Posts[D+1], "&lt;" &amp; EOMONTH(DATE(2025, COLUMN()-3, 1), 0) + 1,
 Posts[Restaurant Name],$C298))</f>
        <v>0</v>
      </c>
      <c r="G298" s="1522">
        <f>if($B$50="posts",COUNTIFS(
  Posts[D+1], "&gt;=" &amp; DATE(2025, COLUMN()-3, 1),
   Posts[D+1], "&lt;" &amp; EOMONTH(DATE(2025, COLUMN()-3, 1), 0) + 1,
 Posts[Restaurant Name],$C298),SUMIFS(Posts[Views (+10], Posts[D+1], "&gt;=" &amp; DATE(2025, COLUMN()-3, 1),
   Posts[D+1], "&lt;" &amp; EOMONTH(DATE(2025, COLUMN()-3, 1), 0) + 1,
 Posts[Restaurant Name],$C298))</f>
        <v>0</v>
      </c>
      <c r="H298" s="1522">
        <f>if($B$50="posts",COUNTIFS(
  Posts[D+1], "&gt;=" &amp; DATE(2025, COLUMN()-3, 1),
   Posts[D+1], "&lt;" &amp; EOMONTH(DATE(2025, COLUMN()-3, 1), 0) + 1,
 Posts[Restaurant Name],$C298),SUMIFS(Posts[Views (+10], Posts[D+1], "&gt;=" &amp; DATE(2025, COLUMN()-3, 1),
   Posts[D+1], "&lt;" &amp; EOMONTH(DATE(2025, COLUMN()-3, 1), 0) + 1,
 Posts[Restaurant Name],$C298))</f>
        <v>0</v>
      </c>
      <c r="I298" s="1522">
        <f>if($B$50="posts",COUNTIFS(
  Posts[D+1], "&gt;=" &amp; DATE(2025, COLUMN()-3, 1),
   Posts[D+1], "&lt;" &amp; EOMONTH(DATE(2025, COLUMN()-3, 1), 0) + 1,
 Posts[Restaurant Name],$C298),SUMIFS(Posts[Views (+10], Posts[D+1], "&gt;=" &amp; DATE(2025, COLUMN()-3, 1),
   Posts[D+1], "&lt;" &amp; EOMONTH(DATE(2025, COLUMN()-3, 1), 0) + 1,
 Posts[Restaurant Name],$C298))</f>
        <v>0</v>
      </c>
      <c r="J298" s="1522">
        <f>if($B$50="posts",COUNTIFS(
  Posts[D+1], "&gt;=" &amp; DATE(2025, COLUMN()-3, 1),
   Posts[D+1], "&lt;" &amp; EOMONTH(DATE(2025, COLUMN()-3, 1), 0) + 1,
 Posts[Restaurant Name],$C298),SUMIFS(Posts[Views (+10], Posts[D+1], "&gt;=" &amp; DATE(2025, COLUMN()-3, 1),
   Posts[D+1], "&lt;" &amp; EOMONTH(DATE(2025, COLUMN()-3, 1), 0) + 1,
 Posts[Restaurant Name],$C298))</f>
        <v>0</v>
      </c>
      <c r="K298" s="1522">
        <f>if($B$50="posts",COUNTIFS(
  Posts[D+1], "&gt;=" &amp; DATE(2025, COLUMN()-3, 1),
   Posts[D+1], "&lt;" &amp; EOMONTH(DATE(2025, COLUMN()-3, 1), 0) + 1,
 Posts[Restaurant Name],$C298),SUMIFS(Posts[Views (+10], Posts[D+1], "&gt;=" &amp; DATE(2025, COLUMN()-3, 1),
   Posts[D+1], "&lt;" &amp; EOMONTH(DATE(2025, COLUMN()-3, 1), 0) + 1,
 Posts[Restaurant Name],$C298))</f>
        <v>0</v>
      </c>
      <c r="L298" s="1522">
        <f>if($B$50="posts",COUNTIFS(
  Posts[D+1], "&gt;=" &amp; DATE(2025, COLUMN()-3, 1),
   Posts[D+1], "&lt;" &amp; EOMONTH(DATE(2025, COLUMN()-3, 1), 0) + 1,
 Posts[Restaurant Name],$C298),SUMIFS(Posts[Views (+10], Posts[D+1], "&gt;=" &amp; DATE(2025, COLUMN()-3, 1),
   Posts[D+1], "&lt;" &amp; EOMONTH(DATE(2025, COLUMN()-3, 1), 0) + 1,
 Posts[Restaurant Name],$C298))</f>
        <v>0</v>
      </c>
      <c r="M298" s="1522">
        <f>if($B$50="posts",COUNTIFS(
  Posts[D+1], "&gt;=" &amp; DATE(2025, COLUMN()-3, 1),
   Posts[D+1], "&lt;" &amp; EOMONTH(DATE(2025, COLUMN()-3, 1), 0) + 1,
 Posts[Restaurant Name],$C298),SUMIFS(Posts[Views (+10], Posts[D+1], "&gt;=" &amp; DATE(2025, COLUMN()-3, 1),
   Posts[D+1], "&lt;" &amp; EOMONTH(DATE(2025, COLUMN()-3, 1), 0) + 1,
 Posts[Restaurant Name],$C298))</f>
        <v>0</v>
      </c>
      <c r="N298" s="1522">
        <f>if($B$50="posts",COUNTIFS(
  Posts[D+1], "&gt;=" &amp; DATE(2025, COLUMN()-3, 1),
   Posts[D+1], "&lt;" &amp; EOMONTH(DATE(2025, COLUMN()-3, 1), 0) + 1,
 Posts[Restaurant Name],$C298),SUMIFS(Posts[Views (+10], Posts[D+1], "&gt;=" &amp; DATE(2025, COLUMN()-3, 1),
   Posts[D+1], "&lt;" &amp; EOMONTH(DATE(2025, COLUMN()-3, 1), 0) + 1,
 Posts[Restaurant Name],$C298))</f>
        <v>0</v>
      </c>
      <c r="O298" s="1522">
        <f>if($B$50="posts",COUNTIFS(
  Posts[D+1], "&gt;=" &amp; DATE(2025, COLUMN()-3, 1),
   Posts[D+1], "&lt;" &amp; EOMONTH(DATE(2025, COLUMN()-3, 1), 0) + 1,
 Posts[Restaurant Name],$C298),SUMIFS(Posts[Views (+10], Posts[D+1], "&gt;=" &amp; DATE(2025, COLUMN()-3, 1),
   Posts[D+1], "&lt;" &amp; EOMONTH(DATE(2025, COLUMN()-3, 1), 0) + 1,
 Posts[Restaurant Name],$C298))</f>
        <v>0</v>
      </c>
      <c r="P298" s="1487"/>
      <c r="Q298" s="1487"/>
      <c r="R298" s="1487"/>
      <c r="S298" s="1487"/>
      <c r="T298" s="1487"/>
      <c r="U298" s="1487"/>
      <c r="V298" s="1487"/>
      <c r="W298" s="1487"/>
      <c r="X298" s="1487"/>
      <c r="Y298" s="1487"/>
      <c r="Z298" s="1487"/>
      <c r="AA298" s="1487"/>
      <c r="AB298" s="1487"/>
    </row>
    <row r="299">
      <c r="A299" s="1487"/>
      <c r="B299" s="1487"/>
      <c r="C299" s="1487" t="s">
        <v>4237</v>
      </c>
      <c r="D299" s="1522">
        <f>if($B$50="posts",COUNTIFS(
  Posts[D+1], "&gt;=" &amp; DATE(2025, COLUMN()-3, 1),
   Posts[D+1], "&lt;" &amp; EOMONTH(DATE(2025, COLUMN()-3, 1), 0) + 1,
 Posts[Restaurant Name],$C299),SUMIFS(Posts[Views (+10], Posts[D+1], "&gt;=" &amp; DATE(2025, COLUMN()-3, 1),
   Posts[D+1], "&lt;" &amp; EOMONTH(DATE(2025, COLUMN()-3, 1), 0) + 1,
 Posts[Restaurant Name],$C299))</f>
        <v>0</v>
      </c>
      <c r="E299" s="1522">
        <f>if($B$50="posts",COUNTIFS(
  Posts[D+1], "&gt;=" &amp; DATE(2025, COLUMN()-3, 1),
   Posts[D+1], "&lt;" &amp; EOMONTH(DATE(2025, COLUMN()-3, 1), 0) + 1,
 Posts[Restaurant Name],$C299),SUMIFS(Posts[Views (+10], Posts[D+1], "&gt;=" &amp; DATE(2025, COLUMN()-3, 1),
   Posts[D+1], "&lt;" &amp; EOMONTH(DATE(2025, COLUMN()-3, 1), 0) + 1,
 Posts[Restaurant Name],$C299))</f>
        <v>0</v>
      </c>
      <c r="F299" s="1522">
        <f>if($B$50="posts",COUNTIFS(
  Posts[D+1], "&gt;=" &amp; DATE(2025, COLUMN()-3, 1),
   Posts[D+1], "&lt;" &amp; EOMONTH(DATE(2025, COLUMN()-3, 1), 0) + 1,
 Posts[Restaurant Name],$C299),SUMIFS(Posts[Views (+10], Posts[D+1], "&gt;=" &amp; DATE(2025, COLUMN()-3, 1),
   Posts[D+1], "&lt;" &amp; EOMONTH(DATE(2025, COLUMN()-3, 1), 0) + 1,
 Posts[Restaurant Name],$C299))</f>
        <v>0</v>
      </c>
      <c r="G299" s="1522">
        <f>if($B$50="posts",COUNTIFS(
  Posts[D+1], "&gt;=" &amp; DATE(2025, COLUMN()-3, 1),
   Posts[D+1], "&lt;" &amp; EOMONTH(DATE(2025, COLUMN()-3, 1), 0) + 1,
 Posts[Restaurant Name],$C299),SUMIFS(Posts[Views (+10], Posts[D+1], "&gt;=" &amp; DATE(2025, COLUMN()-3, 1),
   Posts[D+1], "&lt;" &amp; EOMONTH(DATE(2025, COLUMN()-3, 1), 0) + 1,
 Posts[Restaurant Name],$C299))</f>
        <v>0</v>
      </c>
      <c r="H299" s="1522">
        <f>if($B$50="posts",COUNTIFS(
  Posts[D+1], "&gt;=" &amp; DATE(2025, COLUMN()-3, 1),
   Posts[D+1], "&lt;" &amp; EOMONTH(DATE(2025, COLUMN()-3, 1), 0) + 1,
 Posts[Restaurant Name],$C299),SUMIFS(Posts[Views (+10], Posts[D+1], "&gt;=" &amp; DATE(2025, COLUMN()-3, 1),
   Posts[D+1], "&lt;" &amp; EOMONTH(DATE(2025, COLUMN()-3, 1), 0) + 1,
 Posts[Restaurant Name],$C299))</f>
        <v>0</v>
      </c>
      <c r="I299" s="1522">
        <f>if($B$50="posts",COUNTIFS(
  Posts[D+1], "&gt;=" &amp; DATE(2025, COLUMN()-3, 1),
   Posts[D+1], "&lt;" &amp; EOMONTH(DATE(2025, COLUMN()-3, 1), 0) + 1,
 Posts[Restaurant Name],$C299),SUMIFS(Posts[Views (+10], Posts[D+1], "&gt;=" &amp; DATE(2025, COLUMN()-3, 1),
   Posts[D+1], "&lt;" &amp; EOMONTH(DATE(2025, COLUMN()-3, 1), 0) + 1,
 Posts[Restaurant Name],$C299))</f>
        <v>0</v>
      </c>
      <c r="J299" s="1522">
        <f>if($B$50="posts",COUNTIFS(
  Posts[D+1], "&gt;=" &amp; DATE(2025, COLUMN()-3, 1),
   Posts[D+1], "&lt;" &amp; EOMONTH(DATE(2025, COLUMN()-3, 1), 0) + 1,
 Posts[Restaurant Name],$C299),SUMIFS(Posts[Views (+10], Posts[D+1], "&gt;=" &amp; DATE(2025, COLUMN()-3, 1),
   Posts[D+1], "&lt;" &amp; EOMONTH(DATE(2025, COLUMN()-3, 1), 0) + 1,
 Posts[Restaurant Name],$C299))</f>
        <v>0</v>
      </c>
      <c r="K299" s="1522">
        <f>if($B$50="posts",COUNTIFS(
  Posts[D+1], "&gt;=" &amp; DATE(2025, COLUMN()-3, 1),
   Posts[D+1], "&lt;" &amp; EOMONTH(DATE(2025, COLUMN()-3, 1), 0) + 1,
 Posts[Restaurant Name],$C299),SUMIFS(Posts[Views (+10], Posts[D+1], "&gt;=" &amp; DATE(2025, COLUMN()-3, 1),
   Posts[D+1], "&lt;" &amp; EOMONTH(DATE(2025, COLUMN()-3, 1), 0) + 1,
 Posts[Restaurant Name],$C299))</f>
        <v>0</v>
      </c>
      <c r="L299" s="1522">
        <f>if($B$50="posts",COUNTIFS(
  Posts[D+1], "&gt;=" &amp; DATE(2025, COLUMN()-3, 1),
   Posts[D+1], "&lt;" &amp; EOMONTH(DATE(2025, COLUMN()-3, 1), 0) + 1,
 Posts[Restaurant Name],$C299),SUMIFS(Posts[Views (+10], Posts[D+1], "&gt;=" &amp; DATE(2025, COLUMN()-3, 1),
   Posts[D+1], "&lt;" &amp; EOMONTH(DATE(2025, COLUMN()-3, 1), 0) + 1,
 Posts[Restaurant Name],$C299))</f>
        <v>0</v>
      </c>
      <c r="M299" s="1522">
        <f>if($B$50="posts",COUNTIFS(
  Posts[D+1], "&gt;=" &amp; DATE(2025, COLUMN()-3, 1),
   Posts[D+1], "&lt;" &amp; EOMONTH(DATE(2025, COLUMN()-3, 1), 0) + 1,
 Posts[Restaurant Name],$C299),SUMIFS(Posts[Views (+10], Posts[D+1], "&gt;=" &amp; DATE(2025, COLUMN()-3, 1),
   Posts[D+1], "&lt;" &amp; EOMONTH(DATE(2025, COLUMN()-3, 1), 0) + 1,
 Posts[Restaurant Name],$C299))</f>
        <v>0</v>
      </c>
      <c r="N299" s="1522">
        <f>if($B$50="posts",COUNTIFS(
  Posts[D+1], "&gt;=" &amp; DATE(2025, COLUMN()-3, 1),
   Posts[D+1], "&lt;" &amp; EOMONTH(DATE(2025, COLUMN()-3, 1), 0) + 1,
 Posts[Restaurant Name],$C299),SUMIFS(Posts[Views (+10], Posts[D+1], "&gt;=" &amp; DATE(2025, COLUMN()-3, 1),
   Posts[D+1], "&lt;" &amp; EOMONTH(DATE(2025, COLUMN()-3, 1), 0) + 1,
 Posts[Restaurant Name],$C299))</f>
        <v>0</v>
      </c>
      <c r="O299" s="1522">
        <f>if($B$50="posts",COUNTIFS(
  Posts[D+1], "&gt;=" &amp; DATE(2025, COLUMN()-3, 1),
   Posts[D+1], "&lt;" &amp; EOMONTH(DATE(2025, COLUMN()-3, 1), 0) + 1,
 Posts[Restaurant Name],$C299),SUMIFS(Posts[Views (+10], Posts[D+1], "&gt;=" &amp; DATE(2025, COLUMN()-3, 1),
   Posts[D+1], "&lt;" &amp; EOMONTH(DATE(2025, COLUMN()-3, 1), 0) + 1,
 Posts[Restaurant Name],$C299))</f>
        <v>0</v>
      </c>
      <c r="P299" s="1487"/>
      <c r="Q299" s="1487"/>
      <c r="R299" s="1487"/>
      <c r="S299" s="1487"/>
      <c r="T299" s="1487"/>
      <c r="U299" s="1487"/>
      <c r="V299" s="1487"/>
      <c r="W299" s="1487"/>
      <c r="X299" s="1487"/>
      <c r="Y299" s="1487"/>
      <c r="Z299" s="1487"/>
      <c r="AA299" s="1487"/>
      <c r="AB299" s="1487"/>
    </row>
    <row r="300">
      <c r="A300" s="1487"/>
      <c r="B300" s="1487"/>
      <c r="C300" s="1487" t="s">
        <v>4245</v>
      </c>
      <c r="D300" s="1522">
        <f>if($B$50="posts",COUNTIFS(
  Posts[D+1], "&gt;=" &amp; DATE(2025, COLUMN()-3, 1),
   Posts[D+1], "&lt;" &amp; EOMONTH(DATE(2025, COLUMN()-3, 1), 0) + 1,
 Posts[Restaurant Name],$C300),SUMIFS(Posts[Views (+10], Posts[D+1], "&gt;=" &amp; DATE(2025, COLUMN()-3, 1),
   Posts[D+1], "&lt;" &amp; EOMONTH(DATE(2025, COLUMN()-3, 1), 0) + 1,
 Posts[Restaurant Name],$C300))</f>
        <v>0</v>
      </c>
      <c r="E300" s="1522">
        <f>if($B$50="posts",COUNTIFS(
  Posts[D+1], "&gt;=" &amp; DATE(2025, COLUMN()-3, 1),
   Posts[D+1], "&lt;" &amp; EOMONTH(DATE(2025, COLUMN()-3, 1), 0) + 1,
 Posts[Restaurant Name],$C300),SUMIFS(Posts[Views (+10], Posts[D+1], "&gt;=" &amp; DATE(2025, COLUMN()-3, 1),
   Posts[D+1], "&lt;" &amp; EOMONTH(DATE(2025, COLUMN()-3, 1), 0) + 1,
 Posts[Restaurant Name],$C300))</f>
        <v>0</v>
      </c>
      <c r="F300" s="1522">
        <f>if($B$50="posts",COUNTIFS(
  Posts[D+1], "&gt;=" &amp; DATE(2025, COLUMN()-3, 1),
   Posts[D+1], "&lt;" &amp; EOMONTH(DATE(2025, COLUMN()-3, 1), 0) + 1,
 Posts[Restaurant Name],$C300),SUMIFS(Posts[Views (+10], Posts[D+1], "&gt;=" &amp; DATE(2025, COLUMN()-3, 1),
   Posts[D+1], "&lt;" &amp; EOMONTH(DATE(2025, COLUMN()-3, 1), 0) + 1,
 Posts[Restaurant Name],$C300))</f>
        <v>0</v>
      </c>
      <c r="G300" s="1522">
        <f>if($B$50="posts",COUNTIFS(
  Posts[D+1], "&gt;=" &amp; DATE(2025, COLUMN()-3, 1),
   Posts[D+1], "&lt;" &amp; EOMONTH(DATE(2025, COLUMN()-3, 1), 0) + 1,
 Posts[Restaurant Name],$C300),SUMIFS(Posts[Views (+10], Posts[D+1], "&gt;=" &amp; DATE(2025, COLUMN()-3, 1),
   Posts[D+1], "&lt;" &amp; EOMONTH(DATE(2025, COLUMN()-3, 1), 0) + 1,
 Posts[Restaurant Name],$C300))</f>
        <v>0</v>
      </c>
      <c r="H300" s="1522">
        <f>if($B$50="posts",COUNTIFS(
  Posts[D+1], "&gt;=" &amp; DATE(2025, COLUMN()-3, 1),
   Posts[D+1], "&lt;" &amp; EOMONTH(DATE(2025, COLUMN()-3, 1), 0) + 1,
 Posts[Restaurant Name],$C300),SUMIFS(Posts[Views (+10], Posts[D+1], "&gt;=" &amp; DATE(2025, COLUMN()-3, 1),
   Posts[D+1], "&lt;" &amp; EOMONTH(DATE(2025, COLUMN()-3, 1), 0) + 1,
 Posts[Restaurant Name],$C300))</f>
        <v>0</v>
      </c>
      <c r="I300" s="1522">
        <f>if($B$50="posts",COUNTIFS(
  Posts[D+1], "&gt;=" &amp; DATE(2025, COLUMN()-3, 1),
   Posts[D+1], "&lt;" &amp; EOMONTH(DATE(2025, COLUMN()-3, 1), 0) + 1,
 Posts[Restaurant Name],$C300),SUMIFS(Posts[Views (+10], Posts[D+1], "&gt;=" &amp; DATE(2025, COLUMN()-3, 1),
   Posts[D+1], "&lt;" &amp; EOMONTH(DATE(2025, COLUMN()-3, 1), 0) + 1,
 Posts[Restaurant Name],$C300))</f>
        <v>0</v>
      </c>
      <c r="J300" s="1522">
        <f>if($B$50="posts",COUNTIFS(
  Posts[D+1], "&gt;=" &amp; DATE(2025, COLUMN()-3, 1),
   Posts[D+1], "&lt;" &amp; EOMONTH(DATE(2025, COLUMN()-3, 1), 0) + 1,
 Posts[Restaurant Name],$C300),SUMIFS(Posts[Views (+10], Posts[D+1], "&gt;=" &amp; DATE(2025, COLUMN()-3, 1),
   Posts[D+1], "&lt;" &amp; EOMONTH(DATE(2025, COLUMN()-3, 1), 0) + 1,
 Posts[Restaurant Name],$C300))</f>
        <v>0</v>
      </c>
      <c r="K300" s="1522">
        <f>if($B$50="posts",COUNTIFS(
  Posts[D+1], "&gt;=" &amp; DATE(2025, COLUMN()-3, 1),
   Posts[D+1], "&lt;" &amp; EOMONTH(DATE(2025, COLUMN()-3, 1), 0) + 1,
 Posts[Restaurant Name],$C300),SUMIFS(Posts[Views (+10], Posts[D+1], "&gt;=" &amp; DATE(2025, COLUMN()-3, 1),
   Posts[D+1], "&lt;" &amp; EOMONTH(DATE(2025, COLUMN()-3, 1), 0) + 1,
 Posts[Restaurant Name],$C300))</f>
        <v>0</v>
      </c>
      <c r="L300" s="1522">
        <f>if($B$50="posts",COUNTIFS(
  Posts[D+1], "&gt;=" &amp; DATE(2025, COLUMN()-3, 1),
   Posts[D+1], "&lt;" &amp; EOMONTH(DATE(2025, COLUMN()-3, 1), 0) + 1,
 Posts[Restaurant Name],$C300),SUMIFS(Posts[Views (+10], Posts[D+1], "&gt;=" &amp; DATE(2025, COLUMN()-3, 1),
   Posts[D+1], "&lt;" &amp; EOMONTH(DATE(2025, COLUMN()-3, 1), 0) + 1,
 Posts[Restaurant Name],$C300))</f>
        <v>0</v>
      </c>
      <c r="M300" s="1522">
        <f>if($B$50="posts",COUNTIFS(
  Posts[D+1], "&gt;=" &amp; DATE(2025, COLUMN()-3, 1),
   Posts[D+1], "&lt;" &amp; EOMONTH(DATE(2025, COLUMN()-3, 1), 0) + 1,
 Posts[Restaurant Name],$C300),SUMIFS(Posts[Views (+10], Posts[D+1], "&gt;=" &amp; DATE(2025, COLUMN()-3, 1),
   Posts[D+1], "&lt;" &amp; EOMONTH(DATE(2025, COLUMN()-3, 1), 0) + 1,
 Posts[Restaurant Name],$C300))</f>
        <v>0</v>
      </c>
      <c r="N300" s="1522">
        <f>if($B$50="posts",COUNTIFS(
  Posts[D+1], "&gt;=" &amp; DATE(2025, COLUMN()-3, 1),
   Posts[D+1], "&lt;" &amp; EOMONTH(DATE(2025, COLUMN()-3, 1), 0) + 1,
 Posts[Restaurant Name],$C300),SUMIFS(Posts[Views (+10], Posts[D+1], "&gt;=" &amp; DATE(2025, COLUMN()-3, 1),
   Posts[D+1], "&lt;" &amp; EOMONTH(DATE(2025, COLUMN()-3, 1), 0) + 1,
 Posts[Restaurant Name],$C300))</f>
        <v>0</v>
      </c>
      <c r="O300" s="1522">
        <f>if($B$50="posts",COUNTIFS(
  Posts[D+1], "&gt;=" &amp; DATE(2025, COLUMN()-3, 1),
   Posts[D+1], "&lt;" &amp; EOMONTH(DATE(2025, COLUMN()-3, 1), 0) + 1,
 Posts[Restaurant Name],$C300),SUMIFS(Posts[Views (+10], Posts[D+1], "&gt;=" &amp; DATE(2025, COLUMN()-3, 1),
   Posts[D+1], "&lt;" &amp; EOMONTH(DATE(2025, COLUMN()-3, 1), 0) + 1,
 Posts[Restaurant Name],$C300))</f>
        <v>0</v>
      </c>
      <c r="P300" s="1487"/>
      <c r="Q300" s="1487"/>
      <c r="R300" s="1487"/>
      <c r="S300" s="1487"/>
      <c r="T300" s="1487"/>
      <c r="U300" s="1487"/>
      <c r="V300" s="1487"/>
      <c r="W300" s="1487"/>
      <c r="X300" s="1487"/>
      <c r="Y300" s="1487"/>
      <c r="Z300" s="1487"/>
      <c r="AA300" s="1487"/>
      <c r="AB300" s="1487"/>
    </row>
    <row r="301">
      <c r="A301" s="1487"/>
      <c r="B301" s="1487"/>
      <c r="C301" s="1487" t="s">
        <v>1984</v>
      </c>
      <c r="D301" s="1522">
        <f>if($B$50="posts",COUNTIFS(
  Posts[D+1], "&gt;=" &amp; DATE(2025, COLUMN()-3, 1),
   Posts[D+1], "&lt;" &amp; EOMONTH(DATE(2025, COLUMN()-3, 1), 0) + 1,
 Posts[Restaurant Name],$C301),SUMIFS(Posts[Views (+10], Posts[D+1], "&gt;=" &amp; DATE(2025, COLUMN()-3, 1),
   Posts[D+1], "&lt;" &amp; EOMONTH(DATE(2025, COLUMN()-3, 1), 0) + 1,
 Posts[Restaurant Name],$C301))</f>
        <v>0</v>
      </c>
      <c r="E301" s="1522">
        <f>if($B$50="posts",COUNTIFS(
  Posts[D+1], "&gt;=" &amp; DATE(2025, COLUMN()-3, 1),
   Posts[D+1], "&lt;" &amp; EOMONTH(DATE(2025, COLUMN()-3, 1), 0) + 1,
 Posts[Restaurant Name],$C301),SUMIFS(Posts[Views (+10], Posts[D+1], "&gt;=" &amp; DATE(2025, COLUMN()-3, 1),
   Posts[D+1], "&lt;" &amp; EOMONTH(DATE(2025, COLUMN()-3, 1), 0) + 1,
 Posts[Restaurant Name],$C301))</f>
        <v>0</v>
      </c>
      <c r="F301" s="1522">
        <f>if($B$50="posts",COUNTIFS(
  Posts[D+1], "&gt;=" &amp; DATE(2025, COLUMN()-3, 1),
   Posts[D+1], "&lt;" &amp; EOMONTH(DATE(2025, COLUMN()-3, 1), 0) + 1,
 Posts[Restaurant Name],$C301),SUMIFS(Posts[Views (+10], Posts[D+1], "&gt;=" &amp; DATE(2025, COLUMN()-3, 1),
   Posts[D+1], "&lt;" &amp; EOMONTH(DATE(2025, COLUMN()-3, 1), 0) + 1,
 Posts[Restaurant Name],$C301))</f>
        <v>0</v>
      </c>
      <c r="G301" s="1522">
        <f>if($B$50="posts",COUNTIFS(
  Posts[D+1], "&gt;=" &amp; DATE(2025, COLUMN()-3, 1),
   Posts[D+1], "&lt;" &amp; EOMONTH(DATE(2025, COLUMN()-3, 1), 0) + 1,
 Posts[Restaurant Name],$C301),SUMIFS(Posts[Views (+10], Posts[D+1], "&gt;=" &amp; DATE(2025, COLUMN()-3, 1),
   Posts[D+1], "&lt;" &amp; EOMONTH(DATE(2025, COLUMN()-3, 1), 0) + 1,
 Posts[Restaurant Name],$C301))</f>
        <v>0</v>
      </c>
      <c r="H301" s="1522">
        <f>if($B$50="posts",COUNTIFS(
  Posts[D+1], "&gt;=" &amp; DATE(2025, COLUMN()-3, 1),
   Posts[D+1], "&lt;" &amp; EOMONTH(DATE(2025, COLUMN()-3, 1), 0) + 1,
 Posts[Restaurant Name],$C301),SUMIFS(Posts[Views (+10], Posts[D+1], "&gt;=" &amp; DATE(2025, COLUMN()-3, 1),
   Posts[D+1], "&lt;" &amp; EOMONTH(DATE(2025, COLUMN()-3, 1), 0) + 1,
 Posts[Restaurant Name],$C301))</f>
        <v>0</v>
      </c>
      <c r="I301" s="1522">
        <f>if($B$50="posts",COUNTIFS(
  Posts[D+1], "&gt;=" &amp; DATE(2025, COLUMN()-3, 1),
   Posts[D+1], "&lt;" &amp; EOMONTH(DATE(2025, COLUMN()-3, 1), 0) + 1,
 Posts[Restaurant Name],$C301),SUMIFS(Posts[Views (+10], Posts[D+1], "&gt;=" &amp; DATE(2025, COLUMN()-3, 1),
   Posts[D+1], "&lt;" &amp; EOMONTH(DATE(2025, COLUMN()-3, 1), 0) + 1,
 Posts[Restaurant Name],$C301))</f>
        <v>0</v>
      </c>
      <c r="J301" s="1522">
        <f>if($B$50="posts",COUNTIFS(
  Posts[D+1], "&gt;=" &amp; DATE(2025, COLUMN()-3, 1),
   Posts[D+1], "&lt;" &amp; EOMONTH(DATE(2025, COLUMN()-3, 1), 0) + 1,
 Posts[Restaurant Name],$C301),SUMIFS(Posts[Views (+10], Posts[D+1], "&gt;=" &amp; DATE(2025, COLUMN()-3, 1),
   Posts[D+1], "&lt;" &amp; EOMONTH(DATE(2025, COLUMN()-3, 1), 0) + 1,
 Posts[Restaurant Name],$C301))</f>
        <v>0</v>
      </c>
      <c r="K301" s="1522">
        <f>if($B$50="posts",COUNTIFS(
  Posts[D+1], "&gt;=" &amp; DATE(2025, COLUMN()-3, 1),
   Posts[D+1], "&lt;" &amp; EOMONTH(DATE(2025, COLUMN()-3, 1), 0) + 1,
 Posts[Restaurant Name],$C301),SUMIFS(Posts[Views (+10], Posts[D+1], "&gt;=" &amp; DATE(2025, COLUMN()-3, 1),
   Posts[D+1], "&lt;" &amp; EOMONTH(DATE(2025, COLUMN()-3, 1), 0) + 1,
 Posts[Restaurant Name],$C301))</f>
        <v>0</v>
      </c>
      <c r="L301" s="1522">
        <f>if($B$50="posts",COUNTIFS(
  Posts[D+1], "&gt;=" &amp; DATE(2025, COLUMN()-3, 1),
   Posts[D+1], "&lt;" &amp; EOMONTH(DATE(2025, COLUMN()-3, 1), 0) + 1,
 Posts[Restaurant Name],$C301),SUMIFS(Posts[Views (+10], Posts[D+1], "&gt;=" &amp; DATE(2025, COLUMN()-3, 1),
   Posts[D+1], "&lt;" &amp; EOMONTH(DATE(2025, COLUMN()-3, 1), 0) + 1,
 Posts[Restaurant Name],$C301))</f>
        <v>869</v>
      </c>
      <c r="M301" s="1522">
        <f>if($B$50="posts",COUNTIFS(
  Posts[D+1], "&gt;=" &amp; DATE(2025, COLUMN()-3, 1),
   Posts[D+1], "&lt;" &amp; EOMONTH(DATE(2025, COLUMN()-3, 1), 0) + 1,
 Posts[Restaurant Name],$C301),SUMIFS(Posts[Views (+10], Posts[D+1], "&gt;=" &amp; DATE(2025, COLUMN()-3, 1),
   Posts[D+1], "&lt;" &amp; EOMONTH(DATE(2025, COLUMN()-3, 1), 0) + 1,
 Posts[Restaurant Name],$C301))</f>
        <v>0</v>
      </c>
      <c r="N301" s="1522">
        <f>if($B$50="posts",COUNTIFS(
  Posts[D+1], "&gt;=" &amp; DATE(2025, COLUMN()-3, 1),
   Posts[D+1], "&lt;" &amp; EOMONTH(DATE(2025, COLUMN()-3, 1), 0) + 1,
 Posts[Restaurant Name],$C301),SUMIFS(Posts[Views (+10], Posts[D+1], "&gt;=" &amp; DATE(2025, COLUMN()-3, 1),
   Posts[D+1], "&lt;" &amp; EOMONTH(DATE(2025, COLUMN()-3, 1), 0) + 1,
 Posts[Restaurant Name],$C301))</f>
        <v>0</v>
      </c>
      <c r="O301" s="1522">
        <f>if($B$50="posts",COUNTIFS(
  Posts[D+1], "&gt;=" &amp; DATE(2025, COLUMN()-3, 1),
   Posts[D+1], "&lt;" &amp; EOMONTH(DATE(2025, COLUMN()-3, 1), 0) + 1,
 Posts[Restaurant Name],$C301),SUMIFS(Posts[Views (+10], Posts[D+1], "&gt;=" &amp; DATE(2025, COLUMN()-3, 1),
   Posts[D+1], "&lt;" &amp; EOMONTH(DATE(2025, COLUMN()-3, 1), 0) + 1,
 Posts[Restaurant Name],$C301))</f>
        <v>0</v>
      </c>
      <c r="P301" s="1487"/>
      <c r="Q301" s="1487"/>
      <c r="R301" s="1487"/>
      <c r="S301" s="1487"/>
      <c r="T301" s="1487"/>
      <c r="U301" s="1487"/>
      <c r="V301" s="1487"/>
      <c r="W301" s="1487"/>
      <c r="X301" s="1487"/>
      <c r="Y301" s="1487"/>
      <c r="Z301" s="1487"/>
      <c r="AA301" s="1487"/>
      <c r="AB301" s="1487"/>
    </row>
    <row r="302">
      <c r="A302" s="1487"/>
      <c r="B302" s="1487"/>
      <c r="C302" s="1487" t="s">
        <v>1577</v>
      </c>
      <c r="D302" s="1522">
        <f>if($B$50="posts",COUNTIFS(
  Posts[D+1], "&gt;=" &amp; DATE(2025, COLUMN()-3, 1),
   Posts[D+1], "&lt;" &amp; EOMONTH(DATE(2025, COLUMN()-3, 1), 0) + 1,
 Posts[Restaurant Name],$C302),SUMIFS(Posts[Views (+10], Posts[D+1], "&gt;=" &amp; DATE(2025, COLUMN()-3, 1),
   Posts[D+1], "&lt;" &amp; EOMONTH(DATE(2025, COLUMN()-3, 1), 0) + 1,
 Posts[Restaurant Name],$C302))</f>
        <v>0</v>
      </c>
      <c r="E302" s="1522">
        <f>if($B$50="posts",COUNTIFS(
  Posts[D+1], "&gt;=" &amp; DATE(2025, COLUMN()-3, 1),
   Posts[D+1], "&lt;" &amp; EOMONTH(DATE(2025, COLUMN()-3, 1), 0) + 1,
 Posts[Restaurant Name],$C302),SUMIFS(Posts[Views (+10], Posts[D+1], "&gt;=" &amp; DATE(2025, COLUMN()-3, 1),
   Posts[D+1], "&lt;" &amp; EOMONTH(DATE(2025, COLUMN()-3, 1), 0) + 1,
 Posts[Restaurant Name],$C302))</f>
        <v>0</v>
      </c>
      <c r="F302" s="1522">
        <f>if($B$50="posts",COUNTIFS(
  Posts[D+1], "&gt;=" &amp; DATE(2025, COLUMN()-3, 1),
   Posts[D+1], "&lt;" &amp; EOMONTH(DATE(2025, COLUMN()-3, 1), 0) + 1,
 Posts[Restaurant Name],$C302),SUMIFS(Posts[Views (+10], Posts[D+1], "&gt;=" &amp; DATE(2025, COLUMN()-3, 1),
   Posts[D+1], "&lt;" &amp; EOMONTH(DATE(2025, COLUMN()-3, 1), 0) + 1,
 Posts[Restaurant Name],$C302))</f>
        <v>0</v>
      </c>
      <c r="G302" s="1522">
        <f>if($B$50="posts",COUNTIFS(
  Posts[D+1], "&gt;=" &amp; DATE(2025, COLUMN()-3, 1),
   Posts[D+1], "&lt;" &amp; EOMONTH(DATE(2025, COLUMN()-3, 1), 0) + 1,
 Posts[Restaurant Name],$C302),SUMIFS(Posts[Views (+10], Posts[D+1], "&gt;=" &amp; DATE(2025, COLUMN()-3, 1),
   Posts[D+1], "&lt;" &amp; EOMONTH(DATE(2025, COLUMN()-3, 1), 0) + 1,
 Posts[Restaurant Name],$C302))</f>
        <v>0</v>
      </c>
      <c r="H302" s="1522">
        <f>if($B$50="posts",COUNTIFS(
  Posts[D+1], "&gt;=" &amp; DATE(2025, COLUMN()-3, 1),
   Posts[D+1], "&lt;" &amp; EOMONTH(DATE(2025, COLUMN()-3, 1), 0) + 1,
 Posts[Restaurant Name],$C302),SUMIFS(Posts[Views (+10], Posts[D+1], "&gt;=" &amp; DATE(2025, COLUMN()-3, 1),
   Posts[D+1], "&lt;" &amp; EOMONTH(DATE(2025, COLUMN()-3, 1), 0) + 1,
 Posts[Restaurant Name],$C302))</f>
        <v>0</v>
      </c>
      <c r="I302" s="1522">
        <f>if($B$50="posts",COUNTIFS(
  Posts[D+1], "&gt;=" &amp; DATE(2025, COLUMN()-3, 1),
   Posts[D+1], "&lt;" &amp; EOMONTH(DATE(2025, COLUMN()-3, 1), 0) + 1,
 Posts[Restaurant Name],$C302),SUMIFS(Posts[Views (+10], Posts[D+1], "&gt;=" &amp; DATE(2025, COLUMN()-3, 1),
   Posts[D+1], "&lt;" &amp; EOMONTH(DATE(2025, COLUMN()-3, 1), 0) + 1,
 Posts[Restaurant Name],$C302))</f>
        <v>0</v>
      </c>
      <c r="J302" s="1522">
        <f>if($B$50="posts",COUNTIFS(
  Posts[D+1], "&gt;=" &amp; DATE(2025, COLUMN()-3, 1),
   Posts[D+1], "&lt;" &amp; EOMONTH(DATE(2025, COLUMN()-3, 1), 0) + 1,
 Posts[Restaurant Name],$C302),SUMIFS(Posts[Views (+10], Posts[D+1], "&gt;=" &amp; DATE(2025, COLUMN()-3, 1),
   Posts[D+1], "&lt;" &amp; EOMONTH(DATE(2025, COLUMN()-3, 1), 0) + 1,
 Posts[Restaurant Name],$C302))</f>
        <v>0</v>
      </c>
      <c r="K302" s="1522">
        <f>if($B$50="posts",COUNTIFS(
  Posts[D+1], "&gt;=" &amp; DATE(2025, COLUMN()-3, 1),
   Posts[D+1], "&lt;" &amp; EOMONTH(DATE(2025, COLUMN()-3, 1), 0) + 1,
 Posts[Restaurant Name],$C302),SUMIFS(Posts[Views (+10], Posts[D+1], "&gt;=" &amp; DATE(2025, COLUMN()-3, 1),
   Posts[D+1], "&lt;" &amp; EOMONTH(DATE(2025, COLUMN()-3, 1), 0) + 1,
 Posts[Restaurant Name],$C302))</f>
        <v>0</v>
      </c>
      <c r="L302" s="1522">
        <f>if($B$50="posts",COUNTIFS(
  Posts[D+1], "&gt;=" &amp; DATE(2025, COLUMN()-3, 1),
   Posts[D+1], "&lt;" &amp; EOMONTH(DATE(2025, COLUMN()-3, 1), 0) + 1,
 Posts[Restaurant Name],$C302),SUMIFS(Posts[Views (+10], Posts[D+1], "&gt;=" &amp; DATE(2025, COLUMN()-3, 1),
   Posts[D+1], "&lt;" &amp; EOMONTH(DATE(2025, COLUMN()-3, 1), 0) + 1,
 Posts[Restaurant Name],$C302))</f>
        <v>0</v>
      </c>
      <c r="M302" s="1522">
        <f>if($B$50="posts",COUNTIFS(
  Posts[D+1], "&gt;=" &amp; DATE(2025, COLUMN()-3, 1),
   Posts[D+1], "&lt;" &amp; EOMONTH(DATE(2025, COLUMN()-3, 1), 0) + 1,
 Posts[Restaurant Name],$C302),SUMIFS(Posts[Views (+10], Posts[D+1], "&gt;=" &amp; DATE(2025, COLUMN()-3, 1),
   Posts[D+1], "&lt;" &amp; EOMONTH(DATE(2025, COLUMN()-3, 1), 0) + 1,
 Posts[Restaurant Name],$C302))</f>
        <v>465</v>
      </c>
      <c r="N302" s="1522">
        <f>if($B$50="posts",COUNTIFS(
  Posts[D+1], "&gt;=" &amp; DATE(2025, COLUMN()-3, 1),
   Posts[D+1], "&lt;" &amp; EOMONTH(DATE(2025, COLUMN()-3, 1), 0) + 1,
 Posts[Restaurant Name],$C302),SUMIFS(Posts[Views (+10], Posts[D+1], "&gt;=" &amp; DATE(2025, COLUMN()-3, 1),
   Posts[D+1], "&lt;" &amp; EOMONTH(DATE(2025, COLUMN()-3, 1), 0) + 1,
 Posts[Restaurant Name],$C302))</f>
        <v>0</v>
      </c>
      <c r="O302" s="1522">
        <f>if($B$50="posts",COUNTIFS(
  Posts[D+1], "&gt;=" &amp; DATE(2025, COLUMN()-3, 1),
   Posts[D+1], "&lt;" &amp; EOMONTH(DATE(2025, COLUMN()-3, 1), 0) + 1,
 Posts[Restaurant Name],$C302),SUMIFS(Posts[Views (+10], Posts[D+1], "&gt;=" &amp; DATE(2025, COLUMN()-3, 1),
   Posts[D+1], "&lt;" &amp; EOMONTH(DATE(2025, COLUMN()-3, 1), 0) + 1,
 Posts[Restaurant Name],$C302))</f>
        <v>0</v>
      </c>
      <c r="P302" s="1487"/>
      <c r="Q302" s="1487"/>
      <c r="R302" s="1487"/>
      <c r="S302" s="1487"/>
      <c r="T302" s="1487"/>
      <c r="U302" s="1487"/>
      <c r="V302" s="1487"/>
      <c r="W302" s="1487"/>
      <c r="X302" s="1487"/>
      <c r="Y302" s="1487"/>
      <c r="Z302" s="1487"/>
      <c r="AA302" s="1487"/>
      <c r="AB302" s="1487"/>
    </row>
    <row r="303">
      <c r="A303" s="1487"/>
      <c r="B303" s="1487"/>
      <c r="C303" s="1487" t="s">
        <v>1955</v>
      </c>
      <c r="D303" s="1522">
        <f>if($B$50="posts",COUNTIFS(
  Posts[D+1], "&gt;=" &amp; DATE(2025, COLUMN()-3, 1),
   Posts[D+1], "&lt;" &amp; EOMONTH(DATE(2025, COLUMN()-3, 1), 0) + 1,
 Posts[Restaurant Name],$C303),SUMIFS(Posts[Views (+10], Posts[D+1], "&gt;=" &amp; DATE(2025, COLUMN()-3, 1),
   Posts[D+1], "&lt;" &amp; EOMONTH(DATE(2025, COLUMN()-3, 1), 0) + 1,
 Posts[Restaurant Name],$C303))</f>
        <v>0</v>
      </c>
      <c r="E303" s="1522">
        <f>if($B$50="posts",COUNTIFS(
  Posts[D+1], "&gt;=" &amp; DATE(2025, COLUMN()-3, 1),
   Posts[D+1], "&lt;" &amp; EOMONTH(DATE(2025, COLUMN()-3, 1), 0) + 1,
 Posts[Restaurant Name],$C303),SUMIFS(Posts[Views (+10], Posts[D+1], "&gt;=" &amp; DATE(2025, COLUMN()-3, 1),
   Posts[D+1], "&lt;" &amp; EOMONTH(DATE(2025, COLUMN()-3, 1), 0) + 1,
 Posts[Restaurant Name],$C303))</f>
        <v>0</v>
      </c>
      <c r="F303" s="1522">
        <f>if($B$50="posts",COUNTIFS(
  Posts[D+1], "&gt;=" &amp; DATE(2025, COLUMN()-3, 1),
   Posts[D+1], "&lt;" &amp; EOMONTH(DATE(2025, COLUMN()-3, 1), 0) + 1,
 Posts[Restaurant Name],$C303),SUMIFS(Posts[Views (+10], Posts[D+1], "&gt;=" &amp; DATE(2025, COLUMN()-3, 1),
   Posts[D+1], "&lt;" &amp; EOMONTH(DATE(2025, COLUMN()-3, 1), 0) + 1,
 Posts[Restaurant Name],$C303))</f>
        <v>0</v>
      </c>
      <c r="G303" s="1522">
        <f>if($B$50="posts",COUNTIFS(
  Posts[D+1], "&gt;=" &amp; DATE(2025, COLUMN()-3, 1),
   Posts[D+1], "&lt;" &amp; EOMONTH(DATE(2025, COLUMN()-3, 1), 0) + 1,
 Posts[Restaurant Name],$C303),SUMIFS(Posts[Views (+10], Posts[D+1], "&gt;=" &amp; DATE(2025, COLUMN()-3, 1),
   Posts[D+1], "&lt;" &amp; EOMONTH(DATE(2025, COLUMN()-3, 1), 0) + 1,
 Posts[Restaurant Name],$C303))</f>
        <v>0</v>
      </c>
      <c r="H303" s="1522">
        <f>if($B$50="posts",COUNTIFS(
  Posts[D+1], "&gt;=" &amp; DATE(2025, COLUMN()-3, 1),
   Posts[D+1], "&lt;" &amp; EOMONTH(DATE(2025, COLUMN()-3, 1), 0) + 1,
 Posts[Restaurant Name],$C303),SUMIFS(Posts[Views (+10], Posts[D+1], "&gt;=" &amp; DATE(2025, COLUMN()-3, 1),
   Posts[D+1], "&lt;" &amp; EOMONTH(DATE(2025, COLUMN()-3, 1), 0) + 1,
 Posts[Restaurant Name],$C303))</f>
        <v>0</v>
      </c>
      <c r="I303" s="1522">
        <f>if($B$50="posts",COUNTIFS(
  Posts[D+1], "&gt;=" &amp; DATE(2025, COLUMN()-3, 1),
   Posts[D+1], "&lt;" &amp; EOMONTH(DATE(2025, COLUMN()-3, 1), 0) + 1,
 Posts[Restaurant Name],$C303),SUMIFS(Posts[Views (+10], Posts[D+1], "&gt;=" &amp; DATE(2025, COLUMN()-3, 1),
   Posts[D+1], "&lt;" &amp; EOMONTH(DATE(2025, COLUMN()-3, 1), 0) + 1,
 Posts[Restaurant Name],$C303))</f>
        <v>0</v>
      </c>
      <c r="J303" s="1522">
        <f>if($B$50="posts",COUNTIFS(
  Posts[D+1], "&gt;=" &amp; DATE(2025, COLUMN()-3, 1),
   Posts[D+1], "&lt;" &amp; EOMONTH(DATE(2025, COLUMN()-3, 1), 0) + 1,
 Posts[Restaurant Name],$C303),SUMIFS(Posts[Views (+10], Posts[D+1], "&gt;=" &amp; DATE(2025, COLUMN()-3, 1),
   Posts[D+1], "&lt;" &amp; EOMONTH(DATE(2025, COLUMN()-3, 1), 0) + 1,
 Posts[Restaurant Name],$C303))</f>
        <v>0</v>
      </c>
      <c r="K303" s="1522">
        <f>if($B$50="posts",COUNTIFS(
  Posts[D+1], "&gt;=" &amp; DATE(2025, COLUMN()-3, 1),
   Posts[D+1], "&lt;" &amp; EOMONTH(DATE(2025, COLUMN()-3, 1), 0) + 1,
 Posts[Restaurant Name],$C303),SUMIFS(Posts[Views (+10], Posts[D+1], "&gt;=" &amp; DATE(2025, COLUMN()-3, 1),
   Posts[D+1], "&lt;" &amp; EOMONTH(DATE(2025, COLUMN()-3, 1), 0) + 1,
 Posts[Restaurant Name],$C303))</f>
        <v>0</v>
      </c>
      <c r="L303" s="1522">
        <f>if($B$50="posts",COUNTIFS(
  Posts[D+1], "&gt;=" &amp; DATE(2025, COLUMN()-3, 1),
   Posts[D+1], "&lt;" &amp; EOMONTH(DATE(2025, COLUMN()-3, 1), 0) + 1,
 Posts[Restaurant Name],$C303),SUMIFS(Posts[Views (+10], Posts[D+1], "&gt;=" &amp; DATE(2025, COLUMN()-3, 1),
   Posts[D+1], "&lt;" &amp; EOMONTH(DATE(2025, COLUMN()-3, 1), 0) + 1,
 Posts[Restaurant Name],$C303))</f>
        <v>0</v>
      </c>
      <c r="M303" s="1522">
        <f>if($B$50="posts",COUNTIFS(
  Posts[D+1], "&gt;=" &amp; DATE(2025, COLUMN()-3, 1),
   Posts[D+1], "&lt;" &amp; EOMONTH(DATE(2025, COLUMN()-3, 1), 0) + 1,
 Posts[Restaurant Name],$C303),SUMIFS(Posts[Views (+10], Posts[D+1], "&gt;=" &amp; DATE(2025, COLUMN()-3, 1),
   Posts[D+1], "&lt;" &amp; EOMONTH(DATE(2025, COLUMN()-3, 1), 0) + 1,
 Posts[Restaurant Name],$C303))</f>
        <v>21183</v>
      </c>
      <c r="N303" s="1522">
        <f>if($B$50="posts",COUNTIFS(
  Posts[D+1], "&gt;=" &amp; DATE(2025, COLUMN()-3, 1),
   Posts[D+1], "&lt;" &amp; EOMONTH(DATE(2025, COLUMN()-3, 1), 0) + 1,
 Posts[Restaurant Name],$C303),SUMIFS(Posts[Views (+10], Posts[D+1], "&gt;=" &amp; DATE(2025, COLUMN()-3, 1),
   Posts[D+1], "&lt;" &amp; EOMONTH(DATE(2025, COLUMN()-3, 1), 0) + 1,
 Posts[Restaurant Name],$C303))</f>
        <v>0</v>
      </c>
      <c r="O303" s="1522">
        <f>if($B$50="posts",COUNTIFS(
  Posts[D+1], "&gt;=" &amp; DATE(2025, COLUMN()-3, 1),
   Posts[D+1], "&lt;" &amp; EOMONTH(DATE(2025, COLUMN()-3, 1), 0) + 1,
 Posts[Restaurant Name],$C303),SUMIFS(Posts[Views (+10], Posts[D+1], "&gt;=" &amp; DATE(2025, COLUMN()-3, 1),
   Posts[D+1], "&lt;" &amp; EOMONTH(DATE(2025, COLUMN()-3, 1), 0) + 1,
 Posts[Restaurant Name],$C303))</f>
        <v>0</v>
      </c>
      <c r="P303" s="1487"/>
      <c r="Q303" s="1487"/>
      <c r="R303" s="1487"/>
      <c r="S303" s="1487"/>
      <c r="T303" s="1487"/>
      <c r="U303" s="1487"/>
      <c r="V303" s="1487"/>
      <c r="W303" s="1487"/>
      <c r="X303" s="1487"/>
      <c r="Y303" s="1487"/>
      <c r="Z303" s="1487"/>
      <c r="AA303" s="1487"/>
      <c r="AB303" s="1487"/>
    </row>
    <row r="304">
      <c r="A304" s="1487"/>
      <c r="B304" s="1487"/>
      <c r="C304" s="1524" t="s">
        <v>4284</v>
      </c>
      <c r="D304" s="1522">
        <f>if($B$50="posts",COUNTIFS(
  Posts[D+1], "&gt;=" &amp; DATE(2025, COLUMN()-3, 1),
   Posts[D+1], "&lt;" &amp; EOMONTH(DATE(2025, COLUMN()-3, 1), 0) + 1,
 Posts[Restaurant Name],$C304),SUMIFS(Posts[Views (+10], Posts[D+1], "&gt;=" &amp; DATE(2025, COLUMN()-3, 1),
   Posts[D+1], "&lt;" &amp; EOMONTH(DATE(2025, COLUMN()-3, 1), 0) + 1,
 Posts[Restaurant Name],$C304))</f>
        <v>0</v>
      </c>
      <c r="E304" s="1522">
        <f>if($B$50="posts",COUNTIFS(
  Posts[D+1], "&gt;=" &amp; DATE(2025, COLUMN()-3, 1),
   Posts[D+1], "&lt;" &amp; EOMONTH(DATE(2025, COLUMN()-3, 1), 0) + 1,
 Posts[Restaurant Name],$C304),SUMIFS(Posts[Views (+10], Posts[D+1], "&gt;=" &amp; DATE(2025, COLUMN()-3, 1),
   Posts[D+1], "&lt;" &amp; EOMONTH(DATE(2025, COLUMN()-3, 1), 0) + 1,
 Posts[Restaurant Name],$C304))</f>
        <v>0</v>
      </c>
      <c r="F304" s="1522">
        <f>if($B$50="posts",COUNTIFS(
  Posts[D+1], "&gt;=" &amp; DATE(2025, COLUMN()-3, 1),
   Posts[D+1], "&lt;" &amp; EOMONTH(DATE(2025, COLUMN()-3, 1), 0) + 1,
 Posts[Restaurant Name],$C304),SUMIFS(Posts[Views (+10], Posts[D+1], "&gt;=" &amp; DATE(2025, COLUMN()-3, 1),
   Posts[D+1], "&lt;" &amp; EOMONTH(DATE(2025, COLUMN()-3, 1), 0) + 1,
 Posts[Restaurant Name],$C304))</f>
        <v>0</v>
      </c>
      <c r="G304" s="1522">
        <f>if($B$50="posts",COUNTIFS(
  Posts[D+1], "&gt;=" &amp; DATE(2025, COLUMN()-3, 1),
   Posts[D+1], "&lt;" &amp; EOMONTH(DATE(2025, COLUMN()-3, 1), 0) + 1,
 Posts[Restaurant Name],$C304),SUMIFS(Posts[Views (+10], Posts[D+1], "&gt;=" &amp; DATE(2025, COLUMN()-3, 1),
   Posts[D+1], "&lt;" &amp; EOMONTH(DATE(2025, COLUMN()-3, 1), 0) + 1,
 Posts[Restaurant Name],$C304))</f>
        <v>0</v>
      </c>
      <c r="H304" s="1522">
        <f>if($B$50="posts",COUNTIFS(
  Posts[D+1], "&gt;=" &amp; DATE(2025, COLUMN()-3, 1),
   Posts[D+1], "&lt;" &amp; EOMONTH(DATE(2025, COLUMN()-3, 1), 0) + 1,
 Posts[Restaurant Name],$C304),SUMIFS(Posts[Views (+10], Posts[D+1], "&gt;=" &amp; DATE(2025, COLUMN()-3, 1),
   Posts[D+1], "&lt;" &amp; EOMONTH(DATE(2025, COLUMN()-3, 1), 0) + 1,
 Posts[Restaurant Name],$C304))</f>
        <v>1422</v>
      </c>
      <c r="I304" s="1522">
        <f>if($B$50="posts",COUNTIFS(
  Posts[D+1], "&gt;=" &amp; DATE(2025, COLUMN()-3, 1),
   Posts[D+1], "&lt;" &amp; EOMONTH(DATE(2025, COLUMN()-3, 1), 0) + 1,
 Posts[Restaurant Name],$C304),SUMIFS(Posts[Views (+10], Posts[D+1], "&gt;=" &amp; DATE(2025, COLUMN()-3, 1),
   Posts[D+1], "&lt;" &amp; EOMONTH(DATE(2025, COLUMN()-3, 1), 0) + 1,
 Posts[Restaurant Name],$C304))</f>
        <v>0</v>
      </c>
      <c r="J304" s="1522">
        <f>if($B$50="posts",COUNTIFS(
  Posts[D+1], "&gt;=" &amp; DATE(2025, COLUMN()-3, 1),
   Posts[D+1], "&lt;" &amp; EOMONTH(DATE(2025, COLUMN()-3, 1), 0) + 1,
 Posts[Restaurant Name],$C304),SUMIFS(Posts[Views (+10], Posts[D+1], "&gt;=" &amp; DATE(2025, COLUMN()-3, 1),
   Posts[D+1], "&lt;" &amp; EOMONTH(DATE(2025, COLUMN()-3, 1), 0) + 1,
 Posts[Restaurant Name],$C304))</f>
        <v>0</v>
      </c>
      <c r="K304" s="1522">
        <f>if($B$50="posts",COUNTIFS(
  Posts[D+1], "&gt;=" &amp; DATE(2025, COLUMN()-3, 1),
   Posts[D+1], "&lt;" &amp; EOMONTH(DATE(2025, COLUMN()-3, 1), 0) + 1,
 Posts[Restaurant Name],$C304),SUMIFS(Posts[Views (+10], Posts[D+1], "&gt;=" &amp; DATE(2025, COLUMN()-3, 1),
   Posts[D+1], "&lt;" &amp; EOMONTH(DATE(2025, COLUMN()-3, 1), 0) + 1,
 Posts[Restaurant Name],$C304))</f>
        <v>0</v>
      </c>
      <c r="L304" s="1522">
        <f>if($B$50="posts",COUNTIFS(
  Posts[D+1], "&gt;=" &amp; DATE(2025, COLUMN()-3, 1),
   Posts[D+1], "&lt;" &amp; EOMONTH(DATE(2025, COLUMN()-3, 1), 0) + 1,
 Posts[Restaurant Name],$C304),SUMIFS(Posts[Views (+10], Posts[D+1], "&gt;=" &amp; DATE(2025, COLUMN()-3, 1),
   Posts[D+1], "&lt;" &amp; EOMONTH(DATE(2025, COLUMN()-3, 1), 0) + 1,
 Posts[Restaurant Name],$C304))</f>
        <v>0</v>
      </c>
      <c r="M304" s="1522">
        <f>if($B$50="posts",COUNTIFS(
  Posts[D+1], "&gt;=" &amp; DATE(2025, COLUMN()-3, 1),
   Posts[D+1], "&lt;" &amp; EOMONTH(DATE(2025, COLUMN()-3, 1), 0) + 1,
 Posts[Restaurant Name],$C304),SUMIFS(Posts[Views (+10], Posts[D+1], "&gt;=" &amp; DATE(2025, COLUMN()-3, 1),
   Posts[D+1], "&lt;" &amp; EOMONTH(DATE(2025, COLUMN()-3, 1), 0) + 1,
 Posts[Restaurant Name],$C304))</f>
        <v>0</v>
      </c>
      <c r="N304" s="1522">
        <f>if($B$50="posts",COUNTIFS(
  Posts[D+1], "&gt;=" &amp; DATE(2025, COLUMN()-3, 1),
   Posts[D+1], "&lt;" &amp; EOMONTH(DATE(2025, COLUMN()-3, 1), 0) + 1,
 Posts[Restaurant Name],$C304),SUMIFS(Posts[Views (+10], Posts[D+1], "&gt;=" &amp; DATE(2025, COLUMN()-3, 1),
   Posts[D+1], "&lt;" &amp; EOMONTH(DATE(2025, COLUMN()-3, 1), 0) + 1,
 Posts[Restaurant Name],$C304))</f>
        <v>0</v>
      </c>
      <c r="O304" s="1522">
        <f>if($B$50="posts",COUNTIFS(
  Posts[D+1], "&gt;=" &amp; DATE(2025, COLUMN()-3, 1),
   Posts[D+1], "&lt;" &amp; EOMONTH(DATE(2025, COLUMN()-3, 1), 0) + 1,
 Posts[Restaurant Name],$C304),SUMIFS(Posts[Views (+10], Posts[D+1], "&gt;=" &amp; DATE(2025, COLUMN()-3, 1),
   Posts[D+1], "&lt;" &amp; EOMONTH(DATE(2025, COLUMN()-3, 1), 0) + 1,
 Posts[Restaurant Name],$C304))</f>
        <v>0</v>
      </c>
      <c r="P304" s="1487"/>
      <c r="Q304" s="1487"/>
      <c r="R304" s="1487"/>
      <c r="S304" s="1487"/>
      <c r="T304" s="1487"/>
      <c r="U304" s="1487"/>
      <c r="V304" s="1487"/>
      <c r="W304" s="1487"/>
      <c r="X304" s="1487"/>
      <c r="Y304" s="1487"/>
      <c r="Z304" s="1487"/>
      <c r="AA304" s="1487"/>
      <c r="AB304" s="1487"/>
    </row>
    <row r="305">
      <c r="A305" s="1487"/>
      <c r="B305" s="1487"/>
      <c r="C305" s="1524" t="s">
        <v>2127</v>
      </c>
      <c r="D305" s="1522">
        <f>if($B$50="posts",COUNTIFS(
  Posts[D+1], "&gt;=" &amp; DATE(2025, COLUMN()-3, 1),
   Posts[D+1], "&lt;" &amp; EOMONTH(DATE(2025, COLUMN()-3, 1), 0) + 1,
 Posts[Restaurant Name],$C305),SUMIFS(Posts[Views (+10], Posts[D+1], "&gt;=" &amp; DATE(2025, COLUMN()-3, 1),
   Posts[D+1], "&lt;" &amp; EOMONTH(DATE(2025, COLUMN()-3, 1), 0) + 1,
 Posts[Restaurant Name],$C305))</f>
        <v>0</v>
      </c>
      <c r="E305" s="1522">
        <f>if($B$50="posts",COUNTIFS(
  Posts[D+1], "&gt;=" &amp; DATE(2025, COLUMN()-3, 1),
   Posts[D+1], "&lt;" &amp; EOMONTH(DATE(2025, COLUMN()-3, 1), 0) + 1,
 Posts[Restaurant Name],$C305),SUMIFS(Posts[Views (+10], Posts[D+1], "&gt;=" &amp; DATE(2025, COLUMN()-3, 1),
   Posts[D+1], "&lt;" &amp; EOMONTH(DATE(2025, COLUMN()-3, 1), 0) + 1,
 Posts[Restaurant Name],$C305))</f>
        <v>0</v>
      </c>
      <c r="F305" s="1522">
        <f>if($B$50="posts",COUNTIFS(
  Posts[D+1], "&gt;=" &amp; DATE(2025, COLUMN()-3, 1),
   Posts[D+1], "&lt;" &amp; EOMONTH(DATE(2025, COLUMN()-3, 1), 0) + 1,
 Posts[Restaurant Name],$C305),SUMIFS(Posts[Views (+10], Posts[D+1], "&gt;=" &amp; DATE(2025, COLUMN()-3, 1),
   Posts[D+1], "&lt;" &amp; EOMONTH(DATE(2025, COLUMN()-3, 1), 0) + 1,
 Posts[Restaurant Name],$C305))</f>
        <v>0</v>
      </c>
      <c r="G305" s="1522">
        <f>if($B$50="posts",COUNTIFS(
  Posts[D+1], "&gt;=" &amp; DATE(2025, COLUMN()-3, 1),
   Posts[D+1], "&lt;" &amp; EOMONTH(DATE(2025, COLUMN()-3, 1), 0) + 1,
 Posts[Restaurant Name],$C305),SUMIFS(Posts[Views (+10], Posts[D+1], "&gt;=" &amp; DATE(2025, COLUMN()-3, 1),
   Posts[D+1], "&lt;" &amp; EOMONTH(DATE(2025, COLUMN()-3, 1), 0) + 1,
 Posts[Restaurant Name],$C305))</f>
        <v>0</v>
      </c>
      <c r="H305" s="1522">
        <f>if($B$50="posts",COUNTIFS(
  Posts[D+1], "&gt;=" &amp; DATE(2025, COLUMN()-3, 1),
   Posts[D+1], "&lt;" &amp; EOMONTH(DATE(2025, COLUMN()-3, 1), 0) + 1,
 Posts[Restaurant Name],$C305),SUMIFS(Posts[Views (+10], Posts[D+1], "&gt;=" &amp; DATE(2025, COLUMN()-3, 1),
   Posts[D+1], "&lt;" &amp; EOMONTH(DATE(2025, COLUMN()-3, 1), 0) + 1,
 Posts[Restaurant Name],$C305))</f>
        <v>0</v>
      </c>
      <c r="I305" s="1522">
        <f>if($B$50="posts",COUNTIFS(
  Posts[D+1], "&gt;=" &amp; DATE(2025, COLUMN()-3, 1),
   Posts[D+1], "&lt;" &amp; EOMONTH(DATE(2025, COLUMN()-3, 1), 0) + 1,
 Posts[Restaurant Name],$C305),SUMIFS(Posts[Views (+10], Posts[D+1], "&gt;=" &amp; DATE(2025, COLUMN()-3, 1),
   Posts[D+1], "&lt;" &amp; EOMONTH(DATE(2025, COLUMN()-3, 1), 0) + 1,
 Posts[Restaurant Name],$C305))</f>
        <v>958</v>
      </c>
      <c r="J305" s="1522">
        <f>if($B$50="posts",COUNTIFS(
  Posts[D+1], "&gt;=" &amp; DATE(2025, COLUMN()-3, 1),
   Posts[D+1], "&lt;" &amp; EOMONTH(DATE(2025, COLUMN()-3, 1), 0) + 1,
 Posts[Restaurant Name],$C305),SUMIFS(Posts[Views (+10], Posts[D+1], "&gt;=" &amp; DATE(2025, COLUMN()-3, 1),
   Posts[D+1], "&lt;" &amp; EOMONTH(DATE(2025, COLUMN()-3, 1), 0) + 1,
 Posts[Restaurant Name],$C305))</f>
        <v>0</v>
      </c>
      <c r="K305" s="1522">
        <f>if($B$50="posts",COUNTIFS(
  Posts[D+1], "&gt;=" &amp; DATE(2025, COLUMN()-3, 1),
   Posts[D+1], "&lt;" &amp; EOMONTH(DATE(2025, COLUMN()-3, 1), 0) + 1,
 Posts[Restaurant Name],$C305),SUMIFS(Posts[Views (+10], Posts[D+1], "&gt;=" &amp; DATE(2025, COLUMN()-3, 1),
   Posts[D+1], "&lt;" &amp; EOMONTH(DATE(2025, COLUMN()-3, 1), 0) + 1,
 Posts[Restaurant Name],$C305))</f>
        <v>0</v>
      </c>
      <c r="L305" s="1522">
        <f>if($B$50="posts",COUNTIFS(
  Posts[D+1], "&gt;=" &amp; DATE(2025, COLUMN()-3, 1),
   Posts[D+1], "&lt;" &amp; EOMONTH(DATE(2025, COLUMN()-3, 1), 0) + 1,
 Posts[Restaurant Name],$C305),SUMIFS(Posts[Views (+10], Posts[D+1], "&gt;=" &amp; DATE(2025, COLUMN()-3, 1),
   Posts[D+1], "&lt;" &amp; EOMONTH(DATE(2025, COLUMN()-3, 1), 0) + 1,
 Posts[Restaurant Name],$C305))</f>
        <v>0</v>
      </c>
      <c r="M305" s="1522">
        <f>if($B$50="posts",COUNTIFS(
  Posts[D+1], "&gt;=" &amp; DATE(2025, COLUMN()-3, 1),
   Posts[D+1], "&lt;" &amp; EOMONTH(DATE(2025, COLUMN()-3, 1), 0) + 1,
 Posts[Restaurant Name],$C305),SUMIFS(Posts[Views (+10], Posts[D+1], "&gt;=" &amp; DATE(2025, COLUMN()-3, 1),
   Posts[D+1], "&lt;" &amp; EOMONTH(DATE(2025, COLUMN()-3, 1), 0) + 1,
 Posts[Restaurant Name],$C305))</f>
        <v>0</v>
      </c>
      <c r="N305" s="1522">
        <f>if($B$50="posts",COUNTIFS(
  Posts[D+1], "&gt;=" &amp; DATE(2025, COLUMN()-3, 1),
   Posts[D+1], "&lt;" &amp; EOMONTH(DATE(2025, COLUMN()-3, 1), 0) + 1,
 Posts[Restaurant Name],$C305),SUMIFS(Posts[Views (+10], Posts[D+1], "&gt;=" &amp; DATE(2025, COLUMN()-3, 1),
   Posts[D+1], "&lt;" &amp; EOMONTH(DATE(2025, COLUMN()-3, 1), 0) + 1,
 Posts[Restaurant Name],$C305))</f>
        <v>0</v>
      </c>
      <c r="O305" s="1522">
        <f>if($B$50="posts",COUNTIFS(
  Posts[D+1], "&gt;=" &amp; DATE(2025, COLUMN()-3, 1),
   Posts[D+1], "&lt;" &amp; EOMONTH(DATE(2025, COLUMN()-3, 1), 0) + 1,
 Posts[Restaurant Name],$C305),SUMIFS(Posts[Views (+10], Posts[D+1], "&gt;=" &amp; DATE(2025, COLUMN()-3, 1),
   Posts[D+1], "&lt;" &amp; EOMONTH(DATE(2025, COLUMN()-3, 1), 0) + 1,
 Posts[Restaurant Name],$C305))</f>
        <v>0</v>
      </c>
      <c r="P305" s="1487"/>
      <c r="Q305" s="1487"/>
      <c r="R305" s="1487"/>
      <c r="S305" s="1487"/>
      <c r="T305" s="1487"/>
      <c r="U305" s="1487"/>
      <c r="V305" s="1487"/>
      <c r="W305" s="1487"/>
      <c r="X305" s="1487"/>
      <c r="Y305" s="1487"/>
      <c r="Z305" s="1487"/>
      <c r="AA305" s="1487"/>
      <c r="AB305" s="1487"/>
    </row>
    <row r="306">
      <c r="A306" s="1487"/>
      <c r="B306" s="1487"/>
      <c r="C306" s="1487" t="s">
        <v>1619</v>
      </c>
      <c r="D306" s="1522">
        <f>if($B$50="posts",COUNTIFS(
  Posts[D+1], "&gt;=" &amp; DATE(2025, COLUMN()-3, 1),
   Posts[D+1], "&lt;" &amp; EOMONTH(DATE(2025, COLUMN()-3, 1), 0) + 1,
 Posts[Restaurant Name],$C306),SUMIFS(Posts[Views (+10], Posts[D+1], "&gt;=" &amp; DATE(2025, COLUMN()-3, 1),
   Posts[D+1], "&lt;" &amp; EOMONTH(DATE(2025, COLUMN()-3, 1), 0) + 1,
 Posts[Restaurant Name],$C306))</f>
        <v>0</v>
      </c>
      <c r="E306" s="1522">
        <f>if($B$50="posts",COUNTIFS(
  Posts[D+1], "&gt;=" &amp; DATE(2025, COLUMN()-3, 1),
   Posts[D+1], "&lt;" &amp; EOMONTH(DATE(2025, COLUMN()-3, 1), 0) + 1,
 Posts[Restaurant Name],$C306),SUMIFS(Posts[Views (+10], Posts[D+1], "&gt;=" &amp; DATE(2025, COLUMN()-3, 1),
   Posts[D+1], "&lt;" &amp; EOMONTH(DATE(2025, COLUMN()-3, 1), 0) + 1,
 Posts[Restaurant Name],$C306))</f>
        <v>0</v>
      </c>
      <c r="F306" s="1522">
        <f>if($B$50="posts",COUNTIFS(
  Posts[D+1], "&gt;=" &amp; DATE(2025, COLUMN()-3, 1),
   Posts[D+1], "&lt;" &amp; EOMONTH(DATE(2025, COLUMN()-3, 1), 0) + 1,
 Posts[Restaurant Name],$C306),SUMIFS(Posts[Views (+10], Posts[D+1], "&gt;=" &amp; DATE(2025, COLUMN()-3, 1),
   Posts[D+1], "&lt;" &amp; EOMONTH(DATE(2025, COLUMN()-3, 1), 0) + 1,
 Posts[Restaurant Name],$C306))</f>
        <v>0</v>
      </c>
      <c r="G306" s="1522">
        <f>if($B$50="posts",COUNTIFS(
  Posts[D+1], "&gt;=" &amp; DATE(2025, COLUMN()-3, 1),
   Posts[D+1], "&lt;" &amp; EOMONTH(DATE(2025, COLUMN()-3, 1), 0) + 1,
 Posts[Restaurant Name],$C306),SUMIFS(Posts[Views (+10], Posts[D+1], "&gt;=" &amp; DATE(2025, COLUMN()-3, 1),
   Posts[D+1], "&lt;" &amp; EOMONTH(DATE(2025, COLUMN()-3, 1), 0) + 1,
 Posts[Restaurant Name],$C306))</f>
        <v>0</v>
      </c>
      <c r="H306" s="1522">
        <f>if($B$50="posts",COUNTIFS(
  Posts[D+1], "&gt;=" &amp; DATE(2025, COLUMN()-3, 1),
   Posts[D+1], "&lt;" &amp; EOMONTH(DATE(2025, COLUMN()-3, 1), 0) + 1,
 Posts[Restaurant Name],$C306),SUMIFS(Posts[Views (+10], Posts[D+1], "&gt;=" &amp; DATE(2025, COLUMN()-3, 1),
   Posts[D+1], "&lt;" &amp; EOMONTH(DATE(2025, COLUMN()-3, 1), 0) + 1,
 Posts[Restaurant Name],$C306))</f>
        <v>0</v>
      </c>
      <c r="I306" s="1522">
        <f>if($B$50="posts",COUNTIFS(
  Posts[D+1], "&gt;=" &amp; DATE(2025, COLUMN()-3, 1),
   Posts[D+1], "&lt;" &amp; EOMONTH(DATE(2025, COLUMN()-3, 1), 0) + 1,
 Posts[Restaurant Name],$C306),SUMIFS(Posts[Views (+10], Posts[D+1], "&gt;=" &amp; DATE(2025, COLUMN()-3, 1),
   Posts[D+1], "&lt;" &amp; EOMONTH(DATE(2025, COLUMN()-3, 1), 0) + 1,
 Posts[Restaurant Name],$C306))</f>
        <v>0</v>
      </c>
      <c r="J306" s="1522">
        <f>if($B$50="posts",COUNTIFS(
  Posts[D+1], "&gt;=" &amp; DATE(2025, COLUMN()-3, 1),
   Posts[D+1], "&lt;" &amp; EOMONTH(DATE(2025, COLUMN()-3, 1), 0) + 1,
 Posts[Restaurant Name],$C306),SUMIFS(Posts[Views (+10], Posts[D+1], "&gt;=" &amp; DATE(2025, COLUMN()-3, 1),
   Posts[D+1], "&lt;" &amp; EOMONTH(DATE(2025, COLUMN()-3, 1), 0) + 1,
 Posts[Restaurant Name],$C306))</f>
        <v>0</v>
      </c>
      <c r="K306" s="1522">
        <f>if($B$50="posts",COUNTIFS(
  Posts[D+1], "&gt;=" &amp; DATE(2025, COLUMN()-3, 1),
   Posts[D+1], "&lt;" &amp; EOMONTH(DATE(2025, COLUMN()-3, 1), 0) + 1,
 Posts[Restaurant Name],$C306),SUMIFS(Posts[Views (+10], Posts[D+1], "&gt;=" &amp; DATE(2025, COLUMN()-3, 1),
   Posts[D+1], "&lt;" &amp; EOMONTH(DATE(2025, COLUMN()-3, 1), 0) + 1,
 Posts[Restaurant Name],$C306))</f>
        <v>0</v>
      </c>
      <c r="L306" s="1522">
        <f>if($B$50="posts",COUNTIFS(
  Posts[D+1], "&gt;=" &amp; DATE(2025, COLUMN()-3, 1),
   Posts[D+1], "&lt;" &amp; EOMONTH(DATE(2025, COLUMN()-3, 1), 0) + 1,
 Posts[Restaurant Name],$C306),SUMIFS(Posts[Views (+10], Posts[D+1], "&gt;=" &amp; DATE(2025, COLUMN()-3, 1),
   Posts[D+1], "&lt;" &amp; EOMONTH(DATE(2025, COLUMN()-3, 1), 0) + 1,
 Posts[Restaurant Name],$C306))</f>
        <v>0</v>
      </c>
      <c r="M306" s="1522">
        <f>if($B$50="posts",COUNTIFS(
  Posts[D+1], "&gt;=" &amp; DATE(2025, COLUMN()-3, 1),
   Posts[D+1], "&lt;" &amp; EOMONTH(DATE(2025, COLUMN()-3, 1), 0) + 1,
 Posts[Restaurant Name],$C306),SUMIFS(Posts[Views (+10], Posts[D+1], "&gt;=" &amp; DATE(2025, COLUMN()-3, 1),
   Posts[D+1], "&lt;" &amp; EOMONTH(DATE(2025, COLUMN()-3, 1), 0) + 1,
 Posts[Restaurant Name],$C306))</f>
        <v>0</v>
      </c>
      <c r="N306" s="1522">
        <f>if($B$50="posts",COUNTIFS(
  Posts[D+1], "&gt;=" &amp; DATE(2025, COLUMN()-3, 1),
   Posts[D+1], "&lt;" &amp; EOMONTH(DATE(2025, COLUMN()-3, 1), 0) + 1,
 Posts[Restaurant Name],$C306),SUMIFS(Posts[Views (+10], Posts[D+1], "&gt;=" &amp; DATE(2025, COLUMN()-3, 1),
   Posts[D+1], "&lt;" &amp; EOMONTH(DATE(2025, COLUMN()-3, 1), 0) + 1,
 Posts[Restaurant Name],$C306))</f>
        <v>41782</v>
      </c>
      <c r="O306" s="1522">
        <f>if($B$50="posts",COUNTIFS(
  Posts[D+1], "&gt;=" &amp; DATE(2025, COLUMN()-3, 1),
   Posts[D+1], "&lt;" &amp; EOMONTH(DATE(2025, COLUMN()-3, 1), 0) + 1,
 Posts[Restaurant Name],$C306),SUMIFS(Posts[Views (+10], Posts[D+1], "&gt;=" &amp; DATE(2025, COLUMN()-3, 1),
   Posts[D+1], "&lt;" &amp; EOMONTH(DATE(2025, COLUMN()-3, 1), 0) + 1,
 Posts[Restaurant Name],$C306))</f>
        <v>0</v>
      </c>
      <c r="P306" s="1487"/>
      <c r="Q306" s="1487"/>
      <c r="R306" s="1487"/>
      <c r="S306" s="1487"/>
      <c r="T306" s="1487"/>
      <c r="U306" s="1487"/>
      <c r="V306" s="1487"/>
      <c r="W306" s="1487"/>
      <c r="X306" s="1487"/>
      <c r="Y306" s="1487"/>
      <c r="Z306" s="1487"/>
      <c r="AA306" s="1487"/>
      <c r="AB306" s="1487"/>
    </row>
    <row r="307">
      <c r="A307" s="1487"/>
      <c r="B307" s="1487"/>
      <c r="C307" s="1487" t="s">
        <v>4325</v>
      </c>
      <c r="D307" s="1522">
        <f>if($B$50="posts",COUNTIFS(
  Posts[D+1], "&gt;=" &amp; DATE(2025, COLUMN()-3, 1),
   Posts[D+1], "&lt;" &amp; EOMONTH(DATE(2025, COLUMN()-3, 1), 0) + 1,
 Posts[Restaurant Name],$C307),SUMIFS(Posts[Views (+10], Posts[D+1], "&gt;=" &amp; DATE(2025, COLUMN()-3, 1),
   Posts[D+1], "&lt;" &amp; EOMONTH(DATE(2025, COLUMN()-3, 1), 0) + 1,
 Posts[Restaurant Name],$C307))</f>
        <v>0</v>
      </c>
      <c r="E307" s="1522">
        <f>if($B$50="posts",COUNTIFS(
  Posts[D+1], "&gt;=" &amp; DATE(2025, COLUMN()-3, 1),
   Posts[D+1], "&lt;" &amp; EOMONTH(DATE(2025, COLUMN()-3, 1), 0) + 1,
 Posts[Restaurant Name],$C307),SUMIFS(Posts[Views (+10], Posts[D+1], "&gt;=" &amp; DATE(2025, COLUMN()-3, 1),
   Posts[D+1], "&lt;" &amp; EOMONTH(DATE(2025, COLUMN()-3, 1), 0) + 1,
 Posts[Restaurant Name],$C307))</f>
        <v>0</v>
      </c>
      <c r="F307" s="1522">
        <f>if($B$50="posts",COUNTIFS(
  Posts[D+1], "&gt;=" &amp; DATE(2025, COLUMN()-3, 1),
   Posts[D+1], "&lt;" &amp; EOMONTH(DATE(2025, COLUMN()-3, 1), 0) + 1,
 Posts[Restaurant Name],$C307),SUMIFS(Posts[Views (+10], Posts[D+1], "&gt;=" &amp; DATE(2025, COLUMN()-3, 1),
   Posts[D+1], "&lt;" &amp; EOMONTH(DATE(2025, COLUMN()-3, 1), 0) + 1,
 Posts[Restaurant Name],$C307))</f>
        <v>0</v>
      </c>
      <c r="G307" s="1522">
        <f>if($B$50="posts",COUNTIFS(
  Posts[D+1], "&gt;=" &amp; DATE(2025, COLUMN()-3, 1),
   Posts[D+1], "&lt;" &amp; EOMONTH(DATE(2025, COLUMN()-3, 1), 0) + 1,
 Posts[Restaurant Name],$C307),SUMIFS(Posts[Views (+10], Posts[D+1], "&gt;=" &amp; DATE(2025, COLUMN()-3, 1),
   Posts[D+1], "&lt;" &amp; EOMONTH(DATE(2025, COLUMN()-3, 1), 0) + 1,
 Posts[Restaurant Name],$C307))</f>
        <v>0</v>
      </c>
      <c r="H307" s="1522">
        <f>if($B$50="posts",COUNTIFS(
  Posts[D+1], "&gt;=" &amp; DATE(2025, COLUMN()-3, 1),
   Posts[D+1], "&lt;" &amp; EOMONTH(DATE(2025, COLUMN()-3, 1), 0) + 1,
 Posts[Restaurant Name],$C307),SUMIFS(Posts[Views (+10], Posts[D+1], "&gt;=" &amp; DATE(2025, COLUMN()-3, 1),
   Posts[D+1], "&lt;" &amp; EOMONTH(DATE(2025, COLUMN()-3, 1), 0) + 1,
 Posts[Restaurant Name],$C307))</f>
        <v>0</v>
      </c>
      <c r="I307" s="1522">
        <f>if($B$50="posts",COUNTIFS(
  Posts[D+1], "&gt;=" &amp; DATE(2025, COLUMN()-3, 1),
   Posts[D+1], "&lt;" &amp; EOMONTH(DATE(2025, COLUMN()-3, 1), 0) + 1,
 Posts[Restaurant Name],$C307),SUMIFS(Posts[Views (+10], Posts[D+1], "&gt;=" &amp; DATE(2025, COLUMN()-3, 1),
   Posts[D+1], "&lt;" &amp; EOMONTH(DATE(2025, COLUMN()-3, 1), 0) + 1,
 Posts[Restaurant Name],$C307))</f>
        <v>0</v>
      </c>
      <c r="J307" s="1522">
        <f>if($B$50="posts",COUNTIFS(
  Posts[D+1], "&gt;=" &amp; DATE(2025, COLUMN()-3, 1),
   Posts[D+1], "&lt;" &amp; EOMONTH(DATE(2025, COLUMN()-3, 1), 0) + 1,
 Posts[Restaurant Name],$C307),SUMIFS(Posts[Views (+10], Posts[D+1], "&gt;=" &amp; DATE(2025, COLUMN()-3, 1),
   Posts[D+1], "&lt;" &amp; EOMONTH(DATE(2025, COLUMN()-3, 1), 0) + 1,
 Posts[Restaurant Name],$C307))</f>
        <v>0</v>
      </c>
      <c r="K307" s="1522">
        <f>if($B$50="posts",COUNTIFS(
  Posts[D+1], "&gt;=" &amp; DATE(2025, COLUMN()-3, 1),
   Posts[D+1], "&lt;" &amp; EOMONTH(DATE(2025, COLUMN()-3, 1), 0) + 1,
 Posts[Restaurant Name],$C307),SUMIFS(Posts[Views (+10], Posts[D+1], "&gt;=" &amp; DATE(2025, COLUMN()-3, 1),
   Posts[D+1], "&lt;" &amp; EOMONTH(DATE(2025, COLUMN()-3, 1), 0) + 1,
 Posts[Restaurant Name],$C307))</f>
        <v>0</v>
      </c>
      <c r="L307" s="1522">
        <f>if($B$50="posts",COUNTIFS(
  Posts[D+1], "&gt;=" &amp; DATE(2025, COLUMN()-3, 1),
   Posts[D+1], "&lt;" &amp; EOMONTH(DATE(2025, COLUMN()-3, 1), 0) + 1,
 Posts[Restaurant Name],$C307),SUMIFS(Posts[Views (+10], Posts[D+1], "&gt;=" &amp; DATE(2025, COLUMN()-3, 1),
   Posts[D+1], "&lt;" &amp; EOMONTH(DATE(2025, COLUMN()-3, 1), 0) + 1,
 Posts[Restaurant Name],$C307))</f>
        <v>0</v>
      </c>
      <c r="M307" s="1522">
        <f>if($B$50="posts",COUNTIFS(
  Posts[D+1], "&gt;=" &amp; DATE(2025, COLUMN()-3, 1),
   Posts[D+1], "&lt;" &amp; EOMONTH(DATE(2025, COLUMN()-3, 1), 0) + 1,
 Posts[Restaurant Name],$C307),SUMIFS(Posts[Views (+10], Posts[D+1], "&gt;=" &amp; DATE(2025, COLUMN()-3, 1),
   Posts[D+1], "&lt;" &amp; EOMONTH(DATE(2025, COLUMN()-3, 1), 0) + 1,
 Posts[Restaurant Name],$C307))</f>
        <v>0</v>
      </c>
      <c r="N307" s="1522">
        <f>if($B$50="posts",COUNTIFS(
  Posts[D+1], "&gt;=" &amp; DATE(2025, COLUMN()-3, 1),
   Posts[D+1], "&lt;" &amp; EOMONTH(DATE(2025, COLUMN()-3, 1), 0) + 1,
 Posts[Restaurant Name],$C307),SUMIFS(Posts[Views (+10], Posts[D+1], "&gt;=" &amp; DATE(2025, COLUMN()-3, 1),
   Posts[D+1], "&lt;" &amp; EOMONTH(DATE(2025, COLUMN()-3, 1), 0) + 1,
 Posts[Restaurant Name],$C307))</f>
        <v>0</v>
      </c>
      <c r="O307" s="1522">
        <f>if($B$50="posts",COUNTIFS(
  Posts[D+1], "&gt;=" &amp; DATE(2025, COLUMN()-3, 1),
   Posts[D+1], "&lt;" &amp; EOMONTH(DATE(2025, COLUMN()-3, 1), 0) + 1,
 Posts[Restaurant Name],$C307),SUMIFS(Posts[Views (+10], Posts[D+1], "&gt;=" &amp; DATE(2025, COLUMN()-3, 1),
   Posts[D+1], "&lt;" &amp; EOMONTH(DATE(2025, COLUMN()-3, 1), 0) + 1,
 Posts[Restaurant Name],$C307))</f>
        <v>0</v>
      </c>
      <c r="P307" s="1487"/>
      <c r="Q307" s="1487"/>
      <c r="R307" s="1487"/>
      <c r="S307" s="1487"/>
      <c r="T307" s="1487"/>
      <c r="U307" s="1487"/>
      <c r="V307" s="1487"/>
      <c r="W307" s="1487"/>
      <c r="X307" s="1487"/>
      <c r="Y307" s="1487"/>
      <c r="Z307" s="1487"/>
      <c r="AA307" s="1487"/>
      <c r="AB307" s="1487"/>
    </row>
    <row r="308">
      <c r="A308" s="1487"/>
      <c r="B308" s="1487"/>
      <c r="C308" s="1524" t="s">
        <v>125</v>
      </c>
      <c r="D308" s="1522">
        <f>if($B$50="posts",COUNTIFS(
  Posts[D+1], "&gt;=" &amp; DATE(2025, COLUMN()-3, 1),
   Posts[D+1], "&lt;" &amp; EOMONTH(DATE(2025, COLUMN()-3, 1), 0) + 1,
 Posts[Restaurant Name],$C308),SUMIFS(Posts[Views (+10], Posts[D+1], "&gt;=" &amp; DATE(2025, COLUMN()-3, 1),
   Posts[D+1], "&lt;" &amp; EOMONTH(DATE(2025, COLUMN()-3, 1), 0) + 1,
 Posts[Restaurant Name],$C308))</f>
        <v>0</v>
      </c>
      <c r="E308" s="1522">
        <f>if($B$50="posts",COUNTIFS(
  Posts[D+1], "&gt;=" &amp; DATE(2025, COLUMN()-3, 1),
   Posts[D+1], "&lt;" &amp; EOMONTH(DATE(2025, COLUMN()-3, 1), 0) + 1,
 Posts[Restaurant Name],$C308),SUMIFS(Posts[Views (+10], Posts[D+1], "&gt;=" &amp; DATE(2025, COLUMN()-3, 1),
   Posts[D+1], "&lt;" &amp; EOMONTH(DATE(2025, COLUMN()-3, 1), 0) + 1,
 Posts[Restaurant Name],$C308))</f>
        <v>0</v>
      </c>
      <c r="F308" s="1522">
        <f>if($B$50="posts",COUNTIFS(
  Posts[D+1], "&gt;=" &amp; DATE(2025, COLUMN()-3, 1),
   Posts[D+1], "&lt;" &amp; EOMONTH(DATE(2025, COLUMN()-3, 1), 0) + 1,
 Posts[Restaurant Name],$C308),SUMIFS(Posts[Views (+10], Posts[D+1], "&gt;=" &amp; DATE(2025, COLUMN()-3, 1),
   Posts[D+1], "&lt;" &amp; EOMONTH(DATE(2025, COLUMN()-3, 1), 0) + 1,
 Posts[Restaurant Name],$C308))</f>
        <v>0</v>
      </c>
      <c r="G308" s="1522">
        <f>if($B$50="posts",COUNTIFS(
  Posts[D+1], "&gt;=" &amp; DATE(2025, COLUMN()-3, 1),
   Posts[D+1], "&lt;" &amp; EOMONTH(DATE(2025, COLUMN()-3, 1), 0) + 1,
 Posts[Restaurant Name],$C308),SUMIFS(Posts[Views (+10], Posts[D+1], "&gt;=" &amp; DATE(2025, COLUMN()-3, 1),
   Posts[D+1], "&lt;" &amp; EOMONTH(DATE(2025, COLUMN()-3, 1), 0) + 1,
 Posts[Restaurant Name],$C308))</f>
        <v>0</v>
      </c>
      <c r="H308" s="1522">
        <f>if($B$50="posts",COUNTIFS(
  Posts[D+1], "&gt;=" &amp; DATE(2025, COLUMN()-3, 1),
   Posts[D+1], "&lt;" &amp; EOMONTH(DATE(2025, COLUMN()-3, 1), 0) + 1,
 Posts[Restaurant Name],$C308),SUMIFS(Posts[Views (+10], Posts[D+1], "&gt;=" &amp; DATE(2025, COLUMN()-3, 1),
   Posts[D+1], "&lt;" &amp; EOMONTH(DATE(2025, COLUMN()-3, 1), 0) + 1,
 Posts[Restaurant Name],$C308))</f>
        <v>3541</v>
      </c>
      <c r="I308" s="1522">
        <f>if($B$50="posts",COUNTIFS(
  Posts[D+1], "&gt;=" &amp; DATE(2025, COLUMN()-3, 1),
   Posts[D+1], "&lt;" &amp; EOMONTH(DATE(2025, COLUMN()-3, 1), 0) + 1,
 Posts[Restaurant Name],$C308),SUMIFS(Posts[Views (+10], Posts[D+1], "&gt;=" &amp; DATE(2025, COLUMN()-3, 1),
   Posts[D+1], "&lt;" &amp; EOMONTH(DATE(2025, COLUMN()-3, 1), 0) + 1,
 Posts[Restaurant Name],$C308))</f>
        <v>0</v>
      </c>
      <c r="J308" s="1522">
        <f>if($B$50="posts",COUNTIFS(
  Posts[D+1], "&gt;=" &amp; DATE(2025, COLUMN()-3, 1),
   Posts[D+1], "&lt;" &amp; EOMONTH(DATE(2025, COLUMN()-3, 1), 0) + 1,
 Posts[Restaurant Name],$C308),SUMIFS(Posts[Views (+10], Posts[D+1], "&gt;=" &amp; DATE(2025, COLUMN()-3, 1),
   Posts[D+1], "&lt;" &amp; EOMONTH(DATE(2025, COLUMN()-3, 1), 0) + 1,
 Posts[Restaurant Name],$C308))</f>
        <v>0</v>
      </c>
      <c r="K308" s="1522">
        <f>if($B$50="posts",COUNTIFS(
  Posts[D+1], "&gt;=" &amp; DATE(2025, COLUMN()-3, 1),
   Posts[D+1], "&lt;" &amp; EOMONTH(DATE(2025, COLUMN()-3, 1), 0) + 1,
 Posts[Restaurant Name],$C308),SUMIFS(Posts[Views (+10], Posts[D+1], "&gt;=" &amp; DATE(2025, COLUMN()-3, 1),
   Posts[D+1], "&lt;" &amp; EOMONTH(DATE(2025, COLUMN()-3, 1), 0) + 1,
 Posts[Restaurant Name],$C308))</f>
        <v>0</v>
      </c>
      <c r="L308" s="1522">
        <f>if($B$50="posts",COUNTIFS(
  Posts[D+1], "&gt;=" &amp; DATE(2025, COLUMN()-3, 1),
   Posts[D+1], "&lt;" &amp; EOMONTH(DATE(2025, COLUMN()-3, 1), 0) + 1,
 Posts[Restaurant Name],$C308),SUMIFS(Posts[Views (+10], Posts[D+1], "&gt;=" &amp; DATE(2025, COLUMN()-3, 1),
   Posts[D+1], "&lt;" &amp; EOMONTH(DATE(2025, COLUMN()-3, 1), 0) + 1,
 Posts[Restaurant Name],$C308))</f>
        <v>0</v>
      </c>
      <c r="M308" s="1522">
        <f>if($B$50="posts",COUNTIFS(
  Posts[D+1], "&gt;=" &amp; DATE(2025, COLUMN()-3, 1),
   Posts[D+1], "&lt;" &amp; EOMONTH(DATE(2025, COLUMN()-3, 1), 0) + 1,
 Posts[Restaurant Name],$C308),SUMIFS(Posts[Views (+10], Posts[D+1], "&gt;=" &amp; DATE(2025, COLUMN()-3, 1),
   Posts[D+1], "&lt;" &amp; EOMONTH(DATE(2025, COLUMN()-3, 1), 0) + 1,
 Posts[Restaurant Name],$C308))</f>
        <v>0</v>
      </c>
      <c r="N308" s="1522">
        <f>if($B$50="posts",COUNTIFS(
  Posts[D+1], "&gt;=" &amp; DATE(2025, COLUMN()-3, 1),
   Posts[D+1], "&lt;" &amp; EOMONTH(DATE(2025, COLUMN()-3, 1), 0) + 1,
 Posts[Restaurant Name],$C308),SUMIFS(Posts[Views (+10], Posts[D+1], "&gt;=" &amp; DATE(2025, COLUMN()-3, 1),
   Posts[D+1], "&lt;" &amp; EOMONTH(DATE(2025, COLUMN()-3, 1), 0) + 1,
 Posts[Restaurant Name],$C308))</f>
        <v>0</v>
      </c>
      <c r="O308" s="1522">
        <f>if($B$50="posts",COUNTIFS(
  Posts[D+1], "&gt;=" &amp; DATE(2025, COLUMN()-3, 1),
   Posts[D+1], "&lt;" &amp; EOMONTH(DATE(2025, COLUMN()-3, 1), 0) + 1,
 Posts[Restaurant Name],$C308),SUMIFS(Posts[Views (+10], Posts[D+1], "&gt;=" &amp; DATE(2025, COLUMN()-3, 1),
   Posts[D+1], "&lt;" &amp; EOMONTH(DATE(2025, COLUMN()-3, 1), 0) + 1,
 Posts[Restaurant Name],$C308))</f>
        <v>0</v>
      </c>
      <c r="P308" s="1487"/>
      <c r="Q308" s="1487"/>
      <c r="R308" s="1487"/>
      <c r="S308" s="1487"/>
      <c r="T308" s="1487"/>
      <c r="U308" s="1487"/>
      <c r="V308" s="1487"/>
      <c r="W308" s="1487"/>
      <c r="X308" s="1487"/>
      <c r="Y308" s="1487"/>
      <c r="Z308" s="1487"/>
      <c r="AA308" s="1487"/>
      <c r="AB308" s="1487"/>
    </row>
    <row r="309">
      <c r="A309" s="1487"/>
      <c r="B309" s="1487"/>
      <c r="C309" s="1524" t="s">
        <v>4339</v>
      </c>
      <c r="D309" s="1522">
        <f>if($B$50="posts",COUNTIFS(
  Posts[D+1], "&gt;=" &amp; DATE(2025, COLUMN()-3, 1),
   Posts[D+1], "&lt;" &amp; EOMONTH(DATE(2025, COLUMN()-3, 1), 0) + 1,
 Posts[Restaurant Name],$C309),SUMIFS(Posts[Views (+10], Posts[D+1], "&gt;=" &amp; DATE(2025, COLUMN()-3, 1),
   Posts[D+1], "&lt;" &amp; EOMONTH(DATE(2025, COLUMN()-3, 1), 0) + 1,
 Posts[Restaurant Name],$C309))</f>
        <v>0</v>
      </c>
      <c r="E309" s="1522">
        <f>if($B$50="posts",COUNTIFS(
  Posts[D+1], "&gt;=" &amp; DATE(2025, COLUMN()-3, 1),
   Posts[D+1], "&lt;" &amp; EOMONTH(DATE(2025, COLUMN()-3, 1), 0) + 1,
 Posts[Restaurant Name],$C309),SUMIFS(Posts[Views (+10], Posts[D+1], "&gt;=" &amp; DATE(2025, COLUMN()-3, 1),
   Posts[D+1], "&lt;" &amp; EOMONTH(DATE(2025, COLUMN()-3, 1), 0) + 1,
 Posts[Restaurant Name],$C309))</f>
        <v>0</v>
      </c>
      <c r="F309" s="1522">
        <f>if($B$50="posts",COUNTIFS(
  Posts[D+1], "&gt;=" &amp; DATE(2025, COLUMN()-3, 1),
   Posts[D+1], "&lt;" &amp; EOMONTH(DATE(2025, COLUMN()-3, 1), 0) + 1,
 Posts[Restaurant Name],$C309),SUMIFS(Posts[Views (+10], Posts[D+1], "&gt;=" &amp; DATE(2025, COLUMN()-3, 1),
   Posts[D+1], "&lt;" &amp; EOMONTH(DATE(2025, COLUMN()-3, 1), 0) + 1,
 Posts[Restaurant Name],$C309))</f>
        <v>0</v>
      </c>
      <c r="G309" s="1522">
        <f>if($B$50="posts",COUNTIFS(
  Posts[D+1], "&gt;=" &amp; DATE(2025, COLUMN()-3, 1),
   Posts[D+1], "&lt;" &amp; EOMONTH(DATE(2025, COLUMN()-3, 1), 0) + 1,
 Posts[Restaurant Name],$C309),SUMIFS(Posts[Views (+10], Posts[D+1], "&gt;=" &amp; DATE(2025, COLUMN()-3, 1),
   Posts[D+1], "&lt;" &amp; EOMONTH(DATE(2025, COLUMN()-3, 1), 0) + 1,
 Posts[Restaurant Name],$C309))</f>
        <v>0</v>
      </c>
      <c r="H309" s="1522">
        <f>if($B$50="posts",COUNTIFS(
  Posts[D+1], "&gt;=" &amp; DATE(2025, COLUMN()-3, 1),
   Posts[D+1], "&lt;" &amp; EOMONTH(DATE(2025, COLUMN()-3, 1), 0) + 1,
 Posts[Restaurant Name],$C309),SUMIFS(Posts[Views (+10], Posts[D+1], "&gt;=" &amp; DATE(2025, COLUMN()-3, 1),
   Posts[D+1], "&lt;" &amp; EOMONTH(DATE(2025, COLUMN()-3, 1), 0) + 1,
 Posts[Restaurant Name],$C309))</f>
        <v>0</v>
      </c>
      <c r="I309" s="1522">
        <f>if($B$50="posts",COUNTIFS(
  Posts[D+1], "&gt;=" &amp; DATE(2025, COLUMN()-3, 1),
   Posts[D+1], "&lt;" &amp; EOMONTH(DATE(2025, COLUMN()-3, 1), 0) + 1,
 Posts[Restaurant Name],$C309),SUMIFS(Posts[Views (+10], Posts[D+1], "&gt;=" &amp; DATE(2025, COLUMN()-3, 1),
   Posts[D+1], "&lt;" &amp; EOMONTH(DATE(2025, COLUMN()-3, 1), 0) + 1,
 Posts[Restaurant Name],$C309))</f>
        <v>4120</v>
      </c>
      <c r="J309" s="1522">
        <f>if($B$50="posts",COUNTIFS(
  Posts[D+1], "&gt;=" &amp; DATE(2025, COLUMN()-3, 1),
   Posts[D+1], "&lt;" &amp; EOMONTH(DATE(2025, COLUMN()-3, 1), 0) + 1,
 Posts[Restaurant Name],$C309),SUMIFS(Posts[Views (+10], Posts[D+1], "&gt;=" &amp; DATE(2025, COLUMN()-3, 1),
   Posts[D+1], "&lt;" &amp; EOMONTH(DATE(2025, COLUMN()-3, 1), 0) + 1,
 Posts[Restaurant Name],$C309))</f>
        <v>0</v>
      </c>
      <c r="K309" s="1522">
        <f>if($B$50="posts",COUNTIFS(
  Posts[D+1], "&gt;=" &amp; DATE(2025, COLUMN()-3, 1),
   Posts[D+1], "&lt;" &amp; EOMONTH(DATE(2025, COLUMN()-3, 1), 0) + 1,
 Posts[Restaurant Name],$C309),SUMIFS(Posts[Views (+10], Posts[D+1], "&gt;=" &amp; DATE(2025, COLUMN()-3, 1),
   Posts[D+1], "&lt;" &amp; EOMONTH(DATE(2025, COLUMN()-3, 1), 0) + 1,
 Posts[Restaurant Name],$C309))</f>
        <v>0</v>
      </c>
      <c r="L309" s="1522">
        <f>if($B$50="posts",COUNTIFS(
  Posts[D+1], "&gt;=" &amp; DATE(2025, COLUMN()-3, 1),
   Posts[D+1], "&lt;" &amp; EOMONTH(DATE(2025, COLUMN()-3, 1), 0) + 1,
 Posts[Restaurant Name],$C309),SUMIFS(Posts[Views (+10], Posts[D+1], "&gt;=" &amp; DATE(2025, COLUMN()-3, 1),
   Posts[D+1], "&lt;" &amp; EOMONTH(DATE(2025, COLUMN()-3, 1), 0) + 1,
 Posts[Restaurant Name],$C309))</f>
        <v>0</v>
      </c>
      <c r="M309" s="1522">
        <f>if($B$50="posts",COUNTIFS(
  Posts[D+1], "&gt;=" &amp; DATE(2025, COLUMN()-3, 1),
   Posts[D+1], "&lt;" &amp; EOMONTH(DATE(2025, COLUMN()-3, 1), 0) + 1,
 Posts[Restaurant Name],$C309),SUMIFS(Posts[Views (+10], Posts[D+1], "&gt;=" &amp; DATE(2025, COLUMN()-3, 1),
   Posts[D+1], "&lt;" &amp; EOMONTH(DATE(2025, COLUMN()-3, 1), 0) + 1,
 Posts[Restaurant Name],$C309))</f>
        <v>0</v>
      </c>
      <c r="N309" s="1522">
        <f>if($B$50="posts",COUNTIFS(
  Posts[D+1], "&gt;=" &amp; DATE(2025, COLUMN()-3, 1),
   Posts[D+1], "&lt;" &amp; EOMONTH(DATE(2025, COLUMN()-3, 1), 0) + 1,
 Posts[Restaurant Name],$C309),SUMIFS(Posts[Views (+10], Posts[D+1], "&gt;=" &amp; DATE(2025, COLUMN()-3, 1),
   Posts[D+1], "&lt;" &amp; EOMONTH(DATE(2025, COLUMN()-3, 1), 0) + 1,
 Posts[Restaurant Name],$C309))</f>
        <v>0</v>
      </c>
      <c r="O309" s="1522">
        <f>if($B$50="posts",COUNTIFS(
  Posts[D+1], "&gt;=" &amp; DATE(2025, COLUMN()-3, 1),
   Posts[D+1], "&lt;" &amp; EOMONTH(DATE(2025, COLUMN()-3, 1), 0) + 1,
 Posts[Restaurant Name],$C309),SUMIFS(Posts[Views (+10], Posts[D+1], "&gt;=" &amp; DATE(2025, COLUMN()-3, 1),
   Posts[D+1], "&lt;" &amp; EOMONTH(DATE(2025, COLUMN()-3, 1), 0) + 1,
 Posts[Restaurant Name],$C309))</f>
        <v>0</v>
      </c>
      <c r="P309" s="1487"/>
      <c r="Q309" s="1487"/>
      <c r="R309" s="1487"/>
      <c r="S309" s="1487"/>
      <c r="T309" s="1487"/>
      <c r="U309" s="1487"/>
      <c r="V309" s="1487"/>
      <c r="W309" s="1487"/>
      <c r="X309" s="1487"/>
      <c r="Y309" s="1487"/>
      <c r="Z309" s="1487"/>
      <c r="AA309" s="1487"/>
      <c r="AB309" s="1487"/>
    </row>
    <row r="310">
      <c r="A310" s="1487"/>
      <c r="B310" s="1487"/>
      <c r="C310" s="1487" t="s">
        <v>4347</v>
      </c>
      <c r="D310" s="1522">
        <f>if($B$50="posts",COUNTIFS(
  Posts[D+1], "&gt;=" &amp; DATE(2025, COLUMN()-3, 1),
   Posts[D+1], "&lt;" &amp; EOMONTH(DATE(2025, COLUMN()-3, 1), 0) + 1,
 Posts[Restaurant Name],$C310),SUMIFS(Posts[Views (+10], Posts[D+1], "&gt;=" &amp; DATE(2025, COLUMN()-3, 1),
   Posts[D+1], "&lt;" &amp; EOMONTH(DATE(2025, COLUMN()-3, 1), 0) + 1,
 Posts[Restaurant Name],$C310))</f>
        <v>0</v>
      </c>
      <c r="E310" s="1522">
        <f>if($B$50="posts",COUNTIFS(
  Posts[D+1], "&gt;=" &amp; DATE(2025, COLUMN()-3, 1),
   Posts[D+1], "&lt;" &amp; EOMONTH(DATE(2025, COLUMN()-3, 1), 0) + 1,
 Posts[Restaurant Name],$C310),SUMIFS(Posts[Views (+10], Posts[D+1], "&gt;=" &amp; DATE(2025, COLUMN()-3, 1),
   Posts[D+1], "&lt;" &amp; EOMONTH(DATE(2025, COLUMN()-3, 1), 0) + 1,
 Posts[Restaurant Name],$C310))</f>
        <v>0</v>
      </c>
      <c r="F310" s="1522">
        <f>if($B$50="posts",COUNTIFS(
  Posts[D+1], "&gt;=" &amp; DATE(2025, COLUMN()-3, 1),
   Posts[D+1], "&lt;" &amp; EOMONTH(DATE(2025, COLUMN()-3, 1), 0) + 1,
 Posts[Restaurant Name],$C310),SUMIFS(Posts[Views (+10], Posts[D+1], "&gt;=" &amp; DATE(2025, COLUMN()-3, 1),
   Posts[D+1], "&lt;" &amp; EOMONTH(DATE(2025, COLUMN()-3, 1), 0) + 1,
 Posts[Restaurant Name],$C310))</f>
        <v>0</v>
      </c>
      <c r="G310" s="1522">
        <f>if($B$50="posts",COUNTIFS(
  Posts[D+1], "&gt;=" &amp; DATE(2025, COLUMN()-3, 1),
   Posts[D+1], "&lt;" &amp; EOMONTH(DATE(2025, COLUMN()-3, 1), 0) + 1,
 Posts[Restaurant Name],$C310),SUMIFS(Posts[Views (+10], Posts[D+1], "&gt;=" &amp; DATE(2025, COLUMN()-3, 1),
   Posts[D+1], "&lt;" &amp; EOMONTH(DATE(2025, COLUMN()-3, 1), 0) + 1,
 Posts[Restaurant Name],$C310))</f>
        <v>0</v>
      </c>
      <c r="H310" s="1522">
        <f>if($B$50="posts",COUNTIFS(
  Posts[D+1], "&gt;=" &amp; DATE(2025, COLUMN()-3, 1),
   Posts[D+1], "&lt;" &amp; EOMONTH(DATE(2025, COLUMN()-3, 1), 0) + 1,
 Posts[Restaurant Name],$C310),SUMIFS(Posts[Views (+10], Posts[D+1], "&gt;=" &amp; DATE(2025, COLUMN()-3, 1),
   Posts[D+1], "&lt;" &amp; EOMONTH(DATE(2025, COLUMN()-3, 1), 0) + 1,
 Posts[Restaurant Name],$C310))</f>
        <v>0</v>
      </c>
      <c r="I310" s="1522">
        <f>if($B$50="posts",COUNTIFS(
  Posts[D+1], "&gt;=" &amp; DATE(2025, COLUMN()-3, 1),
   Posts[D+1], "&lt;" &amp; EOMONTH(DATE(2025, COLUMN()-3, 1), 0) + 1,
 Posts[Restaurant Name],$C310),SUMIFS(Posts[Views (+10], Posts[D+1], "&gt;=" &amp; DATE(2025, COLUMN()-3, 1),
   Posts[D+1], "&lt;" &amp; EOMONTH(DATE(2025, COLUMN()-3, 1), 0) + 1,
 Posts[Restaurant Name],$C310))</f>
        <v>0</v>
      </c>
      <c r="J310" s="1522">
        <f>if($B$50="posts",COUNTIFS(
  Posts[D+1], "&gt;=" &amp; DATE(2025, COLUMN()-3, 1),
   Posts[D+1], "&lt;" &amp; EOMONTH(DATE(2025, COLUMN()-3, 1), 0) + 1,
 Posts[Restaurant Name],$C310),SUMIFS(Posts[Views (+10], Posts[D+1], "&gt;=" &amp; DATE(2025, COLUMN()-3, 1),
   Posts[D+1], "&lt;" &amp; EOMONTH(DATE(2025, COLUMN()-3, 1), 0) + 1,
 Posts[Restaurant Name],$C310))</f>
        <v>0</v>
      </c>
      <c r="K310" s="1522">
        <f>if($B$50="posts",COUNTIFS(
  Posts[D+1], "&gt;=" &amp; DATE(2025, COLUMN()-3, 1),
   Posts[D+1], "&lt;" &amp; EOMONTH(DATE(2025, COLUMN()-3, 1), 0) + 1,
 Posts[Restaurant Name],$C310),SUMIFS(Posts[Views (+10], Posts[D+1], "&gt;=" &amp; DATE(2025, COLUMN()-3, 1),
   Posts[D+1], "&lt;" &amp; EOMONTH(DATE(2025, COLUMN()-3, 1), 0) + 1,
 Posts[Restaurant Name],$C310))</f>
        <v>0</v>
      </c>
      <c r="L310" s="1522">
        <f>if($B$50="posts",COUNTIFS(
  Posts[D+1], "&gt;=" &amp; DATE(2025, COLUMN()-3, 1),
   Posts[D+1], "&lt;" &amp; EOMONTH(DATE(2025, COLUMN()-3, 1), 0) + 1,
 Posts[Restaurant Name],$C310),SUMIFS(Posts[Views (+10], Posts[D+1], "&gt;=" &amp; DATE(2025, COLUMN()-3, 1),
   Posts[D+1], "&lt;" &amp; EOMONTH(DATE(2025, COLUMN()-3, 1), 0) + 1,
 Posts[Restaurant Name],$C310))</f>
        <v>17800</v>
      </c>
      <c r="M310" s="1522">
        <f>if($B$50="posts",COUNTIFS(
  Posts[D+1], "&gt;=" &amp; DATE(2025, COLUMN()-3, 1),
   Posts[D+1], "&lt;" &amp; EOMONTH(DATE(2025, COLUMN()-3, 1), 0) + 1,
 Posts[Restaurant Name],$C310),SUMIFS(Posts[Views (+10], Posts[D+1], "&gt;=" &amp; DATE(2025, COLUMN()-3, 1),
   Posts[D+1], "&lt;" &amp; EOMONTH(DATE(2025, COLUMN()-3, 1), 0) + 1,
 Posts[Restaurant Name],$C310))</f>
        <v>0</v>
      </c>
      <c r="N310" s="1522">
        <f>if($B$50="posts",COUNTIFS(
  Posts[D+1], "&gt;=" &amp; DATE(2025, COLUMN()-3, 1),
   Posts[D+1], "&lt;" &amp; EOMONTH(DATE(2025, COLUMN()-3, 1), 0) + 1,
 Posts[Restaurant Name],$C310),SUMIFS(Posts[Views (+10], Posts[D+1], "&gt;=" &amp; DATE(2025, COLUMN()-3, 1),
   Posts[D+1], "&lt;" &amp; EOMONTH(DATE(2025, COLUMN()-3, 1), 0) + 1,
 Posts[Restaurant Name],$C310))</f>
        <v>0</v>
      </c>
      <c r="O310" s="1522">
        <f>if($B$50="posts",COUNTIFS(
  Posts[D+1], "&gt;=" &amp; DATE(2025, COLUMN()-3, 1),
   Posts[D+1], "&lt;" &amp; EOMONTH(DATE(2025, COLUMN()-3, 1), 0) + 1,
 Posts[Restaurant Name],$C310),SUMIFS(Posts[Views (+10], Posts[D+1], "&gt;=" &amp; DATE(2025, COLUMN()-3, 1),
   Posts[D+1], "&lt;" &amp; EOMONTH(DATE(2025, COLUMN()-3, 1), 0) + 1,
 Posts[Restaurant Name],$C310))</f>
        <v>0</v>
      </c>
      <c r="P310" s="1487"/>
      <c r="Q310" s="1487"/>
      <c r="R310" s="1487"/>
      <c r="S310" s="1487"/>
      <c r="T310" s="1487"/>
      <c r="U310" s="1487"/>
      <c r="V310" s="1487"/>
      <c r="W310" s="1487"/>
      <c r="X310" s="1487"/>
      <c r="Y310" s="1487"/>
      <c r="Z310" s="1487"/>
      <c r="AA310" s="1487"/>
      <c r="AB310" s="1487"/>
    </row>
    <row r="311">
      <c r="A311" s="1487"/>
      <c r="B311" s="1487"/>
      <c r="C311" s="1487" t="s">
        <v>1506</v>
      </c>
      <c r="D311" s="1522">
        <f>if($B$50="posts",COUNTIFS(
  Posts[D+1], "&gt;=" &amp; DATE(2025, COLUMN()-3, 1),
   Posts[D+1], "&lt;" &amp; EOMONTH(DATE(2025, COLUMN()-3, 1), 0) + 1,
 Posts[Restaurant Name],$C311),SUMIFS(Posts[Views (+10], Posts[D+1], "&gt;=" &amp; DATE(2025, COLUMN()-3, 1),
   Posts[D+1], "&lt;" &amp; EOMONTH(DATE(2025, COLUMN()-3, 1), 0) + 1,
 Posts[Restaurant Name],$C311))</f>
        <v>0</v>
      </c>
      <c r="E311" s="1522">
        <f>if($B$50="posts",COUNTIFS(
  Posts[D+1], "&gt;=" &amp; DATE(2025, COLUMN()-3, 1),
   Posts[D+1], "&lt;" &amp; EOMONTH(DATE(2025, COLUMN()-3, 1), 0) + 1,
 Posts[Restaurant Name],$C311),SUMIFS(Posts[Views (+10], Posts[D+1], "&gt;=" &amp; DATE(2025, COLUMN()-3, 1),
   Posts[D+1], "&lt;" &amp; EOMONTH(DATE(2025, COLUMN()-3, 1), 0) + 1,
 Posts[Restaurant Name],$C311))</f>
        <v>0</v>
      </c>
      <c r="F311" s="1522">
        <f>if($B$50="posts",COUNTIFS(
  Posts[D+1], "&gt;=" &amp; DATE(2025, COLUMN()-3, 1),
   Posts[D+1], "&lt;" &amp; EOMONTH(DATE(2025, COLUMN()-3, 1), 0) + 1,
 Posts[Restaurant Name],$C311),SUMIFS(Posts[Views (+10], Posts[D+1], "&gt;=" &amp; DATE(2025, COLUMN()-3, 1),
   Posts[D+1], "&lt;" &amp; EOMONTH(DATE(2025, COLUMN()-3, 1), 0) + 1,
 Posts[Restaurant Name],$C311))</f>
        <v>0</v>
      </c>
      <c r="G311" s="1522">
        <f>if($B$50="posts",COUNTIFS(
  Posts[D+1], "&gt;=" &amp; DATE(2025, COLUMN()-3, 1),
   Posts[D+1], "&lt;" &amp; EOMONTH(DATE(2025, COLUMN()-3, 1), 0) + 1,
 Posts[Restaurant Name],$C311),SUMIFS(Posts[Views (+10], Posts[D+1], "&gt;=" &amp; DATE(2025, COLUMN()-3, 1),
   Posts[D+1], "&lt;" &amp; EOMONTH(DATE(2025, COLUMN()-3, 1), 0) + 1,
 Posts[Restaurant Name],$C311))</f>
        <v>0</v>
      </c>
      <c r="H311" s="1522">
        <f>if($B$50="posts",COUNTIFS(
  Posts[D+1], "&gt;=" &amp; DATE(2025, COLUMN()-3, 1),
   Posts[D+1], "&lt;" &amp; EOMONTH(DATE(2025, COLUMN()-3, 1), 0) + 1,
 Posts[Restaurant Name],$C311),SUMIFS(Posts[Views (+10], Posts[D+1], "&gt;=" &amp; DATE(2025, COLUMN()-3, 1),
   Posts[D+1], "&lt;" &amp; EOMONTH(DATE(2025, COLUMN()-3, 1), 0) + 1,
 Posts[Restaurant Name],$C311))</f>
        <v>0</v>
      </c>
      <c r="I311" s="1522">
        <f>if($B$50="posts",COUNTIFS(
  Posts[D+1], "&gt;=" &amp; DATE(2025, COLUMN()-3, 1),
   Posts[D+1], "&lt;" &amp; EOMONTH(DATE(2025, COLUMN()-3, 1), 0) + 1,
 Posts[Restaurant Name],$C311),SUMIFS(Posts[Views (+10], Posts[D+1], "&gt;=" &amp; DATE(2025, COLUMN()-3, 1),
   Posts[D+1], "&lt;" &amp; EOMONTH(DATE(2025, COLUMN()-3, 1), 0) + 1,
 Posts[Restaurant Name],$C311))</f>
        <v>0</v>
      </c>
      <c r="J311" s="1522">
        <f>if($B$50="posts",COUNTIFS(
  Posts[D+1], "&gt;=" &amp; DATE(2025, COLUMN()-3, 1),
   Posts[D+1], "&lt;" &amp; EOMONTH(DATE(2025, COLUMN()-3, 1), 0) + 1,
 Posts[Restaurant Name],$C311),SUMIFS(Posts[Views (+10], Posts[D+1], "&gt;=" &amp; DATE(2025, COLUMN()-3, 1),
   Posts[D+1], "&lt;" &amp; EOMONTH(DATE(2025, COLUMN()-3, 1), 0) + 1,
 Posts[Restaurant Name],$C311))</f>
        <v>0</v>
      </c>
      <c r="K311" s="1522">
        <f>if($B$50="posts",COUNTIFS(
  Posts[D+1], "&gt;=" &amp; DATE(2025, COLUMN()-3, 1),
   Posts[D+1], "&lt;" &amp; EOMONTH(DATE(2025, COLUMN()-3, 1), 0) + 1,
 Posts[Restaurant Name],$C311),SUMIFS(Posts[Views (+10], Posts[D+1], "&gt;=" &amp; DATE(2025, COLUMN()-3, 1),
   Posts[D+1], "&lt;" &amp; EOMONTH(DATE(2025, COLUMN()-3, 1), 0) + 1,
 Posts[Restaurant Name],$C311))</f>
        <v>227</v>
      </c>
      <c r="L311" s="1522">
        <f>if($B$50="posts",COUNTIFS(
  Posts[D+1], "&gt;=" &amp; DATE(2025, COLUMN()-3, 1),
   Posts[D+1], "&lt;" &amp; EOMONTH(DATE(2025, COLUMN()-3, 1), 0) + 1,
 Posts[Restaurant Name],$C311),SUMIFS(Posts[Views (+10], Posts[D+1], "&gt;=" &amp; DATE(2025, COLUMN()-3, 1),
   Posts[D+1], "&lt;" &amp; EOMONTH(DATE(2025, COLUMN()-3, 1), 0) + 1,
 Posts[Restaurant Name],$C311))</f>
        <v>0</v>
      </c>
      <c r="M311" s="1522">
        <f>if($B$50="posts",COUNTIFS(
  Posts[D+1], "&gt;=" &amp; DATE(2025, COLUMN()-3, 1),
   Posts[D+1], "&lt;" &amp; EOMONTH(DATE(2025, COLUMN()-3, 1), 0) + 1,
 Posts[Restaurant Name],$C311),SUMIFS(Posts[Views (+10], Posts[D+1], "&gt;=" &amp; DATE(2025, COLUMN()-3, 1),
   Posts[D+1], "&lt;" &amp; EOMONTH(DATE(2025, COLUMN()-3, 1), 0) + 1,
 Posts[Restaurant Name],$C311))</f>
        <v>37938</v>
      </c>
      <c r="N311" s="1522">
        <f>if($B$50="posts",COUNTIFS(
  Posts[D+1], "&gt;=" &amp; DATE(2025, COLUMN()-3, 1),
   Posts[D+1], "&lt;" &amp; EOMONTH(DATE(2025, COLUMN()-3, 1), 0) + 1,
 Posts[Restaurant Name],$C311),SUMIFS(Posts[Views (+10], Posts[D+1], "&gt;=" &amp; DATE(2025, COLUMN()-3, 1),
   Posts[D+1], "&lt;" &amp; EOMONTH(DATE(2025, COLUMN()-3, 1), 0) + 1,
 Posts[Restaurant Name],$C311))</f>
        <v>0</v>
      </c>
      <c r="O311" s="1522">
        <f>if($B$50="posts",COUNTIFS(
  Posts[D+1], "&gt;=" &amp; DATE(2025, COLUMN()-3, 1),
   Posts[D+1], "&lt;" &amp; EOMONTH(DATE(2025, COLUMN()-3, 1), 0) + 1,
 Posts[Restaurant Name],$C311),SUMIFS(Posts[Views (+10], Posts[D+1], "&gt;=" &amp; DATE(2025, COLUMN()-3, 1),
   Posts[D+1], "&lt;" &amp; EOMONTH(DATE(2025, COLUMN()-3, 1), 0) + 1,
 Posts[Restaurant Name],$C311))</f>
        <v>0</v>
      </c>
      <c r="P311" s="1487"/>
      <c r="Q311" s="1487"/>
      <c r="R311" s="1487"/>
      <c r="S311" s="1487"/>
      <c r="T311" s="1487"/>
      <c r="U311" s="1487"/>
      <c r="V311" s="1487"/>
      <c r="W311" s="1487"/>
      <c r="X311" s="1487"/>
      <c r="Y311" s="1487"/>
      <c r="Z311" s="1487"/>
      <c r="AA311" s="1487"/>
      <c r="AB311" s="1487"/>
    </row>
    <row r="312">
      <c r="A312" s="1487"/>
      <c r="B312" s="1487"/>
      <c r="C312" s="1487" t="s">
        <v>2029</v>
      </c>
      <c r="D312" s="1522">
        <f>if($B$50="posts",COUNTIFS(
  Posts[D+1], "&gt;=" &amp; DATE(2025, COLUMN()-3, 1),
   Posts[D+1], "&lt;" &amp; EOMONTH(DATE(2025, COLUMN()-3, 1), 0) + 1,
 Posts[Restaurant Name],$C312),SUMIFS(Posts[Views (+10], Posts[D+1], "&gt;=" &amp; DATE(2025, COLUMN()-3, 1),
   Posts[D+1], "&lt;" &amp; EOMONTH(DATE(2025, COLUMN()-3, 1), 0) + 1,
 Posts[Restaurant Name],$C312))</f>
        <v>0</v>
      </c>
      <c r="E312" s="1522">
        <f>if($B$50="posts",COUNTIFS(
  Posts[D+1], "&gt;=" &amp; DATE(2025, COLUMN()-3, 1),
   Posts[D+1], "&lt;" &amp; EOMONTH(DATE(2025, COLUMN()-3, 1), 0) + 1,
 Posts[Restaurant Name],$C312),SUMIFS(Posts[Views (+10], Posts[D+1], "&gt;=" &amp; DATE(2025, COLUMN()-3, 1),
   Posts[D+1], "&lt;" &amp; EOMONTH(DATE(2025, COLUMN()-3, 1), 0) + 1,
 Posts[Restaurant Name],$C312))</f>
        <v>0</v>
      </c>
      <c r="F312" s="1522">
        <f>if($B$50="posts",COUNTIFS(
  Posts[D+1], "&gt;=" &amp; DATE(2025, COLUMN()-3, 1),
   Posts[D+1], "&lt;" &amp; EOMONTH(DATE(2025, COLUMN()-3, 1), 0) + 1,
 Posts[Restaurant Name],$C312),SUMIFS(Posts[Views (+10], Posts[D+1], "&gt;=" &amp; DATE(2025, COLUMN()-3, 1),
   Posts[D+1], "&lt;" &amp; EOMONTH(DATE(2025, COLUMN()-3, 1), 0) + 1,
 Posts[Restaurant Name],$C312))</f>
        <v>0</v>
      </c>
      <c r="G312" s="1522">
        <f>if($B$50="posts",COUNTIFS(
  Posts[D+1], "&gt;=" &amp; DATE(2025, COLUMN()-3, 1),
   Posts[D+1], "&lt;" &amp; EOMONTH(DATE(2025, COLUMN()-3, 1), 0) + 1,
 Posts[Restaurant Name],$C312),SUMIFS(Posts[Views (+10], Posts[D+1], "&gt;=" &amp; DATE(2025, COLUMN()-3, 1),
   Posts[D+1], "&lt;" &amp; EOMONTH(DATE(2025, COLUMN()-3, 1), 0) + 1,
 Posts[Restaurant Name],$C312))</f>
        <v>0</v>
      </c>
      <c r="H312" s="1522">
        <f>if($B$50="posts",COUNTIFS(
  Posts[D+1], "&gt;=" &amp; DATE(2025, COLUMN()-3, 1),
   Posts[D+1], "&lt;" &amp; EOMONTH(DATE(2025, COLUMN()-3, 1), 0) + 1,
 Posts[Restaurant Name],$C312),SUMIFS(Posts[Views (+10], Posts[D+1], "&gt;=" &amp; DATE(2025, COLUMN()-3, 1),
   Posts[D+1], "&lt;" &amp; EOMONTH(DATE(2025, COLUMN()-3, 1), 0) + 1,
 Posts[Restaurant Name],$C312))</f>
        <v>0</v>
      </c>
      <c r="I312" s="1522">
        <f>if($B$50="posts",COUNTIFS(
  Posts[D+1], "&gt;=" &amp; DATE(2025, COLUMN()-3, 1),
   Posts[D+1], "&lt;" &amp; EOMONTH(DATE(2025, COLUMN()-3, 1), 0) + 1,
 Posts[Restaurant Name],$C312),SUMIFS(Posts[Views (+10], Posts[D+1], "&gt;=" &amp; DATE(2025, COLUMN()-3, 1),
   Posts[D+1], "&lt;" &amp; EOMONTH(DATE(2025, COLUMN()-3, 1), 0) + 1,
 Posts[Restaurant Name],$C312))</f>
        <v>0</v>
      </c>
      <c r="J312" s="1522">
        <f>if($B$50="posts",COUNTIFS(
  Posts[D+1], "&gt;=" &amp; DATE(2025, COLUMN()-3, 1),
   Posts[D+1], "&lt;" &amp; EOMONTH(DATE(2025, COLUMN()-3, 1), 0) + 1,
 Posts[Restaurant Name],$C312),SUMIFS(Posts[Views (+10], Posts[D+1], "&gt;=" &amp; DATE(2025, COLUMN()-3, 1),
   Posts[D+1], "&lt;" &amp; EOMONTH(DATE(2025, COLUMN()-3, 1), 0) + 1,
 Posts[Restaurant Name],$C312))</f>
        <v>0</v>
      </c>
      <c r="K312" s="1522">
        <f>if($B$50="posts",COUNTIFS(
  Posts[D+1], "&gt;=" &amp; DATE(2025, COLUMN()-3, 1),
   Posts[D+1], "&lt;" &amp; EOMONTH(DATE(2025, COLUMN()-3, 1), 0) + 1,
 Posts[Restaurant Name],$C312),SUMIFS(Posts[Views (+10], Posts[D+1], "&gt;=" &amp; DATE(2025, COLUMN()-3, 1),
   Posts[D+1], "&lt;" &amp; EOMONTH(DATE(2025, COLUMN()-3, 1), 0) + 1,
 Posts[Restaurant Name],$C312))</f>
        <v>0</v>
      </c>
      <c r="L312" s="1522">
        <f>if($B$50="posts",COUNTIFS(
  Posts[D+1], "&gt;=" &amp; DATE(2025, COLUMN()-3, 1),
   Posts[D+1], "&lt;" &amp; EOMONTH(DATE(2025, COLUMN()-3, 1), 0) + 1,
 Posts[Restaurant Name],$C312),SUMIFS(Posts[Views (+10], Posts[D+1], "&gt;=" &amp; DATE(2025, COLUMN()-3, 1),
   Posts[D+1], "&lt;" &amp; EOMONTH(DATE(2025, COLUMN()-3, 1), 0) + 1,
 Posts[Restaurant Name],$C312))</f>
        <v>0</v>
      </c>
      <c r="M312" s="1522">
        <f>if($B$50="posts",COUNTIFS(
  Posts[D+1], "&gt;=" &amp; DATE(2025, COLUMN()-3, 1),
   Posts[D+1], "&lt;" &amp; EOMONTH(DATE(2025, COLUMN()-3, 1), 0) + 1,
 Posts[Restaurant Name],$C312),SUMIFS(Posts[Views (+10], Posts[D+1], "&gt;=" &amp; DATE(2025, COLUMN()-3, 1),
   Posts[D+1], "&lt;" &amp; EOMONTH(DATE(2025, COLUMN()-3, 1), 0) + 1,
 Posts[Restaurant Name],$C312))</f>
        <v>0</v>
      </c>
      <c r="N312" s="1522">
        <f>if($B$50="posts",COUNTIFS(
  Posts[D+1], "&gt;=" &amp; DATE(2025, COLUMN()-3, 1),
   Posts[D+1], "&lt;" &amp; EOMONTH(DATE(2025, COLUMN()-3, 1), 0) + 1,
 Posts[Restaurant Name],$C312),SUMIFS(Posts[Views (+10], Posts[D+1], "&gt;=" &amp; DATE(2025, COLUMN()-3, 1),
   Posts[D+1], "&lt;" &amp; EOMONTH(DATE(2025, COLUMN()-3, 1), 0) + 1,
 Posts[Restaurant Name],$C312))</f>
        <v>19426</v>
      </c>
      <c r="O312" s="1522">
        <f>if($B$50="posts",COUNTIFS(
  Posts[D+1], "&gt;=" &amp; DATE(2025, COLUMN()-3, 1),
   Posts[D+1], "&lt;" &amp; EOMONTH(DATE(2025, COLUMN()-3, 1), 0) + 1,
 Posts[Restaurant Name],$C312),SUMIFS(Posts[Views (+10], Posts[D+1], "&gt;=" &amp; DATE(2025, COLUMN()-3, 1),
   Posts[D+1], "&lt;" &amp; EOMONTH(DATE(2025, COLUMN()-3, 1), 0) + 1,
 Posts[Restaurant Name],$C312))</f>
        <v>0</v>
      </c>
      <c r="P312" s="1487"/>
      <c r="Q312" s="1487"/>
      <c r="R312" s="1487"/>
      <c r="S312" s="1487"/>
      <c r="T312" s="1487"/>
      <c r="U312" s="1487"/>
      <c r="V312" s="1487"/>
      <c r="W312" s="1487"/>
      <c r="X312" s="1487"/>
      <c r="Y312" s="1487"/>
      <c r="Z312" s="1487"/>
      <c r="AA312" s="1487"/>
      <c r="AB312" s="1487"/>
    </row>
    <row r="313">
      <c r="A313" s="1487"/>
      <c r="B313" s="1487"/>
      <c r="C313" s="1487" t="s">
        <v>1857</v>
      </c>
      <c r="D313" s="1522">
        <f>if($B$50="posts",COUNTIFS(
  Posts[D+1], "&gt;=" &amp; DATE(2025, COLUMN()-3, 1),
   Posts[D+1], "&lt;" &amp; EOMONTH(DATE(2025, COLUMN()-3, 1), 0) + 1,
 Posts[Restaurant Name],$C313),SUMIFS(Posts[Views (+10], Posts[D+1], "&gt;=" &amp; DATE(2025, COLUMN()-3, 1),
   Posts[D+1], "&lt;" &amp; EOMONTH(DATE(2025, COLUMN()-3, 1), 0) + 1,
 Posts[Restaurant Name],$C313))</f>
        <v>0</v>
      </c>
      <c r="E313" s="1522">
        <f>if($B$50="posts",COUNTIFS(
  Posts[D+1], "&gt;=" &amp; DATE(2025, COLUMN()-3, 1),
   Posts[D+1], "&lt;" &amp; EOMONTH(DATE(2025, COLUMN()-3, 1), 0) + 1,
 Posts[Restaurant Name],$C313),SUMIFS(Posts[Views (+10], Posts[D+1], "&gt;=" &amp; DATE(2025, COLUMN()-3, 1),
   Posts[D+1], "&lt;" &amp; EOMONTH(DATE(2025, COLUMN()-3, 1), 0) + 1,
 Posts[Restaurant Name],$C313))</f>
        <v>0</v>
      </c>
      <c r="F313" s="1522">
        <f>if($B$50="posts",COUNTIFS(
  Posts[D+1], "&gt;=" &amp; DATE(2025, COLUMN()-3, 1),
   Posts[D+1], "&lt;" &amp; EOMONTH(DATE(2025, COLUMN()-3, 1), 0) + 1,
 Posts[Restaurant Name],$C313),SUMIFS(Posts[Views (+10], Posts[D+1], "&gt;=" &amp; DATE(2025, COLUMN()-3, 1),
   Posts[D+1], "&lt;" &amp; EOMONTH(DATE(2025, COLUMN()-3, 1), 0) + 1,
 Posts[Restaurant Name],$C313))</f>
        <v>0</v>
      </c>
      <c r="G313" s="1522">
        <f>if($B$50="posts",COUNTIFS(
  Posts[D+1], "&gt;=" &amp; DATE(2025, COLUMN()-3, 1),
   Posts[D+1], "&lt;" &amp; EOMONTH(DATE(2025, COLUMN()-3, 1), 0) + 1,
 Posts[Restaurant Name],$C313),SUMIFS(Posts[Views (+10], Posts[D+1], "&gt;=" &amp; DATE(2025, COLUMN()-3, 1),
   Posts[D+1], "&lt;" &amp; EOMONTH(DATE(2025, COLUMN()-3, 1), 0) + 1,
 Posts[Restaurant Name],$C313))</f>
        <v>0</v>
      </c>
      <c r="H313" s="1522">
        <f>if($B$50="posts",COUNTIFS(
  Posts[D+1], "&gt;=" &amp; DATE(2025, COLUMN()-3, 1),
   Posts[D+1], "&lt;" &amp; EOMONTH(DATE(2025, COLUMN()-3, 1), 0) + 1,
 Posts[Restaurant Name],$C313),SUMIFS(Posts[Views (+10], Posts[D+1], "&gt;=" &amp; DATE(2025, COLUMN()-3, 1),
   Posts[D+1], "&lt;" &amp; EOMONTH(DATE(2025, COLUMN()-3, 1), 0) + 1,
 Posts[Restaurant Name],$C313))</f>
        <v>0</v>
      </c>
      <c r="I313" s="1522">
        <f>if($B$50="posts",COUNTIFS(
  Posts[D+1], "&gt;=" &amp; DATE(2025, COLUMN()-3, 1),
   Posts[D+1], "&lt;" &amp; EOMONTH(DATE(2025, COLUMN()-3, 1), 0) + 1,
 Posts[Restaurant Name],$C313),SUMIFS(Posts[Views (+10], Posts[D+1], "&gt;=" &amp; DATE(2025, COLUMN()-3, 1),
   Posts[D+1], "&lt;" &amp; EOMONTH(DATE(2025, COLUMN()-3, 1), 0) + 1,
 Posts[Restaurant Name],$C313))</f>
        <v>0</v>
      </c>
      <c r="J313" s="1522">
        <f>if($B$50="posts",COUNTIFS(
  Posts[D+1], "&gt;=" &amp; DATE(2025, COLUMN()-3, 1),
   Posts[D+1], "&lt;" &amp; EOMONTH(DATE(2025, COLUMN()-3, 1), 0) + 1,
 Posts[Restaurant Name],$C313),SUMIFS(Posts[Views (+10], Posts[D+1], "&gt;=" &amp; DATE(2025, COLUMN()-3, 1),
   Posts[D+1], "&lt;" &amp; EOMONTH(DATE(2025, COLUMN()-3, 1), 0) + 1,
 Posts[Restaurant Name],$C313))</f>
        <v>0</v>
      </c>
      <c r="K313" s="1522">
        <f>if($B$50="posts",COUNTIFS(
  Posts[D+1], "&gt;=" &amp; DATE(2025, COLUMN()-3, 1),
   Posts[D+1], "&lt;" &amp; EOMONTH(DATE(2025, COLUMN()-3, 1), 0) + 1,
 Posts[Restaurant Name],$C313),SUMIFS(Posts[Views (+10], Posts[D+1], "&gt;=" &amp; DATE(2025, COLUMN()-3, 1),
   Posts[D+1], "&lt;" &amp; EOMONTH(DATE(2025, COLUMN()-3, 1), 0) + 1,
 Posts[Restaurant Name],$C313))</f>
        <v>0</v>
      </c>
      <c r="L313" s="1522">
        <f>if($B$50="posts",COUNTIFS(
  Posts[D+1], "&gt;=" &amp; DATE(2025, COLUMN()-3, 1),
   Posts[D+1], "&lt;" &amp; EOMONTH(DATE(2025, COLUMN()-3, 1), 0) + 1,
 Posts[Restaurant Name],$C313),SUMIFS(Posts[Views (+10], Posts[D+1], "&gt;=" &amp; DATE(2025, COLUMN()-3, 1),
   Posts[D+1], "&lt;" &amp; EOMONTH(DATE(2025, COLUMN()-3, 1), 0) + 1,
 Posts[Restaurant Name],$C313))</f>
        <v>0</v>
      </c>
      <c r="M313" s="1522">
        <f>if($B$50="posts",COUNTIFS(
  Posts[D+1], "&gt;=" &amp; DATE(2025, COLUMN()-3, 1),
   Posts[D+1], "&lt;" &amp; EOMONTH(DATE(2025, COLUMN()-3, 1), 0) + 1,
 Posts[Restaurant Name],$C313),SUMIFS(Posts[Views (+10], Posts[D+1], "&gt;=" &amp; DATE(2025, COLUMN()-3, 1),
   Posts[D+1], "&lt;" &amp; EOMONTH(DATE(2025, COLUMN()-3, 1), 0) + 1,
 Posts[Restaurant Name],$C313))</f>
        <v>3202</v>
      </c>
      <c r="N313" s="1522">
        <f>if($B$50="posts",COUNTIFS(
  Posts[D+1], "&gt;=" &amp; DATE(2025, COLUMN()-3, 1),
   Posts[D+1], "&lt;" &amp; EOMONTH(DATE(2025, COLUMN()-3, 1), 0) + 1,
 Posts[Restaurant Name],$C313),SUMIFS(Posts[Views (+10], Posts[D+1], "&gt;=" &amp; DATE(2025, COLUMN()-3, 1),
   Posts[D+1], "&lt;" &amp; EOMONTH(DATE(2025, COLUMN()-3, 1), 0) + 1,
 Posts[Restaurant Name],$C313))</f>
        <v>0</v>
      </c>
      <c r="O313" s="1522">
        <f>if($B$50="posts",COUNTIFS(
  Posts[D+1], "&gt;=" &amp; DATE(2025, COLUMN()-3, 1),
   Posts[D+1], "&lt;" &amp; EOMONTH(DATE(2025, COLUMN()-3, 1), 0) + 1,
 Posts[Restaurant Name],$C313),SUMIFS(Posts[Views (+10], Posts[D+1], "&gt;=" &amp; DATE(2025, COLUMN()-3, 1),
   Posts[D+1], "&lt;" &amp; EOMONTH(DATE(2025, COLUMN()-3, 1), 0) + 1,
 Posts[Restaurant Name],$C313))</f>
        <v>0</v>
      </c>
      <c r="P313" s="1487"/>
      <c r="Q313" s="1487"/>
      <c r="R313" s="1487"/>
      <c r="S313" s="1487"/>
      <c r="T313" s="1487"/>
      <c r="U313" s="1487"/>
      <c r="V313" s="1487"/>
      <c r="W313" s="1487"/>
      <c r="X313" s="1487"/>
      <c r="Y313" s="1487"/>
      <c r="Z313" s="1487"/>
      <c r="AA313" s="1487"/>
      <c r="AB313" s="1487"/>
    </row>
    <row r="314">
      <c r="A314" s="1487"/>
      <c r="B314" s="1487"/>
      <c r="C314" s="1487" t="s">
        <v>4508</v>
      </c>
      <c r="D314" s="1522">
        <f>if($B$50="posts",COUNTIFS(
  Posts[D+1], "&gt;=" &amp; DATE(2025, COLUMN()-3, 1),
   Posts[D+1], "&lt;" &amp; EOMONTH(DATE(2025, COLUMN()-3, 1), 0) + 1,
 Posts[Restaurant Name],$C314),SUMIFS(Posts[Views (+10], Posts[D+1], "&gt;=" &amp; DATE(2025, COLUMN()-3, 1),
   Posts[D+1], "&lt;" &amp; EOMONTH(DATE(2025, COLUMN()-3, 1), 0) + 1,
 Posts[Restaurant Name],$C314))</f>
        <v>0</v>
      </c>
      <c r="E314" s="1522">
        <f>if($B$50="posts",COUNTIFS(
  Posts[D+1], "&gt;=" &amp; DATE(2025, COLUMN()-3, 1),
   Posts[D+1], "&lt;" &amp; EOMONTH(DATE(2025, COLUMN()-3, 1), 0) + 1,
 Posts[Restaurant Name],$C314),SUMIFS(Posts[Views (+10], Posts[D+1], "&gt;=" &amp; DATE(2025, COLUMN()-3, 1),
   Posts[D+1], "&lt;" &amp; EOMONTH(DATE(2025, COLUMN()-3, 1), 0) + 1,
 Posts[Restaurant Name],$C314))</f>
        <v>0</v>
      </c>
      <c r="F314" s="1522">
        <f>if($B$50="posts",COUNTIFS(
  Posts[D+1], "&gt;=" &amp; DATE(2025, COLUMN()-3, 1),
   Posts[D+1], "&lt;" &amp; EOMONTH(DATE(2025, COLUMN()-3, 1), 0) + 1,
 Posts[Restaurant Name],$C314),SUMIFS(Posts[Views (+10], Posts[D+1], "&gt;=" &amp; DATE(2025, COLUMN()-3, 1),
   Posts[D+1], "&lt;" &amp; EOMONTH(DATE(2025, COLUMN()-3, 1), 0) + 1,
 Posts[Restaurant Name],$C314))</f>
        <v>11354</v>
      </c>
      <c r="G314" s="1522">
        <f>if($B$50="posts",COUNTIFS(
  Posts[D+1], "&gt;=" &amp; DATE(2025, COLUMN()-3, 1),
   Posts[D+1], "&lt;" &amp; EOMONTH(DATE(2025, COLUMN()-3, 1), 0) + 1,
 Posts[Restaurant Name],$C314),SUMIFS(Posts[Views (+10], Posts[D+1], "&gt;=" &amp; DATE(2025, COLUMN()-3, 1),
   Posts[D+1], "&lt;" &amp; EOMONTH(DATE(2025, COLUMN()-3, 1), 0) + 1,
 Posts[Restaurant Name],$C314))</f>
        <v>0</v>
      </c>
      <c r="H314" s="1522">
        <f>if($B$50="posts",COUNTIFS(
  Posts[D+1], "&gt;=" &amp; DATE(2025, COLUMN()-3, 1),
   Posts[D+1], "&lt;" &amp; EOMONTH(DATE(2025, COLUMN()-3, 1), 0) + 1,
 Posts[Restaurant Name],$C314),SUMIFS(Posts[Views (+10], Posts[D+1], "&gt;=" &amp; DATE(2025, COLUMN()-3, 1),
   Posts[D+1], "&lt;" &amp; EOMONTH(DATE(2025, COLUMN()-3, 1), 0) + 1,
 Posts[Restaurant Name],$C314))</f>
        <v>0</v>
      </c>
      <c r="I314" s="1522">
        <f>if($B$50="posts",COUNTIFS(
  Posts[D+1], "&gt;=" &amp; DATE(2025, COLUMN()-3, 1),
   Posts[D+1], "&lt;" &amp; EOMONTH(DATE(2025, COLUMN()-3, 1), 0) + 1,
 Posts[Restaurant Name],$C314),SUMIFS(Posts[Views (+10], Posts[D+1], "&gt;=" &amp; DATE(2025, COLUMN()-3, 1),
   Posts[D+1], "&lt;" &amp; EOMONTH(DATE(2025, COLUMN()-3, 1), 0) + 1,
 Posts[Restaurant Name],$C314))</f>
        <v>1342</v>
      </c>
      <c r="J314" s="1522">
        <f>if($B$50="posts",COUNTIFS(
  Posts[D+1], "&gt;=" &amp; DATE(2025, COLUMN()-3, 1),
   Posts[D+1], "&lt;" &amp; EOMONTH(DATE(2025, COLUMN()-3, 1), 0) + 1,
 Posts[Restaurant Name],$C314),SUMIFS(Posts[Views (+10], Posts[D+1], "&gt;=" &amp; DATE(2025, COLUMN()-3, 1),
   Posts[D+1], "&lt;" &amp; EOMONTH(DATE(2025, COLUMN()-3, 1), 0) + 1,
 Posts[Restaurant Name],$C314))</f>
        <v>88077</v>
      </c>
      <c r="K314" s="1522">
        <f>if($B$50="posts",COUNTIFS(
  Posts[D+1], "&gt;=" &amp; DATE(2025, COLUMN()-3, 1),
   Posts[D+1], "&lt;" &amp; EOMONTH(DATE(2025, COLUMN()-3, 1), 0) + 1,
 Posts[Restaurant Name],$C314),SUMIFS(Posts[Views (+10], Posts[D+1], "&gt;=" &amp; DATE(2025, COLUMN()-3, 1),
   Posts[D+1], "&lt;" &amp; EOMONTH(DATE(2025, COLUMN()-3, 1), 0) + 1,
 Posts[Restaurant Name],$C314))</f>
        <v>337835</v>
      </c>
      <c r="L314" s="1522">
        <f>if($B$50="posts",COUNTIFS(
  Posts[D+1], "&gt;=" &amp; DATE(2025, COLUMN()-3, 1),
   Posts[D+1], "&lt;" &amp; EOMONTH(DATE(2025, COLUMN()-3, 1), 0) + 1,
 Posts[Restaurant Name],$C314),SUMIFS(Posts[Views (+10], Posts[D+1], "&gt;=" &amp; DATE(2025, COLUMN()-3, 1),
   Posts[D+1], "&lt;" &amp; EOMONTH(DATE(2025, COLUMN()-3, 1), 0) + 1,
 Posts[Restaurant Name],$C314))</f>
        <v>109668</v>
      </c>
      <c r="M314" s="1522">
        <f>if($B$50="posts",COUNTIFS(
  Posts[D+1], "&gt;=" &amp; DATE(2025, COLUMN()-3, 1),
   Posts[D+1], "&lt;" &amp; EOMONTH(DATE(2025, COLUMN()-3, 1), 0) + 1,
 Posts[Restaurant Name],$C314),SUMIFS(Posts[Views (+10], Posts[D+1], "&gt;=" &amp; DATE(2025, COLUMN()-3, 1),
   Posts[D+1], "&lt;" &amp; EOMONTH(DATE(2025, COLUMN()-3, 1), 0) + 1,
 Posts[Restaurant Name],$C314))</f>
        <v>0</v>
      </c>
      <c r="N314" s="1522">
        <f>if($B$50="posts",COUNTIFS(
  Posts[D+1], "&gt;=" &amp; DATE(2025, COLUMN()-3, 1),
   Posts[D+1], "&lt;" &amp; EOMONTH(DATE(2025, COLUMN()-3, 1), 0) + 1,
 Posts[Restaurant Name],$C314),SUMIFS(Posts[Views (+10], Posts[D+1], "&gt;=" &amp; DATE(2025, COLUMN()-3, 1),
   Posts[D+1], "&lt;" &amp; EOMONTH(DATE(2025, COLUMN()-3, 1), 0) + 1,
 Posts[Restaurant Name],$C314))</f>
        <v>0</v>
      </c>
      <c r="O314" s="1522">
        <f>if($B$50="posts",COUNTIFS(
  Posts[D+1], "&gt;=" &amp; DATE(2025, COLUMN()-3, 1),
   Posts[D+1], "&lt;" &amp; EOMONTH(DATE(2025, COLUMN()-3, 1), 0) + 1,
 Posts[Restaurant Name],$C314),SUMIFS(Posts[Views (+10], Posts[D+1], "&gt;=" &amp; DATE(2025, COLUMN()-3, 1),
   Posts[D+1], "&lt;" &amp; EOMONTH(DATE(2025, COLUMN()-3, 1), 0) + 1,
 Posts[Restaurant Name],$C314))</f>
        <v>0</v>
      </c>
      <c r="P314" s="1487"/>
      <c r="Q314" s="1487"/>
      <c r="R314" s="1487"/>
      <c r="S314" s="1487"/>
      <c r="T314" s="1487"/>
      <c r="U314" s="1487"/>
      <c r="V314" s="1487"/>
      <c r="W314" s="1487"/>
      <c r="X314" s="1487"/>
      <c r="Y314" s="1487"/>
      <c r="Z314" s="1487"/>
      <c r="AA314" s="1487"/>
      <c r="AB314" s="1487"/>
    </row>
    <row r="315">
      <c r="A315" s="1487"/>
      <c r="B315" s="1487"/>
      <c r="C315" s="1487" t="s">
        <v>357</v>
      </c>
      <c r="D315" s="1522">
        <f>if($B$50="posts",COUNTIFS(
  Posts[D+1], "&gt;=" &amp; DATE(2025, COLUMN()-3, 1),
   Posts[D+1], "&lt;" &amp; EOMONTH(DATE(2025, COLUMN()-3, 1), 0) + 1,
 Posts[Restaurant Name],$C315),SUMIFS(Posts[Views (+10], Posts[D+1], "&gt;=" &amp; DATE(2025, COLUMN()-3, 1),
   Posts[D+1], "&lt;" &amp; EOMONTH(DATE(2025, COLUMN()-3, 1), 0) + 1,
 Posts[Restaurant Name],$C315))</f>
        <v>0</v>
      </c>
      <c r="E315" s="1522">
        <f>if($B$50="posts",COUNTIFS(
  Posts[D+1], "&gt;=" &amp; DATE(2025, COLUMN()-3, 1),
   Posts[D+1], "&lt;" &amp; EOMONTH(DATE(2025, COLUMN()-3, 1), 0) + 1,
 Posts[Restaurant Name],$C315),SUMIFS(Posts[Views (+10], Posts[D+1], "&gt;=" &amp; DATE(2025, COLUMN()-3, 1),
   Posts[D+1], "&lt;" &amp; EOMONTH(DATE(2025, COLUMN()-3, 1), 0) + 1,
 Posts[Restaurant Name],$C315))</f>
        <v>0</v>
      </c>
      <c r="F315" s="1522">
        <f>if($B$50="posts",COUNTIFS(
  Posts[D+1], "&gt;=" &amp; DATE(2025, COLUMN()-3, 1),
   Posts[D+1], "&lt;" &amp; EOMONTH(DATE(2025, COLUMN()-3, 1), 0) + 1,
 Posts[Restaurant Name],$C315),SUMIFS(Posts[Views (+10], Posts[D+1], "&gt;=" &amp; DATE(2025, COLUMN()-3, 1),
   Posts[D+1], "&lt;" &amp; EOMONTH(DATE(2025, COLUMN()-3, 1), 0) + 1,
 Posts[Restaurant Name],$C315))</f>
        <v>0</v>
      </c>
      <c r="G315" s="1522">
        <f>if($B$50="posts",COUNTIFS(
  Posts[D+1], "&gt;=" &amp; DATE(2025, COLUMN()-3, 1),
   Posts[D+1], "&lt;" &amp; EOMONTH(DATE(2025, COLUMN()-3, 1), 0) + 1,
 Posts[Restaurant Name],$C315),SUMIFS(Posts[Views (+10], Posts[D+1], "&gt;=" &amp; DATE(2025, COLUMN()-3, 1),
   Posts[D+1], "&lt;" &amp; EOMONTH(DATE(2025, COLUMN()-3, 1), 0) + 1,
 Posts[Restaurant Name],$C315))</f>
        <v>0</v>
      </c>
      <c r="H315" s="1522">
        <f>if($B$50="posts",COUNTIFS(
  Posts[D+1], "&gt;=" &amp; DATE(2025, COLUMN()-3, 1),
   Posts[D+1], "&lt;" &amp; EOMONTH(DATE(2025, COLUMN()-3, 1), 0) + 1,
 Posts[Restaurant Name],$C315),SUMIFS(Posts[Views (+10], Posts[D+1], "&gt;=" &amp; DATE(2025, COLUMN()-3, 1),
   Posts[D+1], "&lt;" &amp; EOMONTH(DATE(2025, COLUMN()-3, 1), 0) + 1,
 Posts[Restaurant Name],$C315))</f>
        <v>0</v>
      </c>
      <c r="I315" s="1522">
        <f>if($B$50="posts",COUNTIFS(
  Posts[D+1], "&gt;=" &amp; DATE(2025, COLUMN()-3, 1),
   Posts[D+1], "&lt;" &amp; EOMONTH(DATE(2025, COLUMN()-3, 1), 0) + 1,
 Posts[Restaurant Name],$C315),SUMIFS(Posts[Views (+10], Posts[D+1], "&gt;=" &amp; DATE(2025, COLUMN()-3, 1),
   Posts[D+1], "&lt;" &amp; EOMONTH(DATE(2025, COLUMN()-3, 1), 0) + 1,
 Posts[Restaurant Name],$C315))</f>
        <v>0</v>
      </c>
      <c r="J315" s="1522">
        <f>if($B$50="posts",COUNTIFS(
  Posts[D+1], "&gt;=" &amp; DATE(2025, COLUMN()-3, 1),
   Posts[D+1], "&lt;" &amp; EOMONTH(DATE(2025, COLUMN()-3, 1), 0) + 1,
 Posts[Restaurant Name],$C315),SUMIFS(Posts[Views (+10], Posts[D+1], "&gt;=" &amp; DATE(2025, COLUMN()-3, 1),
   Posts[D+1], "&lt;" &amp; EOMONTH(DATE(2025, COLUMN()-3, 1), 0) + 1,
 Posts[Restaurant Name],$C315))</f>
        <v>12608</v>
      </c>
      <c r="K315" s="1522">
        <f>if($B$50="posts",COUNTIFS(
  Posts[D+1], "&gt;=" &amp; DATE(2025, COLUMN()-3, 1),
   Posts[D+1], "&lt;" &amp; EOMONTH(DATE(2025, COLUMN()-3, 1), 0) + 1,
 Posts[Restaurant Name],$C315),SUMIFS(Posts[Views (+10], Posts[D+1], "&gt;=" &amp; DATE(2025, COLUMN()-3, 1),
   Posts[D+1], "&lt;" &amp; EOMONTH(DATE(2025, COLUMN()-3, 1), 0) + 1,
 Posts[Restaurant Name],$C315))</f>
        <v>30455</v>
      </c>
      <c r="L315" s="1522">
        <f>if($B$50="posts",COUNTIFS(
  Posts[D+1], "&gt;=" &amp; DATE(2025, COLUMN()-3, 1),
   Posts[D+1], "&lt;" &amp; EOMONTH(DATE(2025, COLUMN()-3, 1), 0) + 1,
 Posts[Restaurant Name],$C315),SUMIFS(Posts[Views (+10], Posts[D+1], "&gt;=" &amp; DATE(2025, COLUMN()-3, 1),
   Posts[D+1], "&lt;" &amp; EOMONTH(DATE(2025, COLUMN()-3, 1), 0) + 1,
 Posts[Restaurant Name],$C315))</f>
        <v>0</v>
      </c>
      <c r="M315" s="1522">
        <f>if($B$50="posts",COUNTIFS(
  Posts[D+1], "&gt;=" &amp; DATE(2025, COLUMN()-3, 1),
   Posts[D+1], "&lt;" &amp; EOMONTH(DATE(2025, COLUMN()-3, 1), 0) + 1,
 Posts[Restaurant Name],$C315),SUMIFS(Posts[Views (+10], Posts[D+1], "&gt;=" &amp; DATE(2025, COLUMN()-3, 1),
   Posts[D+1], "&lt;" &amp; EOMONTH(DATE(2025, COLUMN()-3, 1), 0) + 1,
 Posts[Restaurant Name],$C315))</f>
        <v>0</v>
      </c>
      <c r="N315" s="1522">
        <f>if($B$50="posts",COUNTIFS(
  Posts[D+1], "&gt;=" &amp; DATE(2025, COLUMN()-3, 1),
   Posts[D+1], "&lt;" &amp; EOMONTH(DATE(2025, COLUMN()-3, 1), 0) + 1,
 Posts[Restaurant Name],$C315),SUMIFS(Posts[Views (+10], Posts[D+1], "&gt;=" &amp; DATE(2025, COLUMN()-3, 1),
   Posts[D+1], "&lt;" &amp; EOMONTH(DATE(2025, COLUMN()-3, 1), 0) + 1,
 Posts[Restaurant Name],$C315))</f>
        <v>0</v>
      </c>
      <c r="O315" s="1522">
        <f>if($B$50="posts",COUNTIFS(
  Posts[D+1], "&gt;=" &amp; DATE(2025, COLUMN()-3, 1),
   Posts[D+1], "&lt;" &amp; EOMONTH(DATE(2025, COLUMN()-3, 1), 0) + 1,
 Posts[Restaurant Name],$C315),SUMIFS(Posts[Views (+10], Posts[D+1], "&gt;=" &amp; DATE(2025, COLUMN()-3, 1),
   Posts[D+1], "&lt;" &amp; EOMONTH(DATE(2025, COLUMN()-3, 1), 0) + 1,
 Posts[Restaurant Name],$C315))</f>
        <v>0</v>
      </c>
      <c r="P315" s="1487"/>
      <c r="Q315" s="1487"/>
      <c r="R315" s="1487"/>
      <c r="S315" s="1487"/>
      <c r="T315" s="1487"/>
      <c r="U315" s="1487"/>
      <c r="V315" s="1487"/>
      <c r="W315" s="1487"/>
      <c r="X315" s="1487"/>
      <c r="Y315" s="1487"/>
      <c r="Z315" s="1487"/>
      <c r="AA315" s="1487"/>
      <c r="AB315" s="1487"/>
    </row>
    <row r="316">
      <c r="A316" s="1487"/>
      <c r="B316" s="1487"/>
      <c r="C316" s="1524" t="s">
        <v>4516</v>
      </c>
      <c r="D316" s="1522">
        <f>if($B$50="posts",COUNTIFS(
  Posts[D+1], "&gt;=" &amp; DATE(2025, COLUMN()-3, 1),
   Posts[D+1], "&lt;" &amp; EOMONTH(DATE(2025, COLUMN()-3, 1), 0) + 1,
 Posts[Restaurant Name],$C316),SUMIFS(Posts[Views (+10], Posts[D+1], "&gt;=" &amp; DATE(2025, COLUMN()-3, 1),
   Posts[D+1], "&lt;" &amp; EOMONTH(DATE(2025, COLUMN()-3, 1), 0) + 1,
 Posts[Restaurant Name],$C316))</f>
        <v>0</v>
      </c>
      <c r="E316" s="1522">
        <f>if($B$50="posts",COUNTIFS(
  Posts[D+1], "&gt;=" &amp; DATE(2025, COLUMN()-3, 1),
   Posts[D+1], "&lt;" &amp; EOMONTH(DATE(2025, COLUMN()-3, 1), 0) + 1,
 Posts[Restaurant Name],$C316),SUMIFS(Posts[Views (+10], Posts[D+1], "&gt;=" &amp; DATE(2025, COLUMN()-3, 1),
   Posts[D+1], "&lt;" &amp; EOMONTH(DATE(2025, COLUMN()-3, 1), 0) + 1,
 Posts[Restaurant Name],$C316))</f>
        <v>0</v>
      </c>
      <c r="F316" s="1522">
        <f>if($B$50="posts",COUNTIFS(
  Posts[D+1], "&gt;=" &amp; DATE(2025, COLUMN()-3, 1),
   Posts[D+1], "&lt;" &amp; EOMONTH(DATE(2025, COLUMN()-3, 1), 0) + 1,
 Posts[Restaurant Name],$C316),SUMIFS(Posts[Views (+10], Posts[D+1], "&gt;=" &amp; DATE(2025, COLUMN()-3, 1),
   Posts[D+1], "&lt;" &amp; EOMONTH(DATE(2025, COLUMN()-3, 1), 0) + 1,
 Posts[Restaurant Name],$C316))</f>
        <v>0</v>
      </c>
      <c r="G316" s="1522">
        <f>if($B$50="posts",COUNTIFS(
  Posts[D+1], "&gt;=" &amp; DATE(2025, COLUMN()-3, 1),
   Posts[D+1], "&lt;" &amp; EOMONTH(DATE(2025, COLUMN()-3, 1), 0) + 1,
 Posts[Restaurant Name],$C316),SUMIFS(Posts[Views (+10], Posts[D+1], "&gt;=" &amp; DATE(2025, COLUMN()-3, 1),
   Posts[D+1], "&lt;" &amp; EOMONTH(DATE(2025, COLUMN()-3, 1), 0) + 1,
 Posts[Restaurant Name],$C316))</f>
        <v>0</v>
      </c>
      <c r="H316" s="1522">
        <f>if($B$50="posts",COUNTIFS(
  Posts[D+1], "&gt;=" &amp; DATE(2025, COLUMN()-3, 1),
   Posts[D+1], "&lt;" &amp; EOMONTH(DATE(2025, COLUMN()-3, 1), 0) + 1,
 Posts[Restaurant Name],$C316),SUMIFS(Posts[Views (+10], Posts[D+1], "&gt;=" &amp; DATE(2025, COLUMN()-3, 1),
   Posts[D+1], "&lt;" &amp; EOMONTH(DATE(2025, COLUMN()-3, 1), 0) + 1,
 Posts[Restaurant Name],$C316))</f>
        <v>9548</v>
      </c>
      <c r="I316" s="1522">
        <f>if($B$50="posts",COUNTIFS(
  Posts[D+1], "&gt;=" &amp; DATE(2025, COLUMN()-3, 1),
   Posts[D+1], "&lt;" &amp; EOMONTH(DATE(2025, COLUMN()-3, 1), 0) + 1,
 Posts[Restaurant Name],$C316),SUMIFS(Posts[Views (+10], Posts[D+1], "&gt;=" &amp; DATE(2025, COLUMN()-3, 1),
   Posts[D+1], "&lt;" &amp; EOMONTH(DATE(2025, COLUMN()-3, 1), 0) + 1,
 Posts[Restaurant Name],$C316))</f>
        <v>0</v>
      </c>
      <c r="J316" s="1522">
        <f>if($B$50="posts",COUNTIFS(
  Posts[D+1], "&gt;=" &amp; DATE(2025, COLUMN()-3, 1),
   Posts[D+1], "&lt;" &amp; EOMONTH(DATE(2025, COLUMN()-3, 1), 0) + 1,
 Posts[Restaurant Name],$C316),SUMIFS(Posts[Views (+10], Posts[D+1], "&gt;=" &amp; DATE(2025, COLUMN()-3, 1),
   Posts[D+1], "&lt;" &amp; EOMONTH(DATE(2025, COLUMN()-3, 1), 0) + 1,
 Posts[Restaurant Name],$C316))</f>
        <v>0</v>
      </c>
      <c r="K316" s="1522">
        <f>if($B$50="posts",COUNTIFS(
  Posts[D+1], "&gt;=" &amp; DATE(2025, COLUMN()-3, 1),
   Posts[D+1], "&lt;" &amp; EOMONTH(DATE(2025, COLUMN()-3, 1), 0) + 1,
 Posts[Restaurant Name],$C316),SUMIFS(Posts[Views (+10], Posts[D+1], "&gt;=" &amp; DATE(2025, COLUMN()-3, 1),
   Posts[D+1], "&lt;" &amp; EOMONTH(DATE(2025, COLUMN()-3, 1), 0) + 1,
 Posts[Restaurant Name],$C316))</f>
        <v>0</v>
      </c>
      <c r="L316" s="1522">
        <f>if($B$50="posts",COUNTIFS(
  Posts[D+1], "&gt;=" &amp; DATE(2025, COLUMN()-3, 1),
   Posts[D+1], "&lt;" &amp; EOMONTH(DATE(2025, COLUMN()-3, 1), 0) + 1,
 Posts[Restaurant Name],$C316),SUMIFS(Posts[Views (+10], Posts[D+1], "&gt;=" &amp; DATE(2025, COLUMN()-3, 1),
   Posts[D+1], "&lt;" &amp; EOMONTH(DATE(2025, COLUMN()-3, 1), 0) + 1,
 Posts[Restaurant Name],$C316))</f>
        <v>0</v>
      </c>
      <c r="M316" s="1522">
        <f>if($B$50="posts",COUNTIFS(
  Posts[D+1], "&gt;=" &amp; DATE(2025, COLUMN()-3, 1),
   Posts[D+1], "&lt;" &amp; EOMONTH(DATE(2025, COLUMN()-3, 1), 0) + 1,
 Posts[Restaurant Name],$C316),SUMIFS(Posts[Views (+10], Posts[D+1], "&gt;=" &amp; DATE(2025, COLUMN()-3, 1),
   Posts[D+1], "&lt;" &amp; EOMONTH(DATE(2025, COLUMN()-3, 1), 0) + 1,
 Posts[Restaurant Name],$C316))</f>
        <v>0</v>
      </c>
      <c r="N316" s="1522">
        <f>if($B$50="posts",COUNTIFS(
  Posts[D+1], "&gt;=" &amp; DATE(2025, COLUMN()-3, 1),
   Posts[D+1], "&lt;" &amp; EOMONTH(DATE(2025, COLUMN()-3, 1), 0) + 1,
 Posts[Restaurant Name],$C316),SUMIFS(Posts[Views (+10], Posts[D+1], "&gt;=" &amp; DATE(2025, COLUMN()-3, 1),
   Posts[D+1], "&lt;" &amp; EOMONTH(DATE(2025, COLUMN()-3, 1), 0) + 1,
 Posts[Restaurant Name],$C316))</f>
        <v>0</v>
      </c>
      <c r="O316" s="1522">
        <f>if($B$50="posts",COUNTIFS(
  Posts[D+1], "&gt;=" &amp; DATE(2025, COLUMN()-3, 1),
   Posts[D+1], "&lt;" &amp; EOMONTH(DATE(2025, COLUMN()-3, 1), 0) + 1,
 Posts[Restaurant Name],$C316),SUMIFS(Posts[Views (+10], Posts[D+1], "&gt;=" &amp; DATE(2025, COLUMN()-3, 1),
   Posts[D+1], "&lt;" &amp; EOMONTH(DATE(2025, COLUMN()-3, 1), 0) + 1,
 Posts[Restaurant Name],$C316))</f>
        <v>0</v>
      </c>
      <c r="P316" s="1487"/>
      <c r="Q316" s="1487"/>
      <c r="R316" s="1487"/>
      <c r="S316" s="1487"/>
      <c r="T316" s="1487"/>
      <c r="U316" s="1487"/>
      <c r="V316" s="1487"/>
      <c r="W316" s="1487"/>
      <c r="X316" s="1487"/>
      <c r="Y316" s="1487"/>
      <c r="Z316" s="1487"/>
      <c r="AA316" s="1487"/>
      <c r="AB316" s="1487"/>
    </row>
    <row r="317">
      <c r="A317" s="1487"/>
      <c r="B317" s="1487"/>
      <c r="C317" s="1524" t="s">
        <v>4519</v>
      </c>
      <c r="D317" s="1522">
        <f>if($B$50="posts",COUNTIFS(
  Posts[D+1], "&gt;=" &amp; DATE(2025, COLUMN()-3, 1),
   Posts[D+1], "&lt;" &amp; EOMONTH(DATE(2025, COLUMN()-3, 1), 0) + 1,
 Posts[Restaurant Name],$C317),SUMIFS(Posts[Views (+10], Posts[D+1], "&gt;=" &amp; DATE(2025, COLUMN()-3, 1),
   Posts[D+1], "&lt;" &amp; EOMONTH(DATE(2025, COLUMN()-3, 1), 0) + 1,
 Posts[Restaurant Name],$C317))</f>
        <v>0</v>
      </c>
      <c r="E317" s="1522">
        <f>if($B$50="posts",COUNTIFS(
  Posts[D+1], "&gt;=" &amp; DATE(2025, COLUMN()-3, 1),
   Posts[D+1], "&lt;" &amp; EOMONTH(DATE(2025, COLUMN()-3, 1), 0) + 1,
 Posts[Restaurant Name],$C317),SUMIFS(Posts[Views (+10], Posts[D+1], "&gt;=" &amp; DATE(2025, COLUMN()-3, 1),
   Posts[D+1], "&lt;" &amp; EOMONTH(DATE(2025, COLUMN()-3, 1), 0) + 1,
 Posts[Restaurant Name],$C317))</f>
        <v>0</v>
      </c>
      <c r="F317" s="1522">
        <f>if($B$50="posts",COUNTIFS(
  Posts[D+1], "&gt;=" &amp; DATE(2025, COLUMN()-3, 1),
   Posts[D+1], "&lt;" &amp; EOMONTH(DATE(2025, COLUMN()-3, 1), 0) + 1,
 Posts[Restaurant Name],$C317),SUMIFS(Posts[Views (+10], Posts[D+1], "&gt;=" &amp; DATE(2025, COLUMN()-3, 1),
   Posts[D+1], "&lt;" &amp; EOMONTH(DATE(2025, COLUMN()-3, 1), 0) + 1,
 Posts[Restaurant Name],$C317))</f>
        <v>596</v>
      </c>
      <c r="G317" s="1522">
        <f>if($B$50="posts",COUNTIFS(
  Posts[D+1], "&gt;=" &amp; DATE(2025, COLUMN()-3, 1),
   Posts[D+1], "&lt;" &amp; EOMONTH(DATE(2025, COLUMN()-3, 1), 0) + 1,
 Posts[Restaurant Name],$C317),SUMIFS(Posts[Views (+10], Posts[D+1], "&gt;=" &amp; DATE(2025, COLUMN()-3, 1),
   Posts[D+1], "&lt;" &amp; EOMONTH(DATE(2025, COLUMN()-3, 1), 0) + 1,
 Posts[Restaurant Name],$C317))</f>
        <v>0</v>
      </c>
      <c r="H317" s="1522">
        <f>if($B$50="posts",COUNTIFS(
  Posts[D+1], "&gt;=" &amp; DATE(2025, COLUMN()-3, 1),
   Posts[D+1], "&lt;" &amp; EOMONTH(DATE(2025, COLUMN()-3, 1), 0) + 1,
 Posts[Restaurant Name],$C317),SUMIFS(Posts[Views (+10], Posts[D+1], "&gt;=" &amp; DATE(2025, COLUMN()-3, 1),
   Posts[D+1], "&lt;" &amp; EOMONTH(DATE(2025, COLUMN()-3, 1), 0) + 1,
 Posts[Restaurant Name],$C317))</f>
        <v>0</v>
      </c>
      <c r="I317" s="1522">
        <f>if($B$50="posts",COUNTIFS(
  Posts[D+1], "&gt;=" &amp; DATE(2025, COLUMN()-3, 1),
   Posts[D+1], "&lt;" &amp; EOMONTH(DATE(2025, COLUMN()-3, 1), 0) + 1,
 Posts[Restaurant Name],$C317),SUMIFS(Posts[Views (+10], Posts[D+1], "&gt;=" &amp; DATE(2025, COLUMN()-3, 1),
   Posts[D+1], "&lt;" &amp; EOMONTH(DATE(2025, COLUMN()-3, 1), 0) + 1,
 Posts[Restaurant Name],$C317))</f>
        <v>0</v>
      </c>
      <c r="J317" s="1522">
        <f>if($B$50="posts",COUNTIFS(
  Posts[D+1], "&gt;=" &amp; DATE(2025, COLUMN()-3, 1),
   Posts[D+1], "&lt;" &amp; EOMONTH(DATE(2025, COLUMN()-3, 1), 0) + 1,
 Posts[Restaurant Name],$C317),SUMIFS(Posts[Views (+10], Posts[D+1], "&gt;=" &amp; DATE(2025, COLUMN()-3, 1),
   Posts[D+1], "&lt;" &amp; EOMONTH(DATE(2025, COLUMN()-3, 1), 0) + 1,
 Posts[Restaurant Name],$C317))</f>
        <v>0</v>
      </c>
      <c r="K317" s="1522">
        <f>if($B$50="posts",COUNTIFS(
  Posts[D+1], "&gt;=" &amp; DATE(2025, COLUMN()-3, 1),
   Posts[D+1], "&lt;" &amp; EOMONTH(DATE(2025, COLUMN()-3, 1), 0) + 1,
 Posts[Restaurant Name],$C317),SUMIFS(Posts[Views (+10], Posts[D+1], "&gt;=" &amp; DATE(2025, COLUMN()-3, 1),
   Posts[D+1], "&lt;" &amp; EOMONTH(DATE(2025, COLUMN()-3, 1), 0) + 1,
 Posts[Restaurant Name],$C317))</f>
        <v>0</v>
      </c>
      <c r="L317" s="1522">
        <f>if($B$50="posts",COUNTIFS(
  Posts[D+1], "&gt;=" &amp; DATE(2025, COLUMN()-3, 1),
   Posts[D+1], "&lt;" &amp; EOMONTH(DATE(2025, COLUMN()-3, 1), 0) + 1,
 Posts[Restaurant Name],$C317),SUMIFS(Posts[Views (+10], Posts[D+1], "&gt;=" &amp; DATE(2025, COLUMN()-3, 1),
   Posts[D+1], "&lt;" &amp; EOMONTH(DATE(2025, COLUMN()-3, 1), 0) + 1,
 Posts[Restaurant Name],$C317))</f>
        <v>0</v>
      </c>
      <c r="M317" s="1522">
        <f>if($B$50="posts",COUNTIFS(
  Posts[D+1], "&gt;=" &amp; DATE(2025, COLUMN()-3, 1),
   Posts[D+1], "&lt;" &amp; EOMONTH(DATE(2025, COLUMN()-3, 1), 0) + 1,
 Posts[Restaurant Name],$C317),SUMIFS(Posts[Views (+10], Posts[D+1], "&gt;=" &amp; DATE(2025, COLUMN()-3, 1),
   Posts[D+1], "&lt;" &amp; EOMONTH(DATE(2025, COLUMN()-3, 1), 0) + 1,
 Posts[Restaurant Name],$C317))</f>
        <v>0</v>
      </c>
      <c r="N317" s="1522">
        <f>if($B$50="posts",COUNTIFS(
  Posts[D+1], "&gt;=" &amp; DATE(2025, COLUMN()-3, 1),
   Posts[D+1], "&lt;" &amp; EOMONTH(DATE(2025, COLUMN()-3, 1), 0) + 1,
 Posts[Restaurant Name],$C317),SUMIFS(Posts[Views (+10], Posts[D+1], "&gt;=" &amp; DATE(2025, COLUMN()-3, 1),
   Posts[D+1], "&lt;" &amp; EOMONTH(DATE(2025, COLUMN()-3, 1), 0) + 1,
 Posts[Restaurant Name],$C317))</f>
        <v>0</v>
      </c>
      <c r="O317" s="1522">
        <f>if($B$50="posts",COUNTIFS(
  Posts[D+1], "&gt;=" &amp; DATE(2025, COLUMN()-3, 1),
   Posts[D+1], "&lt;" &amp; EOMONTH(DATE(2025, COLUMN()-3, 1), 0) + 1,
 Posts[Restaurant Name],$C317),SUMIFS(Posts[Views (+10], Posts[D+1], "&gt;=" &amp; DATE(2025, COLUMN()-3, 1),
   Posts[D+1], "&lt;" &amp; EOMONTH(DATE(2025, COLUMN()-3, 1), 0) + 1,
 Posts[Restaurant Name],$C317))</f>
        <v>0</v>
      </c>
      <c r="P317" s="1487"/>
      <c r="Q317" s="1487"/>
      <c r="R317" s="1487"/>
      <c r="S317" s="1487"/>
      <c r="T317" s="1487"/>
      <c r="U317" s="1487"/>
      <c r="V317" s="1487"/>
      <c r="W317" s="1487"/>
      <c r="X317" s="1487"/>
      <c r="Y317" s="1487"/>
      <c r="Z317" s="1487"/>
      <c r="AA317" s="1487"/>
      <c r="AB317" s="1487"/>
    </row>
    <row r="318">
      <c r="A318" s="1487"/>
      <c r="B318" s="1487"/>
      <c r="C318" s="1524" t="s">
        <v>4522</v>
      </c>
      <c r="D318" s="1522">
        <f>if($B$50="posts",COUNTIFS(
  Posts[D+1], "&gt;=" &amp; DATE(2025, COLUMN()-3, 1),
   Posts[D+1], "&lt;" &amp; EOMONTH(DATE(2025, COLUMN()-3, 1), 0) + 1,
 Posts[Restaurant Name],$C318),SUMIFS(Posts[Views (+10], Posts[D+1], "&gt;=" &amp; DATE(2025, COLUMN()-3, 1),
   Posts[D+1], "&lt;" &amp; EOMONTH(DATE(2025, COLUMN()-3, 1), 0) + 1,
 Posts[Restaurant Name],$C318))</f>
        <v>0</v>
      </c>
      <c r="E318" s="1522">
        <f>if($B$50="posts",COUNTIFS(
  Posts[D+1], "&gt;=" &amp; DATE(2025, COLUMN()-3, 1),
   Posts[D+1], "&lt;" &amp; EOMONTH(DATE(2025, COLUMN()-3, 1), 0) + 1,
 Posts[Restaurant Name],$C318),SUMIFS(Posts[Views (+10], Posts[D+1], "&gt;=" &amp; DATE(2025, COLUMN()-3, 1),
   Posts[D+1], "&lt;" &amp; EOMONTH(DATE(2025, COLUMN()-3, 1), 0) + 1,
 Posts[Restaurant Name],$C318))</f>
        <v>0</v>
      </c>
      <c r="F318" s="1522">
        <f>if($B$50="posts",COUNTIFS(
  Posts[D+1], "&gt;=" &amp; DATE(2025, COLUMN()-3, 1),
   Posts[D+1], "&lt;" &amp; EOMONTH(DATE(2025, COLUMN()-3, 1), 0) + 1,
 Posts[Restaurant Name],$C318),SUMIFS(Posts[Views (+10], Posts[D+1], "&gt;=" &amp; DATE(2025, COLUMN()-3, 1),
   Posts[D+1], "&lt;" &amp; EOMONTH(DATE(2025, COLUMN()-3, 1), 0) + 1,
 Posts[Restaurant Name],$C318))</f>
        <v>0</v>
      </c>
      <c r="G318" s="1522">
        <f>if($B$50="posts",COUNTIFS(
  Posts[D+1], "&gt;=" &amp; DATE(2025, COLUMN()-3, 1),
   Posts[D+1], "&lt;" &amp; EOMONTH(DATE(2025, COLUMN()-3, 1), 0) + 1,
 Posts[Restaurant Name],$C318),SUMIFS(Posts[Views (+10], Posts[D+1], "&gt;=" &amp; DATE(2025, COLUMN()-3, 1),
   Posts[D+1], "&lt;" &amp; EOMONTH(DATE(2025, COLUMN()-3, 1), 0) + 1,
 Posts[Restaurant Name],$C318))</f>
        <v>27008</v>
      </c>
      <c r="H318" s="1522">
        <f>if($B$50="posts",COUNTIFS(
  Posts[D+1], "&gt;=" &amp; DATE(2025, COLUMN()-3, 1),
   Posts[D+1], "&lt;" &amp; EOMONTH(DATE(2025, COLUMN()-3, 1), 0) + 1,
 Posts[Restaurant Name],$C318),SUMIFS(Posts[Views (+10], Posts[D+1], "&gt;=" &amp; DATE(2025, COLUMN()-3, 1),
   Posts[D+1], "&lt;" &amp; EOMONTH(DATE(2025, COLUMN()-3, 1), 0) + 1,
 Posts[Restaurant Name],$C318))</f>
        <v>0</v>
      </c>
      <c r="I318" s="1522">
        <f>if($B$50="posts",COUNTIFS(
  Posts[D+1], "&gt;=" &amp; DATE(2025, COLUMN()-3, 1),
   Posts[D+1], "&lt;" &amp; EOMONTH(DATE(2025, COLUMN()-3, 1), 0) + 1,
 Posts[Restaurant Name],$C318),SUMIFS(Posts[Views (+10], Posts[D+1], "&gt;=" &amp; DATE(2025, COLUMN()-3, 1),
   Posts[D+1], "&lt;" &amp; EOMONTH(DATE(2025, COLUMN()-3, 1), 0) + 1,
 Posts[Restaurant Name],$C318))</f>
        <v>111673</v>
      </c>
      <c r="J318" s="1522">
        <f>if($B$50="posts",COUNTIFS(
  Posts[D+1], "&gt;=" &amp; DATE(2025, COLUMN()-3, 1),
   Posts[D+1], "&lt;" &amp; EOMONTH(DATE(2025, COLUMN()-3, 1), 0) + 1,
 Posts[Restaurant Name],$C318),SUMIFS(Posts[Views (+10], Posts[D+1], "&gt;=" &amp; DATE(2025, COLUMN()-3, 1),
   Posts[D+1], "&lt;" &amp; EOMONTH(DATE(2025, COLUMN()-3, 1), 0) + 1,
 Posts[Restaurant Name],$C318))</f>
        <v>0</v>
      </c>
      <c r="K318" s="1522">
        <f>if($B$50="posts",COUNTIFS(
  Posts[D+1], "&gt;=" &amp; DATE(2025, COLUMN()-3, 1),
   Posts[D+1], "&lt;" &amp; EOMONTH(DATE(2025, COLUMN()-3, 1), 0) + 1,
 Posts[Restaurant Name],$C318),SUMIFS(Posts[Views (+10], Posts[D+1], "&gt;=" &amp; DATE(2025, COLUMN()-3, 1),
   Posts[D+1], "&lt;" &amp; EOMONTH(DATE(2025, COLUMN()-3, 1), 0) + 1,
 Posts[Restaurant Name],$C318))</f>
        <v>1767</v>
      </c>
      <c r="L318" s="1522">
        <f>if($B$50="posts",COUNTIFS(
  Posts[D+1], "&gt;=" &amp; DATE(2025, COLUMN()-3, 1),
   Posts[D+1], "&lt;" &amp; EOMONTH(DATE(2025, COLUMN()-3, 1), 0) + 1,
 Posts[Restaurant Name],$C318),SUMIFS(Posts[Views (+10], Posts[D+1], "&gt;=" &amp; DATE(2025, COLUMN()-3, 1),
   Posts[D+1], "&lt;" &amp; EOMONTH(DATE(2025, COLUMN()-3, 1), 0) + 1,
 Posts[Restaurant Name],$C318))</f>
        <v>23771</v>
      </c>
      <c r="M318" s="1522">
        <f>if($B$50="posts",COUNTIFS(
  Posts[D+1], "&gt;=" &amp; DATE(2025, COLUMN()-3, 1),
   Posts[D+1], "&lt;" &amp; EOMONTH(DATE(2025, COLUMN()-3, 1), 0) + 1,
 Posts[Restaurant Name],$C318),SUMIFS(Posts[Views (+10], Posts[D+1], "&gt;=" &amp; DATE(2025, COLUMN()-3, 1),
   Posts[D+1], "&lt;" &amp; EOMONTH(DATE(2025, COLUMN()-3, 1), 0) + 1,
 Posts[Restaurant Name],$C318))</f>
        <v>51812</v>
      </c>
      <c r="N318" s="1522">
        <f>if($B$50="posts",COUNTIFS(
  Posts[D+1], "&gt;=" &amp; DATE(2025, COLUMN()-3, 1),
   Posts[D+1], "&lt;" &amp; EOMONTH(DATE(2025, COLUMN()-3, 1), 0) + 1,
 Posts[Restaurant Name],$C318),SUMIFS(Posts[Views (+10], Posts[D+1], "&gt;=" &amp; DATE(2025, COLUMN()-3, 1),
   Posts[D+1], "&lt;" &amp; EOMONTH(DATE(2025, COLUMN()-3, 1), 0) + 1,
 Posts[Restaurant Name],$C318))</f>
        <v>0</v>
      </c>
      <c r="O318" s="1522">
        <f>if($B$50="posts",COUNTIFS(
  Posts[D+1], "&gt;=" &amp; DATE(2025, COLUMN()-3, 1),
   Posts[D+1], "&lt;" &amp; EOMONTH(DATE(2025, COLUMN()-3, 1), 0) + 1,
 Posts[Restaurant Name],$C318),SUMIFS(Posts[Views (+10], Posts[D+1], "&gt;=" &amp; DATE(2025, COLUMN()-3, 1),
   Posts[D+1], "&lt;" &amp; EOMONTH(DATE(2025, COLUMN()-3, 1), 0) + 1,
 Posts[Restaurant Name],$C318))</f>
        <v>0</v>
      </c>
      <c r="P318" s="1487"/>
      <c r="Q318" s="1487"/>
      <c r="R318" s="1487"/>
      <c r="S318" s="1487"/>
      <c r="T318" s="1487"/>
      <c r="U318" s="1487"/>
      <c r="V318" s="1487"/>
      <c r="W318" s="1487"/>
      <c r="X318" s="1487"/>
      <c r="Y318" s="1487"/>
      <c r="Z318" s="1487"/>
      <c r="AA318" s="1487"/>
      <c r="AB318" s="1487"/>
    </row>
    <row r="319">
      <c r="A319" s="1487"/>
      <c r="B319" s="1487"/>
      <c r="C319" s="1487" t="s">
        <v>4533</v>
      </c>
      <c r="D319" s="1522">
        <f>if($B$50="posts",COUNTIFS(
  Posts[D+1], "&gt;=" &amp; DATE(2025, COLUMN()-3, 1),
   Posts[D+1], "&lt;" &amp; EOMONTH(DATE(2025, COLUMN()-3, 1), 0) + 1,
 Posts[Restaurant Name],$C319),SUMIFS(Posts[Views (+10], Posts[D+1], "&gt;=" &amp; DATE(2025, COLUMN()-3, 1),
   Posts[D+1], "&lt;" &amp; EOMONTH(DATE(2025, COLUMN()-3, 1), 0) + 1,
 Posts[Restaurant Name],$C319))</f>
        <v>0</v>
      </c>
      <c r="E319" s="1522">
        <f>if($B$50="posts",COUNTIFS(
  Posts[D+1], "&gt;=" &amp; DATE(2025, COLUMN()-3, 1),
   Posts[D+1], "&lt;" &amp; EOMONTH(DATE(2025, COLUMN()-3, 1), 0) + 1,
 Posts[Restaurant Name],$C319),SUMIFS(Posts[Views (+10], Posts[D+1], "&gt;=" &amp; DATE(2025, COLUMN()-3, 1),
   Posts[D+1], "&lt;" &amp; EOMONTH(DATE(2025, COLUMN()-3, 1), 0) + 1,
 Posts[Restaurant Name],$C319))</f>
        <v>0</v>
      </c>
      <c r="F319" s="1522">
        <f>if($B$50="posts",COUNTIFS(
  Posts[D+1], "&gt;=" &amp; DATE(2025, COLUMN()-3, 1),
   Posts[D+1], "&lt;" &amp; EOMONTH(DATE(2025, COLUMN()-3, 1), 0) + 1,
 Posts[Restaurant Name],$C319),SUMIFS(Posts[Views (+10], Posts[D+1], "&gt;=" &amp; DATE(2025, COLUMN()-3, 1),
   Posts[D+1], "&lt;" &amp; EOMONTH(DATE(2025, COLUMN()-3, 1), 0) + 1,
 Posts[Restaurant Name],$C319))</f>
        <v>0</v>
      </c>
      <c r="G319" s="1522">
        <f>if($B$50="posts",COUNTIFS(
  Posts[D+1], "&gt;=" &amp; DATE(2025, COLUMN()-3, 1),
   Posts[D+1], "&lt;" &amp; EOMONTH(DATE(2025, COLUMN()-3, 1), 0) + 1,
 Posts[Restaurant Name],$C319),SUMIFS(Posts[Views (+10], Posts[D+1], "&gt;=" &amp; DATE(2025, COLUMN()-3, 1),
   Posts[D+1], "&lt;" &amp; EOMONTH(DATE(2025, COLUMN()-3, 1), 0) + 1,
 Posts[Restaurant Name],$C319))</f>
        <v>0</v>
      </c>
      <c r="H319" s="1522">
        <f>if($B$50="posts",COUNTIFS(
  Posts[D+1], "&gt;=" &amp; DATE(2025, COLUMN()-3, 1),
   Posts[D+1], "&lt;" &amp; EOMONTH(DATE(2025, COLUMN()-3, 1), 0) + 1,
 Posts[Restaurant Name],$C319),SUMIFS(Posts[Views (+10], Posts[D+1], "&gt;=" &amp; DATE(2025, COLUMN()-3, 1),
   Posts[D+1], "&lt;" &amp; EOMONTH(DATE(2025, COLUMN()-3, 1), 0) + 1,
 Posts[Restaurant Name],$C319))</f>
        <v>0</v>
      </c>
      <c r="I319" s="1522">
        <f>if($B$50="posts",COUNTIFS(
  Posts[D+1], "&gt;=" &amp; DATE(2025, COLUMN()-3, 1),
   Posts[D+1], "&lt;" &amp; EOMONTH(DATE(2025, COLUMN()-3, 1), 0) + 1,
 Posts[Restaurant Name],$C319),SUMIFS(Posts[Views (+10], Posts[D+1], "&gt;=" &amp; DATE(2025, COLUMN()-3, 1),
   Posts[D+1], "&lt;" &amp; EOMONTH(DATE(2025, COLUMN()-3, 1), 0) + 1,
 Posts[Restaurant Name],$C319))</f>
        <v>0</v>
      </c>
      <c r="J319" s="1522">
        <f>if($B$50="posts",COUNTIFS(
  Posts[D+1], "&gt;=" &amp; DATE(2025, COLUMN()-3, 1),
   Posts[D+1], "&lt;" &amp; EOMONTH(DATE(2025, COLUMN()-3, 1), 0) + 1,
 Posts[Restaurant Name],$C319),SUMIFS(Posts[Views (+10], Posts[D+1], "&gt;=" &amp; DATE(2025, COLUMN()-3, 1),
   Posts[D+1], "&lt;" &amp; EOMONTH(DATE(2025, COLUMN()-3, 1), 0) + 1,
 Posts[Restaurant Name],$C319))</f>
        <v>6473</v>
      </c>
      <c r="K319" s="1522">
        <f>if($B$50="posts",COUNTIFS(
  Posts[D+1], "&gt;=" &amp; DATE(2025, COLUMN()-3, 1),
   Posts[D+1], "&lt;" &amp; EOMONTH(DATE(2025, COLUMN()-3, 1), 0) + 1,
 Posts[Restaurant Name],$C319),SUMIFS(Posts[Views (+10], Posts[D+1], "&gt;=" &amp; DATE(2025, COLUMN()-3, 1),
   Posts[D+1], "&lt;" &amp; EOMONTH(DATE(2025, COLUMN()-3, 1), 0) + 1,
 Posts[Restaurant Name],$C319))</f>
        <v>0</v>
      </c>
      <c r="L319" s="1522">
        <f>if($B$50="posts",COUNTIFS(
  Posts[D+1], "&gt;=" &amp; DATE(2025, COLUMN()-3, 1),
   Posts[D+1], "&lt;" &amp; EOMONTH(DATE(2025, COLUMN()-3, 1), 0) + 1,
 Posts[Restaurant Name],$C319),SUMIFS(Posts[Views (+10], Posts[D+1], "&gt;=" &amp; DATE(2025, COLUMN()-3, 1),
   Posts[D+1], "&lt;" &amp; EOMONTH(DATE(2025, COLUMN()-3, 1), 0) + 1,
 Posts[Restaurant Name],$C319))</f>
        <v>0</v>
      </c>
      <c r="M319" s="1522">
        <f>if($B$50="posts",COUNTIFS(
  Posts[D+1], "&gt;=" &amp; DATE(2025, COLUMN()-3, 1),
   Posts[D+1], "&lt;" &amp; EOMONTH(DATE(2025, COLUMN()-3, 1), 0) + 1,
 Posts[Restaurant Name],$C319),SUMIFS(Posts[Views (+10], Posts[D+1], "&gt;=" &amp; DATE(2025, COLUMN()-3, 1),
   Posts[D+1], "&lt;" &amp; EOMONTH(DATE(2025, COLUMN()-3, 1), 0) + 1,
 Posts[Restaurant Name],$C319))</f>
        <v>0</v>
      </c>
      <c r="N319" s="1522">
        <f>if($B$50="posts",COUNTIFS(
  Posts[D+1], "&gt;=" &amp; DATE(2025, COLUMN()-3, 1),
   Posts[D+1], "&lt;" &amp; EOMONTH(DATE(2025, COLUMN()-3, 1), 0) + 1,
 Posts[Restaurant Name],$C319),SUMIFS(Posts[Views (+10], Posts[D+1], "&gt;=" &amp; DATE(2025, COLUMN()-3, 1),
   Posts[D+1], "&lt;" &amp; EOMONTH(DATE(2025, COLUMN()-3, 1), 0) + 1,
 Posts[Restaurant Name],$C319))</f>
        <v>0</v>
      </c>
      <c r="O319" s="1522">
        <f>if($B$50="posts",COUNTIFS(
  Posts[D+1], "&gt;=" &amp; DATE(2025, COLUMN()-3, 1),
   Posts[D+1], "&lt;" &amp; EOMONTH(DATE(2025, COLUMN()-3, 1), 0) + 1,
 Posts[Restaurant Name],$C319),SUMIFS(Posts[Views (+10], Posts[D+1], "&gt;=" &amp; DATE(2025, COLUMN()-3, 1),
   Posts[D+1], "&lt;" &amp; EOMONTH(DATE(2025, COLUMN()-3, 1), 0) + 1,
 Posts[Restaurant Name],$C319))</f>
        <v>0</v>
      </c>
      <c r="P319" s="1487"/>
      <c r="Q319" s="1487"/>
      <c r="R319" s="1487"/>
      <c r="S319" s="1487"/>
      <c r="T319" s="1487"/>
      <c r="U319" s="1487"/>
      <c r="V319" s="1487"/>
      <c r="W319" s="1487"/>
      <c r="X319" s="1487"/>
      <c r="Y319" s="1487"/>
      <c r="Z319" s="1487"/>
      <c r="AA319" s="1487"/>
      <c r="AB319" s="1487"/>
    </row>
    <row r="320">
      <c r="A320" s="1487"/>
      <c r="B320" s="1487"/>
      <c r="C320" s="1487" t="s">
        <v>4549</v>
      </c>
      <c r="D320" s="1522">
        <f>if($B$50="posts",COUNTIFS(
  Posts[D+1], "&gt;=" &amp; DATE(2025, COLUMN()-3, 1),
   Posts[D+1], "&lt;" &amp; EOMONTH(DATE(2025, COLUMN()-3, 1), 0) + 1,
 Posts[Restaurant Name],$C320),SUMIFS(Posts[Views (+10], Posts[D+1], "&gt;=" &amp; DATE(2025, COLUMN()-3, 1),
   Posts[D+1], "&lt;" &amp; EOMONTH(DATE(2025, COLUMN()-3, 1), 0) + 1,
 Posts[Restaurant Name],$C320))</f>
        <v>0</v>
      </c>
      <c r="E320" s="1522">
        <f>if($B$50="posts",COUNTIFS(
  Posts[D+1], "&gt;=" &amp; DATE(2025, COLUMN()-3, 1),
   Posts[D+1], "&lt;" &amp; EOMONTH(DATE(2025, COLUMN()-3, 1), 0) + 1,
 Posts[Restaurant Name],$C320),SUMIFS(Posts[Views (+10], Posts[D+1], "&gt;=" &amp; DATE(2025, COLUMN()-3, 1),
   Posts[D+1], "&lt;" &amp; EOMONTH(DATE(2025, COLUMN()-3, 1), 0) + 1,
 Posts[Restaurant Name],$C320))</f>
        <v>0</v>
      </c>
      <c r="F320" s="1522">
        <f>if($B$50="posts",COUNTIFS(
  Posts[D+1], "&gt;=" &amp; DATE(2025, COLUMN()-3, 1),
   Posts[D+1], "&lt;" &amp; EOMONTH(DATE(2025, COLUMN()-3, 1), 0) + 1,
 Posts[Restaurant Name],$C320),SUMIFS(Posts[Views (+10], Posts[D+1], "&gt;=" &amp; DATE(2025, COLUMN()-3, 1),
   Posts[D+1], "&lt;" &amp; EOMONTH(DATE(2025, COLUMN()-3, 1), 0) + 1,
 Posts[Restaurant Name],$C320))</f>
        <v>0</v>
      </c>
      <c r="G320" s="1522">
        <f>if($B$50="posts",COUNTIFS(
  Posts[D+1], "&gt;=" &amp; DATE(2025, COLUMN()-3, 1),
   Posts[D+1], "&lt;" &amp; EOMONTH(DATE(2025, COLUMN()-3, 1), 0) + 1,
 Posts[Restaurant Name],$C320),SUMIFS(Posts[Views (+10], Posts[D+1], "&gt;=" &amp; DATE(2025, COLUMN()-3, 1),
   Posts[D+1], "&lt;" &amp; EOMONTH(DATE(2025, COLUMN()-3, 1), 0) + 1,
 Posts[Restaurant Name],$C320))</f>
        <v>0</v>
      </c>
      <c r="H320" s="1522">
        <f>if($B$50="posts",COUNTIFS(
  Posts[D+1], "&gt;=" &amp; DATE(2025, COLUMN()-3, 1),
   Posts[D+1], "&lt;" &amp; EOMONTH(DATE(2025, COLUMN()-3, 1), 0) + 1,
 Posts[Restaurant Name],$C320),SUMIFS(Posts[Views (+10], Posts[D+1], "&gt;=" &amp; DATE(2025, COLUMN()-3, 1),
   Posts[D+1], "&lt;" &amp; EOMONTH(DATE(2025, COLUMN()-3, 1), 0) + 1,
 Posts[Restaurant Name],$C320))</f>
        <v>0</v>
      </c>
      <c r="I320" s="1522">
        <f>if($B$50="posts",COUNTIFS(
  Posts[D+1], "&gt;=" &amp; DATE(2025, COLUMN()-3, 1),
   Posts[D+1], "&lt;" &amp; EOMONTH(DATE(2025, COLUMN()-3, 1), 0) + 1,
 Posts[Restaurant Name],$C320),SUMIFS(Posts[Views (+10], Posts[D+1], "&gt;=" &amp; DATE(2025, COLUMN()-3, 1),
   Posts[D+1], "&lt;" &amp; EOMONTH(DATE(2025, COLUMN()-3, 1), 0) + 1,
 Posts[Restaurant Name],$C320))</f>
        <v>0</v>
      </c>
      <c r="J320" s="1522">
        <f>if($B$50="posts",COUNTIFS(
  Posts[D+1], "&gt;=" &amp; DATE(2025, COLUMN()-3, 1),
   Posts[D+1], "&lt;" &amp; EOMONTH(DATE(2025, COLUMN()-3, 1), 0) + 1,
 Posts[Restaurant Name],$C320),SUMIFS(Posts[Views (+10], Posts[D+1], "&gt;=" &amp; DATE(2025, COLUMN()-3, 1),
   Posts[D+1], "&lt;" &amp; EOMONTH(DATE(2025, COLUMN()-3, 1), 0) + 1,
 Posts[Restaurant Name],$C320))</f>
        <v>0</v>
      </c>
      <c r="K320" s="1522">
        <f>if($B$50="posts",COUNTIFS(
  Posts[D+1], "&gt;=" &amp; DATE(2025, COLUMN()-3, 1),
   Posts[D+1], "&lt;" &amp; EOMONTH(DATE(2025, COLUMN()-3, 1), 0) + 1,
 Posts[Restaurant Name],$C320),SUMIFS(Posts[Views (+10], Posts[D+1], "&gt;=" &amp; DATE(2025, COLUMN()-3, 1),
   Posts[D+1], "&lt;" &amp; EOMONTH(DATE(2025, COLUMN()-3, 1), 0) + 1,
 Posts[Restaurant Name],$C320))</f>
        <v>734</v>
      </c>
      <c r="L320" s="1522">
        <f>if($B$50="posts",COUNTIFS(
  Posts[D+1], "&gt;=" &amp; DATE(2025, COLUMN()-3, 1),
   Posts[D+1], "&lt;" &amp; EOMONTH(DATE(2025, COLUMN()-3, 1), 0) + 1,
 Posts[Restaurant Name],$C320),SUMIFS(Posts[Views (+10], Posts[D+1], "&gt;=" &amp; DATE(2025, COLUMN()-3, 1),
   Posts[D+1], "&lt;" &amp; EOMONTH(DATE(2025, COLUMN()-3, 1), 0) + 1,
 Posts[Restaurant Name],$C320))</f>
        <v>0</v>
      </c>
      <c r="M320" s="1522">
        <f>if($B$50="posts",COUNTIFS(
  Posts[D+1], "&gt;=" &amp; DATE(2025, COLUMN()-3, 1),
   Posts[D+1], "&lt;" &amp; EOMONTH(DATE(2025, COLUMN()-3, 1), 0) + 1,
 Posts[Restaurant Name],$C320),SUMIFS(Posts[Views (+10], Posts[D+1], "&gt;=" &amp; DATE(2025, COLUMN()-3, 1),
   Posts[D+1], "&lt;" &amp; EOMONTH(DATE(2025, COLUMN()-3, 1), 0) + 1,
 Posts[Restaurant Name],$C320))</f>
        <v>0</v>
      </c>
      <c r="N320" s="1522">
        <f>if($B$50="posts",COUNTIFS(
  Posts[D+1], "&gt;=" &amp; DATE(2025, COLUMN()-3, 1),
   Posts[D+1], "&lt;" &amp; EOMONTH(DATE(2025, COLUMN()-3, 1), 0) + 1,
 Posts[Restaurant Name],$C320),SUMIFS(Posts[Views (+10], Posts[D+1], "&gt;=" &amp; DATE(2025, COLUMN()-3, 1),
   Posts[D+1], "&lt;" &amp; EOMONTH(DATE(2025, COLUMN()-3, 1), 0) + 1,
 Posts[Restaurant Name],$C320))</f>
        <v>0</v>
      </c>
      <c r="O320" s="1522">
        <f>if($B$50="posts",COUNTIFS(
  Posts[D+1], "&gt;=" &amp; DATE(2025, COLUMN()-3, 1),
   Posts[D+1], "&lt;" &amp; EOMONTH(DATE(2025, COLUMN()-3, 1), 0) + 1,
 Posts[Restaurant Name],$C320),SUMIFS(Posts[Views (+10], Posts[D+1], "&gt;=" &amp; DATE(2025, COLUMN()-3, 1),
   Posts[D+1], "&lt;" &amp; EOMONTH(DATE(2025, COLUMN()-3, 1), 0) + 1,
 Posts[Restaurant Name],$C320))</f>
        <v>0</v>
      </c>
      <c r="P320" s="1487"/>
      <c r="Q320" s="1487"/>
      <c r="R320" s="1487"/>
      <c r="S320" s="1487"/>
      <c r="T320" s="1487"/>
      <c r="U320" s="1487"/>
      <c r="V320" s="1487"/>
      <c r="W320" s="1487"/>
      <c r="X320" s="1487"/>
      <c r="Y320" s="1487"/>
      <c r="Z320" s="1487"/>
      <c r="AA320" s="1487"/>
      <c r="AB320" s="1487"/>
    </row>
    <row r="321">
      <c r="A321" s="1487"/>
      <c r="B321" s="1487"/>
      <c r="C321" s="1487" t="s">
        <v>4552</v>
      </c>
      <c r="D321" s="1522">
        <f>if($B$50="posts",COUNTIFS(
  Posts[D+1], "&gt;=" &amp; DATE(2025, COLUMN()-3, 1),
   Posts[D+1], "&lt;" &amp; EOMONTH(DATE(2025, COLUMN()-3, 1), 0) + 1,
 Posts[Restaurant Name],$C321),SUMIFS(Posts[Views (+10], Posts[D+1], "&gt;=" &amp; DATE(2025, COLUMN()-3, 1),
   Posts[D+1], "&lt;" &amp; EOMONTH(DATE(2025, COLUMN()-3, 1), 0) + 1,
 Posts[Restaurant Name],$C321))</f>
        <v>0</v>
      </c>
      <c r="E321" s="1522">
        <f>if($B$50="posts",COUNTIFS(
  Posts[D+1], "&gt;=" &amp; DATE(2025, COLUMN()-3, 1),
   Posts[D+1], "&lt;" &amp; EOMONTH(DATE(2025, COLUMN()-3, 1), 0) + 1,
 Posts[Restaurant Name],$C321),SUMIFS(Posts[Views (+10], Posts[D+1], "&gt;=" &amp; DATE(2025, COLUMN()-3, 1),
   Posts[D+1], "&lt;" &amp; EOMONTH(DATE(2025, COLUMN()-3, 1), 0) + 1,
 Posts[Restaurant Name],$C321))</f>
        <v>0</v>
      </c>
      <c r="F321" s="1522">
        <f>if($B$50="posts",COUNTIFS(
  Posts[D+1], "&gt;=" &amp; DATE(2025, COLUMN()-3, 1),
   Posts[D+1], "&lt;" &amp; EOMONTH(DATE(2025, COLUMN()-3, 1), 0) + 1,
 Posts[Restaurant Name],$C321),SUMIFS(Posts[Views (+10], Posts[D+1], "&gt;=" &amp; DATE(2025, COLUMN()-3, 1),
   Posts[D+1], "&lt;" &amp; EOMONTH(DATE(2025, COLUMN()-3, 1), 0) + 1,
 Posts[Restaurant Name],$C321))</f>
        <v>0</v>
      </c>
      <c r="G321" s="1522">
        <f>if($B$50="posts",COUNTIFS(
  Posts[D+1], "&gt;=" &amp; DATE(2025, COLUMN()-3, 1),
   Posts[D+1], "&lt;" &amp; EOMONTH(DATE(2025, COLUMN()-3, 1), 0) + 1,
 Posts[Restaurant Name],$C321),SUMIFS(Posts[Views (+10], Posts[D+1], "&gt;=" &amp; DATE(2025, COLUMN()-3, 1),
   Posts[D+1], "&lt;" &amp; EOMONTH(DATE(2025, COLUMN()-3, 1), 0) + 1,
 Posts[Restaurant Name],$C321))</f>
        <v>0</v>
      </c>
      <c r="H321" s="1522">
        <f>if($B$50="posts",COUNTIFS(
  Posts[D+1], "&gt;=" &amp; DATE(2025, COLUMN()-3, 1),
   Posts[D+1], "&lt;" &amp; EOMONTH(DATE(2025, COLUMN()-3, 1), 0) + 1,
 Posts[Restaurant Name],$C321),SUMIFS(Posts[Views (+10], Posts[D+1], "&gt;=" &amp; DATE(2025, COLUMN()-3, 1),
   Posts[D+1], "&lt;" &amp; EOMONTH(DATE(2025, COLUMN()-3, 1), 0) + 1,
 Posts[Restaurant Name],$C321))</f>
        <v>0</v>
      </c>
      <c r="I321" s="1522">
        <f>if($B$50="posts",COUNTIFS(
  Posts[D+1], "&gt;=" &amp; DATE(2025, COLUMN()-3, 1),
   Posts[D+1], "&lt;" &amp; EOMONTH(DATE(2025, COLUMN()-3, 1), 0) + 1,
 Posts[Restaurant Name],$C321),SUMIFS(Posts[Views (+10], Posts[D+1], "&gt;=" &amp; DATE(2025, COLUMN()-3, 1),
   Posts[D+1], "&lt;" &amp; EOMONTH(DATE(2025, COLUMN()-3, 1), 0) + 1,
 Posts[Restaurant Name],$C321))</f>
        <v>0</v>
      </c>
      <c r="J321" s="1522">
        <f>if($B$50="posts",COUNTIFS(
  Posts[D+1], "&gt;=" &amp; DATE(2025, COLUMN()-3, 1),
   Posts[D+1], "&lt;" &amp; EOMONTH(DATE(2025, COLUMN()-3, 1), 0) + 1,
 Posts[Restaurant Name],$C321),SUMIFS(Posts[Views (+10], Posts[D+1], "&gt;=" &amp; DATE(2025, COLUMN()-3, 1),
   Posts[D+1], "&lt;" &amp; EOMONTH(DATE(2025, COLUMN()-3, 1), 0) + 1,
 Posts[Restaurant Name],$C321))</f>
        <v>0</v>
      </c>
      <c r="K321" s="1522">
        <f>if($B$50="posts",COUNTIFS(
  Posts[D+1], "&gt;=" &amp; DATE(2025, COLUMN()-3, 1),
   Posts[D+1], "&lt;" &amp; EOMONTH(DATE(2025, COLUMN()-3, 1), 0) + 1,
 Posts[Restaurant Name],$C321),SUMIFS(Posts[Views (+10], Posts[D+1], "&gt;=" &amp; DATE(2025, COLUMN()-3, 1),
   Posts[D+1], "&lt;" &amp; EOMONTH(DATE(2025, COLUMN()-3, 1), 0) + 1,
 Posts[Restaurant Name],$C321))</f>
        <v>0</v>
      </c>
      <c r="L321" s="1522">
        <f>if($B$50="posts",COUNTIFS(
  Posts[D+1], "&gt;=" &amp; DATE(2025, COLUMN()-3, 1),
   Posts[D+1], "&lt;" &amp; EOMONTH(DATE(2025, COLUMN()-3, 1), 0) + 1,
 Posts[Restaurant Name],$C321),SUMIFS(Posts[Views (+10], Posts[D+1], "&gt;=" &amp; DATE(2025, COLUMN()-3, 1),
   Posts[D+1], "&lt;" &amp; EOMONTH(DATE(2025, COLUMN()-3, 1), 0) + 1,
 Posts[Restaurant Name],$C321))</f>
        <v>34300</v>
      </c>
      <c r="M321" s="1522">
        <f>if($B$50="posts",COUNTIFS(
  Posts[D+1], "&gt;=" &amp; DATE(2025, COLUMN()-3, 1),
   Posts[D+1], "&lt;" &amp; EOMONTH(DATE(2025, COLUMN()-3, 1), 0) + 1,
 Posts[Restaurant Name],$C321),SUMIFS(Posts[Views (+10], Posts[D+1], "&gt;=" &amp; DATE(2025, COLUMN()-3, 1),
   Posts[D+1], "&lt;" &amp; EOMONTH(DATE(2025, COLUMN()-3, 1), 0) + 1,
 Posts[Restaurant Name],$C321))</f>
        <v>0</v>
      </c>
      <c r="N321" s="1522">
        <f>if($B$50="posts",COUNTIFS(
  Posts[D+1], "&gt;=" &amp; DATE(2025, COLUMN()-3, 1),
   Posts[D+1], "&lt;" &amp; EOMONTH(DATE(2025, COLUMN()-3, 1), 0) + 1,
 Posts[Restaurant Name],$C321),SUMIFS(Posts[Views (+10], Posts[D+1], "&gt;=" &amp; DATE(2025, COLUMN()-3, 1),
   Posts[D+1], "&lt;" &amp; EOMONTH(DATE(2025, COLUMN()-3, 1), 0) + 1,
 Posts[Restaurant Name],$C321))</f>
        <v>0</v>
      </c>
      <c r="O321" s="1522">
        <f>if($B$50="posts",COUNTIFS(
  Posts[D+1], "&gt;=" &amp; DATE(2025, COLUMN()-3, 1),
   Posts[D+1], "&lt;" &amp; EOMONTH(DATE(2025, COLUMN()-3, 1), 0) + 1,
 Posts[Restaurant Name],$C321),SUMIFS(Posts[Views (+10], Posts[D+1], "&gt;=" &amp; DATE(2025, COLUMN()-3, 1),
   Posts[D+1], "&lt;" &amp; EOMONTH(DATE(2025, COLUMN()-3, 1), 0) + 1,
 Posts[Restaurant Name],$C321))</f>
        <v>0</v>
      </c>
      <c r="P321" s="1487"/>
      <c r="Q321" s="1487"/>
      <c r="R321" s="1487"/>
      <c r="S321" s="1487"/>
      <c r="T321" s="1487"/>
      <c r="U321" s="1487"/>
      <c r="V321" s="1487"/>
      <c r="W321" s="1487"/>
      <c r="X321" s="1487"/>
      <c r="Y321" s="1487"/>
      <c r="Z321" s="1487"/>
      <c r="AA321" s="1487"/>
      <c r="AB321" s="1487"/>
    </row>
    <row r="322">
      <c r="A322" s="1487"/>
      <c r="B322" s="1487"/>
      <c r="C322" s="1487"/>
      <c r="D322" s="1522">
        <f>if($B$50="posts",COUNTIFS(
  Posts[D+1], "&gt;=" &amp; DATE(2025, COLUMN()-3, 1),
   Posts[D+1], "&lt;" &amp; EOMONTH(DATE(2025, COLUMN()-3, 1), 0) + 1,
 Posts[Restaurant Name],$C322),SUMIFS(Posts[Views (+10], Posts[D+1], "&gt;=" &amp; DATE(2025, COLUMN()-3, 1),
   Posts[D+1], "&lt;" &amp; EOMONTH(DATE(2025, COLUMN()-3, 1), 0) + 1,
 Posts[Restaurant Name],$C322))</f>
        <v>0</v>
      </c>
      <c r="E322" s="1522">
        <f>if($B$50="posts",COUNTIFS(
  Posts[D+1], "&gt;=" &amp; DATE(2025, COLUMN()-3, 1),
   Posts[D+1], "&lt;" &amp; EOMONTH(DATE(2025, COLUMN()-3, 1), 0) + 1,
 Posts[Restaurant Name],$C322),SUMIFS(Posts[Views (+10], Posts[D+1], "&gt;=" &amp; DATE(2025, COLUMN()-3, 1),
   Posts[D+1], "&lt;" &amp; EOMONTH(DATE(2025, COLUMN()-3, 1), 0) + 1,
 Posts[Restaurant Name],$C322))</f>
        <v>0</v>
      </c>
      <c r="F322" s="1522">
        <f>if($B$50="posts",COUNTIFS(
  Posts[D+1], "&gt;=" &amp; DATE(2025, COLUMN()-3, 1),
   Posts[D+1], "&lt;" &amp; EOMONTH(DATE(2025, COLUMN()-3, 1), 0) + 1,
 Posts[Restaurant Name],$C322),SUMIFS(Posts[Views (+10], Posts[D+1], "&gt;=" &amp; DATE(2025, COLUMN()-3, 1),
   Posts[D+1], "&lt;" &amp; EOMONTH(DATE(2025, COLUMN()-3, 1), 0) + 1,
 Posts[Restaurant Name],$C322))</f>
        <v>0</v>
      </c>
      <c r="G322" s="1522">
        <f>if($B$50="posts",COUNTIFS(
  Posts[D+1], "&gt;=" &amp; DATE(2025, COLUMN()-3, 1),
   Posts[D+1], "&lt;" &amp; EOMONTH(DATE(2025, COLUMN()-3, 1), 0) + 1,
 Posts[Restaurant Name],$C322),SUMIFS(Posts[Views (+10], Posts[D+1], "&gt;=" &amp; DATE(2025, COLUMN()-3, 1),
   Posts[D+1], "&lt;" &amp; EOMONTH(DATE(2025, COLUMN()-3, 1), 0) + 1,
 Posts[Restaurant Name],$C322))</f>
        <v>0</v>
      </c>
      <c r="H322" s="1522">
        <f>if($B$50="posts",COUNTIFS(
  Posts[D+1], "&gt;=" &amp; DATE(2025, COLUMN()-3, 1),
   Posts[D+1], "&lt;" &amp; EOMONTH(DATE(2025, COLUMN()-3, 1), 0) + 1,
 Posts[Restaurant Name],$C322),SUMIFS(Posts[Views (+10], Posts[D+1], "&gt;=" &amp; DATE(2025, COLUMN()-3, 1),
   Posts[D+1], "&lt;" &amp; EOMONTH(DATE(2025, COLUMN()-3, 1), 0) + 1,
 Posts[Restaurant Name],$C322))</f>
        <v>0</v>
      </c>
      <c r="I322" s="1522">
        <f>if($B$50="posts",COUNTIFS(
  Posts[D+1], "&gt;=" &amp; DATE(2025, COLUMN()-3, 1),
   Posts[D+1], "&lt;" &amp; EOMONTH(DATE(2025, COLUMN()-3, 1), 0) + 1,
 Posts[Restaurant Name],$C322),SUMIFS(Posts[Views (+10], Posts[D+1], "&gt;=" &amp; DATE(2025, COLUMN()-3, 1),
   Posts[D+1], "&lt;" &amp; EOMONTH(DATE(2025, COLUMN()-3, 1), 0) + 1,
 Posts[Restaurant Name],$C322))</f>
        <v>0</v>
      </c>
      <c r="J322" s="1522">
        <f>if($B$50="posts",COUNTIFS(
  Posts[D+1], "&gt;=" &amp; DATE(2025, COLUMN()-3, 1),
   Posts[D+1], "&lt;" &amp; EOMONTH(DATE(2025, COLUMN()-3, 1), 0) + 1,
 Posts[Restaurant Name],$C322),SUMIFS(Posts[Views (+10], Posts[D+1], "&gt;=" &amp; DATE(2025, COLUMN()-3, 1),
   Posts[D+1], "&lt;" &amp; EOMONTH(DATE(2025, COLUMN()-3, 1), 0) + 1,
 Posts[Restaurant Name],$C322))</f>
        <v>0</v>
      </c>
      <c r="K322" s="1522">
        <f>if($B$50="posts",COUNTIFS(
  Posts[D+1], "&gt;=" &amp; DATE(2025, COLUMN()-3, 1),
   Posts[D+1], "&lt;" &amp; EOMONTH(DATE(2025, COLUMN()-3, 1), 0) + 1,
 Posts[Restaurant Name],$C322),SUMIFS(Posts[Views (+10], Posts[D+1], "&gt;=" &amp; DATE(2025, COLUMN()-3, 1),
   Posts[D+1], "&lt;" &amp; EOMONTH(DATE(2025, COLUMN()-3, 1), 0) + 1,
 Posts[Restaurant Name],$C322))</f>
        <v>0</v>
      </c>
      <c r="L322" s="1522">
        <f>if($B$50="posts",COUNTIFS(
  Posts[D+1], "&gt;=" &amp; DATE(2025, COLUMN()-3, 1),
   Posts[D+1], "&lt;" &amp; EOMONTH(DATE(2025, COLUMN()-3, 1), 0) + 1,
 Posts[Restaurant Name],$C322),SUMIFS(Posts[Views (+10], Posts[D+1], "&gt;=" &amp; DATE(2025, COLUMN()-3, 1),
   Posts[D+1], "&lt;" &amp; EOMONTH(DATE(2025, COLUMN()-3, 1), 0) + 1,
 Posts[Restaurant Name],$C322))</f>
        <v>0</v>
      </c>
      <c r="M322" s="1522">
        <f>if($B$50="posts",COUNTIFS(
  Posts[D+1], "&gt;=" &amp; DATE(2025, COLUMN()-3, 1),
   Posts[D+1], "&lt;" &amp; EOMONTH(DATE(2025, COLUMN()-3, 1), 0) + 1,
 Posts[Restaurant Name],$C322),SUMIFS(Posts[Views (+10], Posts[D+1], "&gt;=" &amp; DATE(2025, COLUMN()-3, 1),
   Posts[D+1], "&lt;" &amp; EOMONTH(DATE(2025, COLUMN()-3, 1), 0) + 1,
 Posts[Restaurant Name],$C322))</f>
        <v>0</v>
      </c>
      <c r="N322" s="1522">
        <f>if($B$50="posts",COUNTIFS(
  Posts[D+1], "&gt;=" &amp; DATE(2025, COLUMN()-3, 1),
   Posts[D+1], "&lt;" &amp; EOMONTH(DATE(2025, COLUMN()-3, 1), 0) + 1,
 Posts[Restaurant Name],$C322),SUMIFS(Posts[Views (+10], Posts[D+1], "&gt;=" &amp; DATE(2025, COLUMN()-3, 1),
   Posts[D+1], "&lt;" &amp; EOMONTH(DATE(2025, COLUMN()-3, 1), 0) + 1,
 Posts[Restaurant Name],$C322))</f>
        <v>0</v>
      </c>
      <c r="O322" s="1522">
        <f>if($B$50="posts",COUNTIFS(
  Posts[D+1], "&gt;=" &amp; DATE(2025, COLUMN()-3, 1),
   Posts[D+1], "&lt;" &amp; EOMONTH(DATE(2025, COLUMN()-3, 1), 0) + 1,
 Posts[Restaurant Name],$C322),SUMIFS(Posts[Views (+10], Posts[D+1], "&gt;=" &amp; DATE(2025, COLUMN()-3, 1),
   Posts[D+1], "&lt;" &amp; EOMONTH(DATE(2025, COLUMN()-3, 1), 0) + 1,
 Posts[Restaurant Name],$C322))</f>
        <v>0</v>
      </c>
      <c r="P322" s="1487"/>
      <c r="Q322" s="1487"/>
      <c r="R322" s="1487"/>
      <c r="S322" s="1487"/>
      <c r="T322" s="1487"/>
      <c r="U322" s="1487"/>
      <c r="V322" s="1487"/>
      <c r="W322" s="1487"/>
      <c r="X322" s="1487"/>
      <c r="Y322" s="1487"/>
      <c r="Z322" s="1487"/>
      <c r="AA322" s="1487"/>
      <c r="AB322" s="1487"/>
    </row>
    <row r="323">
      <c r="A323" s="1487"/>
      <c r="B323" s="1487"/>
      <c r="C323" s="1487" t="s">
        <v>4558</v>
      </c>
      <c r="D323" s="1522">
        <f>if($B$50="posts",COUNTIFS(
  Posts[D+1], "&gt;=" &amp; DATE(2025, COLUMN()-3, 1),
   Posts[D+1], "&lt;" &amp; EOMONTH(DATE(2025, COLUMN()-3, 1), 0) + 1,
 Posts[Restaurant Name],$C323),SUMIFS(Posts[Views (+10], Posts[D+1], "&gt;=" &amp; DATE(2025, COLUMN()-3, 1),
   Posts[D+1], "&lt;" &amp; EOMONTH(DATE(2025, COLUMN()-3, 1), 0) + 1,
 Posts[Restaurant Name],$C323))</f>
        <v>0</v>
      </c>
      <c r="E323" s="1522">
        <f>if($B$50="posts",COUNTIFS(
  Posts[D+1], "&gt;=" &amp; DATE(2025, COLUMN()-3, 1),
   Posts[D+1], "&lt;" &amp; EOMONTH(DATE(2025, COLUMN()-3, 1), 0) + 1,
 Posts[Restaurant Name],$C323),SUMIFS(Posts[Views (+10], Posts[D+1], "&gt;=" &amp; DATE(2025, COLUMN()-3, 1),
   Posts[D+1], "&lt;" &amp; EOMONTH(DATE(2025, COLUMN()-3, 1), 0) + 1,
 Posts[Restaurant Name],$C323))</f>
        <v>0</v>
      </c>
      <c r="F323" s="1522">
        <f>if($B$50="posts",COUNTIFS(
  Posts[D+1], "&gt;=" &amp; DATE(2025, COLUMN()-3, 1),
   Posts[D+1], "&lt;" &amp; EOMONTH(DATE(2025, COLUMN()-3, 1), 0) + 1,
 Posts[Restaurant Name],$C323),SUMIFS(Posts[Views (+10], Posts[D+1], "&gt;=" &amp; DATE(2025, COLUMN()-3, 1),
   Posts[D+1], "&lt;" &amp; EOMONTH(DATE(2025, COLUMN()-3, 1), 0) + 1,
 Posts[Restaurant Name],$C323))</f>
        <v>0</v>
      </c>
      <c r="G323" s="1522">
        <f>if($B$50="posts",COUNTIFS(
  Posts[D+1], "&gt;=" &amp; DATE(2025, COLUMN()-3, 1),
   Posts[D+1], "&lt;" &amp; EOMONTH(DATE(2025, COLUMN()-3, 1), 0) + 1,
 Posts[Restaurant Name],$C323),SUMIFS(Posts[Views (+10], Posts[D+1], "&gt;=" &amp; DATE(2025, COLUMN()-3, 1),
   Posts[D+1], "&lt;" &amp; EOMONTH(DATE(2025, COLUMN()-3, 1), 0) + 1,
 Posts[Restaurant Name],$C323))</f>
        <v>0</v>
      </c>
      <c r="H323" s="1522">
        <f>if($B$50="posts",COUNTIFS(
  Posts[D+1], "&gt;=" &amp; DATE(2025, COLUMN()-3, 1),
   Posts[D+1], "&lt;" &amp; EOMONTH(DATE(2025, COLUMN()-3, 1), 0) + 1,
 Posts[Restaurant Name],$C323),SUMIFS(Posts[Views (+10], Posts[D+1], "&gt;=" &amp; DATE(2025, COLUMN()-3, 1),
   Posts[D+1], "&lt;" &amp; EOMONTH(DATE(2025, COLUMN()-3, 1), 0) + 1,
 Posts[Restaurant Name],$C323))</f>
        <v>0</v>
      </c>
      <c r="I323" s="1522">
        <f>if($B$50="posts",COUNTIFS(
  Posts[D+1], "&gt;=" &amp; DATE(2025, COLUMN()-3, 1),
   Posts[D+1], "&lt;" &amp; EOMONTH(DATE(2025, COLUMN()-3, 1), 0) + 1,
 Posts[Restaurant Name],$C323),SUMIFS(Posts[Views (+10], Posts[D+1], "&gt;=" &amp; DATE(2025, COLUMN()-3, 1),
   Posts[D+1], "&lt;" &amp; EOMONTH(DATE(2025, COLUMN()-3, 1), 0) + 1,
 Posts[Restaurant Name],$C323))</f>
        <v>0</v>
      </c>
      <c r="J323" s="1522">
        <f>if($B$50="posts",COUNTIFS(
  Posts[D+1], "&gt;=" &amp; DATE(2025, COLUMN()-3, 1),
   Posts[D+1], "&lt;" &amp; EOMONTH(DATE(2025, COLUMN()-3, 1), 0) + 1,
 Posts[Restaurant Name],$C323),SUMIFS(Posts[Views (+10], Posts[D+1], "&gt;=" &amp; DATE(2025, COLUMN()-3, 1),
   Posts[D+1], "&lt;" &amp; EOMONTH(DATE(2025, COLUMN()-3, 1), 0) + 1,
 Posts[Restaurant Name],$C323))</f>
        <v>0</v>
      </c>
      <c r="K323" s="1522">
        <f>if($B$50="posts",COUNTIFS(
  Posts[D+1], "&gt;=" &amp; DATE(2025, COLUMN()-3, 1),
   Posts[D+1], "&lt;" &amp; EOMONTH(DATE(2025, COLUMN()-3, 1), 0) + 1,
 Posts[Restaurant Name],$C323),SUMIFS(Posts[Views (+10], Posts[D+1], "&gt;=" &amp; DATE(2025, COLUMN()-3, 1),
   Posts[D+1], "&lt;" &amp; EOMONTH(DATE(2025, COLUMN()-3, 1), 0) + 1,
 Posts[Restaurant Name],$C323))</f>
        <v>0</v>
      </c>
      <c r="L323" s="1522">
        <f>if($B$50="posts",COUNTIFS(
  Posts[D+1], "&gt;=" &amp; DATE(2025, COLUMN()-3, 1),
   Posts[D+1], "&lt;" &amp; EOMONTH(DATE(2025, COLUMN()-3, 1), 0) + 1,
 Posts[Restaurant Name],$C323),SUMIFS(Posts[Views (+10], Posts[D+1], "&gt;=" &amp; DATE(2025, COLUMN()-3, 1),
   Posts[D+1], "&lt;" &amp; EOMONTH(DATE(2025, COLUMN()-3, 1), 0) + 1,
 Posts[Restaurant Name],$C323))</f>
        <v>0</v>
      </c>
      <c r="M323" s="1522">
        <f>if($B$50="posts",COUNTIFS(
  Posts[D+1], "&gt;=" &amp; DATE(2025, COLUMN()-3, 1),
   Posts[D+1], "&lt;" &amp; EOMONTH(DATE(2025, COLUMN()-3, 1), 0) + 1,
 Posts[Restaurant Name],$C323),SUMIFS(Posts[Views (+10], Posts[D+1], "&gt;=" &amp; DATE(2025, COLUMN()-3, 1),
   Posts[D+1], "&lt;" &amp; EOMONTH(DATE(2025, COLUMN()-3, 1), 0) + 1,
 Posts[Restaurant Name],$C323))</f>
        <v>1208</v>
      </c>
      <c r="N323" s="1522">
        <f>if($B$50="posts",COUNTIFS(
  Posts[D+1], "&gt;=" &amp; DATE(2025, COLUMN()-3, 1),
   Posts[D+1], "&lt;" &amp; EOMONTH(DATE(2025, COLUMN()-3, 1), 0) + 1,
 Posts[Restaurant Name],$C323),SUMIFS(Posts[Views (+10], Posts[D+1], "&gt;=" &amp; DATE(2025, COLUMN()-3, 1),
   Posts[D+1], "&lt;" &amp; EOMONTH(DATE(2025, COLUMN()-3, 1), 0) + 1,
 Posts[Restaurant Name],$C323))</f>
        <v>0</v>
      </c>
      <c r="O323" s="1522">
        <f>if($B$50="posts",COUNTIFS(
  Posts[D+1], "&gt;=" &amp; DATE(2025, COLUMN()-3, 1),
   Posts[D+1], "&lt;" &amp; EOMONTH(DATE(2025, COLUMN()-3, 1), 0) + 1,
 Posts[Restaurant Name],$C323),SUMIFS(Posts[Views (+10], Posts[D+1], "&gt;=" &amp; DATE(2025, COLUMN()-3, 1),
   Posts[D+1], "&lt;" &amp; EOMONTH(DATE(2025, COLUMN()-3, 1), 0) + 1,
 Posts[Restaurant Name],$C323))</f>
        <v>0</v>
      </c>
      <c r="P323" s="1487"/>
      <c r="Q323" s="1487"/>
      <c r="R323" s="1487"/>
      <c r="S323" s="1487"/>
      <c r="T323" s="1487"/>
      <c r="U323" s="1487"/>
      <c r="V323" s="1487"/>
      <c r="W323" s="1487"/>
      <c r="X323" s="1487"/>
      <c r="Y323" s="1487"/>
      <c r="Z323" s="1487"/>
      <c r="AA323" s="1487"/>
      <c r="AB323" s="1487"/>
    </row>
    <row r="324">
      <c r="A324" s="1487"/>
      <c r="B324" s="1487"/>
      <c r="C324" s="1524" t="s">
        <v>4562</v>
      </c>
      <c r="D324" s="1522">
        <f>if($B$50="posts",COUNTIFS(
  Posts[D+1], "&gt;=" &amp; DATE(2025, COLUMN()-3, 1),
   Posts[D+1], "&lt;" &amp; EOMONTH(DATE(2025, COLUMN()-3, 1), 0) + 1,
 Posts[Restaurant Name],$C324),SUMIFS(Posts[Views (+10], Posts[D+1], "&gt;=" &amp; DATE(2025, COLUMN()-3, 1),
   Posts[D+1], "&lt;" &amp; EOMONTH(DATE(2025, COLUMN()-3, 1), 0) + 1,
 Posts[Restaurant Name],$C324))</f>
        <v>0</v>
      </c>
      <c r="E324" s="1522">
        <f>if($B$50="posts",COUNTIFS(
  Posts[D+1], "&gt;=" &amp; DATE(2025, COLUMN()-3, 1),
   Posts[D+1], "&lt;" &amp; EOMONTH(DATE(2025, COLUMN()-3, 1), 0) + 1,
 Posts[Restaurant Name],$C324),SUMIFS(Posts[Views (+10], Posts[D+1], "&gt;=" &amp; DATE(2025, COLUMN()-3, 1),
   Posts[D+1], "&lt;" &amp; EOMONTH(DATE(2025, COLUMN()-3, 1), 0) + 1,
 Posts[Restaurant Name],$C324))</f>
        <v>66448</v>
      </c>
      <c r="F324" s="1522">
        <f>if($B$50="posts",COUNTIFS(
  Posts[D+1], "&gt;=" &amp; DATE(2025, COLUMN()-3, 1),
   Posts[D+1], "&lt;" &amp; EOMONTH(DATE(2025, COLUMN()-3, 1), 0) + 1,
 Posts[Restaurant Name],$C324),SUMIFS(Posts[Views (+10], Posts[D+1], "&gt;=" &amp; DATE(2025, COLUMN()-3, 1),
   Posts[D+1], "&lt;" &amp; EOMONTH(DATE(2025, COLUMN()-3, 1), 0) + 1,
 Posts[Restaurant Name],$C324))</f>
        <v>0</v>
      </c>
      <c r="G324" s="1522">
        <f>if($B$50="posts",COUNTIFS(
  Posts[D+1], "&gt;=" &amp; DATE(2025, COLUMN()-3, 1),
   Posts[D+1], "&lt;" &amp; EOMONTH(DATE(2025, COLUMN()-3, 1), 0) + 1,
 Posts[Restaurant Name],$C324),SUMIFS(Posts[Views (+10], Posts[D+1], "&gt;=" &amp; DATE(2025, COLUMN()-3, 1),
   Posts[D+1], "&lt;" &amp; EOMONTH(DATE(2025, COLUMN()-3, 1), 0) + 1,
 Posts[Restaurant Name],$C324))</f>
        <v>0</v>
      </c>
      <c r="H324" s="1522">
        <f>if($B$50="posts",COUNTIFS(
  Posts[D+1], "&gt;=" &amp; DATE(2025, COLUMN()-3, 1),
   Posts[D+1], "&lt;" &amp; EOMONTH(DATE(2025, COLUMN()-3, 1), 0) + 1,
 Posts[Restaurant Name],$C324),SUMIFS(Posts[Views (+10], Posts[D+1], "&gt;=" &amp; DATE(2025, COLUMN()-3, 1),
   Posts[D+1], "&lt;" &amp; EOMONTH(DATE(2025, COLUMN()-3, 1), 0) + 1,
 Posts[Restaurant Name],$C324))</f>
        <v>0</v>
      </c>
      <c r="I324" s="1522">
        <f>if($B$50="posts",COUNTIFS(
  Posts[D+1], "&gt;=" &amp; DATE(2025, COLUMN()-3, 1),
   Posts[D+1], "&lt;" &amp; EOMONTH(DATE(2025, COLUMN()-3, 1), 0) + 1,
 Posts[Restaurant Name],$C324),SUMIFS(Posts[Views (+10], Posts[D+1], "&gt;=" &amp; DATE(2025, COLUMN()-3, 1),
   Posts[D+1], "&lt;" &amp; EOMONTH(DATE(2025, COLUMN()-3, 1), 0) + 1,
 Posts[Restaurant Name],$C324))</f>
        <v>0</v>
      </c>
      <c r="J324" s="1522">
        <f>if($B$50="posts",COUNTIFS(
  Posts[D+1], "&gt;=" &amp; DATE(2025, COLUMN()-3, 1),
   Posts[D+1], "&lt;" &amp; EOMONTH(DATE(2025, COLUMN()-3, 1), 0) + 1,
 Posts[Restaurant Name],$C324),SUMIFS(Posts[Views (+10], Posts[D+1], "&gt;=" &amp; DATE(2025, COLUMN()-3, 1),
   Posts[D+1], "&lt;" &amp; EOMONTH(DATE(2025, COLUMN()-3, 1), 0) + 1,
 Posts[Restaurant Name],$C324))</f>
        <v>0</v>
      </c>
      <c r="K324" s="1522">
        <f>if($B$50="posts",COUNTIFS(
  Posts[D+1], "&gt;=" &amp; DATE(2025, COLUMN()-3, 1),
   Posts[D+1], "&lt;" &amp; EOMONTH(DATE(2025, COLUMN()-3, 1), 0) + 1,
 Posts[Restaurant Name],$C324),SUMIFS(Posts[Views (+10], Posts[D+1], "&gt;=" &amp; DATE(2025, COLUMN()-3, 1),
   Posts[D+1], "&lt;" &amp; EOMONTH(DATE(2025, COLUMN()-3, 1), 0) + 1,
 Posts[Restaurant Name],$C324))</f>
        <v>0</v>
      </c>
      <c r="L324" s="1522">
        <f>if($B$50="posts",COUNTIFS(
  Posts[D+1], "&gt;=" &amp; DATE(2025, COLUMN()-3, 1),
   Posts[D+1], "&lt;" &amp; EOMONTH(DATE(2025, COLUMN()-3, 1), 0) + 1,
 Posts[Restaurant Name],$C324),SUMIFS(Posts[Views (+10], Posts[D+1], "&gt;=" &amp; DATE(2025, COLUMN()-3, 1),
   Posts[D+1], "&lt;" &amp; EOMONTH(DATE(2025, COLUMN()-3, 1), 0) + 1,
 Posts[Restaurant Name],$C324))</f>
        <v>0</v>
      </c>
      <c r="M324" s="1522">
        <f>if($B$50="posts",COUNTIFS(
  Posts[D+1], "&gt;=" &amp; DATE(2025, COLUMN()-3, 1),
   Posts[D+1], "&lt;" &amp; EOMONTH(DATE(2025, COLUMN()-3, 1), 0) + 1,
 Posts[Restaurant Name],$C324),SUMIFS(Posts[Views (+10], Posts[D+1], "&gt;=" &amp; DATE(2025, COLUMN()-3, 1),
   Posts[D+1], "&lt;" &amp; EOMONTH(DATE(2025, COLUMN()-3, 1), 0) + 1,
 Posts[Restaurant Name],$C324))</f>
        <v>0</v>
      </c>
      <c r="N324" s="1522">
        <f>if($B$50="posts",COUNTIFS(
  Posts[D+1], "&gt;=" &amp; DATE(2025, COLUMN()-3, 1),
   Posts[D+1], "&lt;" &amp; EOMONTH(DATE(2025, COLUMN()-3, 1), 0) + 1,
 Posts[Restaurant Name],$C324),SUMIFS(Posts[Views (+10], Posts[D+1], "&gt;=" &amp; DATE(2025, COLUMN()-3, 1),
   Posts[D+1], "&lt;" &amp; EOMONTH(DATE(2025, COLUMN()-3, 1), 0) + 1,
 Posts[Restaurant Name],$C324))</f>
        <v>0</v>
      </c>
      <c r="O324" s="1522">
        <f>if($B$50="posts",COUNTIFS(
  Posts[D+1], "&gt;=" &amp; DATE(2025, COLUMN()-3, 1),
   Posts[D+1], "&lt;" &amp; EOMONTH(DATE(2025, COLUMN()-3, 1), 0) + 1,
 Posts[Restaurant Name],$C324),SUMIFS(Posts[Views (+10], Posts[D+1], "&gt;=" &amp; DATE(2025, COLUMN()-3, 1),
   Posts[D+1], "&lt;" &amp; EOMONTH(DATE(2025, COLUMN()-3, 1), 0) + 1,
 Posts[Restaurant Name],$C324))</f>
        <v>0</v>
      </c>
      <c r="P324" s="1487"/>
      <c r="Q324" s="1487"/>
      <c r="R324" s="1487"/>
      <c r="S324" s="1487"/>
      <c r="T324" s="1487"/>
      <c r="U324" s="1487"/>
      <c r="V324" s="1487"/>
      <c r="W324" s="1487"/>
      <c r="X324" s="1487"/>
      <c r="Y324" s="1487"/>
      <c r="Z324" s="1487"/>
      <c r="AA324" s="1487"/>
      <c r="AB324" s="1487"/>
    </row>
    <row r="325">
      <c r="A325" s="1487"/>
      <c r="B325" s="1487"/>
      <c r="C325" s="1487" t="s">
        <v>351</v>
      </c>
      <c r="D325" s="1522"/>
      <c r="E325" s="1522"/>
      <c r="F325" s="1522"/>
      <c r="G325" s="1522"/>
      <c r="H325" s="1522"/>
      <c r="I325" s="1522"/>
      <c r="J325" s="1522"/>
      <c r="K325" s="1522"/>
      <c r="L325" s="1522"/>
      <c r="M325" s="1522"/>
      <c r="N325" s="1522"/>
      <c r="O325" s="1522"/>
      <c r="P325" s="1487"/>
      <c r="Q325" s="1487"/>
      <c r="R325" s="1487"/>
      <c r="S325" s="1487"/>
      <c r="T325" s="1487"/>
      <c r="U325" s="1487"/>
      <c r="V325" s="1487"/>
      <c r="W325" s="1487"/>
      <c r="X325" s="1487"/>
      <c r="Y325" s="1487"/>
      <c r="Z325" s="1487"/>
      <c r="AA325" s="1487"/>
      <c r="AB325" s="1487"/>
    </row>
    <row r="326">
      <c r="A326" s="1487"/>
      <c r="B326" s="1487"/>
      <c r="C326" s="1487" t="s">
        <v>4573</v>
      </c>
      <c r="D326" s="1522"/>
      <c r="E326" s="1522"/>
      <c r="F326" s="1522"/>
      <c r="G326" s="1522"/>
      <c r="H326" s="1522"/>
      <c r="I326" s="1522"/>
      <c r="J326" s="1522"/>
      <c r="K326" s="1522"/>
      <c r="L326" s="1522"/>
      <c r="M326" s="1522"/>
      <c r="N326" s="1522"/>
      <c r="O326" s="1522"/>
      <c r="P326" s="1487"/>
      <c r="Q326" s="1487"/>
      <c r="R326" s="1487"/>
      <c r="S326" s="1487"/>
      <c r="T326" s="1487"/>
      <c r="U326" s="1487"/>
      <c r="V326" s="1487"/>
      <c r="W326" s="1487"/>
      <c r="X326" s="1487"/>
      <c r="Y326" s="1487"/>
      <c r="Z326" s="1487"/>
      <c r="AA326" s="1487"/>
      <c r="AB326" s="1487"/>
    </row>
    <row r="327">
      <c r="A327" s="1487"/>
      <c r="B327" s="1487"/>
      <c r="C327" s="1487" t="s">
        <v>4580</v>
      </c>
      <c r="D327" s="1522"/>
      <c r="E327" s="1522"/>
      <c r="F327" s="1522"/>
      <c r="G327" s="1522"/>
      <c r="H327" s="1522"/>
      <c r="I327" s="1522"/>
      <c r="J327" s="1522"/>
      <c r="K327" s="1522"/>
      <c r="L327" s="1522"/>
      <c r="M327" s="1522"/>
      <c r="N327" s="1522"/>
      <c r="O327" s="1522"/>
      <c r="P327" s="1487"/>
      <c r="Q327" s="1487"/>
      <c r="R327" s="1487"/>
      <c r="S327" s="1487"/>
      <c r="T327" s="1487"/>
      <c r="U327" s="1487"/>
      <c r="V327" s="1487"/>
      <c r="W327" s="1487"/>
      <c r="X327" s="1487"/>
      <c r="Y327" s="1487"/>
      <c r="Z327" s="1487"/>
      <c r="AA327" s="1487"/>
      <c r="AB327" s="1487"/>
    </row>
    <row r="328">
      <c r="A328" s="1487"/>
      <c r="B328" s="1487"/>
      <c r="C328" s="1487" t="s">
        <v>4583</v>
      </c>
      <c r="D328" s="1522"/>
      <c r="E328" s="1522"/>
      <c r="F328" s="1522"/>
      <c r="G328" s="1522"/>
      <c r="H328" s="1522"/>
      <c r="I328" s="1522"/>
      <c r="J328" s="1522"/>
      <c r="K328" s="1522"/>
      <c r="L328" s="1522"/>
      <c r="M328" s="1522"/>
      <c r="N328" s="1522"/>
      <c r="O328" s="1522"/>
      <c r="P328" s="1487"/>
      <c r="Q328" s="1487"/>
      <c r="R328" s="1487"/>
      <c r="S328" s="1487"/>
      <c r="T328" s="1487"/>
      <c r="U328" s="1487"/>
      <c r="V328" s="1487"/>
      <c r="W328" s="1487"/>
      <c r="X328" s="1487"/>
      <c r="Y328" s="1487"/>
      <c r="Z328" s="1487"/>
      <c r="AA328" s="1487"/>
      <c r="AB328" s="1487"/>
    </row>
    <row r="329">
      <c r="A329" s="1487"/>
      <c r="B329" s="1487"/>
      <c r="C329" s="1487" t="s">
        <v>4589</v>
      </c>
      <c r="D329" s="1522"/>
      <c r="E329" s="1522"/>
      <c r="F329" s="1522"/>
      <c r="G329" s="1522"/>
      <c r="H329" s="1522"/>
      <c r="I329" s="1522"/>
      <c r="J329" s="1522"/>
      <c r="K329" s="1522"/>
      <c r="L329" s="1522"/>
      <c r="M329" s="1522"/>
      <c r="N329" s="1522"/>
      <c r="O329" s="1522"/>
      <c r="P329" s="1487"/>
      <c r="Q329" s="1487"/>
      <c r="R329" s="1487"/>
      <c r="S329" s="1487"/>
      <c r="T329" s="1487"/>
      <c r="U329" s="1487"/>
      <c r="V329" s="1487"/>
      <c r="W329" s="1487"/>
      <c r="X329" s="1487"/>
      <c r="Y329" s="1487"/>
      <c r="Z329" s="1487"/>
      <c r="AA329" s="1487"/>
      <c r="AB329" s="1487"/>
    </row>
    <row r="330">
      <c r="A330" s="1487"/>
      <c r="B330" s="1487"/>
      <c r="C330" s="1487" t="s">
        <v>661</v>
      </c>
      <c r="D330" s="1522"/>
      <c r="E330" s="1522"/>
      <c r="F330" s="1522"/>
      <c r="G330" s="1522"/>
      <c r="H330" s="1522"/>
      <c r="I330" s="1522"/>
      <c r="J330" s="1522"/>
      <c r="K330" s="1522"/>
      <c r="L330" s="1522"/>
      <c r="M330" s="1522"/>
      <c r="N330" s="1522"/>
      <c r="O330" s="1522"/>
      <c r="P330" s="1487"/>
      <c r="Q330" s="1487"/>
      <c r="R330" s="1487"/>
      <c r="S330" s="1487"/>
      <c r="T330" s="1487"/>
      <c r="U330" s="1487"/>
      <c r="V330" s="1487"/>
      <c r="W330" s="1487"/>
      <c r="X330" s="1487"/>
      <c r="Y330" s="1487"/>
      <c r="Z330" s="1487"/>
      <c r="AA330" s="1487"/>
      <c r="AB330" s="1487"/>
    </row>
    <row r="331">
      <c r="A331" s="1487"/>
      <c r="B331" s="1487"/>
      <c r="C331" s="1487" t="s">
        <v>4603</v>
      </c>
      <c r="D331" s="1522"/>
      <c r="E331" s="1522"/>
      <c r="F331" s="1522"/>
      <c r="G331" s="1522"/>
      <c r="H331" s="1522"/>
      <c r="I331" s="1522"/>
      <c r="J331" s="1522"/>
      <c r="K331" s="1522"/>
      <c r="L331" s="1522"/>
      <c r="M331" s="1522"/>
      <c r="N331" s="1522"/>
      <c r="O331" s="1522"/>
      <c r="P331" s="1487"/>
      <c r="Q331" s="1487"/>
      <c r="R331" s="1487"/>
      <c r="S331" s="1487"/>
      <c r="T331" s="1487"/>
      <c r="U331" s="1487"/>
      <c r="V331" s="1487"/>
      <c r="W331" s="1487"/>
      <c r="X331" s="1487"/>
      <c r="Y331" s="1487"/>
      <c r="Z331" s="1487"/>
      <c r="AA331" s="1487"/>
      <c r="AB331" s="1487"/>
    </row>
    <row r="332">
      <c r="A332" s="1487"/>
      <c r="B332" s="1487"/>
      <c r="C332" s="1487" t="s">
        <v>4630</v>
      </c>
      <c r="D332" s="1522"/>
      <c r="E332" s="1522"/>
      <c r="F332" s="1522"/>
      <c r="G332" s="1522"/>
      <c r="H332" s="1522"/>
      <c r="I332" s="1522"/>
      <c r="J332" s="1522"/>
      <c r="K332" s="1522"/>
      <c r="L332" s="1522"/>
      <c r="M332" s="1522"/>
      <c r="N332" s="1522"/>
      <c r="O332" s="1522"/>
      <c r="P332" s="1487"/>
      <c r="Q332" s="1487"/>
      <c r="R332" s="1487"/>
      <c r="S332" s="1487"/>
      <c r="T332" s="1487"/>
      <c r="U332" s="1487"/>
      <c r="V332" s="1487"/>
      <c r="W332" s="1487"/>
      <c r="X332" s="1487"/>
      <c r="Y332" s="1487"/>
      <c r="Z332" s="1487"/>
      <c r="AA332" s="1487"/>
      <c r="AB332" s="1487"/>
    </row>
    <row r="333">
      <c r="A333" s="1487"/>
      <c r="B333" s="1487"/>
      <c r="C333" s="1487" t="s">
        <v>4633</v>
      </c>
      <c r="D333" s="1522"/>
      <c r="E333" s="1522"/>
      <c r="F333" s="1522"/>
      <c r="G333" s="1522"/>
      <c r="H333" s="1522"/>
      <c r="I333" s="1522"/>
      <c r="J333" s="1522"/>
      <c r="K333" s="1522"/>
      <c r="L333" s="1522"/>
      <c r="M333" s="1522"/>
      <c r="N333" s="1522"/>
      <c r="O333" s="1522"/>
      <c r="P333" s="1487"/>
      <c r="Q333" s="1487"/>
      <c r="R333" s="1487"/>
      <c r="S333" s="1487"/>
      <c r="T333" s="1487"/>
      <c r="U333" s="1487"/>
      <c r="V333" s="1487"/>
      <c r="W333" s="1487"/>
      <c r="X333" s="1487"/>
      <c r="Y333" s="1487"/>
      <c r="Z333" s="1487"/>
      <c r="AA333" s="1487"/>
      <c r="AB333" s="1487"/>
    </row>
    <row r="334">
      <c r="A334" s="1487"/>
      <c r="B334" s="1487"/>
      <c r="C334" s="1487" t="s">
        <v>4636</v>
      </c>
      <c r="D334" s="1522"/>
      <c r="E334" s="1522"/>
      <c r="F334" s="1522"/>
      <c r="G334" s="1522"/>
      <c r="H334" s="1522"/>
      <c r="I334" s="1522"/>
      <c r="J334" s="1522"/>
      <c r="K334" s="1522"/>
      <c r="L334" s="1522"/>
      <c r="M334" s="1522"/>
      <c r="N334" s="1522"/>
      <c r="O334" s="1522"/>
      <c r="P334" s="1487"/>
      <c r="Q334" s="1487"/>
      <c r="R334" s="1487"/>
      <c r="S334" s="1487"/>
      <c r="T334" s="1487"/>
      <c r="U334" s="1487"/>
      <c r="V334" s="1487"/>
      <c r="W334" s="1487"/>
      <c r="X334" s="1487"/>
      <c r="Y334" s="1487"/>
      <c r="Z334" s="1487"/>
      <c r="AA334" s="1487"/>
      <c r="AB334" s="1487"/>
    </row>
    <row r="335">
      <c r="A335" s="1487"/>
      <c r="B335" s="1487"/>
      <c r="C335" s="1487" t="s">
        <v>4643</v>
      </c>
      <c r="D335" s="1522"/>
      <c r="E335" s="1522"/>
      <c r="F335" s="1522"/>
      <c r="G335" s="1522"/>
      <c r="H335" s="1522"/>
      <c r="I335" s="1522"/>
      <c r="J335" s="1522"/>
      <c r="K335" s="1522"/>
      <c r="L335" s="1522"/>
      <c r="M335" s="1522"/>
      <c r="N335" s="1522"/>
      <c r="O335" s="1522"/>
      <c r="P335" s="1487"/>
      <c r="Q335" s="1487"/>
      <c r="R335" s="1487"/>
      <c r="S335" s="1487"/>
      <c r="T335" s="1487"/>
      <c r="U335" s="1487"/>
      <c r="V335" s="1487"/>
      <c r="W335" s="1487"/>
      <c r="X335" s="1487"/>
      <c r="Y335" s="1487"/>
      <c r="Z335" s="1487"/>
      <c r="AA335" s="1487"/>
      <c r="AB335" s="1487"/>
    </row>
    <row r="336">
      <c r="A336" s="1487"/>
      <c r="B336" s="1487"/>
      <c r="C336" s="1487" t="s">
        <v>3190</v>
      </c>
      <c r="D336" s="1522"/>
      <c r="E336" s="1522"/>
      <c r="F336" s="1522"/>
      <c r="G336" s="1522"/>
      <c r="H336" s="1522"/>
      <c r="I336" s="1522"/>
      <c r="J336" s="1522"/>
      <c r="K336" s="1522"/>
      <c r="L336" s="1522"/>
      <c r="M336" s="1522"/>
      <c r="N336" s="1522"/>
      <c r="O336" s="1522"/>
      <c r="P336" s="1487"/>
      <c r="Q336" s="1487"/>
      <c r="R336" s="1487"/>
      <c r="S336" s="1487"/>
      <c r="T336" s="1487"/>
      <c r="U336" s="1487"/>
      <c r="V336" s="1487"/>
      <c r="W336" s="1487"/>
      <c r="X336" s="1487"/>
      <c r="Y336" s="1487"/>
      <c r="Z336" s="1487"/>
      <c r="AA336" s="1487"/>
      <c r="AB336" s="1487"/>
    </row>
    <row r="337">
      <c r="A337" s="1487"/>
      <c r="B337" s="1487"/>
      <c r="C337" s="1487" t="s">
        <v>4648</v>
      </c>
      <c r="D337" s="1522"/>
      <c r="E337" s="1522"/>
      <c r="F337" s="1522"/>
      <c r="G337" s="1522"/>
      <c r="H337" s="1522"/>
      <c r="I337" s="1522"/>
      <c r="J337" s="1522"/>
      <c r="K337" s="1522"/>
      <c r="L337" s="1522"/>
      <c r="M337" s="1522"/>
      <c r="N337" s="1522"/>
      <c r="O337" s="1522"/>
      <c r="P337" s="1487"/>
      <c r="Q337" s="1487"/>
      <c r="R337" s="1487"/>
      <c r="S337" s="1487"/>
      <c r="T337" s="1487"/>
      <c r="U337" s="1487"/>
      <c r="V337" s="1487"/>
      <c r="W337" s="1487"/>
      <c r="X337" s="1487"/>
      <c r="Y337" s="1487"/>
      <c r="Z337" s="1487"/>
      <c r="AA337" s="1487"/>
      <c r="AB337" s="1487"/>
    </row>
    <row r="338">
      <c r="A338" s="1487"/>
      <c r="B338" s="1487"/>
      <c r="C338" s="1524" t="s">
        <v>4653</v>
      </c>
      <c r="D338" s="1522"/>
      <c r="E338" s="1522"/>
      <c r="F338" s="1522"/>
      <c r="G338" s="1522"/>
      <c r="H338" s="1522"/>
      <c r="I338" s="1522"/>
      <c r="J338" s="1522"/>
      <c r="K338" s="1522"/>
      <c r="L338" s="1522"/>
      <c r="M338" s="1522"/>
      <c r="N338" s="1522"/>
      <c r="O338" s="1522"/>
      <c r="P338" s="1487"/>
      <c r="Q338" s="1487"/>
      <c r="R338" s="1487"/>
      <c r="S338" s="1487"/>
      <c r="T338" s="1487"/>
      <c r="U338" s="1487"/>
      <c r="V338" s="1487"/>
      <c r="W338" s="1487"/>
      <c r="X338" s="1487"/>
      <c r="Y338" s="1487"/>
      <c r="Z338" s="1487"/>
      <c r="AA338" s="1487"/>
      <c r="AB338" s="1487"/>
    </row>
    <row r="339">
      <c r="A339" s="1487"/>
      <c r="B339" s="1487"/>
      <c r="C339" s="1487" t="s">
        <v>4665</v>
      </c>
      <c r="D339" s="1522"/>
      <c r="E339" s="1522"/>
      <c r="F339" s="1522"/>
      <c r="G339" s="1522"/>
      <c r="H339" s="1522"/>
      <c r="I339" s="1522"/>
      <c r="J339" s="1522"/>
      <c r="K339" s="1522"/>
      <c r="L339" s="1522"/>
      <c r="M339" s="1522"/>
      <c r="N339" s="1522"/>
      <c r="O339" s="1522"/>
      <c r="P339" s="1487"/>
      <c r="Q339" s="1487"/>
      <c r="R339" s="1487"/>
      <c r="S339" s="1487"/>
      <c r="T339" s="1487"/>
      <c r="U339" s="1487"/>
      <c r="V339" s="1487"/>
      <c r="W339" s="1487"/>
      <c r="X339" s="1487"/>
      <c r="Y339" s="1487"/>
      <c r="Z339" s="1487"/>
      <c r="AA339" s="1487"/>
      <c r="AB339" s="1487"/>
    </row>
    <row r="340">
      <c r="A340" s="1487"/>
      <c r="B340" s="1487"/>
      <c r="C340" s="1487" t="s">
        <v>4671</v>
      </c>
      <c r="D340" s="1522"/>
      <c r="E340" s="1522"/>
      <c r="F340" s="1522"/>
      <c r="G340" s="1522"/>
      <c r="H340" s="1522"/>
      <c r="I340" s="1522"/>
      <c r="J340" s="1522"/>
      <c r="K340" s="1522"/>
      <c r="L340" s="1522"/>
      <c r="M340" s="1522"/>
      <c r="N340" s="1522"/>
      <c r="O340" s="1522"/>
      <c r="P340" s="1487"/>
      <c r="Q340" s="1487"/>
      <c r="R340" s="1487"/>
      <c r="S340" s="1487"/>
      <c r="T340" s="1487"/>
      <c r="U340" s="1487"/>
      <c r="V340" s="1487"/>
      <c r="W340" s="1487"/>
      <c r="X340" s="1487"/>
      <c r="Y340" s="1487"/>
      <c r="Z340" s="1487"/>
      <c r="AA340" s="1487"/>
      <c r="AB340" s="1487"/>
    </row>
    <row r="341">
      <c r="A341" s="1487"/>
      <c r="B341" s="1487"/>
      <c r="C341" s="1487" t="s">
        <v>1314</v>
      </c>
      <c r="D341" s="1522"/>
      <c r="E341" s="1522"/>
      <c r="F341" s="1522"/>
      <c r="G341" s="1522"/>
      <c r="H341" s="1522"/>
      <c r="I341" s="1522"/>
      <c r="J341" s="1522"/>
      <c r="K341" s="1522"/>
      <c r="L341" s="1522"/>
      <c r="M341" s="1522"/>
      <c r="N341" s="1522"/>
      <c r="O341" s="1522"/>
      <c r="P341" s="1487"/>
      <c r="Q341" s="1487"/>
      <c r="R341" s="1487"/>
      <c r="S341" s="1487"/>
      <c r="T341" s="1487"/>
      <c r="U341" s="1487"/>
      <c r="V341" s="1487"/>
      <c r="W341" s="1487"/>
      <c r="X341" s="1487"/>
      <c r="Y341" s="1487"/>
      <c r="Z341" s="1487"/>
      <c r="AA341" s="1487"/>
      <c r="AB341" s="1487"/>
    </row>
    <row r="342">
      <c r="A342" s="1487"/>
      <c r="B342" s="1487"/>
      <c r="C342" s="1487" t="s">
        <v>4694</v>
      </c>
      <c r="D342" s="1522"/>
      <c r="E342" s="1522"/>
      <c r="F342" s="1522"/>
      <c r="G342" s="1522"/>
      <c r="H342" s="1522"/>
      <c r="I342" s="1522"/>
      <c r="J342" s="1522"/>
      <c r="K342" s="1522"/>
      <c r="L342" s="1522"/>
      <c r="M342" s="1522"/>
      <c r="N342" s="1522"/>
      <c r="O342" s="1522"/>
      <c r="P342" s="1487"/>
      <c r="Q342" s="1487"/>
      <c r="R342" s="1487"/>
      <c r="S342" s="1487"/>
      <c r="T342" s="1487"/>
      <c r="U342" s="1487"/>
      <c r="V342" s="1487"/>
      <c r="W342" s="1487"/>
      <c r="X342" s="1487"/>
      <c r="Y342" s="1487"/>
      <c r="Z342" s="1487"/>
      <c r="AA342" s="1487"/>
      <c r="AB342" s="1487"/>
    </row>
    <row r="343">
      <c r="A343" s="1487"/>
      <c r="B343" s="1487"/>
      <c r="C343" s="1487" t="s">
        <v>4737</v>
      </c>
      <c r="D343" s="1522"/>
      <c r="E343" s="1522"/>
      <c r="F343" s="1522"/>
      <c r="G343" s="1522"/>
      <c r="H343" s="1522"/>
      <c r="I343" s="1522"/>
      <c r="J343" s="1522"/>
      <c r="K343" s="1522"/>
      <c r="L343" s="1522"/>
      <c r="M343" s="1522"/>
      <c r="N343" s="1522"/>
      <c r="O343" s="1522"/>
      <c r="P343" s="1487"/>
      <c r="Q343" s="1487"/>
      <c r="R343" s="1487"/>
      <c r="S343" s="1487"/>
      <c r="T343" s="1487"/>
      <c r="U343" s="1487"/>
      <c r="V343" s="1487"/>
      <c r="W343" s="1487"/>
      <c r="X343" s="1487"/>
      <c r="Y343" s="1487"/>
      <c r="Z343" s="1487"/>
      <c r="AA343" s="1487"/>
      <c r="AB343" s="1487"/>
    </row>
    <row r="344">
      <c r="A344" s="1487"/>
      <c r="B344" s="1487"/>
      <c r="C344" s="1487" t="s">
        <v>4811</v>
      </c>
      <c r="D344" s="1522"/>
      <c r="E344" s="1522"/>
      <c r="F344" s="1522"/>
      <c r="G344" s="1522"/>
      <c r="H344" s="1522"/>
      <c r="I344" s="1522"/>
      <c r="J344" s="1522"/>
      <c r="K344" s="1522"/>
      <c r="L344" s="1522"/>
      <c r="M344" s="1522"/>
      <c r="N344" s="1522"/>
      <c r="O344" s="1522"/>
      <c r="P344" s="1487"/>
      <c r="Q344" s="1487"/>
      <c r="R344" s="1487"/>
      <c r="S344" s="1487"/>
      <c r="T344" s="1487"/>
      <c r="U344" s="1487"/>
      <c r="V344" s="1487"/>
      <c r="W344" s="1487"/>
      <c r="X344" s="1487"/>
      <c r="Y344" s="1487"/>
      <c r="Z344" s="1487"/>
      <c r="AA344" s="1487"/>
      <c r="AB344" s="1487"/>
    </row>
    <row r="345">
      <c r="A345" s="1487"/>
      <c r="B345" s="1487"/>
      <c r="C345" s="1487" t="s">
        <v>4818</v>
      </c>
      <c r="D345" s="1522"/>
      <c r="E345" s="1522"/>
      <c r="F345" s="1522"/>
      <c r="G345" s="1522"/>
      <c r="H345" s="1522"/>
      <c r="I345" s="1522"/>
      <c r="J345" s="1522"/>
      <c r="K345" s="1522"/>
      <c r="L345" s="1522"/>
      <c r="M345" s="1522"/>
      <c r="N345" s="1522"/>
      <c r="O345" s="1522"/>
      <c r="P345" s="1487"/>
      <c r="Q345" s="1487"/>
      <c r="R345" s="1487"/>
      <c r="S345" s="1487"/>
      <c r="T345" s="1487"/>
      <c r="U345" s="1487"/>
      <c r="V345" s="1487"/>
      <c r="W345" s="1487"/>
      <c r="X345" s="1487"/>
      <c r="Y345" s="1487"/>
      <c r="Z345" s="1487"/>
      <c r="AA345" s="1487"/>
      <c r="AB345" s="1487"/>
    </row>
    <row r="346">
      <c r="A346" s="1487"/>
      <c r="B346" s="1487"/>
      <c r="C346" s="1487" t="s">
        <v>4824</v>
      </c>
      <c r="D346" s="1522"/>
      <c r="E346" s="1522"/>
      <c r="F346" s="1522"/>
      <c r="G346" s="1522"/>
      <c r="H346" s="1522"/>
      <c r="I346" s="1522"/>
      <c r="J346" s="1522"/>
      <c r="K346" s="1522"/>
      <c r="L346" s="1522"/>
      <c r="M346" s="1522"/>
      <c r="N346" s="1522"/>
      <c r="O346" s="1522"/>
      <c r="P346" s="1487"/>
      <c r="Q346" s="1487"/>
      <c r="R346" s="1487"/>
      <c r="S346" s="1487"/>
      <c r="T346" s="1487"/>
      <c r="U346" s="1487"/>
      <c r="V346" s="1487"/>
      <c r="W346" s="1487"/>
      <c r="X346" s="1487"/>
      <c r="Y346" s="1487"/>
      <c r="Z346" s="1487"/>
      <c r="AA346" s="1487"/>
      <c r="AB346" s="1487"/>
    </row>
    <row r="347">
      <c r="A347" s="1487"/>
      <c r="B347" s="1487"/>
      <c r="C347" s="1487" t="s">
        <v>4831</v>
      </c>
      <c r="D347" s="1522"/>
      <c r="E347" s="1522"/>
      <c r="F347" s="1522"/>
      <c r="G347" s="1522"/>
      <c r="H347" s="1522"/>
      <c r="I347" s="1522"/>
      <c r="J347" s="1522"/>
      <c r="K347" s="1522"/>
      <c r="L347" s="1522"/>
      <c r="M347" s="1522"/>
      <c r="N347" s="1522"/>
      <c r="O347" s="1522"/>
      <c r="P347" s="1487"/>
      <c r="Q347" s="1487"/>
      <c r="R347" s="1487"/>
      <c r="S347" s="1487"/>
      <c r="T347" s="1487"/>
      <c r="U347" s="1487"/>
      <c r="V347" s="1487"/>
      <c r="W347" s="1487"/>
      <c r="X347" s="1487"/>
      <c r="Y347" s="1487"/>
      <c r="Z347" s="1487"/>
      <c r="AA347" s="1487"/>
      <c r="AB347" s="1487"/>
    </row>
    <row r="348">
      <c r="A348" s="1487"/>
      <c r="B348" s="1487"/>
      <c r="C348" s="1487" t="s">
        <v>4887</v>
      </c>
      <c r="D348" s="1522"/>
      <c r="E348" s="1522"/>
      <c r="F348" s="1522"/>
      <c r="G348" s="1522"/>
      <c r="H348" s="1522"/>
      <c r="I348" s="1522"/>
      <c r="J348" s="1522"/>
      <c r="K348" s="1522"/>
      <c r="L348" s="1522"/>
      <c r="M348" s="1522"/>
      <c r="N348" s="1522"/>
      <c r="O348" s="1522"/>
      <c r="P348" s="1487"/>
      <c r="Q348" s="1487"/>
      <c r="R348" s="1487"/>
      <c r="S348" s="1487"/>
      <c r="T348" s="1487"/>
      <c r="U348" s="1487"/>
      <c r="V348" s="1487"/>
      <c r="W348" s="1487"/>
      <c r="X348" s="1487"/>
      <c r="Y348" s="1487"/>
      <c r="Z348" s="1487"/>
      <c r="AA348" s="1487"/>
      <c r="AB348" s="1487"/>
    </row>
    <row r="349">
      <c r="A349" s="1487"/>
      <c r="B349" s="1487"/>
      <c r="C349" s="1487" t="s">
        <v>4890</v>
      </c>
      <c r="D349" s="1522"/>
      <c r="E349" s="1522"/>
      <c r="F349" s="1522"/>
      <c r="G349" s="1522"/>
      <c r="H349" s="1522"/>
      <c r="I349" s="1522"/>
      <c r="J349" s="1522"/>
      <c r="K349" s="1522"/>
      <c r="L349" s="1522"/>
      <c r="M349" s="1522"/>
      <c r="N349" s="1522"/>
      <c r="O349" s="1522"/>
      <c r="P349" s="1487"/>
      <c r="Q349" s="1487"/>
      <c r="R349" s="1487"/>
      <c r="S349" s="1487"/>
      <c r="T349" s="1487"/>
      <c r="U349" s="1487"/>
      <c r="V349" s="1487"/>
      <c r="W349" s="1487"/>
      <c r="X349" s="1487"/>
      <c r="Y349" s="1487"/>
      <c r="Z349" s="1487"/>
      <c r="AA349" s="1487"/>
      <c r="AB349" s="1487"/>
    </row>
    <row r="350">
      <c r="A350" s="1487"/>
      <c r="B350" s="1487"/>
      <c r="C350" s="1487" t="s">
        <v>4898</v>
      </c>
      <c r="D350" s="1522"/>
      <c r="E350" s="1522"/>
      <c r="F350" s="1522"/>
      <c r="G350" s="1522"/>
      <c r="H350" s="1522"/>
      <c r="I350" s="1522"/>
      <c r="J350" s="1522"/>
      <c r="K350" s="1522"/>
      <c r="L350" s="1522"/>
      <c r="M350" s="1522"/>
      <c r="N350" s="1522"/>
      <c r="O350" s="1522"/>
      <c r="P350" s="1487"/>
      <c r="Q350" s="1487"/>
      <c r="R350" s="1487"/>
      <c r="S350" s="1487"/>
      <c r="T350" s="1487"/>
      <c r="U350" s="1487"/>
      <c r="V350" s="1487"/>
      <c r="W350" s="1487"/>
      <c r="X350" s="1487"/>
      <c r="Y350" s="1487"/>
      <c r="Z350" s="1487"/>
      <c r="AA350" s="1487"/>
      <c r="AB350" s="1487"/>
    </row>
    <row r="351">
      <c r="A351" s="1487"/>
      <c r="B351" s="1487"/>
      <c r="C351" s="1487" t="s">
        <v>4903</v>
      </c>
      <c r="D351" s="1522"/>
      <c r="E351" s="1522"/>
      <c r="F351" s="1522"/>
      <c r="G351" s="1522"/>
      <c r="H351" s="1522"/>
      <c r="I351" s="1522"/>
      <c r="J351" s="1522"/>
      <c r="K351" s="1522"/>
      <c r="L351" s="1522"/>
      <c r="M351" s="1522"/>
      <c r="N351" s="1522"/>
      <c r="O351" s="1522"/>
      <c r="P351" s="1487"/>
      <c r="Q351" s="1487"/>
      <c r="R351" s="1487"/>
      <c r="S351" s="1487"/>
      <c r="T351" s="1487"/>
      <c r="U351" s="1487"/>
      <c r="V351" s="1487"/>
      <c r="W351" s="1487"/>
      <c r="X351" s="1487"/>
      <c r="Y351" s="1487"/>
      <c r="Z351" s="1487"/>
      <c r="AA351" s="1487"/>
      <c r="AB351" s="1487"/>
    </row>
    <row r="352">
      <c r="A352" s="1487"/>
      <c r="B352" s="1487"/>
      <c r="C352" s="1487" t="s">
        <v>4908</v>
      </c>
      <c r="D352" s="1522"/>
      <c r="E352" s="1522"/>
      <c r="F352" s="1522"/>
      <c r="G352" s="1522"/>
      <c r="H352" s="1522"/>
      <c r="I352" s="1522"/>
      <c r="J352" s="1522"/>
      <c r="K352" s="1522"/>
      <c r="L352" s="1522"/>
      <c r="M352" s="1522"/>
      <c r="N352" s="1522"/>
      <c r="O352" s="1522"/>
      <c r="P352" s="1487"/>
      <c r="Q352" s="1487"/>
      <c r="R352" s="1487"/>
      <c r="S352" s="1487"/>
      <c r="T352" s="1487"/>
      <c r="U352" s="1487"/>
      <c r="V352" s="1487"/>
      <c r="W352" s="1487"/>
      <c r="X352" s="1487"/>
      <c r="Y352" s="1487"/>
      <c r="Z352" s="1487"/>
      <c r="AA352" s="1487"/>
      <c r="AB352" s="1487"/>
    </row>
    <row r="353">
      <c r="A353" s="1487"/>
      <c r="B353" s="1487"/>
      <c r="C353" s="1487"/>
      <c r="D353" s="1522"/>
      <c r="E353" s="1522"/>
      <c r="F353" s="1522"/>
      <c r="G353" s="1522"/>
      <c r="H353" s="1522"/>
      <c r="I353" s="1522"/>
      <c r="J353" s="1522"/>
      <c r="K353" s="1522"/>
      <c r="L353" s="1522"/>
      <c r="M353" s="1522"/>
      <c r="N353" s="1522"/>
      <c r="O353" s="1522"/>
      <c r="P353" s="1487"/>
      <c r="Q353" s="1487"/>
      <c r="R353" s="1487"/>
      <c r="S353" s="1487"/>
      <c r="T353" s="1487"/>
      <c r="U353" s="1487"/>
      <c r="V353" s="1487"/>
      <c r="W353" s="1487"/>
      <c r="X353" s="1487"/>
      <c r="Y353" s="1487"/>
      <c r="Z353" s="1487"/>
      <c r="AA353" s="1487"/>
      <c r="AB353" s="1487"/>
    </row>
    <row r="354">
      <c r="A354" s="1487"/>
      <c r="B354" s="1487"/>
      <c r="C354" s="1487"/>
      <c r="D354" s="1522"/>
      <c r="E354" s="1522"/>
      <c r="F354" s="1522"/>
      <c r="G354" s="1522"/>
      <c r="H354" s="1522"/>
      <c r="I354" s="1522"/>
      <c r="J354" s="1522"/>
      <c r="K354" s="1522"/>
      <c r="L354" s="1522"/>
      <c r="M354" s="1522"/>
      <c r="N354" s="1522"/>
      <c r="O354" s="1522"/>
      <c r="P354" s="1487"/>
      <c r="Q354" s="1487"/>
      <c r="R354" s="1487"/>
      <c r="S354" s="1487"/>
      <c r="T354" s="1487"/>
      <c r="U354" s="1487"/>
      <c r="V354" s="1487"/>
      <c r="W354" s="1487"/>
      <c r="X354" s="1487"/>
      <c r="Y354" s="1487"/>
      <c r="Z354" s="1487"/>
      <c r="AA354" s="1487"/>
      <c r="AB354" s="1487"/>
    </row>
    <row r="355">
      <c r="A355" s="1487"/>
      <c r="B355" s="1487"/>
      <c r="C355" s="1487"/>
      <c r="D355" s="1522"/>
      <c r="E355" s="1522"/>
      <c r="F355" s="1522"/>
      <c r="G355" s="1522"/>
      <c r="H355" s="1522"/>
      <c r="I355" s="1522"/>
      <c r="J355" s="1522"/>
      <c r="K355" s="1522"/>
      <c r="L355" s="1522"/>
      <c r="M355" s="1522"/>
      <c r="N355" s="1522"/>
      <c r="O355" s="1522"/>
      <c r="P355" s="1487"/>
      <c r="Q355" s="1487"/>
      <c r="R355" s="1487"/>
      <c r="S355" s="1487"/>
      <c r="T355" s="1487"/>
      <c r="U355" s="1487"/>
      <c r="V355" s="1487"/>
      <c r="W355" s="1487"/>
      <c r="X355" s="1487"/>
      <c r="Y355" s="1487"/>
      <c r="Z355" s="1487"/>
      <c r="AA355" s="1487"/>
      <c r="AB355" s="1487"/>
    </row>
    <row r="356">
      <c r="A356" s="1487"/>
      <c r="B356" s="1487"/>
      <c r="C356" s="1487"/>
      <c r="D356" s="1522"/>
      <c r="E356" s="1522"/>
      <c r="F356" s="1522"/>
      <c r="G356" s="1522"/>
      <c r="H356" s="1522"/>
      <c r="I356" s="1522"/>
      <c r="J356" s="1522"/>
      <c r="K356" s="1522"/>
      <c r="L356" s="1522"/>
      <c r="M356" s="1522"/>
      <c r="N356" s="1522"/>
      <c r="O356" s="1522"/>
      <c r="P356" s="1487"/>
      <c r="Q356" s="1487"/>
      <c r="R356" s="1487"/>
      <c r="S356" s="1487"/>
      <c r="T356" s="1487"/>
      <c r="U356" s="1487"/>
      <c r="V356" s="1487"/>
      <c r="W356" s="1487"/>
      <c r="X356" s="1487"/>
      <c r="Y356" s="1487"/>
      <c r="Z356" s="1487"/>
      <c r="AA356" s="1487"/>
      <c r="AB356" s="1487"/>
    </row>
    <row r="357">
      <c r="A357" s="1487"/>
      <c r="B357" s="1487"/>
      <c r="C357" s="1487"/>
      <c r="D357" s="1522"/>
      <c r="E357" s="1522"/>
      <c r="F357" s="1522"/>
      <c r="G357" s="1522"/>
      <c r="H357" s="1522"/>
      <c r="I357" s="1522"/>
      <c r="J357" s="1522"/>
      <c r="K357" s="1522"/>
      <c r="L357" s="1522"/>
      <c r="M357" s="1522"/>
      <c r="N357" s="1522"/>
      <c r="O357" s="1522"/>
      <c r="P357" s="1487"/>
      <c r="Q357" s="1487"/>
      <c r="R357" s="1487"/>
      <c r="S357" s="1487"/>
      <c r="T357" s="1487"/>
      <c r="U357" s="1487"/>
      <c r="V357" s="1487"/>
      <c r="W357" s="1487"/>
      <c r="X357" s="1487"/>
      <c r="Y357" s="1487"/>
      <c r="Z357" s="1487"/>
      <c r="AA357" s="1487"/>
      <c r="AB357" s="1487"/>
    </row>
    <row r="358">
      <c r="A358" s="1487"/>
      <c r="B358" s="1487"/>
      <c r="C358" s="1487"/>
      <c r="D358" s="1522"/>
      <c r="E358" s="1522"/>
      <c r="F358" s="1522"/>
      <c r="G358" s="1522"/>
      <c r="H358" s="1522"/>
      <c r="I358" s="1522"/>
      <c r="J358" s="1522"/>
      <c r="K358" s="1522"/>
      <c r="L358" s="1522"/>
      <c r="M358" s="1522"/>
      <c r="N358" s="1522"/>
      <c r="O358" s="1522"/>
      <c r="P358" s="1487"/>
      <c r="Q358" s="1487"/>
      <c r="R358" s="1487"/>
      <c r="S358" s="1487"/>
      <c r="T358" s="1487"/>
      <c r="U358" s="1487"/>
      <c r="V358" s="1487"/>
      <c r="W358" s="1487"/>
      <c r="X358" s="1487"/>
      <c r="Y358" s="1487"/>
      <c r="Z358" s="1487"/>
      <c r="AA358" s="1487"/>
      <c r="AB358" s="1487"/>
    </row>
    <row r="359">
      <c r="A359" s="1487"/>
      <c r="B359" s="1487"/>
      <c r="C359" s="1487"/>
      <c r="D359" s="1522"/>
      <c r="E359" s="1522"/>
      <c r="F359" s="1522"/>
      <c r="G359" s="1522"/>
      <c r="H359" s="1522"/>
      <c r="I359" s="1522"/>
      <c r="J359" s="1522"/>
      <c r="K359" s="1522"/>
      <c r="L359" s="1522"/>
      <c r="M359" s="1522"/>
      <c r="N359" s="1522"/>
      <c r="O359" s="1522"/>
      <c r="P359" s="1487"/>
      <c r="Q359" s="1487"/>
      <c r="R359" s="1487"/>
      <c r="S359" s="1487"/>
      <c r="T359" s="1487"/>
      <c r="U359" s="1487"/>
      <c r="V359" s="1487"/>
      <c r="W359" s="1487"/>
      <c r="X359" s="1487"/>
      <c r="Y359" s="1487"/>
      <c r="Z359" s="1487"/>
      <c r="AA359" s="1487"/>
      <c r="AB359" s="1487"/>
    </row>
    <row r="360">
      <c r="A360" s="1487"/>
      <c r="B360" s="1487"/>
      <c r="C360" s="1487"/>
      <c r="D360" s="1522"/>
      <c r="E360" s="1522"/>
      <c r="F360" s="1522"/>
      <c r="G360" s="1522"/>
      <c r="H360" s="1522"/>
      <c r="I360" s="1522"/>
      <c r="J360" s="1522"/>
      <c r="K360" s="1522"/>
      <c r="L360" s="1522"/>
      <c r="M360" s="1522"/>
      <c r="N360" s="1522"/>
      <c r="O360" s="1522"/>
      <c r="P360" s="1487"/>
      <c r="Q360" s="1487"/>
      <c r="R360" s="1487"/>
      <c r="S360" s="1487"/>
      <c r="T360" s="1487"/>
      <c r="U360" s="1487"/>
      <c r="V360" s="1487"/>
      <c r="W360" s="1487"/>
      <c r="X360" s="1487"/>
      <c r="Y360" s="1487"/>
      <c r="Z360" s="1487"/>
      <c r="AA360" s="1487"/>
      <c r="AB360" s="1487"/>
    </row>
    <row r="361">
      <c r="A361" s="1487"/>
      <c r="B361" s="1487"/>
      <c r="C361" s="1487"/>
      <c r="D361" s="1522"/>
      <c r="E361" s="1522"/>
      <c r="F361" s="1522"/>
      <c r="G361" s="1522"/>
      <c r="H361" s="1522"/>
      <c r="I361" s="1522"/>
      <c r="J361" s="1522"/>
      <c r="K361" s="1522"/>
      <c r="L361" s="1522"/>
      <c r="M361" s="1522"/>
      <c r="N361" s="1522"/>
      <c r="O361" s="1522"/>
      <c r="P361" s="1487"/>
      <c r="Q361" s="1487"/>
      <c r="R361" s="1487"/>
      <c r="S361" s="1487"/>
      <c r="T361" s="1487"/>
      <c r="U361" s="1487"/>
      <c r="V361" s="1487"/>
      <c r="W361" s="1487"/>
      <c r="X361" s="1487"/>
      <c r="Y361" s="1487"/>
      <c r="Z361" s="1487"/>
      <c r="AA361" s="1487"/>
      <c r="AB361" s="1487"/>
    </row>
    <row r="362">
      <c r="A362" s="1487"/>
      <c r="B362" s="1487"/>
      <c r="C362" s="1487"/>
      <c r="D362" s="1522"/>
      <c r="E362" s="1522"/>
      <c r="F362" s="1522"/>
      <c r="G362" s="1522"/>
      <c r="H362" s="1522"/>
      <c r="I362" s="1522"/>
      <c r="J362" s="1522"/>
      <c r="K362" s="1522"/>
      <c r="L362" s="1522"/>
      <c r="M362" s="1522"/>
      <c r="N362" s="1522"/>
      <c r="O362" s="1522"/>
      <c r="P362" s="1487"/>
      <c r="Q362" s="1487"/>
      <c r="R362" s="1487"/>
      <c r="S362" s="1487"/>
      <c r="T362" s="1487"/>
      <c r="U362" s="1487"/>
      <c r="V362" s="1487"/>
      <c r="W362" s="1487"/>
      <c r="X362" s="1487"/>
      <c r="Y362" s="1487"/>
      <c r="Z362" s="1487"/>
      <c r="AA362" s="1487"/>
      <c r="AB362" s="1487"/>
    </row>
    <row r="363">
      <c r="A363" s="1487"/>
      <c r="B363" s="1487"/>
      <c r="C363" s="1487"/>
      <c r="D363" s="1522"/>
      <c r="E363" s="1522"/>
      <c r="F363" s="1522"/>
      <c r="G363" s="1522"/>
      <c r="H363" s="1522"/>
      <c r="I363" s="1522"/>
      <c r="J363" s="1522"/>
      <c r="K363" s="1522"/>
      <c r="L363" s="1522"/>
      <c r="M363" s="1522"/>
      <c r="N363" s="1522"/>
      <c r="O363" s="1522"/>
      <c r="P363" s="1487"/>
      <c r="Q363" s="1487"/>
      <c r="R363" s="1487"/>
      <c r="S363" s="1487"/>
      <c r="T363" s="1487"/>
      <c r="U363" s="1487"/>
      <c r="V363" s="1487"/>
      <c r="W363" s="1487"/>
      <c r="X363" s="1487"/>
      <c r="Y363" s="1487"/>
      <c r="Z363" s="1487"/>
      <c r="AA363" s="1487"/>
      <c r="AB363" s="1487"/>
    </row>
    <row r="364">
      <c r="A364" s="1487"/>
      <c r="B364" s="1487"/>
      <c r="C364" s="1487"/>
      <c r="D364" s="1522"/>
      <c r="E364" s="1522"/>
      <c r="F364" s="1522"/>
      <c r="G364" s="1522"/>
      <c r="H364" s="1522"/>
      <c r="I364" s="1522"/>
      <c r="J364" s="1522"/>
      <c r="K364" s="1522"/>
      <c r="L364" s="1522"/>
      <c r="M364" s="1522"/>
      <c r="N364" s="1522"/>
      <c r="O364" s="1522"/>
      <c r="P364" s="1487"/>
      <c r="Q364" s="1487"/>
      <c r="R364" s="1487"/>
      <c r="S364" s="1487"/>
      <c r="T364" s="1487"/>
      <c r="U364" s="1487"/>
      <c r="V364" s="1487"/>
      <c r="W364" s="1487"/>
      <c r="X364" s="1487"/>
      <c r="Y364" s="1487"/>
      <c r="Z364" s="1487"/>
      <c r="AA364" s="1487"/>
      <c r="AB364" s="1487"/>
    </row>
    <row r="365">
      <c r="A365" s="1487"/>
      <c r="B365" s="1487"/>
      <c r="C365" s="1487"/>
      <c r="D365" s="1522"/>
      <c r="E365" s="1522"/>
      <c r="F365" s="1522"/>
      <c r="G365" s="1522"/>
      <c r="H365" s="1522"/>
      <c r="I365" s="1522"/>
      <c r="J365" s="1522"/>
      <c r="K365" s="1522"/>
      <c r="L365" s="1522"/>
      <c r="M365" s="1522"/>
      <c r="N365" s="1522"/>
      <c r="O365" s="1522"/>
      <c r="P365" s="1487"/>
      <c r="Q365" s="1487"/>
      <c r="R365" s="1487"/>
      <c r="S365" s="1487"/>
      <c r="T365" s="1487"/>
      <c r="U365" s="1487"/>
      <c r="V365" s="1487"/>
      <c r="W365" s="1487"/>
      <c r="X365" s="1487"/>
      <c r="Y365" s="1487"/>
      <c r="Z365" s="1487"/>
      <c r="AA365" s="1487"/>
      <c r="AB365" s="1487"/>
    </row>
    <row r="366">
      <c r="A366" s="1487"/>
      <c r="B366" s="1487"/>
      <c r="C366" s="1487"/>
      <c r="D366" s="1522"/>
      <c r="E366" s="1522"/>
      <c r="F366" s="1522"/>
      <c r="G366" s="1522"/>
      <c r="H366" s="1522"/>
      <c r="I366" s="1522"/>
      <c r="J366" s="1522"/>
      <c r="K366" s="1522"/>
      <c r="L366" s="1522"/>
      <c r="M366" s="1522"/>
      <c r="N366" s="1522"/>
      <c r="O366" s="1522"/>
      <c r="P366" s="1487"/>
      <c r="Q366" s="1487"/>
      <c r="R366" s="1487"/>
      <c r="S366" s="1487"/>
      <c r="T366" s="1487"/>
      <c r="U366" s="1487"/>
      <c r="V366" s="1487"/>
      <c r="W366" s="1487"/>
      <c r="X366" s="1487"/>
      <c r="Y366" s="1487"/>
      <c r="Z366" s="1487"/>
      <c r="AA366" s="1487"/>
      <c r="AB366" s="1487"/>
    </row>
    <row r="367">
      <c r="A367" s="1487"/>
      <c r="B367" s="1487"/>
      <c r="C367" s="1487"/>
      <c r="D367" s="1522"/>
      <c r="E367" s="1522"/>
      <c r="F367" s="1522"/>
      <c r="G367" s="1522"/>
      <c r="H367" s="1522"/>
      <c r="I367" s="1522"/>
      <c r="J367" s="1522"/>
      <c r="K367" s="1522"/>
      <c r="L367" s="1522"/>
      <c r="M367" s="1522"/>
      <c r="N367" s="1522"/>
      <c r="O367" s="1522"/>
      <c r="P367" s="1487"/>
      <c r="Q367" s="1487"/>
      <c r="R367" s="1487"/>
      <c r="S367" s="1487"/>
      <c r="T367" s="1487"/>
      <c r="U367" s="1487"/>
      <c r="V367" s="1487"/>
      <c r="W367" s="1487"/>
      <c r="X367" s="1487"/>
      <c r="Y367" s="1487"/>
      <c r="Z367" s="1487"/>
      <c r="AA367" s="1487"/>
      <c r="AB367" s="1487"/>
    </row>
    <row r="368">
      <c r="A368" s="1487"/>
      <c r="B368" s="1487"/>
      <c r="C368" s="1487"/>
      <c r="D368" s="1522"/>
      <c r="E368" s="1522"/>
      <c r="F368" s="1522"/>
      <c r="G368" s="1522"/>
      <c r="H368" s="1522"/>
      <c r="I368" s="1522"/>
      <c r="J368" s="1522"/>
      <c r="K368" s="1522"/>
      <c r="L368" s="1522"/>
      <c r="M368" s="1522"/>
      <c r="N368" s="1522"/>
      <c r="O368" s="1522"/>
      <c r="P368" s="1487"/>
      <c r="Q368" s="1487"/>
      <c r="R368" s="1487"/>
      <c r="S368" s="1487"/>
      <c r="T368" s="1487"/>
      <c r="U368" s="1487"/>
      <c r="V368" s="1487"/>
      <c r="W368" s="1487"/>
      <c r="X368" s="1487"/>
      <c r="Y368" s="1487"/>
      <c r="Z368" s="1487"/>
      <c r="AA368" s="1487"/>
      <c r="AB368" s="1487"/>
    </row>
    <row r="369">
      <c r="A369" s="1487"/>
      <c r="B369" s="1487"/>
      <c r="C369" s="1487"/>
      <c r="D369" s="1522"/>
      <c r="E369" s="1522"/>
      <c r="F369" s="1522"/>
      <c r="G369" s="1522"/>
      <c r="H369" s="1522"/>
      <c r="I369" s="1522"/>
      <c r="J369" s="1522"/>
      <c r="K369" s="1522"/>
      <c r="L369" s="1522"/>
      <c r="M369" s="1522"/>
      <c r="N369" s="1522"/>
      <c r="O369" s="1522"/>
      <c r="P369" s="1487"/>
      <c r="Q369" s="1487"/>
      <c r="R369" s="1487"/>
      <c r="S369" s="1487"/>
      <c r="T369" s="1487"/>
      <c r="U369" s="1487"/>
      <c r="V369" s="1487"/>
      <c r="W369" s="1487"/>
      <c r="X369" s="1487"/>
      <c r="Y369" s="1487"/>
      <c r="Z369" s="1487"/>
      <c r="AA369" s="1487"/>
      <c r="AB369" s="1487"/>
    </row>
    <row r="370">
      <c r="A370" s="1487"/>
      <c r="B370" s="1487"/>
      <c r="C370" s="1487"/>
      <c r="D370" s="1522"/>
      <c r="E370" s="1522"/>
      <c r="F370" s="1522"/>
      <c r="G370" s="1522"/>
      <c r="H370" s="1522"/>
      <c r="I370" s="1522"/>
      <c r="J370" s="1522"/>
      <c r="K370" s="1522"/>
      <c r="L370" s="1522"/>
      <c r="M370" s="1522"/>
      <c r="N370" s="1522"/>
      <c r="O370" s="1522"/>
      <c r="P370" s="1487"/>
      <c r="Q370" s="1487"/>
      <c r="R370" s="1487"/>
      <c r="S370" s="1487"/>
      <c r="T370" s="1487"/>
      <c r="U370" s="1487"/>
      <c r="V370" s="1487"/>
      <c r="W370" s="1487"/>
      <c r="X370" s="1487"/>
      <c r="Y370" s="1487"/>
      <c r="Z370" s="1487"/>
      <c r="AA370" s="1487"/>
      <c r="AB370" s="1487"/>
    </row>
    <row r="371">
      <c r="A371" s="1487"/>
      <c r="B371" s="1487"/>
      <c r="C371" s="1487"/>
      <c r="D371" s="1522"/>
      <c r="E371" s="1522"/>
      <c r="F371" s="1522"/>
      <c r="G371" s="1522"/>
      <c r="H371" s="1522"/>
      <c r="I371" s="1522"/>
      <c r="J371" s="1522"/>
      <c r="K371" s="1522"/>
      <c r="L371" s="1522"/>
      <c r="M371" s="1522"/>
      <c r="N371" s="1522"/>
      <c r="O371" s="1522"/>
      <c r="P371" s="1487"/>
      <c r="Q371" s="1487"/>
      <c r="R371" s="1487"/>
      <c r="S371" s="1487"/>
      <c r="T371" s="1487"/>
      <c r="U371" s="1487"/>
      <c r="V371" s="1487"/>
      <c r="W371" s="1487"/>
      <c r="X371" s="1487"/>
      <c r="Y371" s="1487"/>
      <c r="Z371" s="1487"/>
      <c r="AA371" s="1487"/>
      <c r="AB371" s="1487"/>
    </row>
    <row r="372">
      <c r="A372" s="1487"/>
      <c r="B372" s="1487"/>
      <c r="C372" s="1487"/>
      <c r="D372" s="1522"/>
      <c r="E372" s="1522"/>
      <c r="F372" s="1522"/>
      <c r="G372" s="1522"/>
      <c r="H372" s="1522"/>
      <c r="I372" s="1522"/>
      <c r="J372" s="1522"/>
      <c r="K372" s="1522"/>
      <c r="L372" s="1522"/>
      <c r="M372" s="1522"/>
      <c r="N372" s="1522"/>
      <c r="O372" s="1522"/>
      <c r="P372" s="1487"/>
      <c r="Q372" s="1487"/>
      <c r="R372" s="1487"/>
      <c r="S372" s="1487"/>
      <c r="T372" s="1487"/>
      <c r="U372" s="1487"/>
      <c r="V372" s="1487"/>
      <c r="W372" s="1487"/>
      <c r="X372" s="1487"/>
      <c r="Y372" s="1487"/>
      <c r="Z372" s="1487"/>
      <c r="AA372" s="1487"/>
      <c r="AB372" s="1487"/>
    </row>
    <row r="373">
      <c r="A373" s="1487"/>
      <c r="B373" s="1487"/>
      <c r="C373" s="1487"/>
      <c r="D373" s="1522"/>
      <c r="E373" s="1522"/>
      <c r="F373" s="1522"/>
      <c r="G373" s="1522"/>
      <c r="H373" s="1522"/>
      <c r="I373" s="1522"/>
      <c r="J373" s="1522"/>
      <c r="K373" s="1522"/>
      <c r="L373" s="1522"/>
      <c r="M373" s="1522"/>
      <c r="N373" s="1522"/>
      <c r="O373" s="1522"/>
      <c r="P373" s="1487"/>
      <c r="Q373" s="1487"/>
      <c r="R373" s="1487"/>
      <c r="S373" s="1487"/>
      <c r="T373" s="1487"/>
      <c r="U373" s="1487"/>
      <c r="V373" s="1487"/>
      <c r="W373" s="1487"/>
      <c r="X373" s="1487"/>
      <c r="Y373" s="1487"/>
      <c r="Z373" s="1487"/>
      <c r="AA373" s="1487"/>
      <c r="AB373" s="1487"/>
    </row>
    <row r="374">
      <c r="A374" s="1487"/>
      <c r="B374" s="1487"/>
      <c r="C374" s="1487"/>
      <c r="D374" s="1522"/>
      <c r="E374" s="1522"/>
      <c r="F374" s="1522"/>
      <c r="G374" s="1522"/>
      <c r="H374" s="1522"/>
      <c r="I374" s="1522"/>
      <c r="J374" s="1522"/>
      <c r="K374" s="1522"/>
      <c r="L374" s="1522"/>
      <c r="M374" s="1522"/>
      <c r="N374" s="1522"/>
      <c r="O374" s="1522"/>
      <c r="P374" s="1487"/>
      <c r="Q374" s="1487"/>
      <c r="R374" s="1487"/>
      <c r="S374" s="1487"/>
      <c r="T374" s="1487"/>
      <c r="U374" s="1487"/>
      <c r="V374" s="1487"/>
      <c r="W374" s="1487"/>
      <c r="X374" s="1487"/>
      <c r="Y374" s="1487"/>
      <c r="Z374" s="1487"/>
      <c r="AA374" s="1487"/>
      <c r="AB374" s="1487"/>
    </row>
    <row r="375">
      <c r="A375" s="1487"/>
      <c r="B375" s="1487"/>
      <c r="C375" s="1487"/>
      <c r="D375" s="1522"/>
      <c r="E375" s="1522"/>
      <c r="F375" s="1522"/>
      <c r="G375" s="1522"/>
      <c r="H375" s="1522"/>
      <c r="I375" s="1522"/>
      <c r="J375" s="1522"/>
      <c r="K375" s="1522"/>
      <c r="L375" s="1522"/>
      <c r="M375" s="1522"/>
      <c r="N375" s="1522"/>
      <c r="O375" s="1522"/>
      <c r="P375" s="1487"/>
      <c r="Q375" s="1487"/>
      <c r="R375" s="1487"/>
      <c r="S375" s="1487"/>
      <c r="T375" s="1487"/>
      <c r="U375" s="1487"/>
      <c r="V375" s="1487"/>
      <c r="W375" s="1487"/>
      <c r="X375" s="1487"/>
      <c r="Y375" s="1487"/>
      <c r="Z375" s="1487"/>
      <c r="AA375" s="1487"/>
      <c r="AB375" s="1487"/>
    </row>
    <row r="376">
      <c r="A376" s="1487"/>
      <c r="B376" s="1487"/>
      <c r="C376" s="1487"/>
      <c r="D376" s="1522"/>
      <c r="E376" s="1522"/>
      <c r="F376" s="1522"/>
      <c r="G376" s="1522"/>
      <c r="H376" s="1522"/>
      <c r="I376" s="1522"/>
      <c r="J376" s="1522"/>
      <c r="K376" s="1522"/>
      <c r="L376" s="1522"/>
      <c r="M376" s="1522"/>
      <c r="N376" s="1522"/>
      <c r="O376" s="1522"/>
      <c r="P376" s="1487"/>
      <c r="Q376" s="1487"/>
      <c r="R376" s="1487"/>
      <c r="S376" s="1487"/>
      <c r="T376" s="1487"/>
      <c r="U376" s="1487"/>
      <c r="V376" s="1487"/>
      <c r="W376" s="1487"/>
      <c r="X376" s="1487"/>
      <c r="Y376" s="1487"/>
      <c r="Z376" s="1487"/>
      <c r="AA376" s="1487"/>
      <c r="AB376" s="1487"/>
    </row>
    <row r="377">
      <c r="A377" s="1487"/>
      <c r="B377" s="1487"/>
      <c r="C377" s="1487"/>
      <c r="D377" s="1522"/>
      <c r="E377" s="1522"/>
      <c r="F377" s="1522"/>
      <c r="G377" s="1522"/>
      <c r="H377" s="1522"/>
      <c r="I377" s="1522"/>
      <c r="J377" s="1522"/>
      <c r="K377" s="1522"/>
      <c r="L377" s="1522"/>
      <c r="M377" s="1522"/>
      <c r="N377" s="1522"/>
      <c r="O377" s="1522"/>
      <c r="P377" s="1487"/>
      <c r="Q377" s="1487"/>
      <c r="R377" s="1487"/>
      <c r="S377" s="1487"/>
      <c r="T377" s="1487"/>
      <c r="U377" s="1487"/>
      <c r="V377" s="1487"/>
      <c r="W377" s="1487"/>
      <c r="X377" s="1487"/>
      <c r="Y377" s="1487"/>
      <c r="Z377" s="1487"/>
      <c r="AA377" s="1487"/>
      <c r="AB377" s="1487"/>
    </row>
    <row r="378">
      <c r="A378" s="1487"/>
      <c r="B378" s="1487"/>
      <c r="C378" s="1487"/>
      <c r="D378" s="1522"/>
      <c r="E378" s="1522"/>
      <c r="F378" s="1522"/>
      <c r="G378" s="1522"/>
      <c r="H378" s="1522"/>
      <c r="I378" s="1522"/>
      <c r="J378" s="1522"/>
      <c r="K378" s="1522"/>
      <c r="L378" s="1522"/>
      <c r="M378" s="1522"/>
      <c r="N378" s="1522"/>
      <c r="O378" s="1522"/>
      <c r="P378" s="1487"/>
      <c r="Q378" s="1487"/>
      <c r="R378" s="1487"/>
      <c r="S378" s="1487"/>
      <c r="T378" s="1487"/>
      <c r="U378" s="1487"/>
      <c r="V378" s="1487"/>
      <c r="W378" s="1487"/>
      <c r="X378" s="1487"/>
      <c r="Y378" s="1487"/>
      <c r="Z378" s="1487"/>
      <c r="AA378" s="1487"/>
      <c r="AB378" s="1487"/>
    </row>
    <row r="379">
      <c r="A379" s="1487"/>
      <c r="B379" s="1487"/>
      <c r="C379" s="1487"/>
      <c r="D379" s="1522"/>
      <c r="E379" s="1522"/>
      <c r="F379" s="1522"/>
      <c r="G379" s="1522"/>
      <c r="H379" s="1522"/>
      <c r="I379" s="1522"/>
      <c r="J379" s="1522"/>
      <c r="K379" s="1522"/>
      <c r="L379" s="1522"/>
      <c r="M379" s="1522"/>
      <c r="N379" s="1522"/>
      <c r="O379" s="1522"/>
      <c r="P379" s="1487"/>
      <c r="Q379" s="1487"/>
      <c r="R379" s="1487"/>
      <c r="S379" s="1487"/>
      <c r="T379" s="1487"/>
      <c r="U379" s="1487"/>
      <c r="V379" s="1487"/>
      <c r="W379" s="1487"/>
      <c r="X379" s="1487"/>
      <c r="Y379" s="1487"/>
      <c r="Z379" s="1487"/>
      <c r="AA379" s="1487"/>
      <c r="AB379" s="1487"/>
    </row>
    <row r="380">
      <c r="A380" s="1487"/>
      <c r="B380" s="1487"/>
      <c r="C380" s="1487"/>
      <c r="D380" s="1522"/>
      <c r="E380" s="1522"/>
      <c r="F380" s="1522"/>
      <c r="G380" s="1522"/>
      <c r="H380" s="1522"/>
      <c r="I380" s="1522"/>
      <c r="J380" s="1522"/>
      <c r="K380" s="1522"/>
      <c r="L380" s="1522"/>
      <c r="M380" s="1522"/>
      <c r="N380" s="1522"/>
      <c r="O380" s="1522"/>
      <c r="P380" s="1487"/>
      <c r="Q380" s="1487"/>
      <c r="R380" s="1487"/>
      <c r="S380" s="1487"/>
      <c r="T380" s="1487"/>
      <c r="U380" s="1487"/>
      <c r="V380" s="1487"/>
      <c r="W380" s="1487"/>
      <c r="X380" s="1487"/>
      <c r="Y380" s="1487"/>
      <c r="Z380" s="1487"/>
      <c r="AA380" s="1487"/>
      <c r="AB380" s="1487"/>
    </row>
    <row r="381">
      <c r="A381" s="1487"/>
      <c r="B381" s="1487"/>
      <c r="C381" s="1487"/>
      <c r="D381" s="1522"/>
      <c r="E381" s="1522"/>
      <c r="F381" s="1522"/>
      <c r="G381" s="1522"/>
      <c r="H381" s="1522"/>
      <c r="I381" s="1522"/>
      <c r="J381" s="1522"/>
      <c r="K381" s="1522"/>
      <c r="L381" s="1522"/>
      <c r="M381" s="1522"/>
      <c r="N381" s="1522"/>
      <c r="O381" s="1522"/>
      <c r="P381" s="1487"/>
      <c r="Q381" s="1487"/>
      <c r="R381" s="1487"/>
      <c r="S381" s="1487"/>
      <c r="T381" s="1487"/>
      <c r="U381" s="1487"/>
      <c r="V381" s="1487"/>
      <c r="W381" s="1487"/>
      <c r="X381" s="1487"/>
      <c r="Y381" s="1487"/>
      <c r="Z381" s="1487"/>
      <c r="AA381" s="1487"/>
      <c r="AB381" s="1487"/>
    </row>
    <row r="382">
      <c r="A382" s="1487"/>
      <c r="B382" s="1487"/>
      <c r="C382" s="1487"/>
      <c r="D382" s="1522"/>
      <c r="E382" s="1522"/>
      <c r="F382" s="1522"/>
      <c r="G382" s="1522"/>
      <c r="H382" s="1522"/>
      <c r="I382" s="1522"/>
      <c r="J382" s="1522"/>
      <c r="K382" s="1522"/>
      <c r="L382" s="1522"/>
      <c r="M382" s="1522"/>
      <c r="N382" s="1522"/>
      <c r="O382" s="1522"/>
      <c r="P382" s="1487"/>
      <c r="Q382" s="1487"/>
      <c r="R382" s="1487"/>
      <c r="S382" s="1487"/>
      <c r="T382" s="1487"/>
      <c r="U382" s="1487"/>
      <c r="V382" s="1487"/>
      <c r="W382" s="1487"/>
      <c r="X382" s="1487"/>
      <c r="Y382" s="1487"/>
      <c r="Z382" s="1487"/>
      <c r="AA382" s="1487"/>
      <c r="AB382" s="1487"/>
    </row>
    <row r="383">
      <c r="A383" s="1487"/>
      <c r="B383" s="1487"/>
      <c r="C383" s="1487"/>
      <c r="D383" s="1522"/>
      <c r="E383" s="1522"/>
      <c r="F383" s="1522"/>
      <c r="G383" s="1522"/>
      <c r="H383" s="1522"/>
      <c r="I383" s="1522"/>
      <c r="J383" s="1522"/>
      <c r="K383" s="1522"/>
      <c r="L383" s="1522"/>
      <c r="M383" s="1522"/>
      <c r="N383" s="1522"/>
      <c r="O383" s="1522"/>
      <c r="P383" s="1487"/>
      <c r="Q383" s="1487"/>
      <c r="R383" s="1487"/>
      <c r="S383" s="1487"/>
      <c r="T383" s="1487"/>
      <c r="U383" s="1487"/>
      <c r="V383" s="1487"/>
      <c r="W383" s="1487"/>
      <c r="X383" s="1487"/>
      <c r="Y383" s="1487"/>
      <c r="Z383" s="1487"/>
      <c r="AA383" s="1487"/>
      <c r="AB383" s="1487"/>
    </row>
    <row r="384">
      <c r="A384" s="1487"/>
      <c r="B384" s="1487"/>
      <c r="C384" s="1487"/>
      <c r="D384" s="1522"/>
      <c r="E384" s="1522"/>
      <c r="F384" s="1522"/>
      <c r="G384" s="1522"/>
      <c r="H384" s="1522"/>
      <c r="I384" s="1522"/>
      <c r="J384" s="1522"/>
      <c r="K384" s="1522"/>
      <c r="L384" s="1522"/>
      <c r="M384" s="1522"/>
      <c r="N384" s="1522"/>
      <c r="O384" s="1522"/>
      <c r="P384" s="1487"/>
      <c r="Q384" s="1487"/>
      <c r="R384" s="1487"/>
      <c r="S384" s="1487"/>
      <c r="T384" s="1487"/>
      <c r="U384" s="1487"/>
      <c r="V384" s="1487"/>
      <c r="W384" s="1487"/>
      <c r="X384" s="1487"/>
      <c r="Y384" s="1487"/>
      <c r="Z384" s="1487"/>
      <c r="AA384" s="1487"/>
      <c r="AB384" s="1487"/>
    </row>
    <row r="385">
      <c r="A385" s="1487"/>
      <c r="B385" s="1487"/>
      <c r="C385" s="1487"/>
      <c r="D385" s="1522"/>
      <c r="E385" s="1522"/>
      <c r="F385" s="1522"/>
      <c r="G385" s="1522"/>
      <c r="H385" s="1522"/>
      <c r="I385" s="1522"/>
      <c r="J385" s="1522"/>
      <c r="K385" s="1522"/>
      <c r="L385" s="1522"/>
      <c r="M385" s="1522"/>
      <c r="N385" s="1522"/>
      <c r="O385" s="1522"/>
      <c r="P385" s="1487"/>
      <c r="Q385" s="1487"/>
      <c r="R385" s="1487"/>
      <c r="S385" s="1487"/>
      <c r="T385" s="1487"/>
      <c r="U385" s="1487"/>
      <c r="V385" s="1487"/>
      <c r="W385" s="1487"/>
      <c r="X385" s="1487"/>
      <c r="Y385" s="1487"/>
      <c r="Z385" s="1487"/>
      <c r="AA385" s="1487"/>
      <c r="AB385" s="1487"/>
    </row>
    <row r="386">
      <c r="A386" s="1487"/>
      <c r="B386" s="1487"/>
      <c r="C386" s="1487"/>
      <c r="D386" s="1522"/>
      <c r="E386" s="1522"/>
      <c r="F386" s="1522"/>
      <c r="G386" s="1522"/>
      <c r="H386" s="1522"/>
      <c r="I386" s="1522"/>
      <c r="J386" s="1522"/>
      <c r="K386" s="1522"/>
      <c r="L386" s="1522"/>
      <c r="M386" s="1522"/>
      <c r="N386" s="1522"/>
      <c r="O386" s="1522"/>
      <c r="P386" s="1487"/>
      <c r="Q386" s="1487"/>
      <c r="R386" s="1487"/>
      <c r="S386" s="1487"/>
      <c r="T386" s="1487"/>
      <c r="U386" s="1487"/>
      <c r="V386" s="1487"/>
      <c r="W386" s="1487"/>
      <c r="X386" s="1487"/>
      <c r="Y386" s="1487"/>
      <c r="Z386" s="1487"/>
      <c r="AA386" s="1487"/>
      <c r="AB386" s="1487"/>
    </row>
    <row r="387">
      <c r="A387" s="1487"/>
      <c r="B387" s="1487"/>
      <c r="C387" s="1487"/>
      <c r="D387" s="1522"/>
      <c r="E387" s="1522"/>
      <c r="F387" s="1522"/>
      <c r="G387" s="1522"/>
      <c r="H387" s="1522"/>
      <c r="I387" s="1522"/>
      <c r="J387" s="1522"/>
      <c r="K387" s="1522"/>
      <c r="L387" s="1522"/>
      <c r="M387" s="1522"/>
      <c r="N387" s="1522"/>
      <c r="O387" s="1522"/>
      <c r="P387" s="1487"/>
      <c r="Q387" s="1487"/>
      <c r="R387" s="1487"/>
      <c r="S387" s="1487"/>
      <c r="T387" s="1487"/>
      <c r="U387" s="1487"/>
      <c r="V387" s="1487"/>
      <c r="W387" s="1487"/>
      <c r="X387" s="1487"/>
      <c r="Y387" s="1487"/>
      <c r="Z387" s="1487"/>
      <c r="AA387" s="1487"/>
      <c r="AB387" s="1487"/>
    </row>
    <row r="388">
      <c r="A388" s="1487"/>
      <c r="B388" s="1487"/>
      <c r="C388" s="1487"/>
      <c r="D388" s="1522"/>
      <c r="E388" s="1522"/>
      <c r="F388" s="1522"/>
      <c r="G388" s="1522"/>
      <c r="H388" s="1522"/>
      <c r="I388" s="1522"/>
      <c r="J388" s="1522"/>
      <c r="K388" s="1522"/>
      <c r="L388" s="1522"/>
      <c r="M388" s="1522"/>
      <c r="N388" s="1522"/>
      <c r="O388" s="1522"/>
      <c r="P388" s="1487"/>
      <c r="Q388" s="1487"/>
      <c r="R388" s="1487"/>
      <c r="S388" s="1487"/>
      <c r="T388" s="1487"/>
      <c r="U388" s="1487"/>
      <c r="V388" s="1487"/>
      <c r="W388" s="1487"/>
      <c r="X388" s="1487"/>
      <c r="Y388" s="1487"/>
      <c r="Z388" s="1487"/>
      <c r="AA388" s="1487"/>
      <c r="AB388" s="1487"/>
    </row>
    <row r="389">
      <c r="A389" s="1487"/>
      <c r="B389" s="1487"/>
      <c r="C389" s="1487"/>
      <c r="D389" s="1522"/>
      <c r="E389" s="1522"/>
      <c r="F389" s="1522"/>
      <c r="G389" s="1522"/>
      <c r="H389" s="1522"/>
      <c r="I389" s="1522"/>
      <c r="J389" s="1522"/>
      <c r="K389" s="1522"/>
      <c r="L389" s="1522"/>
      <c r="M389" s="1522"/>
      <c r="N389" s="1522"/>
      <c r="O389" s="1522"/>
      <c r="P389" s="1487"/>
      <c r="Q389" s="1487"/>
      <c r="R389" s="1487"/>
      <c r="S389" s="1487"/>
      <c r="T389" s="1487"/>
      <c r="U389" s="1487"/>
      <c r="V389" s="1487"/>
      <c r="W389" s="1487"/>
      <c r="X389" s="1487"/>
      <c r="Y389" s="1487"/>
      <c r="Z389" s="1487"/>
      <c r="AA389" s="1487"/>
      <c r="AB389" s="1487"/>
    </row>
    <row r="390">
      <c r="A390" s="1487"/>
      <c r="B390" s="1487"/>
      <c r="C390" s="1487"/>
      <c r="D390" s="1522"/>
      <c r="E390" s="1522"/>
      <c r="F390" s="1522"/>
      <c r="G390" s="1522"/>
      <c r="H390" s="1522"/>
      <c r="I390" s="1522"/>
      <c r="J390" s="1522"/>
      <c r="K390" s="1522"/>
      <c r="L390" s="1522"/>
      <c r="M390" s="1522"/>
      <c r="N390" s="1522"/>
      <c r="O390" s="1522"/>
      <c r="P390" s="1487"/>
      <c r="Q390" s="1487"/>
      <c r="R390" s="1487"/>
      <c r="S390" s="1487"/>
      <c r="T390" s="1487"/>
      <c r="U390" s="1487"/>
      <c r="V390" s="1487"/>
      <c r="W390" s="1487"/>
      <c r="X390" s="1487"/>
      <c r="Y390" s="1487"/>
      <c r="Z390" s="1487"/>
      <c r="AA390" s="1487"/>
      <c r="AB390" s="1487"/>
    </row>
    <row r="391">
      <c r="A391" s="1487"/>
      <c r="B391" s="1487"/>
      <c r="C391" s="1487"/>
      <c r="D391" s="1522"/>
      <c r="E391" s="1522"/>
      <c r="F391" s="1522"/>
      <c r="G391" s="1522"/>
      <c r="H391" s="1522"/>
      <c r="I391" s="1522"/>
      <c r="J391" s="1522"/>
      <c r="K391" s="1522"/>
      <c r="L391" s="1522"/>
      <c r="M391" s="1522"/>
      <c r="N391" s="1522"/>
      <c r="O391" s="1522"/>
      <c r="P391" s="1487"/>
      <c r="Q391" s="1487"/>
      <c r="R391" s="1487"/>
      <c r="S391" s="1487"/>
      <c r="T391" s="1487"/>
      <c r="U391" s="1487"/>
      <c r="V391" s="1487"/>
      <c r="W391" s="1487"/>
      <c r="X391" s="1487"/>
      <c r="Y391" s="1487"/>
      <c r="Z391" s="1487"/>
      <c r="AA391" s="1487"/>
      <c r="AB391" s="1487"/>
    </row>
    <row r="392">
      <c r="A392" s="1487"/>
      <c r="B392" s="1487"/>
      <c r="C392" s="1487"/>
      <c r="D392" s="1522"/>
      <c r="E392" s="1522"/>
      <c r="F392" s="1522"/>
      <c r="G392" s="1522"/>
      <c r="H392" s="1522"/>
      <c r="I392" s="1522"/>
      <c r="J392" s="1522"/>
      <c r="K392" s="1522"/>
      <c r="L392" s="1522"/>
      <c r="M392" s="1522"/>
      <c r="N392" s="1522"/>
      <c r="O392" s="1522"/>
      <c r="P392" s="1487"/>
      <c r="Q392" s="1487"/>
      <c r="R392" s="1487"/>
      <c r="S392" s="1487"/>
      <c r="T392" s="1487"/>
      <c r="U392" s="1487"/>
      <c r="V392" s="1487"/>
      <c r="W392" s="1487"/>
      <c r="X392" s="1487"/>
      <c r="Y392" s="1487"/>
      <c r="Z392" s="1487"/>
      <c r="AA392" s="1487"/>
      <c r="AB392" s="1487"/>
    </row>
    <row r="393">
      <c r="A393" s="1487"/>
      <c r="B393" s="1487"/>
      <c r="C393" s="1487"/>
      <c r="D393" s="1522"/>
      <c r="E393" s="1522"/>
      <c r="F393" s="1522"/>
      <c r="G393" s="1522"/>
      <c r="H393" s="1522"/>
      <c r="I393" s="1522"/>
      <c r="J393" s="1522"/>
      <c r="K393" s="1522"/>
      <c r="L393" s="1522"/>
      <c r="M393" s="1522"/>
      <c r="N393" s="1522"/>
      <c r="O393" s="1522"/>
      <c r="P393" s="1487"/>
      <c r="Q393" s="1487"/>
      <c r="R393" s="1487"/>
      <c r="S393" s="1487"/>
      <c r="T393" s="1487"/>
      <c r="U393" s="1487"/>
      <c r="V393" s="1487"/>
      <c r="W393" s="1487"/>
      <c r="X393" s="1487"/>
      <c r="Y393" s="1487"/>
      <c r="Z393" s="1487"/>
      <c r="AA393" s="1487"/>
      <c r="AB393" s="1487"/>
    </row>
    <row r="394">
      <c r="A394" s="1487"/>
      <c r="B394" s="1487"/>
      <c r="C394" s="1487"/>
      <c r="D394" s="1522"/>
      <c r="E394" s="1522"/>
      <c r="F394" s="1522"/>
      <c r="G394" s="1522"/>
      <c r="H394" s="1522"/>
      <c r="I394" s="1522"/>
      <c r="J394" s="1522"/>
      <c r="K394" s="1522"/>
      <c r="L394" s="1522"/>
      <c r="M394" s="1522"/>
      <c r="N394" s="1522"/>
      <c r="O394" s="1522"/>
      <c r="P394" s="1487"/>
      <c r="Q394" s="1487"/>
      <c r="R394" s="1487"/>
      <c r="S394" s="1487"/>
      <c r="T394" s="1487"/>
      <c r="U394" s="1487"/>
      <c r="V394" s="1487"/>
      <c r="W394" s="1487"/>
      <c r="X394" s="1487"/>
      <c r="Y394" s="1487"/>
      <c r="Z394" s="1487"/>
      <c r="AA394" s="1487"/>
      <c r="AB394" s="1487"/>
    </row>
    <row r="395">
      <c r="A395" s="1487"/>
      <c r="B395" s="1487"/>
      <c r="C395" s="1487"/>
      <c r="D395" s="1522"/>
      <c r="E395" s="1522"/>
      <c r="F395" s="1522"/>
      <c r="G395" s="1522"/>
      <c r="H395" s="1522"/>
      <c r="I395" s="1522"/>
      <c r="J395" s="1522"/>
      <c r="K395" s="1522"/>
      <c r="L395" s="1522"/>
      <c r="M395" s="1522"/>
      <c r="N395" s="1522"/>
      <c r="O395" s="1522"/>
      <c r="P395" s="1487"/>
      <c r="Q395" s="1487"/>
      <c r="R395" s="1487"/>
      <c r="S395" s="1487"/>
      <c r="T395" s="1487"/>
      <c r="U395" s="1487"/>
      <c r="V395" s="1487"/>
      <c r="W395" s="1487"/>
      <c r="X395" s="1487"/>
      <c r="Y395" s="1487"/>
      <c r="Z395" s="1487"/>
      <c r="AA395" s="1487"/>
      <c r="AB395" s="1487"/>
    </row>
    <row r="396">
      <c r="A396" s="1487"/>
      <c r="B396" s="1487"/>
      <c r="C396" s="1487"/>
      <c r="D396" s="1522"/>
      <c r="E396" s="1522"/>
      <c r="F396" s="1522"/>
      <c r="G396" s="1522"/>
      <c r="H396" s="1522"/>
      <c r="I396" s="1522"/>
      <c r="J396" s="1522"/>
      <c r="K396" s="1522"/>
      <c r="L396" s="1522"/>
      <c r="M396" s="1522"/>
      <c r="N396" s="1522"/>
      <c r="O396" s="1522"/>
      <c r="P396" s="1487"/>
      <c r="Q396" s="1487"/>
      <c r="R396" s="1487"/>
      <c r="S396" s="1487"/>
      <c r="T396" s="1487"/>
      <c r="U396" s="1487"/>
      <c r="V396" s="1487"/>
      <c r="W396" s="1487"/>
      <c r="X396" s="1487"/>
      <c r="Y396" s="1487"/>
      <c r="Z396" s="1487"/>
      <c r="AA396" s="1487"/>
      <c r="AB396" s="1487"/>
    </row>
    <row r="397">
      <c r="A397" s="1487"/>
      <c r="B397" s="1487"/>
      <c r="C397" s="1487"/>
      <c r="D397" s="1522"/>
      <c r="E397" s="1522"/>
      <c r="F397" s="1522"/>
      <c r="G397" s="1522"/>
      <c r="H397" s="1522"/>
      <c r="I397" s="1522"/>
      <c r="J397" s="1522"/>
      <c r="K397" s="1522"/>
      <c r="L397" s="1522"/>
      <c r="M397" s="1522"/>
      <c r="N397" s="1522"/>
      <c r="O397" s="1522"/>
      <c r="P397" s="1487"/>
      <c r="Q397" s="1487"/>
      <c r="R397" s="1487"/>
      <c r="S397" s="1487"/>
      <c r="T397" s="1487"/>
      <c r="U397" s="1487"/>
      <c r="V397" s="1487"/>
      <c r="W397" s="1487"/>
      <c r="X397" s="1487"/>
      <c r="Y397" s="1487"/>
      <c r="Z397" s="1487"/>
      <c r="AA397" s="1487"/>
      <c r="AB397" s="1487"/>
    </row>
    <row r="398">
      <c r="A398" s="1487"/>
      <c r="B398" s="1487"/>
      <c r="C398" s="1487"/>
      <c r="D398" s="1522"/>
      <c r="E398" s="1522"/>
      <c r="F398" s="1522"/>
      <c r="G398" s="1522"/>
      <c r="H398" s="1522"/>
      <c r="I398" s="1522"/>
      <c r="J398" s="1522"/>
      <c r="K398" s="1522"/>
      <c r="L398" s="1522"/>
      <c r="M398" s="1522"/>
      <c r="N398" s="1522"/>
      <c r="O398" s="1522"/>
      <c r="P398" s="1487"/>
      <c r="Q398" s="1487"/>
      <c r="R398" s="1487"/>
      <c r="S398" s="1487"/>
      <c r="T398" s="1487"/>
      <c r="U398" s="1487"/>
      <c r="V398" s="1487"/>
      <c r="W398" s="1487"/>
      <c r="X398" s="1487"/>
      <c r="Y398" s="1487"/>
      <c r="Z398" s="1487"/>
      <c r="AA398" s="1487"/>
      <c r="AB398" s="1487"/>
    </row>
    <row r="399">
      <c r="A399" s="1487"/>
      <c r="B399" s="1487"/>
      <c r="C399" s="1487"/>
      <c r="D399" s="1522"/>
      <c r="E399" s="1522"/>
      <c r="F399" s="1522"/>
      <c r="G399" s="1522"/>
      <c r="H399" s="1522"/>
      <c r="I399" s="1522"/>
      <c r="J399" s="1522"/>
      <c r="K399" s="1522"/>
      <c r="L399" s="1522"/>
      <c r="M399" s="1522"/>
      <c r="N399" s="1522"/>
      <c r="O399" s="1522"/>
      <c r="P399" s="1487"/>
      <c r="Q399" s="1487"/>
      <c r="R399" s="1487"/>
      <c r="S399" s="1487"/>
      <c r="T399" s="1487"/>
      <c r="U399" s="1487"/>
      <c r="V399" s="1487"/>
      <c r="W399" s="1487"/>
      <c r="X399" s="1487"/>
      <c r="Y399" s="1487"/>
      <c r="Z399" s="1487"/>
      <c r="AA399" s="1487"/>
      <c r="AB399" s="1487"/>
    </row>
    <row r="400">
      <c r="A400" s="1487"/>
      <c r="B400" s="1487"/>
      <c r="C400" s="1487"/>
      <c r="D400" s="1522"/>
      <c r="E400" s="1522"/>
      <c r="F400" s="1522"/>
      <c r="G400" s="1522"/>
      <c r="H400" s="1522"/>
      <c r="I400" s="1522"/>
      <c r="J400" s="1522"/>
      <c r="K400" s="1522"/>
      <c r="L400" s="1522"/>
      <c r="M400" s="1522"/>
      <c r="N400" s="1522"/>
      <c r="O400" s="1522"/>
      <c r="P400" s="1487"/>
      <c r="Q400" s="1487"/>
      <c r="R400" s="1487"/>
      <c r="S400" s="1487"/>
      <c r="T400" s="1487"/>
      <c r="U400" s="1487"/>
      <c r="V400" s="1487"/>
      <c r="W400" s="1487"/>
      <c r="X400" s="1487"/>
      <c r="Y400" s="1487"/>
      <c r="Z400" s="1487"/>
      <c r="AA400" s="1487"/>
      <c r="AB400" s="1487"/>
    </row>
    <row r="401">
      <c r="A401" s="1487"/>
      <c r="B401" s="1487"/>
      <c r="C401" s="1487"/>
      <c r="D401" s="1522"/>
      <c r="E401" s="1522"/>
      <c r="F401" s="1522"/>
      <c r="G401" s="1522"/>
      <c r="H401" s="1522"/>
      <c r="I401" s="1522"/>
      <c r="J401" s="1522"/>
      <c r="K401" s="1522"/>
      <c r="L401" s="1522"/>
      <c r="M401" s="1522"/>
      <c r="N401" s="1522"/>
      <c r="O401" s="1522"/>
      <c r="P401" s="1487"/>
      <c r="Q401" s="1487"/>
      <c r="R401" s="1487"/>
      <c r="S401" s="1487"/>
      <c r="T401" s="1487"/>
      <c r="U401" s="1487"/>
      <c r="V401" s="1487"/>
      <c r="W401" s="1487"/>
      <c r="X401" s="1487"/>
      <c r="Y401" s="1487"/>
      <c r="Z401" s="1487"/>
      <c r="AA401" s="1487"/>
      <c r="AB401" s="1487"/>
    </row>
    <row r="402">
      <c r="A402" s="1487"/>
      <c r="B402" s="1487"/>
      <c r="C402" s="1487"/>
      <c r="D402" s="1522"/>
      <c r="E402" s="1522"/>
      <c r="F402" s="1522"/>
      <c r="G402" s="1522"/>
      <c r="H402" s="1522"/>
      <c r="I402" s="1522"/>
      <c r="J402" s="1522"/>
      <c r="K402" s="1522"/>
      <c r="L402" s="1522"/>
      <c r="M402" s="1522"/>
      <c r="N402" s="1522"/>
      <c r="O402" s="1522"/>
      <c r="P402" s="1487"/>
      <c r="Q402" s="1487"/>
      <c r="R402" s="1487"/>
      <c r="S402" s="1487"/>
      <c r="T402" s="1487"/>
      <c r="U402" s="1487"/>
      <c r="V402" s="1487"/>
      <c r="W402" s="1487"/>
      <c r="X402" s="1487"/>
      <c r="Y402" s="1487"/>
      <c r="Z402" s="1487"/>
      <c r="AA402" s="1487"/>
      <c r="AB402" s="1487"/>
    </row>
    <row r="403">
      <c r="A403" s="1487"/>
      <c r="B403" s="1487"/>
      <c r="C403" s="1487"/>
      <c r="D403" s="1522"/>
      <c r="E403" s="1522"/>
      <c r="F403" s="1522"/>
      <c r="G403" s="1522"/>
      <c r="H403" s="1522"/>
      <c r="I403" s="1522"/>
      <c r="J403" s="1522"/>
      <c r="K403" s="1522"/>
      <c r="L403" s="1522"/>
      <c r="M403" s="1522"/>
      <c r="N403" s="1522"/>
      <c r="O403" s="1522"/>
      <c r="P403" s="1487"/>
      <c r="Q403" s="1487"/>
      <c r="R403" s="1487"/>
      <c r="S403" s="1487"/>
      <c r="T403" s="1487"/>
      <c r="U403" s="1487"/>
      <c r="V403" s="1487"/>
      <c r="W403" s="1487"/>
      <c r="X403" s="1487"/>
      <c r="Y403" s="1487"/>
      <c r="Z403" s="1487"/>
      <c r="AA403" s="1487"/>
      <c r="AB403" s="1487"/>
    </row>
    <row r="404">
      <c r="A404" s="1487"/>
      <c r="B404" s="1487"/>
      <c r="C404" s="1487"/>
      <c r="D404" s="1522"/>
      <c r="E404" s="1522"/>
      <c r="F404" s="1522"/>
      <c r="G404" s="1522"/>
      <c r="H404" s="1522"/>
      <c r="I404" s="1522"/>
      <c r="J404" s="1522"/>
      <c r="K404" s="1522"/>
      <c r="L404" s="1522"/>
      <c r="M404" s="1522"/>
      <c r="N404" s="1522"/>
      <c r="O404" s="1522"/>
      <c r="P404" s="1487"/>
      <c r="Q404" s="1487"/>
      <c r="R404" s="1487"/>
      <c r="S404" s="1487"/>
      <c r="T404" s="1487"/>
      <c r="U404" s="1487"/>
      <c r="V404" s="1487"/>
      <c r="W404" s="1487"/>
      <c r="X404" s="1487"/>
      <c r="Y404" s="1487"/>
      <c r="Z404" s="1487"/>
      <c r="AA404" s="1487"/>
      <c r="AB404" s="1487"/>
    </row>
    <row r="405">
      <c r="A405" s="1487"/>
      <c r="B405" s="1487"/>
      <c r="C405" s="1487"/>
      <c r="D405" s="1522"/>
      <c r="E405" s="1522"/>
      <c r="F405" s="1522"/>
      <c r="G405" s="1522"/>
      <c r="H405" s="1522"/>
      <c r="I405" s="1522"/>
      <c r="J405" s="1522"/>
      <c r="K405" s="1522"/>
      <c r="L405" s="1522"/>
      <c r="M405" s="1522"/>
      <c r="N405" s="1522"/>
      <c r="O405" s="1522"/>
      <c r="P405" s="1487"/>
      <c r="Q405" s="1487"/>
      <c r="R405" s="1487"/>
      <c r="S405" s="1487"/>
      <c r="T405" s="1487"/>
      <c r="U405" s="1487"/>
      <c r="V405" s="1487"/>
      <c r="W405" s="1487"/>
      <c r="X405" s="1487"/>
      <c r="Y405" s="1487"/>
      <c r="Z405" s="1487"/>
      <c r="AA405" s="1487"/>
      <c r="AB405" s="1487"/>
    </row>
    <row r="406">
      <c r="A406" s="1487"/>
      <c r="B406" s="1487"/>
      <c r="C406" s="1487"/>
      <c r="D406" s="1522"/>
      <c r="E406" s="1522"/>
      <c r="F406" s="1522"/>
      <c r="G406" s="1522"/>
      <c r="H406" s="1522"/>
      <c r="I406" s="1522"/>
      <c r="J406" s="1522"/>
      <c r="K406" s="1522"/>
      <c r="L406" s="1522"/>
      <c r="M406" s="1522"/>
      <c r="N406" s="1522"/>
      <c r="O406" s="1522"/>
      <c r="P406" s="1487"/>
      <c r="Q406" s="1487"/>
      <c r="R406" s="1487"/>
      <c r="S406" s="1487"/>
      <c r="T406" s="1487"/>
      <c r="U406" s="1487"/>
      <c r="V406" s="1487"/>
      <c r="W406" s="1487"/>
      <c r="X406" s="1487"/>
      <c r="Y406" s="1487"/>
      <c r="Z406" s="1487"/>
      <c r="AA406" s="1487"/>
      <c r="AB406" s="1487"/>
    </row>
    <row r="407">
      <c r="A407" s="1487"/>
      <c r="B407" s="1487"/>
      <c r="C407" s="1487"/>
      <c r="D407" s="1522"/>
      <c r="E407" s="1522"/>
      <c r="F407" s="1522"/>
      <c r="G407" s="1522"/>
      <c r="H407" s="1522"/>
      <c r="I407" s="1522"/>
      <c r="J407" s="1522"/>
      <c r="K407" s="1522"/>
      <c r="L407" s="1522"/>
      <c r="M407" s="1522"/>
      <c r="N407" s="1522"/>
      <c r="O407" s="1522"/>
      <c r="P407" s="1487"/>
      <c r="Q407" s="1487"/>
      <c r="R407" s="1487"/>
      <c r="S407" s="1487"/>
      <c r="T407" s="1487"/>
      <c r="U407" s="1487"/>
      <c r="V407" s="1487"/>
      <c r="W407" s="1487"/>
      <c r="X407" s="1487"/>
      <c r="Y407" s="1487"/>
      <c r="Z407" s="1487"/>
      <c r="AA407" s="1487"/>
      <c r="AB407" s="1487"/>
    </row>
    <row r="408">
      <c r="A408" s="1487"/>
      <c r="B408" s="1487"/>
      <c r="C408" s="1487"/>
      <c r="D408" s="1522"/>
      <c r="E408" s="1522"/>
      <c r="F408" s="1522"/>
      <c r="G408" s="1522"/>
      <c r="H408" s="1522"/>
      <c r="I408" s="1522"/>
      <c r="J408" s="1522"/>
      <c r="K408" s="1522"/>
      <c r="L408" s="1522"/>
      <c r="M408" s="1522"/>
      <c r="N408" s="1522"/>
      <c r="O408" s="1522"/>
      <c r="P408" s="1487"/>
      <c r="Q408" s="1487"/>
      <c r="R408" s="1487"/>
      <c r="S408" s="1487"/>
      <c r="T408" s="1487"/>
      <c r="U408" s="1487"/>
      <c r="V408" s="1487"/>
      <c r="W408" s="1487"/>
      <c r="X408" s="1487"/>
      <c r="Y408" s="1487"/>
      <c r="Z408" s="1487"/>
      <c r="AA408" s="1487"/>
      <c r="AB408" s="1487"/>
    </row>
    <row r="409">
      <c r="A409" s="1487"/>
      <c r="B409" s="1487"/>
      <c r="C409" s="1487"/>
      <c r="D409" s="1522"/>
      <c r="E409" s="1522"/>
      <c r="F409" s="1522"/>
      <c r="G409" s="1522"/>
      <c r="H409" s="1522"/>
      <c r="I409" s="1522"/>
      <c r="J409" s="1522"/>
      <c r="K409" s="1522"/>
      <c r="L409" s="1522"/>
      <c r="M409" s="1522"/>
      <c r="N409" s="1522"/>
      <c r="O409" s="1522"/>
      <c r="P409" s="1487"/>
      <c r="Q409" s="1487"/>
      <c r="R409" s="1487"/>
      <c r="S409" s="1487"/>
      <c r="T409" s="1487"/>
      <c r="U409" s="1487"/>
      <c r="V409" s="1487"/>
      <c r="W409" s="1487"/>
      <c r="X409" s="1487"/>
      <c r="Y409" s="1487"/>
      <c r="Z409" s="1487"/>
      <c r="AA409" s="1487"/>
      <c r="AB409" s="1487"/>
    </row>
    <row r="410">
      <c r="A410" s="1487"/>
      <c r="B410" s="1487"/>
      <c r="C410" s="1487"/>
      <c r="D410" s="1522"/>
      <c r="E410" s="1522"/>
      <c r="F410" s="1522"/>
      <c r="G410" s="1522"/>
      <c r="H410" s="1522"/>
      <c r="I410" s="1522"/>
      <c r="J410" s="1522"/>
      <c r="K410" s="1522"/>
      <c r="L410" s="1522"/>
      <c r="M410" s="1522"/>
      <c r="N410" s="1522"/>
      <c r="O410" s="1522"/>
      <c r="P410" s="1487"/>
      <c r="Q410" s="1487"/>
      <c r="R410" s="1487"/>
      <c r="S410" s="1487"/>
      <c r="T410" s="1487"/>
      <c r="U410" s="1487"/>
      <c r="V410" s="1487"/>
      <c r="W410" s="1487"/>
      <c r="X410" s="1487"/>
      <c r="Y410" s="1487"/>
      <c r="Z410" s="1487"/>
      <c r="AA410" s="1487"/>
      <c r="AB410" s="1487"/>
    </row>
    <row r="411">
      <c r="A411" s="1487"/>
      <c r="B411" s="1487"/>
      <c r="C411" s="1487"/>
      <c r="D411" s="1522"/>
      <c r="E411" s="1522"/>
      <c r="F411" s="1522"/>
      <c r="G411" s="1522"/>
      <c r="H411" s="1522"/>
      <c r="I411" s="1522"/>
      <c r="J411" s="1522"/>
      <c r="K411" s="1522"/>
      <c r="L411" s="1522"/>
      <c r="M411" s="1522"/>
      <c r="N411" s="1522"/>
      <c r="O411" s="1522"/>
      <c r="P411" s="1487"/>
      <c r="Q411" s="1487"/>
      <c r="R411" s="1487"/>
      <c r="S411" s="1487"/>
      <c r="T411" s="1487"/>
      <c r="U411" s="1487"/>
      <c r="V411" s="1487"/>
      <c r="W411" s="1487"/>
      <c r="X411" s="1487"/>
      <c r="Y411" s="1487"/>
      <c r="Z411" s="1487"/>
      <c r="AA411" s="1487"/>
      <c r="AB411" s="1487"/>
    </row>
    <row r="412">
      <c r="A412" s="1487"/>
      <c r="B412" s="1487"/>
      <c r="C412" s="1487"/>
      <c r="D412" s="1522"/>
      <c r="E412" s="1522"/>
      <c r="F412" s="1522"/>
      <c r="G412" s="1522"/>
      <c r="H412" s="1522"/>
      <c r="I412" s="1522"/>
      <c r="J412" s="1522"/>
      <c r="K412" s="1522"/>
      <c r="L412" s="1522"/>
      <c r="M412" s="1522"/>
      <c r="N412" s="1522"/>
      <c r="O412" s="1522"/>
      <c r="P412" s="1487"/>
      <c r="Q412" s="1487"/>
      <c r="R412" s="1487"/>
      <c r="S412" s="1487"/>
      <c r="T412" s="1487"/>
      <c r="U412" s="1487"/>
      <c r="V412" s="1487"/>
      <c r="W412" s="1487"/>
      <c r="X412" s="1487"/>
      <c r="Y412" s="1487"/>
      <c r="Z412" s="1487"/>
      <c r="AA412" s="1487"/>
      <c r="AB412" s="1487"/>
    </row>
    <row r="413">
      <c r="A413" s="1487"/>
      <c r="B413" s="1487"/>
      <c r="C413" s="1487"/>
      <c r="D413" s="1522"/>
      <c r="E413" s="1522"/>
      <c r="F413" s="1522"/>
      <c r="G413" s="1522"/>
      <c r="H413" s="1522"/>
      <c r="I413" s="1522"/>
      <c r="J413" s="1522"/>
      <c r="K413" s="1522"/>
      <c r="L413" s="1522"/>
      <c r="M413" s="1522"/>
      <c r="N413" s="1522"/>
      <c r="O413" s="1522"/>
      <c r="P413" s="1487"/>
      <c r="Q413" s="1487"/>
      <c r="R413" s="1487"/>
      <c r="S413" s="1487"/>
      <c r="T413" s="1487"/>
      <c r="U413" s="1487"/>
      <c r="V413" s="1487"/>
      <c r="W413" s="1487"/>
      <c r="X413" s="1487"/>
      <c r="Y413" s="1487"/>
      <c r="Z413" s="1487"/>
      <c r="AA413" s="1487"/>
      <c r="AB413" s="1487"/>
    </row>
    <row r="414">
      <c r="A414" s="1487"/>
      <c r="B414" s="1487"/>
      <c r="C414" s="1487"/>
      <c r="D414" s="1522"/>
      <c r="E414" s="1522"/>
      <c r="F414" s="1522"/>
      <c r="G414" s="1522"/>
      <c r="H414" s="1522"/>
      <c r="I414" s="1522"/>
      <c r="J414" s="1522"/>
      <c r="K414" s="1522"/>
      <c r="L414" s="1522"/>
      <c r="M414" s="1522"/>
      <c r="N414" s="1522"/>
      <c r="O414" s="1522"/>
      <c r="P414" s="1487"/>
      <c r="Q414" s="1487"/>
      <c r="R414" s="1487"/>
      <c r="S414" s="1487"/>
      <c r="T414" s="1487"/>
      <c r="U414" s="1487"/>
      <c r="V414" s="1487"/>
      <c r="W414" s="1487"/>
      <c r="X414" s="1487"/>
      <c r="Y414" s="1487"/>
      <c r="Z414" s="1487"/>
      <c r="AA414" s="1487"/>
      <c r="AB414" s="1487"/>
    </row>
    <row r="415">
      <c r="A415" s="1487"/>
      <c r="B415" s="1487"/>
      <c r="C415" s="1487"/>
      <c r="D415" s="1522"/>
      <c r="E415" s="1522"/>
      <c r="F415" s="1522"/>
      <c r="G415" s="1522"/>
      <c r="H415" s="1522"/>
      <c r="I415" s="1522"/>
      <c r="J415" s="1522"/>
      <c r="K415" s="1522"/>
      <c r="L415" s="1522"/>
      <c r="M415" s="1522"/>
      <c r="N415" s="1522"/>
      <c r="O415" s="1522"/>
      <c r="P415" s="1487"/>
      <c r="Q415" s="1487"/>
      <c r="R415" s="1487"/>
      <c r="S415" s="1487"/>
      <c r="T415" s="1487"/>
      <c r="U415" s="1487"/>
      <c r="V415" s="1487"/>
      <c r="W415" s="1487"/>
      <c r="X415" s="1487"/>
      <c r="Y415" s="1487"/>
      <c r="Z415" s="1487"/>
      <c r="AA415" s="1487"/>
      <c r="AB415" s="1487"/>
    </row>
    <row r="416">
      <c r="A416" s="1487"/>
      <c r="B416" s="1487"/>
      <c r="C416" s="1487"/>
      <c r="D416" s="1522"/>
      <c r="E416" s="1522"/>
      <c r="F416" s="1522"/>
      <c r="G416" s="1522"/>
      <c r="H416" s="1522"/>
      <c r="I416" s="1522"/>
      <c r="J416" s="1522"/>
      <c r="K416" s="1522"/>
      <c r="L416" s="1522"/>
      <c r="M416" s="1522"/>
      <c r="N416" s="1522"/>
      <c r="O416" s="1522"/>
      <c r="P416" s="1487"/>
      <c r="Q416" s="1487"/>
      <c r="R416" s="1487"/>
      <c r="S416" s="1487"/>
      <c r="T416" s="1487"/>
      <c r="U416" s="1487"/>
      <c r="V416" s="1487"/>
      <c r="W416" s="1487"/>
      <c r="X416" s="1487"/>
      <c r="Y416" s="1487"/>
      <c r="Z416" s="1487"/>
      <c r="AA416" s="1487"/>
      <c r="AB416" s="1487"/>
    </row>
    <row r="417">
      <c r="A417" s="1487"/>
      <c r="B417" s="1487"/>
      <c r="C417" s="1487"/>
      <c r="D417" s="1522"/>
      <c r="E417" s="1522"/>
      <c r="F417" s="1522"/>
      <c r="G417" s="1522"/>
      <c r="H417" s="1522"/>
      <c r="I417" s="1522"/>
      <c r="J417" s="1522"/>
      <c r="K417" s="1522"/>
      <c r="L417" s="1522"/>
      <c r="M417" s="1522"/>
      <c r="N417" s="1522"/>
      <c r="O417" s="1522"/>
      <c r="P417" s="1487"/>
      <c r="Q417" s="1487"/>
      <c r="R417" s="1487"/>
      <c r="S417" s="1487"/>
      <c r="T417" s="1487"/>
      <c r="U417" s="1487"/>
      <c r="V417" s="1487"/>
      <c r="W417" s="1487"/>
      <c r="X417" s="1487"/>
      <c r="Y417" s="1487"/>
      <c r="Z417" s="1487"/>
      <c r="AA417" s="1487"/>
      <c r="AB417" s="1487"/>
    </row>
    <row r="418">
      <c r="A418" s="1487"/>
      <c r="B418" s="1487"/>
      <c r="C418" s="1487"/>
      <c r="D418" s="1522"/>
      <c r="E418" s="1522"/>
      <c r="F418" s="1522"/>
      <c r="G418" s="1522"/>
      <c r="H418" s="1522"/>
      <c r="I418" s="1522"/>
      <c r="J418" s="1522"/>
      <c r="K418" s="1522"/>
      <c r="L418" s="1522"/>
      <c r="M418" s="1522"/>
      <c r="N418" s="1522"/>
      <c r="O418" s="1522"/>
      <c r="P418" s="1487"/>
      <c r="Q418" s="1487"/>
      <c r="R418" s="1487"/>
      <c r="S418" s="1487"/>
      <c r="T418" s="1487"/>
      <c r="U418" s="1487"/>
      <c r="V418" s="1487"/>
      <c r="W418" s="1487"/>
      <c r="X418" s="1487"/>
      <c r="Y418" s="1487"/>
      <c r="Z418" s="1487"/>
      <c r="AA418" s="1487"/>
      <c r="AB418" s="1487"/>
    </row>
    <row r="419">
      <c r="A419" s="1487"/>
      <c r="B419" s="1487"/>
      <c r="C419" s="1487"/>
      <c r="D419" s="1522"/>
      <c r="E419" s="1522"/>
      <c r="F419" s="1522"/>
      <c r="G419" s="1522"/>
      <c r="H419" s="1522"/>
      <c r="I419" s="1522"/>
      <c r="J419" s="1522"/>
      <c r="K419" s="1522"/>
      <c r="L419" s="1522"/>
      <c r="M419" s="1522"/>
      <c r="N419" s="1522"/>
      <c r="O419" s="1522"/>
      <c r="P419" s="1487"/>
      <c r="Q419" s="1487"/>
      <c r="R419" s="1487"/>
      <c r="S419" s="1487"/>
      <c r="T419" s="1487"/>
      <c r="U419" s="1487"/>
      <c r="V419" s="1487"/>
      <c r="W419" s="1487"/>
      <c r="X419" s="1487"/>
      <c r="Y419" s="1487"/>
      <c r="Z419" s="1487"/>
      <c r="AA419" s="1487"/>
      <c r="AB419" s="1487"/>
    </row>
    <row r="420">
      <c r="A420" s="1487"/>
      <c r="B420" s="1487"/>
      <c r="C420" s="1487"/>
      <c r="D420" s="1522"/>
      <c r="E420" s="1522"/>
      <c r="F420" s="1522"/>
      <c r="G420" s="1522"/>
      <c r="H420" s="1522"/>
      <c r="I420" s="1522"/>
      <c r="J420" s="1522"/>
      <c r="K420" s="1522"/>
      <c r="L420" s="1522"/>
      <c r="M420" s="1522"/>
      <c r="N420" s="1522"/>
      <c r="O420" s="1522"/>
      <c r="P420" s="1487"/>
      <c r="Q420" s="1487"/>
      <c r="R420" s="1487"/>
      <c r="S420" s="1487"/>
      <c r="T420" s="1487"/>
      <c r="U420" s="1487"/>
      <c r="V420" s="1487"/>
      <c r="W420" s="1487"/>
      <c r="X420" s="1487"/>
      <c r="Y420" s="1487"/>
      <c r="Z420" s="1487"/>
      <c r="AA420" s="1487"/>
      <c r="AB420" s="1487"/>
    </row>
    <row r="421">
      <c r="A421" s="1487"/>
      <c r="B421" s="1487"/>
      <c r="C421" s="1487"/>
      <c r="D421" s="1522"/>
      <c r="E421" s="1522"/>
      <c r="F421" s="1522"/>
      <c r="G421" s="1522"/>
      <c r="H421" s="1522"/>
      <c r="I421" s="1522"/>
      <c r="J421" s="1522"/>
      <c r="K421" s="1522"/>
      <c r="L421" s="1522"/>
      <c r="M421" s="1522"/>
      <c r="N421" s="1522"/>
      <c r="O421" s="1522"/>
      <c r="P421" s="1487"/>
      <c r="Q421" s="1487"/>
      <c r="R421" s="1487"/>
      <c r="S421" s="1487"/>
      <c r="T421" s="1487"/>
      <c r="U421" s="1487"/>
      <c r="V421" s="1487"/>
      <c r="W421" s="1487"/>
      <c r="X421" s="1487"/>
      <c r="Y421" s="1487"/>
      <c r="Z421" s="1487"/>
      <c r="AA421" s="1487"/>
      <c r="AB421" s="1487"/>
    </row>
    <row r="422">
      <c r="A422" s="1487"/>
      <c r="B422" s="1487"/>
      <c r="C422" s="1487"/>
      <c r="D422" s="1522"/>
      <c r="E422" s="1522"/>
      <c r="F422" s="1522"/>
      <c r="G422" s="1522"/>
      <c r="H422" s="1522"/>
      <c r="I422" s="1522"/>
      <c r="J422" s="1522"/>
      <c r="K422" s="1522"/>
      <c r="L422" s="1522"/>
      <c r="M422" s="1522"/>
      <c r="N422" s="1522"/>
      <c r="O422" s="1522"/>
      <c r="P422" s="1487"/>
      <c r="Q422" s="1487"/>
      <c r="R422" s="1487"/>
      <c r="S422" s="1487"/>
      <c r="T422" s="1487"/>
      <c r="U422" s="1487"/>
      <c r="V422" s="1487"/>
      <c r="W422" s="1487"/>
      <c r="X422" s="1487"/>
      <c r="Y422" s="1487"/>
      <c r="Z422" s="1487"/>
      <c r="AA422" s="1487"/>
      <c r="AB422" s="1487"/>
    </row>
    <row r="423">
      <c r="A423" s="1487"/>
      <c r="B423" s="1487"/>
      <c r="C423" s="1487"/>
      <c r="D423" s="1522"/>
      <c r="E423" s="1522"/>
      <c r="F423" s="1522"/>
      <c r="G423" s="1522"/>
      <c r="H423" s="1522"/>
      <c r="I423" s="1522"/>
      <c r="J423" s="1522"/>
      <c r="K423" s="1522"/>
      <c r="L423" s="1522"/>
      <c r="M423" s="1522"/>
      <c r="N423" s="1522"/>
      <c r="O423" s="1522"/>
      <c r="P423" s="1487"/>
      <c r="Q423" s="1487"/>
      <c r="R423" s="1487"/>
      <c r="S423" s="1487"/>
      <c r="T423" s="1487"/>
      <c r="U423" s="1487"/>
      <c r="V423" s="1487"/>
      <c r="W423" s="1487"/>
      <c r="X423" s="1487"/>
      <c r="Y423" s="1487"/>
      <c r="Z423" s="1487"/>
      <c r="AA423" s="1487"/>
      <c r="AB423" s="1487"/>
    </row>
    <row r="424">
      <c r="A424" s="1487"/>
      <c r="B424" s="1487"/>
      <c r="C424" s="1487"/>
      <c r="D424" s="1522"/>
      <c r="E424" s="1522"/>
      <c r="F424" s="1522"/>
      <c r="G424" s="1522"/>
      <c r="H424" s="1522"/>
      <c r="I424" s="1522"/>
      <c r="J424" s="1522"/>
      <c r="K424" s="1522"/>
      <c r="L424" s="1522"/>
      <c r="M424" s="1522"/>
      <c r="N424" s="1522"/>
      <c r="O424" s="1522"/>
      <c r="P424" s="1487"/>
      <c r="Q424" s="1487"/>
      <c r="R424" s="1487"/>
      <c r="S424" s="1487"/>
      <c r="T424" s="1487"/>
      <c r="U424" s="1487"/>
      <c r="V424" s="1487"/>
      <c r="W424" s="1487"/>
      <c r="X424" s="1487"/>
      <c r="Y424" s="1487"/>
      <c r="Z424" s="1487"/>
      <c r="AA424" s="1487"/>
      <c r="AB424" s="1487"/>
    </row>
    <row r="425">
      <c r="A425" s="1487"/>
      <c r="B425" s="1487"/>
      <c r="C425" s="1487"/>
      <c r="D425" s="1522"/>
      <c r="E425" s="1522"/>
      <c r="F425" s="1522"/>
      <c r="G425" s="1522"/>
      <c r="H425" s="1522"/>
      <c r="I425" s="1522"/>
      <c r="J425" s="1522"/>
      <c r="K425" s="1522"/>
      <c r="L425" s="1522"/>
      <c r="M425" s="1522"/>
      <c r="N425" s="1522"/>
      <c r="O425" s="1522"/>
      <c r="P425" s="1487"/>
      <c r="Q425" s="1487"/>
      <c r="R425" s="1487"/>
      <c r="S425" s="1487"/>
      <c r="T425" s="1487"/>
      <c r="U425" s="1487"/>
      <c r="V425" s="1487"/>
      <c r="W425" s="1487"/>
      <c r="X425" s="1487"/>
      <c r="Y425" s="1487"/>
      <c r="Z425" s="1487"/>
      <c r="AA425" s="1487"/>
      <c r="AB425" s="1487"/>
    </row>
    <row r="426">
      <c r="A426" s="1487"/>
      <c r="B426" s="1487"/>
      <c r="C426" s="1487"/>
      <c r="D426" s="1522"/>
      <c r="E426" s="1522"/>
      <c r="F426" s="1522"/>
      <c r="G426" s="1522"/>
      <c r="H426" s="1522"/>
      <c r="I426" s="1522"/>
      <c r="J426" s="1522"/>
      <c r="K426" s="1522"/>
      <c r="L426" s="1522"/>
      <c r="M426" s="1522"/>
      <c r="N426" s="1522"/>
      <c r="O426" s="1522"/>
      <c r="P426" s="1487"/>
      <c r="Q426" s="1487"/>
      <c r="R426" s="1487"/>
      <c r="S426" s="1487"/>
      <c r="T426" s="1487"/>
      <c r="U426" s="1487"/>
      <c r="V426" s="1487"/>
      <c r="W426" s="1487"/>
      <c r="X426" s="1487"/>
      <c r="Y426" s="1487"/>
      <c r="Z426" s="1487"/>
      <c r="AA426" s="1487"/>
      <c r="AB426" s="1487"/>
    </row>
    <row r="427">
      <c r="A427" s="1487"/>
      <c r="B427" s="1487"/>
      <c r="C427" s="1487"/>
      <c r="D427" s="1522"/>
      <c r="E427" s="1522"/>
      <c r="F427" s="1522"/>
      <c r="G427" s="1522"/>
      <c r="H427" s="1522"/>
      <c r="I427" s="1522"/>
      <c r="J427" s="1522"/>
      <c r="K427" s="1522"/>
      <c r="L427" s="1522"/>
      <c r="M427" s="1522"/>
      <c r="N427" s="1522"/>
      <c r="O427" s="1522"/>
      <c r="P427" s="1487"/>
      <c r="Q427" s="1487"/>
      <c r="R427" s="1487"/>
      <c r="S427" s="1487"/>
      <c r="T427" s="1487"/>
      <c r="U427" s="1487"/>
      <c r="V427" s="1487"/>
      <c r="W427" s="1487"/>
      <c r="X427" s="1487"/>
      <c r="Y427" s="1487"/>
      <c r="Z427" s="1487"/>
      <c r="AA427" s="1487"/>
      <c r="AB427" s="1487"/>
    </row>
    <row r="428">
      <c r="A428" s="1487"/>
      <c r="B428" s="1487"/>
      <c r="C428" s="1487"/>
      <c r="D428" s="1522"/>
      <c r="E428" s="1522"/>
      <c r="F428" s="1522"/>
      <c r="G428" s="1522"/>
      <c r="H428" s="1522"/>
      <c r="I428" s="1522"/>
      <c r="J428" s="1522"/>
      <c r="K428" s="1522"/>
      <c r="L428" s="1522"/>
      <c r="M428" s="1522"/>
      <c r="N428" s="1522"/>
      <c r="O428" s="1522"/>
      <c r="P428" s="1487"/>
      <c r="Q428" s="1487"/>
      <c r="R428" s="1487"/>
      <c r="S428" s="1487"/>
      <c r="T428" s="1487"/>
      <c r="U428" s="1487"/>
      <c r="V428" s="1487"/>
      <c r="W428" s="1487"/>
      <c r="X428" s="1487"/>
      <c r="Y428" s="1487"/>
      <c r="Z428" s="1487"/>
      <c r="AA428" s="1487"/>
      <c r="AB428" s="1487"/>
    </row>
    <row r="429">
      <c r="A429" s="1487"/>
      <c r="B429" s="1487"/>
      <c r="C429" s="1487"/>
      <c r="D429" s="1522"/>
      <c r="E429" s="1522"/>
      <c r="F429" s="1522"/>
      <c r="G429" s="1522"/>
      <c r="H429" s="1522"/>
      <c r="I429" s="1522"/>
      <c r="J429" s="1522"/>
      <c r="K429" s="1522"/>
      <c r="L429" s="1522"/>
      <c r="M429" s="1522"/>
      <c r="N429" s="1522"/>
      <c r="O429" s="1522"/>
      <c r="P429" s="1487"/>
      <c r="Q429" s="1487"/>
      <c r="R429" s="1487"/>
      <c r="S429" s="1487"/>
      <c r="T429" s="1487"/>
      <c r="U429" s="1487"/>
      <c r="V429" s="1487"/>
      <c r="W429" s="1487"/>
      <c r="X429" s="1487"/>
      <c r="Y429" s="1487"/>
      <c r="Z429" s="1487"/>
      <c r="AA429" s="1487"/>
      <c r="AB429" s="1487"/>
    </row>
    <row r="430">
      <c r="A430" s="1487"/>
      <c r="B430" s="1487"/>
      <c r="C430" s="1487"/>
      <c r="D430" s="1522"/>
      <c r="E430" s="1522"/>
      <c r="F430" s="1522"/>
      <c r="G430" s="1522"/>
      <c r="H430" s="1522"/>
      <c r="I430" s="1522"/>
      <c r="J430" s="1522"/>
      <c r="K430" s="1522"/>
      <c r="L430" s="1522"/>
      <c r="M430" s="1522"/>
      <c r="N430" s="1522"/>
      <c r="O430" s="1522"/>
      <c r="P430" s="1487"/>
      <c r="Q430" s="1487"/>
      <c r="R430" s="1487"/>
      <c r="S430" s="1487"/>
      <c r="T430" s="1487"/>
      <c r="U430" s="1487"/>
      <c r="V430" s="1487"/>
      <c r="W430" s="1487"/>
      <c r="X430" s="1487"/>
      <c r="Y430" s="1487"/>
      <c r="Z430" s="1487"/>
      <c r="AA430" s="1487"/>
      <c r="AB430" s="1487"/>
    </row>
    <row r="431">
      <c r="A431" s="1487"/>
      <c r="B431" s="1487"/>
      <c r="C431" s="1487"/>
      <c r="D431" s="1522"/>
      <c r="E431" s="1522"/>
      <c r="F431" s="1522"/>
      <c r="G431" s="1522"/>
      <c r="H431" s="1522"/>
      <c r="I431" s="1522"/>
      <c r="J431" s="1522"/>
      <c r="K431" s="1522"/>
      <c r="L431" s="1522"/>
      <c r="M431" s="1522"/>
      <c r="N431" s="1522"/>
      <c r="O431" s="1522"/>
      <c r="P431" s="1487"/>
      <c r="Q431" s="1487"/>
      <c r="R431" s="1487"/>
      <c r="S431" s="1487"/>
      <c r="T431" s="1487"/>
      <c r="U431" s="1487"/>
      <c r="V431" s="1487"/>
      <c r="W431" s="1487"/>
      <c r="X431" s="1487"/>
      <c r="Y431" s="1487"/>
      <c r="Z431" s="1487"/>
      <c r="AA431" s="1487"/>
      <c r="AB431" s="1487"/>
    </row>
    <row r="432">
      <c r="A432" s="1487"/>
      <c r="B432" s="1487"/>
      <c r="C432" s="1487"/>
      <c r="D432" s="1522"/>
      <c r="E432" s="1522"/>
      <c r="F432" s="1522"/>
      <c r="G432" s="1522"/>
      <c r="H432" s="1522"/>
      <c r="I432" s="1522"/>
      <c r="J432" s="1522"/>
      <c r="K432" s="1522"/>
      <c r="L432" s="1522"/>
      <c r="M432" s="1522"/>
      <c r="N432" s="1522"/>
      <c r="O432" s="1522"/>
      <c r="P432" s="1487"/>
      <c r="Q432" s="1487"/>
      <c r="R432" s="1487"/>
      <c r="S432" s="1487"/>
      <c r="T432" s="1487"/>
      <c r="U432" s="1487"/>
      <c r="V432" s="1487"/>
      <c r="W432" s="1487"/>
      <c r="X432" s="1487"/>
      <c r="Y432" s="1487"/>
      <c r="Z432" s="1487"/>
      <c r="AA432" s="1487"/>
      <c r="AB432" s="1487"/>
    </row>
    <row r="433">
      <c r="A433" s="1487"/>
      <c r="B433" s="1487"/>
      <c r="C433" s="1487"/>
      <c r="D433" s="1522"/>
      <c r="E433" s="1522"/>
      <c r="F433" s="1522"/>
      <c r="G433" s="1522"/>
      <c r="H433" s="1522"/>
      <c r="I433" s="1522"/>
      <c r="J433" s="1522"/>
      <c r="K433" s="1522"/>
      <c r="L433" s="1522"/>
      <c r="M433" s="1522"/>
      <c r="N433" s="1522"/>
      <c r="O433" s="1522"/>
      <c r="P433" s="1487"/>
      <c r="Q433" s="1487"/>
      <c r="R433" s="1487"/>
      <c r="S433" s="1487"/>
      <c r="T433" s="1487"/>
      <c r="U433" s="1487"/>
      <c r="V433" s="1487"/>
      <c r="W433" s="1487"/>
      <c r="X433" s="1487"/>
      <c r="Y433" s="1487"/>
      <c r="Z433" s="1487"/>
      <c r="AA433" s="1487"/>
      <c r="AB433" s="1487"/>
    </row>
    <row r="434">
      <c r="A434" s="1487"/>
      <c r="B434" s="1487"/>
      <c r="C434" s="1487"/>
      <c r="D434" s="1522"/>
      <c r="E434" s="1522"/>
      <c r="F434" s="1522"/>
      <c r="G434" s="1522"/>
      <c r="H434" s="1522"/>
      <c r="I434" s="1522"/>
      <c r="J434" s="1522"/>
      <c r="K434" s="1522"/>
      <c r="L434" s="1522"/>
      <c r="M434" s="1522"/>
      <c r="N434" s="1522"/>
      <c r="O434" s="1522"/>
      <c r="P434" s="1487"/>
      <c r="Q434" s="1487"/>
      <c r="R434" s="1487"/>
      <c r="S434" s="1487"/>
      <c r="T434" s="1487"/>
      <c r="U434" s="1487"/>
      <c r="V434" s="1487"/>
      <c r="W434" s="1487"/>
      <c r="X434" s="1487"/>
      <c r="Y434" s="1487"/>
      <c r="Z434" s="1487"/>
      <c r="AA434" s="1487"/>
      <c r="AB434" s="1487"/>
    </row>
    <row r="435">
      <c r="A435" s="1487"/>
      <c r="B435" s="1487"/>
      <c r="C435" s="1487"/>
      <c r="D435" s="1522"/>
      <c r="E435" s="1522"/>
      <c r="F435" s="1522"/>
      <c r="G435" s="1522"/>
      <c r="H435" s="1522"/>
      <c r="I435" s="1522"/>
      <c r="J435" s="1522"/>
      <c r="K435" s="1522"/>
      <c r="L435" s="1522"/>
      <c r="M435" s="1522"/>
      <c r="N435" s="1522"/>
      <c r="O435" s="1522"/>
      <c r="P435" s="1487"/>
      <c r="Q435" s="1487"/>
      <c r="R435" s="1487"/>
      <c r="S435" s="1487"/>
      <c r="T435" s="1487"/>
      <c r="U435" s="1487"/>
      <c r="V435" s="1487"/>
      <c r="W435" s="1487"/>
      <c r="X435" s="1487"/>
      <c r="Y435" s="1487"/>
      <c r="Z435" s="1487"/>
      <c r="AA435" s="1487"/>
      <c r="AB435" s="1487"/>
    </row>
    <row r="436">
      <c r="A436" s="1487"/>
      <c r="B436" s="1487"/>
      <c r="C436" s="1487"/>
      <c r="D436" s="1522"/>
      <c r="E436" s="1522"/>
      <c r="F436" s="1522"/>
      <c r="G436" s="1522"/>
      <c r="H436" s="1522"/>
      <c r="I436" s="1522"/>
      <c r="J436" s="1522"/>
      <c r="K436" s="1522"/>
      <c r="L436" s="1522"/>
      <c r="M436" s="1522"/>
      <c r="N436" s="1522"/>
      <c r="O436" s="1522"/>
      <c r="P436" s="1487"/>
      <c r="Q436" s="1487"/>
      <c r="R436" s="1487"/>
      <c r="S436" s="1487"/>
      <c r="T436" s="1487"/>
      <c r="U436" s="1487"/>
      <c r="V436" s="1487"/>
      <c r="W436" s="1487"/>
      <c r="X436" s="1487"/>
      <c r="Y436" s="1487"/>
      <c r="Z436" s="1487"/>
      <c r="AA436" s="1487"/>
      <c r="AB436" s="1487"/>
    </row>
    <row r="437">
      <c r="A437" s="1487"/>
      <c r="B437" s="1487"/>
      <c r="C437" s="1487"/>
      <c r="D437" s="1522"/>
      <c r="E437" s="1522"/>
      <c r="F437" s="1522"/>
      <c r="G437" s="1522"/>
      <c r="H437" s="1522"/>
      <c r="I437" s="1522"/>
      <c r="J437" s="1522"/>
      <c r="K437" s="1522"/>
      <c r="L437" s="1522"/>
      <c r="M437" s="1522"/>
      <c r="N437" s="1522"/>
      <c r="O437" s="1522"/>
      <c r="P437" s="1487"/>
      <c r="Q437" s="1487"/>
      <c r="R437" s="1487"/>
      <c r="S437" s="1487"/>
      <c r="T437" s="1487"/>
      <c r="U437" s="1487"/>
      <c r="V437" s="1487"/>
      <c r="W437" s="1487"/>
      <c r="X437" s="1487"/>
      <c r="Y437" s="1487"/>
      <c r="Z437" s="1487"/>
      <c r="AA437" s="1487"/>
      <c r="AB437" s="1487"/>
    </row>
    <row r="438">
      <c r="A438" s="1487"/>
      <c r="B438" s="1487"/>
      <c r="C438" s="1487"/>
      <c r="D438" s="1522"/>
      <c r="E438" s="1522"/>
      <c r="F438" s="1522"/>
      <c r="G438" s="1522"/>
      <c r="H438" s="1522"/>
      <c r="I438" s="1522"/>
      <c r="J438" s="1522"/>
      <c r="K438" s="1522"/>
      <c r="L438" s="1522"/>
      <c r="M438" s="1522"/>
      <c r="N438" s="1522"/>
      <c r="O438" s="1522"/>
      <c r="P438" s="1487"/>
      <c r="Q438" s="1487"/>
      <c r="R438" s="1487"/>
      <c r="S438" s="1487"/>
      <c r="T438" s="1487"/>
      <c r="U438" s="1487"/>
      <c r="V438" s="1487"/>
      <c r="W438" s="1487"/>
      <c r="X438" s="1487"/>
      <c r="Y438" s="1487"/>
      <c r="Z438" s="1487"/>
      <c r="AA438" s="1487"/>
      <c r="AB438" s="1487"/>
    </row>
    <row r="439">
      <c r="A439" s="1487"/>
      <c r="B439" s="1487"/>
      <c r="C439" s="1487"/>
      <c r="D439" s="1522"/>
      <c r="E439" s="1522"/>
      <c r="F439" s="1522"/>
      <c r="G439" s="1522"/>
      <c r="H439" s="1522"/>
      <c r="I439" s="1522"/>
      <c r="J439" s="1522"/>
      <c r="K439" s="1522"/>
      <c r="L439" s="1522"/>
      <c r="M439" s="1522"/>
      <c r="N439" s="1522"/>
      <c r="O439" s="1522"/>
      <c r="P439" s="1487"/>
      <c r="Q439" s="1487"/>
      <c r="R439" s="1487"/>
      <c r="S439" s="1487"/>
      <c r="T439" s="1487"/>
      <c r="U439" s="1487"/>
      <c r="V439" s="1487"/>
      <c r="W439" s="1487"/>
      <c r="X439" s="1487"/>
      <c r="Y439" s="1487"/>
      <c r="Z439" s="1487"/>
      <c r="AA439" s="1487"/>
      <c r="AB439" s="1487"/>
    </row>
    <row r="440">
      <c r="A440" s="1487"/>
      <c r="B440" s="1487"/>
      <c r="C440" s="1487"/>
      <c r="D440" s="1522"/>
      <c r="E440" s="1522"/>
      <c r="F440" s="1522"/>
      <c r="G440" s="1522"/>
      <c r="H440" s="1522"/>
      <c r="I440" s="1522"/>
      <c r="J440" s="1522"/>
      <c r="K440" s="1522"/>
      <c r="L440" s="1522"/>
      <c r="M440" s="1522"/>
      <c r="N440" s="1522"/>
      <c r="O440" s="1522"/>
      <c r="P440" s="1487"/>
      <c r="Q440" s="1487"/>
      <c r="R440" s="1487"/>
      <c r="S440" s="1487"/>
      <c r="T440" s="1487"/>
      <c r="U440" s="1487"/>
      <c r="V440" s="1487"/>
      <c r="W440" s="1487"/>
      <c r="X440" s="1487"/>
      <c r="Y440" s="1487"/>
      <c r="Z440" s="1487"/>
      <c r="AA440" s="1487"/>
      <c r="AB440" s="1487"/>
    </row>
    <row r="441">
      <c r="A441" s="1487"/>
      <c r="B441" s="1487"/>
      <c r="C441" s="1487"/>
      <c r="D441" s="1522"/>
      <c r="E441" s="1522"/>
      <c r="F441" s="1522"/>
      <c r="G441" s="1522"/>
      <c r="H441" s="1522"/>
      <c r="I441" s="1522"/>
      <c r="J441" s="1522"/>
      <c r="K441" s="1522"/>
      <c r="L441" s="1522"/>
      <c r="M441" s="1522"/>
      <c r="N441" s="1522"/>
      <c r="O441" s="1522"/>
      <c r="P441" s="1487"/>
      <c r="Q441" s="1487"/>
      <c r="R441" s="1487"/>
      <c r="S441" s="1487"/>
      <c r="T441" s="1487"/>
      <c r="U441" s="1487"/>
      <c r="V441" s="1487"/>
      <c r="W441" s="1487"/>
      <c r="X441" s="1487"/>
      <c r="Y441" s="1487"/>
      <c r="Z441" s="1487"/>
      <c r="AA441" s="1487"/>
      <c r="AB441" s="1487"/>
    </row>
    <row r="442">
      <c r="A442" s="1487"/>
      <c r="B442" s="1487"/>
      <c r="C442" s="1487"/>
      <c r="D442" s="1522"/>
      <c r="E442" s="1522"/>
      <c r="F442" s="1522"/>
      <c r="G442" s="1522"/>
      <c r="H442" s="1522"/>
      <c r="I442" s="1522"/>
      <c r="J442" s="1522"/>
      <c r="K442" s="1522"/>
      <c r="L442" s="1522"/>
      <c r="M442" s="1522"/>
      <c r="N442" s="1522"/>
      <c r="O442" s="1522"/>
      <c r="P442" s="1487"/>
      <c r="Q442" s="1487"/>
      <c r="R442" s="1487"/>
      <c r="S442" s="1487"/>
      <c r="T442" s="1487"/>
      <c r="U442" s="1487"/>
      <c r="V442" s="1487"/>
      <c r="W442" s="1487"/>
      <c r="X442" s="1487"/>
      <c r="Y442" s="1487"/>
      <c r="Z442" s="1487"/>
      <c r="AA442" s="1487"/>
      <c r="AB442" s="1487"/>
    </row>
    <row r="443">
      <c r="A443" s="1487"/>
      <c r="B443" s="1487"/>
      <c r="C443" s="1487"/>
      <c r="D443" s="1522"/>
      <c r="E443" s="1522"/>
      <c r="F443" s="1522"/>
      <c r="G443" s="1522"/>
      <c r="H443" s="1522"/>
      <c r="I443" s="1522"/>
      <c r="J443" s="1522"/>
      <c r="K443" s="1522"/>
      <c r="L443" s="1522"/>
      <c r="M443" s="1522"/>
      <c r="N443" s="1522"/>
      <c r="O443" s="1522"/>
      <c r="P443" s="1487"/>
      <c r="Q443" s="1487"/>
      <c r="R443" s="1487"/>
      <c r="S443" s="1487"/>
      <c r="T443" s="1487"/>
      <c r="U443" s="1487"/>
      <c r="V443" s="1487"/>
      <c r="W443" s="1487"/>
      <c r="X443" s="1487"/>
      <c r="Y443" s="1487"/>
      <c r="Z443" s="1487"/>
      <c r="AA443" s="1487"/>
      <c r="AB443" s="1487"/>
    </row>
    <row r="444">
      <c r="A444" s="1487"/>
      <c r="B444" s="1487"/>
      <c r="C444" s="1487"/>
      <c r="D444" s="1522"/>
      <c r="E444" s="1522"/>
      <c r="F444" s="1522"/>
      <c r="G444" s="1522"/>
      <c r="H444" s="1522"/>
      <c r="I444" s="1522"/>
      <c r="J444" s="1522"/>
      <c r="K444" s="1522"/>
      <c r="L444" s="1522"/>
      <c r="M444" s="1522"/>
      <c r="N444" s="1522"/>
      <c r="O444" s="1522"/>
      <c r="P444" s="1487"/>
      <c r="Q444" s="1487"/>
      <c r="R444" s="1487"/>
      <c r="S444" s="1487"/>
      <c r="T444" s="1487"/>
      <c r="U444" s="1487"/>
      <c r="V444" s="1487"/>
      <c r="W444" s="1487"/>
      <c r="X444" s="1487"/>
      <c r="Y444" s="1487"/>
      <c r="Z444" s="1487"/>
      <c r="AA444" s="1487"/>
      <c r="AB444" s="1487"/>
    </row>
    <row r="445">
      <c r="A445" s="1487"/>
      <c r="B445" s="1487"/>
      <c r="C445" s="1487"/>
      <c r="D445" s="1522"/>
      <c r="E445" s="1522"/>
      <c r="F445" s="1522"/>
      <c r="G445" s="1522"/>
      <c r="H445" s="1522"/>
      <c r="I445" s="1522"/>
      <c r="J445" s="1522"/>
      <c r="K445" s="1522"/>
      <c r="L445" s="1522"/>
      <c r="M445" s="1522"/>
      <c r="N445" s="1522"/>
      <c r="O445" s="1522"/>
      <c r="P445" s="1487"/>
      <c r="Q445" s="1487"/>
      <c r="R445" s="1487"/>
      <c r="S445" s="1487"/>
      <c r="T445" s="1487"/>
      <c r="U445" s="1487"/>
      <c r="V445" s="1487"/>
      <c r="W445" s="1487"/>
      <c r="X445" s="1487"/>
      <c r="Y445" s="1487"/>
      <c r="Z445" s="1487"/>
      <c r="AA445" s="1487"/>
      <c r="AB445" s="1487"/>
    </row>
    <row r="446">
      <c r="A446" s="1487"/>
      <c r="B446" s="1487"/>
      <c r="C446" s="1487"/>
      <c r="D446" s="1522"/>
      <c r="E446" s="1522"/>
      <c r="F446" s="1522"/>
      <c r="G446" s="1522"/>
      <c r="H446" s="1522"/>
      <c r="I446" s="1522"/>
      <c r="J446" s="1522"/>
      <c r="K446" s="1522"/>
      <c r="L446" s="1522"/>
      <c r="M446" s="1522"/>
      <c r="N446" s="1522"/>
      <c r="O446" s="1522"/>
      <c r="P446" s="1487"/>
      <c r="Q446" s="1487"/>
      <c r="R446" s="1487"/>
      <c r="S446" s="1487"/>
      <c r="T446" s="1487"/>
      <c r="U446" s="1487"/>
      <c r="V446" s="1487"/>
      <c r="W446" s="1487"/>
      <c r="X446" s="1487"/>
      <c r="Y446" s="1487"/>
      <c r="Z446" s="1487"/>
      <c r="AA446" s="1487"/>
      <c r="AB446" s="1487"/>
    </row>
    <row r="447">
      <c r="A447" s="1487"/>
      <c r="B447" s="1487"/>
      <c r="C447" s="1487"/>
      <c r="D447" s="1522"/>
      <c r="E447" s="1522"/>
      <c r="F447" s="1522"/>
      <c r="G447" s="1522"/>
      <c r="H447" s="1522"/>
      <c r="I447" s="1522"/>
      <c r="J447" s="1522"/>
      <c r="K447" s="1522"/>
      <c r="L447" s="1522"/>
      <c r="M447" s="1522"/>
      <c r="N447" s="1522"/>
      <c r="O447" s="1522"/>
      <c r="P447" s="1487"/>
      <c r="Q447" s="1487"/>
      <c r="R447" s="1487"/>
      <c r="S447" s="1487"/>
      <c r="T447" s="1487"/>
      <c r="U447" s="1487"/>
      <c r="V447" s="1487"/>
      <c r="W447" s="1487"/>
      <c r="X447" s="1487"/>
      <c r="Y447" s="1487"/>
      <c r="Z447" s="1487"/>
      <c r="AA447" s="1487"/>
      <c r="AB447" s="1487"/>
    </row>
    <row r="448">
      <c r="A448" s="1487"/>
      <c r="B448" s="1487"/>
      <c r="C448" s="1487"/>
      <c r="D448" s="1522"/>
      <c r="E448" s="1522"/>
      <c r="F448" s="1522"/>
      <c r="G448" s="1522"/>
      <c r="H448" s="1522"/>
      <c r="I448" s="1522"/>
      <c r="J448" s="1522"/>
      <c r="K448" s="1522"/>
      <c r="L448" s="1522"/>
      <c r="M448" s="1522"/>
      <c r="N448" s="1522"/>
      <c r="O448" s="1522"/>
      <c r="P448" s="1487"/>
      <c r="Q448" s="1487"/>
      <c r="R448" s="1487"/>
      <c r="S448" s="1487"/>
      <c r="T448" s="1487"/>
      <c r="U448" s="1487"/>
      <c r="V448" s="1487"/>
      <c r="W448" s="1487"/>
      <c r="X448" s="1487"/>
      <c r="Y448" s="1487"/>
      <c r="Z448" s="1487"/>
      <c r="AA448" s="1487"/>
      <c r="AB448" s="1487"/>
    </row>
    <row r="449">
      <c r="A449" s="1487"/>
      <c r="B449" s="1487"/>
      <c r="C449" s="1487"/>
      <c r="D449" s="1522"/>
      <c r="E449" s="1522"/>
      <c r="F449" s="1522"/>
      <c r="G449" s="1522"/>
      <c r="H449" s="1522"/>
      <c r="I449" s="1522"/>
      <c r="J449" s="1522"/>
      <c r="K449" s="1522"/>
      <c r="L449" s="1522"/>
      <c r="M449" s="1522"/>
      <c r="N449" s="1522"/>
      <c r="O449" s="1522"/>
      <c r="P449" s="1487"/>
      <c r="Q449" s="1487"/>
      <c r="R449" s="1487"/>
      <c r="S449" s="1487"/>
      <c r="T449" s="1487"/>
      <c r="U449" s="1487"/>
      <c r="V449" s="1487"/>
      <c r="W449" s="1487"/>
      <c r="X449" s="1487"/>
      <c r="Y449" s="1487"/>
      <c r="Z449" s="1487"/>
      <c r="AA449" s="1487"/>
      <c r="AB449" s="1487"/>
    </row>
    <row r="450">
      <c r="A450" s="1487"/>
      <c r="B450" s="1487"/>
      <c r="C450" s="1487"/>
      <c r="D450" s="1522"/>
      <c r="E450" s="1522"/>
      <c r="F450" s="1522"/>
      <c r="G450" s="1522"/>
      <c r="H450" s="1522"/>
      <c r="I450" s="1522"/>
      <c r="J450" s="1522"/>
      <c r="K450" s="1522"/>
      <c r="L450" s="1522"/>
      <c r="M450" s="1522"/>
      <c r="N450" s="1522"/>
      <c r="O450" s="1522"/>
      <c r="P450" s="1487"/>
      <c r="Q450" s="1487"/>
      <c r="R450" s="1487"/>
      <c r="S450" s="1487"/>
      <c r="T450" s="1487"/>
      <c r="U450" s="1487"/>
      <c r="V450" s="1487"/>
      <c r="W450" s="1487"/>
      <c r="X450" s="1487"/>
      <c r="Y450" s="1487"/>
      <c r="Z450" s="1487"/>
      <c r="AA450" s="1487"/>
      <c r="AB450" s="1487"/>
    </row>
    <row r="451">
      <c r="A451" s="1487"/>
      <c r="B451" s="1487"/>
      <c r="C451" s="1487"/>
      <c r="D451" s="1522"/>
      <c r="E451" s="1522"/>
      <c r="F451" s="1522"/>
      <c r="G451" s="1522"/>
      <c r="H451" s="1522"/>
      <c r="I451" s="1522"/>
      <c r="J451" s="1522"/>
      <c r="K451" s="1522"/>
      <c r="L451" s="1522"/>
      <c r="M451" s="1522"/>
      <c r="N451" s="1522"/>
      <c r="O451" s="1522"/>
      <c r="P451" s="1487"/>
      <c r="Q451" s="1487"/>
      <c r="R451" s="1487"/>
      <c r="S451" s="1487"/>
      <c r="T451" s="1487"/>
      <c r="U451" s="1487"/>
      <c r="V451" s="1487"/>
      <c r="W451" s="1487"/>
      <c r="X451" s="1487"/>
      <c r="Y451" s="1487"/>
      <c r="Z451" s="1487"/>
      <c r="AA451" s="1487"/>
      <c r="AB451" s="1487"/>
    </row>
    <row r="452">
      <c r="A452" s="1487"/>
      <c r="B452" s="1487"/>
      <c r="C452" s="1487"/>
      <c r="D452" s="1522"/>
      <c r="E452" s="1522"/>
      <c r="F452" s="1522"/>
      <c r="G452" s="1522"/>
      <c r="H452" s="1522"/>
      <c r="I452" s="1522"/>
      <c r="J452" s="1522"/>
      <c r="K452" s="1522"/>
      <c r="L452" s="1522"/>
      <c r="M452" s="1522"/>
      <c r="N452" s="1522"/>
      <c r="O452" s="1522"/>
      <c r="P452" s="1487"/>
      <c r="Q452" s="1487"/>
      <c r="R452" s="1487"/>
      <c r="S452" s="1487"/>
      <c r="T452" s="1487"/>
      <c r="U452" s="1487"/>
      <c r="V452" s="1487"/>
      <c r="W452" s="1487"/>
      <c r="X452" s="1487"/>
      <c r="Y452" s="1487"/>
      <c r="Z452" s="1487"/>
      <c r="AA452" s="1487"/>
      <c r="AB452" s="1487"/>
    </row>
    <row r="453">
      <c r="A453" s="1487"/>
      <c r="B453" s="1487"/>
      <c r="C453" s="1487"/>
      <c r="D453" s="1522"/>
      <c r="E453" s="1522"/>
      <c r="F453" s="1522"/>
      <c r="G453" s="1522"/>
      <c r="H453" s="1522"/>
      <c r="I453" s="1522"/>
      <c r="J453" s="1522"/>
      <c r="K453" s="1522"/>
      <c r="L453" s="1522"/>
      <c r="M453" s="1522"/>
      <c r="N453" s="1522"/>
      <c r="O453" s="1522"/>
      <c r="P453" s="1487"/>
      <c r="Q453" s="1487"/>
      <c r="R453" s="1487"/>
      <c r="S453" s="1487"/>
      <c r="T453" s="1487"/>
      <c r="U453" s="1487"/>
      <c r="V453" s="1487"/>
      <c r="W453" s="1487"/>
      <c r="X453" s="1487"/>
      <c r="Y453" s="1487"/>
      <c r="Z453" s="1487"/>
      <c r="AA453" s="1487"/>
      <c r="AB453" s="1487"/>
    </row>
    <row r="454">
      <c r="A454" s="1487"/>
      <c r="B454" s="1487"/>
      <c r="C454" s="1487"/>
      <c r="D454" s="1522"/>
      <c r="E454" s="1522"/>
      <c r="F454" s="1522"/>
      <c r="G454" s="1522"/>
      <c r="H454" s="1522"/>
      <c r="I454" s="1522"/>
      <c r="J454" s="1522"/>
      <c r="K454" s="1522"/>
      <c r="L454" s="1522"/>
      <c r="M454" s="1522"/>
      <c r="N454" s="1522"/>
      <c r="O454" s="1522"/>
      <c r="P454" s="1487"/>
      <c r="Q454" s="1487"/>
      <c r="R454" s="1487"/>
      <c r="S454" s="1487"/>
      <c r="T454" s="1487"/>
      <c r="U454" s="1487"/>
      <c r="V454" s="1487"/>
      <c r="W454" s="1487"/>
      <c r="X454" s="1487"/>
      <c r="Y454" s="1487"/>
      <c r="Z454" s="1487"/>
      <c r="AA454" s="1487"/>
      <c r="AB454" s="1487"/>
    </row>
    <row r="455">
      <c r="A455" s="1487"/>
      <c r="B455" s="1487"/>
      <c r="C455" s="1487"/>
      <c r="D455" s="1522"/>
      <c r="E455" s="1522"/>
      <c r="F455" s="1522"/>
      <c r="G455" s="1522"/>
      <c r="H455" s="1522"/>
      <c r="I455" s="1522"/>
      <c r="J455" s="1522"/>
      <c r="K455" s="1522"/>
      <c r="L455" s="1522"/>
      <c r="M455" s="1522"/>
      <c r="N455" s="1522"/>
      <c r="O455" s="1522"/>
      <c r="P455" s="1487"/>
      <c r="Q455" s="1487"/>
      <c r="R455" s="1487"/>
      <c r="S455" s="1487"/>
      <c r="T455" s="1487"/>
      <c r="U455" s="1487"/>
      <c r="V455" s="1487"/>
      <c r="W455" s="1487"/>
      <c r="X455" s="1487"/>
      <c r="Y455" s="1487"/>
      <c r="Z455" s="1487"/>
      <c r="AA455" s="1487"/>
      <c r="AB455" s="1487"/>
    </row>
    <row r="456">
      <c r="A456" s="1487"/>
      <c r="B456" s="1487"/>
      <c r="C456" s="1487"/>
      <c r="D456" s="1522"/>
      <c r="E456" s="1522"/>
      <c r="F456" s="1522"/>
      <c r="G456" s="1522"/>
      <c r="H456" s="1522"/>
      <c r="I456" s="1522"/>
      <c r="J456" s="1522"/>
      <c r="K456" s="1522"/>
      <c r="L456" s="1522"/>
      <c r="M456" s="1522"/>
      <c r="N456" s="1522"/>
      <c r="O456" s="1522"/>
      <c r="P456" s="1487"/>
      <c r="Q456" s="1487"/>
      <c r="R456" s="1487"/>
      <c r="S456" s="1487"/>
      <c r="T456" s="1487"/>
      <c r="U456" s="1487"/>
      <c r="V456" s="1487"/>
      <c r="W456" s="1487"/>
      <c r="X456" s="1487"/>
      <c r="Y456" s="1487"/>
      <c r="Z456" s="1487"/>
      <c r="AA456" s="1487"/>
      <c r="AB456" s="1487"/>
    </row>
    <row r="457">
      <c r="A457" s="1487"/>
      <c r="B457" s="1487"/>
      <c r="C457" s="1487"/>
      <c r="D457" s="1522"/>
      <c r="E457" s="1522"/>
      <c r="F457" s="1522"/>
      <c r="G457" s="1522"/>
      <c r="H457" s="1522"/>
      <c r="I457" s="1522"/>
      <c r="J457" s="1522"/>
      <c r="K457" s="1522"/>
      <c r="L457" s="1522"/>
      <c r="M457" s="1522"/>
      <c r="N457" s="1522"/>
      <c r="O457" s="1522"/>
      <c r="P457" s="1487"/>
      <c r="Q457" s="1487"/>
      <c r="R457" s="1487"/>
      <c r="S457" s="1487"/>
      <c r="T457" s="1487"/>
      <c r="U457" s="1487"/>
      <c r="V457" s="1487"/>
      <c r="W457" s="1487"/>
      <c r="X457" s="1487"/>
      <c r="Y457" s="1487"/>
      <c r="Z457" s="1487"/>
      <c r="AA457" s="1487"/>
      <c r="AB457" s="1487"/>
    </row>
    <row r="458">
      <c r="A458" s="1487"/>
      <c r="B458" s="1487"/>
      <c r="C458" s="1487"/>
      <c r="D458" s="1522"/>
      <c r="E458" s="1522"/>
      <c r="F458" s="1522"/>
      <c r="G458" s="1522"/>
      <c r="H458" s="1522"/>
      <c r="I458" s="1522"/>
      <c r="J458" s="1522"/>
      <c r="K458" s="1522"/>
      <c r="L458" s="1522"/>
      <c r="M458" s="1522"/>
      <c r="N458" s="1522"/>
      <c r="O458" s="1522"/>
      <c r="P458" s="1487"/>
      <c r="Q458" s="1487"/>
      <c r="R458" s="1487"/>
      <c r="S458" s="1487"/>
      <c r="T458" s="1487"/>
      <c r="U458" s="1487"/>
      <c r="V458" s="1487"/>
      <c r="W458" s="1487"/>
      <c r="X458" s="1487"/>
      <c r="Y458" s="1487"/>
      <c r="Z458" s="1487"/>
      <c r="AA458" s="1487"/>
      <c r="AB458" s="1487"/>
    </row>
    <row r="459">
      <c r="A459" s="1487"/>
      <c r="B459" s="1487"/>
      <c r="C459" s="1487"/>
      <c r="D459" s="1522"/>
      <c r="E459" s="1522"/>
      <c r="F459" s="1522"/>
      <c r="G459" s="1522"/>
      <c r="H459" s="1522"/>
      <c r="I459" s="1522"/>
      <c r="J459" s="1522"/>
      <c r="K459" s="1522"/>
      <c r="L459" s="1522"/>
      <c r="M459" s="1522"/>
      <c r="N459" s="1522"/>
      <c r="O459" s="1522"/>
      <c r="P459" s="1487"/>
      <c r="Q459" s="1487"/>
      <c r="R459" s="1487"/>
      <c r="S459" s="1487"/>
      <c r="T459" s="1487"/>
      <c r="U459" s="1487"/>
      <c r="V459" s="1487"/>
      <c r="W459" s="1487"/>
      <c r="X459" s="1487"/>
      <c r="Y459" s="1487"/>
      <c r="Z459" s="1487"/>
      <c r="AA459" s="1487"/>
      <c r="AB459" s="1487"/>
    </row>
    <row r="460">
      <c r="A460" s="1487"/>
      <c r="B460" s="1487"/>
      <c r="C460" s="1487"/>
      <c r="D460" s="1522"/>
      <c r="E460" s="1522"/>
      <c r="F460" s="1522"/>
      <c r="G460" s="1522"/>
      <c r="H460" s="1522"/>
      <c r="I460" s="1522"/>
      <c r="J460" s="1522"/>
      <c r="K460" s="1522"/>
      <c r="L460" s="1522"/>
      <c r="M460" s="1522"/>
      <c r="N460" s="1522"/>
      <c r="O460" s="1522"/>
      <c r="P460" s="1487"/>
      <c r="Q460" s="1487"/>
      <c r="R460" s="1487"/>
      <c r="S460" s="1487"/>
      <c r="T460" s="1487"/>
      <c r="U460" s="1487"/>
      <c r="V460" s="1487"/>
      <c r="W460" s="1487"/>
      <c r="X460" s="1487"/>
      <c r="Y460" s="1487"/>
      <c r="Z460" s="1487"/>
      <c r="AA460" s="1487"/>
      <c r="AB460" s="1487"/>
    </row>
    <row r="461">
      <c r="A461" s="1487"/>
      <c r="B461" s="1487"/>
      <c r="C461" s="1487"/>
      <c r="D461" s="1522"/>
      <c r="E461" s="1522"/>
      <c r="F461" s="1522"/>
      <c r="G461" s="1522"/>
      <c r="H461" s="1522"/>
      <c r="I461" s="1522"/>
      <c r="J461" s="1522"/>
      <c r="K461" s="1522"/>
      <c r="L461" s="1522"/>
      <c r="M461" s="1522"/>
      <c r="N461" s="1522"/>
      <c r="O461" s="1522"/>
      <c r="P461" s="1487"/>
      <c r="Q461" s="1487"/>
      <c r="R461" s="1487"/>
      <c r="S461" s="1487"/>
      <c r="T461" s="1487"/>
      <c r="U461" s="1487"/>
      <c r="V461" s="1487"/>
      <c r="W461" s="1487"/>
      <c r="X461" s="1487"/>
      <c r="Y461" s="1487"/>
      <c r="Z461" s="1487"/>
      <c r="AA461" s="1487"/>
      <c r="AB461" s="1487"/>
    </row>
    <row r="462">
      <c r="A462" s="1487"/>
      <c r="B462" s="1487"/>
      <c r="C462" s="1487"/>
      <c r="D462" s="1522"/>
      <c r="E462" s="1522"/>
      <c r="F462" s="1522"/>
      <c r="G462" s="1522"/>
      <c r="H462" s="1522"/>
      <c r="I462" s="1522"/>
      <c r="J462" s="1522"/>
      <c r="K462" s="1522"/>
      <c r="L462" s="1522"/>
      <c r="M462" s="1522"/>
      <c r="N462" s="1522"/>
      <c r="O462" s="1522"/>
      <c r="P462" s="1487"/>
      <c r="Q462" s="1487"/>
      <c r="R462" s="1487"/>
      <c r="S462" s="1487"/>
      <c r="T462" s="1487"/>
      <c r="U462" s="1487"/>
      <c r="V462" s="1487"/>
      <c r="W462" s="1487"/>
      <c r="X462" s="1487"/>
      <c r="Y462" s="1487"/>
      <c r="Z462" s="1487"/>
      <c r="AA462" s="1487"/>
      <c r="AB462" s="1487"/>
    </row>
    <row r="463">
      <c r="A463" s="1487"/>
      <c r="B463" s="1487"/>
      <c r="C463" s="1487"/>
      <c r="D463" s="1522"/>
      <c r="E463" s="1522"/>
      <c r="F463" s="1522"/>
      <c r="G463" s="1522"/>
      <c r="H463" s="1522"/>
      <c r="I463" s="1522"/>
      <c r="J463" s="1522"/>
      <c r="K463" s="1522"/>
      <c r="L463" s="1522"/>
      <c r="M463" s="1522"/>
      <c r="N463" s="1522"/>
      <c r="O463" s="1522"/>
      <c r="P463" s="1487"/>
      <c r="Q463" s="1487"/>
      <c r="R463" s="1487"/>
      <c r="S463" s="1487"/>
      <c r="T463" s="1487"/>
      <c r="U463" s="1487"/>
      <c r="V463" s="1487"/>
      <c r="W463" s="1487"/>
      <c r="X463" s="1487"/>
      <c r="Y463" s="1487"/>
      <c r="Z463" s="1487"/>
      <c r="AA463" s="1487"/>
      <c r="AB463" s="1487"/>
    </row>
    <row r="464">
      <c r="A464" s="1487"/>
      <c r="B464" s="1487"/>
      <c r="C464" s="1487"/>
      <c r="D464" s="1522"/>
      <c r="E464" s="1522"/>
      <c r="F464" s="1522"/>
      <c r="G464" s="1522"/>
      <c r="H464" s="1522"/>
      <c r="I464" s="1522"/>
      <c r="J464" s="1522"/>
      <c r="K464" s="1522"/>
      <c r="L464" s="1522"/>
      <c r="M464" s="1522"/>
      <c r="N464" s="1522"/>
      <c r="O464" s="1522"/>
      <c r="P464" s="1487"/>
      <c r="Q464" s="1487"/>
      <c r="R464" s="1487"/>
      <c r="S464" s="1487"/>
      <c r="T464" s="1487"/>
      <c r="U464" s="1487"/>
      <c r="V464" s="1487"/>
      <c r="W464" s="1487"/>
      <c r="X464" s="1487"/>
      <c r="Y464" s="1487"/>
      <c r="Z464" s="1487"/>
      <c r="AA464" s="1487"/>
      <c r="AB464" s="1487"/>
    </row>
    <row r="465">
      <c r="A465" s="1487"/>
      <c r="B465" s="1487"/>
      <c r="C465" s="1487"/>
      <c r="D465" s="1522"/>
      <c r="E465" s="1522"/>
      <c r="F465" s="1522"/>
      <c r="G465" s="1522"/>
      <c r="H465" s="1522"/>
      <c r="I465" s="1522"/>
      <c r="J465" s="1522"/>
      <c r="K465" s="1522"/>
      <c r="L465" s="1522"/>
      <c r="M465" s="1522"/>
      <c r="N465" s="1522"/>
      <c r="O465" s="1522"/>
      <c r="P465" s="1487"/>
      <c r="Q465" s="1487"/>
      <c r="R465" s="1487"/>
      <c r="S465" s="1487"/>
      <c r="T465" s="1487"/>
      <c r="U465" s="1487"/>
      <c r="V465" s="1487"/>
      <c r="W465" s="1487"/>
      <c r="X465" s="1487"/>
      <c r="Y465" s="1487"/>
      <c r="Z465" s="1487"/>
      <c r="AA465" s="1487"/>
      <c r="AB465" s="1487"/>
    </row>
    <row r="466">
      <c r="A466" s="1487"/>
      <c r="B466" s="1487"/>
      <c r="C466" s="1487"/>
      <c r="D466" s="1522"/>
      <c r="E466" s="1522"/>
      <c r="F466" s="1522"/>
      <c r="G466" s="1522"/>
      <c r="H466" s="1522"/>
      <c r="I466" s="1522"/>
      <c r="J466" s="1522"/>
      <c r="K466" s="1522"/>
      <c r="L466" s="1522"/>
      <c r="M466" s="1522"/>
      <c r="N466" s="1522"/>
      <c r="O466" s="1522"/>
      <c r="P466" s="1487"/>
      <c r="Q466" s="1487"/>
      <c r="R466" s="1487"/>
      <c r="S466" s="1487"/>
      <c r="T466" s="1487"/>
      <c r="U466" s="1487"/>
      <c r="V466" s="1487"/>
      <c r="W466" s="1487"/>
      <c r="X466" s="1487"/>
      <c r="Y466" s="1487"/>
      <c r="Z466" s="1487"/>
      <c r="AA466" s="1487"/>
      <c r="AB466" s="1487"/>
    </row>
    <row r="467">
      <c r="A467" s="1487"/>
      <c r="B467" s="1487"/>
      <c r="C467" s="1487"/>
      <c r="D467" s="1522"/>
      <c r="E467" s="1522"/>
      <c r="F467" s="1522"/>
      <c r="G467" s="1522"/>
      <c r="H467" s="1522"/>
      <c r="I467" s="1522"/>
      <c r="J467" s="1522"/>
      <c r="K467" s="1522"/>
      <c r="L467" s="1522"/>
      <c r="M467" s="1522"/>
      <c r="N467" s="1522"/>
      <c r="O467" s="1522"/>
      <c r="P467" s="1487"/>
      <c r="Q467" s="1487"/>
      <c r="R467" s="1487"/>
      <c r="S467" s="1487"/>
      <c r="T467" s="1487"/>
      <c r="U467" s="1487"/>
      <c r="V467" s="1487"/>
      <c r="W467" s="1487"/>
      <c r="X467" s="1487"/>
      <c r="Y467" s="1487"/>
      <c r="Z467" s="1487"/>
      <c r="AA467" s="1487"/>
      <c r="AB467" s="1487"/>
    </row>
    <row r="468">
      <c r="A468" s="1487"/>
      <c r="B468" s="1487"/>
      <c r="C468" s="1487"/>
      <c r="D468" s="1522"/>
      <c r="E468" s="1522"/>
      <c r="F468" s="1522"/>
      <c r="G468" s="1522"/>
      <c r="H468" s="1522"/>
      <c r="I468" s="1522"/>
      <c r="J468" s="1522"/>
      <c r="K468" s="1522"/>
      <c r="L468" s="1522"/>
      <c r="M468" s="1522"/>
      <c r="N468" s="1522"/>
      <c r="O468" s="1522"/>
      <c r="P468" s="1487"/>
      <c r="Q468" s="1487"/>
      <c r="R468" s="1487"/>
      <c r="S468" s="1487"/>
      <c r="T468" s="1487"/>
      <c r="U468" s="1487"/>
      <c r="V468" s="1487"/>
      <c r="W468" s="1487"/>
      <c r="X468" s="1487"/>
      <c r="Y468" s="1487"/>
      <c r="Z468" s="1487"/>
      <c r="AA468" s="1487"/>
      <c r="AB468" s="1487"/>
    </row>
    <row r="469">
      <c r="A469" s="1487"/>
      <c r="B469" s="1487"/>
      <c r="C469" s="1487"/>
      <c r="D469" s="1522"/>
      <c r="E469" s="1522"/>
      <c r="F469" s="1522"/>
      <c r="G469" s="1522"/>
      <c r="H469" s="1522"/>
      <c r="I469" s="1522"/>
      <c r="J469" s="1522"/>
      <c r="K469" s="1522"/>
      <c r="L469" s="1522"/>
      <c r="M469" s="1522"/>
      <c r="N469" s="1522"/>
      <c r="O469" s="1522"/>
      <c r="P469" s="1487"/>
      <c r="Q469" s="1487"/>
      <c r="R469" s="1487"/>
      <c r="S469" s="1487"/>
      <c r="T469" s="1487"/>
      <c r="U469" s="1487"/>
      <c r="V469" s="1487"/>
      <c r="W469" s="1487"/>
      <c r="X469" s="1487"/>
      <c r="Y469" s="1487"/>
      <c r="Z469" s="1487"/>
      <c r="AA469" s="1487"/>
      <c r="AB469" s="1487"/>
    </row>
    <row r="470">
      <c r="A470" s="1487"/>
      <c r="B470" s="1487"/>
      <c r="C470" s="1487"/>
      <c r="D470" s="1522"/>
      <c r="E470" s="1522"/>
      <c r="F470" s="1522"/>
      <c r="G470" s="1522"/>
      <c r="H470" s="1522"/>
      <c r="I470" s="1522"/>
      <c r="J470" s="1522"/>
      <c r="K470" s="1522"/>
      <c r="L470" s="1522"/>
      <c r="M470" s="1522"/>
      <c r="N470" s="1522"/>
      <c r="O470" s="1522"/>
      <c r="P470" s="1487"/>
      <c r="Q470" s="1487"/>
      <c r="R470" s="1487"/>
      <c r="S470" s="1487"/>
      <c r="T470" s="1487"/>
      <c r="U470" s="1487"/>
      <c r="V470" s="1487"/>
      <c r="W470" s="1487"/>
      <c r="X470" s="1487"/>
      <c r="Y470" s="1487"/>
      <c r="Z470" s="1487"/>
      <c r="AA470" s="1487"/>
      <c r="AB470" s="1487"/>
    </row>
    <row r="471">
      <c r="A471" s="1487"/>
      <c r="B471" s="1487"/>
      <c r="C471" s="1487"/>
      <c r="D471" s="1522"/>
      <c r="E471" s="1522"/>
      <c r="F471" s="1522"/>
      <c r="G471" s="1522"/>
      <c r="H471" s="1522"/>
      <c r="I471" s="1522"/>
      <c r="J471" s="1522"/>
      <c r="K471" s="1522"/>
      <c r="L471" s="1522"/>
      <c r="M471" s="1522"/>
      <c r="N471" s="1522"/>
      <c r="O471" s="1522"/>
      <c r="P471" s="1487"/>
      <c r="Q471" s="1487"/>
      <c r="R471" s="1487"/>
      <c r="S471" s="1487"/>
      <c r="T471" s="1487"/>
      <c r="U471" s="1487"/>
      <c r="V471" s="1487"/>
      <c r="W471" s="1487"/>
      <c r="X471" s="1487"/>
      <c r="Y471" s="1487"/>
      <c r="Z471" s="1487"/>
      <c r="AA471" s="1487"/>
      <c r="AB471" s="1487"/>
    </row>
    <row r="472">
      <c r="A472" s="1487"/>
      <c r="B472" s="1487"/>
      <c r="C472" s="1487"/>
      <c r="D472" s="1522"/>
      <c r="E472" s="1522"/>
      <c r="F472" s="1522"/>
      <c r="G472" s="1522"/>
      <c r="H472" s="1522"/>
      <c r="I472" s="1522"/>
      <c r="J472" s="1522"/>
      <c r="K472" s="1522"/>
      <c r="L472" s="1522"/>
      <c r="M472" s="1522"/>
      <c r="N472" s="1522"/>
      <c r="O472" s="1522"/>
      <c r="P472" s="1487"/>
      <c r="Q472" s="1487"/>
      <c r="R472" s="1487"/>
      <c r="S472" s="1487"/>
      <c r="T472" s="1487"/>
      <c r="U472" s="1487"/>
      <c r="V472" s="1487"/>
      <c r="W472" s="1487"/>
      <c r="X472" s="1487"/>
      <c r="Y472" s="1487"/>
      <c r="Z472" s="1487"/>
      <c r="AA472" s="1487"/>
      <c r="AB472" s="1487"/>
    </row>
    <row r="473">
      <c r="A473" s="1487"/>
      <c r="B473" s="1487"/>
      <c r="C473" s="1487"/>
      <c r="D473" s="1522"/>
      <c r="E473" s="1522"/>
      <c r="F473" s="1522"/>
      <c r="G473" s="1522"/>
      <c r="H473" s="1522"/>
      <c r="I473" s="1522"/>
      <c r="J473" s="1522"/>
      <c r="K473" s="1522"/>
      <c r="L473" s="1522"/>
      <c r="M473" s="1522"/>
      <c r="N473" s="1522"/>
      <c r="O473" s="1522"/>
      <c r="P473" s="1487"/>
      <c r="Q473" s="1487"/>
      <c r="R473" s="1487"/>
      <c r="S473" s="1487"/>
      <c r="T473" s="1487"/>
      <c r="U473" s="1487"/>
      <c r="V473" s="1487"/>
      <c r="W473" s="1487"/>
      <c r="X473" s="1487"/>
      <c r="Y473" s="1487"/>
      <c r="Z473" s="1487"/>
      <c r="AA473" s="1487"/>
      <c r="AB473" s="1487"/>
    </row>
    <row r="474">
      <c r="A474" s="1487"/>
      <c r="B474" s="1487"/>
      <c r="C474" s="1487"/>
      <c r="D474" s="1522"/>
      <c r="E474" s="1522"/>
      <c r="F474" s="1522"/>
      <c r="G474" s="1522"/>
      <c r="H474" s="1522"/>
      <c r="I474" s="1522"/>
      <c r="J474" s="1522"/>
      <c r="K474" s="1522"/>
      <c r="L474" s="1522"/>
      <c r="M474" s="1522"/>
      <c r="N474" s="1522"/>
      <c r="O474" s="1522"/>
      <c r="P474" s="1487"/>
      <c r="Q474" s="1487"/>
      <c r="R474" s="1487"/>
      <c r="S474" s="1487"/>
      <c r="T474" s="1487"/>
      <c r="U474" s="1487"/>
      <c r="V474" s="1487"/>
      <c r="W474" s="1487"/>
      <c r="X474" s="1487"/>
      <c r="Y474" s="1487"/>
      <c r="Z474" s="1487"/>
      <c r="AA474" s="1487"/>
      <c r="AB474" s="1487"/>
    </row>
    <row r="475">
      <c r="A475" s="1487"/>
      <c r="B475" s="1487"/>
      <c r="C475" s="1487"/>
      <c r="D475" s="1522"/>
      <c r="E475" s="1522"/>
      <c r="F475" s="1522"/>
      <c r="G475" s="1522"/>
      <c r="H475" s="1522"/>
      <c r="I475" s="1522"/>
      <c r="J475" s="1522"/>
      <c r="K475" s="1522"/>
      <c r="L475" s="1522"/>
      <c r="M475" s="1522"/>
      <c r="N475" s="1522"/>
      <c r="O475" s="1522"/>
      <c r="P475" s="1487"/>
      <c r="Q475" s="1487"/>
      <c r="R475" s="1487"/>
      <c r="S475" s="1487"/>
      <c r="T475" s="1487"/>
      <c r="U475" s="1487"/>
      <c r="V475" s="1487"/>
      <c r="W475" s="1487"/>
      <c r="X475" s="1487"/>
      <c r="Y475" s="1487"/>
      <c r="Z475" s="1487"/>
      <c r="AA475" s="1487"/>
      <c r="AB475" s="1487"/>
    </row>
    <row r="476">
      <c r="A476" s="1487"/>
      <c r="B476" s="1487"/>
      <c r="C476" s="1487"/>
      <c r="D476" s="1522"/>
      <c r="E476" s="1522"/>
      <c r="F476" s="1522"/>
      <c r="G476" s="1522"/>
      <c r="H476" s="1522"/>
      <c r="I476" s="1522"/>
      <c r="J476" s="1522"/>
      <c r="K476" s="1522"/>
      <c r="L476" s="1522"/>
      <c r="M476" s="1522"/>
      <c r="N476" s="1522"/>
      <c r="O476" s="1522"/>
      <c r="P476" s="1487"/>
      <c r="Q476" s="1487"/>
      <c r="R476" s="1487"/>
      <c r="S476" s="1487"/>
      <c r="T476" s="1487"/>
      <c r="U476" s="1487"/>
      <c r="V476" s="1487"/>
      <c r="W476" s="1487"/>
      <c r="X476" s="1487"/>
      <c r="Y476" s="1487"/>
      <c r="Z476" s="1487"/>
      <c r="AA476" s="1487"/>
      <c r="AB476" s="1487"/>
    </row>
    <row r="477">
      <c r="A477" s="1487"/>
      <c r="B477" s="1487"/>
      <c r="C477" s="1487"/>
      <c r="D477" s="1522"/>
      <c r="E477" s="1522"/>
      <c r="F477" s="1522"/>
      <c r="G477" s="1522"/>
      <c r="H477" s="1522"/>
      <c r="I477" s="1522"/>
      <c r="J477" s="1522"/>
      <c r="K477" s="1522"/>
      <c r="L477" s="1522"/>
      <c r="M477" s="1522"/>
      <c r="N477" s="1522"/>
      <c r="O477" s="1522"/>
      <c r="P477" s="1487"/>
      <c r="Q477" s="1487"/>
      <c r="R477" s="1487"/>
      <c r="S477" s="1487"/>
      <c r="T477" s="1487"/>
      <c r="U477" s="1487"/>
      <c r="V477" s="1487"/>
      <c r="W477" s="1487"/>
      <c r="X477" s="1487"/>
      <c r="Y477" s="1487"/>
      <c r="Z477" s="1487"/>
      <c r="AA477" s="1487"/>
      <c r="AB477" s="1487"/>
    </row>
    <row r="478">
      <c r="A478" s="1487"/>
      <c r="B478" s="1487"/>
      <c r="C478" s="1487"/>
      <c r="D478" s="1522"/>
      <c r="E478" s="1522"/>
      <c r="F478" s="1522"/>
      <c r="G478" s="1522"/>
      <c r="H478" s="1522"/>
      <c r="I478" s="1522"/>
      <c r="J478" s="1522"/>
      <c r="K478" s="1522"/>
      <c r="L478" s="1522"/>
      <c r="M478" s="1522"/>
      <c r="N478" s="1522"/>
      <c r="O478" s="1522"/>
      <c r="P478" s="1487"/>
      <c r="Q478" s="1487"/>
      <c r="R478" s="1487"/>
      <c r="S478" s="1487"/>
      <c r="T478" s="1487"/>
      <c r="U478" s="1487"/>
      <c r="V478" s="1487"/>
      <c r="W478" s="1487"/>
      <c r="X478" s="1487"/>
      <c r="Y478" s="1487"/>
      <c r="Z478" s="1487"/>
      <c r="AA478" s="1487"/>
      <c r="AB478" s="1487"/>
    </row>
    <row r="479">
      <c r="A479" s="1487"/>
      <c r="B479" s="1487"/>
      <c r="C479" s="1487"/>
      <c r="D479" s="1522"/>
      <c r="E479" s="1522"/>
      <c r="F479" s="1522"/>
      <c r="G479" s="1522"/>
      <c r="H479" s="1522"/>
      <c r="I479" s="1522"/>
      <c r="J479" s="1522"/>
      <c r="K479" s="1522"/>
      <c r="L479" s="1522"/>
      <c r="M479" s="1522"/>
      <c r="N479" s="1522"/>
      <c r="O479" s="1522"/>
      <c r="P479" s="1487"/>
      <c r="Q479" s="1487"/>
      <c r="R479" s="1487"/>
      <c r="S479" s="1487"/>
      <c r="T479" s="1487"/>
      <c r="U479" s="1487"/>
      <c r="V479" s="1487"/>
      <c r="W479" s="1487"/>
      <c r="X479" s="1487"/>
      <c r="Y479" s="1487"/>
      <c r="Z479" s="1487"/>
      <c r="AA479" s="1487"/>
      <c r="AB479" s="1487"/>
    </row>
    <row r="480">
      <c r="A480" s="1487"/>
      <c r="B480" s="1487"/>
      <c r="C480" s="1487"/>
      <c r="D480" s="1522"/>
      <c r="E480" s="1522"/>
      <c r="F480" s="1522"/>
      <c r="G480" s="1522"/>
      <c r="H480" s="1522"/>
      <c r="I480" s="1522"/>
      <c r="J480" s="1522"/>
      <c r="K480" s="1522"/>
      <c r="L480" s="1522"/>
      <c r="M480" s="1522"/>
      <c r="N480" s="1522"/>
      <c r="O480" s="1522"/>
      <c r="P480" s="1487"/>
      <c r="Q480" s="1487"/>
      <c r="R480" s="1487"/>
      <c r="S480" s="1487"/>
      <c r="T480" s="1487"/>
      <c r="U480" s="1487"/>
      <c r="V480" s="1487"/>
      <c r="W480" s="1487"/>
      <c r="X480" s="1487"/>
      <c r="Y480" s="1487"/>
      <c r="Z480" s="1487"/>
      <c r="AA480" s="1487"/>
      <c r="AB480" s="1487"/>
    </row>
    <row r="481">
      <c r="A481" s="1487"/>
      <c r="B481" s="1487"/>
      <c r="C481" s="1487"/>
      <c r="D481" s="1522"/>
      <c r="E481" s="1522"/>
      <c r="F481" s="1522"/>
      <c r="G481" s="1522"/>
      <c r="H481" s="1522"/>
      <c r="I481" s="1522"/>
      <c r="J481" s="1522"/>
      <c r="K481" s="1522"/>
      <c r="L481" s="1522"/>
      <c r="M481" s="1522"/>
      <c r="N481" s="1522"/>
      <c r="O481" s="1522"/>
      <c r="P481" s="1487"/>
      <c r="Q481" s="1487"/>
      <c r="R481" s="1487"/>
      <c r="S481" s="1487"/>
      <c r="T481" s="1487"/>
      <c r="U481" s="1487"/>
      <c r="V481" s="1487"/>
      <c r="W481" s="1487"/>
      <c r="X481" s="1487"/>
      <c r="Y481" s="1487"/>
      <c r="Z481" s="1487"/>
      <c r="AA481" s="1487"/>
      <c r="AB481" s="1487"/>
    </row>
    <row r="482">
      <c r="A482" s="1487"/>
      <c r="B482" s="1487"/>
      <c r="C482" s="1487"/>
      <c r="D482" s="1522"/>
      <c r="E482" s="1522"/>
      <c r="F482" s="1522"/>
      <c r="G482" s="1522"/>
      <c r="H482" s="1522"/>
      <c r="I482" s="1522"/>
      <c r="J482" s="1522"/>
      <c r="K482" s="1522"/>
      <c r="L482" s="1522"/>
      <c r="M482" s="1522"/>
      <c r="N482" s="1522"/>
      <c r="O482" s="1522"/>
      <c r="P482" s="1487"/>
      <c r="Q482" s="1487"/>
      <c r="R482" s="1487"/>
      <c r="S482" s="1487"/>
      <c r="T482" s="1487"/>
      <c r="U482" s="1487"/>
      <c r="V482" s="1487"/>
      <c r="W482" s="1487"/>
      <c r="X482" s="1487"/>
      <c r="Y482" s="1487"/>
      <c r="Z482" s="1487"/>
      <c r="AA482" s="1487"/>
      <c r="AB482" s="1487"/>
    </row>
    <row r="483">
      <c r="A483" s="1487"/>
      <c r="B483" s="1487"/>
      <c r="C483" s="1487"/>
      <c r="D483" s="1522"/>
      <c r="E483" s="1522"/>
      <c r="F483" s="1522"/>
      <c r="G483" s="1522"/>
      <c r="H483" s="1522"/>
      <c r="I483" s="1522"/>
      <c r="J483" s="1522"/>
      <c r="K483" s="1522"/>
      <c r="L483" s="1522"/>
      <c r="M483" s="1522"/>
      <c r="N483" s="1522"/>
      <c r="O483" s="1522"/>
      <c r="P483" s="1487"/>
      <c r="Q483" s="1487"/>
      <c r="R483" s="1487"/>
      <c r="S483" s="1487"/>
      <c r="T483" s="1487"/>
      <c r="U483" s="1487"/>
      <c r="V483" s="1487"/>
      <c r="W483" s="1487"/>
      <c r="X483" s="1487"/>
      <c r="Y483" s="1487"/>
      <c r="Z483" s="1487"/>
      <c r="AA483" s="1487"/>
      <c r="AB483" s="1487"/>
    </row>
    <row r="484">
      <c r="A484" s="1487"/>
      <c r="B484" s="1487"/>
      <c r="C484" s="1487"/>
      <c r="D484" s="1522"/>
      <c r="E484" s="1522"/>
      <c r="F484" s="1522"/>
      <c r="G484" s="1522"/>
      <c r="H484" s="1522"/>
      <c r="I484" s="1522"/>
      <c r="J484" s="1522"/>
      <c r="K484" s="1522"/>
      <c r="L484" s="1522"/>
      <c r="M484" s="1522"/>
      <c r="N484" s="1522"/>
      <c r="O484" s="1522"/>
      <c r="P484" s="1487"/>
      <c r="Q484" s="1487"/>
      <c r="R484" s="1487"/>
      <c r="S484" s="1487"/>
      <c r="T484" s="1487"/>
      <c r="U484" s="1487"/>
      <c r="V484" s="1487"/>
      <c r="W484" s="1487"/>
      <c r="X484" s="1487"/>
      <c r="Y484" s="1487"/>
      <c r="Z484" s="1487"/>
      <c r="AA484" s="1487"/>
      <c r="AB484" s="1487"/>
    </row>
    <row r="485">
      <c r="A485" s="1487"/>
      <c r="B485" s="1487"/>
      <c r="C485" s="1487"/>
      <c r="D485" s="1522"/>
      <c r="E485" s="1522"/>
      <c r="F485" s="1522"/>
      <c r="G485" s="1522"/>
      <c r="H485" s="1522"/>
      <c r="I485" s="1522"/>
      <c r="J485" s="1522"/>
      <c r="K485" s="1522"/>
      <c r="L485" s="1522"/>
      <c r="M485" s="1522"/>
      <c r="N485" s="1522"/>
      <c r="O485" s="1522"/>
      <c r="P485" s="1487"/>
      <c r="Q485" s="1487"/>
      <c r="R485" s="1487"/>
      <c r="S485" s="1487"/>
      <c r="T485" s="1487"/>
      <c r="U485" s="1487"/>
      <c r="V485" s="1487"/>
      <c r="W485" s="1487"/>
      <c r="X485" s="1487"/>
      <c r="Y485" s="1487"/>
      <c r="Z485" s="1487"/>
      <c r="AA485" s="1487"/>
      <c r="AB485" s="1487"/>
    </row>
    <row r="486">
      <c r="A486" s="1487"/>
      <c r="B486" s="1487"/>
      <c r="C486" s="1487"/>
      <c r="D486" s="1522"/>
      <c r="E486" s="1522"/>
      <c r="F486" s="1522"/>
      <c r="G486" s="1522"/>
      <c r="H486" s="1522"/>
      <c r="I486" s="1522"/>
      <c r="J486" s="1522"/>
      <c r="K486" s="1522"/>
      <c r="L486" s="1522"/>
      <c r="M486" s="1522"/>
      <c r="N486" s="1522"/>
      <c r="O486" s="1522"/>
      <c r="P486" s="1487"/>
      <c r="Q486" s="1487"/>
      <c r="R486" s="1487"/>
      <c r="S486" s="1487"/>
      <c r="T486" s="1487"/>
      <c r="U486" s="1487"/>
      <c r="V486" s="1487"/>
      <c r="W486" s="1487"/>
      <c r="X486" s="1487"/>
      <c r="Y486" s="1487"/>
      <c r="Z486" s="1487"/>
      <c r="AA486" s="1487"/>
      <c r="AB486" s="1487"/>
    </row>
    <row r="487">
      <c r="A487" s="1487"/>
      <c r="B487" s="1487"/>
      <c r="C487" s="1487"/>
      <c r="D487" s="1522"/>
      <c r="E487" s="1522"/>
      <c r="F487" s="1522"/>
      <c r="G487" s="1522"/>
      <c r="H487" s="1522"/>
      <c r="I487" s="1522"/>
      <c r="J487" s="1522"/>
      <c r="K487" s="1522"/>
      <c r="L487" s="1522"/>
      <c r="M487" s="1522"/>
      <c r="N487" s="1522"/>
      <c r="O487" s="1522"/>
      <c r="P487" s="1487"/>
      <c r="Q487" s="1487"/>
      <c r="R487" s="1487"/>
      <c r="S487" s="1487"/>
      <c r="T487" s="1487"/>
      <c r="U487" s="1487"/>
      <c r="V487" s="1487"/>
      <c r="W487" s="1487"/>
      <c r="X487" s="1487"/>
      <c r="Y487" s="1487"/>
      <c r="Z487" s="1487"/>
      <c r="AA487" s="1487"/>
      <c r="AB487" s="1487"/>
    </row>
    <row r="488">
      <c r="A488" s="1487"/>
      <c r="B488" s="1487"/>
      <c r="C488" s="1487"/>
      <c r="D488" s="1522"/>
      <c r="E488" s="1522"/>
      <c r="F488" s="1522"/>
      <c r="G488" s="1522"/>
      <c r="H488" s="1522"/>
      <c r="I488" s="1522"/>
      <c r="J488" s="1522"/>
      <c r="K488" s="1522"/>
      <c r="L488" s="1522"/>
      <c r="M488" s="1522"/>
      <c r="N488" s="1522"/>
      <c r="O488" s="1522"/>
      <c r="P488" s="1487"/>
      <c r="Q488" s="1487"/>
      <c r="R488" s="1487"/>
      <c r="S488" s="1487"/>
      <c r="T488" s="1487"/>
      <c r="U488" s="1487"/>
      <c r="V488" s="1487"/>
      <c r="W488" s="1487"/>
      <c r="X488" s="1487"/>
      <c r="Y488" s="1487"/>
      <c r="Z488" s="1487"/>
      <c r="AA488" s="1487"/>
      <c r="AB488" s="1487"/>
    </row>
    <row r="489">
      <c r="A489" s="1487"/>
      <c r="B489" s="1487"/>
      <c r="C489" s="1487"/>
      <c r="D489" s="1522"/>
      <c r="E489" s="1522"/>
      <c r="F489" s="1522"/>
      <c r="G489" s="1522"/>
      <c r="H489" s="1522"/>
      <c r="I489" s="1522"/>
      <c r="J489" s="1522"/>
      <c r="K489" s="1522"/>
      <c r="L489" s="1522"/>
      <c r="M489" s="1522"/>
      <c r="N489" s="1522"/>
      <c r="O489" s="1522"/>
      <c r="P489" s="1487"/>
      <c r="Q489" s="1487"/>
      <c r="R489" s="1487"/>
      <c r="S489" s="1487"/>
      <c r="T489" s="1487"/>
      <c r="U489" s="1487"/>
      <c r="V489" s="1487"/>
      <c r="W489" s="1487"/>
      <c r="X489" s="1487"/>
      <c r="Y489" s="1487"/>
      <c r="Z489" s="1487"/>
      <c r="AA489" s="1487"/>
      <c r="AB489" s="1487"/>
    </row>
    <row r="490">
      <c r="A490" s="1487"/>
      <c r="B490" s="1487"/>
      <c r="C490" s="1487"/>
      <c r="D490" s="1522"/>
      <c r="E490" s="1522"/>
      <c r="F490" s="1522"/>
      <c r="G490" s="1522"/>
      <c r="H490" s="1522"/>
      <c r="I490" s="1522"/>
      <c r="J490" s="1522"/>
      <c r="K490" s="1522"/>
      <c r="L490" s="1522"/>
      <c r="M490" s="1522"/>
      <c r="N490" s="1522"/>
      <c r="O490" s="1522"/>
      <c r="P490" s="1487"/>
      <c r="Q490" s="1487"/>
      <c r="R490" s="1487"/>
      <c r="S490" s="1487"/>
      <c r="T490" s="1487"/>
      <c r="U490" s="1487"/>
      <c r="V490" s="1487"/>
      <c r="W490" s="1487"/>
      <c r="X490" s="1487"/>
      <c r="Y490" s="1487"/>
      <c r="Z490" s="1487"/>
      <c r="AA490" s="1487"/>
      <c r="AB490" s="1487"/>
    </row>
    <row r="491">
      <c r="A491" s="1487"/>
      <c r="B491" s="1487"/>
      <c r="C491" s="1487"/>
      <c r="D491" s="1522"/>
      <c r="E491" s="1522"/>
      <c r="F491" s="1522"/>
      <c r="G491" s="1522"/>
      <c r="H491" s="1522"/>
      <c r="I491" s="1522"/>
      <c r="J491" s="1522"/>
      <c r="K491" s="1522"/>
      <c r="L491" s="1522"/>
      <c r="M491" s="1522"/>
      <c r="N491" s="1522"/>
      <c r="O491" s="1522"/>
      <c r="P491" s="1487"/>
      <c r="Q491" s="1487"/>
      <c r="R491" s="1487"/>
      <c r="S491" s="1487"/>
      <c r="T491" s="1487"/>
      <c r="U491" s="1487"/>
      <c r="V491" s="1487"/>
      <c r="W491" s="1487"/>
      <c r="X491" s="1487"/>
      <c r="Y491" s="1487"/>
      <c r="Z491" s="1487"/>
      <c r="AA491" s="1487"/>
      <c r="AB491" s="1487"/>
    </row>
    <row r="492">
      <c r="A492" s="1487"/>
      <c r="B492" s="1487"/>
      <c r="C492" s="1487"/>
      <c r="D492" s="1522"/>
      <c r="E492" s="1522"/>
      <c r="F492" s="1522"/>
      <c r="G492" s="1522"/>
      <c r="H492" s="1522"/>
      <c r="I492" s="1522"/>
      <c r="J492" s="1522"/>
      <c r="K492" s="1522"/>
      <c r="L492" s="1522"/>
      <c r="M492" s="1522"/>
      <c r="N492" s="1522"/>
      <c r="O492" s="1522"/>
      <c r="P492" s="1487"/>
      <c r="Q492" s="1487"/>
      <c r="R492" s="1487"/>
      <c r="S492" s="1487"/>
      <c r="T492" s="1487"/>
      <c r="U492" s="1487"/>
      <c r="V492" s="1487"/>
      <c r="W492" s="1487"/>
      <c r="X492" s="1487"/>
      <c r="Y492" s="1487"/>
      <c r="Z492" s="1487"/>
      <c r="AA492" s="1487"/>
      <c r="AB492" s="1487"/>
    </row>
    <row r="493">
      <c r="A493" s="1487"/>
      <c r="B493" s="1487"/>
      <c r="C493" s="1487"/>
      <c r="D493" s="1522"/>
      <c r="E493" s="1522"/>
      <c r="F493" s="1522"/>
      <c r="G493" s="1522"/>
      <c r="H493" s="1522"/>
      <c r="I493" s="1522"/>
      <c r="J493" s="1522"/>
      <c r="K493" s="1522"/>
      <c r="L493" s="1522"/>
      <c r="M493" s="1522"/>
      <c r="N493" s="1522"/>
      <c r="O493" s="1522"/>
      <c r="P493" s="1487"/>
      <c r="Q493" s="1487"/>
      <c r="R493" s="1487"/>
      <c r="S493" s="1487"/>
      <c r="T493" s="1487"/>
      <c r="U493" s="1487"/>
      <c r="V493" s="1487"/>
      <c r="W493" s="1487"/>
      <c r="X493" s="1487"/>
      <c r="Y493" s="1487"/>
      <c r="Z493" s="1487"/>
      <c r="AA493" s="1487"/>
      <c r="AB493" s="1487"/>
    </row>
    <row r="494">
      <c r="A494" s="1487"/>
      <c r="B494" s="1487"/>
      <c r="C494" s="1487"/>
      <c r="D494" s="1522"/>
      <c r="E494" s="1522"/>
      <c r="F494" s="1522"/>
      <c r="G494" s="1522"/>
      <c r="H494" s="1522"/>
      <c r="I494" s="1522"/>
      <c r="J494" s="1522"/>
      <c r="K494" s="1522"/>
      <c r="L494" s="1522"/>
      <c r="M494" s="1522"/>
      <c r="N494" s="1522"/>
      <c r="O494" s="1522"/>
      <c r="P494" s="1487"/>
      <c r="Q494" s="1487"/>
      <c r="R494" s="1487"/>
      <c r="S494" s="1487"/>
      <c r="T494" s="1487"/>
      <c r="U494" s="1487"/>
      <c r="V494" s="1487"/>
      <c r="W494" s="1487"/>
      <c r="X494" s="1487"/>
      <c r="Y494" s="1487"/>
      <c r="Z494" s="1487"/>
      <c r="AA494" s="1487"/>
      <c r="AB494" s="1487"/>
    </row>
    <row r="495">
      <c r="A495" s="1487"/>
      <c r="B495" s="1487"/>
      <c r="C495" s="1487"/>
      <c r="D495" s="1522"/>
      <c r="E495" s="1522"/>
      <c r="F495" s="1522"/>
      <c r="G495" s="1522"/>
      <c r="H495" s="1522"/>
      <c r="I495" s="1522"/>
      <c r="J495" s="1522"/>
      <c r="K495" s="1522"/>
      <c r="L495" s="1522"/>
      <c r="M495" s="1522"/>
      <c r="N495" s="1522"/>
      <c r="O495" s="1522"/>
      <c r="P495" s="1487"/>
      <c r="Q495" s="1487"/>
      <c r="R495" s="1487"/>
      <c r="S495" s="1487"/>
      <c r="T495" s="1487"/>
      <c r="U495" s="1487"/>
      <c r="V495" s="1487"/>
      <c r="W495" s="1487"/>
      <c r="X495" s="1487"/>
      <c r="Y495" s="1487"/>
      <c r="Z495" s="1487"/>
      <c r="AA495" s="1487"/>
      <c r="AB495" s="1487"/>
    </row>
    <row r="496">
      <c r="A496" s="1487"/>
      <c r="B496" s="1487"/>
      <c r="C496" s="1487"/>
      <c r="D496" s="1522"/>
      <c r="E496" s="1522"/>
      <c r="F496" s="1522"/>
      <c r="G496" s="1522"/>
      <c r="H496" s="1522"/>
      <c r="I496" s="1522"/>
      <c r="J496" s="1522"/>
      <c r="K496" s="1522"/>
      <c r="L496" s="1522"/>
      <c r="M496" s="1522"/>
      <c r="N496" s="1522"/>
      <c r="O496" s="1522"/>
      <c r="P496" s="1487"/>
      <c r="Q496" s="1487"/>
      <c r="R496" s="1487"/>
      <c r="S496" s="1487"/>
      <c r="T496" s="1487"/>
      <c r="U496" s="1487"/>
      <c r="V496" s="1487"/>
      <c r="W496" s="1487"/>
      <c r="X496" s="1487"/>
      <c r="Y496" s="1487"/>
      <c r="Z496" s="1487"/>
      <c r="AA496" s="1487"/>
      <c r="AB496" s="1487"/>
    </row>
    <row r="497">
      <c r="A497" s="1487"/>
      <c r="B497" s="1487"/>
      <c r="C497" s="1487"/>
      <c r="D497" s="1522"/>
      <c r="E497" s="1522"/>
      <c r="F497" s="1522"/>
      <c r="G497" s="1522"/>
      <c r="H497" s="1522"/>
      <c r="I497" s="1522"/>
      <c r="J497" s="1522"/>
      <c r="K497" s="1522"/>
      <c r="L497" s="1522"/>
      <c r="M497" s="1522"/>
      <c r="N497" s="1522"/>
      <c r="O497" s="1522"/>
      <c r="P497" s="1487"/>
      <c r="Q497" s="1487"/>
      <c r="R497" s="1487"/>
      <c r="S497" s="1487"/>
      <c r="T497" s="1487"/>
      <c r="U497" s="1487"/>
      <c r="V497" s="1487"/>
      <c r="W497" s="1487"/>
      <c r="X497" s="1487"/>
      <c r="Y497" s="1487"/>
      <c r="Z497" s="1487"/>
      <c r="AA497" s="1487"/>
      <c r="AB497" s="1487"/>
    </row>
    <row r="498">
      <c r="A498" s="1487"/>
      <c r="B498" s="1487"/>
      <c r="C498" s="1487"/>
      <c r="D498" s="1522"/>
      <c r="E498" s="1522"/>
      <c r="F498" s="1522"/>
      <c r="G498" s="1522"/>
      <c r="H498" s="1522"/>
      <c r="I498" s="1522"/>
      <c r="J498" s="1522"/>
      <c r="K498" s="1522"/>
      <c r="L498" s="1522"/>
      <c r="M498" s="1522"/>
      <c r="N498" s="1522"/>
      <c r="O498" s="1522"/>
      <c r="P498" s="1487"/>
      <c r="Q498" s="1487"/>
      <c r="R498" s="1487"/>
      <c r="S498" s="1487"/>
      <c r="T498" s="1487"/>
      <c r="U498" s="1487"/>
      <c r="V498" s="1487"/>
      <c r="W498" s="1487"/>
      <c r="X498" s="1487"/>
      <c r="Y498" s="1487"/>
      <c r="Z498" s="1487"/>
      <c r="AA498" s="1487"/>
      <c r="AB498" s="1487"/>
    </row>
    <row r="499">
      <c r="A499" s="1487"/>
      <c r="B499" s="1487"/>
      <c r="C499" s="1487"/>
      <c r="D499" s="1522"/>
      <c r="E499" s="1522"/>
      <c r="F499" s="1522"/>
      <c r="G499" s="1522"/>
      <c r="H499" s="1522"/>
      <c r="I499" s="1522"/>
      <c r="J499" s="1522"/>
      <c r="K499" s="1522"/>
      <c r="L499" s="1522"/>
      <c r="M499" s="1522"/>
      <c r="N499" s="1522"/>
      <c r="O499" s="1522"/>
      <c r="P499" s="1487"/>
      <c r="Q499" s="1487"/>
      <c r="R499" s="1487"/>
      <c r="S499" s="1487"/>
      <c r="T499" s="1487"/>
      <c r="U499" s="1487"/>
      <c r="V499" s="1487"/>
      <c r="W499" s="1487"/>
      <c r="X499" s="1487"/>
      <c r="Y499" s="1487"/>
      <c r="Z499" s="1487"/>
      <c r="AA499" s="1487"/>
      <c r="AB499" s="1487"/>
    </row>
    <row r="500">
      <c r="A500" s="1487"/>
      <c r="B500" s="1487"/>
      <c r="C500" s="1487"/>
      <c r="D500" s="1522"/>
      <c r="E500" s="1522"/>
      <c r="F500" s="1522"/>
      <c r="G500" s="1522"/>
      <c r="H500" s="1522"/>
      <c r="I500" s="1522"/>
      <c r="J500" s="1522"/>
      <c r="K500" s="1522"/>
      <c r="L500" s="1522"/>
      <c r="M500" s="1522"/>
      <c r="N500" s="1522"/>
      <c r="O500" s="1522"/>
      <c r="P500" s="1487"/>
      <c r="Q500" s="1487"/>
      <c r="R500" s="1487"/>
      <c r="S500" s="1487"/>
      <c r="T500" s="1487"/>
      <c r="U500" s="1487"/>
      <c r="V500" s="1487"/>
      <c r="W500" s="1487"/>
      <c r="X500" s="1487"/>
      <c r="Y500" s="1487"/>
      <c r="Z500" s="1487"/>
      <c r="AA500" s="1487"/>
      <c r="AB500" s="1487"/>
    </row>
    <row r="501">
      <c r="A501" s="1487"/>
      <c r="B501" s="1487"/>
      <c r="C501" s="1487"/>
      <c r="D501" s="1522"/>
      <c r="E501" s="1522"/>
      <c r="F501" s="1522"/>
      <c r="G501" s="1522"/>
      <c r="H501" s="1522"/>
      <c r="I501" s="1522"/>
      <c r="J501" s="1522"/>
      <c r="K501" s="1522"/>
      <c r="L501" s="1522"/>
      <c r="M501" s="1522"/>
      <c r="N501" s="1522"/>
      <c r="O501" s="1522"/>
      <c r="P501" s="1487"/>
      <c r="Q501" s="1487"/>
      <c r="R501" s="1487"/>
      <c r="S501" s="1487"/>
      <c r="T501" s="1487"/>
      <c r="U501" s="1487"/>
      <c r="V501" s="1487"/>
      <c r="W501" s="1487"/>
      <c r="X501" s="1487"/>
      <c r="Y501" s="1487"/>
      <c r="Z501" s="1487"/>
      <c r="AA501" s="1487"/>
      <c r="AB501" s="1487"/>
    </row>
    <row r="502">
      <c r="A502" s="1487"/>
      <c r="B502" s="1487"/>
      <c r="C502" s="1487"/>
      <c r="D502" s="1522"/>
      <c r="E502" s="1522"/>
      <c r="F502" s="1522"/>
      <c r="G502" s="1522"/>
      <c r="H502" s="1522"/>
      <c r="I502" s="1522"/>
      <c r="J502" s="1522"/>
      <c r="K502" s="1522"/>
      <c r="L502" s="1522"/>
      <c r="M502" s="1522"/>
      <c r="N502" s="1522"/>
      <c r="O502" s="1522"/>
      <c r="P502" s="1487"/>
      <c r="Q502" s="1487"/>
      <c r="R502" s="1487"/>
      <c r="S502" s="1487"/>
      <c r="T502" s="1487"/>
      <c r="U502" s="1487"/>
      <c r="V502" s="1487"/>
      <c r="W502" s="1487"/>
      <c r="X502" s="1487"/>
      <c r="Y502" s="1487"/>
      <c r="Z502" s="1487"/>
      <c r="AA502" s="1487"/>
      <c r="AB502" s="1487"/>
    </row>
    <row r="503">
      <c r="A503" s="1487"/>
      <c r="B503" s="1487"/>
      <c r="C503" s="1487"/>
      <c r="D503" s="1522"/>
      <c r="E503" s="1522"/>
      <c r="F503" s="1522"/>
      <c r="G503" s="1522"/>
      <c r="H503" s="1522"/>
      <c r="I503" s="1522"/>
      <c r="J503" s="1522"/>
      <c r="K503" s="1522"/>
      <c r="L503" s="1522"/>
      <c r="M503" s="1522"/>
      <c r="N503" s="1522"/>
      <c r="O503" s="1522"/>
      <c r="P503" s="1487"/>
      <c r="Q503" s="1487"/>
      <c r="R503" s="1487"/>
      <c r="S503" s="1487"/>
      <c r="T503" s="1487"/>
      <c r="U503" s="1487"/>
      <c r="V503" s="1487"/>
      <c r="W503" s="1487"/>
      <c r="X503" s="1487"/>
      <c r="Y503" s="1487"/>
      <c r="Z503" s="1487"/>
      <c r="AA503" s="1487"/>
      <c r="AB503" s="1487"/>
    </row>
    <row r="504">
      <c r="A504" s="1487"/>
      <c r="B504" s="1487"/>
      <c r="C504" s="1487"/>
      <c r="D504" s="1522"/>
      <c r="E504" s="1522"/>
      <c r="F504" s="1522"/>
      <c r="G504" s="1522"/>
      <c r="H504" s="1522"/>
      <c r="I504" s="1522"/>
      <c r="J504" s="1522"/>
      <c r="K504" s="1522"/>
      <c r="L504" s="1522"/>
      <c r="M504" s="1522"/>
      <c r="N504" s="1522"/>
      <c r="O504" s="1522"/>
      <c r="P504" s="1487"/>
      <c r="Q504" s="1487"/>
      <c r="R504" s="1487"/>
      <c r="S504" s="1487"/>
      <c r="T504" s="1487"/>
      <c r="U504" s="1487"/>
      <c r="V504" s="1487"/>
      <c r="W504" s="1487"/>
      <c r="X504" s="1487"/>
      <c r="Y504" s="1487"/>
      <c r="Z504" s="1487"/>
      <c r="AA504" s="1487"/>
      <c r="AB504" s="1487"/>
    </row>
    <row r="505">
      <c r="A505" s="1487"/>
      <c r="B505" s="1487"/>
      <c r="C505" s="1487"/>
      <c r="D505" s="1522"/>
      <c r="E505" s="1522"/>
      <c r="F505" s="1522"/>
      <c r="G505" s="1522"/>
      <c r="H505" s="1522"/>
      <c r="I505" s="1522"/>
      <c r="J505" s="1522"/>
      <c r="K505" s="1522"/>
      <c r="L505" s="1522"/>
      <c r="M505" s="1522"/>
      <c r="N505" s="1522"/>
      <c r="O505" s="1522"/>
      <c r="P505" s="1487"/>
      <c r="Q505" s="1487"/>
      <c r="R505" s="1487"/>
      <c r="S505" s="1487"/>
      <c r="T505" s="1487"/>
      <c r="U505" s="1487"/>
      <c r="V505" s="1487"/>
      <c r="W505" s="1487"/>
      <c r="X505" s="1487"/>
      <c r="Y505" s="1487"/>
      <c r="Z505" s="1487"/>
      <c r="AA505" s="1487"/>
      <c r="AB505" s="1487"/>
    </row>
    <row r="506">
      <c r="A506" s="1487"/>
      <c r="B506" s="1487"/>
      <c r="C506" s="1487"/>
      <c r="D506" s="1522"/>
      <c r="E506" s="1522"/>
      <c r="F506" s="1522"/>
      <c r="G506" s="1522"/>
      <c r="H506" s="1522"/>
      <c r="I506" s="1522"/>
      <c r="J506" s="1522"/>
      <c r="K506" s="1522"/>
      <c r="L506" s="1522"/>
      <c r="M506" s="1522"/>
      <c r="N506" s="1522"/>
      <c r="O506" s="1522"/>
      <c r="P506" s="1487"/>
      <c r="Q506" s="1487"/>
      <c r="R506" s="1487"/>
      <c r="S506" s="1487"/>
      <c r="T506" s="1487"/>
      <c r="U506" s="1487"/>
      <c r="V506" s="1487"/>
      <c r="W506" s="1487"/>
      <c r="X506" s="1487"/>
      <c r="Y506" s="1487"/>
      <c r="Z506" s="1487"/>
      <c r="AA506" s="1487"/>
      <c r="AB506" s="1487"/>
    </row>
    <row r="507">
      <c r="A507" s="1487"/>
      <c r="B507" s="1487"/>
      <c r="C507" s="1487"/>
      <c r="D507" s="1522"/>
      <c r="E507" s="1522"/>
      <c r="F507" s="1522"/>
      <c r="G507" s="1522"/>
      <c r="H507" s="1522"/>
      <c r="I507" s="1522"/>
      <c r="J507" s="1522"/>
      <c r="K507" s="1522"/>
      <c r="L507" s="1522"/>
      <c r="M507" s="1522"/>
      <c r="N507" s="1522"/>
      <c r="O507" s="1522"/>
      <c r="P507" s="1487"/>
      <c r="Q507" s="1487"/>
      <c r="R507" s="1487"/>
      <c r="S507" s="1487"/>
      <c r="T507" s="1487"/>
      <c r="U507" s="1487"/>
      <c r="V507" s="1487"/>
      <c r="W507" s="1487"/>
      <c r="X507" s="1487"/>
      <c r="Y507" s="1487"/>
      <c r="Z507" s="1487"/>
      <c r="AA507" s="1487"/>
      <c r="AB507" s="1487"/>
    </row>
    <row r="508">
      <c r="A508" s="1487"/>
      <c r="B508" s="1487"/>
      <c r="C508" s="1487"/>
      <c r="D508" s="1522"/>
      <c r="E508" s="1522"/>
      <c r="F508" s="1522"/>
      <c r="G508" s="1522"/>
      <c r="H508" s="1522"/>
      <c r="I508" s="1522"/>
      <c r="J508" s="1522"/>
      <c r="K508" s="1522"/>
      <c r="L508" s="1522"/>
      <c r="M508" s="1522"/>
      <c r="N508" s="1522"/>
      <c r="O508" s="1522"/>
      <c r="P508" s="1487"/>
      <c r="Q508" s="1487"/>
      <c r="R508" s="1487"/>
      <c r="S508" s="1487"/>
      <c r="T508" s="1487"/>
      <c r="U508" s="1487"/>
      <c r="V508" s="1487"/>
      <c r="W508" s="1487"/>
      <c r="X508" s="1487"/>
      <c r="Y508" s="1487"/>
      <c r="Z508" s="1487"/>
      <c r="AA508" s="1487"/>
      <c r="AB508" s="1487"/>
    </row>
    <row r="509">
      <c r="A509" s="1487"/>
      <c r="B509" s="1487"/>
      <c r="C509" s="1487"/>
      <c r="D509" s="1522"/>
      <c r="E509" s="1522"/>
      <c r="F509" s="1522"/>
      <c r="G509" s="1522"/>
      <c r="H509" s="1522"/>
      <c r="I509" s="1522"/>
      <c r="J509" s="1522"/>
      <c r="K509" s="1522"/>
      <c r="L509" s="1522"/>
      <c r="M509" s="1522"/>
      <c r="N509" s="1522"/>
      <c r="O509" s="1522"/>
      <c r="P509" s="1487"/>
      <c r="Q509" s="1487"/>
      <c r="R509" s="1487"/>
      <c r="S509" s="1487"/>
      <c r="T509" s="1487"/>
      <c r="U509" s="1487"/>
      <c r="V509" s="1487"/>
      <c r="W509" s="1487"/>
      <c r="X509" s="1487"/>
      <c r="Y509" s="1487"/>
      <c r="Z509" s="1487"/>
      <c r="AA509" s="1487"/>
      <c r="AB509" s="1487"/>
    </row>
    <row r="510">
      <c r="A510" s="1487"/>
      <c r="B510" s="1487"/>
      <c r="C510" s="1487"/>
      <c r="D510" s="1522"/>
      <c r="E510" s="1522"/>
      <c r="F510" s="1522"/>
      <c r="G510" s="1522"/>
      <c r="H510" s="1522"/>
      <c r="I510" s="1522"/>
      <c r="J510" s="1522"/>
      <c r="K510" s="1522"/>
      <c r="L510" s="1522"/>
      <c r="M510" s="1522"/>
      <c r="N510" s="1522"/>
      <c r="O510" s="1522"/>
      <c r="P510" s="1487"/>
      <c r="Q510" s="1487"/>
      <c r="R510" s="1487"/>
      <c r="S510" s="1487"/>
      <c r="T510" s="1487"/>
      <c r="U510" s="1487"/>
      <c r="V510" s="1487"/>
      <c r="W510" s="1487"/>
      <c r="X510" s="1487"/>
      <c r="Y510" s="1487"/>
      <c r="Z510" s="1487"/>
      <c r="AA510" s="1487"/>
      <c r="AB510" s="1487"/>
    </row>
    <row r="511">
      <c r="A511" s="1487"/>
      <c r="B511" s="1487"/>
      <c r="C511" s="1487"/>
      <c r="D511" s="1522"/>
      <c r="E511" s="1522"/>
      <c r="F511" s="1522"/>
      <c r="G511" s="1522"/>
      <c r="H511" s="1522"/>
      <c r="I511" s="1522"/>
      <c r="J511" s="1522"/>
      <c r="K511" s="1522"/>
      <c r="L511" s="1522"/>
      <c r="M511" s="1522"/>
      <c r="N511" s="1522"/>
      <c r="O511" s="1522"/>
      <c r="P511" s="1487"/>
      <c r="Q511" s="1487"/>
      <c r="R511" s="1487"/>
      <c r="S511" s="1487"/>
      <c r="T511" s="1487"/>
      <c r="U511" s="1487"/>
      <c r="V511" s="1487"/>
      <c r="W511" s="1487"/>
      <c r="X511" s="1487"/>
      <c r="Y511" s="1487"/>
      <c r="Z511" s="1487"/>
      <c r="AA511" s="1487"/>
      <c r="AB511" s="1487"/>
    </row>
    <row r="512">
      <c r="A512" s="1487"/>
      <c r="B512" s="1487"/>
      <c r="C512" s="1487"/>
      <c r="D512" s="1522"/>
      <c r="E512" s="1522"/>
      <c r="F512" s="1522"/>
      <c r="G512" s="1522"/>
      <c r="H512" s="1522"/>
      <c r="I512" s="1522"/>
      <c r="J512" s="1522"/>
      <c r="K512" s="1522"/>
      <c r="L512" s="1522"/>
      <c r="M512" s="1522"/>
      <c r="N512" s="1522"/>
      <c r="O512" s="1522"/>
      <c r="P512" s="1487"/>
      <c r="Q512" s="1487"/>
      <c r="R512" s="1487"/>
      <c r="S512" s="1487"/>
      <c r="T512" s="1487"/>
      <c r="U512" s="1487"/>
      <c r="V512" s="1487"/>
      <c r="W512" s="1487"/>
      <c r="X512" s="1487"/>
      <c r="Y512" s="1487"/>
      <c r="Z512" s="1487"/>
      <c r="AA512" s="1487"/>
      <c r="AB512" s="1487"/>
    </row>
    <row r="513">
      <c r="A513" s="1487"/>
      <c r="B513" s="1487"/>
      <c r="C513" s="1487"/>
      <c r="D513" s="1522"/>
      <c r="E513" s="1522"/>
      <c r="F513" s="1522"/>
      <c r="G513" s="1522"/>
      <c r="H513" s="1522"/>
      <c r="I513" s="1522"/>
      <c r="J513" s="1522"/>
      <c r="K513" s="1522"/>
      <c r="L513" s="1522"/>
      <c r="M513" s="1522"/>
      <c r="N513" s="1522"/>
      <c r="O513" s="1522"/>
      <c r="P513" s="1487"/>
      <c r="Q513" s="1487"/>
      <c r="R513" s="1487"/>
      <c r="S513" s="1487"/>
      <c r="T513" s="1487"/>
      <c r="U513" s="1487"/>
      <c r="V513" s="1487"/>
      <c r="W513" s="1487"/>
      <c r="X513" s="1487"/>
      <c r="Y513" s="1487"/>
      <c r="Z513" s="1487"/>
      <c r="AA513" s="1487"/>
      <c r="AB513" s="1487"/>
    </row>
    <row r="514">
      <c r="A514" s="1487"/>
      <c r="B514" s="1487"/>
      <c r="C514" s="1487"/>
      <c r="D514" s="1522"/>
      <c r="E514" s="1522"/>
      <c r="F514" s="1522"/>
      <c r="G514" s="1522"/>
      <c r="H514" s="1522"/>
      <c r="I514" s="1522"/>
      <c r="J514" s="1522"/>
      <c r="K514" s="1522"/>
      <c r="L514" s="1522"/>
      <c r="M514" s="1522"/>
      <c r="N514" s="1522"/>
      <c r="O514" s="1522"/>
      <c r="P514" s="1487"/>
      <c r="Q514" s="1487"/>
      <c r="R514" s="1487"/>
      <c r="S514" s="1487"/>
      <c r="T514" s="1487"/>
      <c r="U514" s="1487"/>
      <c r="V514" s="1487"/>
      <c r="W514" s="1487"/>
      <c r="X514" s="1487"/>
      <c r="Y514" s="1487"/>
      <c r="Z514" s="1487"/>
      <c r="AA514" s="1487"/>
      <c r="AB514" s="1487"/>
    </row>
    <row r="515">
      <c r="A515" s="1487"/>
      <c r="B515" s="1487"/>
      <c r="C515" s="1487"/>
      <c r="D515" s="1522"/>
      <c r="E515" s="1522"/>
      <c r="F515" s="1522"/>
      <c r="G515" s="1522"/>
      <c r="H515" s="1522"/>
      <c r="I515" s="1522"/>
      <c r="J515" s="1522"/>
      <c r="K515" s="1522"/>
      <c r="L515" s="1522"/>
      <c r="M515" s="1522"/>
      <c r="N515" s="1522"/>
      <c r="O515" s="1522"/>
      <c r="P515" s="1487"/>
      <c r="Q515" s="1487"/>
      <c r="R515" s="1487"/>
      <c r="S515" s="1487"/>
      <c r="T515" s="1487"/>
      <c r="U515" s="1487"/>
      <c r="V515" s="1487"/>
      <c r="W515" s="1487"/>
      <c r="X515" s="1487"/>
      <c r="Y515" s="1487"/>
      <c r="Z515" s="1487"/>
      <c r="AA515" s="1487"/>
      <c r="AB515" s="1487"/>
    </row>
    <row r="516">
      <c r="A516" s="1487"/>
      <c r="B516" s="1487"/>
      <c r="C516" s="1487"/>
      <c r="D516" s="1522"/>
      <c r="E516" s="1522"/>
      <c r="F516" s="1522"/>
      <c r="G516" s="1522"/>
      <c r="H516" s="1522"/>
      <c r="I516" s="1522"/>
      <c r="J516" s="1522"/>
      <c r="K516" s="1522"/>
      <c r="L516" s="1522"/>
      <c r="M516" s="1522"/>
      <c r="N516" s="1522"/>
      <c r="O516" s="1522"/>
      <c r="P516" s="1487"/>
      <c r="Q516" s="1487"/>
      <c r="R516" s="1487"/>
      <c r="S516" s="1487"/>
      <c r="T516" s="1487"/>
      <c r="U516" s="1487"/>
      <c r="V516" s="1487"/>
      <c r="W516" s="1487"/>
      <c r="X516" s="1487"/>
      <c r="Y516" s="1487"/>
      <c r="Z516" s="1487"/>
      <c r="AA516" s="1487"/>
      <c r="AB516" s="1487"/>
    </row>
    <row r="517">
      <c r="A517" s="1487"/>
      <c r="B517" s="1487"/>
      <c r="C517" s="1487"/>
      <c r="D517" s="1522"/>
      <c r="E517" s="1522"/>
      <c r="F517" s="1522"/>
      <c r="G517" s="1522"/>
      <c r="H517" s="1522"/>
      <c r="I517" s="1522"/>
      <c r="J517" s="1522"/>
      <c r="K517" s="1522"/>
      <c r="L517" s="1522"/>
      <c r="M517" s="1522"/>
      <c r="N517" s="1522"/>
      <c r="O517" s="1522"/>
      <c r="P517" s="1487"/>
      <c r="Q517" s="1487"/>
      <c r="R517" s="1487"/>
      <c r="S517" s="1487"/>
      <c r="T517" s="1487"/>
      <c r="U517" s="1487"/>
      <c r="V517" s="1487"/>
      <c r="W517" s="1487"/>
      <c r="X517" s="1487"/>
      <c r="Y517" s="1487"/>
      <c r="Z517" s="1487"/>
      <c r="AA517" s="1487"/>
      <c r="AB517" s="1487"/>
    </row>
    <row r="518">
      <c r="A518" s="1487"/>
      <c r="B518" s="1487"/>
      <c r="C518" s="1487"/>
      <c r="D518" s="1522"/>
      <c r="E518" s="1522"/>
      <c r="F518" s="1522"/>
      <c r="G518" s="1522"/>
      <c r="H518" s="1522"/>
      <c r="I518" s="1522"/>
      <c r="J518" s="1522"/>
      <c r="K518" s="1522"/>
      <c r="L518" s="1522"/>
      <c r="M518" s="1522"/>
      <c r="N518" s="1522"/>
      <c r="O518" s="1522"/>
      <c r="P518" s="1487"/>
      <c r="Q518" s="1487"/>
      <c r="R518" s="1487"/>
      <c r="S518" s="1487"/>
      <c r="T518" s="1487"/>
      <c r="U518" s="1487"/>
      <c r="V518" s="1487"/>
      <c r="W518" s="1487"/>
      <c r="X518" s="1487"/>
      <c r="Y518" s="1487"/>
      <c r="Z518" s="1487"/>
      <c r="AA518" s="1487"/>
      <c r="AB518" s="1487"/>
    </row>
    <row r="519">
      <c r="A519" s="1487"/>
      <c r="B519" s="1487"/>
      <c r="C519" s="1487"/>
      <c r="D519" s="1522"/>
      <c r="E519" s="1522"/>
      <c r="F519" s="1522"/>
      <c r="G519" s="1522"/>
      <c r="H519" s="1522"/>
      <c r="I519" s="1522"/>
      <c r="J519" s="1522"/>
      <c r="K519" s="1522"/>
      <c r="L519" s="1522"/>
      <c r="M519" s="1522"/>
      <c r="N519" s="1522"/>
      <c r="O519" s="1522"/>
      <c r="P519" s="1487"/>
      <c r="Q519" s="1487"/>
      <c r="R519" s="1487"/>
      <c r="S519" s="1487"/>
      <c r="T519" s="1487"/>
      <c r="U519" s="1487"/>
      <c r="V519" s="1487"/>
      <c r="W519" s="1487"/>
      <c r="X519" s="1487"/>
      <c r="Y519" s="1487"/>
      <c r="Z519" s="1487"/>
      <c r="AA519" s="1487"/>
      <c r="AB519" s="1487"/>
    </row>
    <row r="520">
      <c r="A520" s="1487"/>
      <c r="B520" s="1487"/>
      <c r="C520" s="1487"/>
      <c r="D520" s="1522"/>
      <c r="E520" s="1522"/>
      <c r="F520" s="1522"/>
      <c r="G520" s="1522"/>
      <c r="H520" s="1522"/>
      <c r="I520" s="1522"/>
      <c r="J520" s="1522"/>
      <c r="K520" s="1522"/>
      <c r="L520" s="1522"/>
      <c r="M520" s="1522"/>
      <c r="N520" s="1522"/>
      <c r="O520" s="1522"/>
      <c r="P520" s="1487"/>
      <c r="Q520" s="1487"/>
      <c r="R520" s="1487"/>
      <c r="S520" s="1487"/>
      <c r="T520" s="1487"/>
      <c r="U520" s="1487"/>
      <c r="V520" s="1487"/>
      <c r="W520" s="1487"/>
      <c r="X520" s="1487"/>
      <c r="Y520" s="1487"/>
      <c r="Z520" s="1487"/>
      <c r="AA520" s="1487"/>
      <c r="AB520" s="1487"/>
    </row>
    <row r="521">
      <c r="A521" s="1487"/>
      <c r="B521" s="1487"/>
      <c r="C521" s="1487"/>
      <c r="D521" s="1522"/>
      <c r="E521" s="1522"/>
      <c r="F521" s="1522"/>
      <c r="G521" s="1522"/>
      <c r="H521" s="1522"/>
      <c r="I521" s="1522"/>
      <c r="J521" s="1522"/>
      <c r="K521" s="1522"/>
      <c r="L521" s="1522"/>
      <c r="M521" s="1522"/>
      <c r="N521" s="1522"/>
      <c r="O521" s="1522"/>
      <c r="P521" s="1487"/>
      <c r="Q521" s="1487"/>
      <c r="R521" s="1487"/>
      <c r="S521" s="1487"/>
      <c r="T521" s="1487"/>
      <c r="U521" s="1487"/>
      <c r="V521" s="1487"/>
      <c r="W521" s="1487"/>
      <c r="X521" s="1487"/>
      <c r="Y521" s="1487"/>
      <c r="Z521" s="1487"/>
      <c r="AA521" s="1487"/>
      <c r="AB521" s="1487"/>
    </row>
    <row r="522">
      <c r="A522" s="1487"/>
      <c r="B522" s="1487"/>
      <c r="C522" s="1487"/>
      <c r="D522" s="1522"/>
      <c r="E522" s="1522"/>
      <c r="F522" s="1522"/>
      <c r="G522" s="1522"/>
      <c r="H522" s="1522"/>
      <c r="I522" s="1522"/>
      <c r="J522" s="1522"/>
      <c r="K522" s="1522"/>
      <c r="L522" s="1522"/>
      <c r="M522" s="1522"/>
      <c r="N522" s="1522"/>
      <c r="O522" s="1522"/>
      <c r="P522" s="1487"/>
      <c r="Q522" s="1487"/>
      <c r="R522" s="1487"/>
      <c r="S522" s="1487"/>
      <c r="T522" s="1487"/>
      <c r="U522" s="1487"/>
      <c r="V522" s="1487"/>
      <c r="W522" s="1487"/>
      <c r="X522" s="1487"/>
      <c r="Y522" s="1487"/>
      <c r="Z522" s="1487"/>
      <c r="AA522" s="1487"/>
      <c r="AB522" s="1487"/>
    </row>
    <row r="523">
      <c r="A523" s="1487"/>
      <c r="B523" s="1487"/>
      <c r="C523" s="1487"/>
      <c r="D523" s="1522"/>
      <c r="E523" s="1522"/>
      <c r="F523" s="1522"/>
      <c r="G523" s="1522"/>
      <c r="H523" s="1522"/>
      <c r="I523" s="1522"/>
      <c r="J523" s="1522"/>
      <c r="K523" s="1522"/>
      <c r="L523" s="1522"/>
      <c r="M523" s="1522"/>
      <c r="N523" s="1522"/>
      <c r="O523" s="1522"/>
      <c r="P523" s="1487"/>
      <c r="Q523" s="1487"/>
      <c r="R523" s="1487"/>
      <c r="S523" s="1487"/>
      <c r="T523" s="1487"/>
      <c r="U523" s="1487"/>
      <c r="V523" s="1487"/>
      <c r="W523" s="1487"/>
      <c r="X523" s="1487"/>
      <c r="Y523" s="1487"/>
      <c r="Z523" s="1487"/>
      <c r="AA523" s="1487"/>
      <c r="AB523" s="1487"/>
    </row>
    <row r="524">
      <c r="A524" s="1487"/>
      <c r="B524" s="1487"/>
      <c r="C524" s="1487"/>
      <c r="D524" s="1522"/>
      <c r="E524" s="1522"/>
      <c r="F524" s="1522"/>
      <c r="G524" s="1522"/>
      <c r="H524" s="1522"/>
      <c r="I524" s="1522"/>
      <c r="J524" s="1522"/>
      <c r="K524" s="1522"/>
      <c r="L524" s="1522"/>
      <c r="M524" s="1522"/>
      <c r="N524" s="1522"/>
      <c r="O524" s="1522"/>
      <c r="P524" s="1487"/>
      <c r="Q524" s="1487"/>
      <c r="R524" s="1487"/>
      <c r="S524" s="1487"/>
      <c r="T524" s="1487"/>
      <c r="U524" s="1487"/>
      <c r="V524" s="1487"/>
      <c r="W524" s="1487"/>
      <c r="X524" s="1487"/>
      <c r="Y524" s="1487"/>
      <c r="Z524" s="1487"/>
      <c r="AA524" s="1487"/>
      <c r="AB524" s="1487"/>
    </row>
    <row r="525">
      <c r="A525" s="1487"/>
      <c r="B525" s="1487"/>
      <c r="C525" s="1487"/>
      <c r="D525" s="1522"/>
      <c r="E525" s="1522"/>
      <c r="F525" s="1522"/>
      <c r="G525" s="1522"/>
      <c r="H525" s="1522"/>
      <c r="I525" s="1522"/>
      <c r="J525" s="1522"/>
      <c r="K525" s="1522"/>
      <c r="L525" s="1522"/>
      <c r="M525" s="1522"/>
      <c r="N525" s="1522"/>
      <c r="O525" s="1522"/>
      <c r="P525" s="1487"/>
      <c r="Q525" s="1487"/>
      <c r="R525" s="1487"/>
      <c r="S525" s="1487"/>
      <c r="T525" s="1487"/>
      <c r="U525" s="1487"/>
      <c r="V525" s="1487"/>
      <c r="W525" s="1487"/>
      <c r="X525" s="1487"/>
      <c r="Y525" s="1487"/>
      <c r="Z525" s="1487"/>
      <c r="AA525" s="1487"/>
      <c r="AB525" s="1487"/>
    </row>
    <row r="526">
      <c r="A526" s="1487"/>
      <c r="B526" s="1487"/>
      <c r="C526" s="1487"/>
      <c r="D526" s="1522"/>
      <c r="E526" s="1522"/>
      <c r="F526" s="1522"/>
      <c r="G526" s="1522"/>
      <c r="H526" s="1522"/>
      <c r="I526" s="1522"/>
      <c r="J526" s="1522"/>
      <c r="K526" s="1522"/>
      <c r="L526" s="1522"/>
      <c r="M526" s="1522"/>
      <c r="N526" s="1522"/>
      <c r="O526" s="1522"/>
      <c r="P526" s="1487"/>
      <c r="Q526" s="1487"/>
      <c r="R526" s="1487"/>
      <c r="S526" s="1487"/>
      <c r="T526" s="1487"/>
      <c r="U526" s="1487"/>
      <c r="V526" s="1487"/>
      <c r="W526" s="1487"/>
      <c r="X526" s="1487"/>
      <c r="Y526" s="1487"/>
      <c r="Z526" s="1487"/>
      <c r="AA526" s="1487"/>
      <c r="AB526" s="1487"/>
    </row>
    <row r="527">
      <c r="A527" s="1487"/>
      <c r="B527" s="1487"/>
      <c r="C527" s="1487"/>
      <c r="D527" s="1522"/>
      <c r="E527" s="1522"/>
      <c r="F527" s="1522"/>
      <c r="G527" s="1522"/>
      <c r="H527" s="1522"/>
      <c r="I527" s="1522"/>
      <c r="J527" s="1522"/>
      <c r="K527" s="1522"/>
      <c r="L527" s="1522"/>
      <c r="M527" s="1522"/>
      <c r="N527" s="1522"/>
      <c r="O527" s="1522"/>
      <c r="P527" s="1487"/>
      <c r="Q527" s="1487"/>
      <c r="R527" s="1487"/>
      <c r="S527" s="1487"/>
      <c r="T527" s="1487"/>
      <c r="U527" s="1487"/>
      <c r="V527" s="1487"/>
      <c r="W527" s="1487"/>
      <c r="X527" s="1487"/>
      <c r="Y527" s="1487"/>
      <c r="Z527" s="1487"/>
      <c r="AA527" s="1487"/>
      <c r="AB527" s="1487"/>
    </row>
    <row r="528">
      <c r="A528" s="1487"/>
      <c r="B528" s="1487"/>
      <c r="C528" s="1487"/>
      <c r="D528" s="1522"/>
      <c r="E528" s="1522"/>
      <c r="F528" s="1522"/>
      <c r="G528" s="1522"/>
      <c r="H528" s="1522"/>
      <c r="I528" s="1522"/>
      <c r="J528" s="1522"/>
      <c r="K528" s="1522"/>
      <c r="L528" s="1522"/>
      <c r="M528" s="1522"/>
      <c r="N528" s="1522"/>
      <c r="O528" s="1522"/>
      <c r="P528" s="1487"/>
      <c r="Q528" s="1487"/>
      <c r="R528" s="1487"/>
      <c r="S528" s="1487"/>
      <c r="T528" s="1487"/>
      <c r="U528" s="1487"/>
      <c r="V528" s="1487"/>
      <c r="W528" s="1487"/>
      <c r="X528" s="1487"/>
      <c r="Y528" s="1487"/>
      <c r="Z528" s="1487"/>
      <c r="AA528" s="1487"/>
      <c r="AB528" s="1487"/>
    </row>
    <row r="529">
      <c r="A529" s="1487"/>
      <c r="B529" s="1487"/>
      <c r="C529" s="1487"/>
      <c r="D529" s="1522"/>
      <c r="E529" s="1522"/>
      <c r="F529" s="1522"/>
      <c r="G529" s="1522"/>
      <c r="H529" s="1522"/>
      <c r="I529" s="1522"/>
      <c r="J529" s="1522"/>
      <c r="K529" s="1522"/>
      <c r="L529" s="1522"/>
      <c r="M529" s="1522"/>
      <c r="N529" s="1522"/>
      <c r="O529" s="1522"/>
      <c r="P529" s="1487"/>
      <c r="Q529" s="1487"/>
      <c r="R529" s="1487"/>
      <c r="S529" s="1487"/>
      <c r="T529" s="1487"/>
      <c r="U529" s="1487"/>
      <c r="V529" s="1487"/>
      <c r="W529" s="1487"/>
      <c r="X529" s="1487"/>
      <c r="Y529" s="1487"/>
      <c r="Z529" s="1487"/>
      <c r="AA529" s="1487"/>
      <c r="AB529" s="1487"/>
    </row>
    <row r="530">
      <c r="A530" s="1487"/>
      <c r="B530" s="1487"/>
      <c r="C530" s="1487"/>
      <c r="D530" s="1522"/>
      <c r="E530" s="1522"/>
      <c r="F530" s="1522"/>
      <c r="G530" s="1522"/>
      <c r="H530" s="1522"/>
      <c r="I530" s="1522"/>
      <c r="J530" s="1522"/>
      <c r="K530" s="1522"/>
      <c r="L530" s="1522"/>
      <c r="M530" s="1522"/>
      <c r="N530" s="1522"/>
      <c r="O530" s="1522"/>
      <c r="P530" s="1487"/>
      <c r="Q530" s="1487"/>
      <c r="R530" s="1487"/>
      <c r="S530" s="1487"/>
      <c r="T530" s="1487"/>
      <c r="U530" s="1487"/>
      <c r="V530" s="1487"/>
      <c r="W530" s="1487"/>
      <c r="X530" s="1487"/>
      <c r="Y530" s="1487"/>
      <c r="Z530" s="1487"/>
      <c r="AA530" s="1487"/>
      <c r="AB530" s="1487"/>
    </row>
    <row r="531">
      <c r="A531" s="1487"/>
      <c r="B531" s="1487"/>
      <c r="C531" s="1487"/>
      <c r="D531" s="1522"/>
      <c r="E531" s="1522"/>
      <c r="F531" s="1522"/>
      <c r="G531" s="1522"/>
      <c r="H531" s="1522"/>
      <c r="I531" s="1522"/>
      <c r="J531" s="1522"/>
      <c r="K531" s="1522"/>
      <c r="L531" s="1522"/>
      <c r="M531" s="1522"/>
      <c r="N531" s="1522"/>
      <c r="O531" s="1522"/>
      <c r="P531" s="1487"/>
      <c r="Q531" s="1487"/>
      <c r="R531" s="1487"/>
      <c r="S531" s="1487"/>
      <c r="T531" s="1487"/>
      <c r="U531" s="1487"/>
      <c r="V531" s="1487"/>
      <c r="W531" s="1487"/>
      <c r="X531" s="1487"/>
      <c r="Y531" s="1487"/>
      <c r="Z531" s="1487"/>
      <c r="AA531" s="1487"/>
      <c r="AB531" s="1487"/>
    </row>
    <row r="532">
      <c r="A532" s="1487"/>
      <c r="B532" s="1487"/>
      <c r="C532" s="1487"/>
      <c r="D532" s="1522"/>
      <c r="E532" s="1522"/>
      <c r="F532" s="1522"/>
      <c r="G532" s="1522"/>
      <c r="H532" s="1522"/>
      <c r="I532" s="1522"/>
      <c r="J532" s="1522"/>
      <c r="K532" s="1522"/>
      <c r="L532" s="1522"/>
      <c r="M532" s="1522"/>
      <c r="N532" s="1522"/>
      <c r="O532" s="1522"/>
      <c r="P532" s="1487"/>
      <c r="Q532" s="1487"/>
      <c r="R532" s="1487"/>
      <c r="S532" s="1487"/>
      <c r="T532" s="1487"/>
      <c r="U532" s="1487"/>
      <c r="V532" s="1487"/>
      <c r="W532" s="1487"/>
      <c r="X532" s="1487"/>
      <c r="Y532" s="1487"/>
      <c r="Z532" s="1487"/>
      <c r="AA532" s="1487"/>
      <c r="AB532" s="1487"/>
    </row>
    <row r="533">
      <c r="A533" s="1487"/>
      <c r="B533" s="1487"/>
      <c r="C533" s="1487"/>
      <c r="D533" s="1522"/>
      <c r="E533" s="1522"/>
      <c r="F533" s="1522"/>
      <c r="G533" s="1522"/>
      <c r="H533" s="1522"/>
      <c r="I533" s="1522"/>
      <c r="J533" s="1522"/>
      <c r="K533" s="1522"/>
      <c r="L533" s="1522"/>
      <c r="M533" s="1522"/>
      <c r="N533" s="1522"/>
      <c r="O533" s="1522"/>
      <c r="P533" s="1487"/>
      <c r="Q533" s="1487"/>
      <c r="R533" s="1487"/>
      <c r="S533" s="1487"/>
      <c r="T533" s="1487"/>
      <c r="U533" s="1487"/>
      <c r="V533" s="1487"/>
      <c r="W533" s="1487"/>
      <c r="X533" s="1487"/>
      <c r="Y533" s="1487"/>
      <c r="Z533" s="1487"/>
      <c r="AA533" s="1487"/>
      <c r="AB533" s="1487"/>
    </row>
    <row r="534">
      <c r="A534" s="1487"/>
      <c r="B534" s="1487"/>
      <c r="C534" s="1487"/>
      <c r="D534" s="1522"/>
      <c r="E534" s="1522"/>
      <c r="F534" s="1522"/>
      <c r="G534" s="1522"/>
      <c r="H534" s="1522"/>
      <c r="I534" s="1522"/>
      <c r="J534" s="1522"/>
      <c r="K534" s="1522"/>
      <c r="L534" s="1522"/>
      <c r="M534" s="1522"/>
      <c r="N534" s="1522"/>
      <c r="O534" s="1522"/>
      <c r="P534" s="1487"/>
      <c r="Q534" s="1487"/>
      <c r="R534" s="1487"/>
      <c r="S534" s="1487"/>
      <c r="T534" s="1487"/>
      <c r="U534" s="1487"/>
      <c r="V534" s="1487"/>
      <c r="W534" s="1487"/>
      <c r="X534" s="1487"/>
      <c r="Y534" s="1487"/>
      <c r="Z534" s="1487"/>
      <c r="AA534" s="1487"/>
      <c r="AB534" s="1487"/>
    </row>
    <row r="535">
      <c r="A535" s="1487"/>
      <c r="B535" s="1487"/>
      <c r="C535" s="1487"/>
      <c r="D535" s="1522"/>
      <c r="E535" s="1522"/>
      <c r="F535" s="1522"/>
      <c r="G535" s="1522"/>
      <c r="H535" s="1522"/>
      <c r="I535" s="1522"/>
      <c r="J535" s="1522"/>
      <c r="K535" s="1522"/>
      <c r="L535" s="1522"/>
      <c r="M535" s="1522"/>
      <c r="N535" s="1522"/>
      <c r="O535" s="1522"/>
      <c r="P535" s="1487"/>
      <c r="Q535" s="1487"/>
      <c r="R535" s="1487"/>
      <c r="S535" s="1487"/>
      <c r="T535" s="1487"/>
      <c r="U535" s="1487"/>
      <c r="V535" s="1487"/>
      <c r="W535" s="1487"/>
      <c r="X535" s="1487"/>
      <c r="Y535" s="1487"/>
      <c r="Z535" s="1487"/>
      <c r="AA535" s="1487"/>
      <c r="AB535" s="1487"/>
    </row>
    <row r="536">
      <c r="A536" s="1487"/>
      <c r="B536" s="1487"/>
      <c r="C536" s="1487"/>
      <c r="D536" s="1522"/>
      <c r="E536" s="1522"/>
      <c r="F536" s="1522"/>
      <c r="G536" s="1522"/>
      <c r="H536" s="1522"/>
      <c r="I536" s="1522"/>
      <c r="J536" s="1522"/>
      <c r="K536" s="1522"/>
      <c r="L536" s="1522"/>
      <c r="M536" s="1522"/>
      <c r="N536" s="1522"/>
      <c r="O536" s="1522"/>
      <c r="P536" s="1487"/>
      <c r="Q536" s="1487"/>
      <c r="R536" s="1487"/>
      <c r="S536" s="1487"/>
      <c r="T536" s="1487"/>
      <c r="U536" s="1487"/>
      <c r="V536" s="1487"/>
      <c r="W536" s="1487"/>
      <c r="X536" s="1487"/>
      <c r="Y536" s="1487"/>
      <c r="Z536" s="1487"/>
      <c r="AA536" s="1487"/>
      <c r="AB536" s="1487"/>
    </row>
    <row r="537">
      <c r="A537" s="1487"/>
      <c r="B537" s="1487"/>
      <c r="C537" s="1487"/>
      <c r="D537" s="1522"/>
      <c r="E537" s="1522"/>
      <c r="F537" s="1522"/>
      <c r="G537" s="1522"/>
      <c r="H537" s="1522"/>
      <c r="I537" s="1522"/>
      <c r="J537" s="1522"/>
      <c r="K537" s="1522"/>
      <c r="L537" s="1522"/>
      <c r="M537" s="1522"/>
      <c r="N537" s="1522"/>
      <c r="O537" s="1522"/>
      <c r="P537" s="1487"/>
      <c r="Q537" s="1487"/>
      <c r="R537" s="1487"/>
      <c r="S537" s="1487"/>
      <c r="T537" s="1487"/>
      <c r="U537" s="1487"/>
      <c r="V537" s="1487"/>
      <c r="W537" s="1487"/>
      <c r="X537" s="1487"/>
      <c r="Y537" s="1487"/>
      <c r="Z537" s="1487"/>
      <c r="AA537" s="1487"/>
      <c r="AB537" s="1487"/>
    </row>
    <row r="538">
      <c r="A538" s="1487"/>
      <c r="B538" s="1487"/>
      <c r="C538" s="1487"/>
      <c r="D538" s="1522"/>
      <c r="E538" s="1522"/>
      <c r="F538" s="1522"/>
      <c r="G538" s="1522"/>
      <c r="H538" s="1522"/>
      <c r="I538" s="1522"/>
      <c r="J538" s="1522"/>
      <c r="K538" s="1522"/>
      <c r="L538" s="1522"/>
      <c r="M538" s="1522"/>
      <c r="N538" s="1522"/>
      <c r="O538" s="1522"/>
      <c r="P538" s="1487"/>
      <c r="Q538" s="1487"/>
      <c r="R538" s="1487"/>
      <c r="S538" s="1487"/>
      <c r="T538" s="1487"/>
      <c r="U538" s="1487"/>
      <c r="V538" s="1487"/>
      <c r="W538" s="1487"/>
      <c r="X538" s="1487"/>
      <c r="Y538" s="1487"/>
      <c r="Z538" s="1487"/>
      <c r="AA538" s="1487"/>
      <c r="AB538" s="1487"/>
    </row>
    <row r="539">
      <c r="A539" s="1487"/>
      <c r="B539" s="1487"/>
      <c r="C539" s="1487"/>
      <c r="D539" s="1522"/>
      <c r="E539" s="1522"/>
      <c r="F539" s="1522"/>
      <c r="G539" s="1522"/>
      <c r="H539" s="1522"/>
      <c r="I539" s="1522"/>
      <c r="J539" s="1522"/>
      <c r="K539" s="1522"/>
      <c r="L539" s="1522"/>
      <c r="M539" s="1522"/>
      <c r="N539" s="1522"/>
      <c r="O539" s="1522"/>
      <c r="P539" s="1487"/>
      <c r="Q539" s="1487"/>
      <c r="R539" s="1487"/>
      <c r="S539" s="1487"/>
      <c r="T539" s="1487"/>
      <c r="U539" s="1487"/>
      <c r="V539" s="1487"/>
      <c r="W539" s="1487"/>
      <c r="X539" s="1487"/>
      <c r="Y539" s="1487"/>
      <c r="Z539" s="1487"/>
      <c r="AA539" s="1487"/>
      <c r="AB539" s="1487"/>
    </row>
    <row r="540">
      <c r="A540" s="1487"/>
      <c r="B540" s="1487"/>
      <c r="C540" s="1487"/>
      <c r="D540" s="1522"/>
      <c r="E540" s="1522"/>
      <c r="F540" s="1522"/>
      <c r="G540" s="1522"/>
      <c r="H540" s="1522"/>
      <c r="I540" s="1522"/>
      <c r="J540" s="1522"/>
      <c r="K540" s="1522"/>
      <c r="L540" s="1522"/>
      <c r="M540" s="1522"/>
      <c r="N540" s="1522"/>
      <c r="O540" s="1522"/>
      <c r="P540" s="1487"/>
      <c r="Q540" s="1487"/>
      <c r="R540" s="1487"/>
      <c r="S540" s="1487"/>
      <c r="T540" s="1487"/>
      <c r="U540" s="1487"/>
      <c r="V540" s="1487"/>
      <c r="W540" s="1487"/>
      <c r="X540" s="1487"/>
      <c r="Y540" s="1487"/>
      <c r="Z540" s="1487"/>
      <c r="AA540" s="1487"/>
      <c r="AB540" s="1487"/>
    </row>
    <row r="541">
      <c r="A541" s="1487"/>
      <c r="B541" s="1487"/>
      <c r="C541" s="1487"/>
      <c r="D541" s="1522"/>
      <c r="E541" s="1522"/>
      <c r="F541" s="1522"/>
      <c r="G541" s="1522"/>
      <c r="H541" s="1522"/>
      <c r="I541" s="1522"/>
      <c r="J541" s="1522"/>
      <c r="K541" s="1522"/>
      <c r="L541" s="1522"/>
      <c r="M541" s="1522"/>
      <c r="N541" s="1522"/>
      <c r="O541" s="1522"/>
      <c r="P541" s="1487"/>
      <c r="Q541" s="1487"/>
      <c r="R541" s="1487"/>
      <c r="S541" s="1487"/>
      <c r="T541" s="1487"/>
      <c r="U541" s="1487"/>
      <c r="V541" s="1487"/>
      <c r="W541" s="1487"/>
      <c r="X541" s="1487"/>
      <c r="Y541" s="1487"/>
      <c r="Z541" s="1487"/>
      <c r="AA541" s="1487"/>
      <c r="AB541" s="1487"/>
    </row>
    <row r="542">
      <c r="A542" s="1487"/>
      <c r="B542" s="1487"/>
      <c r="C542" s="1487"/>
      <c r="D542" s="1522"/>
      <c r="E542" s="1522"/>
      <c r="F542" s="1522"/>
      <c r="G542" s="1522"/>
      <c r="H542" s="1522"/>
      <c r="I542" s="1522"/>
      <c r="J542" s="1522"/>
      <c r="K542" s="1522"/>
      <c r="L542" s="1522"/>
      <c r="M542" s="1522"/>
      <c r="N542" s="1522"/>
      <c r="O542" s="1522"/>
      <c r="P542" s="1487"/>
      <c r="Q542" s="1487"/>
      <c r="R542" s="1487"/>
      <c r="S542" s="1487"/>
      <c r="T542" s="1487"/>
      <c r="U542" s="1487"/>
      <c r="V542" s="1487"/>
      <c r="W542" s="1487"/>
      <c r="X542" s="1487"/>
      <c r="Y542" s="1487"/>
      <c r="Z542" s="1487"/>
      <c r="AA542" s="1487"/>
      <c r="AB542" s="1487"/>
    </row>
    <row r="543">
      <c r="A543" s="1487"/>
      <c r="B543" s="1487"/>
      <c r="C543" s="1487"/>
      <c r="D543" s="1522"/>
      <c r="E543" s="1522"/>
      <c r="F543" s="1522"/>
      <c r="G543" s="1522"/>
      <c r="H543" s="1522"/>
      <c r="I543" s="1522"/>
      <c r="J543" s="1522"/>
      <c r="K543" s="1522"/>
      <c r="L543" s="1522"/>
      <c r="M543" s="1522"/>
      <c r="N543" s="1522"/>
      <c r="O543" s="1522"/>
      <c r="P543" s="1487"/>
      <c r="Q543" s="1487"/>
      <c r="R543" s="1487"/>
      <c r="S543" s="1487"/>
      <c r="T543" s="1487"/>
      <c r="U543" s="1487"/>
      <c r="V543" s="1487"/>
      <c r="W543" s="1487"/>
      <c r="X543" s="1487"/>
      <c r="Y543" s="1487"/>
      <c r="Z543" s="1487"/>
      <c r="AA543" s="1487"/>
      <c r="AB543" s="1487"/>
    </row>
    <row r="544">
      <c r="A544" s="1487"/>
      <c r="B544" s="1487"/>
      <c r="C544" s="1487"/>
      <c r="D544" s="1522"/>
      <c r="E544" s="1522"/>
      <c r="F544" s="1522"/>
      <c r="G544" s="1522"/>
      <c r="H544" s="1522"/>
      <c r="I544" s="1522"/>
      <c r="J544" s="1522"/>
      <c r="K544" s="1522"/>
      <c r="L544" s="1522"/>
      <c r="M544" s="1522"/>
      <c r="N544" s="1522"/>
      <c r="O544" s="1522"/>
      <c r="P544" s="1487"/>
      <c r="Q544" s="1487"/>
      <c r="R544" s="1487"/>
      <c r="S544" s="1487"/>
      <c r="T544" s="1487"/>
      <c r="U544" s="1487"/>
      <c r="V544" s="1487"/>
      <c r="W544" s="1487"/>
      <c r="X544" s="1487"/>
      <c r="Y544" s="1487"/>
      <c r="Z544" s="1487"/>
      <c r="AA544" s="1487"/>
      <c r="AB544" s="1487"/>
    </row>
    <row r="545">
      <c r="A545" s="1487"/>
      <c r="B545" s="1487"/>
      <c r="C545" s="1487"/>
      <c r="D545" s="1522"/>
      <c r="E545" s="1522"/>
      <c r="F545" s="1522"/>
      <c r="G545" s="1522"/>
      <c r="H545" s="1522"/>
      <c r="I545" s="1522"/>
      <c r="J545" s="1522"/>
      <c r="K545" s="1522"/>
      <c r="L545" s="1522"/>
      <c r="M545" s="1522"/>
      <c r="N545" s="1522"/>
      <c r="O545" s="1522"/>
      <c r="P545" s="1487"/>
      <c r="Q545" s="1487"/>
      <c r="R545" s="1487"/>
      <c r="S545" s="1487"/>
      <c r="T545" s="1487"/>
      <c r="U545" s="1487"/>
      <c r="V545" s="1487"/>
      <c r="W545" s="1487"/>
      <c r="X545" s="1487"/>
      <c r="Y545" s="1487"/>
      <c r="Z545" s="1487"/>
      <c r="AA545" s="1487"/>
      <c r="AB545" s="1487"/>
    </row>
    <row r="546">
      <c r="A546" s="1487"/>
      <c r="B546" s="1487"/>
      <c r="C546" s="1487"/>
      <c r="D546" s="1522"/>
      <c r="E546" s="1522"/>
      <c r="F546" s="1522"/>
      <c r="G546" s="1522"/>
      <c r="H546" s="1522"/>
      <c r="I546" s="1522"/>
      <c r="J546" s="1522"/>
      <c r="K546" s="1522"/>
      <c r="L546" s="1522"/>
      <c r="M546" s="1522"/>
      <c r="N546" s="1522"/>
      <c r="O546" s="1522"/>
      <c r="P546" s="1487"/>
      <c r="Q546" s="1487"/>
      <c r="R546" s="1487"/>
      <c r="S546" s="1487"/>
      <c r="T546" s="1487"/>
      <c r="U546" s="1487"/>
      <c r="V546" s="1487"/>
      <c r="W546" s="1487"/>
      <c r="X546" s="1487"/>
      <c r="Y546" s="1487"/>
      <c r="Z546" s="1487"/>
      <c r="AA546" s="1487"/>
      <c r="AB546" s="1487"/>
    </row>
    <row r="547">
      <c r="A547" s="1487"/>
      <c r="B547" s="1487"/>
      <c r="C547" s="1487"/>
      <c r="D547" s="1522"/>
      <c r="E547" s="1522"/>
      <c r="F547" s="1522"/>
      <c r="G547" s="1522"/>
      <c r="H547" s="1522"/>
      <c r="I547" s="1522"/>
      <c r="J547" s="1522"/>
      <c r="K547" s="1522"/>
      <c r="L547" s="1522"/>
      <c r="M547" s="1522"/>
      <c r="N547" s="1522"/>
      <c r="O547" s="1522"/>
      <c r="P547" s="1487"/>
      <c r="Q547" s="1487"/>
      <c r="R547" s="1487"/>
      <c r="S547" s="1487"/>
      <c r="T547" s="1487"/>
      <c r="U547" s="1487"/>
      <c r="V547" s="1487"/>
      <c r="W547" s="1487"/>
      <c r="X547" s="1487"/>
      <c r="Y547" s="1487"/>
      <c r="Z547" s="1487"/>
      <c r="AA547" s="1487"/>
      <c r="AB547" s="1487"/>
    </row>
    <row r="548">
      <c r="A548" s="1487"/>
      <c r="B548" s="1487"/>
      <c r="C548" s="1487"/>
      <c r="D548" s="1522"/>
      <c r="E548" s="1522"/>
      <c r="F548" s="1522"/>
      <c r="G548" s="1522"/>
      <c r="H548" s="1522"/>
      <c r="I548" s="1522"/>
      <c r="J548" s="1522"/>
      <c r="K548" s="1522"/>
      <c r="L548" s="1522"/>
      <c r="M548" s="1522"/>
      <c r="N548" s="1522"/>
      <c r="O548" s="1522"/>
      <c r="P548" s="1487"/>
      <c r="Q548" s="1487"/>
      <c r="R548" s="1487"/>
      <c r="S548" s="1487"/>
      <c r="T548" s="1487"/>
      <c r="U548" s="1487"/>
      <c r="V548" s="1487"/>
      <c r="W548" s="1487"/>
      <c r="X548" s="1487"/>
      <c r="Y548" s="1487"/>
      <c r="Z548" s="1487"/>
      <c r="AA548" s="1487"/>
      <c r="AB548" s="1487"/>
    </row>
    <row r="549">
      <c r="A549" s="1487"/>
      <c r="B549" s="1487"/>
      <c r="C549" s="1487"/>
      <c r="D549" s="1522"/>
      <c r="E549" s="1522"/>
      <c r="F549" s="1522"/>
      <c r="G549" s="1522"/>
      <c r="H549" s="1522"/>
      <c r="I549" s="1522"/>
      <c r="J549" s="1522"/>
      <c r="K549" s="1522"/>
      <c r="L549" s="1522"/>
      <c r="M549" s="1522"/>
      <c r="N549" s="1522"/>
      <c r="O549" s="1522"/>
      <c r="P549" s="1487"/>
      <c r="Q549" s="1487"/>
      <c r="R549" s="1487"/>
      <c r="S549" s="1487"/>
      <c r="T549" s="1487"/>
      <c r="U549" s="1487"/>
      <c r="V549" s="1487"/>
      <c r="W549" s="1487"/>
      <c r="X549" s="1487"/>
      <c r="Y549" s="1487"/>
      <c r="Z549" s="1487"/>
      <c r="AA549" s="1487"/>
      <c r="AB549" s="1487"/>
    </row>
    <row r="550">
      <c r="A550" s="1487"/>
      <c r="B550" s="1487"/>
      <c r="C550" s="1487"/>
      <c r="D550" s="1522"/>
      <c r="E550" s="1522"/>
      <c r="F550" s="1522"/>
      <c r="G550" s="1522"/>
      <c r="H550" s="1522"/>
      <c r="I550" s="1522"/>
      <c r="J550" s="1522"/>
      <c r="K550" s="1522"/>
      <c r="L550" s="1522"/>
      <c r="M550" s="1522"/>
      <c r="N550" s="1522"/>
      <c r="O550" s="1522"/>
      <c r="P550" s="1487"/>
      <c r="Q550" s="1487"/>
      <c r="R550" s="1487"/>
      <c r="S550" s="1487"/>
      <c r="T550" s="1487"/>
      <c r="U550" s="1487"/>
      <c r="V550" s="1487"/>
      <c r="W550" s="1487"/>
      <c r="X550" s="1487"/>
      <c r="Y550" s="1487"/>
      <c r="Z550" s="1487"/>
      <c r="AA550" s="1487"/>
      <c r="AB550" s="1487"/>
    </row>
    <row r="551">
      <c r="A551" s="1487"/>
      <c r="B551" s="1487"/>
      <c r="C551" s="1487"/>
      <c r="D551" s="1522"/>
      <c r="E551" s="1522"/>
      <c r="F551" s="1522"/>
      <c r="G551" s="1522"/>
      <c r="H551" s="1522"/>
      <c r="I551" s="1522"/>
      <c r="J551" s="1522"/>
      <c r="K551" s="1522"/>
      <c r="L551" s="1522"/>
      <c r="M551" s="1522"/>
      <c r="N551" s="1522"/>
      <c r="O551" s="1522"/>
      <c r="P551" s="1487"/>
      <c r="Q551" s="1487"/>
      <c r="R551" s="1487"/>
      <c r="S551" s="1487"/>
      <c r="T551" s="1487"/>
      <c r="U551" s="1487"/>
      <c r="V551" s="1487"/>
      <c r="W551" s="1487"/>
      <c r="X551" s="1487"/>
      <c r="Y551" s="1487"/>
      <c r="Z551" s="1487"/>
      <c r="AA551" s="1487"/>
      <c r="AB551" s="1487"/>
    </row>
    <row r="552">
      <c r="A552" s="1487"/>
      <c r="B552" s="1487"/>
      <c r="C552" s="1487"/>
      <c r="D552" s="1522"/>
      <c r="E552" s="1522"/>
      <c r="F552" s="1522"/>
      <c r="G552" s="1522"/>
      <c r="H552" s="1522"/>
      <c r="I552" s="1522"/>
      <c r="J552" s="1522"/>
      <c r="K552" s="1522"/>
      <c r="L552" s="1522"/>
      <c r="M552" s="1522"/>
      <c r="N552" s="1522"/>
      <c r="O552" s="1522"/>
      <c r="P552" s="1487"/>
      <c r="Q552" s="1487"/>
      <c r="R552" s="1487"/>
      <c r="S552" s="1487"/>
      <c r="T552" s="1487"/>
      <c r="U552" s="1487"/>
      <c r="V552" s="1487"/>
      <c r="W552" s="1487"/>
      <c r="X552" s="1487"/>
      <c r="Y552" s="1487"/>
      <c r="Z552" s="1487"/>
      <c r="AA552" s="1487"/>
      <c r="AB552" s="1487"/>
    </row>
    <row r="553">
      <c r="A553" s="1487"/>
      <c r="B553" s="1487"/>
      <c r="C553" s="1487"/>
      <c r="D553" s="1522"/>
      <c r="E553" s="1522"/>
      <c r="F553" s="1522"/>
      <c r="G553" s="1522"/>
      <c r="H553" s="1522"/>
      <c r="I553" s="1522"/>
      <c r="J553" s="1522"/>
      <c r="K553" s="1522"/>
      <c r="L553" s="1522"/>
      <c r="M553" s="1522"/>
      <c r="N553" s="1522"/>
      <c r="O553" s="1522"/>
      <c r="P553" s="1487"/>
      <c r="Q553" s="1487"/>
      <c r="R553" s="1487"/>
      <c r="S553" s="1487"/>
      <c r="T553" s="1487"/>
      <c r="U553" s="1487"/>
      <c r="V553" s="1487"/>
      <c r="W553" s="1487"/>
      <c r="X553" s="1487"/>
      <c r="Y553" s="1487"/>
      <c r="Z553" s="1487"/>
      <c r="AA553" s="1487"/>
      <c r="AB553" s="1487"/>
    </row>
    <row r="554">
      <c r="A554" s="1487"/>
      <c r="B554" s="1487"/>
      <c r="C554" s="1487"/>
      <c r="D554" s="1522"/>
      <c r="E554" s="1522"/>
      <c r="F554" s="1522"/>
      <c r="G554" s="1522"/>
      <c r="H554" s="1522"/>
      <c r="I554" s="1522"/>
      <c r="J554" s="1522"/>
      <c r="K554" s="1522"/>
      <c r="L554" s="1522"/>
      <c r="M554" s="1522"/>
      <c r="N554" s="1522"/>
      <c r="O554" s="1522"/>
      <c r="P554" s="1487"/>
      <c r="Q554" s="1487"/>
      <c r="R554" s="1487"/>
      <c r="S554" s="1487"/>
      <c r="T554" s="1487"/>
      <c r="U554" s="1487"/>
      <c r="V554" s="1487"/>
      <c r="W554" s="1487"/>
      <c r="X554" s="1487"/>
      <c r="Y554" s="1487"/>
      <c r="Z554" s="1487"/>
      <c r="AA554" s="1487"/>
      <c r="AB554" s="1487"/>
    </row>
    <row r="555">
      <c r="A555" s="1487"/>
      <c r="B555" s="1487"/>
      <c r="C555" s="1487"/>
      <c r="D555" s="1522"/>
      <c r="E555" s="1522"/>
      <c r="F555" s="1522"/>
      <c r="G555" s="1522"/>
      <c r="H555" s="1522"/>
      <c r="I555" s="1522"/>
      <c r="J555" s="1522"/>
      <c r="K555" s="1522"/>
      <c r="L555" s="1522"/>
      <c r="M555" s="1522"/>
      <c r="N555" s="1522"/>
      <c r="O555" s="1522"/>
      <c r="P555" s="1487"/>
      <c r="Q555" s="1487"/>
      <c r="R555" s="1487"/>
      <c r="S555" s="1487"/>
      <c r="T555" s="1487"/>
      <c r="U555" s="1487"/>
      <c r="V555" s="1487"/>
      <c r="W555" s="1487"/>
      <c r="X555" s="1487"/>
      <c r="Y555" s="1487"/>
      <c r="Z555" s="1487"/>
      <c r="AA555" s="1487"/>
      <c r="AB555" s="1487"/>
    </row>
    <row r="556">
      <c r="A556" s="1487"/>
      <c r="B556" s="1487"/>
      <c r="C556" s="1487"/>
      <c r="D556" s="1522"/>
      <c r="E556" s="1522"/>
      <c r="F556" s="1522"/>
      <c r="G556" s="1522"/>
      <c r="H556" s="1522"/>
      <c r="I556" s="1522"/>
      <c r="J556" s="1522"/>
      <c r="K556" s="1522"/>
      <c r="L556" s="1522"/>
      <c r="M556" s="1522"/>
      <c r="N556" s="1522"/>
      <c r="O556" s="1522"/>
      <c r="P556" s="1487"/>
      <c r="Q556" s="1487"/>
      <c r="R556" s="1487"/>
      <c r="S556" s="1487"/>
      <c r="T556" s="1487"/>
      <c r="U556" s="1487"/>
      <c r="V556" s="1487"/>
      <c r="W556" s="1487"/>
      <c r="X556" s="1487"/>
      <c r="Y556" s="1487"/>
      <c r="Z556" s="1487"/>
      <c r="AA556" s="1487"/>
      <c r="AB556" s="1487"/>
    </row>
    <row r="557">
      <c r="A557" s="1487"/>
      <c r="B557" s="1487"/>
      <c r="C557" s="1487"/>
      <c r="D557" s="1522"/>
      <c r="E557" s="1522"/>
      <c r="F557" s="1522"/>
      <c r="G557" s="1522"/>
      <c r="H557" s="1522"/>
      <c r="I557" s="1522"/>
      <c r="J557" s="1522"/>
      <c r="K557" s="1522"/>
      <c r="L557" s="1522"/>
      <c r="M557" s="1522"/>
      <c r="N557" s="1522"/>
      <c r="O557" s="1522"/>
      <c r="P557" s="1487"/>
      <c r="Q557" s="1487"/>
      <c r="R557" s="1487"/>
      <c r="S557" s="1487"/>
      <c r="T557" s="1487"/>
      <c r="U557" s="1487"/>
      <c r="V557" s="1487"/>
      <c r="W557" s="1487"/>
      <c r="X557" s="1487"/>
      <c r="Y557" s="1487"/>
      <c r="Z557" s="1487"/>
      <c r="AA557" s="1487"/>
      <c r="AB557" s="1487"/>
    </row>
    <row r="558">
      <c r="A558" s="1487"/>
      <c r="B558" s="1487"/>
      <c r="C558" s="1487"/>
      <c r="D558" s="1522"/>
      <c r="E558" s="1522"/>
      <c r="F558" s="1522"/>
      <c r="G558" s="1522"/>
      <c r="H558" s="1522"/>
      <c r="I558" s="1522"/>
      <c r="J558" s="1522"/>
      <c r="K558" s="1522"/>
      <c r="L558" s="1522"/>
      <c r="M558" s="1522"/>
      <c r="N558" s="1522"/>
      <c r="O558" s="1522"/>
      <c r="P558" s="1487"/>
      <c r="Q558" s="1487"/>
      <c r="R558" s="1487"/>
      <c r="S558" s="1487"/>
      <c r="T558" s="1487"/>
      <c r="U558" s="1487"/>
      <c r="V558" s="1487"/>
      <c r="W558" s="1487"/>
      <c r="X558" s="1487"/>
      <c r="Y558" s="1487"/>
      <c r="Z558" s="1487"/>
      <c r="AA558" s="1487"/>
      <c r="AB558" s="1487"/>
    </row>
    <row r="559">
      <c r="A559" s="1487"/>
      <c r="B559" s="1487"/>
      <c r="C559" s="1487"/>
      <c r="D559" s="1522"/>
      <c r="E559" s="1522"/>
      <c r="F559" s="1522"/>
      <c r="G559" s="1522"/>
      <c r="H559" s="1522"/>
      <c r="I559" s="1522"/>
      <c r="J559" s="1522"/>
      <c r="K559" s="1522"/>
      <c r="L559" s="1522"/>
      <c r="M559" s="1522"/>
      <c r="N559" s="1522"/>
      <c r="O559" s="1522"/>
      <c r="P559" s="1487"/>
      <c r="Q559" s="1487"/>
      <c r="R559" s="1487"/>
      <c r="S559" s="1487"/>
      <c r="T559" s="1487"/>
      <c r="U559" s="1487"/>
      <c r="V559" s="1487"/>
      <c r="W559" s="1487"/>
      <c r="X559" s="1487"/>
      <c r="Y559" s="1487"/>
      <c r="Z559" s="1487"/>
      <c r="AA559" s="1487"/>
      <c r="AB559" s="1487"/>
    </row>
    <row r="560">
      <c r="A560" s="1487"/>
      <c r="B560" s="1487"/>
      <c r="C560" s="1487"/>
      <c r="D560" s="1522"/>
      <c r="E560" s="1522"/>
      <c r="F560" s="1522"/>
      <c r="G560" s="1522"/>
      <c r="H560" s="1522"/>
      <c r="I560" s="1522"/>
      <c r="J560" s="1522"/>
      <c r="K560" s="1522"/>
      <c r="L560" s="1522"/>
      <c r="M560" s="1522"/>
      <c r="N560" s="1522"/>
      <c r="O560" s="1522"/>
      <c r="P560" s="1487"/>
      <c r="Q560" s="1487"/>
      <c r="R560" s="1487"/>
      <c r="S560" s="1487"/>
      <c r="T560" s="1487"/>
      <c r="U560" s="1487"/>
      <c r="V560" s="1487"/>
      <c r="W560" s="1487"/>
      <c r="X560" s="1487"/>
      <c r="Y560" s="1487"/>
      <c r="Z560" s="1487"/>
      <c r="AA560" s="1487"/>
      <c r="AB560" s="1487"/>
    </row>
    <row r="561">
      <c r="A561" s="1487"/>
      <c r="B561" s="1487"/>
      <c r="C561" s="1487"/>
      <c r="D561" s="1522"/>
      <c r="E561" s="1522"/>
      <c r="F561" s="1522"/>
      <c r="G561" s="1522"/>
      <c r="H561" s="1522"/>
      <c r="I561" s="1522"/>
      <c r="J561" s="1522"/>
      <c r="K561" s="1522"/>
      <c r="L561" s="1522"/>
      <c r="M561" s="1522"/>
      <c r="N561" s="1522"/>
      <c r="O561" s="1522"/>
      <c r="P561" s="1487"/>
      <c r="Q561" s="1487"/>
      <c r="R561" s="1487"/>
      <c r="S561" s="1487"/>
      <c r="T561" s="1487"/>
      <c r="U561" s="1487"/>
      <c r="V561" s="1487"/>
      <c r="W561" s="1487"/>
      <c r="X561" s="1487"/>
      <c r="Y561" s="1487"/>
      <c r="Z561" s="1487"/>
      <c r="AA561" s="1487"/>
      <c r="AB561" s="1487"/>
    </row>
    <row r="562">
      <c r="A562" s="1487"/>
      <c r="B562" s="1487"/>
      <c r="C562" s="1487"/>
      <c r="D562" s="1522"/>
      <c r="E562" s="1522"/>
      <c r="F562" s="1522"/>
      <c r="G562" s="1522"/>
      <c r="H562" s="1522"/>
      <c r="I562" s="1522"/>
      <c r="J562" s="1522"/>
      <c r="K562" s="1522"/>
      <c r="L562" s="1522"/>
      <c r="M562" s="1522"/>
      <c r="N562" s="1522"/>
      <c r="O562" s="1522"/>
      <c r="P562" s="1487"/>
      <c r="Q562" s="1487"/>
      <c r="R562" s="1487"/>
      <c r="S562" s="1487"/>
      <c r="T562" s="1487"/>
      <c r="U562" s="1487"/>
      <c r="V562" s="1487"/>
      <c r="W562" s="1487"/>
      <c r="X562" s="1487"/>
      <c r="Y562" s="1487"/>
      <c r="Z562" s="1487"/>
      <c r="AA562" s="1487"/>
      <c r="AB562" s="1487"/>
    </row>
    <row r="563">
      <c r="A563" s="1487"/>
      <c r="B563" s="1487"/>
      <c r="C563" s="1487"/>
      <c r="D563" s="1522"/>
      <c r="E563" s="1522"/>
      <c r="F563" s="1522"/>
      <c r="G563" s="1522"/>
      <c r="H563" s="1522"/>
      <c r="I563" s="1522"/>
      <c r="J563" s="1522"/>
      <c r="K563" s="1522"/>
      <c r="L563" s="1522"/>
      <c r="M563" s="1522"/>
      <c r="N563" s="1522"/>
      <c r="O563" s="1522"/>
      <c r="P563" s="1487"/>
      <c r="Q563" s="1487"/>
      <c r="R563" s="1487"/>
      <c r="S563" s="1487"/>
      <c r="T563" s="1487"/>
      <c r="U563" s="1487"/>
      <c r="V563" s="1487"/>
      <c r="W563" s="1487"/>
      <c r="X563" s="1487"/>
      <c r="Y563" s="1487"/>
      <c r="Z563" s="1487"/>
      <c r="AA563" s="1487"/>
      <c r="AB563" s="1487"/>
    </row>
    <row r="564">
      <c r="A564" s="1487"/>
      <c r="B564" s="1487"/>
      <c r="C564" s="1487"/>
      <c r="D564" s="1522"/>
      <c r="E564" s="1522"/>
      <c r="F564" s="1522"/>
      <c r="G564" s="1522"/>
      <c r="H564" s="1522"/>
      <c r="I564" s="1522"/>
      <c r="J564" s="1522"/>
      <c r="K564" s="1522"/>
      <c r="L564" s="1522"/>
      <c r="M564" s="1522"/>
      <c r="N564" s="1522"/>
      <c r="O564" s="1522"/>
      <c r="P564" s="1487"/>
      <c r="Q564" s="1487"/>
      <c r="R564" s="1487"/>
      <c r="S564" s="1487"/>
      <c r="T564" s="1487"/>
      <c r="U564" s="1487"/>
      <c r="V564" s="1487"/>
      <c r="W564" s="1487"/>
      <c r="X564" s="1487"/>
      <c r="Y564" s="1487"/>
      <c r="Z564" s="1487"/>
      <c r="AA564" s="1487"/>
      <c r="AB564" s="1487"/>
    </row>
    <row r="565">
      <c r="A565" s="1487"/>
      <c r="B565" s="1487"/>
      <c r="C565" s="1487"/>
      <c r="D565" s="1522"/>
      <c r="E565" s="1522"/>
      <c r="F565" s="1522"/>
      <c r="G565" s="1522"/>
      <c r="H565" s="1522"/>
      <c r="I565" s="1522"/>
      <c r="J565" s="1522"/>
      <c r="K565" s="1522"/>
      <c r="L565" s="1522"/>
      <c r="M565" s="1522"/>
      <c r="N565" s="1522"/>
      <c r="O565" s="1522"/>
      <c r="P565" s="1487"/>
      <c r="Q565" s="1487"/>
      <c r="R565" s="1487"/>
      <c r="S565" s="1487"/>
      <c r="T565" s="1487"/>
      <c r="U565" s="1487"/>
      <c r="V565" s="1487"/>
      <c r="W565" s="1487"/>
      <c r="X565" s="1487"/>
      <c r="Y565" s="1487"/>
      <c r="Z565" s="1487"/>
      <c r="AA565" s="1487"/>
      <c r="AB565" s="1487"/>
    </row>
    <row r="566">
      <c r="A566" s="1487"/>
      <c r="B566" s="1487"/>
      <c r="C566" s="1487"/>
      <c r="D566" s="1522"/>
      <c r="E566" s="1522"/>
      <c r="F566" s="1522"/>
      <c r="G566" s="1522"/>
      <c r="H566" s="1522"/>
      <c r="I566" s="1522"/>
      <c r="J566" s="1522"/>
      <c r="K566" s="1522"/>
      <c r="L566" s="1522"/>
      <c r="M566" s="1522"/>
      <c r="N566" s="1522"/>
      <c r="O566" s="1522"/>
      <c r="P566" s="1487"/>
      <c r="Q566" s="1487"/>
      <c r="R566" s="1487"/>
      <c r="S566" s="1487"/>
      <c r="T566" s="1487"/>
      <c r="U566" s="1487"/>
      <c r="V566" s="1487"/>
      <c r="W566" s="1487"/>
      <c r="X566" s="1487"/>
      <c r="Y566" s="1487"/>
      <c r="Z566" s="1487"/>
      <c r="AA566" s="1487"/>
      <c r="AB566" s="1487"/>
    </row>
    <row r="567">
      <c r="A567" s="1487"/>
      <c r="B567" s="1487"/>
      <c r="C567" s="1487"/>
      <c r="D567" s="1522"/>
      <c r="E567" s="1522"/>
      <c r="F567" s="1522"/>
      <c r="G567" s="1522"/>
      <c r="H567" s="1522"/>
      <c r="I567" s="1522"/>
      <c r="J567" s="1522"/>
      <c r="K567" s="1522"/>
      <c r="L567" s="1522"/>
      <c r="M567" s="1522"/>
      <c r="N567" s="1522"/>
      <c r="O567" s="1522"/>
      <c r="P567" s="1487"/>
      <c r="Q567" s="1487"/>
      <c r="R567" s="1487"/>
      <c r="S567" s="1487"/>
      <c r="T567" s="1487"/>
      <c r="U567" s="1487"/>
      <c r="V567" s="1487"/>
      <c r="W567" s="1487"/>
      <c r="X567" s="1487"/>
      <c r="Y567" s="1487"/>
      <c r="Z567" s="1487"/>
      <c r="AA567" s="1487"/>
      <c r="AB567" s="1487"/>
    </row>
    <row r="568">
      <c r="A568" s="1487"/>
      <c r="B568" s="1487"/>
      <c r="C568" s="1487"/>
      <c r="D568" s="1522"/>
      <c r="E568" s="1522"/>
      <c r="F568" s="1522"/>
      <c r="G568" s="1522"/>
      <c r="H568" s="1522"/>
      <c r="I568" s="1522"/>
      <c r="J568" s="1522"/>
      <c r="K568" s="1522"/>
      <c r="L568" s="1522"/>
      <c r="M568" s="1522"/>
      <c r="N568" s="1522"/>
      <c r="O568" s="1522"/>
      <c r="P568" s="1487"/>
      <c r="Q568" s="1487"/>
      <c r="R568" s="1487"/>
      <c r="S568" s="1487"/>
      <c r="T568" s="1487"/>
      <c r="U568" s="1487"/>
      <c r="V568" s="1487"/>
      <c r="W568" s="1487"/>
      <c r="X568" s="1487"/>
      <c r="Y568" s="1487"/>
      <c r="Z568" s="1487"/>
      <c r="AA568" s="1487"/>
      <c r="AB568" s="1487"/>
    </row>
    <row r="569">
      <c r="A569" s="1487"/>
      <c r="B569" s="1487"/>
      <c r="C569" s="1487"/>
      <c r="D569" s="1522"/>
      <c r="E569" s="1522"/>
      <c r="F569" s="1522"/>
      <c r="G569" s="1522"/>
      <c r="H569" s="1522"/>
      <c r="I569" s="1522"/>
      <c r="J569" s="1522"/>
      <c r="K569" s="1522"/>
      <c r="L569" s="1522"/>
      <c r="M569" s="1522"/>
      <c r="N569" s="1522"/>
      <c r="O569" s="1522"/>
      <c r="P569" s="1487"/>
      <c r="Q569" s="1487"/>
      <c r="R569" s="1487"/>
      <c r="S569" s="1487"/>
      <c r="T569" s="1487"/>
      <c r="U569" s="1487"/>
      <c r="V569" s="1487"/>
      <c r="W569" s="1487"/>
      <c r="X569" s="1487"/>
      <c r="Y569" s="1487"/>
      <c r="Z569" s="1487"/>
      <c r="AA569" s="1487"/>
      <c r="AB569" s="1487"/>
    </row>
    <row r="570">
      <c r="A570" s="1487"/>
      <c r="B570" s="1487"/>
      <c r="C570" s="1487"/>
      <c r="D570" s="1522"/>
      <c r="E570" s="1522"/>
      <c r="F570" s="1522"/>
      <c r="G570" s="1522"/>
      <c r="H570" s="1522"/>
      <c r="I570" s="1522"/>
      <c r="J570" s="1522"/>
      <c r="K570" s="1522"/>
      <c r="L570" s="1522"/>
      <c r="M570" s="1522"/>
      <c r="N570" s="1522"/>
      <c r="O570" s="1522"/>
      <c r="P570" s="1487"/>
      <c r="Q570" s="1487"/>
      <c r="R570" s="1487"/>
      <c r="S570" s="1487"/>
      <c r="T570" s="1487"/>
      <c r="U570" s="1487"/>
      <c r="V570" s="1487"/>
      <c r="W570" s="1487"/>
      <c r="X570" s="1487"/>
      <c r="Y570" s="1487"/>
      <c r="Z570" s="1487"/>
      <c r="AA570" s="1487"/>
      <c r="AB570" s="1487"/>
    </row>
    <row r="571">
      <c r="A571" s="1487"/>
      <c r="B571" s="1487"/>
      <c r="C571" s="1487"/>
      <c r="D571" s="1522"/>
      <c r="E571" s="1522"/>
      <c r="F571" s="1522"/>
      <c r="G571" s="1522"/>
      <c r="H571" s="1522"/>
      <c r="I571" s="1522"/>
      <c r="J571" s="1522"/>
      <c r="K571" s="1522"/>
      <c r="L571" s="1522"/>
      <c r="M571" s="1522"/>
      <c r="N571" s="1522"/>
      <c r="O571" s="1522"/>
      <c r="P571" s="1487"/>
      <c r="Q571" s="1487"/>
      <c r="R571" s="1487"/>
      <c r="S571" s="1487"/>
      <c r="T571" s="1487"/>
      <c r="U571" s="1487"/>
      <c r="V571" s="1487"/>
      <c r="W571" s="1487"/>
      <c r="X571" s="1487"/>
      <c r="Y571" s="1487"/>
      <c r="Z571" s="1487"/>
      <c r="AA571" s="1487"/>
      <c r="AB571" s="1487"/>
    </row>
    <row r="572">
      <c r="A572" s="1487"/>
      <c r="B572" s="1487"/>
      <c r="C572" s="1487"/>
      <c r="D572" s="1522"/>
      <c r="E572" s="1522"/>
      <c r="F572" s="1522"/>
      <c r="G572" s="1522"/>
      <c r="H572" s="1522"/>
      <c r="I572" s="1522"/>
      <c r="J572" s="1522"/>
      <c r="K572" s="1522"/>
      <c r="L572" s="1522"/>
      <c r="M572" s="1522"/>
      <c r="N572" s="1522"/>
      <c r="O572" s="1522"/>
      <c r="P572" s="1487"/>
      <c r="Q572" s="1487"/>
      <c r="R572" s="1487"/>
      <c r="S572" s="1487"/>
      <c r="T572" s="1487"/>
      <c r="U572" s="1487"/>
      <c r="V572" s="1487"/>
      <c r="W572" s="1487"/>
      <c r="X572" s="1487"/>
      <c r="Y572" s="1487"/>
      <c r="Z572" s="1487"/>
      <c r="AA572" s="1487"/>
      <c r="AB572" s="1487"/>
    </row>
    <row r="573">
      <c r="A573" s="1487"/>
      <c r="B573" s="1487"/>
      <c r="C573" s="1487"/>
      <c r="D573" s="1522"/>
      <c r="E573" s="1522"/>
      <c r="F573" s="1522"/>
      <c r="G573" s="1522"/>
      <c r="H573" s="1522"/>
      <c r="I573" s="1522"/>
      <c r="J573" s="1522"/>
      <c r="K573" s="1522"/>
      <c r="L573" s="1522"/>
      <c r="M573" s="1522"/>
      <c r="N573" s="1522"/>
      <c r="O573" s="1522"/>
      <c r="P573" s="1487"/>
      <c r="Q573" s="1487"/>
      <c r="R573" s="1487"/>
      <c r="S573" s="1487"/>
      <c r="T573" s="1487"/>
      <c r="U573" s="1487"/>
      <c r="V573" s="1487"/>
      <c r="W573" s="1487"/>
      <c r="X573" s="1487"/>
      <c r="Y573" s="1487"/>
      <c r="Z573" s="1487"/>
      <c r="AA573" s="1487"/>
      <c r="AB573" s="1487"/>
    </row>
    <row r="574">
      <c r="A574" s="1487"/>
      <c r="B574" s="1487"/>
      <c r="C574" s="1487"/>
      <c r="D574" s="1522"/>
      <c r="E574" s="1522"/>
      <c r="F574" s="1522"/>
      <c r="G574" s="1522"/>
      <c r="H574" s="1522"/>
      <c r="I574" s="1522"/>
      <c r="J574" s="1522"/>
      <c r="K574" s="1522"/>
      <c r="L574" s="1522"/>
      <c r="M574" s="1522"/>
      <c r="N574" s="1522"/>
      <c r="O574" s="1522"/>
      <c r="P574" s="1487"/>
      <c r="Q574" s="1487"/>
      <c r="R574" s="1487"/>
      <c r="S574" s="1487"/>
      <c r="T574" s="1487"/>
      <c r="U574" s="1487"/>
      <c r="V574" s="1487"/>
      <c r="W574" s="1487"/>
      <c r="X574" s="1487"/>
      <c r="Y574" s="1487"/>
      <c r="Z574" s="1487"/>
      <c r="AA574" s="1487"/>
      <c r="AB574" s="1487"/>
    </row>
    <row r="575">
      <c r="A575" s="1487"/>
      <c r="B575" s="1487"/>
      <c r="C575" s="1487"/>
      <c r="D575" s="1522"/>
      <c r="E575" s="1522"/>
      <c r="F575" s="1522"/>
      <c r="G575" s="1522"/>
      <c r="H575" s="1522"/>
      <c r="I575" s="1522"/>
      <c r="J575" s="1522"/>
      <c r="K575" s="1522"/>
      <c r="L575" s="1522"/>
      <c r="M575" s="1522"/>
      <c r="N575" s="1522"/>
      <c r="O575" s="1522"/>
      <c r="P575" s="1487"/>
      <c r="Q575" s="1487"/>
      <c r="R575" s="1487"/>
      <c r="S575" s="1487"/>
      <c r="T575" s="1487"/>
      <c r="U575" s="1487"/>
      <c r="V575" s="1487"/>
      <c r="W575" s="1487"/>
      <c r="X575" s="1487"/>
      <c r="Y575" s="1487"/>
      <c r="Z575" s="1487"/>
      <c r="AA575" s="1487"/>
      <c r="AB575" s="1487"/>
    </row>
    <row r="576">
      <c r="A576" s="1487"/>
      <c r="B576" s="1487"/>
      <c r="C576" s="1487"/>
      <c r="D576" s="1522"/>
      <c r="E576" s="1522"/>
      <c r="F576" s="1522"/>
      <c r="G576" s="1522"/>
      <c r="H576" s="1522"/>
      <c r="I576" s="1522"/>
      <c r="J576" s="1522"/>
      <c r="K576" s="1522"/>
      <c r="L576" s="1522"/>
      <c r="M576" s="1522"/>
      <c r="N576" s="1522"/>
      <c r="O576" s="1522"/>
      <c r="P576" s="1487"/>
      <c r="Q576" s="1487"/>
      <c r="R576" s="1487"/>
      <c r="S576" s="1487"/>
      <c r="T576" s="1487"/>
      <c r="U576" s="1487"/>
      <c r="V576" s="1487"/>
      <c r="W576" s="1487"/>
      <c r="X576" s="1487"/>
      <c r="Y576" s="1487"/>
      <c r="Z576" s="1487"/>
      <c r="AA576" s="1487"/>
      <c r="AB576" s="1487"/>
    </row>
    <row r="577">
      <c r="A577" s="1487"/>
      <c r="B577" s="1487"/>
      <c r="C577" s="1487"/>
      <c r="D577" s="1522"/>
      <c r="E577" s="1522"/>
      <c r="F577" s="1522"/>
      <c r="G577" s="1522"/>
      <c r="H577" s="1522"/>
      <c r="I577" s="1522"/>
      <c r="J577" s="1522"/>
      <c r="K577" s="1522"/>
      <c r="L577" s="1522"/>
      <c r="M577" s="1522"/>
      <c r="N577" s="1522"/>
      <c r="O577" s="1522"/>
      <c r="P577" s="1487"/>
      <c r="Q577" s="1487"/>
      <c r="R577" s="1487"/>
      <c r="S577" s="1487"/>
      <c r="T577" s="1487"/>
      <c r="U577" s="1487"/>
      <c r="V577" s="1487"/>
      <c r="W577" s="1487"/>
      <c r="X577" s="1487"/>
      <c r="Y577" s="1487"/>
      <c r="Z577" s="1487"/>
      <c r="AA577" s="1487"/>
      <c r="AB577" s="1487"/>
    </row>
    <row r="578">
      <c r="A578" s="1487"/>
      <c r="B578" s="1487"/>
      <c r="C578" s="1487"/>
      <c r="D578" s="1522"/>
      <c r="E578" s="1522"/>
      <c r="F578" s="1522"/>
      <c r="G578" s="1522"/>
      <c r="H578" s="1522"/>
      <c r="I578" s="1522"/>
      <c r="J578" s="1522"/>
      <c r="K578" s="1522"/>
      <c r="L578" s="1522"/>
      <c r="M578" s="1522"/>
      <c r="N578" s="1522"/>
      <c r="O578" s="1522"/>
      <c r="P578" s="1487"/>
      <c r="Q578" s="1487"/>
      <c r="R578" s="1487"/>
      <c r="S578" s="1487"/>
      <c r="T578" s="1487"/>
      <c r="U578" s="1487"/>
      <c r="V578" s="1487"/>
      <c r="W578" s="1487"/>
      <c r="X578" s="1487"/>
      <c r="Y578" s="1487"/>
      <c r="Z578" s="1487"/>
      <c r="AA578" s="1487"/>
      <c r="AB578" s="1487"/>
    </row>
    <row r="579">
      <c r="A579" s="1487"/>
      <c r="B579" s="1487"/>
      <c r="C579" s="1487"/>
      <c r="D579" s="1522"/>
      <c r="E579" s="1522"/>
      <c r="F579" s="1522"/>
      <c r="G579" s="1522"/>
      <c r="H579" s="1522"/>
      <c r="I579" s="1522"/>
      <c r="J579" s="1522"/>
      <c r="K579" s="1522"/>
      <c r="L579" s="1522"/>
      <c r="M579" s="1522"/>
      <c r="N579" s="1522"/>
      <c r="O579" s="1522"/>
      <c r="P579" s="1487"/>
      <c r="Q579" s="1487"/>
      <c r="R579" s="1487"/>
      <c r="S579" s="1487"/>
      <c r="T579" s="1487"/>
      <c r="U579" s="1487"/>
      <c r="V579" s="1487"/>
      <c r="W579" s="1487"/>
      <c r="X579" s="1487"/>
      <c r="Y579" s="1487"/>
      <c r="Z579" s="1487"/>
      <c r="AA579" s="1487"/>
      <c r="AB579" s="1487"/>
    </row>
    <row r="580">
      <c r="A580" s="1487"/>
      <c r="B580" s="1487"/>
      <c r="C580" s="1487"/>
      <c r="D580" s="1522"/>
      <c r="E580" s="1522"/>
      <c r="F580" s="1522"/>
      <c r="G580" s="1522"/>
      <c r="H580" s="1522"/>
      <c r="I580" s="1522"/>
      <c r="J580" s="1522"/>
      <c r="K580" s="1522"/>
      <c r="L580" s="1522"/>
      <c r="M580" s="1522"/>
      <c r="N580" s="1522"/>
      <c r="O580" s="1522"/>
      <c r="P580" s="1487"/>
      <c r="Q580" s="1487"/>
      <c r="R580" s="1487"/>
      <c r="S580" s="1487"/>
      <c r="T580" s="1487"/>
      <c r="U580" s="1487"/>
      <c r="V580" s="1487"/>
      <c r="W580" s="1487"/>
      <c r="X580" s="1487"/>
      <c r="Y580" s="1487"/>
      <c r="Z580" s="1487"/>
      <c r="AA580" s="1487"/>
      <c r="AB580" s="1487"/>
    </row>
    <row r="581">
      <c r="A581" s="1487"/>
      <c r="B581" s="1487"/>
      <c r="C581" s="1487"/>
      <c r="D581" s="1522"/>
      <c r="E581" s="1522"/>
      <c r="F581" s="1522"/>
      <c r="G581" s="1522"/>
      <c r="H581" s="1522"/>
      <c r="I581" s="1522"/>
      <c r="J581" s="1522"/>
      <c r="K581" s="1522"/>
      <c r="L581" s="1522"/>
      <c r="M581" s="1522"/>
      <c r="N581" s="1522"/>
      <c r="O581" s="1522"/>
      <c r="P581" s="1487"/>
      <c r="Q581" s="1487"/>
      <c r="R581" s="1487"/>
      <c r="S581" s="1487"/>
      <c r="T581" s="1487"/>
      <c r="U581" s="1487"/>
      <c r="V581" s="1487"/>
      <c r="W581" s="1487"/>
      <c r="X581" s="1487"/>
      <c r="Y581" s="1487"/>
      <c r="Z581" s="1487"/>
      <c r="AA581" s="1487"/>
      <c r="AB581" s="1487"/>
    </row>
    <row r="582">
      <c r="A582" s="1487"/>
      <c r="B582" s="1487"/>
      <c r="C582" s="1487"/>
      <c r="D582" s="1522"/>
      <c r="E582" s="1522"/>
      <c r="F582" s="1522"/>
      <c r="G582" s="1522"/>
      <c r="H582" s="1522"/>
      <c r="I582" s="1522"/>
      <c r="J582" s="1522"/>
      <c r="K582" s="1522"/>
      <c r="L582" s="1522"/>
      <c r="M582" s="1522"/>
      <c r="N582" s="1522"/>
      <c r="O582" s="1522"/>
      <c r="P582" s="1487"/>
      <c r="Q582" s="1487"/>
      <c r="R582" s="1487"/>
      <c r="S582" s="1487"/>
      <c r="T582" s="1487"/>
      <c r="U582" s="1487"/>
      <c r="V582" s="1487"/>
      <c r="W582" s="1487"/>
      <c r="X582" s="1487"/>
      <c r="Y582" s="1487"/>
      <c r="Z582" s="1487"/>
      <c r="AA582" s="1487"/>
      <c r="AB582" s="1487"/>
    </row>
    <row r="583">
      <c r="A583" s="1487"/>
      <c r="B583" s="1487"/>
      <c r="C583" s="1487"/>
      <c r="D583" s="1522"/>
      <c r="E583" s="1522"/>
      <c r="F583" s="1522"/>
      <c r="G583" s="1522"/>
      <c r="H583" s="1522"/>
      <c r="I583" s="1522"/>
      <c r="J583" s="1522"/>
      <c r="K583" s="1522"/>
      <c r="L583" s="1522"/>
      <c r="M583" s="1522"/>
      <c r="N583" s="1522"/>
      <c r="O583" s="1522"/>
      <c r="P583" s="1487"/>
      <c r="Q583" s="1487"/>
      <c r="R583" s="1487"/>
      <c r="S583" s="1487"/>
      <c r="T583" s="1487"/>
      <c r="U583" s="1487"/>
      <c r="V583" s="1487"/>
      <c r="W583" s="1487"/>
      <c r="X583" s="1487"/>
      <c r="Y583" s="1487"/>
      <c r="Z583" s="1487"/>
      <c r="AA583" s="1487"/>
      <c r="AB583" s="1487"/>
    </row>
    <row r="584">
      <c r="A584" s="1487"/>
      <c r="B584" s="1487"/>
      <c r="C584" s="1487"/>
      <c r="D584" s="1522"/>
      <c r="E584" s="1522"/>
      <c r="F584" s="1522"/>
      <c r="G584" s="1522"/>
      <c r="H584" s="1522"/>
      <c r="I584" s="1522"/>
      <c r="J584" s="1522"/>
      <c r="K584" s="1522"/>
      <c r="L584" s="1522"/>
      <c r="M584" s="1522"/>
      <c r="N584" s="1522"/>
      <c r="O584" s="1522"/>
      <c r="P584" s="1487"/>
      <c r="Q584" s="1487"/>
      <c r="R584" s="1487"/>
      <c r="S584" s="1487"/>
      <c r="T584" s="1487"/>
      <c r="U584" s="1487"/>
      <c r="V584" s="1487"/>
      <c r="W584" s="1487"/>
      <c r="X584" s="1487"/>
      <c r="Y584" s="1487"/>
      <c r="Z584" s="1487"/>
      <c r="AA584" s="1487"/>
      <c r="AB584" s="1487"/>
    </row>
    <row r="585">
      <c r="A585" s="1487"/>
      <c r="B585" s="1487"/>
      <c r="C585" s="1487"/>
      <c r="D585" s="1522"/>
      <c r="E585" s="1522"/>
      <c r="F585" s="1522"/>
      <c r="G585" s="1522"/>
      <c r="H585" s="1522"/>
      <c r="I585" s="1522"/>
      <c r="J585" s="1522"/>
      <c r="K585" s="1522"/>
      <c r="L585" s="1522"/>
      <c r="M585" s="1522"/>
      <c r="N585" s="1522"/>
      <c r="O585" s="1522"/>
      <c r="P585" s="1487"/>
      <c r="Q585" s="1487"/>
      <c r="R585" s="1487"/>
      <c r="S585" s="1487"/>
      <c r="T585" s="1487"/>
      <c r="U585" s="1487"/>
      <c r="V585" s="1487"/>
      <c r="W585" s="1487"/>
      <c r="X585" s="1487"/>
      <c r="Y585" s="1487"/>
      <c r="Z585" s="1487"/>
      <c r="AA585" s="1487"/>
      <c r="AB585" s="1487"/>
    </row>
    <row r="586">
      <c r="A586" s="1487"/>
      <c r="B586" s="1487"/>
      <c r="C586" s="1487"/>
      <c r="D586" s="1522"/>
      <c r="E586" s="1522"/>
      <c r="F586" s="1522"/>
      <c r="G586" s="1522"/>
      <c r="H586" s="1522"/>
      <c r="I586" s="1522"/>
      <c r="J586" s="1522"/>
      <c r="K586" s="1522"/>
      <c r="L586" s="1522"/>
      <c r="M586" s="1522"/>
      <c r="N586" s="1522"/>
      <c r="O586" s="1522"/>
      <c r="P586" s="1487"/>
      <c r="Q586" s="1487"/>
      <c r="R586" s="1487"/>
      <c r="S586" s="1487"/>
      <c r="T586" s="1487"/>
      <c r="U586" s="1487"/>
      <c r="V586" s="1487"/>
      <c r="W586" s="1487"/>
      <c r="X586" s="1487"/>
      <c r="Y586" s="1487"/>
      <c r="Z586" s="1487"/>
      <c r="AA586" s="1487"/>
      <c r="AB586" s="1487"/>
    </row>
    <row r="587">
      <c r="A587" s="1487"/>
      <c r="B587" s="1487"/>
      <c r="C587" s="1487"/>
      <c r="D587" s="1522"/>
      <c r="E587" s="1522"/>
      <c r="F587" s="1522"/>
      <c r="G587" s="1522"/>
      <c r="H587" s="1522"/>
      <c r="I587" s="1522"/>
      <c r="J587" s="1522"/>
      <c r="K587" s="1522"/>
      <c r="L587" s="1522"/>
      <c r="M587" s="1522"/>
      <c r="N587" s="1522"/>
      <c r="O587" s="1522"/>
      <c r="P587" s="1487"/>
      <c r="Q587" s="1487"/>
      <c r="R587" s="1487"/>
      <c r="S587" s="1487"/>
      <c r="T587" s="1487"/>
      <c r="U587" s="1487"/>
      <c r="V587" s="1487"/>
      <c r="W587" s="1487"/>
      <c r="X587" s="1487"/>
      <c r="Y587" s="1487"/>
      <c r="Z587" s="1487"/>
      <c r="AA587" s="1487"/>
      <c r="AB587" s="1487"/>
    </row>
    <row r="588">
      <c r="A588" s="1487"/>
      <c r="B588" s="1487"/>
      <c r="C588" s="1487"/>
      <c r="D588" s="1522"/>
      <c r="E588" s="1522"/>
      <c r="F588" s="1522"/>
      <c r="G588" s="1522"/>
      <c r="H588" s="1522"/>
      <c r="I588" s="1522"/>
      <c r="J588" s="1522"/>
      <c r="K588" s="1522"/>
      <c r="L588" s="1522"/>
      <c r="M588" s="1522"/>
      <c r="N588" s="1522"/>
      <c r="O588" s="1522"/>
      <c r="P588" s="1487"/>
      <c r="Q588" s="1487"/>
      <c r="R588" s="1487"/>
      <c r="S588" s="1487"/>
      <c r="T588" s="1487"/>
      <c r="U588" s="1487"/>
      <c r="V588" s="1487"/>
      <c r="W588" s="1487"/>
      <c r="X588" s="1487"/>
      <c r="Y588" s="1487"/>
      <c r="Z588" s="1487"/>
      <c r="AA588" s="1487"/>
      <c r="AB588" s="1487"/>
    </row>
    <row r="589">
      <c r="A589" s="1487"/>
      <c r="B589" s="1487"/>
      <c r="C589" s="1487"/>
      <c r="D589" s="1522"/>
      <c r="E589" s="1522"/>
      <c r="F589" s="1522"/>
      <c r="G589" s="1522"/>
      <c r="H589" s="1522"/>
      <c r="I589" s="1522"/>
      <c r="J589" s="1522"/>
      <c r="K589" s="1522"/>
      <c r="L589" s="1522"/>
      <c r="M589" s="1522"/>
      <c r="N589" s="1522"/>
      <c r="O589" s="1522"/>
      <c r="P589" s="1487"/>
      <c r="Q589" s="1487"/>
      <c r="R589" s="1487"/>
      <c r="S589" s="1487"/>
      <c r="T589" s="1487"/>
      <c r="U589" s="1487"/>
      <c r="V589" s="1487"/>
      <c r="W589" s="1487"/>
      <c r="X589" s="1487"/>
      <c r="Y589" s="1487"/>
      <c r="Z589" s="1487"/>
      <c r="AA589" s="1487"/>
      <c r="AB589" s="1487"/>
    </row>
    <row r="590">
      <c r="A590" s="1487"/>
      <c r="B590" s="1487"/>
      <c r="C590" s="1487"/>
      <c r="D590" s="1522"/>
      <c r="E590" s="1522"/>
      <c r="F590" s="1522"/>
      <c r="G590" s="1522"/>
      <c r="H590" s="1522"/>
      <c r="I590" s="1522"/>
      <c r="J590" s="1522"/>
      <c r="K590" s="1522"/>
      <c r="L590" s="1522"/>
      <c r="M590" s="1522"/>
      <c r="N590" s="1522"/>
      <c r="O590" s="1522"/>
      <c r="P590" s="1487"/>
      <c r="Q590" s="1487"/>
      <c r="R590" s="1487"/>
      <c r="S590" s="1487"/>
      <c r="T590" s="1487"/>
      <c r="U590" s="1487"/>
      <c r="V590" s="1487"/>
      <c r="W590" s="1487"/>
      <c r="X590" s="1487"/>
      <c r="Y590" s="1487"/>
      <c r="Z590" s="1487"/>
      <c r="AA590" s="1487"/>
      <c r="AB590" s="1487"/>
    </row>
    <row r="591">
      <c r="A591" s="1487"/>
      <c r="B591" s="1487"/>
      <c r="C591" s="1487"/>
      <c r="D591" s="1522"/>
      <c r="E591" s="1522"/>
      <c r="F591" s="1522"/>
      <c r="G591" s="1522"/>
      <c r="H591" s="1522"/>
      <c r="I591" s="1522"/>
      <c r="J591" s="1522"/>
      <c r="K591" s="1522"/>
      <c r="L591" s="1522"/>
      <c r="M591" s="1522"/>
      <c r="N591" s="1522"/>
      <c r="O591" s="1522"/>
      <c r="P591" s="1487"/>
      <c r="Q591" s="1487"/>
      <c r="R591" s="1487"/>
      <c r="S591" s="1487"/>
      <c r="T591" s="1487"/>
      <c r="U591" s="1487"/>
      <c r="V591" s="1487"/>
      <c r="W591" s="1487"/>
      <c r="X591" s="1487"/>
      <c r="Y591" s="1487"/>
      <c r="Z591" s="1487"/>
      <c r="AA591" s="1487"/>
      <c r="AB591" s="1487"/>
    </row>
    <row r="592">
      <c r="A592" s="1487"/>
      <c r="B592" s="1487"/>
      <c r="C592" s="1487"/>
      <c r="D592" s="1522"/>
      <c r="E592" s="1522"/>
      <c r="F592" s="1522"/>
      <c r="G592" s="1522"/>
      <c r="H592" s="1522"/>
      <c r="I592" s="1522"/>
      <c r="J592" s="1522"/>
      <c r="K592" s="1522"/>
      <c r="L592" s="1522"/>
      <c r="M592" s="1522"/>
      <c r="N592" s="1522"/>
      <c r="O592" s="1522"/>
      <c r="P592" s="1487"/>
      <c r="Q592" s="1487"/>
      <c r="R592" s="1487"/>
      <c r="S592" s="1487"/>
      <c r="T592" s="1487"/>
      <c r="U592" s="1487"/>
      <c r="V592" s="1487"/>
      <c r="W592" s="1487"/>
      <c r="X592" s="1487"/>
      <c r="Y592" s="1487"/>
      <c r="Z592" s="1487"/>
      <c r="AA592" s="1487"/>
      <c r="AB592" s="1487"/>
    </row>
    <row r="593">
      <c r="A593" s="1487"/>
      <c r="B593" s="1487"/>
      <c r="C593" s="1487"/>
      <c r="D593" s="1522"/>
      <c r="E593" s="1522"/>
      <c r="F593" s="1522"/>
      <c r="G593" s="1522"/>
      <c r="H593" s="1522"/>
      <c r="I593" s="1522"/>
      <c r="J593" s="1522"/>
      <c r="K593" s="1522"/>
      <c r="L593" s="1522"/>
      <c r="M593" s="1522"/>
      <c r="N593" s="1522"/>
      <c r="O593" s="1522"/>
      <c r="P593" s="1487"/>
      <c r="Q593" s="1487"/>
      <c r="R593" s="1487"/>
      <c r="S593" s="1487"/>
      <c r="T593" s="1487"/>
      <c r="U593" s="1487"/>
      <c r="V593" s="1487"/>
      <c r="W593" s="1487"/>
      <c r="X593" s="1487"/>
      <c r="Y593" s="1487"/>
      <c r="Z593" s="1487"/>
      <c r="AA593" s="1487"/>
      <c r="AB593" s="1487"/>
    </row>
    <row r="594">
      <c r="A594" s="1487"/>
      <c r="B594" s="1487"/>
      <c r="C594" s="1487"/>
      <c r="D594" s="1522"/>
      <c r="E594" s="1522"/>
      <c r="F594" s="1522"/>
      <c r="G594" s="1522"/>
      <c r="H594" s="1522"/>
      <c r="I594" s="1522"/>
      <c r="J594" s="1522"/>
      <c r="K594" s="1522"/>
      <c r="L594" s="1522"/>
      <c r="M594" s="1522"/>
      <c r="N594" s="1522"/>
      <c r="O594" s="1522"/>
      <c r="P594" s="1487"/>
      <c r="Q594" s="1487"/>
      <c r="R594" s="1487"/>
      <c r="S594" s="1487"/>
      <c r="T594" s="1487"/>
      <c r="U594" s="1487"/>
      <c r="V594" s="1487"/>
      <c r="W594" s="1487"/>
      <c r="X594" s="1487"/>
      <c r="Y594" s="1487"/>
      <c r="Z594" s="1487"/>
      <c r="AA594" s="1487"/>
      <c r="AB594" s="1487"/>
    </row>
    <row r="595">
      <c r="A595" s="1487"/>
      <c r="B595" s="1487"/>
      <c r="C595" s="1487"/>
      <c r="D595" s="1522"/>
      <c r="E595" s="1522"/>
      <c r="F595" s="1522"/>
      <c r="G595" s="1522"/>
      <c r="H595" s="1522"/>
      <c r="I595" s="1522"/>
      <c r="J595" s="1522"/>
      <c r="K595" s="1522"/>
      <c r="L595" s="1522"/>
      <c r="M595" s="1522"/>
      <c r="N595" s="1522"/>
      <c r="O595" s="1522"/>
      <c r="P595" s="1487"/>
      <c r="Q595" s="1487"/>
      <c r="R595" s="1487"/>
      <c r="S595" s="1487"/>
      <c r="T595" s="1487"/>
      <c r="U595" s="1487"/>
      <c r="V595" s="1487"/>
      <c r="W595" s="1487"/>
      <c r="X595" s="1487"/>
      <c r="Y595" s="1487"/>
      <c r="Z595" s="1487"/>
      <c r="AA595" s="1487"/>
      <c r="AB595" s="1487"/>
    </row>
    <row r="596">
      <c r="A596" s="1487"/>
      <c r="B596" s="1487"/>
      <c r="C596" s="1487"/>
      <c r="D596" s="1522"/>
      <c r="E596" s="1522"/>
      <c r="F596" s="1522"/>
      <c r="G596" s="1522"/>
      <c r="H596" s="1522"/>
      <c r="I596" s="1522"/>
      <c r="J596" s="1522"/>
      <c r="K596" s="1522"/>
      <c r="L596" s="1522"/>
      <c r="M596" s="1522"/>
      <c r="N596" s="1522"/>
      <c r="O596" s="1522"/>
      <c r="P596" s="1487"/>
      <c r="Q596" s="1487"/>
      <c r="R596" s="1487"/>
      <c r="S596" s="1487"/>
      <c r="T596" s="1487"/>
      <c r="U596" s="1487"/>
      <c r="V596" s="1487"/>
      <c r="W596" s="1487"/>
      <c r="X596" s="1487"/>
      <c r="Y596" s="1487"/>
      <c r="Z596" s="1487"/>
      <c r="AA596" s="1487"/>
      <c r="AB596" s="1487"/>
    </row>
    <row r="597">
      <c r="A597" s="1487"/>
      <c r="B597" s="1487"/>
      <c r="C597" s="1487"/>
      <c r="D597" s="1522"/>
      <c r="E597" s="1522"/>
      <c r="F597" s="1522"/>
      <c r="G597" s="1522"/>
      <c r="H597" s="1522"/>
      <c r="I597" s="1522"/>
      <c r="J597" s="1522"/>
      <c r="K597" s="1522"/>
      <c r="L597" s="1522"/>
      <c r="M597" s="1522"/>
      <c r="N597" s="1522"/>
      <c r="O597" s="1522"/>
      <c r="P597" s="1487"/>
      <c r="Q597" s="1487"/>
      <c r="R597" s="1487"/>
      <c r="S597" s="1487"/>
      <c r="T597" s="1487"/>
      <c r="U597" s="1487"/>
      <c r="V597" s="1487"/>
      <c r="W597" s="1487"/>
      <c r="X597" s="1487"/>
      <c r="Y597" s="1487"/>
      <c r="Z597" s="1487"/>
      <c r="AA597" s="1487"/>
      <c r="AB597" s="1487"/>
    </row>
    <row r="598">
      <c r="A598" s="1487"/>
      <c r="B598" s="1487"/>
      <c r="C598" s="1487"/>
      <c r="D598" s="1522"/>
      <c r="E598" s="1522"/>
      <c r="F598" s="1522"/>
      <c r="G598" s="1522"/>
      <c r="H598" s="1522"/>
      <c r="I598" s="1522"/>
      <c r="J598" s="1522"/>
      <c r="K598" s="1522"/>
      <c r="L598" s="1522"/>
      <c r="M598" s="1522"/>
      <c r="N598" s="1522"/>
      <c r="O598" s="1522"/>
      <c r="P598" s="1487"/>
      <c r="Q598" s="1487"/>
      <c r="R598" s="1487"/>
      <c r="S598" s="1487"/>
      <c r="T598" s="1487"/>
      <c r="U598" s="1487"/>
      <c r="V598" s="1487"/>
      <c r="W598" s="1487"/>
      <c r="X598" s="1487"/>
      <c r="Y598" s="1487"/>
      <c r="Z598" s="1487"/>
      <c r="AA598" s="1487"/>
      <c r="AB598" s="1487"/>
    </row>
    <row r="599">
      <c r="A599" s="1487"/>
      <c r="B599" s="1487"/>
      <c r="C599" s="1487"/>
      <c r="D599" s="1522"/>
      <c r="E599" s="1522"/>
      <c r="F599" s="1522"/>
      <c r="G599" s="1522"/>
      <c r="H599" s="1522"/>
      <c r="I599" s="1522"/>
      <c r="J599" s="1522"/>
      <c r="K599" s="1522"/>
      <c r="L599" s="1522"/>
      <c r="M599" s="1522"/>
      <c r="N599" s="1522"/>
      <c r="O599" s="1522"/>
      <c r="P599" s="1487"/>
      <c r="Q599" s="1487"/>
      <c r="R599" s="1487"/>
      <c r="S599" s="1487"/>
      <c r="T599" s="1487"/>
      <c r="U599" s="1487"/>
      <c r="V599" s="1487"/>
      <c r="W599" s="1487"/>
      <c r="X599" s="1487"/>
      <c r="Y599" s="1487"/>
      <c r="Z599" s="1487"/>
      <c r="AA599" s="1487"/>
      <c r="AB599" s="1487"/>
    </row>
    <row r="600">
      <c r="A600" s="1487"/>
      <c r="B600" s="1487"/>
      <c r="C600" s="1487"/>
      <c r="D600" s="1522"/>
      <c r="E600" s="1522"/>
      <c r="F600" s="1522"/>
      <c r="G600" s="1522"/>
      <c r="H600" s="1522"/>
      <c r="I600" s="1522"/>
      <c r="J600" s="1522"/>
      <c r="K600" s="1522"/>
      <c r="L600" s="1522"/>
      <c r="M600" s="1522"/>
      <c r="N600" s="1522"/>
      <c r="O600" s="1522"/>
      <c r="P600" s="1487"/>
      <c r="Q600" s="1487"/>
      <c r="R600" s="1487"/>
      <c r="S600" s="1487"/>
      <c r="T600" s="1487"/>
      <c r="U600" s="1487"/>
      <c r="V600" s="1487"/>
      <c r="W600" s="1487"/>
      <c r="X600" s="1487"/>
      <c r="Y600" s="1487"/>
      <c r="Z600" s="1487"/>
      <c r="AA600" s="1487"/>
      <c r="AB600" s="1487"/>
    </row>
    <row r="601">
      <c r="A601" s="1487"/>
      <c r="B601" s="1487"/>
      <c r="C601" s="1487"/>
      <c r="D601" s="1522"/>
      <c r="E601" s="1522"/>
      <c r="F601" s="1522"/>
      <c r="G601" s="1522"/>
      <c r="H601" s="1522"/>
      <c r="I601" s="1522"/>
      <c r="J601" s="1522"/>
      <c r="K601" s="1522"/>
      <c r="L601" s="1522"/>
      <c r="M601" s="1522"/>
      <c r="N601" s="1522"/>
      <c r="O601" s="1522"/>
      <c r="P601" s="1487"/>
      <c r="Q601" s="1487"/>
      <c r="R601" s="1487"/>
      <c r="S601" s="1487"/>
      <c r="T601" s="1487"/>
      <c r="U601" s="1487"/>
      <c r="V601" s="1487"/>
      <c r="W601" s="1487"/>
      <c r="X601" s="1487"/>
      <c r="Y601" s="1487"/>
      <c r="Z601" s="1487"/>
      <c r="AA601" s="1487"/>
      <c r="AB601" s="1487"/>
    </row>
    <row r="602">
      <c r="A602" s="1487"/>
      <c r="B602" s="1487"/>
      <c r="C602" s="1487"/>
      <c r="D602" s="1522"/>
      <c r="E602" s="1522"/>
      <c r="F602" s="1522"/>
      <c r="G602" s="1522"/>
      <c r="H602" s="1522"/>
      <c r="I602" s="1522"/>
      <c r="J602" s="1522"/>
      <c r="K602" s="1522"/>
      <c r="L602" s="1522"/>
      <c r="M602" s="1522"/>
      <c r="N602" s="1522"/>
      <c r="O602" s="1522"/>
      <c r="P602" s="1487"/>
      <c r="Q602" s="1487"/>
      <c r="R602" s="1487"/>
      <c r="S602" s="1487"/>
      <c r="T602" s="1487"/>
      <c r="U602" s="1487"/>
      <c r="V602" s="1487"/>
      <c r="W602" s="1487"/>
      <c r="X602" s="1487"/>
      <c r="Y602" s="1487"/>
      <c r="Z602" s="1487"/>
      <c r="AA602" s="1487"/>
      <c r="AB602" s="1487"/>
    </row>
    <row r="603">
      <c r="A603" s="1487"/>
      <c r="B603" s="1487"/>
      <c r="C603" s="1487"/>
      <c r="D603" s="1522"/>
      <c r="E603" s="1522"/>
      <c r="F603" s="1522"/>
      <c r="G603" s="1522"/>
      <c r="H603" s="1522"/>
      <c r="I603" s="1522"/>
      <c r="J603" s="1522"/>
      <c r="K603" s="1522"/>
      <c r="L603" s="1522"/>
      <c r="M603" s="1522"/>
      <c r="N603" s="1522"/>
      <c r="O603" s="1522"/>
      <c r="P603" s="1487"/>
      <c r="Q603" s="1487"/>
      <c r="R603" s="1487"/>
      <c r="S603" s="1487"/>
      <c r="T603" s="1487"/>
      <c r="U603" s="1487"/>
      <c r="V603" s="1487"/>
      <c r="W603" s="1487"/>
      <c r="X603" s="1487"/>
      <c r="Y603" s="1487"/>
      <c r="Z603" s="1487"/>
      <c r="AA603" s="1487"/>
      <c r="AB603" s="1487"/>
    </row>
    <row r="604">
      <c r="A604" s="1487"/>
      <c r="B604" s="1487"/>
      <c r="C604" s="1487"/>
      <c r="D604" s="1522"/>
      <c r="E604" s="1522"/>
      <c r="F604" s="1522"/>
      <c r="G604" s="1522"/>
      <c r="H604" s="1522"/>
      <c r="I604" s="1522"/>
      <c r="J604" s="1522"/>
      <c r="K604" s="1522"/>
      <c r="L604" s="1522"/>
      <c r="M604" s="1522"/>
      <c r="N604" s="1522"/>
      <c r="O604" s="1522"/>
      <c r="P604" s="1487"/>
      <c r="Q604" s="1487"/>
      <c r="R604" s="1487"/>
      <c r="S604" s="1487"/>
      <c r="T604" s="1487"/>
      <c r="U604" s="1487"/>
      <c r="V604" s="1487"/>
      <c r="W604" s="1487"/>
      <c r="X604" s="1487"/>
      <c r="Y604" s="1487"/>
      <c r="Z604" s="1487"/>
      <c r="AA604" s="1487"/>
      <c r="AB604" s="1487"/>
    </row>
    <row r="605">
      <c r="A605" s="1487"/>
      <c r="B605" s="1487"/>
      <c r="C605" s="1487"/>
      <c r="D605" s="1522"/>
      <c r="E605" s="1522"/>
      <c r="F605" s="1522"/>
      <c r="G605" s="1522"/>
      <c r="H605" s="1522"/>
      <c r="I605" s="1522"/>
      <c r="J605" s="1522"/>
      <c r="K605" s="1522"/>
      <c r="L605" s="1522"/>
      <c r="M605" s="1522"/>
      <c r="N605" s="1522"/>
      <c r="O605" s="1522"/>
      <c r="P605" s="1487"/>
      <c r="Q605" s="1487"/>
      <c r="R605" s="1487"/>
      <c r="S605" s="1487"/>
      <c r="T605" s="1487"/>
      <c r="U605" s="1487"/>
      <c r="V605" s="1487"/>
      <c r="W605" s="1487"/>
      <c r="X605" s="1487"/>
      <c r="Y605" s="1487"/>
      <c r="Z605" s="1487"/>
      <c r="AA605" s="1487"/>
      <c r="AB605" s="1487"/>
    </row>
    <row r="606">
      <c r="A606" s="1487"/>
      <c r="B606" s="1487"/>
      <c r="C606" s="1487"/>
      <c r="D606" s="1522"/>
      <c r="E606" s="1522"/>
      <c r="F606" s="1522"/>
      <c r="G606" s="1522"/>
      <c r="H606" s="1522"/>
      <c r="I606" s="1522"/>
      <c r="J606" s="1522"/>
      <c r="K606" s="1522"/>
      <c r="L606" s="1522"/>
      <c r="M606" s="1522"/>
      <c r="N606" s="1522"/>
      <c r="O606" s="1522"/>
      <c r="P606" s="1487"/>
      <c r="Q606" s="1487"/>
      <c r="R606" s="1487"/>
      <c r="S606" s="1487"/>
      <c r="T606" s="1487"/>
      <c r="U606" s="1487"/>
      <c r="V606" s="1487"/>
      <c r="W606" s="1487"/>
      <c r="X606" s="1487"/>
      <c r="Y606" s="1487"/>
      <c r="Z606" s="1487"/>
      <c r="AA606" s="1487"/>
      <c r="AB606" s="1487"/>
    </row>
    <row r="607">
      <c r="A607" s="1487"/>
      <c r="B607" s="1487"/>
      <c r="C607" s="1487"/>
      <c r="D607" s="1522"/>
      <c r="E607" s="1522"/>
      <c r="F607" s="1522"/>
      <c r="G607" s="1522"/>
      <c r="H607" s="1522"/>
      <c r="I607" s="1522"/>
      <c r="J607" s="1522"/>
      <c r="K607" s="1522"/>
      <c r="L607" s="1522"/>
      <c r="M607" s="1522"/>
      <c r="N607" s="1522"/>
      <c r="O607" s="1522"/>
      <c r="P607" s="1487"/>
      <c r="Q607" s="1487"/>
      <c r="R607" s="1487"/>
      <c r="S607" s="1487"/>
      <c r="T607" s="1487"/>
      <c r="U607" s="1487"/>
      <c r="V607" s="1487"/>
      <c r="W607" s="1487"/>
      <c r="X607" s="1487"/>
      <c r="Y607" s="1487"/>
      <c r="Z607" s="1487"/>
      <c r="AA607" s="1487"/>
      <c r="AB607" s="1487"/>
    </row>
    <row r="608">
      <c r="A608" s="1487"/>
      <c r="B608" s="1487"/>
      <c r="C608" s="1487"/>
      <c r="D608" s="1522"/>
      <c r="E608" s="1522"/>
      <c r="F608" s="1522"/>
      <c r="G608" s="1522"/>
      <c r="H608" s="1522"/>
      <c r="I608" s="1522"/>
      <c r="J608" s="1522"/>
      <c r="K608" s="1522"/>
      <c r="L608" s="1522"/>
      <c r="M608" s="1522"/>
      <c r="N608" s="1522"/>
      <c r="O608" s="1522"/>
      <c r="P608" s="1487"/>
      <c r="Q608" s="1487"/>
      <c r="R608" s="1487"/>
      <c r="S608" s="1487"/>
      <c r="T608" s="1487"/>
      <c r="U608" s="1487"/>
      <c r="V608" s="1487"/>
      <c r="W608" s="1487"/>
      <c r="X608" s="1487"/>
      <c r="Y608" s="1487"/>
      <c r="Z608" s="1487"/>
      <c r="AA608" s="1487"/>
      <c r="AB608" s="1487"/>
    </row>
    <row r="609">
      <c r="A609" s="1487"/>
      <c r="B609" s="1487"/>
      <c r="C609" s="1487"/>
      <c r="D609" s="1522"/>
      <c r="E609" s="1522"/>
      <c r="F609" s="1522"/>
      <c r="G609" s="1522"/>
      <c r="H609" s="1522"/>
      <c r="I609" s="1522"/>
      <c r="J609" s="1522"/>
      <c r="K609" s="1522"/>
      <c r="L609" s="1522"/>
      <c r="M609" s="1522"/>
      <c r="N609" s="1522"/>
      <c r="O609" s="1522"/>
      <c r="P609" s="1487"/>
      <c r="Q609" s="1487"/>
      <c r="R609" s="1487"/>
      <c r="S609" s="1487"/>
      <c r="T609" s="1487"/>
      <c r="U609" s="1487"/>
      <c r="V609" s="1487"/>
      <c r="W609" s="1487"/>
      <c r="X609" s="1487"/>
      <c r="Y609" s="1487"/>
      <c r="Z609" s="1487"/>
      <c r="AA609" s="1487"/>
      <c r="AB609" s="1487"/>
    </row>
    <row r="610">
      <c r="A610" s="1487"/>
      <c r="B610" s="1487"/>
      <c r="C610" s="1487"/>
      <c r="D610" s="1522"/>
      <c r="E610" s="1522"/>
      <c r="F610" s="1522"/>
      <c r="G610" s="1522"/>
      <c r="H610" s="1522"/>
      <c r="I610" s="1522"/>
      <c r="J610" s="1522"/>
      <c r="K610" s="1522"/>
      <c r="L610" s="1522"/>
      <c r="M610" s="1522"/>
      <c r="N610" s="1522"/>
      <c r="O610" s="1522"/>
      <c r="P610" s="1487"/>
      <c r="Q610" s="1487"/>
      <c r="R610" s="1487"/>
      <c r="S610" s="1487"/>
      <c r="T610" s="1487"/>
      <c r="U610" s="1487"/>
      <c r="V610" s="1487"/>
      <c r="W610" s="1487"/>
      <c r="X610" s="1487"/>
      <c r="Y610" s="1487"/>
      <c r="Z610" s="1487"/>
      <c r="AA610" s="1487"/>
      <c r="AB610" s="1487"/>
    </row>
    <row r="611">
      <c r="A611" s="1487"/>
      <c r="B611" s="1487"/>
      <c r="C611" s="1487"/>
      <c r="D611" s="1522"/>
      <c r="E611" s="1522"/>
      <c r="F611" s="1522"/>
      <c r="G611" s="1522"/>
      <c r="H611" s="1522"/>
      <c r="I611" s="1522"/>
      <c r="J611" s="1522"/>
      <c r="K611" s="1522"/>
      <c r="L611" s="1522"/>
      <c r="M611" s="1522"/>
      <c r="N611" s="1522"/>
      <c r="O611" s="1522"/>
      <c r="P611" s="1487"/>
      <c r="Q611" s="1487"/>
      <c r="R611" s="1487"/>
      <c r="S611" s="1487"/>
      <c r="T611" s="1487"/>
      <c r="U611" s="1487"/>
      <c r="V611" s="1487"/>
      <c r="W611" s="1487"/>
      <c r="X611" s="1487"/>
      <c r="Y611" s="1487"/>
      <c r="Z611" s="1487"/>
      <c r="AA611" s="1487"/>
      <c r="AB611" s="1487"/>
    </row>
    <row r="612">
      <c r="A612" s="1487"/>
      <c r="B612" s="1487"/>
      <c r="C612" s="1487"/>
      <c r="D612" s="1522"/>
      <c r="E612" s="1522"/>
      <c r="F612" s="1522"/>
      <c r="G612" s="1522"/>
      <c r="H612" s="1522"/>
      <c r="I612" s="1522"/>
      <c r="J612" s="1522"/>
      <c r="K612" s="1522"/>
      <c r="L612" s="1522"/>
      <c r="M612" s="1522"/>
      <c r="N612" s="1522"/>
      <c r="O612" s="1522"/>
      <c r="P612" s="1487"/>
      <c r="Q612" s="1487"/>
      <c r="R612" s="1487"/>
      <c r="S612" s="1487"/>
      <c r="T612" s="1487"/>
      <c r="U612" s="1487"/>
      <c r="V612" s="1487"/>
      <c r="W612" s="1487"/>
      <c r="X612" s="1487"/>
      <c r="Y612" s="1487"/>
      <c r="Z612" s="1487"/>
      <c r="AA612" s="1487"/>
      <c r="AB612" s="1487"/>
    </row>
    <row r="613">
      <c r="A613" s="1487"/>
      <c r="B613" s="1487"/>
      <c r="C613" s="1487"/>
      <c r="D613" s="1522"/>
      <c r="E613" s="1522"/>
      <c r="F613" s="1522"/>
      <c r="G613" s="1522"/>
      <c r="H613" s="1522"/>
      <c r="I613" s="1522"/>
      <c r="J613" s="1522"/>
      <c r="K613" s="1522"/>
      <c r="L613" s="1522"/>
      <c r="M613" s="1522"/>
      <c r="N613" s="1522"/>
      <c r="O613" s="1522"/>
      <c r="P613" s="1487"/>
      <c r="Q613" s="1487"/>
      <c r="R613" s="1487"/>
      <c r="S613" s="1487"/>
      <c r="T613" s="1487"/>
      <c r="U613" s="1487"/>
      <c r="V613" s="1487"/>
      <c r="W613" s="1487"/>
      <c r="X613" s="1487"/>
      <c r="Y613" s="1487"/>
      <c r="Z613" s="1487"/>
      <c r="AA613" s="1487"/>
      <c r="AB613" s="1487"/>
    </row>
    <row r="614">
      <c r="A614" s="1487"/>
      <c r="B614" s="1487"/>
      <c r="C614" s="1487"/>
      <c r="D614" s="1522"/>
      <c r="E614" s="1522"/>
      <c r="F614" s="1522"/>
      <c r="G614" s="1522"/>
      <c r="H614" s="1522"/>
      <c r="I614" s="1522"/>
      <c r="J614" s="1522"/>
      <c r="K614" s="1522"/>
      <c r="L614" s="1522"/>
      <c r="M614" s="1522"/>
      <c r="N614" s="1522"/>
      <c r="O614" s="1522"/>
      <c r="P614" s="1487"/>
      <c r="Q614" s="1487"/>
      <c r="R614" s="1487"/>
      <c r="S614" s="1487"/>
      <c r="T614" s="1487"/>
      <c r="U614" s="1487"/>
      <c r="V614" s="1487"/>
      <c r="W614" s="1487"/>
      <c r="X614" s="1487"/>
      <c r="Y614" s="1487"/>
      <c r="Z614" s="1487"/>
      <c r="AA614" s="1487"/>
      <c r="AB614" s="1487"/>
    </row>
    <row r="615">
      <c r="A615" s="1487"/>
      <c r="B615" s="1487"/>
      <c r="C615" s="1487"/>
      <c r="D615" s="1522"/>
      <c r="E615" s="1522"/>
      <c r="F615" s="1522"/>
      <c r="G615" s="1522"/>
      <c r="H615" s="1522"/>
      <c r="I615" s="1522"/>
      <c r="J615" s="1522"/>
      <c r="K615" s="1522"/>
      <c r="L615" s="1522"/>
      <c r="M615" s="1522"/>
      <c r="N615" s="1522"/>
      <c r="O615" s="1522"/>
      <c r="P615" s="1487"/>
      <c r="Q615" s="1487"/>
      <c r="R615" s="1487"/>
      <c r="S615" s="1487"/>
      <c r="T615" s="1487"/>
      <c r="U615" s="1487"/>
      <c r="V615" s="1487"/>
      <c r="W615" s="1487"/>
      <c r="X615" s="1487"/>
      <c r="Y615" s="1487"/>
      <c r="Z615" s="1487"/>
      <c r="AA615" s="1487"/>
      <c r="AB615" s="1487"/>
    </row>
    <row r="616">
      <c r="A616" s="1487"/>
      <c r="B616" s="1487"/>
      <c r="C616" s="1487"/>
      <c r="D616" s="1522"/>
      <c r="E616" s="1522"/>
      <c r="F616" s="1522"/>
      <c r="G616" s="1522"/>
      <c r="H616" s="1522"/>
      <c r="I616" s="1522"/>
      <c r="J616" s="1522"/>
      <c r="K616" s="1522"/>
      <c r="L616" s="1522"/>
      <c r="M616" s="1522"/>
      <c r="N616" s="1522"/>
      <c r="O616" s="1522"/>
      <c r="P616" s="1487"/>
      <c r="Q616" s="1487"/>
      <c r="R616" s="1487"/>
      <c r="S616" s="1487"/>
      <c r="T616" s="1487"/>
      <c r="U616" s="1487"/>
      <c r="V616" s="1487"/>
      <c r="W616" s="1487"/>
      <c r="X616" s="1487"/>
      <c r="Y616" s="1487"/>
      <c r="Z616" s="1487"/>
      <c r="AA616" s="1487"/>
      <c r="AB616" s="1487"/>
    </row>
    <row r="617">
      <c r="A617" s="1487"/>
      <c r="B617" s="1487"/>
      <c r="C617" s="1487"/>
      <c r="D617" s="1522"/>
      <c r="E617" s="1522"/>
      <c r="F617" s="1522"/>
      <c r="G617" s="1522"/>
      <c r="H617" s="1522"/>
      <c r="I617" s="1522"/>
      <c r="J617" s="1522"/>
      <c r="K617" s="1522"/>
      <c r="L617" s="1522"/>
      <c r="M617" s="1522"/>
      <c r="N617" s="1522"/>
      <c r="O617" s="1522"/>
      <c r="P617" s="1487"/>
      <c r="Q617" s="1487"/>
      <c r="R617" s="1487"/>
      <c r="S617" s="1487"/>
      <c r="T617" s="1487"/>
      <c r="U617" s="1487"/>
      <c r="V617" s="1487"/>
      <c r="W617" s="1487"/>
      <c r="X617" s="1487"/>
      <c r="Y617" s="1487"/>
      <c r="Z617" s="1487"/>
      <c r="AA617" s="1487"/>
      <c r="AB617" s="1487"/>
    </row>
    <row r="618">
      <c r="A618" s="1487"/>
      <c r="B618" s="1487"/>
      <c r="C618" s="1487"/>
      <c r="D618" s="1522"/>
      <c r="E618" s="1522"/>
      <c r="F618" s="1522"/>
      <c r="G618" s="1522"/>
      <c r="H618" s="1522"/>
      <c r="I618" s="1522"/>
      <c r="J618" s="1522"/>
      <c r="K618" s="1522"/>
      <c r="L618" s="1522"/>
      <c r="M618" s="1522"/>
      <c r="N618" s="1522"/>
      <c r="O618" s="1522"/>
      <c r="P618" s="1487"/>
      <c r="Q618" s="1487"/>
      <c r="R618" s="1487"/>
      <c r="S618" s="1487"/>
      <c r="T618" s="1487"/>
      <c r="U618" s="1487"/>
      <c r="V618" s="1487"/>
      <c r="W618" s="1487"/>
      <c r="X618" s="1487"/>
      <c r="Y618" s="1487"/>
      <c r="Z618" s="1487"/>
      <c r="AA618" s="1487"/>
      <c r="AB618" s="1487"/>
    </row>
    <row r="619">
      <c r="A619" s="1487"/>
      <c r="B619" s="1487"/>
      <c r="C619" s="1487"/>
      <c r="D619" s="1522"/>
      <c r="E619" s="1522"/>
      <c r="F619" s="1522"/>
      <c r="G619" s="1522"/>
      <c r="H619" s="1522"/>
      <c r="I619" s="1522"/>
      <c r="J619" s="1522"/>
      <c r="K619" s="1522"/>
      <c r="L619" s="1522"/>
      <c r="M619" s="1522"/>
      <c r="N619" s="1522"/>
      <c r="O619" s="1522"/>
      <c r="P619" s="1487"/>
      <c r="Q619" s="1487"/>
      <c r="R619" s="1487"/>
      <c r="S619" s="1487"/>
      <c r="T619" s="1487"/>
      <c r="U619" s="1487"/>
      <c r="V619" s="1487"/>
      <c r="W619" s="1487"/>
      <c r="X619" s="1487"/>
      <c r="Y619" s="1487"/>
      <c r="Z619" s="1487"/>
      <c r="AA619" s="1487"/>
      <c r="AB619" s="1487"/>
    </row>
    <row r="620">
      <c r="A620" s="1487"/>
      <c r="B620" s="1487"/>
      <c r="C620" s="1487"/>
      <c r="D620" s="1522"/>
      <c r="E620" s="1522"/>
      <c r="F620" s="1522"/>
      <c r="G620" s="1522"/>
      <c r="H620" s="1522"/>
      <c r="I620" s="1522"/>
      <c r="J620" s="1522"/>
      <c r="K620" s="1522"/>
      <c r="L620" s="1522"/>
      <c r="M620" s="1522"/>
      <c r="N620" s="1522"/>
      <c r="O620" s="1522"/>
      <c r="P620" s="1487"/>
      <c r="Q620" s="1487"/>
      <c r="R620" s="1487"/>
      <c r="S620" s="1487"/>
      <c r="T620" s="1487"/>
      <c r="U620" s="1487"/>
      <c r="V620" s="1487"/>
      <c r="W620" s="1487"/>
      <c r="X620" s="1487"/>
      <c r="Y620" s="1487"/>
      <c r="Z620" s="1487"/>
      <c r="AA620" s="1487"/>
      <c r="AB620" s="1487"/>
    </row>
    <row r="621">
      <c r="A621" s="1487"/>
      <c r="B621" s="1487"/>
      <c r="C621" s="1487"/>
      <c r="D621" s="1522"/>
      <c r="E621" s="1522"/>
      <c r="F621" s="1522"/>
      <c r="G621" s="1522"/>
      <c r="H621" s="1522"/>
      <c r="I621" s="1522"/>
      <c r="J621" s="1522"/>
      <c r="K621" s="1522"/>
      <c r="L621" s="1522"/>
      <c r="M621" s="1522"/>
      <c r="N621" s="1522"/>
      <c r="O621" s="1522"/>
      <c r="P621" s="1487"/>
      <c r="Q621" s="1487"/>
      <c r="R621" s="1487"/>
      <c r="S621" s="1487"/>
      <c r="T621" s="1487"/>
      <c r="U621" s="1487"/>
      <c r="V621" s="1487"/>
      <c r="W621" s="1487"/>
      <c r="X621" s="1487"/>
      <c r="Y621" s="1487"/>
      <c r="Z621" s="1487"/>
      <c r="AA621" s="1487"/>
      <c r="AB621" s="1487"/>
    </row>
    <row r="622">
      <c r="A622" s="1487"/>
      <c r="B622" s="1487"/>
      <c r="C622" s="1487"/>
      <c r="D622" s="1522"/>
      <c r="E622" s="1522"/>
      <c r="F622" s="1522"/>
      <c r="G622" s="1522"/>
      <c r="H622" s="1522"/>
      <c r="I622" s="1522"/>
      <c r="J622" s="1522"/>
      <c r="K622" s="1522"/>
      <c r="L622" s="1522"/>
      <c r="M622" s="1522"/>
      <c r="N622" s="1522"/>
      <c r="O622" s="1522"/>
      <c r="P622" s="1487"/>
      <c r="Q622" s="1487"/>
      <c r="R622" s="1487"/>
      <c r="S622" s="1487"/>
      <c r="T622" s="1487"/>
      <c r="U622" s="1487"/>
      <c r="V622" s="1487"/>
      <c r="W622" s="1487"/>
      <c r="X622" s="1487"/>
      <c r="Y622" s="1487"/>
      <c r="Z622" s="1487"/>
      <c r="AA622" s="1487"/>
      <c r="AB622" s="1487"/>
    </row>
    <row r="623">
      <c r="A623" s="1487"/>
      <c r="B623" s="1487"/>
      <c r="C623" s="1487"/>
      <c r="D623" s="1522"/>
      <c r="E623" s="1522"/>
      <c r="F623" s="1522"/>
      <c r="G623" s="1522"/>
      <c r="H623" s="1522"/>
      <c r="I623" s="1522"/>
      <c r="J623" s="1522"/>
      <c r="K623" s="1522"/>
      <c r="L623" s="1522"/>
      <c r="M623" s="1522"/>
      <c r="N623" s="1522"/>
      <c r="O623" s="1522"/>
      <c r="P623" s="1487"/>
      <c r="Q623" s="1487"/>
      <c r="R623" s="1487"/>
      <c r="S623" s="1487"/>
      <c r="T623" s="1487"/>
      <c r="U623" s="1487"/>
      <c r="V623" s="1487"/>
      <c r="W623" s="1487"/>
      <c r="X623" s="1487"/>
      <c r="Y623" s="1487"/>
      <c r="Z623" s="1487"/>
      <c r="AA623" s="1487"/>
      <c r="AB623" s="1487"/>
    </row>
    <row r="624">
      <c r="A624" s="1487"/>
      <c r="B624" s="1487"/>
      <c r="C624" s="1487"/>
      <c r="D624" s="1522"/>
      <c r="E624" s="1522"/>
      <c r="F624" s="1522"/>
      <c r="G624" s="1522"/>
      <c r="H624" s="1522"/>
      <c r="I624" s="1522"/>
      <c r="J624" s="1522"/>
      <c r="K624" s="1522"/>
      <c r="L624" s="1522"/>
      <c r="M624" s="1522"/>
      <c r="N624" s="1522"/>
      <c r="O624" s="1522"/>
      <c r="P624" s="1487"/>
      <c r="Q624" s="1487"/>
      <c r="R624" s="1487"/>
      <c r="S624" s="1487"/>
      <c r="T624" s="1487"/>
      <c r="U624" s="1487"/>
      <c r="V624" s="1487"/>
      <c r="W624" s="1487"/>
      <c r="X624" s="1487"/>
      <c r="Y624" s="1487"/>
      <c r="Z624" s="1487"/>
      <c r="AA624" s="1487"/>
      <c r="AB624" s="1487"/>
    </row>
    <row r="625">
      <c r="A625" s="1487"/>
      <c r="B625" s="1487"/>
      <c r="C625" s="1487"/>
      <c r="D625" s="1522"/>
      <c r="E625" s="1522"/>
      <c r="F625" s="1522"/>
      <c r="G625" s="1522"/>
      <c r="H625" s="1522"/>
      <c r="I625" s="1522"/>
      <c r="J625" s="1522"/>
      <c r="K625" s="1522"/>
      <c r="L625" s="1522"/>
      <c r="M625" s="1522"/>
      <c r="N625" s="1522"/>
      <c r="O625" s="1522"/>
      <c r="P625" s="1487"/>
      <c r="Q625" s="1487"/>
      <c r="R625" s="1487"/>
      <c r="S625" s="1487"/>
      <c r="T625" s="1487"/>
      <c r="U625" s="1487"/>
      <c r="V625" s="1487"/>
      <c r="W625" s="1487"/>
      <c r="X625" s="1487"/>
      <c r="Y625" s="1487"/>
      <c r="Z625" s="1487"/>
      <c r="AA625" s="1487"/>
      <c r="AB625" s="1487"/>
    </row>
    <row r="626">
      <c r="A626" s="1487"/>
      <c r="B626" s="1487"/>
      <c r="C626" s="1487"/>
      <c r="D626" s="1522"/>
      <c r="E626" s="1522"/>
      <c r="F626" s="1522"/>
      <c r="G626" s="1522"/>
      <c r="H626" s="1522"/>
      <c r="I626" s="1522"/>
      <c r="J626" s="1522"/>
      <c r="K626" s="1522"/>
      <c r="L626" s="1522"/>
      <c r="M626" s="1522"/>
      <c r="N626" s="1522"/>
      <c r="O626" s="1522"/>
      <c r="P626" s="1487"/>
      <c r="Q626" s="1487"/>
      <c r="R626" s="1487"/>
      <c r="S626" s="1487"/>
      <c r="T626" s="1487"/>
      <c r="U626" s="1487"/>
      <c r="V626" s="1487"/>
      <c r="W626" s="1487"/>
      <c r="X626" s="1487"/>
      <c r="Y626" s="1487"/>
      <c r="Z626" s="1487"/>
      <c r="AA626" s="1487"/>
      <c r="AB626" s="1487"/>
    </row>
    <row r="627">
      <c r="A627" s="1487"/>
      <c r="B627" s="1487"/>
      <c r="C627" s="1487"/>
      <c r="D627" s="1522"/>
      <c r="E627" s="1522"/>
      <c r="F627" s="1522"/>
      <c r="G627" s="1522"/>
      <c r="H627" s="1522"/>
      <c r="I627" s="1522"/>
      <c r="J627" s="1522"/>
      <c r="K627" s="1522"/>
      <c r="L627" s="1522"/>
      <c r="M627" s="1522"/>
      <c r="N627" s="1522"/>
      <c r="O627" s="1522"/>
      <c r="P627" s="1487"/>
      <c r="Q627" s="1487"/>
      <c r="R627" s="1487"/>
      <c r="S627" s="1487"/>
      <c r="T627" s="1487"/>
      <c r="U627" s="1487"/>
      <c r="V627" s="1487"/>
      <c r="W627" s="1487"/>
      <c r="X627" s="1487"/>
      <c r="Y627" s="1487"/>
      <c r="Z627" s="1487"/>
      <c r="AA627" s="1487"/>
      <c r="AB627" s="1487"/>
    </row>
    <row r="628">
      <c r="A628" s="1487"/>
      <c r="B628" s="1487"/>
      <c r="C628" s="1487"/>
      <c r="D628" s="1522"/>
      <c r="E628" s="1522"/>
      <c r="F628" s="1522"/>
      <c r="G628" s="1522"/>
      <c r="H628" s="1522"/>
      <c r="I628" s="1522"/>
      <c r="J628" s="1522"/>
      <c r="K628" s="1522"/>
      <c r="L628" s="1522"/>
      <c r="M628" s="1522"/>
      <c r="N628" s="1522"/>
      <c r="O628" s="1522"/>
      <c r="P628" s="1487"/>
      <c r="Q628" s="1487"/>
      <c r="R628" s="1487"/>
      <c r="S628" s="1487"/>
      <c r="T628" s="1487"/>
      <c r="U628" s="1487"/>
      <c r="V628" s="1487"/>
      <c r="W628" s="1487"/>
      <c r="X628" s="1487"/>
      <c r="Y628" s="1487"/>
      <c r="Z628" s="1487"/>
      <c r="AA628" s="1487"/>
      <c r="AB628" s="1487"/>
    </row>
    <row r="629">
      <c r="A629" s="1487"/>
      <c r="B629" s="1487"/>
      <c r="C629" s="1487"/>
      <c r="D629" s="1522"/>
      <c r="E629" s="1522"/>
      <c r="F629" s="1522"/>
      <c r="G629" s="1522"/>
      <c r="H629" s="1522"/>
      <c r="I629" s="1522"/>
      <c r="J629" s="1522"/>
      <c r="K629" s="1522"/>
      <c r="L629" s="1522"/>
      <c r="M629" s="1522"/>
      <c r="N629" s="1522"/>
      <c r="O629" s="1522"/>
      <c r="P629" s="1487"/>
      <c r="Q629" s="1487"/>
      <c r="R629" s="1487"/>
      <c r="S629" s="1487"/>
      <c r="T629" s="1487"/>
      <c r="U629" s="1487"/>
      <c r="V629" s="1487"/>
      <c r="W629" s="1487"/>
      <c r="X629" s="1487"/>
      <c r="Y629" s="1487"/>
      <c r="Z629" s="1487"/>
      <c r="AA629" s="1487"/>
      <c r="AB629" s="1487"/>
    </row>
    <row r="630">
      <c r="A630" s="1487"/>
      <c r="B630" s="1487"/>
      <c r="C630" s="1487"/>
      <c r="D630" s="1522"/>
      <c r="E630" s="1522"/>
      <c r="F630" s="1522"/>
      <c r="G630" s="1522"/>
      <c r="H630" s="1522"/>
      <c r="I630" s="1522"/>
      <c r="J630" s="1522"/>
      <c r="K630" s="1522"/>
      <c r="L630" s="1522"/>
      <c r="M630" s="1522"/>
      <c r="N630" s="1522"/>
      <c r="O630" s="1522"/>
      <c r="P630" s="1487"/>
      <c r="Q630" s="1487"/>
      <c r="R630" s="1487"/>
      <c r="S630" s="1487"/>
      <c r="T630" s="1487"/>
      <c r="U630" s="1487"/>
      <c r="V630" s="1487"/>
      <c r="W630" s="1487"/>
      <c r="X630" s="1487"/>
      <c r="Y630" s="1487"/>
      <c r="Z630" s="1487"/>
      <c r="AA630" s="1487"/>
      <c r="AB630" s="1487"/>
    </row>
    <row r="631">
      <c r="A631" s="1487"/>
      <c r="B631" s="1487"/>
      <c r="C631" s="1487"/>
      <c r="D631" s="1522"/>
      <c r="E631" s="1522"/>
      <c r="F631" s="1522"/>
      <c r="G631" s="1522"/>
      <c r="H631" s="1522"/>
      <c r="I631" s="1522"/>
      <c r="J631" s="1522"/>
      <c r="K631" s="1522"/>
      <c r="L631" s="1522"/>
      <c r="M631" s="1522"/>
      <c r="N631" s="1522"/>
      <c r="O631" s="1522"/>
      <c r="P631" s="1487"/>
      <c r="Q631" s="1487"/>
      <c r="R631" s="1487"/>
      <c r="S631" s="1487"/>
      <c r="T631" s="1487"/>
      <c r="U631" s="1487"/>
      <c r="V631" s="1487"/>
      <c r="W631" s="1487"/>
      <c r="X631" s="1487"/>
      <c r="Y631" s="1487"/>
      <c r="Z631" s="1487"/>
      <c r="AA631" s="1487"/>
      <c r="AB631" s="1487"/>
    </row>
    <row r="632">
      <c r="A632" s="1487"/>
      <c r="B632" s="1487"/>
      <c r="C632" s="1487"/>
      <c r="D632" s="1522"/>
      <c r="E632" s="1522"/>
      <c r="F632" s="1522"/>
      <c r="G632" s="1522"/>
      <c r="H632" s="1522"/>
      <c r="I632" s="1522"/>
      <c r="J632" s="1522"/>
      <c r="K632" s="1522"/>
      <c r="L632" s="1522"/>
      <c r="M632" s="1522"/>
      <c r="N632" s="1522"/>
      <c r="O632" s="1522"/>
      <c r="P632" s="1487"/>
      <c r="Q632" s="1487"/>
      <c r="R632" s="1487"/>
      <c r="S632" s="1487"/>
      <c r="T632" s="1487"/>
      <c r="U632" s="1487"/>
      <c r="V632" s="1487"/>
      <c r="W632" s="1487"/>
      <c r="X632" s="1487"/>
      <c r="Y632" s="1487"/>
      <c r="Z632" s="1487"/>
      <c r="AA632" s="1487"/>
      <c r="AB632" s="1487"/>
    </row>
    <row r="633">
      <c r="A633" s="1487"/>
      <c r="B633" s="1487"/>
      <c r="C633" s="1487"/>
      <c r="D633" s="1522"/>
      <c r="E633" s="1522"/>
      <c r="F633" s="1522"/>
      <c r="G633" s="1522"/>
      <c r="H633" s="1522"/>
      <c r="I633" s="1522"/>
      <c r="J633" s="1522"/>
      <c r="K633" s="1522"/>
      <c r="L633" s="1522"/>
      <c r="M633" s="1522"/>
      <c r="N633" s="1522"/>
      <c r="O633" s="1522"/>
      <c r="P633" s="1487"/>
      <c r="Q633" s="1487"/>
      <c r="R633" s="1487"/>
      <c r="S633" s="1487"/>
      <c r="T633" s="1487"/>
      <c r="U633" s="1487"/>
      <c r="V633" s="1487"/>
      <c r="W633" s="1487"/>
      <c r="X633" s="1487"/>
      <c r="Y633" s="1487"/>
      <c r="Z633" s="1487"/>
      <c r="AA633" s="1487"/>
      <c r="AB633" s="1487"/>
    </row>
    <row r="634">
      <c r="A634" s="1487"/>
      <c r="B634" s="1487"/>
      <c r="C634" s="1487"/>
      <c r="D634" s="1522"/>
      <c r="E634" s="1522"/>
      <c r="F634" s="1522"/>
      <c r="G634" s="1522"/>
      <c r="H634" s="1522"/>
      <c r="I634" s="1522"/>
      <c r="J634" s="1522"/>
      <c r="K634" s="1522"/>
      <c r="L634" s="1522"/>
      <c r="M634" s="1522"/>
      <c r="N634" s="1522"/>
      <c r="O634" s="1522"/>
      <c r="P634" s="1487"/>
      <c r="Q634" s="1487"/>
      <c r="R634" s="1487"/>
      <c r="S634" s="1487"/>
      <c r="T634" s="1487"/>
      <c r="U634" s="1487"/>
      <c r="V634" s="1487"/>
      <c r="W634" s="1487"/>
      <c r="X634" s="1487"/>
      <c r="Y634" s="1487"/>
      <c r="Z634" s="1487"/>
      <c r="AA634" s="1487"/>
      <c r="AB634" s="1487"/>
    </row>
    <row r="635">
      <c r="A635" s="1487"/>
      <c r="B635" s="1487"/>
      <c r="C635" s="1487"/>
      <c r="D635" s="1522"/>
      <c r="E635" s="1522"/>
      <c r="F635" s="1522"/>
      <c r="G635" s="1522"/>
      <c r="H635" s="1522"/>
      <c r="I635" s="1522"/>
      <c r="J635" s="1522"/>
      <c r="K635" s="1522"/>
      <c r="L635" s="1522"/>
      <c r="M635" s="1522"/>
      <c r="N635" s="1522"/>
      <c r="O635" s="1522"/>
      <c r="P635" s="1487"/>
      <c r="Q635" s="1487"/>
      <c r="R635" s="1487"/>
      <c r="S635" s="1487"/>
      <c r="T635" s="1487"/>
      <c r="U635" s="1487"/>
      <c r="V635" s="1487"/>
      <c r="W635" s="1487"/>
      <c r="X635" s="1487"/>
      <c r="Y635" s="1487"/>
      <c r="Z635" s="1487"/>
      <c r="AA635" s="1487"/>
      <c r="AB635" s="1487"/>
    </row>
    <row r="636">
      <c r="A636" s="1487"/>
      <c r="B636" s="1487"/>
      <c r="C636" s="1487"/>
      <c r="D636" s="1522"/>
      <c r="E636" s="1522"/>
      <c r="F636" s="1522"/>
      <c r="G636" s="1522"/>
      <c r="H636" s="1522"/>
      <c r="I636" s="1522"/>
      <c r="J636" s="1522"/>
      <c r="K636" s="1522"/>
      <c r="L636" s="1522"/>
      <c r="M636" s="1522"/>
      <c r="N636" s="1522"/>
      <c r="O636" s="1522"/>
      <c r="P636" s="1487"/>
      <c r="Q636" s="1487"/>
      <c r="R636" s="1487"/>
      <c r="S636" s="1487"/>
      <c r="T636" s="1487"/>
      <c r="U636" s="1487"/>
      <c r="V636" s="1487"/>
      <c r="W636" s="1487"/>
      <c r="X636" s="1487"/>
      <c r="Y636" s="1487"/>
      <c r="Z636" s="1487"/>
      <c r="AA636" s="1487"/>
      <c r="AB636" s="1487"/>
    </row>
    <row r="637">
      <c r="A637" s="1487"/>
      <c r="B637" s="1487"/>
      <c r="C637" s="1487"/>
      <c r="D637" s="1522"/>
      <c r="E637" s="1522"/>
      <c r="F637" s="1522"/>
      <c r="G637" s="1522"/>
      <c r="H637" s="1522"/>
      <c r="I637" s="1522"/>
      <c r="J637" s="1522"/>
      <c r="K637" s="1522"/>
      <c r="L637" s="1522"/>
      <c r="M637" s="1522"/>
      <c r="N637" s="1522"/>
      <c r="O637" s="1522"/>
      <c r="P637" s="1487"/>
      <c r="Q637" s="1487"/>
      <c r="R637" s="1487"/>
      <c r="S637" s="1487"/>
      <c r="T637" s="1487"/>
      <c r="U637" s="1487"/>
      <c r="V637" s="1487"/>
      <c r="W637" s="1487"/>
      <c r="X637" s="1487"/>
      <c r="Y637" s="1487"/>
      <c r="Z637" s="1487"/>
      <c r="AA637" s="1487"/>
      <c r="AB637" s="1487"/>
    </row>
    <row r="638">
      <c r="A638" s="1487"/>
      <c r="B638" s="1487"/>
      <c r="C638" s="1487"/>
      <c r="D638" s="1522"/>
      <c r="E638" s="1522"/>
      <c r="F638" s="1522"/>
      <c r="G638" s="1522"/>
      <c r="H638" s="1522"/>
      <c r="I638" s="1522"/>
      <c r="J638" s="1522"/>
      <c r="K638" s="1522"/>
      <c r="L638" s="1522"/>
      <c r="M638" s="1522"/>
      <c r="N638" s="1522"/>
      <c r="O638" s="1522"/>
      <c r="P638" s="1487"/>
      <c r="Q638" s="1487"/>
      <c r="R638" s="1487"/>
      <c r="S638" s="1487"/>
      <c r="T638" s="1487"/>
      <c r="U638" s="1487"/>
      <c r="V638" s="1487"/>
      <c r="W638" s="1487"/>
      <c r="X638" s="1487"/>
      <c r="Y638" s="1487"/>
      <c r="Z638" s="1487"/>
      <c r="AA638" s="1487"/>
      <c r="AB638" s="1487"/>
    </row>
    <row r="639">
      <c r="A639" s="1487"/>
      <c r="B639" s="1487"/>
      <c r="C639" s="1487"/>
      <c r="D639" s="1522"/>
      <c r="E639" s="1522"/>
      <c r="F639" s="1522"/>
      <c r="G639" s="1522"/>
      <c r="H639" s="1522"/>
      <c r="I639" s="1522"/>
      <c r="J639" s="1522"/>
      <c r="K639" s="1522"/>
      <c r="L639" s="1522"/>
      <c r="M639" s="1522"/>
      <c r="N639" s="1522"/>
      <c r="O639" s="1522"/>
      <c r="P639" s="1487"/>
      <c r="Q639" s="1487"/>
      <c r="R639" s="1487"/>
      <c r="S639" s="1487"/>
      <c r="T639" s="1487"/>
      <c r="U639" s="1487"/>
      <c r="V639" s="1487"/>
      <c r="W639" s="1487"/>
      <c r="X639" s="1487"/>
      <c r="Y639" s="1487"/>
      <c r="Z639" s="1487"/>
      <c r="AA639" s="1487"/>
      <c r="AB639" s="1487"/>
    </row>
    <row r="640">
      <c r="A640" s="1487"/>
      <c r="B640" s="1487"/>
      <c r="C640" s="1487"/>
      <c r="D640" s="1522"/>
      <c r="E640" s="1522"/>
      <c r="F640" s="1522"/>
      <c r="G640" s="1522"/>
      <c r="H640" s="1522"/>
      <c r="I640" s="1522"/>
      <c r="J640" s="1522"/>
      <c r="K640" s="1522"/>
      <c r="L640" s="1522"/>
      <c r="M640" s="1522"/>
      <c r="N640" s="1522"/>
      <c r="O640" s="1522"/>
      <c r="P640" s="1487"/>
      <c r="Q640" s="1487"/>
      <c r="R640" s="1487"/>
      <c r="S640" s="1487"/>
      <c r="T640" s="1487"/>
      <c r="U640" s="1487"/>
      <c r="V640" s="1487"/>
      <c r="W640" s="1487"/>
      <c r="X640" s="1487"/>
      <c r="Y640" s="1487"/>
      <c r="Z640" s="1487"/>
      <c r="AA640" s="1487"/>
      <c r="AB640" s="1487"/>
    </row>
    <row r="641">
      <c r="A641" s="1487"/>
      <c r="B641" s="1487"/>
      <c r="C641" s="1487"/>
      <c r="D641" s="1522"/>
      <c r="E641" s="1522"/>
      <c r="F641" s="1522"/>
      <c r="G641" s="1522"/>
      <c r="H641" s="1522"/>
      <c r="I641" s="1522"/>
      <c r="J641" s="1522"/>
      <c r="K641" s="1522"/>
      <c r="L641" s="1522"/>
      <c r="M641" s="1522"/>
      <c r="N641" s="1522"/>
      <c r="O641" s="1522"/>
      <c r="P641" s="1487"/>
      <c r="Q641" s="1487"/>
      <c r="R641" s="1487"/>
      <c r="S641" s="1487"/>
      <c r="T641" s="1487"/>
      <c r="U641" s="1487"/>
      <c r="V641" s="1487"/>
      <c r="W641" s="1487"/>
      <c r="X641" s="1487"/>
      <c r="Y641" s="1487"/>
      <c r="Z641" s="1487"/>
      <c r="AA641" s="1487"/>
      <c r="AB641" s="1487"/>
    </row>
    <row r="642">
      <c r="A642" s="1487"/>
      <c r="B642" s="1487"/>
      <c r="C642" s="1487"/>
      <c r="D642" s="1522"/>
      <c r="E642" s="1522"/>
      <c r="F642" s="1522"/>
      <c r="G642" s="1522"/>
      <c r="H642" s="1522"/>
      <c r="I642" s="1522"/>
      <c r="J642" s="1522"/>
      <c r="K642" s="1522"/>
      <c r="L642" s="1522"/>
      <c r="M642" s="1522"/>
      <c r="N642" s="1522"/>
      <c r="O642" s="1522"/>
      <c r="P642" s="1487"/>
      <c r="Q642" s="1487"/>
      <c r="R642" s="1487"/>
      <c r="S642" s="1487"/>
      <c r="T642" s="1487"/>
      <c r="U642" s="1487"/>
      <c r="V642" s="1487"/>
      <c r="W642" s="1487"/>
      <c r="X642" s="1487"/>
      <c r="Y642" s="1487"/>
      <c r="Z642" s="1487"/>
      <c r="AA642" s="1487"/>
      <c r="AB642" s="1487"/>
    </row>
    <row r="643">
      <c r="A643" s="1487"/>
      <c r="B643" s="1487"/>
      <c r="C643" s="1487"/>
      <c r="D643" s="1522"/>
      <c r="E643" s="1522"/>
      <c r="F643" s="1522"/>
      <c r="G643" s="1522"/>
      <c r="H643" s="1522"/>
      <c r="I643" s="1522"/>
      <c r="J643" s="1522"/>
      <c r="K643" s="1522"/>
      <c r="L643" s="1522"/>
      <c r="M643" s="1522"/>
      <c r="N643" s="1522"/>
      <c r="O643" s="1522"/>
      <c r="P643" s="1487"/>
      <c r="Q643" s="1487"/>
      <c r="R643" s="1487"/>
      <c r="S643" s="1487"/>
      <c r="T643" s="1487"/>
      <c r="U643" s="1487"/>
      <c r="V643" s="1487"/>
      <c r="W643" s="1487"/>
      <c r="X643" s="1487"/>
      <c r="Y643" s="1487"/>
      <c r="Z643" s="1487"/>
      <c r="AA643" s="1487"/>
      <c r="AB643" s="1487"/>
    </row>
    <row r="644">
      <c r="A644" s="1487"/>
      <c r="B644" s="1487"/>
      <c r="C644" s="1487"/>
      <c r="D644" s="1522"/>
      <c r="E644" s="1522"/>
      <c r="F644" s="1522"/>
      <c r="G644" s="1522"/>
      <c r="H644" s="1522"/>
      <c r="I644" s="1522"/>
      <c r="J644" s="1522"/>
      <c r="K644" s="1522"/>
      <c r="L644" s="1522"/>
      <c r="M644" s="1522"/>
      <c r="N644" s="1522"/>
      <c r="O644" s="1522"/>
      <c r="P644" s="1487"/>
      <c r="Q644" s="1487"/>
      <c r="R644" s="1487"/>
      <c r="S644" s="1487"/>
      <c r="T644" s="1487"/>
      <c r="U644" s="1487"/>
      <c r="V644" s="1487"/>
      <c r="W644" s="1487"/>
      <c r="X644" s="1487"/>
      <c r="Y644" s="1487"/>
      <c r="Z644" s="1487"/>
      <c r="AA644" s="1487"/>
      <c r="AB644" s="1487"/>
    </row>
    <row r="645">
      <c r="A645" s="1487"/>
      <c r="B645" s="1487"/>
      <c r="C645" s="1487"/>
      <c r="D645" s="1522"/>
      <c r="E645" s="1522"/>
      <c r="F645" s="1522"/>
      <c r="G645" s="1522"/>
      <c r="H645" s="1522"/>
      <c r="I645" s="1522"/>
      <c r="J645" s="1522"/>
      <c r="K645" s="1522"/>
      <c r="L645" s="1522"/>
      <c r="M645" s="1522"/>
      <c r="N645" s="1522"/>
      <c r="O645" s="1522"/>
      <c r="P645" s="1487"/>
      <c r="Q645" s="1487"/>
      <c r="R645" s="1487"/>
      <c r="S645" s="1487"/>
      <c r="T645" s="1487"/>
      <c r="U645" s="1487"/>
      <c r="V645" s="1487"/>
      <c r="W645" s="1487"/>
      <c r="X645" s="1487"/>
      <c r="Y645" s="1487"/>
      <c r="Z645" s="1487"/>
      <c r="AA645" s="1487"/>
      <c r="AB645" s="1487"/>
    </row>
    <row r="646">
      <c r="A646" s="1487"/>
      <c r="B646" s="1487"/>
      <c r="C646" s="1487"/>
      <c r="D646" s="1522"/>
      <c r="E646" s="1522"/>
      <c r="F646" s="1522"/>
      <c r="G646" s="1522"/>
      <c r="H646" s="1522"/>
      <c r="I646" s="1522"/>
      <c r="J646" s="1522"/>
      <c r="K646" s="1522"/>
      <c r="L646" s="1522"/>
      <c r="M646" s="1522"/>
      <c r="N646" s="1522"/>
      <c r="O646" s="1522"/>
      <c r="P646" s="1487"/>
      <c r="Q646" s="1487"/>
      <c r="R646" s="1487"/>
      <c r="S646" s="1487"/>
      <c r="T646" s="1487"/>
      <c r="U646" s="1487"/>
      <c r="V646" s="1487"/>
      <c r="W646" s="1487"/>
      <c r="X646" s="1487"/>
      <c r="Y646" s="1487"/>
      <c r="Z646" s="1487"/>
      <c r="AA646" s="1487"/>
      <c r="AB646" s="1487"/>
    </row>
    <row r="647">
      <c r="A647" s="1487"/>
      <c r="B647" s="1487"/>
      <c r="C647" s="1487"/>
      <c r="D647" s="1522"/>
      <c r="E647" s="1522"/>
      <c r="F647" s="1522"/>
      <c r="G647" s="1522"/>
      <c r="H647" s="1522"/>
      <c r="I647" s="1522"/>
      <c r="J647" s="1522"/>
      <c r="K647" s="1522"/>
      <c r="L647" s="1522"/>
      <c r="M647" s="1522"/>
      <c r="N647" s="1522"/>
      <c r="O647" s="1522"/>
      <c r="P647" s="1487"/>
      <c r="Q647" s="1487"/>
      <c r="R647" s="1487"/>
      <c r="S647" s="1487"/>
      <c r="T647" s="1487"/>
      <c r="U647" s="1487"/>
      <c r="V647" s="1487"/>
      <c r="W647" s="1487"/>
      <c r="X647" s="1487"/>
      <c r="Y647" s="1487"/>
      <c r="Z647" s="1487"/>
      <c r="AA647" s="1487"/>
      <c r="AB647" s="1487"/>
    </row>
    <row r="648">
      <c r="A648" s="1487"/>
      <c r="B648" s="1487"/>
      <c r="C648" s="1487"/>
      <c r="D648" s="1522"/>
      <c r="E648" s="1522"/>
      <c r="F648" s="1522"/>
      <c r="G648" s="1522"/>
      <c r="H648" s="1522"/>
      <c r="I648" s="1522"/>
      <c r="J648" s="1522"/>
      <c r="K648" s="1522"/>
      <c r="L648" s="1522"/>
      <c r="M648" s="1522"/>
      <c r="N648" s="1522"/>
      <c r="O648" s="1522"/>
      <c r="P648" s="1487"/>
      <c r="Q648" s="1487"/>
      <c r="R648" s="1487"/>
      <c r="S648" s="1487"/>
      <c r="T648" s="1487"/>
      <c r="U648" s="1487"/>
      <c r="V648" s="1487"/>
      <c r="W648" s="1487"/>
      <c r="X648" s="1487"/>
      <c r="Y648" s="1487"/>
      <c r="Z648" s="1487"/>
      <c r="AA648" s="1487"/>
      <c r="AB648" s="1487"/>
    </row>
    <row r="649">
      <c r="A649" s="1487"/>
      <c r="B649" s="1487"/>
      <c r="C649" s="1487"/>
      <c r="D649" s="1522"/>
      <c r="E649" s="1522"/>
      <c r="F649" s="1522"/>
      <c r="G649" s="1522"/>
      <c r="H649" s="1522"/>
      <c r="I649" s="1522"/>
      <c r="J649" s="1522"/>
      <c r="K649" s="1522"/>
      <c r="L649" s="1522"/>
      <c r="M649" s="1522"/>
      <c r="N649" s="1522"/>
      <c r="O649" s="1522"/>
      <c r="P649" s="1487"/>
      <c r="Q649" s="1487"/>
      <c r="R649" s="1487"/>
      <c r="S649" s="1487"/>
      <c r="T649" s="1487"/>
      <c r="U649" s="1487"/>
      <c r="V649" s="1487"/>
      <c r="W649" s="1487"/>
      <c r="X649" s="1487"/>
      <c r="Y649" s="1487"/>
      <c r="Z649" s="1487"/>
      <c r="AA649" s="1487"/>
      <c r="AB649" s="1487"/>
    </row>
    <row r="650">
      <c r="A650" s="1487"/>
      <c r="B650" s="1487"/>
      <c r="C650" s="1487"/>
      <c r="D650" s="1522"/>
      <c r="E650" s="1522"/>
      <c r="F650" s="1522"/>
      <c r="G650" s="1522"/>
      <c r="H650" s="1522"/>
      <c r="I650" s="1522"/>
      <c r="J650" s="1522"/>
      <c r="K650" s="1522"/>
      <c r="L650" s="1522"/>
      <c r="M650" s="1522"/>
      <c r="N650" s="1522"/>
      <c r="O650" s="1522"/>
      <c r="P650" s="1487"/>
      <c r="Q650" s="1487"/>
      <c r="R650" s="1487"/>
      <c r="S650" s="1487"/>
      <c r="T650" s="1487"/>
      <c r="U650" s="1487"/>
      <c r="V650" s="1487"/>
      <c r="W650" s="1487"/>
      <c r="X650" s="1487"/>
      <c r="Y650" s="1487"/>
      <c r="Z650" s="1487"/>
      <c r="AA650" s="1487"/>
      <c r="AB650" s="1487"/>
    </row>
    <row r="651">
      <c r="A651" s="1487"/>
      <c r="B651" s="1487"/>
      <c r="C651" s="1487"/>
      <c r="D651" s="1522"/>
      <c r="E651" s="1522"/>
      <c r="F651" s="1522"/>
      <c r="G651" s="1522"/>
      <c r="H651" s="1522"/>
      <c r="I651" s="1522"/>
      <c r="J651" s="1522"/>
      <c r="K651" s="1522"/>
      <c r="L651" s="1522"/>
      <c r="M651" s="1522"/>
      <c r="N651" s="1522"/>
      <c r="O651" s="1522"/>
      <c r="P651" s="1487"/>
      <c r="Q651" s="1487"/>
      <c r="R651" s="1487"/>
      <c r="S651" s="1487"/>
      <c r="T651" s="1487"/>
      <c r="U651" s="1487"/>
      <c r="V651" s="1487"/>
      <c r="W651" s="1487"/>
      <c r="X651" s="1487"/>
      <c r="Y651" s="1487"/>
      <c r="Z651" s="1487"/>
      <c r="AA651" s="1487"/>
      <c r="AB651" s="1487"/>
    </row>
    <row r="652">
      <c r="A652" s="1487"/>
      <c r="B652" s="1487"/>
      <c r="C652" s="1487"/>
      <c r="D652" s="1522"/>
      <c r="E652" s="1522"/>
      <c r="F652" s="1522"/>
      <c r="G652" s="1522"/>
      <c r="H652" s="1522"/>
      <c r="I652" s="1522"/>
      <c r="J652" s="1522"/>
      <c r="K652" s="1522"/>
      <c r="L652" s="1522"/>
      <c r="M652" s="1522"/>
      <c r="N652" s="1522"/>
      <c r="O652" s="1522"/>
      <c r="P652" s="1487"/>
      <c r="Q652" s="1487"/>
      <c r="R652" s="1487"/>
      <c r="S652" s="1487"/>
      <c r="T652" s="1487"/>
      <c r="U652" s="1487"/>
      <c r="V652" s="1487"/>
      <c r="W652" s="1487"/>
      <c r="X652" s="1487"/>
      <c r="Y652" s="1487"/>
      <c r="Z652" s="1487"/>
      <c r="AA652" s="1487"/>
      <c r="AB652" s="1487"/>
    </row>
    <row r="653">
      <c r="A653" s="1487"/>
      <c r="B653" s="1487"/>
      <c r="C653" s="1487"/>
      <c r="D653" s="1522"/>
      <c r="E653" s="1522"/>
      <c r="F653" s="1522"/>
      <c r="G653" s="1522"/>
      <c r="H653" s="1522"/>
      <c r="I653" s="1522"/>
      <c r="J653" s="1522"/>
      <c r="K653" s="1522"/>
      <c r="L653" s="1522"/>
      <c r="M653" s="1522"/>
      <c r="N653" s="1522"/>
      <c r="O653" s="1522"/>
      <c r="P653" s="1487"/>
      <c r="Q653" s="1487"/>
      <c r="R653" s="1487"/>
      <c r="S653" s="1487"/>
      <c r="T653" s="1487"/>
      <c r="U653" s="1487"/>
      <c r="V653" s="1487"/>
      <c r="W653" s="1487"/>
      <c r="X653" s="1487"/>
      <c r="Y653" s="1487"/>
      <c r="Z653" s="1487"/>
      <c r="AA653" s="1487"/>
      <c r="AB653" s="1487"/>
    </row>
    <row r="654">
      <c r="A654" s="1487"/>
      <c r="B654" s="1487"/>
      <c r="C654" s="1487"/>
      <c r="D654" s="1522"/>
      <c r="E654" s="1522"/>
      <c r="F654" s="1522"/>
      <c r="G654" s="1522"/>
      <c r="H654" s="1522"/>
      <c r="I654" s="1522"/>
      <c r="J654" s="1522"/>
      <c r="K654" s="1522"/>
      <c r="L654" s="1522"/>
      <c r="M654" s="1522"/>
      <c r="N654" s="1522"/>
      <c r="O654" s="1522"/>
      <c r="P654" s="1487"/>
      <c r="Q654" s="1487"/>
      <c r="R654" s="1487"/>
      <c r="S654" s="1487"/>
      <c r="T654" s="1487"/>
      <c r="U654" s="1487"/>
      <c r="V654" s="1487"/>
      <c r="W654" s="1487"/>
      <c r="X654" s="1487"/>
      <c r="Y654" s="1487"/>
      <c r="Z654" s="1487"/>
      <c r="AA654" s="1487"/>
      <c r="AB654" s="1487"/>
    </row>
    <row r="655">
      <c r="A655" s="1487"/>
      <c r="B655" s="1487"/>
      <c r="C655" s="1487"/>
      <c r="D655" s="1522"/>
      <c r="E655" s="1522"/>
      <c r="F655" s="1522"/>
      <c r="G655" s="1522"/>
      <c r="H655" s="1522"/>
      <c r="I655" s="1522"/>
      <c r="J655" s="1522"/>
      <c r="K655" s="1522"/>
      <c r="L655" s="1522"/>
      <c r="M655" s="1522"/>
      <c r="N655" s="1522"/>
      <c r="O655" s="1522"/>
      <c r="P655" s="1487"/>
      <c r="Q655" s="1487"/>
      <c r="R655" s="1487"/>
      <c r="S655" s="1487"/>
      <c r="T655" s="1487"/>
      <c r="U655" s="1487"/>
      <c r="V655" s="1487"/>
      <c r="W655" s="1487"/>
      <c r="X655" s="1487"/>
      <c r="Y655" s="1487"/>
      <c r="Z655" s="1487"/>
      <c r="AA655" s="1487"/>
      <c r="AB655" s="1487"/>
    </row>
    <row r="656">
      <c r="A656" s="1487"/>
      <c r="B656" s="1487"/>
      <c r="C656" s="1487"/>
      <c r="D656" s="1522"/>
      <c r="E656" s="1522"/>
      <c r="F656" s="1522"/>
      <c r="G656" s="1522"/>
      <c r="H656" s="1522"/>
      <c r="I656" s="1522"/>
      <c r="J656" s="1522"/>
      <c r="K656" s="1522"/>
      <c r="L656" s="1522"/>
      <c r="M656" s="1522"/>
      <c r="N656" s="1522"/>
      <c r="O656" s="1522"/>
      <c r="P656" s="1487"/>
      <c r="Q656" s="1487"/>
      <c r="R656" s="1487"/>
      <c r="S656" s="1487"/>
      <c r="T656" s="1487"/>
      <c r="U656" s="1487"/>
      <c r="V656" s="1487"/>
      <c r="W656" s="1487"/>
      <c r="X656" s="1487"/>
      <c r="Y656" s="1487"/>
      <c r="Z656" s="1487"/>
      <c r="AA656" s="1487"/>
      <c r="AB656" s="1487"/>
    </row>
    <row r="657">
      <c r="A657" s="1487"/>
      <c r="B657" s="1487"/>
      <c r="C657" s="1487"/>
      <c r="D657" s="1522"/>
      <c r="E657" s="1522"/>
      <c r="F657" s="1522"/>
      <c r="G657" s="1522"/>
      <c r="H657" s="1522"/>
      <c r="I657" s="1522"/>
      <c r="J657" s="1522"/>
      <c r="K657" s="1522"/>
      <c r="L657" s="1522"/>
      <c r="M657" s="1522"/>
      <c r="N657" s="1522"/>
      <c r="O657" s="1522"/>
      <c r="P657" s="1487"/>
      <c r="Q657" s="1487"/>
      <c r="R657" s="1487"/>
      <c r="S657" s="1487"/>
      <c r="T657" s="1487"/>
      <c r="U657" s="1487"/>
      <c r="V657" s="1487"/>
      <c r="W657" s="1487"/>
      <c r="X657" s="1487"/>
      <c r="Y657" s="1487"/>
      <c r="Z657" s="1487"/>
      <c r="AA657" s="1487"/>
      <c r="AB657" s="1487"/>
    </row>
    <row r="658">
      <c r="A658" s="1487"/>
      <c r="B658" s="1487"/>
      <c r="C658" s="1487"/>
      <c r="D658" s="1522"/>
      <c r="E658" s="1522"/>
      <c r="F658" s="1522"/>
      <c r="G658" s="1522"/>
      <c r="H658" s="1522"/>
      <c r="I658" s="1522"/>
      <c r="J658" s="1522"/>
      <c r="K658" s="1522"/>
      <c r="L658" s="1522"/>
      <c r="M658" s="1522"/>
      <c r="N658" s="1522"/>
      <c r="O658" s="1522"/>
      <c r="P658" s="1487"/>
      <c r="Q658" s="1487"/>
      <c r="R658" s="1487"/>
      <c r="S658" s="1487"/>
      <c r="T658" s="1487"/>
      <c r="U658" s="1487"/>
      <c r="V658" s="1487"/>
      <c r="W658" s="1487"/>
      <c r="X658" s="1487"/>
      <c r="Y658" s="1487"/>
      <c r="Z658" s="1487"/>
      <c r="AA658" s="1487"/>
      <c r="AB658" s="1487"/>
    </row>
    <row r="659">
      <c r="A659" s="1487"/>
      <c r="B659" s="1487"/>
      <c r="C659" s="1487"/>
      <c r="D659" s="1522"/>
      <c r="E659" s="1522"/>
      <c r="F659" s="1522"/>
      <c r="G659" s="1522"/>
      <c r="H659" s="1522"/>
      <c r="I659" s="1522"/>
      <c r="J659" s="1522"/>
      <c r="K659" s="1522"/>
      <c r="L659" s="1522"/>
      <c r="M659" s="1522"/>
      <c r="N659" s="1522"/>
      <c r="O659" s="1522"/>
      <c r="P659" s="1487"/>
      <c r="Q659" s="1487"/>
      <c r="R659" s="1487"/>
      <c r="S659" s="1487"/>
      <c r="T659" s="1487"/>
      <c r="U659" s="1487"/>
      <c r="V659" s="1487"/>
      <c r="W659" s="1487"/>
      <c r="X659" s="1487"/>
      <c r="Y659" s="1487"/>
      <c r="Z659" s="1487"/>
      <c r="AA659" s="1487"/>
      <c r="AB659" s="1487"/>
    </row>
    <row r="660">
      <c r="A660" s="1487"/>
      <c r="B660" s="1487"/>
      <c r="C660" s="1487"/>
      <c r="D660" s="1522"/>
      <c r="E660" s="1522"/>
      <c r="F660" s="1522"/>
      <c r="G660" s="1522"/>
      <c r="H660" s="1522"/>
      <c r="I660" s="1522"/>
      <c r="J660" s="1522"/>
      <c r="K660" s="1522"/>
      <c r="L660" s="1522"/>
      <c r="M660" s="1522"/>
      <c r="N660" s="1522"/>
      <c r="O660" s="1522"/>
      <c r="P660" s="1487"/>
      <c r="Q660" s="1487"/>
      <c r="R660" s="1487"/>
      <c r="S660" s="1487"/>
      <c r="T660" s="1487"/>
      <c r="U660" s="1487"/>
      <c r="V660" s="1487"/>
      <c r="W660" s="1487"/>
      <c r="X660" s="1487"/>
      <c r="Y660" s="1487"/>
      <c r="Z660" s="1487"/>
      <c r="AA660" s="1487"/>
      <c r="AB660" s="1487"/>
    </row>
    <row r="661">
      <c r="A661" s="1487"/>
      <c r="B661" s="1487"/>
      <c r="C661" s="1487"/>
      <c r="D661" s="1522"/>
      <c r="E661" s="1522"/>
      <c r="F661" s="1522"/>
      <c r="G661" s="1522"/>
      <c r="H661" s="1522"/>
      <c r="I661" s="1522"/>
      <c r="J661" s="1522"/>
      <c r="K661" s="1522"/>
      <c r="L661" s="1522"/>
      <c r="M661" s="1522"/>
      <c r="N661" s="1522"/>
      <c r="O661" s="1522"/>
      <c r="P661" s="1487"/>
      <c r="Q661" s="1487"/>
      <c r="R661" s="1487"/>
      <c r="S661" s="1487"/>
      <c r="T661" s="1487"/>
      <c r="U661" s="1487"/>
      <c r="V661" s="1487"/>
      <c r="W661" s="1487"/>
      <c r="X661" s="1487"/>
      <c r="Y661" s="1487"/>
      <c r="Z661" s="1487"/>
      <c r="AA661" s="1487"/>
      <c r="AB661" s="1487"/>
    </row>
    <row r="662">
      <c r="A662" s="1487"/>
      <c r="B662" s="1487"/>
      <c r="C662" s="1487"/>
      <c r="D662" s="1522"/>
      <c r="E662" s="1522"/>
      <c r="F662" s="1522"/>
      <c r="G662" s="1522"/>
      <c r="H662" s="1522"/>
      <c r="I662" s="1522"/>
      <c r="J662" s="1522"/>
      <c r="K662" s="1522"/>
      <c r="L662" s="1522"/>
      <c r="M662" s="1522"/>
      <c r="N662" s="1522"/>
      <c r="O662" s="1522"/>
      <c r="P662" s="1487"/>
      <c r="Q662" s="1487"/>
      <c r="R662" s="1487"/>
      <c r="S662" s="1487"/>
      <c r="T662" s="1487"/>
      <c r="U662" s="1487"/>
      <c r="V662" s="1487"/>
      <c r="W662" s="1487"/>
      <c r="X662" s="1487"/>
      <c r="Y662" s="1487"/>
      <c r="Z662" s="1487"/>
      <c r="AA662" s="1487"/>
      <c r="AB662" s="1487"/>
    </row>
    <row r="663">
      <c r="A663" s="1487"/>
      <c r="B663" s="1487"/>
      <c r="C663" s="1487"/>
      <c r="D663" s="1522"/>
      <c r="E663" s="1522"/>
      <c r="F663" s="1522"/>
      <c r="G663" s="1522"/>
      <c r="H663" s="1522"/>
      <c r="I663" s="1522"/>
      <c r="J663" s="1522"/>
      <c r="K663" s="1522"/>
      <c r="L663" s="1522"/>
      <c r="M663" s="1522"/>
      <c r="N663" s="1522"/>
      <c r="O663" s="1522"/>
      <c r="P663" s="1487"/>
      <c r="Q663" s="1487"/>
      <c r="R663" s="1487"/>
      <c r="S663" s="1487"/>
      <c r="T663" s="1487"/>
      <c r="U663" s="1487"/>
      <c r="V663" s="1487"/>
      <c r="W663" s="1487"/>
      <c r="X663" s="1487"/>
      <c r="Y663" s="1487"/>
      <c r="Z663" s="1487"/>
      <c r="AA663" s="1487"/>
      <c r="AB663" s="1487"/>
    </row>
    <row r="664">
      <c r="A664" s="1487"/>
      <c r="B664" s="1487"/>
      <c r="C664" s="1487"/>
      <c r="D664" s="1522"/>
      <c r="E664" s="1522"/>
      <c r="F664" s="1522"/>
      <c r="G664" s="1522"/>
      <c r="H664" s="1522"/>
      <c r="I664" s="1522"/>
      <c r="J664" s="1522"/>
      <c r="K664" s="1522"/>
      <c r="L664" s="1522"/>
      <c r="M664" s="1522"/>
      <c r="N664" s="1522"/>
      <c r="O664" s="1522"/>
      <c r="P664" s="1487"/>
      <c r="Q664" s="1487"/>
      <c r="R664" s="1487"/>
      <c r="S664" s="1487"/>
      <c r="T664" s="1487"/>
      <c r="U664" s="1487"/>
      <c r="V664" s="1487"/>
      <c r="W664" s="1487"/>
      <c r="X664" s="1487"/>
      <c r="Y664" s="1487"/>
      <c r="Z664" s="1487"/>
      <c r="AA664" s="1487"/>
      <c r="AB664" s="1487"/>
    </row>
    <row r="665">
      <c r="A665" s="1487"/>
      <c r="B665" s="1487"/>
      <c r="C665" s="1487"/>
      <c r="D665" s="1522"/>
      <c r="E665" s="1522"/>
      <c r="F665" s="1522"/>
      <c r="G665" s="1522"/>
      <c r="H665" s="1522"/>
      <c r="I665" s="1522"/>
      <c r="J665" s="1522"/>
      <c r="K665" s="1522"/>
      <c r="L665" s="1522"/>
      <c r="M665" s="1522"/>
      <c r="N665" s="1522"/>
      <c r="O665" s="1522"/>
      <c r="P665" s="1487"/>
      <c r="Q665" s="1487"/>
      <c r="R665" s="1487"/>
      <c r="S665" s="1487"/>
      <c r="T665" s="1487"/>
      <c r="U665" s="1487"/>
      <c r="V665" s="1487"/>
      <c r="W665" s="1487"/>
      <c r="X665" s="1487"/>
      <c r="Y665" s="1487"/>
      <c r="Z665" s="1487"/>
      <c r="AA665" s="1487"/>
      <c r="AB665" s="1487"/>
    </row>
    <row r="666">
      <c r="A666" s="1487"/>
      <c r="B666" s="1487"/>
      <c r="C666" s="1487"/>
      <c r="D666" s="1522"/>
      <c r="E666" s="1522"/>
      <c r="F666" s="1522"/>
      <c r="G666" s="1522"/>
      <c r="H666" s="1522"/>
      <c r="I666" s="1522"/>
      <c r="J666" s="1522"/>
      <c r="K666" s="1522"/>
      <c r="L666" s="1522"/>
      <c r="M666" s="1522"/>
      <c r="N666" s="1522"/>
      <c r="O666" s="1522"/>
      <c r="P666" s="1487"/>
      <c r="Q666" s="1487"/>
      <c r="R666" s="1487"/>
      <c r="S666" s="1487"/>
      <c r="T666" s="1487"/>
      <c r="U666" s="1487"/>
      <c r="V666" s="1487"/>
      <c r="W666" s="1487"/>
      <c r="X666" s="1487"/>
      <c r="Y666" s="1487"/>
      <c r="Z666" s="1487"/>
      <c r="AA666" s="1487"/>
      <c r="AB666" s="1487"/>
    </row>
    <row r="667">
      <c r="A667" s="1487"/>
      <c r="B667" s="1487"/>
      <c r="C667" s="1487"/>
      <c r="D667" s="1522"/>
      <c r="E667" s="1522"/>
      <c r="F667" s="1522"/>
      <c r="G667" s="1522"/>
      <c r="H667" s="1522"/>
      <c r="I667" s="1522"/>
      <c r="J667" s="1522"/>
      <c r="K667" s="1522"/>
      <c r="L667" s="1522"/>
      <c r="M667" s="1522"/>
      <c r="N667" s="1522"/>
      <c r="O667" s="1522"/>
      <c r="P667" s="1487"/>
      <c r="Q667" s="1487"/>
      <c r="R667" s="1487"/>
      <c r="S667" s="1487"/>
      <c r="T667" s="1487"/>
      <c r="U667" s="1487"/>
      <c r="V667" s="1487"/>
      <c r="W667" s="1487"/>
      <c r="X667" s="1487"/>
      <c r="Y667" s="1487"/>
      <c r="Z667" s="1487"/>
      <c r="AA667" s="1487"/>
      <c r="AB667" s="1487"/>
    </row>
    <row r="668">
      <c r="A668" s="1487"/>
      <c r="B668" s="1487"/>
      <c r="C668" s="1487"/>
      <c r="D668" s="1522"/>
      <c r="E668" s="1522"/>
      <c r="F668" s="1522"/>
      <c r="G668" s="1522"/>
      <c r="H668" s="1522"/>
      <c r="I668" s="1522"/>
      <c r="J668" s="1522"/>
      <c r="K668" s="1522"/>
      <c r="L668" s="1522"/>
      <c r="M668" s="1522"/>
      <c r="N668" s="1522"/>
      <c r="O668" s="1522"/>
      <c r="P668" s="1487"/>
      <c r="Q668" s="1487"/>
      <c r="R668" s="1487"/>
      <c r="S668" s="1487"/>
      <c r="T668" s="1487"/>
      <c r="U668" s="1487"/>
      <c r="V668" s="1487"/>
      <c r="W668" s="1487"/>
      <c r="X668" s="1487"/>
      <c r="Y668" s="1487"/>
      <c r="Z668" s="1487"/>
      <c r="AA668" s="1487"/>
      <c r="AB668" s="1487"/>
    </row>
    <row r="669">
      <c r="A669" s="1487"/>
      <c r="B669" s="1487"/>
      <c r="C669" s="1487"/>
      <c r="D669" s="1522"/>
      <c r="E669" s="1522"/>
      <c r="F669" s="1522"/>
      <c r="G669" s="1522"/>
      <c r="H669" s="1522"/>
      <c r="I669" s="1522"/>
      <c r="J669" s="1522"/>
      <c r="K669" s="1522"/>
      <c r="L669" s="1522"/>
      <c r="M669" s="1522"/>
      <c r="N669" s="1522"/>
      <c r="O669" s="1522"/>
      <c r="P669" s="1487"/>
      <c r="Q669" s="1487"/>
      <c r="R669" s="1487"/>
      <c r="S669" s="1487"/>
      <c r="T669" s="1487"/>
      <c r="U669" s="1487"/>
      <c r="V669" s="1487"/>
      <c r="W669" s="1487"/>
      <c r="X669" s="1487"/>
      <c r="Y669" s="1487"/>
      <c r="Z669" s="1487"/>
      <c r="AA669" s="1487"/>
      <c r="AB669" s="1487"/>
    </row>
    <row r="670">
      <c r="A670" s="1487"/>
      <c r="B670" s="1487"/>
      <c r="C670" s="1487"/>
      <c r="D670" s="1522"/>
      <c r="E670" s="1522"/>
      <c r="F670" s="1522"/>
      <c r="G670" s="1522"/>
      <c r="H670" s="1522"/>
      <c r="I670" s="1522"/>
      <c r="J670" s="1522"/>
      <c r="K670" s="1522"/>
      <c r="L670" s="1522"/>
      <c r="M670" s="1522"/>
      <c r="N670" s="1522"/>
      <c r="O670" s="1522"/>
      <c r="P670" s="1487"/>
      <c r="Q670" s="1487"/>
      <c r="R670" s="1487"/>
      <c r="S670" s="1487"/>
      <c r="T670" s="1487"/>
      <c r="U670" s="1487"/>
      <c r="V670" s="1487"/>
      <c r="W670" s="1487"/>
      <c r="X670" s="1487"/>
      <c r="Y670" s="1487"/>
      <c r="Z670" s="1487"/>
      <c r="AA670" s="1487"/>
      <c r="AB670" s="1487"/>
    </row>
    <row r="671">
      <c r="A671" s="1487"/>
      <c r="B671" s="1487"/>
      <c r="C671" s="1487"/>
      <c r="D671" s="1522"/>
      <c r="E671" s="1522"/>
      <c r="F671" s="1522"/>
      <c r="G671" s="1522"/>
      <c r="H671" s="1522"/>
      <c r="I671" s="1522"/>
      <c r="J671" s="1522"/>
      <c r="K671" s="1522"/>
      <c r="L671" s="1522"/>
      <c r="M671" s="1522"/>
      <c r="N671" s="1522"/>
      <c r="O671" s="1522"/>
      <c r="P671" s="1487"/>
      <c r="Q671" s="1487"/>
      <c r="R671" s="1487"/>
      <c r="S671" s="1487"/>
      <c r="T671" s="1487"/>
      <c r="U671" s="1487"/>
      <c r="V671" s="1487"/>
      <c r="W671" s="1487"/>
      <c r="X671" s="1487"/>
      <c r="Y671" s="1487"/>
      <c r="Z671" s="1487"/>
      <c r="AA671" s="1487"/>
      <c r="AB671" s="1487"/>
    </row>
    <row r="672">
      <c r="A672" s="1487"/>
      <c r="B672" s="1487"/>
      <c r="C672" s="1487"/>
      <c r="D672" s="1522"/>
      <c r="E672" s="1522"/>
      <c r="F672" s="1522"/>
      <c r="G672" s="1522"/>
      <c r="H672" s="1522"/>
      <c r="I672" s="1522"/>
      <c r="J672" s="1522"/>
      <c r="K672" s="1522"/>
      <c r="L672" s="1522"/>
      <c r="M672" s="1522"/>
      <c r="N672" s="1522"/>
      <c r="O672" s="1522"/>
      <c r="P672" s="1487"/>
      <c r="Q672" s="1487"/>
      <c r="R672" s="1487"/>
      <c r="S672" s="1487"/>
      <c r="T672" s="1487"/>
      <c r="U672" s="1487"/>
      <c r="V672" s="1487"/>
      <c r="W672" s="1487"/>
      <c r="X672" s="1487"/>
      <c r="Y672" s="1487"/>
      <c r="Z672" s="1487"/>
      <c r="AA672" s="1487"/>
      <c r="AB672" s="1487"/>
    </row>
    <row r="673">
      <c r="A673" s="1487"/>
      <c r="B673" s="1487"/>
      <c r="C673" s="1487"/>
      <c r="D673" s="1522"/>
      <c r="E673" s="1522"/>
      <c r="F673" s="1522"/>
      <c r="G673" s="1522"/>
      <c r="H673" s="1522"/>
      <c r="I673" s="1522"/>
      <c r="J673" s="1522"/>
      <c r="K673" s="1522"/>
      <c r="L673" s="1522"/>
      <c r="M673" s="1522"/>
      <c r="N673" s="1522"/>
      <c r="O673" s="1522"/>
      <c r="P673" s="1487"/>
      <c r="Q673" s="1487"/>
      <c r="R673" s="1487"/>
      <c r="S673" s="1487"/>
      <c r="T673" s="1487"/>
      <c r="U673" s="1487"/>
      <c r="V673" s="1487"/>
      <c r="W673" s="1487"/>
      <c r="X673" s="1487"/>
      <c r="Y673" s="1487"/>
      <c r="Z673" s="1487"/>
      <c r="AA673" s="1487"/>
      <c r="AB673" s="1487"/>
    </row>
    <row r="674">
      <c r="A674" s="1487"/>
      <c r="B674" s="1487"/>
      <c r="C674" s="1487"/>
      <c r="D674" s="1522"/>
      <c r="E674" s="1522"/>
      <c r="F674" s="1522"/>
      <c r="G674" s="1522"/>
      <c r="H674" s="1522"/>
      <c r="I674" s="1522"/>
      <c r="J674" s="1522"/>
      <c r="K674" s="1522"/>
      <c r="L674" s="1522"/>
      <c r="M674" s="1522"/>
      <c r="N674" s="1522"/>
      <c r="O674" s="1522"/>
      <c r="P674" s="1487"/>
      <c r="Q674" s="1487"/>
      <c r="R674" s="1487"/>
      <c r="S674" s="1487"/>
      <c r="T674" s="1487"/>
      <c r="U674" s="1487"/>
      <c r="V674" s="1487"/>
      <c r="W674" s="1487"/>
      <c r="X674" s="1487"/>
      <c r="Y674" s="1487"/>
      <c r="Z674" s="1487"/>
      <c r="AA674" s="1487"/>
      <c r="AB674" s="1487"/>
    </row>
    <row r="675">
      <c r="A675" s="1487"/>
      <c r="B675" s="1487"/>
      <c r="C675" s="1487"/>
      <c r="D675" s="1522"/>
      <c r="E675" s="1522"/>
      <c r="F675" s="1522"/>
      <c r="G675" s="1522"/>
      <c r="H675" s="1522"/>
      <c r="I675" s="1522"/>
      <c r="J675" s="1522"/>
      <c r="K675" s="1522"/>
      <c r="L675" s="1522"/>
      <c r="M675" s="1522"/>
      <c r="N675" s="1522"/>
      <c r="O675" s="1522"/>
      <c r="P675" s="1487"/>
      <c r="Q675" s="1487"/>
      <c r="R675" s="1487"/>
      <c r="S675" s="1487"/>
      <c r="T675" s="1487"/>
      <c r="U675" s="1487"/>
      <c r="V675" s="1487"/>
      <c r="W675" s="1487"/>
      <c r="X675" s="1487"/>
      <c r="Y675" s="1487"/>
      <c r="Z675" s="1487"/>
      <c r="AA675" s="1487"/>
      <c r="AB675" s="1487"/>
    </row>
    <row r="676">
      <c r="A676" s="1487"/>
      <c r="B676" s="1487"/>
      <c r="C676" s="1487"/>
      <c r="D676" s="1522"/>
      <c r="E676" s="1522"/>
      <c r="F676" s="1522"/>
      <c r="G676" s="1522"/>
      <c r="H676" s="1522"/>
      <c r="I676" s="1522"/>
      <c r="J676" s="1522"/>
      <c r="K676" s="1522"/>
      <c r="L676" s="1522"/>
      <c r="M676" s="1522"/>
      <c r="N676" s="1522"/>
      <c r="O676" s="1522"/>
      <c r="P676" s="1487"/>
      <c r="Q676" s="1487"/>
      <c r="R676" s="1487"/>
      <c r="S676" s="1487"/>
      <c r="T676" s="1487"/>
      <c r="U676" s="1487"/>
      <c r="V676" s="1487"/>
      <c r="W676" s="1487"/>
      <c r="X676" s="1487"/>
      <c r="Y676" s="1487"/>
      <c r="Z676" s="1487"/>
      <c r="AA676" s="1487"/>
      <c r="AB676" s="1487"/>
    </row>
    <row r="677">
      <c r="A677" s="1487"/>
      <c r="B677" s="1487"/>
      <c r="C677" s="1487"/>
      <c r="D677" s="1522"/>
      <c r="E677" s="1522"/>
      <c r="F677" s="1522"/>
      <c r="G677" s="1522"/>
      <c r="H677" s="1522"/>
      <c r="I677" s="1522"/>
      <c r="J677" s="1522"/>
      <c r="K677" s="1522"/>
      <c r="L677" s="1522"/>
      <c r="M677" s="1522"/>
      <c r="N677" s="1522"/>
      <c r="O677" s="1522"/>
      <c r="P677" s="1487"/>
      <c r="Q677" s="1487"/>
      <c r="R677" s="1487"/>
      <c r="S677" s="1487"/>
      <c r="T677" s="1487"/>
      <c r="U677" s="1487"/>
      <c r="V677" s="1487"/>
      <c r="W677" s="1487"/>
      <c r="X677" s="1487"/>
      <c r="Y677" s="1487"/>
      <c r="Z677" s="1487"/>
      <c r="AA677" s="1487"/>
      <c r="AB677" s="1487"/>
    </row>
    <row r="678">
      <c r="A678" s="1487"/>
      <c r="B678" s="1487"/>
      <c r="C678" s="1487"/>
      <c r="D678" s="1522"/>
      <c r="E678" s="1522"/>
      <c r="F678" s="1522"/>
      <c r="G678" s="1522"/>
      <c r="H678" s="1522"/>
      <c r="I678" s="1522"/>
      <c r="J678" s="1522"/>
      <c r="K678" s="1522"/>
      <c r="L678" s="1522"/>
      <c r="M678" s="1522"/>
      <c r="N678" s="1522"/>
      <c r="O678" s="1522"/>
      <c r="P678" s="1487"/>
      <c r="Q678" s="1487"/>
      <c r="R678" s="1487"/>
      <c r="S678" s="1487"/>
      <c r="T678" s="1487"/>
      <c r="U678" s="1487"/>
      <c r="V678" s="1487"/>
      <c r="W678" s="1487"/>
      <c r="X678" s="1487"/>
      <c r="Y678" s="1487"/>
      <c r="Z678" s="1487"/>
      <c r="AA678" s="1487"/>
      <c r="AB678" s="1487"/>
    </row>
    <row r="679">
      <c r="A679" s="1487"/>
      <c r="B679" s="1487"/>
      <c r="C679" s="1487"/>
      <c r="D679" s="1522"/>
      <c r="E679" s="1522"/>
      <c r="F679" s="1522"/>
      <c r="G679" s="1522"/>
      <c r="H679" s="1522"/>
      <c r="I679" s="1522"/>
      <c r="J679" s="1522"/>
      <c r="K679" s="1522"/>
      <c r="L679" s="1522"/>
      <c r="M679" s="1522"/>
      <c r="N679" s="1522"/>
      <c r="O679" s="1522"/>
      <c r="P679" s="1487"/>
      <c r="Q679" s="1487"/>
      <c r="R679" s="1487"/>
      <c r="S679" s="1487"/>
      <c r="T679" s="1487"/>
      <c r="U679" s="1487"/>
      <c r="V679" s="1487"/>
      <c r="W679" s="1487"/>
      <c r="X679" s="1487"/>
      <c r="Y679" s="1487"/>
      <c r="Z679" s="1487"/>
      <c r="AA679" s="1487"/>
      <c r="AB679" s="1487"/>
    </row>
    <row r="680">
      <c r="A680" s="1487"/>
      <c r="B680" s="1487"/>
      <c r="C680" s="1487"/>
      <c r="D680" s="1522"/>
      <c r="E680" s="1522"/>
      <c r="F680" s="1522"/>
      <c r="G680" s="1522"/>
      <c r="H680" s="1522"/>
      <c r="I680" s="1522"/>
      <c r="J680" s="1522"/>
      <c r="K680" s="1522"/>
      <c r="L680" s="1522"/>
      <c r="M680" s="1522"/>
      <c r="N680" s="1522"/>
      <c r="O680" s="1522"/>
      <c r="P680" s="1487"/>
      <c r="Q680" s="1487"/>
      <c r="R680" s="1487"/>
      <c r="S680" s="1487"/>
      <c r="T680" s="1487"/>
      <c r="U680" s="1487"/>
      <c r="V680" s="1487"/>
      <c r="W680" s="1487"/>
      <c r="X680" s="1487"/>
      <c r="Y680" s="1487"/>
      <c r="Z680" s="1487"/>
      <c r="AA680" s="1487"/>
      <c r="AB680" s="1487"/>
    </row>
    <row r="681">
      <c r="A681" s="1487"/>
      <c r="B681" s="1487"/>
      <c r="C681" s="1487"/>
      <c r="D681" s="1522"/>
      <c r="E681" s="1522"/>
      <c r="F681" s="1522"/>
      <c r="G681" s="1522"/>
      <c r="H681" s="1522"/>
      <c r="I681" s="1522"/>
      <c r="J681" s="1522"/>
      <c r="K681" s="1522"/>
      <c r="L681" s="1522"/>
      <c r="M681" s="1522"/>
      <c r="N681" s="1522"/>
      <c r="O681" s="1522"/>
      <c r="P681" s="1487"/>
      <c r="Q681" s="1487"/>
      <c r="R681" s="1487"/>
      <c r="S681" s="1487"/>
      <c r="T681" s="1487"/>
      <c r="U681" s="1487"/>
      <c r="V681" s="1487"/>
      <c r="W681" s="1487"/>
      <c r="X681" s="1487"/>
      <c r="Y681" s="1487"/>
      <c r="Z681" s="1487"/>
      <c r="AA681" s="1487"/>
      <c r="AB681" s="1487"/>
    </row>
    <row r="682">
      <c r="A682" s="1487"/>
      <c r="B682" s="1487"/>
      <c r="C682" s="1487"/>
      <c r="D682" s="1522"/>
      <c r="E682" s="1522"/>
      <c r="F682" s="1522"/>
      <c r="G682" s="1522"/>
      <c r="H682" s="1522"/>
      <c r="I682" s="1522"/>
      <c r="J682" s="1522"/>
      <c r="K682" s="1522"/>
      <c r="L682" s="1522"/>
      <c r="M682" s="1522"/>
      <c r="N682" s="1522"/>
      <c r="O682" s="1522"/>
      <c r="P682" s="1487"/>
      <c r="Q682" s="1487"/>
      <c r="R682" s="1487"/>
      <c r="S682" s="1487"/>
      <c r="T682" s="1487"/>
      <c r="U682" s="1487"/>
      <c r="V682" s="1487"/>
      <c r="W682" s="1487"/>
      <c r="X682" s="1487"/>
      <c r="Y682" s="1487"/>
      <c r="Z682" s="1487"/>
      <c r="AA682" s="1487"/>
      <c r="AB682" s="1487"/>
    </row>
    <row r="683">
      <c r="A683" s="1487"/>
      <c r="B683" s="1487"/>
      <c r="C683" s="1487"/>
      <c r="D683" s="1522"/>
      <c r="E683" s="1522"/>
      <c r="F683" s="1522"/>
      <c r="G683" s="1522"/>
      <c r="H683" s="1522"/>
      <c r="I683" s="1522"/>
      <c r="J683" s="1522"/>
      <c r="K683" s="1522"/>
      <c r="L683" s="1522"/>
      <c r="M683" s="1522"/>
      <c r="N683" s="1522"/>
      <c r="O683" s="1522"/>
      <c r="P683" s="1487"/>
      <c r="Q683" s="1487"/>
      <c r="R683" s="1487"/>
      <c r="S683" s="1487"/>
      <c r="T683" s="1487"/>
      <c r="U683" s="1487"/>
      <c r="V683" s="1487"/>
      <c r="W683" s="1487"/>
      <c r="X683" s="1487"/>
      <c r="Y683" s="1487"/>
      <c r="Z683" s="1487"/>
      <c r="AA683" s="1487"/>
      <c r="AB683" s="1487"/>
    </row>
    <row r="684">
      <c r="A684" s="1487"/>
      <c r="B684" s="1487"/>
      <c r="C684" s="1487"/>
      <c r="D684" s="1522"/>
      <c r="E684" s="1522"/>
      <c r="F684" s="1522"/>
      <c r="G684" s="1522"/>
      <c r="H684" s="1522"/>
      <c r="I684" s="1522"/>
      <c r="J684" s="1522"/>
      <c r="K684" s="1522"/>
      <c r="L684" s="1522"/>
      <c r="M684" s="1522"/>
      <c r="N684" s="1522"/>
      <c r="O684" s="1522"/>
      <c r="P684" s="1487"/>
      <c r="Q684" s="1487"/>
      <c r="R684" s="1487"/>
      <c r="S684" s="1487"/>
      <c r="T684" s="1487"/>
      <c r="U684" s="1487"/>
      <c r="V684" s="1487"/>
      <c r="W684" s="1487"/>
      <c r="X684" s="1487"/>
      <c r="Y684" s="1487"/>
      <c r="Z684" s="1487"/>
      <c r="AA684" s="1487"/>
      <c r="AB684" s="1487"/>
    </row>
    <row r="685">
      <c r="A685" s="1487"/>
      <c r="B685" s="1487"/>
      <c r="C685" s="1487"/>
      <c r="D685" s="1522"/>
      <c r="E685" s="1522"/>
      <c r="F685" s="1522"/>
      <c r="G685" s="1522"/>
      <c r="H685" s="1522"/>
      <c r="I685" s="1522"/>
      <c r="J685" s="1522"/>
      <c r="K685" s="1522"/>
      <c r="L685" s="1522"/>
      <c r="M685" s="1522"/>
      <c r="N685" s="1522"/>
      <c r="O685" s="1522"/>
      <c r="P685" s="1487"/>
      <c r="Q685" s="1487"/>
      <c r="R685" s="1487"/>
      <c r="S685" s="1487"/>
      <c r="T685" s="1487"/>
      <c r="U685" s="1487"/>
      <c r="V685" s="1487"/>
      <c r="W685" s="1487"/>
      <c r="X685" s="1487"/>
      <c r="Y685" s="1487"/>
      <c r="Z685" s="1487"/>
      <c r="AA685" s="1487"/>
      <c r="AB685" s="1487"/>
    </row>
    <row r="686">
      <c r="A686" s="1487"/>
      <c r="B686" s="1487"/>
      <c r="C686" s="1487"/>
      <c r="D686" s="1522"/>
      <c r="E686" s="1522"/>
      <c r="F686" s="1522"/>
      <c r="G686" s="1522"/>
      <c r="H686" s="1522"/>
      <c r="I686" s="1522"/>
      <c r="J686" s="1522"/>
      <c r="K686" s="1522"/>
      <c r="L686" s="1522"/>
      <c r="M686" s="1522"/>
      <c r="N686" s="1522"/>
      <c r="O686" s="1522"/>
      <c r="P686" s="1487"/>
      <c r="Q686" s="1487"/>
      <c r="R686" s="1487"/>
      <c r="S686" s="1487"/>
      <c r="T686" s="1487"/>
      <c r="U686" s="1487"/>
      <c r="V686" s="1487"/>
      <c r="W686" s="1487"/>
      <c r="X686" s="1487"/>
      <c r="Y686" s="1487"/>
      <c r="Z686" s="1487"/>
      <c r="AA686" s="1487"/>
      <c r="AB686" s="1487"/>
    </row>
    <row r="687">
      <c r="A687" s="1487"/>
      <c r="B687" s="1487"/>
      <c r="C687" s="1487"/>
      <c r="D687" s="1522"/>
      <c r="E687" s="1522"/>
      <c r="F687" s="1522"/>
      <c r="G687" s="1522"/>
      <c r="H687" s="1522"/>
      <c r="I687" s="1522"/>
      <c r="J687" s="1522"/>
      <c r="K687" s="1522"/>
      <c r="L687" s="1522"/>
      <c r="M687" s="1522"/>
      <c r="N687" s="1522"/>
      <c r="O687" s="1522"/>
      <c r="P687" s="1487"/>
      <c r="Q687" s="1487"/>
      <c r="R687" s="1487"/>
      <c r="S687" s="1487"/>
      <c r="T687" s="1487"/>
      <c r="U687" s="1487"/>
      <c r="V687" s="1487"/>
      <c r="W687" s="1487"/>
      <c r="X687" s="1487"/>
      <c r="Y687" s="1487"/>
      <c r="Z687" s="1487"/>
      <c r="AA687" s="1487"/>
      <c r="AB687" s="1487"/>
    </row>
    <row r="688">
      <c r="A688" s="1487"/>
      <c r="B688" s="1487"/>
      <c r="C688" s="1487"/>
      <c r="D688" s="1522"/>
      <c r="E688" s="1522"/>
      <c r="F688" s="1522"/>
      <c r="G688" s="1522"/>
      <c r="H688" s="1522"/>
      <c r="I688" s="1522"/>
      <c r="J688" s="1522"/>
      <c r="K688" s="1522"/>
      <c r="L688" s="1522"/>
      <c r="M688" s="1522"/>
      <c r="N688" s="1522"/>
      <c r="O688" s="1522"/>
      <c r="P688" s="1487"/>
      <c r="Q688" s="1487"/>
      <c r="R688" s="1487"/>
      <c r="S688" s="1487"/>
      <c r="T688" s="1487"/>
      <c r="U688" s="1487"/>
      <c r="V688" s="1487"/>
      <c r="W688" s="1487"/>
      <c r="X688" s="1487"/>
      <c r="Y688" s="1487"/>
      <c r="Z688" s="1487"/>
      <c r="AA688" s="1487"/>
      <c r="AB688" s="1487"/>
    </row>
    <row r="689">
      <c r="A689" s="1487"/>
      <c r="B689" s="1487"/>
      <c r="C689" s="1487"/>
      <c r="D689" s="1522"/>
      <c r="E689" s="1522"/>
      <c r="F689" s="1522"/>
      <c r="G689" s="1522"/>
      <c r="H689" s="1522"/>
      <c r="I689" s="1522"/>
      <c r="J689" s="1522"/>
      <c r="K689" s="1522"/>
      <c r="L689" s="1522"/>
      <c r="M689" s="1522"/>
      <c r="N689" s="1522"/>
      <c r="O689" s="1522"/>
      <c r="P689" s="1487"/>
      <c r="Q689" s="1487"/>
      <c r="R689" s="1487"/>
      <c r="S689" s="1487"/>
      <c r="T689" s="1487"/>
      <c r="U689" s="1487"/>
      <c r="V689" s="1487"/>
      <c r="W689" s="1487"/>
      <c r="X689" s="1487"/>
      <c r="Y689" s="1487"/>
      <c r="Z689" s="1487"/>
      <c r="AA689" s="1487"/>
      <c r="AB689" s="1487"/>
    </row>
    <row r="690">
      <c r="A690" s="1487"/>
      <c r="B690" s="1487"/>
      <c r="C690" s="1487"/>
      <c r="D690" s="1522"/>
      <c r="E690" s="1522"/>
      <c r="F690" s="1522"/>
      <c r="G690" s="1522"/>
      <c r="H690" s="1522"/>
      <c r="I690" s="1522"/>
      <c r="J690" s="1522"/>
      <c r="K690" s="1522"/>
      <c r="L690" s="1522"/>
      <c r="M690" s="1522"/>
      <c r="N690" s="1522"/>
      <c r="O690" s="1522"/>
      <c r="P690" s="1487"/>
      <c r="Q690" s="1487"/>
      <c r="R690" s="1487"/>
      <c r="S690" s="1487"/>
      <c r="T690" s="1487"/>
      <c r="U690" s="1487"/>
      <c r="V690" s="1487"/>
      <c r="W690" s="1487"/>
      <c r="X690" s="1487"/>
      <c r="Y690" s="1487"/>
      <c r="Z690" s="1487"/>
      <c r="AA690" s="1487"/>
      <c r="AB690" s="1487"/>
    </row>
    <row r="691">
      <c r="A691" s="1487"/>
      <c r="B691" s="1487"/>
      <c r="C691" s="1487"/>
      <c r="D691" s="1522"/>
      <c r="E691" s="1522"/>
      <c r="F691" s="1522"/>
      <c r="G691" s="1522"/>
      <c r="H691" s="1522"/>
      <c r="I691" s="1522"/>
      <c r="J691" s="1522"/>
      <c r="K691" s="1522"/>
      <c r="L691" s="1522"/>
      <c r="M691" s="1522"/>
      <c r="N691" s="1522"/>
      <c r="O691" s="1522"/>
      <c r="P691" s="1487"/>
      <c r="Q691" s="1487"/>
      <c r="R691" s="1487"/>
      <c r="S691" s="1487"/>
      <c r="T691" s="1487"/>
      <c r="U691" s="1487"/>
      <c r="V691" s="1487"/>
      <c r="W691" s="1487"/>
      <c r="X691" s="1487"/>
      <c r="Y691" s="1487"/>
      <c r="Z691" s="1487"/>
      <c r="AA691" s="1487"/>
      <c r="AB691" s="1487"/>
    </row>
    <row r="692">
      <c r="A692" s="1487"/>
      <c r="B692" s="1487"/>
      <c r="C692" s="1487"/>
      <c r="D692" s="1522"/>
      <c r="E692" s="1522"/>
      <c r="F692" s="1522"/>
      <c r="G692" s="1522"/>
      <c r="H692" s="1522"/>
      <c r="I692" s="1522"/>
      <c r="J692" s="1522"/>
      <c r="K692" s="1522"/>
      <c r="L692" s="1522"/>
      <c r="M692" s="1522"/>
      <c r="N692" s="1522"/>
      <c r="O692" s="1522"/>
      <c r="P692" s="1487"/>
      <c r="Q692" s="1487"/>
      <c r="R692" s="1487"/>
      <c r="S692" s="1487"/>
      <c r="T692" s="1487"/>
      <c r="U692" s="1487"/>
      <c r="V692" s="1487"/>
      <c r="W692" s="1487"/>
      <c r="X692" s="1487"/>
      <c r="Y692" s="1487"/>
      <c r="Z692" s="1487"/>
      <c r="AA692" s="1487"/>
      <c r="AB692" s="1487"/>
    </row>
    <row r="693">
      <c r="A693" s="1487"/>
      <c r="B693" s="1487"/>
      <c r="C693" s="1487"/>
      <c r="D693" s="1522"/>
      <c r="E693" s="1522"/>
      <c r="F693" s="1522"/>
      <c r="G693" s="1522"/>
      <c r="H693" s="1522"/>
      <c r="I693" s="1522"/>
      <c r="J693" s="1522"/>
      <c r="K693" s="1522"/>
      <c r="L693" s="1522"/>
      <c r="M693" s="1522"/>
      <c r="N693" s="1522"/>
      <c r="O693" s="1522"/>
      <c r="P693" s="1487"/>
      <c r="Q693" s="1487"/>
      <c r="R693" s="1487"/>
      <c r="S693" s="1487"/>
      <c r="T693" s="1487"/>
      <c r="U693" s="1487"/>
      <c r="V693" s="1487"/>
      <c r="W693" s="1487"/>
      <c r="X693" s="1487"/>
      <c r="Y693" s="1487"/>
      <c r="Z693" s="1487"/>
      <c r="AA693" s="1487"/>
      <c r="AB693" s="1487"/>
    </row>
    <row r="694">
      <c r="A694" s="1487"/>
      <c r="B694" s="1487"/>
      <c r="C694" s="1487"/>
      <c r="D694" s="1522"/>
      <c r="E694" s="1522"/>
      <c r="F694" s="1522"/>
      <c r="G694" s="1522"/>
      <c r="H694" s="1522"/>
      <c r="I694" s="1522"/>
      <c r="J694" s="1522"/>
      <c r="K694" s="1522"/>
      <c r="L694" s="1522"/>
      <c r="M694" s="1522"/>
      <c r="N694" s="1522"/>
      <c r="O694" s="1522"/>
      <c r="P694" s="1487"/>
      <c r="Q694" s="1487"/>
      <c r="R694" s="1487"/>
      <c r="S694" s="1487"/>
      <c r="T694" s="1487"/>
      <c r="U694" s="1487"/>
      <c r="V694" s="1487"/>
      <c r="W694" s="1487"/>
      <c r="X694" s="1487"/>
      <c r="Y694" s="1487"/>
      <c r="Z694" s="1487"/>
      <c r="AA694" s="1487"/>
      <c r="AB694" s="1487"/>
    </row>
    <row r="695">
      <c r="A695" s="1487"/>
      <c r="B695" s="1487"/>
      <c r="C695" s="1487"/>
      <c r="D695" s="1522"/>
      <c r="E695" s="1522"/>
      <c r="F695" s="1522"/>
      <c r="G695" s="1522"/>
      <c r="H695" s="1522"/>
      <c r="I695" s="1522"/>
      <c r="J695" s="1522"/>
      <c r="K695" s="1522"/>
      <c r="L695" s="1522"/>
      <c r="M695" s="1522"/>
      <c r="N695" s="1522"/>
      <c r="O695" s="1522"/>
      <c r="P695" s="1487"/>
      <c r="Q695" s="1487"/>
      <c r="R695" s="1487"/>
      <c r="S695" s="1487"/>
      <c r="T695" s="1487"/>
      <c r="U695" s="1487"/>
      <c r="V695" s="1487"/>
      <c r="W695" s="1487"/>
      <c r="X695" s="1487"/>
      <c r="Y695" s="1487"/>
      <c r="Z695" s="1487"/>
      <c r="AA695" s="1487"/>
      <c r="AB695" s="1487"/>
    </row>
    <row r="696">
      <c r="A696" s="1487"/>
      <c r="B696" s="1487"/>
      <c r="C696" s="1487"/>
      <c r="D696" s="1522"/>
      <c r="E696" s="1522"/>
      <c r="F696" s="1522"/>
      <c r="G696" s="1522"/>
      <c r="H696" s="1522"/>
      <c r="I696" s="1522"/>
      <c r="J696" s="1522"/>
      <c r="K696" s="1522"/>
      <c r="L696" s="1522"/>
      <c r="M696" s="1522"/>
      <c r="N696" s="1522"/>
      <c r="O696" s="1522"/>
      <c r="P696" s="1487"/>
      <c r="Q696" s="1487"/>
      <c r="R696" s="1487"/>
      <c r="S696" s="1487"/>
      <c r="T696" s="1487"/>
      <c r="U696" s="1487"/>
      <c r="V696" s="1487"/>
      <c r="W696" s="1487"/>
      <c r="X696" s="1487"/>
      <c r="Y696" s="1487"/>
      <c r="Z696" s="1487"/>
      <c r="AA696" s="1487"/>
      <c r="AB696" s="1487"/>
    </row>
    <row r="697">
      <c r="A697" s="1487"/>
      <c r="B697" s="1487"/>
      <c r="C697" s="1487"/>
      <c r="D697" s="1522"/>
      <c r="E697" s="1522"/>
      <c r="F697" s="1522"/>
      <c r="G697" s="1522"/>
      <c r="H697" s="1522"/>
      <c r="I697" s="1522"/>
      <c r="J697" s="1522"/>
      <c r="K697" s="1522"/>
      <c r="L697" s="1522"/>
      <c r="M697" s="1522"/>
      <c r="N697" s="1522"/>
      <c r="O697" s="1522"/>
      <c r="P697" s="1487"/>
      <c r="Q697" s="1487"/>
      <c r="R697" s="1487"/>
      <c r="S697" s="1487"/>
      <c r="T697" s="1487"/>
      <c r="U697" s="1487"/>
      <c r="V697" s="1487"/>
      <c r="W697" s="1487"/>
      <c r="X697" s="1487"/>
      <c r="Y697" s="1487"/>
      <c r="Z697" s="1487"/>
      <c r="AA697" s="1487"/>
      <c r="AB697" s="1487"/>
    </row>
    <row r="698">
      <c r="A698" s="1487"/>
      <c r="B698" s="1487"/>
      <c r="C698" s="1487"/>
      <c r="D698" s="1522"/>
      <c r="E698" s="1522"/>
      <c r="F698" s="1522"/>
      <c r="G698" s="1522"/>
      <c r="H698" s="1522"/>
      <c r="I698" s="1522"/>
      <c r="J698" s="1522"/>
      <c r="K698" s="1522"/>
      <c r="L698" s="1522"/>
      <c r="M698" s="1522"/>
      <c r="N698" s="1522"/>
      <c r="O698" s="1522"/>
      <c r="P698" s="1487"/>
      <c r="Q698" s="1487"/>
      <c r="R698" s="1487"/>
      <c r="S698" s="1487"/>
      <c r="T698" s="1487"/>
      <c r="U698" s="1487"/>
      <c r="V698" s="1487"/>
      <c r="W698" s="1487"/>
      <c r="X698" s="1487"/>
      <c r="Y698" s="1487"/>
      <c r="Z698" s="1487"/>
      <c r="AA698" s="1487"/>
      <c r="AB698" s="1487"/>
    </row>
    <row r="699">
      <c r="A699" s="1487"/>
      <c r="B699" s="1487"/>
      <c r="C699" s="1487"/>
      <c r="D699" s="1522"/>
      <c r="E699" s="1522"/>
      <c r="F699" s="1522"/>
      <c r="G699" s="1522"/>
      <c r="H699" s="1522"/>
      <c r="I699" s="1522"/>
      <c r="J699" s="1522"/>
      <c r="K699" s="1522"/>
      <c r="L699" s="1522"/>
      <c r="M699" s="1522"/>
      <c r="N699" s="1522"/>
      <c r="O699" s="1522"/>
      <c r="P699" s="1487"/>
      <c r="Q699" s="1487"/>
      <c r="R699" s="1487"/>
      <c r="S699" s="1487"/>
      <c r="T699" s="1487"/>
      <c r="U699" s="1487"/>
      <c r="V699" s="1487"/>
      <c r="W699" s="1487"/>
      <c r="X699" s="1487"/>
      <c r="Y699" s="1487"/>
      <c r="Z699" s="1487"/>
      <c r="AA699" s="1487"/>
      <c r="AB699" s="1487"/>
    </row>
    <row r="700">
      <c r="A700" s="1487"/>
      <c r="B700" s="1487"/>
      <c r="C700" s="1487"/>
      <c r="D700" s="1522"/>
      <c r="E700" s="1522"/>
      <c r="F700" s="1522"/>
      <c r="G700" s="1522"/>
      <c r="H700" s="1522"/>
      <c r="I700" s="1522"/>
      <c r="J700" s="1522"/>
      <c r="K700" s="1522"/>
      <c r="L700" s="1522"/>
      <c r="M700" s="1522"/>
      <c r="N700" s="1522"/>
      <c r="O700" s="1522"/>
      <c r="P700" s="1487"/>
      <c r="Q700" s="1487"/>
      <c r="R700" s="1487"/>
      <c r="S700" s="1487"/>
      <c r="T700" s="1487"/>
      <c r="U700" s="1487"/>
      <c r="V700" s="1487"/>
      <c r="W700" s="1487"/>
      <c r="X700" s="1487"/>
      <c r="Y700" s="1487"/>
      <c r="Z700" s="1487"/>
      <c r="AA700" s="1487"/>
      <c r="AB700" s="1487"/>
    </row>
    <row r="701">
      <c r="A701" s="1487"/>
      <c r="B701" s="1487"/>
      <c r="C701" s="1487"/>
      <c r="D701" s="1522"/>
      <c r="E701" s="1522"/>
      <c r="F701" s="1522"/>
      <c r="G701" s="1522"/>
      <c r="H701" s="1522"/>
      <c r="I701" s="1522"/>
      <c r="J701" s="1522"/>
      <c r="K701" s="1522"/>
      <c r="L701" s="1522"/>
      <c r="M701" s="1522"/>
      <c r="N701" s="1522"/>
      <c r="O701" s="1522"/>
      <c r="P701" s="1487"/>
      <c r="Q701" s="1487"/>
      <c r="R701" s="1487"/>
      <c r="S701" s="1487"/>
      <c r="T701" s="1487"/>
      <c r="U701" s="1487"/>
      <c r="V701" s="1487"/>
      <c r="W701" s="1487"/>
      <c r="X701" s="1487"/>
      <c r="Y701" s="1487"/>
      <c r="Z701" s="1487"/>
      <c r="AA701" s="1487"/>
      <c r="AB701" s="1487"/>
    </row>
    <row r="702">
      <c r="A702" s="1487"/>
      <c r="B702" s="1487"/>
      <c r="C702" s="1487"/>
      <c r="D702" s="1522"/>
      <c r="E702" s="1522"/>
      <c r="F702" s="1522"/>
      <c r="G702" s="1522"/>
      <c r="H702" s="1522"/>
      <c r="I702" s="1522"/>
      <c r="J702" s="1522"/>
      <c r="K702" s="1522"/>
      <c r="L702" s="1522"/>
      <c r="M702" s="1522"/>
      <c r="N702" s="1522"/>
      <c r="O702" s="1522"/>
      <c r="P702" s="1487"/>
      <c r="Q702" s="1487"/>
      <c r="R702" s="1487"/>
      <c r="S702" s="1487"/>
      <c r="T702" s="1487"/>
      <c r="U702" s="1487"/>
      <c r="V702" s="1487"/>
      <c r="W702" s="1487"/>
      <c r="X702" s="1487"/>
      <c r="Y702" s="1487"/>
      <c r="Z702" s="1487"/>
      <c r="AA702" s="1487"/>
      <c r="AB702" s="1487"/>
    </row>
    <row r="703">
      <c r="A703" s="1487"/>
      <c r="B703" s="1487"/>
      <c r="C703" s="1487"/>
      <c r="D703" s="1522"/>
      <c r="E703" s="1522"/>
      <c r="F703" s="1522"/>
      <c r="G703" s="1522"/>
      <c r="H703" s="1522"/>
      <c r="I703" s="1522"/>
      <c r="J703" s="1522"/>
      <c r="K703" s="1522"/>
      <c r="L703" s="1522"/>
      <c r="M703" s="1522"/>
      <c r="N703" s="1522"/>
      <c r="O703" s="1522"/>
      <c r="P703" s="1487"/>
      <c r="Q703" s="1487"/>
      <c r="R703" s="1487"/>
      <c r="S703" s="1487"/>
      <c r="T703" s="1487"/>
      <c r="U703" s="1487"/>
      <c r="V703" s="1487"/>
      <c r="W703" s="1487"/>
      <c r="X703" s="1487"/>
      <c r="Y703" s="1487"/>
      <c r="Z703" s="1487"/>
      <c r="AA703" s="1487"/>
      <c r="AB703" s="1487"/>
    </row>
    <row r="704">
      <c r="A704" s="1487"/>
      <c r="B704" s="1487"/>
      <c r="C704" s="1487"/>
      <c r="D704" s="1522"/>
      <c r="E704" s="1522"/>
      <c r="F704" s="1522"/>
      <c r="G704" s="1522"/>
      <c r="H704" s="1522"/>
      <c r="I704" s="1522"/>
      <c r="J704" s="1522"/>
      <c r="K704" s="1522"/>
      <c r="L704" s="1522"/>
      <c r="M704" s="1522"/>
      <c r="N704" s="1522"/>
      <c r="O704" s="1522"/>
      <c r="P704" s="1487"/>
      <c r="Q704" s="1487"/>
      <c r="R704" s="1487"/>
      <c r="S704" s="1487"/>
      <c r="T704" s="1487"/>
      <c r="U704" s="1487"/>
      <c r="V704" s="1487"/>
      <c r="W704" s="1487"/>
      <c r="X704" s="1487"/>
      <c r="Y704" s="1487"/>
      <c r="Z704" s="1487"/>
      <c r="AA704" s="1487"/>
      <c r="AB704" s="1487"/>
    </row>
    <row r="705">
      <c r="A705" s="1487"/>
      <c r="B705" s="1487"/>
      <c r="C705" s="1487"/>
      <c r="D705" s="1522"/>
      <c r="E705" s="1522"/>
      <c r="F705" s="1522"/>
      <c r="G705" s="1522"/>
      <c r="H705" s="1522"/>
      <c r="I705" s="1522"/>
      <c r="J705" s="1522"/>
      <c r="K705" s="1522"/>
      <c r="L705" s="1522"/>
      <c r="M705" s="1522"/>
      <c r="N705" s="1522"/>
      <c r="O705" s="1522"/>
      <c r="P705" s="1487"/>
      <c r="Q705" s="1487"/>
      <c r="R705" s="1487"/>
      <c r="S705" s="1487"/>
      <c r="T705" s="1487"/>
      <c r="U705" s="1487"/>
      <c r="V705" s="1487"/>
      <c r="W705" s="1487"/>
      <c r="X705" s="1487"/>
      <c r="Y705" s="1487"/>
      <c r="Z705" s="1487"/>
      <c r="AA705" s="1487"/>
      <c r="AB705" s="1487"/>
    </row>
    <row r="706">
      <c r="A706" s="1487"/>
      <c r="B706" s="1487"/>
      <c r="C706" s="1487"/>
      <c r="D706" s="1522"/>
      <c r="E706" s="1522"/>
      <c r="F706" s="1522"/>
      <c r="G706" s="1522"/>
      <c r="H706" s="1522"/>
      <c r="I706" s="1522"/>
      <c r="J706" s="1522"/>
      <c r="K706" s="1522"/>
      <c r="L706" s="1522"/>
      <c r="M706" s="1522"/>
      <c r="N706" s="1522"/>
      <c r="O706" s="1522"/>
      <c r="P706" s="1487"/>
      <c r="Q706" s="1487"/>
      <c r="R706" s="1487"/>
      <c r="S706" s="1487"/>
      <c r="T706" s="1487"/>
      <c r="U706" s="1487"/>
      <c r="V706" s="1487"/>
      <c r="W706" s="1487"/>
      <c r="X706" s="1487"/>
      <c r="Y706" s="1487"/>
      <c r="Z706" s="1487"/>
      <c r="AA706" s="1487"/>
      <c r="AB706" s="1487"/>
    </row>
    <row r="707">
      <c r="A707" s="1487"/>
      <c r="B707" s="1487"/>
      <c r="C707" s="1487"/>
      <c r="D707" s="1522"/>
      <c r="E707" s="1522"/>
      <c r="F707" s="1522"/>
      <c r="G707" s="1522"/>
      <c r="H707" s="1522"/>
      <c r="I707" s="1522"/>
      <c r="J707" s="1522"/>
      <c r="K707" s="1522"/>
      <c r="L707" s="1522"/>
      <c r="M707" s="1522"/>
      <c r="N707" s="1522"/>
      <c r="O707" s="1522"/>
      <c r="P707" s="1487"/>
      <c r="Q707" s="1487"/>
      <c r="R707" s="1487"/>
      <c r="S707" s="1487"/>
      <c r="T707" s="1487"/>
      <c r="U707" s="1487"/>
      <c r="V707" s="1487"/>
      <c r="W707" s="1487"/>
      <c r="X707" s="1487"/>
      <c r="Y707" s="1487"/>
      <c r="Z707" s="1487"/>
      <c r="AA707" s="1487"/>
      <c r="AB707" s="1487"/>
    </row>
    <row r="708">
      <c r="A708" s="1487"/>
      <c r="B708" s="1487"/>
      <c r="C708" s="1487"/>
      <c r="D708" s="1522"/>
      <c r="E708" s="1522"/>
      <c r="F708" s="1522"/>
      <c r="G708" s="1522"/>
      <c r="H708" s="1522"/>
      <c r="I708" s="1522"/>
      <c r="J708" s="1522"/>
      <c r="K708" s="1522"/>
      <c r="L708" s="1522"/>
      <c r="M708" s="1522"/>
      <c r="N708" s="1522"/>
      <c r="O708" s="1522"/>
      <c r="P708" s="1487"/>
      <c r="Q708" s="1487"/>
      <c r="R708" s="1487"/>
      <c r="S708" s="1487"/>
      <c r="T708" s="1487"/>
      <c r="U708" s="1487"/>
      <c r="V708" s="1487"/>
      <c r="W708" s="1487"/>
      <c r="X708" s="1487"/>
      <c r="Y708" s="1487"/>
      <c r="Z708" s="1487"/>
      <c r="AA708" s="1487"/>
      <c r="AB708" s="1487"/>
    </row>
    <row r="709">
      <c r="A709" s="1487"/>
      <c r="B709" s="1487"/>
      <c r="C709" s="1487"/>
      <c r="D709" s="1522"/>
      <c r="E709" s="1522"/>
      <c r="F709" s="1522"/>
      <c r="G709" s="1522"/>
      <c r="H709" s="1522"/>
      <c r="I709" s="1522"/>
      <c r="J709" s="1522"/>
      <c r="K709" s="1522"/>
      <c r="L709" s="1522"/>
      <c r="M709" s="1522"/>
      <c r="N709" s="1522"/>
      <c r="O709" s="1522"/>
      <c r="P709" s="1487"/>
      <c r="Q709" s="1487"/>
      <c r="R709" s="1487"/>
      <c r="S709" s="1487"/>
      <c r="T709" s="1487"/>
      <c r="U709" s="1487"/>
      <c r="V709" s="1487"/>
      <c r="W709" s="1487"/>
      <c r="X709" s="1487"/>
      <c r="Y709" s="1487"/>
      <c r="Z709" s="1487"/>
      <c r="AA709" s="1487"/>
      <c r="AB709" s="1487"/>
    </row>
    <row r="710">
      <c r="A710" s="1487"/>
      <c r="B710" s="1487"/>
      <c r="C710" s="1487"/>
      <c r="D710" s="1522"/>
      <c r="E710" s="1522"/>
      <c r="F710" s="1522"/>
      <c r="G710" s="1522"/>
      <c r="H710" s="1522"/>
      <c r="I710" s="1522"/>
      <c r="J710" s="1522"/>
      <c r="K710" s="1522"/>
      <c r="L710" s="1522"/>
      <c r="M710" s="1522"/>
      <c r="N710" s="1522"/>
      <c r="O710" s="1522"/>
      <c r="P710" s="1487"/>
      <c r="Q710" s="1487"/>
      <c r="R710" s="1487"/>
      <c r="S710" s="1487"/>
      <c r="T710" s="1487"/>
      <c r="U710" s="1487"/>
      <c r="V710" s="1487"/>
      <c r="W710" s="1487"/>
      <c r="X710" s="1487"/>
      <c r="Y710" s="1487"/>
      <c r="Z710" s="1487"/>
      <c r="AA710" s="1487"/>
      <c r="AB710" s="1487"/>
    </row>
    <row r="711">
      <c r="A711" s="1487"/>
      <c r="B711" s="1487"/>
      <c r="C711" s="1487"/>
      <c r="D711" s="1522"/>
      <c r="E711" s="1522"/>
      <c r="F711" s="1522"/>
      <c r="G711" s="1522"/>
      <c r="H711" s="1522"/>
      <c r="I711" s="1522"/>
      <c r="J711" s="1522"/>
      <c r="K711" s="1522"/>
      <c r="L711" s="1522"/>
      <c r="M711" s="1522"/>
      <c r="N711" s="1522"/>
      <c r="O711" s="1522"/>
      <c r="P711" s="1487"/>
      <c r="Q711" s="1487"/>
      <c r="R711" s="1487"/>
      <c r="S711" s="1487"/>
      <c r="T711" s="1487"/>
      <c r="U711" s="1487"/>
      <c r="V711" s="1487"/>
      <c r="W711" s="1487"/>
      <c r="X711" s="1487"/>
      <c r="Y711" s="1487"/>
      <c r="Z711" s="1487"/>
      <c r="AA711" s="1487"/>
      <c r="AB711" s="1487"/>
    </row>
    <row r="712">
      <c r="A712" s="1487"/>
      <c r="B712" s="1487"/>
      <c r="C712" s="1487"/>
      <c r="D712" s="1522"/>
      <c r="E712" s="1522"/>
      <c r="F712" s="1522"/>
      <c r="G712" s="1522"/>
      <c r="H712" s="1522"/>
      <c r="I712" s="1522"/>
      <c r="J712" s="1522"/>
      <c r="K712" s="1522"/>
      <c r="L712" s="1522"/>
      <c r="M712" s="1522"/>
      <c r="N712" s="1522"/>
      <c r="O712" s="1522"/>
      <c r="P712" s="1487"/>
      <c r="Q712" s="1487"/>
      <c r="R712" s="1487"/>
      <c r="S712" s="1487"/>
      <c r="T712" s="1487"/>
      <c r="U712" s="1487"/>
      <c r="V712" s="1487"/>
      <c r="W712" s="1487"/>
      <c r="X712" s="1487"/>
      <c r="Y712" s="1487"/>
      <c r="Z712" s="1487"/>
      <c r="AA712" s="1487"/>
      <c r="AB712" s="1487"/>
    </row>
    <row r="713">
      <c r="A713" s="1487"/>
      <c r="B713" s="1487"/>
      <c r="C713" s="1487"/>
      <c r="D713" s="1522"/>
      <c r="E713" s="1522"/>
      <c r="F713" s="1522"/>
      <c r="G713" s="1522"/>
      <c r="H713" s="1522"/>
      <c r="I713" s="1522"/>
      <c r="J713" s="1522"/>
      <c r="K713" s="1522"/>
      <c r="L713" s="1522"/>
      <c r="M713" s="1522"/>
      <c r="N713" s="1522"/>
      <c r="O713" s="1522"/>
      <c r="P713" s="1487"/>
      <c r="Q713" s="1487"/>
      <c r="R713" s="1487"/>
      <c r="S713" s="1487"/>
      <c r="T713" s="1487"/>
      <c r="U713" s="1487"/>
      <c r="V713" s="1487"/>
      <c r="W713" s="1487"/>
      <c r="X713" s="1487"/>
      <c r="Y713" s="1487"/>
      <c r="Z713" s="1487"/>
      <c r="AA713" s="1487"/>
      <c r="AB713" s="1487"/>
    </row>
    <row r="714">
      <c r="A714" s="1487"/>
      <c r="B714" s="1487"/>
      <c r="C714" s="1487"/>
      <c r="D714" s="1522"/>
      <c r="E714" s="1522"/>
      <c r="F714" s="1522"/>
      <c r="G714" s="1522"/>
      <c r="H714" s="1522"/>
      <c r="I714" s="1522"/>
      <c r="J714" s="1522"/>
      <c r="K714" s="1522"/>
      <c r="L714" s="1522"/>
      <c r="M714" s="1522"/>
      <c r="N714" s="1522"/>
      <c r="O714" s="1522"/>
      <c r="P714" s="1487"/>
      <c r="Q714" s="1487"/>
      <c r="R714" s="1487"/>
      <c r="S714" s="1487"/>
      <c r="T714" s="1487"/>
      <c r="U714" s="1487"/>
      <c r="V714" s="1487"/>
      <c r="W714" s="1487"/>
      <c r="X714" s="1487"/>
      <c r="Y714" s="1487"/>
      <c r="Z714" s="1487"/>
      <c r="AA714" s="1487"/>
      <c r="AB714" s="1487"/>
    </row>
    <row r="715">
      <c r="A715" s="1487"/>
      <c r="B715" s="1487"/>
      <c r="C715" s="1487"/>
      <c r="D715" s="1522"/>
      <c r="E715" s="1522"/>
      <c r="F715" s="1522"/>
      <c r="G715" s="1522"/>
      <c r="H715" s="1522"/>
      <c r="I715" s="1522"/>
      <c r="J715" s="1522"/>
      <c r="K715" s="1522"/>
      <c r="L715" s="1522"/>
      <c r="M715" s="1522"/>
      <c r="N715" s="1522"/>
      <c r="O715" s="1522"/>
      <c r="P715" s="1487"/>
      <c r="Q715" s="1487"/>
      <c r="R715" s="1487"/>
      <c r="S715" s="1487"/>
      <c r="T715" s="1487"/>
      <c r="U715" s="1487"/>
      <c r="V715" s="1487"/>
      <c r="W715" s="1487"/>
      <c r="X715" s="1487"/>
      <c r="Y715" s="1487"/>
      <c r="Z715" s="1487"/>
      <c r="AA715" s="1487"/>
      <c r="AB715" s="1487"/>
    </row>
    <row r="716">
      <c r="A716" s="1487"/>
      <c r="B716" s="1487"/>
      <c r="C716" s="1487"/>
      <c r="D716" s="1522"/>
      <c r="E716" s="1522"/>
      <c r="F716" s="1522"/>
      <c r="G716" s="1522"/>
      <c r="H716" s="1522"/>
      <c r="I716" s="1522"/>
      <c r="J716" s="1522"/>
      <c r="K716" s="1522"/>
      <c r="L716" s="1522"/>
      <c r="M716" s="1522"/>
      <c r="N716" s="1522"/>
      <c r="O716" s="1522"/>
      <c r="P716" s="1487"/>
      <c r="Q716" s="1487"/>
      <c r="R716" s="1487"/>
      <c r="S716" s="1487"/>
      <c r="T716" s="1487"/>
      <c r="U716" s="1487"/>
      <c r="V716" s="1487"/>
      <c r="W716" s="1487"/>
      <c r="X716" s="1487"/>
      <c r="Y716" s="1487"/>
      <c r="Z716" s="1487"/>
      <c r="AA716" s="1487"/>
      <c r="AB716" s="1487"/>
    </row>
    <row r="717">
      <c r="A717" s="1487"/>
      <c r="B717" s="1487"/>
      <c r="C717" s="1487"/>
      <c r="D717" s="1522"/>
      <c r="E717" s="1522"/>
      <c r="F717" s="1522"/>
      <c r="G717" s="1522"/>
      <c r="H717" s="1522"/>
      <c r="I717" s="1522"/>
      <c r="J717" s="1522"/>
      <c r="K717" s="1522"/>
      <c r="L717" s="1522"/>
      <c r="M717" s="1522"/>
      <c r="N717" s="1522"/>
      <c r="O717" s="1522"/>
      <c r="P717" s="1487"/>
      <c r="Q717" s="1487"/>
      <c r="R717" s="1487"/>
      <c r="S717" s="1487"/>
      <c r="T717" s="1487"/>
      <c r="U717" s="1487"/>
      <c r="V717" s="1487"/>
      <c r="W717" s="1487"/>
      <c r="X717" s="1487"/>
      <c r="Y717" s="1487"/>
      <c r="Z717" s="1487"/>
      <c r="AA717" s="1487"/>
      <c r="AB717" s="1487"/>
    </row>
    <row r="718">
      <c r="A718" s="1487"/>
      <c r="B718" s="1487"/>
      <c r="C718" s="1487"/>
      <c r="D718" s="1522"/>
      <c r="E718" s="1522"/>
      <c r="F718" s="1522"/>
      <c r="G718" s="1522"/>
      <c r="H718" s="1522"/>
      <c r="I718" s="1522"/>
      <c r="J718" s="1522"/>
      <c r="K718" s="1522"/>
      <c r="L718" s="1522"/>
      <c r="M718" s="1522"/>
      <c r="N718" s="1522"/>
      <c r="O718" s="1522"/>
      <c r="P718" s="1487"/>
      <c r="Q718" s="1487"/>
      <c r="R718" s="1487"/>
      <c r="S718" s="1487"/>
      <c r="T718" s="1487"/>
      <c r="U718" s="1487"/>
      <c r="V718" s="1487"/>
      <c r="W718" s="1487"/>
      <c r="X718" s="1487"/>
      <c r="Y718" s="1487"/>
      <c r="Z718" s="1487"/>
      <c r="AA718" s="1487"/>
      <c r="AB718" s="1487"/>
    </row>
    <row r="719">
      <c r="A719" s="1487"/>
      <c r="B719" s="1487"/>
      <c r="C719" s="1487"/>
      <c r="D719" s="1522"/>
      <c r="E719" s="1522"/>
      <c r="F719" s="1522"/>
      <c r="G719" s="1522"/>
      <c r="H719" s="1522"/>
      <c r="I719" s="1522"/>
      <c r="J719" s="1522"/>
      <c r="K719" s="1522"/>
      <c r="L719" s="1522"/>
      <c r="M719" s="1522"/>
      <c r="N719" s="1522"/>
      <c r="O719" s="1522"/>
      <c r="P719" s="1487"/>
      <c r="Q719" s="1487"/>
      <c r="R719" s="1487"/>
      <c r="S719" s="1487"/>
      <c r="T719" s="1487"/>
      <c r="U719" s="1487"/>
      <c r="V719" s="1487"/>
      <c r="W719" s="1487"/>
      <c r="X719" s="1487"/>
      <c r="Y719" s="1487"/>
      <c r="Z719" s="1487"/>
      <c r="AA719" s="1487"/>
      <c r="AB719" s="1487"/>
    </row>
    <row r="720">
      <c r="A720" s="1487"/>
      <c r="B720" s="1487"/>
      <c r="C720" s="1487"/>
      <c r="D720" s="1522"/>
      <c r="E720" s="1522"/>
      <c r="F720" s="1522"/>
      <c r="G720" s="1522"/>
      <c r="H720" s="1522"/>
      <c r="I720" s="1522"/>
      <c r="J720" s="1522"/>
      <c r="K720" s="1522"/>
      <c r="L720" s="1522"/>
      <c r="M720" s="1522"/>
      <c r="N720" s="1522"/>
      <c r="O720" s="1522"/>
      <c r="P720" s="1487"/>
      <c r="Q720" s="1487"/>
      <c r="R720" s="1487"/>
      <c r="S720" s="1487"/>
      <c r="T720" s="1487"/>
      <c r="U720" s="1487"/>
      <c r="V720" s="1487"/>
      <c r="W720" s="1487"/>
      <c r="X720" s="1487"/>
      <c r="Y720" s="1487"/>
      <c r="Z720" s="1487"/>
      <c r="AA720" s="1487"/>
      <c r="AB720" s="1487"/>
    </row>
    <row r="721">
      <c r="A721" s="1487"/>
      <c r="B721" s="1487"/>
      <c r="C721" s="1487"/>
      <c r="D721" s="1522"/>
      <c r="E721" s="1522"/>
      <c r="F721" s="1522"/>
      <c r="G721" s="1522"/>
      <c r="H721" s="1522"/>
      <c r="I721" s="1522"/>
      <c r="J721" s="1522"/>
      <c r="K721" s="1522"/>
      <c r="L721" s="1522"/>
      <c r="M721" s="1522"/>
      <c r="N721" s="1522"/>
      <c r="O721" s="1522"/>
      <c r="P721" s="1487"/>
      <c r="Q721" s="1487"/>
      <c r="R721" s="1487"/>
      <c r="S721" s="1487"/>
      <c r="T721" s="1487"/>
      <c r="U721" s="1487"/>
      <c r="V721" s="1487"/>
      <c r="W721" s="1487"/>
      <c r="X721" s="1487"/>
      <c r="Y721" s="1487"/>
      <c r="Z721" s="1487"/>
      <c r="AA721" s="1487"/>
      <c r="AB721" s="1487"/>
    </row>
    <row r="722">
      <c r="A722" s="1487"/>
      <c r="B722" s="1487"/>
      <c r="C722" s="1487"/>
      <c r="D722" s="1522"/>
      <c r="E722" s="1522"/>
      <c r="F722" s="1522"/>
      <c r="G722" s="1522"/>
      <c r="H722" s="1522"/>
      <c r="I722" s="1522"/>
      <c r="J722" s="1522"/>
      <c r="K722" s="1522"/>
      <c r="L722" s="1522"/>
      <c r="M722" s="1522"/>
      <c r="N722" s="1522"/>
      <c r="O722" s="1522"/>
      <c r="P722" s="1487"/>
      <c r="Q722" s="1487"/>
      <c r="R722" s="1487"/>
      <c r="S722" s="1487"/>
      <c r="T722" s="1487"/>
      <c r="U722" s="1487"/>
      <c r="V722" s="1487"/>
      <c r="W722" s="1487"/>
      <c r="X722" s="1487"/>
      <c r="Y722" s="1487"/>
      <c r="Z722" s="1487"/>
      <c r="AA722" s="1487"/>
      <c r="AB722" s="1487"/>
    </row>
    <row r="723">
      <c r="A723" s="1487"/>
      <c r="B723" s="1487"/>
      <c r="C723" s="1487"/>
      <c r="D723" s="1522"/>
      <c r="E723" s="1522"/>
      <c r="F723" s="1522"/>
      <c r="G723" s="1522"/>
      <c r="H723" s="1522"/>
      <c r="I723" s="1522"/>
      <c r="J723" s="1522"/>
      <c r="K723" s="1522"/>
      <c r="L723" s="1522"/>
      <c r="M723" s="1522"/>
      <c r="N723" s="1522"/>
      <c r="O723" s="1522"/>
      <c r="P723" s="1487"/>
      <c r="Q723" s="1487"/>
      <c r="R723" s="1487"/>
      <c r="S723" s="1487"/>
      <c r="T723" s="1487"/>
      <c r="U723" s="1487"/>
      <c r="V723" s="1487"/>
      <c r="W723" s="1487"/>
      <c r="X723" s="1487"/>
      <c r="Y723" s="1487"/>
      <c r="Z723" s="1487"/>
      <c r="AA723" s="1487"/>
      <c r="AB723" s="1487"/>
    </row>
    <row r="724">
      <c r="A724" s="1487"/>
      <c r="B724" s="1487"/>
      <c r="C724" s="1487"/>
      <c r="D724" s="1522"/>
      <c r="E724" s="1522"/>
      <c r="F724" s="1522"/>
      <c r="G724" s="1522"/>
      <c r="H724" s="1522"/>
      <c r="I724" s="1522"/>
      <c r="J724" s="1522"/>
      <c r="K724" s="1522"/>
      <c r="L724" s="1522"/>
      <c r="M724" s="1522"/>
      <c r="N724" s="1522"/>
      <c r="O724" s="1522"/>
      <c r="P724" s="1487"/>
      <c r="Q724" s="1487"/>
      <c r="R724" s="1487"/>
      <c r="S724" s="1487"/>
      <c r="T724" s="1487"/>
      <c r="U724" s="1487"/>
      <c r="V724" s="1487"/>
      <c r="W724" s="1487"/>
      <c r="X724" s="1487"/>
      <c r="Y724" s="1487"/>
      <c r="Z724" s="1487"/>
      <c r="AA724" s="1487"/>
      <c r="AB724" s="1487"/>
    </row>
    <row r="725">
      <c r="A725" s="1487"/>
      <c r="B725" s="1487"/>
      <c r="C725" s="1487"/>
      <c r="D725" s="1522"/>
      <c r="E725" s="1522"/>
      <c r="F725" s="1522"/>
      <c r="G725" s="1522"/>
      <c r="H725" s="1522"/>
      <c r="I725" s="1522"/>
      <c r="J725" s="1522"/>
      <c r="K725" s="1522"/>
      <c r="L725" s="1522"/>
      <c r="M725" s="1522"/>
      <c r="N725" s="1522"/>
      <c r="O725" s="1522"/>
      <c r="P725" s="1487"/>
      <c r="Q725" s="1487"/>
      <c r="R725" s="1487"/>
      <c r="S725" s="1487"/>
      <c r="T725" s="1487"/>
      <c r="U725" s="1487"/>
      <c r="V725" s="1487"/>
      <c r="W725" s="1487"/>
      <c r="X725" s="1487"/>
      <c r="Y725" s="1487"/>
      <c r="Z725" s="1487"/>
      <c r="AA725" s="1487"/>
      <c r="AB725" s="1487"/>
    </row>
    <row r="726">
      <c r="A726" s="1487"/>
      <c r="B726" s="1487"/>
      <c r="C726" s="1487"/>
      <c r="D726" s="1522"/>
      <c r="E726" s="1522"/>
      <c r="F726" s="1522"/>
      <c r="G726" s="1522"/>
      <c r="H726" s="1522"/>
      <c r="I726" s="1522"/>
      <c r="J726" s="1522"/>
      <c r="K726" s="1522"/>
      <c r="L726" s="1522"/>
      <c r="M726" s="1522"/>
      <c r="N726" s="1522"/>
      <c r="O726" s="1522"/>
      <c r="P726" s="1487"/>
      <c r="Q726" s="1487"/>
      <c r="R726" s="1487"/>
      <c r="S726" s="1487"/>
      <c r="T726" s="1487"/>
      <c r="U726" s="1487"/>
      <c r="V726" s="1487"/>
      <c r="W726" s="1487"/>
      <c r="X726" s="1487"/>
      <c r="Y726" s="1487"/>
      <c r="Z726" s="1487"/>
      <c r="AA726" s="1487"/>
      <c r="AB726" s="1487"/>
    </row>
    <row r="727">
      <c r="A727" s="1487"/>
      <c r="B727" s="1487"/>
      <c r="C727" s="1487"/>
      <c r="D727" s="1522"/>
      <c r="E727" s="1522"/>
      <c r="F727" s="1522"/>
      <c r="G727" s="1522"/>
      <c r="H727" s="1522"/>
      <c r="I727" s="1522"/>
      <c r="J727" s="1522"/>
      <c r="K727" s="1522"/>
      <c r="L727" s="1522"/>
      <c r="M727" s="1522"/>
      <c r="N727" s="1522"/>
      <c r="O727" s="1522"/>
      <c r="P727" s="1487"/>
      <c r="Q727" s="1487"/>
      <c r="R727" s="1487"/>
      <c r="S727" s="1487"/>
      <c r="T727" s="1487"/>
      <c r="U727" s="1487"/>
      <c r="V727" s="1487"/>
      <c r="W727" s="1487"/>
      <c r="X727" s="1487"/>
      <c r="Y727" s="1487"/>
      <c r="Z727" s="1487"/>
      <c r="AA727" s="1487"/>
      <c r="AB727" s="1487"/>
    </row>
    <row r="728">
      <c r="A728" s="1487"/>
      <c r="B728" s="1487"/>
      <c r="C728" s="1487"/>
      <c r="D728" s="1522"/>
      <c r="E728" s="1522"/>
      <c r="F728" s="1522"/>
      <c r="G728" s="1522"/>
      <c r="H728" s="1522"/>
      <c r="I728" s="1522"/>
      <c r="J728" s="1522"/>
      <c r="K728" s="1522"/>
      <c r="L728" s="1522"/>
      <c r="M728" s="1522"/>
      <c r="N728" s="1522"/>
      <c r="O728" s="1522"/>
      <c r="P728" s="1487"/>
      <c r="Q728" s="1487"/>
      <c r="R728" s="1487"/>
      <c r="S728" s="1487"/>
      <c r="T728" s="1487"/>
      <c r="U728" s="1487"/>
      <c r="V728" s="1487"/>
      <c r="W728" s="1487"/>
      <c r="X728" s="1487"/>
      <c r="Y728" s="1487"/>
      <c r="Z728" s="1487"/>
      <c r="AA728" s="1487"/>
      <c r="AB728" s="1487"/>
    </row>
    <row r="729">
      <c r="A729" s="1487"/>
      <c r="B729" s="1487"/>
      <c r="C729" s="1487"/>
      <c r="D729" s="1522"/>
      <c r="E729" s="1522"/>
      <c r="F729" s="1522"/>
      <c r="G729" s="1522"/>
      <c r="H729" s="1522"/>
      <c r="I729" s="1522"/>
      <c r="J729" s="1522"/>
      <c r="K729" s="1522"/>
      <c r="L729" s="1522"/>
      <c r="M729" s="1522"/>
      <c r="N729" s="1522"/>
      <c r="O729" s="1522"/>
      <c r="P729" s="1487"/>
      <c r="Q729" s="1487"/>
      <c r="R729" s="1487"/>
      <c r="S729" s="1487"/>
      <c r="T729" s="1487"/>
      <c r="U729" s="1487"/>
      <c r="V729" s="1487"/>
      <c r="W729" s="1487"/>
      <c r="X729" s="1487"/>
      <c r="Y729" s="1487"/>
      <c r="Z729" s="1487"/>
      <c r="AA729" s="1487"/>
      <c r="AB729" s="1487"/>
    </row>
    <row r="730">
      <c r="A730" s="1487"/>
      <c r="B730" s="1487"/>
      <c r="C730" s="1487"/>
      <c r="D730" s="1522"/>
      <c r="E730" s="1522"/>
      <c r="F730" s="1522"/>
      <c r="G730" s="1522"/>
      <c r="H730" s="1522"/>
      <c r="I730" s="1522"/>
      <c r="J730" s="1522"/>
      <c r="K730" s="1522"/>
      <c r="L730" s="1522"/>
      <c r="M730" s="1522"/>
      <c r="N730" s="1522"/>
      <c r="O730" s="1522"/>
      <c r="P730" s="1487"/>
      <c r="Q730" s="1487"/>
      <c r="R730" s="1487"/>
      <c r="S730" s="1487"/>
      <c r="T730" s="1487"/>
      <c r="U730" s="1487"/>
      <c r="V730" s="1487"/>
      <c r="W730" s="1487"/>
      <c r="X730" s="1487"/>
      <c r="Y730" s="1487"/>
      <c r="Z730" s="1487"/>
      <c r="AA730" s="1487"/>
      <c r="AB730" s="1487"/>
    </row>
    <row r="731">
      <c r="A731" s="1487"/>
      <c r="B731" s="1487"/>
      <c r="C731" s="1487"/>
      <c r="D731" s="1522"/>
      <c r="E731" s="1522"/>
      <c r="F731" s="1522"/>
      <c r="G731" s="1522"/>
      <c r="H731" s="1522"/>
      <c r="I731" s="1522"/>
      <c r="J731" s="1522"/>
      <c r="K731" s="1522"/>
      <c r="L731" s="1522"/>
      <c r="M731" s="1522"/>
      <c r="N731" s="1522"/>
      <c r="O731" s="1522"/>
      <c r="P731" s="1487"/>
      <c r="Q731" s="1487"/>
      <c r="R731" s="1487"/>
      <c r="S731" s="1487"/>
      <c r="T731" s="1487"/>
      <c r="U731" s="1487"/>
      <c r="V731" s="1487"/>
      <c r="W731" s="1487"/>
      <c r="X731" s="1487"/>
      <c r="Y731" s="1487"/>
      <c r="Z731" s="1487"/>
      <c r="AA731" s="1487"/>
      <c r="AB731" s="1487"/>
    </row>
    <row r="732">
      <c r="A732" s="1487"/>
      <c r="B732" s="1487"/>
      <c r="C732" s="1487"/>
      <c r="D732" s="1522"/>
      <c r="E732" s="1522"/>
      <c r="F732" s="1522"/>
      <c r="G732" s="1522"/>
      <c r="H732" s="1522"/>
      <c r="I732" s="1522"/>
      <c r="J732" s="1522"/>
      <c r="K732" s="1522"/>
      <c r="L732" s="1522"/>
      <c r="M732" s="1522"/>
      <c r="N732" s="1522"/>
      <c r="O732" s="1522"/>
      <c r="P732" s="1487"/>
      <c r="Q732" s="1487"/>
      <c r="R732" s="1487"/>
      <c r="S732" s="1487"/>
      <c r="T732" s="1487"/>
      <c r="U732" s="1487"/>
      <c r="V732" s="1487"/>
      <c r="W732" s="1487"/>
      <c r="X732" s="1487"/>
      <c r="Y732" s="1487"/>
      <c r="Z732" s="1487"/>
      <c r="AA732" s="1487"/>
      <c r="AB732" s="1487"/>
    </row>
    <row r="733">
      <c r="A733" s="1487"/>
      <c r="B733" s="1487"/>
      <c r="C733" s="1487"/>
      <c r="D733" s="1522"/>
      <c r="E733" s="1522"/>
      <c r="F733" s="1522"/>
      <c r="G733" s="1522"/>
      <c r="H733" s="1522"/>
      <c r="I733" s="1522"/>
      <c r="J733" s="1522"/>
      <c r="K733" s="1522"/>
      <c r="L733" s="1522"/>
      <c r="M733" s="1522"/>
      <c r="N733" s="1522"/>
      <c r="O733" s="1522"/>
      <c r="P733" s="1487"/>
      <c r="Q733" s="1487"/>
      <c r="R733" s="1487"/>
      <c r="S733" s="1487"/>
      <c r="T733" s="1487"/>
      <c r="U733" s="1487"/>
      <c r="V733" s="1487"/>
      <c r="W733" s="1487"/>
      <c r="X733" s="1487"/>
      <c r="Y733" s="1487"/>
      <c r="Z733" s="1487"/>
      <c r="AA733" s="1487"/>
      <c r="AB733" s="1487"/>
    </row>
    <row r="734">
      <c r="A734" s="1487"/>
      <c r="B734" s="1487"/>
      <c r="C734" s="1487"/>
      <c r="D734" s="1522"/>
      <c r="E734" s="1522"/>
      <c r="F734" s="1522"/>
      <c r="G734" s="1522"/>
      <c r="H734" s="1522"/>
      <c r="I734" s="1522"/>
      <c r="J734" s="1522"/>
      <c r="K734" s="1522"/>
      <c r="L734" s="1522"/>
      <c r="M734" s="1522"/>
      <c r="N734" s="1522"/>
      <c r="O734" s="1522"/>
      <c r="P734" s="1487"/>
      <c r="Q734" s="1487"/>
      <c r="R734" s="1487"/>
      <c r="S734" s="1487"/>
      <c r="T734" s="1487"/>
      <c r="U734" s="1487"/>
      <c r="V734" s="1487"/>
      <c r="W734" s="1487"/>
      <c r="X734" s="1487"/>
      <c r="Y734" s="1487"/>
      <c r="Z734" s="1487"/>
      <c r="AA734" s="1487"/>
      <c r="AB734" s="1487"/>
    </row>
    <row r="735">
      <c r="A735" s="1487"/>
      <c r="B735" s="1487"/>
      <c r="C735" s="1487"/>
      <c r="D735" s="1522"/>
      <c r="E735" s="1522"/>
      <c r="F735" s="1522"/>
      <c r="G735" s="1522"/>
      <c r="H735" s="1522"/>
      <c r="I735" s="1522"/>
      <c r="J735" s="1522"/>
      <c r="K735" s="1522"/>
      <c r="L735" s="1522"/>
      <c r="M735" s="1522"/>
      <c r="N735" s="1522"/>
      <c r="O735" s="1522"/>
      <c r="P735" s="1487"/>
      <c r="Q735" s="1487"/>
      <c r="R735" s="1487"/>
      <c r="S735" s="1487"/>
      <c r="T735" s="1487"/>
      <c r="U735" s="1487"/>
      <c r="V735" s="1487"/>
      <c r="W735" s="1487"/>
      <c r="X735" s="1487"/>
      <c r="Y735" s="1487"/>
      <c r="Z735" s="1487"/>
      <c r="AA735" s="1487"/>
      <c r="AB735" s="1487"/>
    </row>
    <row r="736">
      <c r="A736" s="1487"/>
      <c r="B736" s="1487"/>
      <c r="C736" s="1487"/>
      <c r="D736" s="1522"/>
      <c r="E736" s="1522"/>
      <c r="F736" s="1522"/>
      <c r="G736" s="1522"/>
      <c r="H736" s="1522"/>
      <c r="I736" s="1522"/>
      <c r="J736" s="1522"/>
      <c r="K736" s="1522"/>
      <c r="L736" s="1522"/>
      <c r="M736" s="1522"/>
      <c r="N736" s="1522"/>
      <c r="O736" s="1522"/>
      <c r="P736" s="1487"/>
      <c r="Q736" s="1487"/>
      <c r="R736" s="1487"/>
      <c r="S736" s="1487"/>
      <c r="T736" s="1487"/>
      <c r="U736" s="1487"/>
      <c r="V736" s="1487"/>
      <c r="W736" s="1487"/>
      <c r="X736" s="1487"/>
      <c r="Y736" s="1487"/>
      <c r="Z736" s="1487"/>
      <c r="AA736" s="1487"/>
      <c r="AB736" s="1487"/>
    </row>
    <row r="737">
      <c r="A737" s="1487"/>
      <c r="B737" s="1487"/>
      <c r="C737" s="1487"/>
      <c r="D737" s="1522"/>
      <c r="E737" s="1522"/>
      <c r="F737" s="1522"/>
      <c r="G737" s="1522"/>
      <c r="H737" s="1522"/>
      <c r="I737" s="1522"/>
      <c r="J737" s="1522"/>
      <c r="K737" s="1522"/>
      <c r="L737" s="1522"/>
      <c r="M737" s="1522"/>
      <c r="N737" s="1522"/>
      <c r="O737" s="1522"/>
      <c r="P737" s="1487"/>
      <c r="Q737" s="1487"/>
      <c r="R737" s="1487"/>
      <c r="S737" s="1487"/>
      <c r="T737" s="1487"/>
      <c r="U737" s="1487"/>
      <c r="V737" s="1487"/>
      <c r="W737" s="1487"/>
      <c r="X737" s="1487"/>
      <c r="Y737" s="1487"/>
      <c r="Z737" s="1487"/>
      <c r="AA737" s="1487"/>
      <c r="AB737" s="1487"/>
    </row>
    <row r="738">
      <c r="A738" s="1487"/>
      <c r="B738" s="1487"/>
      <c r="C738" s="1487"/>
      <c r="D738" s="1522"/>
      <c r="E738" s="1522"/>
      <c r="F738" s="1522"/>
      <c r="G738" s="1522"/>
      <c r="H738" s="1522"/>
      <c r="I738" s="1522"/>
      <c r="J738" s="1522"/>
      <c r="K738" s="1522"/>
      <c r="L738" s="1522"/>
      <c r="M738" s="1522"/>
      <c r="N738" s="1522"/>
      <c r="O738" s="1522"/>
      <c r="P738" s="1487"/>
      <c r="Q738" s="1487"/>
      <c r="R738" s="1487"/>
      <c r="S738" s="1487"/>
      <c r="T738" s="1487"/>
      <c r="U738" s="1487"/>
      <c r="V738" s="1487"/>
      <c r="W738" s="1487"/>
      <c r="X738" s="1487"/>
      <c r="Y738" s="1487"/>
      <c r="Z738" s="1487"/>
      <c r="AA738" s="1487"/>
      <c r="AB738" s="1487"/>
    </row>
    <row r="739">
      <c r="A739" s="1487"/>
      <c r="B739" s="1487"/>
      <c r="C739" s="1487"/>
      <c r="D739" s="1522"/>
      <c r="E739" s="1522"/>
      <c r="F739" s="1522"/>
      <c r="G739" s="1522"/>
      <c r="H739" s="1522"/>
      <c r="I739" s="1522"/>
      <c r="J739" s="1522"/>
      <c r="K739" s="1522"/>
      <c r="L739" s="1522"/>
      <c r="M739" s="1522"/>
      <c r="N739" s="1522"/>
      <c r="O739" s="1522"/>
      <c r="P739" s="1487"/>
      <c r="Q739" s="1487"/>
      <c r="R739" s="1487"/>
      <c r="S739" s="1487"/>
      <c r="T739" s="1487"/>
      <c r="U739" s="1487"/>
      <c r="V739" s="1487"/>
      <c r="W739" s="1487"/>
      <c r="X739" s="1487"/>
      <c r="Y739" s="1487"/>
      <c r="Z739" s="1487"/>
      <c r="AA739" s="1487"/>
      <c r="AB739" s="1487"/>
    </row>
    <row r="740">
      <c r="A740" s="1487"/>
      <c r="B740" s="1487"/>
      <c r="C740" s="1487"/>
      <c r="D740" s="1522"/>
      <c r="E740" s="1522"/>
      <c r="F740" s="1522"/>
      <c r="G740" s="1522"/>
      <c r="H740" s="1522"/>
      <c r="I740" s="1522"/>
      <c r="J740" s="1522"/>
      <c r="K740" s="1522"/>
      <c r="L740" s="1522"/>
      <c r="M740" s="1522"/>
      <c r="N740" s="1522"/>
      <c r="O740" s="1522"/>
      <c r="P740" s="1487"/>
      <c r="Q740" s="1487"/>
      <c r="R740" s="1487"/>
      <c r="S740" s="1487"/>
      <c r="T740" s="1487"/>
      <c r="U740" s="1487"/>
      <c r="V740" s="1487"/>
      <c r="W740" s="1487"/>
      <c r="X740" s="1487"/>
      <c r="Y740" s="1487"/>
      <c r="Z740" s="1487"/>
      <c r="AA740" s="1487"/>
      <c r="AB740" s="1487"/>
    </row>
    <row r="741">
      <c r="A741" s="1487"/>
      <c r="B741" s="1487"/>
      <c r="C741" s="1487"/>
      <c r="D741" s="1522"/>
      <c r="E741" s="1522"/>
      <c r="F741" s="1522"/>
      <c r="G741" s="1522"/>
      <c r="H741" s="1522"/>
      <c r="I741" s="1522"/>
      <c r="J741" s="1522"/>
      <c r="K741" s="1522"/>
      <c r="L741" s="1522"/>
      <c r="M741" s="1522"/>
      <c r="N741" s="1522"/>
      <c r="O741" s="1522"/>
      <c r="P741" s="1487"/>
      <c r="Q741" s="1487"/>
      <c r="R741" s="1487"/>
      <c r="S741" s="1487"/>
      <c r="T741" s="1487"/>
      <c r="U741" s="1487"/>
      <c r="V741" s="1487"/>
      <c r="W741" s="1487"/>
      <c r="X741" s="1487"/>
      <c r="Y741" s="1487"/>
      <c r="Z741" s="1487"/>
      <c r="AA741" s="1487"/>
      <c r="AB741" s="1487"/>
    </row>
    <row r="742">
      <c r="A742" s="1487"/>
      <c r="B742" s="1487"/>
      <c r="C742" s="1487"/>
      <c r="D742" s="1522"/>
      <c r="E742" s="1522"/>
      <c r="F742" s="1522"/>
      <c r="G742" s="1522"/>
      <c r="H742" s="1522"/>
      <c r="I742" s="1522"/>
      <c r="J742" s="1522"/>
      <c r="K742" s="1522"/>
      <c r="L742" s="1522"/>
      <c r="M742" s="1522"/>
      <c r="N742" s="1522"/>
      <c r="O742" s="1522"/>
      <c r="P742" s="1487"/>
      <c r="Q742" s="1487"/>
      <c r="R742" s="1487"/>
      <c r="S742" s="1487"/>
      <c r="T742" s="1487"/>
      <c r="U742" s="1487"/>
      <c r="V742" s="1487"/>
      <c r="W742" s="1487"/>
      <c r="X742" s="1487"/>
      <c r="Y742" s="1487"/>
      <c r="Z742" s="1487"/>
      <c r="AA742" s="1487"/>
      <c r="AB742" s="1487"/>
    </row>
    <row r="743">
      <c r="A743" s="1487"/>
      <c r="B743" s="1487"/>
      <c r="C743" s="1487"/>
      <c r="D743" s="1522"/>
      <c r="E743" s="1522"/>
      <c r="F743" s="1522"/>
      <c r="G743" s="1522"/>
      <c r="H743" s="1522"/>
      <c r="I743" s="1522"/>
      <c r="J743" s="1522"/>
      <c r="K743" s="1522"/>
      <c r="L743" s="1522"/>
      <c r="M743" s="1522"/>
      <c r="N743" s="1522"/>
      <c r="O743" s="1522"/>
      <c r="P743" s="1487"/>
      <c r="Q743" s="1487"/>
      <c r="R743" s="1487"/>
      <c r="S743" s="1487"/>
      <c r="T743" s="1487"/>
      <c r="U743" s="1487"/>
      <c r="V743" s="1487"/>
      <c r="W743" s="1487"/>
      <c r="X743" s="1487"/>
      <c r="Y743" s="1487"/>
      <c r="Z743" s="1487"/>
      <c r="AA743" s="1487"/>
      <c r="AB743" s="1487"/>
    </row>
    <row r="744">
      <c r="A744" s="1487"/>
      <c r="B744" s="1487"/>
      <c r="C744" s="1487"/>
      <c r="D744" s="1522"/>
      <c r="E744" s="1522"/>
      <c r="F744" s="1522"/>
      <c r="G744" s="1522"/>
      <c r="H744" s="1522"/>
      <c r="I744" s="1522"/>
      <c r="J744" s="1522"/>
      <c r="K744" s="1522"/>
      <c r="L744" s="1522"/>
      <c r="M744" s="1522"/>
      <c r="N744" s="1522"/>
      <c r="O744" s="1522"/>
      <c r="P744" s="1487"/>
      <c r="Q744" s="1487"/>
      <c r="R744" s="1487"/>
      <c r="S744" s="1487"/>
      <c r="T744" s="1487"/>
      <c r="U744" s="1487"/>
      <c r="V744" s="1487"/>
      <c r="W744" s="1487"/>
      <c r="X744" s="1487"/>
      <c r="Y744" s="1487"/>
      <c r="Z744" s="1487"/>
      <c r="AA744" s="1487"/>
      <c r="AB744" s="1487"/>
    </row>
    <row r="745">
      <c r="A745" s="1487"/>
      <c r="B745" s="1487"/>
      <c r="C745" s="1487"/>
      <c r="D745" s="1522"/>
      <c r="E745" s="1522"/>
      <c r="F745" s="1522"/>
      <c r="G745" s="1522"/>
      <c r="H745" s="1522"/>
      <c r="I745" s="1522"/>
      <c r="J745" s="1522"/>
      <c r="K745" s="1522"/>
      <c r="L745" s="1522"/>
      <c r="M745" s="1522"/>
      <c r="N745" s="1522"/>
      <c r="O745" s="1522"/>
      <c r="P745" s="1487"/>
      <c r="Q745" s="1487"/>
      <c r="R745" s="1487"/>
      <c r="S745" s="1487"/>
      <c r="T745" s="1487"/>
      <c r="U745" s="1487"/>
      <c r="V745" s="1487"/>
      <c r="W745" s="1487"/>
      <c r="X745" s="1487"/>
      <c r="Y745" s="1487"/>
      <c r="Z745" s="1487"/>
      <c r="AA745" s="1487"/>
      <c r="AB745" s="1487"/>
    </row>
    <row r="746">
      <c r="A746" s="1487"/>
      <c r="B746" s="1487"/>
      <c r="C746" s="1487"/>
      <c r="D746" s="1522"/>
      <c r="E746" s="1522"/>
      <c r="F746" s="1522"/>
      <c r="G746" s="1522"/>
      <c r="H746" s="1522"/>
      <c r="I746" s="1522"/>
      <c r="J746" s="1522"/>
      <c r="K746" s="1522"/>
      <c r="L746" s="1522"/>
      <c r="M746" s="1522"/>
      <c r="N746" s="1522"/>
      <c r="O746" s="1522"/>
      <c r="P746" s="1487"/>
      <c r="Q746" s="1487"/>
      <c r="R746" s="1487"/>
      <c r="S746" s="1487"/>
      <c r="T746" s="1487"/>
      <c r="U746" s="1487"/>
      <c r="V746" s="1487"/>
      <c r="W746" s="1487"/>
      <c r="X746" s="1487"/>
      <c r="Y746" s="1487"/>
      <c r="Z746" s="1487"/>
      <c r="AA746" s="1487"/>
      <c r="AB746" s="1487"/>
    </row>
    <row r="747">
      <c r="A747" s="1487"/>
      <c r="B747" s="1487"/>
      <c r="C747" s="1487"/>
      <c r="D747" s="1522"/>
      <c r="E747" s="1522"/>
      <c r="F747" s="1522"/>
      <c r="G747" s="1522"/>
      <c r="H747" s="1522"/>
      <c r="I747" s="1522"/>
      <c r="J747" s="1522"/>
      <c r="K747" s="1522"/>
      <c r="L747" s="1522"/>
      <c r="M747" s="1522"/>
      <c r="N747" s="1522"/>
      <c r="O747" s="1522"/>
      <c r="P747" s="1487"/>
      <c r="Q747" s="1487"/>
      <c r="R747" s="1487"/>
      <c r="S747" s="1487"/>
      <c r="T747" s="1487"/>
      <c r="U747" s="1487"/>
      <c r="V747" s="1487"/>
      <c r="W747" s="1487"/>
      <c r="X747" s="1487"/>
      <c r="Y747" s="1487"/>
      <c r="Z747" s="1487"/>
      <c r="AA747" s="1487"/>
      <c r="AB747" s="1487"/>
    </row>
    <row r="748">
      <c r="A748" s="1487"/>
      <c r="B748" s="1487"/>
      <c r="C748" s="1487"/>
      <c r="D748" s="1522"/>
      <c r="E748" s="1522"/>
      <c r="F748" s="1522"/>
      <c r="G748" s="1522"/>
      <c r="H748" s="1522"/>
      <c r="I748" s="1522"/>
      <c r="J748" s="1522"/>
      <c r="K748" s="1522"/>
      <c r="L748" s="1522"/>
      <c r="M748" s="1522"/>
      <c r="N748" s="1522"/>
      <c r="O748" s="1522"/>
      <c r="P748" s="1487"/>
      <c r="Q748" s="1487"/>
      <c r="R748" s="1487"/>
      <c r="S748" s="1487"/>
      <c r="T748" s="1487"/>
      <c r="U748" s="1487"/>
      <c r="V748" s="1487"/>
      <c r="W748" s="1487"/>
      <c r="X748" s="1487"/>
      <c r="Y748" s="1487"/>
      <c r="Z748" s="1487"/>
      <c r="AA748" s="1487"/>
      <c r="AB748" s="1487"/>
    </row>
    <row r="749">
      <c r="A749" s="1487"/>
      <c r="B749" s="1487"/>
      <c r="C749" s="1487"/>
      <c r="D749" s="1522"/>
      <c r="E749" s="1522"/>
      <c r="F749" s="1522"/>
      <c r="G749" s="1522"/>
      <c r="H749" s="1522"/>
      <c r="I749" s="1522"/>
      <c r="J749" s="1522"/>
      <c r="K749" s="1522"/>
      <c r="L749" s="1522"/>
      <c r="M749" s="1522"/>
      <c r="N749" s="1522"/>
      <c r="O749" s="1522"/>
      <c r="P749" s="1487"/>
      <c r="Q749" s="1487"/>
      <c r="R749" s="1487"/>
      <c r="S749" s="1487"/>
      <c r="T749" s="1487"/>
      <c r="U749" s="1487"/>
      <c r="V749" s="1487"/>
      <c r="W749" s="1487"/>
      <c r="X749" s="1487"/>
      <c r="Y749" s="1487"/>
      <c r="Z749" s="1487"/>
      <c r="AA749" s="1487"/>
      <c r="AB749" s="1487"/>
    </row>
    <row r="750">
      <c r="A750" s="1487"/>
      <c r="B750" s="1487"/>
      <c r="C750" s="1487"/>
      <c r="D750" s="1522"/>
      <c r="E750" s="1522"/>
      <c r="F750" s="1522"/>
      <c r="G750" s="1522"/>
      <c r="H750" s="1522"/>
      <c r="I750" s="1522"/>
      <c r="J750" s="1522"/>
      <c r="K750" s="1522"/>
      <c r="L750" s="1522"/>
      <c r="M750" s="1522"/>
      <c r="N750" s="1522"/>
      <c r="O750" s="1522"/>
      <c r="P750" s="1487"/>
      <c r="Q750" s="1487"/>
      <c r="R750" s="1487"/>
      <c r="S750" s="1487"/>
      <c r="T750" s="1487"/>
      <c r="U750" s="1487"/>
      <c r="V750" s="1487"/>
      <c r="W750" s="1487"/>
      <c r="X750" s="1487"/>
      <c r="Y750" s="1487"/>
      <c r="Z750" s="1487"/>
      <c r="AA750" s="1487"/>
      <c r="AB750" s="1487"/>
    </row>
    <row r="751">
      <c r="A751" s="1487"/>
      <c r="B751" s="1487"/>
      <c r="C751" s="1487"/>
      <c r="D751" s="1522"/>
      <c r="E751" s="1522"/>
      <c r="F751" s="1522"/>
      <c r="G751" s="1522"/>
      <c r="H751" s="1522"/>
      <c r="I751" s="1522"/>
      <c r="J751" s="1522"/>
      <c r="K751" s="1522"/>
      <c r="L751" s="1522"/>
      <c r="M751" s="1522"/>
      <c r="N751" s="1522"/>
      <c r="O751" s="1522"/>
      <c r="P751" s="1487"/>
      <c r="Q751" s="1487"/>
      <c r="R751" s="1487"/>
      <c r="S751" s="1487"/>
      <c r="T751" s="1487"/>
      <c r="U751" s="1487"/>
      <c r="V751" s="1487"/>
      <c r="W751" s="1487"/>
      <c r="X751" s="1487"/>
      <c r="Y751" s="1487"/>
      <c r="Z751" s="1487"/>
      <c r="AA751" s="1487"/>
      <c r="AB751" s="1487"/>
    </row>
    <row r="752">
      <c r="A752" s="1487"/>
      <c r="B752" s="1487"/>
      <c r="C752" s="1487"/>
      <c r="D752" s="1522"/>
      <c r="E752" s="1522"/>
      <c r="F752" s="1522"/>
      <c r="G752" s="1522"/>
      <c r="H752" s="1522"/>
      <c r="I752" s="1522"/>
      <c r="J752" s="1522"/>
      <c r="K752" s="1522"/>
      <c r="L752" s="1522"/>
      <c r="M752" s="1522"/>
      <c r="N752" s="1522"/>
      <c r="O752" s="1522"/>
      <c r="P752" s="1487"/>
      <c r="Q752" s="1487"/>
      <c r="R752" s="1487"/>
      <c r="S752" s="1487"/>
      <c r="T752" s="1487"/>
      <c r="U752" s="1487"/>
      <c r="V752" s="1487"/>
      <c r="W752" s="1487"/>
      <c r="X752" s="1487"/>
      <c r="Y752" s="1487"/>
      <c r="Z752" s="1487"/>
      <c r="AA752" s="1487"/>
      <c r="AB752" s="1487"/>
    </row>
    <row r="753">
      <c r="A753" s="1487"/>
      <c r="B753" s="1487"/>
      <c r="C753" s="1487"/>
      <c r="D753" s="1522"/>
      <c r="E753" s="1522"/>
      <c r="F753" s="1522"/>
      <c r="G753" s="1522"/>
      <c r="H753" s="1522"/>
      <c r="I753" s="1522"/>
      <c r="J753" s="1522"/>
      <c r="K753" s="1522"/>
      <c r="L753" s="1522"/>
      <c r="M753" s="1522"/>
      <c r="N753" s="1522"/>
      <c r="O753" s="1522"/>
      <c r="P753" s="1487"/>
      <c r="Q753" s="1487"/>
      <c r="R753" s="1487"/>
      <c r="S753" s="1487"/>
      <c r="T753" s="1487"/>
      <c r="U753" s="1487"/>
      <c r="V753" s="1487"/>
      <c r="W753" s="1487"/>
      <c r="X753" s="1487"/>
      <c r="Y753" s="1487"/>
      <c r="Z753" s="1487"/>
      <c r="AA753" s="1487"/>
      <c r="AB753" s="1487"/>
    </row>
    <row r="754">
      <c r="A754" s="1487"/>
      <c r="B754" s="1487"/>
      <c r="C754" s="1487"/>
      <c r="D754" s="1522"/>
      <c r="E754" s="1522"/>
      <c r="F754" s="1522"/>
      <c r="G754" s="1522"/>
      <c r="H754" s="1522"/>
      <c r="I754" s="1522"/>
      <c r="J754" s="1522"/>
      <c r="K754" s="1522"/>
      <c r="L754" s="1522"/>
      <c r="M754" s="1522"/>
      <c r="N754" s="1522"/>
      <c r="O754" s="1522"/>
      <c r="P754" s="1487"/>
      <c r="Q754" s="1487"/>
      <c r="R754" s="1487"/>
      <c r="S754" s="1487"/>
      <c r="T754" s="1487"/>
      <c r="U754" s="1487"/>
      <c r="V754" s="1487"/>
      <c r="W754" s="1487"/>
      <c r="X754" s="1487"/>
      <c r="Y754" s="1487"/>
      <c r="Z754" s="1487"/>
      <c r="AA754" s="1487"/>
      <c r="AB754" s="1487"/>
    </row>
    <row r="755">
      <c r="A755" s="1487"/>
      <c r="B755" s="1487"/>
      <c r="C755" s="1487"/>
      <c r="D755" s="1522"/>
      <c r="E755" s="1522"/>
      <c r="F755" s="1522"/>
      <c r="G755" s="1522"/>
      <c r="H755" s="1522"/>
      <c r="I755" s="1522"/>
      <c r="J755" s="1522"/>
      <c r="K755" s="1522"/>
      <c r="L755" s="1522"/>
      <c r="M755" s="1522"/>
      <c r="N755" s="1522"/>
      <c r="O755" s="1522"/>
      <c r="P755" s="1487"/>
      <c r="Q755" s="1487"/>
      <c r="R755" s="1487"/>
      <c r="S755" s="1487"/>
      <c r="T755" s="1487"/>
      <c r="U755" s="1487"/>
      <c r="V755" s="1487"/>
      <c r="W755" s="1487"/>
      <c r="X755" s="1487"/>
      <c r="Y755" s="1487"/>
      <c r="Z755" s="1487"/>
      <c r="AA755" s="1487"/>
      <c r="AB755" s="1487"/>
    </row>
    <row r="756">
      <c r="A756" s="1487"/>
      <c r="B756" s="1487"/>
      <c r="C756" s="1487"/>
      <c r="D756" s="1522"/>
      <c r="E756" s="1522"/>
      <c r="F756" s="1522"/>
      <c r="G756" s="1522"/>
      <c r="H756" s="1522"/>
      <c r="I756" s="1522"/>
      <c r="J756" s="1522"/>
      <c r="K756" s="1522"/>
      <c r="L756" s="1522"/>
      <c r="M756" s="1522"/>
      <c r="N756" s="1522"/>
      <c r="O756" s="1522"/>
      <c r="P756" s="1487"/>
      <c r="Q756" s="1487"/>
      <c r="R756" s="1487"/>
      <c r="S756" s="1487"/>
      <c r="T756" s="1487"/>
      <c r="U756" s="1487"/>
      <c r="V756" s="1487"/>
      <c r="W756" s="1487"/>
      <c r="X756" s="1487"/>
      <c r="Y756" s="1487"/>
      <c r="Z756" s="1487"/>
      <c r="AA756" s="1487"/>
      <c r="AB756" s="1487"/>
    </row>
    <row r="757">
      <c r="A757" s="1487"/>
      <c r="B757" s="1487"/>
      <c r="C757" s="1487"/>
      <c r="D757" s="1522"/>
      <c r="E757" s="1522"/>
      <c r="F757" s="1522"/>
      <c r="G757" s="1522"/>
      <c r="H757" s="1522"/>
      <c r="I757" s="1522"/>
      <c r="J757" s="1522"/>
      <c r="K757" s="1522"/>
      <c r="L757" s="1522"/>
      <c r="M757" s="1522"/>
      <c r="N757" s="1522"/>
      <c r="O757" s="1522"/>
      <c r="P757" s="1487"/>
      <c r="Q757" s="1487"/>
      <c r="R757" s="1487"/>
      <c r="S757" s="1487"/>
      <c r="T757" s="1487"/>
      <c r="U757" s="1487"/>
      <c r="V757" s="1487"/>
      <c r="W757" s="1487"/>
      <c r="X757" s="1487"/>
      <c r="Y757" s="1487"/>
      <c r="Z757" s="1487"/>
      <c r="AA757" s="1487"/>
      <c r="AB757" s="1487"/>
    </row>
    <row r="758">
      <c r="A758" s="1487"/>
      <c r="B758" s="1487"/>
      <c r="C758" s="1487"/>
      <c r="D758" s="1522"/>
      <c r="E758" s="1522"/>
      <c r="F758" s="1522"/>
      <c r="G758" s="1522"/>
      <c r="H758" s="1522"/>
      <c r="I758" s="1522"/>
      <c r="J758" s="1522"/>
      <c r="K758" s="1522"/>
      <c r="L758" s="1522"/>
      <c r="M758" s="1522"/>
      <c r="N758" s="1522"/>
      <c r="O758" s="1522"/>
      <c r="P758" s="1487"/>
      <c r="Q758" s="1487"/>
      <c r="R758" s="1487"/>
      <c r="S758" s="1487"/>
      <c r="T758" s="1487"/>
      <c r="U758" s="1487"/>
      <c r="V758" s="1487"/>
      <c r="W758" s="1487"/>
      <c r="X758" s="1487"/>
      <c r="Y758" s="1487"/>
      <c r="Z758" s="1487"/>
      <c r="AA758" s="1487"/>
      <c r="AB758" s="1487"/>
    </row>
    <row r="759">
      <c r="A759" s="1487"/>
      <c r="B759" s="1487"/>
      <c r="C759" s="1487"/>
      <c r="D759" s="1522"/>
      <c r="E759" s="1522"/>
      <c r="F759" s="1522"/>
      <c r="G759" s="1522"/>
      <c r="H759" s="1522"/>
      <c r="I759" s="1522"/>
      <c r="J759" s="1522"/>
      <c r="K759" s="1522"/>
      <c r="L759" s="1522"/>
      <c r="M759" s="1522"/>
      <c r="N759" s="1522"/>
      <c r="O759" s="1522"/>
      <c r="P759" s="1487"/>
      <c r="Q759" s="1487"/>
      <c r="R759" s="1487"/>
      <c r="S759" s="1487"/>
      <c r="T759" s="1487"/>
      <c r="U759" s="1487"/>
      <c r="V759" s="1487"/>
      <c r="W759" s="1487"/>
      <c r="X759" s="1487"/>
      <c r="Y759" s="1487"/>
      <c r="Z759" s="1487"/>
      <c r="AA759" s="1487"/>
      <c r="AB759" s="1487"/>
    </row>
    <row r="760">
      <c r="A760" s="1487"/>
      <c r="B760" s="1487"/>
      <c r="C760" s="1487"/>
      <c r="D760" s="1522"/>
      <c r="E760" s="1522"/>
      <c r="F760" s="1522"/>
      <c r="G760" s="1522"/>
      <c r="H760" s="1522"/>
      <c r="I760" s="1522"/>
      <c r="J760" s="1522"/>
      <c r="K760" s="1522"/>
      <c r="L760" s="1522"/>
      <c r="M760" s="1522"/>
      <c r="N760" s="1522"/>
      <c r="O760" s="1522"/>
      <c r="P760" s="1487"/>
      <c r="Q760" s="1487"/>
      <c r="R760" s="1487"/>
      <c r="S760" s="1487"/>
      <c r="T760" s="1487"/>
      <c r="U760" s="1487"/>
      <c r="V760" s="1487"/>
      <c r="W760" s="1487"/>
      <c r="X760" s="1487"/>
      <c r="Y760" s="1487"/>
      <c r="Z760" s="1487"/>
      <c r="AA760" s="1487"/>
      <c r="AB760" s="1487"/>
    </row>
    <row r="761">
      <c r="A761" s="1487"/>
      <c r="B761" s="1487"/>
      <c r="C761" s="1487"/>
      <c r="D761" s="1522"/>
      <c r="E761" s="1522"/>
      <c r="F761" s="1522"/>
      <c r="G761" s="1522"/>
      <c r="H761" s="1522"/>
      <c r="I761" s="1522"/>
      <c r="J761" s="1522"/>
      <c r="K761" s="1522"/>
      <c r="L761" s="1522"/>
      <c r="M761" s="1522"/>
      <c r="N761" s="1522"/>
      <c r="O761" s="1522"/>
      <c r="P761" s="1487"/>
      <c r="Q761" s="1487"/>
      <c r="R761" s="1487"/>
      <c r="S761" s="1487"/>
      <c r="T761" s="1487"/>
      <c r="U761" s="1487"/>
      <c r="V761" s="1487"/>
      <c r="W761" s="1487"/>
      <c r="X761" s="1487"/>
      <c r="Y761" s="1487"/>
      <c r="Z761" s="1487"/>
      <c r="AA761" s="1487"/>
      <c r="AB761" s="1487"/>
    </row>
    <row r="762">
      <c r="A762" s="1487"/>
      <c r="B762" s="1487"/>
      <c r="C762" s="1487"/>
      <c r="D762" s="1522"/>
      <c r="E762" s="1522"/>
      <c r="F762" s="1522"/>
      <c r="G762" s="1522"/>
      <c r="H762" s="1522"/>
      <c r="I762" s="1522"/>
      <c r="J762" s="1522"/>
      <c r="K762" s="1522"/>
      <c r="L762" s="1522"/>
      <c r="M762" s="1522"/>
      <c r="N762" s="1522"/>
      <c r="O762" s="1522"/>
      <c r="P762" s="1487"/>
      <c r="Q762" s="1487"/>
      <c r="R762" s="1487"/>
      <c r="S762" s="1487"/>
      <c r="T762" s="1487"/>
      <c r="U762" s="1487"/>
      <c r="V762" s="1487"/>
      <c r="W762" s="1487"/>
      <c r="X762" s="1487"/>
      <c r="Y762" s="1487"/>
      <c r="Z762" s="1487"/>
      <c r="AA762" s="1487"/>
      <c r="AB762" s="1487"/>
    </row>
    <row r="763">
      <c r="A763" s="1487"/>
      <c r="B763" s="1487"/>
      <c r="C763" s="1487"/>
      <c r="D763" s="1522"/>
      <c r="E763" s="1522"/>
      <c r="F763" s="1522"/>
      <c r="G763" s="1522"/>
      <c r="H763" s="1522"/>
      <c r="I763" s="1522"/>
      <c r="J763" s="1522"/>
      <c r="K763" s="1522"/>
      <c r="L763" s="1522"/>
      <c r="M763" s="1522"/>
      <c r="N763" s="1522"/>
      <c r="O763" s="1522"/>
      <c r="P763" s="1487"/>
      <c r="Q763" s="1487"/>
      <c r="R763" s="1487"/>
      <c r="S763" s="1487"/>
      <c r="T763" s="1487"/>
      <c r="U763" s="1487"/>
      <c r="V763" s="1487"/>
      <c r="W763" s="1487"/>
      <c r="X763" s="1487"/>
      <c r="Y763" s="1487"/>
      <c r="Z763" s="1487"/>
      <c r="AA763" s="1487"/>
      <c r="AB763" s="1487"/>
    </row>
    <row r="764">
      <c r="A764" s="1487"/>
      <c r="B764" s="1487"/>
      <c r="C764" s="1487"/>
      <c r="D764" s="1522"/>
      <c r="E764" s="1522"/>
      <c r="F764" s="1522"/>
      <c r="G764" s="1522"/>
      <c r="H764" s="1522"/>
      <c r="I764" s="1522"/>
      <c r="J764" s="1522"/>
      <c r="K764" s="1522"/>
      <c r="L764" s="1522"/>
      <c r="M764" s="1522"/>
      <c r="N764" s="1522"/>
      <c r="O764" s="1522"/>
      <c r="P764" s="1487"/>
      <c r="Q764" s="1487"/>
      <c r="R764" s="1487"/>
      <c r="S764" s="1487"/>
      <c r="T764" s="1487"/>
      <c r="U764" s="1487"/>
      <c r="V764" s="1487"/>
      <c r="W764" s="1487"/>
      <c r="X764" s="1487"/>
      <c r="Y764" s="1487"/>
      <c r="Z764" s="1487"/>
      <c r="AA764" s="1487"/>
      <c r="AB764" s="1487"/>
    </row>
    <row r="765">
      <c r="A765" s="1487"/>
      <c r="B765" s="1487"/>
      <c r="C765" s="1487"/>
      <c r="D765" s="1522"/>
      <c r="E765" s="1522"/>
      <c r="F765" s="1522"/>
      <c r="G765" s="1522"/>
      <c r="H765" s="1522"/>
      <c r="I765" s="1522"/>
      <c r="J765" s="1522"/>
      <c r="K765" s="1522"/>
      <c r="L765" s="1522"/>
      <c r="M765" s="1522"/>
      <c r="N765" s="1522"/>
      <c r="O765" s="1522"/>
      <c r="P765" s="1487"/>
      <c r="Q765" s="1487"/>
      <c r="R765" s="1487"/>
      <c r="S765" s="1487"/>
      <c r="T765" s="1487"/>
      <c r="U765" s="1487"/>
      <c r="V765" s="1487"/>
      <c r="W765" s="1487"/>
      <c r="X765" s="1487"/>
      <c r="Y765" s="1487"/>
      <c r="Z765" s="1487"/>
      <c r="AA765" s="1487"/>
      <c r="AB765" s="1487"/>
    </row>
    <row r="766">
      <c r="A766" s="1487"/>
      <c r="B766" s="1487"/>
      <c r="C766" s="1487"/>
      <c r="D766" s="1522"/>
      <c r="E766" s="1522"/>
      <c r="F766" s="1522"/>
      <c r="G766" s="1522"/>
      <c r="H766" s="1522"/>
      <c r="I766" s="1522"/>
      <c r="J766" s="1522"/>
      <c r="K766" s="1522"/>
      <c r="L766" s="1522"/>
      <c r="M766" s="1522"/>
      <c r="N766" s="1522"/>
      <c r="O766" s="1522"/>
      <c r="P766" s="1487"/>
      <c r="Q766" s="1487"/>
      <c r="R766" s="1487"/>
      <c r="S766" s="1487"/>
      <c r="T766" s="1487"/>
      <c r="U766" s="1487"/>
      <c r="V766" s="1487"/>
      <c r="W766" s="1487"/>
      <c r="X766" s="1487"/>
      <c r="Y766" s="1487"/>
      <c r="Z766" s="1487"/>
      <c r="AA766" s="1487"/>
      <c r="AB766" s="1487"/>
    </row>
    <row r="767">
      <c r="A767" s="1487"/>
      <c r="B767" s="1487"/>
      <c r="C767" s="1487"/>
      <c r="D767" s="1522"/>
      <c r="E767" s="1522"/>
      <c r="F767" s="1522"/>
      <c r="G767" s="1522"/>
      <c r="H767" s="1522"/>
      <c r="I767" s="1522"/>
      <c r="J767" s="1522"/>
      <c r="K767" s="1522"/>
      <c r="L767" s="1522"/>
      <c r="M767" s="1522"/>
      <c r="N767" s="1522"/>
      <c r="O767" s="1522"/>
      <c r="P767" s="1487"/>
      <c r="Q767" s="1487"/>
      <c r="R767" s="1487"/>
      <c r="S767" s="1487"/>
      <c r="T767" s="1487"/>
      <c r="U767" s="1487"/>
      <c r="V767" s="1487"/>
      <c r="W767" s="1487"/>
      <c r="X767" s="1487"/>
      <c r="Y767" s="1487"/>
      <c r="Z767" s="1487"/>
      <c r="AA767" s="1487"/>
      <c r="AB767" s="1487"/>
    </row>
    <row r="768">
      <c r="A768" s="1487"/>
      <c r="B768" s="1487"/>
      <c r="C768" s="1487"/>
      <c r="D768" s="1522"/>
      <c r="E768" s="1522"/>
      <c r="F768" s="1522"/>
      <c r="G768" s="1522"/>
      <c r="H768" s="1522"/>
      <c r="I768" s="1522"/>
      <c r="J768" s="1522"/>
      <c r="K768" s="1522"/>
      <c r="L768" s="1522"/>
      <c r="M768" s="1522"/>
      <c r="N768" s="1522"/>
      <c r="O768" s="1522"/>
      <c r="P768" s="1487"/>
      <c r="Q768" s="1487"/>
      <c r="R768" s="1487"/>
      <c r="S768" s="1487"/>
      <c r="T768" s="1487"/>
      <c r="U768" s="1487"/>
      <c r="V768" s="1487"/>
      <c r="W768" s="1487"/>
      <c r="X768" s="1487"/>
      <c r="Y768" s="1487"/>
      <c r="Z768" s="1487"/>
      <c r="AA768" s="1487"/>
      <c r="AB768" s="1487"/>
    </row>
    <row r="769">
      <c r="A769" s="1487"/>
      <c r="B769" s="1487"/>
      <c r="C769" s="1487"/>
      <c r="D769" s="1522"/>
      <c r="E769" s="1522"/>
      <c r="F769" s="1522"/>
      <c r="G769" s="1522"/>
      <c r="H769" s="1522"/>
      <c r="I769" s="1522"/>
      <c r="J769" s="1522"/>
      <c r="K769" s="1522"/>
      <c r="L769" s="1522"/>
      <c r="M769" s="1522"/>
      <c r="N769" s="1522"/>
      <c r="O769" s="1522"/>
      <c r="P769" s="1487"/>
      <c r="Q769" s="1487"/>
      <c r="R769" s="1487"/>
      <c r="S769" s="1487"/>
      <c r="T769" s="1487"/>
      <c r="U769" s="1487"/>
      <c r="V769" s="1487"/>
      <c r="W769" s="1487"/>
      <c r="X769" s="1487"/>
      <c r="Y769" s="1487"/>
      <c r="Z769" s="1487"/>
      <c r="AA769" s="1487"/>
      <c r="AB769" s="1487"/>
    </row>
    <row r="770">
      <c r="A770" s="1487"/>
      <c r="B770" s="1487"/>
      <c r="C770" s="1487"/>
      <c r="D770" s="1522"/>
      <c r="E770" s="1522"/>
      <c r="F770" s="1522"/>
      <c r="G770" s="1522"/>
      <c r="H770" s="1522"/>
      <c r="I770" s="1522"/>
      <c r="J770" s="1522"/>
      <c r="K770" s="1522"/>
      <c r="L770" s="1522"/>
      <c r="M770" s="1522"/>
      <c r="N770" s="1522"/>
      <c r="O770" s="1522"/>
      <c r="P770" s="1487"/>
      <c r="Q770" s="1487"/>
      <c r="R770" s="1487"/>
      <c r="S770" s="1487"/>
      <c r="T770" s="1487"/>
      <c r="U770" s="1487"/>
      <c r="V770" s="1487"/>
      <c r="W770" s="1487"/>
      <c r="X770" s="1487"/>
      <c r="Y770" s="1487"/>
      <c r="Z770" s="1487"/>
      <c r="AA770" s="1487"/>
      <c r="AB770" s="1487"/>
    </row>
    <row r="771">
      <c r="A771" s="1487"/>
      <c r="B771" s="1487"/>
      <c r="C771" s="1487"/>
      <c r="D771" s="1522"/>
      <c r="E771" s="1522"/>
      <c r="F771" s="1522"/>
      <c r="G771" s="1522"/>
      <c r="H771" s="1522"/>
      <c r="I771" s="1522"/>
      <c r="J771" s="1522"/>
      <c r="K771" s="1522"/>
      <c r="L771" s="1522"/>
      <c r="M771" s="1522"/>
      <c r="N771" s="1522"/>
      <c r="O771" s="1522"/>
      <c r="P771" s="1487"/>
      <c r="Q771" s="1487"/>
      <c r="R771" s="1487"/>
      <c r="S771" s="1487"/>
      <c r="T771" s="1487"/>
      <c r="U771" s="1487"/>
      <c r="V771" s="1487"/>
      <c r="W771" s="1487"/>
      <c r="X771" s="1487"/>
      <c r="Y771" s="1487"/>
      <c r="Z771" s="1487"/>
      <c r="AA771" s="1487"/>
      <c r="AB771" s="1487"/>
    </row>
    <row r="772">
      <c r="A772" s="1487"/>
      <c r="B772" s="1487"/>
      <c r="C772" s="1487"/>
      <c r="D772" s="1522"/>
      <c r="E772" s="1522"/>
      <c r="F772" s="1522"/>
      <c r="G772" s="1522"/>
      <c r="H772" s="1522"/>
      <c r="I772" s="1522"/>
      <c r="J772" s="1522"/>
      <c r="K772" s="1522"/>
      <c r="L772" s="1522"/>
      <c r="M772" s="1522"/>
      <c r="N772" s="1522"/>
      <c r="O772" s="1522"/>
      <c r="P772" s="1487"/>
      <c r="Q772" s="1487"/>
      <c r="R772" s="1487"/>
      <c r="S772" s="1487"/>
      <c r="T772" s="1487"/>
      <c r="U772" s="1487"/>
      <c r="V772" s="1487"/>
      <c r="W772" s="1487"/>
      <c r="X772" s="1487"/>
      <c r="Y772" s="1487"/>
      <c r="Z772" s="1487"/>
      <c r="AA772" s="1487"/>
      <c r="AB772" s="1487"/>
    </row>
    <row r="773">
      <c r="A773" s="1487"/>
      <c r="B773" s="1487"/>
      <c r="C773" s="1487"/>
      <c r="D773" s="1522"/>
      <c r="E773" s="1522"/>
      <c r="F773" s="1522"/>
      <c r="G773" s="1522"/>
      <c r="H773" s="1522"/>
      <c r="I773" s="1522"/>
      <c r="J773" s="1522"/>
      <c r="K773" s="1522"/>
      <c r="L773" s="1522"/>
      <c r="M773" s="1522"/>
      <c r="N773" s="1522"/>
      <c r="O773" s="1522"/>
      <c r="P773" s="1487"/>
      <c r="Q773" s="1487"/>
      <c r="R773" s="1487"/>
      <c r="S773" s="1487"/>
      <c r="T773" s="1487"/>
      <c r="U773" s="1487"/>
      <c r="V773" s="1487"/>
      <c r="W773" s="1487"/>
      <c r="X773" s="1487"/>
      <c r="Y773" s="1487"/>
      <c r="Z773" s="1487"/>
      <c r="AA773" s="1487"/>
      <c r="AB773" s="1487"/>
    </row>
    <row r="774">
      <c r="A774" s="1487"/>
      <c r="B774" s="1487"/>
      <c r="C774" s="1487"/>
      <c r="D774" s="1522"/>
      <c r="E774" s="1522"/>
      <c r="F774" s="1522"/>
      <c r="G774" s="1522"/>
      <c r="H774" s="1522"/>
      <c r="I774" s="1522"/>
      <c r="J774" s="1522"/>
      <c r="K774" s="1522"/>
      <c r="L774" s="1522"/>
      <c r="M774" s="1522"/>
      <c r="N774" s="1522"/>
      <c r="O774" s="1522"/>
      <c r="P774" s="1487"/>
      <c r="Q774" s="1487"/>
      <c r="R774" s="1487"/>
      <c r="S774" s="1487"/>
      <c r="T774" s="1487"/>
      <c r="U774" s="1487"/>
      <c r="V774" s="1487"/>
      <c r="W774" s="1487"/>
      <c r="X774" s="1487"/>
      <c r="Y774" s="1487"/>
      <c r="Z774" s="1487"/>
      <c r="AA774" s="1487"/>
      <c r="AB774" s="1487"/>
    </row>
    <row r="775">
      <c r="A775" s="1487"/>
      <c r="B775" s="1487"/>
      <c r="C775" s="1487"/>
      <c r="D775" s="1522"/>
      <c r="E775" s="1522"/>
      <c r="F775" s="1522"/>
      <c r="G775" s="1522"/>
      <c r="H775" s="1522"/>
      <c r="I775" s="1522"/>
      <c r="J775" s="1522"/>
      <c r="K775" s="1522"/>
      <c r="L775" s="1522"/>
      <c r="M775" s="1522"/>
      <c r="N775" s="1522"/>
      <c r="O775" s="1522"/>
      <c r="P775" s="1487"/>
      <c r="Q775" s="1487"/>
      <c r="R775" s="1487"/>
      <c r="S775" s="1487"/>
      <c r="T775" s="1487"/>
      <c r="U775" s="1487"/>
      <c r="V775" s="1487"/>
      <c r="W775" s="1487"/>
      <c r="X775" s="1487"/>
      <c r="Y775" s="1487"/>
      <c r="Z775" s="1487"/>
      <c r="AA775" s="1487"/>
      <c r="AB775" s="1487"/>
    </row>
    <row r="776">
      <c r="A776" s="1487"/>
      <c r="B776" s="1487"/>
      <c r="C776" s="1487"/>
      <c r="D776" s="1522"/>
      <c r="E776" s="1522"/>
      <c r="F776" s="1522"/>
      <c r="G776" s="1522"/>
      <c r="H776" s="1522"/>
      <c r="I776" s="1522"/>
      <c r="J776" s="1522"/>
      <c r="K776" s="1522"/>
      <c r="L776" s="1522"/>
      <c r="M776" s="1522"/>
      <c r="N776" s="1522"/>
      <c r="O776" s="1522"/>
      <c r="P776" s="1487"/>
      <c r="Q776" s="1487"/>
      <c r="R776" s="1487"/>
      <c r="S776" s="1487"/>
      <c r="T776" s="1487"/>
      <c r="U776" s="1487"/>
      <c r="V776" s="1487"/>
      <c r="W776" s="1487"/>
      <c r="X776" s="1487"/>
      <c r="Y776" s="1487"/>
      <c r="Z776" s="1487"/>
      <c r="AA776" s="1487"/>
      <c r="AB776" s="1487"/>
    </row>
    <row r="777">
      <c r="A777" s="1487"/>
      <c r="B777" s="1487"/>
      <c r="C777" s="1487"/>
      <c r="D777" s="1522"/>
      <c r="E777" s="1522"/>
      <c r="F777" s="1522"/>
      <c r="G777" s="1522"/>
      <c r="H777" s="1522"/>
      <c r="I777" s="1522"/>
      <c r="J777" s="1522"/>
      <c r="K777" s="1522"/>
      <c r="L777" s="1522"/>
      <c r="M777" s="1522"/>
      <c r="N777" s="1522"/>
      <c r="O777" s="1522"/>
      <c r="P777" s="1487"/>
      <c r="Q777" s="1487"/>
      <c r="R777" s="1487"/>
      <c r="S777" s="1487"/>
      <c r="T777" s="1487"/>
      <c r="U777" s="1487"/>
      <c r="V777" s="1487"/>
      <c r="W777" s="1487"/>
      <c r="X777" s="1487"/>
      <c r="Y777" s="1487"/>
      <c r="Z777" s="1487"/>
      <c r="AA777" s="1487"/>
      <c r="AB777" s="1487"/>
    </row>
    <row r="778">
      <c r="A778" s="1487"/>
      <c r="B778" s="1487"/>
      <c r="C778" s="1487"/>
      <c r="D778" s="1522"/>
      <c r="E778" s="1522"/>
      <c r="F778" s="1522"/>
      <c r="G778" s="1522"/>
      <c r="H778" s="1522"/>
      <c r="I778" s="1522"/>
      <c r="J778" s="1522"/>
      <c r="K778" s="1522"/>
      <c r="L778" s="1522"/>
      <c r="M778" s="1522"/>
      <c r="N778" s="1522"/>
      <c r="O778" s="1522"/>
      <c r="P778" s="1487"/>
      <c r="Q778" s="1487"/>
      <c r="R778" s="1487"/>
      <c r="S778" s="1487"/>
      <c r="T778" s="1487"/>
      <c r="U778" s="1487"/>
      <c r="V778" s="1487"/>
      <c r="W778" s="1487"/>
      <c r="X778" s="1487"/>
      <c r="Y778" s="1487"/>
      <c r="Z778" s="1487"/>
      <c r="AA778" s="1487"/>
      <c r="AB778" s="1487"/>
    </row>
    <row r="779">
      <c r="A779" s="1487"/>
      <c r="B779" s="1487"/>
      <c r="C779" s="1487"/>
      <c r="D779" s="1522"/>
      <c r="E779" s="1522"/>
      <c r="F779" s="1522"/>
      <c r="G779" s="1522"/>
      <c r="H779" s="1522"/>
      <c r="I779" s="1522"/>
      <c r="J779" s="1522"/>
      <c r="K779" s="1522"/>
      <c r="L779" s="1522"/>
      <c r="M779" s="1522"/>
      <c r="N779" s="1522"/>
      <c r="O779" s="1522"/>
      <c r="P779" s="1487"/>
      <c r="Q779" s="1487"/>
      <c r="R779" s="1487"/>
      <c r="S779" s="1487"/>
      <c r="T779" s="1487"/>
      <c r="U779" s="1487"/>
      <c r="V779" s="1487"/>
      <c r="W779" s="1487"/>
      <c r="X779" s="1487"/>
      <c r="Y779" s="1487"/>
      <c r="Z779" s="1487"/>
      <c r="AA779" s="1487"/>
      <c r="AB779" s="1487"/>
    </row>
    <row r="780">
      <c r="A780" s="1487"/>
      <c r="B780" s="1487"/>
      <c r="C780" s="1487"/>
      <c r="D780" s="1522"/>
      <c r="E780" s="1522"/>
      <c r="F780" s="1522"/>
      <c r="G780" s="1522"/>
      <c r="H780" s="1522"/>
      <c r="I780" s="1522"/>
      <c r="J780" s="1522"/>
      <c r="K780" s="1522"/>
      <c r="L780" s="1522"/>
      <c r="M780" s="1522"/>
      <c r="N780" s="1522"/>
      <c r="O780" s="1522"/>
      <c r="P780" s="1487"/>
      <c r="Q780" s="1487"/>
      <c r="R780" s="1487"/>
      <c r="S780" s="1487"/>
      <c r="T780" s="1487"/>
      <c r="U780" s="1487"/>
      <c r="V780" s="1487"/>
      <c r="W780" s="1487"/>
      <c r="X780" s="1487"/>
      <c r="Y780" s="1487"/>
      <c r="Z780" s="1487"/>
      <c r="AA780" s="1487"/>
      <c r="AB780" s="1487"/>
    </row>
    <row r="781">
      <c r="A781" s="1487"/>
      <c r="B781" s="1487"/>
      <c r="C781" s="1487"/>
      <c r="D781" s="1522"/>
      <c r="E781" s="1522"/>
      <c r="F781" s="1522"/>
      <c r="G781" s="1522"/>
      <c r="H781" s="1522"/>
      <c r="I781" s="1522"/>
      <c r="J781" s="1522"/>
      <c r="K781" s="1522"/>
      <c r="L781" s="1522"/>
      <c r="M781" s="1522"/>
      <c r="N781" s="1522"/>
      <c r="O781" s="1522"/>
      <c r="P781" s="1487"/>
      <c r="Q781" s="1487"/>
      <c r="R781" s="1487"/>
      <c r="S781" s="1487"/>
      <c r="T781" s="1487"/>
      <c r="U781" s="1487"/>
      <c r="V781" s="1487"/>
      <c r="W781" s="1487"/>
      <c r="X781" s="1487"/>
      <c r="Y781" s="1487"/>
      <c r="Z781" s="1487"/>
      <c r="AA781" s="1487"/>
      <c r="AB781" s="1487"/>
    </row>
    <row r="782">
      <c r="A782" s="1487"/>
      <c r="B782" s="1487"/>
      <c r="C782" s="1487"/>
      <c r="D782" s="1522"/>
      <c r="E782" s="1522"/>
      <c r="F782" s="1522"/>
      <c r="G782" s="1522"/>
      <c r="H782" s="1522"/>
      <c r="I782" s="1522"/>
      <c r="J782" s="1522"/>
      <c r="K782" s="1522"/>
      <c r="L782" s="1522"/>
      <c r="M782" s="1522"/>
      <c r="N782" s="1522"/>
      <c r="O782" s="1522"/>
      <c r="P782" s="1487"/>
      <c r="Q782" s="1487"/>
      <c r="R782" s="1487"/>
      <c r="S782" s="1487"/>
      <c r="T782" s="1487"/>
      <c r="U782" s="1487"/>
      <c r="V782" s="1487"/>
      <c r="W782" s="1487"/>
      <c r="X782" s="1487"/>
      <c r="Y782" s="1487"/>
      <c r="Z782" s="1487"/>
      <c r="AA782" s="1487"/>
      <c r="AB782" s="1487"/>
    </row>
    <row r="783">
      <c r="A783" s="1487"/>
      <c r="B783" s="1487"/>
      <c r="C783" s="1487"/>
      <c r="D783" s="1522"/>
      <c r="E783" s="1522"/>
      <c r="F783" s="1522"/>
      <c r="G783" s="1522"/>
      <c r="H783" s="1522"/>
      <c r="I783" s="1522"/>
      <c r="J783" s="1522"/>
      <c r="K783" s="1522"/>
      <c r="L783" s="1522"/>
      <c r="M783" s="1522"/>
      <c r="N783" s="1522"/>
      <c r="O783" s="1522"/>
      <c r="P783" s="1487"/>
      <c r="Q783" s="1487"/>
      <c r="R783" s="1487"/>
      <c r="S783" s="1487"/>
      <c r="T783" s="1487"/>
      <c r="U783" s="1487"/>
      <c r="V783" s="1487"/>
      <c r="W783" s="1487"/>
      <c r="X783" s="1487"/>
      <c r="Y783" s="1487"/>
      <c r="Z783" s="1487"/>
      <c r="AA783" s="1487"/>
      <c r="AB783" s="1487"/>
    </row>
    <row r="784">
      <c r="A784" s="1487"/>
      <c r="B784" s="1487"/>
      <c r="C784" s="1487"/>
      <c r="D784" s="1522"/>
      <c r="E784" s="1522"/>
      <c r="F784" s="1522"/>
      <c r="G784" s="1522"/>
      <c r="H784" s="1522"/>
      <c r="I784" s="1522"/>
      <c r="J784" s="1522"/>
      <c r="K784" s="1522"/>
      <c r="L784" s="1522"/>
      <c r="M784" s="1522"/>
      <c r="N784" s="1522"/>
      <c r="O784" s="1522"/>
      <c r="P784" s="1487"/>
      <c r="Q784" s="1487"/>
      <c r="R784" s="1487"/>
      <c r="S784" s="1487"/>
      <c r="T784" s="1487"/>
      <c r="U784" s="1487"/>
      <c r="V784" s="1487"/>
      <c r="W784" s="1487"/>
      <c r="X784" s="1487"/>
      <c r="Y784" s="1487"/>
      <c r="Z784" s="1487"/>
      <c r="AA784" s="1487"/>
      <c r="AB784" s="1487"/>
    </row>
    <row r="785">
      <c r="A785" s="1487"/>
      <c r="B785" s="1487"/>
      <c r="C785" s="1487"/>
      <c r="D785" s="1522"/>
      <c r="E785" s="1522"/>
      <c r="F785" s="1522"/>
      <c r="G785" s="1522"/>
      <c r="H785" s="1522"/>
      <c r="I785" s="1522"/>
      <c r="J785" s="1522"/>
      <c r="K785" s="1522"/>
      <c r="L785" s="1522"/>
      <c r="M785" s="1522"/>
      <c r="N785" s="1522"/>
      <c r="O785" s="1522"/>
      <c r="P785" s="1487"/>
      <c r="Q785" s="1487"/>
      <c r="R785" s="1487"/>
      <c r="S785" s="1487"/>
      <c r="T785" s="1487"/>
      <c r="U785" s="1487"/>
      <c r="V785" s="1487"/>
      <c r="W785" s="1487"/>
      <c r="X785" s="1487"/>
      <c r="Y785" s="1487"/>
      <c r="Z785" s="1487"/>
      <c r="AA785" s="1487"/>
      <c r="AB785" s="1487"/>
    </row>
    <row r="786">
      <c r="A786" s="1487"/>
      <c r="B786" s="1487"/>
      <c r="C786" s="1487"/>
      <c r="D786" s="1522"/>
      <c r="E786" s="1522"/>
      <c r="F786" s="1522"/>
      <c r="G786" s="1522"/>
      <c r="H786" s="1522"/>
      <c r="I786" s="1522"/>
      <c r="J786" s="1522"/>
      <c r="K786" s="1522"/>
      <c r="L786" s="1522"/>
      <c r="M786" s="1522"/>
      <c r="N786" s="1522"/>
      <c r="O786" s="1522"/>
      <c r="P786" s="1487"/>
      <c r="Q786" s="1487"/>
      <c r="R786" s="1487"/>
      <c r="S786" s="1487"/>
      <c r="T786" s="1487"/>
      <c r="U786" s="1487"/>
      <c r="V786" s="1487"/>
      <c r="W786" s="1487"/>
      <c r="X786" s="1487"/>
      <c r="Y786" s="1487"/>
      <c r="Z786" s="1487"/>
      <c r="AA786" s="1487"/>
      <c r="AB786" s="1487"/>
    </row>
    <row r="787">
      <c r="A787" s="1487"/>
      <c r="B787" s="1487"/>
      <c r="C787" s="1487"/>
      <c r="D787" s="1522"/>
      <c r="E787" s="1522"/>
      <c r="F787" s="1522"/>
      <c r="G787" s="1522"/>
      <c r="H787" s="1522"/>
      <c r="I787" s="1522"/>
      <c r="J787" s="1522"/>
      <c r="K787" s="1522"/>
      <c r="L787" s="1522"/>
      <c r="M787" s="1522"/>
      <c r="N787" s="1522"/>
      <c r="O787" s="1522"/>
      <c r="P787" s="1487"/>
      <c r="Q787" s="1487"/>
      <c r="R787" s="1487"/>
      <c r="S787" s="1487"/>
      <c r="T787" s="1487"/>
      <c r="U787" s="1487"/>
      <c r="V787" s="1487"/>
      <c r="W787" s="1487"/>
      <c r="X787" s="1487"/>
      <c r="Y787" s="1487"/>
      <c r="Z787" s="1487"/>
      <c r="AA787" s="1487"/>
      <c r="AB787" s="1487"/>
    </row>
    <row r="788">
      <c r="A788" s="1487"/>
      <c r="B788" s="1487"/>
      <c r="C788" s="1487"/>
      <c r="D788" s="1522"/>
      <c r="E788" s="1522"/>
      <c r="F788" s="1522"/>
      <c r="G788" s="1522"/>
      <c r="H788" s="1522"/>
      <c r="I788" s="1522"/>
      <c r="J788" s="1522"/>
      <c r="K788" s="1522"/>
      <c r="L788" s="1522"/>
      <c r="M788" s="1522"/>
      <c r="N788" s="1522"/>
      <c r="O788" s="1522"/>
      <c r="P788" s="1487"/>
      <c r="Q788" s="1487"/>
      <c r="R788" s="1487"/>
      <c r="S788" s="1487"/>
      <c r="T788" s="1487"/>
      <c r="U788" s="1487"/>
      <c r="V788" s="1487"/>
      <c r="W788" s="1487"/>
      <c r="X788" s="1487"/>
      <c r="Y788" s="1487"/>
      <c r="Z788" s="1487"/>
      <c r="AA788" s="1487"/>
      <c r="AB788" s="1487"/>
    </row>
    <row r="789">
      <c r="A789" s="1487"/>
      <c r="B789" s="1487"/>
      <c r="C789" s="1487"/>
      <c r="D789" s="1522"/>
      <c r="E789" s="1522"/>
      <c r="F789" s="1522"/>
      <c r="G789" s="1522"/>
      <c r="H789" s="1522"/>
      <c r="I789" s="1522"/>
      <c r="J789" s="1522"/>
      <c r="K789" s="1522"/>
      <c r="L789" s="1522"/>
      <c r="M789" s="1522"/>
      <c r="N789" s="1522"/>
      <c r="O789" s="1522"/>
      <c r="P789" s="1487"/>
      <c r="Q789" s="1487"/>
      <c r="R789" s="1487"/>
      <c r="S789" s="1487"/>
      <c r="T789" s="1487"/>
      <c r="U789" s="1487"/>
      <c r="V789" s="1487"/>
      <c r="W789" s="1487"/>
      <c r="X789" s="1487"/>
      <c r="Y789" s="1487"/>
      <c r="Z789" s="1487"/>
      <c r="AA789" s="1487"/>
      <c r="AB789" s="1487"/>
    </row>
    <row r="790">
      <c r="A790" s="1487"/>
      <c r="B790" s="1487"/>
      <c r="C790" s="1487"/>
      <c r="D790" s="1522"/>
      <c r="E790" s="1522"/>
      <c r="F790" s="1522"/>
      <c r="G790" s="1522"/>
      <c r="H790" s="1522"/>
      <c r="I790" s="1522"/>
      <c r="J790" s="1522"/>
      <c r="K790" s="1522"/>
      <c r="L790" s="1522"/>
      <c r="M790" s="1522"/>
      <c r="N790" s="1522"/>
      <c r="O790" s="1522"/>
      <c r="P790" s="1487"/>
      <c r="Q790" s="1487"/>
      <c r="R790" s="1487"/>
      <c r="S790" s="1487"/>
      <c r="T790" s="1487"/>
      <c r="U790" s="1487"/>
      <c r="V790" s="1487"/>
      <c r="W790" s="1487"/>
      <c r="X790" s="1487"/>
      <c r="Y790" s="1487"/>
      <c r="Z790" s="1487"/>
      <c r="AA790" s="1487"/>
      <c r="AB790" s="1487"/>
    </row>
    <row r="791">
      <c r="A791" s="1487"/>
      <c r="B791" s="1487"/>
      <c r="C791" s="1487"/>
      <c r="D791" s="1522"/>
      <c r="E791" s="1522"/>
      <c r="F791" s="1522"/>
      <c r="G791" s="1522"/>
      <c r="H791" s="1522"/>
      <c r="I791" s="1522"/>
      <c r="J791" s="1522"/>
      <c r="K791" s="1522"/>
      <c r="L791" s="1522"/>
      <c r="M791" s="1522"/>
      <c r="N791" s="1522"/>
      <c r="O791" s="1522"/>
      <c r="P791" s="1487"/>
      <c r="Q791" s="1487"/>
      <c r="R791" s="1487"/>
      <c r="S791" s="1487"/>
      <c r="T791" s="1487"/>
      <c r="U791" s="1487"/>
      <c r="V791" s="1487"/>
      <c r="W791" s="1487"/>
      <c r="X791" s="1487"/>
      <c r="Y791" s="1487"/>
      <c r="Z791" s="1487"/>
      <c r="AA791" s="1487"/>
      <c r="AB791" s="1487"/>
    </row>
    <row r="792">
      <c r="A792" s="1487"/>
      <c r="B792" s="1487"/>
      <c r="C792" s="1487"/>
      <c r="D792" s="1522"/>
      <c r="E792" s="1522"/>
      <c r="F792" s="1522"/>
      <c r="G792" s="1522"/>
      <c r="H792" s="1522"/>
      <c r="I792" s="1522"/>
      <c r="J792" s="1522"/>
      <c r="K792" s="1522"/>
      <c r="L792" s="1522"/>
      <c r="M792" s="1522"/>
      <c r="N792" s="1522"/>
      <c r="O792" s="1522"/>
      <c r="P792" s="1487"/>
      <c r="Q792" s="1487"/>
      <c r="R792" s="1487"/>
      <c r="S792" s="1487"/>
      <c r="T792" s="1487"/>
      <c r="U792" s="1487"/>
      <c r="V792" s="1487"/>
      <c r="W792" s="1487"/>
      <c r="X792" s="1487"/>
      <c r="Y792" s="1487"/>
      <c r="Z792" s="1487"/>
      <c r="AA792" s="1487"/>
      <c r="AB792" s="1487"/>
    </row>
    <row r="793">
      <c r="A793" s="1487"/>
      <c r="B793" s="1487"/>
      <c r="C793" s="1487"/>
      <c r="D793" s="1522"/>
      <c r="E793" s="1522"/>
      <c r="F793" s="1522"/>
      <c r="G793" s="1522"/>
      <c r="H793" s="1522"/>
      <c r="I793" s="1522"/>
      <c r="J793" s="1522"/>
      <c r="K793" s="1522"/>
      <c r="L793" s="1522"/>
      <c r="M793" s="1522"/>
      <c r="N793" s="1522"/>
      <c r="O793" s="1522"/>
      <c r="P793" s="1487"/>
      <c r="Q793" s="1487"/>
      <c r="R793" s="1487"/>
      <c r="S793" s="1487"/>
      <c r="T793" s="1487"/>
      <c r="U793" s="1487"/>
      <c r="V793" s="1487"/>
      <c r="W793" s="1487"/>
      <c r="X793" s="1487"/>
      <c r="Y793" s="1487"/>
      <c r="Z793" s="1487"/>
      <c r="AA793" s="1487"/>
      <c r="AB793" s="1487"/>
    </row>
    <row r="794">
      <c r="A794" s="1487"/>
      <c r="B794" s="1487"/>
      <c r="C794" s="1487"/>
      <c r="D794" s="1522"/>
      <c r="E794" s="1522"/>
      <c r="F794" s="1522"/>
      <c r="G794" s="1522"/>
      <c r="H794" s="1522"/>
      <c r="I794" s="1522"/>
      <c r="J794" s="1522"/>
      <c r="K794" s="1522"/>
      <c r="L794" s="1522"/>
      <c r="M794" s="1522"/>
      <c r="N794" s="1522"/>
      <c r="O794" s="1522"/>
      <c r="P794" s="1487"/>
      <c r="Q794" s="1487"/>
      <c r="R794" s="1487"/>
      <c r="S794" s="1487"/>
      <c r="T794" s="1487"/>
      <c r="U794" s="1487"/>
      <c r="V794" s="1487"/>
      <c r="W794" s="1487"/>
      <c r="X794" s="1487"/>
      <c r="Y794" s="1487"/>
      <c r="Z794" s="1487"/>
      <c r="AA794" s="1487"/>
      <c r="AB794" s="1487"/>
    </row>
    <row r="795">
      <c r="A795" s="1487"/>
      <c r="B795" s="1487"/>
      <c r="C795" s="1487"/>
      <c r="D795" s="1522"/>
      <c r="E795" s="1522"/>
      <c r="F795" s="1522"/>
      <c r="G795" s="1522"/>
      <c r="H795" s="1522"/>
      <c r="I795" s="1522"/>
      <c r="J795" s="1522"/>
      <c r="K795" s="1522"/>
      <c r="L795" s="1522"/>
      <c r="M795" s="1522"/>
      <c r="N795" s="1522"/>
      <c r="O795" s="1522"/>
      <c r="P795" s="1487"/>
      <c r="Q795" s="1487"/>
      <c r="R795" s="1487"/>
      <c r="S795" s="1487"/>
      <c r="T795" s="1487"/>
      <c r="U795" s="1487"/>
      <c r="V795" s="1487"/>
      <c r="W795" s="1487"/>
      <c r="X795" s="1487"/>
      <c r="Y795" s="1487"/>
      <c r="Z795" s="1487"/>
      <c r="AA795" s="1487"/>
      <c r="AB795" s="1487"/>
    </row>
    <row r="796">
      <c r="A796" s="1487"/>
      <c r="B796" s="1487"/>
      <c r="C796" s="1487"/>
      <c r="D796" s="1522"/>
      <c r="E796" s="1522"/>
      <c r="F796" s="1522"/>
      <c r="G796" s="1522"/>
      <c r="H796" s="1522"/>
      <c r="I796" s="1522"/>
      <c r="J796" s="1522"/>
      <c r="K796" s="1522"/>
      <c r="L796" s="1522"/>
      <c r="M796" s="1522"/>
      <c r="N796" s="1522"/>
      <c r="O796" s="1522"/>
      <c r="P796" s="1487"/>
      <c r="Q796" s="1487"/>
      <c r="R796" s="1487"/>
      <c r="S796" s="1487"/>
      <c r="T796" s="1487"/>
      <c r="U796" s="1487"/>
      <c r="V796" s="1487"/>
      <c r="W796" s="1487"/>
      <c r="X796" s="1487"/>
      <c r="Y796" s="1487"/>
      <c r="Z796" s="1487"/>
      <c r="AA796" s="1487"/>
      <c r="AB796" s="1487"/>
    </row>
    <row r="797">
      <c r="A797" s="1487"/>
      <c r="B797" s="1487"/>
      <c r="C797" s="1487"/>
      <c r="D797" s="1522"/>
      <c r="E797" s="1522"/>
      <c r="F797" s="1522"/>
      <c r="G797" s="1522"/>
      <c r="H797" s="1522"/>
      <c r="I797" s="1522"/>
      <c r="J797" s="1522"/>
      <c r="K797" s="1522"/>
      <c r="L797" s="1522"/>
      <c r="M797" s="1522"/>
      <c r="N797" s="1522"/>
      <c r="O797" s="1522"/>
      <c r="P797" s="1487"/>
      <c r="Q797" s="1487"/>
      <c r="R797" s="1487"/>
      <c r="S797" s="1487"/>
      <c r="T797" s="1487"/>
      <c r="U797" s="1487"/>
      <c r="V797" s="1487"/>
      <c r="W797" s="1487"/>
      <c r="X797" s="1487"/>
      <c r="Y797" s="1487"/>
      <c r="Z797" s="1487"/>
      <c r="AA797" s="1487"/>
      <c r="AB797" s="1487"/>
    </row>
    <row r="798">
      <c r="A798" s="1487"/>
      <c r="B798" s="1487"/>
      <c r="C798" s="1487"/>
      <c r="D798" s="1522"/>
      <c r="E798" s="1522"/>
      <c r="F798" s="1522"/>
      <c r="G798" s="1522"/>
      <c r="H798" s="1522"/>
      <c r="I798" s="1522"/>
      <c r="J798" s="1522"/>
      <c r="K798" s="1522"/>
      <c r="L798" s="1522"/>
      <c r="M798" s="1522"/>
      <c r="N798" s="1522"/>
      <c r="O798" s="1522"/>
      <c r="P798" s="1487"/>
      <c r="Q798" s="1487"/>
      <c r="R798" s="1487"/>
      <c r="S798" s="1487"/>
      <c r="T798" s="1487"/>
      <c r="U798" s="1487"/>
      <c r="V798" s="1487"/>
      <c r="W798" s="1487"/>
      <c r="X798" s="1487"/>
      <c r="Y798" s="1487"/>
      <c r="Z798" s="1487"/>
      <c r="AA798" s="1487"/>
      <c r="AB798" s="1487"/>
    </row>
    <row r="799">
      <c r="A799" s="1487"/>
      <c r="B799" s="1487"/>
      <c r="C799" s="1487"/>
      <c r="D799" s="1522"/>
      <c r="E799" s="1522"/>
      <c r="F799" s="1522"/>
      <c r="G799" s="1522"/>
      <c r="H799" s="1522"/>
      <c r="I799" s="1522"/>
      <c r="J799" s="1522"/>
      <c r="K799" s="1522"/>
      <c r="L799" s="1522"/>
      <c r="M799" s="1522"/>
      <c r="N799" s="1522"/>
      <c r="O799" s="1522"/>
      <c r="P799" s="1487"/>
      <c r="Q799" s="1487"/>
      <c r="R799" s="1487"/>
      <c r="S799" s="1487"/>
      <c r="T799" s="1487"/>
      <c r="U799" s="1487"/>
      <c r="V799" s="1487"/>
      <c r="W799" s="1487"/>
      <c r="X799" s="1487"/>
      <c r="Y799" s="1487"/>
      <c r="Z799" s="1487"/>
      <c r="AA799" s="1487"/>
      <c r="AB799" s="1487"/>
    </row>
    <row r="800">
      <c r="A800" s="1487"/>
      <c r="B800" s="1487"/>
      <c r="C800" s="1487"/>
      <c r="D800" s="1522"/>
      <c r="E800" s="1522"/>
      <c r="F800" s="1522"/>
      <c r="G800" s="1522"/>
      <c r="H800" s="1522"/>
      <c r="I800" s="1522"/>
      <c r="J800" s="1522"/>
      <c r="K800" s="1522"/>
      <c r="L800" s="1522"/>
      <c r="M800" s="1522"/>
      <c r="N800" s="1522"/>
      <c r="O800" s="1522"/>
      <c r="P800" s="1487"/>
      <c r="Q800" s="1487"/>
      <c r="R800" s="1487"/>
      <c r="S800" s="1487"/>
      <c r="T800" s="1487"/>
      <c r="U800" s="1487"/>
      <c r="V800" s="1487"/>
      <c r="W800" s="1487"/>
      <c r="X800" s="1487"/>
      <c r="Y800" s="1487"/>
      <c r="Z800" s="1487"/>
      <c r="AA800" s="1487"/>
      <c r="AB800" s="1487"/>
    </row>
    <row r="801">
      <c r="A801" s="1487"/>
      <c r="B801" s="1487"/>
      <c r="C801" s="1487"/>
      <c r="D801" s="1522"/>
      <c r="E801" s="1522"/>
      <c r="F801" s="1522"/>
      <c r="G801" s="1522"/>
      <c r="H801" s="1522"/>
      <c r="I801" s="1522"/>
      <c r="J801" s="1522"/>
      <c r="K801" s="1522"/>
      <c r="L801" s="1522"/>
      <c r="M801" s="1522"/>
      <c r="N801" s="1522"/>
      <c r="O801" s="1522"/>
      <c r="P801" s="1487"/>
      <c r="Q801" s="1487"/>
      <c r="R801" s="1487"/>
      <c r="S801" s="1487"/>
      <c r="T801" s="1487"/>
      <c r="U801" s="1487"/>
      <c r="V801" s="1487"/>
      <c r="W801" s="1487"/>
      <c r="X801" s="1487"/>
      <c r="Y801" s="1487"/>
      <c r="Z801" s="1487"/>
      <c r="AA801" s="1487"/>
      <c r="AB801" s="1487"/>
    </row>
    <row r="802">
      <c r="A802" s="1487"/>
      <c r="B802" s="1487"/>
      <c r="C802" s="1487"/>
      <c r="D802" s="1522"/>
      <c r="E802" s="1522"/>
      <c r="F802" s="1522"/>
      <c r="G802" s="1522"/>
      <c r="H802" s="1522"/>
      <c r="I802" s="1522"/>
      <c r="J802" s="1522"/>
      <c r="K802" s="1522"/>
      <c r="L802" s="1522"/>
      <c r="M802" s="1522"/>
      <c r="N802" s="1522"/>
      <c r="O802" s="1522"/>
      <c r="P802" s="1487"/>
      <c r="Q802" s="1487"/>
      <c r="R802" s="1487"/>
      <c r="S802" s="1487"/>
      <c r="T802" s="1487"/>
      <c r="U802" s="1487"/>
      <c r="V802" s="1487"/>
      <c r="W802" s="1487"/>
      <c r="X802" s="1487"/>
      <c r="Y802" s="1487"/>
      <c r="Z802" s="1487"/>
      <c r="AA802" s="1487"/>
      <c r="AB802" s="1487"/>
    </row>
    <row r="803">
      <c r="A803" s="1487"/>
      <c r="B803" s="1487"/>
      <c r="C803" s="1487"/>
      <c r="D803" s="1522"/>
      <c r="E803" s="1522"/>
      <c r="F803" s="1522"/>
      <c r="G803" s="1522"/>
      <c r="H803" s="1522"/>
      <c r="I803" s="1522"/>
      <c r="J803" s="1522"/>
      <c r="K803" s="1522"/>
      <c r="L803" s="1522"/>
      <c r="M803" s="1522"/>
      <c r="N803" s="1522"/>
      <c r="O803" s="1522"/>
      <c r="P803" s="1487"/>
      <c r="Q803" s="1487"/>
      <c r="R803" s="1487"/>
      <c r="S803" s="1487"/>
      <c r="T803" s="1487"/>
      <c r="U803" s="1487"/>
      <c r="V803" s="1487"/>
      <c r="W803" s="1487"/>
      <c r="X803" s="1487"/>
      <c r="Y803" s="1487"/>
      <c r="Z803" s="1487"/>
      <c r="AA803" s="1487"/>
      <c r="AB803" s="1487"/>
    </row>
    <row r="804">
      <c r="A804" s="1487"/>
      <c r="B804" s="1487"/>
      <c r="C804" s="1487"/>
      <c r="D804" s="1522"/>
      <c r="E804" s="1522"/>
      <c r="F804" s="1522"/>
      <c r="G804" s="1522"/>
      <c r="H804" s="1522"/>
      <c r="I804" s="1522"/>
      <c r="J804" s="1522"/>
      <c r="K804" s="1522"/>
      <c r="L804" s="1522"/>
      <c r="M804" s="1522"/>
      <c r="N804" s="1522"/>
      <c r="O804" s="1522"/>
      <c r="P804" s="1487"/>
      <c r="Q804" s="1487"/>
      <c r="R804" s="1487"/>
      <c r="S804" s="1487"/>
      <c r="T804" s="1487"/>
      <c r="U804" s="1487"/>
      <c r="V804" s="1487"/>
      <c r="W804" s="1487"/>
      <c r="X804" s="1487"/>
      <c r="Y804" s="1487"/>
      <c r="Z804" s="1487"/>
      <c r="AA804" s="1487"/>
      <c r="AB804" s="1487"/>
    </row>
    <row r="805">
      <c r="A805" s="1487"/>
      <c r="B805" s="1487"/>
      <c r="C805" s="1487"/>
      <c r="D805" s="1522"/>
      <c r="E805" s="1522"/>
      <c r="F805" s="1522"/>
      <c r="G805" s="1522"/>
      <c r="H805" s="1522"/>
      <c r="I805" s="1522"/>
      <c r="J805" s="1522"/>
      <c r="K805" s="1522"/>
      <c r="L805" s="1522"/>
      <c r="M805" s="1522"/>
      <c r="N805" s="1522"/>
      <c r="O805" s="1522"/>
      <c r="P805" s="1487"/>
      <c r="Q805" s="1487"/>
      <c r="R805" s="1487"/>
      <c r="S805" s="1487"/>
      <c r="T805" s="1487"/>
      <c r="U805" s="1487"/>
      <c r="V805" s="1487"/>
      <c r="W805" s="1487"/>
      <c r="X805" s="1487"/>
      <c r="Y805" s="1487"/>
      <c r="Z805" s="1487"/>
      <c r="AA805" s="1487"/>
      <c r="AB805" s="1487"/>
    </row>
    <row r="806">
      <c r="A806" s="1487"/>
      <c r="B806" s="1487"/>
      <c r="C806" s="1487"/>
      <c r="D806" s="1522"/>
      <c r="E806" s="1522"/>
      <c r="F806" s="1522"/>
      <c r="G806" s="1522"/>
      <c r="H806" s="1522"/>
      <c r="I806" s="1522"/>
      <c r="J806" s="1522"/>
      <c r="K806" s="1522"/>
      <c r="L806" s="1522"/>
      <c r="M806" s="1522"/>
      <c r="N806" s="1522"/>
      <c r="O806" s="1522"/>
      <c r="P806" s="1487"/>
      <c r="Q806" s="1487"/>
      <c r="R806" s="1487"/>
      <c r="S806" s="1487"/>
      <c r="T806" s="1487"/>
      <c r="U806" s="1487"/>
      <c r="V806" s="1487"/>
      <c r="W806" s="1487"/>
      <c r="X806" s="1487"/>
      <c r="Y806" s="1487"/>
      <c r="Z806" s="1487"/>
      <c r="AA806" s="1487"/>
      <c r="AB806" s="1487"/>
    </row>
    <row r="807">
      <c r="A807" s="1487"/>
      <c r="B807" s="1487"/>
      <c r="C807" s="1487"/>
      <c r="D807" s="1522"/>
      <c r="E807" s="1522"/>
      <c r="F807" s="1522"/>
      <c r="G807" s="1522"/>
      <c r="H807" s="1522"/>
      <c r="I807" s="1522"/>
      <c r="J807" s="1522"/>
      <c r="K807" s="1522"/>
      <c r="L807" s="1522"/>
      <c r="M807" s="1522"/>
      <c r="N807" s="1522"/>
      <c r="O807" s="1522"/>
      <c r="P807" s="1487"/>
      <c r="Q807" s="1487"/>
      <c r="R807" s="1487"/>
      <c r="S807" s="1487"/>
      <c r="T807" s="1487"/>
      <c r="U807" s="1487"/>
      <c r="V807" s="1487"/>
      <c r="W807" s="1487"/>
      <c r="X807" s="1487"/>
      <c r="Y807" s="1487"/>
      <c r="Z807" s="1487"/>
      <c r="AA807" s="1487"/>
      <c r="AB807" s="1487"/>
    </row>
    <row r="808">
      <c r="A808" s="1487"/>
      <c r="B808" s="1487"/>
      <c r="C808" s="1487"/>
      <c r="D808" s="1522"/>
      <c r="E808" s="1522"/>
      <c r="F808" s="1522"/>
      <c r="G808" s="1522"/>
      <c r="H808" s="1522"/>
      <c r="I808" s="1522"/>
      <c r="J808" s="1522"/>
      <c r="K808" s="1522"/>
      <c r="L808" s="1522"/>
      <c r="M808" s="1522"/>
      <c r="N808" s="1522"/>
      <c r="O808" s="1522"/>
      <c r="P808" s="1487"/>
      <c r="Q808" s="1487"/>
      <c r="R808" s="1487"/>
      <c r="S808" s="1487"/>
      <c r="T808" s="1487"/>
      <c r="U808" s="1487"/>
      <c r="V808" s="1487"/>
      <c r="W808" s="1487"/>
      <c r="X808" s="1487"/>
      <c r="Y808" s="1487"/>
      <c r="Z808" s="1487"/>
      <c r="AA808" s="1487"/>
      <c r="AB808" s="1487"/>
    </row>
    <row r="809">
      <c r="A809" s="1487"/>
      <c r="B809" s="1487"/>
      <c r="C809" s="1487"/>
      <c r="D809" s="1522"/>
      <c r="E809" s="1522"/>
      <c r="F809" s="1522"/>
      <c r="G809" s="1522"/>
      <c r="H809" s="1522"/>
      <c r="I809" s="1522"/>
      <c r="J809" s="1522"/>
      <c r="K809" s="1522"/>
      <c r="L809" s="1522"/>
      <c r="M809" s="1522"/>
      <c r="N809" s="1522"/>
      <c r="O809" s="1522"/>
      <c r="P809" s="1487"/>
      <c r="Q809" s="1487"/>
      <c r="R809" s="1487"/>
      <c r="S809" s="1487"/>
      <c r="T809" s="1487"/>
      <c r="U809" s="1487"/>
      <c r="V809" s="1487"/>
      <c r="W809" s="1487"/>
      <c r="X809" s="1487"/>
      <c r="Y809" s="1487"/>
      <c r="Z809" s="1487"/>
      <c r="AA809" s="1487"/>
      <c r="AB809" s="1487"/>
    </row>
    <row r="810">
      <c r="A810" s="1487"/>
      <c r="B810" s="1487"/>
      <c r="C810" s="1487"/>
      <c r="D810" s="1522"/>
      <c r="E810" s="1522"/>
      <c r="F810" s="1522"/>
      <c r="G810" s="1522"/>
      <c r="H810" s="1522"/>
      <c r="I810" s="1522"/>
      <c r="J810" s="1522"/>
      <c r="K810" s="1522"/>
      <c r="L810" s="1522"/>
      <c r="M810" s="1522"/>
      <c r="N810" s="1522"/>
      <c r="O810" s="1522"/>
      <c r="P810" s="1487"/>
      <c r="Q810" s="1487"/>
      <c r="R810" s="1487"/>
      <c r="S810" s="1487"/>
      <c r="T810" s="1487"/>
      <c r="U810" s="1487"/>
      <c r="V810" s="1487"/>
      <c r="W810" s="1487"/>
      <c r="X810" s="1487"/>
      <c r="Y810" s="1487"/>
      <c r="Z810" s="1487"/>
      <c r="AA810" s="1487"/>
      <c r="AB810" s="1487"/>
    </row>
    <row r="811">
      <c r="A811" s="1487"/>
      <c r="B811" s="1487"/>
      <c r="C811" s="1487"/>
      <c r="D811" s="1522"/>
      <c r="E811" s="1522"/>
      <c r="F811" s="1522"/>
      <c r="G811" s="1522"/>
      <c r="H811" s="1522"/>
      <c r="I811" s="1522"/>
      <c r="J811" s="1522"/>
      <c r="K811" s="1522"/>
      <c r="L811" s="1522"/>
      <c r="M811" s="1522"/>
      <c r="N811" s="1522"/>
      <c r="O811" s="1522"/>
      <c r="P811" s="1487"/>
      <c r="Q811" s="1487"/>
      <c r="R811" s="1487"/>
      <c r="S811" s="1487"/>
      <c r="T811" s="1487"/>
      <c r="U811" s="1487"/>
      <c r="V811" s="1487"/>
      <c r="W811" s="1487"/>
      <c r="X811" s="1487"/>
      <c r="Y811" s="1487"/>
      <c r="Z811" s="1487"/>
      <c r="AA811" s="1487"/>
      <c r="AB811" s="1487"/>
    </row>
    <row r="812">
      <c r="A812" s="1487"/>
      <c r="B812" s="1487"/>
      <c r="C812" s="1487"/>
      <c r="D812" s="1522"/>
      <c r="E812" s="1522"/>
      <c r="F812" s="1522"/>
      <c r="G812" s="1522"/>
      <c r="H812" s="1522"/>
      <c r="I812" s="1522"/>
      <c r="J812" s="1522"/>
      <c r="K812" s="1522"/>
      <c r="L812" s="1522"/>
      <c r="M812" s="1522"/>
      <c r="N812" s="1522"/>
      <c r="O812" s="1522"/>
      <c r="P812" s="1487"/>
      <c r="Q812" s="1487"/>
      <c r="R812" s="1487"/>
      <c r="S812" s="1487"/>
      <c r="T812" s="1487"/>
      <c r="U812" s="1487"/>
      <c r="V812" s="1487"/>
      <c r="W812" s="1487"/>
      <c r="X812" s="1487"/>
      <c r="Y812" s="1487"/>
      <c r="Z812" s="1487"/>
      <c r="AA812" s="1487"/>
      <c r="AB812" s="1487"/>
    </row>
    <row r="813">
      <c r="A813" s="1487"/>
      <c r="B813" s="1487"/>
      <c r="C813" s="1487"/>
      <c r="D813" s="1522"/>
      <c r="E813" s="1522"/>
      <c r="F813" s="1522"/>
      <c r="G813" s="1522"/>
      <c r="H813" s="1522"/>
      <c r="I813" s="1522"/>
      <c r="J813" s="1522"/>
      <c r="K813" s="1522"/>
      <c r="L813" s="1522"/>
      <c r="M813" s="1522"/>
      <c r="N813" s="1522"/>
      <c r="O813" s="1522"/>
      <c r="P813" s="1487"/>
      <c r="Q813" s="1487"/>
      <c r="R813" s="1487"/>
      <c r="S813" s="1487"/>
      <c r="T813" s="1487"/>
      <c r="U813" s="1487"/>
      <c r="V813" s="1487"/>
      <c r="W813" s="1487"/>
      <c r="X813" s="1487"/>
      <c r="Y813" s="1487"/>
      <c r="Z813" s="1487"/>
      <c r="AA813" s="1487"/>
      <c r="AB813" s="1487"/>
    </row>
    <row r="814">
      <c r="A814" s="1487"/>
      <c r="B814" s="1487"/>
      <c r="C814" s="1487"/>
      <c r="D814" s="1522"/>
      <c r="E814" s="1522"/>
      <c r="F814" s="1522"/>
      <c r="G814" s="1522"/>
      <c r="H814" s="1522"/>
      <c r="I814" s="1522"/>
      <c r="J814" s="1522"/>
      <c r="K814" s="1522"/>
      <c r="L814" s="1522"/>
      <c r="M814" s="1522"/>
      <c r="N814" s="1522"/>
      <c r="O814" s="1522"/>
      <c r="P814" s="1487"/>
      <c r="Q814" s="1487"/>
      <c r="R814" s="1487"/>
      <c r="S814" s="1487"/>
      <c r="T814" s="1487"/>
      <c r="U814" s="1487"/>
      <c r="V814" s="1487"/>
      <c r="W814" s="1487"/>
      <c r="X814" s="1487"/>
      <c r="Y814" s="1487"/>
      <c r="Z814" s="1487"/>
      <c r="AA814" s="1487"/>
      <c r="AB814" s="1487"/>
    </row>
    <row r="815">
      <c r="A815" s="1487"/>
      <c r="B815" s="1487"/>
      <c r="C815" s="1487"/>
      <c r="D815" s="1522"/>
      <c r="E815" s="1522"/>
      <c r="F815" s="1522"/>
      <c r="G815" s="1522"/>
      <c r="H815" s="1522"/>
      <c r="I815" s="1522"/>
      <c r="J815" s="1522"/>
      <c r="K815" s="1522"/>
      <c r="L815" s="1522"/>
      <c r="M815" s="1522"/>
      <c r="N815" s="1522"/>
      <c r="O815" s="1522"/>
      <c r="P815" s="1487"/>
      <c r="Q815" s="1487"/>
      <c r="R815" s="1487"/>
      <c r="S815" s="1487"/>
      <c r="T815" s="1487"/>
      <c r="U815" s="1487"/>
      <c r="V815" s="1487"/>
      <c r="W815" s="1487"/>
      <c r="X815" s="1487"/>
      <c r="Y815" s="1487"/>
      <c r="Z815" s="1487"/>
      <c r="AA815" s="1487"/>
      <c r="AB815" s="1487"/>
    </row>
    <row r="816">
      <c r="A816" s="1487"/>
      <c r="B816" s="1487"/>
      <c r="C816" s="1487"/>
      <c r="D816" s="1522"/>
      <c r="E816" s="1522"/>
      <c r="F816" s="1522"/>
      <c r="G816" s="1522"/>
      <c r="H816" s="1522"/>
      <c r="I816" s="1522"/>
      <c r="J816" s="1522"/>
      <c r="K816" s="1522"/>
      <c r="L816" s="1522"/>
      <c r="M816" s="1522"/>
      <c r="N816" s="1522"/>
      <c r="O816" s="1522"/>
      <c r="P816" s="1487"/>
      <c r="Q816" s="1487"/>
      <c r="R816" s="1487"/>
      <c r="S816" s="1487"/>
      <c r="T816" s="1487"/>
      <c r="U816" s="1487"/>
      <c r="V816" s="1487"/>
      <c r="W816" s="1487"/>
      <c r="X816" s="1487"/>
      <c r="Y816" s="1487"/>
      <c r="Z816" s="1487"/>
      <c r="AA816" s="1487"/>
      <c r="AB816" s="1487"/>
    </row>
    <row r="817">
      <c r="A817" s="1487"/>
      <c r="B817" s="1487"/>
      <c r="C817" s="1487"/>
      <c r="D817" s="1522"/>
      <c r="E817" s="1522"/>
      <c r="F817" s="1522"/>
      <c r="G817" s="1522"/>
      <c r="H817" s="1522"/>
      <c r="I817" s="1522"/>
      <c r="J817" s="1522"/>
      <c r="K817" s="1522"/>
      <c r="L817" s="1522"/>
      <c r="M817" s="1522"/>
      <c r="N817" s="1522"/>
      <c r="O817" s="1522"/>
      <c r="P817" s="1487"/>
      <c r="Q817" s="1487"/>
      <c r="R817" s="1487"/>
      <c r="S817" s="1487"/>
      <c r="T817" s="1487"/>
      <c r="U817" s="1487"/>
      <c r="V817" s="1487"/>
      <c r="W817" s="1487"/>
      <c r="X817" s="1487"/>
      <c r="Y817" s="1487"/>
      <c r="Z817" s="1487"/>
      <c r="AA817" s="1487"/>
      <c r="AB817" s="1487"/>
    </row>
    <row r="818">
      <c r="A818" s="1487"/>
      <c r="B818" s="1487"/>
      <c r="C818" s="1487"/>
      <c r="D818" s="1522"/>
      <c r="E818" s="1522"/>
      <c r="F818" s="1522"/>
      <c r="G818" s="1522"/>
      <c r="H818" s="1522"/>
      <c r="I818" s="1522"/>
      <c r="J818" s="1522"/>
      <c r="K818" s="1522"/>
      <c r="L818" s="1522"/>
      <c r="M818" s="1522"/>
      <c r="N818" s="1522"/>
      <c r="O818" s="1522"/>
      <c r="P818" s="1487"/>
      <c r="Q818" s="1487"/>
      <c r="R818" s="1487"/>
      <c r="S818" s="1487"/>
      <c r="T818" s="1487"/>
      <c r="U818" s="1487"/>
      <c r="V818" s="1487"/>
      <c r="W818" s="1487"/>
      <c r="X818" s="1487"/>
      <c r="Y818" s="1487"/>
      <c r="Z818" s="1487"/>
      <c r="AA818" s="1487"/>
      <c r="AB818" s="1487"/>
    </row>
    <row r="819">
      <c r="A819" s="1487"/>
      <c r="B819" s="1487"/>
      <c r="C819" s="1487"/>
      <c r="D819" s="1522"/>
      <c r="E819" s="1522"/>
      <c r="F819" s="1522"/>
      <c r="G819" s="1522"/>
      <c r="H819" s="1522"/>
      <c r="I819" s="1522"/>
      <c r="J819" s="1522"/>
      <c r="K819" s="1522"/>
      <c r="L819" s="1522"/>
      <c r="M819" s="1522"/>
      <c r="N819" s="1522"/>
      <c r="O819" s="1522"/>
      <c r="P819" s="1487"/>
      <c r="Q819" s="1487"/>
      <c r="R819" s="1487"/>
      <c r="S819" s="1487"/>
      <c r="T819" s="1487"/>
      <c r="U819" s="1487"/>
      <c r="V819" s="1487"/>
      <c r="W819" s="1487"/>
      <c r="X819" s="1487"/>
      <c r="Y819" s="1487"/>
      <c r="Z819" s="1487"/>
      <c r="AA819" s="1487"/>
      <c r="AB819" s="1487"/>
    </row>
    <row r="820">
      <c r="A820" s="1487"/>
      <c r="B820" s="1487"/>
      <c r="C820" s="1487"/>
      <c r="D820" s="1522"/>
      <c r="E820" s="1522"/>
      <c r="F820" s="1522"/>
      <c r="G820" s="1522"/>
      <c r="H820" s="1522"/>
      <c r="I820" s="1522"/>
      <c r="J820" s="1522"/>
      <c r="K820" s="1522"/>
      <c r="L820" s="1522"/>
      <c r="M820" s="1522"/>
      <c r="N820" s="1522"/>
      <c r="O820" s="1522"/>
      <c r="P820" s="1487"/>
      <c r="Q820" s="1487"/>
      <c r="R820" s="1487"/>
      <c r="S820" s="1487"/>
      <c r="T820" s="1487"/>
      <c r="U820" s="1487"/>
      <c r="V820" s="1487"/>
      <c r="W820" s="1487"/>
      <c r="X820" s="1487"/>
      <c r="Y820" s="1487"/>
      <c r="Z820" s="1487"/>
      <c r="AA820" s="1487"/>
      <c r="AB820" s="1487"/>
    </row>
    <row r="821">
      <c r="A821" s="1487"/>
      <c r="B821" s="1487"/>
      <c r="C821" s="1487"/>
      <c r="D821" s="1522"/>
      <c r="E821" s="1522"/>
      <c r="F821" s="1522"/>
      <c r="G821" s="1522"/>
      <c r="H821" s="1522"/>
      <c r="I821" s="1522"/>
      <c r="J821" s="1522"/>
      <c r="K821" s="1522"/>
      <c r="L821" s="1522"/>
      <c r="M821" s="1522"/>
      <c r="N821" s="1522"/>
      <c r="O821" s="1522"/>
      <c r="P821" s="1487"/>
      <c r="Q821" s="1487"/>
      <c r="R821" s="1487"/>
      <c r="S821" s="1487"/>
      <c r="T821" s="1487"/>
      <c r="U821" s="1487"/>
      <c r="V821" s="1487"/>
      <c r="W821" s="1487"/>
      <c r="X821" s="1487"/>
      <c r="Y821" s="1487"/>
      <c r="Z821" s="1487"/>
      <c r="AA821" s="1487"/>
      <c r="AB821" s="1487"/>
    </row>
    <row r="822">
      <c r="A822" s="1487"/>
      <c r="B822" s="1487"/>
      <c r="C822" s="1487"/>
      <c r="D822" s="1522"/>
      <c r="E822" s="1522"/>
      <c r="F822" s="1522"/>
      <c r="G822" s="1522"/>
      <c r="H822" s="1522"/>
      <c r="I822" s="1522"/>
      <c r="J822" s="1522"/>
      <c r="K822" s="1522"/>
      <c r="L822" s="1522"/>
      <c r="M822" s="1522"/>
      <c r="N822" s="1522"/>
      <c r="O822" s="1522"/>
      <c r="P822" s="1487"/>
      <c r="Q822" s="1487"/>
      <c r="R822" s="1487"/>
      <c r="S822" s="1487"/>
      <c r="T822" s="1487"/>
      <c r="U822" s="1487"/>
      <c r="V822" s="1487"/>
      <c r="W822" s="1487"/>
      <c r="X822" s="1487"/>
      <c r="Y822" s="1487"/>
      <c r="Z822" s="1487"/>
      <c r="AA822" s="1487"/>
      <c r="AB822" s="1487"/>
    </row>
    <row r="823">
      <c r="A823" s="1487"/>
      <c r="B823" s="1487"/>
      <c r="C823" s="1487"/>
      <c r="D823" s="1522"/>
      <c r="E823" s="1522"/>
      <c r="F823" s="1522"/>
      <c r="G823" s="1522"/>
      <c r="H823" s="1522"/>
      <c r="I823" s="1522"/>
      <c r="J823" s="1522"/>
      <c r="K823" s="1522"/>
      <c r="L823" s="1522"/>
      <c r="M823" s="1522"/>
      <c r="N823" s="1522"/>
      <c r="O823" s="1522"/>
      <c r="P823" s="1487"/>
      <c r="Q823" s="1487"/>
      <c r="R823" s="1487"/>
      <c r="S823" s="1487"/>
      <c r="T823" s="1487"/>
      <c r="U823" s="1487"/>
      <c r="V823" s="1487"/>
      <c r="W823" s="1487"/>
      <c r="X823" s="1487"/>
      <c r="Y823" s="1487"/>
      <c r="Z823" s="1487"/>
      <c r="AA823" s="1487"/>
      <c r="AB823" s="1487"/>
    </row>
    <row r="824">
      <c r="A824" s="1487"/>
      <c r="B824" s="1487"/>
      <c r="C824" s="1487"/>
      <c r="D824" s="1522"/>
      <c r="E824" s="1522"/>
      <c r="F824" s="1522"/>
      <c r="G824" s="1522"/>
      <c r="H824" s="1522"/>
      <c r="I824" s="1522"/>
      <c r="J824" s="1522"/>
      <c r="K824" s="1522"/>
      <c r="L824" s="1522"/>
      <c r="M824" s="1522"/>
      <c r="N824" s="1522"/>
      <c r="O824" s="1522"/>
      <c r="P824" s="1487"/>
      <c r="Q824" s="1487"/>
      <c r="R824" s="1487"/>
      <c r="S824" s="1487"/>
      <c r="T824" s="1487"/>
      <c r="U824" s="1487"/>
      <c r="V824" s="1487"/>
      <c r="W824" s="1487"/>
      <c r="X824" s="1487"/>
      <c r="Y824" s="1487"/>
      <c r="Z824" s="1487"/>
      <c r="AA824" s="1487"/>
      <c r="AB824" s="1487"/>
    </row>
    <row r="825">
      <c r="A825" s="1487"/>
      <c r="B825" s="1487"/>
      <c r="C825" s="1487"/>
      <c r="D825" s="1522"/>
      <c r="E825" s="1522"/>
      <c r="F825" s="1522"/>
      <c r="G825" s="1522"/>
      <c r="H825" s="1522"/>
      <c r="I825" s="1522"/>
      <c r="J825" s="1522"/>
      <c r="K825" s="1522"/>
      <c r="L825" s="1522"/>
      <c r="M825" s="1522"/>
      <c r="N825" s="1522"/>
      <c r="O825" s="1522"/>
      <c r="P825" s="1487"/>
      <c r="Q825" s="1487"/>
      <c r="R825" s="1487"/>
      <c r="S825" s="1487"/>
      <c r="T825" s="1487"/>
      <c r="U825" s="1487"/>
      <c r="V825" s="1487"/>
      <c r="W825" s="1487"/>
      <c r="X825" s="1487"/>
      <c r="Y825" s="1487"/>
      <c r="Z825" s="1487"/>
      <c r="AA825" s="1487"/>
      <c r="AB825" s="1487"/>
    </row>
    <row r="826">
      <c r="A826" s="1487"/>
      <c r="B826" s="1487"/>
      <c r="C826" s="1487"/>
      <c r="D826" s="1522"/>
      <c r="E826" s="1522"/>
      <c r="F826" s="1522"/>
      <c r="G826" s="1522"/>
      <c r="H826" s="1522"/>
      <c r="I826" s="1522"/>
      <c r="J826" s="1522"/>
      <c r="K826" s="1522"/>
      <c r="L826" s="1522"/>
      <c r="M826" s="1522"/>
      <c r="N826" s="1522"/>
      <c r="O826" s="1522"/>
      <c r="P826" s="1487"/>
      <c r="Q826" s="1487"/>
      <c r="R826" s="1487"/>
      <c r="S826" s="1487"/>
      <c r="T826" s="1487"/>
      <c r="U826" s="1487"/>
      <c r="V826" s="1487"/>
      <c r="W826" s="1487"/>
      <c r="X826" s="1487"/>
      <c r="Y826" s="1487"/>
      <c r="Z826" s="1487"/>
      <c r="AA826" s="1487"/>
      <c r="AB826" s="1487"/>
    </row>
    <row r="827">
      <c r="A827" s="1487"/>
      <c r="B827" s="1487"/>
      <c r="C827" s="1487"/>
      <c r="D827" s="1522"/>
      <c r="E827" s="1522"/>
      <c r="F827" s="1522"/>
      <c r="G827" s="1522"/>
      <c r="H827" s="1522"/>
      <c r="I827" s="1522"/>
      <c r="J827" s="1522"/>
      <c r="K827" s="1522"/>
      <c r="L827" s="1522"/>
      <c r="M827" s="1522"/>
      <c r="N827" s="1522"/>
      <c r="O827" s="1522"/>
      <c r="P827" s="1487"/>
      <c r="Q827" s="1487"/>
      <c r="R827" s="1487"/>
      <c r="S827" s="1487"/>
      <c r="T827" s="1487"/>
      <c r="U827" s="1487"/>
      <c r="V827" s="1487"/>
      <c r="W827" s="1487"/>
      <c r="X827" s="1487"/>
      <c r="Y827" s="1487"/>
      <c r="Z827" s="1487"/>
      <c r="AA827" s="1487"/>
      <c r="AB827" s="1487"/>
    </row>
    <row r="828">
      <c r="A828" s="1487"/>
      <c r="B828" s="1487"/>
      <c r="C828" s="1487"/>
      <c r="D828" s="1522"/>
      <c r="E828" s="1522"/>
      <c r="F828" s="1522"/>
      <c r="G828" s="1522"/>
      <c r="H828" s="1522"/>
      <c r="I828" s="1522"/>
      <c r="J828" s="1522"/>
      <c r="K828" s="1522"/>
      <c r="L828" s="1522"/>
      <c r="M828" s="1522"/>
      <c r="N828" s="1522"/>
      <c r="O828" s="1522"/>
      <c r="P828" s="1487"/>
      <c r="Q828" s="1487"/>
      <c r="R828" s="1487"/>
      <c r="S828" s="1487"/>
      <c r="T828" s="1487"/>
      <c r="U828" s="1487"/>
      <c r="V828" s="1487"/>
      <c r="W828" s="1487"/>
      <c r="X828" s="1487"/>
      <c r="Y828" s="1487"/>
      <c r="Z828" s="1487"/>
      <c r="AA828" s="1487"/>
      <c r="AB828" s="1487"/>
    </row>
    <row r="829">
      <c r="A829" s="1487"/>
      <c r="B829" s="1487"/>
      <c r="C829" s="1487"/>
      <c r="D829" s="1522"/>
      <c r="E829" s="1522"/>
      <c r="F829" s="1522"/>
      <c r="G829" s="1522"/>
      <c r="H829" s="1522"/>
      <c r="I829" s="1522"/>
      <c r="J829" s="1522"/>
      <c r="K829" s="1522"/>
      <c r="L829" s="1522"/>
      <c r="M829" s="1522"/>
      <c r="N829" s="1522"/>
      <c r="O829" s="1522"/>
      <c r="P829" s="1487"/>
      <c r="Q829" s="1487"/>
      <c r="R829" s="1487"/>
      <c r="S829" s="1487"/>
      <c r="T829" s="1487"/>
      <c r="U829" s="1487"/>
      <c r="V829" s="1487"/>
      <c r="W829" s="1487"/>
      <c r="X829" s="1487"/>
      <c r="Y829" s="1487"/>
      <c r="Z829" s="1487"/>
      <c r="AA829" s="1487"/>
      <c r="AB829" s="1487"/>
    </row>
    <row r="830">
      <c r="A830" s="1487"/>
      <c r="B830" s="1487"/>
      <c r="C830" s="1487"/>
      <c r="D830" s="1522"/>
      <c r="E830" s="1522"/>
      <c r="F830" s="1522"/>
      <c r="G830" s="1522"/>
      <c r="H830" s="1522"/>
      <c r="I830" s="1522"/>
      <c r="J830" s="1522"/>
      <c r="K830" s="1522"/>
      <c r="L830" s="1522"/>
      <c r="M830" s="1522"/>
      <c r="N830" s="1522"/>
      <c r="O830" s="1522"/>
      <c r="P830" s="1487"/>
      <c r="Q830" s="1487"/>
      <c r="R830" s="1487"/>
      <c r="S830" s="1487"/>
      <c r="T830" s="1487"/>
      <c r="U830" s="1487"/>
      <c r="V830" s="1487"/>
      <c r="W830" s="1487"/>
      <c r="X830" s="1487"/>
      <c r="Y830" s="1487"/>
      <c r="Z830" s="1487"/>
      <c r="AA830" s="1487"/>
      <c r="AB830" s="1487"/>
    </row>
    <row r="831">
      <c r="A831" s="1487"/>
      <c r="B831" s="1487"/>
      <c r="C831" s="1487"/>
      <c r="D831" s="1522"/>
      <c r="E831" s="1522"/>
      <c r="F831" s="1522"/>
      <c r="G831" s="1522"/>
      <c r="H831" s="1522"/>
      <c r="I831" s="1522"/>
      <c r="J831" s="1522"/>
      <c r="K831" s="1522"/>
      <c r="L831" s="1522"/>
      <c r="M831" s="1522"/>
      <c r="N831" s="1522"/>
      <c r="O831" s="1522"/>
      <c r="P831" s="1487"/>
      <c r="Q831" s="1487"/>
      <c r="R831" s="1487"/>
      <c r="S831" s="1487"/>
      <c r="T831" s="1487"/>
      <c r="U831" s="1487"/>
      <c r="V831" s="1487"/>
      <c r="W831" s="1487"/>
      <c r="X831" s="1487"/>
      <c r="Y831" s="1487"/>
      <c r="Z831" s="1487"/>
      <c r="AA831" s="1487"/>
      <c r="AB831" s="1487"/>
    </row>
    <row r="832">
      <c r="A832" s="1487"/>
      <c r="B832" s="1487"/>
      <c r="C832" s="1487"/>
      <c r="D832" s="1522"/>
      <c r="E832" s="1522"/>
      <c r="F832" s="1522"/>
      <c r="G832" s="1522"/>
      <c r="H832" s="1522"/>
      <c r="I832" s="1522"/>
      <c r="J832" s="1522"/>
      <c r="K832" s="1522"/>
      <c r="L832" s="1522"/>
      <c r="M832" s="1522"/>
      <c r="N832" s="1522"/>
      <c r="O832" s="1522"/>
      <c r="P832" s="1487"/>
      <c r="Q832" s="1487"/>
      <c r="R832" s="1487"/>
      <c r="S832" s="1487"/>
      <c r="T832" s="1487"/>
      <c r="U832" s="1487"/>
      <c r="V832" s="1487"/>
      <c r="W832" s="1487"/>
      <c r="X832" s="1487"/>
      <c r="Y832" s="1487"/>
      <c r="Z832" s="1487"/>
      <c r="AA832" s="1487"/>
      <c r="AB832" s="1487"/>
    </row>
    <row r="833">
      <c r="A833" s="1487"/>
      <c r="B833" s="1487"/>
      <c r="C833" s="1487"/>
      <c r="D833" s="1522"/>
      <c r="E833" s="1522"/>
      <c r="F833" s="1522"/>
      <c r="G833" s="1522"/>
      <c r="H833" s="1522"/>
      <c r="I833" s="1522"/>
      <c r="J833" s="1522"/>
      <c r="K833" s="1522"/>
      <c r="L833" s="1522"/>
      <c r="M833" s="1522"/>
      <c r="N833" s="1522"/>
      <c r="O833" s="1522"/>
      <c r="P833" s="1487"/>
      <c r="Q833" s="1487"/>
      <c r="R833" s="1487"/>
      <c r="S833" s="1487"/>
      <c r="T833" s="1487"/>
      <c r="U833" s="1487"/>
      <c r="V833" s="1487"/>
      <c r="W833" s="1487"/>
      <c r="X833" s="1487"/>
      <c r="Y833" s="1487"/>
      <c r="Z833" s="1487"/>
      <c r="AA833" s="1487"/>
      <c r="AB833" s="1487"/>
    </row>
    <row r="834">
      <c r="A834" s="1487"/>
      <c r="B834" s="1487"/>
      <c r="C834" s="1487"/>
      <c r="D834" s="1522"/>
      <c r="E834" s="1522"/>
      <c r="F834" s="1522"/>
      <c r="G834" s="1522"/>
      <c r="H834" s="1522"/>
      <c r="I834" s="1522"/>
      <c r="J834" s="1522"/>
      <c r="K834" s="1522"/>
      <c r="L834" s="1522"/>
      <c r="M834" s="1522"/>
      <c r="N834" s="1522"/>
      <c r="O834" s="1522"/>
      <c r="P834" s="1487"/>
      <c r="Q834" s="1487"/>
      <c r="R834" s="1487"/>
      <c r="S834" s="1487"/>
      <c r="T834" s="1487"/>
      <c r="U834" s="1487"/>
      <c r="V834" s="1487"/>
      <c r="W834" s="1487"/>
      <c r="X834" s="1487"/>
      <c r="Y834" s="1487"/>
      <c r="Z834" s="1487"/>
      <c r="AA834" s="1487"/>
      <c r="AB834" s="1487"/>
    </row>
    <row r="835">
      <c r="A835" s="1487"/>
      <c r="B835" s="1487"/>
      <c r="C835" s="1487"/>
      <c r="D835" s="1522"/>
      <c r="E835" s="1522"/>
      <c r="F835" s="1522"/>
      <c r="G835" s="1522"/>
      <c r="H835" s="1522"/>
      <c r="I835" s="1522"/>
      <c r="J835" s="1522"/>
      <c r="K835" s="1522"/>
      <c r="L835" s="1522"/>
      <c r="M835" s="1522"/>
      <c r="N835" s="1522"/>
      <c r="O835" s="1522"/>
      <c r="P835" s="1487"/>
      <c r="Q835" s="1487"/>
      <c r="R835" s="1487"/>
      <c r="S835" s="1487"/>
      <c r="T835" s="1487"/>
      <c r="U835" s="1487"/>
      <c r="V835" s="1487"/>
      <c r="W835" s="1487"/>
      <c r="X835" s="1487"/>
      <c r="Y835" s="1487"/>
      <c r="Z835" s="1487"/>
      <c r="AA835" s="1487"/>
      <c r="AB835" s="1487"/>
    </row>
    <row r="836">
      <c r="A836" s="1487"/>
      <c r="B836" s="1487"/>
      <c r="C836" s="1487"/>
      <c r="D836" s="1522"/>
      <c r="E836" s="1522"/>
      <c r="F836" s="1522"/>
      <c r="G836" s="1522"/>
      <c r="H836" s="1522"/>
      <c r="I836" s="1522"/>
      <c r="J836" s="1522"/>
      <c r="K836" s="1522"/>
      <c r="L836" s="1522"/>
      <c r="M836" s="1522"/>
      <c r="N836" s="1522"/>
      <c r="O836" s="1522"/>
      <c r="P836" s="1487"/>
      <c r="Q836" s="1487"/>
      <c r="R836" s="1487"/>
      <c r="S836" s="1487"/>
      <c r="T836" s="1487"/>
      <c r="U836" s="1487"/>
      <c r="V836" s="1487"/>
      <c r="W836" s="1487"/>
      <c r="X836" s="1487"/>
      <c r="Y836" s="1487"/>
      <c r="Z836" s="1487"/>
      <c r="AA836" s="1487"/>
      <c r="AB836" s="1487"/>
    </row>
    <row r="837">
      <c r="A837" s="1487"/>
      <c r="B837" s="1487"/>
      <c r="C837" s="1487"/>
      <c r="D837" s="1522"/>
      <c r="E837" s="1522"/>
      <c r="F837" s="1522"/>
      <c r="G837" s="1522"/>
      <c r="H837" s="1522"/>
      <c r="I837" s="1522"/>
      <c r="J837" s="1522"/>
      <c r="K837" s="1522"/>
      <c r="L837" s="1522"/>
      <c r="M837" s="1522"/>
      <c r="N837" s="1522"/>
      <c r="O837" s="1522"/>
      <c r="P837" s="1487"/>
      <c r="Q837" s="1487"/>
      <c r="R837" s="1487"/>
      <c r="S837" s="1487"/>
      <c r="T837" s="1487"/>
      <c r="U837" s="1487"/>
      <c r="V837" s="1487"/>
      <c r="W837" s="1487"/>
      <c r="X837" s="1487"/>
      <c r="Y837" s="1487"/>
      <c r="Z837" s="1487"/>
      <c r="AA837" s="1487"/>
      <c r="AB837" s="1487"/>
    </row>
    <row r="838">
      <c r="A838" s="1487"/>
      <c r="B838" s="1487"/>
      <c r="C838" s="1487"/>
      <c r="D838" s="1522"/>
      <c r="E838" s="1522"/>
      <c r="F838" s="1522"/>
      <c r="G838" s="1522"/>
      <c r="H838" s="1522"/>
      <c r="I838" s="1522"/>
      <c r="J838" s="1522"/>
      <c r="K838" s="1522"/>
      <c r="L838" s="1522"/>
      <c r="M838" s="1522"/>
      <c r="N838" s="1522"/>
      <c r="O838" s="1522"/>
      <c r="P838" s="1487"/>
      <c r="Q838" s="1487"/>
      <c r="R838" s="1487"/>
      <c r="S838" s="1487"/>
      <c r="T838" s="1487"/>
      <c r="U838" s="1487"/>
      <c r="V838" s="1487"/>
      <c r="W838" s="1487"/>
      <c r="X838" s="1487"/>
      <c r="Y838" s="1487"/>
      <c r="Z838" s="1487"/>
      <c r="AA838" s="1487"/>
      <c r="AB838" s="1487"/>
    </row>
    <row r="839">
      <c r="A839" s="1487"/>
      <c r="B839" s="1487"/>
      <c r="C839" s="1487"/>
      <c r="D839" s="1522"/>
      <c r="E839" s="1522"/>
      <c r="F839" s="1522"/>
      <c r="G839" s="1522"/>
      <c r="H839" s="1522"/>
      <c r="I839" s="1522"/>
      <c r="J839" s="1522"/>
      <c r="K839" s="1522"/>
      <c r="L839" s="1522"/>
      <c r="M839" s="1522"/>
      <c r="N839" s="1522"/>
      <c r="O839" s="1522"/>
      <c r="P839" s="1487"/>
      <c r="Q839" s="1487"/>
      <c r="R839" s="1487"/>
      <c r="S839" s="1487"/>
      <c r="T839" s="1487"/>
      <c r="U839" s="1487"/>
      <c r="V839" s="1487"/>
      <c r="W839" s="1487"/>
      <c r="X839" s="1487"/>
      <c r="Y839" s="1487"/>
      <c r="Z839" s="1487"/>
      <c r="AA839" s="1487"/>
      <c r="AB839" s="1487"/>
    </row>
    <row r="840">
      <c r="A840" s="1487"/>
      <c r="B840" s="1487"/>
      <c r="C840" s="1487"/>
      <c r="D840" s="1522"/>
      <c r="E840" s="1522"/>
      <c r="F840" s="1522"/>
      <c r="G840" s="1522"/>
      <c r="H840" s="1522"/>
      <c r="I840" s="1522"/>
      <c r="J840" s="1522"/>
      <c r="K840" s="1522"/>
      <c r="L840" s="1522"/>
      <c r="M840" s="1522"/>
      <c r="N840" s="1522"/>
      <c r="O840" s="1522"/>
      <c r="P840" s="1487"/>
      <c r="Q840" s="1487"/>
      <c r="R840" s="1487"/>
      <c r="S840" s="1487"/>
      <c r="T840" s="1487"/>
      <c r="U840" s="1487"/>
      <c r="V840" s="1487"/>
      <c r="W840" s="1487"/>
      <c r="X840" s="1487"/>
      <c r="Y840" s="1487"/>
      <c r="Z840" s="1487"/>
      <c r="AA840" s="1487"/>
      <c r="AB840" s="1487"/>
    </row>
    <row r="841">
      <c r="A841" s="1487"/>
      <c r="B841" s="1487"/>
      <c r="C841" s="1487"/>
      <c r="D841" s="1522"/>
      <c r="E841" s="1522"/>
      <c r="F841" s="1522"/>
      <c r="G841" s="1522"/>
      <c r="H841" s="1522"/>
      <c r="I841" s="1522"/>
      <c r="J841" s="1522"/>
      <c r="K841" s="1522"/>
      <c r="L841" s="1522"/>
      <c r="M841" s="1522"/>
      <c r="N841" s="1522"/>
      <c r="O841" s="1522"/>
      <c r="P841" s="1487"/>
      <c r="Q841" s="1487"/>
      <c r="R841" s="1487"/>
      <c r="S841" s="1487"/>
      <c r="T841" s="1487"/>
      <c r="U841" s="1487"/>
      <c r="V841" s="1487"/>
      <c r="W841" s="1487"/>
      <c r="X841" s="1487"/>
      <c r="Y841" s="1487"/>
      <c r="Z841" s="1487"/>
      <c r="AA841" s="1487"/>
      <c r="AB841" s="1487"/>
    </row>
    <row r="842">
      <c r="A842" s="1487"/>
      <c r="B842" s="1487"/>
      <c r="C842" s="1487"/>
      <c r="D842" s="1522"/>
      <c r="E842" s="1522"/>
      <c r="F842" s="1522"/>
      <c r="G842" s="1522"/>
      <c r="H842" s="1522"/>
      <c r="I842" s="1522"/>
      <c r="J842" s="1522"/>
      <c r="K842" s="1522"/>
      <c r="L842" s="1522"/>
      <c r="M842" s="1522"/>
      <c r="N842" s="1522"/>
      <c r="O842" s="1522"/>
      <c r="P842" s="1487"/>
      <c r="Q842" s="1487"/>
      <c r="R842" s="1487"/>
      <c r="S842" s="1487"/>
      <c r="T842" s="1487"/>
      <c r="U842" s="1487"/>
      <c r="V842" s="1487"/>
      <c r="W842" s="1487"/>
      <c r="X842" s="1487"/>
      <c r="Y842" s="1487"/>
      <c r="Z842" s="1487"/>
      <c r="AA842" s="1487"/>
      <c r="AB842" s="1487"/>
    </row>
    <row r="843">
      <c r="A843" s="1487"/>
      <c r="B843" s="1487"/>
      <c r="C843" s="1487"/>
      <c r="D843" s="1522"/>
      <c r="E843" s="1522"/>
      <c r="F843" s="1522"/>
      <c r="G843" s="1522"/>
      <c r="H843" s="1522"/>
      <c r="I843" s="1522"/>
      <c r="J843" s="1522"/>
      <c r="K843" s="1522"/>
      <c r="L843" s="1522"/>
      <c r="M843" s="1522"/>
      <c r="N843" s="1522"/>
      <c r="O843" s="1522"/>
      <c r="P843" s="1487"/>
      <c r="Q843" s="1487"/>
      <c r="R843" s="1487"/>
      <c r="S843" s="1487"/>
      <c r="T843" s="1487"/>
      <c r="U843" s="1487"/>
      <c r="V843" s="1487"/>
      <c r="W843" s="1487"/>
      <c r="X843" s="1487"/>
      <c r="Y843" s="1487"/>
      <c r="Z843" s="1487"/>
      <c r="AA843" s="1487"/>
      <c r="AB843" s="1487"/>
    </row>
    <row r="844">
      <c r="A844" s="1487"/>
      <c r="B844" s="1487"/>
      <c r="C844" s="1487"/>
      <c r="D844" s="1522"/>
      <c r="E844" s="1522"/>
      <c r="F844" s="1522"/>
      <c r="G844" s="1522"/>
      <c r="H844" s="1522"/>
      <c r="I844" s="1522"/>
      <c r="J844" s="1522"/>
      <c r="K844" s="1522"/>
      <c r="L844" s="1522"/>
      <c r="M844" s="1522"/>
      <c r="N844" s="1522"/>
      <c r="O844" s="1522"/>
      <c r="P844" s="1487"/>
      <c r="Q844" s="1487"/>
      <c r="R844" s="1487"/>
      <c r="S844" s="1487"/>
      <c r="T844" s="1487"/>
      <c r="U844" s="1487"/>
      <c r="V844" s="1487"/>
      <c r="W844" s="1487"/>
      <c r="X844" s="1487"/>
      <c r="Y844" s="1487"/>
      <c r="Z844" s="1487"/>
      <c r="AA844" s="1487"/>
      <c r="AB844" s="1487"/>
    </row>
    <row r="845">
      <c r="A845" s="1487"/>
      <c r="B845" s="1487"/>
      <c r="C845" s="1487"/>
      <c r="D845" s="1522"/>
      <c r="E845" s="1522"/>
      <c r="F845" s="1522"/>
      <c r="G845" s="1522"/>
      <c r="H845" s="1522"/>
      <c r="I845" s="1522"/>
      <c r="J845" s="1522"/>
      <c r="K845" s="1522"/>
      <c r="L845" s="1522"/>
      <c r="M845" s="1522"/>
      <c r="N845" s="1522"/>
      <c r="O845" s="1522"/>
      <c r="P845" s="1487"/>
      <c r="Q845" s="1487"/>
      <c r="R845" s="1487"/>
      <c r="S845" s="1487"/>
      <c r="T845" s="1487"/>
      <c r="U845" s="1487"/>
      <c r="V845" s="1487"/>
      <c r="W845" s="1487"/>
      <c r="X845" s="1487"/>
      <c r="Y845" s="1487"/>
      <c r="Z845" s="1487"/>
      <c r="AA845" s="1487"/>
      <c r="AB845" s="1487"/>
    </row>
    <row r="846">
      <c r="A846" s="1487"/>
      <c r="B846" s="1487"/>
      <c r="C846" s="1487"/>
      <c r="D846" s="1522"/>
      <c r="E846" s="1522"/>
      <c r="F846" s="1522"/>
      <c r="G846" s="1522"/>
      <c r="H846" s="1522"/>
      <c r="I846" s="1522"/>
      <c r="J846" s="1522"/>
      <c r="K846" s="1522"/>
      <c r="L846" s="1522"/>
      <c r="M846" s="1522"/>
      <c r="N846" s="1522"/>
      <c r="O846" s="1522"/>
      <c r="P846" s="1487"/>
      <c r="Q846" s="1487"/>
      <c r="R846" s="1487"/>
      <c r="S846" s="1487"/>
      <c r="T846" s="1487"/>
      <c r="U846" s="1487"/>
      <c r="V846" s="1487"/>
      <c r="W846" s="1487"/>
      <c r="X846" s="1487"/>
      <c r="Y846" s="1487"/>
      <c r="Z846" s="1487"/>
      <c r="AA846" s="1487"/>
      <c r="AB846" s="1487"/>
    </row>
    <row r="847">
      <c r="A847" s="1487"/>
      <c r="B847" s="1487"/>
      <c r="C847" s="1487"/>
      <c r="D847" s="1522"/>
      <c r="E847" s="1522"/>
      <c r="F847" s="1522"/>
      <c r="G847" s="1522"/>
      <c r="H847" s="1522"/>
      <c r="I847" s="1522"/>
      <c r="J847" s="1522"/>
      <c r="K847" s="1522"/>
      <c r="L847" s="1522"/>
      <c r="M847" s="1522"/>
      <c r="N847" s="1522"/>
      <c r="O847" s="1522"/>
      <c r="P847" s="1487"/>
      <c r="Q847" s="1487"/>
      <c r="R847" s="1487"/>
      <c r="S847" s="1487"/>
      <c r="T847" s="1487"/>
      <c r="U847" s="1487"/>
      <c r="V847" s="1487"/>
      <c r="W847" s="1487"/>
      <c r="X847" s="1487"/>
      <c r="Y847" s="1487"/>
      <c r="Z847" s="1487"/>
      <c r="AA847" s="1487"/>
      <c r="AB847" s="1487"/>
    </row>
    <row r="848">
      <c r="A848" s="1487"/>
      <c r="B848" s="1487"/>
      <c r="C848" s="1487"/>
      <c r="D848" s="1522"/>
      <c r="E848" s="1522"/>
      <c r="F848" s="1522"/>
      <c r="G848" s="1522"/>
      <c r="H848" s="1522"/>
      <c r="I848" s="1522"/>
      <c r="J848" s="1522"/>
      <c r="K848" s="1522"/>
      <c r="L848" s="1522"/>
      <c r="M848" s="1522"/>
      <c r="N848" s="1522"/>
      <c r="O848" s="1522"/>
      <c r="P848" s="1487"/>
      <c r="Q848" s="1487"/>
      <c r="R848" s="1487"/>
      <c r="S848" s="1487"/>
      <c r="T848" s="1487"/>
      <c r="U848" s="1487"/>
      <c r="V848" s="1487"/>
      <c r="W848" s="1487"/>
      <c r="X848" s="1487"/>
      <c r="Y848" s="1487"/>
      <c r="Z848" s="1487"/>
      <c r="AA848" s="1487"/>
      <c r="AB848" s="1487"/>
    </row>
    <row r="849">
      <c r="A849" s="1487"/>
      <c r="B849" s="1487"/>
      <c r="C849" s="1487"/>
      <c r="D849" s="1522"/>
      <c r="E849" s="1522"/>
      <c r="F849" s="1522"/>
      <c r="G849" s="1522"/>
      <c r="H849" s="1522"/>
      <c r="I849" s="1522"/>
      <c r="J849" s="1522"/>
      <c r="K849" s="1522"/>
      <c r="L849" s="1522"/>
      <c r="M849" s="1522"/>
      <c r="N849" s="1522"/>
      <c r="O849" s="1522"/>
      <c r="P849" s="1487"/>
      <c r="Q849" s="1487"/>
      <c r="R849" s="1487"/>
      <c r="S849" s="1487"/>
      <c r="T849" s="1487"/>
      <c r="U849" s="1487"/>
      <c r="V849" s="1487"/>
      <c r="W849" s="1487"/>
      <c r="X849" s="1487"/>
      <c r="Y849" s="1487"/>
      <c r="Z849" s="1487"/>
      <c r="AA849" s="1487"/>
      <c r="AB849" s="1487"/>
    </row>
    <row r="850">
      <c r="A850" s="1487"/>
      <c r="B850" s="1487"/>
      <c r="C850" s="1487"/>
      <c r="D850" s="1522"/>
      <c r="E850" s="1522"/>
      <c r="F850" s="1522"/>
      <c r="G850" s="1522"/>
      <c r="H850" s="1522"/>
      <c r="I850" s="1522"/>
      <c r="J850" s="1522"/>
      <c r="K850" s="1522"/>
      <c r="L850" s="1522"/>
      <c r="M850" s="1522"/>
      <c r="N850" s="1522"/>
      <c r="O850" s="1522"/>
      <c r="P850" s="1487"/>
      <c r="Q850" s="1487"/>
      <c r="R850" s="1487"/>
      <c r="S850" s="1487"/>
      <c r="T850" s="1487"/>
      <c r="U850" s="1487"/>
      <c r="V850" s="1487"/>
      <c r="W850" s="1487"/>
      <c r="X850" s="1487"/>
      <c r="Y850" s="1487"/>
      <c r="Z850" s="1487"/>
      <c r="AA850" s="1487"/>
      <c r="AB850" s="1487"/>
    </row>
    <row r="851">
      <c r="A851" s="1487"/>
      <c r="B851" s="1487"/>
      <c r="C851" s="1487"/>
      <c r="D851" s="1522"/>
      <c r="E851" s="1522"/>
      <c r="F851" s="1522"/>
      <c r="G851" s="1522"/>
      <c r="H851" s="1522"/>
      <c r="I851" s="1522"/>
      <c r="J851" s="1522"/>
      <c r="K851" s="1522"/>
      <c r="L851" s="1522"/>
      <c r="M851" s="1522"/>
      <c r="N851" s="1522"/>
      <c r="O851" s="1522"/>
      <c r="P851" s="1487"/>
      <c r="Q851" s="1487"/>
      <c r="R851" s="1487"/>
      <c r="S851" s="1487"/>
      <c r="T851" s="1487"/>
      <c r="U851" s="1487"/>
      <c r="V851" s="1487"/>
      <c r="W851" s="1487"/>
      <c r="X851" s="1487"/>
      <c r="Y851" s="1487"/>
      <c r="Z851" s="1487"/>
      <c r="AA851" s="1487"/>
      <c r="AB851" s="1487"/>
    </row>
    <row r="852">
      <c r="A852" s="1487"/>
      <c r="B852" s="1487"/>
      <c r="C852" s="1487"/>
      <c r="D852" s="1522"/>
      <c r="E852" s="1522"/>
      <c r="F852" s="1522"/>
      <c r="G852" s="1522"/>
      <c r="H852" s="1522"/>
      <c r="I852" s="1522"/>
      <c r="J852" s="1522"/>
      <c r="K852" s="1522"/>
      <c r="L852" s="1522"/>
      <c r="M852" s="1522"/>
      <c r="N852" s="1522"/>
      <c r="O852" s="1522"/>
      <c r="P852" s="1487"/>
      <c r="Q852" s="1487"/>
      <c r="R852" s="1487"/>
      <c r="S852" s="1487"/>
      <c r="T852" s="1487"/>
      <c r="U852" s="1487"/>
      <c r="V852" s="1487"/>
      <c r="W852" s="1487"/>
      <c r="X852" s="1487"/>
      <c r="Y852" s="1487"/>
      <c r="Z852" s="1487"/>
      <c r="AA852" s="1487"/>
      <c r="AB852" s="1487"/>
    </row>
    <row r="853">
      <c r="A853" s="1487"/>
      <c r="B853" s="1487"/>
      <c r="C853" s="1487"/>
      <c r="D853" s="1522"/>
      <c r="E853" s="1522"/>
      <c r="F853" s="1522"/>
      <c r="G853" s="1522"/>
      <c r="H853" s="1522"/>
      <c r="I853" s="1522"/>
      <c r="J853" s="1522"/>
      <c r="K853" s="1522"/>
      <c r="L853" s="1522"/>
      <c r="M853" s="1522"/>
      <c r="N853" s="1522"/>
      <c r="O853" s="1522"/>
      <c r="P853" s="1487"/>
      <c r="Q853" s="1487"/>
      <c r="R853" s="1487"/>
      <c r="S853" s="1487"/>
      <c r="T853" s="1487"/>
      <c r="U853" s="1487"/>
      <c r="V853" s="1487"/>
      <c r="W853" s="1487"/>
      <c r="X853" s="1487"/>
      <c r="Y853" s="1487"/>
      <c r="Z853" s="1487"/>
      <c r="AA853" s="1487"/>
      <c r="AB853" s="1487"/>
    </row>
    <row r="854">
      <c r="A854" s="1487"/>
      <c r="B854" s="1487"/>
      <c r="C854" s="1487"/>
      <c r="D854" s="1522"/>
      <c r="E854" s="1522"/>
      <c r="F854" s="1522"/>
      <c r="G854" s="1522"/>
      <c r="H854" s="1522"/>
      <c r="I854" s="1522"/>
      <c r="J854" s="1522"/>
      <c r="K854" s="1522"/>
      <c r="L854" s="1522"/>
      <c r="M854" s="1522"/>
      <c r="N854" s="1522"/>
      <c r="O854" s="1522"/>
      <c r="P854" s="1487"/>
      <c r="Q854" s="1487"/>
      <c r="R854" s="1487"/>
      <c r="S854" s="1487"/>
      <c r="T854" s="1487"/>
      <c r="U854" s="1487"/>
      <c r="V854" s="1487"/>
      <c r="W854" s="1487"/>
      <c r="X854" s="1487"/>
      <c r="Y854" s="1487"/>
      <c r="Z854" s="1487"/>
      <c r="AA854" s="1487"/>
      <c r="AB854" s="1487"/>
    </row>
    <row r="855">
      <c r="A855" s="1487"/>
      <c r="B855" s="1487"/>
      <c r="C855" s="1487"/>
      <c r="D855" s="1522"/>
      <c r="E855" s="1522"/>
      <c r="F855" s="1522"/>
      <c r="G855" s="1522"/>
      <c r="H855" s="1522"/>
      <c r="I855" s="1522"/>
      <c r="J855" s="1522"/>
      <c r="K855" s="1522"/>
      <c r="L855" s="1522"/>
      <c r="M855" s="1522"/>
      <c r="N855" s="1522"/>
      <c r="O855" s="1522"/>
      <c r="P855" s="1487"/>
      <c r="Q855" s="1487"/>
      <c r="R855" s="1487"/>
      <c r="S855" s="1487"/>
      <c r="T855" s="1487"/>
      <c r="U855" s="1487"/>
      <c r="V855" s="1487"/>
      <c r="W855" s="1487"/>
      <c r="X855" s="1487"/>
      <c r="Y855" s="1487"/>
      <c r="Z855" s="1487"/>
      <c r="AA855" s="1487"/>
      <c r="AB855" s="1487"/>
    </row>
    <row r="856">
      <c r="A856" s="1487"/>
      <c r="B856" s="1487"/>
      <c r="C856" s="1487"/>
      <c r="D856" s="1522"/>
      <c r="E856" s="1522"/>
      <c r="F856" s="1522"/>
      <c r="G856" s="1522"/>
      <c r="H856" s="1522"/>
      <c r="I856" s="1522"/>
      <c r="J856" s="1522"/>
      <c r="K856" s="1522"/>
      <c r="L856" s="1522"/>
      <c r="M856" s="1522"/>
      <c r="N856" s="1522"/>
      <c r="O856" s="1522"/>
      <c r="P856" s="1487"/>
      <c r="Q856" s="1487"/>
      <c r="R856" s="1487"/>
      <c r="S856" s="1487"/>
      <c r="T856" s="1487"/>
      <c r="U856" s="1487"/>
      <c r="V856" s="1487"/>
      <c r="W856" s="1487"/>
      <c r="X856" s="1487"/>
      <c r="Y856" s="1487"/>
      <c r="Z856" s="1487"/>
      <c r="AA856" s="1487"/>
      <c r="AB856" s="1487"/>
    </row>
    <row r="857">
      <c r="A857" s="1487"/>
      <c r="B857" s="1487"/>
      <c r="C857" s="1487"/>
      <c r="D857" s="1522"/>
      <c r="E857" s="1522"/>
      <c r="F857" s="1522"/>
      <c r="G857" s="1522"/>
      <c r="H857" s="1522"/>
      <c r="I857" s="1522"/>
      <c r="J857" s="1522"/>
      <c r="K857" s="1522"/>
      <c r="L857" s="1522"/>
      <c r="M857" s="1522"/>
      <c r="N857" s="1522"/>
      <c r="O857" s="1522"/>
      <c r="P857" s="1487"/>
      <c r="Q857" s="1487"/>
      <c r="R857" s="1487"/>
      <c r="S857" s="1487"/>
      <c r="T857" s="1487"/>
      <c r="U857" s="1487"/>
      <c r="V857" s="1487"/>
      <c r="W857" s="1487"/>
      <c r="X857" s="1487"/>
      <c r="Y857" s="1487"/>
      <c r="Z857" s="1487"/>
      <c r="AA857" s="1487"/>
      <c r="AB857" s="1487"/>
    </row>
    <row r="858">
      <c r="A858" s="1487"/>
      <c r="B858" s="1487"/>
      <c r="C858" s="1487"/>
      <c r="D858" s="1522"/>
      <c r="E858" s="1522"/>
      <c r="F858" s="1522"/>
      <c r="G858" s="1522"/>
      <c r="H858" s="1522"/>
      <c r="I858" s="1522"/>
      <c r="J858" s="1522"/>
      <c r="K858" s="1522"/>
      <c r="L858" s="1522"/>
      <c r="M858" s="1522"/>
      <c r="N858" s="1522"/>
      <c r="O858" s="1522"/>
      <c r="P858" s="1487"/>
      <c r="Q858" s="1487"/>
      <c r="R858" s="1487"/>
      <c r="S858" s="1487"/>
      <c r="T858" s="1487"/>
      <c r="U858" s="1487"/>
      <c r="V858" s="1487"/>
      <c r="W858" s="1487"/>
      <c r="X858" s="1487"/>
      <c r="Y858" s="1487"/>
      <c r="Z858" s="1487"/>
      <c r="AA858" s="1487"/>
      <c r="AB858" s="1487"/>
    </row>
    <row r="859">
      <c r="A859" s="1487"/>
      <c r="B859" s="1487"/>
      <c r="C859" s="1487"/>
      <c r="D859" s="1522"/>
      <c r="E859" s="1522"/>
      <c r="F859" s="1522"/>
      <c r="G859" s="1522"/>
      <c r="H859" s="1522"/>
      <c r="I859" s="1522"/>
      <c r="J859" s="1522"/>
      <c r="K859" s="1522"/>
      <c r="L859" s="1522"/>
      <c r="M859" s="1522"/>
      <c r="N859" s="1522"/>
      <c r="O859" s="1522"/>
      <c r="P859" s="1487"/>
      <c r="Q859" s="1487"/>
      <c r="R859" s="1487"/>
      <c r="S859" s="1487"/>
      <c r="T859" s="1487"/>
      <c r="U859" s="1487"/>
      <c r="V859" s="1487"/>
      <c r="W859" s="1487"/>
      <c r="X859" s="1487"/>
      <c r="Y859" s="1487"/>
      <c r="Z859" s="1487"/>
      <c r="AA859" s="1487"/>
      <c r="AB859" s="1487"/>
    </row>
    <row r="860">
      <c r="A860" s="1487"/>
      <c r="B860" s="1487"/>
      <c r="C860" s="1487"/>
      <c r="D860" s="1522"/>
      <c r="E860" s="1522"/>
      <c r="F860" s="1522"/>
      <c r="G860" s="1522"/>
      <c r="H860" s="1522"/>
      <c r="I860" s="1522"/>
      <c r="J860" s="1522"/>
      <c r="K860" s="1522"/>
      <c r="L860" s="1522"/>
      <c r="M860" s="1522"/>
      <c r="N860" s="1522"/>
      <c r="O860" s="1522"/>
      <c r="P860" s="1487"/>
      <c r="Q860" s="1487"/>
      <c r="R860" s="1487"/>
      <c r="S860" s="1487"/>
      <c r="T860" s="1487"/>
      <c r="U860" s="1487"/>
      <c r="V860" s="1487"/>
      <c r="W860" s="1487"/>
      <c r="X860" s="1487"/>
      <c r="Y860" s="1487"/>
      <c r="Z860" s="1487"/>
      <c r="AA860" s="1487"/>
      <c r="AB860" s="1487"/>
    </row>
    <row r="861">
      <c r="A861" s="1487"/>
      <c r="B861" s="1487"/>
      <c r="C861" s="1487"/>
      <c r="D861" s="1522"/>
      <c r="E861" s="1522"/>
      <c r="F861" s="1522"/>
      <c r="G861" s="1522"/>
      <c r="H861" s="1522"/>
      <c r="I861" s="1522"/>
      <c r="J861" s="1522"/>
      <c r="K861" s="1522"/>
      <c r="L861" s="1522"/>
      <c r="M861" s="1522"/>
      <c r="N861" s="1522"/>
      <c r="O861" s="1522"/>
      <c r="P861" s="1487"/>
      <c r="Q861" s="1487"/>
      <c r="R861" s="1487"/>
      <c r="S861" s="1487"/>
      <c r="T861" s="1487"/>
      <c r="U861" s="1487"/>
      <c r="V861" s="1487"/>
      <c r="W861" s="1487"/>
      <c r="X861" s="1487"/>
      <c r="Y861" s="1487"/>
      <c r="Z861" s="1487"/>
      <c r="AA861" s="1487"/>
      <c r="AB861" s="1487"/>
    </row>
    <row r="862">
      <c r="A862" s="1487"/>
      <c r="B862" s="1487"/>
      <c r="C862" s="1487"/>
      <c r="D862" s="1522"/>
      <c r="E862" s="1522"/>
      <c r="F862" s="1522"/>
      <c r="G862" s="1522"/>
      <c r="H862" s="1522"/>
      <c r="I862" s="1522"/>
      <c r="J862" s="1522"/>
      <c r="K862" s="1522"/>
      <c r="L862" s="1522"/>
      <c r="M862" s="1522"/>
      <c r="N862" s="1522"/>
      <c r="O862" s="1522"/>
      <c r="P862" s="1487"/>
      <c r="Q862" s="1487"/>
      <c r="R862" s="1487"/>
      <c r="S862" s="1487"/>
      <c r="T862" s="1487"/>
      <c r="U862" s="1487"/>
      <c r="V862" s="1487"/>
      <c r="W862" s="1487"/>
      <c r="X862" s="1487"/>
      <c r="Y862" s="1487"/>
      <c r="Z862" s="1487"/>
      <c r="AA862" s="1487"/>
      <c r="AB862" s="1487"/>
    </row>
    <row r="863">
      <c r="A863" s="1487"/>
      <c r="B863" s="1487"/>
      <c r="C863" s="1487"/>
      <c r="D863" s="1522"/>
      <c r="E863" s="1522"/>
      <c r="F863" s="1522"/>
      <c r="G863" s="1522"/>
      <c r="H863" s="1522"/>
      <c r="I863" s="1522"/>
      <c r="J863" s="1522"/>
      <c r="K863" s="1522"/>
      <c r="L863" s="1522"/>
      <c r="M863" s="1522"/>
      <c r="N863" s="1522"/>
      <c r="O863" s="1522"/>
      <c r="P863" s="1487"/>
      <c r="Q863" s="1487"/>
      <c r="R863" s="1487"/>
      <c r="S863" s="1487"/>
      <c r="T863" s="1487"/>
      <c r="U863" s="1487"/>
      <c r="V863" s="1487"/>
      <c r="W863" s="1487"/>
      <c r="X863" s="1487"/>
      <c r="Y863" s="1487"/>
      <c r="Z863" s="1487"/>
      <c r="AA863" s="1487"/>
      <c r="AB863" s="1487"/>
    </row>
    <row r="864">
      <c r="A864" s="1487"/>
      <c r="B864" s="1487"/>
      <c r="C864" s="1487"/>
      <c r="D864" s="1522"/>
      <c r="E864" s="1522"/>
      <c r="F864" s="1522"/>
      <c r="G864" s="1522"/>
      <c r="H864" s="1522"/>
      <c r="I864" s="1522"/>
      <c r="J864" s="1522"/>
      <c r="K864" s="1522"/>
      <c r="L864" s="1522"/>
      <c r="M864" s="1522"/>
      <c r="N864" s="1522"/>
      <c r="O864" s="1522"/>
      <c r="P864" s="1487"/>
      <c r="Q864" s="1487"/>
      <c r="R864" s="1487"/>
      <c r="S864" s="1487"/>
      <c r="T864" s="1487"/>
      <c r="U864" s="1487"/>
      <c r="V864" s="1487"/>
      <c r="W864" s="1487"/>
      <c r="X864" s="1487"/>
      <c r="Y864" s="1487"/>
      <c r="Z864" s="1487"/>
      <c r="AA864" s="1487"/>
      <c r="AB864" s="1487"/>
    </row>
    <row r="865">
      <c r="A865" s="1487"/>
      <c r="B865" s="1487"/>
      <c r="C865" s="1487"/>
      <c r="D865" s="1522"/>
      <c r="E865" s="1522"/>
      <c r="F865" s="1522"/>
      <c r="G865" s="1522"/>
      <c r="H865" s="1522"/>
      <c r="I865" s="1522"/>
      <c r="J865" s="1522"/>
      <c r="K865" s="1522"/>
      <c r="L865" s="1522"/>
      <c r="M865" s="1522"/>
      <c r="N865" s="1522"/>
      <c r="O865" s="1522"/>
      <c r="P865" s="1487"/>
      <c r="Q865" s="1487"/>
      <c r="R865" s="1487"/>
      <c r="S865" s="1487"/>
      <c r="T865" s="1487"/>
      <c r="U865" s="1487"/>
      <c r="V865" s="1487"/>
      <c r="W865" s="1487"/>
      <c r="X865" s="1487"/>
      <c r="Y865" s="1487"/>
      <c r="Z865" s="1487"/>
      <c r="AA865" s="1487"/>
      <c r="AB865" s="1487"/>
    </row>
    <row r="866">
      <c r="A866" s="1487"/>
      <c r="B866" s="1487"/>
      <c r="C866" s="1487"/>
      <c r="D866" s="1522"/>
      <c r="E866" s="1522"/>
      <c r="F866" s="1522"/>
      <c r="G866" s="1522"/>
      <c r="H866" s="1522"/>
      <c r="I866" s="1522"/>
      <c r="J866" s="1522"/>
      <c r="K866" s="1522"/>
      <c r="L866" s="1522"/>
      <c r="M866" s="1522"/>
      <c r="N866" s="1522"/>
      <c r="O866" s="1522"/>
      <c r="P866" s="1487"/>
      <c r="Q866" s="1487"/>
      <c r="R866" s="1487"/>
      <c r="S866" s="1487"/>
      <c r="T866" s="1487"/>
      <c r="U866" s="1487"/>
      <c r="V866" s="1487"/>
      <c r="W866" s="1487"/>
      <c r="X866" s="1487"/>
      <c r="Y866" s="1487"/>
      <c r="Z866" s="1487"/>
      <c r="AA866" s="1487"/>
      <c r="AB866" s="1487"/>
    </row>
    <row r="867">
      <c r="A867" s="1487"/>
      <c r="B867" s="1487"/>
      <c r="C867" s="1487"/>
      <c r="D867" s="1522"/>
      <c r="E867" s="1522"/>
      <c r="F867" s="1522"/>
      <c r="G867" s="1522"/>
      <c r="H867" s="1522"/>
      <c r="I867" s="1522"/>
      <c r="J867" s="1522"/>
      <c r="K867" s="1522"/>
      <c r="L867" s="1522"/>
      <c r="M867" s="1522"/>
      <c r="N867" s="1522"/>
      <c r="O867" s="1522"/>
      <c r="P867" s="1487"/>
      <c r="Q867" s="1487"/>
      <c r="R867" s="1487"/>
      <c r="S867" s="1487"/>
      <c r="T867" s="1487"/>
      <c r="U867" s="1487"/>
      <c r="V867" s="1487"/>
      <c r="W867" s="1487"/>
      <c r="X867" s="1487"/>
      <c r="Y867" s="1487"/>
      <c r="Z867" s="1487"/>
      <c r="AA867" s="1487"/>
      <c r="AB867" s="1487"/>
    </row>
    <row r="868">
      <c r="A868" s="1487"/>
      <c r="B868" s="1487"/>
      <c r="C868" s="1487"/>
      <c r="D868" s="1522"/>
      <c r="E868" s="1522"/>
      <c r="F868" s="1522"/>
      <c r="G868" s="1522"/>
      <c r="H868" s="1522"/>
      <c r="I868" s="1522"/>
      <c r="J868" s="1522"/>
      <c r="K868" s="1522"/>
      <c r="L868" s="1522"/>
      <c r="M868" s="1522"/>
      <c r="N868" s="1522"/>
      <c r="O868" s="1522"/>
      <c r="P868" s="1487"/>
      <c r="Q868" s="1487"/>
      <c r="R868" s="1487"/>
      <c r="S868" s="1487"/>
      <c r="T868" s="1487"/>
      <c r="U868" s="1487"/>
      <c r="V868" s="1487"/>
      <c r="W868" s="1487"/>
      <c r="X868" s="1487"/>
      <c r="Y868" s="1487"/>
      <c r="Z868" s="1487"/>
      <c r="AA868" s="1487"/>
      <c r="AB868" s="1487"/>
    </row>
    <row r="869">
      <c r="A869" s="1487"/>
      <c r="B869" s="1487"/>
      <c r="C869" s="1487"/>
      <c r="D869" s="1522"/>
      <c r="E869" s="1522"/>
      <c r="F869" s="1522"/>
      <c r="G869" s="1522"/>
      <c r="H869" s="1522"/>
      <c r="I869" s="1522"/>
      <c r="J869" s="1522"/>
      <c r="K869" s="1522"/>
      <c r="L869" s="1522"/>
      <c r="M869" s="1522"/>
      <c r="N869" s="1522"/>
      <c r="O869" s="1522"/>
      <c r="P869" s="1487"/>
      <c r="Q869" s="1487"/>
      <c r="R869" s="1487"/>
      <c r="S869" s="1487"/>
      <c r="T869" s="1487"/>
      <c r="U869" s="1487"/>
      <c r="V869" s="1487"/>
      <c r="W869" s="1487"/>
      <c r="X869" s="1487"/>
      <c r="Y869" s="1487"/>
      <c r="Z869" s="1487"/>
      <c r="AA869" s="1487"/>
      <c r="AB869" s="1487"/>
    </row>
    <row r="870">
      <c r="A870" s="1487"/>
      <c r="B870" s="1487"/>
      <c r="C870" s="1487"/>
      <c r="D870" s="1522"/>
      <c r="E870" s="1522"/>
      <c r="F870" s="1522"/>
      <c r="G870" s="1522"/>
      <c r="H870" s="1522"/>
      <c r="I870" s="1522"/>
      <c r="J870" s="1522"/>
      <c r="K870" s="1522"/>
      <c r="L870" s="1522"/>
      <c r="M870" s="1522"/>
      <c r="N870" s="1522"/>
      <c r="O870" s="1522"/>
      <c r="P870" s="1487"/>
      <c r="Q870" s="1487"/>
      <c r="R870" s="1487"/>
      <c r="S870" s="1487"/>
      <c r="T870" s="1487"/>
      <c r="U870" s="1487"/>
      <c r="V870" s="1487"/>
      <c r="W870" s="1487"/>
      <c r="X870" s="1487"/>
      <c r="Y870" s="1487"/>
      <c r="Z870" s="1487"/>
      <c r="AA870" s="1487"/>
      <c r="AB870" s="1487"/>
    </row>
    <row r="871">
      <c r="A871" s="1487"/>
      <c r="B871" s="1487"/>
      <c r="C871" s="1487"/>
      <c r="D871" s="1522"/>
      <c r="E871" s="1522"/>
      <c r="F871" s="1522"/>
      <c r="G871" s="1522"/>
      <c r="H871" s="1522"/>
      <c r="I871" s="1522"/>
      <c r="J871" s="1522"/>
      <c r="K871" s="1522"/>
      <c r="L871" s="1522"/>
      <c r="M871" s="1522"/>
      <c r="N871" s="1522"/>
      <c r="O871" s="1522"/>
      <c r="P871" s="1487"/>
      <c r="Q871" s="1487"/>
      <c r="R871" s="1487"/>
      <c r="S871" s="1487"/>
      <c r="T871" s="1487"/>
      <c r="U871" s="1487"/>
      <c r="V871" s="1487"/>
      <c r="W871" s="1487"/>
      <c r="X871" s="1487"/>
      <c r="Y871" s="1487"/>
      <c r="Z871" s="1487"/>
      <c r="AA871" s="1487"/>
      <c r="AB871" s="1487"/>
    </row>
    <row r="872">
      <c r="A872" s="1487"/>
      <c r="B872" s="1487"/>
      <c r="C872" s="1487"/>
      <c r="D872" s="1522"/>
      <c r="E872" s="1522"/>
      <c r="F872" s="1522"/>
      <c r="G872" s="1522"/>
      <c r="H872" s="1522"/>
      <c r="I872" s="1522"/>
      <c r="J872" s="1522"/>
      <c r="K872" s="1522"/>
      <c r="L872" s="1522"/>
      <c r="M872" s="1522"/>
      <c r="N872" s="1522"/>
      <c r="O872" s="1522"/>
      <c r="P872" s="1487"/>
      <c r="Q872" s="1487"/>
      <c r="R872" s="1487"/>
      <c r="S872" s="1487"/>
      <c r="T872" s="1487"/>
      <c r="U872" s="1487"/>
      <c r="V872" s="1487"/>
      <c r="W872" s="1487"/>
      <c r="X872" s="1487"/>
      <c r="Y872" s="1487"/>
      <c r="Z872" s="1487"/>
      <c r="AA872" s="1487"/>
      <c r="AB872" s="1487"/>
    </row>
    <row r="873">
      <c r="A873" s="1487"/>
      <c r="B873" s="1487"/>
      <c r="C873" s="1487"/>
      <c r="D873" s="1522"/>
      <c r="E873" s="1522"/>
      <c r="F873" s="1522"/>
      <c r="G873" s="1522"/>
      <c r="H873" s="1522"/>
      <c r="I873" s="1522"/>
      <c r="J873" s="1522"/>
      <c r="K873" s="1522"/>
      <c r="L873" s="1522"/>
      <c r="M873" s="1522"/>
      <c r="N873" s="1522"/>
      <c r="O873" s="1522"/>
      <c r="P873" s="1487"/>
      <c r="Q873" s="1487"/>
      <c r="R873" s="1487"/>
      <c r="S873" s="1487"/>
      <c r="T873" s="1487"/>
      <c r="U873" s="1487"/>
      <c r="V873" s="1487"/>
      <c r="W873" s="1487"/>
      <c r="X873" s="1487"/>
      <c r="Y873" s="1487"/>
      <c r="Z873" s="1487"/>
      <c r="AA873" s="1487"/>
      <c r="AB873" s="1487"/>
    </row>
    <row r="874">
      <c r="A874" s="1487"/>
      <c r="B874" s="1487"/>
      <c r="C874" s="1487"/>
      <c r="D874" s="1522"/>
      <c r="E874" s="1522"/>
      <c r="F874" s="1522"/>
      <c r="G874" s="1522"/>
      <c r="H874" s="1522"/>
      <c r="I874" s="1522"/>
      <c r="J874" s="1522"/>
      <c r="K874" s="1522"/>
      <c r="L874" s="1522"/>
      <c r="M874" s="1522"/>
      <c r="N874" s="1522"/>
      <c r="O874" s="1522"/>
      <c r="P874" s="1487"/>
      <c r="Q874" s="1487"/>
      <c r="R874" s="1487"/>
      <c r="S874" s="1487"/>
      <c r="T874" s="1487"/>
      <c r="U874" s="1487"/>
      <c r="V874" s="1487"/>
      <c r="W874" s="1487"/>
      <c r="X874" s="1487"/>
      <c r="Y874" s="1487"/>
      <c r="Z874" s="1487"/>
      <c r="AA874" s="1487"/>
      <c r="AB874" s="1487"/>
    </row>
    <row r="875">
      <c r="A875" s="1487"/>
      <c r="B875" s="1487"/>
      <c r="C875" s="1487"/>
      <c r="D875" s="1522"/>
      <c r="E875" s="1522"/>
      <c r="F875" s="1522"/>
      <c r="G875" s="1522"/>
      <c r="H875" s="1522"/>
      <c r="I875" s="1522"/>
      <c r="J875" s="1522"/>
      <c r="K875" s="1522"/>
      <c r="L875" s="1522"/>
      <c r="M875" s="1522"/>
      <c r="N875" s="1522"/>
      <c r="O875" s="1522"/>
      <c r="P875" s="1487"/>
      <c r="Q875" s="1487"/>
      <c r="R875" s="1487"/>
      <c r="S875" s="1487"/>
      <c r="T875" s="1487"/>
      <c r="U875" s="1487"/>
      <c r="V875" s="1487"/>
      <c r="W875" s="1487"/>
      <c r="X875" s="1487"/>
      <c r="Y875" s="1487"/>
      <c r="Z875" s="1487"/>
      <c r="AA875" s="1487"/>
      <c r="AB875" s="1487"/>
    </row>
    <row r="876">
      <c r="A876" s="1487"/>
      <c r="B876" s="1487"/>
      <c r="C876" s="1487"/>
      <c r="D876" s="1522"/>
      <c r="E876" s="1522"/>
      <c r="F876" s="1522"/>
      <c r="G876" s="1522"/>
      <c r="H876" s="1522"/>
      <c r="I876" s="1522"/>
      <c r="J876" s="1522"/>
      <c r="K876" s="1522"/>
      <c r="L876" s="1522"/>
      <c r="M876" s="1522"/>
      <c r="N876" s="1522"/>
      <c r="O876" s="1522"/>
      <c r="P876" s="1487"/>
      <c r="Q876" s="1487"/>
      <c r="R876" s="1487"/>
      <c r="S876" s="1487"/>
      <c r="T876" s="1487"/>
      <c r="U876" s="1487"/>
      <c r="V876" s="1487"/>
      <c r="W876" s="1487"/>
      <c r="X876" s="1487"/>
      <c r="Y876" s="1487"/>
      <c r="Z876" s="1487"/>
      <c r="AA876" s="1487"/>
      <c r="AB876" s="1487"/>
    </row>
    <row r="877">
      <c r="A877" s="1487"/>
      <c r="B877" s="1487"/>
      <c r="C877" s="1487"/>
      <c r="D877" s="1522"/>
      <c r="E877" s="1522"/>
      <c r="F877" s="1522"/>
      <c r="G877" s="1522"/>
      <c r="H877" s="1522"/>
      <c r="I877" s="1522"/>
      <c r="J877" s="1522"/>
      <c r="K877" s="1522"/>
      <c r="L877" s="1522"/>
      <c r="M877" s="1522"/>
      <c r="N877" s="1522"/>
      <c r="O877" s="1522"/>
      <c r="P877" s="1487"/>
      <c r="Q877" s="1487"/>
      <c r="R877" s="1487"/>
      <c r="S877" s="1487"/>
      <c r="T877" s="1487"/>
      <c r="U877" s="1487"/>
      <c r="V877" s="1487"/>
      <c r="W877" s="1487"/>
      <c r="X877" s="1487"/>
      <c r="Y877" s="1487"/>
      <c r="Z877" s="1487"/>
      <c r="AA877" s="1487"/>
      <c r="AB877" s="1487"/>
    </row>
    <row r="878">
      <c r="A878" s="1487"/>
      <c r="B878" s="1487"/>
      <c r="C878" s="1487"/>
      <c r="D878" s="1522"/>
      <c r="E878" s="1522"/>
      <c r="F878" s="1522"/>
      <c r="G878" s="1522"/>
      <c r="H878" s="1522"/>
      <c r="I878" s="1522"/>
      <c r="J878" s="1522"/>
      <c r="K878" s="1522"/>
      <c r="L878" s="1522"/>
      <c r="M878" s="1522"/>
      <c r="N878" s="1522"/>
      <c r="O878" s="1522"/>
      <c r="P878" s="1487"/>
      <c r="Q878" s="1487"/>
      <c r="R878" s="1487"/>
      <c r="S878" s="1487"/>
      <c r="T878" s="1487"/>
      <c r="U878" s="1487"/>
      <c r="V878" s="1487"/>
      <c r="W878" s="1487"/>
      <c r="X878" s="1487"/>
      <c r="Y878" s="1487"/>
      <c r="Z878" s="1487"/>
      <c r="AA878" s="1487"/>
      <c r="AB878" s="1487"/>
    </row>
    <row r="879">
      <c r="A879" s="1487"/>
      <c r="B879" s="1487"/>
      <c r="C879" s="1487"/>
      <c r="D879" s="1522"/>
      <c r="E879" s="1522"/>
      <c r="F879" s="1522"/>
      <c r="G879" s="1522"/>
      <c r="H879" s="1522"/>
      <c r="I879" s="1522"/>
      <c r="J879" s="1522"/>
      <c r="K879" s="1522"/>
      <c r="L879" s="1522"/>
      <c r="M879" s="1522"/>
      <c r="N879" s="1522"/>
      <c r="O879" s="1522"/>
      <c r="P879" s="1487"/>
      <c r="Q879" s="1487"/>
      <c r="R879" s="1487"/>
      <c r="S879" s="1487"/>
      <c r="T879" s="1487"/>
      <c r="U879" s="1487"/>
      <c r="V879" s="1487"/>
      <c r="W879" s="1487"/>
      <c r="X879" s="1487"/>
      <c r="Y879" s="1487"/>
      <c r="Z879" s="1487"/>
      <c r="AA879" s="1487"/>
      <c r="AB879" s="1487"/>
    </row>
    <row r="880">
      <c r="A880" s="1487"/>
      <c r="B880" s="1487"/>
      <c r="C880" s="1487"/>
      <c r="D880" s="1522"/>
      <c r="E880" s="1522"/>
      <c r="F880" s="1522"/>
      <c r="G880" s="1522"/>
      <c r="H880" s="1522"/>
      <c r="I880" s="1522"/>
      <c r="J880" s="1522"/>
      <c r="K880" s="1522"/>
      <c r="L880" s="1522"/>
      <c r="M880" s="1522"/>
      <c r="N880" s="1522"/>
      <c r="O880" s="1522"/>
      <c r="P880" s="1487"/>
      <c r="Q880" s="1487"/>
      <c r="R880" s="1487"/>
      <c r="S880" s="1487"/>
      <c r="T880" s="1487"/>
      <c r="U880" s="1487"/>
      <c r="V880" s="1487"/>
      <c r="W880" s="1487"/>
      <c r="X880" s="1487"/>
      <c r="Y880" s="1487"/>
      <c r="Z880" s="1487"/>
      <c r="AA880" s="1487"/>
      <c r="AB880" s="1487"/>
    </row>
    <row r="881">
      <c r="A881" s="1487"/>
      <c r="B881" s="1487"/>
      <c r="C881" s="1487"/>
      <c r="D881" s="1522"/>
      <c r="E881" s="1522"/>
      <c r="F881" s="1522"/>
      <c r="G881" s="1522"/>
      <c r="H881" s="1522"/>
      <c r="I881" s="1522"/>
      <c r="J881" s="1522"/>
      <c r="K881" s="1522"/>
      <c r="L881" s="1522"/>
      <c r="M881" s="1522"/>
      <c r="N881" s="1522"/>
      <c r="O881" s="1522"/>
      <c r="P881" s="1487"/>
      <c r="Q881" s="1487"/>
      <c r="R881" s="1487"/>
      <c r="S881" s="1487"/>
      <c r="T881" s="1487"/>
      <c r="U881" s="1487"/>
      <c r="V881" s="1487"/>
      <c r="W881" s="1487"/>
      <c r="X881" s="1487"/>
      <c r="Y881" s="1487"/>
      <c r="Z881" s="1487"/>
      <c r="AA881" s="1487"/>
      <c r="AB881" s="1487"/>
    </row>
    <row r="882">
      <c r="A882" s="1487"/>
      <c r="B882" s="1487"/>
      <c r="C882" s="1487"/>
      <c r="D882" s="1522"/>
      <c r="E882" s="1522"/>
      <c r="F882" s="1522"/>
      <c r="G882" s="1522"/>
      <c r="H882" s="1522"/>
      <c r="I882" s="1522"/>
      <c r="J882" s="1522"/>
      <c r="K882" s="1522"/>
      <c r="L882" s="1522"/>
      <c r="M882" s="1522"/>
      <c r="N882" s="1522"/>
      <c r="O882" s="1522"/>
      <c r="P882" s="1487"/>
      <c r="Q882" s="1487"/>
      <c r="R882" s="1487"/>
      <c r="S882" s="1487"/>
      <c r="T882" s="1487"/>
      <c r="U882" s="1487"/>
      <c r="V882" s="1487"/>
      <c r="W882" s="1487"/>
      <c r="X882" s="1487"/>
      <c r="Y882" s="1487"/>
      <c r="Z882" s="1487"/>
      <c r="AA882" s="1487"/>
      <c r="AB882" s="1487"/>
    </row>
    <row r="883">
      <c r="A883" s="1487"/>
      <c r="B883" s="1487"/>
      <c r="C883" s="1487"/>
      <c r="D883" s="1522"/>
      <c r="E883" s="1522"/>
      <c r="F883" s="1522"/>
      <c r="G883" s="1522"/>
      <c r="H883" s="1522"/>
      <c r="I883" s="1522"/>
      <c r="J883" s="1522"/>
      <c r="K883" s="1522"/>
      <c r="L883" s="1522"/>
      <c r="M883" s="1522"/>
      <c r="N883" s="1522"/>
      <c r="O883" s="1522"/>
      <c r="P883" s="1487"/>
      <c r="Q883" s="1487"/>
      <c r="R883" s="1487"/>
      <c r="S883" s="1487"/>
      <c r="T883" s="1487"/>
      <c r="U883" s="1487"/>
      <c r="V883" s="1487"/>
      <c r="W883" s="1487"/>
      <c r="X883" s="1487"/>
      <c r="Y883" s="1487"/>
      <c r="Z883" s="1487"/>
      <c r="AA883" s="1487"/>
      <c r="AB883" s="1487"/>
    </row>
    <row r="884">
      <c r="A884" s="1487"/>
      <c r="B884" s="1487"/>
      <c r="C884" s="1487"/>
      <c r="D884" s="1522"/>
      <c r="E884" s="1522"/>
      <c r="F884" s="1522"/>
      <c r="G884" s="1522"/>
      <c r="H884" s="1522"/>
      <c r="I884" s="1522"/>
      <c r="J884" s="1522"/>
      <c r="K884" s="1522"/>
      <c r="L884" s="1522"/>
      <c r="M884" s="1522"/>
      <c r="N884" s="1522"/>
      <c r="O884" s="1522"/>
      <c r="P884" s="1487"/>
      <c r="Q884" s="1487"/>
      <c r="R884" s="1487"/>
      <c r="S884" s="1487"/>
      <c r="T884" s="1487"/>
      <c r="U884" s="1487"/>
      <c r="V884" s="1487"/>
      <c r="W884" s="1487"/>
      <c r="X884" s="1487"/>
      <c r="Y884" s="1487"/>
      <c r="Z884" s="1487"/>
      <c r="AA884" s="1487"/>
      <c r="AB884" s="1487"/>
    </row>
    <row r="885">
      <c r="A885" s="1487"/>
      <c r="B885" s="1487"/>
      <c r="C885" s="1487"/>
      <c r="D885" s="1522"/>
      <c r="E885" s="1522"/>
      <c r="F885" s="1522"/>
      <c r="G885" s="1522"/>
      <c r="H885" s="1522"/>
      <c r="I885" s="1522"/>
      <c r="J885" s="1522"/>
      <c r="K885" s="1522"/>
      <c r="L885" s="1522"/>
      <c r="M885" s="1522"/>
      <c r="N885" s="1522"/>
      <c r="O885" s="1522"/>
      <c r="P885" s="1487"/>
      <c r="Q885" s="1487"/>
      <c r="R885" s="1487"/>
      <c r="S885" s="1487"/>
      <c r="T885" s="1487"/>
      <c r="U885" s="1487"/>
      <c r="V885" s="1487"/>
      <c r="W885" s="1487"/>
      <c r="X885" s="1487"/>
      <c r="Y885" s="1487"/>
      <c r="Z885" s="1487"/>
      <c r="AA885" s="1487"/>
      <c r="AB885" s="1487"/>
    </row>
    <row r="886">
      <c r="A886" s="1487"/>
      <c r="B886" s="1487"/>
      <c r="C886" s="1487"/>
      <c r="D886" s="1522"/>
      <c r="E886" s="1522"/>
      <c r="F886" s="1522"/>
      <c r="G886" s="1522"/>
      <c r="H886" s="1522"/>
      <c r="I886" s="1522"/>
      <c r="J886" s="1522"/>
      <c r="K886" s="1522"/>
      <c r="L886" s="1522"/>
      <c r="M886" s="1522"/>
      <c r="N886" s="1522"/>
      <c r="O886" s="1522"/>
      <c r="P886" s="1487"/>
      <c r="Q886" s="1487"/>
      <c r="R886" s="1487"/>
      <c r="S886" s="1487"/>
      <c r="T886" s="1487"/>
      <c r="U886" s="1487"/>
      <c r="V886" s="1487"/>
      <c r="W886" s="1487"/>
      <c r="X886" s="1487"/>
      <c r="Y886" s="1487"/>
      <c r="Z886" s="1487"/>
      <c r="AA886" s="1487"/>
      <c r="AB886" s="1487"/>
    </row>
    <row r="887">
      <c r="A887" s="1487"/>
      <c r="B887" s="1487"/>
      <c r="C887" s="1487"/>
      <c r="D887" s="1522"/>
      <c r="E887" s="1522"/>
      <c r="F887" s="1522"/>
      <c r="G887" s="1522"/>
      <c r="H887" s="1522"/>
      <c r="I887" s="1522"/>
      <c r="J887" s="1522"/>
      <c r="K887" s="1522"/>
      <c r="L887" s="1522"/>
      <c r="M887" s="1522"/>
      <c r="N887" s="1522"/>
      <c r="O887" s="1522"/>
      <c r="P887" s="1487"/>
      <c r="Q887" s="1487"/>
      <c r="R887" s="1487"/>
      <c r="S887" s="1487"/>
      <c r="T887" s="1487"/>
      <c r="U887" s="1487"/>
      <c r="V887" s="1487"/>
      <c r="W887" s="1487"/>
      <c r="X887" s="1487"/>
      <c r="Y887" s="1487"/>
      <c r="Z887" s="1487"/>
      <c r="AA887" s="1487"/>
      <c r="AB887" s="1487"/>
    </row>
    <row r="888">
      <c r="A888" s="1487"/>
      <c r="B888" s="1487"/>
      <c r="C888" s="1487"/>
      <c r="D888" s="1522"/>
      <c r="E888" s="1522"/>
      <c r="F888" s="1522"/>
      <c r="G888" s="1522"/>
      <c r="H888" s="1522"/>
      <c r="I888" s="1522"/>
      <c r="J888" s="1522"/>
      <c r="K888" s="1522"/>
      <c r="L888" s="1522"/>
      <c r="M888" s="1522"/>
      <c r="N888" s="1522"/>
      <c r="O888" s="1522"/>
      <c r="P888" s="1487"/>
      <c r="Q888" s="1487"/>
      <c r="R888" s="1487"/>
      <c r="S888" s="1487"/>
      <c r="T888" s="1487"/>
      <c r="U888" s="1487"/>
      <c r="V888" s="1487"/>
      <c r="W888" s="1487"/>
      <c r="X888" s="1487"/>
      <c r="Y888" s="1487"/>
      <c r="Z888" s="1487"/>
      <c r="AA888" s="1487"/>
      <c r="AB888" s="1487"/>
    </row>
    <row r="889">
      <c r="A889" s="1487"/>
      <c r="B889" s="1487"/>
      <c r="C889" s="1487"/>
      <c r="D889" s="1522"/>
      <c r="E889" s="1522"/>
      <c r="F889" s="1522"/>
      <c r="G889" s="1522"/>
      <c r="H889" s="1522"/>
      <c r="I889" s="1522"/>
      <c r="J889" s="1522"/>
      <c r="K889" s="1522"/>
      <c r="L889" s="1522"/>
      <c r="M889" s="1522"/>
      <c r="N889" s="1522"/>
      <c r="O889" s="1522"/>
      <c r="P889" s="1487"/>
      <c r="Q889" s="1487"/>
      <c r="R889" s="1487"/>
      <c r="S889" s="1487"/>
      <c r="T889" s="1487"/>
      <c r="U889" s="1487"/>
      <c r="V889" s="1487"/>
      <c r="W889" s="1487"/>
      <c r="X889" s="1487"/>
      <c r="Y889" s="1487"/>
      <c r="Z889" s="1487"/>
      <c r="AA889" s="1487"/>
      <c r="AB889" s="1487"/>
    </row>
    <row r="890">
      <c r="A890" s="1487"/>
      <c r="B890" s="1487"/>
      <c r="C890" s="1487"/>
      <c r="D890" s="1522"/>
      <c r="E890" s="1522"/>
      <c r="F890" s="1522"/>
      <c r="G890" s="1522"/>
      <c r="H890" s="1522"/>
      <c r="I890" s="1522"/>
      <c r="J890" s="1522"/>
      <c r="K890" s="1522"/>
      <c r="L890" s="1522"/>
      <c r="M890" s="1522"/>
      <c r="N890" s="1522"/>
      <c r="O890" s="1522"/>
      <c r="P890" s="1487"/>
      <c r="Q890" s="1487"/>
      <c r="R890" s="1487"/>
      <c r="S890" s="1487"/>
      <c r="T890" s="1487"/>
      <c r="U890" s="1487"/>
      <c r="V890" s="1487"/>
      <c r="W890" s="1487"/>
      <c r="X890" s="1487"/>
      <c r="Y890" s="1487"/>
      <c r="Z890" s="1487"/>
      <c r="AA890" s="1487"/>
      <c r="AB890" s="1487"/>
    </row>
    <row r="891">
      <c r="A891" s="1487"/>
      <c r="B891" s="1487"/>
      <c r="C891" s="1487"/>
      <c r="D891" s="1522"/>
      <c r="E891" s="1522"/>
      <c r="F891" s="1522"/>
      <c r="G891" s="1522"/>
      <c r="H891" s="1522"/>
      <c r="I891" s="1522"/>
      <c r="J891" s="1522"/>
      <c r="K891" s="1522"/>
      <c r="L891" s="1522"/>
      <c r="M891" s="1522"/>
      <c r="N891" s="1522"/>
      <c r="O891" s="1522"/>
      <c r="P891" s="1487"/>
      <c r="Q891" s="1487"/>
      <c r="R891" s="1487"/>
      <c r="S891" s="1487"/>
      <c r="T891" s="1487"/>
      <c r="U891" s="1487"/>
      <c r="V891" s="1487"/>
      <c r="W891" s="1487"/>
      <c r="X891" s="1487"/>
      <c r="Y891" s="1487"/>
      <c r="Z891" s="1487"/>
      <c r="AA891" s="1487"/>
      <c r="AB891" s="1487"/>
    </row>
    <row r="892">
      <c r="A892" s="1487"/>
      <c r="B892" s="1487"/>
      <c r="C892" s="1487"/>
      <c r="D892" s="1522"/>
      <c r="E892" s="1522"/>
      <c r="F892" s="1522"/>
      <c r="G892" s="1522"/>
      <c r="H892" s="1522"/>
      <c r="I892" s="1522"/>
      <c r="J892" s="1522"/>
      <c r="K892" s="1522"/>
      <c r="L892" s="1522"/>
      <c r="M892" s="1522"/>
      <c r="N892" s="1522"/>
      <c r="O892" s="1522"/>
      <c r="P892" s="1487"/>
      <c r="Q892" s="1487"/>
      <c r="R892" s="1487"/>
      <c r="S892" s="1487"/>
      <c r="T892" s="1487"/>
      <c r="U892" s="1487"/>
      <c r="V892" s="1487"/>
      <c r="W892" s="1487"/>
      <c r="X892" s="1487"/>
      <c r="Y892" s="1487"/>
      <c r="Z892" s="1487"/>
      <c r="AA892" s="1487"/>
      <c r="AB892" s="1487"/>
    </row>
    <row r="893">
      <c r="A893" s="1487"/>
      <c r="B893" s="1487"/>
      <c r="C893" s="1487"/>
      <c r="D893" s="1522"/>
      <c r="E893" s="1522"/>
      <c r="F893" s="1522"/>
      <c r="G893" s="1522"/>
      <c r="H893" s="1522"/>
      <c r="I893" s="1522"/>
      <c r="J893" s="1522"/>
      <c r="K893" s="1522"/>
      <c r="L893" s="1522"/>
      <c r="M893" s="1522"/>
      <c r="N893" s="1522"/>
      <c r="O893" s="1522"/>
      <c r="P893" s="1487"/>
      <c r="Q893" s="1487"/>
      <c r="R893" s="1487"/>
      <c r="S893" s="1487"/>
      <c r="T893" s="1487"/>
      <c r="U893" s="1487"/>
      <c r="V893" s="1487"/>
      <c r="W893" s="1487"/>
      <c r="X893" s="1487"/>
      <c r="Y893" s="1487"/>
      <c r="Z893" s="1487"/>
      <c r="AA893" s="1487"/>
      <c r="AB893" s="1487"/>
    </row>
    <row r="894">
      <c r="A894" s="1487"/>
      <c r="B894" s="1487"/>
      <c r="C894" s="1487"/>
      <c r="D894" s="1522"/>
      <c r="E894" s="1522"/>
      <c r="F894" s="1522"/>
      <c r="G894" s="1522"/>
      <c r="H894" s="1522"/>
      <c r="I894" s="1522"/>
      <c r="J894" s="1522"/>
      <c r="K894" s="1522"/>
      <c r="L894" s="1522"/>
      <c r="M894" s="1522"/>
      <c r="N894" s="1522"/>
      <c r="O894" s="1522"/>
      <c r="P894" s="1487"/>
      <c r="Q894" s="1487"/>
      <c r="R894" s="1487"/>
      <c r="S894" s="1487"/>
      <c r="T894" s="1487"/>
      <c r="U894" s="1487"/>
      <c r="V894" s="1487"/>
      <c r="W894" s="1487"/>
      <c r="X894" s="1487"/>
      <c r="Y894" s="1487"/>
      <c r="Z894" s="1487"/>
      <c r="AA894" s="1487"/>
      <c r="AB894" s="1487"/>
    </row>
    <row r="895">
      <c r="A895" s="1487"/>
      <c r="B895" s="1487"/>
      <c r="C895" s="1487"/>
      <c r="D895" s="1522"/>
      <c r="E895" s="1522"/>
      <c r="F895" s="1522"/>
      <c r="G895" s="1522"/>
      <c r="H895" s="1522"/>
      <c r="I895" s="1522"/>
      <c r="J895" s="1522"/>
      <c r="K895" s="1522"/>
      <c r="L895" s="1522"/>
      <c r="M895" s="1522"/>
      <c r="N895" s="1522"/>
      <c r="O895" s="1522"/>
      <c r="P895" s="1487"/>
      <c r="Q895" s="1487"/>
      <c r="R895" s="1487"/>
      <c r="S895" s="1487"/>
      <c r="T895" s="1487"/>
      <c r="U895" s="1487"/>
      <c r="V895" s="1487"/>
      <c r="W895" s="1487"/>
      <c r="X895" s="1487"/>
      <c r="Y895" s="1487"/>
      <c r="Z895" s="1487"/>
      <c r="AA895" s="1487"/>
      <c r="AB895" s="1487"/>
    </row>
    <row r="896">
      <c r="A896" s="1487"/>
      <c r="B896" s="1487"/>
      <c r="C896" s="1487"/>
      <c r="D896" s="1522"/>
      <c r="E896" s="1522"/>
      <c r="F896" s="1522"/>
      <c r="G896" s="1522"/>
      <c r="H896" s="1522"/>
      <c r="I896" s="1522"/>
      <c r="J896" s="1522"/>
      <c r="K896" s="1522"/>
      <c r="L896" s="1522"/>
      <c r="M896" s="1522"/>
      <c r="N896" s="1522"/>
      <c r="O896" s="1522"/>
      <c r="P896" s="1487"/>
      <c r="Q896" s="1487"/>
      <c r="R896" s="1487"/>
      <c r="S896" s="1487"/>
      <c r="T896" s="1487"/>
      <c r="U896" s="1487"/>
      <c r="V896" s="1487"/>
      <c r="W896" s="1487"/>
      <c r="X896" s="1487"/>
      <c r="Y896" s="1487"/>
      <c r="Z896" s="1487"/>
      <c r="AA896" s="1487"/>
      <c r="AB896" s="1487"/>
    </row>
    <row r="897">
      <c r="A897" s="1487"/>
      <c r="B897" s="1487"/>
      <c r="C897" s="1487"/>
      <c r="D897" s="1522"/>
      <c r="E897" s="1522"/>
      <c r="F897" s="1522"/>
      <c r="G897" s="1522"/>
      <c r="H897" s="1522"/>
      <c r="I897" s="1522"/>
      <c r="J897" s="1522"/>
      <c r="K897" s="1522"/>
      <c r="L897" s="1522"/>
      <c r="M897" s="1522"/>
      <c r="N897" s="1522"/>
      <c r="O897" s="1522"/>
      <c r="P897" s="1487"/>
      <c r="Q897" s="1487"/>
      <c r="R897" s="1487"/>
      <c r="S897" s="1487"/>
      <c r="T897" s="1487"/>
      <c r="U897" s="1487"/>
      <c r="V897" s="1487"/>
      <c r="W897" s="1487"/>
      <c r="X897" s="1487"/>
      <c r="Y897" s="1487"/>
      <c r="Z897" s="1487"/>
      <c r="AA897" s="1487"/>
      <c r="AB897" s="1487"/>
    </row>
    <row r="898">
      <c r="A898" s="1487"/>
      <c r="B898" s="1487"/>
      <c r="C898" s="1487"/>
      <c r="D898" s="1522"/>
      <c r="E898" s="1522"/>
      <c r="F898" s="1522"/>
      <c r="G898" s="1522"/>
      <c r="H898" s="1522"/>
      <c r="I898" s="1522"/>
      <c r="J898" s="1522"/>
      <c r="K898" s="1522"/>
      <c r="L898" s="1522"/>
      <c r="M898" s="1522"/>
      <c r="N898" s="1522"/>
      <c r="O898" s="1522"/>
      <c r="P898" s="1487"/>
      <c r="Q898" s="1487"/>
      <c r="R898" s="1487"/>
      <c r="S898" s="1487"/>
      <c r="T898" s="1487"/>
      <c r="U898" s="1487"/>
      <c r="V898" s="1487"/>
      <c r="W898" s="1487"/>
      <c r="X898" s="1487"/>
      <c r="Y898" s="1487"/>
      <c r="Z898" s="1487"/>
      <c r="AA898" s="1487"/>
      <c r="AB898" s="1487"/>
    </row>
    <row r="899">
      <c r="A899" s="1487"/>
      <c r="B899" s="1487"/>
      <c r="C899" s="1487"/>
      <c r="D899" s="1522"/>
      <c r="E899" s="1522"/>
      <c r="F899" s="1522"/>
      <c r="G899" s="1522"/>
      <c r="H899" s="1522"/>
      <c r="I899" s="1522"/>
      <c r="J899" s="1522"/>
      <c r="K899" s="1522"/>
      <c r="L899" s="1522"/>
      <c r="M899" s="1522"/>
      <c r="N899" s="1522"/>
      <c r="O899" s="1522"/>
      <c r="P899" s="1487"/>
      <c r="Q899" s="1487"/>
      <c r="R899" s="1487"/>
      <c r="S899" s="1487"/>
      <c r="T899" s="1487"/>
      <c r="U899" s="1487"/>
      <c r="V899" s="1487"/>
      <c r="W899" s="1487"/>
      <c r="X899" s="1487"/>
      <c r="Y899" s="1487"/>
      <c r="Z899" s="1487"/>
      <c r="AA899" s="1487"/>
      <c r="AB899" s="1487"/>
    </row>
    <row r="900">
      <c r="A900" s="1487"/>
      <c r="B900" s="1487"/>
      <c r="C900" s="1487"/>
      <c r="D900" s="1522"/>
      <c r="E900" s="1522"/>
      <c r="F900" s="1522"/>
      <c r="G900" s="1522"/>
      <c r="H900" s="1522"/>
      <c r="I900" s="1522"/>
      <c r="J900" s="1522"/>
      <c r="K900" s="1522"/>
      <c r="L900" s="1522"/>
      <c r="M900" s="1522"/>
      <c r="N900" s="1522"/>
      <c r="O900" s="1522"/>
      <c r="P900" s="1487"/>
      <c r="Q900" s="1487"/>
      <c r="R900" s="1487"/>
      <c r="S900" s="1487"/>
      <c r="T900" s="1487"/>
      <c r="U900" s="1487"/>
      <c r="V900" s="1487"/>
      <c r="W900" s="1487"/>
      <c r="X900" s="1487"/>
      <c r="Y900" s="1487"/>
      <c r="Z900" s="1487"/>
      <c r="AA900" s="1487"/>
      <c r="AB900" s="1487"/>
    </row>
    <row r="901">
      <c r="A901" s="1487"/>
      <c r="B901" s="1487"/>
      <c r="C901" s="1487"/>
      <c r="D901" s="1522"/>
      <c r="E901" s="1522"/>
      <c r="F901" s="1522"/>
      <c r="G901" s="1522"/>
      <c r="H901" s="1522"/>
      <c r="I901" s="1522"/>
      <c r="J901" s="1522"/>
      <c r="K901" s="1522"/>
      <c r="L901" s="1522"/>
      <c r="M901" s="1522"/>
      <c r="N901" s="1522"/>
      <c r="O901" s="1522"/>
      <c r="P901" s="1487"/>
      <c r="Q901" s="1487"/>
      <c r="R901" s="1487"/>
      <c r="S901" s="1487"/>
      <c r="T901" s="1487"/>
      <c r="U901" s="1487"/>
      <c r="V901" s="1487"/>
      <c r="W901" s="1487"/>
      <c r="X901" s="1487"/>
      <c r="Y901" s="1487"/>
      <c r="Z901" s="1487"/>
      <c r="AA901" s="1487"/>
      <c r="AB901" s="1487"/>
    </row>
    <row r="902">
      <c r="A902" s="1487"/>
      <c r="B902" s="1487"/>
      <c r="C902" s="1487"/>
      <c r="D902" s="1522"/>
      <c r="E902" s="1522"/>
      <c r="F902" s="1522"/>
      <c r="G902" s="1522"/>
      <c r="H902" s="1522"/>
      <c r="I902" s="1522"/>
      <c r="J902" s="1522"/>
      <c r="K902" s="1522"/>
      <c r="L902" s="1522"/>
      <c r="M902" s="1522"/>
      <c r="N902" s="1522"/>
      <c r="O902" s="1522"/>
      <c r="P902" s="1487"/>
      <c r="Q902" s="1487"/>
      <c r="R902" s="1487"/>
      <c r="S902" s="1487"/>
      <c r="T902" s="1487"/>
      <c r="U902" s="1487"/>
      <c r="V902" s="1487"/>
      <c r="W902" s="1487"/>
      <c r="X902" s="1487"/>
      <c r="Y902" s="1487"/>
      <c r="Z902" s="1487"/>
      <c r="AA902" s="1487"/>
      <c r="AB902" s="1487"/>
    </row>
    <row r="903">
      <c r="A903" s="1487"/>
      <c r="B903" s="1487"/>
      <c r="C903" s="1487"/>
      <c r="D903" s="1522"/>
      <c r="E903" s="1522"/>
      <c r="F903" s="1522"/>
      <c r="G903" s="1522"/>
      <c r="H903" s="1522"/>
      <c r="I903" s="1522"/>
      <c r="J903" s="1522"/>
      <c r="K903" s="1522"/>
      <c r="L903" s="1522"/>
      <c r="M903" s="1522"/>
      <c r="N903" s="1522"/>
      <c r="O903" s="1522"/>
      <c r="P903" s="1487"/>
      <c r="Q903" s="1487"/>
      <c r="R903" s="1487"/>
      <c r="S903" s="1487"/>
      <c r="T903" s="1487"/>
      <c r="U903" s="1487"/>
      <c r="V903" s="1487"/>
      <c r="W903" s="1487"/>
      <c r="X903" s="1487"/>
      <c r="Y903" s="1487"/>
      <c r="Z903" s="1487"/>
      <c r="AA903" s="1487"/>
      <c r="AB903" s="1487"/>
    </row>
    <row r="904">
      <c r="A904" s="1487"/>
      <c r="B904" s="1487"/>
      <c r="C904" s="1487"/>
      <c r="D904" s="1522"/>
      <c r="E904" s="1522"/>
      <c r="F904" s="1522"/>
      <c r="G904" s="1522"/>
      <c r="H904" s="1522"/>
      <c r="I904" s="1522"/>
      <c r="J904" s="1522"/>
      <c r="K904" s="1522"/>
      <c r="L904" s="1522"/>
      <c r="M904" s="1522"/>
      <c r="N904" s="1522"/>
      <c r="O904" s="1522"/>
      <c r="P904" s="1487"/>
      <c r="Q904" s="1487"/>
      <c r="R904" s="1487"/>
      <c r="S904" s="1487"/>
      <c r="T904" s="1487"/>
      <c r="U904" s="1487"/>
      <c r="V904" s="1487"/>
      <c r="W904" s="1487"/>
      <c r="X904" s="1487"/>
      <c r="Y904" s="1487"/>
      <c r="Z904" s="1487"/>
      <c r="AA904" s="1487"/>
      <c r="AB904" s="1487"/>
    </row>
    <row r="905">
      <c r="A905" s="1487"/>
      <c r="B905" s="1487"/>
      <c r="C905" s="1487"/>
      <c r="D905" s="1522"/>
      <c r="E905" s="1522"/>
      <c r="F905" s="1522"/>
      <c r="G905" s="1522"/>
      <c r="H905" s="1522"/>
      <c r="I905" s="1522"/>
      <c r="J905" s="1522"/>
      <c r="K905" s="1522"/>
      <c r="L905" s="1522"/>
      <c r="M905" s="1522"/>
      <c r="N905" s="1522"/>
      <c r="O905" s="1522"/>
      <c r="P905" s="1487"/>
      <c r="Q905" s="1487"/>
      <c r="R905" s="1487"/>
      <c r="S905" s="1487"/>
      <c r="T905" s="1487"/>
      <c r="U905" s="1487"/>
      <c r="V905" s="1487"/>
      <c r="W905" s="1487"/>
      <c r="X905" s="1487"/>
      <c r="Y905" s="1487"/>
      <c r="Z905" s="1487"/>
      <c r="AA905" s="1487"/>
      <c r="AB905" s="1487"/>
    </row>
    <row r="906">
      <c r="A906" s="1487"/>
      <c r="B906" s="1487"/>
      <c r="C906" s="1487"/>
      <c r="D906" s="1522"/>
      <c r="E906" s="1522"/>
      <c r="F906" s="1522"/>
      <c r="G906" s="1522"/>
      <c r="H906" s="1522"/>
      <c r="I906" s="1522"/>
      <c r="J906" s="1522"/>
      <c r="K906" s="1522"/>
      <c r="L906" s="1522"/>
      <c r="M906" s="1522"/>
      <c r="N906" s="1522"/>
      <c r="O906" s="1522"/>
      <c r="P906" s="1487"/>
      <c r="Q906" s="1487"/>
      <c r="R906" s="1487"/>
      <c r="S906" s="1487"/>
      <c r="T906" s="1487"/>
      <c r="U906" s="1487"/>
      <c r="V906" s="1487"/>
      <c r="W906" s="1487"/>
      <c r="X906" s="1487"/>
      <c r="Y906" s="1487"/>
      <c r="Z906" s="1487"/>
      <c r="AA906" s="1487"/>
      <c r="AB906" s="1487"/>
    </row>
    <row r="907">
      <c r="A907" s="1487"/>
      <c r="B907" s="1487"/>
      <c r="C907" s="1487"/>
      <c r="D907" s="1522"/>
      <c r="E907" s="1522"/>
      <c r="F907" s="1522"/>
      <c r="G907" s="1522"/>
      <c r="H907" s="1522"/>
      <c r="I907" s="1522"/>
      <c r="J907" s="1522"/>
      <c r="K907" s="1522"/>
      <c r="L907" s="1522"/>
      <c r="M907" s="1522"/>
      <c r="N907" s="1522"/>
      <c r="O907" s="1522"/>
      <c r="P907" s="1487"/>
      <c r="Q907" s="1487"/>
      <c r="R907" s="1487"/>
      <c r="S907" s="1487"/>
      <c r="T907" s="1487"/>
      <c r="U907" s="1487"/>
      <c r="V907" s="1487"/>
      <c r="W907" s="1487"/>
      <c r="X907" s="1487"/>
      <c r="Y907" s="1487"/>
      <c r="Z907" s="1487"/>
      <c r="AA907" s="1487"/>
      <c r="AB907" s="1487"/>
    </row>
    <row r="908">
      <c r="A908" s="1487"/>
      <c r="B908" s="1487"/>
      <c r="C908" s="1487"/>
      <c r="D908" s="1522"/>
      <c r="E908" s="1522"/>
      <c r="F908" s="1522"/>
      <c r="G908" s="1522"/>
      <c r="H908" s="1522"/>
      <c r="I908" s="1522"/>
      <c r="J908" s="1522"/>
      <c r="K908" s="1522"/>
      <c r="L908" s="1522"/>
      <c r="M908" s="1522"/>
      <c r="N908" s="1522"/>
      <c r="O908" s="1522"/>
      <c r="P908" s="1487"/>
      <c r="Q908" s="1487"/>
      <c r="R908" s="1487"/>
      <c r="S908" s="1487"/>
      <c r="T908" s="1487"/>
      <c r="U908" s="1487"/>
      <c r="V908" s="1487"/>
      <c r="W908" s="1487"/>
      <c r="X908" s="1487"/>
      <c r="Y908" s="1487"/>
      <c r="Z908" s="1487"/>
      <c r="AA908" s="1487"/>
      <c r="AB908" s="1487"/>
    </row>
    <row r="909">
      <c r="A909" s="1487"/>
      <c r="B909" s="1487"/>
      <c r="C909" s="1487"/>
      <c r="D909" s="1522"/>
      <c r="E909" s="1522"/>
      <c r="F909" s="1522"/>
      <c r="G909" s="1522"/>
      <c r="H909" s="1522"/>
      <c r="I909" s="1522"/>
      <c r="J909" s="1522"/>
      <c r="K909" s="1522"/>
      <c r="L909" s="1522"/>
      <c r="M909" s="1522"/>
      <c r="N909" s="1522"/>
      <c r="O909" s="1522"/>
      <c r="P909" s="1487"/>
      <c r="Q909" s="1487"/>
      <c r="R909" s="1487"/>
      <c r="S909" s="1487"/>
      <c r="T909" s="1487"/>
      <c r="U909" s="1487"/>
      <c r="V909" s="1487"/>
      <c r="W909" s="1487"/>
      <c r="X909" s="1487"/>
      <c r="Y909" s="1487"/>
      <c r="Z909" s="1487"/>
      <c r="AA909" s="1487"/>
      <c r="AB909" s="1487"/>
    </row>
    <row r="910">
      <c r="A910" s="1487"/>
      <c r="B910" s="1487"/>
      <c r="C910" s="1487"/>
      <c r="D910" s="1522"/>
      <c r="E910" s="1522"/>
      <c r="F910" s="1522"/>
      <c r="G910" s="1522"/>
      <c r="H910" s="1522"/>
      <c r="I910" s="1522"/>
      <c r="J910" s="1522"/>
      <c r="K910" s="1522"/>
      <c r="L910" s="1522"/>
      <c r="M910" s="1522"/>
      <c r="N910" s="1522"/>
      <c r="O910" s="1522"/>
      <c r="P910" s="1487"/>
      <c r="Q910" s="1487"/>
      <c r="R910" s="1487"/>
      <c r="S910" s="1487"/>
      <c r="T910" s="1487"/>
      <c r="U910" s="1487"/>
      <c r="V910" s="1487"/>
      <c r="W910" s="1487"/>
      <c r="X910" s="1487"/>
      <c r="Y910" s="1487"/>
      <c r="Z910" s="1487"/>
      <c r="AA910" s="1487"/>
      <c r="AB910" s="1487"/>
    </row>
    <row r="911">
      <c r="A911" s="1487"/>
      <c r="B911" s="1487"/>
      <c r="C911" s="1487"/>
      <c r="D911" s="1522"/>
      <c r="E911" s="1522"/>
      <c r="F911" s="1522"/>
      <c r="G911" s="1522"/>
      <c r="H911" s="1522"/>
      <c r="I911" s="1522"/>
      <c r="J911" s="1522"/>
      <c r="K911" s="1522"/>
      <c r="L911" s="1522"/>
      <c r="M911" s="1522"/>
      <c r="N911" s="1522"/>
      <c r="O911" s="1522"/>
      <c r="P911" s="1487"/>
      <c r="Q911" s="1487"/>
      <c r="R911" s="1487"/>
      <c r="S911" s="1487"/>
      <c r="T911" s="1487"/>
      <c r="U911" s="1487"/>
      <c r="V911" s="1487"/>
      <c r="W911" s="1487"/>
      <c r="X911" s="1487"/>
      <c r="Y911" s="1487"/>
      <c r="Z911" s="1487"/>
      <c r="AA911" s="1487"/>
      <c r="AB911" s="1487"/>
    </row>
    <row r="912">
      <c r="A912" s="1487"/>
      <c r="B912" s="1487"/>
      <c r="C912" s="1487"/>
      <c r="D912" s="1522"/>
      <c r="E912" s="1522"/>
      <c r="F912" s="1522"/>
      <c r="G912" s="1522"/>
      <c r="H912" s="1522"/>
      <c r="I912" s="1522"/>
      <c r="J912" s="1522"/>
      <c r="K912" s="1522"/>
      <c r="L912" s="1522"/>
      <c r="M912" s="1522"/>
      <c r="N912" s="1522"/>
      <c r="O912" s="1522"/>
      <c r="P912" s="1487"/>
      <c r="Q912" s="1487"/>
      <c r="R912" s="1487"/>
      <c r="S912" s="1487"/>
      <c r="T912" s="1487"/>
      <c r="U912" s="1487"/>
      <c r="V912" s="1487"/>
      <c r="W912" s="1487"/>
      <c r="X912" s="1487"/>
      <c r="Y912" s="1487"/>
      <c r="Z912" s="1487"/>
      <c r="AA912" s="1487"/>
      <c r="AB912" s="1487"/>
    </row>
    <row r="913">
      <c r="A913" s="1487"/>
      <c r="B913" s="1487"/>
      <c r="C913" s="1487"/>
      <c r="D913" s="1522"/>
      <c r="E913" s="1522"/>
      <c r="F913" s="1522"/>
      <c r="G913" s="1522"/>
      <c r="H913" s="1522"/>
      <c r="I913" s="1522"/>
      <c r="J913" s="1522"/>
      <c r="K913" s="1522"/>
      <c r="L913" s="1522"/>
      <c r="M913" s="1522"/>
      <c r="N913" s="1522"/>
      <c r="O913" s="1522"/>
      <c r="P913" s="1487"/>
      <c r="Q913" s="1487"/>
      <c r="R913" s="1487"/>
      <c r="S913" s="1487"/>
      <c r="T913" s="1487"/>
      <c r="U913" s="1487"/>
      <c r="V913" s="1487"/>
      <c r="W913" s="1487"/>
      <c r="X913" s="1487"/>
      <c r="Y913" s="1487"/>
      <c r="Z913" s="1487"/>
      <c r="AA913" s="1487"/>
      <c r="AB913" s="1487"/>
    </row>
    <row r="914">
      <c r="A914" s="1487"/>
      <c r="B914" s="1487"/>
      <c r="C914" s="1487"/>
      <c r="D914" s="1522"/>
      <c r="E914" s="1522"/>
      <c r="F914" s="1522"/>
      <c r="G914" s="1522"/>
      <c r="H914" s="1522"/>
      <c r="I914" s="1522"/>
      <c r="J914" s="1522"/>
      <c r="K914" s="1522"/>
      <c r="L914" s="1522"/>
      <c r="M914" s="1522"/>
      <c r="N914" s="1522"/>
      <c r="O914" s="1522"/>
      <c r="P914" s="1487"/>
      <c r="Q914" s="1487"/>
      <c r="R914" s="1487"/>
      <c r="S914" s="1487"/>
      <c r="T914" s="1487"/>
      <c r="U914" s="1487"/>
      <c r="V914" s="1487"/>
      <c r="W914" s="1487"/>
      <c r="X914" s="1487"/>
      <c r="Y914" s="1487"/>
      <c r="Z914" s="1487"/>
      <c r="AA914" s="1487"/>
      <c r="AB914" s="1487"/>
    </row>
    <row r="915">
      <c r="A915" s="1487"/>
      <c r="B915" s="1487"/>
      <c r="C915" s="1487"/>
      <c r="D915" s="1522"/>
      <c r="E915" s="1522"/>
      <c r="F915" s="1522"/>
      <c r="G915" s="1522"/>
      <c r="H915" s="1522"/>
      <c r="I915" s="1522"/>
      <c r="J915" s="1522"/>
      <c r="K915" s="1522"/>
      <c r="L915" s="1522"/>
      <c r="M915" s="1522"/>
      <c r="N915" s="1522"/>
      <c r="O915" s="1522"/>
      <c r="P915" s="1487"/>
      <c r="Q915" s="1487"/>
      <c r="R915" s="1487"/>
      <c r="S915" s="1487"/>
      <c r="T915" s="1487"/>
      <c r="U915" s="1487"/>
      <c r="V915" s="1487"/>
      <c r="W915" s="1487"/>
      <c r="X915" s="1487"/>
      <c r="Y915" s="1487"/>
      <c r="Z915" s="1487"/>
      <c r="AA915" s="1487"/>
      <c r="AB915" s="1487"/>
    </row>
    <row r="916">
      <c r="A916" s="1487"/>
      <c r="B916" s="1487"/>
      <c r="C916" s="1487"/>
      <c r="D916" s="1522"/>
      <c r="E916" s="1522"/>
      <c r="F916" s="1522"/>
      <c r="G916" s="1522"/>
      <c r="H916" s="1522"/>
      <c r="I916" s="1522"/>
      <c r="J916" s="1522"/>
      <c r="K916" s="1522"/>
      <c r="L916" s="1522"/>
      <c r="M916" s="1522"/>
      <c r="N916" s="1522"/>
      <c r="O916" s="1522"/>
      <c r="P916" s="1487"/>
      <c r="Q916" s="1487"/>
      <c r="R916" s="1487"/>
      <c r="S916" s="1487"/>
      <c r="T916" s="1487"/>
      <c r="U916" s="1487"/>
      <c r="V916" s="1487"/>
      <c r="W916" s="1487"/>
      <c r="X916" s="1487"/>
      <c r="Y916" s="1487"/>
      <c r="Z916" s="1487"/>
      <c r="AA916" s="1487"/>
      <c r="AB916" s="1487"/>
    </row>
    <row r="917">
      <c r="A917" s="1487"/>
      <c r="B917" s="1487"/>
      <c r="C917" s="1487"/>
      <c r="D917" s="1522"/>
      <c r="E917" s="1522"/>
      <c r="F917" s="1522"/>
      <c r="G917" s="1522"/>
      <c r="H917" s="1522"/>
      <c r="I917" s="1522"/>
      <c r="J917" s="1522"/>
      <c r="K917" s="1522"/>
      <c r="L917" s="1522"/>
      <c r="M917" s="1522"/>
      <c r="N917" s="1522"/>
      <c r="O917" s="1522"/>
      <c r="P917" s="1487"/>
      <c r="Q917" s="1487"/>
      <c r="R917" s="1487"/>
      <c r="S917" s="1487"/>
      <c r="T917" s="1487"/>
      <c r="U917" s="1487"/>
      <c r="V917" s="1487"/>
      <c r="W917" s="1487"/>
      <c r="X917" s="1487"/>
      <c r="Y917" s="1487"/>
      <c r="Z917" s="1487"/>
      <c r="AA917" s="1487"/>
      <c r="AB917" s="1487"/>
    </row>
    <row r="918">
      <c r="A918" s="1487"/>
      <c r="B918" s="1487"/>
      <c r="C918" s="1487"/>
      <c r="D918" s="1522"/>
      <c r="E918" s="1522"/>
      <c r="F918" s="1522"/>
      <c r="G918" s="1522"/>
      <c r="H918" s="1522"/>
      <c r="I918" s="1522"/>
      <c r="J918" s="1522"/>
      <c r="K918" s="1522"/>
      <c r="L918" s="1522"/>
      <c r="M918" s="1522"/>
      <c r="N918" s="1522"/>
      <c r="O918" s="1522"/>
      <c r="P918" s="1487"/>
      <c r="Q918" s="1487"/>
      <c r="R918" s="1487"/>
      <c r="S918" s="1487"/>
      <c r="T918" s="1487"/>
      <c r="U918" s="1487"/>
      <c r="V918" s="1487"/>
      <c r="W918" s="1487"/>
      <c r="X918" s="1487"/>
      <c r="Y918" s="1487"/>
      <c r="Z918" s="1487"/>
      <c r="AA918" s="1487"/>
      <c r="AB918" s="1487"/>
    </row>
    <row r="919">
      <c r="A919" s="1487"/>
      <c r="B919" s="1487"/>
      <c r="C919" s="1487"/>
      <c r="D919" s="1522"/>
      <c r="E919" s="1522"/>
      <c r="F919" s="1522"/>
      <c r="G919" s="1522"/>
      <c r="H919" s="1522"/>
      <c r="I919" s="1522"/>
      <c r="J919" s="1522"/>
      <c r="K919" s="1522"/>
      <c r="L919" s="1522"/>
      <c r="M919" s="1522"/>
      <c r="N919" s="1522"/>
      <c r="O919" s="1522"/>
      <c r="P919" s="1487"/>
      <c r="Q919" s="1487"/>
      <c r="R919" s="1487"/>
      <c r="S919" s="1487"/>
      <c r="T919" s="1487"/>
      <c r="U919" s="1487"/>
      <c r="V919" s="1487"/>
      <c r="W919" s="1487"/>
      <c r="X919" s="1487"/>
      <c r="Y919" s="1487"/>
      <c r="Z919" s="1487"/>
      <c r="AA919" s="1487"/>
      <c r="AB919" s="1487"/>
    </row>
    <row r="920">
      <c r="A920" s="1487"/>
      <c r="B920" s="1487"/>
      <c r="C920" s="1487"/>
      <c r="D920" s="1522"/>
      <c r="E920" s="1522"/>
      <c r="F920" s="1522"/>
      <c r="G920" s="1522"/>
      <c r="H920" s="1522"/>
      <c r="I920" s="1522"/>
      <c r="J920" s="1522"/>
      <c r="K920" s="1522"/>
      <c r="L920" s="1522"/>
      <c r="M920" s="1522"/>
      <c r="N920" s="1522"/>
      <c r="O920" s="1522"/>
      <c r="P920" s="1487"/>
      <c r="Q920" s="1487"/>
      <c r="R920" s="1487"/>
      <c r="S920" s="1487"/>
      <c r="T920" s="1487"/>
      <c r="U920" s="1487"/>
      <c r="V920" s="1487"/>
      <c r="W920" s="1487"/>
      <c r="X920" s="1487"/>
      <c r="Y920" s="1487"/>
      <c r="Z920" s="1487"/>
      <c r="AA920" s="1487"/>
      <c r="AB920" s="1487"/>
    </row>
    <row r="921">
      <c r="A921" s="1487"/>
      <c r="B921" s="1487"/>
      <c r="C921" s="1487"/>
      <c r="D921" s="1522"/>
      <c r="E921" s="1522"/>
      <c r="F921" s="1522"/>
      <c r="G921" s="1522"/>
      <c r="H921" s="1522"/>
      <c r="I921" s="1522"/>
      <c r="J921" s="1522"/>
      <c r="K921" s="1522"/>
      <c r="L921" s="1522"/>
      <c r="M921" s="1522"/>
      <c r="N921" s="1522"/>
      <c r="O921" s="1522"/>
      <c r="P921" s="1487"/>
      <c r="Q921" s="1487"/>
      <c r="R921" s="1487"/>
      <c r="S921" s="1487"/>
      <c r="T921" s="1487"/>
      <c r="U921" s="1487"/>
      <c r="V921" s="1487"/>
      <c r="W921" s="1487"/>
      <c r="X921" s="1487"/>
      <c r="Y921" s="1487"/>
      <c r="Z921" s="1487"/>
      <c r="AA921" s="1487"/>
      <c r="AB921" s="1487"/>
    </row>
    <row r="922">
      <c r="A922" s="1487"/>
      <c r="B922" s="1487"/>
      <c r="C922" s="1487"/>
      <c r="D922" s="1522"/>
      <c r="E922" s="1522"/>
      <c r="F922" s="1522"/>
      <c r="G922" s="1522"/>
      <c r="H922" s="1522"/>
      <c r="I922" s="1522"/>
      <c r="J922" s="1522"/>
      <c r="K922" s="1522"/>
      <c r="L922" s="1522"/>
      <c r="M922" s="1522"/>
      <c r="N922" s="1522"/>
      <c r="O922" s="1522"/>
      <c r="P922" s="1487"/>
      <c r="Q922" s="1487"/>
      <c r="R922" s="1487"/>
      <c r="S922" s="1487"/>
      <c r="T922" s="1487"/>
      <c r="U922" s="1487"/>
      <c r="V922" s="1487"/>
      <c r="W922" s="1487"/>
      <c r="X922" s="1487"/>
      <c r="Y922" s="1487"/>
      <c r="Z922" s="1487"/>
      <c r="AA922" s="1487"/>
      <c r="AB922" s="1487"/>
    </row>
    <row r="923">
      <c r="A923" s="1487"/>
      <c r="B923" s="1487"/>
      <c r="C923" s="1487"/>
      <c r="D923" s="1522"/>
      <c r="E923" s="1522"/>
      <c r="F923" s="1522"/>
      <c r="G923" s="1522"/>
      <c r="H923" s="1522"/>
      <c r="I923" s="1522"/>
      <c r="J923" s="1522"/>
      <c r="K923" s="1522"/>
      <c r="L923" s="1522"/>
      <c r="M923" s="1522"/>
      <c r="N923" s="1522"/>
      <c r="O923" s="1522"/>
      <c r="P923" s="1487"/>
      <c r="Q923" s="1487"/>
      <c r="R923" s="1487"/>
      <c r="S923" s="1487"/>
      <c r="T923" s="1487"/>
      <c r="U923" s="1487"/>
      <c r="V923" s="1487"/>
      <c r="W923" s="1487"/>
      <c r="X923" s="1487"/>
      <c r="Y923" s="1487"/>
      <c r="Z923" s="1487"/>
      <c r="AA923" s="1487"/>
      <c r="AB923" s="1487"/>
    </row>
    <row r="924">
      <c r="A924" s="1487"/>
      <c r="B924" s="1487"/>
      <c r="C924" s="1487"/>
      <c r="D924" s="1522"/>
      <c r="E924" s="1522"/>
      <c r="F924" s="1522"/>
      <c r="G924" s="1522"/>
      <c r="H924" s="1522"/>
      <c r="I924" s="1522"/>
      <c r="J924" s="1522"/>
      <c r="K924" s="1522"/>
      <c r="L924" s="1522"/>
      <c r="M924" s="1522"/>
      <c r="N924" s="1522"/>
      <c r="O924" s="1522"/>
      <c r="P924" s="1487"/>
      <c r="Q924" s="1487"/>
      <c r="R924" s="1487"/>
      <c r="S924" s="1487"/>
      <c r="T924" s="1487"/>
      <c r="U924" s="1487"/>
      <c r="V924" s="1487"/>
      <c r="W924" s="1487"/>
      <c r="X924" s="1487"/>
      <c r="Y924" s="1487"/>
      <c r="Z924" s="1487"/>
      <c r="AA924" s="1487"/>
      <c r="AB924" s="1487"/>
    </row>
    <row r="925">
      <c r="A925" s="1487"/>
      <c r="B925" s="1487"/>
      <c r="C925" s="1487"/>
      <c r="D925" s="1522"/>
      <c r="E925" s="1522"/>
      <c r="F925" s="1522"/>
      <c r="G925" s="1522"/>
      <c r="H925" s="1522"/>
      <c r="I925" s="1522"/>
      <c r="J925" s="1522"/>
      <c r="K925" s="1522"/>
      <c r="L925" s="1522"/>
      <c r="M925" s="1522"/>
      <c r="N925" s="1522"/>
      <c r="O925" s="1522"/>
      <c r="P925" s="1487"/>
      <c r="Q925" s="1487"/>
      <c r="R925" s="1487"/>
      <c r="S925" s="1487"/>
      <c r="T925" s="1487"/>
      <c r="U925" s="1487"/>
      <c r="V925" s="1487"/>
      <c r="W925" s="1487"/>
      <c r="X925" s="1487"/>
      <c r="Y925" s="1487"/>
      <c r="Z925" s="1487"/>
      <c r="AA925" s="1487"/>
      <c r="AB925" s="1487"/>
    </row>
    <row r="926">
      <c r="A926" s="1487"/>
      <c r="B926" s="1487"/>
      <c r="C926" s="1487"/>
      <c r="D926" s="1522"/>
      <c r="E926" s="1522"/>
      <c r="F926" s="1522"/>
      <c r="G926" s="1522"/>
      <c r="H926" s="1522"/>
      <c r="I926" s="1522"/>
      <c r="J926" s="1522"/>
      <c r="K926" s="1522"/>
      <c r="L926" s="1522"/>
      <c r="M926" s="1522"/>
      <c r="N926" s="1522"/>
      <c r="O926" s="1522"/>
      <c r="P926" s="1487"/>
      <c r="Q926" s="1487"/>
      <c r="R926" s="1487"/>
      <c r="S926" s="1487"/>
      <c r="T926" s="1487"/>
      <c r="U926" s="1487"/>
      <c r="V926" s="1487"/>
      <c r="W926" s="1487"/>
      <c r="X926" s="1487"/>
      <c r="Y926" s="1487"/>
      <c r="Z926" s="1487"/>
      <c r="AA926" s="1487"/>
      <c r="AB926" s="1487"/>
    </row>
    <row r="927">
      <c r="A927" s="1487"/>
      <c r="B927" s="1487"/>
      <c r="C927" s="1487"/>
      <c r="D927" s="1522"/>
      <c r="E927" s="1522"/>
      <c r="F927" s="1522"/>
      <c r="G927" s="1522"/>
      <c r="H927" s="1522"/>
      <c r="I927" s="1522"/>
      <c r="J927" s="1522"/>
      <c r="K927" s="1522"/>
      <c r="L927" s="1522"/>
      <c r="M927" s="1522"/>
      <c r="N927" s="1522"/>
      <c r="O927" s="1522"/>
      <c r="P927" s="1487"/>
      <c r="Q927" s="1487"/>
      <c r="R927" s="1487"/>
      <c r="S927" s="1487"/>
      <c r="T927" s="1487"/>
      <c r="U927" s="1487"/>
      <c r="V927" s="1487"/>
      <c r="W927" s="1487"/>
      <c r="X927" s="1487"/>
      <c r="Y927" s="1487"/>
      <c r="Z927" s="1487"/>
      <c r="AA927" s="1487"/>
      <c r="AB927" s="1487"/>
    </row>
    <row r="928">
      <c r="A928" s="1487"/>
      <c r="B928" s="1487"/>
      <c r="C928" s="1487"/>
      <c r="D928" s="1522"/>
      <c r="E928" s="1522"/>
      <c r="F928" s="1522"/>
      <c r="G928" s="1522"/>
      <c r="H928" s="1522"/>
      <c r="I928" s="1522"/>
      <c r="J928" s="1522"/>
      <c r="K928" s="1522"/>
      <c r="L928" s="1522"/>
      <c r="M928" s="1522"/>
      <c r="N928" s="1522"/>
      <c r="O928" s="1522"/>
      <c r="P928" s="1487"/>
      <c r="Q928" s="1487"/>
      <c r="R928" s="1487"/>
      <c r="S928" s="1487"/>
      <c r="T928" s="1487"/>
      <c r="U928" s="1487"/>
      <c r="V928" s="1487"/>
      <c r="W928" s="1487"/>
      <c r="X928" s="1487"/>
      <c r="Y928" s="1487"/>
      <c r="Z928" s="1487"/>
      <c r="AA928" s="1487"/>
      <c r="AB928" s="1487"/>
    </row>
    <row r="929">
      <c r="A929" s="1487"/>
      <c r="B929" s="1487"/>
      <c r="C929" s="1487"/>
      <c r="D929" s="1522"/>
      <c r="E929" s="1522"/>
      <c r="F929" s="1522"/>
      <c r="G929" s="1522"/>
      <c r="H929" s="1522"/>
      <c r="I929" s="1522"/>
      <c r="J929" s="1522"/>
      <c r="K929" s="1522"/>
      <c r="L929" s="1522"/>
      <c r="M929" s="1522"/>
      <c r="N929" s="1522"/>
      <c r="O929" s="1522"/>
      <c r="P929" s="1487"/>
      <c r="Q929" s="1487"/>
      <c r="R929" s="1487"/>
      <c r="S929" s="1487"/>
      <c r="T929" s="1487"/>
      <c r="U929" s="1487"/>
      <c r="V929" s="1487"/>
      <c r="W929" s="1487"/>
      <c r="X929" s="1487"/>
      <c r="Y929" s="1487"/>
      <c r="Z929" s="1487"/>
      <c r="AA929" s="1487"/>
      <c r="AB929" s="1487"/>
    </row>
    <row r="930">
      <c r="A930" s="1487"/>
      <c r="B930" s="1487"/>
      <c r="C930" s="1487"/>
      <c r="D930" s="1522"/>
      <c r="E930" s="1522"/>
      <c r="F930" s="1522"/>
      <c r="G930" s="1522"/>
      <c r="H930" s="1522"/>
      <c r="I930" s="1522"/>
      <c r="J930" s="1522"/>
      <c r="K930" s="1522"/>
      <c r="L930" s="1522"/>
      <c r="M930" s="1522"/>
      <c r="N930" s="1522"/>
      <c r="O930" s="1522"/>
      <c r="P930" s="1487"/>
      <c r="Q930" s="1487"/>
      <c r="R930" s="1487"/>
      <c r="S930" s="1487"/>
      <c r="T930" s="1487"/>
      <c r="U930" s="1487"/>
      <c r="V930" s="1487"/>
      <c r="W930" s="1487"/>
      <c r="X930" s="1487"/>
      <c r="Y930" s="1487"/>
      <c r="Z930" s="1487"/>
      <c r="AA930" s="1487"/>
      <c r="AB930" s="1487"/>
    </row>
    <row r="931">
      <c r="A931" s="1487"/>
      <c r="B931" s="1487"/>
      <c r="C931" s="1487"/>
      <c r="D931" s="1522"/>
      <c r="E931" s="1522"/>
      <c r="F931" s="1522"/>
      <c r="G931" s="1522"/>
      <c r="H931" s="1522"/>
      <c r="I931" s="1522"/>
      <c r="J931" s="1522"/>
      <c r="K931" s="1522"/>
      <c r="L931" s="1522"/>
      <c r="M931" s="1522"/>
      <c r="N931" s="1522"/>
      <c r="O931" s="1522"/>
      <c r="P931" s="1487"/>
      <c r="Q931" s="1487"/>
      <c r="R931" s="1487"/>
      <c r="S931" s="1487"/>
      <c r="T931" s="1487"/>
      <c r="U931" s="1487"/>
      <c r="V931" s="1487"/>
      <c r="W931" s="1487"/>
      <c r="X931" s="1487"/>
      <c r="Y931" s="1487"/>
      <c r="Z931" s="1487"/>
      <c r="AA931" s="1487"/>
      <c r="AB931" s="1487"/>
    </row>
    <row r="932">
      <c r="A932" s="1487"/>
      <c r="B932" s="1487"/>
      <c r="C932" s="1487"/>
      <c r="D932" s="1522"/>
      <c r="E932" s="1522"/>
      <c r="F932" s="1522"/>
      <c r="G932" s="1522"/>
      <c r="H932" s="1522"/>
      <c r="I932" s="1522"/>
      <c r="J932" s="1522"/>
      <c r="K932" s="1522"/>
      <c r="L932" s="1522"/>
      <c r="M932" s="1522"/>
      <c r="N932" s="1522"/>
      <c r="O932" s="1522"/>
      <c r="P932" s="1487"/>
      <c r="Q932" s="1487"/>
      <c r="R932" s="1487"/>
      <c r="S932" s="1487"/>
      <c r="T932" s="1487"/>
      <c r="U932" s="1487"/>
      <c r="V932" s="1487"/>
      <c r="W932" s="1487"/>
      <c r="X932" s="1487"/>
      <c r="Y932" s="1487"/>
      <c r="Z932" s="1487"/>
      <c r="AA932" s="1487"/>
      <c r="AB932" s="1487"/>
    </row>
    <row r="933">
      <c r="A933" s="1487"/>
      <c r="B933" s="1487"/>
      <c r="C933" s="1487"/>
      <c r="D933" s="1522"/>
      <c r="E933" s="1522"/>
      <c r="F933" s="1522"/>
      <c r="G933" s="1522"/>
      <c r="H933" s="1522"/>
      <c r="I933" s="1522"/>
      <c r="J933" s="1522"/>
      <c r="K933" s="1522"/>
      <c r="L933" s="1522"/>
      <c r="M933" s="1522"/>
      <c r="N933" s="1522"/>
      <c r="O933" s="1522"/>
      <c r="P933" s="1487"/>
      <c r="Q933" s="1487"/>
      <c r="R933" s="1487"/>
      <c r="S933" s="1487"/>
      <c r="T933" s="1487"/>
      <c r="U933" s="1487"/>
      <c r="V933" s="1487"/>
      <c r="W933" s="1487"/>
      <c r="X933" s="1487"/>
      <c r="Y933" s="1487"/>
      <c r="Z933" s="1487"/>
      <c r="AA933" s="1487"/>
      <c r="AB933" s="1487"/>
    </row>
    <row r="934">
      <c r="A934" s="1487"/>
      <c r="B934" s="1487"/>
      <c r="C934" s="1487"/>
      <c r="D934" s="1522"/>
      <c r="E934" s="1522"/>
      <c r="F934" s="1522"/>
      <c r="G934" s="1522"/>
      <c r="H934" s="1522"/>
      <c r="I934" s="1522"/>
      <c r="J934" s="1522"/>
      <c r="K934" s="1522"/>
      <c r="L934" s="1522"/>
      <c r="M934" s="1522"/>
      <c r="N934" s="1522"/>
      <c r="O934" s="1522"/>
      <c r="P934" s="1487"/>
      <c r="Q934" s="1487"/>
      <c r="R934" s="1487"/>
      <c r="S934" s="1487"/>
      <c r="T934" s="1487"/>
      <c r="U934" s="1487"/>
      <c r="V934" s="1487"/>
      <c r="W934" s="1487"/>
      <c r="X934" s="1487"/>
      <c r="Y934" s="1487"/>
      <c r="Z934" s="1487"/>
      <c r="AA934" s="1487"/>
      <c r="AB934" s="1487"/>
    </row>
    <row r="935">
      <c r="A935" s="1487"/>
      <c r="B935" s="1487"/>
      <c r="C935" s="1487"/>
      <c r="D935" s="1522"/>
      <c r="E935" s="1522"/>
      <c r="F935" s="1522"/>
      <c r="G935" s="1522"/>
      <c r="H935" s="1522"/>
      <c r="I935" s="1522"/>
      <c r="J935" s="1522"/>
      <c r="K935" s="1522"/>
      <c r="L935" s="1522"/>
      <c r="M935" s="1522"/>
      <c r="N935" s="1522"/>
      <c r="O935" s="1522"/>
      <c r="P935" s="1487"/>
      <c r="Q935" s="1487"/>
      <c r="R935" s="1487"/>
      <c r="S935" s="1487"/>
      <c r="T935" s="1487"/>
      <c r="U935" s="1487"/>
      <c r="V935" s="1487"/>
      <c r="W935" s="1487"/>
      <c r="X935" s="1487"/>
      <c r="Y935" s="1487"/>
      <c r="Z935" s="1487"/>
      <c r="AA935" s="1487"/>
      <c r="AB935" s="1487"/>
    </row>
    <row r="936">
      <c r="A936" s="1487"/>
      <c r="B936" s="1487"/>
      <c r="C936" s="1487"/>
      <c r="D936" s="1522"/>
      <c r="E936" s="1522"/>
      <c r="F936" s="1522"/>
      <c r="G936" s="1522"/>
      <c r="H936" s="1522"/>
      <c r="I936" s="1522"/>
      <c r="J936" s="1522"/>
      <c r="K936" s="1522"/>
      <c r="L936" s="1522"/>
      <c r="M936" s="1522"/>
      <c r="N936" s="1522"/>
      <c r="O936" s="1522"/>
      <c r="P936" s="1487"/>
      <c r="Q936" s="1487"/>
      <c r="R936" s="1487"/>
      <c r="S936" s="1487"/>
      <c r="T936" s="1487"/>
      <c r="U936" s="1487"/>
      <c r="V936" s="1487"/>
      <c r="W936" s="1487"/>
      <c r="X936" s="1487"/>
      <c r="Y936" s="1487"/>
      <c r="Z936" s="1487"/>
      <c r="AA936" s="1487"/>
      <c r="AB936" s="1487"/>
    </row>
    <row r="937">
      <c r="A937" s="1487"/>
      <c r="B937" s="1487"/>
      <c r="C937" s="1487"/>
      <c r="D937" s="1522"/>
      <c r="E937" s="1522"/>
      <c r="F937" s="1522"/>
      <c r="G937" s="1522"/>
      <c r="H937" s="1522"/>
      <c r="I937" s="1522"/>
      <c r="J937" s="1522"/>
      <c r="K937" s="1522"/>
      <c r="L937" s="1522"/>
      <c r="M937" s="1522"/>
      <c r="N937" s="1522"/>
      <c r="O937" s="1522"/>
      <c r="P937" s="1487"/>
      <c r="Q937" s="1487"/>
      <c r="R937" s="1487"/>
      <c r="S937" s="1487"/>
      <c r="T937" s="1487"/>
      <c r="U937" s="1487"/>
      <c r="V937" s="1487"/>
      <c r="W937" s="1487"/>
      <c r="X937" s="1487"/>
      <c r="Y937" s="1487"/>
      <c r="Z937" s="1487"/>
      <c r="AA937" s="1487"/>
      <c r="AB937" s="1487"/>
    </row>
    <row r="938">
      <c r="A938" s="1487"/>
      <c r="B938" s="1487"/>
      <c r="C938" s="1487"/>
      <c r="D938" s="1522"/>
      <c r="E938" s="1522"/>
      <c r="F938" s="1522"/>
      <c r="G938" s="1522"/>
      <c r="H938" s="1522"/>
      <c r="I938" s="1522"/>
      <c r="J938" s="1522"/>
      <c r="K938" s="1522"/>
      <c r="L938" s="1522"/>
      <c r="M938" s="1522"/>
      <c r="N938" s="1522"/>
      <c r="O938" s="1522"/>
      <c r="P938" s="1487"/>
      <c r="Q938" s="1487"/>
      <c r="R938" s="1487"/>
      <c r="S938" s="1487"/>
      <c r="T938" s="1487"/>
      <c r="U938" s="1487"/>
      <c r="V938" s="1487"/>
      <c r="W938" s="1487"/>
      <c r="X938" s="1487"/>
      <c r="Y938" s="1487"/>
      <c r="Z938" s="1487"/>
      <c r="AA938" s="1487"/>
      <c r="AB938" s="1487"/>
    </row>
    <row r="939">
      <c r="A939" s="1487"/>
      <c r="B939" s="1487"/>
      <c r="C939" s="1487"/>
      <c r="D939" s="1522"/>
      <c r="E939" s="1522"/>
      <c r="F939" s="1522"/>
      <c r="G939" s="1522"/>
      <c r="H939" s="1522"/>
      <c r="I939" s="1522"/>
      <c r="J939" s="1522"/>
      <c r="K939" s="1522"/>
      <c r="L939" s="1522"/>
      <c r="M939" s="1522"/>
      <c r="N939" s="1522"/>
      <c r="O939" s="1522"/>
      <c r="P939" s="1487"/>
      <c r="Q939" s="1487"/>
      <c r="R939" s="1487"/>
      <c r="S939" s="1487"/>
      <c r="T939" s="1487"/>
      <c r="U939" s="1487"/>
      <c r="V939" s="1487"/>
      <c r="W939" s="1487"/>
      <c r="X939" s="1487"/>
      <c r="Y939" s="1487"/>
      <c r="Z939" s="1487"/>
      <c r="AA939" s="1487"/>
      <c r="AB939" s="1487"/>
    </row>
    <row r="940">
      <c r="A940" s="1487"/>
      <c r="B940" s="1487"/>
      <c r="C940" s="1487"/>
      <c r="D940" s="1522"/>
      <c r="E940" s="1522"/>
      <c r="F940" s="1522"/>
      <c r="G940" s="1522"/>
      <c r="H940" s="1522"/>
      <c r="I940" s="1522"/>
      <c r="J940" s="1522"/>
      <c r="K940" s="1522"/>
      <c r="L940" s="1522"/>
      <c r="M940" s="1522"/>
      <c r="N940" s="1522"/>
      <c r="O940" s="1522"/>
      <c r="P940" s="1487"/>
      <c r="Q940" s="1487"/>
      <c r="R940" s="1487"/>
      <c r="S940" s="1487"/>
      <c r="T940" s="1487"/>
      <c r="U940" s="1487"/>
      <c r="V940" s="1487"/>
      <c r="W940" s="1487"/>
      <c r="X940" s="1487"/>
      <c r="Y940" s="1487"/>
      <c r="Z940" s="1487"/>
      <c r="AA940" s="1487"/>
      <c r="AB940" s="1487"/>
    </row>
    <row r="941">
      <c r="A941" s="1487"/>
      <c r="B941" s="1487"/>
      <c r="C941" s="1487"/>
      <c r="D941" s="1522"/>
      <c r="E941" s="1522"/>
      <c r="F941" s="1522"/>
      <c r="G941" s="1522"/>
      <c r="H941" s="1522"/>
      <c r="I941" s="1522"/>
      <c r="J941" s="1522"/>
      <c r="K941" s="1522"/>
      <c r="L941" s="1522"/>
      <c r="M941" s="1522"/>
      <c r="N941" s="1522"/>
      <c r="O941" s="1522"/>
      <c r="P941" s="1487"/>
      <c r="Q941" s="1487"/>
      <c r="R941" s="1487"/>
      <c r="S941" s="1487"/>
      <c r="T941" s="1487"/>
      <c r="U941" s="1487"/>
      <c r="V941" s="1487"/>
      <c r="W941" s="1487"/>
      <c r="X941" s="1487"/>
      <c r="Y941" s="1487"/>
      <c r="Z941" s="1487"/>
      <c r="AA941" s="1487"/>
      <c r="AB941" s="1487"/>
    </row>
    <row r="942">
      <c r="A942" s="1487"/>
      <c r="B942" s="1487"/>
      <c r="C942" s="1487"/>
      <c r="D942" s="1522"/>
      <c r="E942" s="1522"/>
      <c r="F942" s="1522"/>
      <c r="G942" s="1522"/>
      <c r="H942" s="1522"/>
      <c r="I942" s="1522"/>
      <c r="J942" s="1522"/>
      <c r="K942" s="1522"/>
      <c r="L942" s="1522"/>
      <c r="M942" s="1522"/>
      <c r="N942" s="1522"/>
      <c r="O942" s="1522"/>
      <c r="P942" s="1487"/>
      <c r="Q942" s="1487"/>
      <c r="R942" s="1487"/>
      <c r="S942" s="1487"/>
      <c r="T942" s="1487"/>
      <c r="U942" s="1487"/>
      <c r="V942" s="1487"/>
      <c r="W942" s="1487"/>
      <c r="X942" s="1487"/>
      <c r="Y942" s="1487"/>
      <c r="Z942" s="1487"/>
      <c r="AA942" s="1487"/>
      <c r="AB942" s="1487"/>
    </row>
    <row r="943">
      <c r="A943" s="1487"/>
      <c r="B943" s="1487"/>
      <c r="C943" s="1487"/>
      <c r="D943" s="1522"/>
      <c r="E943" s="1522"/>
      <c r="F943" s="1522"/>
      <c r="G943" s="1522"/>
      <c r="H943" s="1522"/>
      <c r="I943" s="1522"/>
      <c r="J943" s="1522"/>
      <c r="K943" s="1522"/>
      <c r="L943" s="1522"/>
      <c r="M943" s="1522"/>
      <c r="N943" s="1522"/>
      <c r="O943" s="1522"/>
      <c r="P943" s="1487"/>
      <c r="Q943" s="1487"/>
      <c r="R943" s="1487"/>
      <c r="S943" s="1487"/>
      <c r="T943" s="1487"/>
      <c r="U943" s="1487"/>
      <c r="V943" s="1487"/>
      <c r="W943" s="1487"/>
      <c r="X943" s="1487"/>
      <c r="Y943" s="1487"/>
      <c r="Z943" s="1487"/>
      <c r="AA943" s="1487"/>
      <c r="AB943" s="1487"/>
    </row>
    <row r="944">
      <c r="A944" s="1487"/>
      <c r="B944" s="1487"/>
      <c r="C944" s="1487"/>
      <c r="D944" s="1522"/>
      <c r="E944" s="1522"/>
      <c r="F944" s="1522"/>
      <c r="G944" s="1522"/>
      <c r="H944" s="1522"/>
      <c r="I944" s="1522"/>
      <c r="J944" s="1522"/>
      <c r="K944" s="1522"/>
      <c r="L944" s="1522"/>
      <c r="M944" s="1522"/>
      <c r="N944" s="1522"/>
      <c r="O944" s="1522"/>
      <c r="P944" s="1487"/>
      <c r="Q944" s="1487"/>
      <c r="R944" s="1487"/>
      <c r="S944" s="1487"/>
      <c r="T944" s="1487"/>
      <c r="U944" s="1487"/>
      <c r="V944" s="1487"/>
      <c r="W944" s="1487"/>
      <c r="X944" s="1487"/>
      <c r="Y944" s="1487"/>
      <c r="Z944" s="1487"/>
      <c r="AA944" s="1487"/>
      <c r="AB944" s="1487"/>
    </row>
    <row r="945">
      <c r="A945" s="1487"/>
      <c r="B945" s="1487"/>
      <c r="C945" s="1487"/>
      <c r="D945" s="1522"/>
      <c r="E945" s="1522"/>
      <c r="F945" s="1522"/>
      <c r="G945" s="1522"/>
      <c r="H945" s="1522"/>
      <c r="I945" s="1522"/>
      <c r="J945" s="1522"/>
      <c r="K945" s="1522"/>
      <c r="L945" s="1522"/>
      <c r="M945" s="1522"/>
      <c r="N945" s="1522"/>
      <c r="O945" s="1522"/>
      <c r="P945" s="1487"/>
      <c r="Q945" s="1487"/>
      <c r="R945" s="1487"/>
      <c r="S945" s="1487"/>
      <c r="T945" s="1487"/>
      <c r="U945" s="1487"/>
      <c r="V945" s="1487"/>
      <c r="W945" s="1487"/>
      <c r="X945" s="1487"/>
      <c r="Y945" s="1487"/>
      <c r="Z945" s="1487"/>
      <c r="AA945" s="1487"/>
      <c r="AB945" s="1487"/>
    </row>
    <row r="946">
      <c r="A946" s="1487"/>
      <c r="B946" s="1487"/>
      <c r="C946" s="1487"/>
      <c r="D946" s="1522"/>
      <c r="E946" s="1522"/>
      <c r="F946" s="1522"/>
      <c r="G946" s="1522"/>
      <c r="H946" s="1522"/>
      <c r="I946" s="1522"/>
      <c r="J946" s="1522"/>
      <c r="K946" s="1522"/>
      <c r="L946" s="1522"/>
      <c r="M946" s="1522"/>
      <c r="N946" s="1522"/>
      <c r="O946" s="1522"/>
      <c r="P946" s="1487"/>
      <c r="Q946" s="1487"/>
      <c r="R946" s="1487"/>
      <c r="S946" s="1487"/>
      <c r="T946" s="1487"/>
      <c r="U946" s="1487"/>
      <c r="V946" s="1487"/>
      <c r="W946" s="1487"/>
      <c r="X946" s="1487"/>
      <c r="Y946" s="1487"/>
      <c r="Z946" s="1487"/>
      <c r="AA946" s="1487"/>
      <c r="AB946" s="1487"/>
    </row>
    <row r="947">
      <c r="A947" s="1487"/>
      <c r="B947" s="1487"/>
      <c r="C947" s="1487"/>
      <c r="D947" s="1522"/>
      <c r="E947" s="1522"/>
      <c r="F947" s="1522"/>
      <c r="G947" s="1522"/>
      <c r="H947" s="1522"/>
      <c r="I947" s="1522"/>
      <c r="J947" s="1522"/>
      <c r="K947" s="1522"/>
      <c r="L947" s="1522"/>
      <c r="M947" s="1522"/>
      <c r="N947" s="1522"/>
      <c r="O947" s="1522"/>
      <c r="P947" s="1487"/>
      <c r="Q947" s="1487"/>
      <c r="R947" s="1487"/>
      <c r="S947" s="1487"/>
      <c r="T947" s="1487"/>
      <c r="U947" s="1487"/>
      <c r="V947" s="1487"/>
      <c r="W947" s="1487"/>
      <c r="X947" s="1487"/>
      <c r="Y947" s="1487"/>
      <c r="Z947" s="1487"/>
      <c r="AA947" s="1487"/>
      <c r="AB947" s="1487"/>
    </row>
    <row r="948">
      <c r="A948" s="1487"/>
      <c r="B948" s="1487"/>
      <c r="C948" s="1487"/>
      <c r="D948" s="1522"/>
      <c r="E948" s="1522"/>
      <c r="F948" s="1522"/>
      <c r="G948" s="1522"/>
      <c r="H948" s="1522"/>
      <c r="I948" s="1522"/>
      <c r="J948" s="1522"/>
      <c r="K948" s="1522"/>
      <c r="L948" s="1522"/>
      <c r="M948" s="1522"/>
      <c r="N948" s="1522"/>
      <c r="O948" s="1522"/>
      <c r="P948" s="1487"/>
      <c r="Q948" s="1487"/>
      <c r="R948" s="1487"/>
      <c r="S948" s="1487"/>
      <c r="T948" s="1487"/>
      <c r="U948" s="1487"/>
      <c r="V948" s="1487"/>
      <c r="W948" s="1487"/>
      <c r="X948" s="1487"/>
      <c r="Y948" s="1487"/>
      <c r="Z948" s="1487"/>
      <c r="AA948" s="1487"/>
      <c r="AB948" s="1487"/>
    </row>
    <row r="949">
      <c r="A949" s="1487"/>
      <c r="B949" s="1487"/>
      <c r="C949" s="1487"/>
      <c r="D949" s="1522"/>
      <c r="E949" s="1522"/>
      <c r="F949" s="1522"/>
      <c r="G949" s="1522"/>
      <c r="H949" s="1522"/>
      <c r="I949" s="1522"/>
      <c r="J949" s="1522"/>
      <c r="K949" s="1522"/>
      <c r="L949" s="1522"/>
      <c r="M949" s="1522"/>
      <c r="N949" s="1522"/>
      <c r="O949" s="1522"/>
      <c r="P949" s="1487"/>
      <c r="Q949" s="1487"/>
      <c r="R949" s="1487"/>
      <c r="S949" s="1487"/>
      <c r="T949" s="1487"/>
      <c r="U949" s="1487"/>
      <c r="V949" s="1487"/>
      <c r="W949" s="1487"/>
      <c r="X949" s="1487"/>
      <c r="Y949" s="1487"/>
      <c r="Z949" s="1487"/>
      <c r="AA949" s="1487"/>
      <c r="AB949" s="1487"/>
    </row>
    <row r="950">
      <c r="A950" s="1487"/>
      <c r="B950" s="1487"/>
      <c r="C950" s="1487"/>
      <c r="D950" s="1522"/>
      <c r="E950" s="1522"/>
      <c r="F950" s="1522"/>
      <c r="G950" s="1522"/>
      <c r="H950" s="1522"/>
      <c r="I950" s="1522"/>
      <c r="J950" s="1522"/>
      <c r="K950" s="1522"/>
      <c r="L950" s="1522"/>
      <c r="M950" s="1522"/>
      <c r="N950" s="1522"/>
      <c r="O950" s="1522"/>
      <c r="P950" s="1487"/>
      <c r="Q950" s="1487"/>
      <c r="R950" s="1487"/>
      <c r="S950" s="1487"/>
      <c r="T950" s="1487"/>
      <c r="U950" s="1487"/>
      <c r="V950" s="1487"/>
      <c r="W950" s="1487"/>
      <c r="X950" s="1487"/>
      <c r="Y950" s="1487"/>
      <c r="Z950" s="1487"/>
      <c r="AA950" s="1487"/>
      <c r="AB950" s="1487"/>
    </row>
    <row r="951">
      <c r="A951" s="1487"/>
      <c r="B951" s="1487"/>
      <c r="C951" s="1487"/>
      <c r="D951" s="1522"/>
      <c r="E951" s="1522"/>
      <c r="F951" s="1522"/>
      <c r="G951" s="1522"/>
      <c r="H951" s="1522"/>
      <c r="I951" s="1522"/>
      <c r="J951" s="1522"/>
      <c r="K951" s="1522"/>
      <c r="L951" s="1522"/>
      <c r="M951" s="1522"/>
      <c r="N951" s="1522"/>
      <c r="O951" s="1522"/>
      <c r="P951" s="1487"/>
      <c r="Q951" s="1487"/>
      <c r="R951" s="1487"/>
      <c r="S951" s="1487"/>
      <c r="T951" s="1487"/>
      <c r="U951" s="1487"/>
      <c r="V951" s="1487"/>
      <c r="W951" s="1487"/>
      <c r="X951" s="1487"/>
      <c r="Y951" s="1487"/>
      <c r="Z951" s="1487"/>
      <c r="AA951" s="1487"/>
      <c r="AB951" s="1487"/>
    </row>
    <row r="952">
      <c r="A952" s="1487"/>
      <c r="B952" s="1487"/>
      <c r="C952" s="1487"/>
      <c r="D952" s="1522"/>
      <c r="E952" s="1522"/>
      <c r="F952" s="1522"/>
      <c r="G952" s="1522"/>
      <c r="H952" s="1522"/>
      <c r="I952" s="1522"/>
      <c r="J952" s="1522"/>
      <c r="K952" s="1522"/>
      <c r="L952" s="1522"/>
      <c r="M952" s="1522"/>
      <c r="N952" s="1522"/>
      <c r="O952" s="1522"/>
      <c r="P952" s="1487"/>
      <c r="Q952" s="1487"/>
      <c r="R952" s="1487"/>
      <c r="S952" s="1487"/>
      <c r="T952" s="1487"/>
      <c r="U952" s="1487"/>
      <c r="V952" s="1487"/>
      <c r="W952" s="1487"/>
      <c r="X952" s="1487"/>
      <c r="Y952" s="1487"/>
      <c r="Z952" s="1487"/>
      <c r="AA952" s="1487"/>
      <c r="AB952" s="1487"/>
    </row>
    <row r="953">
      <c r="A953" s="1487"/>
      <c r="B953" s="1487"/>
      <c r="C953" s="1487"/>
      <c r="D953" s="1522"/>
      <c r="E953" s="1522"/>
      <c r="F953" s="1522"/>
      <c r="G953" s="1522"/>
      <c r="H953" s="1522"/>
      <c r="I953" s="1522"/>
      <c r="J953" s="1522"/>
      <c r="K953" s="1522"/>
      <c r="L953" s="1522"/>
      <c r="M953" s="1522"/>
      <c r="N953" s="1522"/>
      <c r="O953" s="1522"/>
      <c r="P953" s="1487"/>
      <c r="Q953" s="1487"/>
      <c r="R953" s="1487"/>
      <c r="S953" s="1487"/>
      <c r="T953" s="1487"/>
      <c r="U953" s="1487"/>
      <c r="V953" s="1487"/>
      <c r="W953" s="1487"/>
      <c r="X953" s="1487"/>
      <c r="Y953" s="1487"/>
      <c r="Z953" s="1487"/>
      <c r="AA953" s="1487"/>
      <c r="AB953" s="1487"/>
    </row>
    <row r="954">
      <c r="A954" s="1487"/>
      <c r="B954" s="1487"/>
      <c r="C954" s="1487"/>
      <c r="D954" s="1522"/>
      <c r="E954" s="1522"/>
      <c r="F954" s="1522"/>
      <c r="G954" s="1522"/>
      <c r="H954" s="1522"/>
      <c r="I954" s="1522"/>
      <c r="J954" s="1522"/>
      <c r="K954" s="1522"/>
      <c r="L954" s="1522"/>
      <c r="M954" s="1522"/>
      <c r="N954" s="1522"/>
      <c r="O954" s="1522"/>
      <c r="P954" s="1487"/>
      <c r="Q954" s="1487"/>
      <c r="R954" s="1487"/>
      <c r="S954" s="1487"/>
      <c r="T954" s="1487"/>
      <c r="U954" s="1487"/>
      <c r="V954" s="1487"/>
      <c r="W954" s="1487"/>
      <c r="X954" s="1487"/>
      <c r="Y954" s="1487"/>
      <c r="Z954" s="1487"/>
      <c r="AA954" s="1487"/>
      <c r="AB954" s="1487"/>
    </row>
    <row r="955">
      <c r="A955" s="1487"/>
      <c r="B955" s="1487"/>
      <c r="C955" s="1487"/>
      <c r="D955" s="1522"/>
      <c r="E955" s="1522"/>
      <c r="F955" s="1522"/>
      <c r="G955" s="1522"/>
      <c r="H955" s="1522"/>
      <c r="I955" s="1522"/>
      <c r="J955" s="1522"/>
      <c r="K955" s="1522"/>
      <c r="L955" s="1522"/>
      <c r="M955" s="1522"/>
      <c r="N955" s="1522"/>
      <c r="O955" s="1522"/>
      <c r="P955" s="1487"/>
      <c r="Q955" s="1487"/>
      <c r="R955" s="1487"/>
      <c r="S955" s="1487"/>
      <c r="T955" s="1487"/>
      <c r="U955" s="1487"/>
      <c r="V955" s="1487"/>
      <c r="W955" s="1487"/>
      <c r="X955" s="1487"/>
      <c r="Y955" s="1487"/>
      <c r="Z955" s="1487"/>
      <c r="AA955" s="1487"/>
      <c r="AB955" s="1487"/>
    </row>
    <row r="956">
      <c r="A956" s="1487"/>
      <c r="B956" s="1487"/>
      <c r="C956" s="1487"/>
      <c r="D956" s="1522"/>
      <c r="E956" s="1522"/>
      <c r="F956" s="1522"/>
      <c r="G956" s="1522"/>
      <c r="H956" s="1522"/>
      <c r="I956" s="1522"/>
      <c r="J956" s="1522"/>
      <c r="K956" s="1522"/>
      <c r="L956" s="1522"/>
      <c r="M956" s="1522"/>
      <c r="N956" s="1522"/>
      <c r="O956" s="1522"/>
      <c r="P956" s="1487"/>
      <c r="Q956" s="1487"/>
      <c r="R956" s="1487"/>
      <c r="S956" s="1487"/>
      <c r="T956" s="1487"/>
      <c r="U956" s="1487"/>
      <c r="V956" s="1487"/>
      <c r="W956" s="1487"/>
      <c r="X956" s="1487"/>
      <c r="Y956" s="1487"/>
      <c r="Z956" s="1487"/>
      <c r="AA956" s="1487"/>
      <c r="AB956" s="1487"/>
    </row>
    <row r="957">
      <c r="A957" s="1487"/>
      <c r="B957" s="1487"/>
      <c r="C957" s="1487"/>
      <c r="D957" s="1522"/>
      <c r="E957" s="1522"/>
      <c r="F957" s="1522"/>
      <c r="G957" s="1522"/>
      <c r="H957" s="1522"/>
      <c r="I957" s="1522"/>
      <c r="J957" s="1522"/>
      <c r="K957" s="1522"/>
      <c r="L957" s="1522"/>
      <c r="M957" s="1522"/>
      <c r="N957" s="1522"/>
      <c r="O957" s="1522"/>
      <c r="P957" s="1487"/>
      <c r="Q957" s="1487"/>
      <c r="R957" s="1487"/>
      <c r="S957" s="1487"/>
      <c r="T957" s="1487"/>
      <c r="U957" s="1487"/>
      <c r="V957" s="1487"/>
      <c r="W957" s="1487"/>
      <c r="X957" s="1487"/>
      <c r="Y957" s="1487"/>
      <c r="Z957" s="1487"/>
      <c r="AA957" s="1487"/>
      <c r="AB957" s="1487"/>
    </row>
    <row r="958">
      <c r="A958" s="1487"/>
      <c r="B958" s="1487"/>
      <c r="C958" s="1487"/>
      <c r="D958" s="1522"/>
      <c r="E958" s="1522"/>
      <c r="F958" s="1522"/>
      <c r="G958" s="1522"/>
      <c r="H958" s="1522"/>
      <c r="I958" s="1522"/>
      <c r="J958" s="1522"/>
      <c r="K958" s="1522"/>
      <c r="L958" s="1522"/>
      <c r="M958" s="1522"/>
      <c r="N958" s="1522"/>
      <c r="O958" s="1522"/>
      <c r="P958" s="1487"/>
      <c r="Q958" s="1487"/>
      <c r="R958" s="1487"/>
      <c r="S958" s="1487"/>
      <c r="T958" s="1487"/>
      <c r="U958" s="1487"/>
      <c r="V958" s="1487"/>
      <c r="W958" s="1487"/>
      <c r="X958" s="1487"/>
      <c r="Y958" s="1487"/>
      <c r="Z958" s="1487"/>
      <c r="AA958" s="1487"/>
      <c r="AB958" s="1487"/>
    </row>
    <row r="959">
      <c r="A959" s="1487"/>
      <c r="B959" s="1487"/>
      <c r="C959" s="1487"/>
      <c r="D959" s="1522"/>
      <c r="E959" s="1522"/>
      <c r="F959" s="1522"/>
      <c r="G959" s="1522"/>
      <c r="H959" s="1522"/>
      <c r="I959" s="1522"/>
      <c r="J959" s="1522"/>
      <c r="K959" s="1522"/>
      <c r="L959" s="1522"/>
      <c r="M959" s="1522"/>
      <c r="N959" s="1522"/>
      <c r="O959" s="1522"/>
      <c r="P959" s="1487"/>
      <c r="Q959" s="1487"/>
      <c r="R959" s="1487"/>
      <c r="S959" s="1487"/>
      <c r="T959" s="1487"/>
      <c r="U959" s="1487"/>
      <c r="V959" s="1487"/>
      <c r="W959" s="1487"/>
      <c r="X959" s="1487"/>
      <c r="Y959" s="1487"/>
      <c r="Z959" s="1487"/>
      <c r="AA959" s="1487"/>
      <c r="AB959" s="1487"/>
    </row>
    <row r="960">
      <c r="A960" s="1487"/>
      <c r="B960" s="1487"/>
      <c r="C960" s="1487"/>
      <c r="D960" s="1522"/>
      <c r="E960" s="1522"/>
      <c r="F960" s="1522"/>
      <c r="G960" s="1522"/>
      <c r="H960" s="1522"/>
      <c r="I960" s="1522"/>
      <c r="J960" s="1522"/>
      <c r="K960" s="1522"/>
      <c r="L960" s="1522"/>
      <c r="M960" s="1522"/>
      <c r="N960" s="1522"/>
      <c r="O960" s="1522"/>
      <c r="P960" s="1487"/>
      <c r="Q960" s="1487"/>
      <c r="R960" s="1487"/>
      <c r="S960" s="1487"/>
      <c r="T960" s="1487"/>
      <c r="U960" s="1487"/>
      <c r="V960" s="1487"/>
      <c r="W960" s="1487"/>
      <c r="X960" s="1487"/>
      <c r="Y960" s="1487"/>
      <c r="Z960" s="1487"/>
      <c r="AA960" s="1487"/>
      <c r="AB960" s="1487"/>
    </row>
    <row r="961">
      <c r="A961" s="1487"/>
      <c r="B961" s="1487"/>
      <c r="C961" s="1487"/>
      <c r="D961" s="1522"/>
      <c r="E961" s="1522"/>
      <c r="F961" s="1522"/>
      <c r="G961" s="1522"/>
      <c r="H961" s="1522"/>
      <c r="I961" s="1522"/>
      <c r="J961" s="1522"/>
      <c r="K961" s="1522"/>
      <c r="L961" s="1522"/>
      <c r="M961" s="1522"/>
      <c r="N961" s="1522"/>
      <c r="O961" s="1522"/>
      <c r="P961" s="1487"/>
      <c r="Q961" s="1487"/>
      <c r="R961" s="1487"/>
      <c r="S961" s="1487"/>
      <c r="T961" s="1487"/>
      <c r="U961" s="1487"/>
      <c r="V961" s="1487"/>
      <c r="W961" s="1487"/>
      <c r="X961" s="1487"/>
      <c r="Y961" s="1487"/>
      <c r="Z961" s="1487"/>
      <c r="AA961" s="1487"/>
      <c r="AB961" s="1487"/>
    </row>
    <row r="962">
      <c r="A962" s="1487"/>
      <c r="B962" s="1487"/>
      <c r="C962" s="1487"/>
      <c r="D962" s="1522"/>
      <c r="E962" s="1522"/>
      <c r="F962" s="1522"/>
      <c r="G962" s="1522"/>
      <c r="H962" s="1522"/>
      <c r="I962" s="1522"/>
      <c r="J962" s="1522"/>
      <c r="K962" s="1522"/>
      <c r="L962" s="1522"/>
      <c r="M962" s="1522"/>
      <c r="N962" s="1522"/>
      <c r="O962" s="1522"/>
      <c r="P962" s="1487"/>
      <c r="Q962" s="1487"/>
      <c r="R962" s="1487"/>
      <c r="S962" s="1487"/>
      <c r="T962" s="1487"/>
      <c r="U962" s="1487"/>
      <c r="V962" s="1487"/>
      <c r="W962" s="1487"/>
      <c r="X962" s="1487"/>
      <c r="Y962" s="1487"/>
      <c r="Z962" s="1487"/>
      <c r="AA962" s="1487"/>
      <c r="AB962" s="1487"/>
    </row>
    <row r="963">
      <c r="A963" s="1487"/>
      <c r="B963" s="1487"/>
      <c r="C963" s="1487"/>
      <c r="D963" s="1522"/>
      <c r="E963" s="1522"/>
      <c r="F963" s="1522"/>
      <c r="G963" s="1522"/>
      <c r="H963" s="1522"/>
      <c r="I963" s="1522"/>
      <c r="J963" s="1522"/>
      <c r="K963" s="1522"/>
      <c r="L963" s="1522"/>
      <c r="M963" s="1522"/>
      <c r="N963" s="1522"/>
      <c r="O963" s="1522"/>
      <c r="P963" s="1487"/>
      <c r="Q963" s="1487"/>
      <c r="R963" s="1487"/>
      <c r="S963" s="1487"/>
      <c r="T963" s="1487"/>
      <c r="U963" s="1487"/>
      <c r="V963" s="1487"/>
      <c r="W963" s="1487"/>
      <c r="X963" s="1487"/>
      <c r="Y963" s="1487"/>
      <c r="Z963" s="1487"/>
      <c r="AA963" s="1487"/>
      <c r="AB963" s="1487"/>
    </row>
    <row r="964">
      <c r="A964" s="1487"/>
      <c r="B964" s="1487"/>
      <c r="C964" s="1487"/>
      <c r="D964" s="1522"/>
      <c r="E964" s="1522"/>
      <c r="F964" s="1522"/>
      <c r="G964" s="1522"/>
      <c r="H964" s="1522"/>
      <c r="I964" s="1522"/>
      <c r="J964" s="1522"/>
      <c r="K964" s="1522"/>
      <c r="L964" s="1522"/>
      <c r="M964" s="1522"/>
      <c r="N964" s="1522"/>
      <c r="O964" s="1522"/>
      <c r="P964" s="1487"/>
      <c r="Q964" s="1487"/>
      <c r="R964" s="1487"/>
      <c r="S964" s="1487"/>
      <c r="T964" s="1487"/>
      <c r="U964" s="1487"/>
      <c r="V964" s="1487"/>
      <c r="W964" s="1487"/>
      <c r="X964" s="1487"/>
      <c r="Y964" s="1487"/>
      <c r="Z964" s="1487"/>
      <c r="AA964" s="1487"/>
      <c r="AB964" s="1487"/>
    </row>
    <row r="965">
      <c r="A965" s="1487"/>
      <c r="B965" s="1487"/>
      <c r="C965" s="1487"/>
      <c r="D965" s="1522"/>
      <c r="E965" s="1522"/>
      <c r="F965" s="1522"/>
      <c r="G965" s="1522"/>
      <c r="H965" s="1522"/>
      <c r="I965" s="1522"/>
      <c r="J965" s="1522"/>
      <c r="K965" s="1522"/>
      <c r="L965" s="1522"/>
      <c r="M965" s="1522"/>
      <c r="N965" s="1522"/>
      <c r="O965" s="1522"/>
      <c r="P965" s="1487"/>
      <c r="Q965" s="1487"/>
      <c r="R965" s="1487"/>
      <c r="S965" s="1487"/>
      <c r="T965" s="1487"/>
      <c r="U965" s="1487"/>
      <c r="V965" s="1487"/>
      <c r="W965" s="1487"/>
      <c r="X965" s="1487"/>
      <c r="Y965" s="1487"/>
      <c r="Z965" s="1487"/>
      <c r="AA965" s="1487"/>
      <c r="AB965" s="1487"/>
    </row>
    <row r="966">
      <c r="A966" s="1487"/>
      <c r="B966" s="1487"/>
      <c r="C966" s="1487"/>
      <c r="D966" s="1522"/>
      <c r="E966" s="1522"/>
      <c r="F966" s="1522"/>
      <c r="G966" s="1522"/>
      <c r="H966" s="1522"/>
      <c r="I966" s="1522"/>
      <c r="J966" s="1522"/>
      <c r="K966" s="1522"/>
      <c r="L966" s="1522"/>
      <c r="M966" s="1522"/>
      <c r="N966" s="1522"/>
      <c r="O966" s="1522"/>
      <c r="P966" s="1487"/>
      <c r="Q966" s="1487"/>
      <c r="R966" s="1487"/>
      <c r="S966" s="1487"/>
      <c r="T966" s="1487"/>
      <c r="U966" s="1487"/>
      <c r="V966" s="1487"/>
      <c r="W966" s="1487"/>
      <c r="X966" s="1487"/>
      <c r="Y966" s="1487"/>
      <c r="Z966" s="1487"/>
      <c r="AA966" s="1487"/>
      <c r="AB966" s="1487"/>
    </row>
    <row r="967">
      <c r="A967" s="1487"/>
      <c r="B967" s="1487"/>
      <c r="C967" s="1487"/>
      <c r="D967" s="1522"/>
      <c r="E967" s="1522"/>
      <c r="F967" s="1522"/>
      <c r="G967" s="1522"/>
      <c r="H967" s="1522"/>
      <c r="I967" s="1522"/>
      <c r="J967" s="1522"/>
      <c r="K967" s="1522"/>
      <c r="L967" s="1522"/>
      <c r="M967" s="1522"/>
      <c r="N967" s="1522"/>
      <c r="O967" s="1522"/>
      <c r="P967" s="1487"/>
      <c r="Q967" s="1487"/>
      <c r="R967" s="1487"/>
      <c r="S967" s="1487"/>
      <c r="T967" s="1487"/>
      <c r="U967" s="1487"/>
      <c r="V967" s="1487"/>
      <c r="W967" s="1487"/>
      <c r="X967" s="1487"/>
      <c r="Y967" s="1487"/>
      <c r="Z967" s="1487"/>
      <c r="AA967" s="1487"/>
      <c r="AB967" s="1487"/>
    </row>
    <row r="968">
      <c r="A968" s="1487"/>
      <c r="B968" s="1487"/>
      <c r="C968" s="1487"/>
      <c r="D968" s="1522"/>
      <c r="E968" s="1522"/>
      <c r="F968" s="1522"/>
      <c r="G968" s="1522"/>
      <c r="H968" s="1522"/>
      <c r="I968" s="1522"/>
      <c r="J968" s="1522"/>
      <c r="K968" s="1522"/>
      <c r="L968" s="1522"/>
      <c r="M968" s="1522"/>
      <c r="N968" s="1522"/>
      <c r="O968" s="1522"/>
      <c r="P968" s="1487"/>
      <c r="Q968" s="1487"/>
      <c r="R968" s="1487"/>
      <c r="S968" s="1487"/>
      <c r="T968" s="1487"/>
      <c r="U968" s="1487"/>
      <c r="V968" s="1487"/>
      <c r="W968" s="1487"/>
      <c r="X968" s="1487"/>
      <c r="Y968" s="1487"/>
      <c r="Z968" s="1487"/>
      <c r="AA968" s="1487"/>
      <c r="AB968" s="1487"/>
    </row>
    <row r="969">
      <c r="A969" s="1487"/>
      <c r="B969" s="1487"/>
      <c r="C969" s="1487"/>
      <c r="D969" s="1522"/>
      <c r="E969" s="1522"/>
      <c r="F969" s="1522"/>
      <c r="G969" s="1522"/>
      <c r="H969" s="1522"/>
      <c r="I969" s="1522"/>
      <c r="J969" s="1522"/>
      <c r="K969" s="1522"/>
      <c r="L969" s="1522"/>
      <c r="M969" s="1522"/>
      <c r="N969" s="1522"/>
      <c r="O969" s="1522"/>
      <c r="P969" s="1487"/>
      <c r="Q969" s="1487"/>
      <c r="R969" s="1487"/>
      <c r="S969" s="1487"/>
      <c r="T969" s="1487"/>
      <c r="U969" s="1487"/>
      <c r="V969" s="1487"/>
      <c r="W969" s="1487"/>
      <c r="X969" s="1487"/>
      <c r="Y969" s="1487"/>
      <c r="Z969" s="1487"/>
      <c r="AA969" s="1487"/>
      <c r="AB969" s="1487"/>
    </row>
    <row r="970">
      <c r="A970" s="1487"/>
      <c r="B970" s="1487"/>
      <c r="C970" s="1487"/>
      <c r="D970" s="1522"/>
      <c r="E970" s="1522"/>
      <c r="F970" s="1522"/>
      <c r="G970" s="1522"/>
      <c r="H970" s="1522"/>
      <c r="I970" s="1522"/>
      <c r="J970" s="1522"/>
      <c r="K970" s="1522"/>
      <c r="L970" s="1522"/>
      <c r="M970" s="1522"/>
      <c r="N970" s="1522"/>
      <c r="O970" s="1522"/>
      <c r="P970" s="1487"/>
      <c r="Q970" s="1487"/>
      <c r="R970" s="1487"/>
      <c r="S970" s="1487"/>
      <c r="T970" s="1487"/>
      <c r="U970" s="1487"/>
      <c r="V970" s="1487"/>
      <c r="W970" s="1487"/>
      <c r="X970" s="1487"/>
      <c r="Y970" s="1487"/>
      <c r="Z970" s="1487"/>
      <c r="AA970" s="1487"/>
      <c r="AB970" s="1487"/>
    </row>
    <row r="971">
      <c r="A971" s="1487"/>
      <c r="B971" s="1487"/>
      <c r="C971" s="1487"/>
      <c r="D971" s="1522"/>
      <c r="E971" s="1522"/>
      <c r="F971" s="1522"/>
      <c r="G971" s="1522"/>
      <c r="H971" s="1522"/>
      <c r="I971" s="1522"/>
      <c r="J971" s="1522"/>
      <c r="K971" s="1522"/>
      <c r="L971" s="1522"/>
      <c r="M971" s="1522"/>
      <c r="N971" s="1522"/>
      <c r="O971" s="1522"/>
      <c r="P971" s="1487"/>
      <c r="Q971" s="1487"/>
      <c r="R971" s="1487"/>
      <c r="S971" s="1487"/>
      <c r="T971" s="1487"/>
      <c r="U971" s="1487"/>
      <c r="V971" s="1487"/>
      <c r="W971" s="1487"/>
      <c r="X971" s="1487"/>
      <c r="Y971" s="1487"/>
      <c r="Z971" s="1487"/>
      <c r="AA971" s="1487"/>
      <c r="AB971" s="1487"/>
    </row>
    <row r="972">
      <c r="A972" s="1487"/>
      <c r="B972" s="1487"/>
      <c r="C972" s="1487"/>
      <c r="D972" s="1522"/>
      <c r="E972" s="1522"/>
      <c r="F972" s="1522"/>
      <c r="G972" s="1522"/>
      <c r="H972" s="1522"/>
      <c r="I972" s="1522"/>
      <c r="J972" s="1522"/>
      <c r="K972" s="1522"/>
      <c r="L972" s="1522"/>
      <c r="M972" s="1522"/>
      <c r="N972" s="1522"/>
      <c r="O972" s="1522"/>
      <c r="P972" s="1487"/>
      <c r="Q972" s="1487"/>
      <c r="R972" s="1487"/>
      <c r="S972" s="1487"/>
      <c r="T972" s="1487"/>
      <c r="U972" s="1487"/>
      <c r="V972" s="1487"/>
      <c r="W972" s="1487"/>
      <c r="X972" s="1487"/>
      <c r="Y972" s="1487"/>
      <c r="Z972" s="1487"/>
      <c r="AA972" s="1487"/>
      <c r="AB972" s="1487"/>
    </row>
    <row r="973">
      <c r="A973" s="1487"/>
      <c r="B973" s="1487"/>
      <c r="C973" s="1487"/>
      <c r="D973" s="1522"/>
      <c r="E973" s="1522"/>
      <c r="F973" s="1522"/>
      <c r="G973" s="1522"/>
      <c r="H973" s="1522"/>
      <c r="I973" s="1522"/>
      <c r="J973" s="1522"/>
      <c r="K973" s="1522"/>
      <c r="L973" s="1522"/>
      <c r="M973" s="1522"/>
      <c r="N973" s="1522"/>
      <c r="O973" s="1522"/>
      <c r="P973" s="1487"/>
      <c r="Q973" s="1487"/>
      <c r="R973" s="1487"/>
      <c r="S973" s="1487"/>
      <c r="T973" s="1487"/>
      <c r="U973" s="1487"/>
      <c r="V973" s="1487"/>
      <c r="W973" s="1487"/>
      <c r="X973" s="1487"/>
      <c r="Y973" s="1487"/>
      <c r="Z973" s="1487"/>
      <c r="AA973" s="1487"/>
      <c r="AB973" s="1487"/>
    </row>
    <row r="974">
      <c r="A974" s="1487"/>
      <c r="B974" s="1487"/>
      <c r="C974" s="1487"/>
      <c r="D974" s="1522"/>
      <c r="E974" s="1522"/>
      <c r="F974" s="1522"/>
      <c r="G974" s="1522"/>
      <c r="H974" s="1522"/>
      <c r="I974" s="1522"/>
      <c r="J974" s="1522"/>
      <c r="K974" s="1522"/>
      <c r="L974" s="1522"/>
      <c r="M974" s="1522"/>
      <c r="N974" s="1522"/>
      <c r="O974" s="1522"/>
      <c r="P974" s="1487"/>
      <c r="Q974" s="1487"/>
      <c r="R974" s="1487"/>
      <c r="S974" s="1487"/>
      <c r="T974" s="1487"/>
      <c r="U974" s="1487"/>
      <c r="V974" s="1487"/>
      <c r="W974" s="1487"/>
      <c r="X974" s="1487"/>
      <c r="Y974" s="1487"/>
      <c r="Z974" s="1487"/>
      <c r="AA974" s="1487"/>
      <c r="AB974" s="1487"/>
    </row>
    <row r="975">
      <c r="A975" s="1487"/>
      <c r="B975" s="1487"/>
      <c r="C975" s="1487"/>
      <c r="D975" s="1522"/>
      <c r="E975" s="1522"/>
      <c r="F975" s="1522"/>
      <c r="G975" s="1522"/>
      <c r="H975" s="1522"/>
      <c r="I975" s="1522"/>
      <c r="J975" s="1522"/>
      <c r="K975" s="1522"/>
      <c r="L975" s="1522"/>
      <c r="M975" s="1522"/>
      <c r="N975" s="1522"/>
      <c r="O975" s="1522"/>
      <c r="P975" s="1487"/>
      <c r="Q975" s="1487"/>
      <c r="R975" s="1487"/>
      <c r="S975" s="1487"/>
      <c r="T975" s="1487"/>
      <c r="U975" s="1487"/>
      <c r="V975" s="1487"/>
      <c r="W975" s="1487"/>
      <c r="X975" s="1487"/>
      <c r="Y975" s="1487"/>
      <c r="Z975" s="1487"/>
      <c r="AA975" s="1487"/>
      <c r="AB975" s="1487"/>
    </row>
    <row r="976">
      <c r="A976" s="1487"/>
      <c r="B976" s="1487"/>
      <c r="C976" s="1487"/>
      <c r="D976" s="1522"/>
      <c r="E976" s="1522"/>
      <c r="F976" s="1522"/>
      <c r="G976" s="1522"/>
      <c r="H976" s="1522"/>
      <c r="I976" s="1522"/>
      <c r="J976" s="1522"/>
      <c r="K976" s="1522"/>
      <c r="L976" s="1522"/>
      <c r="M976" s="1522"/>
      <c r="N976" s="1522"/>
      <c r="O976" s="1522"/>
      <c r="P976" s="1487"/>
      <c r="Q976" s="1487"/>
      <c r="R976" s="1487"/>
      <c r="S976" s="1487"/>
      <c r="T976" s="1487"/>
      <c r="U976" s="1487"/>
      <c r="V976" s="1487"/>
      <c r="W976" s="1487"/>
      <c r="X976" s="1487"/>
      <c r="Y976" s="1487"/>
      <c r="Z976" s="1487"/>
      <c r="AA976" s="1487"/>
      <c r="AB976" s="1487"/>
    </row>
    <row r="977">
      <c r="A977" s="1487"/>
      <c r="B977" s="1487"/>
      <c r="C977" s="1487"/>
      <c r="D977" s="1522"/>
      <c r="E977" s="1522"/>
      <c r="F977" s="1522"/>
      <c r="G977" s="1522"/>
      <c r="H977" s="1522"/>
      <c r="I977" s="1522"/>
      <c r="J977" s="1522"/>
      <c r="K977" s="1522"/>
      <c r="L977" s="1522"/>
      <c r="M977" s="1522"/>
      <c r="N977" s="1522"/>
      <c r="O977" s="1522"/>
      <c r="P977" s="1487"/>
      <c r="Q977" s="1487"/>
      <c r="R977" s="1487"/>
      <c r="S977" s="1487"/>
      <c r="T977" s="1487"/>
      <c r="U977" s="1487"/>
      <c r="V977" s="1487"/>
      <c r="W977" s="1487"/>
      <c r="X977" s="1487"/>
      <c r="Y977" s="1487"/>
      <c r="Z977" s="1487"/>
      <c r="AA977" s="1487"/>
      <c r="AB977" s="1487"/>
    </row>
    <row r="978">
      <c r="A978" s="1487"/>
      <c r="B978" s="1487"/>
      <c r="C978" s="1487"/>
      <c r="D978" s="1522"/>
      <c r="E978" s="1522"/>
      <c r="F978" s="1522"/>
      <c r="G978" s="1522"/>
      <c r="H978" s="1522"/>
      <c r="I978" s="1522"/>
      <c r="J978" s="1522"/>
      <c r="K978" s="1522"/>
      <c r="L978" s="1522"/>
      <c r="M978" s="1522"/>
      <c r="N978" s="1522"/>
      <c r="O978" s="1522"/>
      <c r="P978" s="1487"/>
      <c r="Q978" s="1487"/>
      <c r="R978" s="1487"/>
      <c r="S978" s="1487"/>
      <c r="T978" s="1487"/>
      <c r="U978" s="1487"/>
      <c r="V978" s="1487"/>
      <c r="W978" s="1487"/>
      <c r="X978" s="1487"/>
      <c r="Y978" s="1487"/>
      <c r="Z978" s="1487"/>
      <c r="AA978" s="1487"/>
      <c r="AB978" s="1487"/>
    </row>
    <row r="979">
      <c r="A979" s="1487"/>
      <c r="B979" s="1487"/>
      <c r="C979" s="1487"/>
      <c r="D979" s="1522"/>
      <c r="E979" s="1522"/>
      <c r="F979" s="1522"/>
      <c r="G979" s="1522"/>
      <c r="H979" s="1522"/>
      <c r="I979" s="1522"/>
      <c r="J979" s="1522"/>
      <c r="K979" s="1522"/>
      <c r="L979" s="1522"/>
      <c r="M979" s="1522"/>
      <c r="N979" s="1522"/>
      <c r="O979" s="1522"/>
      <c r="P979" s="1487"/>
      <c r="Q979" s="1487"/>
      <c r="R979" s="1487"/>
      <c r="S979" s="1487"/>
      <c r="T979" s="1487"/>
      <c r="U979" s="1487"/>
      <c r="V979" s="1487"/>
      <c r="W979" s="1487"/>
      <c r="X979" s="1487"/>
      <c r="Y979" s="1487"/>
      <c r="Z979" s="1487"/>
      <c r="AA979" s="1487"/>
      <c r="AB979" s="1487"/>
    </row>
    <row r="980">
      <c r="A980" s="1487"/>
      <c r="B980" s="1487"/>
      <c r="C980" s="1487"/>
      <c r="D980" s="1522"/>
      <c r="E980" s="1522"/>
      <c r="F980" s="1522"/>
      <c r="G980" s="1522"/>
      <c r="H980" s="1522"/>
      <c r="I980" s="1522"/>
      <c r="J980" s="1522"/>
      <c r="K980" s="1522"/>
      <c r="L980" s="1522"/>
      <c r="M980" s="1522"/>
      <c r="N980" s="1522"/>
      <c r="O980" s="1522"/>
      <c r="P980" s="1487"/>
      <c r="Q980" s="1487"/>
      <c r="R980" s="1487"/>
      <c r="S980" s="1487"/>
      <c r="T980" s="1487"/>
      <c r="U980" s="1487"/>
      <c r="V980" s="1487"/>
      <c r="W980" s="1487"/>
      <c r="X980" s="1487"/>
      <c r="Y980" s="1487"/>
      <c r="Z980" s="1487"/>
      <c r="AA980" s="1487"/>
      <c r="AB980" s="1487"/>
    </row>
    <row r="981">
      <c r="A981" s="1487"/>
      <c r="B981" s="1487"/>
      <c r="C981" s="1487"/>
      <c r="D981" s="1522"/>
      <c r="E981" s="1522"/>
      <c r="F981" s="1522"/>
      <c r="G981" s="1522"/>
      <c r="H981" s="1522"/>
      <c r="I981" s="1522"/>
      <c r="J981" s="1522"/>
      <c r="K981" s="1522"/>
      <c r="L981" s="1522"/>
      <c r="M981" s="1522"/>
      <c r="N981" s="1522"/>
      <c r="O981" s="1522"/>
      <c r="P981" s="1487"/>
      <c r="Q981" s="1487"/>
      <c r="R981" s="1487"/>
      <c r="S981" s="1487"/>
      <c r="T981" s="1487"/>
      <c r="U981" s="1487"/>
      <c r="V981" s="1487"/>
      <c r="W981" s="1487"/>
      <c r="X981" s="1487"/>
      <c r="Y981" s="1487"/>
      <c r="Z981" s="1487"/>
      <c r="AA981" s="1487"/>
      <c r="AB981" s="1487"/>
    </row>
    <row r="982">
      <c r="A982" s="1487"/>
      <c r="B982" s="1487"/>
      <c r="C982" s="1487"/>
      <c r="D982" s="1522"/>
      <c r="E982" s="1522"/>
      <c r="F982" s="1522"/>
      <c r="G982" s="1522"/>
      <c r="H982" s="1522"/>
      <c r="I982" s="1522"/>
      <c r="J982" s="1522"/>
      <c r="K982" s="1522"/>
      <c r="L982" s="1522"/>
      <c r="M982" s="1522"/>
      <c r="N982" s="1522"/>
      <c r="O982" s="1522"/>
      <c r="P982" s="1487"/>
      <c r="Q982" s="1487"/>
      <c r="R982" s="1487"/>
      <c r="S982" s="1487"/>
      <c r="T982" s="1487"/>
      <c r="U982" s="1487"/>
      <c r="V982" s="1487"/>
      <c r="W982" s="1487"/>
      <c r="X982" s="1487"/>
      <c r="Y982" s="1487"/>
      <c r="Z982" s="1487"/>
      <c r="AA982" s="1487"/>
      <c r="AB982" s="1487"/>
    </row>
    <row r="983">
      <c r="A983" s="1487"/>
      <c r="B983" s="1487"/>
      <c r="C983" s="1487"/>
      <c r="D983" s="1522"/>
      <c r="E983" s="1522"/>
      <c r="F983" s="1522"/>
      <c r="G983" s="1522"/>
      <c r="H983" s="1522"/>
      <c r="I983" s="1522"/>
      <c r="J983" s="1522"/>
      <c r="K983" s="1522"/>
      <c r="L983" s="1522"/>
      <c r="M983" s="1522"/>
      <c r="N983" s="1522"/>
      <c r="O983" s="1522"/>
      <c r="P983" s="1487"/>
      <c r="Q983" s="1487"/>
      <c r="R983" s="1487"/>
      <c r="S983" s="1487"/>
      <c r="T983" s="1487"/>
      <c r="U983" s="1487"/>
      <c r="V983" s="1487"/>
      <c r="W983" s="1487"/>
      <c r="X983" s="1487"/>
      <c r="Y983" s="1487"/>
      <c r="Z983" s="1487"/>
      <c r="AA983" s="1487"/>
      <c r="AB983" s="1487"/>
    </row>
    <row r="984">
      <c r="A984" s="1487"/>
      <c r="B984" s="1487"/>
      <c r="C984" s="1487"/>
      <c r="D984" s="1522"/>
      <c r="E984" s="1522"/>
      <c r="F984" s="1522"/>
      <c r="G984" s="1522"/>
      <c r="H984" s="1522"/>
      <c r="I984" s="1522"/>
      <c r="J984" s="1522"/>
      <c r="K984" s="1522"/>
      <c r="L984" s="1522"/>
      <c r="M984" s="1522"/>
      <c r="N984" s="1522"/>
      <c r="O984" s="1522"/>
      <c r="P984" s="1487"/>
      <c r="Q984" s="1487"/>
      <c r="R984" s="1487"/>
      <c r="S984" s="1487"/>
      <c r="T984" s="1487"/>
      <c r="U984" s="1487"/>
      <c r="V984" s="1487"/>
      <c r="W984" s="1487"/>
      <c r="X984" s="1487"/>
      <c r="Y984" s="1487"/>
      <c r="Z984" s="1487"/>
      <c r="AA984" s="1487"/>
      <c r="AB984" s="1487"/>
    </row>
    <row r="985">
      <c r="A985" s="1487"/>
      <c r="B985" s="1487"/>
      <c r="C985" s="1487"/>
      <c r="D985" s="1522"/>
      <c r="E985" s="1522"/>
      <c r="F985" s="1522"/>
      <c r="G985" s="1522"/>
      <c r="H985" s="1522"/>
      <c r="I985" s="1522"/>
      <c r="J985" s="1522"/>
      <c r="K985" s="1522"/>
      <c r="L985" s="1522"/>
      <c r="M985" s="1522"/>
      <c r="N985" s="1522"/>
      <c r="O985" s="1522"/>
      <c r="P985" s="1487"/>
      <c r="Q985" s="1487"/>
      <c r="R985" s="1487"/>
      <c r="S985" s="1487"/>
      <c r="T985" s="1487"/>
      <c r="U985" s="1487"/>
      <c r="V985" s="1487"/>
      <c r="W985" s="1487"/>
      <c r="X985" s="1487"/>
      <c r="Y985" s="1487"/>
      <c r="Z985" s="1487"/>
      <c r="AA985" s="1487"/>
      <c r="AB985" s="1487"/>
    </row>
    <row r="986">
      <c r="A986" s="1487"/>
      <c r="B986" s="1487"/>
      <c r="C986" s="1487"/>
      <c r="D986" s="1522"/>
      <c r="E986" s="1522"/>
      <c r="F986" s="1522"/>
      <c r="G986" s="1522"/>
      <c r="H986" s="1522"/>
      <c r="I986" s="1522"/>
      <c r="J986" s="1522"/>
      <c r="K986" s="1522"/>
      <c r="L986" s="1522"/>
      <c r="M986" s="1522"/>
      <c r="N986" s="1522"/>
      <c r="O986" s="1522"/>
      <c r="P986" s="1487"/>
      <c r="Q986" s="1487"/>
      <c r="R986" s="1487"/>
      <c r="S986" s="1487"/>
      <c r="T986" s="1487"/>
      <c r="U986" s="1487"/>
      <c r="V986" s="1487"/>
      <c r="W986" s="1487"/>
      <c r="X986" s="1487"/>
      <c r="Y986" s="1487"/>
      <c r="Z986" s="1487"/>
      <c r="AA986" s="1487"/>
      <c r="AB986" s="1487"/>
    </row>
    <row r="987">
      <c r="A987" s="1487"/>
      <c r="B987" s="1487"/>
      <c r="C987" s="1487"/>
      <c r="D987" s="1522"/>
      <c r="E987" s="1522"/>
      <c r="F987" s="1522"/>
      <c r="G987" s="1522"/>
      <c r="H987" s="1522"/>
      <c r="I987" s="1522"/>
      <c r="J987" s="1522"/>
      <c r="K987" s="1522"/>
      <c r="L987" s="1522"/>
      <c r="M987" s="1522"/>
      <c r="N987" s="1522"/>
      <c r="O987" s="1522"/>
      <c r="P987" s="1487"/>
      <c r="Q987" s="1487"/>
      <c r="R987" s="1487"/>
      <c r="S987" s="1487"/>
      <c r="T987" s="1487"/>
      <c r="U987" s="1487"/>
      <c r="V987" s="1487"/>
      <c r="W987" s="1487"/>
      <c r="X987" s="1487"/>
      <c r="Y987" s="1487"/>
      <c r="Z987" s="1487"/>
      <c r="AA987" s="1487"/>
      <c r="AB987" s="1487"/>
    </row>
    <row r="988">
      <c r="A988" s="1487"/>
      <c r="B988" s="1487"/>
      <c r="C988" s="1487"/>
      <c r="D988" s="1522"/>
      <c r="E988" s="1522"/>
      <c r="F988" s="1522"/>
      <c r="G988" s="1522"/>
      <c r="H988" s="1522"/>
      <c r="I988" s="1522"/>
      <c r="J988" s="1522"/>
      <c r="K988" s="1522"/>
      <c r="L988" s="1522"/>
      <c r="M988" s="1522"/>
      <c r="N988" s="1522"/>
      <c r="O988" s="1522"/>
      <c r="P988" s="1487"/>
      <c r="Q988" s="1487"/>
      <c r="R988" s="1487"/>
      <c r="S988" s="1487"/>
      <c r="T988" s="1487"/>
      <c r="U988" s="1487"/>
      <c r="V988" s="1487"/>
      <c r="W988" s="1487"/>
      <c r="X988" s="1487"/>
      <c r="Y988" s="1487"/>
      <c r="Z988" s="1487"/>
      <c r="AA988" s="1487"/>
      <c r="AB988" s="1487"/>
    </row>
    <row r="989">
      <c r="A989" s="1487"/>
      <c r="B989" s="1487"/>
      <c r="C989" s="1487"/>
      <c r="D989" s="1522"/>
      <c r="E989" s="1522"/>
      <c r="F989" s="1522"/>
      <c r="G989" s="1522"/>
      <c r="H989" s="1522"/>
      <c r="I989" s="1522"/>
      <c r="J989" s="1522"/>
      <c r="K989" s="1522"/>
      <c r="L989" s="1522"/>
      <c r="M989" s="1522"/>
      <c r="N989" s="1522"/>
      <c r="O989" s="1522"/>
      <c r="P989" s="1487"/>
      <c r="Q989" s="1487"/>
      <c r="R989" s="1487"/>
      <c r="S989" s="1487"/>
      <c r="T989" s="1487"/>
      <c r="U989" s="1487"/>
      <c r="V989" s="1487"/>
      <c r="W989" s="1487"/>
      <c r="X989" s="1487"/>
      <c r="Y989" s="1487"/>
      <c r="Z989" s="1487"/>
      <c r="AA989" s="1487"/>
      <c r="AB989" s="1487"/>
    </row>
    <row r="990">
      <c r="A990" s="1487"/>
      <c r="B990" s="1487"/>
      <c r="C990" s="1487"/>
      <c r="D990" s="1522"/>
      <c r="E990" s="1522"/>
      <c r="F990" s="1522"/>
      <c r="G990" s="1522"/>
      <c r="H990" s="1522"/>
      <c r="I990" s="1522"/>
      <c r="J990" s="1522"/>
      <c r="K990" s="1522"/>
      <c r="L990" s="1522"/>
      <c r="M990" s="1522"/>
      <c r="N990" s="1522"/>
      <c r="O990" s="1522"/>
      <c r="P990" s="1487"/>
      <c r="Q990" s="1487"/>
      <c r="R990" s="1487"/>
      <c r="S990" s="1487"/>
      <c r="T990" s="1487"/>
      <c r="U990" s="1487"/>
      <c r="V990" s="1487"/>
      <c r="W990" s="1487"/>
      <c r="X990" s="1487"/>
      <c r="Y990" s="1487"/>
      <c r="Z990" s="1487"/>
      <c r="AA990" s="1487"/>
      <c r="AB990" s="1487"/>
    </row>
    <row r="991">
      <c r="A991" s="1487"/>
      <c r="B991" s="1487"/>
      <c r="C991" s="1487"/>
      <c r="D991" s="1522"/>
      <c r="E991" s="1522"/>
      <c r="F991" s="1522"/>
      <c r="G991" s="1522"/>
      <c r="H991" s="1522"/>
      <c r="I991" s="1522"/>
      <c r="J991" s="1522"/>
      <c r="K991" s="1522"/>
      <c r="L991" s="1522"/>
      <c r="M991" s="1522"/>
      <c r="N991" s="1522"/>
      <c r="O991" s="1522"/>
      <c r="P991" s="1487"/>
      <c r="Q991" s="1487"/>
      <c r="R991" s="1487"/>
      <c r="S991" s="1487"/>
      <c r="T991" s="1487"/>
      <c r="U991" s="1487"/>
      <c r="V991" s="1487"/>
      <c r="W991" s="1487"/>
      <c r="X991" s="1487"/>
      <c r="Y991" s="1487"/>
      <c r="Z991" s="1487"/>
      <c r="AA991" s="1487"/>
      <c r="AB991" s="1487"/>
    </row>
    <row r="992">
      <c r="A992" s="1487"/>
      <c r="B992" s="1487"/>
      <c r="C992" s="1487"/>
      <c r="D992" s="1522"/>
      <c r="E992" s="1522"/>
      <c r="F992" s="1522"/>
      <c r="G992" s="1522"/>
      <c r="H992" s="1522"/>
      <c r="I992" s="1522"/>
      <c r="J992" s="1522"/>
      <c r="K992" s="1522"/>
      <c r="L992" s="1522"/>
      <c r="M992" s="1522"/>
      <c r="N992" s="1522"/>
      <c r="O992" s="1522"/>
      <c r="P992" s="1487"/>
      <c r="Q992" s="1487"/>
      <c r="R992" s="1487"/>
      <c r="S992" s="1487"/>
      <c r="T992" s="1487"/>
      <c r="U992" s="1487"/>
      <c r="V992" s="1487"/>
      <c r="W992" s="1487"/>
      <c r="X992" s="1487"/>
      <c r="Y992" s="1487"/>
      <c r="Z992" s="1487"/>
      <c r="AA992" s="1487"/>
      <c r="AB992" s="1487"/>
    </row>
    <row r="993">
      <c r="A993" s="1487"/>
      <c r="B993" s="1487"/>
      <c r="C993" s="1487"/>
      <c r="D993" s="1522"/>
      <c r="E993" s="1522"/>
      <c r="F993" s="1522"/>
      <c r="G993" s="1522"/>
      <c r="H993" s="1522"/>
      <c r="I993" s="1522"/>
      <c r="J993" s="1522"/>
      <c r="K993" s="1522"/>
      <c r="L993" s="1522"/>
      <c r="M993" s="1522"/>
      <c r="N993" s="1522"/>
      <c r="O993" s="1522"/>
      <c r="P993" s="1487"/>
      <c r="Q993" s="1487"/>
      <c r="R993" s="1487"/>
      <c r="S993" s="1487"/>
      <c r="T993" s="1487"/>
      <c r="U993" s="1487"/>
      <c r="V993" s="1487"/>
      <c r="W993" s="1487"/>
      <c r="X993" s="1487"/>
      <c r="Y993" s="1487"/>
      <c r="Z993" s="1487"/>
      <c r="AA993" s="1487"/>
      <c r="AB993" s="1487"/>
    </row>
    <row r="994">
      <c r="A994" s="1487"/>
      <c r="B994" s="1487"/>
      <c r="C994" s="1487"/>
      <c r="D994" s="1522"/>
      <c r="E994" s="1522"/>
      <c r="F994" s="1522"/>
      <c r="G994" s="1522"/>
      <c r="H994" s="1522"/>
      <c r="I994" s="1522"/>
      <c r="J994" s="1522"/>
      <c r="K994" s="1522"/>
      <c r="L994" s="1522"/>
      <c r="M994" s="1522"/>
      <c r="N994" s="1522"/>
      <c r="O994" s="1522"/>
      <c r="P994" s="1487"/>
      <c r="Q994" s="1487"/>
      <c r="R994" s="1487"/>
      <c r="S994" s="1487"/>
      <c r="T994" s="1487"/>
      <c r="U994" s="1487"/>
      <c r="V994" s="1487"/>
      <c r="W994" s="1487"/>
      <c r="X994" s="1487"/>
      <c r="Y994" s="1487"/>
      <c r="Z994" s="1487"/>
      <c r="AA994" s="1487"/>
      <c r="AB994" s="1487"/>
    </row>
    <row r="995">
      <c r="A995" s="1487"/>
      <c r="B995" s="1487"/>
      <c r="C995" s="1487"/>
      <c r="D995" s="1522"/>
      <c r="E995" s="1522"/>
      <c r="F995" s="1522"/>
      <c r="G995" s="1522"/>
      <c r="H995" s="1522"/>
      <c r="I995" s="1522"/>
      <c r="J995" s="1522"/>
      <c r="K995" s="1522"/>
      <c r="L995" s="1522"/>
      <c r="M995" s="1522"/>
      <c r="N995" s="1522"/>
      <c r="O995" s="1522"/>
      <c r="P995" s="1487"/>
      <c r="Q995" s="1487"/>
      <c r="R995" s="1487"/>
      <c r="S995" s="1487"/>
      <c r="T995" s="1487"/>
      <c r="U995" s="1487"/>
      <c r="V995" s="1487"/>
      <c r="W995" s="1487"/>
      <c r="X995" s="1487"/>
      <c r="Y995" s="1487"/>
      <c r="Z995" s="1487"/>
      <c r="AA995" s="1487"/>
      <c r="AB995" s="1487"/>
    </row>
    <row r="996">
      <c r="A996" s="1487"/>
      <c r="B996" s="1487"/>
      <c r="C996" s="1487"/>
      <c r="D996" s="1522"/>
      <c r="E996" s="1522"/>
      <c r="F996" s="1522"/>
      <c r="G996" s="1522"/>
      <c r="H996" s="1522"/>
      <c r="I996" s="1522"/>
      <c r="J996" s="1522"/>
      <c r="K996" s="1522"/>
      <c r="L996" s="1522"/>
      <c r="M996" s="1522"/>
      <c r="N996" s="1522"/>
      <c r="O996" s="1522"/>
      <c r="P996" s="1487"/>
      <c r="Q996" s="1487"/>
      <c r="R996" s="1487"/>
      <c r="S996" s="1487"/>
      <c r="T996" s="1487"/>
      <c r="U996" s="1487"/>
      <c r="V996" s="1487"/>
      <c r="W996" s="1487"/>
      <c r="X996" s="1487"/>
      <c r="Y996" s="1487"/>
      <c r="Z996" s="1487"/>
      <c r="AA996" s="1487"/>
      <c r="AB996" s="1487"/>
    </row>
    <row r="997">
      <c r="A997" s="1487"/>
      <c r="B997" s="1487"/>
      <c r="C997" s="1487"/>
      <c r="D997" s="1522"/>
      <c r="E997" s="1522"/>
      <c r="F997" s="1522"/>
      <c r="G997" s="1522"/>
      <c r="H997" s="1522"/>
      <c r="I997" s="1522"/>
      <c r="J997" s="1522"/>
      <c r="K997" s="1522"/>
      <c r="L997" s="1522"/>
      <c r="M997" s="1522"/>
      <c r="N997" s="1522"/>
      <c r="O997" s="1522"/>
      <c r="P997" s="1487"/>
      <c r="Q997" s="1487"/>
      <c r="R997" s="1487"/>
      <c r="S997" s="1487"/>
      <c r="T997" s="1487"/>
      <c r="U997" s="1487"/>
      <c r="V997" s="1487"/>
      <c r="W997" s="1487"/>
      <c r="X997" s="1487"/>
      <c r="Y997" s="1487"/>
      <c r="Z997" s="1487"/>
      <c r="AA997" s="1487"/>
      <c r="AB997" s="1487"/>
    </row>
    <row r="998">
      <c r="A998" s="1487"/>
      <c r="B998" s="1487"/>
      <c r="C998" s="1487"/>
      <c r="D998" s="1522"/>
      <c r="E998" s="1522"/>
      <c r="F998" s="1522"/>
      <c r="G998" s="1522"/>
      <c r="H998" s="1522"/>
      <c r="I998" s="1522"/>
      <c r="J998" s="1522"/>
      <c r="K998" s="1522"/>
      <c r="L998" s="1522"/>
      <c r="M998" s="1522"/>
      <c r="N998" s="1522"/>
      <c r="O998" s="1522"/>
      <c r="P998" s="1487"/>
      <c r="Q998" s="1487"/>
      <c r="R998" s="1487"/>
      <c r="S998" s="1487"/>
      <c r="T998" s="1487"/>
      <c r="U998" s="1487"/>
      <c r="V998" s="1487"/>
      <c r="W998" s="1487"/>
      <c r="X998" s="1487"/>
      <c r="Y998" s="1487"/>
      <c r="Z998" s="1487"/>
      <c r="AA998" s="1487"/>
      <c r="AB998" s="1487"/>
    </row>
    <row r="999">
      <c r="A999" s="1487"/>
      <c r="B999" s="1487"/>
      <c r="C999" s="1487"/>
      <c r="D999" s="1522"/>
      <c r="E999" s="1522"/>
      <c r="F999" s="1522"/>
      <c r="G999" s="1522"/>
      <c r="H999" s="1522"/>
      <c r="I999" s="1522"/>
      <c r="J999" s="1522"/>
      <c r="K999" s="1522"/>
      <c r="L999" s="1522"/>
      <c r="M999" s="1522"/>
      <c r="N999" s="1522"/>
      <c r="O999" s="1522"/>
      <c r="P999" s="1487"/>
      <c r="Q999" s="1487"/>
      <c r="R999" s="1487"/>
      <c r="S999" s="1487"/>
      <c r="T999" s="1487"/>
      <c r="U999" s="1487"/>
      <c r="V999" s="1487"/>
      <c r="W999" s="1487"/>
      <c r="X999" s="1487"/>
      <c r="Y999" s="1487"/>
      <c r="Z999" s="1487"/>
      <c r="AA999" s="1487"/>
      <c r="AB999" s="1487"/>
    </row>
    <row r="1000">
      <c r="A1000" s="1487"/>
      <c r="B1000" s="1487"/>
      <c r="C1000" s="1487"/>
      <c r="D1000" s="1522"/>
      <c r="E1000" s="1522"/>
      <c r="F1000" s="1522"/>
      <c r="G1000" s="1522"/>
      <c r="H1000" s="1522"/>
      <c r="I1000" s="1522"/>
      <c r="J1000" s="1522"/>
      <c r="K1000" s="1522"/>
      <c r="L1000" s="1522"/>
      <c r="M1000" s="1522"/>
      <c r="N1000" s="1522"/>
      <c r="O1000" s="1522"/>
      <c r="P1000" s="1487"/>
      <c r="Q1000" s="1487"/>
      <c r="R1000" s="1487"/>
      <c r="S1000" s="1487"/>
      <c r="T1000" s="1487"/>
      <c r="U1000" s="1487"/>
      <c r="V1000" s="1487"/>
      <c r="W1000" s="1487"/>
      <c r="X1000" s="1487"/>
      <c r="Y1000" s="1487"/>
      <c r="Z1000" s="1487"/>
      <c r="AA1000" s="1487"/>
      <c r="AB1000" s="1487"/>
    </row>
    <row r="1001">
      <c r="A1001" s="1487"/>
      <c r="B1001" s="1487"/>
      <c r="C1001" s="1487"/>
      <c r="D1001" s="1522"/>
      <c r="E1001" s="1522"/>
      <c r="F1001" s="1522"/>
      <c r="G1001" s="1522"/>
      <c r="H1001" s="1522"/>
      <c r="I1001" s="1522"/>
      <c r="J1001" s="1522"/>
      <c r="K1001" s="1522"/>
      <c r="L1001" s="1522"/>
      <c r="M1001" s="1522"/>
      <c r="N1001" s="1522"/>
      <c r="O1001" s="1522"/>
      <c r="P1001" s="1487"/>
      <c r="Q1001" s="1487"/>
      <c r="R1001" s="1487"/>
      <c r="S1001" s="1487"/>
      <c r="T1001" s="1487"/>
      <c r="U1001" s="1487"/>
      <c r="V1001" s="1487"/>
      <c r="W1001" s="1487"/>
      <c r="X1001" s="1487"/>
      <c r="Y1001" s="1487"/>
      <c r="Z1001" s="1487"/>
      <c r="AA1001" s="1487"/>
      <c r="AB1001" s="1487"/>
    </row>
    <row r="1002">
      <c r="A1002" s="1487"/>
      <c r="B1002" s="1487"/>
      <c r="C1002" s="1487"/>
      <c r="D1002" s="1522"/>
      <c r="E1002" s="1522"/>
      <c r="F1002" s="1522"/>
      <c r="G1002" s="1522"/>
      <c r="H1002" s="1522"/>
      <c r="I1002" s="1522"/>
      <c r="J1002" s="1522"/>
      <c r="K1002" s="1522"/>
      <c r="L1002" s="1522"/>
      <c r="M1002" s="1522"/>
      <c r="N1002" s="1522"/>
      <c r="O1002" s="1522"/>
      <c r="P1002" s="1487"/>
      <c r="Q1002" s="1487"/>
      <c r="R1002" s="1487"/>
      <c r="S1002" s="1487"/>
      <c r="T1002" s="1487"/>
      <c r="U1002" s="1487"/>
      <c r="V1002" s="1487"/>
      <c r="W1002" s="1487"/>
      <c r="X1002" s="1487"/>
      <c r="Y1002" s="1487"/>
      <c r="Z1002" s="1487"/>
      <c r="AA1002" s="1487"/>
      <c r="AB1002" s="1487"/>
    </row>
    <row r="1003">
      <c r="A1003" s="1487"/>
      <c r="B1003" s="1487"/>
      <c r="C1003" s="1487"/>
      <c r="D1003" s="1522"/>
      <c r="E1003" s="1522"/>
      <c r="F1003" s="1522"/>
      <c r="G1003" s="1522"/>
      <c r="H1003" s="1522"/>
      <c r="I1003" s="1522"/>
      <c r="J1003" s="1522"/>
      <c r="K1003" s="1522"/>
      <c r="L1003" s="1522"/>
      <c r="M1003" s="1522"/>
      <c r="N1003" s="1522"/>
      <c r="O1003" s="1522"/>
      <c r="P1003" s="1487"/>
      <c r="Q1003" s="1487"/>
      <c r="R1003" s="1487"/>
      <c r="S1003" s="1487"/>
      <c r="T1003" s="1487"/>
      <c r="U1003" s="1487"/>
      <c r="V1003" s="1487"/>
      <c r="W1003" s="1487"/>
      <c r="X1003" s="1487"/>
      <c r="Y1003" s="1487"/>
      <c r="Z1003" s="1487"/>
      <c r="AA1003" s="1487"/>
      <c r="AB1003" s="1487"/>
    </row>
    <row r="1004">
      <c r="A1004" s="1487"/>
      <c r="B1004" s="1487"/>
      <c r="C1004" s="1487"/>
      <c r="D1004" s="1522"/>
      <c r="E1004" s="1522"/>
      <c r="F1004" s="1522"/>
      <c r="G1004" s="1522"/>
      <c r="H1004" s="1522"/>
      <c r="I1004" s="1522"/>
      <c r="J1004" s="1522"/>
      <c r="K1004" s="1522"/>
      <c r="L1004" s="1522"/>
      <c r="M1004" s="1522"/>
      <c r="N1004" s="1522"/>
      <c r="O1004" s="1522"/>
      <c r="P1004" s="1487"/>
      <c r="Q1004" s="1487"/>
      <c r="R1004" s="1487"/>
      <c r="S1004" s="1487"/>
      <c r="T1004" s="1487"/>
      <c r="U1004" s="1487"/>
      <c r="V1004" s="1487"/>
      <c r="W1004" s="1487"/>
      <c r="X1004" s="1487"/>
      <c r="Y1004" s="1487"/>
      <c r="Z1004" s="1487"/>
      <c r="AA1004" s="1487"/>
      <c r="AB1004" s="1487"/>
    </row>
    <row r="1005">
      <c r="A1005" s="1487"/>
      <c r="B1005" s="1487"/>
      <c r="C1005" s="1487"/>
      <c r="D1005" s="1522"/>
      <c r="E1005" s="1522"/>
      <c r="F1005" s="1522"/>
      <c r="G1005" s="1522"/>
      <c r="H1005" s="1522"/>
      <c r="I1005" s="1522"/>
      <c r="J1005" s="1522"/>
      <c r="K1005" s="1522"/>
      <c r="L1005" s="1522"/>
      <c r="M1005" s="1522"/>
      <c r="N1005" s="1522"/>
      <c r="O1005" s="1522"/>
      <c r="P1005" s="1487"/>
      <c r="Q1005" s="1487"/>
      <c r="R1005" s="1487"/>
      <c r="S1005" s="1487"/>
      <c r="T1005" s="1487"/>
      <c r="U1005" s="1487"/>
      <c r="V1005" s="1487"/>
      <c r="W1005" s="1487"/>
      <c r="X1005" s="1487"/>
      <c r="Y1005" s="1487"/>
      <c r="Z1005" s="1487"/>
      <c r="AA1005" s="1487"/>
      <c r="AB1005" s="1487"/>
    </row>
    <row r="1006">
      <c r="A1006" s="1487"/>
      <c r="B1006" s="1487"/>
      <c r="C1006" s="1487"/>
      <c r="D1006" s="1522"/>
      <c r="E1006" s="1522"/>
      <c r="F1006" s="1522"/>
      <c r="G1006" s="1522"/>
      <c r="H1006" s="1522"/>
      <c r="I1006" s="1522"/>
      <c r="J1006" s="1522"/>
      <c r="K1006" s="1522"/>
      <c r="L1006" s="1522"/>
      <c r="M1006" s="1522"/>
      <c r="N1006" s="1522"/>
      <c r="O1006" s="1522"/>
      <c r="P1006" s="1487"/>
      <c r="Q1006" s="1487"/>
      <c r="R1006" s="1487"/>
      <c r="S1006" s="1487"/>
      <c r="T1006" s="1487"/>
      <c r="U1006" s="1487"/>
      <c r="V1006" s="1487"/>
      <c r="W1006" s="1487"/>
      <c r="X1006" s="1487"/>
      <c r="Y1006" s="1487"/>
      <c r="Z1006" s="1487"/>
      <c r="AA1006" s="1487"/>
      <c r="AB1006" s="1487"/>
    </row>
    <row r="1007">
      <c r="A1007" s="1487"/>
      <c r="B1007" s="1487"/>
      <c r="C1007" s="1487"/>
      <c r="D1007" s="1522"/>
      <c r="E1007" s="1522"/>
      <c r="F1007" s="1522"/>
      <c r="G1007" s="1522"/>
      <c r="H1007" s="1522"/>
      <c r="I1007" s="1522"/>
      <c r="J1007" s="1522"/>
      <c r="K1007" s="1522"/>
      <c r="L1007" s="1522"/>
      <c r="M1007" s="1522"/>
      <c r="N1007" s="1522"/>
      <c r="O1007" s="1522"/>
      <c r="P1007" s="1487"/>
      <c r="Q1007" s="1487"/>
      <c r="R1007" s="1487"/>
      <c r="S1007" s="1487"/>
      <c r="T1007" s="1487"/>
      <c r="U1007" s="1487"/>
      <c r="V1007" s="1487"/>
      <c r="W1007" s="1487"/>
      <c r="X1007" s="1487"/>
      <c r="Y1007" s="1487"/>
      <c r="Z1007" s="1487"/>
      <c r="AA1007" s="1487"/>
      <c r="AB1007" s="1487"/>
    </row>
    <row r="1008">
      <c r="A1008" s="1487"/>
      <c r="B1008" s="1487"/>
      <c r="C1008" s="1487"/>
      <c r="D1008" s="1522"/>
      <c r="E1008" s="1522"/>
      <c r="F1008" s="1522"/>
      <c r="G1008" s="1522"/>
      <c r="H1008" s="1522"/>
      <c r="I1008" s="1522"/>
      <c r="J1008" s="1522"/>
      <c r="K1008" s="1522"/>
      <c r="L1008" s="1522"/>
      <c r="M1008" s="1522"/>
      <c r="N1008" s="1522"/>
      <c r="O1008" s="1522"/>
      <c r="P1008" s="1487"/>
      <c r="Q1008" s="1487"/>
      <c r="R1008" s="1487"/>
      <c r="S1008" s="1487"/>
      <c r="T1008" s="1487"/>
      <c r="U1008" s="1487"/>
      <c r="V1008" s="1487"/>
      <c r="W1008" s="1487"/>
      <c r="X1008" s="1487"/>
      <c r="Y1008" s="1487"/>
      <c r="Z1008" s="1487"/>
      <c r="AA1008" s="1487"/>
      <c r="AB1008" s="1487"/>
    </row>
    <row r="1009">
      <c r="A1009" s="1487"/>
      <c r="B1009" s="1487"/>
      <c r="C1009" s="1487"/>
      <c r="D1009" s="1522"/>
      <c r="E1009" s="1522"/>
      <c r="F1009" s="1522"/>
      <c r="G1009" s="1522"/>
      <c r="H1009" s="1522"/>
      <c r="I1009" s="1522"/>
      <c r="J1009" s="1522"/>
      <c r="K1009" s="1522"/>
      <c r="L1009" s="1522"/>
      <c r="M1009" s="1522"/>
      <c r="N1009" s="1522"/>
      <c r="O1009" s="1522"/>
      <c r="P1009" s="1487"/>
      <c r="Q1009" s="1487"/>
      <c r="R1009" s="1487"/>
      <c r="S1009" s="1487"/>
      <c r="T1009" s="1487"/>
      <c r="U1009" s="1487"/>
      <c r="V1009" s="1487"/>
      <c r="W1009" s="1487"/>
      <c r="X1009" s="1487"/>
      <c r="Y1009" s="1487"/>
      <c r="Z1009" s="1487"/>
      <c r="AA1009" s="1487"/>
      <c r="AB1009" s="1487"/>
    </row>
    <row r="1010">
      <c r="A1010" s="1487"/>
      <c r="B1010" s="1487"/>
      <c r="C1010" s="1487"/>
      <c r="D1010" s="1522"/>
      <c r="E1010" s="1522"/>
      <c r="F1010" s="1522"/>
      <c r="G1010" s="1522"/>
      <c r="H1010" s="1522"/>
      <c r="I1010" s="1522"/>
      <c r="J1010" s="1522"/>
      <c r="K1010" s="1522"/>
      <c r="L1010" s="1522"/>
      <c r="M1010" s="1522"/>
      <c r="N1010" s="1522"/>
      <c r="O1010" s="1522"/>
      <c r="P1010" s="1487"/>
      <c r="Q1010" s="1487"/>
      <c r="R1010" s="1487"/>
      <c r="S1010" s="1487"/>
      <c r="T1010" s="1487"/>
      <c r="U1010" s="1487"/>
      <c r="V1010" s="1487"/>
      <c r="W1010" s="1487"/>
      <c r="X1010" s="1487"/>
      <c r="Y1010" s="1487"/>
      <c r="Z1010" s="1487"/>
      <c r="AA1010" s="1487"/>
      <c r="AB1010" s="1487"/>
    </row>
    <row r="1011">
      <c r="A1011" s="1487"/>
      <c r="B1011" s="1487"/>
      <c r="C1011" s="1487"/>
      <c r="D1011" s="1522"/>
      <c r="E1011" s="1522"/>
      <c r="F1011" s="1522"/>
      <c r="G1011" s="1522"/>
      <c r="H1011" s="1522"/>
      <c r="I1011" s="1522"/>
      <c r="J1011" s="1522"/>
      <c r="K1011" s="1522"/>
      <c r="L1011" s="1522"/>
      <c r="M1011" s="1522"/>
      <c r="N1011" s="1522"/>
      <c r="O1011" s="1522"/>
      <c r="P1011" s="1487"/>
      <c r="Q1011" s="1487"/>
      <c r="R1011" s="1487"/>
      <c r="S1011" s="1487"/>
      <c r="T1011" s="1487"/>
      <c r="U1011" s="1487"/>
      <c r="V1011" s="1487"/>
      <c r="W1011" s="1487"/>
      <c r="X1011" s="1487"/>
      <c r="Y1011" s="1487"/>
      <c r="Z1011" s="1487"/>
      <c r="AA1011" s="1487"/>
      <c r="AB1011" s="1487"/>
    </row>
    <row r="1012">
      <c r="A1012" s="1487"/>
      <c r="B1012" s="1487"/>
      <c r="C1012" s="1487"/>
      <c r="D1012" s="1522"/>
      <c r="E1012" s="1522"/>
      <c r="F1012" s="1522"/>
      <c r="G1012" s="1522"/>
      <c r="H1012" s="1522"/>
      <c r="I1012" s="1522"/>
      <c r="J1012" s="1522"/>
      <c r="K1012" s="1522"/>
      <c r="L1012" s="1522"/>
      <c r="M1012" s="1522"/>
      <c r="N1012" s="1522"/>
      <c r="O1012" s="1522"/>
      <c r="P1012" s="1487"/>
      <c r="Q1012" s="1487"/>
      <c r="R1012" s="1487"/>
      <c r="S1012" s="1487"/>
      <c r="T1012" s="1487"/>
      <c r="U1012" s="1487"/>
      <c r="V1012" s="1487"/>
      <c r="W1012" s="1487"/>
      <c r="X1012" s="1487"/>
      <c r="Y1012" s="1487"/>
      <c r="Z1012" s="1487"/>
      <c r="AA1012" s="1487"/>
      <c r="AB1012" s="1487"/>
    </row>
    <row r="1013">
      <c r="A1013" s="1487"/>
      <c r="B1013" s="1487"/>
      <c r="C1013" s="1487"/>
      <c r="D1013" s="1522"/>
      <c r="E1013" s="1522"/>
      <c r="F1013" s="1522"/>
      <c r="G1013" s="1522"/>
      <c r="H1013" s="1522"/>
      <c r="I1013" s="1522"/>
      <c r="J1013" s="1522"/>
      <c r="K1013" s="1522"/>
      <c r="L1013" s="1522"/>
      <c r="M1013" s="1522"/>
      <c r="N1013" s="1522"/>
      <c r="O1013" s="1522"/>
      <c r="P1013" s="1487"/>
      <c r="Q1013" s="1487"/>
      <c r="R1013" s="1487"/>
      <c r="S1013" s="1487"/>
      <c r="T1013" s="1487"/>
      <c r="U1013" s="1487"/>
      <c r="V1013" s="1487"/>
      <c r="W1013" s="1487"/>
      <c r="X1013" s="1487"/>
      <c r="Y1013" s="1487"/>
      <c r="Z1013" s="1487"/>
      <c r="AA1013" s="1487"/>
      <c r="AB1013" s="1487"/>
    </row>
    <row r="1014">
      <c r="A1014" s="1487"/>
      <c r="B1014" s="1487"/>
      <c r="C1014" s="1487"/>
      <c r="D1014" s="1522"/>
      <c r="E1014" s="1522"/>
      <c r="F1014" s="1522"/>
      <c r="G1014" s="1522"/>
      <c r="H1014" s="1522"/>
      <c r="I1014" s="1522"/>
      <c r="J1014" s="1522"/>
      <c r="K1014" s="1522"/>
      <c r="L1014" s="1522"/>
      <c r="M1014" s="1522"/>
      <c r="N1014" s="1522"/>
      <c r="O1014" s="1522"/>
      <c r="P1014" s="1487"/>
      <c r="Q1014" s="1487"/>
      <c r="R1014" s="1487"/>
      <c r="S1014" s="1487"/>
      <c r="T1014" s="1487"/>
      <c r="U1014" s="1487"/>
      <c r="V1014" s="1487"/>
      <c r="W1014" s="1487"/>
      <c r="X1014" s="1487"/>
      <c r="Y1014" s="1487"/>
      <c r="Z1014" s="1487"/>
      <c r="AA1014" s="1487"/>
      <c r="AB1014" s="1487"/>
    </row>
    <row r="1015">
      <c r="A1015" s="1487"/>
      <c r="B1015" s="1487"/>
      <c r="C1015" s="1487"/>
      <c r="D1015" s="1522"/>
      <c r="E1015" s="1522"/>
      <c r="F1015" s="1522"/>
      <c r="G1015" s="1522"/>
      <c r="H1015" s="1522"/>
      <c r="I1015" s="1522"/>
      <c r="J1015" s="1522"/>
      <c r="K1015" s="1522"/>
      <c r="L1015" s="1522"/>
      <c r="M1015" s="1522"/>
      <c r="N1015" s="1522"/>
      <c r="O1015" s="1522"/>
      <c r="P1015" s="1487"/>
      <c r="Q1015" s="1487"/>
      <c r="R1015" s="1487"/>
      <c r="S1015" s="1487"/>
      <c r="T1015" s="1487"/>
      <c r="U1015" s="1487"/>
      <c r="V1015" s="1487"/>
      <c r="W1015" s="1487"/>
      <c r="X1015" s="1487"/>
      <c r="Y1015" s="1487"/>
      <c r="Z1015" s="1487"/>
      <c r="AA1015" s="1487"/>
      <c r="AB1015" s="1487"/>
    </row>
    <row r="1016">
      <c r="A1016" s="1487"/>
      <c r="B1016" s="1487"/>
      <c r="C1016" s="1487"/>
      <c r="D1016" s="1522"/>
      <c r="E1016" s="1522"/>
      <c r="F1016" s="1522"/>
      <c r="G1016" s="1522"/>
      <c r="H1016" s="1522"/>
      <c r="I1016" s="1522"/>
      <c r="J1016" s="1522"/>
      <c r="K1016" s="1522"/>
      <c r="L1016" s="1522"/>
      <c r="M1016" s="1522"/>
      <c r="N1016" s="1522"/>
      <c r="O1016" s="1522"/>
      <c r="P1016" s="1487"/>
      <c r="Q1016" s="1487"/>
      <c r="R1016" s="1487"/>
      <c r="S1016" s="1487"/>
      <c r="T1016" s="1487"/>
      <c r="U1016" s="1487"/>
      <c r="V1016" s="1487"/>
      <c r="W1016" s="1487"/>
      <c r="X1016" s="1487"/>
      <c r="Y1016" s="1487"/>
      <c r="Z1016" s="1487"/>
      <c r="AA1016" s="1487"/>
      <c r="AB1016" s="1487"/>
    </row>
    <row r="1017">
      <c r="A1017" s="1487"/>
      <c r="B1017" s="1487"/>
      <c r="C1017" s="1487"/>
      <c r="D1017" s="1522"/>
      <c r="E1017" s="1522"/>
      <c r="F1017" s="1522"/>
      <c r="G1017" s="1522"/>
      <c r="H1017" s="1522"/>
      <c r="I1017" s="1522"/>
      <c r="J1017" s="1522"/>
      <c r="K1017" s="1522"/>
      <c r="L1017" s="1522"/>
      <c r="M1017" s="1522"/>
      <c r="N1017" s="1522"/>
      <c r="O1017" s="1522"/>
      <c r="P1017" s="1487"/>
      <c r="Q1017" s="1487"/>
      <c r="R1017" s="1487"/>
      <c r="S1017" s="1487"/>
      <c r="T1017" s="1487"/>
      <c r="U1017" s="1487"/>
      <c r="V1017" s="1487"/>
      <c r="W1017" s="1487"/>
      <c r="X1017" s="1487"/>
      <c r="Y1017" s="1487"/>
      <c r="Z1017" s="1487"/>
      <c r="AA1017" s="1487"/>
      <c r="AB1017" s="1487"/>
    </row>
    <row r="1018">
      <c r="A1018" s="1487"/>
      <c r="B1018" s="1487"/>
      <c r="C1018" s="1487"/>
      <c r="D1018" s="1522"/>
      <c r="E1018" s="1522"/>
      <c r="F1018" s="1522"/>
      <c r="G1018" s="1522"/>
      <c r="H1018" s="1522"/>
      <c r="I1018" s="1522"/>
      <c r="J1018" s="1522"/>
      <c r="K1018" s="1522"/>
      <c r="L1018" s="1522"/>
      <c r="M1018" s="1522"/>
      <c r="N1018" s="1522"/>
      <c r="O1018" s="1522"/>
      <c r="P1018" s="1487"/>
      <c r="Q1018" s="1487"/>
      <c r="R1018" s="1487"/>
      <c r="S1018" s="1487"/>
      <c r="T1018" s="1487"/>
      <c r="U1018" s="1487"/>
      <c r="V1018" s="1487"/>
      <c r="W1018" s="1487"/>
      <c r="X1018" s="1487"/>
      <c r="Y1018" s="1487"/>
      <c r="Z1018" s="1487"/>
      <c r="AA1018" s="1487"/>
      <c r="AB1018" s="1487"/>
    </row>
    <row r="1019">
      <c r="A1019" s="1487"/>
      <c r="B1019" s="1487"/>
      <c r="C1019" s="1487"/>
      <c r="D1019" s="1522"/>
      <c r="E1019" s="1522"/>
      <c r="F1019" s="1522"/>
      <c r="G1019" s="1522"/>
      <c r="H1019" s="1522"/>
      <c r="I1019" s="1522"/>
      <c r="J1019" s="1522"/>
      <c r="K1019" s="1522"/>
      <c r="L1019" s="1522"/>
      <c r="M1019" s="1522"/>
      <c r="N1019" s="1522"/>
      <c r="O1019" s="1522"/>
      <c r="P1019" s="1487"/>
      <c r="Q1019" s="1487"/>
      <c r="R1019" s="1487"/>
      <c r="S1019" s="1487"/>
      <c r="T1019" s="1487"/>
      <c r="U1019" s="1487"/>
      <c r="V1019" s="1487"/>
      <c r="W1019" s="1487"/>
      <c r="X1019" s="1487"/>
      <c r="Y1019" s="1487"/>
      <c r="Z1019" s="1487"/>
      <c r="AA1019" s="1487"/>
      <c r="AB1019" s="1487"/>
    </row>
  </sheetData>
  <conditionalFormatting sqref="D32:O32">
    <cfRule type="cellIs" dxfId="10" priority="1" operator="greaterThan">
      <formula>0</formula>
    </cfRule>
  </conditionalFormatting>
  <conditionalFormatting sqref="D32:O32">
    <cfRule type="cellIs" dxfId="11" priority="2" operator="lessThan">
      <formula>0</formula>
    </cfRule>
  </conditionalFormatting>
  <dataValidations>
    <dataValidation type="list" allowBlank="1" showErrorMessage="1" sqref="B50">
      <formula1>"posts,views"</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3" max="3" width="32.38"/>
    <col hidden="1" min="4" max="5" width="12.63"/>
    <col customWidth="1" min="6" max="6" width="13.63"/>
    <col customWidth="1" min="7" max="7" width="12.5"/>
    <col customWidth="1" min="8" max="8" width="13.75"/>
    <col customWidth="1" min="9" max="9" width="30.25"/>
    <col hidden="1" min="10" max="15" width="12.63"/>
    <col hidden="1" min="17" max="32" width="12.63"/>
    <col customWidth="1" min="33" max="33" width="38.38"/>
    <col customWidth="1" min="34" max="34" width="54.0"/>
  </cols>
  <sheetData>
    <row r="4">
      <c r="B4" s="1525" t="s">
        <v>22662</v>
      </c>
      <c r="C4" s="1526"/>
      <c r="D4" s="1527"/>
      <c r="E4" s="1527"/>
      <c r="F4" s="1527"/>
      <c r="G4" s="1528" t="s">
        <v>22663</v>
      </c>
      <c r="H4" s="1527"/>
      <c r="I4" s="1527"/>
      <c r="J4" s="1527"/>
      <c r="K4" s="1527"/>
      <c r="L4" s="1527"/>
      <c r="M4" s="1527"/>
      <c r="N4" s="1527"/>
      <c r="O4" s="1527"/>
      <c r="P4" s="1529" t="s">
        <v>22664</v>
      </c>
      <c r="Q4" s="1530"/>
      <c r="R4" s="1531" t="s">
        <v>22665</v>
      </c>
      <c r="S4" s="1527"/>
      <c r="T4" s="1527"/>
      <c r="U4" s="1527"/>
      <c r="V4" s="1527"/>
      <c r="W4" s="1527"/>
      <c r="X4" s="1527"/>
      <c r="Y4" s="1527"/>
      <c r="Z4" s="1527"/>
      <c r="AA4" s="1527"/>
      <c r="AB4" s="1527"/>
      <c r="AC4" s="1527"/>
      <c r="AD4" s="1527"/>
      <c r="AE4" s="1527"/>
      <c r="AF4" s="1527"/>
      <c r="AG4" s="1529"/>
      <c r="AH4" s="1532" t="s">
        <v>22665</v>
      </c>
    </row>
    <row r="5">
      <c r="B5" s="1533">
        <v>1.0</v>
      </c>
      <c r="C5" s="1528" t="s">
        <v>22666</v>
      </c>
      <c r="D5" s="1527"/>
      <c r="E5" s="1527"/>
      <c r="F5" s="1527"/>
      <c r="G5" s="1533">
        <v>1.0</v>
      </c>
      <c r="H5" s="1528" t="s">
        <v>22667</v>
      </c>
      <c r="I5" s="1528"/>
      <c r="J5" s="1527"/>
      <c r="K5" s="1527"/>
      <c r="L5" s="1527"/>
      <c r="M5" s="1527"/>
      <c r="N5" s="1527"/>
      <c r="O5" s="1528" t="s">
        <v>22667</v>
      </c>
      <c r="P5" s="1532">
        <v>1.0</v>
      </c>
      <c r="Q5" s="1531" t="s">
        <v>22668</v>
      </c>
      <c r="R5" s="1531" t="s">
        <v>22669</v>
      </c>
      <c r="S5" s="1527"/>
      <c r="T5" s="1527"/>
      <c r="U5" s="1527"/>
      <c r="V5" s="1527"/>
      <c r="W5" s="1527"/>
      <c r="X5" s="1527"/>
      <c r="Y5" s="1527"/>
      <c r="Z5" s="1527"/>
      <c r="AA5" s="1527"/>
      <c r="AB5" s="1527"/>
      <c r="AC5" s="1527"/>
      <c r="AD5" s="1527"/>
      <c r="AE5" s="1527"/>
      <c r="AF5" s="1527"/>
      <c r="AG5" s="1531" t="s">
        <v>22668</v>
      </c>
      <c r="AH5" s="1531" t="s">
        <v>22669</v>
      </c>
    </row>
    <row r="6">
      <c r="B6" s="1533">
        <v>2.0</v>
      </c>
      <c r="C6" s="1528" t="s">
        <v>22670</v>
      </c>
      <c r="D6" s="1527"/>
      <c r="E6" s="1527"/>
      <c r="F6" s="1527"/>
      <c r="G6" s="1533">
        <v>2.0</v>
      </c>
      <c r="H6" s="1528" t="s">
        <v>22671</v>
      </c>
      <c r="I6" s="1528"/>
      <c r="J6" s="1527"/>
      <c r="K6" s="1527"/>
      <c r="L6" s="1527"/>
      <c r="M6" s="1527"/>
      <c r="N6" s="1527"/>
      <c r="O6" s="1528" t="s">
        <v>22672</v>
      </c>
      <c r="P6" s="1532">
        <v>2.0</v>
      </c>
      <c r="Q6" s="1531" t="s">
        <v>22673</v>
      </c>
      <c r="R6" s="1528" t="s">
        <v>22674</v>
      </c>
      <c r="S6" s="1527"/>
      <c r="T6" s="1527"/>
      <c r="U6" s="1527"/>
      <c r="V6" s="1527"/>
      <c r="W6" s="1527"/>
      <c r="X6" s="1527"/>
      <c r="Y6" s="1527"/>
      <c r="Z6" s="1527"/>
      <c r="AA6" s="1527"/>
      <c r="AB6" s="1527"/>
      <c r="AC6" s="1527"/>
      <c r="AD6" s="1527"/>
      <c r="AE6" s="1527"/>
      <c r="AF6" s="1527"/>
      <c r="AG6" s="1531" t="s">
        <v>22673</v>
      </c>
      <c r="AH6" s="1531" t="s">
        <v>22674</v>
      </c>
    </row>
    <row r="7">
      <c r="B7" s="1533">
        <v>3.0</v>
      </c>
      <c r="C7" s="1534" t="s">
        <v>22675</v>
      </c>
      <c r="D7" s="1527"/>
      <c r="E7" s="1527"/>
      <c r="F7" s="1527"/>
      <c r="G7" s="1533">
        <v>3.0</v>
      </c>
      <c r="H7" s="1528" t="s">
        <v>22676</v>
      </c>
      <c r="I7" s="1528"/>
      <c r="J7" s="1527"/>
      <c r="K7" s="1527"/>
      <c r="L7" s="1527"/>
      <c r="M7" s="1527"/>
      <c r="N7" s="1527"/>
      <c r="O7" s="1528" t="s">
        <v>22676</v>
      </c>
      <c r="P7" s="1532">
        <v>3.0</v>
      </c>
      <c r="Q7" s="1531" t="s">
        <v>22677</v>
      </c>
      <c r="R7" s="1528" t="s">
        <v>22678</v>
      </c>
      <c r="S7" s="1527"/>
      <c r="T7" s="1527"/>
      <c r="U7" s="1527"/>
      <c r="V7" s="1527"/>
      <c r="W7" s="1527"/>
      <c r="X7" s="1527"/>
      <c r="Y7" s="1527"/>
      <c r="Z7" s="1527"/>
      <c r="AA7" s="1527"/>
      <c r="AB7" s="1527"/>
      <c r="AC7" s="1527"/>
      <c r="AD7" s="1527"/>
      <c r="AE7" s="1527"/>
      <c r="AF7" s="1527"/>
      <c r="AG7" s="1535" t="s">
        <v>22679</v>
      </c>
      <c r="AH7" s="1531" t="s">
        <v>22678</v>
      </c>
    </row>
    <row r="8">
      <c r="B8" s="1533">
        <v>4.0</v>
      </c>
      <c r="C8" s="1534" t="s">
        <v>22680</v>
      </c>
      <c r="D8" s="1527"/>
      <c r="E8" s="1527"/>
      <c r="F8" s="1527"/>
      <c r="G8" s="1533">
        <v>4.0</v>
      </c>
      <c r="H8" s="1" t="s">
        <v>22681</v>
      </c>
      <c r="J8" s="1527"/>
      <c r="K8" s="1527"/>
      <c r="L8" s="1527"/>
      <c r="M8" s="1527"/>
      <c r="N8" s="1527"/>
      <c r="O8" s="1528" t="s">
        <v>22682</v>
      </c>
      <c r="P8" s="1532">
        <v>4.0</v>
      </c>
      <c r="Q8" s="1531" t="s">
        <v>22683</v>
      </c>
      <c r="R8" s="1528" t="s">
        <v>22684</v>
      </c>
      <c r="S8" s="1527"/>
      <c r="T8" s="1527"/>
      <c r="U8" s="1527"/>
      <c r="V8" s="1527"/>
      <c r="W8" s="1527"/>
      <c r="X8" s="1527"/>
      <c r="Y8" s="1527"/>
      <c r="Z8" s="1527"/>
      <c r="AA8" s="1527"/>
      <c r="AB8" s="1527"/>
      <c r="AC8" s="1527"/>
      <c r="AD8" s="1527"/>
      <c r="AE8" s="1527"/>
      <c r="AF8" s="1527"/>
      <c r="AG8" s="1531" t="s">
        <v>22683</v>
      </c>
      <c r="AH8" s="1531" t="s">
        <v>22684</v>
      </c>
    </row>
    <row r="9">
      <c r="B9" s="1533">
        <v>5.0</v>
      </c>
      <c r="C9" s="1528" t="s">
        <v>22685</v>
      </c>
      <c r="D9" s="1527"/>
      <c r="E9" s="1527"/>
      <c r="F9" s="1527"/>
      <c r="G9" s="1533">
        <v>5.0</v>
      </c>
      <c r="H9" s="1528" t="s">
        <v>22686</v>
      </c>
      <c r="I9" s="1528"/>
      <c r="J9" s="1527"/>
      <c r="K9" s="1527"/>
      <c r="L9" s="1527"/>
      <c r="M9" s="1527"/>
      <c r="N9" s="1527"/>
      <c r="O9" s="1528" t="s">
        <v>22686</v>
      </c>
      <c r="P9" s="1532">
        <v>5.0</v>
      </c>
      <c r="Q9" s="1531" t="s">
        <v>22687</v>
      </c>
      <c r="R9" s="1528" t="s">
        <v>22688</v>
      </c>
      <c r="S9" s="1527"/>
      <c r="T9" s="1527"/>
      <c r="U9" s="1527"/>
      <c r="V9" s="1527"/>
      <c r="W9" s="1527"/>
      <c r="X9" s="1527"/>
      <c r="Y9" s="1527"/>
      <c r="Z9" s="1527"/>
      <c r="AA9" s="1527"/>
      <c r="AB9" s="1527"/>
      <c r="AC9" s="1527"/>
      <c r="AD9" s="1527"/>
      <c r="AE9" s="1527"/>
      <c r="AF9" s="1527"/>
      <c r="AG9" s="1531" t="s">
        <v>22687</v>
      </c>
      <c r="AH9" s="1531" t="s">
        <v>22688</v>
      </c>
    </row>
    <row r="10">
      <c r="B10" s="1533"/>
      <c r="C10" s="1536"/>
      <c r="D10" s="1527"/>
      <c r="E10" s="1527"/>
      <c r="F10" s="1527"/>
      <c r="G10" s="1533">
        <v>6.0</v>
      </c>
      <c r="H10" s="1528" t="s">
        <v>22689</v>
      </c>
      <c r="I10" s="1528"/>
      <c r="J10" s="1527"/>
      <c r="K10" s="1527"/>
      <c r="L10" s="1527"/>
      <c r="M10" s="1527"/>
      <c r="N10" s="1527"/>
      <c r="O10" s="1528" t="s">
        <v>22689</v>
      </c>
      <c r="P10" s="1532">
        <v>6.0</v>
      </c>
      <c r="Q10" s="1531" t="s">
        <v>22690</v>
      </c>
      <c r="R10" s="1528" t="s">
        <v>22691</v>
      </c>
      <c r="S10" s="1527"/>
      <c r="T10" s="1527"/>
      <c r="U10" s="1527"/>
      <c r="V10" s="1527"/>
      <c r="W10" s="1527"/>
      <c r="X10" s="1527"/>
      <c r="Y10" s="1527"/>
      <c r="Z10" s="1527"/>
      <c r="AA10" s="1527"/>
      <c r="AB10" s="1527"/>
      <c r="AC10" s="1527"/>
      <c r="AD10" s="1527"/>
      <c r="AE10" s="1527"/>
      <c r="AF10" s="1527"/>
      <c r="AG10" s="1531" t="s">
        <v>22690</v>
      </c>
      <c r="AH10" s="1531" t="s">
        <v>22691</v>
      </c>
    </row>
    <row r="11">
      <c r="B11" s="1533"/>
      <c r="C11" s="1528"/>
      <c r="D11" s="1527"/>
      <c r="E11" s="1527"/>
      <c r="F11" s="1527"/>
      <c r="G11" s="1533">
        <v>7.0</v>
      </c>
      <c r="H11" s="1528" t="s">
        <v>22692</v>
      </c>
      <c r="I11" s="1528"/>
      <c r="J11" s="1527"/>
      <c r="K11" s="1527"/>
      <c r="L11" s="1527"/>
      <c r="M11" s="1527"/>
      <c r="N11" s="1527"/>
      <c r="O11" s="1528" t="s">
        <v>22692</v>
      </c>
      <c r="P11" s="1532">
        <v>7.0</v>
      </c>
      <c r="Q11" s="1531" t="s">
        <v>22693</v>
      </c>
      <c r="R11" s="1528" t="s">
        <v>22694</v>
      </c>
      <c r="S11" s="1527"/>
      <c r="T11" s="1527"/>
      <c r="U11" s="1527"/>
      <c r="V11" s="1527"/>
      <c r="W11" s="1527"/>
      <c r="X11" s="1527"/>
      <c r="Y11" s="1527"/>
      <c r="Z11" s="1527"/>
      <c r="AA11" s="1527"/>
      <c r="AB11" s="1527"/>
      <c r="AC11" s="1527"/>
      <c r="AD11" s="1527"/>
      <c r="AE11" s="1527"/>
      <c r="AF11" s="1527"/>
      <c r="AG11" s="1531" t="s">
        <v>22693</v>
      </c>
      <c r="AH11" s="1531" t="s">
        <v>22694</v>
      </c>
    </row>
    <row r="12">
      <c r="B12" s="1533"/>
      <c r="C12" s="1528"/>
      <c r="D12" s="1527"/>
      <c r="E12" s="1527"/>
      <c r="F12" s="1527"/>
      <c r="G12" s="1533">
        <v>8.0</v>
      </c>
      <c r="H12" s="1537" t="s">
        <v>22695</v>
      </c>
      <c r="I12" s="1538"/>
      <c r="J12" s="1527"/>
      <c r="K12" s="1527"/>
      <c r="L12" s="1527"/>
      <c r="M12" s="1527"/>
      <c r="N12" s="1527"/>
      <c r="O12" s="1527"/>
      <c r="P12" s="1532">
        <v>8.0</v>
      </c>
      <c r="Q12" s="1531" t="s">
        <v>22696</v>
      </c>
      <c r="R12" s="1528" t="s">
        <v>22697</v>
      </c>
      <c r="S12" s="1527"/>
      <c r="T12" s="1527"/>
      <c r="U12" s="1527"/>
      <c r="V12" s="1527"/>
      <c r="W12" s="1527"/>
      <c r="X12" s="1527"/>
      <c r="Y12" s="1527"/>
      <c r="Z12" s="1527"/>
      <c r="AA12" s="1527"/>
      <c r="AB12" s="1527"/>
      <c r="AC12" s="1527"/>
      <c r="AD12" s="1527"/>
      <c r="AE12" s="1527"/>
      <c r="AF12" s="1527"/>
      <c r="AG12" s="1531" t="s">
        <v>22696</v>
      </c>
      <c r="AH12" s="1531" t="s">
        <v>22697</v>
      </c>
    </row>
    <row r="13">
      <c r="B13" s="1533"/>
      <c r="C13" s="1528"/>
      <c r="D13" s="1527"/>
      <c r="E13" s="1527"/>
      <c r="F13" s="1527"/>
      <c r="G13" s="1533">
        <v>9.0</v>
      </c>
      <c r="H13" s="1528" t="s">
        <v>22698</v>
      </c>
      <c r="I13" s="1528"/>
      <c r="J13" s="1527"/>
      <c r="K13" s="1527"/>
      <c r="L13" s="1527"/>
      <c r="M13" s="1527"/>
      <c r="N13" s="1527"/>
      <c r="O13" s="1527"/>
      <c r="P13" s="1532">
        <v>9.0</v>
      </c>
      <c r="Q13" s="1535" t="s">
        <v>22699</v>
      </c>
      <c r="R13" s="1528" t="s">
        <v>22700</v>
      </c>
      <c r="S13" s="1527"/>
      <c r="T13" s="1527"/>
      <c r="U13" s="1527"/>
      <c r="V13" s="1527"/>
      <c r="W13" s="1527"/>
      <c r="X13" s="1527"/>
      <c r="Y13" s="1527"/>
      <c r="Z13" s="1527"/>
      <c r="AA13" s="1527"/>
      <c r="AB13" s="1527"/>
      <c r="AC13" s="1527"/>
      <c r="AD13" s="1527"/>
      <c r="AE13" s="1527"/>
      <c r="AF13" s="1527"/>
      <c r="AG13" s="1535" t="s">
        <v>22699</v>
      </c>
      <c r="AH13" s="1531" t="s">
        <v>22700</v>
      </c>
    </row>
    <row r="14">
      <c r="B14" s="1533"/>
      <c r="C14" s="1528"/>
      <c r="D14" s="1527"/>
      <c r="E14" s="1527"/>
      <c r="F14" s="1527"/>
      <c r="G14" s="1527"/>
      <c r="H14" s="1539"/>
      <c r="I14" s="1538"/>
      <c r="J14" s="1527"/>
      <c r="K14" s="1527"/>
      <c r="L14" s="1527"/>
      <c r="M14" s="1527"/>
      <c r="N14" s="1527"/>
      <c r="O14" s="1527"/>
      <c r="P14" s="1532">
        <v>10.0</v>
      </c>
      <c r="Q14" s="1535" t="s">
        <v>22701</v>
      </c>
      <c r="R14" s="1528" t="s">
        <v>22702</v>
      </c>
      <c r="S14" s="1527"/>
      <c r="T14" s="1527"/>
      <c r="U14" s="1527"/>
      <c r="V14" s="1527"/>
      <c r="W14" s="1527"/>
      <c r="X14" s="1527"/>
      <c r="Y14" s="1527"/>
      <c r="Z14" s="1527"/>
      <c r="AA14" s="1527"/>
      <c r="AB14" s="1527"/>
      <c r="AC14" s="1527"/>
      <c r="AD14" s="1527"/>
      <c r="AE14" s="1527"/>
      <c r="AF14" s="1527"/>
      <c r="AG14" s="1535" t="s">
        <v>22701</v>
      </c>
      <c r="AH14" s="1531" t="s">
        <v>22702</v>
      </c>
    </row>
    <row r="21">
      <c r="F21" s="1" t="s">
        <v>313</v>
      </c>
    </row>
    <row r="23">
      <c r="F23" s="6" t="str">
        <f t="shared" ref="F23:F53" si="1">C23&amp;" "</f>
        <v> </v>
      </c>
    </row>
    <row r="24">
      <c r="F24" s="6" t="str">
        <f t="shared" si="1"/>
        <v> </v>
      </c>
    </row>
    <row r="25">
      <c r="F25" s="6" t="str">
        <f t="shared" si="1"/>
        <v> </v>
      </c>
    </row>
    <row r="26">
      <c r="F26" s="6" t="str">
        <f t="shared" si="1"/>
        <v> </v>
      </c>
    </row>
    <row r="27">
      <c r="F27" s="6" t="str">
        <f t="shared" si="1"/>
        <v> </v>
      </c>
    </row>
    <row r="28">
      <c r="F28" s="6" t="str">
        <f t="shared" si="1"/>
        <v> </v>
      </c>
    </row>
    <row r="29">
      <c r="F29" s="6" t="str">
        <f t="shared" si="1"/>
        <v> </v>
      </c>
    </row>
    <row r="30">
      <c r="F30" s="6" t="str">
        <f t="shared" si="1"/>
        <v> </v>
      </c>
    </row>
    <row r="31">
      <c r="F31" s="6" t="str">
        <f t="shared" si="1"/>
        <v> </v>
      </c>
    </row>
    <row r="32">
      <c r="F32" s="6" t="str">
        <f t="shared" si="1"/>
        <v> </v>
      </c>
    </row>
    <row r="33">
      <c r="F33" s="6" t="str">
        <f t="shared" si="1"/>
        <v> </v>
      </c>
    </row>
    <row r="34">
      <c r="F34" s="6" t="str">
        <f t="shared" si="1"/>
        <v> </v>
      </c>
    </row>
    <row r="35">
      <c r="F35" s="6" t="str">
        <f t="shared" si="1"/>
        <v> </v>
      </c>
    </row>
    <row r="36">
      <c r="F36" s="6" t="str">
        <f t="shared" si="1"/>
        <v> </v>
      </c>
    </row>
    <row r="37">
      <c r="F37" s="6" t="str">
        <f t="shared" si="1"/>
        <v> </v>
      </c>
    </row>
    <row r="38">
      <c r="F38" s="6" t="str">
        <f t="shared" si="1"/>
        <v> </v>
      </c>
    </row>
    <row r="39">
      <c r="F39" s="6" t="str">
        <f t="shared" si="1"/>
        <v> </v>
      </c>
    </row>
    <row r="40">
      <c r="F40" s="6" t="str">
        <f t="shared" si="1"/>
        <v> </v>
      </c>
    </row>
    <row r="41">
      <c r="F41" s="6" t="str">
        <f t="shared" si="1"/>
        <v> </v>
      </c>
    </row>
    <row r="42">
      <c r="F42" s="6" t="str">
        <f t="shared" si="1"/>
        <v> </v>
      </c>
    </row>
    <row r="43">
      <c r="F43" s="6" t="str">
        <f t="shared" si="1"/>
        <v> </v>
      </c>
    </row>
    <row r="44">
      <c r="F44" s="6" t="str">
        <f t="shared" si="1"/>
        <v> </v>
      </c>
    </row>
    <row r="45">
      <c r="F45" s="6" t="str">
        <f t="shared" si="1"/>
        <v> </v>
      </c>
    </row>
    <row r="46">
      <c r="F46" s="6" t="str">
        <f t="shared" si="1"/>
        <v> </v>
      </c>
    </row>
    <row r="47">
      <c r="F47" s="6" t="str">
        <f t="shared" si="1"/>
        <v> </v>
      </c>
    </row>
    <row r="48">
      <c r="F48" s="6" t="str">
        <f t="shared" si="1"/>
        <v> </v>
      </c>
    </row>
    <row r="49">
      <c r="F49" s="6" t="str">
        <f t="shared" si="1"/>
        <v> </v>
      </c>
    </row>
    <row r="50">
      <c r="F50" s="6" t="str">
        <f t="shared" si="1"/>
        <v> </v>
      </c>
    </row>
    <row r="51">
      <c r="F51" s="6" t="str">
        <f t="shared" si="1"/>
        <v> </v>
      </c>
    </row>
    <row r="52">
      <c r="F52" s="6" t="str">
        <f t="shared" si="1"/>
        <v> </v>
      </c>
    </row>
    <row r="53">
      <c r="F53" s="6" t="str">
        <f t="shared" si="1"/>
        <v> </v>
      </c>
    </row>
  </sheetData>
  <mergeCells count="2">
    <mergeCell ref="H12:I12"/>
    <mergeCell ref="H14:I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0"/>
    <col customWidth="1" min="5" max="5" width="101.38"/>
  </cols>
  <sheetData>
    <row r="1">
      <c r="D1" s="1540" t="s">
        <v>22703</v>
      </c>
    </row>
    <row r="2">
      <c r="A2" s="1541"/>
      <c r="B2" s="1541"/>
      <c r="D2" s="1"/>
      <c r="E2" s="1"/>
    </row>
    <row r="3">
      <c r="A3" s="1541"/>
      <c r="B3" s="1541" t="s">
        <v>22704</v>
      </c>
      <c r="D3" s="1"/>
      <c r="E3" s="1"/>
    </row>
    <row r="4">
      <c r="D4" s="1"/>
      <c r="E4" s="1"/>
    </row>
    <row r="5">
      <c r="A5" s="1"/>
      <c r="B5" s="1"/>
      <c r="C5" s="5"/>
      <c r="D5" s="1542" t="s">
        <v>22705</v>
      </c>
      <c r="E5" s="1" t="s">
        <v>22706</v>
      </c>
    </row>
    <row r="6">
      <c r="E6" s="1543"/>
    </row>
    <row r="7">
      <c r="C7" s="5"/>
      <c r="D7" s="1"/>
      <c r="E7" s="1"/>
    </row>
    <row r="8">
      <c r="D8" s="1"/>
      <c r="E8" s="1"/>
    </row>
    <row r="9">
      <c r="D9" s="1489" t="s">
        <v>22707</v>
      </c>
      <c r="E9" s="1" t="s">
        <v>22708</v>
      </c>
    </row>
    <row r="10">
      <c r="D10" s="1" t="s">
        <v>22709</v>
      </c>
    </row>
    <row r="12">
      <c r="D12" s="5" t="s">
        <v>22710</v>
      </c>
      <c r="E12" s="1544" t="s">
        <v>22711</v>
      </c>
    </row>
    <row r="13">
      <c r="D13" s="1" t="s">
        <v>22712</v>
      </c>
    </row>
    <row r="15">
      <c r="D15" s="1545" t="s">
        <v>22713</v>
      </c>
      <c r="E15" s="1" t="s">
        <v>22714</v>
      </c>
    </row>
    <row r="17">
      <c r="B17" s="1541" t="s">
        <v>22715</v>
      </c>
    </row>
    <row r="18">
      <c r="B18" s="1541"/>
      <c r="D18" s="5" t="s">
        <v>22716</v>
      </c>
    </row>
    <row r="19">
      <c r="B19" s="1541"/>
      <c r="D19" s="1" t="s">
        <v>22717</v>
      </c>
    </row>
    <row r="20">
      <c r="B20" s="1541" t="s">
        <v>22718</v>
      </c>
    </row>
    <row r="21">
      <c r="D21" s="1545" t="s">
        <v>22719</v>
      </c>
      <c r="E21" s="1" t="s">
        <v>22720</v>
      </c>
    </row>
    <row r="22">
      <c r="D22" s="1" t="s">
        <v>22721</v>
      </c>
      <c r="E22" s="1546" t="s">
        <v>22722</v>
      </c>
    </row>
    <row r="24">
      <c r="D24" s="5" t="s">
        <v>22723</v>
      </c>
      <c r="E24" s="1492" t="s">
        <v>22724</v>
      </c>
    </row>
    <row r="25">
      <c r="D25" s="1" t="s">
        <v>22725</v>
      </c>
      <c r="E25" s="1546" t="s">
        <v>22726</v>
      </c>
    </row>
    <row r="30">
      <c r="D30" s="5" t="s">
        <v>22727</v>
      </c>
      <c r="E30" s="1" t="s">
        <v>22728</v>
      </c>
    </row>
  </sheetData>
  <hyperlinks>
    <hyperlink r:id="rId1" ref="E12"/>
    <hyperlink r:id="rId2" ref="E22"/>
    <hyperlink r:id="rId3" ref="E25"/>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64.13"/>
    <col customWidth="1" min="3" max="3" width="66.63"/>
    <col customWidth="1" min="4" max="4" width="42.38"/>
  </cols>
  <sheetData>
    <row r="1">
      <c r="A1" s="1" t="s">
        <v>22729</v>
      </c>
      <c r="B1" s="1" t="s">
        <v>22730</v>
      </c>
      <c r="C1" s="1" t="s">
        <v>22731</v>
      </c>
      <c r="D1" s="1" t="s">
        <v>22732</v>
      </c>
    </row>
    <row r="2">
      <c r="B2" s="6" t="str">
        <f>IFERROR(__xludf.DUMMYFUNCTION("iferror(filter(Posts[Post URL],Posts[D+1]=today(),Posts[Comments]=""""),"""")"),"")</f>
        <v/>
      </c>
      <c r="C2" s="6" t="str">
        <f>IFERROR(__xludf.DUMMYFUNCTION("iferror(filter(Posts[Post URL],Posts[D+5]=today(),Posts[Comments (+5)]=""""),"""")"),"")</f>
        <v/>
      </c>
      <c r="D2" s="6" t="str">
        <f>IFERROR(__xludf.DUMMYFUNCTION("iferror(filter(Posts[Post URL],Posts[D+10]=today(),Posts[Comments (+10)]=""""),"""")"),"")</f>
        <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22733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22734</v>
      </c>
      <c r="C3" s="5" t="s">
        <v>22735</v>
      </c>
    </row>
    <row r="4">
      <c r="C4" s="1" t="s">
        <v>22736</v>
      </c>
    </row>
  </sheetData>
  <drawing r:id="rId1"/>
</worksheet>
</file>